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819"/>
  <workbookPr showInkAnnotation="0" codeName="ThisWorkbook" hidePivotFieldList="1" autoCompressPictures="0"/>
  <bookViews>
    <workbookView xWindow="-20" yWindow="0" windowWidth="13800" windowHeight="17540" tabRatio="848" firstSheet="14" activeTab="19"/>
  </bookViews>
  <sheets>
    <sheet name="Richard-SESSION" sheetId="4" r:id="rId1"/>
    <sheet name="Richard" sheetId="1" r:id="rId2"/>
    <sheet name="Gareth-SESSION" sheetId="26" r:id="rId3"/>
    <sheet name="Gareth" sheetId="27" r:id="rId4"/>
    <sheet name="Nicholas-SESSION" sheetId="29" r:id="rId5"/>
    <sheet name="Nicholas" sheetId="30" r:id="rId6"/>
    <sheet name="Jason-SESSION" sheetId="31" r:id="rId7"/>
    <sheet name="Jason" sheetId="32" r:id="rId8"/>
    <sheet name="JamesM-SESSION" sheetId="33" r:id="rId9"/>
    <sheet name="JamesM" sheetId="34" r:id="rId10"/>
    <sheet name="Glyn-SESSION" sheetId="35" r:id="rId11"/>
    <sheet name="Glyn" sheetId="36" r:id="rId12"/>
    <sheet name="Stu-SESSION" sheetId="37" r:id="rId13"/>
    <sheet name="Stu" sheetId="38" r:id="rId14"/>
    <sheet name="Eric-SESSION" sheetId="39" r:id="rId15"/>
    <sheet name="Eric" sheetId="40" r:id="rId16"/>
    <sheet name="Juan-SESSION" sheetId="41" r:id="rId17"/>
    <sheet name="Juan" sheetId="42" r:id="rId18"/>
    <sheet name="Andrew-SESSION" sheetId="43" r:id="rId19"/>
    <sheet name="Andrew" sheetId="44" r:id="rId20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52" i="44" l="1"/>
  <c r="O152" i="44"/>
  <c r="Q152" i="44"/>
  <c r="M157" i="44"/>
  <c r="L157" i="44"/>
  <c r="K157" i="44"/>
  <c r="J157" i="44"/>
  <c r="I157" i="44"/>
  <c r="H157" i="44"/>
  <c r="G157" i="44"/>
  <c r="F157" i="44"/>
  <c r="E157" i="44"/>
  <c r="D157" i="44"/>
  <c r="C157" i="44"/>
  <c r="M156" i="44"/>
  <c r="L156" i="44"/>
  <c r="K156" i="44"/>
  <c r="J156" i="44"/>
  <c r="I156" i="44"/>
  <c r="H156" i="44"/>
  <c r="G156" i="44"/>
  <c r="F156" i="44"/>
  <c r="E156" i="44"/>
  <c r="D156" i="44"/>
  <c r="C156" i="44"/>
  <c r="M155" i="44"/>
  <c r="L155" i="44"/>
  <c r="K155" i="44"/>
  <c r="J155" i="44"/>
  <c r="I155" i="44"/>
  <c r="H155" i="44"/>
  <c r="G155" i="44"/>
  <c r="F155" i="44"/>
  <c r="E155" i="44"/>
  <c r="D155" i="44"/>
  <c r="C155" i="44"/>
  <c r="M154" i="44"/>
  <c r="L154" i="44"/>
  <c r="K154" i="44"/>
  <c r="J154" i="44"/>
  <c r="I154" i="44"/>
  <c r="H154" i="44"/>
  <c r="G154" i="44"/>
  <c r="F154" i="44"/>
  <c r="E154" i="44"/>
  <c r="D154" i="44"/>
  <c r="C154" i="44"/>
  <c r="M153" i="44"/>
  <c r="L153" i="44"/>
  <c r="K153" i="44"/>
  <c r="J153" i="44"/>
  <c r="I153" i="44"/>
  <c r="H153" i="44"/>
  <c r="G153" i="44"/>
  <c r="F153" i="44"/>
  <c r="E153" i="44"/>
  <c r="D153" i="44"/>
  <c r="C153" i="44"/>
  <c r="Q164" i="44"/>
  <c r="P164" i="44"/>
  <c r="O164" i="44"/>
  <c r="Q170" i="44"/>
  <c r="P170" i="44"/>
  <c r="O170" i="44"/>
  <c r="Q176" i="44"/>
  <c r="P176" i="44"/>
  <c r="O176" i="44"/>
  <c r="P182" i="44"/>
  <c r="O182" i="44"/>
  <c r="Q182" i="44"/>
  <c r="Q188" i="44"/>
  <c r="P188" i="44"/>
  <c r="O188" i="44"/>
  <c r="P194" i="44"/>
  <c r="O194" i="44"/>
  <c r="Q194" i="44"/>
  <c r="Q200" i="44"/>
  <c r="P200" i="44"/>
  <c r="O200" i="44"/>
  <c r="Q206" i="44"/>
  <c r="P206" i="44"/>
  <c r="O206" i="44"/>
  <c r="Q212" i="44"/>
  <c r="P212" i="44"/>
  <c r="O212" i="44"/>
  <c r="P218" i="44"/>
  <c r="O218" i="44"/>
  <c r="Q218" i="44"/>
  <c r="Q224" i="44"/>
  <c r="P224" i="44"/>
  <c r="O224" i="44"/>
  <c r="P230" i="44"/>
  <c r="O230" i="44"/>
  <c r="Q230" i="44"/>
  <c r="Q236" i="44"/>
  <c r="P236" i="44"/>
  <c r="O236" i="44"/>
  <c r="P242" i="44"/>
  <c r="O242" i="44"/>
  <c r="Q242" i="44"/>
  <c r="Q248" i="44"/>
  <c r="P248" i="44"/>
  <c r="O248" i="44"/>
  <c r="N253" i="44"/>
  <c r="M253" i="44"/>
  <c r="L253" i="44"/>
  <c r="K253" i="44"/>
  <c r="J253" i="44"/>
  <c r="I253" i="44"/>
  <c r="H253" i="44"/>
  <c r="G253" i="44"/>
  <c r="F253" i="44"/>
  <c r="E253" i="44"/>
  <c r="D253" i="44"/>
  <c r="C253" i="44"/>
  <c r="N252" i="44"/>
  <c r="M252" i="44"/>
  <c r="L252" i="44"/>
  <c r="K252" i="44"/>
  <c r="J252" i="44"/>
  <c r="I252" i="44"/>
  <c r="H252" i="44"/>
  <c r="G252" i="44"/>
  <c r="F252" i="44"/>
  <c r="E252" i="44"/>
  <c r="D252" i="44"/>
  <c r="C252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N244" i="44"/>
  <c r="M244" i="44"/>
  <c r="L244" i="44"/>
  <c r="K244" i="44"/>
  <c r="J244" i="44"/>
  <c r="I244" i="44"/>
  <c r="H244" i="44"/>
  <c r="G244" i="44"/>
  <c r="F244" i="44"/>
  <c r="E244" i="44"/>
  <c r="D244" i="44"/>
  <c r="C244" i="44"/>
  <c r="N243" i="44"/>
  <c r="M243" i="44"/>
  <c r="L243" i="44"/>
  <c r="K243" i="44"/>
  <c r="J243" i="44"/>
  <c r="I243" i="44"/>
  <c r="H243" i="44"/>
  <c r="G243" i="44"/>
  <c r="F243" i="44"/>
  <c r="E243" i="44"/>
  <c r="D243" i="44"/>
  <c r="C243" i="44"/>
  <c r="A254" i="44"/>
  <c r="V248" i="44"/>
  <c r="U248" i="44"/>
  <c r="R248" i="44"/>
  <c r="M248" i="44"/>
  <c r="N248" i="44" a="1"/>
  <c r="N248" i="44"/>
  <c r="K248" i="44"/>
  <c r="L248" i="44" a="1"/>
  <c r="L248" i="44"/>
  <c r="I248" i="44"/>
  <c r="J248" i="44" a="1"/>
  <c r="J248" i="44"/>
  <c r="G248" i="44"/>
  <c r="H248" i="44" a="1"/>
  <c r="H248" i="44"/>
  <c r="E248" i="44"/>
  <c r="F248" i="44" a="1"/>
  <c r="F248" i="44"/>
  <c r="C248" i="44"/>
  <c r="D248" i="44" a="1"/>
  <c r="D248" i="44"/>
  <c r="A248" i="44"/>
  <c r="N241" i="44"/>
  <c r="A236" i="44"/>
  <c r="M241" i="44"/>
  <c r="L241" i="44"/>
  <c r="K241" i="44"/>
  <c r="J241" i="44"/>
  <c r="I241" i="44"/>
  <c r="H241" i="44"/>
  <c r="G241" i="44"/>
  <c r="F241" i="44"/>
  <c r="E241" i="44"/>
  <c r="D241" i="44"/>
  <c r="C241" i="44"/>
  <c r="N240" i="44"/>
  <c r="M240" i="44"/>
  <c r="L240" i="44"/>
  <c r="K240" i="44"/>
  <c r="J240" i="44"/>
  <c r="I240" i="44"/>
  <c r="H240" i="44"/>
  <c r="G240" i="44"/>
  <c r="F240" i="44"/>
  <c r="E240" i="44"/>
  <c r="D240" i="44"/>
  <c r="C240" i="44"/>
  <c r="N239" i="44"/>
  <c r="M239" i="44"/>
  <c r="L239" i="44"/>
  <c r="K239" i="44"/>
  <c r="J239" i="44"/>
  <c r="I239" i="44"/>
  <c r="H239" i="44"/>
  <c r="G239" i="44"/>
  <c r="F239" i="44"/>
  <c r="E239" i="44"/>
  <c r="D239" i="44"/>
  <c r="C239" i="44"/>
  <c r="N238" i="44"/>
  <c r="M238" i="44"/>
  <c r="L238" i="44"/>
  <c r="K238" i="44"/>
  <c r="J238" i="44"/>
  <c r="I238" i="44"/>
  <c r="H238" i="44"/>
  <c r="G238" i="44"/>
  <c r="F238" i="44"/>
  <c r="E238" i="44"/>
  <c r="D238" i="44"/>
  <c r="C238" i="44"/>
  <c r="N237" i="44"/>
  <c r="M237" i="44"/>
  <c r="L237" i="44"/>
  <c r="K237" i="44"/>
  <c r="J237" i="44"/>
  <c r="I237" i="44"/>
  <c r="H237" i="44"/>
  <c r="G237" i="44"/>
  <c r="F237" i="44"/>
  <c r="E237" i="44"/>
  <c r="D237" i="44"/>
  <c r="C237" i="44"/>
  <c r="N235" i="44"/>
  <c r="A230" i="44"/>
  <c r="M235" i="44"/>
  <c r="L235" i="44"/>
  <c r="K235" i="44"/>
  <c r="J235" i="44"/>
  <c r="I235" i="44"/>
  <c r="H235" i="44"/>
  <c r="G235" i="44"/>
  <c r="F235" i="44"/>
  <c r="E235" i="44"/>
  <c r="D235" i="44"/>
  <c r="C235" i="44"/>
  <c r="N234" i="44"/>
  <c r="M234" i="44"/>
  <c r="L234" i="44"/>
  <c r="K234" i="44"/>
  <c r="J234" i="44"/>
  <c r="I234" i="44"/>
  <c r="H234" i="44"/>
  <c r="G234" i="44"/>
  <c r="F234" i="44"/>
  <c r="E234" i="44"/>
  <c r="D234" i="44"/>
  <c r="C234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N229" i="44"/>
  <c r="A224" i="44"/>
  <c r="M229" i="44"/>
  <c r="L229" i="44"/>
  <c r="K229" i="44"/>
  <c r="J229" i="44"/>
  <c r="I229" i="44"/>
  <c r="H229" i="44"/>
  <c r="G229" i="44"/>
  <c r="F229" i="44"/>
  <c r="E229" i="44"/>
  <c r="D229" i="44"/>
  <c r="C229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N223" i="44"/>
  <c r="A218" i="44"/>
  <c r="M223" i="44"/>
  <c r="L223" i="44"/>
  <c r="K223" i="44"/>
  <c r="J223" i="44"/>
  <c r="I223" i="44"/>
  <c r="H223" i="44"/>
  <c r="G223" i="44"/>
  <c r="F223" i="44"/>
  <c r="E223" i="44"/>
  <c r="D223" i="44"/>
  <c r="C223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N217" i="44"/>
  <c r="A212" i="44"/>
  <c r="M217" i="44"/>
  <c r="L217" i="44"/>
  <c r="K217" i="44"/>
  <c r="J217" i="44"/>
  <c r="I217" i="44"/>
  <c r="H217" i="44"/>
  <c r="G217" i="44"/>
  <c r="F217" i="44"/>
  <c r="E217" i="44"/>
  <c r="D217" i="44"/>
  <c r="C217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N215" i="44"/>
  <c r="M215" i="44"/>
  <c r="L215" i="44"/>
  <c r="K215" i="44"/>
  <c r="J215" i="44"/>
  <c r="I215" i="44"/>
  <c r="H215" i="44"/>
  <c r="G215" i="44"/>
  <c r="F215" i="44"/>
  <c r="E215" i="44"/>
  <c r="D215" i="44"/>
  <c r="C215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N211" i="44"/>
  <c r="A206" i="44"/>
  <c r="M211" i="44"/>
  <c r="L211" i="44"/>
  <c r="K211" i="44"/>
  <c r="J211" i="44"/>
  <c r="I211" i="44"/>
  <c r="H211" i="44"/>
  <c r="G211" i="44"/>
  <c r="F211" i="44"/>
  <c r="E211" i="44"/>
  <c r="D211" i="44"/>
  <c r="C211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N205" i="44"/>
  <c r="A200" i="44"/>
  <c r="M205" i="44"/>
  <c r="L205" i="44"/>
  <c r="K205" i="44"/>
  <c r="J205" i="44"/>
  <c r="I205" i="44"/>
  <c r="H205" i="44"/>
  <c r="G205" i="44"/>
  <c r="F205" i="44"/>
  <c r="E205" i="44"/>
  <c r="D205" i="44"/>
  <c r="C205" i="44"/>
  <c r="N204" i="44"/>
  <c r="M204" i="44"/>
  <c r="L204" i="44"/>
  <c r="K204" i="44"/>
  <c r="J204" i="44"/>
  <c r="I204" i="44"/>
  <c r="H204" i="44"/>
  <c r="G204" i="44"/>
  <c r="F204" i="44"/>
  <c r="E204" i="44"/>
  <c r="D204" i="44"/>
  <c r="C204" i="44"/>
  <c r="N203" i="44"/>
  <c r="M203" i="44"/>
  <c r="L203" i="44"/>
  <c r="K203" i="44"/>
  <c r="J203" i="44"/>
  <c r="I203" i="44"/>
  <c r="H203" i="44"/>
  <c r="G203" i="44"/>
  <c r="F203" i="44"/>
  <c r="E203" i="44"/>
  <c r="D203" i="44"/>
  <c r="C203" i="44"/>
  <c r="N202" i="44"/>
  <c r="M202" i="44"/>
  <c r="L202" i="44"/>
  <c r="K202" i="44"/>
  <c r="J202" i="44"/>
  <c r="I202" i="44"/>
  <c r="H202" i="44"/>
  <c r="G202" i="44"/>
  <c r="F202" i="44"/>
  <c r="E202" i="44"/>
  <c r="D202" i="44"/>
  <c r="C202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N199" i="44"/>
  <c r="A194" i="44"/>
  <c r="M199" i="44"/>
  <c r="L199" i="44"/>
  <c r="K199" i="44"/>
  <c r="J199" i="44"/>
  <c r="I199" i="44"/>
  <c r="H199" i="44"/>
  <c r="G199" i="44"/>
  <c r="F199" i="44"/>
  <c r="E199" i="44"/>
  <c r="D199" i="44"/>
  <c r="C199" i="44"/>
  <c r="N198" i="44"/>
  <c r="M198" i="44"/>
  <c r="L198" i="44"/>
  <c r="K198" i="44"/>
  <c r="J198" i="44"/>
  <c r="I198" i="44"/>
  <c r="H198" i="44"/>
  <c r="G198" i="44"/>
  <c r="F198" i="44"/>
  <c r="E198" i="44"/>
  <c r="D198" i="44"/>
  <c r="C198" i="44"/>
  <c r="N197" i="44"/>
  <c r="M197" i="44"/>
  <c r="L197" i="44"/>
  <c r="K197" i="44"/>
  <c r="J197" i="44"/>
  <c r="I197" i="44"/>
  <c r="H197" i="44"/>
  <c r="G197" i="44"/>
  <c r="F197" i="44"/>
  <c r="E197" i="44"/>
  <c r="D197" i="44"/>
  <c r="C197" i="44"/>
  <c r="N196" i="44"/>
  <c r="M196" i="44"/>
  <c r="L196" i="44"/>
  <c r="K196" i="44"/>
  <c r="J196" i="44"/>
  <c r="I196" i="44"/>
  <c r="H196" i="44"/>
  <c r="G196" i="44"/>
  <c r="F196" i="44"/>
  <c r="E196" i="44"/>
  <c r="D196" i="44"/>
  <c r="C196" i="44"/>
  <c r="N195" i="44"/>
  <c r="M195" i="44"/>
  <c r="L195" i="44"/>
  <c r="K195" i="44"/>
  <c r="J195" i="44"/>
  <c r="I195" i="44"/>
  <c r="H195" i="44"/>
  <c r="G195" i="44"/>
  <c r="F195" i="44"/>
  <c r="E195" i="44"/>
  <c r="D195" i="44"/>
  <c r="C195" i="44"/>
  <c r="N193" i="44"/>
  <c r="A188" i="44"/>
  <c r="M193" i="44"/>
  <c r="L193" i="44"/>
  <c r="K193" i="44"/>
  <c r="J193" i="44"/>
  <c r="I193" i="44"/>
  <c r="H193" i="44"/>
  <c r="G193" i="44"/>
  <c r="F193" i="44"/>
  <c r="E193" i="44"/>
  <c r="D193" i="44"/>
  <c r="C193" i="44"/>
  <c r="N192" i="44"/>
  <c r="M192" i="44"/>
  <c r="L192" i="44"/>
  <c r="K192" i="44"/>
  <c r="J192" i="44"/>
  <c r="I192" i="44"/>
  <c r="H192" i="44"/>
  <c r="G192" i="44"/>
  <c r="F192" i="44"/>
  <c r="E192" i="44"/>
  <c r="D192" i="44"/>
  <c r="C192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N187" i="44"/>
  <c r="A182" i="44"/>
  <c r="M187" i="44"/>
  <c r="L187" i="44"/>
  <c r="K187" i="44"/>
  <c r="J187" i="44"/>
  <c r="I187" i="44"/>
  <c r="H187" i="44"/>
  <c r="G187" i="44"/>
  <c r="F187" i="44"/>
  <c r="E187" i="44"/>
  <c r="D187" i="44"/>
  <c r="C187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N181" i="44"/>
  <c r="A176" i="44"/>
  <c r="M181" i="44"/>
  <c r="L181" i="44"/>
  <c r="K181" i="44"/>
  <c r="J181" i="44"/>
  <c r="I181" i="44"/>
  <c r="H181" i="44"/>
  <c r="G181" i="44"/>
  <c r="F181" i="44"/>
  <c r="E181" i="44"/>
  <c r="D181" i="44"/>
  <c r="C181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N175" i="44"/>
  <c r="A170" i="44"/>
  <c r="M175" i="44"/>
  <c r="L175" i="44"/>
  <c r="K175" i="44"/>
  <c r="J175" i="44"/>
  <c r="I175" i="44"/>
  <c r="H175" i="44"/>
  <c r="G175" i="44"/>
  <c r="F175" i="44"/>
  <c r="E175" i="44"/>
  <c r="D175" i="44"/>
  <c r="C175" i="44"/>
  <c r="N174" i="44"/>
  <c r="M174" i="44"/>
  <c r="L174" i="44"/>
  <c r="K174" i="44"/>
  <c r="J174" i="44"/>
  <c r="I174" i="44"/>
  <c r="H174" i="44"/>
  <c r="G174" i="44"/>
  <c r="F174" i="44"/>
  <c r="E174" i="44"/>
  <c r="D174" i="44"/>
  <c r="C174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N169" i="44"/>
  <c r="A164" i="44"/>
  <c r="M169" i="44"/>
  <c r="L169" i="44"/>
  <c r="K169" i="44"/>
  <c r="J169" i="44"/>
  <c r="I169" i="44"/>
  <c r="H169" i="44"/>
  <c r="G169" i="44"/>
  <c r="F169" i="44"/>
  <c r="E169" i="44"/>
  <c r="D169" i="44"/>
  <c r="C169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A158" i="44"/>
  <c r="P158" i="44"/>
  <c r="O158" i="44"/>
  <c r="N163" i="44"/>
  <c r="M163" i="44"/>
  <c r="L163" i="44"/>
  <c r="K163" i="44"/>
  <c r="J163" i="44"/>
  <c r="I163" i="44"/>
  <c r="H163" i="44"/>
  <c r="G163" i="44"/>
  <c r="F163" i="44"/>
  <c r="E163" i="44"/>
  <c r="D163" i="44"/>
  <c r="C163" i="44"/>
  <c r="N162" i="44"/>
  <c r="M162" i="44"/>
  <c r="L162" i="44"/>
  <c r="K162" i="44"/>
  <c r="J162" i="44"/>
  <c r="I162" i="44"/>
  <c r="H162" i="44"/>
  <c r="G162" i="44"/>
  <c r="F162" i="44"/>
  <c r="E162" i="44"/>
  <c r="D162" i="44"/>
  <c r="C162" i="44"/>
  <c r="N161" i="44"/>
  <c r="M161" i="44"/>
  <c r="L161" i="44"/>
  <c r="K161" i="44"/>
  <c r="J161" i="44"/>
  <c r="I161" i="44"/>
  <c r="H161" i="44"/>
  <c r="G161" i="44"/>
  <c r="F161" i="44"/>
  <c r="E161" i="44"/>
  <c r="D161" i="44"/>
  <c r="C161" i="44"/>
  <c r="N160" i="44"/>
  <c r="M160" i="44"/>
  <c r="L160" i="44"/>
  <c r="K160" i="44"/>
  <c r="J160" i="44"/>
  <c r="I160" i="44"/>
  <c r="H160" i="44"/>
  <c r="G160" i="44"/>
  <c r="F160" i="44"/>
  <c r="E160" i="44"/>
  <c r="D160" i="44"/>
  <c r="C160" i="44"/>
  <c r="N159" i="44"/>
  <c r="M159" i="44"/>
  <c r="L159" i="44"/>
  <c r="K159" i="44"/>
  <c r="J159" i="44"/>
  <c r="I159" i="44"/>
  <c r="H159" i="44"/>
  <c r="G159" i="44"/>
  <c r="F159" i="44"/>
  <c r="E159" i="44"/>
  <c r="D159" i="44"/>
  <c r="C159" i="44"/>
  <c r="A152" i="44"/>
  <c r="A140" i="44"/>
  <c r="N151" i="44"/>
  <c r="A146" i="44"/>
  <c r="M151" i="44"/>
  <c r="L151" i="44"/>
  <c r="K151" i="44"/>
  <c r="J151" i="44"/>
  <c r="I151" i="44"/>
  <c r="H151" i="44"/>
  <c r="G151" i="44"/>
  <c r="F151" i="44"/>
  <c r="E151" i="44"/>
  <c r="D151" i="44"/>
  <c r="C151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N147" i="44"/>
  <c r="M147" i="44"/>
  <c r="L147" i="44"/>
  <c r="K147" i="44"/>
  <c r="J147" i="44"/>
  <c r="I147" i="44"/>
  <c r="H147" i="44"/>
  <c r="G147" i="44"/>
  <c r="F147" i="44"/>
  <c r="E147" i="44"/>
  <c r="D147" i="44"/>
  <c r="C147" i="44"/>
  <c r="P146" i="44"/>
  <c r="O146" i="44"/>
  <c r="N145" i="44"/>
  <c r="M145" i="44"/>
  <c r="L145" i="44"/>
  <c r="K145" i="44"/>
  <c r="J145" i="44"/>
  <c r="I145" i="44"/>
  <c r="H145" i="44"/>
  <c r="G145" i="44"/>
  <c r="F145" i="44"/>
  <c r="E145" i="44"/>
  <c r="D145" i="44"/>
  <c r="C145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P140" i="44"/>
  <c r="O140" i="44"/>
  <c r="N139" i="44"/>
  <c r="A134" i="44"/>
  <c r="M139" i="44"/>
  <c r="L139" i="44"/>
  <c r="K139" i="44"/>
  <c r="J139" i="44"/>
  <c r="I139" i="44"/>
  <c r="H139" i="44"/>
  <c r="G139" i="44"/>
  <c r="F139" i="44"/>
  <c r="E139" i="44"/>
  <c r="D139" i="44"/>
  <c r="C139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P134" i="44"/>
  <c r="O134" i="44"/>
  <c r="N133" i="44"/>
  <c r="A128" i="44"/>
  <c r="M133" i="44"/>
  <c r="L133" i="44"/>
  <c r="K133" i="44"/>
  <c r="J133" i="44"/>
  <c r="I133" i="44"/>
  <c r="H133" i="44"/>
  <c r="G133" i="44"/>
  <c r="F133" i="44"/>
  <c r="E133" i="44"/>
  <c r="D133" i="44"/>
  <c r="C133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P128" i="44"/>
  <c r="O128" i="44"/>
  <c r="N127" i="44"/>
  <c r="A122" i="44"/>
  <c r="M127" i="44"/>
  <c r="L127" i="44"/>
  <c r="K127" i="44"/>
  <c r="J127" i="44"/>
  <c r="I127" i="44"/>
  <c r="H127" i="44"/>
  <c r="G127" i="44"/>
  <c r="F127" i="44"/>
  <c r="E127" i="44"/>
  <c r="D127" i="44"/>
  <c r="C127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P122" i="44"/>
  <c r="O122" i="44"/>
  <c r="N121" i="44"/>
  <c r="A116" i="44"/>
  <c r="M121" i="44"/>
  <c r="L121" i="44"/>
  <c r="K121" i="44"/>
  <c r="J121" i="44"/>
  <c r="I121" i="44"/>
  <c r="H121" i="44"/>
  <c r="G121" i="44"/>
  <c r="F121" i="44"/>
  <c r="E121" i="44"/>
  <c r="D121" i="44"/>
  <c r="C121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P116" i="44"/>
  <c r="O116" i="44"/>
  <c r="N115" i="44"/>
  <c r="A110" i="44"/>
  <c r="M115" i="44"/>
  <c r="L115" i="44"/>
  <c r="K115" i="44"/>
  <c r="J115" i="44"/>
  <c r="I115" i="44"/>
  <c r="H115" i="44"/>
  <c r="G115" i="44"/>
  <c r="F115" i="44"/>
  <c r="E115" i="44"/>
  <c r="D115" i="44"/>
  <c r="C115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P110" i="44"/>
  <c r="O110" i="44"/>
  <c r="N109" i="44"/>
  <c r="A104" i="44"/>
  <c r="M109" i="44"/>
  <c r="L109" i="44"/>
  <c r="K109" i="44"/>
  <c r="J109" i="44"/>
  <c r="I109" i="44"/>
  <c r="H109" i="44"/>
  <c r="G109" i="44"/>
  <c r="F109" i="44"/>
  <c r="E109" i="44"/>
  <c r="D109" i="44"/>
  <c r="C109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 a="1"/>
  <c r="C105" i="44"/>
  <c r="P104" i="44"/>
  <c r="O104" i="44"/>
  <c r="N103" i="44"/>
  <c r="A98" i="44"/>
  <c r="M103" i="44"/>
  <c r="L103" i="44"/>
  <c r="K103" i="44"/>
  <c r="J103" i="44"/>
  <c r="I103" i="44"/>
  <c r="H103" i="44"/>
  <c r="G103" i="44"/>
  <c r="F103" i="44"/>
  <c r="E103" i="44"/>
  <c r="D103" i="44"/>
  <c r="C103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P98" i="44"/>
  <c r="O98" i="44"/>
  <c r="A92" i="44"/>
  <c r="P92" i="44"/>
  <c r="O92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N93" i="44"/>
  <c r="M93" i="44"/>
  <c r="L93" i="44"/>
  <c r="K93" i="44"/>
  <c r="J93" i="44"/>
  <c r="I93" i="44"/>
  <c r="H93" i="44"/>
  <c r="G93" i="44"/>
  <c r="F93" i="44"/>
  <c r="E93" i="44"/>
  <c r="D93" i="44"/>
  <c r="C93" i="44"/>
  <c r="A86" i="44"/>
  <c r="P86" i="44"/>
  <c r="O86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A80" i="44"/>
  <c r="P80" i="44"/>
  <c r="O80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N81" i="44"/>
  <c r="M81" i="44"/>
  <c r="L81" i="44"/>
  <c r="K81" i="44"/>
  <c r="J81" i="44"/>
  <c r="I81" i="44"/>
  <c r="H81" i="44"/>
  <c r="G81" i="44"/>
  <c r="F81" i="44"/>
  <c r="E81" i="44"/>
  <c r="D81" i="44"/>
  <c r="C81" i="44"/>
  <c r="A74" i="44"/>
  <c r="P74" i="44"/>
  <c r="O74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A56" i="44"/>
  <c r="P56" i="44"/>
  <c r="O56" i="44"/>
  <c r="A62" i="44"/>
  <c r="P62" i="44"/>
  <c r="O62" i="44"/>
  <c r="A68" i="44"/>
  <c r="P68" i="44"/>
  <c r="O68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M61" i="44"/>
  <c r="K61" i="44"/>
  <c r="I61" i="44"/>
  <c r="G61" i="44"/>
  <c r="E61" i="44"/>
  <c r="C61" i="44"/>
  <c r="M60" i="44"/>
  <c r="K60" i="44"/>
  <c r="I60" i="44"/>
  <c r="G60" i="44"/>
  <c r="E60" i="44"/>
  <c r="C60" i="44"/>
  <c r="M59" i="44"/>
  <c r="K59" i="44"/>
  <c r="I59" i="44"/>
  <c r="G59" i="44"/>
  <c r="E59" i="44"/>
  <c r="C59" i="44"/>
  <c r="M58" i="44"/>
  <c r="K58" i="44"/>
  <c r="I58" i="44"/>
  <c r="G58" i="44"/>
  <c r="E58" i="44"/>
  <c r="C58" i="44"/>
  <c r="M57" i="44"/>
  <c r="K57" i="44"/>
  <c r="I57" i="44"/>
  <c r="G57" i="44"/>
  <c r="E57" i="44"/>
  <c r="C57" i="44"/>
  <c r="A50" i="44"/>
  <c r="P50" i="44"/>
  <c r="O50" i="44"/>
  <c r="M55" i="44"/>
  <c r="K55" i="44"/>
  <c r="I55" i="44"/>
  <c r="G55" i="44"/>
  <c r="E55" i="44"/>
  <c r="C55" i="44"/>
  <c r="M54" i="44"/>
  <c r="K54" i="44"/>
  <c r="I54" i="44"/>
  <c r="G54" i="44"/>
  <c r="E54" i="44"/>
  <c r="C54" i="44"/>
  <c r="M53" i="44"/>
  <c r="K53" i="44"/>
  <c r="I53" i="44"/>
  <c r="G53" i="44"/>
  <c r="E53" i="44"/>
  <c r="C53" i="44"/>
  <c r="M52" i="44"/>
  <c r="K52" i="44"/>
  <c r="I52" i="44"/>
  <c r="G52" i="44"/>
  <c r="E52" i="44"/>
  <c r="C52" i="44"/>
  <c r="M51" i="44"/>
  <c r="K51" i="44"/>
  <c r="I51" i="44"/>
  <c r="G51" i="44"/>
  <c r="E51" i="44"/>
  <c r="C51" i="44"/>
  <c r="V128" i="44"/>
  <c r="U128" i="44"/>
  <c r="V236" i="44"/>
  <c r="U236" i="44"/>
  <c r="V242" i="44"/>
  <c r="U242" i="44"/>
  <c r="U158" i="44"/>
  <c r="U170" i="44"/>
  <c r="V170" i="44"/>
  <c r="V176" i="44"/>
  <c r="U176" i="44"/>
  <c r="V62" i="44"/>
  <c r="U62" i="44"/>
  <c r="V56" i="44"/>
  <c r="U56" i="44"/>
  <c r="U50" i="44"/>
  <c r="V50" i="44"/>
  <c r="A542" i="44"/>
  <c r="A536" i="44"/>
  <c r="A530" i="44"/>
  <c r="A524" i="44"/>
  <c r="A518" i="44"/>
  <c r="A512" i="44"/>
  <c r="A506" i="44"/>
  <c r="A500" i="44"/>
  <c r="A494" i="44"/>
  <c r="A488" i="44"/>
  <c r="A482" i="44"/>
  <c r="A476" i="44"/>
  <c r="A470" i="44"/>
  <c r="A464" i="44"/>
  <c r="A458" i="44"/>
  <c r="A452" i="44"/>
  <c r="A446" i="44"/>
  <c r="A440" i="44"/>
  <c r="A434" i="44"/>
  <c r="A428" i="44"/>
  <c r="A422" i="44"/>
  <c r="A416" i="44"/>
  <c r="A410" i="44"/>
  <c r="A404" i="44"/>
  <c r="A398" i="44"/>
  <c r="A392" i="44"/>
  <c r="A386" i="44"/>
  <c r="A380" i="44"/>
  <c r="A374" i="44"/>
  <c r="A368" i="44"/>
  <c r="A362" i="44"/>
  <c r="A356" i="44"/>
  <c r="A350" i="44"/>
  <c r="A344" i="44"/>
  <c r="A338" i="44"/>
  <c r="A332" i="44"/>
  <c r="A326" i="44"/>
  <c r="A320" i="44"/>
  <c r="A314" i="44"/>
  <c r="A308" i="44"/>
  <c r="A302" i="44"/>
  <c r="A296" i="44"/>
  <c r="A290" i="44"/>
  <c r="A284" i="44"/>
  <c r="A278" i="44"/>
  <c r="A272" i="44"/>
  <c r="A266" i="44"/>
  <c r="A260" i="44"/>
  <c r="A242" i="44"/>
  <c r="D193" i="40"/>
  <c r="D192" i="40"/>
  <c r="D191" i="40"/>
  <c r="D190" i="40"/>
  <c r="D189" i="40"/>
  <c r="D607" i="40"/>
  <c r="C607" i="40"/>
  <c r="D606" i="40"/>
  <c r="C606" i="40"/>
  <c r="D605" i="40"/>
  <c r="C605" i="40"/>
  <c r="D604" i="40"/>
  <c r="C604" i="40"/>
  <c r="D603" i="40"/>
  <c r="C603" i="40"/>
  <c r="D601" i="40"/>
  <c r="C601" i="40"/>
  <c r="D600" i="40"/>
  <c r="C600" i="40"/>
  <c r="D599" i="40"/>
  <c r="C599" i="40"/>
  <c r="D598" i="40"/>
  <c r="C598" i="40"/>
  <c r="D597" i="40"/>
  <c r="C597" i="40"/>
  <c r="D595" i="40"/>
  <c r="C595" i="40"/>
  <c r="D594" i="40"/>
  <c r="C594" i="40"/>
  <c r="D593" i="40"/>
  <c r="C593" i="40"/>
  <c r="D592" i="40"/>
  <c r="C592" i="40"/>
  <c r="D591" i="40"/>
  <c r="C591" i="40"/>
  <c r="D589" i="40"/>
  <c r="C589" i="40"/>
  <c r="D588" i="40"/>
  <c r="C588" i="40"/>
  <c r="D587" i="40"/>
  <c r="C587" i="40"/>
  <c r="D586" i="40"/>
  <c r="C586" i="40"/>
  <c r="D585" i="40"/>
  <c r="C585" i="40"/>
  <c r="D583" i="40"/>
  <c r="C583" i="40"/>
  <c r="D582" i="40"/>
  <c r="C582" i="40"/>
  <c r="D581" i="40"/>
  <c r="C581" i="40"/>
  <c r="D580" i="40"/>
  <c r="C580" i="40"/>
  <c r="D579" i="40"/>
  <c r="C579" i="40"/>
  <c r="D577" i="40"/>
  <c r="C577" i="40"/>
  <c r="D576" i="40"/>
  <c r="C576" i="40"/>
  <c r="D575" i="40"/>
  <c r="C575" i="40"/>
  <c r="D574" i="40"/>
  <c r="C574" i="40"/>
  <c r="D573" i="40"/>
  <c r="C573" i="40"/>
  <c r="D571" i="40"/>
  <c r="C571" i="40"/>
  <c r="D570" i="40"/>
  <c r="C570" i="40"/>
  <c r="D569" i="40"/>
  <c r="C569" i="40"/>
  <c r="D568" i="40"/>
  <c r="C568" i="40"/>
  <c r="D567" i="40"/>
  <c r="C567" i="40"/>
  <c r="D565" i="40"/>
  <c r="C565" i="40"/>
  <c r="D564" i="40"/>
  <c r="C564" i="40"/>
  <c r="D563" i="40"/>
  <c r="C563" i="40"/>
  <c r="D562" i="40"/>
  <c r="C562" i="40"/>
  <c r="D561" i="40"/>
  <c r="C561" i="40"/>
  <c r="D559" i="40"/>
  <c r="C559" i="40"/>
  <c r="D558" i="40"/>
  <c r="C558" i="40"/>
  <c r="D557" i="40"/>
  <c r="C557" i="40"/>
  <c r="D556" i="40"/>
  <c r="C556" i="40"/>
  <c r="D555" i="40"/>
  <c r="C555" i="40"/>
  <c r="D553" i="40"/>
  <c r="C553" i="40"/>
  <c r="D552" i="40"/>
  <c r="C552" i="40"/>
  <c r="D551" i="40"/>
  <c r="C551" i="40"/>
  <c r="D550" i="40"/>
  <c r="C550" i="40"/>
  <c r="D549" i="40"/>
  <c r="C549" i="40"/>
  <c r="D547" i="40"/>
  <c r="C547" i="40"/>
  <c r="D546" i="40"/>
  <c r="C546" i="40"/>
  <c r="D545" i="40"/>
  <c r="C545" i="40"/>
  <c r="D544" i="40"/>
  <c r="C544" i="40"/>
  <c r="D543" i="40"/>
  <c r="C543" i="40"/>
  <c r="D541" i="40"/>
  <c r="C541" i="40"/>
  <c r="D540" i="40"/>
  <c r="C540" i="40"/>
  <c r="D539" i="40"/>
  <c r="C539" i="40"/>
  <c r="D538" i="40"/>
  <c r="C538" i="40"/>
  <c r="D537" i="40"/>
  <c r="C537" i="40"/>
  <c r="D535" i="40"/>
  <c r="C535" i="40"/>
  <c r="D534" i="40"/>
  <c r="C534" i="40"/>
  <c r="D533" i="40"/>
  <c r="C533" i="40"/>
  <c r="D532" i="40"/>
  <c r="C532" i="40"/>
  <c r="D531" i="40"/>
  <c r="C531" i="40"/>
  <c r="D529" i="40"/>
  <c r="C529" i="40"/>
  <c r="D528" i="40"/>
  <c r="C528" i="40"/>
  <c r="D527" i="40"/>
  <c r="C527" i="40"/>
  <c r="D526" i="40"/>
  <c r="C526" i="40"/>
  <c r="D525" i="40"/>
  <c r="C525" i="40"/>
  <c r="D523" i="40"/>
  <c r="C523" i="40"/>
  <c r="D522" i="40"/>
  <c r="C522" i="40"/>
  <c r="D521" i="40"/>
  <c r="C521" i="40"/>
  <c r="D520" i="40"/>
  <c r="C520" i="40"/>
  <c r="D519" i="40"/>
  <c r="C519" i="40"/>
  <c r="D517" i="40"/>
  <c r="C517" i="40"/>
  <c r="D516" i="40"/>
  <c r="C516" i="40"/>
  <c r="D515" i="40"/>
  <c r="C515" i="40"/>
  <c r="D514" i="40"/>
  <c r="C514" i="40"/>
  <c r="D513" i="40"/>
  <c r="C513" i="40"/>
  <c r="D511" i="40"/>
  <c r="C511" i="40"/>
  <c r="D510" i="40"/>
  <c r="C510" i="40"/>
  <c r="D509" i="40"/>
  <c r="C509" i="40"/>
  <c r="D508" i="40"/>
  <c r="C508" i="40"/>
  <c r="D507" i="40"/>
  <c r="C507" i="40"/>
  <c r="D505" i="40"/>
  <c r="C505" i="40"/>
  <c r="D504" i="40"/>
  <c r="C504" i="40"/>
  <c r="D503" i="40"/>
  <c r="C503" i="40"/>
  <c r="D502" i="40"/>
  <c r="C502" i="40"/>
  <c r="D501" i="40"/>
  <c r="C501" i="40"/>
  <c r="D499" i="40"/>
  <c r="C499" i="40"/>
  <c r="D498" i="40"/>
  <c r="C498" i="40"/>
  <c r="D497" i="40"/>
  <c r="C497" i="40"/>
  <c r="D496" i="40"/>
  <c r="C496" i="40"/>
  <c r="D495" i="40"/>
  <c r="C495" i="40"/>
  <c r="D493" i="40"/>
  <c r="C493" i="40"/>
  <c r="D492" i="40"/>
  <c r="C492" i="40"/>
  <c r="D491" i="40"/>
  <c r="C491" i="40"/>
  <c r="D490" i="40"/>
  <c r="C490" i="40"/>
  <c r="D489" i="40"/>
  <c r="C489" i="40"/>
  <c r="D487" i="40"/>
  <c r="C487" i="40"/>
  <c r="D486" i="40"/>
  <c r="C486" i="40"/>
  <c r="D485" i="40"/>
  <c r="C485" i="40"/>
  <c r="D484" i="40"/>
  <c r="C484" i="40"/>
  <c r="D483" i="40"/>
  <c r="C483" i="40"/>
  <c r="D481" i="40"/>
  <c r="C481" i="40"/>
  <c r="D480" i="40"/>
  <c r="C480" i="40"/>
  <c r="D479" i="40"/>
  <c r="C479" i="40"/>
  <c r="D478" i="40"/>
  <c r="C478" i="40"/>
  <c r="D477" i="40"/>
  <c r="C477" i="40"/>
  <c r="D475" i="40"/>
  <c r="C475" i="40"/>
  <c r="D474" i="40"/>
  <c r="C474" i="40"/>
  <c r="D473" i="40"/>
  <c r="C473" i="40"/>
  <c r="D472" i="40"/>
  <c r="C472" i="40"/>
  <c r="D471" i="40"/>
  <c r="C471" i="40"/>
  <c r="D469" i="40"/>
  <c r="C469" i="40"/>
  <c r="D468" i="40"/>
  <c r="C468" i="40"/>
  <c r="D467" i="40"/>
  <c r="C467" i="40"/>
  <c r="D466" i="40"/>
  <c r="C466" i="40"/>
  <c r="D465" i="40"/>
  <c r="C465" i="40"/>
  <c r="D463" i="40"/>
  <c r="C463" i="40"/>
  <c r="D462" i="40"/>
  <c r="C462" i="40"/>
  <c r="D461" i="40"/>
  <c r="C461" i="40"/>
  <c r="D460" i="40"/>
  <c r="C460" i="40"/>
  <c r="D459" i="40"/>
  <c r="C459" i="40"/>
  <c r="D457" i="40"/>
  <c r="C457" i="40"/>
  <c r="D456" i="40"/>
  <c r="C456" i="40"/>
  <c r="D455" i="40"/>
  <c r="C455" i="40"/>
  <c r="D454" i="40"/>
  <c r="C454" i="40"/>
  <c r="D453" i="40"/>
  <c r="C453" i="40"/>
  <c r="D451" i="40"/>
  <c r="C451" i="40"/>
  <c r="D450" i="40"/>
  <c r="C450" i="40"/>
  <c r="D449" i="40"/>
  <c r="C449" i="40"/>
  <c r="D448" i="40"/>
  <c r="C448" i="40"/>
  <c r="D447" i="40"/>
  <c r="C447" i="40"/>
  <c r="D445" i="40"/>
  <c r="C445" i="40"/>
  <c r="D444" i="40"/>
  <c r="C444" i="40"/>
  <c r="D443" i="40"/>
  <c r="C443" i="40"/>
  <c r="D442" i="40"/>
  <c r="C442" i="40"/>
  <c r="D441" i="40"/>
  <c r="C441" i="40"/>
  <c r="D439" i="40"/>
  <c r="C439" i="40"/>
  <c r="D438" i="40"/>
  <c r="C438" i="40"/>
  <c r="D437" i="40"/>
  <c r="C437" i="40"/>
  <c r="D436" i="40"/>
  <c r="C436" i="40"/>
  <c r="D435" i="40"/>
  <c r="C435" i="40"/>
  <c r="D433" i="40"/>
  <c r="C433" i="40"/>
  <c r="D432" i="40"/>
  <c r="C432" i="40"/>
  <c r="D431" i="40"/>
  <c r="C431" i="40"/>
  <c r="D430" i="40"/>
  <c r="C430" i="40"/>
  <c r="D429" i="40"/>
  <c r="C429" i="40"/>
  <c r="D427" i="40"/>
  <c r="C427" i="40"/>
  <c r="D426" i="40"/>
  <c r="C426" i="40"/>
  <c r="D425" i="40"/>
  <c r="C425" i="40"/>
  <c r="D424" i="40"/>
  <c r="C424" i="40"/>
  <c r="D423" i="40"/>
  <c r="C423" i="40"/>
  <c r="D421" i="40"/>
  <c r="C421" i="40"/>
  <c r="D420" i="40"/>
  <c r="C420" i="40"/>
  <c r="D419" i="40"/>
  <c r="C419" i="40"/>
  <c r="D418" i="40"/>
  <c r="C418" i="40"/>
  <c r="D417" i="40"/>
  <c r="C417" i="40"/>
  <c r="D415" i="40"/>
  <c r="C415" i="40"/>
  <c r="D414" i="40"/>
  <c r="C414" i="40"/>
  <c r="D413" i="40"/>
  <c r="C413" i="40"/>
  <c r="D412" i="40"/>
  <c r="C412" i="40"/>
  <c r="D411" i="40"/>
  <c r="C411" i="40"/>
  <c r="D409" i="40"/>
  <c r="C409" i="40"/>
  <c r="D408" i="40"/>
  <c r="C408" i="40"/>
  <c r="D407" i="40"/>
  <c r="C407" i="40"/>
  <c r="D406" i="40"/>
  <c r="C406" i="40"/>
  <c r="D405" i="40"/>
  <c r="C405" i="40"/>
  <c r="D403" i="40"/>
  <c r="C403" i="40"/>
  <c r="D402" i="40"/>
  <c r="C402" i="40"/>
  <c r="D401" i="40"/>
  <c r="C401" i="40"/>
  <c r="D400" i="40"/>
  <c r="C400" i="40"/>
  <c r="D399" i="40"/>
  <c r="C399" i="40"/>
  <c r="D397" i="40"/>
  <c r="C397" i="40"/>
  <c r="D396" i="40"/>
  <c r="C396" i="40"/>
  <c r="D395" i="40"/>
  <c r="C395" i="40"/>
  <c r="D394" i="40"/>
  <c r="C394" i="40"/>
  <c r="D393" i="40"/>
  <c r="C393" i="40"/>
  <c r="D391" i="40"/>
  <c r="C391" i="40"/>
  <c r="D390" i="40"/>
  <c r="C390" i="40"/>
  <c r="D389" i="40"/>
  <c r="C389" i="40"/>
  <c r="D388" i="40"/>
  <c r="C388" i="40"/>
  <c r="D387" i="40"/>
  <c r="C387" i="40"/>
  <c r="D385" i="40"/>
  <c r="C385" i="40"/>
  <c r="D384" i="40"/>
  <c r="C384" i="40"/>
  <c r="D383" i="40"/>
  <c r="C383" i="40"/>
  <c r="D382" i="40"/>
  <c r="C382" i="40"/>
  <c r="D381" i="40"/>
  <c r="C381" i="40"/>
  <c r="D379" i="40"/>
  <c r="C379" i="40"/>
  <c r="D378" i="40"/>
  <c r="C378" i="40"/>
  <c r="D377" i="40"/>
  <c r="C377" i="40"/>
  <c r="D376" i="40"/>
  <c r="C376" i="40"/>
  <c r="D375" i="40"/>
  <c r="C375" i="40"/>
  <c r="D373" i="40"/>
  <c r="C373" i="40"/>
  <c r="D372" i="40"/>
  <c r="C372" i="40"/>
  <c r="D371" i="40"/>
  <c r="C371" i="40"/>
  <c r="D370" i="40"/>
  <c r="C370" i="40"/>
  <c r="D369" i="40"/>
  <c r="C369" i="40"/>
  <c r="D367" i="40"/>
  <c r="C367" i="40"/>
  <c r="D366" i="40"/>
  <c r="C366" i="40"/>
  <c r="D365" i="40"/>
  <c r="C365" i="40"/>
  <c r="D364" i="40"/>
  <c r="C364" i="40"/>
  <c r="D363" i="40"/>
  <c r="C363" i="40"/>
  <c r="D361" i="40"/>
  <c r="C361" i="40"/>
  <c r="D360" i="40"/>
  <c r="C360" i="40"/>
  <c r="D359" i="40"/>
  <c r="C359" i="40"/>
  <c r="D358" i="40"/>
  <c r="C358" i="40"/>
  <c r="D357" i="40"/>
  <c r="C357" i="40"/>
  <c r="D355" i="40"/>
  <c r="C355" i="40"/>
  <c r="D354" i="40"/>
  <c r="C354" i="40"/>
  <c r="D353" i="40"/>
  <c r="C353" i="40"/>
  <c r="D352" i="40"/>
  <c r="C352" i="40"/>
  <c r="D351" i="40"/>
  <c r="C351" i="40"/>
  <c r="D349" i="40"/>
  <c r="C349" i="40"/>
  <c r="D348" i="40"/>
  <c r="C348" i="40"/>
  <c r="D347" i="40"/>
  <c r="C347" i="40"/>
  <c r="D346" i="40"/>
  <c r="C346" i="40"/>
  <c r="D345" i="40"/>
  <c r="C345" i="40"/>
  <c r="D343" i="40"/>
  <c r="C343" i="40"/>
  <c r="D342" i="40"/>
  <c r="C342" i="40"/>
  <c r="D341" i="40"/>
  <c r="C341" i="40"/>
  <c r="D340" i="40"/>
  <c r="C340" i="40"/>
  <c r="D339" i="40"/>
  <c r="C339" i="40"/>
  <c r="D337" i="40"/>
  <c r="C337" i="40"/>
  <c r="D336" i="40"/>
  <c r="C336" i="40"/>
  <c r="D335" i="40"/>
  <c r="C335" i="40"/>
  <c r="D334" i="40"/>
  <c r="C334" i="40"/>
  <c r="D333" i="40"/>
  <c r="C333" i="40"/>
  <c r="D331" i="40"/>
  <c r="C331" i="40"/>
  <c r="D330" i="40"/>
  <c r="C330" i="40"/>
  <c r="D329" i="40"/>
  <c r="C329" i="40"/>
  <c r="D328" i="40"/>
  <c r="C328" i="40"/>
  <c r="D327" i="40"/>
  <c r="C327" i="40"/>
  <c r="D325" i="40"/>
  <c r="C325" i="40"/>
  <c r="D324" i="40"/>
  <c r="C324" i="40"/>
  <c r="D323" i="40"/>
  <c r="C323" i="40"/>
  <c r="D322" i="40"/>
  <c r="C322" i="40"/>
  <c r="D321" i="40"/>
  <c r="C321" i="40"/>
  <c r="D319" i="40"/>
  <c r="C319" i="40"/>
  <c r="D318" i="40"/>
  <c r="C318" i="40"/>
  <c r="D317" i="40"/>
  <c r="C317" i="40"/>
  <c r="D316" i="40"/>
  <c r="C316" i="40"/>
  <c r="D315" i="40"/>
  <c r="C315" i="40"/>
  <c r="D313" i="40"/>
  <c r="C313" i="40"/>
  <c r="D312" i="40"/>
  <c r="C312" i="40"/>
  <c r="D311" i="40"/>
  <c r="C311" i="40"/>
  <c r="D310" i="40"/>
  <c r="C310" i="40"/>
  <c r="D309" i="40"/>
  <c r="C309" i="40"/>
  <c r="D307" i="40"/>
  <c r="C307" i="40"/>
  <c r="D306" i="40"/>
  <c r="C306" i="40"/>
  <c r="D305" i="40"/>
  <c r="C305" i="40"/>
  <c r="D304" i="40"/>
  <c r="C304" i="40"/>
  <c r="D303" i="40"/>
  <c r="C303" i="40"/>
  <c r="D301" i="40"/>
  <c r="C301" i="40"/>
  <c r="D300" i="40"/>
  <c r="C300" i="40"/>
  <c r="D299" i="40"/>
  <c r="C299" i="40"/>
  <c r="D298" i="40"/>
  <c r="C298" i="40"/>
  <c r="D297" i="40"/>
  <c r="C297" i="40"/>
  <c r="D295" i="40"/>
  <c r="C295" i="40"/>
  <c r="D294" i="40"/>
  <c r="C294" i="40"/>
  <c r="D293" i="40"/>
  <c r="C293" i="40"/>
  <c r="D292" i="40"/>
  <c r="C292" i="40"/>
  <c r="D291" i="40"/>
  <c r="C291" i="40"/>
  <c r="D289" i="40"/>
  <c r="C289" i="40"/>
  <c r="D288" i="40"/>
  <c r="C288" i="40"/>
  <c r="D287" i="40"/>
  <c r="C287" i="40"/>
  <c r="D286" i="40"/>
  <c r="C286" i="40"/>
  <c r="D285" i="40"/>
  <c r="C285" i="40"/>
  <c r="D283" i="40"/>
  <c r="C283" i="40"/>
  <c r="D282" i="40"/>
  <c r="C282" i="40"/>
  <c r="D281" i="40"/>
  <c r="C281" i="40"/>
  <c r="D280" i="40"/>
  <c r="C280" i="40"/>
  <c r="D279" i="40"/>
  <c r="C279" i="40"/>
  <c r="D277" i="40"/>
  <c r="C277" i="40"/>
  <c r="D276" i="40"/>
  <c r="C276" i="40"/>
  <c r="D275" i="40"/>
  <c r="C275" i="40"/>
  <c r="D274" i="40"/>
  <c r="C274" i="40"/>
  <c r="D273" i="40"/>
  <c r="C273" i="40"/>
  <c r="D271" i="40"/>
  <c r="C271" i="40"/>
  <c r="D270" i="40"/>
  <c r="C270" i="40"/>
  <c r="D269" i="40"/>
  <c r="C269" i="40"/>
  <c r="D268" i="40"/>
  <c r="C268" i="40"/>
  <c r="D267" i="40"/>
  <c r="C267" i="40"/>
  <c r="D265" i="40"/>
  <c r="C265" i="40"/>
  <c r="D264" i="40"/>
  <c r="C264" i="40"/>
  <c r="D263" i="40"/>
  <c r="C263" i="40"/>
  <c r="D262" i="40"/>
  <c r="C262" i="40"/>
  <c r="D261" i="40"/>
  <c r="C261" i="40"/>
  <c r="D259" i="40"/>
  <c r="C259" i="40"/>
  <c r="D258" i="40"/>
  <c r="C258" i="40"/>
  <c r="D257" i="40"/>
  <c r="C257" i="40"/>
  <c r="D256" i="40"/>
  <c r="C256" i="40"/>
  <c r="D255" i="40"/>
  <c r="C255" i="40"/>
  <c r="D253" i="40"/>
  <c r="C253" i="40"/>
  <c r="D252" i="40"/>
  <c r="C252" i="40"/>
  <c r="D251" i="40"/>
  <c r="C251" i="40"/>
  <c r="D250" i="40"/>
  <c r="C250" i="40"/>
  <c r="D249" i="40"/>
  <c r="C249" i="40"/>
  <c r="D247" i="40"/>
  <c r="C247" i="40"/>
  <c r="D246" i="40"/>
  <c r="C246" i="40"/>
  <c r="D245" i="40"/>
  <c r="C245" i="40"/>
  <c r="D244" i="40"/>
  <c r="C244" i="40"/>
  <c r="D243" i="40"/>
  <c r="C243" i="40"/>
  <c r="D241" i="40"/>
  <c r="C241" i="40"/>
  <c r="D240" i="40"/>
  <c r="C240" i="40"/>
  <c r="D239" i="40"/>
  <c r="C239" i="40"/>
  <c r="D238" i="40"/>
  <c r="C238" i="40"/>
  <c r="D237" i="40"/>
  <c r="C237" i="40"/>
  <c r="D235" i="40"/>
  <c r="C235" i="40"/>
  <c r="D234" i="40"/>
  <c r="C234" i="40"/>
  <c r="D233" i="40"/>
  <c r="C233" i="40"/>
  <c r="D232" i="40"/>
  <c r="C232" i="40"/>
  <c r="D231" i="40"/>
  <c r="C231" i="40"/>
  <c r="D229" i="40"/>
  <c r="C229" i="40"/>
  <c r="D228" i="40"/>
  <c r="C228" i="40"/>
  <c r="D227" i="40"/>
  <c r="C227" i="40"/>
  <c r="D226" i="40"/>
  <c r="C226" i="40"/>
  <c r="D225" i="40"/>
  <c r="C225" i="40"/>
  <c r="D223" i="40"/>
  <c r="C223" i="40"/>
  <c r="D222" i="40"/>
  <c r="C222" i="40"/>
  <c r="D221" i="40"/>
  <c r="C221" i="40"/>
  <c r="D220" i="40"/>
  <c r="C220" i="40"/>
  <c r="D219" i="40"/>
  <c r="C219" i="40"/>
  <c r="D217" i="40"/>
  <c r="C217" i="40"/>
  <c r="D216" i="40"/>
  <c r="C216" i="40"/>
  <c r="D215" i="40"/>
  <c r="C215" i="40"/>
  <c r="D214" i="40"/>
  <c r="C214" i="40"/>
  <c r="D213" i="40"/>
  <c r="C213" i="40"/>
  <c r="D211" i="40"/>
  <c r="C211" i="40"/>
  <c r="D210" i="40"/>
  <c r="C210" i="40"/>
  <c r="D209" i="40"/>
  <c r="C209" i="40"/>
  <c r="D208" i="40"/>
  <c r="C208" i="40"/>
  <c r="D207" i="40"/>
  <c r="C207" i="40"/>
  <c r="D205" i="40"/>
  <c r="C205" i="40"/>
  <c r="D204" i="40"/>
  <c r="C204" i="40"/>
  <c r="D203" i="40"/>
  <c r="C203" i="40"/>
  <c r="D202" i="40"/>
  <c r="C202" i="40"/>
  <c r="D201" i="40"/>
  <c r="C201" i="40"/>
  <c r="D199" i="40"/>
  <c r="C199" i="40"/>
  <c r="D198" i="40"/>
  <c r="C198" i="40"/>
  <c r="D197" i="40"/>
  <c r="C197" i="40"/>
  <c r="D196" i="40"/>
  <c r="C196" i="40"/>
  <c r="D195" i="40"/>
  <c r="C195" i="40"/>
  <c r="C193" i="40"/>
  <c r="C192" i="40"/>
  <c r="C191" i="40"/>
  <c r="C190" i="40"/>
  <c r="C189" i="40"/>
  <c r="D187" i="40"/>
  <c r="C187" i="40"/>
  <c r="D186" i="40"/>
  <c r="C186" i="40"/>
  <c r="D185" i="40"/>
  <c r="C185" i="40"/>
  <c r="D184" i="40"/>
  <c r="C184" i="40"/>
  <c r="D183" i="40"/>
  <c r="C183" i="40"/>
  <c r="D181" i="40"/>
  <c r="C181" i="40"/>
  <c r="D180" i="40"/>
  <c r="C180" i="40"/>
  <c r="D179" i="40"/>
  <c r="C179" i="40"/>
  <c r="D178" i="40"/>
  <c r="C178" i="40"/>
  <c r="D177" i="40"/>
  <c r="C177" i="40"/>
  <c r="D175" i="40"/>
  <c r="C175" i="40"/>
  <c r="D174" i="40"/>
  <c r="C174" i="40"/>
  <c r="D173" i="40"/>
  <c r="C173" i="40"/>
  <c r="D172" i="40"/>
  <c r="C172" i="40"/>
  <c r="D171" i="40"/>
  <c r="C171" i="40"/>
  <c r="D169" i="40"/>
  <c r="C169" i="40"/>
  <c r="D168" i="40"/>
  <c r="C168" i="40"/>
  <c r="D167" i="40"/>
  <c r="C167" i="40"/>
  <c r="D166" i="40"/>
  <c r="C166" i="40"/>
  <c r="D165" i="40"/>
  <c r="C165" i="40"/>
  <c r="D163" i="40"/>
  <c r="C163" i="40"/>
  <c r="D162" i="40"/>
  <c r="C162" i="40"/>
  <c r="D161" i="40"/>
  <c r="C161" i="40"/>
  <c r="D160" i="40"/>
  <c r="C160" i="40"/>
  <c r="D159" i="40"/>
  <c r="C159" i="40"/>
  <c r="D157" i="40"/>
  <c r="C157" i="40"/>
  <c r="D156" i="40"/>
  <c r="C156" i="40"/>
  <c r="D155" i="40"/>
  <c r="C155" i="40"/>
  <c r="D154" i="40"/>
  <c r="C154" i="40"/>
  <c r="D153" i="40"/>
  <c r="C153" i="40"/>
  <c r="D151" i="40"/>
  <c r="C151" i="40"/>
  <c r="D150" i="40"/>
  <c r="C150" i="40"/>
  <c r="D149" i="40"/>
  <c r="C149" i="40"/>
  <c r="D148" i="40"/>
  <c r="C148" i="40"/>
  <c r="D147" i="40"/>
  <c r="C147" i="40"/>
  <c r="D145" i="40"/>
  <c r="C145" i="40"/>
  <c r="D144" i="40"/>
  <c r="C144" i="40"/>
  <c r="D143" i="40"/>
  <c r="C143" i="40"/>
  <c r="D142" i="40"/>
  <c r="C142" i="40"/>
  <c r="D141" i="40"/>
  <c r="C141" i="40"/>
  <c r="D139" i="40"/>
  <c r="C139" i="40"/>
  <c r="D138" i="40"/>
  <c r="C138" i="40"/>
  <c r="D137" i="40"/>
  <c r="C137" i="40"/>
  <c r="D136" i="40"/>
  <c r="C136" i="40"/>
  <c r="D135" i="40"/>
  <c r="C135" i="40"/>
  <c r="D133" i="40"/>
  <c r="C133" i="40"/>
  <c r="D132" i="40"/>
  <c r="C132" i="40"/>
  <c r="D131" i="40"/>
  <c r="C131" i="40"/>
  <c r="D130" i="40"/>
  <c r="C130" i="40"/>
  <c r="D129" i="40"/>
  <c r="C129" i="40"/>
  <c r="D127" i="40"/>
  <c r="C127" i="40"/>
  <c r="D126" i="40"/>
  <c r="C126" i="40"/>
  <c r="D125" i="40"/>
  <c r="C125" i="40"/>
  <c r="D124" i="40"/>
  <c r="C124" i="40"/>
  <c r="D123" i="40"/>
  <c r="C123" i="40"/>
  <c r="D121" i="40"/>
  <c r="C121" i="40"/>
  <c r="D120" i="40"/>
  <c r="C120" i="40"/>
  <c r="D119" i="40"/>
  <c r="C119" i="40"/>
  <c r="D118" i="40"/>
  <c r="C118" i="40"/>
  <c r="D117" i="40"/>
  <c r="C117" i="40"/>
  <c r="D115" i="40"/>
  <c r="C115" i="40"/>
  <c r="D114" i="40"/>
  <c r="C114" i="40"/>
  <c r="D113" i="40"/>
  <c r="C113" i="40"/>
  <c r="D112" i="40"/>
  <c r="C112" i="40"/>
  <c r="D111" i="40"/>
  <c r="C111" i="40"/>
  <c r="D109" i="40"/>
  <c r="C109" i="40"/>
  <c r="D108" i="40"/>
  <c r="C108" i="40"/>
  <c r="D107" i="40"/>
  <c r="C107" i="40"/>
  <c r="D106" i="40"/>
  <c r="C106" i="40"/>
  <c r="D105" i="40"/>
  <c r="C105" i="40" a="1"/>
  <c r="C105" i="40"/>
  <c r="D103" i="40"/>
  <c r="C103" i="40"/>
  <c r="D102" i="40"/>
  <c r="C102" i="40"/>
  <c r="D101" i="40"/>
  <c r="C101" i="40"/>
  <c r="D100" i="40"/>
  <c r="C100" i="40"/>
  <c r="D99" i="40"/>
  <c r="C99" i="40"/>
  <c r="D97" i="40"/>
  <c r="C97" i="40"/>
  <c r="D96" i="40"/>
  <c r="C96" i="40"/>
  <c r="D95" i="40"/>
  <c r="C95" i="40"/>
  <c r="D94" i="40"/>
  <c r="C94" i="40"/>
  <c r="D93" i="40"/>
  <c r="C93" i="40"/>
  <c r="D91" i="40"/>
  <c r="C91" i="40"/>
  <c r="D90" i="40"/>
  <c r="C90" i="40"/>
  <c r="D89" i="40"/>
  <c r="C89" i="40"/>
  <c r="D88" i="40"/>
  <c r="C88" i="40"/>
  <c r="D87" i="40"/>
  <c r="C87" i="40"/>
  <c r="D85" i="40"/>
  <c r="C85" i="40"/>
  <c r="D84" i="40"/>
  <c r="C84" i="40"/>
  <c r="D83" i="40"/>
  <c r="C83" i="40"/>
  <c r="D82" i="40"/>
  <c r="C82" i="40"/>
  <c r="D81" i="40"/>
  <c r="C81" i="40"/>
  <c r="D79" i="40"/>
  <c r="C79" i="40"/>
  <c r="D78" i="40"/>
  <c r="C78" i="40"/>
  <c r="D77" i="40"/>
  <c r="C77" i="40"/>
  <c r="D76" i="40"/>
  <c r="C76" i="40"/>
  <c r="D75" i="40"/>
  <c r="C75" i="40"/>
  <c r="D73" i="40"/>
  <c r="C73" i="40"/>
  <c r="D72" i="40"/>
  <c r="C72" i="40"/>
  <c r="D71" i="40"/>
  <c r="C71" i="40"/>
  <c r="D70" i="40"/>
  <c r="C70" i="40"/>
  <c r="D69" i="40"/>
  <c r="C69" i="40"/>
  <c r="D67" i="40"/>
  <c r="C67" i="40"/>
  <c r="D66" i="40"/>
  <c r="C66" i="40"/>
  <c r="D65" i="40"/>
  <c r="C65" i="40"/>
  <c r="D64" i="40"/>
  <c r="C64" i="40"/>
  <c r="D63" i="40"/>
  <c r="C63" i="40"/>
  <c r="D61" i="40"/>
  <c r="C61" i="40"/>
  <c r="D60" i="40"/>
  <c r="C60" i="40"/>
  <c r="D59" i="40"/>
  <c r="C59" i="40"/>
  <c r="D58" i="40"/>
  <c r="C58" i="40"/>
  <c r="D57" i="40"/>
  <c r="C57" i="40"/>
  <c r="D55" i="40"/>
  <c r="C55" i="40"/>
  <c r="D54" i="40"/>
  <c r="C54" i="40"/>
  <c r="D53" i="40"/>
  <c r="C53" i="40"/>
  <c r="D52" i="40"/>
  <c r="C52" i="40"/>
  <c r="D51" i="40"/>
  <c r="C51" i="40"/>
  <c r="D49" i="40"/>
  <c r="C49" i="40"/>
  <c r="D48" i="40"/>
  <c r="C48" i="40"/>
  <c r="D47" i="40"/>
  <c r="C47" i="40"/>
  <c r="D46" i="40"/>
  <c r="C46" i="40"/>
  <c r="D45" i="40"/>
  <c r="C45" i="40"/>
  <c r="D43" i="40"/>
  <c r="C43" i="40"/>
  <c r="D42" i="40"/>
  <c r="C42" i="40"/>
  <c r="D41" i="40"/>
  <c r="C41" i="40"/>
  <c r="D40" i="40"/>
  <c r="C40" i="40"/>
  <c r="D39" i="40"/>
  <c r="C39" i="40"/>
  <c r="D37" i="40"/>
  <c r="C37" i="40"/>
  <c r="D36" i="40"/>
  <c r="C36" i="40"/>
  <c r="D35" i="40"/>
  <c r="C35" i="40"/>
  <c r="D34" i="40"/>
  <c r="C34" i="40"/>
  <c r="D33" i="40"/>
  <c r="C33" i="40"/>
  <c r="D31" i="40"/>
  <c r="C31" i="40"/>
  <c r="D30" i="40"/>
  <c r="C30" i="40"/>
  <c r="D29" i="40"/>
  <c r="C29" i="40"/>
  <c r="D28" i="40"/>
  <c r="C28" i="40"/>
  <c r="D27" i="40"/>
  <c r="C27" i="40"/>
  <c r="D25" i="40"/>
  <c r="C25" i="40"/>
  <c r="D24" i="40"/>
  <c r="C24" i="40"/>
  <c r="D23" i="40"/>
  <c r="C23" i="40"/>
  <c r="D22" i="40"/>
  <c r="C22" i="40"/>
  <c r="D21" i="40"/>
  <c r="C21" i="40"/>
  <c r="D19" i="40"/>
  <c r="C19" i="40"/>
  <c r="D18" i="40"/>
  <c r="C18" i="40"/>
  <c r="D17" i="40"/>
  <c r="C17" i="40"/>
  <c r="D16" i="40"/>
  <c r="C16" i="40"/>
  <c r="D15" i="40"/>
  <c r="C15" i="40"/>
  <c r="D13" i="40"/>
  <c r="C13" i="40"/>
  <c r="D12" i="40"/>
  <c r="C12" i="40"/>
  <c r="D11" i="40"/>
  <c r="C11" i="40"/>
  <c r="D10" i="40"/>
  <c r="C10" i="40"/>
  <c r="D9" i="40"/>
  <c r="C9" i="40"/>
  <c r="U158" i="40"/>
  <c r="A140" i="40"/>
  <c r="O602" i="40"/>
  <c r="O596" i="40"/>
  <c r="O590" i="40"/>
  <c r="O584" i="40"/>
  <c r="O578" i="40"/>
  <c r="O572" i="40"/>
  <c r="O566" i="40"/>
  <c r="O560" i="40"/>
  <c r="O554" i="40"/>
  <c r="O548" i="40"/>
  <c r="O542" i="40"/>
  <c r="O536" i="40"/>
  <c r="O530" i="40"/>
  <c r="O524" i="40"/>
  <c r="O518" i="40"/>
  <c r="O512" i="40"/>
  <c r="O506" i="40"/>
  <c r="O500" i="40"/>
  <c r="O494" i="40"/>
  <c r="O488" i="40"/>
  <c r="O482" i="40"/>
  <c r="O476" i="40"/>
  <c r="O470" i="40"/>
  <c r="O464" i="40"/>
  <c r="O458" i="40"/>
  <c r="O452" i="40"/>
  <c r="O446" i="40"/>
  <c r="O440" i="40"/>
  <c r="O434" i="40"/>
  <c r="O428" i="40"/>
  <c r="O422" i="40"/>
  <c r="O416" i="40"/>
  <c r="O410" i="40"/>
  <c r="O404" i="40"/>
  <c r="O398" i="40"/>
  <c r="O392" i="40"/>
  <c r="O386" i="40"/>
  <c r="O380" i="40"/>
  <c r="O374" i="40"/>
  <c r="O368" i="40"/>
  <c r="O362" i="40"/>
  <c r="O356" i="40"/>
  <c r="O350" i="40"/>
  <c r="A344" i="40"/>
  <c r="O344" i="40"/>
  <c r="A338" i="40"/>
  <c r="O338" i="40"/>
  <c r="A332" i="40"/>
  <c r="O332" i="40"/>
  <c r="A326" i="40"/>
  <c r="O326" i="40"/>
  <c r="A320" i="40"/>
  <c r="O320" i="40"/>
  <c r="A314" i="40"/>
  <c r="O314" i="40"/>
  <c r="A308" i="40"/>
  <c r="O308" i="40"/>
  <c r="A302" i="40"/>
  <c r="O302" i="40"/>
  <c r="A296" i="40"/>
  <c r="O296" i="40"/>
  <c r="A290" i="40"/>
  <c r="O290" i="40"/>
  <c r="A284" i="40"/>
  <c r="O284" i="40"/>
  <c r="A278" i="40"/>
  <c r="O278" i="40"/>
  <c r="A272" i="40"/>
  <c r="O272" i="40"/>
  <c r="A266" i="40"/>
  <c r="O266" i="40"/>
  <c r="A260" i="40"/>
  <c r="O260" i="40"/>
  <c r="A254" i="40"/>
  <c r="O254" i="40"/>
  <c r="A248" i="40"/>
  <c r="O248" i="40"/>
  <c r="A242" i="40"/>
  <c r="O242" i="40"/>
  <c r="A236" i="40"/>
  <c r="O236" i="40"/>
  <c r="A230" i="40"/>
  <c r="O230" i="40"/>
  <c r="A224" i="40"/>
  <c r="O224" i="40"/>
  <c r="A218" i="40"/>
  <c r="O218" i="40"/>
  <c r="A212" i="40"/>
  <c r="O212" i="40"/>
  <c r="A206" i="40"/>
  <c r="O206" i="40"/>
  <c r="A200" i="40"/>
  <c r="O200" i="40"/>
  <c r="A194" i="40"/>
  <c r="O194" i="40"/>
  <c r="A188" i="40"/>
  <c r="O188" i="40"/>
  <c r="A182" i="40"/>
  <c r="O182" i="40"/>
  <c r="A176" i="40"/>
  <c r="O176" i="40"/>
  <c r="A170" i="40"/>
  <c r="O170" i="40"/>
  <c r="A164" i="40"/>
  <c r="O164" i="40"/>
  <c r="A134" i="40"/>
  <c r="O158" i="40"/>
  <c r="O152" i="40"/>
  <c r="A146" i="40"/>
  <c r="O146" i="40"/>
  <c r="O140" i="40"/>
  <c r="O134" i="40"/>
  <c r="A128" i="40"/>
  <c r="O128" i="40"/>
  <c r="A122" i="40"/>
  <c r="O122" i="40"/>
  <c r="A116" i="40"/>
  <c r="O116" i="40"/>
  <c r="A110" i="40"/>
  <c r="O110" i="40"/>
  <c r="A104" i="40"/>
  <c r="O104" i="40"/>
  <c r="A98" i="40"/>
  <c r="O98" i="40"/>
  <c r="A92" i="40"/>
  <c r="O92" i="40"/>
  <c r="A86" i="40"/>
  <c r="O86" i="40"/>
  <c r="A80" i="40"/>
  <c r="O80" i="40"/>
  <c r="A74" i="40"/>
  <c r="O74" i="40"/>
  <c r="A68" i="40"/>
  <c r="O68" i="40"/>
  <c r="A62" i="40"/>
  <c r="O62" i="40"/>
  <c r="A56" i="40"/>
  <c r="O56" i="40"/>
  <c r="A50" i="40"/>
  <c r="O50" i="40"/>
  <c r="A44" i="40"/>
  <c r="O44" i="40"/>
  <c r="A38" i="40"/>
  <c r="O38" i="40"/>
  <c r="A32" i="40"/>
  <c r="O32" i="40"/>
  <c r="A26" i="40"/>
  <c r="O26" i="40"/>
  <c r="A20" i="40"/>
  <c r="O20" i="40"/>
  <c r="A14" i="40"/>
  <c r="O14" i="40"/>
  <c r="A8" i="40"/>
  <c r="O8" i="40"/>
  <c r="U158" i="34"/>
  <c r="O14" i="34"/>
  <c r="V236" i="34"/>
  <c r="U236" i="34"/>
  <c r="Q140" i="34"/>
  <c r="Q182" i="34"/>
  <c r="V266" i="36"/>
  <c r="U266" i="36"/>
  <c r="V236" i="36"/>
  <c r="U236" i="36"/>
  <c r="U158" i="36"/>
  <c r="J350" i="36"/>
  <c r="V236" i="38"/>
  <c r="U236" i="38"/>
  <c r="U158" i="38"/>
  <c r="Q194" i="38"/>
  <c r="Q218" i="38"/>
  <c r="Q230" i="38"/>
  <c r="Q242" i="38"/>
  <c r="Q254" i="38"/>
  <c r="Q266" i="38"/>
  <c r="Q278" i="38"/>
  <c r="Q290" i="38"/>
  <c r="G223" i="38"/>
  <c r="G222" i="38"/>
  <c r="G221" i="38"/>
  <c r="G220" i="38"/>
  <c r="G219" i="38"/>
  <c r="H193" i="38"/>
  <c r="H192" i="38"/>
  <c r="H191" i="38"/>
  <c r="H190" i="38"/>
  <c r="H189" i="38"/>
  <c r="I223" i="38"/>
  <c r="I222" i="38"/>
  <c r="I221" i="38"/>
  <c r="I220" i="38"/>
  <c r="I219" i="38"/>
  <c r="N99" i="36"/>
  <c r="L103" i="36"/>
  <c r="L102" i="36"/>
  <c r="L101" i="36"/>
  <c r="L100" i="36"/>
  <c r="L99" i="36"/>
  <c r="N613" i="44"/>
  <c r="M613" i="44"/>
  <c r="L613" i="44"/>
  <c r="K613" i="44"/>
  <c r="J613" i="44"/>
  <c r="I613" i="44"/>
  <c r="H613" i="44"/>
  <c r="G613" i="44"/>
  <c r="F613" i="44"/>
  <c r="E613" i="44"/>
  <c r="D613" i="44"/>
  <c r="C613" i="44"/>
  <c r="N612" i="44"/>
  <c r="M612" i="44"/>
  <c r="L612" i="44"/>
  <c r="K612" i="44"/>
  <c r="J612" i="44"/>
  <c r="I612" i="44"/>
  <c r="H612" i="44"/>
  <c r="G612" i="44"/>
  <c r="F612" i="44"/>
  <c r="E612" i="44"/>
  <c r="D612" i="44"/>
  <c r="C612" i="44"/>
  <c r="N611" i="44"/>
  <c r="M611" i="44"/>
  <c r="L611" i="44"/>
  <c r="K611" i="44"/>
  <c r="J611" i="44"/>
  <c r="I611" i="44"/>
  <c r="H611" i="44"/>
  <c r="G611" i="44"/>
  <c r="F611" i="44"/>
  <c r="E611" i="44"/>
  <c r="D611" i="44"/>
  <c r="C611" i="44"/>
  <c r="N610" i="44"/>
  <c r="M610" i="44"/>
  <c r="L610" i="44"/>
  <c r="K610" i="44"/>
  <c r="J610" i="44"/>
  <c r="I610" i="44"/>
  <c r="H610" i="44"/>
  <c r="G610" i="44"/>
  <c r="F610" i="44"/>
  <c r="E610" i="44"/>
  <c r="D610" i="44"/>
  <c r="C610" i="44"/>
  <c r="N609" i="44"/>
  <c r="M609" i="44"/>
  <c r="L609" i="44"/>
  <c r="K609" i="44"/>
  <c r="J609" i="44"/>
  <c r="I609" i="44"/>
  <c r="H609" i="44"/>
  <c r="G609" i="44"/>
  <c r="F609" i="44"/>
  <c r="E609" i="44"/>
  <c r="D609" i="44"/>
  <c r="C609" i="44"/>
  <c r="V608" i="44"/>
  <c r="U608" i="44"/>
  <c r="R608" i="44"/>
  <c r="Q608" i="44"/>
  <c r="P608" i="44"/>
  <c r="O608" i="44"/>
  <c r="M608" i="44"/>
  <c r="N608" i="44" a="1"/>
  <c r="N608" i="44"/>
  <c r="K608" i="44"/>
  <c r="L608" i="44" a="1"/>
  <c r="L608" i="44"/>
  <c r="I608" i="44"/>
  <c r="J608" i="44" a="1"/>
  <c r="J608" i="44"/>
  <c r="G608" i="44"/>
  <c r="H608" i="44" a="1"/>
  <c r="H608" i="44"/>
  <c r="E608" i="44"/>
  <c r="F608" i="44" a="1"/>
  <c r="F608" i="44"/>
  <c r="C608" i="44"/>
  <c r="D608" i="44" a="1"/>
  <c r="D608" i="44"/>
  <c r="A608" i="44"/>
  <c r="N607" i="44"/>
  <c r="A602" i="44"/>
  <c r="M607" i="44"/>
  <c r="L607" i="44"/>
  <c r="K607" i="44"/>
  <c r="J607" i="44"/>
  <c r="I607" i="44"/>
  <c r="H607" i="44"/>
  <c r="G607" i="44"/>
  <c r="F607" i="44"/>
  <c r="E607" i="44"/>
  <c r="D607" i="44"/>
  <c r="C607" i="44"/>
  <c r="N606" i="44"/>
  <c r="M606" i="44"/>
  <c r="L606" i="44"/>
  <c r="K606" i="44"/>
  <c r="J606" i="44"/>
  <c r="I606" i="44"/>
  <c r="H606" i="44"/>
  <c r="G606" i="44"/>
  <c r="F606" i="44"/>
  <c r="E606" i="44"/>
  <c r="D606" i="44"/>
  <c r="C606" i="44"/>
  <c r="N605" i="44"/>
  <c r="M605" i="44"/>
  <c r="L605" i="44"/>
  <c r="K605" i="44"/>
  <c r="J605" i="44"/>
  <c r="I605" i="44"/>
  <c r="H605" i="44"/>
  <c r="G605" i="44"/>
  <c r="F605" i="44"/>
  <c r="E605" i="44"/>
  <c r="D605" i="44"/>
  <c r="C605" i="44"/>
  <c r="N604" i="44"/>
  <c r="M604" i="44"/>
  <c r="L604" i="44"/>
  <c r="K604" i="44"/>
  <c r="J604" i="44"/>
  <c r="I604" i="44"/>
  <c r="H604" i="44"/>
  <c r="G604" i="44"/>
  <c r="F604" i="44"/>
  <c r="E604" i="44"/>
  <c r="D604" i="44"/>
  <c r="C604" i="44"/>
  <c r="N603" i="44"/>
  <c r="M603" i="44"/>
  <c r="L603" i="44"/>
  <c r="K603" i="44"/>
  <c r="J603" i="44"/>
  <c r="I603" i="44"/>
  <c r="H603" i="44"/>
  <c r="G603" i="44"/>
  <c r="F603" i="44"/>
  <c r="E603" i="44"/>
  <c r="D603" i="44"/>
  <c r="C603" i="44"/>
  <c r="V602" i="44"/>
  <c r="U602" i="44"/>
  <c r="R602" i="44"/>
  <c r="Q602" i="44"/>
  <c r="P602" i="44"/>
  <c r="O602" i="44"/>
  <c r="M602" i="44"/>
  <c r="N602" i="44" a="1"/>
  <c r="N602" i="44"/>
  <c r="K602" i="44"/>
  <c r="L602" i="44" a="1"/>
  <c r="L602" i="44"/>
  <c r="I602" i="44"/>
  <c r="J602" i="44" a="1"/>
  <c r="J602" i="44"/>
  <c r="G602" i="44"/>
  <c r="H602" i="44" a="1"/>
  <c r="H602" i="44"/>
  <c r="E602" i="44"/>
  <c r="F602" i="44" a="1"/>
  <c r="F602" i="44"/>
  <c r="C602" i="44"/>
  <c r="D602" i="44" a="1"/>
  <c r="D602" i="44"/>
  <c r="N601" i="44"/>
  <c r="A596" i="44"/>
  <c r="M601" i="44"/>
  <c r="L601" i="44"/>
  <c r="K601" i="44"/>
  <c r="J601" i="44"/>
  <c r="I601" i="44"/>
  <c r="H601" i="44"/>
  <c r="G601" i="44"/>
  <c r="F601" i="44"/>
  <c r="E601" i="44"/>
  <c r="D601" i="44"/>
  <c r="C601" i="44"/>
  <c r="N600" i="44"/>
  <c r="M600" i="44"/>
  <c r="L600" i="44"/>
  <c r="K600" i="44"/>
  <c r="J600" i="44"/>
  <c r="I600" i="44"/>
  <c r="H600" i="44"/>
  <c r="G600" i="44"/>
  <c r="F600" i="44"/>
  <c r="E600" i="44"/>
  <c r="D600" i="44"/>
  <c r="C600" i="44"/>
  <c r="N599" i="44"/>
  <c r="M599" i="44"/>
  <c r="L599" i="44"/>
  <c r="K599" i="44"/>
  <c r="J599" i="44"/>
  <c r="I599" i="44"/>
  <c r="H599" i="44"/>
  <c r="G599" i="44"/>
  <c r="F599" i="44"/>
  <c r="E599" i="44"/>
  <c r="D599" i="44"/>
  <c r="C599" i="44"/>
  <c r="N598" i="44"/>
  <c r="M598" i="44"/>
  <c r="L598" i="44"/>
  <c r="K598" i="44"/>
  <c r="J598" i="44"/>
  <c r="I598" i="44"/>
  <c r="H598" i="44"/>
  <c r="G598" i="44"/>
  <c r="F598" i="44"/>
  <c r="E598" i="44"/>
  <c r="D598" i="44"/>
  <c r="C598" i="44"/>
  <c r="N597" i="44"/>
  <c r="M597" i="44"/>
  <c r="L597" i="44"/>
  <c r="K597" i="44"/>
  <c r="J597" i="44"/>
  <c r="I597" i="44"/>
  <c r="H597" i="44"/>
  <c r="G597" i="44"/>
  <c r="F597" i="44"/>
  <c r="E597" i="44"/>
  <c r="D597" i="44"/>
  <c r="C597" i="44"/>
  <c r="V596" i="44"/>
  <c r="U596" i="44"/>
  <c r="R596" i="44"/>
  <c r="Q596" i="44"/>
  <c r="P596" i="44"/>
  <c r="O596" i="44"/>
  <c r="M596" i="44"/>
  <c r="N596" i="44" a="1"/>
  <c r="N596" i="44"/>
  <c r="K596" i="44"/>
  <c r="L596" i="44" a="1"/>
  <c r="L596" i="44"/>
  <c r="I596" i="44"/>
  <c r="J596" i="44" a="1"/>
  <c r="J596" i="44"/>
  <c r="G596" i="44"/>
  <c r="H596" i="44" a="1"/>
  <c r="H596" i="44"/>
  <c r="E596" i="44"/>
  <c r="F596" i="44" a="1"/>
  <c r="F596" i="44"/>
  <c r="C596" i="44"/>
  <c r="D596" i="44" a="1"/>
  <c r="D596" i="44"/>
  <c r="N595" i="44"/>
  <c r="A590" i="44"/>
  <c r="M595" i="44"/>
  <c r="L595" i="44"/>
  <c r="K595" i="44"/>
  <c r="J595" i="44"/>
  <c r="I595" i="44"/>
  <c r="H595" i="44"/>
  <c r="G595" i="44"/>
  <c r="F595" i="44"/>
  <c r="E595" i="44"/>
  <c r="D595" i="44"/>
  <c r="C595" i="44"/>
  <c r="N594" i="44"/>
  <c r="M594" i="44"/>
  <c r="L594" i="44"/>
  <c r="K594" i="44"/>
  <c r="J594" i="44"/>
  <c r="I594" i="44"/>
  <c r="H594" i="44"/>
  <c r="G594" i="44"/>
  <c r="F594" i="44"/>
  <c r="E594" i="44"/>
  <c r="D594" i="44"/>
  <c r="C594" i="44"/>
  <c r="N593" i="44"/>
  <c r="M593" i="44"/>
  <c r="L593" i="44"/>
  <c r="K593" i="44"/>
  <c r="J593" i="44"/>
  <c r="I593" i="44"/>
  <c r="H593" i="44"/>
  <c r="G593" i="44"/>
  <c r="F593" i="44"/>
  <c r="E593" i="44"/>
  <c r="D593" i="44"/>
  <c r="C593" i="44"/>
  <c r="N592" i="44"/>
  <c r="M592" i="44"/>
  <c r="L592" i="44"/>
  <c r="K592" i="44"/>
  <c r="J592" i="44"/>
  <c r="I592" i="44"/>
  <c r="H592" i="44"/>
  <c r="G592" i="44"/>
  <c r="F592" i="44"/>
  <c r="E592" i="44"/>
  <c r="D592" i="44"/>
  <c r="C592" i="44"/>
  <c r="N591" i="44"/>
  <c r="M591" i="44"/>
  <c r="L591" i="44"/>
  <c r="K591" i="44"/>
  <c r="J591" i="44"/>
  <c r="I591" i="44"/>
  <c r="H591" i="44"/>
  <c r="G591" i="44"/>
  <c r="F591" i="44"/>
  <c r="E591" i="44"/>
  <c r="D591" i="44"/>
  <c r="C591" i="44"/>
  <c r="V590" i="44"/>
  <c r="U590" i="44"/>
  <c r="R590" i="44"/>
  <c r="Q590" i="44"/>
  <c r="P590" i="44"/>
  <c r="O590" i="44"/>
  <c r="M590" i="44"/>
  <c r="N590" i="44" a="1"/>
  <c r="N590" i="44"/>
  <c r="K590" i="44"/>
  <c r="L590" i="44" a="1"/>
  <c r="L590" i="44"/>
  <c r="I590" i="44"/>
  <c r="J590" i="44" a="1"/>
  <c r="J590" i="44"/>
  <c r="G590" i="44"/>
  <c r="H590" i="44" a="1"/>
  <c r="H590" i="44"/>
  <c r="E590" i="44"/>
  <c r="F590" i="44" a="1"/>
  <c r="F590" i="44"/>
  <c r="C590" i="44"/>
  <c r="D590" i="44" a="1"/>
  <c r="D590" i="44"/>
  <c r="N589" i="44"/>
  <c r="A584" i="44"/>
  <c r="M589" i="44"/>
  <c r="L589" i="44"/>
  <c r="K589" i="44"/>
  <c r="J589" i="44"/>
  <c r="I589" i="44"/>
  <c r="H589" i="44"/>
  <c r="G589" i="44"/>
  <c r="F589" i="44"/>
  <c r="E589" i="44"/>
  <c r="D589" i="44"/>
  <c r="C589" i="44"/>
  <c r="N588" i="44"/>
  <c r="M588" i="44"/>
  <c r="L588" i="44"/>
  <c r="K588" i="44"/>
  <c r="J588" i="44"/>
  <c r="I588" i="44"/>
  <c r="H588" i="44"/>
  <c r="G588" i="44"/>
  <c r="F588" i="44"/>
  <c r="E588" i="44"/>
  <c r="D588" i="44"/>
  <c r="C588" i="44"/>
  <c r="N587" i="44"/>
  <c r="M587" i="44"/>
  <c r="L587" i="44"/>
  <c r="K587" i="44"/>
  <c r="J587" i="44"/>
  <c r="I587" i="44"/>
  <c r="H587" i="44"/>
  <c r="G587" i="44"/>
  <c r="F587" i="44"/>
  <c r="E587" i="44"/>
  <c r="D587" i="44"/>
  <c r="C587" i="44"/>
  <c r="N586" i="44"/>
  <c r="M586" i="44"/>
  <c r="L586" i="44"/>
  <c r="K586" i="44"/>
  <c r="J586" i="44"/>
  <c r="I586" i="44"/>
  <c r="H586" i="44"/>
  <c r="G586" i="44"/>
  <c r="F586" i="44"/>
  <c r="E586" i="44"/>
  <c r="D586" i="44"/>
  <c r="C586" i="44"/>
  <c r="N585" i="44"/>
  <c r="M585" i="44"/>
  <c r="L585" i="44"/>
  <c r="K585" i="44"/>
  <c r="J585" i="44"/>
  <c r="I585" i="44"/>
  <c r="H585" i="44"/>
  <c r="G585" i="44"/>
  <c r="F585" i="44"/>
  <c r="E585" i="44"/>
  <c r="D585" i="44"/>
  <c r="C585" i="44"/>
  <c r="V584" i="44"/>
  <c r="U584" i="44"/>
  <c r="R584" i="44"/>
  <c r="Q584" i="44"/>
  <c r="P584" i="44"/>
  <c r="O584" i="44"/>
  <c r="M584" i="44"/>
  <c r="N584" i="44" a="1"/>
  <c r="N584" i="44"/>
  <c r="K584" i="44"/>
  <c r="L584" i="44" a="1"/>
  <c r="L584" i="44"/>
  <c r="I584" i="44"/>
  <c r="J584" i="44" a="1"/>
  <c r="J584" i="44"/>
  <c r="G584" i="44"/>
  <c r="H584" i="44" a="1"/>
  <c r="H584" i="44"/>
  <c r="E584" i="44"/>
  <c r="F584" i="44" a="1"/>
  <c r="F584" i="44"/>
  <c r="C584" i="44"/>
  <c r="D584" i="44" a="1"/>
  <c r="D584" i="44"/>
  <c r="N583" i="44"/>
  <c r="A578" i="44"/>
  <c r="M583" i="44"/>
  <c r="L583" i="44"/>
  <c r="K583" i="44"/>
  <c r="J583" i="44"/>
  <c r="I583" i="44"/>
  <c r="H583" i="44"/>
  <c r="G583" i="44"/>
  <c r="F583" i="44"/>
  <c r="E583" i="44"/>
  <c r="D583" i="44"/>
  <c r="C583" i="44"/>
  <c r="N582" i="44"/>
  <c r="M582" i="44"/>
  <c r="L582" i="44"/>
  <c r="K582" i="44"/>
  <c r="J582" i="44"/>
  <c r="I582" i="44"/>
  <c r="H582" i="44"/>
  <c r="G582" i="44"/>
  <c r="F582" i="44"/>
  <c r="E582" i="44"/>
  <c r="D582" i="44"/>
  <c r="C582" i="44"/>
  <c r="N581" i="44"/>
  <c r="M581" i="44"/>
  <c r="L581" i="44"/>
  <c r="K581" i="44"/>
  <c r="J581" i="44"/>
  <c r="I581" i="44"/>
  <c r="H581" i="44"/>
  <c r="G581" i="44"/>
  <c r="F581" i="44"/>
  <c r="E581" i="44"/>
  <c r="D581" i="44"/>
  <c r="C581" i="44"/>
  <c r="N580" i="44"/>
  <c r="M580" i="44"/>
  <c r="L580" i="44"/>
  <c r="K580" i="44"/>
  <c r="J580" i="44"/>
  <c r="I580" i="44"/>
  <c r="H580" i="44"/>
  <c r="G580" i="44"/>
  <c r="F580" i="44"/>
  <c r="E580" i="44"/>
  <c r="D580" i="44"/>
  <c r="C580" i="44"/>
  <c r="N579" i="44"/>
  <c r="M579" i="44"/>
  <c r="L579" i="44"/>
  <c r="K579" i="44"/>
  <c r="J579" i="44"/>
  <c r="I579" i="44"/>
  <c r="H579" i="44"/>
  <c r="G579" i="44"/>
  <c r="F579" i="44"/>
  <c r="E579" i="44"/>
  <c r="D579" i="44"/>
  <c r="C579" i="44"/>
  <c r="V578" i="44"/>
  <c r="U578" i="44"/>
  <c r="R578" i="44"/>
  <c r="Q578" i="44"/>
  <c r="P578" i="44"/>
  <c r="O578" i="44"/>
  <c r="M578" i="44"/>
  <c r="N578" i="44" a="1"/>
  <c r="N578" i="44"/>
  <c r="K578" i="44"/>
  <c r="L578" i="44" a="1"/>
  <c r="L578" i="44"/>
  <c r="I578" i="44"/>
  <c r="J578" i="44" a="1"/>
  <c r="J578" i="44"/>
  <c r="G578" i="44"/>
  <c r="H578" i="44" a="1"/>
  <c r="H578" i="44"/>
  <c r="E578" i="44"/>
  <c r="F578" i="44" a="1"/>
  <c r="F578" i="44"/>
  <c r="C578" i="44"/>
  <c r="D578" i="44" a="1"/>
  <c r="D578" i="44"/>
  <c r="N577" i="44"/>
  <c r="A572" i="44"/>
  <c r="M577" i="44"/>
  <c r="L577" i="44"/>
  <c r="K577" i="44"/>
  <c r="J577" i="44"/>
  <c r="I577" i="44"/>
  <c r="H577" i="44"/>
  <c r="G577" i="44"/>
  <c r="F577" i="44"/>
  <c r="E577" i="44"/>
  <c r="D577" i="44"/>
  <c r="C577" i="44"/>
  <c r="N576" i="44"/>
  <c r="M576" i="44"/>
  <c r="L576" i="44"/>
  <c r="K576" i="44"/>
  <c r="J576" i="44"/>
  <c r="I576" i="44"/>
  <c r="H576" i="44"/>
  <c r="G576" i="44"/>
  <c r="F576" i="44"/>
  <c r="E576" i="44"/>
  <c r="D576" i="44"/>
  <c r="C576" i="44"/>
  <c r="N575" i="44"/>
  <c r="M575" i="44"/>
  <c r="L575" i="44"/>
  <c r="K575" i="44"/>
  <c r="J575" i="44"/>
  <c r="I575" i="44"/>
  <c r="H575" i="44"/>
  <c r="G575" i="44"/>
  <c r="F575" i="44"/>
  <c r="E575" i="44"/>
  <c r="D575" i="44"/>
  <c r="C575" i="44"/>
  <c r="N574" i="44"/>
  <c r="M574" i="44"/>
  <c r="L574" i="44"/>
  <c r="K574" i="44"/>
  <c r="J574" i="44"/>
  <c r="I574" i="44"/>
  <c r="H574" i="44"/>
  <c r="G574" i="44"/>
  <c r="F574" i="44"/>
  <c r="E574" i="44"/>
  <c r="D574" i="44"/>
  <c r="C574" i="44"/>
  <c r="N573" i="44"/>
  <c r="M573" i="44"/>
  <c r="L573" i="44"/>
  <c r="K573" i="44"/>
  <c r="J573" i="44"/>
  <c r="I573" i="44"/>
  <c r="H573" i="44"/>
  <c r="G573" i="44"/>
  <c r="F573" i="44"/>
  <c r="E573" i="44"/>
  <c r="D573" i="44"/>
  <c r="C573" i="44"/>
  <c r="V572" i="44"/>
  <c r="U572" i="44"/>
  <c r="R572" i="44"/>
  <c r="Q572" i="44"/>
  <c r="P572" i="44"/>
  <c r="O572" i="44"/>
  <c r="M572" i="44"/>
  <c r="N572" i="44" a="1"/>
  <c r="N572" i="44"/>
  <c r="K572" i="44"/>
  <c r="L572" i="44" a="1"/>
  <c r="L572" i="44"/>
  <c r="I572" i="44"/>
  <c r="J572" i="44" a="1"/>
  <c r="J572" i="44"/>
  <c r="G572" i="44"/>
  <c r="H572" i="44" a="1"/>
  <c r="H572" i="44"/>
  <c r="E572" i="44"/>
  <c r="F572" i="44" a="1"/>
  <c r="F572" i="44"/>
  <c r="C572" i="44"/>
  <c r="D572" i="44" a="1"/>
  <c r="D572" i="44"/>
  <c r="N571" i="44"/>
  <c r="A566" i="44"/>
  <c r="M571" i="44"/>
  <c r="L571" i="44"/>
  <c r="K571" i="44"/>
  <c r="J571" i="44"/>
  <c r="I571" i="44"/>
  <c r="H571" i="44"/>
  <c r="G571" i="44"/>
  <c r="F571" i="44"/>
  <c r="E571" i="44"/>
  <c r="D571" i="44"/>
  <c r="C571" i="44"/>
  <c r="N570" i="44"/>
  <c r="M570" i="44"/>
  <c r="L570" i="44"/>
  <c r="K570" i="44"/>
  <c r="J570" i="44"/>
  <c r="I570" i="44"/>
  <c r="H570" i="44"/>
  <c r="G570" i="44"/>
  <c r="F570" i="44"/>
  <c r="E570" i="44"/>
  <c r="D570" i="44"/>
  <c r="C570" i="44"/>
  <c r="N569" i="44"/>
  <c r="M569" i="44"/>
  <c r="L569" i="44"/>
  <c r="K569" i="44"/>
  <c r="J569" i="44"/>
  <c r="I569" i="44"/>
  <c r="H569" i="44"/>
  <c r="G569" i="44"/>
  <c r="F569" i="44"/>
  <c r="E569" i="44"/>
  <c r="D569" i="44"/>
  <c r="C569" i="44"/>
  <c r="N568" i="44"/>
  <c r="M568" i="44"/>
  <c r="L568" i="44"/>
  <c r="K568" i="44"/>
  <c r="J568" i="44"/>
  <c r="I568" i="44"/>
  <c r="H568" i="44"/>
  <c r="G568" i="44"/>
  <c r="F568" i="44"/>
  <c r="E568" i="44"/>
  <c r="D568" i="44"/>
  <c r="C568" i="44"/>
  <c r="N567" i="44"/>
  <c r="M567" i="44"/>
  <c r="L567" i="44"/>
  <c r="K567" i="44"/>
  <c r="J567" i="44"/>
  <c r="I567" i="44"/>
  <c r="H567" i="44"/>
  <c r="G567" i="44"/>
  <c r="F567" i="44"/>
  <c r="E567" i="44"/>
  <c r="D567" i="44"/>
  <c r="C567" i="44"/>
  <c r="V566" i="44"/>
  <c r="U566" i="44"/>
  <c r="R566" i="44"/>
  <c r="Q566" i="44"/>
  <c r="P566" i="44"/>
  <c r="O566" i="44"/>
  <c r="M566" i="44"/>
  <c r="N566" i="44" a="1"/>
  <c r="N566" i="44"/>
  <c r="K566" i="44"/>
  <c r="L566" i="44" a="1"/>
  <c r="L566" i="44"/>
  <c r="I566" i="44"/>
  <c r="J566" i="44" a="1"/>
  <c r="J566" i="44"/>
  <c r="G566" i="44"/>
  <c r="H566" i="44" a="1"/>
  <c r="H566" i="44"/>
  <c r="E566" i="44"/>
  <c r="F566" i="44" a="1"/>
  <c r="F566" i="44"/>
  <c r="C566" i="44"/>
  <c r="D566" i="44" a="1"/>
  <c r="D566" i="44"/>
  <c r="N565" i="44"/>
  <c r="A560" i="44"/>
  <c r="M565" i="44"/>
  <c r="L565" i="44"/>
  <c r="K565" i="44"/>
  <c r="J565" i="44"/>
  <c r="I565" i="44"/>
  <c r="H565" i="44"/>
  <c r="G565" i="44"/>
  <c r="F565" i="44"/>
  <c r="E565" i="44"/>
  <c r="D565" i="44"/>
  <c r="C565" i="44"/>
  <c r="N564" i="44"/>
  <c r="M564" i="44"/>
  <c r="L564" i="44"/>
  <c r="K564" i="44"/>
  <c r="J564" i="44"/>
  <c r="I564" i="44"/>
  <c r="H564" i="44"/>
  <c r="G564" i="44"/>
  <c r="F564" i="44"/>
  <c r="E564" i="44"/>
  <c r="D564" i="44"/>
  <c r="C564" i="44"/>
  <c r="N563" i="44"/>
  <c r="M563" i="44"/>
  <c r="L563" i="44"/>
  <c r="K563" i="44"/>
  <c r="J563" i="44"/>
  <c r="I563" i="44"/>
  <c r="H563" i="44"/>
  <c r="G563" i="44"/>
  <c r="F563" i="44"/>
  <c r="E563" i="44"/>
  <c r="D563" i="44"/>
  <c r="C563" i="44"/>
  <c r="N562" i="44"/>
  <c r="M562" i="44"/>
  <c r="L562" i="44"/>
  <c r="K562" i="44"/>
  <c r="J562" i="44"/>
  <c r="I562" i="44"/>
  <c r="H562" i="44"/>
  <c r="G562" i="44"/>
  <c r="F562" i="44"/>
  <c r="E562" i="44"/>
  <c r="D562" i="44"/>
  <c r="C562" i="44"/>
  <c r="N561" i="44"/>
  <c r="M561" i="44"/>
  <c r="L561" i="44"/>
  <c r="K561" i="44"/>
  <c r="J561" i="44"/>
  <c r="I561" i="44"/>
  <c r="H561" i="44"/>
  <c r="G561" i="44"/>
  <c r="F561" i="44"/>
  <c r="E561" i="44"/>
  <c r="D561" i="44"/>
  <c r="C561" i="44"/>
  <c r="V560" i="44"/>
  <c r="U560" i="44"/>
  <c r="R560" i="44"/>
  <c r="Q560" i="44"/>
  <c r="P560" i="44"/>
  <c r="O560" i="44"/>
  <c r="M560" i="44"/>
  <c r="N560" i="44" a="1"/>
  <c r="N560" i="44"/>
  <c r="K560" i="44"/>
  <c r="L560" i="44" a="1"/>
  <c r="L560" i="44"/>
  <c r="I560" i="44"/>
  <c r="J560" i="44" a="1"/>
  <c r="J560" i="44"/>
  <c r="G560" i="44"/>
  <c r="H560" i="44" a="1"/>
  <c r="H560" i="44"/>
  <c r="E560" i="44"/>
  <c r="F560" i="44" a="1"/>
  <c r="F560" i="44"/>
  <c r="C560" i="44"/>
  <c r="D560" i="44" a="1"/>
  <c r="D560" i="44"/>
  <c r="N559" i="44"/>
  <c r="A554" i="44"/>
  <c r="M559" i="44"/>
  <c r="L559" i="44"/>
  <c r="K559" i="44"/>
  <c r="J559" i="44"/>
  <c r="I559" i="44"/>
  <c r="H559" i="44"/>
  <c r="G559" i="44"/>
  <c r="F559" i="44"/>
  <c r="E559" i="44"/>
  <c r="D559" i="44"/>
  <c r="C559" i="44"/>
  <c r="N558" i="44"/>
  <c r="M558" i="44"/>
  <c r="L558" i="44"/>
  <c r="K558" i="44"/>
  <c r="J558" i="44"/>
  <c r="I558" i="44"/>
  <c r="H558" i="44"/>
  <c r="G558" i="44"/>
  <c r="F558" i="44"/>
  <c r="E558" i="44"/>
  <c r="D558" i="44"/>
  <c r="C558" i="44"/>
  <c r="N557" i="44"/>
  <c r="M557" i="44"/>
  <c r="L557" i="44"/>
  <c r="K557" i="44"/>
  <c r="J557" i="44"/>
  <c r="I557" i="44"/>
  <c r="H557" i="44"/>
  <c r="G557" i="44"/>
  <c r="F557" i="44"/>
  <c r="E557" i="44"/>
  <c r="D557" i="44"/>
  <c r="C557" i="44"/>
  <c r="N556" i="44"/>
  <c r="M556" i="44"/>
  <c r="L556" i="44"/>
  <c r="K556" i="44"/>
  <c r="J556" i="44"/>
  <c r="I556" i="44"/>
  <c r="H556" i="44"/>
  <c r="G556" i="44"/>
  <c r="F556" i="44"/>
  <c r="E556" i="44"/>
  <c r="D556" i="44"/>
  <c r="C556" i="44"/>
  <c r="N555" i="44"/>
  <c r="M555" i="44"/>
  <c r="L555" i="44"/>
  <c r="K555" i="44"/>
  <c r="J555" i="44"/>
  <c r="I555" i="44"/>
  <c r="H555" i="44"/>
  <c r="G555" i="44"/>
  <c r="F555" i="44"/>
  <c r="E555" i="44"/>
  <c r="D555" i="44"/>
  <c r="C555" i="44"/>
  <c r="V554" i="44"/>
  <c r="U554" i="44"/>
  <c r="R554" i="44"/>
  <c r="Q554" i="44"/>
  <c r="P554" i="44"/>
  <c r="O554" i="44"/>
  <c r="M554" i="44"/>
  <c r="N554" i="44" a="1"/>
  <c r="N554" i="44"/>
  <c r="K554" i="44"/>
  <c r="L554" i="44" a="1"/>
  <c r="L554" i="44"/>
  <c r="I554" i="44"/>
  <c r="J554" i="44" a="1"/>
  <c r="J554" i="44"/>
  <c r="G554" i="44"/>
  <c r="H554" i="44" a="1"/>
  <c r="H554" i="44"/>
  <c r="E554" i="44"/>
  <c r="F554" i="44" a="1"/>
  <c r="F554" i="44"/>
  <c r="C554" i="44"/>
  <c r="D554" i="44" a="1"/>
  <c r="D554" i="44"/>
  <c r="N553" i="44"/>
  <c r="A548" i="44"/>
  <c r="M553" i="44"/>
  <c r="L553" i="44"/>
  <c r="K553" i="44"/>
  <c r="J553" i="44"/>
  <c r="I553" i="44"/>
  <c r="H553" i="44"/>
  <c r="G553" i="44"/>
  <c r="F553" i="44"/>
  <c r="E553" i="44"/>
  <c r="D553" i="44"/>
  <c r="C553" i="44"/>
  <c r="N552" i="44"/>
  <c r="M552" i="44"/>
  <c r="L552" i="44"/>
  <c r="K552" i="44"/>
  <c r="J552" i="44"/>
  <c r="I552" i="44"/>
  <c r="H552" i="44"/>
  <c r="G552" i="44"/>
  <c r="F552" i="44"/>
  <c r="E552" i="44"/>
  <c r="D552" i="44"/>
  <c r="C552" i="44"/>
  <c r="N551" i="44"/>
  <c r="M551" i="44"/>
  <c r="L551" i="44"/>
  <c r="K551" i="44"/>
  <c r="J551" i="44"/>
  <c r="I551" i="44"/>
  <c r="H551" i="44"/>
  <c r="G551" i="44"/>
  <c r="F551" i="44"/>
  <c r="E551" i="44"/>
  <c r="D551" i="44"/>
  <c r="C551" i="44"/>
  <c r="N550" i="44"/>
  <c r="M550" i="44"/>
  <c r="L550" i="44"/>
  <c r="K550" i="44"/>
  <c r="J550" i="44"/>
  <c r="I550" i="44"/>
  <c r="H550" i="44"/>
  <c r="G550" i="44"/>
  <c r="F550" i="44"/>
  <c r="E550" i="44"/>
  <c r="D550" i="44"/>
  <c r="C550" i="44"/>
  <c r="N549" i="44"/>
  <c r="M549" i="44"/>
  <c r="L549" i="44"/>
  <c r="K549" i="44"/>
  <c r="J549" i="44"/>
  <c r="I549" i="44"/>
  <c r="H549" i="44"/>
  <c r="G549" i="44"/>
  <c r="F549" i="44"/>
  <c r="E549" i="44"/>
  <c r="D549" i="44"/>
  <c r="C549" i="44"/>
  <c r="V548" i="44"/>
  <c r="U548" i="44"/>
  <c r="R548" i="44"/>
  <c r="Q548" i="44"/>
  <c r="P548" i="44"/>
  <c r="O548" i="44"/>
  <c r="N548" i="44" a="1"/>
  <c r="N548" i="44"/>
  <c r="M548" i="44"/>
  <c r="L548" i="44" a="1"/>
  <c r="L548" i="44"/>
  <c r="K548" i="44"/>
  <c r="J548" i="44" a="1"/>
  <c r="J548" i="44"/>
  <c r="I548" i="44"/>
  <c r="H548" i="44" a="1"/>
  <c r="H548" i="44"/>
  <c r="G548" i="44"/>
  <c r="F548" i="44" a="1"/>
  <c r="F548" i="44"/>
  <c r="E548" i="44"/>
  <c r="D548" i="44" a="1"/>
  <c r="D548" i="44"/>
  <c r="C548" i="44"/>
  <c r="N547" i="44"/>
  <c r="M547" i="44"/>
  <c r="L547" i="44"/>
  <c r="K547" i="44"/>
  <c r="J547" i="44"/>
  <c r="I547" i="44"/>
  <c r="H547" i="44"/>
  <c r="G547" i="44"/>
  <c r="F547" i="44"/>
  <c r="E547" i="44"/>
  <c r="D547" i="44"/>
  <c r="C547" i="44"/>
  <c r="N546" i="44"/>
  <c r="M546" i="44"/>
  <c r="L546" i="44"/>
  <c r="K546" i="44"/>
  <c r="J546" i="44"/>
  <c r="I546" i="44"/>
  <c r="H546" i="44"/>
  <c r="G546" i="44"/>
  <c r="F546" i="44"/>
  <c r="E546" i="44"/>
  <c r="D546" i="44"/>
  <c r="C546" i="44"/>
  <c r="N545" i="44"/>
  <c r="M545" i="44"/>
  <c r="L545" i="44"/>
  <c r="K545" i="44"/>
  <c r="J545" i="44"/>
  <c r="I545" i="44"/>
  <c r="H545" i="44"/>
  <c r="G545" i="44"/>
  <c r="F545" i="44"/>
  <c r="E545" i="44"/>
  <c r="D545" i="44"/>
  <c r="C545" i="44"/>
  <c r="N544" i="44"/>
  <c r="M544" i="44"/>
  <c r="L544" i="44"/>
  <c r="K544" i="44"/>
  <c r="J544" i="44"/>
  <c r="I544" i="44"/>
  <c r="H544" i="44"/>
  <c r="G544" i="44"/>
  <c r="F544" i="44"/>
  <c r="E544" i="44"/>
  <c r="D544" i="44"/>
  <c r="C544" i="44"/>
  <c r="N543" i="44"/>
  <c r="M543" i="44"/>
  <c r="L543" i="44"/>
  <c r="K543" i="44"/>
  <c r="J543" i="44"/>
  <c r="I543" i="44"/>
  <c r="H543" i="44"/>
  <c r="G543" i="44"/>
  <c r="F543" i="44"/>
  <c r="E543" i="44"/>
  <c r="D543" i="44"/>
  <c r="C543" i="44"/>
  <c r="V542" i="44"/>
  <c r="U542" i="44"/>
  <c r="R542" i="44"/>
  <c r="Q542" i="44"/>
  <c r="P542" i="44"/>
  <c r="O542" i="44"/>
  <c r="M542" i="44"/>
  <c r="N542" i="44" a="1"/>
  <c r="N542" i="44"/>
  <c r="K542" i="44"/>
  <c r="L542" i="44" a="1"/>
  <c r="L542" i="44"/>
  <c r="I542" i="44"/>
  <c r="J542" i="44" a="1"/>
  <c r="J542" i="44"/>
  <c r="G542" i="44"/>
  <c r="H542" i="44" a="1"/>
  <c r="H542" i="44"/>
  <c r="E542" i="44"/>
  <c r="F542" i="44" a="1"/>
  <c r="F542" i="44"/>
  <c r="C542" i="44"/>
  <c r="D542" i="44" a="1"/>
  <c r="D542" i="44"/>
  <c r="N541" i="44"/>
  <c r="M541" i="44"/>
  <c r="L541" i="44"/>
  <c r="K541" i="44"/>
  <c r="J541" i="44"/>
  <c r="I541" i="44"/>
  <c r="H541" i="44"/>
  <c r="G541" i="44"/>
  <c r="F541" i="44"/>
  <c r="E541" i="44"/>
  <c r="D541" i="44"/>
  <c r="C541" i="44"/>
  <c r="N540" i="44"/>
  <c r="M540" i="44"/>
  <c r="L540" i="44"/>
  <c r="K540" i="44"/>
  <c r="J540" i="44"/>
  <c r="I540" i="44"/>
  <c r="H540" i="44"/>
  <c r="G540" i="44"/>
  <c r="F540" i="44"/>
  <c r="E540" i="44"/>
  <c r="D540" i="44"/>
  <c r="C540" i="44"/>
  <c r="N539" i="44"/>
  <c r="M539" i="44"/>
  <c r="L539" i="44"/>
  <c r="K539" i="44"/>
  <c r="J539" i="44"/>
  <c r="I539" i="44"/>
  <c r="H539" i="44"/>
  <c r="G539" i="44"/>
  <c r="F539" i="44"/>
  <c r="E539" i="44"/>
  <c r="D539" i="44"/>
  <c r="C539" i="44"/>
  <c r="N538" i="44"/>
  <c r="M538" i="44"/>
  <c r="L538" i="44"/>
  <c r="K538" i="44"/>
  <c r="J538" i="44"/>
  <c r="I538" i="44"/>
  <c r="H538" i="44"/>
  <c r="G538" i="44"/>
  <c r="F538" i="44"/>
  <c r="E538" i="44"/>
  <c r="D538" i="44"/>
  <c r="C538" i="44"/>
  <c r="N537" i="44"/>
  <c r="M537" i="44"/>
  <c r="L537" i="44"/>
  <c r="K537" i="44"/>
  <c r="J537" i="44"/>
  <c r="I537" i="44"/>
  <c r="H537" i="44"/>
  <c r="G537" i="44"/>
  <c r="F537" i="44"/>
  <c r="E537" i="44"/>
  <c r="D537" i="44"/>
  <c r="C537" i="44"/>
  <c r="V536" i="44"/>
  <c r="U536" i="44"/>
  <c r="R536" i="44"/>
  <c r="Q536" i="44"/>
  <c r="P536" i="44"/>
  <c r="O536" i="44"/>
  <c r="M536" i="44"/>
  <c r="N536" i="44" a="1"/>
  <c r="N536" i="44"/>
  <c r="K536" i="44"/>
  <c r="L536" i="44" a="1"/>
  <c r="L536" i="44"/>
  <c r="I536" i="44"/>
  <c r="J536" i="44" a="1"/>
  <c r="J536" i="44"/>
  <c r="G536" i="44"/>
  <c r="H536" i="44" a="1"/>
  <c r="H536" i="44"/>
  <c r="E536" i="44"/>
  <c r="F536" i="44" a="1"/>
  <c r="F536" i="44"/>
  <c r="C536" i="44"/>
  <c r="D536" i="44" a="1"/>
  <c r="D536" i="44"/>
  <c r="N535" i="44"/>
  <c r="M535" i="44"/>
  <c r="L535" i="44"/>
  <c r="K535" i="44"/>
  <c r="J535" i="44"/>
  <c r="I535" i="44"/>
  <c r="H535" i="44"/>
  <c r="G535" i="44"/>
  <c r="F535" i="44"/>
  <c r="E535" i="44"/>
  <c r="D535" i="44"/>
  <c r="C535" i="44"/>
  <c r="N534" i="44"/>
  <c r="M534" i="44"/>
  <c r="L534" i="44"/>
  <c r="K534" i="44"/>
  <c r="J534" i="44"/>
  <c r="I534" i="44"/>
  <c r="H534" i="44"/>
  <c r="G534" i="44"/>
  <c r="F534" i="44"/>
  <c r="E534" i="44"/>
  <c r="D534" i="44"/>
  <c r="C534" i="44"/>
  <c r="N533" i="44"/>
  <c r="M533" i="44"/>
  <c r="L533" i="44"/>
  <c r="K533" i="44"/>
  <c r="J533" i="44"/>
  <c r="I533" i="44"/>
  <c r="H533" i="44"/>
  <c r="G533" i="44"/>
  <c r="F533" i="44"/>
  <c r="E533" i="44"/>
  <c r="D533" i="44"/>
  <c r="C533" i="44"/>
  <c r="N532" i="44"/>
  <c r="M532" i="44"/>
  <c r="L532" i="44"/>
  <c r="K532" i="44"/>
  <c r="J532" i="44"/>
  <c r="I532" i="44"/>
  <c r="H532" i="44"/>
  <c r="G532" i="44"/>
  <c r="F532" i="44"/>
  <c r="E532" i="44"/>
  <c r="D532" i="44"/>
  <c r="C532" i="44"/>
  <c r="N531" i="44"/>
  <c r="M531" i="44"/>
  <c r="L531" i="44"/>
  <c r="K531" i="44"/>
  <c r="J531" i="44"/>
  <c r="I531" i="44"/>
  <c r="H531" i="44"/>
  <c r="G531" i="44"/>
  <c r="F531" i="44"/>
  <c r="E531" i="44"/>
  <c r="D531" i="44"/>
  <c r="C531" i="44"/>
  <c r="V530" i="44"/>
  <c r="U530" i="44"/>
  <c r="R530" i="44"/>
  <c r="Q530" i="44"/>
  <c r="P530" i="44"/>
  <c r="O530" i="44"/>
  <c r="M530" i="44"/>
  <c r="N530" i="44" a="1"/>
  <c r="N530" i="44"/>
  <c r="K530" i="44"/>
  <c r="L530" i="44" a="1"/>
  <c r="L530" i="44"/>
  <c r="I530" i="44"/>
  <c r="J530" i="44" a="1"/>
  <c r="J530" i="44"/>
  <c r="G530" i="44"/>
  <c r="H530" i="44" a="1"/>
  <c r="H530" i="44"/>
  <c r="E530" i="44"/>
  <c r="F530" i="44" a="1"/>
  <c r="F530" i="44"/>
  <c r="C530" i="44"/>
  <c r="D530" i="44" a="1"/>
  <c r="D530" i="44"/>
  <c r="N529" i="44"/>
  <c r="M529" i="44"/>
  <c r="L529" i="44"/>
  <c r="K529" i="44"/>
  <c r="J529" i="44"/>
  <c r="I529" i="44"/>
  <c r="H529" i="44"/>
  <c r="G529" i="44"/>
  <c r="F529" i="44"/>
  <c r="E529" i="44"/>
  <c r="D529" i="44"/>
  <c r="C529" i="44"/>
  <c r="N528" i="44"/>
  <c r="M528" i="44"/>
  <c r="L528" i="44"/>
  <c r="K528" i="44"/>
  <c r="J528" i="44"/>
  <c r="I528" i="44"/>
  <c r="H528" i="44"/>
  <c r="G528" i="44"/>
  <c r="F528" i="44"/>
  <c r="E528" i="44"/>
  <c r="D528" i="44"/>
  <c r="C528" i="44"/>
  <c r="N527" i="44"/>
  <c r="M527" i="44"/>
  <c r="L527" i="44"/>
  <c r="K527" i="44"/>
  <c r="J527" i="44"/>
  <c r="I527" i="44"/>
  <c r="H527" i="44"/>
  <c r="G527" i="44"/>
  <c r="F527" i="44"/>
  <c r="E527" i="44"/>
  <c r="D527" i="44"/>
  <c r="C527" i="44"/>
  <c r="N526" i="44"/>
  <c r="M526" i="44"/>
  <c r="L526" i="44"/>
  <c r="K526" i="44"/>
  <c r="J526" i="44"/>
  <c r="I526" i="44"/>
  <c r="H526" i="44"/>
  <c r="G526" i="44"/>
  <c r="F526" i="44"/>
  <c r="E526" i="44"/>
  <c r="D526" i="44"/>
  <c r="C526" i="44"/>
  <c r="N525" i="44"/>
  <c r="M525" i="44"/>
  <c r="L525" i="44"/>
  <c r="K525" i="44"/>
  <c r="J525" i="44"/>
  <c r="I525" i="44"/>
  <c r="H525" i="44"/>
  <c r="G525" i="44"/>
  <c r="F525" i="44"/>
  <c r="E525" i="44"/>
  <c r="D525" i="44"/>
  <c r="C525" i="44"/>
  <c r="V524" i="44"/>
  <c r="U524" i="44"/>
  <c r="R524" i="44"/>
  <c r="Q524" i="44"/>
  <c r="P524" i="44"/>
  <c r="O524" i="44"/>
  <c r="M524" i="44"/>
  <c r="N524" i="44" a="1"/>
  <c r="N524" i="44"/>
  <c r="K524" i="44"/>
  <c r="L524" i="44" a="1"/>
  <c r="L524" i="44"/>
  <c r="I524" i="44"/>
  <c r="J524" i="44" a="1"/>
  <c r="J524" i="44"/>
  <c r="G524" i="44"/>
  <c r="H524" i="44" a="1"/>
  <c r="H524" i="44"/>
  <c r="E524" i="44"/>
  <c r="F524" i="44" a="1"/>
  <c r="F524" i="44"/>
  <c r="C524" i="44"/>
  <c r="D524" i="44" a="1"/>
  <c r="D524" i="44"/>
  <c r="N523" i="44"/>
  <c r="M523" i="44"/>
  <c r="L523" i="44"/>
  <c r="K523" i="44"/>
  <c r="J523" i="44"/>
  <c r="I523" i="44"/>
  <c r="H523" i="44"/>
  <c r="G523" i="44"/>
  <c r="F523" i="44"/>
  <c r="E523" i="44"/>
  <c r="D523" i="44"/>
  <c r="C523" i="44"/>
  <c r="N522" i="44"/>
  <c r="M522" i="44"/>
  <c r="L522" i="44"/>
  <c r="K522" i="44"/>
  <c r="J522" i="44"/>
  <c r="I522" i="44"/>
  <c r="H522" i="44"/>
  <c r="G522" i="44"/>
  <c r="F522" i="44"/>
  <c r="E522" i="44"/>
  <c r="D522" i="44"/>
  <c r="C522" i="44"/>
  <c r="N521" i="44"/>
  <c r="M521" i="44"/>
  <c r="L521" i="44"/>
  <c r="K521" i="44"/>
  <c r="J521" i="44"/>
  <c r="I521" i="44"/>
  <c r="H521" i="44"/>
  <c r="G521" i="44"/>
  <c r="F521" i="44"/>
  <c r="E521" i="44"/>
  <c r="D521" i="44"/>
  <c r="C521" i="44"/>
  <c r="N520" i="44"/>
  <c r="M520" i="44"/>
  <c r="L520" i="44"/>
  <c r="K520" i="44"/>
  <c r="J520" i="44"/>
  <c r="I520" i="44"/>
  <c r="H520" i="44"/>
  <c r="G520" i="44"/>
  <c r="F520" i="44"/>
  <c r="E520" i="44"/>
  <c r="D520" i="44"/>
  <c r="C520" i="44"/>
  <c r="N519" i="44"/>
  <c r="M519" i="44"/>
  <c r="L519" i="44"/>
  <c r="K519" i="44"/>
  <c r="J519" i="44"/>
  <c r="I519" i="44"/>
  <c r="H519" i="44"/>
  <c r="G519" i="44"/>
  <c r="F519" i="44"/>
  <c r="E519" i="44"/>
  <c r="D519" i="44"/>
  <c r="C519" i="44"/>
  <c r="V518" i="44"/>
  <c r="U518" i="44"/>
  <c r="R518" i="44"/>
  <c r="Q518" i="44"/>
  <c r="P518" i="44"/>
  <c r="O518" i="44"/>
  <c r="M518" i="44"/>
  <c r="N518" i="44" a="1"/>
  <c r="N518" i="44"/>
  <c r="K518" i="44"/>
  <c r="L518" i="44" a="1"/>
  <c r="L518" i="44"/>
  <c r="I518" i="44"/>
  <c r="J518" i="44" a="1"/>
  <c r="J518" i="44"/>
  <c r="G518" i="44"/>
  <c r="H518" i="44" a="1"/>
  <c r="H518" i="44"/>
  <c r="E518" i="44"/>
  <c r="F518" i="44" a="1"/>
  <c r="F518" i="44"/>
  <c r="C518" i="44"/>
  <c r="D518" i="44" a="1"/>
  <c r="D518" i="44"/>
  <c r="N517" i="44"/>
  <c r="M517" i="44"/>
  <c r="L517" i="44"/>
  <c r="K517" i="44"/>
  <c r="J517" i="44"/>
  <c r="I517" i="44"/>
  <c r="H517" i="44"/>
  <c r="G517" i="44"/>
  <c r="F517" i="44"/>
  <c r="E517" i="44"/>
  <c r="D517" i="44"/>
  <c r="C517" i="44"/>
  <c r="N516" i="44"/>
  <c r="M516" i="44"/>
  <c r="L516" i="44"/>
  <c r="K516" i="44"/>
  <c r="J516" i="44"/>
  <c r="I516" i="44"/>
  <c r="H516" i="44"/>
  <c r="G516" i="44"/>
  <c r="F516" i="44"/>
  <c r="E516" i="44"/>
  <c r="D516" i="44"/>
  <c r="C516" i="44"/>
  <c r="N515" i="44"/>
  <c r="M515" i="44"/>
  <c r="L515" i="44"/>
  <c r="K515" i="44"/>
  <c r="J515" i="44"/>
  <c r="I515" i="44"/>
  <c r="H515" i="44"/>
  <c r="G515" i="44"/>
  <c r="F515" i="44"/>
  <c r="E515" i="44"/>
  <c r="D515" i="44"/>
  <c r="C515" i="44"/>
  <c r="N514" i="44"/>
  <c r="M514" i="44"/>
  <c r="L514" i="44"/>
  <c r="K514" i="44"/>
  <c r="J514" i="44"/>
  <c r="I514" i="44"/>
  <c r="H514" i="44"/>
  <c r="G514" i="44"/>
  <c r="F514" i="44"/>
  <c r="E514" i="44"/>
  <c r="D514" i="44"/>
  <c r="C514" i="44"/>
  <c r="N513" i="44"/>
  <c r="M513" i="44"/>
  <c r="L513" i="44"/>
  <c r="K513" i="44"/>
  <c r="J513" i="44"/>
  <c r="I513" i="44"/>
  <c r="H513" i="44"/>
  <c r="G513" i="44"/>
  <c r="F513" i="44"/>
  <c r="E513" i="44"/>
  <c r="D513" i="44"/>
  <c r="C513" i="44"/>
  <c r="V512" i="44"/>
  <c r="U512" i="44"/>
  <c r="R512" i="44"/>
  <c r="Q512" i="44"/>
  <c r="P512" i="44"/>
  <c r="O512" i="44"/>
  <c r="M512" i="44"/>
  <c r="N512" i="44" a="1"/>
  <c r="N512" i="44"/>
  <c r="K512" i="44"/>
  <c r="L512" i="44" a="1"/>
  <c r="L512" i="44"/>
  <c r="I512" i="44"/>
  <c r="J512" i="44" a="1"/>
  <c r="J512" i="44"/>
  <c r="G512" i="44"/>
  <c r="H512" i="44" a="1"/>
  <c r="H512" i="44"/>
  <c r="E512" i="44"/>
  <c r="F512" i="44" a="1"/>
  <c r="F512" i="44"/>
  <c r="C512" i="44"/>
  <c r="D512" i="44" a="1"/>
  <c r="D512" i="44"/>
  <c r="N511" i="44"/>
  <c r="M511" i="44"/>
  <c r="L511" i="44"/>
  <c r="K511" i="44"/>
  <c r="J511" i="44"/>
  <c r="I511" i="44"/>
  <c r="H511" i="44"/>
  <c r="G511" i="44"/>
  <c r="F511" i="44"/>
  <c r="E511" i="44"/>
  <c r="D511" i="44"/>
  <c r="C511" i="44"/>
  <c r="N510" i="44"/>
  <c r="M510" i="44"/>
  <c r="L510" i="44"/>
  <c r="K510" i="44"/>
  <c r="J510" i="44"/>
  <c r="I510" i="44"/>
  <c r="H510" i="44"/>
  <c r="G510" i="44"/>
  <c r="F510" i="44"/>
  <c r="E510" i="44"/>
  <c r="D510" i="44"/>
  <c r="C510" i="44"/>
  <c r="N509" i="44"/>
  <c r="M509" i="44"/>
  <c r="L509" i="44"/>
  <c r="K509" i="44"/>
  <c r="J509" i="44"/>
  <c r="I509" i="44"/>
  <c r="H509" i="44"/>
  <c r="G509" i="44"/>
  <c r="F509" i="44"/>
  <c r="E509" i="44"/>
  <c r="D509" i="44"/>
  <c r="C509" i="44"/>
  <c r="N508" i="44"/>
  <c r="M508" i="44"/>
  <c r="L508" i="44"/>
  <c r="K508" i="44"/>
  <c r="J508" i="44"/>
  <c r="I508" i="44"/>
  <c r="H508" i="44"/>
  <c r="G508" i="44"/>
  <c r="F508" i="44"/>
  <c r="E508" i="44"/>
  <c r="D508" i="44"/>
  <c r="C508" i="44"/>
  <c r="N507" i="44"/>
  <c r="M507" i="44"/>
  <c r="L507" i="44"/>
  <c r="K507" i="44"/>
  <c r="J507" i="44"/>
  <c r="I507" i="44"/>
  <c r="H507" i="44"/>
  <c r="G507" i="44"/>
  <c r="F507" i="44"/>
  <c r="E507" i="44"/>
  <c r="D507" i="44"/>
  <c r="C507" i="44"/>
  <c r="V506" i="44"/>
  <c r="U506" i="44"/>
  <c r="R506" i="44"/>
  <c r="Q506" i="44"/>
  <c r="P506" i="44"/>
  <c r="O506" i="44"/>
  <c r="M506" i="44"/>
  <c r="N506" i="44" a="1"/>
  <c r="N506" i="44"/>
  <c r="K506" i="44"/>
  <c r="L506" i="44" a="1"/>
  <c r="L506" i="44"/>
  <c r="I506" i="44"/>
  <c r="J506" i="44" a="1"/>
  <c r="J506" i="44"/>
  <c r="G506" i="44"/>
  <c r="H506" i="44" a="1"/>
  <c r="H506" i="44"/>
  <c r="E506" i="44"/>
  <c r="F506" i="44" a="1"/>
  <c r="F506" i="44"/>
  <c r="C506" i="44"/>
  <c r="D506" i="44" a="1"/>
  <c r="D506" i="44"/>
  <c r="N505" i="44"/>
  <c r="M505" i="44"/>
  <c r="L505" i="44"/>
  <c r="K505" i="44"/>
  <c r="J505" i="44"/>
  <c r="I505" i="44"/>
  <c r="H505" i="44"/>
  <c r="G505" i="44"/>
  <c r="F505" i="44"/>
  <c r="E505" i="44"/>
  <c r="D505" i="44"/>
  <c r="C505" i="44"/>
  <c r="N504" i="44"/>
  <c r="M504" i="44"/>
  <c r="L504" i="44"/>
  <c r="K504" i="44"/>
  <c r="J504" i="44"/>
  <c r="I504" i="44"/>
  <c r="H504" i="44"/>
  <c r="G504" i="44"/>
  <c r="F504" i="44"/>
  <c r="E504" i="44"/>
  <c r="D504" i="44"/>
  <c r="C504" i="44"/>
  <c r="N503" i="44"/>
  <c r="M503" i="44"/>
  <c r="L503" i="44"/>
  <c r="K503" i="44"/>
  <c r="J503" i="44"/>
  <c r="I503" i="44"/>
  <c r="H503" i="44"/>
  <c r="G503" i="44"/>
  <c r="F503" i="44"/>
  <c r="E503" i="44"/>
  <c r="D503" i="44"/>
  <c r="C503" i="44"/>
  <c r="N502" i="44"/>
  <c r="M502" i="44"/>
  <c r="L502" i="44"/>
  <c r="K502" i="44"/>
  <c r="J502" i="44"/>
  <c r="I502" i="44"/>
  <c r="H502" i="44"/>
  <c r="G502" i="44"/>
  <c r="F502" i="44"/>
  <c r="E502" i="44"/>
  <c r="D502" i="44"/>
  <c r="C502" i="44"/>
  <c r="N501" i="44"/>
  <c r="M501" i="44"/>
  <c r="L501" i="44"/>
  <c r="K501" i="44"/>
  <c r="J501" i="44"/>
  <c r="I501" i="44"/>
  <c r="H501" i="44"/>
  <c r="G501" i="44"/>
  <c r="F501" i="44"/>
  <c r="E501" i="44"/>
  <c r="D501" i="44"/>
  <c r="C501" i="44"/>
  <c r="V500" i="44"/>
  <c r="U500" i="44"/>
  <c r="R500" i="44"/>
  <c r="Q500" i="44"/>
  <c r="P500" i="44"/>
  <c r="O500" i="44"/>
  <c r="M500" i="44"/>
  <c r="N500" i="44" a="1"/>
  <c r="N500" i="44"/>
  <c r="K500" i="44"/>
  <c r="L500" i="44" a="1"/>
  <c r="L500" i="44"/>
  <c r="I500" i="44"/>
  <c r="J500" i="44" a="1"/>
  <c r="J500" i="44"/>
  <c r="G500" i="44"/>
  <c r="H500" i="44" a="1"/>
  <c r="H500" i="44"/>
  <c r="E500" i="44"/>
  <c r="F500" i="44" a="1"/>
  <c r="F500" i="44"/>
  <c r="C500" i="44"/>
  <c r="D500" i="44" a="1"/>
  <c r="D500" i="44"/>
  <c r="N499" i="44"/>
  <c r="M499" i="44"/>
  <c r="L499" i="44"/>
  <c r="K499" i="44"/>
  <c r="J499" i="44"/>
  <c r="I499" i="44"/>
  <c r="H499" i="44"/>
  <c r="G499" i="44"/>
  <c r="F499" i="44"/>
  <c r="E499" i="44"/>
  <c r="D499" i="44"/>
  <c r="C499" i="44"/>
  <c r="N498" i="44"/>
  <c r="M498" i="44"/>
  <c r="L498" i="44"/>
  <c r="K498" i="44"/>
  <c r="J498" i="44"/>
  <c r="I498" i="44"/>
  <c r="H498" i="44"/>
  <c r="G498" i="44"/>
  <c r="F498" i="44"/>
  <c r="E498" i="44"/>
  <c r="D498" i="44"/>
  <c r="C498" i="44"/>
  <c r="N497" i="44"/>
  <c r="M497" i="44"/>
  <c r="L497" i="44"/>
  <c r="K497" i="44"/>
  <c r="J497" i="44"/>
  <c r="I497" i="44"/>
  <c r="H497" i="44"/>
  <c r="G497" i="44"/>
  <c r="F497" i="44"/>
  <c r="E497" i="44"/>
  <c r="D497" i="44"/>
  <c r="C497" i="44"/>
  <c r="N496" i="44"/>
  <c r="M496" i="44"/>
  <c r="L496" i="44"/>
  <c r="K496" i="44"/>
  <c r="J496" i="44"/>
  <c r="I496" i="44"/>
  <c r="H496" i="44"/>
  <c r="G496" i="44"/>
  <c r="F496" i="44"/>
  <c r="E496" i="44"/>
  <c r="D496" i="44"/>
  <c r="C496" i="44"/>
  <c r="N495" i="44"/>
  <c r="M495" i="44"/>
  <c r="L495" i="44"/>
  <c r="K495" i="44"/>
  <c r="J495" i="44"/>
  <c r="I495" i="44"/>
  <c r="H495" i="44"/>
  <c r="G495" i="44"/>
  <c r="F495" i="44"/>
  <c r="E495" i="44"/>
  <c r="D495" i="44"/>
  <c r="C495" i="44"/>
  <c r="V494" i="44"/>
  <c r="U494" i="44"/>
  <c r="R494" i="44"/>
  <c r="Q494" i="44"/>
  <c r="P494" i="44"/>
  <c r="O494" i="44"/>
  <c r="M494" i="44"/>
  <c r="N494" i="44" a="1"/>
  <c r="N494" i="44"/>
  <c r="K494" i="44"/>
  <c r="L494" i="44" a="1"/>
  <c r="L494" i="44"/>
  <c r="I494" i="44"/>
  <c r="J494" i="44" a="1"/>
  <c r="J494" i="44"/>
  <c r="G494" i="44"/>
  <c r="H494" i="44" a="1"/>
  <c r="H494" i="44"/>
  <c r="E494" i="44"/>
  <c r="F494" i="44" a="1"/>
  <c r="F494" i="44"/>
  <c r="C494" i="44"/>
  <c r="D494" i="44" a="1"/>
  <c r="D494" i="44"/>
  <c r="N493" i="44"/>
  <c r="M493" i="44"/>
  <c r="L493" i="44"/>
  <c r="K493" i="44"/>
  <c r="J493" i="44"/>
  <c r="I493" i="44"/>
  <c r="H493" i="44"/>
  <c r="G493" i="44"/>
  <c r="F493" i="44"/>
  <c r="E493" i="44"/>
  <c r="D493" i="44"/>
  <c r="C493" i="44"/>
  <c r="N492" i="44"/>
  <c r="M492" i="44"/>
  <c r="L492" i="44"/>
  <c r="K492" i="44"/>
  <c r="J492" i="44"/>
  <c r="I492" i="44"/>
  <c r="H492" i="44"/>
  <c r="G492" i="44"/>
  <c r="F492" i="44"/>
  <c r="E492" i="44"/>
  <c r="D492" i="44"/>
  <c r="C492" i="44"/>
  <c r="N491" i="44"/>
  <c r="M491" i="44"/>
  <c r="L491" i="44"/>
  <c r="K491" i="44"/>
  <c r="J491" i="44"/>
  <c r="I491" i="44"/>
  <c r="H491" i="44"/>
  <c r="G491" i="44"/>
  <c r="F491" i="44"/>
  <c r="E491" i="44"/>
  <c r="D491" i="44"/>
  <c r="C491" i="44"/>
  <c r="N490" i="44"/>
  <c r="M490" i="44"/>
  <c r="L490" i="44"/>
  <c r="K490" i="44"/>
  <c r="J490" i="44"/>
  <c r="I490" i="44"/>
  <c r="H490" i="44"/>
  <c r="G490" i="44"/>
  <c r="F490" i="44"/>
  <c r="E490" i="44"/>
  <c r="D490" i="44"/>
  <c r="C490" i="44"/>
  <c r="N489" i="44"/>
  <c r="M489" i="44"/>
  <c r="L489" i="44"/>
  <c r="K489" i="44"/>
  <c r="J489" i="44"/>
  <c r="I489" i="44"/>
  <c r="H489" i="44"/>
  <c r="G489" i="44"/>
  <c r="F489" i="44"/>
  <c r="E489" i="44"/>
  <c r="D489" i="44"/>
  <c r="C489" i="44"/>
  <c r="V488" i="44"/>
  <c r="U488" i="44"/>
  <c r="R488" i="44"/>
  <c r="Q488" i="44"/>
  <c r="P488" i="44"/>
  <c r="O488" i="44"/>
  <c r="M488" i="44"/>
  <c r="N488" i="44" a="1"/>
  <c r="N488" i="44"/>
  <c r="K488" i="44"/>
  <c r="L488" i="44" a="1"/>
  <c r="L488" i="44"/>
  <c r="I488" i="44"/>
  <c r="J488" i="44" a="1"/>
  <c r="J488" i="44"/>
  <c r="G488" i="44"/>
  <c r="H488" i="44" a="1"/>
  <c r="H488" i="44"/>
  <c r="E488" i="44"/>
  <c r="F488" i="44" a="1"/>
  <c r="F488" i="44"/>
  <c r="C488" i="44"/>
  <c r="D488" i="44" a="1"/>
  <c r="D488" i="44"/>
  <c r="N487" i="44"/>
  <c r="M487" i="44"/>
  <c r="L487" i="44"/>
  <c r="K487" i="44"/>
  <c r="J487" i="44"/>
  <c r="I487" i="44"/>
  <c r="H487" i="44"/>
  <c r="G487" i="44"/>
  <c r="F487" i="44"/>
  <c r="E487" i="44"/>
  <c r="D487" i="44"/>
  <c r="C487" i="44"/>
  <c r="N486" i="44"/>
  <c r="M486" i="44"/>
  <c r="L486" i="44"/>
  <c r="K486" i="44"/>
  <c r="J486" i="44"/>
  <c r="I486" i="44"/>
  <c r="H486" i="44"/>
  <c r="G486" i="44"/>
  <c r="F486" i="44"/>
  <c r="E486" i="44"/>
  <c r="D486" i="44"/>
  <c r="C486" i="44"/>
  <c r="N485" i="44"/>
  <c r="M485" i="44"/>
  <c r="L485" i="44"/>
  <c r="K485" i="44"/>
  <c r="J485" i="44"/>
  <c r="I485" i="44"/>
  <c r="H485" i="44"/>
  <c r="G485" i="44"/>
  <c r="F485" i="44"/>
  <c r="E485" i="44"/>
  <c r="D485" i="44"/>
  <c r="C485" i="44"/>
  <c r="N484" i="44"/>
  <c r="M484" i="44"/>
  <c r="L484" i="44"/>
  <c r="K484" i="44"/>
  <c r="J484" i="44"/>
  <c r="I484" i="44"/>
  <c r="H484" i="44"/>
  <c r="G484" i="44"/>
  <c r="F484" i="44"/>
  <c r="E484" i="44"/>
  <c r="D484" i="44"/>
  <c r="C484" i="44"/>
  <c r="N483" i="44"/>
  <c r="M483" i="44"/>
  <c r="L483" i="44"/>
  <c r="K483" i="44"/>
  <c r="J483" i="44"/>
  <c r="I483" i="44"/>
  <c r="H483" i="44"/>
  <c r="G483" i="44"/>
  <c r="F483" i="44"/>
  <c r="E483" i="44"/>
  <c r="D483" i="44"/>
  <c r="C483" i="44"/>
  <c r="V482" i="44"/>
  <c r="U482" i="44"/>
  <c r="R482" i="44"/>
  <c r="Q482" i="44"/>
  <c r="P482" i="44"/>
  <c r="O482" i="44"/>
  <c r="M482" i="44"/>
  <c r="N482" i="44" a="1"/>
  <c r="N482" i="44"/>
  <c r="K482" i="44"/>
  <c r="L482" i="44" a="1"/>
  <c r="L482" i="44"/>
  <c r="I482" i="44"/>
  <c r="J482" i="44" a="1"/>
  <c r="J482" i="44"/>
  <c r="G482" i="44"/>
  <c r="H482" i="44" a="1"/>
  <c r="H482" i="44"/>
  <c r="E482" i="44"/>
  <c r="F482" i="44" a="1"/>
  <c r="F482" i="44"/>
  <c r="C482" i="44"/>
  <c r="D482" i="44" a="1"/>
  <c r="D482" i="44"/>
  <c r="N481" i="44"/>
  <c r="M481" i="44"/>
  <c r="L481" i="44"/>
  <c r="K481" i="44"/>
  <c r="J481" i="44"/>
  <c r="I481" i="44"/>
  <c r="H481" i="44"/>
  <c r="G481" i="44"/>
  <c r="F481" i="44"/>
  <c r="E481" i="44"/>
  <c r="D481" i="44"/>
  <c r="C481" i="44"/>
  <c r="N480" i="44"/>
  <c r="M480" i="44"/>
  <c r="L480" i="44"/>
  <c r="K480" i="44"/>
  <c r="J480" i="44"/>
  <c r="I480" i="44"/>
  <c r="H480" i="44"/>
  <c r="G480" i="44"/>
  <c r="F480" i="44"/>
  <c r="E480" i="44"/>
  <c r="D480" i="44"/>
  <c r="C480" i="44"/>
  <c r="N479" i="44"/>
  <c r="M479" i="44"/>
  <c r="L479" i="44"/>
  <c r="K479" i="44"/>
  <c r="J479" i="44"/>
  <c r="I479" i="44"/>
  <c r="H479" i="44"/>
  <c r="G479" i="44"/>
  <c r="F479" i="44"/>
  <c r="E479" i="44"/>
  <c r="D479" i="44"/>
  <c r="C479" i="44"/>
  <c r="N478" i="44"/>
  <c r="M478" i="44"/>
  <c r="L478" i="44"/>
  <c r="K478" i="44"/>
  <c r="J478" i="44"/>
  <c r="I478" i="44"/>
  <c r="H478" i="44"/>
  <c r="G478" i="44"/>
  <c r="F478" i="44"/>
  <c r="E478" i="44"/>
  <c r="D478" i="44"/>
  <c r="C478" i="44"/>
  <c r="N477" i="44"/>
  <c r="M477" i="44"/>
  <c r="L477" i="44"/>
  <c r="K477" i="44"/>
  <c r="J477" i="44"/>
  <c r="I477" i="44"/>
  <c r="H477" i="44"/>
  <c r="G477" i="44"/>
  <c r="F477" i="44"/>
  <c r="E477" i="44"/>
  <c r="D477" i="44"/>
  <c r="C477" i="44"/>
  <c r="V476" i="44"/>
  <c r="U476" i="44"/>
  <c r="R476" i="44"/>
  <c r="Q476" i="44"/>
  <c r="P476" i="44"/>
  <c r="O476" i="44"/>
  <c r="M476" i="44"/>
  <c r="N476" i="44" a="1"/>
  <c r="N476" i="44"/>
  <c r="K476" i="44"/>
  <c r="L476" i="44" a="1"/>
  <c r="L476" i="44"/>
  <c r="I476" i="44"/>
  <c r="J476" i="44" a="1"/>
  <c r="J476" i="44"/>
  <c r="G476" i="44"/>
  <c r="H476" i="44" a="1"/>
  <c r="H476" i="44"/>
  <c r="E476" i="44"/>
  <c r="F476" i="44" a="1"/>
  <c r="F476" i="44"/>
  <c r="C476" i="44"/>
  <c r="D476" i="44" a="1"/>
  <c r="D476" i="44"/>
  <c r="N475" i="44"/>
  <c r="M475" i="44"/>
  <c r="L475" i="44"/>
  <c r="K475" i="44"/>
  <c r="J475" i="44"/>
  <c r="I475" i="44"/>
  <c r="H475" i="44"/>
  <c r="G475" i="44"/>
  <c r="F475" i="44"/>
  <c r="E475" i="44"/>
  <c r="D475" i="44"/>
  <c r="C475" i="44"/>
  <c r="N474" i="44"/>
  <c r="M474" i="44"/>
  <c r="L474" i="44"/>
  <c r="K474" i="44"/>
  <c r="J474" i="44"/>
  <c r="I474" i="44"/>
  <c r="H474" i="44"/>
  <c r="G474" i="44"/>
  <c r="F474" i="44"/>
  <c r="E474" i="44"/>
  <c r="D474" i="44"/>
  <c r="C474" i="44"/>
  <c r="N473" i="44"/>
  <c r="M473" i="44"/>
  <c r="L473" i="44"/>
  <c r="K473" i="44"/>
  <c r="J473" i="44"/>
  <c r="I473" i="44"/>
  <c r="H473" i="44"/>
  <c r="G473" i="44"/>
  <c r="F473" i="44"/>
  <c r="E473" i="44"/>
  <c r="D473" i="44"/>
  <c r="C473" i="44"/>
  <c r="N472" i="44"/>
  <c r="M472" i="44"/>
  <c r="L472" i="44"/>
  <c r="K472" i="44"/>
  <c r="J472" i="44"/>
  <c r="I472" i="44"/>
  <c r="H472" i="44"/>
  <c r="G472" i="44"/>
  <c r="F472" i="44"/>
  <c r="E472" i="44"/>
  <c r="D472" i="44"/>
  <c r="C472" i="44"/>
  <c r="N471" i="44"/>
  <c r="M471" i="44"/>
  <c r="L471" i="44"/>
  <c r="K471" i="44"/>
  <c r="J471" i="44"/>
  <c r="I471" i="44"/>
  <c r="H471" i="44"/>
  <c r="G471" i="44"/>
  <c r="F471" i="44"/>
  <c r="E471" i="44"/>
  <c r="D471" i="44"/>
  <c r="C471" i="44"/>
  <c r="V470" i="44"/>
  <c r="U470" i="44"/>
  <c r="R470" i="44"/>
  <c r="Q470" i="44"/>
  <c r="P470" i="44"/>
  <c r="O470" i="44"/>
  <c r="M470" i="44"/>
  <c r="N470" i="44" a="1"/>
  <c r="N470" i="44"/>
  <c r="K470" i="44"/>
  <c r="L470" i="44" a="1"/>
  <c r="L470" i="44"/>
  <c r="I470" i="44"/>
  <c r="J470" i="44" a="1"/>
  <c r="J470" i="44"/>
  <c r="G470" i="44"/>
  <c r="H470" i="44" a="1"/>
  <c r="H470" i="44"/>
  <c r="E470" i="44"/>
  <c r="F470" i="44" a="1"/>
  <c r="F470" i="44"/>
  <c r="C470" i="44"/>
  <c r="D470" i="44" a="1"/>
  <c r="D470" i="44"/>
  <c r="N469" i="44"/>
  <c r="M469" i="44"/>
  <c r="L469" i="44"/>
  <c r="K469" i="44"/>
  <c r="J469" i="44"/>
  <c r="I469" i="44"/>
  <c r="H469" i="44"/>
  <c r="G469" i="44"/>
  <c r="F469" i="44"/>
  <c r="E469" i="44"/>
  <c r="D469" i="44"/>
  <c r="C469" i="44"/>
  <c r="N468" i="44"/>
  <c r="M468" i="44"/>
  <c r="L468" i="44"/>
  <c r="K468" i="44"/>
  <c r="J468" i="44"/>
  <c r="I468" i="44"/>
  <c r="H468" i="44"/>
  <c r="G468" i="44"/>
  <c r="F468" i="44"/>
  <c r="E468" i="44"/>
  <c r="D468" i="44"/>
  <c r="C468" i="44"/>
  <c r="N467" i="44"/>
  <c r="M467" i="44"/>
  <c r="L467" i="44"/>
  <c r="K467" i="44"/>
  <c r="J467" i="44"/>
  <c r="I467" i="44"/>
  <c r="H467" i="44"/>
  <c r="G467" i="44"/>
  <c r="F467" i="44"/>
  <c r="E467" i="44"/>
  <c r="D467" i="44"/>
  <c r="C467" i="44"/>
  <c r="N466" i="44"/>
  <c r="M466" i="44"/>
  <c r="L466" i="44"/>
  <c r="K466" i="44"/>
  <c r="J466" i="44"/>
  <c r="I466" i="44"/>
  <c r="H466" i="44"/>
  <c r="G466" i="44"/>
  <c r="F466" i="44"/>
  <c r="E466" i="44"/>
  <c r="D466" i="44"/>
  <c r="C466" i="44"/>
  <c r="N465" i="44"/>
  <c r="M465" i="44"/>
  <c r="L465" i="44"/>
  <c r="K465" i="44"/>
  <c r="J465" i="44"/>
  <c r="I465" i="44"/>
  <c r="H465" i="44"/>
  <c r="G465" i="44"/>
  <c r="F465" i="44"/>
  <c r="E465" i="44"/>
  <c r="D465" i="44"/>
  <c r="C465" i="44"/>
  <c r="V464" i="44"/>
  <c r="U464" i="44"/>
  <c r="R464" i="44"/>
  <c r="Q464" i="44"/>
  <c r="P464" i="44"/>
  <c r="O464" i="44"/>
  <c r="M464" i="44"/>
  <c r="N464" i="44" a="1"/>
  <c r="N464" i="44"/>
  <c r="K464" i="44"/>
  <c r="L464" i="44" a="1"/>
  <c r="L464" i="44"/>
  <c r="I464" i="44"/>
  <c r="J464" i="44" a="1"/>
  <c r="J464" i="44"/>
  <c r="G464" i="44"/>
  <c r="H464" i="44" a="1"/>
  <c r="H464" i="44"/>
  <c r="E464" i="44"/>
  <c r="F464" i="44" a="1"/>
  <c r="F464" i="44"/>
  <c r="C464" i="44"/>
  <c r="D464" i="44" a="1"/>
  <c r="D464" i="44"/>
  <c r="N463" i="44"/>
  <c r="M463" i="44"/>
  <c r="L463" i="44"/>
  <c r="K463" i="44"/>
  <c r="J463" i="44"/>
  <c r="I463" i="44"/>
  <c r="H463" i="44"/>
  <c r="G463" i="44"/>
  <c r="F463" i="44"/>
  <c r="E463" i="44"/>
  <c r="D463" i="44"/>
  <c r="C463" i="44"/>
  <c r="N462" i="44"/>
  <c r="M462" i="44"/>
  <c r="L462" i="44"/>
  <c r="K462" i="44"/>
  <c r="J462" i="44"/>
  <c r="I462" i="44"/>
  <c r="H462" i="44"/>
  <c r="G462" i="44"/>
  <c r="F462" i="44"/>
  <c r="E462" i="44"/>
  <c r="D462" i="44"/>
  <c r="C462" i="44"/>
  <c r="N461" i="44"/>
  <c r="M461" i="44"/>
  <c r="L461" i="44"/>
  <c r="K461" i="44"/>
  <c r="J461" i="44"/>
  <c r="I461" i="44"/>
  <c r="H461" i="44"/>
  <c r="G461" i="44"/>
  <c r="F461" i="44"/>
  <c r="E461" i="44"/>
  <c r="D461" i="44"/>
  <c r="C461" i="44"/>
  <c r="N460" i="44"/>
  <c r="M460" i="44"/>
  <c r="L460" i="44"/>
  <c r="K460" i="44"/>
  <c r="J460" i="44"/>
  <c r="I460" i="44"/>
  <c r="H460" i="44"/>
  <c r="G460" i="44"/>
  <c r="F460" i="44"/>
  <c r="E460" i="44"/>
  <c r="D460" i="44"/>
  <c r="C460" i="44"/>
  <c r="N459" i="44"/>
  <c r="M459" i="44"/>
  <c r="L459" i="44"/>
  <c r="K459" i="44"/>
  <c r="J459" i="44"/>
  <c r="I459" i="44"/>
  <c r="H459" i="44"/>
  <c r="G459" i="44"/>
  <c r="F459" i="44"/>
  <c r="E459" i="44"/>
  <c r="D459" i="44"/>
  <c r="C459" i="44"/>
  <c r="V458" i="44"/>
  <c r="U458" i="44"/>
  <c r="R458" i="44"/>
  <c r="Q458" i="44"/>
  <c r="P458" i="44"/>
  <c r="O458" i="44"/>
  <c r="M458" i="44"/>
  <c r="N458" i="44" a="1"/>
  <c r="N458" i="44"/>
  <c r="K458" i="44"/>
  <c r="L458" i="44" a="1"/>
  <c r="L458" i="44"/>
  <c r="I458" i="44"/>
  <c r="J458" i="44" a="1"/>
  <c r="J458" i="44"/>
  <c r="G458" i="44"/>
  <c r="H458" i="44" a="1"/>
  <c r="H458" i="44"/>
  <c r="E458" i="44"/>
  <c r="F458" i="44" a="1"/>
  <c r="F458" i="44"/>
  <c r="C458" i="44"/>
  <c r="D458" i="44" a="1"/>
  <c r="D458" i="44"/>
  <c r="N457" i="44"/>
  <c r="M457" i="44"/>
  <c r="L457" i="44"/>
  <c r="K457" i="44"/>
  <c r="J457" i="44"/>
  <c r="I457" i="44"/>
  <c r="H457" i="44"/>
  <c r="G457" i="44"/>
  <c r="F457" i="44"/>
  <c r="E457" i="44"/>
  <c r="D457" i="44"/>
  <c r="C457" i="44"/>
  <c r="N456" i="44"/>
  <c r="M456" i="44"/>
  <c r="L456" i="44"/>
  <c r="K456" i="44"/>
  <c r="J456" i="44"/>
  <c r="I456" i="44"/>
  <c r="H456" i="44"/>
  <c r="G456" i="44"/>
  <c r="F456" i="44"/>
  <c r="E456" i="44"/>
  <c r="D456" i="44"/>
  <c r="C456" i="44"/>
  <c r="N455" i="44"/>
  <c r="M455" i="44"/>
  <c r="L455" i="44"/>
  <c r="K455" i="44"/>
  <c r="J455" i="44"/>
  <c r="I455" i="44"/>
  <c r="H455" i="44"/>
  <c r="G455" i="44"/>
  <c r="F455" i="44"/>
  <c r="E455" i="44"/>
  <c r="D455" i="44"/>
  <c r="C455" i="44"/>
  <c r="N454" i="44"/>
  <c r="M454" i="44"/>
  <c r="L454" i="44"/>
  <c r="K454" i="44"/>
  <c r="J454" i="44"/>
  <c r="I454" i="44"/>
  <c r="H454" i="44"/>
  <c r="G454" i="44"/>
  <c r="F454" i="44"/>
  <c r="E454" i="44"/>
  <c r="D454" i="44"/>
  <c r="C454" i="44"/>
  <c r="N453" i="44"/>
  <c r="M453" i="44"/>
  <c r="L453" i="44"/>
  <c r="K453" i="44"/>
  <c r="J453" i="44"/>
  <c r="I453" i="44"/>
  <c r="H453" i="44"/>
  <c r="G453" i="44"/>
  <c r="F453" i="44"/>
  <c r="E453" i="44"/>
  <c r="D453" i="44"/>
  <c r="C453" i="44"/>
  <c r="V452" i="44"/>
  <c r="U452" i="44"/>
  <c r="R452" i="44"/>
  <c r="Q452" i="44"/>
  <c r="P452" i="44"/>
  <c r="O452" i="44"/>
  <c r="M452" i="44"/>
  <c r="N452" i="44" a="1"/>
  <c r="N452" i="44"/>
  <c r="K452" i="44"/>
  <c r="L452" i="44" a="1"/>
  <c r="L452" i="44"/>
  <c r="I452" i="44"/>
  <c r="J452" i="44" a="1"/>
  <c r="J452" i="44"/>
  <c r="G452" i="44"/>
  <c r="H452" i="44" a="1"/>
  <c r="H452" i="44"/>
  <c r="E452" i="44"/>
  <c r="F452" i="44" a="1"/>
  <c r="F452" i="44"/>
  <c r="C452" i="44"/>
  <c r="D452" i="44" a="1"/>
  <c r="D452" i="44"/>
  <c r="N451" i="44"/>
  <c r="M451" i="44"/>
  <c r="L451" i="44"/>
  <c r="K451" i="44"/>
  <c r="J451" i="44"/>
  <c r="I451" i="44"/>
  <c r="H451" i="44"/>
  <c r="G451" i="44"/>
  <c r="F451" i="44"/>
  <c r="E451" i="44"/>
  <c r="D451" i="44"/>
  <c r="C451" i="44"/>
  <c r="N450" i="44"/>
  <c r="M450" i="44"/>
  <c r="L450" i="44"/>
  <c r="K450" i="44"/>
  <c r="J450" i="44"/>
  <c r="I450" i="44"/>
  <c r="H450" i="44"/>
  <c r="G450" i="44"/>
  <c r="F450" i="44"/>
  <c r="E450" i="44"/>
  <c r="D450" i="44"/>
  <c r="C450" i="44"/>
  <c r="N449" i="44"/>
  <c r="M449" i="44"/>
  <c r="L449" i="44"/>
  <c r="K449" i="44"/>
  <c r="J449" i="44"/>
  <c r="I449" i="44"/>
  <c r="H449" i="44"/>
  <c r="G449" i="44"/>
  <c r="F449" i="44"/>
  <c r="E449" i="44"/>
  <c r="D449" i="44"/>
  <c r="C449" i="44"/>
  <c r="N448" i="44"/>
  <c r="M448" i="44"/>
  <c r="L448" i="44"/>
  <c r="K448" i="44"/>
  <c r="J448" i="44"/>
  <c r="I448" i="44"/>
  <c r="H448" i="44"/>
  <c r="G448" i="44"/>
  <c r="F448" i="44"/>
  <c r="E448" i="44"/>
  <c r="D448" i="44"/>
  <c r="C448" i="44"/>
  <c r="N447" i="44"/>
  <c r="M447" i="44"/>
  <c r="L447" i="44"/>
  <c r="K447" i="44"/>
  <c r="J447" i="44"/>
  <c r="I447" i="44"/>
  <c r="H447" i="44"/>
  <c r="G447" i="44"/>
  <c r="F447" i="44"/>
  <c r="E447" i="44"/>
  <c r="D447" i="44"/>
  <c r="C447" i="44"/>
  <c r="V446" i="44"/>
  <c r="U446" i="44"/>
  <c r="R446" i="44"/>
  <c r="Q446" i="44"/>
  <c r="P446" i="44"/>
  <c r="O446" i="44"/>
  <c r="M446" i="44"/>
  <c r="N446" i="44" a="1"/>
  <c r="N446" i="44"/>
  <c r="K446" i="44"/>
  <c r="L446" i="44" a="1"/>
  <c r="L446" i="44"/>
  <c r="I446" i="44"/>
  <c r="J446" i="44" a="1"/>
  <c r="J446" i="44"/>
  <c r="G446" i="44"/>
  <c r="H446" i="44" a="1"/>
  <c r="H446" i="44"/>
  <c r="E446" i="44"/>
  <c r="F446" i="44" a="1"/>
  <c r="F446" i="44"/>
  <c r="C446" i="44"/>
  <c r="D446" i="44" a="1"/>
  <c r="D446" i="44"/>
  <c r="N445" i="44"/>
  <c r="M445" i="44"/>
  <c r="L445" i="44"/>
  <c r="K445" i="44"/>
  <c r="J445" i="44"/>
  <c r="I445" i="44"/>
  <c r="H445" i="44"/>
  <c r="G445" i="44"/>
  <c r="F445" i="44"/>
  <c r="E445" i="44"/>
  <c r="D445" i="44"/>
  <c r="C445" i="44"/>
  <c r="N444" i="44"/>
  <c r="M444" i="44"/>
  <c r="L444" i="44"/>
  <c r="K444" i="44"/>
  <c r="J444" i="44"/>
  <c r="I444" i="44"/>
  <c r="H444" i="44"/>
  <c r="G444" i="44"/>
  <c r="F444" i="44"/>
  <c r="E444" i="44"/>
  <c r="D444" i="44"/>
  <c r="C444" i="44"/>
  <c r="N443" i="44"/>
  <c r="M443" i="44"/>
  <c r="L443" i="44"/>
  <c r="K443" i="44"/>
  <c r="J443" i="44"/>
  <c r="I443" i="44"/>
  <c r="H443" i="44"/>
  <c r="G443" i="44"/>
  <c r="F443" i="44"/>
  <c r="E443" i="44"/>
  <c r="D443" i="44"/>
  <c r="C443" i="44"/>
  <c r="N442" i="44"/>
  <c r="M442" i="44"/>
  <c r="L442" i="44"/>
  <c r="K442" i="44"/>
  <c r="J442" i="44"/>
  <c r="I442" i="44"/>
  <c r="H442" i="44"/>
  <c r="G442" i="44"/>
  <c r="F442" i="44"/>
  <c r="E442" i="44"/>
  <c r="D442" i="44"/>
  <c r="C442" i="44"/>
  <c r="N441" i="44"/>
  <c r="M441" i="44"/>
  <c r="L441" i="44"/>
  <c r="K441" i="44"/>
  <c r="J441" i="44"/>
  <c r="I441" i="44"/>
  <c r="H441" i="44"/>
  <c r="G441" i="44"/>
  <c r="F441" i="44"/>
  <c r="E441" i="44"/>
  <c r="D441" i="44"/>
  <c r="C441" i="44"/>
  <c r="V440" i="44"/>
  <c r="U440" i="44"/>
  <c r="R440" i="44"/>
  <c r="Q440" i="44"/>
  <c r="P440" i="44"/>
  <c r="O440" i="44"/>
  <c r="M440" i="44"/>
  <c r="N440" i="44" a="1"/>
  <c r="N440" i="44"/>
  <c r="K440" i="44"/>
  <c r="L440" i="44" a="1"/>
  <c r="L440" i="44"/>
  <c r="I440" i="44"/>
  <c r="J440" i="44" a="1"/>
  <c r="J440" i="44"/>
  <c r="G440" i="44"/>
  <c r="H440" i="44" a="1"/>
  <c r="H440" i="44"/>
  <c r="E440" i="44"/>
  <c r="F440" i="44" a="1"/>
  <c r="F440" i="44"/>
  <c r="C440" i="44"/>
  <c r="D440" i="44" a="1"/>
  <c r="D440" i="44"/>
  <c r="N439" i="44"/>
  <c r="M439" i="44"/>
  <c r="L439" i="44"/>
  <c r="K439" i="44"/>
  <c r="J439" i="44"/>
  <c r="I439" i="44"/>
  <c r="H439" i="44"/>
  <c r="G439" i="44"/>
  <c r="F439" i="44"/>
  <c r="E439" i="44"/>
  <c r="D439" i="44"/>
  <c r="C439" i="44"/>
  <c r="N438" i="44"/>
  <c r="M438" i="44"/>
  <c r="L438" i="44"/>
  <c r="K438" i="44"/>
  <c r="J438" i="44"/>
  <c r="I438" i="44"/>
  <c r="H438" i="44"/>
  <c r="G438" i="44"/>
  <c r="F438" i="44"/>
  <c r="E438" i="44"/>
  <c r="D438" i="44"/>
  <c r="C438" i="44"/>
  <c r="N437" i="44"/>
  <c r="M437" i="44"/>
  <c r="L437" i="44"/>
  <c r="K437" i="44"/>
  <c r="J437" i="44"/>
  <c r="I437" i="44"/>
  <c r="H437" i="44"/>
  <c r="G437" i="44"/>
  <c r="F437" i="44"/>
  <c r="E437" i="44"/>
  <c r="D437" i="44"/>
  <c r="C437" i="44"/>
  <c r="N436" i="44"/>
  <c r="M436" i="44"/>
  <c r="L436" i="44"/>
  <c r="K436" i="44"/>
  <c r="J436" i="44"/>
  <c r="I436" i="44"/>
  <c r="H436" i="44"/>
  <c r="G436" i="44"/>
  <c r="F436" i="44"/>
  <c r="E436" i="44"/>
  <c r="D436" i="44"/>
  <c r="C436" i="44"/>
  <c r="N435" i="44"/>
  <c r="M435" i="44"/>
  <c r="L435" i="44"/>
  <c r="K435" i="44"/>
  <c r="J435" i="44"/>
  <c r="I435" i="44"/>
  <c r="H435" i="44"/>
  <c r="G435" i="44"/>
  <c r="F435" i="44"/>
  <c r="E435" i="44"/>
  <c r="D435" i="44"/>
  <c r="C435" i="44"/>
  <c r="V434" i="44"/>
  <c r="U434" i="44"/>
  <c r="R434" i="44"/>
  <c r="Q434" i="44"/>
  <c r="P434" i="44"/>
  <c r="O434" i="44"/>
  <c r="M434" i="44"/>
  <c r="N434" i="44" a="1"/>
  <c r="N434" i="44"/>
  <c r="K434" i="44"/>
  <c r="L434" i="44" a="1"/>
  <c r="L434" i="44"/>
  <c r="I434" i="44"/>
  <c r="J434" i="44" a="1"/>
  <c r="J434" i="44"/>
  <c r="G434" i="44"/>
  <c r="H434" i="44" a="1"/>
  <c r="H434" i="44"/>
  <c r="E434" i="44"/>
  <c r="F434" i="44" a="1"/>
  <c r="F434" i="44"/>
  <c r="C434" i="44"/>
  <c r="D434" i="44" a="1"/>
  <c r="D434" i="44"/>
  <c r="N433" i="44"/>
  <c r="M433" i="44"/>
  <c r="L433" i="44"/>
  <c r="K433" i="44"/>
  <c r="J433" i="44"/>
  <c r="I433" i="44"/>
  <c r="H433" i="44"/>
  <c r="G433" i="44"/>
  <c r="F433" i="44"/>
  <c r="E433" i="44"/>
  <c r="D433" i="44"/>
  <c r="C433" i="44"/>
  <c r="N432" i="44"/>
  <c r="M432" i="44"/>
  <c r="L432" i="44"/>
  <c r="K432" i="44"/>
  <c r="J432" i="44"/>
  <c r="I432" i="44"/>
  <c r="H432" i="44"/>
  <c r="G432" i="44"/>
  <c r="F432" i="44"/>
  <c r="E432" i="44"/>
  <c r="D432" i="44"/>
  <c r="C432" i="44"/>
  <c r="N431" i="44"/>
  <c r="M431" i="44"/>
  <c r="L431" i="44"/>
  <c r="K431" i="44"/>
  <c r="J431" i="44"/>
  <c r="I431" i="44"/>
  <c r="H431" i="44"/>
  <c r="G431" i="44"/>
  <c r="F431" i="44"/>
  <c r="E431" i="44"/>
  <c r="D431" i="44"/>
  <c r="C431" i="44"/>
  <c r="N430" i="44"/>
  <c r="M430" i="44"/>
  <c r="L430" i="44"/>
  <c r="K430" i="44"/>
  <c r="J430" i="44"/>
  <c r="I430" i="44"/>
  <c r="H430" i="44"/>
  <c r="G430" i="44"/>
  <c r="F430" i="44"/>
  <c r="E430" i="44"/>
  <c r="D430" i="44"/>
  <c r="C430" i="44"/>
  <c r="N429" i="44"/>
  <c r="M429" i="44"/>
  <c r="L429" i="44"/>
  <c r="K429" i="44"/>
  <c r="J429" i="44"/>
  <c r="I429" i="44"/>
  <c r="H429" i="44"/>
  <c r="G429" i="44"/>
  <c r="F429" i="44"/>
  <c r="E429" i="44"/>
  <c r="D429" i="44"/>
  <c r="C429" i="44"/>
  <c r="V428" i="44"/>
  <c r="U428" i="44"/>
  <c r="R428" i="44"/>
  <c r="Q428" i="44"/>
  <c r="P428" i="44"/>
  <c r="O428" i="44"/>
  <c r="M428" i="44"/>
  <c r="N428" i="44" a="1"/>
  <c r="N428" i="44"/>
  <c r="K428" i="44"/>
  <c r="L428" i="44" a="1"/>
  <c r="L428" i="44"/>
  <c r="I428" i="44"/>
  <c r="J428" i="44" a="1"/>
  <c r="J428" i="44"/>
  <c r="G428" i="44"/>
  <c r="H428" i="44" a="1"/>
  <c r="H428" i="44"/>
  <c r="E428" i="44"/>
  <c r="F428" i="44" a="1"/>
  <c r="F428" i="44"/>
  <c r="C428" i="44"/>
  <c r="D428" i="44" a="1"/>
  <c r="D428" i="44"/>
  <c r="N427" i="44"/>
  <c r="M427" i="44"/>
  <c r="L427" i="44"/>
  <c r="K427" i="44"/>
  <c r="J427" i="44"/>
  <c r="I427" i="44"/>
  <c r="H427" i="44"/>
  <c r="G427" i="44"/>
  <c r="F427" i="44"/>
  <c r="E427" i="44"/>
  <c r="D427" i="44"/>
  <c r="C427" i="44"/>
  <c r="N426" i="44"/>
  <c r="M426" i="44"/>
  <c r="L426" i="44"/>
  <c r="K426" i="44"/>
  <c r="J426" i="44"/>
  <c r="I426" i="44"/>
  <c r="H426" i="44"/>
  <c r="G426" i="44"/>
  <c r="F426" i="44"/>
  <c r="E426" i="44"/>
  <c r="D426" i="44"/>
  <c r="C426" i="44"/>
  <c r="N425" i="44"/>
  <c r="M425" i="44"/>
  <c r="L425" i="44"/>
  <c r="K425" i="44"/>
  <c r="J425" i="44"/>
  <c r="I425" i="44"/>
  <c r="H425" i="44"/>
  <c r="G425" i="44"/>
  <c r="F425" i="44"/>
  <c r="E425" i="44"/>
  <c r="D425" i="44"/>
  <c r="C425" i="44"/>
  <c r="N424" i="44"/>
  <c r="M424" i="44"/>
  <c r="L424" i="44"/>
  <c r="K424" i="44"/>
  <c r="J424" i="44"/>
  <c r="I424" i="44"/>
  <c r="H424" i="44"/>
  <c r="G424" i="44"/>
  <c r="F424" i="44"/>
  <c r="E424" i="44"/>
  <c r="D424" i="44"/>
  <c r="C424" i="44"/>
  <c r="N423" i="44"/>
  <c r="M423" i="44"/>
  <c r="L423" i="44"/>
  <c r="K423" i="44"/>
  <c r="J423" i="44"/>
  <c r="I423" i="44"/>
  <c r="H423" i="44"/>
  <c r="G423" i="44"/>
  <c r="F423" i="44"/>
  <c r="E423" i="44"/>
  <c r="D423" i="44"/>
  <c r="C423" i="44"/>
  <c r="V422" i="44"/>
  <c r="U422" i="44"/>
  <c r="R422" i="44"/>
  <c r="Q422" i="44"/>
  <c r="P422" i="44"/>
  <c r="O422" i="44"/>
  <c r="M422" i="44"/>
  <c r="N422" i="44" a="1"/>
  <c r="N422" i="44"/>
  <c r="K422" i="44"/>
  <c r="L422" i="44" a="1"/>
  <c r="L422" i="44"/>
  <c r="I422" i="44"/>
  <c r="J422" i="44" a="1"/>
  <c r="J422" i="44"/>
  <c r="G422" i="44"/>
  <c r="H422" i="44" a="1"/>
  <c r="H422" i="44"/>
  <c r="E422" i="44"/>
  <c r="F422" i="44" a="1"/>
  <c r="F422" i="44"/>
  <c r="C422" i="44"/>
  <c r="D422" i="44" a="1"/>
  <c r="D422" i="44"/>
  <c r="N421" i="44"/>
  <c r="M421" i="44"/>
  <c r="L421" i="44"/>
  <c r="K421" i="44"/>
  <c r="J421" i="44"/>
  <c r="I421" i="44"/>
  <c r="H421" i="44"/>
  <c r="G421" i="44"/>
  <c r="F421" i="44"/>
  <c r="E421" i="44"/>
  <c r="D421" i="44"/>
  <c r="C421" i="44"/>
  <c r="N420" i="44"/>
  <c r="M420" i="44"/>
  <c r="L420" i="44"/>
  <c r="K420" i="44"/>
  <c r="J420" i="44"/>
  <c r="I420" i="44"/>
  <c r="H420" i="44"/>
  <c r="G420" i="44"/>
  <c r="F420" i="44"/>
  <c r="E420" i="44"/>
  <c r="D420" i="44"/>
  <c r="C420" i="44"/>
  <c r="N419" i="44"/>
  <c r="M419" i="44"/>
  <c r="L419" i="44"/>
  <c r="K419" i="44"/>
  <c r="J419" i="44"/>
  <c r="I419" i="44"/>
  <c r="H419" i="44"/>
  <c r="G419" i="44"/>
  <c r="F419" i="44"/>
  <c r="E419" i="44"/>
  <c r="D419" i="44"/>
  <c r="C419" i="44"/>
  <c r="N418" i="44"/>
  <c r="M418" i="44"/>
  <c r="L418" i="44"/>
  <c r="K418" i="44"/>
  <c r="J418" i="44"/>
  <c r="I418" i="44"/>
  <c r="H418" i="44"/>
  <c r="G418" i="44"/>
  <c r="F418" i="44"/>
  <c r="E418" i="44"/>
  <c r="D418" i="44"/>
  <c r="C418" i="44"/>
  <c r="N417" i="44"/>
  <c r="M417" i="44"/>
  <c r="L417" i="44"/>
  <c r="K417" i="44"/>
  <c r="J417" i="44"/>
  <c r="I417" i="44"/>
  <c r="H417" i="44"/>
  <c r="G417" i="44"/>
  <c r="F417" i="44"/>
  <c r="E417" i="44"/>
  <c r="D417" i="44"/>
  <c r="C417" i="44"/>
  <c r="V416" i="44"/>
  <c r="U416" i="44"/>
  <c r="R416" i="44"/>
  <c r="Q416" i="44"/>
  <c r="P416" i="44"/>
  <c r="O416" i="44"/>
  <c r="M416" i="44"/>
  <c r="N416" i="44" a="1"/>
  <c r="N416" i="44"/>
  <c r="K416" i="44"/>
  <c r="L416" i="44" a="1"/>
  <c r="L416" i="44"/>
  <c r="I416" i="44"/>
  <c r="J416" i="44" a="1"/>
  <c r="J416" i="44"/>
  <c r="G416" i="44"/>
  <c r="H416" i="44" a="1"/>
  <c r="H416" i="44"/>
  <c r="E416" i="44"/>
  <c r="F416" i="44" a="1"/>
  <c r="F416" i="44"/>
  <c r="C416" i="44"/>
  <c r="D416" i="44" a="1"/>
  <c r="D416" i="44"/>
  <c r="N415" i="44"/>
  <c r="M415" i="44"/>
  <c r="L415" i="44"/>
  <c r="K415" i="44"/>
  <c r="J415" i="44"/>
  <c r="I415" i="44"/>
  <c r="H415" i="44"/>
  <c r="G415" i="44"/>
  <c r="F415" i="44"/>
  <c r="E415" i="44"/>
  <c r="D415" i="44"/>
  <c r="C415" i="44"/>
  <c r="N414" i="44"/>
  <c r="M414" i="44"/>
  <c r="L414" i="44"/>
  <c r="K414" i="44"/>
  <c r="J414" i="44"/>
  <c r="I414" i="44"/>
  <c r="H414" i="44"/>
  <c r="G414" i="44"/>
  <c r="F414" i="44"/>
  <c r="E414" i="44"/>
  <c r="D414" i="44"/>
  <c r="C414" i="44"/>
  <c r="N413" i="44"/>
  <c r="M413" i="44"/>
  <c r="L413" i="44"/>
  <c r="K413" i="44"/>
  <c r="J413" i="44"/>
  <c r="I413" i="44"/>
  <c r="H413" i="44"/>
  <c r="G413" i="44"/>
  <c r="F413" i="44"/>
  <c r="E413" i="44"/>
  <c r="D413" i="44"/>
  <c r="C413" i="44"/>
  <c r="N412" i="44"/>
  <c r="M412" i="44"/>
  <c r="L412" i="44"/>
  <c r="K412" i="44"/>
  <c r="J412" i="44"/>
  <c r="I412" i="44"/>
  <c r="H412" i="44"/>
  <c r="G412" i="44"/>
  <c r="F412" i="44"/>
  <c r="E412" i="44"/>
  <c r="D412" i="44"/>
  <c r="C412" i="44"/>
  <c r="N411" i="44"/>
  <c r="M411" i="44"/>
  <c r="L411" i="44"/>
  <c r="K411" i="44"/>
  <c r="J411" i="44"/>
  <c r="I411" i="44"/>
  <c r="H411" i="44"/>
  <c r="G411" i="44"/>
  <c r="F411" i="44"/>
  <c r="E411" i="44"/>
  <c r="D411" i="44"/>
  <c r="C411" i="44"/>
  <c r="V410" i="44"/>
  <c r="U410" i="44"/>
  <c r="R410" i="44"/>
  <c r="Q410" i="44"/>
  <c r="P410" i="44"/>
  <c r="O410" i="44"/>
  <c r="M410" i="44"/>
  <c r="N410" i="44" a="1"/>
  <c r="N410" i="44"/>
  <c r="K410" i="44"/>
  <c r="L410" i="44" a="1"/>
  <c r="L410" i="44"/>
  <c r="I410" i="44"/>
  <c r="J410" i="44" a="1"/>
  <c r="J410" i="44"/>
  <c r="G410" i="44"/>
  <c r="H410" i="44" a="1"/>
  <c r="H410" i="44"/>
  <c r="E410" i="44"/>
  <c r="F410" i="44" a="1"/>
  <c r="F410" i="44"/>
  <c r="C410" i="44"/>
  <c r="D410" i="44" a="1"/>
  <c r="D410" i="44"/>
  <c r="N409" i="44"/>
  <c r="M409" i="44"/>
  <c r="L409" i="44"/>
  <c r="K409" i="44"/>
  <c r="J409" i="44"/>
  <c r="I409" i="44"/>
  <c r="H409" i="44"/>
  <c r="G409" i="44"/>
  <c r="F409" i="44"/>
  <c r="E409" i="44"/>
  <c r="D409" i="44"/>
  <c r="C409" i="44"/>
  <c r="N408" i="44"/>
  <c r="M408" i="44"/>
  <c r="L408" i="44"/>
  <c r="K408" i="44"/>
  <c r="J408" i="44"/>
  <c r="I408" i="44"/>
  <c r="H408" i="44"/>
  <c r="G408" i="44"/>
  <c r="F408" i="44"/>
  <c r="E408" i="44"/>
  <c r="D408" i="44"/>
  <c r="C408" i="44"/>
  <c r="N407" i="44"/>
  <c r="M407" i="44"/>
  <c r="L407" i="44"/>
  <c r="K407" i="44"/>
  <c r="J407" i="44"/>
  <c r="I407" i="44"/>
  <c r="H407" i="44"/>
  <c r="G407" i="44"/>
  <c r="F407" i="44"/>
  <c r="E407" i="44"/>
  <c r="D407" i="44"/>
  <c r="C407" i="44"/>
  <c r="N406" i="44"/>
  <c r="M406" i="44"/>
  <c r="L406" i="44"/>
  <c r="K406" i="44"/>
  <c r="J406" i="44"/>
  <c r="I406" i="44"/>
  <c r="H406" i="44"/>
  <c r="G406" i="44"/>
  <c r="F406" i="44"/>
  <c r="E406" i="44"/>
  <c r="D406" i="44"/>
  <c r="C406" i="44"/>
  <c r="N405" i="44"/>
  <c r="M405" i="44"/>
  <c r="L405" i="44"/>
  <c r="K405" i="44"/>
  <c r="J405" i="44"/>
  <c r="I405" i="44"/>
  <c r="H405" i="44"/>
  <c r="G405" i="44"/>
  <c r="F405" i="44"/>
  <c r="E405" i="44"/>
  <c r="D405" i="44"/>
  <c r="C405" i="44"/>
  <c r="V404" i="44"/>
  <c r="U404" i="44"/>
  <c r="R404" i="44"/>
  <c r="Q404" i="44"/>
  <c r="P404" i="44"/>
  <c r="O404" i="44"/>
  <c r="M404" i="44"/>
  <c r="N404" i="44" a="1"/>
  <c r="N404" i="44"/>
  <c r="K404" i="44"/>
  <c r="L404" i="44" a="1"/>
  <c r="L404" i="44"/>
  <c r="I404" i="44"/>
  <c r="J404" i="44" a="1"/>
  <c r="J404" i="44"/>
  <c r="G404" i="44"/>
  <c r="H404" i="44" a="1"/>
  <c r="H404" i="44"/>
  <c r="E404" i="44"/>
  <c r="F404" i="44" a="1"/>
  <c r="F404" i="44"/>
  <c r="C404" i="44"/>
  <c r="D404" i="44" a="1"/>
  <c r="D404" i="44"/>
  <c r="N403" i="44"/>
  <c r="M403" i="44"/>
  <c r="L403" i="44"/>
  <c r="K403" i="44"/>
  <c r="J403" i="44"/>
  <c r="I403" i="44"/>
  <c r="H403" i="44"/>
  <c r="G403" i="44"/>
  <c r="F403" i="44"/>
  <c r="E403" i="44"/>
  <c r="D403" i="44"/>
  <c r="C403" i="44"/>
  <c r="N402" i="44"/>
  <c r="M402" i="44"/>
  <c r="L402" i="44"/>
  <c r="K402" i="44"/>
  <c r="J402" i="44"/>
  <c r="I402" i="44"/>
  <c r="H402" i="44"/>
  <c r="G402" i="44"/>
  <c r="F402" i="44"/>
  <c r="E402" i="44"/>
  <c r="D402" i="44"/>
  <c r="C402" i="44"/>
  <c r="N401" i="44"/>
  <c r="M401" i="44"/>
  <c r="L401" i="44"/>
  <c r="K401" i="44"/>
  <c r="J401" i="44"/>
  <c r="I401" i="44"/>
  <c r="H401" i="44"/>
  <c r="G401" i="44"/>
  <c r="F401" i="44"/>
  <c r="E401" i="44"/>
  <c r="D401" i="44"/>
  <c r="C401" i="44"/>
  <c r="N400" i="44"/>
  <c r="M400" i="44"/>
  <c r="L400" i="44"/>
  <c r="K400" i="44"/>
  <c r="J400" i="44"/>
  <c r="I400" i="44"/>
  <c r="H400" i="44"/>
  <c r="G400" i="44"/>
  <c r="F400" i="44"/>
  <c r="E400" i="44"/>
  <c r="D400" i="44"/>
  <c r="C400" i="44"/>
  <c r="N399" i="44"/>
  <c r="M399" i="44"/>
  <c r="L399" i="44"/>
  <c r="K399" i="44"/>
  <c r="J399" i="44"/>
  <c r="I399" i="44"/>
  <c r="H399" i="44"/>
  <c r="G399" i="44"/>
  <c r="F399" i="44"/>
  <c r="E399" i="44"/>
  <c r="D399" i="44"/>
  <c r="C399" i="44"/>
  <c r="V398" i="44"/>
  <c r="U398" i="44"/>
  <c r="R398" i="44"/>
  <c r="Q398" i="44"/>
  <c r="P398" i="44"/>
  <c r="O398" i="44"/>
  <c r="M398" i="44"/>
  <c r="N398" i="44" a="1"/>
  <c r="N398" i="44"/>
  <c r="K398" i="44"/>
  <c r="L398" i="44" a="1"/>
  <c r="L398" i="44"/>
  <c r="I398" i="44"/>
  <c r="J398" i="44" a="1"/>
  <c r="J398" i="44"/>
  <c r="G398" i="44"/>
  <c r="H398" i="44" a="1"/>
  <c r="H398" i="44"/>
  <c r="E398" i="44"/>
  <c r="F398" i="44" a="1"/>
  <c r="F398" i="44"/>
  <c r="C398" i="44"/>
  <c r="D398" i="44" a="1"/>
  <c r="D398" i="44"/>
  <c r="N397" i="44"/>
  <c r="M397" i="44"/>
  <c r="L397" i="44"/>
  <c r="K397" i="44"/>
  <c r="J397" i="44"/>
  <c r="I397" i="44"/>
  <c r="H397" i="44"/>
  <c r="G397" i="44"/>
  <c r="F397" i="44"/>
  <c r="E397" i="44"/>
  <c r="D397" i="44"/>
  <c r="C397" i="44"/>
  <c r="N396" i="44"/>
  <c r="M396" i="44"/>
  <c r="L396" i="44"/>
  <c r="K396" i="44"/>
  <c r="J396" i="44"/>
  <c r="I396" i="44"/>
  <c r="H396" i="44"/>
  <c r="G396" i="44"/>
  <c r="F396" i="44"/>
  <c r="E396" i="44"/>
  <c r="D396" i="44"/>
  <c r="C396" i="44"/>
  <c r="N395" i="44"/>
  <c r="M395" i="44"/>
  <c r="L395" i="44"/>
  <c r="K395" i="44"/>
  <c r="J395" i="44"/>
  <c r="I395" i="44"/>
  <c r="H395" i="44"/>
  <c r="G395" i="44"/>
  <c r="F395" i="44"/>
  <c r="E395" i="44"/>
  <c r="D395" i="44"/>
  <c r="C395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V392" i="44"/>
  <c r="U392" i="44"/>
  <c r="R392" i="44"/>
  <c r="Q392" i="44"/>
  <c r="P392" i="44"/>
  <c r="O392" i="44"/>
  <c r="M392" i="44"/>
  <c r="N392" i="44" a="1"/>
  <c r="N392" i="44"/>
  <c r="K392" i="44"/>
  <c r="L392" i="44" a="1"/>
  <c r="L392" i="44"/>
  <c r="I392" i="44"/>
  <c r="J392" i="44" a="1"/>
  <c r="J392" i="44"/>
  <c r="G392" i="44"/>
  <c r="H392" i="44" a="1"/>
  <c r="H392" i="44"/>
  <c r="E392" i="44"/>
  <c r="F392" i="44" a="1"/>
  <c r="F392" i="44"/>
  <c r="C392" i="44"/>
  <c r="D392" i="44" a="1"/>
  <c r="D392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V386" i="44"/>
  <c r="U386" i="44"/>
  <c r="R386" i="44"/>
  <c r="Q386" i="44"/>
  <c r="P386" i="44"/>
  <c r="O386" i="44"/>
  <c r="M386" i="44"/>
  <c r="N386" i="44" a="1"/>
  <c r="N386" i="44"/>
  <c r="K386" i="44"/>
  <c r="L386" i="44" a="1"/>
  <c r="L386" i="44"/>
  <c r="I386" i="44"/>
  <c r="J386" i="44" a="1"/>
  <c r="J386" i="44"/>
  <c r="G386" i="44"/>
  <c r="H386" i="44" a="1"/>
  <c r="H386" i="44"/>
  <c r="E386" i="44"/>
  <c r="F386" i="44" a="1"/>
  <c r="F386" i="44"/>
  <c r="C386" i="44"/>
  <c r="D386" i="44" a="1"/>
  <c r="D386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V380" i="44"/>
  <c r="U380" i="44"/>
  <c r="R380" i="44"/>
  <c r="Q380" i="44"/>
  <c r="P380" i="44"/>
  <c r="O380" i="44"/>
  <c r="M380" i="44"/>
  <c r="N380" i="44" a="1"/>
  <c r="N380" i="44"/>
  <c r="K380" i="44"/>
  <c r="L380" i="44" a="1"/>
  <c r="L380" i="44"/>
  <c r="I380" i="44"/>
  <c r="J380" i="44" a="1"/>
  <c r="J380" i="44"/>
  <c r="G380" i="44"/>
  <c r="H380" i="44" a="1"/>
  <c r="H380" i="44"/>
  <c r="E380" i="44"/>
  <c r="F380" i="44" a="1"/>
  <c r="F380" i="44"/>
  <c r="C380" i="44"/>
  <c r="D380" i="44" a="1"/>
  <c r="D380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V374" i="44"/>
  <c r="U374" i="44"/>
  <c r="R374" i="44"/>
  <c r="Q374" i="44"/>
  <c r="P374" i="44"/>
  <c r="O374" i="44"/>
  <c r="M374" i="44"/>
  <c r="N374" i="44" a="1"/>
  <c r="N374" i="44"/>
  <c r="K374" i="44"/>
  <c r="L374" i="44" a="1"/>
  <c r="L374" i="44"/>
  <c r="I374" i="44"/>
  <c r="J374" i="44" a="1"/>
  <c r="J374" i="44"/>
  <c r="G374" i="44"/>
  <c r="H374" i="44" a="1"/>
  <c r="H374" i="44"/>
  <c r="E374" i="44"/>
  <c r="F374" i="44" a="1"/>
  <c r="F374" i="44"/>
  <c r="C374" i="44"/>
  <c r="D374" i="44" a="1"/>
  <c r="D374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N370" i="44"/>
  <c r="M370" i="44"/>
  <c r="L370" i="44"/>
  <c r="K370" i="44"/>
  <c r="J370" i="44"/>
  <c r="I370" i="44"/>
  <c r="H370" i="44"/>
  <c r="G370" i="44"/>
  <c r="F370" i="44"/>
  <c r="E370" i="44"/>
  <c r="D370" i="44"/>
  <c r="C370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V368" i="44"/>
  <c r="U368" i="44"/>
  <c r="R368" i="44"/>
  <c r="Q368" i="44"/>
  <c r="P368" i="44"/>
  <c r="O368" i="44"/>
  <c r="M368" i="44"/>
  <c r="N368" i="44" a="1"/>
  <c r="N368" i="44"/>
  <c r="K368" i="44"/>
  <c r="L368" i="44" a="1"/>
  <c r="L368" i="44"/>
  <c r="I368" i="44"/>
  <c r="J368" i="44" a="1"/>
  <c r="J368" i="44"/>
  <c r="G368" i="44"/>
  <c r="H368" i="44" a="1"/>
  <c r="H368" i="44"/>
  <c r="E368" i="44"/>
  <c r="F368" i="44" a="1"/>
  <c r="F368" i="44"/>
  <c r="C368" i="44"/>
  <c r="D368" i="44" a="1"/>
  <c r="D368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N364" i="44"/>
  <c r="M364" i="44"/>
  <c r="L364" i="44"/>
  <c r="K364" i="44"/>
  <c r="J364" i="44"/>
  <c r="I364" i="44"/>
  <c r="H364" i="44"/>
  <c r="G364" i="44"/>
  <c r="F364" i="44"/>
  <c r="E364" i="44"/>
  <c r="D364" i="44"/>
  <c r="C364" i="44"/>
  <c r="N363" i="44"/>
  <c r="M363" i="44"/>
  <c r="L363" i="44"/>
  <c r="K363" i="44"/>
  <c r="J363" i="44"/>
  <c r="I363" i="44"/>
  <c r="H363" i="44"/>
  <c r="G363" i="44"/>
  <c r="F363" i="44"/>
  <c r="E363" i="44"/>
  <c r="D363" i="44"/>
  <c r="C363" i="44"/>
  <c r="V362" i="44"/>
  <c r="U362" i="44"/>
  <c r="R362" i="44"/>
  <c r="Q362" i="44"/>
  <c r="P362" i="44"/>
  <c r="O362" i="44"/>
  <c r="M362" i="44"/>
  <c r="N362" i="44" a="1"/>
  <c r="N362" i="44"/>
  <c r="K362" i="44"/>
  <c r="L362" i="44" a="1"/>
  <c r="L362" i="44"/>
  <c r="I362" i="44"/>
  <c r="J362" i="44" a="1"/>
  <c r="J362" i="44"/>
  <c r="G362" i="44"/>
  <c r="H362" i="44" a="1"/>
  <c r="H362" i="44"/>
  <c r="E362" i="44"/>
  <c r="F362" i="44" a="1"/>
  <c r="F362" i="44"/>
  <c r="C362" i="44"/>
  <c r="D362" i="44" a="1"/>
  <c r="D362" i="44"/>
  <c r="N361" i="44"/>
  <c r="M361" i="44"/>
  <c r="L361" i="44"/>
  <c r="K361" i="44"/>
  <c r="J361" i="44"/>
  <c r="I361" i="44"/>
  <c r="H361" i="44"/>
  <c r="G361" i="44"/>
  <c r="F361" i="44"/>
  <c r="E361" i="44"/>
  <c r="D361" i="44"/>
  <c r="C361" i="44"/>
  <c r="N360" i="44"/>
  <c r="M360" i="44"/>
  <c r="L360" i="44"/>
  <c r="K360" i="44"/>
  <c r="J360" i="44"/>
  <c r="I360" i="44"/>
  <c r="H360" i="44"/>
  <c r="G360" i="44"/>
  <c r="F360" i="44"/>
  <c r="E360" i="44"/>
  <c r="D360" i="44"/>
  <c r="C360" i="44"/>
  <c r="N359" i="44"/>
  <c r="M359" i="44"/>
  <c r="L359" i="44"/>
  <c r="K359" i="44"/>
  <c r="J359" i="44"/>
  <c r="I359" i="44"/>
  <c r="H359" i="44"/>
  <c r="G359" i="44"/>
  <c r="F359" i="44"/>
  <c r="E359" i="44"/>
  <c r="D359" i="44"/>
  <c r="C359" i="44"/>
  <c r="N358" i="44"/>
  <c r="M358" i="44"/>
  <c r="L358" i="44"/>
  <c r="K358" i="44"/>
  <c r="J358" i="44"/>
  <c r="I358" i="44"/>
  <c r="H358" i="44"/>
  <c r="G358" i="44"/>
  <c r="F358" i="44"/>
  <c r="E358" i="44"/>
  <c r="D358" i="44"/>
  <c r="C358" i="44"/>
  <c r="N357" i="44"/>
  <c r="M357" i="44"/>
  <c r="L357" i="44"/>
  <c r="K357" i="44"/>
  <c r="J357" i="44"/>
  <c r="I357" i="44"/>
  <c r="H357" i="44"/>
  <c r="G357" i="44"/>
  <c r="F357" i="44"/>
  <c r="E357" i="44"/>
  <c r="D357" i="44"/>
  <c r="C357" i="44"/>
  <c r="V356" i="44"/>
  <c r="U356" i="44"/>
  <c r="R356" i="44"/>
  <c r="Q356" i="44"/>
  <c r="P356" i="44"/>
  <c r="O356" i="44"/>
  <c r="N356" i="44" a="1"/>
  <c r="N356" i="44"/>
  <c r="M356" i="44"/>
  <c r="L356" i="44" a="1"/>
  <c r="L356" i="44"/>
  <c r="K356" i="44"/>
  <c r="J356" i="44" a="1"/>
  <c r="J356" i="44"/>
  <c r="I356" i="44"/>
  <c r="H356" i="44" a="1"/>
  <c r="H356" i="44"/>
  <c r="G356" i="44"/>
  <c r="F356" i="44" a="1"/>
  <c r="F356" i="44"/>
  <c r="E356" i="44"/>
  <c r="D356" i="44" a="1"/>
  <c r="D356" i="44"/>
  <c r="C356" i="44"/>
  <c r="N355" i="44"/>
  <c r="M355" i="44"/>
  <c r="L355" i="44"/>
  <c r="K355" i="44"/>
  <c r="J355" i="44"/>
  <c r="I355" i="44"/>
  <c r="H355" i="44"/>
  <c r="G355" i="44"/>
  <c r="F355" i="44"/>
  <c r="E355" i="44"/>
  <c r="D355" i="44"/>
  <c r="C355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V350" i="44"/>
  <c r="U350" i="44"/>
  <c r="R350" i="44"/>
  <c r="Q350" i="44"/>
  <c r="P350" i="44"/>
  <c r="O350" i="44"/>
  <c r="M350" i="44"/>
  <c r="N350" i="44" a="1"/>
  <c r="N350" i="44"/>
  <c r="K350" i="44"/>
  <c r="L350" i="44" a="1"/>
  <c r="L350" i="44"/>
  <c r="I350" i="44"/>
  <c r="J350" i="44" a="1"/>
  <c r="J350" i="44"/>
  <c r="G350" i="44"/>
  <c r="H350" i="44" a="1"/>
  <c r="H350" i="44"/>
  <c r="E350" i="44"/>
  <c r="F350" i="44" a="1"/>
  <c r="F350" i="44"/>
  <c r="C350" i="44"/>
  <c r="D350" i="44" a="1"/>
  <c r="D350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V344" i="44"/>
  <c r="U344" i="44"/>
  <c r="R344" i="44"/>
  <c r="Q344" i="44"/>
  <c r="P344" i="44"/>
  <c r="O344" i="44"/>
  <c r="M344" i="44"/>
  <c r="N344" i="44" a="1"/>
  <c r="N344" i="44"/>
  <c r="K344" i="44"/>
  <c r="L344" i="44" a="1"/>
  <c r="L344" i="44"/>
  <c r="I344" i="44"/>
  <c r="J344" i="44" a="1"/>
  <c r="J344" i="44"/>
  <c r="G344" i="44"/>
  <c r="H344" i="44" a="1"/>
  <c r="H344" i="44"/>
  <c r="E344" i="44"/>
  <c r="F344" i="44" a="1"/>
  <c r="F344" i="44"/>
  <c r="C344" i="44"/>
  <c r="D344" i="44" a="1"/>
  <c r="D344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V338" i="44"/>
  <c r="U338" i="44"/>
  <c r="R338" i="44"/>
  <c r="Q338" i="44"/>
  <c r="P338" i="44"/>
  <c r="O338" i="44"/>
  <c r="M338" i="44"/>
  <c r="N338" i="44" a="1"/>
  <c r="N338" i="44"/>
  <c r="K338" i="44"/>
  <c r="L338" i="44" a="1"/>
  <c r="L338" i="44"/>
  <c r="I338" i="44"/>
  <c r="J338" i="44" a="1"/>
  <c r="J338" i="44"/>
  <c r="G338" i="44"/>
  <c r="H338" i="44" a="1"/>
  <c r="H338" i="44"/>
  <c r="E338" i="44"/>
  <c r="F338" i="44" a="1"/>
  <c r="F338" i="44"/>
  <c r="C338" i="44"/>
  <c r="D338" i="44" a="1"/>
  <c r="D338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V332" i="44"/>
  <c r="U332" i="44"/>
  <c r="R332" i="44"/>
  <c r="Q332" i="44"/>
  <c r="P332" i="44"/>
  <c r="O332" i="44"/>
  <c r="M332" i="44"/>
  <c r="N332" i="44" a="1"/>
  <c r="N332" i="44"/>
  <c r="K332" i="44"/>
  <c r="L332" i="44" a="1"/>
  <c r="L332" i="44"/>
  <c r="I332" i="44"/>
  <c r="J332" i="44" a="1"/>
  <c r="J332" i="44"/>
  <c r="G332" i="44"/>
  <c r="H332" i="44" a="1"/>
  <c r="H332" i="44"/>
  <c r="E332" i="44"/>
  <c r="F332" i="44" a="1"/>
  <c r="F332" i="44"/>
  <c r="C332" i="44"/>
  <c r="D332" i="44" a="1"/>
  <c r="D332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N329" i="44"/>
  <c r="M329" i="44"/>
  <c r="L329" i="44"/>
  <c r="K329" i="44"/>
  <c r="J329" i="44"/>
  <c r="I329" i="44"/>
  <c r="H329" i="44"/>
  <c r="G329" i="44"/>
  <c r="F329" i="44"/>
  <c r="E329" i="44"/>
  <c r="D329" i="44"/>
  <c r="C329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V326" i="44"/>
  <c r="U326" i="44"/>
  <c r="R326" i="44"/>
  <c r="Q326" i="44"/>
  <c r="P326" i="44"/>
  <c r="O326" i="44"/>
  <c r="M326" i="44"/>
  <c r="N326" i="44" a="1"/>
  <c r="N326" i="44"/>
  <c r="K326" i="44"/>
  <c r="L326" i="44" a="1"/>
  <c r="L326" i="44"/>
  <c r="I326" i="44"/>
  <c r="J326" i="44" a="1"/>
  <c r="J326" i="44"/>
  <c r="G326" i="44"/>
  <c r="H326" i="44" a="1"/>
  <c r="H326" i="44"/>
  <c r="E326" i="44"/>
  <c r="F326" i="44" a="1"/>
  <c r="F326" i="44"/>
  <c r="C326" i="44"/>
  <c r="D326" i="44" a="1"/>
  <c r="D326" i="44"/>
  <c r="N325" i="44"/>
  <c r="M325" i="44"/>
  <c r="L325" i="44"/>
  <c r="K325" i="44"/>
  <c r="J325" i="44"/>
  <c r="I325" i="44"/>
  <c r="H325" i="44"/>
  <c r="G325" i="44"/>
  <c r="F325" i="44"/>
  <c r="E325" i="44"/>
  <c r="D325" i="44"/>
  <c r="C325" i="44"/>
  <c r="N324" i="44"/>
  <c r="M324" i="44"/>
  <c r="L324" i="44"/>
  <c r="K324" i="44"/>
  <c r="J324" i="44"/>
  <c r="I324" i="44"/>
  <c r="H324" i="44"/>
  <c r="G324" i="44"/>
  <c r="F324" i="44"/>
  <c r="E324" i="44"/>
  <c r="D324" i="44"/>
  <c r="C324" i="44"/>
  <c r="N323" i="44"/>
  <c r="M323" i="44"/>
  <c r="L323" i="44"/>
  <c r="K323" i="44"/>
  <c r="J323" i="44"/>
  <c r="I323" i="44"/>
  <c r="H323" i="44"/>
  <c r="G323" i="44"/>
  <c r="F323" i="44"/>
  <c r="E323" i="44"/>
  <c r="D323" i="44"/>
  <c r="C323" i="44"/>
  <c r="N322" i="44"/>
  <c r="M322" i="44"/>
  <c r="L322" i="44"/>
  <c r="K322" i="44"/>
  <c r="J322" i="44"/>
  <c r="I322" i="44"/>
  <c r="H322" i="44"/>
  <c r="G322" i="44"/>
  <c r="F322" i="44"/>
  <c r="E322" i="44"/>
  <c r="D322" i="44"/>
  <c r="C322" i="44"/>
  <c r="N321" i="44"/>
  <c r="M321" i="44"/>
  <c r="L321" i="44"/>
  <c r="K321" i="44"/>
  <c r="J321" i="44"/>
  <c r="I321" i="44"/>
  <c r="H321" i="44"/>
  <c r="G321" i="44"/>
  <c r="F321" i="44"/>
  <c r="E321" i="44"/>
  <c r="D321" i="44"/>
  <c r="C321" i="44"/>
  <c r="V320" i="44"/>
  <c r="U320" i="44"/>
  <c r="R320" i="44"/>
  <c r="Q320" i="44"/>
  <c r="P320" i="44"/>
  <c r="O320" i="44"/>
  <c r="M320" i="44"/>
  <c r="N320" i="44" a="1"/>
  <c r="N320" i="44"/>
  <c r="K320" i="44"/>
  <c r="L320" i="44" a="1"/>
  <c r="L320" i="44"/>
  <c r="I320" i="44"/>
  <c r="J320" i="44" a="1"/>
  <c r="J320" i="44"/>
  <c r="G320" i="44"/>
  <c r="H320" i="44" a="1"/>
  <c r="H320" i="44"/>
  <c r="E320" i="44"/>
  <c r="F320" i="44" a="1"/>
  <c r="F320" i="44"/>
  <c r="C320" i="44"/>
  <c r="D320" i="44" a="1"/>
  <c r="D320" i="44"/>
  <c r="N319" i="44"/>
  <c r="M319" i="44"/>
  <c r="L319" i="44"/>
  <c r="K319" i="44"/>
  <c r="J319" i="44"/>
  <c r="I319" i="44"/>
  <c r="H319" i="44"/>
  <c r="G319" i="44"/>
  <c r="F319" i="44"/>
  <c r="E319" i="44"/>
  <c r="D319" i="44"/>
  <c r="C319" i="44"/>
  <c r="N318" i="44"/>
  <c r="M318" i="44"/>
  <c r="L318" i="44"/>
  <c r="K318" i="44"/>
  <c r="J318" i="44"/>
  <c r="I318" i="44"/>
  <c r="H318" i="44"/>
  <c r="G318" i="44"/>
  <c r="F318" i="44"/>
  <c r="E318" i="44"/>
  <c r="D318" i="44"/>
  <c r="C318" i="44"/>
  <c r="N317" i="44"/>
  <c r="M317" i="44"/>
  <c r="L317" i="44"/>
  <c r="K317" i="44"/>
  <c r="J317" i="44"/>
  <c r="I317" i="44"/>
  <c r="H317" i="44"/>
  <c r="G317" i="44"/>
  <c r="F317" i="44"/>
  <c r="E317" i="44"/>
  <c r="D317" i="44"/>
  <c r="C317" i="44"/>
  <c r="N316" i="44"/>
  <c r="M316" i="44"/>
  <c r="L316" i="44"/>
  <c r="K316" i="44"/>
  <c r="J316" i="44"/>
  <c r="I316" i="44"/>
  <c r="H316" i="44"/>
  <c r="G316" i="44"/>
  <c r="F316" i="44"/>
  <c r="E316" i="44"/>
  <c r="D316" i="44"/>
  <c r="C316" i="44"/>
  <c r="N315" i="44"/>
  <c r="M315" i="44"/>
  <c r="L315" i="44"/>
  <c r="K315" i="44"/>
  <c r="J315" i="44"/>
  <c r="I315" i="44"/>
  <c r="H315" i="44"/>
  <c r="G315" i="44"/>
  <c r="F315" i="44"/>
  <c r="E315" i="44"/>
  <c r="D315" i="44"/>
  <c r="C315" i="44"/>
  <c r="V314" i="44"/>
  <c r="U314" i="44"/>
  <c r="R314" i="44"/>
  <c r="Q314" i="44"/>
  <c r="P314" i="44"/>
  <c r="O314" i="44"/>
  <c r="M314" i="44"/>
  <c r="N314" i="44" a="1"/>
  <c r="N314" i="44"/>
  <c r="K314" i="44"/>
  <c r="L314" i="44" a="1"/>
  <c r="L314" i="44"/>
  <c r="I314" i="44"/>
  <c r="J314" i="44" a="1"/>
  <c r="J314" i="44"/>
  <c r="G314" i="44"/>
  <c r="H314" i="44" a="1"/>
  <c r="H314" i="44"/>
  <c r="E314" i="44"/>
  <c r="F314" i="44" a="1"/>
  <c r="F314" i="44"/>
  <c r="C314" i="44"/>
  <c r="D314" i="44" a="1"/>
  <c r="D314" i="44"/>
  <c r="N313" i="44"/>
  <c r="M313" i="44"/>
  <c r="L313" i="44"/>
  <c r="K313" i="44"/>
  <c r="J313" i="44"/>
  <c r="I313" i="44"/>
  <c r="H313" i="44"/>
  <c r="G313" i="44"/>
  <c r="F313" i="44"/>
  <c r="E313" i="44"/>
  <c r="D313" i="44"/>
  <c r="C313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N311" i="44"/>
  <c r="M311" i="44"/>
  <c r="L311" i="44"/>
  <c r="K311" i="44"/>
  <c r="J311" i="44"/>
  <c r="I311" i="44"/>
  <c r="H311" i="44"/>
  <c r="G311" i="44"/>
  <c r="F311" i="44"/>
  <c r="E311" i="44"/>
  <c r="D311" i="44"/>
  <c r="C311" i="44"/>
  <c r="N310" i="44"/>
  <c r="M310" i="44"/>
  <c r="L310" i="44"/>
  <c r="K310" i="44"/>
  <c r="J310" i="44"/>
  <c r="I310" i="44"/>
  <c r="H310" i="44"/>
  <c r="G310" i="44"/>
  <c r="F310" i="44"/>
  <c r="E310" i="44"/>
  <c r="D310" i="44"/>
  <c r="C310" i="44"/>
  <c r="N309" i="44"/>
  <c r="M309" i="44"/>
  <c r="L309" i="44"/>
  <c r="K309" i="44"/>
  <c r="J309" i="44"/>
  <c r="I309" i="44"/>
  <c r="H309" i="44"/>
  <c r="G309" i="44"/>
  <c r="F309" i="44"/>
  <c r="E309" i="44"/>
  <c r="D309" i="44"/>
  <c r="C309" i="44"/>
  <c r="V308" i="44"/>
  <c r="U308" i="44"/>
  <c r="R308" i="44"/>
  <c r="Q308" i="44"/>
  <c r="P308" i="44"/>
  <c r="O308" i="44"/>
  <c r="M308" i="44"/>
  <c r="N308" i="44" a="1"/>
  <c r="N308" i="44"/>
  <c r="K308" i="44"/>
  <c r="L308" i="44" a="1"/>
  <c r="L308" i="44"/>
  <c r="I308" i="44"/>
  <c r="J308" i="44" a="1"/>
  <c r="J308" i="44"/>
  <c r="G308" i="44"/>
  <c r="H308" i="44" a="1"/>
  <c r="H308" i="44"/>
  <c r="E308" i="44"/>
  <c r="F308" i="44" a="1"/>
  <c r="F308" i="44"/>
  <c r="C308" i="44"/>
  <c r="D308" i="44" a="1"/>
  <c r="D308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N305" i="44"/>
  <c r="M305" i="44"/>
  <c r="L305" i="44"/>
  <c r="K305" i="44"/>
  <c r="J305" i="44"/>
  <c r="I305" i="44"/>
  <c r="H305" i="44"/>
  <c r="G305" i="44"/>
  <c r="F305" i="44"/>
  <c r="E305" i="44"/>
  <c r="D305" i="44"/>
  <c r="C305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N303" i="44"/>
  <c r="M303" i="44"/>
  <c r="L303" i="44"/>
  <c r="K303" i="44"/>
  <c r="J303" i="44"/>
  <c r="I303" i="44"/>
  <c r="H303" i="44"/>
  <c r="G303" i="44"/>
  <c r="F303" i="44"/>
  <c r="E303" i="44"/>
  <c r="D303" i="44"/>
  <c r="C303" i="44"/>
  <c r="V302" i="44"/>
  <c r="U302" i="44"/>
  <c r="R302" i="44"/>
  <c r="Q302" i="44"/>
  <c r="P302" i="44"/>
  <c r="O302" i="44"/>
  <c r="M302" i="44"/>
  <c r="N302" i="44" a="1"/>
  <c r="N302" i="44"/>
  <c r="K302" i="44"/>
  <c r="L302" i="44" a="1"/>
  <c r="L302" i="44"/>
  <c r="I302" i="44"/>
  <c r="J302" i="44" a="1"/>
  <c r="J302" i="44"/>
  <c r="G302" i="44"/>
  <c r="H302" i="44" a="1"/>
  <c r="H302" i="44"/>
  <c r="E302" i="44"/>
  <c r="F302" i="44" a="1"/>
  <c r="F302" i="44"/>
  <c r="C302" i="44"/>
  <c r="D302" i="44" a="1"/>
  <c r="D302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N300" i="44"/>
  <c r="M300" i="44"/>
  <c r="L300" i="44"/>
  <c r="K300" i="44"/>
  <c r="J300" i="44"/>
  <c r="I300" i="44"/>
  <c r="H300" i="44"/>
  <c r="G300" i="44"/>
  <c r="F300" i="44"/>
  <c r="E300" i="44"/>
  <c r="D300" i="44"/>
  <c r="C300" i="44"/>
  <c r="N299" i="44"/>
  <c r="M299" i="44"/>
  <c r="L299" i="44"/>
  <c r="K299" i="44"/>
  <c r="J299" i="44"/>
  <c r="I299" i="44"/>
  <c r="H299" i="44"/>
  <c r="G299" i="44"/>
  <c r="F299" i="44"/>
  <c r="E299" i="44"/>
  <c r="D299" i="44"/>
  <c r="C299" i="44"/>
  <c r="N298" i="44"/>
  <c r="M298" i="44"/>
  <c r="L298" i="44"/>
  <c r="K298" i="44"/>
  <c r="J298" i="44"/>
  <c r="I298" i="44"/>
  <c r="H298" i="44"/>
  <c r="G298" i="44"/>
  <c r="F298" i="44"/>
  <c r="E298" i="44"/>
  <c r="D298" i="44"/>
  <c r="C298" i="44"/>
  <c r="N297" i="44"/>
  <c r="M297" i="44"/>
  <c r="L297" i="44"/>
  <c r="K297" i="44"/>
  <c r="J297" i="44"/>
  <c r="I297" i="44"/>
  <c r="H297" i="44"/>
  <c r="G297" i="44"/>
  <c r="F297" i="44"/>
  <c r="E297" i="44"/>
  <c r="D297" i="44"/>
  <c r="C297" i="44"/>
  <c r="V296" i="44"/>
  <c r="U296" i="44"/>
  <c r="R296" i="44"/>
  <c r="Q296" i="44"/>
  <c r="P296" i="44"/>
  <c r="O296" i="44"/>
  <c r="M296" i="44"/>
  <c r="N296" i="44" a="1"/>
  <c r="N296" i="44"/>
  <c r="K296" i="44"/>
  <c r="L296" i="44" a="1"/>
  <c r="L296" i="44"/>
  <c r="I296" i="44"/>
  <c r="J296" i="44" a="1"/>
  <c r="J296" i="44"/>
  <c r="G296" i="44"/>
  <c r="H296" i="44" a="1"/>
  <c r="H296" i="44"/>
  <c r="E296" i="44"/>
  <c r="F296" i="44" a="1"/>
  <c r="F296" i="44"/>
  <c r="C296" i="44"/>
  <c r="D296" i="44" a="1"/>
  <c r="D296" i="44"/>
  <c r="N295" i="44"/>
  <c r="M295" i="44"/>
  <c r="L295" i="44"/>
  <c r="K295" i="44"/>
  <c r="J295" i="44"/>
  <c r="I295" i="44"/>
  <c r="H295" i="44"/>
  <c r="G295" i="44"/>
  <c r="F295" i="44"/>
  <c r="E295" i="44"/>
  <c r="D295" i="44"/>
  <c r="C295" i="44"/>
  <c r="N294" i="44"/>
  <c r="M294" i="44"/>
  <c r="L294" i="44"/>
  <c r="K294" i="44"/>
  <c r="J294" i="44"/>
  <c r="I294" i="44"/>
  <c r="H294" i="44"/>
  <c r="G294" i="44"/>
  <c r="F294" i="44"/>
  <c r="E294" i="44"/>
  <c r="D294" i="44"/>
  <c r="C294" i="44"/>
  <c r="N293" i="44"/>
  <c r="M293" i="44"/>
  <c r="L293" i="44"/>
  <c r="K293" i="44"/>
  <c r="J293" i="44"/>
  <c r="I293" i="44"/>
  <c r="H293" i="44"/>
  <c r="G293" i="44"/>
  <c r="F293" i="44"/>
  <c r="E293" i="44"/>
  <c r="D293" i="44"/>
  <c r="C293" i="44"/>
  <c r="N292" i="44"/>
  <c r="M292" i="44"/>
  <c r="L292" i="44"/>
  <c r="K292" i="44"/>
  <c r="J292" i="44"/>
  <c r="I292" i="44"/>
  <c r="H292" i="44"/>
  <c r="G292" i="44"/>
  <c r="F292" i="44"/>
  <c r="E292" i="44"/>
  <c r="D292" i="44"/>
  <c r="C292" i="44"/>
  <c r="N291" i="44"/>
  <c r="M291" i="44"/>
  <c r="L291" i="44"/>
  <c r="K291" i="44"/>
  <c r="J291" i="44"/>
  <c r="I291" i="44"/>
  <c r="H291" i="44"/>
  <c r="G291" i="44"/>
  <c r="F291" i="44"/>
  <c r="E291" i="44"/>
  <c r="D291" i="44"/>
  <c r="C291" i="44"/>
  <c r="V290" i="44"/>
  <c r="U290" i="44"/>
  <c r="R290" i="44"/>
  <c r="Q290" i="44"/>
  <c r="P290" i="44"/>
  <c r="O290" i="44"/>
  <c r="M290" i="44"/>
  <c r="N290" i="44" a="1"/>
  <c r="N290" i="44"/>
  <c r="K290" i="44"/>
  <c r="L290" i="44" a="1"/>
  <c r="L290" i="44"/>
  <c r="I290" i="44"/>
  <c r="J290" i="44" a="1"/>
  <c r="J290" i="44"/>
  <c r="G290" i="44"/>
  <c r="H290" i="44" a="1"/>
  <c r="H290" i="44"/>
  <c r="E290" i="44"/>
  <c r="F290" i="44" a="1"/>
  <c r="F290" i="44"/>
  <c r="C290" i="44"/>
  <c r="D290" i="44" a="1"/>
  <c r="D290" i="44"/>
  <c r="N289" i="44"/>
  <c r="M289" i="44"/>
  <c r="L289" i="44"/>
  <c r="K289" i="44"/>
  <c r="J289" i="44"/>
  <c r="I289" i="44"/>
  <c r="H289" i="44"/>
  <c r="G289" i="44"/>
  <c r="F289" i="44"/>
  <c r="E289" i="44"/>
  <c r="D289" i="44"/>
  <c r="C289" i="44"/>
  <c r="N288" i="44"/>
  <c r="M288" i="44"/>
  <c r="L288" i="44"/>
  <c r="K288" i="44"/>
  <c r="J288" i="44"/>
  <c r="I288" i="44"/>
  <c r="H288" i="44"/>
  <c r="G288" i="44"/>
  <c r="F288" i="44"/>
  <c r="E288" i="44"/>
  <c r="D288" i="44"/>
  <c r="C288" i="44"/>
  <c r="N287" i="44"/>
  <c r="M287" i="44"/>
  <c r="L287" i="44"/>
  <c r="K287" i="44"/>
  <c r="J287" i="44"/>
  <c r="I287" i="44"/>
  <c r="H287" i="44"/>
  <c r="G287" i="44"/>
  <c r="F287" i="44"/>
  <c r="E287" i="44"/>
  <c r="D287" i="44"/>
  <c r="C287" i="44"/>
  <c r="N286" i="44"/>
  <c r="M286" i="44"/>
  <c r="L286" i="44"/>
  <c r="K286" i="44"/>
  <c r="J286" i="44"/>
  <c r="I286" i="44"/>
  <c r="H286" i="44"/>
  <c r="G286" i="44"/>
  <c r="F286" i="44"/>
  <c r="E286" i="44"/>
  <c r="D286" i="44"/>
  <c r="C286" i="44"/>
  <c r="N285" i="44"/>
  <c r="M285" i="44"/>
  <c r="L285" i="44"/>
  <c r="K285" i="44"/>
  <c r="J285" i="44"/>
  <c r="I285" i="44"/>
  <c r="H285" i="44"/>
  <c r="G285" i="44"/>
  <c r="F285" i="44"/>
  <c r="E285" i="44"/>
  <c r="D285" i="44"/>
  <c r="C285" i="44"/>
  <c r="V284" i="44"/>
  <c r="U284" i="44"/>
  <c r="R284" i="44"/>
  <c r="Q284" i="44"/>
  <c r="P284" i="44"/>
  <c r="O284" i="44"/>
  <c r="M284" i="44"/>
  <c r="N284" i="44" a="1"/>
  <c r="N284" i="44"/>
  <c r="K284" i="44"/>
  <c r="L284" i="44" a="1"/>
  <c r="L284" i="44"/>
  <c r="I284" i="44"/>
  <c r="J284" i="44" a="1"/>
  <c r="J284" i="44"/>
  <c r="G284" i="44"/>
  <c r="H284" i="44" a="1"/>
  <c r="H284" i="44"/>
  <c r="E284" i="44"/>
  <c r="F284" i="44" a="1"/>
  <c r="F284" i="44"/>
  <c r="C284" i="44"/>
  <c r="D284" i="44" a="1"/>
  <c r="D284" i="44"/>
  <c r="N283" i="44"/>
  <c r="M283" i="44"/>
  <c r="L283" i="44"/>
  <c r="K283" i="44"/>
  <c r="J283" i="44"/>
  <c r="I283" i="44"/>
  <c r="H283" i="44"/>
  <c r="G283" i="44"/>
  <c r="F283" i="44"/>
  <c r="E283" i="44"/>
  <c r="D283" i="44"/>
  <c r="C283" i="44"/>
  <c r="N282" i="44"/>
  <c r="M282" i="44"/>
  <c r="L282" i="44"/>
  <c r="K282" i="44"/>
  <c r="J282" i="44"/>
  <c r="I282" i="44"/>
  <c r="H282" i="44"/>
  <c r="G282" i="44"/>
  <c r="F282" i="44"/>
  <c r="E282" i="44"/>
  <c r="D282" i="44"/>
  <c r="C282" i="44"/>
  <c r="N281" i="44"/>
  <c r="M281" i="44"/>
  <c r="L281" i="44"/>
  <c r="K281" i="44"/>
  <c r="J281" i="44"/>
  <c r="I281" i="44"/>
  <c r="H281" i="44"/>
  <c r="G281" i="44"/>
  <c r="F281" i="44"/>
  <c r="E281" i="44"/>
  <c r="D281" i="44"/>
  <c r="C281" i="44"/>
  <c r="N280" i="44"/>
  <c r="M280" i="44"/>
  <c r="L280" i="44"/>
  <c r="K280" i="44"/>
  <c r="J280" i="44"/>
  <c r="I280" i="44"/>
  <c r="H280" i="44"/>
  <c r="G280" i="44"/>
  <c r="F280" i="44"/>
  <c r="E280" i="44"/>
  <c r="D280" i="44"/>
  <c r="C280" i="44"/>
  <c r="N279" i="44"/>
  <c r="M279" i="44"/>
  <c r="L279" i="44"/>
  <c r="K279" i="44"/>
  <c r="J279" i="44"/>
  <c r="I279" i="44"/>
  <c r="H279" i="44"/>
  <c r="G279" i="44"/>
  <c r="F279" i="44"/>
  <c r="E279" i="44"/>
  <c r="D279" i="44"/>
  <c r="C279" i="44"/>
  <c r="V278" i="44"/>
  <c r="U278" i="44"/>
  <c r="R278" i="44"/>
  <c r="Q278" i="44"/>
  <c r="P278" i="44"/>
  <c r="O278" i="44"/>
  <c r="M278" i="44"/>
  <c r="N278" i="44" a="1"/>
  <c r="N278" i="44"/>
  <c r="K278" i="44"/>
  <c r="L278" i="44" a="1"/>
  <c r="L278" i="44"/>
  <c r="I278" i="44"/>
  <c r="J278" i="44" a="1"/>
  <c r="J278" i="44"/>
  <c r="G278" i="44"/>
  <c r="H278" i="44" a="1"/>
  <c r="H278" i="44"/>
  <c r="E278" i="44"/>
  <c r="F278" i="44" a="1"/>
  <c r="F278" i="44"/>
  <c r="C278" i="44"/>
  <c r="D278" i="44" a="1"/>
  <c r="D278" i="44"/>
  <c r="N277" i="44"/>
  <c r="M277" i="44"/>
  <c r="L277" i="44"/>
  <c r="K277" i="44"/>
  <c r="J277" i="44"/>
  <c r="I277" i="44"/>
  <c r="H277" i="44"/>
  <c r="G277" i="44"/>
  <c r="F277" i="44"/>
  <c r="E277" i="44"/>
  <c r="D277" i="44"/>
  <c r="C277" i="44"/>
  <c r="N276" i="44"/>
  <c r="M276" i="44"/>
  <c r="L276" i="44"/>
  <c r="K276" i="44"/>
  <c r="J276" i="44"/>
  <c r="I276" i="44"/>
  <c r="H276" i="44"/>
  <c r="G276" i="44"/>
  <c r="F276" i="44"/>
  <c r="E276" i="44"/>
  <c r="D276" i="44"/>
  <c r="C276" i="44"/>
  <c r="N275" i="44"/>
  <c r="M275" i="44"/>
  <c r="L275" i="44"/>
  <c r="K275" i="44"/>
  <c r="J275" i="44"/>
  <c r="I275" i="44"/>
  <c r="H275" i="44"/>
  <c r="G275" i="44"/>
  <c r="F275" i="44"/>
  <c r="E275" i="44"/>
  <c r="D275" i="44"/>
  <c r="C275" i="44"/>
  <c r="N274" i="44"/>
  <c r="M274" i="44"/>
  <c r="L274" i="44"/>
  <c r="K274" i="44"/>
  <c r="J274" i="44"/>
  <c r="I274" i="44"/>
  <c r="H274" i="44"/>
  <c r="G274" i="44"/>
  <c r="F274" i="44"/>
  <c r="E274" i="44"/>
  <c r="D274" i="44"/>
  <c r="C274" i="44"/>
  <c r="N273" i="44"/>
  <c r="M273" i="44"/>
  <c r="L273" i="44"/>
  <c r="K273" i="44"/>
  <c r="J273" i="44"/>
  <c r="I273" i="44"/>
  <c r="H273" i="44"/>
  <c r="G273" i="44"/>
  <c r="F273" i="44"/>
  <c r="E273" i="44"/>
  <c r="D273" i="44"/>
  <c r="C273" i="44"/>
  <c r="V272" i="44"/>
  <c r="U272" i="44"/>
  <c r="R272" i="44"/>
  <c r="Q272" i="44"/>
  <c r="P272" i="44"/>
  <c r="O272" i="44"/>
  <c r="M272" i="44"/>
  <c r="N272" i="44" a="1"/>
  <c r="N272" i="44"/>
  <c r="K272" i="44"/>
  <c r="L272" i="44" a="1"/>
  <c r="L272" i="44"/>
  <c r="I272" i="44"/>
  <c r="J272" i="44" a="1"/>
  <c r="J272" i="44"/>
  <c r="G272" i="44"/>
  <c r="H272" i="44" a="1"/>
  <c r="H272" i="44"/>
  <c r="E272" i="44"/>
  <c r="F272" i="44" a="1"/>
  <c r="F272" i="44"/>
  <c r="C272" i="44"/>
  <c r="D272" i="44" a="1"/>
  <c r="D272" i="44"/>
  <c r="N271" i="44"/>
  <c r="M271" i="44"/>
  <c r="L271" i="44"/>
  <c r="K271" i="44"/>
  <c r="J271" i="44"/>
  <c r="I271" i="44"/>
  <c r="H271" i="44"/>
  <c r="G271" i="44"/>
  <c r="F271" i="44"/>
  <c r="E271" i="44"/>
  <c r="D271" i="44"/>
  <c r="C271" i="44"/>
  <c r="N270" i="44"/>
  <c r="M270" i="44"/>
  <c r="L270" i="44"/>
  <c r="K270" i="44"/>
  <c r="J270" i="44"/>
  <c r="I270" i="44"/>
  <c r="H270" i="44"/>
  <c r="G270" i="44"/>
  <c r="F270" i="44"/>
  <c r="E270" i="44"/>
  <c r="D270" i="44"/>
  <c r="C270" i="44"/>
  <c r="N269" i="44"/>
  <c r="M269" i="44"/>
  <c r="L269" i="44"/>
  <c r="K269" i="44"/>
  <c r="J269" i="44"/>
  <c r="I269" i="44"/>
  <c r="H269" i="44"/>
  <c r="G269" i="44"/>
  <c r="F269" i="44"/>
  <c r="E269" i="44"/>
  <c r="D269" i="44"/>
  <c r="C269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N267" i="44"/>
  <c r="M267" i="44"/>
  <c r="L267" i="44"/>
  <c r="K267" i="44"/>
  <c r="J267" i="44"/>
  <c r="I267" i="44"/>
  <c r="H267" i="44"/>
  <c r="G267" i="44"/>
  <c r="F267" i="44"/>
  <c r="E267" i="44"/>
  <c r="D267" i="44"/>
  <c r="C267" i="44"/>
  <c r="V266" i="44"/>
  <c r="U266" i="44"/>
  <c r="R266" i="44"/>
  <c r="Q266" i="44"/>
  <c r="P266" i="44"/>
  <c r="O266" i="44"/>
  <c r="M266" i="44"/>
  <c r="N266" i="44" a="1"/>
  <c r="N266" i="44"/>
  <c r="K266" i="44"/>
  <c r="L266" i="44" a="1"/>
  <c r="L266" i="44"/>
  <c r="I266" i="44"/>
  <c r="J266" i="44" a="1"/>
  <c r="J266" i="44"/>
  <c r="G266" i="44"/>
  <c r="H266" i="44" a="1"/>
  <c r="H266" i="44"/>
  <c r="E266" i="44"/>
  <c r="F266" i="44" a="1"/>
  <c r="F266" i="44"/>
  <c r="C266" i="44"/>
  <c r="D266" i="44" a="1"/>
  <c r="D266" i="44"/>
  <c r="N265" i="44"/>
  <c r="M265" i="44"/>
  <c r="L265" i="44"/>
  <c r="K265" i="44"/>
  <c r="J265" i="44"/>
  <c r="I265" i="44"/>
  <c r="H265" i="44"/>
  <c r="G265" i="44"/>
  <c r="F265" i="44"/>
  <c r="E265" i="44"/>
  <c r="D265" i="44"/>
  <c r="C265" i="44"/>
  <c r="N264" i="44"/>
  <c r="M264" i="44"/>
  <c r="L264" i="44"/>
  <c r="K264" i="44"/>
  <c r="J264" i="44"/>
  <c r="I264" i="44"/>
  <c r="H264" i="44"/>
  <c r="G264" i="44"/>
  <c r="F264" i="44"/>
  <c r="E264" i="44"/>
  <c r="D264" i="44"/>
  <c r="C264" i="44"/>
  <c r="N263" i="44"/>
  <c r="M263" i="44"/>
  <c r="L263" i="44"/>
  <c r="K263" i="44"/>
  <c r="J263" i="44"/>
  <c r="I263" i="44"/>
  <c r="H263" i="44"/>
  <c r="G263" i="44"/>
  <c r="F263" i="44"/>
  <c r="E263" i="44"/>
  <c r="D263" i="44"/>
  <c r="C263" i="44"/>
  <c r="N262" i="44"/>
  <c r="M262" i="44"/>
  <c r="L262" i="44"/>
  <c r="K262" i="44"/>
  <c r="J262" i="44"/>
  <c r="I262" i="44"/>
  <c r="H262" i="44"/>
  <c r="G262" i="44"/>
  <c r="F262" i="44"/>
  <c r="E262" i="44"/>
  <c r="D262" i="44"/>
  <c r="C262" i="44"/>
  <c r="N261" i="44"/>
  <c r="M261" i="44"/>
  <c r="L261" i="44"/>
  <c r="K261" i="44"/>
  <c r="J261" i="44"/>
  <c r="I261" i="44"/>
  <c r="H261" i="44"/>
  <c r="G261" i="44"/>
  <c r="F261" i="44"/>
  <c r="E261" i="44"/>
  <c r="D261" i="44"/>
  <c r="C261" i="44"/>
  <c r="V260" i="44"/>
  <c r="U260" i="44"/>
  <c r="R260" i="44"/>
  <c r="Q260" i="44"/>
  <c r="P260" i="44"/>
  <c r="O260" i="44"/>
  <c r="M260" i="44"/>
  <c r="N260" i="44" a="1"/>
  <c r="N260" i="44"/>
  <c r="K260" i="44"/>
  <c r="L260" i="44" a="1"/>
  <c r="L260" i="44"/>
  <c r="I260" i="44"/>
  <c r="J260" i="44" a="1"/>
  <c r="J260" i="44"/>
  <c r="G260" i="44"/>
  <c r="H260" i="44" a="1"/>
  <c r="H260" i="44"/>
  <c r="E260" i="44"/>
  <c r="F260" i="44" a="1"/>
  <c r="F260" i="44"/>
  <c r="C260" i="44"/>
  <c r="D260" i="44" a="1"/>
  <c r="D260" i="44"/>
  <c r="N259" i="44"/>
  <c r="M259" i="44"/>
  <c r="L259" i="44"/>
  <c r="K259" i="44"/>
  <c r="J259" i="44"/>
  <c r="I259" i="44"/>
  <c r="H259" i="44"/>
  <c r="G259" i="44"/>
  <c r="F259" i="44"/>
  <c r="E259" i="44"/>
  <c r="D259" i="44"/>
  <c r="C259" i="44"/>
  <c r="N258" i="44"/>
  <c r="M258" i="44"/>
  <c r="L258" i="44"/>
  <c r="K258" i="44"/>
  <c r="J258" i="44"/>
  <c r="I258" i="44"/>
  <c r="H258" i="44"/>
  <c r="G258" i="44"/>
  <c r="F258" i="44"/>
  <c r="E258" i="44"/>
  <c r="D258" i="44"/>
  <c r="C258" i="44"/>
  <c r="N257" i="44"/>
  <c r="M257" i="44"/>
  <c r="L257" i="44"/>
  <c r="K257" i="44"/>
  <c r="J257" i="44"/>
  <c r="I257" i="44"/>
  <c r="H257" i="44"/>
  <c r="G257" i="44"/>
  <c r="F257" i="44"/>
  <c r="E257" i="44"/>
  <c r="D257" i="44"/>
  <c r="C257" i="44"/>
  <c r="N256" i="44"/>
  <c r="M256" i="44"/>
  <c r="L256" i="44"/>
  <c r="K256" i="44"/>
  <c r="J256" i="44"/>
  <c r="I256" i="44"/>
  <c r="H256" i="44"/>
  <c r="G256" i="44"/>
  <c r="F256" i="44"/>
  <c r="E256" i="44"/>
  <c r="D256" i="44"/>
  <c r="C256" i="44"/>
  <c r="N255" i="44"/>
  <c r="M255" i="44"/>
  <c r="L255" i="44"/>
  <c r="K255" i="44"/>
  <c r="J255" i="44"/>
  <c r="I255" i="44"/>
  <c r="H255" i="44"/>
  <c r="G255" i="44"/>
  <c r="F255" i="44"/>
  <c r="E255" i="44"/>
  <c r="D255" i="44"/>
  <c r="C255" i="44"/>
  <c r="V254" i="44"/>
  <c r="U254" i="44"/>
  <c r="R254" i="44"/>
  <c r="Q254" i="44"/>
  <c r="P254" i="44"/>
  <c r="O254" i="44"/>
  <c r="M254" i="44"/>
  <c r="N254" i="44" a="1"/>
  <c r="N254" i="44"/>
  <c r="K254" i="44"/>
  <c r="L254" i="44" a="1"/>
  <c r="L254" i="44"/>
  <c r="I254" i="44"/>
  <c r="J254" i="44" a="1"/>
  <c r="J254" i="44"/>
  <c r="G254" i="44"/>
  <c r="H254" i="44" a="1"/>
  <c r="H254" i="44"/>
  <c r="E254" i="44"/>
  <c r="F254" i="44" a="1"/>
  <c r="F254" i="44"/>
  <c r="C254" i="44"/>
  <c r="D254" i="44" a="1"/>
  <c r="D254" i="44"/>
  <c r="R242" i="44"/>
  <c r="M242" i="44"/>
  <c r="N242" i="44" a="1"/>
  <c r="N242" i="44"/>
  <c r="K242" i="44"/>
  <c r="L242" i="44" a="1"/>
  <c r="L242" i="44"/>
  <c r="I242" i="44"/>
  <c r="J242" i="44" a="1"/>
  <c r="J242" i="44"/>
  <c r="G242" i="44"/>
  <c r="H242" i="44" a="1"/>
  <c r="H242" i="44"/>
  <c r="E242" i="44"/>
  <c r="F242" i="44" a="1"/>
  <c r="F242" i="44"/>
  <c r="C242" i="44"/>
  <c r="D242" i="44" a="1"/>
  <c r="D242" i="44"/>
  <c r="R236" i="44"/>
  <c r="M236" i="44"/>
  <c r="N236" i="44" a="1"/>
  <c r="N236" i="44"/>
  <c r="K236" i="44"/>
  <c r="L236" i="44" a="1"/>
  <c r="L236" i="44"/>
  <c r="I236" i="44"/>
  <c r="J236" i="44" a="1"/>
  <c r="J236" i="44"/>
  <c r="G236" i="44"/>
  <c r="H236" i="44" a="1"/>
  <c r="H236" i="44"/>
  <c r="E236" i="44"/>
  <c r="F236" i="44" a="1"/>
  <c r="F236" i="44"/>
  <c r="C236" i="44"/>
  <c r="D236" i="44" a="1"/>
  <c r="D236" i="44"/>
  <c r="V230" i="44"/>
  <c r="U230" i="44"/>
  <c r="R230" i="44"/>
  <c r="M230" i="44"/>
  <c r="N230" i="44" a="1"/>
  <c r="N230" i="44"/>
  <c r="K230" i="44"/>
  <c r="L230" i="44" a="1"/>
  <c r="L230" i="44"/>
  <c r="I230" i="44"/>
  <c r="J230" i="44" a="1"/>
  <c r="J230" i="44"/>
  <c r="G230" i="44"/>
  <c r="H230" i="44" a="1"/>
  <c r="H230" i="44"/>
  <c r="E230" i="44"/>
  <c r="F230" i="44" a="1"/>
  <c r="F230" i="44"/>
  <c r="C230" i="44"/>
  <c r="D230" i="44" a="1"/>
  <c r="D230" i="44"/>
  <c r="V224" i="44"/>
  <c r="U224" i="44"/>
  <c r="R224" i="44"/>
  <c r="M224" i="44"/>
  <c r="N224" i="44" a="1"/>
  <c r="N224" i="44"/>
  <c r="K224" i="44"/>
  <c r="L224" i="44" a="1"/>
  <c r="L224" i="44"/>
  <c r="I224" i="44"/>
  <c r="J224" i="44" a="1"/>
  <c r="J224" i="44"/>
  <c r="G224" i="44"/>
  <c r="H224" i="44" a="1"/>
  <c r="H224" i="44"/>
  <c r="E224" i="44"/>
  <c r="F224" i="44" a="1"/>
  <c r="F224" i="44"/>
  <c r="C224" i="44"/>
  <c r="D224" i="44" a="1"/>
  <c r="D224" i="44"/>
  <c r="V218" i="44"/>
  <c r="U218" i="44"/>
  <c r="R218" i="44"/>
  <c r="M218" i="44"/>
  <c r="N218" i="44" a="1"/>
  <c r="N218" i="44"/>
  <c r="K218" i="44"/>
  <c r="L218" i="44" a="1"/>
  <c r="L218" i="44"/>
  <c r="I218" i="44"/>
  <c r="J218" i="44" a="1"/>
  <c r="J218" i="44"/>
  <c r="G218" i="44"/>
  <c r="H218" i="44" a="1"/>
  <c r="H218" i="44"/>
  <c r="E218" i="44"/>
  <c r="F218" i="44" a="1"/>
  <c r="F218" i="44"/>
  <c r="C218" i="44"/>
  <c r="D218" i="44" a="1"/>
  <c r="D218" i="44"/>
  <c r="V212" i="44"/>
  <c r="U212" i="44"/>
  <c r="R212" i="44"/>
  <c r="M212" i="44"/>
  <c r="N212" i="44" a="1"/>
  <c r="N212" i="44"/>
  <c r="K212" i="44"/>
  <c r="L212" i="44" a="1"/>
  <c r="L212" i="44"/>
  <c r="I212" i="44"/>
  <c r="J212" i="44" a="1"/>
  <c r="J212" i="44"/>
  <c r="G212" i="44"/>
  <c r="H212" i="44" a="1"/>
  <c r="H212" i="44"/>
  <c r="E212" i="44"/>
  <c r="F212" i="44" a="1"/>
  <c r="F212" i="44"/>
  <c r="C212" i="44"/>
  <c r="D212" i="44" a="1"/>
  <c r="D212" i="44"/>
  <c r="V206" i="44"/>
  <c r="U206" i="44"/>
  <c r="R206" i="44"/>
  <c r="M206" i="44"/>
  <c r="N206" i="44" a="1"/>
  <c r="N206" i="44"/>
  <c r="K206" i="44"/>
  <c r="L206" i="44" a="1"/>
  <c r="L206" i="44"/>
  <c r="I206" i="44"/>
  <c r="J206" i="44" a="1"/>
  <c r="J206" i="44"/>
  <c r="G206" i="44"/>
  <c r="H206" i="44" a="1"/>
  <c r="H206" i="44"/>
  <c r="E206" i="44"/>
  <c r="F206" i="44" a="1"/>
  <c r="F206" i="44"/>
  <c r="C206" i="44"/>
  <c r="D206" i="44" a="1"/>
  <c r="D206" i="44"/>
  <c r="V200" i="44"/>
  <c r="U200" i="44"/>
  <c r="R200" i="44"/>
  <c r="M200" i="44"/>
  <c r="N200" i="44" a="1"/>
  <c r="N200" i="44"/>
  <c r="K200" i="44"/>
  <c r="L200" i="44" a="1"/>
  <c r="L200" i="44"/>
  <c r="I200" i="44"/>
  <c r="J200" i="44" a="1"/>
  <c r="J200" i="44"/>
  <c r="G200" i="44"/>
  <c r="H200" i="44" a="1"/>
  <c r="H200" i="44"/>
  <c r="E200" i="44"/>
  <c r="F200" i="44" a="1"/>
  <c r="F200" i="44"/>
  <c r="C200" i="44"/>
  <c r="D200" i="44" a="1"/>
  <c r="D200" i="44"/>
  <c r="V194" i="44"/>
  <c r="U194" i="44"/>
  <c r="R194" i="44"/>
  <c r="M194" i="44"/>
  <c r="N194" i="44" a="1"/>
  <c r="N194" i="44"/>
  <c r="K194" i="44"/>
  <c r="L194" i="44" a="1"/>
  <c r="L194" i="44"/>
  <c r="I194" i="44"/>
  <c r="J194" i="44" a="1"/>
  <c r="J194" i="44"/>
  <c r="G194" i="44"/>
  <c r="H194" i="44" a="1"/>
  <c r="H194" i="44"/>
  <c r="E194" i="44"/>
  <c r="F194" i="44" a="1"/>
  <c r="F194" i="44"/>
  <c r="C194" i="44"/>
  <c r="D194" i="44" a="1"/>
  <c r="D194" i="44"/>
  <c r="V188" i="44"/>
  <c r="U188" i="44"/>
  <c r="R188" i="44"/>
  <c r="M188" i="44"/>
  <c r="N188" i="44" a="1"/>
  <c r="N188" i="44"/>
  <c r="K188" i="44"/>
  <c r="L188" i="44" a="1"/>
  <c r="L188" i="44"/>
  <c r="I188" i="44"/>
  <c r="J188" i="44" a="1"/>
  <c r="J188" i="44"/>
  <c r="G188" i="44"/>
  <c r="H188" i="44" a="1"/>
  <c r="H188" i="44"/>
  <c r="E188" i="44"/>
  <c r="F188" i="44" a="1"/>
  <c r="F188" i="44"/>
  <c r="C188" i="44"/>
  <c r="D188" i="44" a="1"/>
  <c r="D188" i="44"/>
  <c r="V182" i="44"/>
  <c r="U182" i="44"/>
  <c r="R182" i="44"/>
  <c r="M182" i="44"/>
  <c r="N182" i="44" a="1"/>
  <c r="N182" i="44"/>
  <c r="K182" i="44"/>
  <c r="L182" i="44" a="1"/>
  <c r="L182" i="44"/>
  <c r="I182" i="44"/>
  <c r="J182" i="44" a="1"/>
  <c r="J182" i="44"/>
  <c r="G182" i="44"/>
  <c r="H182" i="44" a="1"/>
  <c r="H182" i="44"/>
  <c r="E182" i="44"/>
  <c r="F182" i="44" a="1"/>
  <c r="F182" i="44"/>
  <c r="C182" i="44"/>
  <c r="D182" i="44" a="1"/>
  <c r="D182" i="44"/>
  <c r="R176" i="44"/>
  <c r="M176" i="44"/>
  <c r="N176" i="44" a="1"/>
  <c r="N176" i="44"/>
  <c r="K176" i="44"/>
  <c r="L176" i="44" a="1"/>
  <c r="L176" i="44"/>
  <c r="I176" i="44"/>
  <c r="J176" i="44" a="1"/>
  <c r="J176" i="44"/>
  <c r="G176" i="44"/>
  <c r="H176" i="44" a="1"/>
  <c r="H176" i="44"/>
  <c r="E176" i="44"/>
  <c r="F176" i="44" a="1"/>
  <c r="F176" i="44"/>
  <c r="C176" i="44"/>
  <c r="D176" i="44" a="1"/>
  <c r="D176" i="44"/>
  <c r="R170" i="44"/>
  <c r="M170" i="44"/>
  <c r="N170" i="44" a="1"/>
  <c r="N170" i="44"/>
  <c r="K170" i="44"/>
  <c r="L170" i="44" a="1"/>
  <c r="L170" i="44"/>
  <c r="I170" i="44"/>
  <c r="J170" i="44" a="1"/>
  <c r="J170" i="44"/>
  <c r="G170" i="44"/>
  <c r="H170" i="44" a="1"/>
  <c r="H170" i="44"/>
  <c r="E170" i="44"/>
  <c r="F170" i="44" a="1"/>
  <c r="F170" i="44"/>
  <c r="C170" i="44"/>
  <c r="D170" i="44" a="1"/>
  <c r="D170" i="44"/>
  <c r="V164" i="44"/>
  <c r="U164" i="44"/>
  <c r="R164" i="44"/>
  <c r="M164" i="44"/>
  <c r="N164" i="44" a="1"/>
  <c r="N164" i="44"/>
  <c r="K164" i="44"/>
  <c r="L164" i="44" a="1"/>
  <c r="L164" i="44"/>
  <c r="I164" i="44"/>
  <c r="J164" i="44" a="1"/>
  <c r="J164" i="44"/>
  <c r="G164" i="44"/>
  <c r="H164" i="44" a="1"/>
  <c r="H164" i="44"/>
  <c r="E164" i="44"/>
  <c r="F164" i="44" a="1"/>
  <c r="F164" i="44"/>
  <c r="C164" i="44"/>
  <c r="D164" i="44" a="1"/>
  <c r="D164" i="44"/>
  <c r="V158" i="44"/>
  <c r="R158" i="44"/>
  <c r="Q158" i="44"/>
  <c r="M158" i="44"/>
  <c r="N158" i="44" a="1"/>
  <c r="N158" i="44"/>
  <c r="K158" i="44"/>
  <c r="L158" i="44" a="1"/>
  <c r="L158" i="44"/>
  <c r="I158" i="44"/>
  <c r="J158" i="44" a="1"/>
  <c r="J158" i="44"/>
  <c r="G158" i="44"/>
  <c r="H158" i="44" a="1"/>
  <c r="H158" i="44"/>
  <c r="E158" i="44"/>
  <c r="F158" i="44" a="1"/>
  <c r="F158" i="44"/>
  <c r="C158" i="44"/>
  <c r="D158" i="44" a="1"/>
  <c r="D158" i="44"/>
  <c r="N157" i="44"/>
  <c r="N156" i="44"/>
  <c r="N155" i="44"/>
  <c r="N154" i="44"/>
  <c r="N153" i="44"/>
  <c r="V152" i="44"/>
  <c r="U152" i="44"/>
  <c r="R152" i="44"/>
  <c r="M152" i="44"/>
  <c r="N152" i="44" a="1"/>
  <c r="N152" i="44"/>
  <c r="K152" i="44"/>
  <c r="L152" i="44" a="1"/>
  <c r="L152" i="44"/>
  <c r="I152" i="44"/>
  <c r="J152" i="44" a="1"/>
  <c r="J152" i="44"/>
  <c r="G152" i="44"/>
  <c r="H152" i="44" a="1"/>
  <c r="H152" i="44"/>
  <c r="E152" i="44"/>
  <c r="F152" i="44" a="1"/>
  <c r="F152" i="44"/>
  <c r="C152" i="44"/>
  <c r="D152" i="44" a="1"/>
  <c r="D152" i="44"/>
  <c r="V146" i="44"/>
  <c r="U146" i="44"/>
  <c r="R146" i="44"/>
  <c r="Q146" i="44"/>
  <c r="M146" i="44"/>
  <c r="N146" i="44" a="1"/>
  <c r="N146" i="44"/>
  <c r="K146" i="44"/>
  <c r="L146" i="44" a="1"/>
  <c r="L146" i="44"/>
  <c r="I146" i="44"/>
  <c r="J146" i="44" a="1"/>
  <c r="J146" i="44"/>
  <c r="G146" i="44"/>
  <c r="H146" i="44" a="1"/>
  <c r="H146" i="44"/>
  <c r="E146" i="44"/>
  <c r="F146" i="44" a="1"/>
  <c r="F146" i="44"/>
  <c r="C146" i="44"/>
  <c r="D146" i="44" a="1"/>
  <c r="D146" i="44"/>
  <c r="V140" i="44"/>
  <c r="U140" i="44"/>
  <c r="R140" i="44"/>
  <c r="Q140" i="44"/>
  <c r="M140" i="44"/>
  <c r="N140" i="44" a="1"/>
  <c r="N140" i="44"/>
  <c r="K140" i="44"/>
  <c r="L140" i="44" a="1"/>
  <c r="L140" i="44"/>
  <c r="I140" i="44"/>
  <c r="J140" i="44" a="1"/>
  <c r="J140" i="44"/>
  <c r="G140" i="44"/>
  <c r="H140" i="44" a="1"/>
  <c r="H140" i="44"/>
  <c r="E140" i="44"/>
  <c r="F140" i="44" a="1"/>
  <c r="F140" i="44"/>
  <c r="C140" i="44"/>
  <c r="D140" i="44" a="1"/>
  <c r="D140" i="44"/>
  <c r="V134" i="44"/>
  <c r="U134" i="44"/>
  <c r="R134" i="44"/>
  <c r="Q134" i="44"/>
  <c r="M134" i="44"/>
  <c r="N134" i="44" a="1"/>
  <c r="N134" i="44"/>
  <c r="K134" i="44"/>
  <c r="L134" i="44" a="1"/>
  <c r="L134" i="44"/>
  <c r="I134" i="44"/>
  <c r="J134" i="44" a="1"/>
  <c r="J134" i="44"/>
  <c r="G134" i="44"/>
  <c r="H134" i="44" a="1"/>
  <c r="H134" i="44"/>
  <c r="E134" i="44"/>
  <c r="F134" i="44" a="1"/>
  <c r="F134" i="44"/>
  <c r="C134" i="44"/>
  <c r="D134" i="44" a="1"/>
  <c r="D134" i="44"/>
  <c r="R128" i="44"/>
  <c r="Q128" i="44"/>
  <c r="M128" i="44"/>
  <c r="N128" i="44" a="1"/>
  <c r="N128" i="44"/>
  <c r="K128" i="44"/>
  <c r="L128" i="44" a="1"/>
  <c r="L128" i="44"/>
  <c r="I128" i="44"/>
  <c r="J128" i="44" a="1"/>
  <c r="J128" i="44"/>
  <c r="G128" i="44"/>
  <c r="H128" i="44" a="1"/>
  <c r="H128" i="44"/>
  <c r="E128" i="44"/>
  <c r="F128" i="44" a="1"/>
  <c r="F128" i="44"/>
  <c r="C128" i="44"/>
  <c r="D128" i="44" a="1"/>
  <c r="D128" i="44"/>
  <c r="V122" i="44"/>
  <c r="U122" i="44"/>
  <c r="R122" i="44"/>
  <c r="Q122" i="44"/>
  <c r="M122" i="44"/>
  <c r="N122" i="44" a="1"/>
  <c r="N122" i="44"/>
  <c r="K122" i="44"/>
  <c r="L122" i="44" a="1"/>
  <c r="L122" i="44"/>
  <c r="I122" i="44"/>
  <c r="J122" i="44" a="1"/>
  <c r="J122" i="44"/>
  <c r="G122" i="44"/>
  <c r="H122" i="44" a="1"/>
  <c r="H122" i="44"/>
  <c r="E122" i="44"/>
  <c r="F122" i="44" a="1"/>
  <c r="F122" i="44"/>
  <c r="C122" i="44"/>
  <c r="D122" i="44" a="1"/>
  <c r="D122" i="44"/>
  <c r="V116" i="44"/>
  <c r="U116" i="44"/>
  <c r="R116" i="44"/>
  <c r="Q116" i="44"/>
  <c r="M116" i="44"/>
  <c r="N116" i="44" a="1"/>
  <c r="N116" i="44"/>
  <c r="K116" i="44"/>
  <c r="L116" i="44" a="1"/>
  <c r="L116" i="44"/>
  <c r="I116" i="44"/>
  <c r="J116" i="44" a="1"/>
  <c r="J116" i="44"/>
  <c r="G116" i="44"/>
  <c r="H116" i="44" a="1"/>
  <c r="H116" i="44"/>
  <c r="E116" i="44"/>
  <c r="F116" i="44" a="1"/>
  <c r="F116" i="44"/>
  <c r="C116" i="44"/>
  <c r="D116" i="44" a="1"/>
  <c r="D116" i="44"/>
  <c r="V110" i="44"/>
  <c r="U110" i="44"/>
  <c r="R110" i="44"/>
  <c r="Q110" i="44"/>
  <c r="M110" i="44"/>
  <c r="N110" i="44" a="1"/>
  <c r="N110" i="44"/>
  <c r="K110" i="44"/>
  <c r="L110" i="44" a="1"/>
  <c r="L110" i="44"/>
  <c r="I110" i="44"/>
  <c r="J110" i="44" a="1"/>
  <c r="J110" i="44"/>
  <c r="G110" i="44"/>
  <c r="H110" i="44" a="1"/>
  <c r="H110" i="44"/>
  <c r="E110" i="44"/>
  <c r="F110" i="44" a="1"/>
  <c r="F110" i="44"/>
  <c r="C110" i="44"/>
  <c r="D110" i="44" a="1"/>
  <c r="D110" i="44"/>
  <c r="V104" i="44"/>
  <c r="U104" i="44"/>
  <c r="R104" i="44"/>
  <c r="Q104" i="44"/>
  <c r="M104" i="44"/>
  <c r="N104" i="44" a="1"/>
  <c r="N104" i="44"/>
  <c r="K104" i="44"/>
  <c r="L104" i="44" a="1"/>
  <c r="L104" i="44"/>
  <c r="I104" i="44"/>
  <c r="J104" i="44" a="1"/>
  <c r="J104" i="44"/>
  <c r="G104" i="44"/>
  <c r="H104" i="44" a="1"/>
  <c r="H104" i="44"/>
  <c r="E104" i="44"/>
  <c r="F104" i="44" a="1"/>
  <c r="F104" i="44"/>
  <c r="C104" i="44"/>
  <c r="D104" i="44" a="1"/>
  <c r="D104" i="44"/>
  <c r="V98" i="44"/>
  <c r="U98" i="44"/>
  <c r="R98" i="44"/>
  <c r="Q98" i="44"/>
  <c r="M98" i="44"/>
  <c r="N98" i="44" a="1"/>
  <c r="N98" i="44"/>
  <c r="K98" i="44"/>
  <c r="L98" i="44" a="1"/>
  <c r="L98" i="44"/>
  <c r="I98" i="44"/>
  <c r="J98" i="44" a="1"/>
  <c r="J98" i="44"/>
  <c r="G98" i="44"/>
  <c r="H98" i="44" a="1"/>
  <c r="H98" i="44"/>
  <c r="E98" i="44"/>
  <c r="F98" i="44" a="1"/>
  <c r="F98" i="44"/>
  <c r="C98" i="44"/>
  <c r="D98" i="44" a="1"/>
  <c r="D98" i="44"/>
  <c r="V92" i="44"/>
  <c r="U92" i="44"/>
  <c r="R92" i="44"/>
  <c r="Q92" i="44"/>
  <c r="M92" i="44"/>
  <c r="N92" i="44" a="1"/>
  <c r="N92" i="44"/>
  <c r="K92" i="44"/>
  <c r="L92" i="44" a="1"/>
  <c r="L92" i="44"/>
  <c r="I92" i="44"/>
  <c r="J92" i="44" a="1"/>
  <c r="J92" i="44"/>
  <c r="G92" i="44"/>
  <c r="H92" i="44" a="1"/>
  <c r="H92" i="44"/>
  <c r="E92" i="44"/>
  <c r="F92" i="44" a="1"/>
  <c r="F92" i="44"/>
  <c r="C92" i="44"/>
  <c r="D92" i="44" a="1"/>
  <c r="D92" i="44"/>
  <c r="V86" i="44"/>
  <c r="U86" i="44"/>
  <c r="R86" i="44"/>
  <c r="Q86" i="44"/>
  <c r="M86" i="44"/>
  <c r="N86" i="44" a="1"/>
  <c r="N86" i="44"/>
  <c r="K86" i="44"/>
  <c r="L86" i="44" a="1"/>
  <c r="L86" i="44"/>
  <c r="I86" i="44"/>
  <c r="J86" i="44" a="1"/>
  <c r="J86" i="44"/>
  <c r="G86" i="44"/>
  <c r="H86" i="44" a="1"/>
  <c r="H86" i="44"/>
  <c r="E86" i="44"/>
  <c r="F86" i="44" a="1"/>
  <c r="F86" i="44"/>
  <c r="C86" i="44"/>
  <c r="D86" i="44" a="1"/>
  <c r="D86" i="44"/>
  <c r="V80" i="44"/>
  <c r="U80" i="44"/>
  <c r="R80" i="44"/>
  <c r="Q80" i="44"/>
  <c r="M80" i="44"/>
  <c r="N80" i="44" a="1"/>
  <c r="N80" i="44"/>
  <c r="K80" i="44"/>
  <c r="L80" i="44" a="1"/>
  <c r="L80" i="44"/>
  <c r="I80" i="44"/>
  <c r="J80" i="44" a="1"/>
  <c r="J80" i="44"/>
  <c r="G80" i="44"/>
  <c r="H80" i="44" a="1"/>
  <c r="H80" i="44"/>
  <c r="E80" i="44"/>
  <c r="F80" i="44" a="1"/>
  <c r="F80" i="44"/>
  <c r="C80" i="44"/>
  <c r="D80" i="44" a="1"/>
  <c r="D80" i="44"/>
  <c r="V74" i="44"/>
  <c r="U74" i="44"/>
  <c r="R74" i="44"/>
  <c r="Q74" i="44"/>
  <c r="M74" i="44"/>
  <c r="N74" i="44" a="1"/>
  <c r="N74" i="44"/>
  <c r="K74" i="44"/>
  <c r="L74" i="44" a="1"/>
  <c r="L74" i="44"/>
  <c r="I74" i="44"/>
  <c r="J74" i="44" a="1"/>
  <c r="J74" i="44"/>
  <c r="G74" i="44"/>
  <c r="H74" i="44" a="1"/>
  <c r="H74" i="44"/>
  <c r="E74" i="44"/>
  <c r="F74" i="44" a="1"/>
  <c r="F74" i="44"/>
  <c r="C74" i="44"/>
  <c r="D74" i="44" a="1"/>
  <c r="D74" i="44"/>
  <c r="V68" i="44"/>
  <c r="U68" i="44"/>
  <c r="R68" i="44"/>
  <c r="Q68" i="44"/>
  <c r="M68" i="44"/>
  <c r="N68" i="44" a="1"/>
  <c r="N68" i="44"/>
  <c r="K68" i="44"/>
  <c r="L68" i="44" a="1"/>
  <c r="L68" i="44"/>
  <c r="I68" i="44"/>
  <c r="J68" i="44" a="1"/>
  <c r="J68" i="44"/>
  <c r="G68" i="44"/>
  <c r="H68" i="44" a="1"/>
  <c r="H68" i="44"/>
  <c r="E68" i="44"/>
  <c r="F68" i="44" a="1"/>
  <c r="F68" i="44"/>
  <c r="C68" i="44"/>
  <c r="D68" i="44" a="1"/>
  <c r="D68" i="44"/>
  <c r="R62" i="44"/>
  <c r="Q62" i="44"/>
  <c r="M62" i="44"/>
  <c r="N62" i="44" a="1"/>
  <c r="N62" i="44"/>
  <c r="K62" i="44"/>
  <c r="L62" i="44" a="1"/>
  <c r="L62" i="44"/>
  <c r="I62" i="44"/>
  <c r="J62" i="44" a="1"/>
  <c r="J62" i="44"/>
  <c r="G62" i="44"/>
  <c r="H62" i="44" a="1"/>
  <c r="H62" i="44"/>
  <c r="E62" i="44"/>
  <c r="F62" i="44" a="1"/>
  <c r="F62" i="44"/>
  <c r="C62" i="44"/>
  <c r="D62" i="44" a="1"/>
  <c r="D62" i="44"/>
  <c r="N61" i="44"/>
  <c r="L61" i="44"/>
  <c r="J61" i="44"/>
  <c r="H61" i="44"/>
  <c r="F61" i="44"/>
  <c r="D61" i="44"/>
  <c r="N60" i="44"/>
  <c r="L60" i="44"/>
  <c r="J60" i="44"/>
  <c r="H60" i="44"/>
  <c r="F60" i="44"/>
  <c r="D60" i="44"/>
  <c r="N59" i="44"/>
  <c r="L59" i="44"/>
  <c r="J59" i="44"/>
  <c r="H59" i="44"/>
  <c r="F59" i="44"/>
  <c r="D59" i="44"/>
  <c r="N58" i="44"/>
  <c r="L58" i="44"/>
  <c r="J58" i="44"/>
  <c r="H58" i="44"/>
  <c r="F58" i="44"/>
  <c r="D58" i="44"/>
  <c r="N57" i="44"/>
  <c r="L57" i="44"/>
  <c r="J57" i="44"/>
  <c r="H57" i="44"/>
  <c r="F57" i="44"/>
  <c r="D57" i="44"/>
  <c r="R56" i="44"/>
  <c r="Q56" i="44"/>
  <c r="M56" i="44"/>
  <c r="N56" i="44" a="1"/>
  <c r="N56" i="44"/>
  <c r="K56" i="44"/>
  <c r="L56" i="44" a="1"/>
  <c r="L56" i="44"/>
  <c r="I56" i="44"/>
  <c r="J56" i="44" a="1"/>
  <c r="J56" i="44"/>
  <c r="G56" i="44"/>
  <c r="H56" i="44" a="1"/>
  <c r="H56" i="44"/>
  <c r="E56" i="44"/>
  <c r="F56" i="44" a="1"/>
  <c r="F56" i="44"/>
  <c r="C56" i="44"/>
  <c r="D56" i="44" a="1"/>
  <c r="D56" i="44"/>
  <c r="N55" i="44"/>
  <c r="L55" i="44"/>
  <c r="J55" i="44"/>
  <c r="H55" i="44"/>
  <c r="F55" i="44"/>
  <c r="D55" i="44"/>
  <c r="N54" i="44"/>
  <c r="L54" i="44"/>
  <c r="J54" i="44"/>
  <c r="H54" i="44"/>
  <c r="F54" i="44"/>
  <c r="D54" i="44"/>
  <c r="N53" i="44"/>
  <c r="L53" i="44"/>
  <c r="J53" i="44"/>
  <c r="H53" i="44"/>
  <c r="F53" i="44"/>
  <c r="D53" i="44"/>
  <c r="N52" i="44"/>
  <c r="L52" i="44"/>
  <c r="J52" i="44"/>
  <c r="H52" i="44"/>
  <c r="F52" i="44"/>
  <c r="D52" i="44"/>
  <c r="N51" i="44"/>
  <c r="L51" i="44"/>
  <c r="J51" i="44"/>
  <c r="H51" i="44"/>
  <c r="F51" i="44"/>
  <c r="D51" i="44"/>
  <c r="R50" i="44"/>
  <c r="Q50" i="44"/>
  <c r="M50" i="44"/>
  <c r="N50" i="44" a="1"/>
  <c r="N50" i="44"/>
  <c r="K50" i="44"/>
  <c r="L50" i="44" a="1"/>
  <c r="L50" i="44"/>
  <c r="I50" i="44"/>
  <c r="J50" i="44" a="1"/>
  <c r="J50" i="44"/>
  <c r="G50" i="44"/>
  <c r="H50" i="44" a="1"/>
  <c r="H50" i="44"/>
  <c r="E50" i="44"/>
  <c r="F50" i="44" a="1"/>
  <c r="F50" i="44"/>
  <c r="C50" i="44"/>
  <c r="D50" i="44" a="1"/>
  <c r="D50" i="44"/>
  <c r="N49" i="44"/>
  <c r="A44" i="44"/>
  <c r="M49" i="44"/>
  <c r="L49" i="44"/>
  <c r="K49" i="44"/>
  <c r="J49" i="44"/>
  <c r="I49" i="44"/>
  <c r="H49" i="44"/>
  <c r="G49" i="44"/>
  <c r="F49" i="44"/>
  <c r="E49" i="44"/>
  <c r="D49" i="44"/>
  <c r="C49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N46" i="44"/>
  <c r="M46" i="44"/>
  <c r="L46" i="44"/>
  <c r="K46" i="44"/>
  <c r="J46" i="44"/>
  <c r="I46" i="44"/>
  <c r="H46" i="44"/>
  <c r="G46" i="44"/>
  <c r="F46" i="44"/>
  <c r="E46" i="44"/>
  <c r="D46" i="44"/>
  <c r="C46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V44" i="44"/>
  <c r="U44" i="44"/>
  <c r="R44" i="44"/>
  <c r="Q44" i="44"/>
  <c r="P44" i="44"/>
  <c r="O44" i="44"/>
  <c r="M44" i="44"/>
  <c r="N44" i="44" a="1"/>
  <c r="N44" i="44"/>
  <c r="K44" i="44"/>
  <c r="L44" i="44" a="1"/>
  <c r="L44" i="44"/>
  <c r="I44" i="44"/>
  <c r="J44" i="44" a="1"/>
  <c r="J44" i="44"/>
  <c r="G44" i="44"/>
  <c r="H44" i="44" a="1"/>
  <c r="H44" i="44"/>
  <c r="E44" i="44"/>
  <c r="F44" i="44" a="1"/>
  <c r="F44" i="44"/>
  <c r="C44" i="44"/>
  <c r="D44" i="44" a="1"/>
  <c r="D44" i="44"/>
  <c r="N43" i="44"/>
  <c r="A38" i="44"/>
  <c r="M43" i="44"/>
  <c r="L43" i="44"/>
  <c r="K43" i="44"/>
  <c r="J43" i="44"/>
  <c r="I43" i="44"/>
  <c r="H43" i="44"/>
  <c r="G43" i="44"/>
  <c r="F43" i="44"/>
  <c r="E43" i="44"/>
  <c r="D43" i="44"/>
  <c r="C43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N41" i="44"/>
  <c r="M41" i="44"/>
  <c r="L41" i="44"/>
  <c r="K41" i="44"/>
  <c r="J41" i="44"/>
  <c r="I41" i="44"/>
  <c r="H41" i="44"/>
  <c r="G41" i="44"/>
  <c r="F41" i="44"/>
  <c r="E41" i="44"/>
  <c r="D41" i="44"/>
  <c r="C41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N39" i="44"/>
  <c r="M39" i="44"/>
  <c r="L39" i="44"/>
  <c r="K39" i="44"/>
  <c r="J39" i="44"/>
  <c r="I39" i="44"/>
  <c r="H39" i="44"/>
  <c r="G39" i="44"/>
  <c r="F39" i="44"/>
  <c r="E39" i="44"/>
  <c r="D39" i="44"/>
  <c r="C39" i="44"/>
  <c r="V38" i="44"/>
  <c r="U38" i="44"/>
  <c r="R38" i="44"/>
  <c r="Q38" i="44"/>
  <c r="P38" i="44"/>
  <c r="O38" i="44"/>
  <c r="M38" i="44"/>
  <c r="N38" i="44" a="1"/>
  <c r="N38" i="44"/>
  <c r="K38" i="44"/>
  <c r="L38" i="44" a="1"/>
  <c r="L38" i="44"/>
  <c r="I38" i="44"/>
  <c r="J38" i="44" a="1"/>
  <c r="J38" i="44"/>
  <c r="G38" i="44"/>
  <c r="H38" i="44" a="1"/>
  <c r="H38" i="44"/>
  <c r="E38" i="44"/>
  <c r="F38" i="44" a="1"/>
  <c r="F38" i="44"/>
  <c r="C38" i="44"/>
  <c r="D38" i="44" a="1"/>
  <c r="D38" i="44"/>
  <c r="N37" i="44"/>
  <c r="A32" i="44"/>
  <c r="M37" i="44"/>
  <c r="L37" i="44"/>
  <c r="K37" i="44"/>
  <c r="J37" i="44"/>
  <c r="I37" i="44"/>
  <c r="H37" i="44"/>
  <c r="G37" i="44"/>
  <c r="F37" i="44"/>
  <c r="E37" i="44"/>
  <c r="D37" i="44"/>
  <c r="C37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V32" i="44"/>
  <c r="U32" i="44"/>
  <c r="R32" i="44"/>
  <c r="Q32" i="44"/>
  <c r="P32" i="44"/>
  <c r="O32" i="44"/>
  <c r="M32" i="44"/>
  <c r="N32" i="44" a="1"/>
  <c r="N32" i="44"/>
  <c r="K32" i="44"/>
  <c r="L32" i="44" a="1"/>
  <c r="L32" i="44"/>
  <c r="I32" i="44"/>
  <c r="J32" i="44" a="1"/>
  <c r="J32" i="44"/>
  <c r="G32" i="44"/>
  <c r="H32" i="44" a="1"/>
  <c r="H32" i="44"/>
  <c r="E32" i="44"/>
  <c r="F32" i="44" a="1"/>
  <c r="F32" i="44"/>
  <c r="C32" i="44"/>
  <c r="D32" i="44" a="1"/>
  <c r="D32" i="44"/>
  <c r="N31" i="44"/>
  <c r="A26" i="44"/>
  <c r="M31" i="44"/>
  <c r="L31" i="44"/>
  <c r="K31" i="44"/>
  <c r="J31" i="44"/>
  <c r="I31" i="44"/>
  <c r="H31" i="44"/>
  <c r="G31" i="44"/>
  <c r="F31" i="44"/>
  <c r="E31" i="44"/>
  <c r="D31" i="44"/>
  <c r="C31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V26" i="44"/>
  <c r="U26" i="44"/>
  <c r="R26" i="44"/>
  <c r="Q26" i="44"/>
  <c r="P26" i="44"/>
  <c r="O26" i="44"/>
  <c r="M26" i="44"/>
  <c r="N26" i="44" a="1"/>
  <c r="N26" i="44"/>
  <c r="K26" i="44"/>
  <c r="L26" i="44" a="1"/>
  <c r="L26" i="44"/>
  <c r="I26" i="44"/>
  <c r="J26" i="44" a="1"/>
  <c r="J26" i="44"/>
  <c r="G26" i="44"/>
  <c r="H26" i="44" a="1"/>
  <c r="H26" i="44"/>
  <c r="E26" i="44"/>
  <c r="F26" i="44" a="1"/>
  <c r="F26" i="44"/>
  <c r="C26" i="44"/>
  <c r="D26" i="44" a="1"/>
  <c r="D26" i="44"/>
  <c r="N25" i="44"/>
  <c r="A20" i="44"/>
  <c r="M25" i="44"/>
  <c r="L25" i="44"/>
  <c r="K25" i="44"/>
  <c r="J25" i="44"/>
  <c r="I25" i="44"/>
  <c r="H25" i="44"/>
  <c r="G25" i="44"/>
  <c r="F25" i="44"/>
  <c r="E25" i="44"/>
  <c r="D25" i="44"/>
  <c r="C25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V20" i="44"/>
  <c r="U20" i="44"/>
  <c r="R20" i="44"/>
  <c r="Q20" i="44"/>
  <c r="P20" i="44"/>
  <c r="O20" i="44"/>
  <c r="M20" i="44"/>
  <c r="N20" i="44" a="1"/>
  <c r="N20" i="44"/>
  <c r="K20" i="44"/>
  <c r="L20" i="44" a="1"/>
  <c r="L20" i="44"/>
  <c r="I20" i="44"/>
  <c r="J20" i="44" a="1"/>
  <c r="J20" i="44"/>
  <c r="G20" i="44"/>
  <c r="H20" i="44" a="1"/>
  <c r="H20" i="44"/>
  <c r="E20" i="44"/>
  <c r="F20" i="44" a="1"/>
  <c r="F20" i="44"/>
  <c r="C20" i="44"/>
  <c r="D20" i="44" a="1"/>
  <c r="D20" i="44"/>
  <c r="N19" i="44"/>
  <c r="A14" i="44"/>
  <c r="M19" i="44"/>
  <c r="L19" i="44"/>
  <c r="K19" i="44"/>
  <c r="J19" i="44"/>
  <c r="I19" i="44"/>
  <c r="H19" i="44"/>
  <c r="G19" i="44"/>
  <c r="F19" i="44"/>
  <c r="E19" i="44"/>
  <c r="D19" i="44"/>
  <c r="C19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V14" i="44"/>
  <c r="U14" i="44"/>
  <c r="R14" i="44"/>
  <c r="Q14" i="44"/>
  <c r="P14" i="44"/>
  <c r="O14" i="44"/>
  <c r="M14" i="44"/>
  <c r="N14" i="44" a="1"/>
  <c r="N14" i="44"/>
  <c r="K14" i="44"/>
  <c r="L14" i="44" a="1"/>
  <c r="L14" i="44"/>
  <c r="I14" i="44"/>
  <c r="J14" i="44" a="1"/>
  <c r="J14" i="44"/>
  <c r="G14" i="44"/>
  <c r="H14" i="44" a="1"/>
  <c r="H14" i="44"/>
  <c r="E14" i="44"/>
  <c r="F14" i="44" a="1"/>
  <c r="F14" i="44"/>
  <c r="C14" i="44"/>
  <c r="D14" i="44" a="1"/>
  <c r="D14" i="44"/>
  <c r="N13" i="44"/>
  <c r="A8" i="44"/>
  <c r="M13" i="44"/>
  <c r="L13" i="44"/>
  <c r="K13" i="44"/>
  <c r="J13" i="44"/>
  <c r="I13" i="44"/>
  <c r="H13" i="44"/>
  <c r="G13" i="44"/>
  <c r="F13" i="44"/>
  <c r="E13" i="44"/>
  <c r="D13" i="44"/>
  <c r="C13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N9" i="44"/>
  <c r="M9" i="44"/>
  <c r="L9" i="44"/>
  <c r="K9" i="44"/>
  <c r="J9" i="44"/>
  <c r="I9" i="44"/>
  <c r="H9" i="44"/>
  <c r="G9" i="44"/>
  <c r="F9" i="44"/>
  <c r="E9" i="44"/>
  <c r="D9" i="44"/>
  <c r="C9" i="44"/>
  <c r="V8" i="44"/>
  <c r="U8" i="44"/>
  <c r="R8" i="44"/>
  <c r="Q8" i="44"/>
  <c r="P8" i="44"/>
  <c r="O8" i="44"/>
  <c r="M8" i="44"/>
  <c r="N8" i="44" a="1"/>
  <c r="N8" i="44"/>
  <c r="K8" i="44"/>
  <c r="L8" i="44" a="1"/>
  <c r="L8" i="44"/>
  <c r="I8" i="44"/>
  <c r="J8" i="44" a="1"/>
  <c r="J8" i="44"/>
  <c r="G8" i="44"/>
  <c r="H8" i="44" a="1"/>
  <c r="H8" i="44"/>
  <c r="E8" i="44"/>
  <c r="F8" i="44" a="1"/>
  <c r="F8" i="44"/>
  <c r="C8" i="44"/>
  <c r="D8" i="44" a="1"/>
  <c r="D8" i="44"/>
  <c r="M3" i="44"/>
  <c r="K3" i="44"/>
  <c r="J3" i="44"/>
  <c r="M2" i="44"/>
  <c r="K2" i="44"/>
  <c r="J2" i="44"/>
  <c r="N607" i="42"/>
  <c r="M607" i="42"/>
  <c r="L607" i="42"/>
  <c r="K607" i="42"/>
  <c r="J607" i="42"/>
  <c r="I607" i="42"/>
  <c r="H607" i="42"/>
  <c r="G607" i="42"/>
  <c r="F607" i="42"/>
  <c r="E607" i="42"/>
  <c r="D607" i="42"/>
  <c r="C607" i="42"/>
  <c r="N606" i="42"/>
  <c r="M606" i="42"/>
  <c r="L606" i="42"/>
  <c r="K606" i="42"/>
  <c r="J606" i="42"/>
  <c r="I606" i="42"/>
  <c r="H606" i="42"/>
  <c r="G606" i="42"/>
  <c r="F606" i="42"/>
  <c r="E606" i="42"/>
  <c r="D606" i="42"/>
  <c r="C606" i="42"/>
  <c r="N605" i="42"/>
  <c r="M605" i="42"/>
  <c r="L605" i="42"/>
  <c r="K605" i="42"/>
  <c r="J605" i="42"/>
  <c r="I605" i="42"/>
  <c r="H605" i="42"/>
  <c r="G605" i="42"/>
  <c r="F605" i="42"/>
  <c r="E605" i="42"/>
  <c r="D605" i="42"/>
  <c r="C605" i="42"/>
  <c r="N604" i="42"/>
  <c r="M604" i="42"/>
  <c r="L604" i="42"/>
  <c r="K604" i="42"/>
  <c r="J604" i="42"/>
  <c r="I604" i="42"/>
  <c r="H604" i="42"/>
  <c r="G604" i="42"/>
  <c r="F604" i="42"/>
  <c r="E604" i="42"/>
  <c r="D604" i="42"/>
  <c r="C604" i="42"/>
  <c r="N603" i="42"/>
  <c r="M603" i="42"/>
  <c r="L603" i="42"/>
  <c r="K603" i="42"/>
  <c r="J603" i="42"/>
  <c r="I603" i="42"/>
  <c r="H603" i="42"/>
  <c r="G603" i="42"/>
  <c r="F603" i="42"/>
  <c r="E603" i="42"/>
  <c r="D603" i="42"/>
  <c r="C603" i="42"/>
  <c r="V602" i="42"/>
  <c r="U602" i="42"/>
  <c r="R602" i="42"/>
  <c r="Q602" i="42"/>
  <c r="A140" i="42"/>
  <c r="P602" i="42"/>
  <c r="O602" i="42"/>
  <c r="M602" i="42"/>
  <c r="N602" i="42" a="1"/>
  <c r="N602" i="42"/>
  <c r="K602" i="42"/>
  <c r="L602" i="42" a="1"/>
  <c r="L602" i="42"/>
  <c r="I602" i="42"/>
  <c r="J602" i="42" a="1"/>
  <c r="J602" i="42"/>
  <c r="G602" i="42"/>
  <c r="H602" i="42" a="1"/>
  <c r="H602" i="42"/>
  <c r="E602" i="42"/>
  <c r="F602" i="42" a="1"/>
  <c r="F602" i="42"/>
  <c r="C602" i="42"/>
  <c r="D602" i="42" a="1"/>
  <c r="D602" i="42"/>
  <c r="A602" i="42"/>
  <c r="N601" i="42"/>
  <c r="A596" i="42"/>
  <c r="M601" i="42"/>
  <c r="L601" i="42"/>
  <c r="K601" i="42"/>
  <c r="J601" i="42"/>
  <c r="I601" i="42"/>
  <c r="H601" i="42"/>
  <c r="G601" i="42"/>
  <c r="F601" i="42"/>
  <c r="E601" i="42"/>
  <c r="D601" i="42"/>
  <c r="C601" i="42"/>
  <c r="N600" i="42"/>
  <c r="M600" i="42"/>
  <c r="L600" i="42"/>
  <c r="K600" i="42"/>
  <c r="J600" i="42"/>
  <c r="I600" i="42"/>
  <c r="H600" i="42"/>
  <c r="G600" i="42"/>
  <c r="F600" i="42"/>
  <c r="E600" i="42"/>
  <c r="D600" i="42"/>
  <c r="C600" i="42"/>
  <c r="N599" i="42"/>
  <c r="M599" i="42"/>
  <c r="L599" i="42"/>
  <c r="K599" i="42"/>
  <c r="J599" i="42"/>
  <c r="I599" i="42"/>
  <c r="H599" i="42"/>
  <c r="G599" i="42"/>
  <c r="F599" i="42"/>
  <c r="E599" i="42"/>
  <c r="D599" i="42"/>
  <c r="C599" i="42"/>
  <c r="N598" i="42"/>
  <c r="M598" i="42"/>
  <c r="L598" i="42"/>
  <c r="K598" i="42"/>
  <c r="J598" i="42"/>
  <c r="I598" i="42"/>
  <c r="H598" i="42"/>
  <c r="G598" i="42"/>
  <c r="F598" i="42"/>
  <c r="E598" i="42"/>
  <c r="D598" i="42"/>
  <c r="C598" i="42"/>
  <c r="N597" i="42"/>
  <c r="M597" i="42"/>
  <c r="L597" i="42"/>
  <c r="K597" i="42"/>
  <c r="J597" i="42"/>
  <c r="I597" i="42"/>
  <c r="H597" i="42"/>
  <c r="G597" i="42"/>
  <c r="F597" i="42"/>
  <c r="E597" i="42"/>
  <c r="D597" i="42"/>
  <c r="C597" i="42"/>
  <c r="V596" i="42"/>
  <c r="U596" i="42"/>
  <c r="R596" i="42"/>
  <c r="Q596" i="42"/>
  <c r="P596" i="42"/>
  <c r="O596" i="42"/>
  <c r="M596" i="42"/>
  <c r="N596" i="42" a="1"/>
  <c r="N596" i="42"/>
  <c r="K596" i="42"/>
  <c r="L596" i="42" a="1"/>
  <c r="L596" i="42"/>
  <c r="I596" i="42"/>
  <c r="J596" i="42" a="1"/>
  <c r="J596" i="42"/>
  <c r="G596" i="42"/>
  <c r="H596" i="42" a="1"/>
  <c r="H596" i="42"/>
  <c r="E596" i="42"/>
  <c r="F596" i="42" a="1"/>
  <c r="F596" i="42"/>
  <c r="C596" i="42"/>
  <c r="D596" i="42" a="1"/>
  <c r="D596" i="42"/>
  <c r="N595" i="42"/>
  <c r="A590" i="42"/>
  <c r="M595" i="42"/>
  <c r="L595" i="42"/>
  <c r="K595" i="42"/>
  <c r="J595" i="42"/>
  <c r="I595" i="42"/>
  <c r="H595" i="42"/>
  <c r="G595" i="42"/>
  <c r="F595" i="42"/>
  <c r="E595" i="42"/>
  <c r="D595" i="42"/>
  <c r="C595" i="42"/>
  <c r="N594" i="42"/>
  <c r="M594" i="42"/>
  <c r="L594" i="42"/>
  <c r="K594" i="42"/>
  <c r="J594" i="42"/>
  <c r="I594" i="42"/>
  <c r="H594" i="42"/>
  <c r="G594" i="42"/>
  <c r="F594" i="42"/>
  <c r="E594" i="42"/>
  <c r="D594" i="42"/>
  <c r="C594" i="42"/>
  <c r="N593" i="42"/>
  <c r="M593" i="42"/>
  <c r="L593" i="42"/>
  <c r="K593" i="42"/>
  <c r="J593" i="42"/>
  <c r="I593" i="42"/>
  <c r="H593" i="42"/>
  <c r="G593" i="42"/>
  <c r="F593" i="42"/>
  <c r="E593" i="42"/>
  <c r="D593" i="42"/>
  <c r="C593" i="42"/>
  <c r="N592" i="42"/>
  <c r="M592" i="42"/>
  <c r="L592" i="42"/>
  <c r="K592" i="42"/>
  <c r="J592" i="42"/>
  <c r="I592" i="42"/>
  <c r="H592" i="42"/>
  <c r="G592" i="42"/>
  <c r="F592" i="42"/>
  <c r="E592" i="42"/>
  <c r="D592" i="42"/>
  <c r="C592" i="42"/>
  <c r="N591" i="42"/>
  <c r="M591" i="42"/>
  <c r="L591" i="42"/>
  <c r="K591" i="42"/>
  <c r="J591" i="42"/>
  <c r="I591" i="42"/>
  <c r="H591" i="42"/>
  <c r="G591" i="42"/>
  <c r="F591" i="42"/>
  <c r="E591" i="42"/>
  <c r="D591" i="42"/>
  <c r="C591" i="42"/>
  <c r="V590" i="42"/>
  <c r="U590" i="42"/>
  <c r="R590" i="42"/>
  <c r="Q590" i="42"/>
  <c r="P590" i="42"/>
  <c r="O590" i="42"/>
  <c r="M590" i="42"/>
  <c r="N590" i="42" a="1"/>
  <c r="N590" i="42"/>
  <c r="K590" i="42"/>
  <c r="L590" i="42" a="1"/>
  <c r="L590" i="42"/>
  <c r="I590" i="42"/>
  <c r="J590" i="42" a="1"/>
  <c r="J590" i="42"/>
  <c r="G590" i="42"/>
  <c r="H590" i="42" a="1"/>
  <c r="H590" i="42"/>
  <c r="E590" i="42"/>
  <c r="F590" i="42" a="1"/>
  <c r="F590" i="42"/>
  <c r="C590" i="42"/>
  <c r="D590" i="42" a="1"/>
  <c r="D590" i="42"/>
  <c r="N589" i="42"/>
  <c r="A584" i="42"/>
  <c r="M589" i="42"/>
  <c r="L589" i="42"/>
  <c r="K589" i="42"/>
  <c r="J589" i="42"/>
  <c r="I589" i="42"/>
  <c r="H589" i="42"/>
  <c r="G589" i="42"/>
  <c r="F589" i="42"/>
  <c r="E589" i="42"/>
  <c r="D589" i="42"/>
  <c r="C589" i="42"/>
  <c r="N588" i="42"/>
  <c r="M588" i="42"/>
  <c r="L588" i="42"/>
  <c r="K588" i="42"/>
  <c r="J588" i="42"/>
  <c r="I588" i="42"/>
  <c r="H588" i="42"/>
  <c r="G588" i="42"/>
  <c r="F588" i="42"/>
  <c r="E588" i="42"/>
  <c r="D588" i="42"/>
  <c r="C588" i="42"/>
  <c r="N587" i="42"/>
  <c r="M587" i="42"/>
  <c r="L587" i="42"/>
  <c r="K587" i="42"/>
  <c r="J587" i="42"/>
  <c r="I587" i="42"/>
  <c r="H587" i="42"/>
  <c r="G587" i="42"/>
  <c r="F587" i="42"/>
  <c r="E587" i="42"/>
  <c r="D587" i="42"/>
  <c r="C587" i="42"/>
  <c r="N586" i="42"/>
  <c r="M586" i="42"/>
  <c r="L586" i="42"/>
  <c r="K586" i="42"/>
  <c r="J586" i="42"/>
  <c r="I586" i="42"/>
  <c r="H586" i="42"/>
  <c r="G586" i="42"/>
  <c r="F586" i="42"/>
  <c r="E586" i="42"/>
  <c r="D586" i="42"/>
  <c r="C586" i="42"/>
  <c r="N585" i="42"/>
  <c r="M585" i="42"/>
  <c r="L585" i="42"/>
  <c r="K585" i="42"/>
  <c r="J585" i="42"/>
  <c r="I585" i="42"/>
  <c r="H585" i="42"/>
  <c r="G585" i="42"/>
  <c r="F585" i="42"/>
  <c r="E585" i="42"/>
  <c r="D585" i="42"/>
  <c r="C585" i="42"/>
  <c r="V584" i="42"/>
  <c r="U584" i="42"/>
  <c r="R584" i="42"/>
  <c r="Q584" i="42"/>
  <c r="P584" i="42"/>
  <c r="O584" i="42"/>
  <c r="M584" i="42"/>
  <c r="N584" i="42" a="1"/>
  <c r="N584" i="42"/>
  <c r="K584" i="42"/>
  <c r="L584" i="42" a="1"/>
  <c r="L584" i="42"/>
  <c r="I584" i="42"/>
  <c r="J584" i="42" a="1"/>
  <c r="J584" i="42"/>
  <c r="G584" i="42"/>
  <c r="H584" i="42" a="1"/>
  <c r="H584" i="42"/>
  <c r="E584" i="42"/>
  <c r="F584" i="42" a="1"/>
  <c r="F584" i="42"/>
  <c r="C584" i="42"/>
  <c r="D584" i="42" a="1"/>
  <c r="D584" i="42"/>
  <c r="N583" i="42"/>
  <c r="A578" i="42"/>
  <c r="M583" i="42"/>
  <c r="L583" i="42"/>
  <c r="K583" i="42"/>
  <c r="J583" i="42"/>
  <c r="I583" i="42"/>
  <c r="H583" i="42"/>
  <c r="G583" i="42"/>
  <c r="F583" i="42"/>
  <c r="E583" i="42"/>
  <c r="D583" i="42"/>
  <c r="C583" i="42"/>
  <c r="N582" i="42"/>
  <c r="M582" i="42"/>
  <c r="L582" i="42"/>
  <c r="K582" i="42"/>
  <c r="J582" i="42"/>
  <c r="I582" i="42"/>
  <c r="H582" i="42"/>
  <c r="G582" i="42"/>
  <c r="F582" i="42"/>
  <c r="E582" i="42"/>
  <c r="D582" i="42"/>
  <c r="C582" i="42"/>
  <c r="N581" i="42"/>
  <c r="M581" i="42"/>
  <c r="L581" i="42"/>
  <c r="K581" i="42"/>
  <c r="J581" i="42"/>
  <c r="I581" i="42"/>
  <c r="H581" i="42"/>
  <c r="G581" i="42"/>
  <c r="F581" i="42"/>
  <c r="E581" i="42"/>
  <c r="D581" i="42"/>
  <c r="C581" i="42"/>
  <c r="N580" i="42"/>
  <c r="M580" i="42"/>
  <c r="L580" i="42"/>
  <c r="K580" i="42"/>
  <c r="J580" i="42"/>
  <c r="I580" i="42"/>
  <c r="H580" i="42"/>
  <c r="G580" i="42"/>
  <c r="F580" i="42"/>
  <c r="E580" i="42"/>
  <c r="D580" i="42"/>
  <c r="C580" i="42"/>
  <c r="N579" i="42"/>
  <c r="M579" i="42"/>
  <c r="L579" i="42"/>
  <c r="K579" i="42"/>
  <c r="J579" i="42"/>
  <c r="I579" i="42"/>
  <c r="H579" i="42"/>
  <c r="G579" i="42"/>
  <c r="F579" i="42"/>
  <c r="E579" i="42"/>
  <c r="D579" i="42"/>
  <c r="C579" i="42"/>
  <c r="V578" i="42"/>
  <c r="U578" i="42"/>
  <c r="R578" i="42"/>
  <c r="Q578" i="42"/>
  <c r="P578" i="42"/>
  <c r="O578" i="42"/>
  <c r="M578" i="42"/>
  <c r="N578" i="42" a="1"/>
  <c r="N578" i="42"/>
  <c r="K578" i="42"/>
  <c r="L578" i="42" a="1"/>
  <c r="L578" i="42"/>
  <c r="I578" i="42"/>
  <c r="J578" i="42" a="1"/>
  <c r="J578" i="42"/>
  <c r="G578" i="42"/>
  <c r="H578" i="42" a="1"/>
  <c r="H578" i="42"/>
  <c r="E578" i="42"/>
  <c r="F578" i="42" a="1"/>
  <c r="F578" i="42"/>
  <c r="C578" i="42"/>
  <c r="D578" i="42" a="1"/>
  <c r="D578" i="42"/>
  <c r="N577" i="42"/>
  <c r="A572" i="42"/>
  <c r="M577" i="42"/>
  <c r="L577" i="42"/>
  <c r="K577" i="42"/>
  <c r="J577" i="42"/>
  <c r="I577" i="42"/>
  <c r="H577" i="42"/>
  <c r="G577" i="42"/>
  <c r="F577" i="42"/>
  <c r="E577" i="42"/>
  <c r="D577" i="42"/>
  <c r="C577" i="42"/>
  <c r="N576" i="42"/>
  <c r="M576" i="42"/>
  <c r="L576" i="42"/>
  <c r="K576" i="42"/>
  <c r="J576" i="42"/>
  <c r="I576" i="42"/>
  <c r="H576" i="42"/>
  <c r="G576" i="42"/>
  <c r="F576" i="42"/>
  <c r="E576" i="42"/>
  <c r="D576" i="42"/>
  <c r="C576" i="42"/>
  <c r="N575" i="42"/>
  <c r="M575" i="42"/>
  <c r="L575" i="42"/>
  <c r="K575" i="42"/>
  <c r="J575" i="42"/>
  <c r="I575" i="42"/>
  <c r="H575" i="42"/>
  <c r="G575" i="42"/>
  <c r="F575" i="42"/>
  <c r="E575" i="42"/>
  <c r="D575" i="42"/>
  <c r="C575" i="42"/>
  <c r="N574" i="42"/>
  <c r="M574" i="42"/>
  <c r="L574" i="42"/>
  <c r="K574" i="42"/>
  <c r="J574" i="42"/>
  <c r="I574" i="42"/>
  <c r="H574" i="42"/>
  <c r="G574" i="42"/>
  <c r="F574" i="42"/>
  <c r="E574" i="42"/>
  <c r="D574" i="42"/>
  <c r="C574" i="42"/>
  <c r="N573" i="42"/>
  <c r="M573" i="42"/>
  <c r="L573" i="42"/>
  <c r="K573" i="42"/>
  <c r="J573" i="42"/>
  <c r="I573" i="42"/>
  <c r="H573" i="42"/>
  <c r="G573" i="42"/>
  <c r="F573" i="42"/>
  <c r="E573" i="42"/>
  <c r="D573" i="42"/>
  <c r="C573" i="42"/>
  <c r="V572" i="42"/>
  <c r="U572" i="42"/>
  <c r="R572" i="42"/>
  <c r="Q572" i="42"/>
  <c r="P572" i="42"/>
  <c r="O572" i="42"/>
  <c r="M572" i="42"/>
  <c r="N572" i="42" a="1"/>
  <c r="N572" i="42"/>
  <c r="K572" i="42"/>
  <c r="L572" i="42" a="1"/>
  <c r="L572" i="42"/>
  <c r="I572" i="42"/>
  <c r="J572" i="42" a="1"/>
  <c r="J572" i="42"/>
  <c r="G572" i="42"/>
  <c r="H572" i="42" a="1"/>
  <c r="H572" i="42"/>
  <c r="E572" i="42"/>
  <c r="F572" i="42" a="1"/>
  <c r="F572" i="42"/>
  <c r="C572" i="42"/>
  <c r="D572" i="42" a="1"/>
  <c r="D572" i="42"/>
  <c r="N571" i="42"/>
  <c r="A566" i="42"/>
  <c r="M571" i="42"/>
  <c r="L571" i="42"/>
  <c r="K571" i="42"/>
  <c r="J571" i="42"/>
  <c r="I571" i="42"/>
  <c r="H571" i="42"/>
  <c r="G571" i="42"/>
  <c r="F571" i="42"/>
  <c r="E571" i="42"/>
  <c r="D571" i="42"/>
  <c r="C571" i="42"/>
  <c r="N570" i="42"/>
  <c r="M570" i="42"/>
  <c r="L570" i="42"/>
  <c r="K570" i="42"/>
  <c r="J570" i="42"/>
  <c r="I570" i="42"/>
  <c r="H570" i="42"/>
  <c r="G570" i="42"/>
  <c r="F570" i="42"/>
  <c r="E570" i="42"/>
  <c r="D570" i="42"/>
  <c r="C570" i="42"/>
  <c r="N569" i="42"/>
  <c r="M569" i="42"/>
  <c r="L569" i="42"/>
  <c r="K569" i="42"/>
  <c r="J569" i="42"/>
  <c r="I569" i="42"/>
  <c r="H569" i="42"/>
  <c r="G569" i="42"/>
  <c r="F569" i="42"/>
  <c r="E569" i="42"/>
  <c r="D569" i="42"/>
  <c r="C569" i="42"/>
  <c r="N568" i="42"/>
  <c r="M568" i="42"/>
  <c r="L568" i="42"/>
  <c r="K568" i="42"/>
  <c r="J568" i="42"/>
  <c r="I568" i="42"/>
  <c r="H568" i="42"/>
  <c r="G568" i="42"/>
  <c r="F568" i="42"/>
  <c r="E568" i="42"/>
  <c r="D568" i="42"/>
  <c r="C568" i="42"/>
  <c r="N567" i="42"/>
  <c r="M567" i="42"/>
  <c r="L567" i="42"/>
  <c r="K567" i="42"/>
  <c r="J567" i="42"/>
  <c r="I567" i="42"/>
  <c r="H567" i="42"/>
  <c r="G567" i="42"/>
  <c r="F567" i="42"/>
  <c r="E567" i="42"/>
  <c r="D567" i="42"/>
  <c r="C567" i="42"/>
  <c r="V566" i="42"/>
  <c r="U566" i="42"/>
  <c r="R566" i="42"/>
  <c r="Q566" i="42"/>
  <c r="P566" i="42"/>
  <c r="O566" i="42"/>
  <c r="M566" i="42"/>
  <c r="N566" i="42" a="1"/>
  <c r="N566" i="42"/>
  <c r="K566" i="42"/>
  <c r="L566" i="42" a="1"/>
  <c r="L566" i="42"/>
  <c r="I566" i="42"/>
  <c r="J566" i="42" a="1"/>
  <c r="J566" i="42"/>
  <c r="G566" i="42"/>
  <c r="H566" i="42" a="1"/>
  <c r="H566" i="42"/>
  <c r="E566" i="42"/>
  <c r="F566" i="42" a="1"/>
  <c r="F566" i="42"/>
  <c r="C566" i="42"/>
  <c r="D566" i="42" a="1"/>
  <c r="D566" i="42"/>
  <c r="N565" i="42"/>
  <c r="A560" i="42"/>
  <c r="M565" i="42"/>
  <c r="L565" i="42"/>
  <c r="K565" i="42"/>
  <c r="J565" i="42"/>
  <c r="I565" i="42"/>
  <c r="H565" i="42"/>
  <c r="G565" i="42"/>
  <c r="F565" i="42"/>
  <c r="E565" i="42"/>
  <c r="D565" i="42"/>
  <c r="C565" i="42"/>
  <c r="N564" i="42"/>
  <c r="M564" i="42"/>
  <c r="L564" i="42"/>
  <c r="K564" i="42"/>
  <c r="J564" i="42"/>
  <c r="I564" i="42"/>
  <c r="H564" i="42"/>
  <c r="G564" i="42"/>
  <c r="F564" i="42"/>
  <c r="E564" i="42"/>
  <c r="D564" i="42"/>
  <c r="C564" i="42"/>
  <c r="N563" i="42"/>
  <c r="M563" i="42"/>
  <c r="L563" i="42"/>
  <c r="K563" i="42"/>
  <c r="J563" i="42"/>
  <c r="I563" i="42"/>
  <c r="H563" i="42"/>
  <c r="G563" i="42"/>
  <c r="F563" i="42"/>
  <c r="E563" i="42"/>
  <c r="D563" i="42"/>
  <c r="C563" i="42"/>
  <c r="N562" i="42"/>
  <c r="M562" i="42"/>
  <c r="L562" i="42"/>
  <c r="K562" i="42"/>
  <c r="J562" i="42"/>
  <c r="I562" i="42"/>
  <c r="H562" i="42"/>
  <c r="G562" i="42"/>
  <c r="F562" i="42"/>
  <c r="E562" i="42"/>
  <c r="D562" i="42"/>
  <c r="C562" i="42"/>
  <c r="N561" i="42"/>
  <c r="M561" i="42"/>
  <c r="L561" i="42"/>
  <c r="K561" i="42"/>
  <c r="J561" i="42"/>
  <c r="I561" i="42"/>
  <c r="H561" i="42"/>
  <c r="G561" i="42"/>
  <c r="F561" i="42"/>
  <c r="E561" i="42"/>
  <c r="D561" i="42"/>
  <c r="C561" i="42"/>
  <c r="V560" i="42"/>
  <c r="U560" i="42"/>
  <c r="R560" i="42"/>
  <c r="Q560" i="42"/>
  <c r="P560" i="42"/>
  <c r="O560" i="42"/>
  <c r="M560" i="42"/>
  <c r="N560" i="42" a="1"/>
  <c r="N560" i="42"/>
  <c r="K560" i="42"/>
  <c r="L560" i="42" a="1"/>
  <c r="L560" i="42"/>
  <c r="I560" i="42"/>
  <c r="J560" i="42" a="1"/>
  <c r="J560" i="42"/>
  <c r="G560" i="42"/>
  <c r="H560" i="42" a="1"/>
  <c r="H560" i="42"/>
  <c r="E560" i="42"/>
  <c r="F560" i="42" a="1"/>
  <c r="F560" i="42"/>
  <c r="C560" i="42"/>
  <c r="D560" i="42" a="1"/>
  <c r="D560" i="42"/>
  <c r="N559" i="42"/>
  <c r="A554" i="42"/>
  <c r="M559" i="42"/>
  <c r="L559" i="42"/>
  <c r="K559" i="42"/>
  <c r="J559" i="42"/>
  <c r="I559" i="42"/>
  <c r="H559" i="42"/>
  <c r="G559" i="42"/>
  <c r="F559" i="42"/>
  <c r="E559" i="42"/>
  <c r="D559" i="42"/>
  <c r="C559" i="42"/>
  <c r="N558" i="42"/>
  <c r="M558" i="42"/>
  <c r="L558" i="42"/>
  <c r="K558" i="42"/>
  <c r="J558" i="42"/>
  <c r="I558" i="42"/>
  <c r="H558" i="42"/>
  <c r="G558" i="42"/>
  <c r="F558" i="42"/>
  <c r="E558" i="42"/>
  <c r="D558" i="42"/>
  <c r="C558" i="42"/>
  <c r="N557" i="42"/>
  <c r="M557" i="42"/>
  <c r="L557" i="42"/>
  <c r="K557" i="42"/>
  <c r="J557" i="42"/>
  <c r="I557" i="42"/>
  <c r="H557" i="42"/>
  <c r="G557" i="42"/>
  <c r="F557" i="42"/>
  <c r="E557" i="42"/>
  <c r="D557" i="42"/>
  <c r="C557" i="42"/>
  <c r="N556" i="42"/>
  <c r="M556" i="42"/>
  <c r="L556" i="42"/>
  <c r="K556" i="42"/>
  <c r="J556" i="42"/>
  <c r="I556" i="42"/>
  <c r="H556" i="42"/>
  <c r="G556" i="42"/>
  <c r="F556" i="42"/>
  <c r="E556" i="42"/>
  <c r="D556" i="42"/>
  <c r="C556" i="42"/>
  <c r="N555" i="42"/>
  <c r="M555" i="42"/>
  <c r="L555" i="42"/>
  <c r="K555" i="42"/>
  <c r="J555" i="42"/>
  <c r="I555" i="42"/>
  <c r="H555" i="42"/>
  <c r="G555" i="42"/>
  <c r="F555" i="42"/>
  <c r="E555" i="42"/>
  <c r="D555" i="42"/>
  <c r="C555" i="42"/>
  <c r="V554" i="42"/>
  <c r="U554" i="42"/>
  <c r="R554" i="42"/>
  <c r="Q554" i="42"/>
  <c r="P554" i="42"/>
  <c r="O554" i="42"/>
  <c r="M554" i="42"/>
  <c r="N554" i="42" a="1"/>
  <c r="N554" i="42"/>
  <c r="K554" i="42"/>
  <c r="L554" i="42" a="1"/>
  <c r="L554" i="42"/>
  <c r="I554" i="42"/>
  <c r="J554" i="42" a="1"/>
  <c r="J554" i="42"/>
  <c r="G554" i="42"/>
  <c r="H554" i="42" a="1"/>
  <c r="H554" i="42"/>
  <c r="E554" i="42"/>
  <c r="F554" i="42" a="1"/>
  <c r="F554" i="42"/>
  <c r="C554" i="42"/>
  <c r="D554" i="42" a="1"/>
  <c r="D554" i="42"/>
  <c r="N553" i="42"/>
  <c r="A548" i="42"/>
  <c r="M553" i="42"/>
  <c r="L553" i="42"/>
  <c r="K553" i="42"/>
  <c r="J553" i="42"/>
  <c r="I553" i="42"/>
  <c r="H553" i="42"/>
  <c r="G553" i="42"/>
  <c r="F553" i="42"/>
  <c r="E553" i="42"/>
  <c r="D553" i="42"/>
  <c r="C553" i="42"/>
  <c r="N552" i="42"/>
  <c r="M552" i="42"/>
  <c r="L552" i="42"/>
  <c r="K552" i="42"/>
  <c r="J552" i="42"/>
  <c r="I552" i="42"/>
  <c r="H552" i="42"/>
  <c r="G552" i="42"/>
  <c r="F552" i="42"/>
  <c r="E552" i="42"/>
  <c r="D552" i="42"/>
  <c r="C552" i="42"/>
  <c r="N551" i="42"/>
  <c r="M551" i="42"/>
  <c r="L551" i="42"/>
  <c r="K551" i="42"/>
  <c r="J551" i="42"/>
  <c r="I551" i="42"/>
  <c r="H551" i="42"/>
  <c r="G551" i="42"/>
  <c r="F551" i="42"/>
  <c r="E551" i="42"/>
  <c r="D551" i="42"/>
  <c r="C551" i="42"/>
  <c r="N550" i="42"/>
  <c r="M550" i="42"/>
  <c r="L550" i="42"/>
  <c r="K550" i="42"/>
  <c r="J550" i="42"/>
  <c r="I550" i="42"/>
  <c r="H550" i="42"/>
  <c r="G550" i="42"/>
  <c r="F550" i="42"/>
  <c r="E550" i="42"/>
  <c r="D550" i="42"/>
  <c r="C550" i="42"/>
  <c r="N549" i="42"/>
  <c r="M549" i="42"/>
  <c r="L549" i="42"/>
  <c r="K549" i="42"/>
  <c r="J549" i="42"/>
  <c r="I549" i="42"/>
  <c r="H549" i="42"/>
  <c r="G549" i="42"/>
  <c r="F549" i="42"/>
  <c r="E549" i="42"/>
  <c r="D549" i="42"/>
  <c r="C549" i="42"/>
  <c r="V548" i="42"/>
  <c r="U548" i="42"/>
  <c r="R548" i="42"/>
  <c r="Q548" i="42"/>
  <c r="P548" i="42"/>
  <c r="O548" i="42"/>
  <c r="M548" i="42"/>
  <c r="N548" i="42" a="1"/>
  <c r="N548" i="42"/>
  <c r="K548" i="42"/>
  <c r="L548" i="42" a="1"/>
  <c r="L548" i="42"/>
  <c r="I548" i="42"/>
  <c r="J548" i="42" a="1"/>
  <c r="J548" i="42"/>
  <c r="G548" i="42"/>
  <c r="H548" i="42" a="1"/>
  <c r="H548" i="42"/>
  <c r="E548" i="42"/>
  <c r="F548" i="42" a="1"/>
  <c r="F548" i="42"/>
  <c r="C548" i="42"/>
  <c r="D548" i="42" a="1"/>
  <c r="D548" i="42"/>
  <c r="N547" i="42"/>
  <c r="A542" i="42"/>
  <c r="M547" i="42"/>
  <c r="L547" i="42"/>
  <c r="K547" i="42"/>
  <c r="J547" i="42"/>
  <c r="I547" i="42"/>
  <c r="H547" i="42"/>
  <c r="G547" i="42"/>
  <c r="F547" i="42"/>
  <c r="E547" i="42"/>
  <c r="D547" i="42"/>
  <c r="C547" i="42"/>
  <c r="N546" i="42"/>
  <c r="M546" i="42"/>
  <c r="L546" i="42"/>
  <c r="K546" i="42"/>
  <c r="J546" i="42"/>
  <c r="I546" i="42"/>
  <c r="H546" i="42"/>
  <c r="G546" i="42"/>
  <c r="F546" i="42"/>
  <c r="E546" i="42"/>
  <c r="D546" i="42"/>
  <c r="C546" i="42"/>
  <c r="N545" i="42"/>
  <c r="M545" i="42"/>
  <c r="L545" i="42"/>
  <c r="K545" i="42"/>
  <c r="J545" i="42"/>
  <c r="I545" i="42"/>
  <c r="H545" i="42"/>
  <c r="G545" i="42"/>
  <c r="F545" i="42"/>
  <c r="E545" i="42"/>
  <c r="D545" i="42"/>
  <c r="C545" i="42"/>
  <c r="N544" i="42"/>
  <c r="M544" i="42"/>
  <c r="L544" i="42"/>
  <c r="K544" i="42"/>
  <c r="J544" i="42"/>
  <c r="I544" i="42"/>
  <c r="H544" i="42"/>
  <c r="G544" i="42"/>
  <c r="F544" i="42"/>
  <c r="E544" i="42"/>
  <c r="D544" i="42"/>
  <c r="C544" i="42"/>
  <c r="N543" i="42"/>
  <c r="M543" i="42"/>
  <c r="L543" i="42"/>
  <c r="K543" i="42"/>
  <c r="J543" i="42"/>
  <c r="I543" i="42"/>
  <c r="H543" i="42"/>
  <c r="G543" i="42"/>
  <c r="F543" i="42"/>
  <c r="E543" i="42"/>
  <c r="D543" i="42"/>
  <c r="C543" i="42"/>
  <c r="V542" i="42"/>
  <c r="U542" i="42"/>
  <c r="R542" i="42"/>
  <c r="Q542" i="42"/>
  <c r="P542" i="42"/>
  <c r="O542" i="42"/>
  <c r="N542" i="42" a="1"/>
  <c r="N542" i="42"/>
  <c r="M542" i="42"/>
  <c r="L542" i="42" a="1"/>
  <c r="L542" i="42"/>
  <c r="K542" i="42"/>
  <c r="J542" i="42" a="1"/>
  <c r="J542" i="42"/>
  <c r="I542" i="42"/>
  <c r="H542" i="42" a="1"/>
  <c r="H542" i="42"/>
  <c r="G542" i="42"/>
  <c r="F542" i="42" a="1"/>
  <c r="F542" i="42"/>
  <c r="E542" i="42"/>
  <c r="D542" i="42" a="1"/>
  <c r="D542" i="42"/>
  <c r="C542" i="42"/>
  <c r="N541" i="42"/>
  <c r="A536" i="42"/>
  <c r="M541" i="42"/>
  <c r="L541" i="42"/>
  <c r="K541" i="42"/>
  <c r="J541" i="42"/>
  <c r="I541" i="42"/>
  <c r="H541" i="42"/>
  <c r="G541" i="42"/>
  <c r="F541" i="42"/>
  <c r="E541" i="42"/>
  <c r="D541" i="42"/>
  <c r="C541" i="42"/>
  <c r="N540" i="42"/>
  <c r="M540" i="42"/>
  <c r="L540" i="42"/>
  <c r="K540" i="42"/>
  <c r="J540" i="42"/>
  <c r="I540" i="42"/>
  <c r="H540" i="42"/>
  <c r="G540" i="42"/>
  <c r="F540" i="42"/>
  <c r="E540" i="42"/>
  <c r="D540" i="42"/>
  <c r="C540" i="42"/>
  <c r="N539" i="42"/>
  <c r="M539" i="42"/>
  <c r="L539" i="42"/>
  <c r="K539" i="42"/>
  <c r="J539" i="42"/>
  <c r="I539" i="42"/>
  <c r="H539" i="42"/>
  <c r="G539" i="42"/>
  <c r="F539" i="42"/>
  <c r="E539" i="42"/>
  <c r="D539" i="42"/>
  <c r="C539" i="42"/>
  <c r="N538" i="42"/>
  <c r="M538" i="42"/>
  <c r="L538" i="42"/>
  <c r="K538" i="42"/>
  <c r="J538" i="42"/>
  <c r="I538" i="42"/>
  <c r="H538" i="42"/>
  <c r="G538" i="42"/>
  <c r="F538" i="42"/>
  <c r="E538" i="42"/>
  <c r="D538" i="42"/>
  <c r="C538" i="42"/>
  <c r="N537" i="42"/>
  <c r="M537" i="42"/>
  <c r="L537" i="42"/>
  <c r="K537" i="42"/>
  <c r="J537" i="42"/>
  <c r="I537" i="42"/>
  <c r="H537" i="42"/>
  <c r="G537" i="42"/>
  <c r="F537" i="42"/>
  <c r="E537" i="42"/>
  <c r="D537" i="42"/>
  <c r="C537" i="42"/>
  <c r="V536" i="42"/>
  <c r="U536" i="42"/>
  <c r="R536" i="42"/>
  <c r="Q536" i="42"/>
  <c r="P536" i="42"/>
  <c r="O536" i="42"/>
  <c r="M536" i="42"/>
  <c r="N536" i="42" a="1"/>
  <c r="N536" i="42"/>
  <c r="K536" i="42"/>
  <c r="L536" i="42" a="1"/>
  <c r="L536" i="42"/>
  <c r="I536" i="42"/>
  <c r="J536" i="42" a="1"/>
  <c r="J536" i="42"/>
  <c r="G536" i="42"/>
  <c r="H536" i="42" a="1"/>
  <c r="H536" i="42"/>
  <c r="E536" i="42"/>
  <c r="F536" i="42" a="1"/>
  <c r="F536" i="42"/>
  <c r="C536" i="42"/>
  <c r="D536" i="42" a="1"/>
  <c r="D536" i="42"/>
  <c r="N535" i="42"/>
  <c r="A530" i="42"/>
  <c r="M535" i="42"/>
  <c r="L535" i="42"/>
  <c r="K535" i="42"/>
  <c r="J535" i="42"/>
  <c r="I535" i="42"/>
  <c r="H535" i="42"/>
  <c r="G535" i="42"/>
  <c r="F535" i="42"/>
  <c r="E535" i="42"/>
  <c r="D535" i="42"/>
  <c r="C535" i="42"/>
  <c r="N534" i="42"/>
  <c r="M534" i="42"/>
  <c r="L534" i="42"/>
  <c r="K534" i="42"/>
  <c r="J534" i="42"/>
  <c r="I534" i="42"/>
  <c r="H534" i="42"/>
  <c r="G534" i="42"/>
  <c r="F534" i="42"/>
  <c r="E534" i="42"/>
  <c r="D534" i="42"/>
  <c r="C534" i="42"/>
  <c r="N533" i="42"/>
  <c r="M533" i="42"/>
  <c r="L533" i="42"/>
  <c r="K533" i="42"/>
  <c r="J533" i="42"/>
  <c r="I533" i="42"/>
  <c r="H533" i="42"/>
  <c r="G533" i="42"/>
  <c r="F533" i="42"/>
  <c r="E533" i="42"/>
  <c r="D533" i="42"/>
  <c r="C533" i="42"/>
  <c r="N532" i="42"/>
  <c r="M532" i="42"/>
  <c r="L532" i="42"/>
  <c r="K532" i="42"/>
  <c r="J532" i="42"/>
  <c r="I532" i="42"/>
  <c r="H532" i="42"/>
  <c r="G532" i="42"/>
  <c r="F532" i="42"/>
  <c r="E532" i="42"/>
  <c r="D532" i="42"/>
  <c r="C532" i="42"/>
  <c r="N531" i="42"/>
  <c r="M531" i="42"/>
  <c r="L531" i="42"/>
  <c r="K531" i="42"/>
  <c r="J531" i="42"/>
  <c r="I531" i="42"/>
  <c r="H531" i="42"/>
  <c r="G531" i="42"/>
  <c r="F531" i="42"/>
  <c r="E531" i="42"/>
  <c r="D531" i="42"/>
  <c r="C531" i="42"/>
  <c r="V530" i="42"/>
  <c r="U530" i="42"/>
  <c r="R530" i="42"/>
  <c r="Q530" i="42"/>
  <c r="P530" i="42"/>
  <c r="O530" i="42"/>
  <c r="M530" i="42"/>
  <c r="N530" i="42" a="1"/>
  <c r="N530" i="42"/>
  <c r="K530" i="42"/>
  <c r="L530" i="42" a="1"/>
  <c r="L530" i="42"/>
  <c r="I530" i="42"/>
  <c r="J530" i="42" a="1"/>
  <c r="J530" i="42"/>
  <c r="G530" i="42"/>
  <c r="H530" i="42" a="1"/>
  <c r="H530" i="42"/>
  <c r="E530" i="42"/>
  <c r="F530" i="42" a="1"/>
  <c r="F530" i="42"/>
  <c r="C530" i="42"/>
  <c r="D530" i="42" a="1"/>
  <c r="D530" i="42"/>
  <c r="N529" i="42"/>
  <c r="A524" i="42"/>
  <c r="M529" i="42"/>
  <c r="L529" i="42"/>
  <c r="K529" i="42"/>
  <c r="J529" i="42"/>
  <c r="I529" i="42"/>
  <c r="H529" i="42"/>
  <c r="G529" i="42"/>
  <c r="F529" i="42"/>
  <c r="E529" i="42"/>
  <c r="D529" i="42"/>
  <c r="C529" i="42"/>
  <c r="N528" i="42"/>
  <c r="M528" i="42"/>
  <c r="L528" i="42"/>
  <c r="K528" i="42"/>
  <c r="J528" i="42"/>
  <c r="I528" i="42"/>
  <c r="H528" i="42"/>
  <c r="G528" i="42"/>
  <c r="F528" i="42"/>
  <c r="E528" i="42"/>
  <c r="D528" i="42"/>
  <c r="C528" i="42"/>
  <c r="N527" i="42"/>
  <c r="M527" i="42"/>
  <c r="L527" i="42"/>
  <c r="K527" i="42"/>
  <c r="J527" i="42"/>
  <c r="I527" i="42"/>
  <c r="H527" i="42"/>
  <c r="G527" i="42"/>
  <c r="F527" i="42"/>
  <c r="E527" i="42"/>
  <c r="D527" i="42"/>
  <c r="C527" i="42"/>
  <c r="N526" i="42"/>
  <c r="M526" i="42"/>
  <c r="L526" i="42"/>
  <c r="K526" i="42"/>
  <c r="J526" i="42"/>
  <c r="I526" i="42"/>
  <c r="H526" i="42"/>
  <c r="G526" i="42"/>
  <c r="F526" i="42"/>
  <c r="E526" i="42"/>
  <c r="D526" i="42"/>
  <c r="C526" i="42"/>
  <c r="N525" i="42"/>
  <c r="M525" i="42"/>
  <c r="L525" i="42"/>
  <c r="K525" i="42"/>
  <c r="J525" i="42"/>
  <c r="I525" i="42"/>
  <c r="H525" i="42"/>
  <c r="G525" i="42"/>
  <c r="F525" i="42"/>
  <c r="E525" i="42"/>
  <c r="D525" i="42"/>
  <c r="C525" i="42"/>
  <c r="V524" i="42"/>
  <c r="U524" i="42"/>
  <c r="R524" i="42"/>
  <c r="Q524" i="42"/>
  <c r="P524" i="42"/>
  <c r="O524" i="42"/>
  <c r="M524" i="42"/>
  <c r="N524" i="42" a="1"/>
  <c r="N524" i="42"/>
  <c r="K524" i="42"/>
  <c r="L524" i="42" a="1"/>
  <c r="L524" i="42"/>
  <c r="I524" i="42"/>
  <c r="J524" i="42" a="1"/>
  <c r="J524" i="42"/>
  <c r="G524" i="42"/>
  <c r="H524" i="42" a="1"/>
  <c r="H524" i="42"/>
  <c r="E524" i="42"/>
  <c r="F524" i="42" a="1"/>
  <c r="F524" i="42"/>
  <c r="C524" i="42"/>
  <c r="D524" i="42" a="1"/>
  <c r="D524" i="42"/>
  <c r="N523" i="42"/>
  <c r="A518" i="42"/>
  <c r="M523" i="42"/>
  <c r="L523" i="42"/>
  <c r="K523" i="42"/>
  <c r="J523" i="42"/>
  <c r="I523" i="42"/>
  <c r="H523" i="42"/>
  <c r="G523" i="42"/>
  <c r="F523" i="42"/>
  <c r="E523" i="42"/>
  <c r="D523" i="42"/>
  <c r="C523" i="42"/>
  <c r="N522" i="42"/>
  <c r="M522" i="42"/>
  <c r="L522" i="42"/>
  <c r="K522" i="42"/>
  <c r="J522" i="42"/>
  <c r="I522" i="42"/>
  <c r="H522" i="42"/>
  <c r="G522" i="42"/>
  <c r="F522" i="42"/>
  <c r="E522" i="42"/>
  <c r="D522" i="42"/>
  <c r="C522" i="42"/>
  <c r="N521" i="42"/>
  <c r="M521" i="42"/>
  <c r="L521" i="42"/>
  <c r="K521" i="42"/>
  <c r="J521" i="42"/>
  <c r="I521" i="42"/>
  <c r="H521" i="42"/>
  <c r="G521" i="42"/>
  <c r="F521" i="42"/>
  <c r="E521" i="42"/>
  <c r="D521" i="42"/>
  <c r="C521" i="42"/>
  <c r="N520" i="42"/>
  <c r="M520" i="42"/>
  <c r="L520" i="42"/>
  <c r="K520" i="42"/>
  <c r="J520" i="42"/>
  <c r="I520" i="42"/>
  <c r="H520" i="42"/>
  <c r="G520" i="42"/>
  <c r="F520" i="42"/>
  <c r="E520" i="42"/>
  <c r="D520" i="42"/>
  <c r="C520" i="42"/>
  <c r="N519" i="42"/>
  <c r="M519" i="42"/>
  <c r="L519" i="42"/>
  <c r="K519" i="42"/>
  <c r="J519" i="42"/>
  <c r="I519" i="42"/>
  <c r="H519" i="42"/>
  <c r="G519" i="42"/>
  <c r="F519" i="42"/>
  <c r="E519" i="42"/>
  <c r="D519" i="42"/>
  <c r="C519" i="42"/>
  <c r="V518" i="42"/>
  <c r="U518" i="42"/>
  <c r="R518" i="42"/>
  <c r="Q518" i="42"/>
  <c r="P518" i="42"/>
  <c r="O518" i="42"/>
  <c r="M518" i="42"/>
  <c r="N518" i="42" a="1"/>
  <c r="N518" i="42"/>
  <c r="K518" i="42"/>
  <c r="L518" i="42" a="1"/>
  <c r="L518" i="42"/>
  <c r="I518" i="42"/>
  <c r="J518" i="42" a="1"/>
  <c r="J518" i="42"/>
  <c r="G518" i="42"/>
  <c r="H518" i="42" a="1"/>
  <c r="H518" i="42"/>
  <c r="E518" i="42"/>
  <c r="F518" i="42" a="1"/>
  <c r="F518" i="42"/>
  <c r="C518" i="42"/>
  <c r="D518" i="42" a="1"/>
  <c r="D518" i="42"/>
  <c r="N517" i="42"/>
  <c r="A512" i="42"/>
  <c r="M517" i="42"/>
  <c r="L517" i="42"/>
  <c r="K517" i="42"/>
  <c r="J517" i="42"/>
  <c r="I517" i="42"/>
  <c r="H517" i="42"/>
  <c r="G517" i="42"/>
  <c r="F517" i="42"/>
  <c r="E517" i="42"/>
  <c r="D517" i="42"/>
  <c r="C517" i="42"/>
  <c r="N516" i="42"/>
  <c r="M516" i="42"/>
  <c r="L516" i="42"/>
  <c r="K516" i="42"/>
  <c r="J516" i="42"/>
  <c r="I516" i="42"/>
  <c r="H516" i="42"/>
  <c r="G516" i="42"/>
  <c r="F516" i="42"/>
  <c r="E516" i="42"/>
  <c r="D516" i="42"/>
  <c r="C516" i="42"/>
  <c r="N515" i="42"/>
  <c r="M515" i="42"/>
  <c r="L515" i="42"/>
  <c r="K515" i="42"/>
  <c r="J515" i="42"/>
  <c r="I515" i="42"/>
  <c r="H515" i="42"/>
  <c r="G515" i="42"/>
  <c r="F515" i="42"/>
  <c r="E515" i="42"/>
  <c r="D515" i="42"/>
  <c r="C515" i="42"/>
  <c r="N514" i="42"/>
  <c r="M514" i="42"/>
  <c r="L514" i="42"/>
  <c r="K514" i="42"/>
  <c r="J514" i="42"/>
  <c r="I514" i="42"/>
  <c r="H514" i="42"/>
  <c r="G514" i="42"/>
  <c r="F514" i="42"/>
  <c r="E514" i="42"/>
  <c r="D514" i="42"/>
  <c r="C514" i="42"/>
  <c r="N513" i="42"/>
  <c r="M513" i="42"/>
  <c r="L513" i="42"/>
  <c r="K513" i="42"/>
  <c r="J513" i="42"/>
  <c r="I513" i="42"/>
  <c r="H513" i="42"/>
  <c r="G513" i="42"/>
  <c r="F513" i="42"/>
  <c r="E513" i="42"/>
  <c r="D513" i="42"/>
  <c r="C513" i="42"/>
  <c r="V512" i="42"/>
  <c r="U512" i="42"/>
  <c r="R512" i="42"/>
  <c r="Q512" i="42"/>
  <c r="P512" i="42"/>
  <c r="O512" i="42"/>
  <c r="M512" i="42"/>
  <c r="N512" i="42" a="1"/>
  <c r="N512" i="42"/>
  <c r="K512" i="42"/>
  <c r="L512" i="42" a="1"/>
  <c r="L512" i="42"/>
  <c r="I512" i="42"/>
  <c r="J512" i="42" a="1"/>
  <c r="J512" i="42"/>
  <c r="G512" i="42"/>
  <c r="H512" i="42" a="1"/>
  <c r="H512" i="42"/>
  <c r="E512" i="42"/>
  <c r="F512" i="42" a="1"/>
  <c r="F512" i="42"/>
  <c r="C512" i="42"/>
  <c r="D512" i="42" a="1"/>
  <c r="D512" i="42"/>
  <c r="N511" i="42"/>
  <c r="A506" i="42"/>
  <c r="M511" i="42"/>
  <c r="L511" i="42"/>
  <c r="K511" i="42"/>
  <c r="J511" i="42"/>
  <c r="I511" i="42"/>
  <c r="H511" i="42"/>
  <c r="G511" i="42"/>
  <c r="F511" i="42"/>
  <c r="E511" i="42"/>
  <c r="D511" i="42"/>
  <c r="C511" i="42"/>
  <c r="N510" i="42"/>
  <c r="M510" i="42"/>
  <c r="L510" i="42"/>
  <c r="K510" i="42"/>
  <c r="J510" i="42"/>
  <c r="I510" i="42"/>
  <c r="H510" i="42"/>
  <c r="G510" i="42"/>
  <c r="F510" i="42"/>
  <c r="E510" i="42"/>
  <c r="D510" i="42"/>
  <c r="C510" i="42"/>
  <c r="N509" i="42"/>
  <c r="M509" i="42"/>
  <c r="L509" i="42"/>
  <c r="K509" i="42"/>
  <c r="J509" i="42"/>
  <c r="I509" i="42"/>
  <c r="H509" i="42"/>
  <c r="G509" i="42"/>
  <c r="F509" i="42"/>
  <c r="E509" i="42"/>
  <c r="D509" i="42"/>
  <c r="C509" i="42"/>
  <c r="N508" i="42"/>
  <c r="M508" i="42"/>
  <c r="L508" i="42"/>
  <c r="K508" i="42"/>
  <c r="J508" i="42"/>
  <c r="I508" i="42"/>
  <c r="H508" i="42"/>
  <c r="G508" i="42"/>
  <c r="F508" i="42"/>
  <c r="E508" i="42"/>
  <c r="D508" i="42"/>
  <c r="C508" i="42"/>
  <c r="N507" i="42"/>
  <c r="M507" i="42"/>
  <c r="L507" i="42"/>
  <c r="K507" i="42"/>
  <c r="J507" i="42"/>
  <c r="I507" i="42"/>
  <c r="H507" i="42"/>
  <c r="G507" i="42"/>
  <c r="F507" i="42"/>
  <c r="E507" i="42"/>
  <c r="D507" i="42"/>
  <c r="C507" i="42"/>
  <c r="V506" i="42"/>
  <c r="U506" i="42"/>
  <c r="R506" i="42"/>
  <c r="Q506" i="42"/>
  <c r="P506" i="42"/>
  <c r="O506" i="42"/>
  <c r="M506" i="42"/>
  <c r="N506" i="42" a="1"/>
  <c r="N506" i="42"/>
  <c r="K506" i="42"/>
  <c r="L506" i="42" a="1"/>
  <c r="L506" i="42"/>
  <c r="I506" i="42"/>
  <c r="J506" i="42" a="1"/>
  <c r="J506" i="42"/>
  <c r="G506" i="42"/>
  <c r="H506" i="42" a="1"/>
  <c r="H506" i="42"/>
  <c r="E506" i="42"/>
  <c r="F506" i="42" a="1"/>
  <c r="F506" i="42"/>
  <c r="C506" i="42"/>
  <c r="D506" i="42" a="1"/>
  <c r="D506" i="42"/>
  <c r="N505" i="42"/>
  <c r="A500" i="42"/>
  <c r="M505" i="42"/>
  <c r="L505" i="42"/>
  <c r="K505" i="42"/>
  <c r="J505" i="42"/>
  <c r="I505" i="42"/>
  <c r="H505" i="42"/>
  <c r="G505" i="42"/>
  <c r="F505" i="42"/>
  <c r="E505" i="42"/>
  <c r="D505" i="42"/>
  <c r="C505" i="42"/>
  <c r="N504" i="42"/>
  <c r="M504" i="42"/>
  <c r="L504" i="42"/>
  <c r="K504" i="42"/>
  <c r="J504" i="42"/>
  <c r="I504" i="42"/>
  <c r="H504" i="42"/>
  <c r="G504" i="42"/>
  <c r="F504" i="42"/>
  <c r="E504" i="42"/>
  <c r="D504" i="42"/>
  <c r="C504" i="42"/>
  <c r="N503" i="42"/>
  <c r="M503" i="42"/>
  <c r="L503" i="42"/>
  <c r="K503" i="42"/>
  <c r="J503" i="42"/>
  <c r="I503" i="42"/>
  <c r="H503" i="42"/>
  <c r="G503" i="42"/>
  <c r="F503" i="42"/>
  <c r="E503" i="42"/>
  <c r="D503" i="42"/>
  <c r="C503" i="42"/>
  <c r="N502" i="42"/>
  <c r="M502" i="42"/>
  <c r="L502" i="42"/>
  <c r="K502" i="42"/>
  <c r="J502" i="42"/>
  <c r="I502" i="42"/>
  <c r="H502" i="42"/>
  <c r="G502" i="42"/>
  <c r="F502" i="42"/>
  <c r="E502" i="42"/>
  <c r="D502" i="42"/>
  <c r="C502" i="42"/>
  <c r="N501" i="42"/>
  <c r="M501" i="42"/>
  <c r="L501" i="42"/>
  <c r="K501" i="42"/>
  <c r="J501" i="42"/>
  <c r="I501" i="42"/>
  <c r="H501" i="42"/>
  <c r="G501" i="42"/>
  <c r="F501" i="42"/>
  <c r="E501" i="42"/>
  <c r="D501" i="42"/>
  <c r="C501" i="42"/>
  <c r="V500" i="42"/>
  <c r="U500" i="42"/>
  <c r="R500" i="42"/>
  <c r="Q500" i="42"/>
  <c r="P500" i="42"/>
  <c r="O500" i="42"/>
  <c r="M500" i="42"/>
  <c r="N500" i="42" a="1"/>
  <c r="N500" i="42"/>
  <c r="K500" i="42"/>
  <c r="L500" i="42" a="1"/>
  <c r="L500" i="42"/>
  <c r="I500" i="42"/>
  <c r="J500" i="42" a="1"/>
  <c r="J500" i="42"/>
  <c r="G500" i="42"/>
  <c r="H500" i="42" a="1"/>
  <c r="H500" i="42"/>
  <c r="E500" i="42"/>
  <c r="F500" i="42" a="1"/>
  <c r="F500" i="42"/>
  <c r="C500" i="42"/>
  <c r="D500" i="42" a="1"/>
  <c r="D500" i="42"/>
  <c r="N499" i="42"/>
  <c r="A494" i="42"/>
  <c r="M499" i="42"/>
  <c r="L499" i="42"/>
  <c r="K499" i="42"/>
  <c r="J499" i="42"/>
  <c r="I499" i="42"/>
  <c r="H499" i="42"/>
  <c r="G499" i="42"/>
  <c r="F499" i="42"/>
  <c r="E499" i="42"/>
  <c r="D499" i="42"/>
  <c r="C499" i="42"/>
  <c r="N498" i="42"/>
  <c r="M498" i="42"/>
  <c r="L498" i="42"/>
  <c r="K498" i="42"/>
  <c r="J498" i="42"/>
  <c r="I498" i="42"/>
  <c r="H498" i="42"/>
  <c r="G498" i="42"/>
  <c r="F498" i="42"/>
  <c r="E498" i="42"/>
  <c r="D498" i="42"/>
  <c r="C498" i="42"/>
  <c r="N497" i="42"/>
  <c r="M497" i="42"/>
  <c r="L497" i="42"/>
  <c r="K497" i="42"/>
  <c r="J497" i="42"/>
  <c r="I497" i="42"/>
  <c r="H497" i="42"/>
  <c r="G497" i="42"/>
  <c r="F497" i="42"/>
  <c r="E497" i="42"/>
  <c r="D497" i="42"/>
  <c r="C497" i="42"/>
  <c r="N496" i="42"/>
  <c r="M496" i="42"/>
  <c r="L496" i="42"/>
  <c r="K496" i="42"/>
  <c r="J496" i="42"/>
  <c r="I496" i="42"/>
  <c r="H496" i="42"/>
  <c r="G496" i="42"/>
  <c r="F496" i="42"/>
  <c r="E496" i="42"/>
  <c r="D496" i="42"/>
  <c r="C496" i="42"/>
  <c r="N495" i="42"/>
  <c r="M495" i="42"/>
  <c r="L495" i="42"/>
  <c r="K495" i="42"/>
  <c r="J495" i="42"/>
  <c r="I495" i="42"/>
  <c r="H495" i="42"/>
  <c r="G495" i="42"/>
  <c r="F495" i="42"/>
  <c r="E495" i="42"/>
  <c r="D495" i="42"/>
  <c r="C495" i="42"/>
  <c r="V494" i="42"/>
  <c r="U494" i="42"/>
  <c r="R494" i="42"/>
  <c r="Q494" i="42"/>
  <c r="P494" i="42"/>
  <c r="O494" i="42"/>
  <c r="M494" i="42"/>
  <c r="N494" i="42" a="1"/>
  <c r="N494" i="42"/>
  <c r="K494" i="42"/>
  <c r="L494" i="42" a="1"/>
  <c r="L494" i="42"/>
  <c r="I494" i="42"/>
  <c r="J494" i="42" a="1"/>
  <c r="J494" i="42"/>
  <c r="G494" i="42"/>
  <c r="H494" i="42" a="1"/>
  <c r="H494" i="42"/>
  <c r="E494" i="42"/>
  <c r="F494" i="42" a="1"/>
  <c r="F494" i="42"/>
  <c r="C494" i="42"/>
  <c r="D494" i="42" a="1"/>
  <c r="D494" i="42"/>
  <c r="N493" i="42"/>
  <c r="A488" i="42"/>
  <c r="M493" i="42"/>
  <c r="L493" i="42"/>
  <c r="K493" i="42"/>
  <c r="J493" i="42"/>
  <c r="I493" i="42"/>
  <c r="H493" i="42"/>
  <c r="G493" i="42"/>
  <c r="F493" i="42"/>
  <c r="E493" i="42"/>
  <c r="D493" i="42"/>
  <c r="C493" i="42"/>
  <c r="N492" i="42"/>
  <c r="M492" i="42"/>
  <c r="L492" i="42"/>
  <c r="K492" i="42"/>
  <c r="J492" i="42"/>
  <c r="I492" i="42"/>
  <c r="H492" i="42"/>
  <c r="G492" i="42"/>
  <c r="F492" i="42"/>
  <c r="E492" i="42"/>
  <c r="D492" i="42"/>
  <c r="C492" i="42"/>
  <c r="N491" i="42"/>
  <c r="M491" i="42"/>
  <c r="L491" i="42"/>
  <c r="K491" i="42"/>
  <c r="J491" i="42"/>
  <c r="I491" i="42"/>
  <c r="H491" i="42"/>
  <c r="G491" i="42"/>
  <c r="F491" i="42"/>
  <c r="E491" i="42"/>
  <c r="D491" i="42"/>
  <c r="C491" i="42"/>
  <c r="N490" i="42"/>
  <c r="M490" i="42"/>
  <c r="L490" i="42"/>
  <c r="K490" i="42"/>
  <c r="J490" i="42"/>
  <c r="I490" i="42"/>
  <c r="H490" i="42"/>
  <c r="G490" i="42"/>
  <c r="F490" i="42"/>
  <c r="E490" i="42"/>
  <c r="D490" i="42"/>
  <c r="C490" i="42"/>
  <c r="N489" i="42"/>
  <c r="M489" i="42"/>
  <c r="L489" i="42"/>
  <c r="K489" i="42"/>
  <c r="J489" i="42"/>
  <c r="I489" i="42"/>
  <c r="H489" i="42"/>
  <c r="G489" i="42"/>
  <c r="F489" i="42"/>
  <c r="E489" i="42"/>
  <c r="D489" i="42"/>
  <c r="C489" i="42"/>
  <c r="V488" i="42"/>
  <c r="U488" i="42"/>
  <c r="R488" i="42"/>
  <c r="Q488" i="42"/>
  <c r="P488" i="42"/>
  <c r="O488" i="42"/>
  <c r="M488" i="42"/>
  <c r="N488" i="42" a="1"/>
  <c r="N488" i="42"/>
  <c r="K488" i="42"/>
  <c r="L488" i="42" a="1"/>
  <c r="L488" i="42"/>
  <c r="I488" i="42"/>
  <c r="J488" i="42" a="1"/>
  <c r="J488" i="42"/>
  <c r="G488" i="42"/>
  <c r="H488" i="42" a="1"/>
  <c r="H488" i="42"/>
  <c r="E488" i="42"/>
  <c r="F488" i="42" a="1"/>
  <c r="F488" i="42"/>
  <c r="C488" i="42"/>
  <c r="D488" i="42" a="1"/>
  <c r="D488" i="42"/>
  <c r="N487" i="42"/>
  <c r="A482" i="42"/>
  <c r="M487" i="42"/>
  <c r="L487" i="42"/>
  <c r="K487" i="42"/>
  <c r="J487" i="42"/>
  <c r="I487" i="42"/>
  <c r="H487" i="42"/>
  <c r="G487" i="42"/>
  <c r="F487" i="42"/>
  <c r="E487" i="42"/>
  <c r="D487" i="42"/>
  <c r="C487" i="42"/>
  <c r="N486" i="42"/>
  <c r="M486" i="42"/>
  <c r="L486" i="42"/>
  <c r="K486" i="42"/>
  <c r="J486" i="42"/>
  <c r="I486" i="42"/>
  <c r="H486" i="42"/>
  <c r="G486" i="42"/>
  <c r="F486" i="42"/>
  <c r="E486" i="42"/>
  <c r="D486" i="42"/>
  <c r="C486" i="42"/>
  <c r="N485" i="42"/>
  <c r="M485" i="42"/>
  <c r="L485" i="42"/>
  <c r="K485" i="42"/>
  <c r="J485" i="42"/>
  <c r="I485" i="42"/>
  <c r="H485" i="42"/>
  <c r="G485" i="42"/>
  <c r="F485" i="42"/>
  <c r="E485" i="42"/>
  <c r="D485" i="42"/>
  <c r="C485" i="42"/>
  <c r="N484" i="42"/>
  <c r="M484" i="42"/>
  <c r="L484" i="42"/>
  <c r="K484" i="42"/>
  <c r="J484" i="42"/>
  <c r="I484" i="42"/>
  <c r="H484" i="42"/>
  <c r="G484" i="42"/>
  <c r="F484" i="42"/>
  <c r="E484" i="42"/>
  <c r="D484" i="42"/>
  <c r="C484" i="42"/>
  <c r="N483" i="42"/>
  <c r="M483" i="42"/>
  <c r="L483" i="42"/>
  <c r="K483" i="42"/>
  <c r="J483" i="42"/>
  <c r="I483" i="42"/>
  <c r="H483" i="42"/>
  <c r="G483" i="42"/>
  <c r="F483" i="42"/>
  <c r="E483" i="42"/>
  <c r="D483" i="42"/>
  <c r="C483" i="42"/>
  <c r="V482" i="42"/>
  <c r="U482" i="42"/>
  <c r="R482" i="42"/>
  <c r="Q482" i="42"/>
  <c r="P482" i="42"/>
  <c r="O482" i="42"/>
  <c r="M482" i="42"/>
  <c r="N482" i="42" a="1"/>
  <c r="N482" i="42"/>
  <c r="K482" i="42"/>
  <c r="L482" i="42" a="1"/>
  <c r="L482" i="42"/>
  <c r="I482" i="42"/>
  <c r="J482" i="42" a="1"/>
  <c r="J482" i="42"/>
  <c r="G482" i="42"/>
  <c r="H482" i="42" a="1"/>
  <c r="H482" i="42"/>
  <c r="E482" i="42"/>
  <c r="F482" i="42" a="1"/>
  <c r="F482" i="42"/>
  <c r="C482" i="42"/>
  <c r="D482" i="42" a="1"/>
  <c r="D482" i="42"/>
  <c r="N481" i="42"/>
  <c r="A476" i="42"/>
  <c r="M481" i="42"/>
  <c r="L481" i="42"/>
  <c r="K481" i="42"/>
  <c r="J481" i="42"/>
  <c r="I481" i="42"/>
  <c r="H481" i="42"/>
  <c r="G481" i="42"/>
  <c r="F481" i="42"/>
  <c r="E481" i="42"/>
  <c r="D481" i="42"/>
  <c r="C481" i="42"/>
  <c r="N480" i="42"/>
  <c r="M480" i="42"/>
  <c r="L480" i="42"/>
  <c r="K480" i="42"/>
  <c r="J480" i="42"/>
  <c r="I480" i="42"/>
  <c r="H480" i="42"/>
  <c r="G480" i="42"/>
  <c r="F480" i="42"/>
  <c r="E480" i="42"/>
  <c r="D480" i="42"/>
  <c r="C480" i="42"/>
  <c r="N479" i="42"/>
  <c r="M479" i="42"/>
  <c r="L479" i="42"/>
  <c r="K479" i="42"/>
  <c r="J479" i="42"/>
  <c r="I479" i="42"/>
  <c r="H479" i="42"/>
  <c r="G479" i="42"/>
  <c r="F479" i="42"/>
  <c r="E479" i="42"/>
  <c r="D479" i="42"/>
  <c r="C479" i="42"/>
  <c r="N478" i="42"/>
  <c r="M478" i="42"/>
  <c r="L478" i="42"/>
  <c r="K478" i="42"/>
  <c r="J478" i="42"/>
  <c r="I478" i="42"/>
  <c r="H478" i="42"/>
  <c r="G478" i="42"/>
  <c r="F478" i="42"/>
  <c r="E478" i="42"/>
  <c r="D478" i="42"/>
  <c r="C478" i="42"/>
  <c r="N477" i="42"/>
  <c r="M477" i="42"/>
  <c r="L477" i="42"/>
  <c r="K477" i="42"/>
  <c r="J477" i="42"/>
  <c r="I477" i="42"/>
  <c r="H477" i="42"/>
  <c r="G477" i="42"/>
  <c r="F477" i="42"/>
  <c r="E477" i="42"/>
  <c r="D477" i="42"/>
  <c r="C477" i="42"/>
  <c r="V476" i="42"/>
  <c r="U476" i="42"/>
  <c r="R476" i="42"/>
  <c r="Q476" i="42"/>
  <c r="P476" i="42"/>
  <c r="O476" i="42"/>
  <c r="M476" i="42"/>
  <c r="N476" i="42" a="1"/>
  <c r="N476" i="42"/>
  <c r="K476" i="42"/>
  <c r="L476" i="42" a="1"/>
  <c r="L476" i="42"/>
  <c r="I476" i="42"/>
  <c r="J476" i="42" a="1"/>
  <c r="J476" i="42"/>
  <c r="G476" i="42"/>
  <c r="H476" i="42" a="1"/>
  <c r="H476" i="42"/>
  <c r="E476" i="42"/>
  <c r="F476" i="42" a="1"/>
  <c r="F476" i="42"/>
  <c r="C476" i="42"/>
  <c r="D476" i="42" a="1"/>
  <c r="D476" i="42"/>
  <c r="N475" i="42"/>
  <c r="A470" i="42"/>
  <c r="M475" i="42"/>
  <c r="L475" i="42"/>
  <c r="K475" i="42"/>
  <c r="J475" i="42"/>
  <c r="I475" i="42"/>
  <c r="H475" i="42"/>
  <c r="G475" i="42"/>
  <c r="F475" i="42"/>
  <c r="E475" i="42"/>
  <c r="D475" i="42"/>
  <c r="C475" i="42"/>
  <c r="N474" i="42"/>
  <c r="M474" i="42"/>
  <c r="L474" i="42"/>
  <c r="K474" i="42"/>
  <c r="J474" i="42"/>
  <c r="I474" i="42"/>
  <c r="H474" i="42"/>
  <c r="G474" i="42"/>
  <c r="F474" i="42"/>
  <c r="E474" i="42"/>
  <c r="D474" i="42"/>
  <c r="C474" i="42"/>
  <c r="N473" i="42"/>
  <c r="M473" i="42"/>
  <c r="L473" i="42"/>
  <c r="K473" i="42"/>
  <c r="J473" i="42"/>
  <c r="I473" i="42"/>
  <c r="H473" i="42"/>
  <c r="G473" i="42"/>
  <c r="F473" i="42"/>
  <c r="E473" i="42"/>
  <c r="D473" i="42"/>
  <c r="C473" i="42"/>
  <c r="N472" i="42"/>
  <c r="M472" i="42"/>
  <c r="L472" i="42"/>
  <c r="K472" i="42"/>
  <c r="J472" i="42"/>
  <c r="I472" i="42"/>
  <c r="H472" i="42"/>
  <c r="G472" i="42"/>
  <c r="F472" i="42"/>
  <c r="E472" i="42"/>
  <c r="D472" i="42"/>
  <c r="C472" i="42"/>
  <c r="N471" i="42"/>
  <c r="M471" i="42"/>
  <c r="L471" i="42"/>
  <c r="K471" i="42"/>
  <c r="J471" i="42"/>
  <c r="I471" i="42"/>
  <c r="H471" i="42"/>
  <c r="G471" i="42"/>
  <c r="F471" i="42"/>
  <c r="E471" i="42"/>
  <c r="D471" i="42"/>
  <c r="C471" i="42"/>
  <c r="V470" i="42"/>
  <c r="U470" i="42"/>
  <c r="R470" i="42"/>
  <c r="Q470" i="42"/>
  <c r="P470" i="42"/>
  <c r="O470" i="42"/>
  <c r="M470" i="42"/>
  <c r="N470" i="42" a="1"/>
  <c r="N470" i="42"/>
  <c r="K470" i="42"/>
  <c r="L470" i="42" a="1"/>
  <c r="L470" i="42"/>
  <c r="I470" i="42"/>
  <c r="J470" i="42" a="1"/>
  <c r="J470" i="42"/>
  <c r="G470" i="42"/>
  <c r="H470" i="42" a="1"/>
  <c r="H470" i="42"/>
  <c r="E470" i="42"/>
  <c r="F470" i="42" a="1"/>
  <c r="F470" i="42"/>
  <c r="C470" i="42"/>
  <c r="D470" i="42" a="1"/>
  <c r="D470" i="42"/>
  <c r="N469" i="42"/>
  <c r="A464" i="42"/>
  <c r="M469" i="42"/>
  <c r="L469" i="42"/>
  <c r="K469" i="42"/>
  <c r="J469" i="42"/>
  <c r="I469" i="42"/>
  <c r="H469" i="42"/>
  <c r="G469" i="42"/>
  <c r="F469" i="42"/>
  <c r="E469" i="42"/>
  <c r="D469" i="42"/>
  <c r="C469" i="42"/>
  <c r="N468" i="42"/>
  <c r="M468" i="42"/>
  <c r="L468" i="42"/>
  <c r="K468" i="42"/>
  <c r="J468" i="42"/>
  <c r="I468" i="42"/>
  <c r="H468" i="42"/>
  <c r="G468" i="42"/>
  <c r="F468" i="42"/>
  <c r="E468" i="42"/>
  <c r="D468" i="42"/>
  <c r="C468" i="42"/>
  <c r="N467" i="42"/>
  <c r="M467" i="42"/>
  <c r="L467" i="42"/>
  <c r="K467" i="42"/>
  <c r="J467" i="42"/>
  <c r="I467" i="42"/>
  <c r="H467" i="42"/>
  <c r="G467" i="42"/>
  <c r="F467" i="42"/>
  <c r="E467" i="42"/>
  <c r="D467" i="42"/>
  <c r="C467" i="42"/>
  <c r="N466" i="42"/>
  <c r="M466" i="42"/>
  <c r="L466" i="42"/>
  <c r="K466" i="42"/>
  <c r="J466" i="42"/>
  <c r="I466" i="42"/>
  <c r="H466" i="42"/>
  <c r="G466" i="42"/>
  <c r="F466" i="42"/>
  <c r="E466" i="42"/>
  <c r="D466" i="42"/>
  <c r="C466" i="42"/>
  <c r="N465" i="42"/>
  <c r="M465" i="42"/>
  <c r="L465" i="42"/>
  <c r="K465" i="42"/>
  <c r="J465" i="42"/>
  <c r="I465" i="42"/>
  <c r="H465" i="42"/>
  <c r="G465" i="42"/>
  <c r="F465" i="42"/>
  <c r="E465" i="42"/>
  <c r="D465" i="42"/>
  <c r="C465" i="42"/>
  <c r="V464" i="42"/>
  <c r="U464" i="42"/>
  <c r="R464" i="42"/>
  <c r="Q464" i="42"/>
  <c r="P464" i="42"/>
  <c r="O464" i="42"/>
  <c r="M464" i="42"/>
  <c r="N464" i="42" a="1"/>
  <c r="N464" i="42"/>
  <c r="K464" i="42"/>
  <c r="L464" i="42" a="1"/>
  <c r="L464" i="42"/>
  <c r="I464" i="42"/>
  <c r="J464" i="42" a="1"/>
  <c r="J464" i="42"/>
  <c r="G464" i="42"/>
  <c r="H464" i="42" a="1"/>
  <c r="H464" i="42"/>
  <c r="E464" i="42"/>
  <c r="F464" i="42" a="1"/>
  <c r="F464" i="42"/>
  <c r="C464" i="42"/>
  <c r="D464" i="42" a="1"/>
  <c r="D464" i="42"/>
  <c r="N463" i="42"/>
  <c r="A458" i="42"/>
  <c r="M463" i="42"/>
  <c r="L463" i="42"/>
  <c r="K463" i="42"/>
  <c r="J463" i="42"/>
  <c r="I463" i="42"/>
  <c r="H463" i="42"/>
  <c r="G463" i="42"/>
  <c r="F463" i="42"/>
  <c r="E463" i="42"/>
  <c r="D463" i="42"/>
  <c r="C463" i="42"/>
  <c r="N462" i="42"/>
  <c r="M462" i="42"/>
  <c r="L462" i="42"/>
  <c r="K462" i="42"/>
  <c r="J462" i="42"/>
  <c r="I462" i="42"/>
  <c r="H462" i="42"/>
  <c r="G462" i="42"/>
  <c r="F462" i="42"/>
  <c r="E462" i="42"/>
  <c r="D462" i="42"/>
  <c r="C462" i="42"/>
  <c r="N461" i="42"/>
  <c r="M461" i="42"/>
  <c r="L461" i="42"/>
  <c r="K461" i="42"/>
  <c r="J461" i="42"/>
  <c r="I461" i="42"/>
  <c r="H461" i="42"/>
  <c r="G461" i="42"/>
  <c r="F461" i="42"/>
  <c r="E461" i="42"/>
  <c r="D461" i="42"/>
  <c r="C461" i="42"/>
  <c r="N460" i="42"/>
  <c r="M460" i="42"/>
  <c r="L460" i="42"/>
  <c r="K460" i="42"/>
  <c r="J460" i="42"/>
  <c r="I460" i="42"/>
  <c r="H460" i="42"/>
  <c r="G460" i="42"/>
  <c r="F460" i="42"/>
  <c r="E460" i="42"/>
  <c r="D460" i="42"/>
  <c r="C460" i="42"/>
  <c r="N459" i="42"/>
  <c r="M459" i="42"/>
  <c r="L459" i="42"/>
  <c r="K459" i="42"/>
  <c r="J459" i="42"/>
  <c r="I459" i="42"/>
  <c r="H459" i="42"/>
  <c r="G459" i="42"/>
  <c r="F459" i="42"/>
  <c r="E459" i="42"/>
  <c r="D459" i="42"/>
  <c r="C459" i="42"/>
  <c r="V458" i="42"/>
  <c r="U458" i="42"/>
  <c r="R458" i="42"/>
  <c r="Q458" i="42"/>
  <c r="P458" i="42"/>
  <c r="O458" i="42"/>
  <c r="M458" i="42"/>
  <c r="N458" i="42" a="1"/>
  <c r="N458" i="42"/>
  <c r="K458" i="42"/>
  <c r="L458" i="42" a="1"/>
  <c r="L458" i="42"/>
  <c r="I458" i="42"/>
  <c r="J458" i="42" a="1"/>
  <c r="J458" i="42"/>
  <c r="G458" i="42"/>
  <c r="H458" i="42" a="1"/>
  <c r="H458" i="42"/>
  <c r="E458" i="42"/>
  <c r="F458" i="42" a="1"/>
  <c r="F458" i="42"/>
  <c r="C458" i="42"/>
  <c r="D458" i="42" a="1"/>
  <c r="D458" i="42"/>
  <c r="N457" i="42"/>
  <c r="A452" i="42"/>
  <c r="M457" i="42"/>
  <c r="L457" i="42"/>
  <c r="K457" i="42"/>
  <c r="J457" i="42"/>
  <c r="I457" i="42"/>
  <c r="H457" i="42"/>
  <c r="G457" i="42"/>
  <c r="F457" i="42"/>
  <c r="E457" i="42"/>
  <c r="D457" i="42"/>
  <c r="C457" i="42"/>
  <c r="N456" i="42"/>
  <c r="M456" i="42"/>
  <c r="L456" i="42"/>
  <c r="K456" i="42"/>
  <c r="J456" i="42"/>
  <c r="I456" i="42"/>
  <c r="H456" i="42"/>
  <c r="G456" i="42"/>
  <c r="F456" i="42"/>
  <c r="E456" i="42"/>
  <c r="D456" i="42"/>
  <c r="C456" i="42"/>
  <c r="N455" i="42"/>
  <c r="M455" i="42"/>
  <c r="L455" i="42"/>
  <c r="K455" i="42"/>
  <c r="J455" i="42"/>
  <c r="I455" i="42"/>
  <c r="H455" i="42"/>
  <c r="G455" i="42"/>
  <c r="F455" i="42"/>
  <c r="E455" i="42"/>
  <c r="D455" i="42"/>
  <c r="C455" i="42"/>
  <c r="N454" i="42"/>
  <c r="M454" i="42"/>
  <c r="L454" i="42"/>
  <c r="K454" i="42"/>
  <c r="J454" i="42"/>
  <c r="I454" i="42"/>
  <c r="H454" i="42"/>
  <c r="G454" i="42"/>
  <c r="F454" i="42"/>
  <c r="E454" i="42"/>
  <c r="D454" i="42"/>
  <c r="C454" i="42"/>
  <c r="N453" i="42"/>
  <c r="M453" i="42"/>
  <c r="L453" i="42"/>
  <c r="K453" i="42"/>
  <c r="J453" i="42"/>
  <c r="I453" i="42"/>
  <c r="H453" i="42"/>
  <c r="G453" i="42"/>
  <c r="F453" i="42"/>
  <c r="E453" i="42"/>
  <c r="D453" i="42"/>
  <c r="C453" i="42"/>
  <c r="V452" i="42"/>
  <c r="U452" i="42"/>
  <c r="R452" i="42"/>
  <c r="Q452" i="42"/>
  <c r="P452" i="42"/>
  <c r="O452" i="42"/>
  <c r="M452" i="42"/>
  <c r="N452" i="42" a="1"/>
  <c r="N452" i="42"/>
  <c r="K452" i="42"/>
  <c r="L452" i="42" a="1"/>
  <c r="L452" i="42"/>
  <c r="I452" i="42"/>
  <c r="J452" i="42" a="1"/>
  <c r="J452" i="42"/>
  <c r="G452" i="42"/>
  <c r="H452" i="42" a="1"/>
  <c r="H452" i="42"/>
  <c r="E452" i="42"/>
  <c r="F452" i="42" a="1"/>
  <c r="F452" i="42"/>
  <c r="C452" i="42"/>
  <c r="D452" i="42" a="1"/>
  <c r="D452" i="42"/>
  <c r="N451" i="42"/>
  <c r="A446" i="42"/>
  <c r="M451" i="42"/>
  <c r="L451" i="42"/>
  <c r="K451" i="42"/>
  <c r="J451" i="42"/>
  <c r="I451" i="42"/>
  <c r="H451" i="42"/>
  <c r="G451" i="42"/>
  <c r="F451" i="42"/>
  <c r="E451" i="42"/>
  <c r="D451" i="42"/>
  <c r="C451" i="42"/>
  <c r="N450" i="42"/>
  <c r="M450" i="42"/>
  <c r="L450" i="42"/>
  <c r="K450" i="42"/>
  <c r="J450" i="42"/>
  <c r="I450" i="42"/>
  <c r="H450" i="42"/>
  <c r="G450" i="42"/>
  <c r="F450" i="42"/>
  <c r="E450" i="42"/>
  <c r="D450" i="42"/>
  <c r="C450" i="42"/>
  <c r="N449" i="42"/>
  <c r="M449" i="42"/>
  <c r="L449" i="42"/>
  <c r="K449" i="42"/>
  <c r="J449" i="42"/>
  <c r="I449" i="42"/>
  <c r="H449" i="42"/>
  <c r="G449" i="42"/>
  <c r="F449" i="42"/>
  <c r="E449" i="42"/>
  <c r="D449" i="42"/>
  <c r="C449" i="42"/>
  <c r="N448" i="42"/>
  <c r="M448" i="42"/>
  <c r="L448" i="42"/>
  <c r="K448" i="42"/>
  <c r="J448" i="42"/>
  <c r="I448" i="42"/>
  <c r="H448" i="42"/>
  <c r="G448" i="42"/>
  <c r="F448" i="42"/>
  <c r="E448" i="42"/>
  <c r="D448" i="42"/>
  <c r="C448" i="42"/>
  <c r="N447" i="42"/>
  <c r="M447" i="42"/>
  <c r="L447" i="42"/>
  <c r="K447" i="42"/>
  <c r="J447" i="42"/>
  <c r="I447" i="42"/>
  <c r="H447" i="42"/>
  <c r="G447" i="42"/>
  <c r="F447" i="42"/>
  <c r="E447" i="42"/>
  <c r="D447" i="42"/>
  <c r="C447" i="42"/>
  <c r="V446" i="42"/>
  <c r="U446" i="42"/>
  <c r="R446" i="42"/>
  <c r="Q446" i="42"/>
  <c r="P446" i="42"/>
  <c r="O446" i="42"/>
  <c r="M446" i="42"/>
  <c r="N446" i="42" a="1"/>
  <c r="N446" i="42"/>
  <c r="K446" i="42"/>
  <c r="L446" i="42" a="1"/>
  <c r="L446" i="42"/>
  <c r="I446" i="42"/>
  <c r="J446" i="42" a="1"/>
  <c r="J446" i="42"/>
  <c r="G446" i="42"/>
  <c r="H446" i="42" a="1"/>
  <c r="H446" i="42"/>
  <c r="E446" i="42"/>
  <c r="F446" i="42" a="1"/>
  <c r="F446" i="42"/>
  <c r="C446" i="42"/>
  <c r="D446" i="42" a="1"/>
  <c r="D446" i="42"/>
  <c r="N445" i="42"/>
  <c r="A440" i="42"/>
  <c r="M445" i="42"/>
  <c r="L445" i="42"/>
  <c r="K445" i="42"/>
  <c r="J445" i="42"/>
  <c r="I445" i="42"/>
  <c r="H445" i="42"/>
  <c r="G445" i="42"/>
  <c r="F445" i="42"/>
  <c r="E445" i="42"/>
  <c r="D445" i="42"/>
  <c r="C445" i="42"/>
  <c r="N444" i="42"/>
  <c r="M444" i="42"/>
  <c r="L444" i="42"/>
  <c r="K444" i="42"/>
  <c r="J444" i="42"/>
  <c r="I444" i="42"/>
  <c r="H444" i="42"/>
  <c r="G444" i="42"/>
  <c r="F444" i="42"/>
  <c r="E444" i="42"/>
  <c r="D444" i="42"/>
  <c r="C444" i="42"/>
  <c r="N443" i="42"/>
  <c r="M443" i="42"/>
  <c r="L443" i="42"/>
  <c r="K443" i="42"/>
  <c r="J443" i="42"/>
  <c r="I443" i="42"/>
  <c r="H443" i="42"/>
  <c r="G443" i="42"/>
  <c r="F443" i="42"/>
  <c r="E443" i="42"/>
  <c r="D443" i="42"/>
  <c r="C443" i="42"/>
  <c r="N442" i="42"/>
  <c r="M442" i="42"/>
  <c r="L442" i="42"/>
  <c r="K442" i="42"/>
  <c r="J442" i="42"/>
  <c r="I442" i="42"/>
  <c r="H442" i="42"/>
  <c r="G442" i="42"/>
  <c r="F442" i="42"/>
  <c r="E442" i="42"/>
  <c r="D442" i="42"/>
  <c r="C442" i="42"/>
  <c r="N441" i="42"/>
  <c r="M441" i="42"/>
  <c r="L441" i="42"/>
  <c r="K441" i="42"/>
  <c r="J441" i="42"/>
  <c r="I441" i="42"/>
  <c r="H441" i="42"/>
  <c r="G441" i="42"/>
  <c r="F441" i="42"/>
  <c r="E441" i="42"/>
  <c r="D441" i="42"/>
  <c r="C441" i="42"/>
  <c r="V440" i="42"/>
  <c r="U440" i="42"/>
  <c r="R440" i="42"/>
  <c r="Q440" i="42"/>
  <c r="P440" i="42"/>
  <c r="O440" i="42"/>
  <c r="M440" i="42"/>
  <c r="N440" i="42" a="1"/>
  <c r="N440" i="42"/>
  <c r="K440" i="42"/>
  <c r="L440" i="42" a="1"/>
  <c r="L440" i="42"/>
  <c r="I440" i="42"/>
  <c r="J440" i="42" a="1"/>
  <c r="J440" i="42"/>
  <c r="G440" i="42"/>
  <c r="H440" i="42" a="1"/>
  <c r="H440" i="42"/>
  <c r="E440" i="42"/>
  <c r="F440" i="42" a="1"/>
  <c r="F440" i="42"/>
  <c r="C440" i="42"/>
  <c r="D440" i="42" a="1"/>
  <c r="D440" i="42"/>
  <c r="N439" i="42"/>
  <c r="A434" i="42"/>
  <c r="M439" i="42"/>
  <c r="L439" i="42"/>
  <c r="K439" i="42"/>
  <c r="J439" i="42"/>
  <c r="I439" i="42"/>
  <c r="H439" i="42"/>
  <c r="G439" i="42"/>
  <c r="F439" i="42"/>
  <c r="E439" i="42"/>
  <c r="D439" i="42"/>
  <c r="C439" i="42"/>
  <c r="N438" i="42"/>
  <c r="M438" i="42"/>
  <c r="L438" i="42"/>
  <c r="K438" i="42"/>
  <c r="J438" i="42"/>
  <c r="I438" i="42"/>
  <c r="H438" i="42"/>
  <c r="G438" i="42"/>
  <c r="F438" i="42"/>
  <c r="E438" i="42"/>
  <c r="D438" i="42"/>
  <c r="C438" i="42"/>
  <c r="N437" i="42"/>
  <c r="M437" i="42"/>
  <c r="L437" i="42"/>
  <c r="K437" i="42"/>
  <c r="J437" i="42"/>
  <c r="I437" i="42"/>
  <c r="H437" i="42"/>
  <c r="G437" i="42"/>
  <c r="F437" i="42"/>
  <c r="E437" i="42"/>
  <c r="D437" i="42"/>
  <c r="C437" i="42"/>
  <c r="N436" i="42"/>
  <c r="M436" i="42"/>
  <c r="L436" i="42"/>
  <c r="K436" i="42"/>
  <c r="J436" i="42"/>
  <c r="I436" i="42"/>
  <c r="H436" i="42"/>
  <c r="G436" i="42"/>
  <c r="F436" i="42"/>
  <c r="E436" i="42"/>
  <c r="D436" i="42"/>
  <c r="C436" i="42"/>
  <c r="N435" i="42"/>
  <c r="M435" i="42"/>
  <c r="L435" i="42"/>
  <c r="K435" i="42"/>
  <c r="J435" i="42"/>
  <c r="I435" i="42"/>
  <c r="H435" i="42"/>
  <c r="G435" i="42"/>
  <c r="F435" i="42"/>
  <c r="E435" i="42"/>
  <c r="D435" i="42"/>
  <c r="C435" i="42"/>
  <c r="V434" i="42"/>
  <c r="U434" i="42"/>
  <c r="R434" i="42"/>
  <c r="Q434" i="42"/>
  <c r="P434" i="42"/>
  <c r="O434" i="42"/>
  <c r="M434" i="42"/>
  <c r="N434" i="42" a="1"/>
  <c r="N434" i="42"/>
  <c r="K434" i="42"/>
  <c r="L434" i="42" a="1"/>
  <c r="L434" i="42"/>
  <c r="I434" i="42"/>
  <c r="J434" i="42" a="1"/>
  <c r="J434" i="42"/>
  <c r="G434" i="42"/>
  <c r="H434" i="42" a="1"/>
  <c r="H434" i="42"/>
  <c r="E434" i="42"/>
  <c r="F434" i="42" a="1"/>
  <c r="F434" i="42"/>
  <c r="C434" i="42"/>
  <c r="D434" i="42" a="1"/>
  <c r="D434" i="42"/>
  <c r="N433" i="42"/>
  <c r="A428" i="42"/>
  <c r="M433" i="42"/>
  <c r="L433" i="42"/>
  <c r="K433" i="42"/>
  <c r="J433" i="42"/>
  <c r="I433" i="42"/>
  <c r="H433" i="42"/>
  <c r="G433" i="42"/>
  <c r="F433" i="42"/>
  <c r="E433" i="42"/>
  <c r="D433" i="42"/>
  <c r="C433" i="42"/>
  <c r="N432" i="42"/>
  <c r="M432" i="42"/>
  <c r="L432" i="42"/>
  <c r="K432" i="42"/>
  <c r="J432" i="42"/>
  <c r="I432" i="42"/>
  <c r="H432" i="42"/>
  <c r="G432" i="42"/>
  <c r="F432" i="42"/>
  <c r="E432" i="42"/>
  <c r="D432" i="42"/>
  <c r="C432" i="42"/>
  <c r="N431" i="42"/>
  <c r="M431" i="42"/>
  <c r="L431" i="42"/>
  <c r="K431" i="42"/>
  <c r="J431" i="42"/>
  <c r="I431" i="42"/>
  <c r="H431" i="42"/>
  <c r="G431" i="42"/>
  <c r="F431" i="42"/>
  <c r="E431" i="42"/>
  <c r="D431" i="42"/>
  <c r="C431" i="42"/>
  <c r="N430" i="42"/>
  <c r="M430" i="42"/>
  <c r="L430" i="42"/>
  <c r="K430" i="42"/>
  <c r="J430" i="42"/>
  <c r="I430" i="42"/>
  <c r="H430" i="42"/>
  <c r="G430" i="42"/>
  <c r="F430" i="42"/>
  <c r="E430" i="42"/>
  <c r="D430" i="42"/>
  <c r="C430" i="42"/>
  <c r="N429" i="42"/>
  <c r="M429" i="42"/>
  <c r="L429" i="42"/>
  <c r="K429" i="42"/>
  <c r="J429" i="42"/>
  <c r="I429" i="42"/>
  <c r="H429" i="42"/>
  <c r="G429" i="42"/>
  <c r="F429" i="42"/>
  <c r="E429" i="42"/>
  <c r="D429" i="42"/>
  <c r="C429" i="42"/>
  <c r="V428" i="42"/>
  <c r="U428" i="42"/>
  <c r="R428" i="42"/>
  <c r="Q428" i="42"/>
  <c r="P428" i="42"/>
  <c r="O428" i="42"/>
  <c r="M428" i="42"/>
  <c r="N428" i="42" a="1"/>
  <c r="N428" i="42"/>
  <c r="K428" i="42"/>
  <c r="L428" i="42" a="1"/>
  <c r="L428" i="42"/>
  <c r="I428" i="42"/>
  <c r="J428" i="42" a="1"/>
  <c r="J428" i="42"/>
  <c r="G428" i="42"/>
  <c r="H428" i="42" a="1"/>
  <c r="H428" i="42"/>
  <c r="E428" i="42"/>
  <c r="F428" i="42" a="1"/>
  <c r="F428" i="42"/>
  <c r="C428" i="42"/>
  <c r="D428" i="42" a="1"/>
  <c r="D428" i="42"/>
  <c r="N427" i="42"/>
  <c r="A422" i="42"/>
  <c r="M427" i="42"/>
  <c r="L427" i="42"/>
  <c r="K427" i="42"/>
  <c r="J427" i="42"/>
  <c r="I427" i="42"/>
  <c r="H427" i="42"/>
  <c r="G427" i="42"/>
  <c r="F427" i="42"/>
  <c r="E427" i="42"/>
  <c r="D427" i="42"/>
  <c r="C427" i="42"/>
  <c r="N426" i="42"/>
  <c r="M426" i="42"/>
  <c r="L426" i="42"/>
  <c r="K426" i="42"/>
  <c r="J426" i="42"/>
  <c r="I426" i="42"/>
  <c r="H426" i="42"/>
  <c r="G426" i="42"/>
  <c r="F426" i="42"/>
  <c r="E426" i="42"/>
  <c r="D426" i="42"/>
  <c r="C426" i="42"/>
  <c r="N425" i="42"/>
  <c r="M425" i="42"/>
  <c r="L425" i="42"/>
  <c r="K425" i="42"/>
  <c r="J425" i="42"/>
  <c r="I425" i="42"/>
  <c r="H425" i="42"/>
  <c r="G425" i="42"/>
  <c r="F425" i="42"/>
  <c r="E425" i="42"/>
  <c r="D425" i="42"/>
  <c r="C425" i="42"/>
  <c r="N424" i="42"/>
  <c r="M424" i="42"/>
  <c r="L424" i="42"/>
  <c r="K424" i="42"/>
  <c r="J424" i="42"/>
  <c r="I424" i="42"/>
  <c r="H424" i="42"/>
  <c r="G424" i="42"/>
  <c r="F424" i="42"/>
  <c r="E424" i="42"/>
  <c r="D424" i="42"/>
  <c r="C424" i="42"/>
  <c r="N423" i="42"/>
  <c r="M423" i="42"/>
  <c r="L423" i="42"/>
  <c r="K423" i="42"/>
  <c r="J423" i="42"/>
  <c r="I423" i="42"/>
  <c r="H423" i="42"/>
  <c r="G423" i="42"/>
  <c r="F423" i="42"/>
  <c r="E423" i="42"/>
  <c r="D423" i="42"/>
  <c r="C423" i="42"/>
  <c r="V422" i="42"/>
  <c r="U422" i="42"/>
  <c r="R422" i="42"/>
  <c r="Q422" i="42"/>
  <c r="P422" i="42"/>
  <c r="O422" i="42"/>
  <c r="M422" i="42"/>
  <c r="N422" i="42" a="1"/>
  <c r="N422" i="42"/>
  <c r="K422" i="42"/>
  <c r="L422" i="42" a="1"/>
  <c r="L422" i="42"/>
  <c r="I422" i="42"/>
  <c r="J422" i="42" a="1"/>
  <c r="J422" i="42"/>
  <c r="G422" i="42"/>
  <c r="H422" i="42" a="1"/>
  <c r="H422" i="42"/>
  <c r="E422" i="42"/>
  <c r="F422" i="42" a="1"/>
  <c r="F422" i="42"/>
  <c r="C422" i="42"/>
  <c r="D422" i="42" a="1"/>
  <c r="D422" i="42"/>
  <c r="N421" i="42"/>
  <c r="A416" i="42"/>
  <c r="M421" i="42"/>
  <c r="L421" i="42"/>
  <c r="K421" i="42"/>
  <c r="J421" i="42"/>
  <c r="I421" i="42"/>
  <c r="H421" i="42"/>
  <c r="G421" i="42"/>
  <c r="F421" i="42"/>
  <c r="E421" i="42"/>
  <c r="D421" i="42"/>
  <c r="C421" i="42"/>
  <c r="N420" i="42"/>
  <c r="M420" i="42"/>
  <c r="L420" i="42"/>
  <c r="K420" i="42"/>
  <c r="J420" i="42"/>
  <c r="I420" i="42"/>
  <c r="H420" i="42"/>
  <c r="G420" i="42"/>
  <c r="F420" i="42"/>
  <c r="E420" i="42"/>
  <c r="D420" i="42"/>
  <c r="C420" i="42"/>
  <c r="N419" i="42"/>
  <c r="M419" i="42"/>
  <c r="L419" i="42"/>
  <c r="K419" i="42"/>
  <c r="J419" i="42"/>
  <c r="I419" i="42"/>
  <c r="H419" i="42"/>
  <c r="G419" i="42"/>
  <c r="F419" i="42"/>
  <c r="E419" i="42"/>
  <c r="D419" i="42"/>
  <c r="C419" i="42"/>
  <c r="N418" i="42"/>
  <c r="M418" i="42"/>
  <c r="L418" i="42"/>
  <c r="K418" i="42"/>
  <c r="J418" i="42"/>
  <c r="I418" i="42"/>
  <c r="H418" i="42"/>
  <c r="G418" i="42"/>
  <c r="F418" i="42"/>
  <c r="E418" i="42"/>
  <c r="D418" i="42"/>
  <c r="C418" i="42"/>
  <c r="N417" i="42"/>
  <c r="M417" i="42"/>
  <c r="L417" i="42"/>
  <c r="K417" i="42"/>
  <c r="J417" i="42"/>
  <c r="I417" i="42"/>
  <c r="H417" i="42"/>
  <c r="G417" i="42"/>
  <c r="F417" i="42"/>
  <c r="E417" i="42"/>
  <c r="D417" i="42"/>
  <c r="C417" i="42"/>
  <c r="V416" i="42"/>
  <c r="U416" i="42"/>
  <c r="R416" i="42"/>
  <c r="Q416" i="42"/>
  <c r="P416" i="42"/>
  <c r="O416" i="42"/>
  <c r="M416" i="42"/>
  <c r="N416" i="42" a="1"/>
  <c r="N416" i="42"/>
  <c r="K416" i="42"/>
  <c r="L416" i="42" a="1"/>
  <c r="L416" i="42"/>
  <c r="I416" i="42"/>
  <c r="J416" i="42" a="1"/>
  <c r="J416" i="42"/>
  <c r="G416" i="42"/>
  <c r="H416" i="42" a="1"/>
  <c r="H416" i="42"/>
  <c r="E416" i="42"/>
  <c r="F416" i="42" a="1"/>
  <c r="F416" i="42"/>
  <c r="C416" i="42"/>
  <c r="D416" i="42" a="1"/>
  <c r="D416" i="42"/>
  <c r="N415" i="42"/>
  <c r="A410" i="42"/>
  <c r="M415" i="42"/>
  <c r="L415" i="42"/>
  <c r="K415" i="42"/>
  <c r="J415" i="42"/>
  <c r="I415" i="42"/>
  <c r="H415" i="42"/>
  <c r="G415" i="42"/>
  <c r="F415" i="42"/>
  <c r="E415" i="42"/>
  <c r="D415" i="42"/>
  <c r="C415" i="42"/>
  <c r="N414" i="42"/>
  <c r="M414" i="42"/>
  <c r="L414" i="42"/>
  <c r="K414" i="42"/>
  <c r="J414" i="42"/>
  <c r="I414" i="42"/>
  <c r="H414" i="42"/>
  <c r="G414" i="42"/>
  <c r="F414" i="42"/>
  <c r="E414" i="42"/>
  <c r="D414" i="42"/>
  <c r="C414" i="42"/>
  <c r="N413" i="42"/>
  <c r="M413" i="42"/>
  <c r="L413" i="42"/>
  <c r="K413" i="42"/>
  <c r="J413" i="42"/>
  <c r="I413" i="42"/>
  <c r="H413" i="42"/>
  <c r="G413" i="42"/>
  <c r="F413" i="42"/>
  <c r="E413" i="42"/>
  <c r="D413" i="42"/>
  <c r="C413" i="42"/>
  <c r="N412" i="42"/>
  <c r="M412" i="42"/>
  <c r="L412" i="42"/>
  <c r="K412" i="42"/>
  <c r="J412" i="42"/>
  <c r="I412" i="42"/>
  <c r="H412" i="42"/>
  <c r="G412" i="42"/>
  <c r="F412" i="42"/>
  <c r="E412" i="42"/>
  <c r="D412" i="42"/>
  <c r="C412" i="42"/>
  <c r="N411" i="42"/>
  <c r="M411" i="42"/>
  <c r="L411" i="42"/>
  <c r="K411" i="42"/>
  <c r="J411" i="42"/>
  <c r="I411" i="42"/>
  <c r="H411" i="42"/>
  <c r="G411" i="42"/>
  <c r="F411" i="42"/>
  <c r="E411" i="42"/>
  <c r="D411" i="42"/>
  <c r="C411" i="42"/>
  <c r="V410" i="42"/>
  <c r="U410" i="42"/>
  <c r="R410" i="42"/>
  <c r="Q410" i="42"/>
  <c r="P410" i="42"/>
  <c r="O410" i="42"/>
  <c r="M410" i="42"/>
  <c r="N410" i="42" a="1"/>
  <c r="N410" i="42"/>
  <c r="K410" i="42"/>
  <c r="L410" i="42" a="1"/>
  <c r="L410" i="42"/>
  <c r="I410" i="42"/>
  <c r="J410" i="42" a="1"/>
  <c r="J410" i="42"/>
  <c r="G410" i="42"/>
  <c r="H410" i="42" a="1"/>
  <c r="H410" i="42"/>
  <c r="E410" i="42"/>
  <c r="F410" i="42" a="1"/>
  <c r="F410" i="42"/>
  <c r="C410" i="42"/>
  <c r="D410" i="42" a="1"/>
  <c r="D410" i="42"/>
  <c r="N409" i="42"/>
  <c r="A404" i="42"/>
  <c r="M409" i="42"/>
  <c r="L409" i="42"/>
  <c r="K409" i="42"/>
  <c r="J409" i="42"/>
  <c r="I409" i="42"/>
  <c r="H409" i="42"/>
  <c r="G409" i="42"/>
  <c r="F409" i="42"/>
  <c r="E409" i="42"/>
  <c r="D409" i="42"/>
  <c r="C409" i="42"/>
  <c r="N408" i="42"/>
  <c r="M408" i="42"/>
  <c r="L408" i="42"/>
  <c r="K408" i="42"/>
  <c r="J408" i="42"/>
  <c r="I408" i="42"/>
  <c r="H408" i="42"/>
  <c r="G408" i="42"/>
  <c r="F408" i="42"/>
  <c r="E408" i="42"/>
  <c r="D408" i="42"/>
  <c r="C408" i="42"/>
  <c r="N407" i="42"/>
  <c r="M407" i="42"/>
  <c r="L407" i="42"/>
  <c r="K407" i="42"/>
  <c r="J407" i="42"/>
  <c r="I407" i="42"/>
  <c r="H407" i="42"/>
  <c r="G407" i="42"/>
  <c r="F407" i="42"/>
  <c r="E407" i="42"/>
  <c r="D407" i="42"/>
  <c r="C407" i="42"/>
  <c r="N406" i="42"/>
  <c r="M406" i="42"/>
  <c r="L406" i="42"/>
  <c r="K406" i="42"/>
  <c r="J406" i="42"/>
  <c r="I406" i="42"/>
  <c r="H406" i="42"/>
  <c r="G406" i="42"/>
  <c r="F406" i="42"/>
  <c r="E406" i="42"/>
  <c r="D406" i="42"/>
  <c r="C406" i="42"/>
  <c r="N405" i="42"/>
  <c r="M405" i="42"/>
  <c r="L405" i="42"/>
  <c r="K405" i="42"/>
  <c r="J405" i="42"/>
  <c r="I405" i="42"/>
  <c r="H405" i="42"/>
  <c r="G405" i="42"/>
  <c r="F405" i="42"/>
  <c r="E405" i="42"/>
  <c r="D405" i="42"/>
  <c r="C405" i="42"/>
  <c r="V404" i="42"/>
  <c r="U404" i="42"/>
  <c r="R404" i="42"/>
  <c r="Q404" i="42"/>
  <c r="P404" i="42"/>
  <c r="O404" i="42"/>
  <c r="M404" i="42"/>
  <c r="N404" i="42" a="1"/>
  <c r="N404" i="42"/>
  <c r="K404" i="42"/>
  <c r="L404" i="42" a="1"/>
  <c r="L404" i="42"/>
  <c r="I404" i="42"/>
  <c r="J404" i="42" a="1"/>
  <c r="J404" i="42"/>
  <c r="G404" i="42"/>
  <c r="H404" i="42" a="1"/>
  <c r="H404" i="42"/>
  <c r="E404" i="42"/>
  <c r="F404" i="42" a="1"/>
  <c r="F404" i="42"/>
  <c r="C404" i="42"/>
  <c r="D404" i="42" a="1"/>
  <c r="D404" i="42"/>
  <c r="N403" i="42"/>
  <c r="A398" i="42"/>
  <c r="M403" i="42"/>
  <c r="L403" i="42"/>
  <c r="K403" i="42"/>
  <c r="J403" i="42"/>
  <c r="I403" i="42"/>
  <c r="H403" i="42"/>
  <c r="G403" i="42"/>
  <c r="F403" i="42"/>
  <c r="E403" i="42"/>
  <c r="D403" i="42"/>
  <c r="C403" i="42"/>
  <c r="N402" i="42"/>
  <c r="M402" i="42"/>
  <c r="L402" i="42"/>
  <c r="K402" i="42"/>
  <c r="J402" i="42"/>
  <c r="I402" i="42"/>
  <c r="H402" i="42"/>
  <c r="G402" i="42"/>
  <c r="F402" i="42"/>
  <c r="E402" i="42"/>
  <c r="D402" i="42"/>
  <c r="C402" i="42"/>
  <c r="N401" i="42"/>
  <c r="M401" i="42"/>
  <c r="L401" i="42"/>
  <c r="K401" i="42"/>
  <c r="J401" i="42"/>
  <c r="I401" i="42"/>
  <c r="H401" i="42"/>
  <c r="G401" i="42"/>
  <c r="F401" i="42"/>
  <c r="E401" i="42"/>
  <c r="D401" i="42"/>
  <c r="C401" i="42"/>
  <c r="N400" i="42"/>
  <c r="M400" i="42"/>
  <c r="L400" i="42"/>
  <c r="K400" i="42"/>
  <c r="J400" i="42"/>
  <c r="I400" i="42"/>
  <c r="H400" i="42"/>
  <c r="G400" i="42"/>
  <c r="F400" i="42"/>
  <c r="E400" i="42"/>
  <c r="D400" i="42"/>
  <c r="C400" i="42"/>
  <c r="N399" i="42"/>
  <c r="M399" i="42"/>
  <c r="L399" i="42"/>
  <c r="K399" i="42"/>
  <c r="J399" i="42"/>
  <c r="I399" i="42"/>
  <c r="H399" i="42"/>
  <c r="G399" i="42"/>
  <c r="F399" i="42"/>
  <c r="E399" i="42"/>
  <c r="D399" i="42"/>
  <c r="C399" i="42"/>
  <c r="V398" i="42"/>
  <c r="U398" i="42"/>
  <c r="R398" i="42"/>
  <c r="Q398" i="42"/>
  <c r="P398" i="42"/>
  <c r="O398" i="42"/>
  <c r="M398" i="42"/>
  <c r="N398" i="42" a="1"/>
  <c r="N398" i="42"/>
  <c r="K398" i="42"/>
  <c r="L398" i="42" a="1"/>
  <c r="L398" i="42"/>
  <c r="I398" i="42"/>
  <c r="J398" i="42" a="1"/>
  <c r="J398" i="42"/>
  <c r="G398" i="42"/>
  <c r="H398" i="42" a="1"/>
  <c r="H398" i="42"/>
  <c r="E398" i="42"/>
  <c r="F398" i="42" a="1"/>
  <c r="F398" i="42"/>
  <c r="C398" i="42"/>
  <c r="D398" i="42" a="1"/>
  <c r="D398" i="42"/>
  <c r="N397" i="42"/>
  <c r="A392" i="42"/>
  <c r="M397" i="42"/>
  <c r="L397" i="42"/>
  <c r="K397" i="42"/>
  <c r="J397" i="42"/>
  <c r="I397" i="42"/>
  <c r="H397" i="42"/>
  <c r="G397" i="42"/>
  <c r="F397" i="42"/>
  <c r="E397" i="42"/>
  <c r="D397" i="42"/>
  <c r="C397" i="42"/>
  <c r="N396" i="42"/>
  <c r="M396" i="42"/>
  <c r="L396" i="42"/>
  <c r="K396" i="42"/>
  <c r="J396" i="42"/>
  <c r="I396" i="42"/>
  <c r="H396" i="42"/>
  <c r="G396" i="42"/>
  <c r="F396" i="42"/>
  <c r="E396" i="42"/>
  <c r="D396" i="42"/>
  <c r="C396" i="42"/>
  <c r="N395" i="42"/>
  <c r="M395" i="42"/>
  <c r="L395" i="42"/>
  <c r="K395" i="42"/>
  <c r="J395" i="42"/>
  <c r="I395" i="42"/>
  <c r="H395" i="42"/>
  <c r="G395" i="42"/>
  <c r="F395" i="42"/>
  <c r="E395" i="42"/>
  <c r="D395" i="42"/>
  <c r="C395" i="42"/>
  <c r="N394" i="42"/>
  <c r="M394" i="42"/>
  <c r="L394" i="42"/>
  <c r="K394" i="42"/>
  <c r="J394" i="42"/>
  <c r="I394" i="42"/>
  <c r="H394" i="42"/>
  <c r="G394" i="42"/>
  <c r="F394" i="42"/>
  <c r="E394" i="42"/>
  <c r="D394" i="42"/>
  <c r="C394" i="42"/>
  <c r="N393" i="42"/>
  <c r="M393" i="42"/>
  <c r="L393" i="42"/>
  <c r="K393" i="42"/>
  <c r="J393" i="42"/>
  <c r="I393" i="42"/>
  <c r="H393" i="42"/>
  <c r="G393" i="42"/>
  <c r="F393" i="42"/>
  <c r="E393" i="42"/>
  <c r="D393" i="42"/>
  <c r="C393" i="42"/>
  <c r="V392" i="42"/>
  <c r="U392" i="42"/>
  <c r="R392" i="42"/>
  <c r="Q392" i="42"/>
  <c r="P392" i="42"/>
  <c r="O392" i="42"/>
  <c r="M392" i="42"/>
  <c r="N392" i="42" a="1"/>
  <c r="N392" i="42"/>
  <c r="K392" i="42"/>
  <c r="L392" i="42" a="1"/>
  <c r="L392" i="42"/>
  <c r="I392" i="42"/>
  <c r="J392" i="42" a="1"/>
  <c r="J392" i="42"/>
  <c r="G392" i="42"/>
  <c r="H392" i="42" a="1"/>
  <c r="H392" i="42"/>
  <c r="E392" i="42"/>
  <c r="F392" i="42" a="1"/>
  <c r="F392" i="42"/>
  <c r="C392" i="42"/>
  <c r="D392" i="42" a="1"/>
  <c r="D392" i="42"/>
  <c r="N391" i="42"/>
  <c r="A386" i="42"/>
  <c r="M391" i="42"/>
  <c r="L391" i="42"/>
  <c r="K391" i="42"/>
  <c r="J391" i="42"/>
  <c r="I391" i="42"/>
  <c r="H391" i="42"/>
  <c r="G391" i="42"/>
  <c r="F391" i="42"/>
  <c r="E391" i="42"/>
  <c r="D391" i="42"/>
  <c r="C391" i="42"/>
  <c r="N390" i="42"/>
  <c r="M390" i="42"/>
  <c r="L390" i="42"/>
  <c r="K390" i="42"/>
  <c r="J390" i="42"/>
  <c r="I390" i="42"/>
  <c r="H390" i="42"/>
  <c r="G390" i="42"/>
  <c r="F390" i="42"/>
  <c r="E390" i="42"/>
  <c r="D390" i="42"/>
  <c r="C390" i="42"/>
  <c r="N389" i="42"/>
  <c r="M389" i="42"/>
  <c r="L389" i="42"/>
  <c r="K389" i="42"/>
  <c r="J389" i="42"/>
  <c r="I389" i="42"/>
  <c r="H389" i="42"/>
  <c r="G389" i="42"/>
  <c r="F389" i="42"/>
  <c r="E389" i="42"/>
  <c r="D389" i="42"/>
  <c r="C389" i="42"/>
  <c r="N388" i="42"/>
  <c r="M388" i="42"/>
  <c r="L388" i="42"/>
  <c r="K388" i="42"/>
  <c r="J388" i="42"/>
  <c r="I388" i="42"/>
  <c r="H388" i="42"/>
  <c r="G388" i="42"/>
  <c r="F388" i="42"/>
  <c r="E388" i="42"/>
  <c r="D388" i="42"/>
  <c r="C388" i="42"/>
  <c r="N387" i="42"/>
  <c r="M387" i="42"/>
  <c r="L387" i="42"/>
  <c r="K387" i="42"/>
  <c r="J387" i="42"/>
  <c r="I387" i="42"/>
  <c r="H387" i="42"/>
  <c r="G387" i="42"/>
  <c r="F387" i="42"/>
  <c r="E387" i="42"/>
  <c r="D387" i="42"/>
  <c r="C387" i="42"/>
  <c r="V386" i="42"/>
  <c r="U386" i="42"/>
  <c r="R386" i="42"/>
  <c r="Q386" i="42"/>
  <c r="P386" i="42"/>
  <c r="O386" i="42"/>
  <c r="M386" i="42"/>
  <c r="N386" i="42" a="1"/>
  <c r="N386" i="42"/>
  <c r="K386" i="42"/>
  <c r="L386" i="42" a="1"/>
  <c r="L386" i="42"/>
  <c r="I386" i="42"/>
  <c r="J386" i="42" a="1"/>
  <c r="J386" i="42"/>
  <c r="G386" i="42"/>
  <c r="H386" i="42" a="1"/>
  <c r="H386" i="42"/>
  <c r="E386" i="42"/>
  <c r="F386" i="42" a="1"/>
  <c r="F386" i="42"/>
  <c r="C386" i="42"/>
  <c r="D386" i="42" a="1"/>
  <c r="D386" i="42"/>
  <c r="N385" i="42"/>
  <c r="A380" i="42"/>
  <c r="M385" i="42"/>
  <c r="L385" i="42"/>
  <c r="K385" i="42"/>
  <c r="J385" i="42"/>
  <c r="I385" i="42"/>
  <c r="H385" i="42"/>
  <c r="G385" i="42"/>
  <c r="F385" i="42"/>
  <c r="E385" i="42"/>
  <c r="D385" i="42"/>
  <c r="C385" i="42"/>
  <c r="N384" i="42"/>
  <c r="M384" i="42"/>
  <c r="L384" i="42"/>
  <c r="K384" i="42"/>
  <c r="J384" i="42"/>
  <c r="I384" i="42"/>
  <c r="H384" i="42"/>
  <c r="G384" i="42"/>
  <c r="F384" i="42"/>
  <c r="E384" i="42"/>
  <c r="D384" i="42"/>
  <c r="C384" i="42"/>
  <c r="N383" i="42"/>
  <c r="M383" i="42"/>
  <c r="L383" i="42"/>
  <c r="K383" i="42"/>
  <c r="J383" i="42"/>
  <c r="I383" i="42"/>
  <c r="H383" i="42"/>
  <c r="G383" i="42"/>
  <c r="F383" i="42"/>
  <c r="E383" i="42"/>
  <c r="D383" i="42"/>
  <c r="C383" i="42"/>
  <c r="N382" i="42"/>
  <c r="M382" i="42"/>
  <c r="L382" i="42"/>
  <c r="K382" i="42"/>
  <c r="J382" i="42"/>
  <c r="I382" i="42"/>
  <c r="H382" i="42"/>
  <c r="G382" i="42"/>
  <c r="F382" i="42"/>
  <c r="E382" i="42"/>
  <c r="D382" i="42"/>
  <c r="C382" i="42"/>
  <c r="N381" i="42"/>
  <c r="M381" i="42"/>
  <c r="L381" i="42"/>
  <c r="K381" i="42"/>
  <c r="J381" i="42"/>
  <c r="I381" i="42"/>
  <c r="H381" i="42"/>
  <c r="G381" i="42"/>
  <c r="F381" i="42"/>
  <c r="E381" i="42"/>
  <c r="D381" i="42"/>
  <c r="C381" i="42"/>
  <c r="V380" i="42"/>
  <c r="U380" i="42"/>
  <c r="R380" i="42"/>
  <c r="Q380" i="42"/>
  <c r="P380" i="42"/>
  <c r="O380" i="42"/>
  <c r="M380" i="42"/>
  <c r="N380" i="42" a="1"/>
  <c r="N380" i="42"/>
  <c r="K380" i="42"/>
  <c r="L380" i="42" a="1"/>
  <c r="L380" i="42"/>
  <c r="I380" i="42"/>
  <c r="J380" i="42" a="1"/>
  <c r="J380" i="42"/>
  <c r="G380" i="42"/>
  <c r="H380" i="42" a="1"/>
  <c r="H380" i="42"/>
  <c r="E380" i="42"/>
  <c r="F380" i="42" a="1"/>
  <c r="F380" i="42"/>
  <c r="C380" i="42"/>
  <c r="D380" i="42" a="1"/>
  <c r="D380" i="42"/>
  <c r="N379" i="42"/>
  <c r="A374" i="42"/>
  <c r="M379" i="42"/>
  <c r="L379" i="42"/>
  <c r="K379" i="42"/>
  <c r="J379" i="42"/>
  <c r="I379" i="42"/>
  <c r="H379" i="42"/>
  <c r="G379" i="42"/>
  <c r="F379" i="42"/>
  <c r="E379" i="42"/>
  <c r="D379" i="42"/>
  <c r="C379" i="42"/>
  <c r="N378" i="42"/>
  <c r="M378" i="42"/>
  <c r="L378" i="42"/>
  <c r="K378" i="42"/>
  <c r="J378" i="42"/>
  <c r="I378" i="42"/>
  <c r="H378" i="42"/>
  <c r="G378" i="42"/>
  <c r="F378" i="42"/>
  <c r="E378" i="42"/>
  <c r="D378" i="42"/>
  <c r="C378" i="42"/>
  <c r="N377" i="42"/>
  <c r="M377" i="42"/>
  <c r="L377" i="42"/>
  <c r="K377" i="42"/>
  <c r="J377" i="42"/>
  <c r="I377" i="42"/>
  <c r="H377" i="42"/>
  <c r="G377" i="42"/>
  <c r="F377" i="42"/>
  <c r="E377" i="42"/>
  <c r="D377" i="42"/>
  <c r="C377" i="42"/>
  <c r="N376" i="42"/>
  <c r="M376" i="42"/>
  <c r="L376" i="42"/>
  <c r="K376" i="42"/>
  <c r="J376" i="42"/>
  <c r="I376" i="42"/>
  <c r="H376" i="42"/>
  <c r="G376" i="42"/>
  <c r="F376" i="42"/>
  <c r="E376" i="42"/>
  <c r="D376" i="42"/>
  <c r="C376" i="42"/>
  <c r="N375" i="42"/>
  <c r="M375" i="42"/>
  <c r="L375" i="42"/>
  <c r="K375" i="42"/>
  <c r="J375" i="42"/>
  <c r="I375" i="42"/>
  <c r="H375" i="42"/>
  <c r="G375" i="42"/>
  <c r="F375" i="42"/>
  <c r="E375" i="42"/>
  <c r="D375" i="42"/>
  <c r="C375" i="42"/>
  <c r="V374" i="42"/>
  <c r="U374" i="42"/>
  <c r="R374" i="42"/>
  <c r="Q374" i="42"/>
  <c r="P374" i="42"/>
  <c r="O374" i="42"/>
  <c r="M374" i="42"/>
  <c r="N374" i="42" a="1"/>
  <c r="N374" i="42"/>
  <c r="K374" i="42"/>
  <c r="L374" i="42" a="1"/>
  <c r="L374" i="42"/>
  <c r="I374" i="42"/>
  <c r="J374" i="42" a="1"/>
  <c r="J374" i="42"/>
  <c r="G374" i="42"/>
  <c r="H374" i="42" a="1"/>
  <c r="H374" i="42"/>
  <c r="E374" i="42"/>
  <c r="F374" i="42" a="1"/>
  <c r="F374" i="42"/>
  <c r="C374" i="42"/>
  <c r="D374" i="42" a="1"/>
  <c r="D374" i="42"/>
  <c r="N373" i="42"/>
  <c r="A368" i="42"/>
  <c r="M373" i="42"/>
  <c r="L373" i="42"/>
  <c r="K373" i="42"/>
  <c r="J373" i="42"/>
  <c r="I373" i="42"/>
  <c r="H373" i="42"/>
  <c r="G373" i="42"/>
  <c r="F373" i="42"/>
  <c r="E373" i="42"/>
  <c r="D373" i="42"/>
  <c r="C373" i="42"/>
  <c r="N372" i="42"/>
  <c r="M372" i="42"/>
  <c r="L372" i="42"/>
  <c r="K372" i="42"/>
  <c r="J372" i="42"/>
  <c r="I372" i="42"/>
  <c r="H372" i="42"/>
  <c r="G372" i="42"/>
  <c r="F372" i="42"/>
  <c r="E372" i="42"/>
  <c r="D372" i="42"/>
  <c r="C372" i="42"/>
  <c r="N371" i="42"/>
  <c r="M371" i="42"/>
  <c r="L371" i="42"/>
  <c r="K371" i="42"/>
  <c r="J371" i="42"/>
  <c r="I371" i="42"/>
  <c r="H371" i="42"/>
  <c r="G371" i="42"/>
  <c r="F371" i="42"/>
  <c r="E371" i="42"/>
  <c r="D371" i="42"/>
  <c r="C371" i="42"/>
  <c r="N370" i="42"/>
  <c r="M370" i="42"/>
  <c r="L370" i="42"/>
  <c r="K370" i="42"/>
  <c r="J370" i="42"/>
  <c r="I370" i="42"/>
  <c r="H370" i="42"/>
  <c r="G370" i="42"/>
  <c r="F370" i="42"/>
  <c r="E370" i="42"/>
  <c r="D370" i="42"/>
  <c r="C370" i="42"/>
  <c r="N369" i="42"/>
  <c r="M369" i="42"/>
  <c r="L369" i="42"/>
  <c r="K369" i="42"/>
  <c r="J369" i="42"/>
  <c r="I369" i="42"/>
  <c r="H369" i="42"/>
  <c r="G369" i="42"/>
  <c r="F369" i="42"/>
  <c r="E369" i="42"/>
  <c r="D369" i="42"/>
  <c r="C369" i="42"/>
  <c r="V368" i="42"/>
  <c r="U368" i="42"/>
  <c r="R368" i="42"/>
  <c r="Q368" i="42"/>
  <c r="P368" i="42"/>
  <c r="O368" i="42"/>
  <c r="M368" i="42"/>
  <c r="N368" i="42" a="1"/>
  <c r="N368" i="42"/>
  <c r="K368" i="42"/>
  <c r="L368" i="42" a="1"/>
  <c r="L368" i="42"/>
  <c r="I368" i="42"/>
  <c r="J368" i="42" a="1"/>
  <c r="J368" i="42"/>
  <c r="G368" i="42"/>
  <c r="H368" i="42" a="1"/>
  <c r="H368" i="42"/>
  <c r="E368" i="42"/>
  <c r="F368" i="42" a="1"/>
  <c r="F368" i="42"/>
  <c r="C368" i="42"/>
  <c r="D368" i="42" a="1"/>
  <c r="D368" i="42"/>
  <c r="N367" i="42"/>
  <c r="A362" i="42"/>
  <c r="M367" i="42"/>
  <c r="L367" i="42"/>
  <c r="K367" i="42"/>
  <c r="J367" i="42"/>
  <c r="I367" i="42"/>
  <c r="H367" i="42"/>
  <c r="G367" i="42"/>
  <c r="F367" i="42"/>
  <c r="E367" i="42"/>
  <c r="D367" i="42"/>
  <c r="C367" i="42"/>
  <c r="N366" i="42"/>
  <c r="M366" i="42"/>
  <c r="L366" i="42"/>
  <c r="K366" i="42"/>
  <c r="J366" i="42"/>
  <c r="I366" i="42"/>
  <c r="H366" i="42"/>
  <c r="G366" i="42"/>
  <c r="F366" i="42"/>
  <c r="E366" i="42"/>
  <c r="D366" i="42"/>
  <c r="C366" i="42"/>
  <c r="N365" i="42"/>
  <c r="M365" i="42"/>
  <c r="L365" i="42"/>
  <c r="K365" i="42"/>
  <c r="J365" i="42"/>
  <c r="I365" i="42"/>
  <c r="H365" i="42"/>
  <c r="G365" i="42"/>
  <c r="F365" i="42"/>
  <c r="E365" i="42"/>
  <c r="D365" i="42"/>
  <c r="C365" i="42"/>
  <c r="N364" i="42"/>
  <c r="M364" i="42"/>
  <c r="L364" i="42"/>
  <c r="K364" i="42"/>
  <c r="J364" i="42"/>
  <c r="I364" i="42"/>
  <c r="H364" i="42"/>
  <c r="G364" i="42"/>
  <c r="F364" i="42"/>
  <c r="E364" i="42"/>
  <c r="D364" i="42"/>
  <c r="C364" i="42"/>
  <c r="N363" i="42"/>
  <c r="M363" i="42"/>
  <c r="L363" i="42"/>
  <c r="K363" i="42"/>
  <c r="J363" i="42"/>
  <c r="I363" i="42"/>
  <c r="H363" i="42"/>
  <c r="G363" i="42"/>
  <c r="F363" i="42"/>
  <c r="E363" i="42"/>
  <c r="D363" i="42"/>
  <c r="C363" i="42"/>
  <c r="V362" i="42"/>
  <c r="U362" i="42"/>
  <c r="R362" i="42"/>
  <c r="Q362" i="42"/>
  <c r="P362" i="42"/>
  <c r="O362" i="42"/>
  <c r="M362" i="42"/>
  <c r="N362" i="42" a="1"/>
  <c r="N362" i="42"/>
  <c r="K362" i="42"/>
  <c r="L362" i="42" a="1"/>
  <c r="L362" i="42"/>
  <c r="I362" i="42"/>
  <c r="J362" i="42" a="1"/>
  <c r="J362" i="42"/>
  <c r="G362" i="42"/>
  <c r="H362" i="42" a="1"/>
  <c r="H362" i="42"/>
  <c r="E362" i="42"/>
  <c r="F362" i="42" a="1"/>
  <c r="F362" i="42"/>
  <c r="C362" i="42"/>
  <c r="D362" i="42" a="1"/>
  <c r="D362" i="42"/>
  <c r="N361" i="42"/>
  <c r="A356" i="42"/>
  <c r="M361" i="42"/>
  <c r="L361" i="42"/>
  <c r="K361" i="42"/>
  <c r="J361" i="42"/>
  <c r="I361" i="42"/>
  <c r="H361" i="42"/>
  <c r="G361" i="42"/>
  <c r="F361" i="42"/>
  <c r="E361" i="42"/>
  <c r="D361" i="42"/>
  <c r="C361" i="42"/>
  <c r="N360" i="42"/>
  <c r="M360" i="42"/>
  <c r="L360" i="42"/>
  <c r="K360" i="42"/>
  <c r="J360" i="42"/>
  <c r="I360" i="42"/>
  <c r="H360" i="42"/>
  <c r="G360" i="42"/>
  <c r="F360" i="42"/>
  <c r="E360" i="42"/>
  <c r="D360" i="42"/>
  <c r="C360" i="42"/>
  <c r="N359" i="42"/>
  <c r="M359" i="42"/>
  <c r="L359" i="42"/>
  <c r="K359" i="42"/>
  <c r="J359" i="42"/>
  <c r="I359" i="42"/>
  <c r="H359" i="42"/>
  <c r="G359" i="42"/>
  <c r="F359" i="42"/>
  <c r="E359" i="42"/>
  <c r="D359" i="42"/>
  <c r="C359" i="42"/>
  <c r="N358" i="42"/>
  <c r="M358" i="42"/>
  <c r="L358" i="42"/>
  <c r="K358" i="42"/>
  <c r="J358" i="42"/>
  <c r="I358" i="42"/>
  <c r="H358" i="42"/>
  <c r="G358" i="42"/>
  <c r="F358" i="42"/>
  <c r="E358" i="42"/>
  <c r="D358" i="42"/>
  <c r="C358" i="42"/>
  <c r="N357" i="42"/>
  <c r="M357" i="42"/>
  <c r="L357" i="42"/>
  <c r="K357" i="42"/>
  <c r="J357" i="42"/>
  <c r="I357" i="42"/>
  <c r="H357" i="42"/>
  <c r="G357" i="42"/>
  <c r="F357" i="42"/>
  <c r="E357" i="42"/>
  <c r="D357" i="42"/>
  <c r="C357" i="42"/>
  <c r="V356" i="42"/>
  <c r="U356" i="42"/>
  <c r="R356" i="42"/>
  <c r="Q356" i="42"/>
  <c r="P356" i="42"/>
  <c r="O356" i="42"/>
  <c r="M356" i="42"/>
  <c r="N356" i="42" a="1"/>
  <c r="N356" i="42"/>
  <c r="K356" i="42"/>
  <c r="L356" i="42" a="1"/>
  <c r="L356" i="42"/>
  <c r="I356" i="42"/>
  <c r="J356" i="42" a="1"/>
  <c r="J356" i="42"/>
  <c r="G356" i="42"/>
  <c r="H356" i="42" a="1"/>
  <c r="H356" i="42"/>
  <c r="E356" i="42"/>
  <c r="F356" i="42" a="1"/>
  <c r="F356" i="42"/>
  <c r="C356" i="42"/>
  <c r="D356" i="42" a="1"/>
  <c r="D356" i="42"/>
  <c r="N355" i="42"/>
  <c r="A350" i="42"/>
  <c r="M355" i="42"/>
  <c r="L355" i="42"/>
  <c r="K355" i="42"/>
  <c r="J355" i="42"/>
  <c r="I355" i="42"/>
  <c r="H355" i="42"/>
  <c r="G355" i="42"/>
  <c r="F355" i="42"/>
  <c r="E355" i="42"/>
  <c r="D355" i="42"/>
  <c r="C355" i="42"/>
  <c r="N354" i="42"/>
  <c r="M354" i="42"/>
  <c r="L354" i="42"/>
  <c r="K354" i="42"/>
  <c r="J354" i="42"/>
  <c r="I354" i="42"/>
  <c r="H354" i="42"/>
  <c r="G354" i="42"/>
  <c r="F354" i="42"/>
  <c r="E354" i="42"/>
  <c r="D354" i="42"/>
  <c r="C354" i="42"/>
  <c r="N353" i="42"/>
  <c r="M353" i="42"/>
  <c r="L353" i="42"/>
  <c r="K353" i="42"/>
  <c r="J353" i="42"/>
  <c r="I353" i="42"/>
  <c r="H353" i="42"/>
  <c r="G353" i="42"/>
  <c r="F353" i="42"/>
  <c r="E353" i="42"/>
  <c r="D353" i="42"/>
  <c r="C353" i="42"/>
  <c r="N352" i="42"/>
  <c r="M352" i="42"/>
  <c r="L352" i="42"/>
  <c r="K352" i="42"/>
  <c r="J352" i="42"/>
  <c r="I352" i="42"/>
  <c r="H352" i="42"/>
  <c r="G352" i="42"/>
  <c r="F352" i="42"/>
  <c r="E352" i="42"/>
  <c r="D352" i="42"/>
  <c r="C352" i="42"/>
  <c r="N351" i="42"/>
  <c r="M351" i="42"/>
  <c r="L351" i="42"/>
  <c r="K351" i="42"/>
  <c r="J351" i="42"/>
  <c r="I351" i="42"/>
  <c r="H351" i="42"/>
  <c r="G351" i="42"/>
  <c r="F351" i="42"/>
  <c r="E351" i="42"/>
  <c r="D351" i="42"/>
  <c r="C351" i="42"/>
  <c r="V350" i="42"/>
  <c r="U350" i="42"/>
  <c r="R350" i="42"/>
  <c r="Q350" i="42"/>
  <c r="P350" i="42"/>
  <c r="O350" i="42"/>
  <c r="N350" i="42" a="1"/>
  <c r="N350" i="42"/>
  <c r="M350" i="42"/>
  <c r="L350" i="42" a="1"/>
  <c r="L350" i="42"/>
  <c r="K350" i="42"/>
  <c r="J350" i="42" a="1"/>
  <c r="J350" i="42"/>
  <c r="I350" i="42"/>
  <c r="H350" i="42" a="1"/>
  <c r="H350" i="42"/>
  <c r="G350" i="42"/>
  <c r="F350" i="42" a="1"/>
  <c r="F350" i="42"/>
  <c r="E350" i="42"/>
  <c r="D350" i="42" a="1"/>
  <c r="D350" i="42"/>
  <c r="C350" i="42"/>
  <c r="N349" i="42"/>
  <c r="A344" i="42"/>
  <c r="M349" i="42"/>
  <c r="L349" i="42"/>
  <c r="K349" i="42"/>
  <c r="J349" i="42"/>
  <c r="I349" i="42"/>
  <c r="H349" i="42"/>
  <c r="G349" i="42"/>
  <c r="F349" i="42"/>
  <c r="E349" i="42"/>
  <c r="D349" i="42"/>
  <c r="C349" i="42"/>
  <c r="N348" i="42"/>
  <c r="M348" i="42"/>
  <c r="L348" i="42"/>
  <c r="K348" i="42"/>
  <c r="J348" i="42"/>
  <c r="I348" i="42"/>
  <c r="H348" i="42"/>
  <c r="G348" i="42"/>
  <c r="F348" i="42"/>
  <c r="E348" i="42"/>
  <c r="D348" i="42"/>
  <c r="C348" i="42"/>
  <c r="N347" i="42"/>
  <c r="M347" i="42"/>
  <c r="L347" i="42"/>
  <c r="K347" i="42"/>
  <c r="J347" i="42"/>
  <c r="I347" i="42"/>
  <c r="H347" i="42"/>
  <c r="G347" i="42"/>
  <c r="F347" i="42"/>
  <c r="E347" i="42"/>
  <c r="D347" i="42"/>
  <c r="C347" i="42"/>
  <c r="N346" i="42"/>
  <c r="M346" i="42"/>
  <c r="L346" i="42"/>
  <c r="K346" i="42"/>
  <c r="J346" i="42"/>
  <c r="I346" i="42"/>
  <c r="H346" i="42"/>
  <c r="G346" i="42"/>
  <c r="F346" i="42"/>
  <c r="E346" i="42"/>
  <c r="D346" i="42"/>
  <c r="C346" i="42"/>
  <c r="N345" i="42"/>
  <c r="M345" i="42"/>
  <c r="L345" i="42"/>
  <c r="K345" i="42"/>
  <c r="J345" i="42"/>
  <c r="I345" i="42"/>
  <c r="H345" i="42"/>
  <c r="G345" i="42"/>
  <c r="F345" i="42"/>
  <c r="E345" i="42"/>
  <c r="D345" i="42"/>
  <c r="C345" i="42"/>
  <c r="V344" i="42"/>
  <c r="U344" i="42"/>
  <c r="R344" i="42"/>
  <c r="Q344" i="42"/>
  <c r="P344" i="42"/>
  <c r="O344" i="42"/>
  <c r="M344" i="42"/>
  <c r="N344" i="42" a="1"/>
  <c r="N344" i="42"/>
  <c r="K344" i="42"/>
  <c r="L344" i="42" a="1"/>
  <c r="L344" i="42"/>
  <c r="I344" i="42"/>
  <c r="J344" i="42" a="1"/>
  <c r="J344" i="42"/>
  <c r="G344" i="42"/>
  <c r="H344" i="42" a="1"/>
  <c r="H344" i="42"/>
  <c r="E344" i="42"/>
  <c r="F344" i="42" a="1"/>
  <c r="F344" i="42"/>
  <c r="C344" i="42"/>
  <c r="D344" i="42" a="1"/>
  <c r="D344" i="42"/>
  <c r="N343" i="42"/>
  <c r="A338" i="42"/>
  <c r="M343" i="42"/>
  <c r="L343" i="42"/>
  <c r="K343" i="42"/>
  <c r="J343" i="42"/>
  <c r="I343" i="42"/>
  <c r="H343" i="42"/>
  <c r="G343" i="42"/>
  <c r="F343" i="42"/>
  <c r="E343" i="42"/>
  <c r="D343" i="42"/>
  <c r="C343" i="42"/>
  <c r="N342" i="42"/>
  <c r="M342" i="42"/>
  <c r="L342" i="42"/>
  <c r="K342" i="42"/>
  <c r="J342" i="42"/>
  <c r="I342" i="42"/>
  <c r="H342" i="42"/>
  <c r="G342" i="42"/>
  <c r="F342" i="42"/>
  <c r="E342" i="42"/>
  <c r="D342" i="42"/>
  <c r="C342" i="42"/>
  <c r="N341" i="42"/>
  <c r="M341" i="42"/>
  <c r="L341" i="42"/>
  <c r="K341" i="42"/>
  <c r="J341" i="42"/>
  <c r="I341" i="42"/>
  <c r="H341" i="42"/>
  <c r="G341" i="42"/>
  <c r="F341" i="42"/>
  <c r="E341" i="42"/>
  <c r="D341" i="42"/>
  <c r="C341" i="42"/>
  <c r="N340" i="42"/>
  <c r="M340" i="42"/>
  <c r="L340" i="42"/>
  <c r="K340" i="42"/>
  <c r="J340" i="42"/>
  <c r="I340" i="42"/>
  <c r="H340" i="42"/>
  <c r="G340" i="42"/>
  <c r="F340" i="42"/>
  <c r="E340" i="42"/>
  <c r="D340" i="42"/>
  <c r="C340" i="42"/>
  <c r="N339" i="42"/>
  <c r="M339" i="42"/>
  <c r="L339" i="42"/>
  <c r="K339" i="42"/>
  <c r="J339" i="42"/>
  <c r="I339" i="42"/>
  <c r="H339" i="42"/>
  <c r="G339" i="42"/>
  <c r="F339" i="42"/>
  <c r="E339" i="42"/>
  <c r="D339" i="42"/>
  <c r="C339" i="42"/>
  <c r="V338" i="42"/>
  <c r="U338" i="42"/>
  <c r="R338" i="42"/>
  <c r="Q338" i="42"/>
  <c r="P338" i="42"/>
  <c r="O338" i="42"/>
  <c r="M338" i="42"/>
  <c r="N338" i="42" a="1"/>
  <c r="N338" i="42"/>
  <c r="K338" i="42"/>
  <c r="L338" i="42" a="1"/>
  <c r="L338" i="42"/>
  <c r="I338" i="42"/>
  <c r="J338" i="42" a="1"/>
  <c r="J338" i="42"/>
  <c r="G338" i="42"/>
  <c r="H338" i="42" a="1"/>
  <c r="H338" i="42"/>
  <c r="E338" i="42"/>
  <c r="F338" i="42" a="1"/>
  <c r="F338" i="42"/>
  <c r="C338" i="42"/>
  <c r="D338" i="42" a="1"/>
  <c r="D338" i="42"/>
  <c r="N337" i="42"/>
  <c r="A332" i="42"/>
  <c r="M337" i="42"/>
  <c r="L337" i="42"/>
  <c r="K337" i="42"/>
  <c r="J337" i="42"/>
  <c r="I337" i="42"/>
  <c r="H337" i="42"/>
  <c r="G337" i="42"/>
  <c r="F337" i="42"/>
  <c r="E337" i="42"/>
  <c r="D337" i="42"/>
  <c r="C337" i="42"/>
  <c r="N336" i="42"/>
  <c r="M336" i="42"/>
  <c r="L336" i="42"/>
  <c r="K336" i="42"/>
  <c r="J336" i="42"/>
  <c r="I336" i="42"/>
  <c r="H336" i="42"/>
  <c r="G336" i="42"/>
  <c r="F336" i="42"/>
  <c r="E336" i="42"/>
  <c r="D336" i="42"/>
  <c r="C336" i="42"/>
  <c r="N335" i="42"/>
  <c r="M335" i="42"/>
  <c r="L335" i="42"/>
  <c r="K335" i="42"/>
  <c r="J335" i="42"/>
  <c r="I335" i="42"/>
  <c r="H335" i="42"/>
  <c r="G335" i="42"/>
  <c r="F335" i="42"/>
  <c r="E335" i="42"/>
  <c r="D335" i="42"/>
  <c r="C335" i="42"/>
  <c r="N334" i="42"/>
  <c r="M334" i="42"/>
  <c r="L334" i="42"/>
  <c r="K334" i="42"/>
  <c r="J334" i="42"/>
  <c r="I334" i="42"/>
  <c r="H334" i="42"/>
  <c r="G334" i="42"/>
  <c r="F334" i="42"/>
  <c r="E334" i="42"/>
  <c r="D334" i="42"/>
  <c r="C334" i="42"/>
  <c r="N333" i="42"/>
  <c r="M333" i="42"/>
  <c r="L333" i="42"/>
  <c r="K333" i="42"/>
  <c r="J333" i="42"/>
  <c r="I333" i="42"/>
  <c r="H333" i="42"/>
  <c r="G333" i="42"/>
  <c r="F333" i="42"/>
  <c r="E333" i="42"/>
  <c r="D333" i="42"/>
  <c r="C333" i="42"/>
  <c r="V332" i="42"/>
  <c r="U332" i="42"/>
  <c r="R332" i="42"/>
  <c r="Q332" i="42"/>
  <c r="P332" i="42"/>
  <c r="O332" i="42"/>
  <c r="M332" i="42"/>
  <c r="N332" i="42" a="1"/>
  <c r="N332" i="42"/>
  <c r="K332" i="42"/>
  <c r="L332" i="42" a="1"/>
  <c r="L332" i="42"/>
  <c r="I332" i="42"/>
  <c r="J332" i="42" a="1"/>
  <c r="J332" i="42"/>
  <c r="G332" i="42"/>
  <c r="H332" i="42" a="1"/>
  <c r="H332" i="42"/>
  <c r="E332" i="42"/>
  <c r="F332" i="42" a="1"/>
  <c r="F332" i="42"/>
  <c r="C332" i="42"/>
  <c r="D332" i="42" a="1"/>
  <c r="D332" i="42"/>
  <c r="N331" i="42"/>
  <c r="A326" i="42"/>
  <c r="M331" i="42"/>
  <c r="L331" i="42"/>
  <c r="K331" i="42"/>
  <c r="J331" i="42"/>
  <c r="I331" i="42"/>
  <c r="H331" i="42"/>
  <c r="G331" i="42"/>
  <c r="F331" i="42"/>
  <c r="E331" i="42"/>
  <c r="D331" i="42"/>
  <c r="C331" i="42"/>
  <c r="N330" i="42"/>
  <c r="M330" i="42"/>
  <c r="L330" i="42"/>
  <c r="K330" i="42"/>
  <c r="J330" i="42"/>
  <c r="I330" i="42"/>
  <c r="H330" i="42"/>
  <c r="G330" i="42"/>
  <c r="F330" i="42"/>
  <c r="E330" i="42"/>
  <c r="D330" i="42"/>
  <c r="C330" i="42"/>
  <c r="N329" i="42"/>
  <c r="M329" i="42"/>
  <c r="L329" i="42"/>
  <c r="K329" i="42"/>
  <c r="J329" i="42"/>
  <c r="I329" i="42"/>
  <c r="H329" i="42"/>
  <c r="G329" i="42"/>
  <c r="F329" i="42"/>
  <c r="E329" i="42"/>
  <c r="D329" i="42"/>
  <c r="C329" i="42"/>
  <c r="N328" i="42"/>
  <c r="M328" i="42"/>
  <c r="L328" i="42"/>
  <c r="K328" i="42"/>
  <c r="J328" i="42"/>
  <c r="I328" i="42"/>
  <c r="H328" i="42"/>
  <c r="G328" i="42"/>
  <c r="F328" i="42"/>
  <c r="E328" i="42"/>
  <c r="D328" i="42"/>
  <c r="C328" i="42"/>
  <c r="N327" i="42"/>
  <c r="M327" i="42"/>
  <c r="L327" i="42"/>
  <c r="K327" i="42"/>
  <c r="J327" i="42"/>
  <c r="I327" i="42"/>
  <c r="H327" i="42"/>
  <c r="G327" i="42"/>
  <c r="F327" i="42"/>
  <c r="E327" i="42"/>
  <c r="D327" i="42"/>
  <c r="C327" i="42"/>
  <c r="V326" i="42"/>
  <c r="U326" i="42"/>
  <c r="R326" i="42"/>
  <c r="Q326" i="42"/>
  <c r="P326" i="42"/>
  <c r="O326" i="42"/>
  <c r="M326" i="42"/>
  <c r="N326" i="42" a="1"/>
  <c r="N326" i="42"/>
  <c r="K326" i="42"/>
  <c r="L326" i="42" a="1"/>
  <c r="L326" i="42"/>
  <c r="I326" i="42"/>
  <c r="J326" i="42" a="1"/>
  <c r="J326" i="42"/>
  <c r="G326" i="42"/>
  <c r="H326" i="42" a="1"/>
  <c r="H326" i="42"/>
  <c r="E326" i="42"/>
  <c r="F326" i="42" a="1"/>
  <c r="F326" i="42"/>
  <c r="C326" i="42"/>
  <c r="D326" i="42" a="1"/>
  <c r="D326" i="42"/>
  <c r="N325" i="42"/>
  <c r="A320" i="42"/>
  <c r="M325" i="42"/>
  <c r="L325" i="42"/>
  <c r="K325" i="42"/>
  <c r="J325" i="42"/>
  <c r="I325" i="42"/>
  <c r="H325" i="42"/>
  <c r="G325" i="42"/>
  <c r="F325" i="42"/>
  <c r="E325" i="42"/>
  <c r="D325" i="42"/>
  <c r="C325" i="42"/>
  <c r="N324" i="42"/>
  <c r="M324" i="42"/>
  <c r="L324" i="42"/>
  <c r="K324" i="42"/>
  <c r="J324" i="42"/>
  <c r="I324" i="42"/>
  <c r="H324" i="42"/>
  <c r="G324" i="42"/>
  <c r="F324" i="42"/>
  <c r="E324" i="42"/>
  <c r="D324" i="42"/>
  <c r="C324" i="42"/>
  <c r="N323" i="42"/>
  <c r="M323" i="42"/>
  <c r="L323" i="42"/>
  <c r="K323" i="42"/>
  <c r="J323" i="42"/>
  <c r="I323" i="42"/>
  <c r="H323" i="42"/>
  <c r="G323" i="42"/>
  <c r="F323" i="42"/>
  <c r="E323" i="42"/>
  <c r="D323" i="42"/>
  <c r="C323" i="42"/>
  <c r="N322" i="42"/>
  <c r="M322" i="42"/>
  <c r="L322" i="42"/>
  <c r="K322" i="42"/>
  <c r="J322" i="42"/>
  <c r="I322" i="42"/>
  <c r="H322" i="42"/>
  <c r="G322" i="42"/>
  <c r="F322" i="42"/>
  <c r="E322" i="42"/>
  <c r="D322" i="42"/>
  <c r="C322" i="42"/>
  <c r="N321" i="42"/>
  <c r="M321" i="42"/>
  <c r="L321" i="42"/>
  <c r="K321" i="42"/>
  <c r="J321" i="42"/>
  <c r="I321" i="42"/>
  <c r="H321" i="42"/>
  <c r="G321" i="42"/>
  <c r="F321" i="42"/>
  <c r="E321" i="42"/>
  <c r="D321" i="42"/>
  <c r="C321" i="42"/>
  <c r="V320" i="42"/>
  <c r="U320" i="42"/>
  <c r="R320" i="42"/>
  <c r="Q320" i="42"/>
  <c r="P320" i="42"/>
  <c r="O320" i="42"/>
  <c r="M320" i="42"/>
  <c r="N320" i="42" a="1"/>
  <c r="N320" i="42"/>
  <c r="K320" i="42"/>
  <c r="L320" i="42" a="1"/>
  <c r="L320" i="42"/>
  <c r="I320" i="42"/>
  <c r="J320" i="42" a="1"/>
  <c r="J320" i="42"/>
  <c r="G320" i="42"/>
  <c r="H320" i="42" a="1"/>
  <c r="H320" i="42"/>
  <c r="E320" i="42"/>
  <c r="F320" i="42" a="1"/>
  <c r="F320" i="42"/>
  <c r="C320" i="42"/>
  <c r="D320" i="42" a="1"/>
  <c r="D320" i="42"/>
  <c r="N319" i="42"/>
  <c r="A314" i="42"/>
  <c r="M319" i="42"/>
  <c r="L319" i="42"/>
  <c r="K319" i="42"/>
  <c r="J319" i="42"/>
  <c r="I319" i="42"/>
  <c r="H319" i="42"/>
  <c r="G319" i="42"/>
  <c r="F319" i="42"/>
  <c r="E319" i="42"/>
  <c r="D319" i="42"/>
  <c r="C319" i="42"/>
  <c r="N318" i="42"/>
  <c r="M318" i="42"/>
  <c r="L318" i="42"/>
  <c r="K318" i="42"/>
  <c r="J318" i="42"/>
  <c r="I318" i="42"/>
  <c r="H318" i="42"/>
  <c r="G318" i="42"/>
  <c r="F318" i="42"/>
  <c r="E318" i="42"/>
  <c r="D318" i="42"/>
  <c r="C318" i="42"/>
  <c r="N317" i="42"/>
  <c r="M317" i="42"/>
  <c r="L317" i="42"/>
  <c r="K317" i="42"/>
  <c r="J317" i="42"/>
  <c r="I317" i="42"/>
  <c r="H317" i="42"/>
  <c r="G317" i="42"/>
  <c r="F317" i="42"/>
  <c r="E317" i="42"/>
  <c r="D317" i="42"/>
  <c r="C317" i="42"/>
  <c r="N316" i="42"/>
  <c r="M316" i="42"/>
  <c r="L316" i="42"/>
  <c r="K316" i="42"/>
  <c r="J316" i="42"/>
  <c r="I316" i="42"/>
  <c r="H316" i="42"/>
  <c r="G316" i="42"/>
  <c r="F316" i="42"/>
  <c r="E316" i="42"/>
  <c r="D316" i="42"/>
  <c r="C316" i="42"/>
  <c r="N315" i="42"/>
  <c r="M315" i="42"/>
  <c r="L315" i="42"/>
  <c r="K315" i="42"/>
  <c r="J315" i="42"/>
  <c r="I315" i="42"/>
  <c r="H315" i="42"/>
  <c r="G315" i="42"/>
  <c r="F315" i="42"/>
  <c r="E315" i="42"/>
  <c r="D315" i="42"/>
  <c r="C315" i="42"/>
  <c r="V314" i="42"/>
  <c r="U314" i="42"/>
  <c r="R314" i="42"/>
  <c r="Q314" i="42"/>
  <c r="P314" i="42"/>
  <c r="O314" i="42"/>
  <c r="M314" i="42"/>
  <c r="N314" i="42" a="1"/>
  <c r="N314" i="42"/>
  <c r="K314" i="42"/>
  <c r="L314" i="42" a="1"/>
  <c r="L314" i="42"/>
  <c r="I314" i="42"/>
  <c r="J314" i="42" a="1"/>
  <c r="J314" i="42"/>
  <c r="G314" i="42"/>
  <c r="H314" i="42" a="1"/>
  <c r="H314" i="42"/>
  <c r="E314" i="42"/>
  <c r="F314" i="42" a="1"/>
  <c r="F314" i="42"/>
  <c r="C314" i="42"/>
  <c r="D314" i="42" a="1"/>
  <c r="D314" i="42"/>
  <c r="N313" i="42"/>
  <c r="A308" i="42"/>
  <c r="M313" i="42"/>
  <c r="L313" i="42"/>
  <c r="K313" i="42"/>
  <c r="J313" i="42"/>
  <c r="I313" i="42"/>
  <c r="H313" i="42"/>
  <c r="G313" i="42"/>
  <c r="F313" i="42"/>
  <c r="E313" i="42"/>
  <c r="D313" i="42"/>
  <c r="C313" i="42"/>
  <c r="N312" i="42"/>
  <c r="M312" i="42"/>
  <c r="L312" i="42"/>
  <c r="K312" i="42"/>
  <c r="J312" i="42"/>
  <c r="I312" i="42"/>
  <c r="H312" i="42"/>
  <c r="G312" i="42"/>
  <c r="F312" i="42"/>
  <c r="E312" i="42"/>
  <c r="D312" i="42"/>
  <c r="C312" i="42"/>
  <c r="N311" i="42"/>
  <c r="M311" i="42"/>
  <c r="L311" i="42"/>
  <c r="K311" i="42"/>
  <c r="J311" i="42"/>
  <c r="I311" i="42"/>
  <c r="H311" i="42"/>
  <c r="G311" i="42"/>
  <c r="F311" i="42"/>
  <c r="E311" i="42"/>
  <c r="D311" i="42"/>
  <c r="C311" i="42"/>
  <c r="N310" i="42"/>
  <c r="M310" i="42"/>
  <c r="L310" i="42"/>
  <c r="K310" i="42"/>
  <c r="J310" i="42"/>
  <c r="I310" i="42"/>
  <c r="H310" i="42"/>
  <c r="G310" i="42"/>
  <c r="F310" i="42"/>
  <c r="E310" i="42"/>
  <c r="D310" i="42"/>
  <c r="C310" i="42"/>
  <c r="N309" i="42"/>
  <c r="M309" i="42"/>
  <c r="L309" i="42"/>
  <c r="K309" i="42"/>
  <c r="J309" i="42"/>
  <c r="I309" i="42"/>
  <c r="H309" i="42"/>
  <c r="G309" i="42"/>
  <c r="F309" i="42"/>
  <c r="E309" i="42"/>
  <c r="D309" i="42"/>
  <c r="C309" i="42"/>
  <c r="V308" i="42"/>
  <c r="U308" i="42"/>
  <c r="R308" i="42"/>
  <c r="Q308" i="42"/>
  <c r="P308" i="42"/>
  <c r="O308" i="42"/>
  <c r="M308" i="42"/>
  <c r="N308" i="42" a="1"/>
  <c r="N308" i="42"/>
  <c r="K308" i="42"/>
  <c r="L308" i="42" a="1"/>
  <c r="L308" i="42"/>
  <c r="I308" i="42"/>
  <c r="J308" i="42" a="1"/>
  <c r="J308" i="42"/>
  <c r="G308" i="42"/>
  <c r="H308" i="42" a="1"/>
  <c r="H308" i="42"/>
  <c r="E308" i="42"/>
  <c r="F308" i="42" a="1"/>
  <c r="F308" i="42"/>
  <c r="C308" i="42"/>
  <c r="D308" i="42" a="1"/>
  <c r="D308" i="42"/>
  <c r="N307" i="42"/>
  <c r="A302" i="42"/>
  <c r="M307" i="42"/>
  <c r="L307" i="42"/>
  <c r="K307" i="42"/>
  <c r="J307" i="42"/>
  <c r="I307" i="42"/>
  <c r="H307" i="42"/>
  <c r="G307" i="42"/>
  <c r="F307" i="42"/>
  <c r="E307" i="42"/>
  <c r="D307" i="42"/>
  <c r="C307" i="42"/>
  <c r="N306" i="42"/>
  <c r="M306" i="42"/>
  <c r="L306" i="42"/>
  <c r="K306" i="42"/>
  <c r="J306" i="42"/>
  <c r="I306" i="42"/>
  <c r="H306" i="42"/>
  <c r="G306" i="42"/>
  <c r="F306" i="42"/>
  <c r="E306" i="42"/>
  <c r="D306" i="42"/>
  <c r="C306" i="42"/>
  <c r="N305" i="42"/>
  <c r="M305" i="42"/>
  <c r="L305" i="42"/>
  <c r="K305" i="42"/>
  <c r="J305" i="42"/>
  <c r="I305" i="42"/>
  <c r="H305" i="42"/>
  <c r="G305" i="42"/>
  <c r="F305" i="42"/>
  <c r="E305" i="42"/>
  <c r="D305" i="42"/>
  <c r="C305" i="42"/>
  <c r="N304" i="42"/>
  <c r="M304" i="42"/>
  <c r="L304" i="42"/>
  <c r="K304" i="42"/>
  <c r="J304" i="42"/>
  <c r="I304" i="42"/>
  <c r="H304" i="42"/>
  <c r="G304" i="42"/>
  <c r="F304" i="42"/>
  <c r="E304" i="42"/>
  <c r="D304" i="42"/>
  <c r="C304" i="42"/>
  <c r="N303" i="42"/>
  <c r="M303" i="42"/>
  <c r="L303" i="42"/>
  <c r="K303" i="42"/>
  <c r="J303" i="42"/>
  <c r="I303" i="42"/>
  <c r="H303" i="42"/>
  <c r="G303" i="42"/>
  <c r="F303" i="42"/>
  <c r="E303" i="42"/>
  <c r="D303" i="42"/>
  <c r="C303" i="42"/>
  <c r="V302" i="42"/>
  <c r="U302" i="42"/>
  <c r="R302" i="42"/>
  <c r="Q302" i="42"/>
  <c r="P302" i="42"/>
  <c r="O302" i="42"/>
  <c r="M302" i="42"/>
  <c r="N302" i="42" a="1"/>
  <c r="N302" i="42"/>
  <c r="K302" i="42"/>
  <c r="L302" i="42" a="1"/>
  <c r="L302" i="42"/>
  <c r="I302" i="42"/>
  <c r="J302" i="42" a="1"/>
  <c r="J302" i="42"/>
  <c r="G302" i="42"/>
  <c r="H302" i="42" a="1"/>
  <c r="H302" i="42"/>
  <c r="E302" i="42"/>
  <c r="F302" i="42" a="1"/>
  <c r="F302" i="42"/>
  <c r="C302" i="42"/>
  <c r="D302" i="42" a="1"/>
  <c r="D302" i="42"/>
  <c r="N301" i="42"/>
  <c r="A296" i="42"/>
  <c r="M301" i="42"/>
  <c r="L301" i="42"/>
  <c r="K301" i="42"/>
  <c r="J301" i="42"/>
  <c r="I301" i="42"/>
  <c r="H301" i="42"/>
  <c r="G301" i="42"/>
  <c r="F301" i="42"/>
  <c r="E301" i="42"/>
  <c r="D301" i="42"/>
  <c r="C301" i="42"/>
  <c r="N300" i="42"/>
  <c r="M300" i="42"/>
  <c r="L300" i="42"/>
  <c r="K300" i="42"/>
  <c r="J300" i="42"/>
  <c r="I300" i="42"/>
  <c r="H300" i="42"/>
  <c r="G300" i="42"/>
  <c r="F300" i="42"/>
  <c r="E300" i="42"/>
  <c r="D300" i="42"/>
  <c r="C300" i="42"/>
  <c r="N299" i="42"/>
  <c r="M299" i="42"/>
  <c r="L299" i="42"/>
  <c r="K299" i="42"/>
  <c r="J299" i="42"/>
  <c r="I299" i="42"/>
  <c r="H299" i="42"/>
  <c r="G299" i="42"/>
  <c r="F299" i="42"/>
  <c r="E299" i="42"/>
  <c r="D299" i="42"/>
  <c r="C299" i="42"/>
  <c r="N298" i="42"/>
  <c r="M298" i="42"/>
  <c r="L298" i="42"/>
  <c r="K298" i="42"/>
  <c r="J298" i="42"/>
  <c r="I298" i="42"/>
  <c r="H298" i="42"/>
  <c r="G298" i="42"/>
  <c r="F298" i="42"/>
  <c r="E298" i="42"/>
  <c r="D298" i="42"/>
  <c r="C298" i="42"/>
  <c r="N297" i="42"/>
  <c r="M297" i="42"/>
  <c r="L297" i="42"/>
  <c r="K297" i="42"/>
  <c r="J297" i="42"/>
  <c r="I297" i="42"/>
  <c r="H297" i="42"/>
  <c r="G297" i="42"/>
  <c r="F297" i="42"/>
  <c r="E297" i="42"/>
  <c r="D297" i="42"/>
  <c r="C297" i="42"/>
  <c r="V296" i="42"/>
  <c r="U296" i="42"/>
  <c r="R296" i="42"/>
  <c r="Q296" i="42"/>
  <c r="P296" i="42"/>
  <c r="O296" i="42"/>
  <c r="M296" i="42"/>
  <c r="N296" i="42" a="1"/>
  <c r="N296" i="42"/>
  <c r="K296" i="42"/>
  <c r="L296" i="42" a="1"/>
  <c r="L296" i="42"/>
  <c r="I296" i="42"/>
  <c r="J296" i="42" a="1"/>
  <c r="J296" i="42"/>
  <c r="G296" i="42"/>
  <c r="H296" i="42" a="1"/>
  <c r="H296" i="42"/>
  <c r="E296" i="42"/>
  <c r="F296" i="42" a="1"/>
  <c r="F296" i="42"/>
  <c r="C296" i="42"/>
  <c r="D296" i="42" a="1"/>
  <c r="D296" i="42"/>
  <c r="N295" i="42"/>
  <c r="A290" i="42"/>
  <c r="M295" i="42"/>
  <c r="L295" i="42"/>
  <c r="K295" i="42"/>
  <c r="J295" i="42"/>
  <c r="I295" i="42"/>
  <c r="H295" i="42"/>
  <c r="G295" i="42"/>
  <c r="F295" i="42"/>
  <c r="E295" i="42"/>
  <c r="D295" i="42"/>
  <c r="C295" i="42"/>
  <c r="N294" i="42"/>
  <c r="M294" i="42"/>
  <c r="L294" i="42"/>
  <c r="K294" i="42"/>
  <c r="J294" i="42"/>
  <c r="I294" i="42"/>
  <c r="H294" i="42"/>
  <c r="G294" i="42"/>
  <c r="F294" i="42"/>
  <c r="E294" i="42"/>
  <c r="D294" i="42"/>
  <c r="C294" i="42"/>
  <c r="N293" i="42"/>
  <c r="M293" i="42"/>
  <c r="L293" i="42"/>
  <c r="K293" i="42"/>
  <c r="J293" i="42"/>
  <c r="I293" i="42"/>
  <c r="H293" i="42"/>
  <c r="G293" i="42"/>
  <c r="F293" i="42"/>
  <c r="E293" i="42"/>
  <c r="D293" i="42"/>
  <c r="C293" i="42"/>
  <c r="N292" i="42"/>
  <c r="M292" i="42"/>
  <c r="L292" i="42"/>
  <c r="K292" i="42"/>
  <c r="J292" i="42"/>
  <c r="I292" i="42"/>
  <c r="H292" i="42"/>
  <c r="G292" i="42"/>
  <c r="F292" i="42"/>
  <c r="E292" i="42"/>
  <c r="D292" i="42"/>
  <c r="C292" i="42"/>
  <c r="N291" i="42"/>
  <c r="M291" i="42"/>
  <c r="L291" i="42"/>
  <c r="K291" i="42"/>
  <c r="J291" i="42"/>
  <c r="I291" i="42"/>
  <c r="H291" i="42"/>
  <c r="G291" i="42"/>
  <c r="F291" i="42"/>
  <c r="E291" i="42"/>
  <c r="D291" i="42"/>
  <c r="C291" i="42"/>
  <c r="V290" i="42"/>
  <c r="U290" i="42"/>
  <c r="R290" i="42"/>
  <c r="Q290" i="42"/>
  <c r="P290" i="42"/>
  <c r="O290" i="42"/>
  <c r="M290" i="42"/>
  <c r="N290" i="42" a="1"/>
  <c r="N290" i="42"/>
  <c r="K290" i="42"/>
  <c r="L290" i="42" a="1"/>
  <c r="L290" i="42"/>
  <c r="I290" i="42"/>
  <c r="J290" i="42" a="1"/>
  <c r="J290" i="42"/>
  <c r="G290" i="42"/>
  <c r="H290" i="42" a="1"/>
  <c r="H290" i="42"/>
  <c r="E290" i="42"/>
  <c r="F290" i="42" a="1"/>
  <c r="F290" i="42"/>
  <c r="C290" i="42"/>
  <c r="D290" i="42" a="1"/>
  <c r="D290" i="42"/>
  <c r="N289" i="42"/>
  <c r="A284" i="42"/>
  <c r="M289" i="42"/>
  <c r="L289" i="42"/>
  <c r="K289" i="42"/>
  <c r="J289" i="42"/>
  <c r="I289" i="42"/>
  <c r="H289" i="42"/>
  <c r="G289" i="42"/>
  <c r="F289" i="42"/>
  <c r="E289" i="42"/>
  <c r="D289" i="42"/>
  <c r="C289" i="42"/>
  <c r="N288" i="42"/>
  <c r="M288" i="42"/>
  <c r="L288" i="42"/>
  <c r="K288" i="42"/>
  <c r="J288" i="42"/>
  <c r="I288" i="42"/>
  <c r="H288" i="42"/>
  <c r="G288" i="42"/>
  <c r="F288" i="42"/>
  <c r="E288" i="42"/>
  <c r="D288" i="42"/>
  <c r="C288" i="42"/>
  <c r="N287" i="42"/>
  <c r="M287" i="42"/>
  <c r="L287" i="42"/>
  <c r="K287" i="42"/>
  <c r="J287" i="42"/>
  <c r="I287" i="42"/>
  <c r="H287" i="42"/>
  <c r="G287" i="42"/>
  <c r="F287" i="42"/>
  <c r="E287" i="42"/>
  <c r="D287" i="42"/>
  <c r="C287" i="42"/>
  <c r="N286" i="42"/>
  <c r="M286" i="42"/>
  <c r="L286" i="42"/>
  <c r="K286" i="42"/>
  <c r="J286" i="42"/>
  <c r="I286" i="42"/>
  <c r="H286" i="42"/>
  <c r="G286" i="42"/>
  <c r="F286" i="42"/>
  <c r="E286" i="42"/>
  <c r="D286" i="42"/>
  <c r="C286" i="42"/>
  <c r="N285" i="42"/>
  <c r="M285" i="42"/>
  <c r="L285" i="42"/>
  <c r="K285" i="42"/>
  <c r="J285" i="42"/>
  <c r="I285" i="42"/>
  <c r="H285" i="42"/>
  <c r="G285" i="42"/>
  <c r="F285" i="42"/>
  <c r="E285" i="42"/>
  <c r="D285" i="42"/>
  <c r="C285" i="42"/>
  <c r="V284" i="42"/>
  <c r="U284" i="42"/>
  <c r="R284" i="42"/>
  <c r="Q284" i="42"/>
  <c r="P284" i="42"/>
  <c r="O284" i="42"/>
  <c r="M284" i="42"/>
  <c r="N284" i="42" a="1"/>
  <c r="N284" i="42"/>
  <c r="K284" i="42"/>
  <c r="L284" i="42" a="1"/>
  <c r="L284" i="42"/>
  <c r="I284" i="42"/>
  <c r="J284" i="42" a="1"/>
  <c r="J284" i="42"/>
  <c r="G284" i="42"/>
  <c r="H284" i="42" a="1"/>
  <c r="H284" i="42"/>
  <c r="E284" i="42"/>
  <c r="F284" i="42" a="1"/>
  <c r="F284" i="42"/>
  <c r="C284" i="42"/>
  <c r="D284" i="42" a="1"/>
  <c r="D284" i="42"/>
  <c r="N283" i="42"/>
  <c r="A278" i="42"/>
  <c r="M283" i="42"/>
  <c r="L283" i="42"/>
  <c r="K283" i="42"/>
  <c r="J283" i="42"/>
  <c r="I283" i="42"/>
  <c r="H283" i="42"/>
  <c r="G283" i="42"/>
  <c r="F283" i="42"/>
  <c r="E283" i="42"/>
  <c r="D283" i="42"/>
  <c r="C283" i="42"/>
  <c r="N282" i="42"/>
  <c r="M282" i="42"/>
  <c r="L282" i="42"/>
  <c r="K282" i="42"/>
  <c r="J282" i="42"/>
  <c r="I282" i="42"/>
  <c r="H282" i="42"/>
  <c r="G282" i="42"/>
  <c r="F282" i="42"/>
  <c r="E282" i="42"/>
  <c r="D282" i="42"/>
  <c r="C282" i="42"/>
  <c r="N281" i="42"/>
  <c r="M281" i="42"/>
  <c r="L281" i="42"/>
  <c r="K281" i="42"/>
  <c r="J281" i="42"/>
  <c r="I281" i="42"/>
  <c r="H281" i="42"/>
  <c r="G281" i="42"/>
  <c r="F281" i="42"/>
  <c r="E281" i="42"/>
  <c r="D281" i="42"/>
  <c r="C281" i="42"/>
  <c r="N280" i="42"/>
  <c r="M280" i="42"/>
  <c r="L280" i="42"/>
  <c r="K280" i="42"/>
  <c r="J280" i="42"/>
  <c r="I280" i="42"/>
  <c r="H280" i="42"/>
  <c r="G280" i="42"/>
  <c r="F280" i="42"/>
  <c r="E280" i="42"/>
  <c r="D280" i="42"/>
  <c r="C280" i="42"/>
  <c r="N279" i="42"/>
  <c r="M279" i="42"/>
  <c r="L279" i="42"/>
  <c r="K279" i="42"/>
  <c r="J279" i="42"/>
  <c r="I279" i="42"/>
  <c r="H279" i="42"/>
  <c r="G279" i="42"/>
  <c r="F279" i="42"/>
  <c r="E279" i="42"/>
  <c r="D279" i="42"/>
  <c r="C279" i="42"/>
  <c r="V278" i="42"/>
  <c r="U278" i="42"/>
  <c r="R278" i="42"/>
  <c r="Q278" i="42"/>
  <c r="P278" i="42"/>
  <c r="O278" i="42"/>
  <c r="M278" i="42"/>
  <c r="N278" i="42" a="1"/>
  <c r="N278" i="42"/>
  <c r="K278" i="42"/>
  <c r="L278" i="42" a="1"/>
  <c r="L278" i="42"/>
  <c r="I278" i="42"/>
  <c r="J278" i="42" a="1"/>
  <c r="J278" i="42"/>
  <c r="G278" i="42"/>
  <c r="H278" i="42" a="1"/>
  <c r="H278" i="42"/>
  <c r="E278" i="42"/>
  <c r="F278" i="42" a="1"/>
  <c r="F278" i="42"/>
  <c r="C278" i="42"/>
  <c r="D278" i="42" a="1"/>
  <c r="D278" i="42"/>
  <c r="N277" i="42"/>
  <c r="A272" i="42"/>
  <c r="M277" i="42"/>
  <c r="L277" i="42"/>
  <c r="K277" i="42"/>
  <c r="J277" i="42"/>
  <c r="I277" i="42"/>
  <c r="H277" i="42"/>
  <c r="G277" i="42"/>
  <c r="F277" i="42"/>
  <c r="E277" i="42"/>
  <c r="D277" i="42"/>
  <c r="C277" i="42"/>
  <c r="N276" i="42"/>
  <c r="M276" i="42"/>
  <c r="L276" i="42"/>
  <c r="K276" i="42"/>
  <c r="J276" i="42"/>
  <c r="I276" i="42"/>
  <c r="H276" i="42"/>
  <c r="G276" i="42"/>
  <c r="F276" i="42"/>
  <c r="E276" i="42"/>
  <c r="D276" i="42"/>
  <c r="C276" i="42"/>
  <c r="N275" i="42"/>
  <c r="M275" i="42"/>
  <c r="L275" i="42"/>
  <c r="K275" i="42"/>
  <c r="J275" i="42"/>
  <c r="I275" i="42"/>
  <c r="H275" i="42"/>
  <c r="G275" i="42"/>
  <c r="F275" i="42"/>
  <c r="E275" i="42"/>
  <c r="D275" i="42"/>
  <c r="C275" i="42"/>
  <c r="N274" i="42"/>
  <c r="M274" i="42"/>
  <c r="L274" i="42"/>
  <c r="K274" i="42"/>
  <c r="J274" i="42"/>
  <c r="I274" i="42"/>
  <c r="H274" i="42"/>
  <c r="G274" i="42"/>
  <c r="F274" i="42"/>
  <c r="E274" i="42"/>
  <c r="D274" i="42"/>
  <c r="C274" i="42"/>
  <c r="N273" i="42"/>
  <c r="M273" i="42"/>
  <c r="L273" i="42"/>
  <c r="K273" i="42"/>
  <c r="J273" i="42"/>
  <c r="I273" i="42"/>
  <c r="H273" i="42"/>
  <c r="G273" i="42"/>
  <c r="F273" i="42"/>
  <c r="E273" i="42"/>
  <c r="D273" i="42"/>
  <c r="C273" i="42"/>
  <c r="V272" i="42"/>
  <c r="U272" i="42"/>
  <c r="R272" i="42"/>
  <c r="Q272" i="42"/>
  <c r="P272" i="42"/>
  <c r="O272" i="42"/>
  <c r="M272" i="42"/>
  <c r="N272" i="42" a="1"/>
  <c r="N272" i="42"/>
  <c r="K272" i="42"/>
  <c r="L272" i="42" a="1"/>
  <c r="L272" i="42"/>
  <c r="I272" i="42"/>
  <c r="J272" i="42" a="1"/>
  <c r="J272" i="42"/>
  <c r="G272" i="42"/>
  <c r="H272" i="42" a="1"/>
  <c r="H272" i="42"/>
  <c r="E272" i="42"/>
  <c r="F272" i="42" a="1"/>
  <c r="F272" i="42"/>
  <c r="C272" i="42"/>
  <c r="D272" i="42" a="1"/>
  <c r="D272" i="42"/>
  <c r="N271" i="42"/>
  <c r="A266" i="42"/>
  <c r="M271" i="42"/>
  <c r="L271" i="42"/>
  <c r="K271" i="42"/>
  <c r="J271" i="42"/>
  <c r="I271" i="42"/>
  <c r="H271" i="42"/>
  <c r="G271" i="42"/>
  <c r="F271" i="42"/>
  <c r="E271" i="42"/>
  <c r="D271" i="42"/>
  <c r="C271" i="42"/>
  <c r="N270" i="42"/>
  <c r="M270" i="42"/>
  <c r="L270" i="42"/>
  <c r="K270" i="42"/>
  <c r="J270" i="42"/>
  <c r="I270" i="42"/>
  <c r="H270" i="42"/>
  <c r="G270" i="42"/>
  <c r="F270" i="42"/>
  <c r="E270" i="42"/>
  <c r="D270" i="42"/>
  <c r="C270" i="42"/>
  <c r="N269" i="42"/>
  <c r="M269" i="42"/>
  <c r="L269" i="42"/>
  <c r="K269" i="42"/>
  <c r="J269" i="42"/>
  <c r="I269" i="42"/>
  <c r="H269" i="42"/>
  <c r="G269" i="42"/>
  <c r="F269" i="42"/>
  <c r="E269" i="42"/>
  <c r="D269" i="42"/>
  <c r="C269" i="42"/>
  <c r="N268" i="42"/>
  <c r="M268" i="42"/>
  <c r="L268" i="42"/>
  <c r="K268" i="42"/>
  <c r="J268" i="42"/>
  <c r="I268" i="42"/>
  <c r="H268" i="42"/>
  <c r="G268" i="42"/>
  <c r="F268" i="42"/>
  <c r="E268" i="42"/>
  <c r="D268" i="42"/>
  <c r="C268" i="42"/>
  <c r="N267" i="42"/>
  <c r="M267" i="42"/>
  <c r="L267" i="42"/>
  <c r="K267" i="42"/>
  <c r="J267" i="42"/>
  <c r="I267" i="42"/>
  <c r="H267" i="42"/>
  <c r="G267" i="42"/>
  <c r="F267" i="42"/>
  <c r="E267" i="42"/>
  <c r="D267" i="42"/>
  <c r="C267" i="42"/>
  <c r="V266" i="42"/>
  <c r="U266" i="42"/>
  <c r="R266" i="42"/>
  <c r="Q266" i="42"/>
  <c r="P266" i="42"/>
  <c r="O266" i="42"/>
  <c r="M266" i="42"/>
  <c r="N266" i="42" a="1"/>
  <c r="N266" i="42"/>
  <c r="K266" i="42"/>
  <c r="L266" i="42" a="1"/>
  <c r="L266" i="42"/>
  <c r="I266" i="42"/>
  <c r="J266" i="42" a="1"/>
  <c r="J266" i="42"/>
  <c r="G266" i="42"/>
  <c r="H266" i="42" a="1"/>
  <c r="H266" i="42"/>
  <c r="E266" i="42"/>
  <c r="F266" i="42" a="1"/>
  <c r="F266" i="42"/>
  <c r="C266" i="42"/>
  <c r="D266" i="42" a="1"/>
  <c r="D266" i="42"/>
  <c r="N265" i="42"/>
  <c r="A260" i="42"/>
  <c r="M265" i="42"/>
  <c r="L265" i="42"/>
  <c r="K265" i="42"/>
  <c r="J265" i="42"/>
  <c r="I265" i="42"/>
  <c r="H265" i="42"/>
  <c r="G265" i="42"/>
  <c r="F265" i="42"/>
  <c r="E265" i="42"/>
  <c r="D265" i="42"/>
  <c r="C265" i="42"/>
  <c r="N264" i="42"/>
  <c r="M264" i="42"/>
  <c r="L264" i="42"/>
  <c r="K264" i="42"/>
  <c r="J264" i="42"/>
  <c r="I264" i="42"/>
  <c r="H264" i="42"/>
  <c r="G264" i="42"/>
  <c r="F264" i="42"/>
  <c r="E264" i="42"/>
  <c r="D264" i="42"/>
  <c r="C264" i="42"/>
  <c r="N263" i="42"/>
  <c r="M263" i="42"/>
  <c r="L263" i="42"/>
  <c r="K263" i="42"/>
  <c r="J263" i="42"/>
  <c r="I263" i="42"/>
  <c r="H263" i="42"/>
  <c r="G263" i="42"/>
  <c r="F263" i="42"/>
  <c r="E263" i="42"/>
  <c r="D263" i="42"/>
  <c r="C263" i="42"/>
  <c r="N262" i="42"/>
  <c r="M262" i="42"/>
  <c r="L262" i="42"/>
  <c r="K262" i="42"/>
  <c r="J262" i="42"/>
  <c r="I262" i="42"/>
  <c r="H262" i="42"/>
  <c r="G262" i="42"/>
  <c r="F262" i="42"/>
  <c r="E262" i="42"/>
  <c r="D262" i="42"/>
  <c r="C262" i="42"/>
  <c r="N261" i="42"/>
  <c r="M261" i="42"/>
  <c r="L261" i="42"/>
  <c r="K261" i="42"/>
  <c r="J261" i="42"/>
  <c r="I261" i="42"/>
  <c r="H261" i="42"/>
  <c r="G261" i="42"/>
  <c r="F261" i="42"/>
  <c r="E261" i="42"/>
  <c r="D261" i="42"/>
  <c r="C261" i="42"/>
  <c r="V260" i="42"/>
  <c r="U260" i="42"/>
  <c r="R260" i="42"/>
  <c r="Q260" i="42"/>
  <c r="P260" i="42"/>
  <c r="O260" i="42"/>
  <c r="M260" i="42"/>
  <c r="N260" i="42" a="1"/>
  <c r="N260" i="42"/>
  <c r="K260" i="42"/>
  <c r="L260" i="42" a="1"/>
  <c r="L260" i="42"/>
  <c r="I260" i="42"/>
  <c r="J260" i="42" a="1"/>
  <c r="J260" i="42"/>
  <c r="G260" i="42"/>
  <c r="H260" i="42" a="1"/>
  <c r="H260" i="42"/>
  <c r="E260" i="42"/>
  <c r="F260" i="42" a="1"/>
  <c r="F260" i="42"/>
  <c r="C260" i="42"/>
  <c r="D260" i="42" a="1"/>
  <c r="D260" i="42"/>
  <c r="N259" i="42"/>
  <c r="A254" i="42"/>
  <c r="M259" i="42"/>
  <c r="L259" i="42"/>
  <c r="K259" i="42"/>
  <c r="J259" i="42"/>
  <c r="I259" i="42"/>
  <c r="H259" i="42"/>
  <c r="G259" i="42"/>
  <c r="F259" i="42"/>
  <c r="E259" i="42"/>
  <c r="D259" i="42"/>
  <c r="C259" i="42"/>
  <c r="N258" i="42"/>
  <c r="M258" i="42"/>
  <c r="L258" i="42"/>
  <c r="K258" i="42"/>
  <c r="J258" i="42"/>
  <c r="I258" i="42"/>
  <c r="H258" i="42"/>
  <c r="G258" i="42"/>
  <c r="F258" i="42"/>
  <c r="E258" i="42"/>
  <c r="D258" i="42"/>
  <c r="C258" i="42"/>
  <c r="N257" i="42"/>
  <c r="M257" i="42"/>
  <c r="L257" i="42"/>
  <c r="K257" i="42"/>
  <c r="J257" i="42"/>
  <c r="I257" i="42"/>
  <c r="H257" i="42"/>
  <c r="G257" i="42"/>
  <c r="F257" i="42"/>
  <c r="E257" i="42"/>
  <c r="D257" i="42"/>
  <c r="C257" i="42"/>
  <c r="N256" i="42"/>
  <c r="M256" i="42"/>
  <c r="L256" i="42"/>
  <c r="K256" i="42"/>
  <c r="J256" i="42"/>
  <c r="I256" i="42"/>
  <c r="H256" i="42"/>
  <c r="G256" i="42"/>
  <c r="F256" i="42"/>
  <c r="E256" i="42"/>
  <c r="D256" i="42"/>
  <c r="C256" i="42"/>
  <c r="N255" i="42"/>
  <c r="M255" i="42"/>
  <c r="L255" i="42"/>
  <c r="K255" i="42"/>
  <c r="J255" i="42"/>
  <c r="I255" i="42"/>
  <c r="H255" i="42"/>
  <c r="G255" i="42"/>
  <c r="F255" i="42"/>
  <c r="E255" i="42"/>
  <c r="D255" i="42"/>
  <c r="C255" i="42"/>
  <c r="V254" i="42"/>
  <c r="U254" i="42"/>
  <c r="R254" i="42"/>
  <c r="Q254" i="42"/>
  <c r="P254" i="42"/>
  <c r="O254" i="42"/>
  <c r="M254" i="42"/>
  <c r="N254" i="42" a="1"/>
  <c r="N254" i="42"/>
  <c r="K254" i="42"/>
  <c r="L254" i="42" a="1"/>
  <c r="L254" i="42"/>
  <c r="I254" i="42"/>
  <c r="J254" i="42" a="1"/>
  <c r="J254" i="42"/>
  <c r="G254" i="42"/>
  <c r="H254" i="42" a="1"/>
  <c r="H254" i="42"/>
  <c r="E254" i="42"/>
  <c r="F254" i="42" a="1"/>
  <c r="F254" i="42"/>
  <c r="C254" i="42"/>
  <c r="D254" i="42" a="1"/>
  <c r="D254" i="42"/>
  <c r="N253" i="42"/>
  <c r="A248" i="42"/>
  <c r="M253" i="42"/>
  <c r="L253" i="42"/>
  <c r="K253" i="42"/>
  <c r="J253" i="42"/>
  <c r="I253" i="42"/>
  <c r="H253" i="42"/>
  <c r="G253" i="42"/>
  <c r="F253" i="42"/>
  <c r="E253" i="42"/>
  <c r="D253" i="42"/>
  <c r="C253" i="42"/>
  <c r="N252" i="42"/>
  <c r="M252" i="42"/>
  <c r="L252" i="42"/>
  <c r="K252" i="42"/>
  <c r="J252" i="42"/>
  <c r="I252" i="42"/>
  <c r="H252" i="42"/>
  <c r="G252" i="42"/>
  <c r="F252" i="42"/>
  <c r="E252" i="42"/>
  <c r="D252" i="42"/>
  <c r="C252" i="42"/>
  <c r="N251" i="42"/>
  <c r="M251" i="42"/>
  <c r="L251" i="42"/>
  <c r="K251" i="42"/>
  <c r="J251" i="42"/>
  <c r="I251" i="42"/>
  <c r="H251" i="42"/>
  <c r="G251" i="42"/>
  <c r="F251" i="42"/>
  <c r="E251" i="42"/>
  <c r="D251" i="42"/>
  <c r="C251" i="42"/>
  <c r="N250" i="42"/>
  <c r="M250" i="42"/>
  <c r="L250" i="42"/>
  <c r="K250" i="42"/>
  <c r="J250" i="42"/>
  <c r="I250" i="42"/>
  <c r="H250" i="42"/>
  <c r="G250" i="42"/>
  <c r="F250" i="42"/>
  <c r="E250" i="42"/>
  <c r="D250" i="42"/>
  <c r="C250" i="42"/>
  <c r="N249" i="42"/>
  <c r="M249" i="42"/>
  <c r="L249" i="42"/>
  <c r="K249" i="42"/>
  <c r="J249" i="42"/>
  <c r="I249" i="42"/>
  <c r="H249" i="42"/>
  <c r="G249" i="42"/>
  <c r="F249" i="42"/>
  <c r="E249" i="42"/>
  <c r="D249" i="42"/>
  <c r="C249" i="42"/>
  <c r="V248" i="42"/>
  <c r="U248" i="42"/>
  <c r="R248" i="42"/>
  <c r="Q248" i="42"/>
  <c r="P248" i="42"/>
  <c r="O248" i="42"/>
  <c r="M248" i="42"/>
  <c r="N248" i="42" a="1"/>
  <c r="N248" i="42"/>
  <c r="K248" i="42"/>
  <c r="L248" i="42" a="1"/>
  <c r="L248" i="42"/>
  <c r="I248" i="42"/>
  <c r="J248" i="42" a="1"/>
  <c r="J248" i="42"/>
  <c r="G248" i="42"/>
  <c r="H248" i="42" a="1"/>
  <c r="H248" i="42"/>
  <c r="E248" i="42"/>
  <c r="F248" i="42" a="1"/>
  <c r="F248" i="42"/>
  <c r="C248" i="42"/>
  <c r="D248" i="42" a="1"/>
  <c r="D248" i="42"/>
  <c r="N247" i="42"/>
  <c r="A242" i="42"/>
  <c r="M247" i="42"/>
  <c r="L247" i="42"/>
  <c r="K247" i="42"/>
  <c r="J247" i="42"/>
  <c r="I247" i="42"/>
  <c r="H247" i="42"/>
  <c r="G247" i="42"/>
  <c r="F247" i="42"/>
  <c r="E247" i="42"/>
  <c r="D247" i="42"/>
  <c r="C247" i="42"/>
  <c r="N246" i="42"/>
  <c r="M246" i="42"/>
  <c r="L246" i="42"/>
  <c r="K246" i="42"/>
  <c r="J246" i="42"/>
  <c r="I246" i="42"/>
  <c r="H246" i="42"/>
  <c r="G246" i="42"/>
  <c r="F246" i="42"/>
  <c r="E246" i="42"/>
  <c r="D246" i="42"/>
  <c r="C246" i="42"/>
  <c r="N245" i="42"/>
  <c r="M245" i="42"/>
  <c r="L245" i="42"/>
  <c r="K245" i="42"/>
  <c r="J245" i="42"/>
  <c r="I245" i="42"/>
  <c r="H245" i="42"/>
  <c r="G245" i="42"/>
  <c r="F245" i="42"/>
  <c r="E245" i="42"/>
  <c r="D245" i="42"/>
  <c r="C245" i="42"/>
  <c r="N244" i="42"/>
  <c r="M244" i="42"/>
  <c r="L244" i="42"/>
  <c r="K244" i="42"/>
  <c r="J244" i="42"/>
  <c r="I244" i="42"/>
  <c r="H244" i="42"/>
  <c r="G244" i="42"/>
  <c r="F244" i="42"/>
  <c r="E244" i="42"/>
  <c r="D244" i="42"/>
  <c r="C244" i="42"/>
  <c r="N243" i="42"/>
  <c r="M243" i="42"/>
  <c r="L243" i="42"/>
  <c r="K243" i="42"/>
  <c r="J243" i="42"/>
  <c r="I243" i="42"/>
  <c r="H243" i="42"/>
  <c r="G243" i="42"/>
  <c r="F243" i="42"/>
  <c r="E243" i="42"/>
  <c r="D243" i="42"/>
  <c r="C243" i="42"/>
  <c r="V242" i="42"/>
  <c r="U242" i="42"/>
  <c r="R242" i="42"/>
  <c r="Q242" i="42"/>
  <c r="P242" i="42"/>
  <c r="O242" i="42"/>
  <c r="M242" i="42"/>
  <c r="N242" i="42" a="1"/>
  <c r="N242" i="42"/>
  <c r="K242" i="42"/>
  <c r="L242" i="42" a="1"/>
  <c r="L242" i="42"/>
  <c r="I242" i="42"/>
  <c r="J242" i="42" a="1"/>
  <c r="J242" i="42"/>
  <c r="G242" i="42"/>
  <c r="H242" i="42" a="1"/>
  <c r="H242" i="42"/>
  <c r="E242" i="42"/>
  <c r="F242" i="42" a="1"/>
  <c r="F242" i="42"/>
  <c r="C242" i="42"/>
  <c r="D242" i="42" a="1"/>
  <c r="D242" i="42"/>
  <c r="N241" i="42"/>
  <c r="A236" i="42"/>
  <c r="M241" i="42"/>
  <c r="L241" i="42"/>
  <c r="K241" i="42"/>
  <c r="J241" i="42"/>
  <c r="I241" i="42"/>
  <c r="H241" i="42"/>
  <c r="G241" i="42"/>
  <c r="F241" i="42"/>
  <c r="E241" i="42"/>
  <c r="D241" i="42"/>
  <c r="C241" i="42"/>
  <c r="N240" i="42"/>
  <c r="M240" i="42"/>
  <c r="L240" i="42"/>
  <c r="K240" i="42"/>
  <c r="J240" i="42"/>
  <c r="I240" i="42"/>
  <c r="H240" i="42"/>
  <c r="G240" i="42"/>
  <c r="F240" i="42"/>
  <c r="E240" i="42"/>
  <c r="D240" i="42"/>
  <c r="C240" i="42"/>
  <c r="N239" i="42"/>
  <c r="M239" i="42"/>
  <c r="L239" i="42"/>
  <c r="K239" i="42"/>
  <c r="J239" i="42"/>
  <c r="I239" i="42"/>
  <c r="H239" i="42"/>
  <c r="G239" i="42"/>
  <c r="F239" i="42"/>
  <c r="E239" i="42"/>
  <c r="D239" i="42"/>
  <c r="C239" i="42"/>
  <c r="N238" i="42"/>
  <c r="M238" i="42"/>
  <c r="L238" i="42"/>
  <c r="K238" i="42"/>
  <c r="J238" i="42"/>
  <c r="I238" i="42"/>
  <c r="H238" i="42"/>
  <c r="G238" i="42"/>
  <c r="F238" i="42"/>
  <c r="E238" i="42"/>
  <c r="D238" i="42"/>
  <c r="C238" i="42"/>
  <c r="N237" i="42"/>
  <c r="M237" i="42"/>
  <c r="L237" i="42"/>
  <c r="K237" i="42"/>
  <c r="J237" i="42"/>
  <c r="I237" i="42"/>
  <c r="H237" i="42"/>
  <c r="G237" i="42"/>
  <c r="F237" i="42"/>
  <c r="E237" i="42"/>
  <c r="D237" i="42"/>
  <c r="C237" i="42"/>
  <c r="V236" i="42"/>
  <c r="U236" i="42"/>
  <c r="R236" i="42"/>
  <c r="Q236" i="42"/>
  <c r="P236" i="42"/>
  <c r="O236" i="42"/>
  <c r="M236" i="42"/>
  <c r="N236" i="42" a="1"/>
  <c r="N236" i="42"/>
  <c r="K236" i="42"/>
  <c r="L236" i="42" a="1"/>
  <c r="L236" i="42"/>
  <c r="I236" i="42"/>
  <c r="J236" i="42" a="1"/>
  <c r="J236" i="42"/>
  <c r="G236" i="42"/>
  <c r="H236" i="42" a="1"/>
  <c r="H236" i="42"/>
  <c r="E236" i="42"/>
  <c r="F236" i="42" a="1"/>
  <c r="F236" i="42"/>
  <c r="C236" i="42"/>
  <c r="D236" i="42" a="1"/>
  <c r="D236" i="42"/>
  <c r="N235" i="42"/>
  <c r="A230" i="42"/>
  <c r="M235" i="42"/>
  <c r="L235" i="42"/>
  <c r="K235" i="42"/>
  <c r="J235" i="42"/>
  <c r="I235" i="42"/>
  <c r="H235" i="42"/>
  <c r="G235" i="42"/>
  <c r="F235" i="42"/>
  <c r="E235" i="42"/>
  <c r="D235" i="42"/>
  <c r="C235" i="42"/>
  <c r="N234" i="42"/>
  <c r="M234" i="42"/>
  <c r="L234" i="42"/>
  <c r="K234" i="42"/>
  <c r="J234" i="42"/>
  <c r="I234" i="42"/>
  <c r="H234" i="42"/>
  <c r="G234" i="42"/>
  <c r="F234" i="42"/>
  <c r="E234" i="42"/>
  <c r="D234" i="42"/>
  <c r="C234" i="42"/>
  <c r="N233" i="42"/>
  <c r="M233" i="42"/>
  <c r="L233" i="42"/>
  <c r="K233" i="42"/>
  <c r="J233" i="42"/>
  <c r="I233" i="42"/>
  <c r="H233" i="42"/>
  <c r="G233" i="42"/>
  <c r="F233" i="42"/>
  <c r="E233" i="42"/>
  <c r="D233" i="42"/>
  <c r="C233" i="42"/>
  <c r="N232" i="42"/>
  <c r="M232" i="42"/>
  <c r="L232" i="42"/>
  <c r="K232" i="42"/>
  <c r="J232" i="42"/>
  <c r="I232" i="42"/>
  <c r="H232" i="42"/>
  <c r="G232" i="42"/>
  <c r="F232" i="42"/>
  <c r="E232" i="42"/>
  <c r="D232" i="42"/>
  <c r="C232" i="42"/>
  <c r="N231" i="42"/>
  <c r="M231" i="42"/>
  <c r="L231" i="42"/>
  <c r="K231" i="42"/>
  <c r="J231" i="42"/>
  <c r="I231" i="42"/>
  <c r="H231" i="42"/>
  <c r="G231" i="42"/>
  <c r="F231" i="42"/>
  <c r="E231" i="42"/>
  <c r="D231" i="42"/>
  <c r="C231" i="42"/>
  <c r="V230" i="42"/>
  <c r="U230" i="42"/>
  <c r="R230" i="42"/>
  <c r="Q230" i="42"/>
  <c r="P230" i="42"/>
  <c r="O230" i="42"/>
  <c r="M230" i="42"/>
  <c r="N230" i="42" a="1"/>
  <c r="N230" i="42"/>
  <c r="K230" i="42"/>
  <c r="L230" i="42" a="1"/>
  <c r="L230" i="42"/>
  <c r="I230" i="42"/>
  <c r="J230" i="42" a="1"/>
  <c r="J230" i="42"/>
  <c r="G230" i="42"/>
  <c r="H230" i="42" a="1"/>
  <c r="H230" i="42"/>
  <c r="E230" i="42"/>
  <c r="F230" i="42" a="1"/>
  <c r="F230" i="42"/>
  <c r="C230" i="42"/>
  <c r="D230" i="42" a="1"/>
  <c r="D230" i="42"/>
  <c r="N229" i="42"/>
  <c r="A224" i="42"/>
  <c r="M229" i="42"/>
  <c r="L229" i="42"/>
  <c r="K229" i="42"/>
  <c r="J229" i="42"/>
  <c r="I229" i="42"/>
  <c r="H229" i="42"/>
  <c r="G229" i="42"/>
  <c r="F229" i="42"/>
  <c r="E229" i="42"/>
  <c r="D229" i="42"/>
  <c r="C229" i="42"/>
  <c r="N228" i="42"/>
  <c r="M228" i="42"/>
  <c r="L228" i="42"/>
  <c r="K228" i="42"/>
  <c r="J228" i="42"/>
  <c r="I228" i="42"/>
  <c r="H228" i="42"/>
  <c r="G228" i="42"/>
  <c r="F228" i="42"/>
  <c r="E228" i="42"/>
  <c r="D228" i="42"/>
  <c r="C228" i="42"/>
  <c r="N227" i="42"/>
  <c r="M227" i="42"/>
  <c r="L227" i="42"/>
  <c r="K227" i="42"/>
  <c r="J227" i="42"/>
  <c r="I227" i="42"/>
  <c r="H227" i="42"/>
  <c r="G227" i="42"/>
  <c r="F227" i="42"/>
  <c r="E227" i="42"/>
  <c r="D227" i="42"/>
  <c r="C227" i="42"/>
  <c r="N226" i="42"/>
  <c r="M226" i="42"/>
  <c r="L226" i="42"/>
  <c r="K226" i="42"/>
  <c r="J226" i="42"/>
  <c r="I226" i="42"/>
  <c r="H226" i="42"/>
  <c r="G226" i="42"/>
  <c r="F226" i="42"/>
  <c r="E226" i="42"/>
  <c r="D226" i="42"/>
  <c r="C226" i="42"/>
  <c r="N225" i="42"/>
  <c r="M225" i="42"/>
  <c r="L225" i="42"/>
  <c r="K225" i="42"/>
  <c r="J225" i="42"/>
  <c r="I225" i="42"/>
  <c r="H225" i="42"/>
  <c r="G225" i="42"/>
  <c r="F225" i="42"/>
  <c r="E225" i="42"/>
  <c r="D225" i="42"/>
  <c r="C225" i="42"/>
  <c r="V224" i="42"/>
  <c r="U224" i="42"/>
  <c r="R224" i="42"/>
  <c r="Q224" i="42"/>
  <c r="P224" i="42"/>
  <c r="O224" i="42"/>
  <c r="M224" i="42"/>
  <c r="N224" i="42" a="1"/>
  <c r="N224" i="42"/>
  <c r="K224" i="42"/>
  <c r="L224" i="42" a="1"/>
  <c r="L224" i="42"/>
  <c r="I224" i="42"/>
  <c r="J224" i="42" a="1"/>
  <c r="J224" i="42"/>
  <c r="G224" i="42"/>
  <c r="H224" i="42" a="1"/>
  <c r="H224" i="42"/>
  <c r="E224" i="42"/>
  <c r="F224" i="42" a="1"/>
  <c r="F224" i="42"/>
  <c r="C224" i="42"/>
  <c r="D224" i="42" a="1"/>
  <c r="D224" i="42"/>
  <c r="N223" i="42"/>
  <c r="A218" i="42"/>
  <c r="M223" i="42"/>
  <c r="L223" i="42"/>
  <c r="K223" i="42"/>
  <c r="J223" i="42"/>
  <c r="I223" i="42"/>
  <c r="H223" i="42"/>
  <c r="G223" i="42"/>
  <c r="F223" i="42"/>
  <c r="E223" i="42"/>
  <c r="D223" i="42"/>
  <c r="C223" i="42"/>
  <c r="N222" i="42"/>
  <c r="M222" i="42"/>
  <c r="L222" i="42"/>
  <c r="K222" i="42"/>
  <c r="J222" i="42"/>
  <c r="I222" i="42"/>
  <c r="H222" i="42"/>
  <c r="G222" i="42"/>
  <c r="F222" i="42"/>
  <c r="E222" i="42"/>
  <c r="D222" i="42"/>
  <c r="C222" i="42"/>
  <c r="N221" i="42"/>
  <c r="M221" i="42"/>
  <c r="L221" i="42"/>
  <c r="K221" i="42"/>
  <c r="J221" i="42"/>
  <c r="I221" i="42"/>
  <c r="H221" i="42"/>
  <c r="G221" i="42"/>
  <c r="F221" i="42"/>
  <c r="E221" i="42"/>
  <c r="D221" i="42"/>
  <c r="C221" i="42"/>
  <c r="N220" i="42"/>
  <c r="M220" i="42"/>
  <c r="L220" i="42"/>
  <c r="K220" i="42"/>
  <c r="J220" i="42"/>
  <c r="I220" i="42"/>
  <c r="H220" i="42"/>
  <c r="G220" i="42"/>
  <c r="F220" i="42"/>
  <c r="E220" i="42"/>
  <c r="D220" i="42"/>
  <c r="C220" i="42"/>
  <c r="N219" i="42"/>
  <c r="M219" i="42"/>
  <c r="L219" i="42"/>
  <c r="K219" i="42"/>
  <c r="J219" i="42"/>
  <c r="I219" i="42"/>
  <c r="H219" i="42"/>
  <c r="G219" i="42"/>
  <c r="F219" i="42"/>
  <c r="E219" i="42"/>
  <c r="D219" i="42"/>
  <c r="C219" i="42"/>
  <c r="V218" i="42"/>
  <c r="U218" i="42"/>
  <c r="R218" i="42"/>
  <c r="Q218" i="42"/>
  <c r="P218" i="42"/>
  <c r="O218" i="42"/>
  <c r="M218" i="42"/>
  <c r="N218" i="42" a="1"/>
  <c r="N218" i="42"/>
  <c r="K218" i="42"/>
  <c r="L218" i="42" a="1"/>
  <c r="L218" i="42"/>
  <c r="I218" i="42"/>
  <c r="J218" i="42" a="1"/>
  <c r="J218" i="42"/>
  <c r="G218" i="42"/>
  <c r="H218" i="42" a="1"/>
  <c r="H218" i="42"/>
  <c r="E218" i="42"/>
  <c r="F218" i="42" a="1"/>
  <c r="F218" i="42"/>
  <c r="C218" i="42"/>
  <c r="D218" i="42" a="1"/>
  <c r="D218" i="42"/>
  <c r="N217" i="42"/>
  <c r="A212" i="42"/>
  <c r="M217" i="42"/>
  <c r="L217" i="42"/>
  <c r="K217" i="42"/>
  <c r="J217" i="42"/>
  <c r="I217" i="42"/>
  <c r="H217" i="42"/>
  <c r="G217" i="42"/>
  <c r="F217" i="42"/>
  <c r="E217" i="42"/>
  <c r="D217" i="42"/>
  <c r="C217" i="42"/>
  <c r="N216" i="42"/>
  <c r="M216" i="42"/>
  <c r="L216" i="42"/>
  <c r="K216" i="42"/>
  <c r="J216" i="42"/>
  <c r="I216" i="42"/>
  <c r="H216" i="42"/>
  <c r="G216" i="42"/>
  <c r="F216" i="42"/>
  <c r="E216" i="42"/>
  <c r="D216" i="42"/>
  <c r="C216" i="42"/>
  <c r="N215" i="42"/>
  <c r="M215" i="42"/>
  <c r="L215" i="42"/>
  <c r="K215" i="42"/>
  <c r="J215" i="42"/>
  <c r="I215" i="42"/>
  <c r="H215" i="42"/>
  <c r="G215" i="42"/>
  <c r="F215" i="42"/>
  <c r="E215" i="42"/>
  <c r="D215" i="42"/>
  <c r="C215" i="42"/>
  <c r="N214" i="42"/>
  <c r="M214" i="42"/>
  <c r="L214" i="42"/>
  <c r="K214" i="42"/>
  <c r="J214" i="42"/>
  <c r="I214" i="42"/>
  <c r="H214" i="42"/>
  <c r="G214" i="42"/>
  <c r="F214" i="42"/>
  <c r="E214" i="42"/>
  <c r="D214" i="42"/>
  <c r="C214" i="42"/>
  <c r="N213" i="42"/>
  <c r="M213" i="42"/>
  <c r="L213" i="42"/>
  <c r="K213" i="42"/>
  <c r="J213" i="42"/>
  <c r="I213" i="42"/>
  <c r="H213" i="42"/>
  <c r="G213" i="42"/>
  <c r="F213" i="42"/>
  <c r="E213" i="42"/>
  <c r="D213" i="42"/>
  <c r="C213" i="42"/>
  <c r="V212" i="42"/>
  <c r="U212" i="42"/>
  <c r="R212" i="42"/>
  <c r="Q212" i="42"/>
  <c r="P212" i="42"/>
  <c r="O212" i="42"/>
  <c r="M212" i="42"/>
  <c r="N212" i="42" a="1"/>
  <c r="N212" i="42"/>
  <c r="K212" i="42"/>
  <c r="L212" i="42" a="1"/>
  <c r="L212" i="42"/>
  <c r="I212" i="42"/>
  <c r="J212" i="42" a="1"/>
  <c r="J212" i="42"/>
  <c r="G212" i="42"/>
  <c r="H212" i="42" a="1"/>
  <c r="H212" i="42"/>
  <c r="E212" i="42"/>
  <c r="F212" i="42" a="1"/>
  <c r="F212" i="42"/>
  <c r="C212" i="42"/>
  <c r="D212" i="42" a="1"/>
  <c r="D212" i="42"/>
  <c r="N211" i="42"/>
  <c r="A206" i="42"/>
  <c r="M211" i="42"/>
  <c r="L211" i="42"/>
  <c r="K211" i="42"/>
  <c r="J211" i="42"/>
  <c r="I211" i="42"/>
  <c r="H211" i="42"/>
  <c r="G211" i="42"/>
  <c r="F211" i="42"/>
  <c r="E211" i="42"/>
  <c r="D211" i="42"/>
  <c r="C211" i="42"/>
  <c r="N210" i="42"/>
  <c r="M210" i="42"/>
  <c r="L210" i="42"/>
  <c r="K210" i="42"/>
  <c r="J210" i="42"/>
  <c r="I210" i="42"/>
  <c r="H210" i="42"/>
  <c r="G210" i="42"/>
  <c r="F210" i="42"/>
  <c r="E210" i="42"/>
  <c r="D210" i="42"/>
  <c r="C210" i="42"/>
  <c r="N209" i="42"/>
  <c r="M209" i="42"/>
  <c r="L209" i="42"/>
  <c r="K209" i="42"/>
  <c r="J209" i="42"/>
  <c r="I209" i="42"/>
  <c r="H209" i="42"/>
  <c r="G209" i="42"/>
  <c r="F209" i="42"/>
  <c r="E209" i="42"/>
  <c r="D209" i="42"/>
  <c r="C209" i="42"/>
  <c r="N208" i="42"/>
  <c r="M208" i="42"/>
  <c r="L208" i="42"/>
  <c r="K208" i="42"/>
  <c r="J208" i="42"/>
  <c r="I208" i="42"/>
  <c r="H208" i="42"/>
  <c r="G208" i="42"/>
  <c r="F208" i="42"/>
  <c r="E208" i="42"/>
  <c r="D208" i="42"/>
  <c r="C208" i="42"/>
  <c r="N207" i="42"/>
  <c r="M207" i="42"/>
  <c r="L207" i="42"/>
  <c r="K207" i="42"/>
  <c r="J207" i="42"/>
  <c r="I207" i="42"/>
  <c r="H207" i="42"/>
  <c r="G207" i="42"/>
  <c r="F207" i="42"/>
  <c r="E207" i="42"/>
  <c r="D207" i="42"/>
  <c r="C207" i="42"/>
  <c r="V206" i="42"/>
  <c r="U206" i="42"/>
  <c r="R206" i="42"/>
  <c r="Q206" i="42"/>
  <c r="P206" i="42"/>
  <c r="O206" i="42"/>
  <c r="M206" i="42"/>
  <c r="N206" i="42" a="1"/>
  <c r="N206" i="42"/>
  <c r="K206" i="42"/>
  <c r="L206" i="42" a="1"/>
  <c r="L206" i="42"/>
  <c r="I206" i="42"/>
  <c r="J206" i="42" a="1"/>
  <c r="J206" i="42"/>
  <c r="G206" i="42"/>
  <c r="H206" i="42" a="1"/>
  <c r="H206" i="42"/>
  <c r="E206" i="42"/>
  <c r="F206" i="42" a="1"/>
  <c r="F206" i="42"/>
  <c r="C206" i="42"/>
  <c r="D206" i="42" a="1"/>
  <c r="D206" i="42"/>
  <c r="N205" i="42"/>
  <c r="A200" i="42"/>
  <c r="M205" i="42"/>
  <c r="L205" i="42"/>
  <c r="K205" i="42"/>
  <c r="J205" i="42"/>
  <c r="I205" i="42"/>
  <c r="H205" i="42"/>
  <c r="G205" i="42"/>
  <c r="F205" i="42"/>
  <c r="E205" i="42"/>
  <c r="D205" i="42"/>
  <c r="C205" i="42"/>
  <c r="N204" i="42"/>
  <c r="M204" i="42"/>
  <c r="L204" i="42"/>
  <c r="K204" i="42"/>
  <c r="J204" i="42"/>
  <c r="I204" i="42"/>
  <c r="H204" i="42"/>
  <c r="G204" i="42"/>
  <c r="F204" i="42"/>
  <c r="E204" i="42"/>
  <c r="D204" i="42"/>
  <c r="C204" i="42"/>
  <c r="N203" i="42"/>
  <c r="M203" i="42"/>
  <c r="L203" i="42"/>
  <c r="K203" i="42"/>
  <c r="J203" i="42"/>
  <c r="I203" i="42"/>
  <c r="H203" i="42"/>
  <c r="G203" i="42"/>
  <c r="F203" i="42"/>
  <c r="E203" i="42"/>
  <c r="D203" i="42"/>
  <c r="C203" i="42"/>
  <c r="N202" i="42"/>
  <c r="M202" i="42"/>
  <c r="L202" i="42"/>
  <c r="K202" i="42"/>
  <c r="J202" i="42"/>
  <c r="I202" i="42"/>
  <c r="H202" i="42"/>
  <c r="G202" i="42"/>
  <c r="F202" i="42"/>
  <c r="E202" i="42"/>
  <c r="D202" i="42"/>
  <c r="C202" i="42"/>
  <c r="N201" i="42"/>
  <c r="M201" i="42"/>
  <c r="L201" i="42"/>
  <c r="K201" i="42"/>
  <c r="J201" i="42"/>
  <c r="I201" i="42"/>
  <c r="H201" i="42"/>
  <c r="G201" i="42"/>
  <c r="F201" i="42"/>
  <c r="E201" i="42"/>
  <c r="D201" i="42"/>
  <c r="C201" i="42"/>
  <c r="V200" i="42"/>
  <c r="U200" i="42"/>
  <c r="R200" i="42"/>
  <c r="Q200" i="42"/>
  <c r="P200" i="42"/>
  <c r="O200" i="42"/>
  <c r="M200" i="42"/>
  <c r="N200" i="42" a="1"/>
  <c r="N200" i="42"/>
  <c r="K200" i="42"/>
  <c r="L200" i="42" a="1"/>
  <c r="L200" i="42"/>
  <c r="I200" i="42"/>
  <c r="J200" i="42" a="1"/>
  <c r="J200" i="42"/>
  <c r="G200" i="42"/>
  <c r="H200" i="42" a="1"/>
  <c r="H200" i="42"/>
  <c r="E200" i="42"/>
  <c r="F200" i="42" a="1"/>
  <c r="F200" i="42"/>
  <c r="C200" i="42"/>
  <c r="D200" i="42" a="1"/>
  <c r="D200" i="42"/>
  <c r="N199" i="42"/>
  <c r="A194" i="42"/>
  <c r="M199" i="42"/>
  <c r="L199" i="42"/>
  <c r="K199" i="42"/>
  <c r="J199" i="42"/>
  <c r="I199" i="42"/>
  <c r="H199" i="42"/>
  <c r="G199" i="42"/>
  <c r="F199" i="42"/>
  <c r="E199" i="42"/>
  <c r="D199" i="42"/>
  <c r="C199" i="42"/>
  <c r="N198" i="42"/>
  <c r="M198" i="42"/>
  <c r="L198" i="42"/>
  <c r="K198" i="42"/>
  <c r="J198" i="42"/>
  <c r="I198" i="42"/>
  <c r="H198" i="42"/>
  <c r="G198" i="42"/>
  <c r="F198" i="42"/>
  <c r="E198" i="42"/>
  <c r="D198" i="42"/>
  <c r="C198" i="42"/>
  <c r="N197" i="42"/>
  <c r="M197" i="42"/>
  <c r="L197" i="42"/>
  <c r="K197" i="42"/>
  <c r="J197" i="42"/>
  <c r="I197" i="42"/>
  <c r="H197" i="42"/>
  <c r="G197" i="42"/>
  <c r="F197" i="42"/>
  <c r="E197" i="42"/>
  <c r="D197" i="42"/>
  <c r="C197" i="42"/>
  <c r="N196" i="42"/>
  <c r="M196" i="42"/>
  <c r="L196" i="42"/>
  <c r="K196" i="42"/>
  <c r="J196" i="42"/>
  <c r="I196" i="42"/>
  <c r="H196" i="42"/>
  <c r="G196" i="42"/>
  <c r="F196" i="42"/>
  <c r="E196" i="42"/>
  <c r="D196" i="42"/>
  <c r="C196" i="42"/>
  <c r="N195" i="42"/>
  <c r="M195" i="42"/>
  <c r="L195" i="42"/>
  <c r="K195" i="42"/>
  <c r="J195" i="42"/>
  <c r="I195" i="42"/>
  <c r="H195" i="42"/>
  <c r="G195" i="42"/>
  <c r="F195" i="42"/>
  <c r="E195" i="42"/>
  <c r="D195" i="42"/>
  <c r="C195" i="42"/>
  <c r="V194" i="42"/>
  <c r="U194" i="42"/>
  <c r="R194" i="42"/>
  <c r="Q194" i="42"/>
  <c r="P194" i="42"/>
  <c r="O194" i="42"/>
  <c r="M194" i="42"/>
  <c r="N194" i="42" a="1"/>
  <c r="N194" i="42"/>
  <c r="K194" i="42"/>
  <c r="L194" i="42" a="1"/>
  <c r="L194" i="42"/>
  <c r="I194" i="42"/>
  <c r="J194" i="42" a="1"/>
  <c r="J194" i="42"/>
  <c r="G194" i="42"/>
  <c r="H194" i="42" a="1"/>
  <c r="H194" i="42"/>
  <c r="E194" i="42"/>
  <c r="F194" i="42" a="1"/>
  <c r="F194" i="42"/>
  <c r="C194" i="42"/>
  <c r="D194" i="42" a="1"/>
  <c r="D194" i="42"/>
  <c r="N193" i="42"/>
  <c r="A188" i="42"/>
  <c r="M193" i="42"/>
  <c r="L193" i="42"/>
  <c r="K193" i="42"/>
  <c r="J193" i="42"/>
  <c r="I193" i="42"/>
  <c r="H193" i="42"/>
  <c r="G193" i="42"/>
  <c r="F193" i="42"/>
  <c r="E193" i="42"/>
  <c r="D193" i="42"/>
  <c r="C193" i="42"/>
  <c r="N192" i="42"/>
  <c r="M192" i="42"/>
  <c r="L192" i="42"/>
  <c r="K192" i="42"/>
  <c r="J192" i="42"/>
  <c r="I192" i="42"/>
  <c r="H192" i="42"/>
  <c r="G192" i="42"/>
  <c r="F192" i="42"/>
  <c r="E192" i="42"/>
  <c r="D192" i="42"/>
  <c r="C192" i="42"/>
  <c r="N191" i="42"/>
  <c r="M191" i="42"/>
  <c r="L191" i="42"/>
  <c r="K191" i="42"/>
  <c r="J191" i="42"/>
  <c r="I191" i="42"/>
  <c r="H191" i="42"/>
  <c r="G191" i="42"/>
  <c r="F191" i="42"/>
  <c r="E191" i="42"/>
  <c r="D191" i="42"/>
  <c r="C191" i="42"/>
  <c r="N190" i="42"/>
  <c r="M190" i="42"/>
  <c r="L190" i="42"/>
  <c r="K190" i="42"/>
  <c r="J190" i="42"/>
  <c r="I190" i="42"/>
  <c r="H190" i="42"/>
  <c r="G190" i="42"/>
  <c r="F190" i="42"/>
  <c r="E190" i="42"/>
  <c r="D190" i="42"/>
  <c r="C190" i="42"/>
  <c r="N189" i="42"/>
  <c r="M189" i="42"/>
  <c r="L189" i="42"/>
  <c r="K189" i="42"/>
  <c r="J189" i="42"/>
  <c r="I189" i="42"/>
  <c r="H189" i="42"/>
  <c r="G189" i="42"/>
  <c r="F189" i="42"/>
  <c r="E189" i="42"/>
  <c r="D189" i="42"/>
  <c r="C189" i="42"/>
  <c r="V188" i="42"/>
  <c r="U188" i="42"/>
  <c r="R188" i="42"/>
  <c r="Q188" i="42"/>
  <c r="P188" i="42"/>
  <c r="O188" i="42"/>
  <c r="M188" i="42"/>
  <c r="N188" i="42" a="1"/>
  <c r="N188" i="42"/>
  <c r="K188" i="42"/>
  <c r="L188" i="42" a="1"/>
  <c r="L188" i="42"/>
  <c r="I188" i="42"/>
  <c r="J188" i="42" a="1"/>
  <c r="J188" i="42"/>
  <c r="G188" i="42"/>
  <c r="H188" i="42" a="1"/>
  <c r="H188" i="42"/>
  <c r="E188" i="42"/>
  <c r="F188" i="42" a="1"/>
  <c r="F188" i="42"/>
  <c r="C188" i="42"/>
  <c r="D188" i="42" a="1"/>
  <c r="D188" i="42"/>
  <c r="N187" i="42"/>
  <c r="A182" i="42"/>
  <c r="M187" i="42"/>
  <c r="L187" i="42"/>
  <c r="K187" i="42"/>
  <c r="J187" i="42"/>
  <c r="I187" i="42"/>
  <c r="H187" i="42"/>
  <c r="G187" i="42"/>
  <c r="F187" i="42"/>
  <c r="E187" i="42"/>
  <c r="D187" i="42"/>
  <c r="C187" i="42"/>
  <c r="N186" i="42"/>
  <c r="M186" i="42"/>
  <c r="L186" i="42"/>
  <c r="K186" i="42"/>
  <c r="J186" i="42"/>
  <c r="I186" i="42"/>
  <c r="H186" i="42"/>
  <c r="G186" i="42"/>
  <c r="F186" i="42"/>
  <c r="E186" i="42"/>
  <c r="D186" i="42"/>
  <c r="C186" i="42"/>
  <c r="N185" i="42"/>
  <c r="M185" i="42"/>
  <c r="L185" i="42"/>
  <c r="K185" i="42"/>
  <c r="J185" i="42"/>
  <c r="I185" i="42"/>
  <c r="H185" i="42"/>
  <c r="G185" i="42"/>
  <c r="F185" i="42"/>
  <c r="E185" i="42"/>
  <c r="D185" i="42"/>
  <c r="C185" i="42"/>
  <c r="N184" i="42"/>
  <c r="M184" i="42"/>
  <c r="L184" i="42"/>
  <c r="K184" i="42"/>
  <c r="J184" i="42"/>
  <c r="I184" i="42"/>
  <c r="H184" i="42"/>
  <c r="G184" i="42"/>
  <c r="F184" i="42"/>
  <c r="E184" i="42"/>
  <c r="D184" i="42"/>
  <c r="C184" i="42"/>
  <c r="N183" i="42"/>
  <c r="M183" i="42"/>
  <c r="L183" i="42"/>
  <c r="K183" i="42"/>
  <c r="J183" i="42"/>
  <c r="I183" i="42"/>
  <c r="H183" i="42"/>
  <c r="G183" i="42"/>
  <c r="F183" i="42"/>
  <c r="E183" i="42"/>
  <c r="D183" i="42"/>
  <c r="C183" i="42"/>
  <c r="V182" i="42"/>
  <c r="U182" i="42"/>
  <c r="R182" i="42"/>
  <c r="Q182" i="42"/>
  <c r="P182" i="42"/>
  <c r="O182" i="42"/>
  <c r="M182" i="42"/>
  <c r="N182" i="42" a="1"/>
  <c r="N182" i="42"/>
  <c r="K182" i="42"/>
  <c r="L182" i="42" a="1"/>
  <c r="L182" i="42"/>
  <c r="I182" i="42"/>
  <c r="J182" i="42" a="1"/>
  <c r="J182" i="42"/>
  <c r="G182" i="42"/>
  <c r="H182" i="42" a="1"/>
  <c r="H182" i="42"/>
  <c r="E182" i="42"/>
  <c r="F182" i="42" a="1"/>
  <c r="F182" i="42"/>
  <c r="C182" i="42"/>
  <c r="D182" i="42" a="1"/>
  <c r="D182" i="42"/>
  <c r="N181" i="42"/>
  <c r="A176" i="42"/>
  <c r="M181" i="42"/>
  <c r="L181" i="42"/>
  <c r="K181" i="42"/>
  <c r="J181" i="42"/>
  <c r="I181" i="42"/>
  <c r="H181" i="42"/>
  <c r="G181" i="42"/>
  <c r="F181" i="42"/>
  <c r="E181" i="42"/>
  <c r="D181" i="42"/>
  <c r="C181" i="42"/>
  <c r="N180" i="42"/>
  <c r="M180" i="42"/>
  <c r="L180" i="42"/>
  <c r="K180" i="42"/>
  <c r="J180" i="42"/>
  <c r="I180" i="42"/>
  <c r="H180" i="42"/>
  <c r="G180" i="42"/>
  <c r="F180" i="42"/>
  <c r="E180" i="42"/>
  <c r="D180" i="42"/>
  <c r="C180" i="42"/>
  <c r="N179" i="42"/>
  <c r="M179" i="42"/>
  <c r="L179" i="42"/>
  <c r="K179" i="42"/>
  <c r="J179" i="42"/>
  <c r="I179" i="42"/>
  <c r="H179" i="42"/>
  <c r="G179" i="42"/>
  <c r="F179" i="42"/>
  <c r="E179" i="42"/>
  <c r="D179" i="42"/>
  <c r="C179" i="42"/>
  <c r="N178" i="42"/>
  <c r="M178" i="42"/>
  <c r="L178" i="42"/>
  <c r="K178" i="42"/>
  <c r="J178" i="42"/>
  <c r="I178" i="42"/>
  <c r="H178" i="42"/>
  <c r="G178" i="42"/>
  <c r="F178" i="42"/>
  <c r="E178" i="42"/>
  <c r="D178" i="42"/>
  <c r="C178" i="42"/>
  <c r="N177" i="42"/>
  <c r="M177" i="42"/>
  <c r="L177" i="42"/>
  <c r="K177" i="42"/>
  <c r="J177" i="42"/>
  <c r="I177" i="42"/>
  <c r="H177" i="42"/>
  <c r="G177" i="42"/>
  <c r="F177" i="42"/>
  <c r="E177" i="42"/>
  <c r="D177" i="42"/>
  <c r="C177" i="42"/>
  <c r="V176" i="42"/>
  <c r="U176" i="42"/>
  <c r="R176" i="42"/>
  <c r="Q176" i="42"/>
  <c r="P176" i="42"/>
  <c r="O176" i="42"/>
  <c r="M176" i="42"/>
  <c r="N176" i="42" a="1"/>
  <c r="N176" i="42"/>
  <c r="K176" i="42"/>
  <c r="L176" i="42" a="1"/>
  <c r="L176" i="42"/>
  <c r="I176" i="42"/>
  <c r="J176" i="42" a="1"/>
  <c r="J176" i="42"/>
  <c r="G176" i="42"/>
  <c r="H176" i="42" a="1"/>
  <c r="H176" i="42"/>
  <c r="E176" i="42"/>
  <c r="F176" i="42" a="1"/>
  <c r="F176" i="42"/>
  <c r="C176" i="42"/>
  <c r="D176" i="42" a="1"/>
  <c r="D176" i="42"/>
  <c r="N175" i="42"/>
  <c r="A170" i="42"/>
  <c r="M175" i="42"/>
  <c r="L175" i="42"/>
  <c r="K175" i="42"/>
  <c r="J175" i="42"/>
  <c r="I175" i="42"/>
  <c r="H175" i="42"/>
  <c r="G175" i="42"/>
  <c r="F175" i="42"/>
  <c r="E175" i="42"/>
  <c r="D175" i="42"/>
  <c r="C175" i="42"/>
  <c r="N174" i="42"/>
  <c r="M174" i="42"/>
  <c r="L174" i="42"/>
  <c r="K174" i="42"/>
  <c r="J174" i="42"/>
  <c r="I174" i="42"/>
  <c r="H174" i="42"/>
  <c r="G174" i="42"/>
  <c r="F174" i="42"/>
  <c r="E174" i="42"/>
  <c r="D174" i="42"/>
  <c r="C174" i="42"/>
  <c r="N173" i="42"/>
  <c r="M173" i="42"/>
  <c r="L173" i="42"/>
  <c r="K173" i="42"/>
  <c r="J173" i="42"/>
  <c r="I173" i="42"/>
  <c r="H173" i="42"/>
  <c r="G173" i="42"/>
  <c r="F173" i="42"/>
  <c r="E173" i="42"/>
  <c r="D173" i="42"/>
  <c r="C173" i="42"/>
  <c r="N172" i="42"/>
  <c r="M172" i="42"/>
  <c r="L172" i="42"/>
  <c r="K172" i="42"/>
  <c r="J172" i="42"/>
  <c r="I172" i="42"/>
  <c r="H172" i="42"/>
  <c r="G172" i="42"/>
  <c r="F172" i="42"/>
  <c r="E172" i="42"/>
  <c r="D172" i="42"/>
  <c r="C172" i="42"/>
  <c r="N171" i="42"/>
  <c r="M171" i="42"/>
  <c r="L171" i="42"/>
  <c r="K171" i="42"/>
  <c r="J171" i="42"/>
  <c r="I171" i="42"/>
  <c r="H171" i="42"/>
  <c r="G171" i="42"/>
  <c r="F171" i="42"/>
  <c r="E171" i="42"/>
  <c r="D171" i="42"/>
  <c r="C171" i="42"/>
  <c r="V170" i="42"/>
  <c r="U170" i="42"/>
  <c r="R170" i="42"/>
  <c r="Q170" i="42"/>
  <c r="P170" i="42"/>
  <c r="O170" i="42"/>
  <c r="M170" i="42"/>
  <c r="N170" i="42" a="1"/>
  <c r="N170" i="42"/>
  <c r="K170" i="42"/>
  <c r="L170" i="42" a="1"/>
  <c r="L170" i="42"/>
  <c r="I170" i="42"/>
  <c r="J170" i="42" a="1"/>
  <c r="J170" i="42"/>
  <c r="G170" i="42"/>
  <c r="H170" i="42" a="1"/>
  <c r="H170" i="42"/>
  <c r="E170" i="42"/>
  <c r="F170" i="42" a="1"/>
  <c r="F170" i="42"/>
  <c r="C170" i="42"/>
  <c r="D170" i="42" a="1"/>
  <c r="D170" i="42"/>
  <c r="N169" i="42"/>
  <c r="A164" i="42"/>
  <c r="M169" i="42"/>
  <c r="L169" i="42"/>
  <c r="K169" i="42"/>
  <c r="J169" i="42"/>
  <c r="I169" i="42"/>
  <c r="H169" i="42"/>
  <c r="G169" i="42"/>
  <c r="F169" i="42"/>
  <c r="E169" i="42"/>
  <c r="D169" i="42"/>
  <c r="C169" i="42"/>
  <c r="N168" i="42"/>
  <c r="M168" i="42"/>
  <c r="L168" i="42"/>
  <c r="K168" i="42"/>
  <c r="J168" i="42"/>
  <c r="I168" i="42"/>
  <c r="H168" i="42"/>
  <c r="G168" i="42"/>
  <c r="F168" i="42"/>
  <c r="E168" i="42"/>
  <c r="D168" i="42"/>
  <c r="C168" i="42"/>
  <c r="N167" i="42"/>
  <c r="M167" i="42"/>
  <c r="L167" i="42"/>
  <c r="K167" i="42"/>
  <c r="J167" i="42"/>
  <c r="I167" i="42"/>
  <c r="H167" i="42"/>
  <c r="G167" i="42"/>
  <c r="F167" i="42"/>
  <c r="E167" i="42"/>
  <c r="D167" i="42"/>
  <c r="C167" i="42"/>
  <c r="N166" i="42"/>
  <c r="M166" i="42"/>
  <c r="L166" i="42"/>
  <c r="K166" i="42"/>
  <c r="J166" i="42"/>
  <c r="I166" i="42"/>
  <c r="H166" i="42"/>
  <c r="G166" i="42"/>
  <c r="F166" i="42"/>
  <c r="E166" i="42"/>
  <c r="D166" i="42"/>
  <c r="C166" i="42"/>
  <c r="N165" i="42"/>
  <c r="M165" i="42"/>
  <c r="L165" i="42"/>
  <c r="K165" i="42"/>
  <c r="J165" i="42"/>
  <c r="I165" i="42"/>
  <c r="H165" i="42"/>
  <c r="G165" i="42"/>
  <c r="F165" i="42"/>
  <c r="E165" i="42"/>
  <c r="D165" i="42"/>
  <c r="C165" i="42"/>
  <c r="V164" i="42"/>
  <c r="U164" i="42"/>
  <c r="R164" i="42"/>
  <c r="Q164" i="42"/>
  <c r="P164" i="42"/>
  <c r="O164" i="42"/>
  <c r="M164" i="42"/>
  <c r="N164" i="42" a="1"/>
  <c r="N164" i="42"/>
  <c r="K164" i="42"/>
  <c r="L164" i="42" a="1"/>
  <c r="L164" i="42"/>
  <c r="I164" i="42"/>
  <c r="J164" i="42" a="1"/>
  <c r="J164" i="42"/>
  <c r="G164" i="42"/>
  <c r="H164" i="42" a="1"/>
  <c r="H164" i="42"/>
  <c r="E164" i="42"/>
  <c r="F164" i="42" a="1"/>
  <c r="F164" i="42"/>
  <c r="C164" i="42"/>
  <c r="D164" i="42" a="1"/>
  <c r="D164" i="42"/>
  <c r="N163" i="42"/>
  <c r="A158" i="42"/>
  <c r="M163" i="42"/>
  <c r="L163" i="42"/>
  <c r="K163" i="42"/>
  <c r="J163" i="42"/>
  <c r="I163" i="42"/>
  <c r="H163" i="42"/>
  <c r="G163" i="42"/>
  <c r="F163" i="42"/>
  <c r="E163" i="42"/>
  <c r="D163" i="42"/>
  <c r="C163" i="42"/>
  <c r="N162" i="42"/>
  <c r="M162" i="42"/>
  <c r="L162" i="42"/>
  <c r="K162" i="42"/>
  <c r="J162" i="42"/>
  <c r="I162" i="42"/>
  <c r="H162" i="42"/>
  <c r="G162" i="42"/>
  <c r="F162" i="42"/>
  <c r="E162" i="42"/>
  <c r="D162" i="42"/>
  <c r="C162" i="42"/>
  <c r="N161" i="42"/>
  <c r="M161" i="42"/>
  <c r="L161" i="42"/>
  <c r="K161" i="42"/>
  <c r="J161" i="42"/>
  <c r="I161" i="42"/>
  <c r="H161" i="42"/>
  <c r="G161" i="42"/>
  <c r="F161" i="42"/>
  <c r="E161" i="42"/>
  <c r="D161" i="42"/>
  <c r="C161" i="42"/>
  <c r="N160" i="42"/>
  <c r="M160" i="42"/>
  <c r="L160" i="42"/>
  <c r="K160" i="42"/>
  <c r="J160" i="42"/>
  <c r="I160" i="42"/>
  <c r="H160" i="42"/>
  <c r="G160" i="42"/>
  <c r="F160" i="42"/>
  <c r="E160" i="42"/>
  <c r="D160" i="42"/>
  <c r="C160" i="42"/>
  <c r="N159" i="42"/>
  <c r="M159" i="42"/>
  <c r="L159" i="42"/>
  <c r="K159" i="42"/>
  <c r="J159" i="42"/>
  <c r="I159" i="42"/>
  <c r="H159" i="42"/>
  <c r="G159" i="42"/>
  <c r="F159" i="42"/>
  <c r="E159" i="42"/>
  <c r="D159" i="42"/>
  <c r="C159" i="42"/>
  <c r="V158" i="42"/>
  <c r="U158" i="42"/>
  <c r="R158" i="42"/>
  <c r="Q158" i="42"/>
  <c r="A134" i="42"/>
  <c r="P158" i="42"/>
  <c r="O158" i="42"/>
  <c r="M158" i="42"/>
  <c r="N158" i="42" a="1"/>
  <c r="N158" i="42"/>
  <c r="K158" i="42"/>
  <c r="L158" i="42" a="1"/>
  <c r="L158" i="42"/>
  <c r="I158" i="42"/>
  <c r="J158" i="42" a="1"/>
  <c r="J158" i="42"/>
  <c r="G158" i="42"/>
  <c r="H158" i="42" a="1"/>
  <c r="H158" i="42"/>
  <c r="E158" i="42"/>
  <c r="F158" i="42" a="1"/>
  <c r="F158" i="42"/>
  <c r="C158" i="42"/>
  <c r="D158" i="42" a="1"/>
  <c r="D158" i="42"/>
  <c r="N157" i="42"/>
  <c r="A152" i="42"/>
  <c r="M157" i="42"/>
  <c r="L157" i="42"/>
  <c r="K157" i="42"/>
  <c r="J157" i="42"/>
  <c r="I157" i="42"/>
  <c r="H157" i="42"/>
  <c r="G157" i="42"/>
  <c r="F157" i="42"/>
  <c r="E157" i="42"/>
  <c r="D157" i="42"/>
  <c r="C157" i="42"/>
  <c r="N156" i="42"/>
  <c r="M156" i="42"/>
  <c r="L156" i="42"/>
  <c r="K156" i="42"/>
  <c r="J156" i="42"/>
  <c r="I156" i="42"/>
  <c r="H156" i="42"/>
  <c r="G156" i="42"/>
  <c r="F156" i="42"/>
  <c r="E156" i="42"/>
  <c r="D156" i="42"/>
  <c r="C156" i="42"/>
  <c r="N155" i="42"/>
  <c r="M155" i="42"/>
  <c r="L155" i="42"/>
  <c r="K155" i="42"/>
  <c r="J155" i="42"/>
  <c r="I155" i="42"/>
  <c r="H155" i="42"/>
  <c r="G155" i="42"/>
  <c r="F155" i="42"/>
  <c r="E155" i="42"/>
  <c r="D155" i="42"/>
  <c r="C155" i="42"/>
  <c r="N154" i="42"/>
  <c r="M154" i="42"/>
  <c r="L154" i="42"/>
  <c r="K154" i="42"/>
  <c r="J154" i="42"/>
  <c r="I154" i="42"/>
  <c r="H154" i="42"/>
  <c r="G154" i="42"/>
  <c r="F154" i="42"/>
  <c r="E154" i="42"/>
  <c r="D154" i="42"/>
  <c r="C154" i="42"/>
  <c r="N153" i="42"/>
  <c r="M153" i="42"/>
  <c r="L153" i="42"/>
  <c r="K153" i="42"/>
  <c r="J153" i="42"/>
  <c r="I153" i="42"/>
  <c r="H153" i="42"/>
  <c r="G153" i="42"/>
  <c r="F153" i="42"/>
  <c r="E153" i="42"/>
  <c r="D153" i="42"/>
  <c r="C153" i="42"/>
  <c r="V152" i="42"/>
  <c r="U152" i="42"/>
  <c r="R152" i="42"/>
  <c r="Q152" i="42"/>
  <c r="P152" i="42"/>
  <c r="O152" i="42"/>
  <c r="M152" i="42"/>
  <c r="N152" i="42" a="1"/>
  <c r="N152" i="42"/>
  <c r="K152" i="42"/>
  <c r="L152" i="42" a="1"/>
  <c r="L152" i="42"/>
  <c r="I152" i="42"/>
  <c r="J152" i="42" a="1"/>
  <c r="J152" i="42"/>
  <c r="G152" i="42"/>
  <c r="H152" i="42" a="1"/>
  <c r="H152" i="42"/>
  <c r="E152" i="42"/>
  <c r="F152" i="42" a="1"/>
  <c r="F152" i="42"/>
  <c r="C152" i="42"/>
  <c r="D152" i="42" a="1"/>
  <c r="D152" i="42"/>
  <c r="N151" i="42"/>
  <c r="A146" i="42"/>
  <c r="M151" i="42"/>
  <c r="L151" i="42"/>
  <c r="K151" i="42"/>
  <c r="J151" i="42"/>
  <c r="I151" i="42"/>
  <c r="H151" i="42"/>
  <c r="G151" i="42"/>
  <c r="F151" i="42"/>
  <c r="E151" i="42"/>
  <c r="D151" i="42"/>
  <c r="C151" i="42"/>
  <c r="N150" i="42"/>
  <c r="M150" i="42"/>
  <c r="L150" i="42"/>
  <c r="K150" i="42"/>
  <c r="J150" i="42"/>
  <c r="I150" i="42"/>
  <c r="H150" i="42"/>
  <c r="G150" i="42"/>
  <c r="F150" i="42"/>
  <c r="E150" i="42"/>
  <c r="D150" i="42"/>
  <c r="C150" i="42"/>
  <c r="N149" i="42"/>
  <c r="M149" i="42"/>
  <c r="L149" i="42"/>
  <c r="K149" i="42"/>
  <c r="J149" i="42"/>
  <c r="I149" i="42"/>
  <c r="H149" i="42"/>
  <c r="G149" i="42"/>
  <c r="F149" i="42"/>
  <c r="E149" i="42"/>
  <c r="D149" i="42"/>
  <c r="C149" i="42"/>
  <c r="N148" i="42"/>
  <c r="M148" i="42"/>
  <c r="L148" i="42"/>
  <c r="K148" i="42"/>
  <c r="J148" i="42"/>
  <c r="I148" i="42"/>
  <c r="H148" i="42"/>
  <c r="G148" i="42"/>
  <c r="F148" i="42"/>
  <c r="E148" i="42"/>
  <c r="D148" i="42"/>
  <c r="C148" i="42"/>
  <c r="N147" i="42"/>
  <c r="M147" i="42"/>
  <c r="L147" i="42"/>
  <c r="K147" i="42"/>
  <c r="J147" i="42"/>
  <c r="I147" i="42"/>
  <c r="H147" i="42"/>
  <c r="G147" i="42"/>
  <c r="F147" i="42"/>
  <c r="E147" i="42"/>
  <c r="D147" i="42"/>
  <c r="C147" i="42"/>
  <c r="V146" i="42"/>
  <c r="U146" i="42"/>
  <c r="R146" i="42"/>
  <c r="Q146" i="42"/>
  <c r="P146" i="42"/>
  <c r="O146" i="42"/>
  <c r="M146" i="42"/>
  <c r="N146" i="42" a="1"/>
  <c r="N146" i="42"/>
  <c r="K146" i="42"/>
  <c r="L146" i="42" a="1"/>
  <c r="L146" i="42"/>
  <c r="I146" i="42"/>
  <c r="J146" i="42" a="1"/>
  <c r="J146" i="42"/>
  <c r="G146" i="42"/>
  <c r="H146" i="42" a="1"/>
  <c r="H146" i="42"/>
  <c r="E146" i="42"/>
  <c r="F146" i="42" a="1"/>
  <c r="F146" i="42"/>
  <c r="C146" i="42"/>
  <c r="D146" i="42" a="1"/>
  <c r="D146" i="42"/>
  <c r="N145" i="42"/>
  <c r="M145" i="42"/>
  <c r="L145" i="42"/>
  <c r="K145" i="42"/>
  <c r="J145" i="42"/>
  <c r="I145" i="42"/>
  <c r="H145" i="42"/>
  <c r="G145" i="42"/>
  <c r="F145" i="42"/>
  <c r="E145" i="42"/>
  <c r="D145" i="42"/>
  <c r="C145" i="42"/>
  <c r="N144" i="42"/>
  <c r="M144" i="42"/>
  <c r="L144" i="42"/>
  <c r="K144" i="42"/>
  <c r="J144" i="42"/>
  <c r="I144" i="42"/>
  <c r="H144" i="42"/>
  <c r="G144" i="42"/>
  <c r="F144" i="42"/>
  <c r="E144" i="42"/>
  <c r="D144" i="42"/>
  <c r="C144" i="42"/>
  <c r="N143" i="42"/>
  <c r="M143" i="42"/>
  <c r="L143" i="42"/>
  <c r="K143" i="42"/>
  <c r="J143" i="42"/>
  <c r="I143" i="42"/>
  <c r="H143" i="42"/>
  <c r="G143" i="42"/>
  <c r="F143" i="42"/>
  <c r="E143" i="42"/>
  <c r="D143" i="42"/>
  <c r="C143" i="42"/>
  <c r="N142" i="42"/>
  <c r="M142" i="42"/>
  <c r="L142" i="42"/>
  <c r="K142" i="42"/>
  <c r="J142" i="42"/>
  <c r="I142" i="42"/>
  <c r="H142" i="42"/>
  <c r="G142" i="42"/>
  <c r="F142" i="42"/>
  <c r="E142" i="42"/>
  <c r="D142" i="42"/>
  <c r="C142" i="42"/>
  <c r="N141" i="42"/>
  <c r="M141" i="42"/>
  <c r="L141" i="42"/>
  <c r="K141" i="42"/>
  <c r="J141" i="42"/>
  <c r="I141" i="42"/>
  <c r="H141" i="42"/>
  <c r="G141" i="42"/>
  <c r="F141" i="42"/>
  <c r="E141" i="42"/>
  <c r="D141" i="42"/>
  <c r="C141" i="42"/>
  <c r="V140" i="42"/>
  <c r="U140" i="42"/>
  <c r="R140" i="42"/>
  <c r="Q140" i="42"/>
  <c r="P140" i="42"/>
  <c r="O140" i="42"/>
  <c r="M140" i="42"/>
  <c r="N140" i="42" a="1"/>
  <c r="N140" i="42"/>
  <c r="K140" i="42"/>
  <c r="L140" i="42" a="1"/>
  <c r="L140" i="42"/>
  <c r="I140" i="42"/>
  <c r="J140" i="42" a="1"/>
  <c r="J140" i="42"/>
  <c r="G140" i="42"/>
  <c r="H140" i="42" a="1"/>
  <c r="H140" i="42"/>
  <c r="E140" i="42"/>
  <c r="F140" i="42" a="1"/>
  <c r="F140" i="42"/>
  <c r="C140" i="42"/>
  <c r="D140" i="42" a="1"/>
  <c r="D140" i="42"/>
  <c r="N139" i="42"/>
  <c r="M139" i="42"/>
  <c r="L139" i="42"/>
  <c r="K139" i="42"/>
  <c r="J139" i="42"/>
  <c r="I139" i="42"/>
  <c r="H139" i="42"/>
  <c r="G139" i="42"/>
  <c r="F139" i="42"/>
  <c r="E139" i="42"/>
  <c r="D139" i="42"/>
  <c r="C139" i="42"/>
  <c r="N138" i="42"/>
  <c r="M138" i="42"/>
  <c r="L138" i="42"/>
  <c r="K138" i="42"/>
  <c r="J138" i="42"/>
  <c r="I138" i="42"/>
  <c r="H138" i="42"/>
  <c r="G138" i="42"/>
  <c r="F138" i="42"/>
  <c r="E138" i="42"/>
  <c r="D138" i="42"/>
  <c r="C138" i="42"/>
  <c r="N137" i="42"/>
  <c r="M137" i="42"/>
  <c r="L137" i="42"/>
  <c r="K137" i="42"/>
  <c r="J137" i="42"/>
  <c r="I137" i="42"/>
  <c r="H137" i="42"/>
  <c r="G137" i="42"/>
  <c r="F137" i="42"/>
  <c r="E137" i="42"/>
  <c r="D137" i="42"/>
  <c r="C137" i="42"/>
  <c r="N136" i="42"/>
  <c r="M136" i="42"/>
  <c r="L136" i="42"/>
  <c r="K136" i="42"/>
  <c r="J136" i="42"/>
  <c r="I136" i="42"/>
  <c r="H136" i="42"/>
  <c r="G136" i="42"/>
  <c r="F136" i="42"/>
  <c r="E136" i="42"/>
  <c r="D136" i="42"/>
  <c r="C136" i="42"/>
  <c r="N135" i="42"/>
  <c r="M135" i="42"/>
  <c r="L135" i="42"/>
  <c r="K135" i="42"/>
  <c r="J135" i="42"/>
  <c r="I135" i="42"/>
  <c r="H135" i="42"/>
  <c r="G135" i="42"/>
  <c r="F135" i="42"/>
  <c r="E135" i="42"/>
  <c r="D135" i="42"/>
  <c r="C135" i="42"/>
  <c r="V134" i="42"/>
  <c r="U134" i="42"/>
  <c r="R134" i="42"/>
  <c r="Q134" i="42"/>
  <c r="P134" i="42"/>
  <c r="O134" i="42"/>
  <c r="M134" i="42"/>
  <c r="N134" i="42" a="1"/>
  <c r="N134" i="42"/>
  <c r="K134" i="42"/>
  <c r="L134" i="42" a="1"/>
  <c r="L134" i="42"/>
  <c r="I134" i="42"/>
  <c r="J134" i="42" a="1"/>
  <c r="J134" i="42"/>
  <c r="G134" i="42"/>
  <c r="H134" i="42" a="1"/>
  <c r="H134" i="42"/>
  <c r="E134" i="42"/>
  <c r="F134" i="42" a="1"/>
  <c r="F134" i="42"/>
  <c r="C134" i="42"/>
  <c r="D134" i="42" a="1"/>
  <c r="D134" i="42"/>
  <c r="N133" i="42"/>
  <c r="A128" i="42"/>
  <c r="M133" i="42"/>
  <c r="L133" i="42"/>
  <c r="K133" i="42"/>
  <c r="J133" i="42"/>
  <c r="I133" i="42"/>
  <c r="H133" i="42"/>
  <c r="G133" i="42"/>
  <c r="F133" i="42"/>
  <c r="E133" i="42"/>
  <c r="D133" i="42"/>
  <c r="C133" i="42"/>
  <c r="N132" i="42"/>
  <c r="M132" i="42"/>
  <c r="L132" i="42"/>
  <c r="K132" i="42"/>
  <c r="J132" i="42"/>
  <c r="I132" i="42"/>
  <c r="H132" i="42"/>
  <c r="G132" i="42"/>
  <c r="F132" i="42"/>
  <c r="E132" i="42"/>
  <c r="D132" i="42"/>
  <c r="C132" i="42"/>
  <c r="N131" i="42"/>
  <c r="M131" i="42"/>
  <c r="L131" i="42"/>
  <c r="K131" i="42"/>
  <c r="J131" i="42"/>
  <c r="I131" i="42"/>
  <c r="H131" i="42"/>
  <c r="G131" i="42"/>
  <c r="F131" i="42"/>
  <c r="E131" i="42"/>
  <c r="D131" i="42"/>
  <c r="C131" i="42"/>
  <c r="N130" i="42"/>
  <c r="M130" i="42"/>
  <c r="L130" i="42"/>
  <c r="K130" i="42"/>
  <c r="J130" i="42"/>
  <c r="I130" i="42"/>
  <c r="H130" i="42"/>
  <c r="G130" i="42"/>
  <c r="F130" i="42"/>
  <c r="E130" i="42"/>
  <c r="D130" i="42"/>
  <c r="C130" i="42"/>
  <c r="N129" i="42"/>
  <c r="M129" i="42"/>
  <c r="L129" i="42"/>
  <c r="K129" i="42"/>
  <c r="J129" i="42"/>
  <c r="I129" i="42"/>
  <c r="H129" i="42"/>
  <c r="G129" i="42"/>
  <c r="F129" i="42"/>
  <c r="E129" i="42"/>
  <c r="D129" i="42"/>
  <c r="C129" i="42"/>
  <c r="V128" i="42"/>
  <c r="U128" i="42"/>
  <c r="R128" i="42"/>
  <c r="Q128" i="42"/>
  <c r="P128" i="42"/>
  <c r="O128" i="42"/>
  <c r="M128" i="42"/>
  <c r="N128" i="42" a="1"/>
  <c r="N128" i="42"/>
  <c r="K128" i="42"/>
  <c r="L128" i="42" a="1"/>
  <c r="L128" i="42"/>
  <c r="I128" i="42"/>
  <c r="J128" i="42" a="1"/>
  <c r="J128" i="42"/>
  <c r="G128" i="42"/>
  <c r="H128" i="42" a="1"/>
  <c r="H128" i="42"/>
  <c r="E128" i="42"/>
  <c r="F128" i="42" a="1"/>
  <c r="F128" i="42"/>
  <c r="C128" i="42"/>
  <c r="D128" i="42" a="1"/>
  <c r="D128" i="42"/>
  <c r="N127" i="42"/>
  <c r="A122" i="42"/>
  <c r="M127" i="42"/>
  <c r="L127" i="42"/>
  <c r="K127" i="42"/>
  <c r="J127" i="42"/>
  <c r="I127" i="42"/>
  <c r="H127" i="42"/>
  <c r="G127" i="42"/>
  <c r="F127" i="42"/>
  <c r="E127" i="42"/>
  <c r="D127" i="42"/>
  <c r="C127" i="42"/>
  <c r="N126" i="42"/>
  <c r="M126" i="42"/>
  <c r="L126" i="42"/>
  <c r="K126" i="42"/>
  <c r="J126" i="42"/>
  <c r="I126" i="42"/>
  <c r="H126" i="42"/>
  <c r="G126" i="42"/>
  <c r="F126" i="42"/>
  <c r="E126" i="42"/>
  <c r="D126" i="42"/>
  <c r="C126" i="42"/>
  <c r="N125" i="42"/>
  <c r="M125" i="42"/>
  <c r="L125" i="42"/>
  <c r="K125" i="42"/>
  <c r="J125" i="42"/>
  <c r="I125" i="42"/>
  <c r="H125" i="42"/>
  <c r="G125" i="42"/>
  <c r="F125" i="42"/>
  <c r="E125" i="42"/>
  <c r="D125" i="42"/>
  <c r="C125" i="42"/>
  <c r="N124" i="42"/>
  <c r="M124" i="42"/>
  <c r="L124" i="42"/>
  <c r="K124" i="42"/>
  <c r="J124" i="42"/>
  <c r="I124" i="42"/>
  <c r="H124" i="42"/>
  <c r="G124" i="42"/>
  <c r="F124" i="42"/>
  <c r="E124" i="42"/>
  <c r="D124" i="42"/>
  <c r="C124" i="42"/>
  <c r="N123" i="42"/>
  <c r="M123" i="42"/>
  <c r="L123" i="42"/>
  <c r="K123" i="42"/>
  <c r="J123" i="42"/>
  <c r="I123" i="42"/>
  <c r="H123" i="42"/>
  <c r="G123" i="42"/>
  <c r="F123" i="42"/>
  <c r="E123" i="42"/>
  <c r="D123" i="42"/>
  <c r="C123" i="42"/>
  <c r="V122" i="42"/>
  <c r="U122" i="42"/>
  <c r="R122" i="42"/>
  <c r="Q122" i="42"/>
  <c r="P122" i="42"/>
  <c r="O122" i="42"/>
  <c r="M122" i="42"/>
  <c r="N122" i="42" a="1"/>
  <c r="N122" i="42"/>
  <c r="K122" i="42"/>
  <c r="L122" i="42" a="1"/>
  <c r="L122" i="42"/>
  <c r="I122" i="42"/>
  <c r="J122" i="42" a="1"/>
  <c r="J122" i="42"/>
  <c r="G122" i="42"/>
  <c r="H122" i="42" a="1"/>
  <c r="H122" i="42"/>
  <c r="E122" i="42"/>
  <c r="F122" i="42" a="1"/>
  <c r="F122" i="42"/>
  <c r="C122" i="42"/>
  <c r="D122" i="42" a="1"/>
  <c r="D122" i="42"/>
  <c r="N121" i="42"/>
  <c r="A116" i="42"/>
  <c r="M121" i="42"/>
  <c r="L121" i="42"/>
  <c r="K121" i="42"/>
  <c r="J121" i="42"/>
  <c r="I121" i="42"/>
  <c r="H121" i="42"/>
  <c r="G121" i="42"/>
  <c r="F121" i="42"/>
  <c r="E121" i="42"/>
  <c r="D121" i="42"/>
  <c r="C121" i="42"/>
  <c r="N120" i="42"/>
  <c r="M120" i="42"/>
  <c r="L120" i="42"/>
  <c r="K120" i="42"/>
  <c r="J120" i="42"/>
  <c r="I120" i="42"/>
  <c r="H120" i="42"/>
  <c r="G120" i="42"/>
  <c r="F120" i="42"/>
  <c r="E120" i="42"/>
  <c r="D120" i="42"/>
  <c r="C120" i="42"/>
  <c r="N119" i="42"/>
  <c r="M119" i="42"/>
  <c r="L119" i="42"/>
  <c r="K119" i="42"/>
  <c r="J119" i="42"/>
  <c r="I119" i="42"/>
  <c r="H119" i="42"/>
  <c r="G119" i="42"/>
  <c r="F119" i="42"/>
  <c r="E119" i="42"/>
  <c r="D119" i="42"/>
  <c r="C119" i="42"/>
  <c r="N118" i="42"/>
  <c r="M118" i="42"/>
  <c r="L118" i="42"/>
  <c r="K118" i="42"/>
  <c r="J118" i="42"/>
  <c r="I118" i="42"/>
  <c r="H118" i="42"/>
  <c r="G118" i="42"/>
  <c r="F118" i="42"/>
  <c r="E118" i="42"/>
  <c r="D118" i="42"/>
  <c r="C118" i="42"/>
  <c r="N117" i="42"/>
  <c r="M117" i="42"/>
  <c r="L117" i="42"/>
  <c r="K117" i="42"/>
  <c r="J117" i="42"/>
  <c r="I117" i="42"/>
  <c r="H117" i="42"/>
  <c r="G117" i="42"/>
  <c r="F117" i="42"/>
  <c r="E117" i="42"/>
  <c r="D117" i="42"/>
  <c r="C117" i="42"/>
  <c r="V116" i="42"/>
  <c r="U116" i="42"/>
  <c r="R116" i="42"/>
  <c r="Q116" i="42"/>
  <c r="P116" i="42"/>
  <c r="O116" i="42"/>
  <c r="M116" i="42"/>
  <c r="N116" i="42" a="1"/>
  <c r="N116" i="42"/>
  <c r="K116" i="42"/>
  <c r="L116" i="42" a="1"/>
  <c r="L116" i="42"/>
  <c r="I116" i="42"/>
  <c r="J116" i="42" a="1"/>
  <c r="J116" i="42"/>
  <c r="G116" i="42"/>
  <c r="H116" i="42" a="1"/>
  <c r="H116" i="42"/>
  <c r="E116" i="42"/>
  <c r="F116" i="42" a="1"/>
  <c r="F116" i="42"/>
  <c r="C116" i="42"/>
  <c r="D116" i="42" a="1"/>
  <c r="D116" i="42"/>
  <c r="N115" i="42"/>
  <c r="A110" i="42"/>
  <c r="M115" i="42"/>
  <c r="L115" i="42"/>
  <c r="K115" i="42"/>
  <c r="J115" i="42"/>
  <c r="I115" i="42"/>
  <c r="H115" i="42"/>
  <c r="G115" i="42"/>
  <c r="F115" i="42"/>
  <c r="E115" i="42"/>
  <c r="D115" i="42"/>
  <c r="C115" i="42"/>
  <c r="N114" i="42"/>
  <c r="M114" i="42"/>
  <c r="L114" i="42"/>
  <c r="K114" i="42"/>
  <c r="J114" i="42"/>
  <c r="I114" i="42"/>
  <c r="H114" i="42"/>
  <c r="G114" i="42"/>
  <c r="F114" i="42"/>
  <c r="E114" i="42"/>
  <c r="D114" i="42"/>
  <c r="C114" i="42"/>
  <c r="N113" i="42"/>
  <c r="M113" i="42"/>
  <c r="L113" i="42"/>
  <c r="K113" i="42"/>
  <c r="J113" i="42"/>
  <c r="I113" i="42"/>
  <c r="H113" i="42"/>
  <c r="G113" i="42"/>
  <c r="F113" i="42"/>
  <c r="E113" i="42"/>
  <c r="D113" i="42"/>
  <c r="C113" i="42"/>
  <c r="N112" i="42"/>
  <c r="M112" i="42"/>
  <c r="L112" i="42"/>
  <c r="K112" i="42"/>
  <c r="J112" i="42"/>
  <c r="I112" i="42"/>
  <c r="H112" i="42"/>
  <c r="G112" i="42"/>
  <c r="F112" i="42"/>
  <c r="E112" i="42"/>
  <c r="D112" i="42"/>
  <c r="C112" i="42"/>
  <c r="N111" i="42"/>
  <c r="M111" i="42"/>
  <c r="L111" i="42"/>
  <c r="K111" i="42"/>
  <c r="J111" i="42"/>
  <c r="I111" i="42"/>
  <c r="H111" i="42"/>
  <c r="G111" i="42"/>
  <c r="F111" i="42"/>
  <c r="E111" i="42"/>
  <c r="D111" i="42"/>
  <c r="C111" i="42"/>
  <c r="V110" i="42"/>
  <c r="U110" i="42"/>
  <c r="R110" i="42"/>
  <c r="Q110" i="42"/>
  <c r="P110" i="42"/>
  <c r="O110" i="42"/>
  <c r="M110" i="42"/>
  <c r="N110" i="42" a="1"/>
  <c r="N110" i="42"/>
  <c r="K110" i="42"/>
  <c r="L110" i="42" a="1"/>
  <c r="L110" i="42"/>
  <c r="I110" i="42"/>
  <c r="J110" i="42" a="1"/>
  <c r="J110" i="42"/>
  <c r="G110" i="42"/>
  <c r="H110" i="42" a="1"/>
  <c r="H110" i="42"/>
  <c r="E110" i="42"/>
  <c r="F110" i="42" a="1"/>
  <c r="F110" i="42"/>
  <c r="C110" i="42"/>
  <c r="D110" i="42" a="1"/>
  <c r="D110" i="42"/>
  <c r="N109" i="42"/>
  <c r="A104" i="42"/>
  <c r="M109" i="42"/>
  <c r="L109" i="42"/>
  <c r="K109" i="42"/>
  <c r="J109" i="42"/>
  <c r="I109" i="42"/>
  <c r="H109" i="42"/>
  <c r="G109" i="42"/>
  <c r="F109" i="42"/>
  <c r="E109" i="42"/>
  <c r="D109" i="42"/>
  <c r="C109" i="42"/>
  <c r="N108" i="42"/>
  <c r="M108" i="42"/>
  <c r="L108" i="42"/>
  <c r="K108" i="42"/>
  <c r="J108" i="42"/>
  <c r="I108" i="42"/>
  <c r="H108" i="42"/>
  <c r="G108" i="42"/>
  <c r="F108" i="42"/>
  <c r="E108" i="42"/>
  <c r="D108" i="42"/>
  <c r="C108" i="42"/>
  <c r="N107" i="42"/>
  <c r="M107" i="42"/>
  <c r="L107" i="42"/>
  <c r="K107" i="42"/>
  <c r="J107" i="42"/>
  <c r="I107" i="42"/>
  <c r="H107" i="42"/>
  <c r="G107" i="42"/>
  <c r="F107" i="42"/>
  <c r="E107" i="42"/>
  <c r="D107" i="42"/>
  <c r="C107" i="42"/>
  <c r="N106" i="42"/>
  <c r="M106" i="42"/>
  <c r="L106" i="42"/>
  <c r="K106" i="42"/>
  <c r="J106" i="42"/>
  <c r="I106" i="42"/>
  <c r="H106" i="42"/>
  <c r="G106" i="42"/>
  <c r="F106" i="42"/>
  <c r="E106" i="42"/>
  <c r="D106" i="42"/>
  <c r="C106" i="42"/>
  <c r="N105" i="42"/>
  <c r="M105" i="42"/>
  <c r="L105" i="42"/>
  <c r="K105" i="42"/>
  <c r="J105" i="42"/>
  <c r="I105" i="42"/>
  <c r="H105" i="42"/>
  <c r="G105" i="42"/>
  <c r="F105" i="42"/>
  <c r="E105" i="42"/>
  <c r="D105" i="42"/>
  <c r="C105" i="42" a="1"/>
  <c r="C105" i="42"/>
  <c r="V104" i="42"/>
  <c r="U104" i="42"/>
  <c r="R104" i="42"/>
  <c r="Q104" i="42"/>
  <c r="P104" i="42"/>
  <c r="O104" i="42"/>
  <c r="M104" i="42"/>
  <c r="N104" i="42" a="1"/>
  <c r="N104" i="42"/>
  <c r="K104" i="42"/>
  <c r="L104" i="42" a="1"/>
  <c r="L104" i="42"/>
  <c r="I104" i="42"/>
  <c r="J104" i="42" a="1"/>
  <c r="J104" i="42"/>
  <c r="G104" i="42"/>
  <c r="H104" i="42" a="1"/>
  <c r="H104" i="42"/>
  <c r="E104" i="42"/>
  <c r="F104" i="42" a="1"/>
  <c r="F104" i="42"/>
  <c r="C104" i="42"/>
  <c r="D104" i="42" a="1"/>
  <c r="D104" i="42"/>
  <c r="N103" i="42"/>
  <c r="A98" i="42"/>
  <c r="M103" i="42"/>
  <c r="L103" i="42"/>
  <c r="K103" i="42"/>
  <c r="J103" i="42"/>
  <c r="I103" i="42"/>
  <c r="H103" i="42"/>
  <c r="G103" i="42"/>
  <c r="F103" i="42"/>
  <c r="E103" i="42"/>
  <c r="D103" i="42"/>
  <c r="C103" i="42"/>
  <c r="N102" i="42"/>
  <c r="M102" i="42"/>
  <c r="L102" i="42"/>
  <c r="K102" i="42"/>
  <c r="J102" i="42"/>
  <c r="I102" i="42"/>
  <c r="H102" i="42"/>
  <c r="G102" i="42"/>
  <c r="F102" i="42"/>
  <c r="E102" i="42"/>
  <c r="D102" i="42"/>
  <c r="C102" i="42"/>
  <c r="N101" i="42"/>
  <c r="M101" i="42"/>
  <c r="L101" i="42"/>
  <c r="K101" i="42"/>
  <c r="J101" i="42"/>
  <c r="I101" i="42"/>
  <c r="H101" i="42"/>
  <c r="G101" i="42"/>
  <c r="F101" i="42"/>
  <c r="E101" i="42"/>
  <c r="D101" i="42"/>
  <c r="C101" i="42"/>
  <c r="N100" i="42"/>
  <c r="M100" i="42"/>
  <c r="L100" i="42"/>
  <c r="K100" i="42"/>
  <c r="J100" i="42"/>
  <c r="I100" i="42"/>
  <c r="H100" i="42"/>
  <c r="G100" i="42"/>
  <c r="F100" i="42"/>
  <c r="E100" i="42"/>
  <c r="D100" i="42"/>
  <c r="C100" i="42"/>
  <c r="N99" i="42"/>
  <c r="M99" i="42"/>
  <c r="L99" i="42"/>
  <c r="K99" i="42"/>
  <c r="J99" i="42"/>
  <c r="I99" i="42"/>
  <c r="H99" i="42"/>
  <c r="G99" i="42"/>
  <c r="F99" i="42"/>
  <c r="E99" i="42"/>
  <c r="D99" i="42"/>
  <c r="C99" i="42"/>
  <c r="V98" i="42"/>
  <c r="U98" i="42"/>
  <c r="R98" i="42"/>
  <c r="Q98" i="42"/>
  <c r="P98" i="42"/>
  <c r="O98" i="42"/>
  <c r="M98" i="42"/>
  <c r="N98" i="42" a="1"/>
  <c r="N98" i="42"/>
  <c r="K98" i="42"/>
  <c r="L98" i="42" a="1"/>
  <c r="L98" i="42"/>
  <c r="I98" i="42"/>
  <c r="J98" i="42" a="1"/>
  <c r="J98" i="42"/>
  <c r="G98" i="42"/>
  <c r="H98" i="42" a="1"/>
  <c r="H98" i="42"/>
  <c r="E98" i="42"/>
  <c r="F98" i="42" a="1"/>
  <c r="F98" i="42"/>
  <c r="C98" i="42"/>
  <c r="D98" i="42" a="1"/>
  <c r="D98" i="42"/>
  <c r="N97" i="42"/>
  <c r="A92" i="42"/>
  <c r="M97" i="42"/>
  <c r="L97" i="42"/>
  <c r="K97" i="42"/>
  <c r="J97" i="42"/>
  <c r="I97" i="42"/>
  <c r="H97" i="42"/>
  <c r="G97" i="42"/>
  <c r="F97" i="42"/>
  <c r="E97" i="42"/>
  <c r="D97" i="42"/>
  <c r="C97" i="42"/>
  <c r="N96" i="42"/>
  <c r="M96" i="42"/>
  <c r="L96" i="42"/>
  <c r="K96" i="42"/>
  <c r="J96" i="42"/>
  <c r="I96" i="42"/>
  <c r="H96" i="42"/>
  <c r="G96" i="42"/>
  <c r="F96" i="42"/>
  <c r="E96" i="42"/>
  <c r="D96" i="42"/>
  <c r="C96" i="42"/>
  <c r="N95" i="42"/>
  <c r="M95" i="42"/>
  <c r="L95" i="42"/>
  <c r="K95" i="42"/>
  <c r="J95" i="42"/>
  <c r="I95" i="42"/>
  <c r="H95" i="42"/>
  <c r="G95" i="42"/>
  <c r="F95" i="42"/>
  <c r="E95" i="42"/>
  <c r="D95" i="42"/>
  <c r="C95" i="42"/>
  <c r="N94" i="42"/>
  <c r="M94" i="42"/>
  <c r="L94" i="42"/>
  <c r="K94" i="42"/>
  <c r="J94" i="42"/>
  <c r="I94" i="42"/>
  <c r="H94" i="42"/>
  <c r="G94" i="42"/>
  <c r="F94" i="42"/>
  <c r="E94" i="42"/>
  <c r="D94" i="42"/>
  <c r="C94" i="42"/>
  <c r="N93" i="42"/>
  <c r="M93" i="42"/>
  <c r="L93" i="42"/>
  <c r="K93" i="42"/>
  <c r="J93" i="42"/>
  <c r="I93" i="42"/>
  <c r="H93" i="42"/>
  <c r="G93" i="42"/>
  <c r="F93" i="42"/>
  <c r="E93" i="42"/>
  <c r="D93" i="42"/>
  <c r="C93" i="42"/>
  <c r="V92" i="42"/>
  <c r="U92" i="42"/>
  <c r="R92" i="42"/>
  <c r="Q92" i="42"/>
  <c r="P92" i="42"/>
  <c r="O92" i="42"/>
  <c r="M92" i="42"/>
  <c r="N92" i="42" a="1"/>
  <c r="N92" i="42"/>
  <c r="K92" i="42"/>
  <c r="L92" i="42" a="1"/>
  <c r="L92" i="42"/>
  <c r="I92" i="42"/>
  <c r="J92" i="42" a="1"/>
  <c r="J92" i="42"/>
  <c r="G92" i="42"/>
  <c r="H92" i="42" a="1"/>
  <c r="H92" i="42"/>
  <c r="E92" i="42"/>
  <c r="F92" i="42" a="1"/>
  <c r="F92" i="42"/>
  <c r="C92" i="42"/>
  <c r="D92" i="42" a="1"/>
  <c r="D92" i="42"/>
  <c r="N91" i="42"/>
  <c r="A86" i="42"/>
  <c r="M91" i="42"/>
  <c r="L91" i="42"/>
  <c r="K91" i="42"/>
  <c r="J91" i="42"/>
  <c r="I91" i="42"/>
  <c r="H91" i="42"/>
  <c r="G91" i="42"/>
  <c r="F91" i="42"/>
  <c r="E91" i="42"/>
  <c r="D91" i="42"/>
  <c r="C91" i="42"/>
  <c r="N90" i="42"/>
  <c r="M90" i="42"/>
  <c r="L90" i="42"/>
  <c r="K90" i="42"/>
  <c r="J90" i="42"/>
  <c r="I90" i="42"/>
  <c r="H90" i="42"/>
  <c r="G90" i="42"/>
  <c r="F90" i="42"/>
  <c r="E90" i="42"/>
  <c r="D90" i="42"/>
  <c r="C90" i="42"/>
  <c r="N89" i="42"/>
  <c r="M89" i="42"/>
  <c r="L89" i="42"/>
  <c r="K89" i="42"/>
  <c r="J89" i="42"/>
  <c r="I89" i="42"/>
  <c r="H89" i="42"/>
  <c r="G89" i="42"/>
  <c r="F89" i="42"/>
  <c r="E89" i="42"/>
  <c r="D89" i="42"/>
  <c r="C89" i="42"/>
  <c r="N88" i="42"/>
  <c r="M88" i="42"/>
  <c r="L88" i="42"/>
  <c r="K88" i="42"/>
  <c r="J88" i="42"/>
  <c r="I88" i="42"/>
  <c r="H88" i="42"/>
  <c r="G88" i="42"/>
  <c r="F88" i="42"/>
  <c r="E88" i="42"/>
  <c r="D88" i="42"/>
  <c r="C88" i="42"/>
  <c r="N87" i="42"/>
  <c r="M87" i="42"/>
  <c r="L87" i="42"/>
  <c r="K87" i="42"/>
  <c r="J87" i="42"/>
  <c r="I87" i="42"/>
  <c r="H87" i="42"/>
  <c r="G87" i="42"/>
  <c r="F87" i="42"/>
  <c r="E87" i="42"/>
  <c r="D87" i="42"/>
  <c r="C87" i="42"/>
  <c r="V86" i="42"/>
  <c r="U86" i="42"/>
  <c r="R86" i="42"/>
  <c r="Q86" i="42"/>
  <c r="P86" i="42"/>
  <c r="O86" i="42"/>
  <c r="M86" i="42"/>
  <c r="N86" i="42" a="1"/>
  <c r="N86" i="42"/>
  <c r="K86" i="42"/>
  <c r="L86" i="42" a="1"/>
  <c r="L86" i="42"/>
  <c r="I86" i="42"/>
  <c r="J86" i="42" a="1"/>
  <c r="J86" i="42"/>
  <c r="G86" i="42"/>
  <c r="H86" i="42" a="1"/>
  <c r="H86" i="42"/>
  <c r="E86" i="42"/>
  <c r="F86" i="42" a="1"/>
  <c r="F86" i="42"/>
  <c r="C86" i="42"/>
  <c r="D86" i="42" a="1"/>
  <c r="D86" i="42"/>
  <c r="N85" i="42"/>
  <c r="A80" i="42"/>
  <c r="M85" i="42"/>
  <c r="L85" i="42"/>
  <c r="K85" i="42"/>
  <c r="J85" i="42"/>
  <c r="I85" i="42"/>
  <c r="H85" i="42"/>
  <c r="G85" i="42"/>
  <c r="F85" i="42"/>
  <c r="E85" i="42"/>
  <c r="D85" i="42"/>
  <c r="C85" i="42"/>
  <c r="N84" i="42"/>
  <c r="M84" i="42"/>
  <c r="L84" i="42"/>
  <c r="K84" i="42"/>
  <c r="J84" i="42"/>
  <c r="I84" i="42"/>
  <c r="H84" i="42"/>
  <c r="G84" i="42"/>
  <c r="F84" i="42"/>
  <c r="E84" i="42"/>
  <c r="D84" i="42"/>
  <c r="C84" i="42"/>
  <c r="N83" i="42"/>
  <c r="M83" i="42"/>
  <c r="L83" i="42"/>
  <c r="K83" i="42"/>
  <c r="J83" i="42"/>
  <c r="I83" i="42"/>
  <c r="H83" i="42"/>
  <c r="G83" i="42"/>
  <c r="F83" i="42"/>
  <c r="E83" i="42"/>
  <c r="D83" i="42"/>
  <c r="C83" i="42"/>
  <c r="N82" i="42"/>
  <c r="M82" i="42"/>
  <c r="L82" i="42"/>
  <c r="K82" i="42"/>
  <c r="J82" i="42"/>
  <c r="I82" i="42"/>
  <c r="H82" i="42"/>
  <c r="G82" i="42"/>
  <c r="F82" i="42"/>
  <c r="E82" i="42"/>
  <c r="D82" i="42"/>
  <c r="C82" i="42"/>
  <c r="N81" i="42"/>
  <c r="M81" i="42"/>
  <c r="L81" i="42"/>
  <c r="K81" i="42"/>
  <c r="J81" i="42"/>
  <c r="I81" i="42"/>
  <c r="H81" i="42"/>
  <c r="G81" i="42"/>
  <c r="F81" i="42"/>
  <c r="E81" i="42"/>
  <c r="D81" i="42"/>
  <c r="C81" i="42"/>
  <c r="V80" i="42"/>
  <c r="U80" i="42"/>
  <c r="R80" i="42"/>
  <c r="Q80" i="42"/>
  <c r="P80" i="42"/>
  <c r="O80" i="42"/>
  <c r="M80" i="42"/>
  <c r="N80" i="42" a="1"/>
  <c r="N80" i="42"/>
  <c r="K80" i="42"/>
  <c r="L80" i="42" a="1"/>
  <c r="L80" i="42"/>
  <c r="I80" i="42"/>
  <c r="J80" i="42" a="1"/>
  <c r="J80" i="42"/>
  <c r="G80" i="42"/>
  <c r="H80" i="42" a="1"/>
  <c r="H80" i="42"/>
  <c r="E80" i="42"/>
  <c r="F80" i="42" a="1"/>
  <c r="F80" i="42"/>
  <c r="C80" i="42"/>
  <c r="D80" i="42" a="1"/>
  <c r="D80" i="42"/>
  <c r="N79" i="42"/>
  <c r="A74" i="42"/>
  <c r="M79" i="42"/>
  <c r="L79" i="42"/>
  <c r="K79" i="42"/>
  <c r="J79" i="42"/>
  <c r="I79" i="42"/>
  <c r="H79" i="42"/>
  <c r="G79" i="42"/>
  <c r="F79" i="42"/>
  <c r="E79" i="42"/>
  <c r="D79" i="42"/>
  <c r="C79" i="42"/>
  <c r="N78" i="42"/>
  <c r="M78" i="42"/>
  <c r="L78" i="42"/>
  <c r="K78" i="42"/>
  <c r="J78" i="42"/>
  <c r="I78" i="42"/>
  <c r="H78" i="42"/>
  <c r="G78" i="42"/>
  <c r="F78" i="42"/>
  <c r="E78" i="42"/>
  <c r="D78" i="42"/>
  <c r="C78" i="42"/>
  <c r="N77" i="42"/>
  <c r="M77" i="42"/>
  <c r="L77" i="42"/>
  <c r="K77" i="42"/>
  <c r="J77" i="42"/>
  <c r="I77" i="42"/>
  <c r="H77" i="42"/>
  <c r="G77" i="42"/>
  <c r="F77" i="42"/>
  <c r="E77" i="42"/>
  <c r="D77" i="42"/>
  <c r="C77" i="42"/>
  <c r="N76" i="42"/>
  <c r="M76" i="42"/>
  <c r="L76" i="42"/>
  <c r="K76" i="42"/>
  <c r="J76" i="42"/>
  <c r="I76" i="42"/>
  <c r="H76" i="42"/>
  <c r="G76" i="42"/>
  <c r="F76" i="42"/>
  <c r="E76" i="42"/>
  <c r="D76" i="42"/>
  <c r="C76" i="42"/>
  <c r="N75" i="42"/>
  <c r="M75" i="42"/>
  <c r="L75" i="42"/>
  <c r="K75" i="42"/>
  <c r="J75" i="42"/>
  <c r="I75" i="42"/>
  <c r="H75" i="42"/>
  <c r="G75" i="42"/>
  <c r="F75" i="42"/>
  <c r="E75" i="42"/>
  <c r="D75" i="42"/>
  <c r="C75" i="42"/>
  <c r="V74" i="42"/>
  <c r="U74" i="42"/>
  <c r="R74" i="42"/>
  <c r="Q74" i="42"/>
  <c r="P74" i="42"/>
  <c r="O74" i="42"/>
  <c r="M74" i="42"/>
  <c r="N74" i="42" a="1"/>
  <c r="N74" i="42"/>
  <c r="K74" i="42"/>
  <c r="L74" i="42" a="1"/>
  <c r="L74" i="42"/>
  <c r="I74" i="42"/>
  <c r="J74" i="42" a="1"/>
  <c r="J74" i="42"/>
  <c r="G74" i="42"/>
  <c r="H74" i="42" a="1"/>
  <c r="H74" i="42"/>
  <c r="E74" i="42"/>
  <c r="F74" i="42" a="1"/>
  <c r="F74" i="42"/>
  <c r="C74" i="42"/>
  <c r="D74" i="42" a="1"/>
  <c r="D74" i="42"/>
  <c r="N73" i="42"/>
  <c r="A68" i="42"/>
  <c r="M73" i="42"/>
  <c r="L73" i="42"/>
  <c r="K73" i="42"/>
  <c r="J73" i="42"/>
  <c r="I73" i="42"/>
  <c r="H73" i="42"/>
  <c r="G73" i="42"/>
  <c r="F73" i="42"/>
  <c r="E73" i="42"/>
  <c r="D73" i="42"/>
  <c r="C73" i="42"/>
  <c r="N72" i="42"/>
  <c r="M72" i="42"/>
  <c r="L72" i="42"/>
  <c r="K72" i="42"/>
  <c r="J72" i="42"/>
  <c r="I72" i="42"/>
  <c r="H72" i="42"/>
  <c r="G72" i="42"/>
  <c r="F72" i="42"/>
  <c r="E72" i="42"/>
  <c r="D72" i="42"/>
  <c r="C72" i="42"/>
  <c r="N71" i="42"/>
  <c r="M71" i="42"/>
  <c r="L71" i="42"/>
  <c r="K71" i="42"/>
  <c r="J71" i="42"/>
  <c r="I71" i="42"/>
  <c r="H71" i="42"/>
  <c r="G71" i="42"/>
  <c r="F71" i="42"/>
  <c r="E71" i="42"/>
  <c r="D71" i="42"/>
  <c r="C71" i="42"/>
  <c r="N70" i="42"/>
  <c r="M70" i="42"/>
  <c r="L70" i="42"/>
  <c r="K70" i="42"/>
  <c r="J70" i="42"/>
  <c r="I70" i="42"/>
  <c r="H70" i="42"/>
  <c r="G70" i="42"/>
  <c r="F70" i="42"/>
  <c r="E70" i="42"/>
  <c r="D70" i="42"/>
  <c r="C70" i="42"/>
  <c r="N69" i="42"/>
  <c r="M69" i="42"/>
  <c r="L69" i="42"/>
  <c r="K69" i="42"/>
  <c r="J69" i="42"/>
  <c r="I69" i="42"/>
  <c r="H69" i="42"/>
  <c r="G69" i="42"/>
  <c r="F69" i="42"/>
  <c r="E69" i="42"/>
  <c r="D69" i="42"/>
  <c r="C69" i="42"/>
  <c r="V68" i="42"/>
  <c r="U68" i="42"/>
  <c r="R68" i="42"/>
  <c r="Q68" i="42"/>
  <c r="P68" i="42"/>
  <c r="O68" i="42"/>
  <c r="M68" i="42"/>
  <c r="N68" i="42" a="1"/>
  <c r="N68" i="42"/>
  <c r="K68" i="42"/>
  <c r="L68" i="42" a="1"/>
  <c r="L68" i="42"/>
  <c r="I68" i="42"/>
  <c r="J68" i="42" a="1"/>
  <c r="J68" i="42"/>
  <c r="G68" i="42"/>
  <c r="H68" i="42" a="1"/>
  <c r="H68" i="42"/>
  <c r="E68" i="42"/>
  <c r="F68" i="42" a="1"/>
  <c r="F68" i="42"/>
  <c r="C68" i="42"/>
  <c r="D68" i="42" a="1"/>
  <c r="D68" i="42"/>
  <c r="N67" i="42"/>
  <c r="A62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V62" i="42"/>
  <c r="U62" i="42"/>
  <c r="R62" i="42"/>
  <c r="Q62" i="42"/>
  <c r="P62" i="42"/>
  <c r="O62" i="42"/>
  <c r="M62" i="42"/>
  <c r="N62" i="42" a="1"/>
  <c r="N62" i="42"/>
  <c r="K62" i="42"/>
  <c r="L62" i="42" a="1"/>
  <c r="L62" i="42"/>
  <c r="I62" i="42"/>
  <c r="J62" i="42" a="1"/>
  <c r="J62" i="42"/>
  <c r="G62" i="42"/>
  <c r="H62" i="42" a="1"/>
  <c r="H62" i="42"/>
  <c r="E62" i="42"/>
  <c r="F62" i="42" a="1"/>
  <c r="F62" i="42"/>
  <c r="C62" i="42"/>
  <c r="D62" i="42" a="1"/>
  <c r="D62" i="42"/>
  <c r="N61" i="42"/>
  <c r="A56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8" i="42"/>
  <c r="M58" i="42"/>
  <c r="L58" i="42"/>
  <c r="K58" i="42"/>
  <c r="J58" i="42"/>
  <c r="I58" i="42"/>
  <c r="H58" i="42"/>
  <c r="G58" i="42"/>
  <c r="F58" i="42"/>
  <c r="E58" i="42"/>
  <c r="D58" i="42"/>
  <c r="C58" i="42"/>
  <c r="N57" i="42"/>
  <c r="M57" i="42"/>
  <c r="L57" i="42"/>
  <c r="K57" i="42"/>
  <c r="J57" i="42"/>
  <c r="I57" i="42"/>
  <c r="H57" i="42"/>
  <c r="G57" i="42"/>
  <c r="F57" i="42"/>
  <c r="E57" i="42"/>
  <c r="D57" i="42"/>
  <c r="C57" i="42"/>
  <c r="V56" i="42"/>
  <c r="U56" i="42"/>
  <c r="R56" i="42"/>
  <c r="Q56" i="42"/>
  <c r="P56" i="42"/>
  <c r="O56" i="42"/>
  <c r="M56" i="42"/>
  <c r="N56" i="42" a="1"/>
  <c r="N56" i="42"/>
  <c r="K56" i="42"/>
  <c r="L56" i="42" a="1"/>
  <c r="L56" i="42"/>
  <c r="I56" i="42"/>
  <c r="J56" i="42" a="1"/>
  <c r="J56" i="42"/>
  <c r="G56" i="42"/>
  <c r="H56" i="42" a="1"/>
  <c r="H56" i="42"/>
  <c r="E56" i="42"/>
  <c r="F56" i="42" a="1"/>
  <c r="F56" i="42"/>
  <c r="C56" i="42"/>
  <c r="D56" i="42" a="1"/>
  <c r="D56" i="42"/>
  <c r="N55" i="42"/>
  <c r="A50" i="42"/>
  <c r="M55" i="42"/>
  <c r="L55" i="42"/>
  <c r="K55" i="42"/>
  <c r="J55" i="42"/>
  <c r="I55" i="42"/>
  <c r="H55" i="42"/>
  <c r="G55" i="42"/>
  <c r="F55" i="42"/>
  <c r="E55" i="42"/>
  <c r="D55" i="42"/>
  <c r="C55" i="42"/>
  <c r="N54" i="42"/>
  <c r="M54" i="42"/>
  <c r="L54" i="42"/>
  <c r="K54" i="42"/>
  <c r="J54" i="42"/>
  <c r="I54" i="42"/>
  <c r="H54" i="42"/>
  <c r="G54" i="42"/>
  <c r="F54" i="42"/>
  <c r="E54" i="42"/>
  <c r="D54" i="42"/>
  <c r="C54" i="42"/>
  <c r="N53" i="42"/>
  <c r="M53" i="42"/>
  <c r="L53" i="42"/>
  <c r="K53" i="42"/>
  <c r="J53" i="42"/>
  <c r="I53" i="42"/>
  <c r="H53" i="42"/>
  <c r="G53" i="42"/>
  <c r="F53" i="42"/>
  <c r="E53" i="42"/>
  <c r="D53" i="42"/>
  <c r="C53" i="42"/>
  <c r="N52" i="42"/>
  <c r="M52" i="42"/>
  <c r="L52" i="42"/>
  <c r="K52" i="42"/>
  <c r="J52" i="42"/>
  <c r="I52" i="42"/>
  <c r="H52" i="42"/>
  <c r="G52" i="42"/>
  <c r="F52" i="42"/>
  <c r="E52" i="42"/>
  <c r="D52" i="42"/>
  <c r="C52" i="42"/>
  <c r="N51" i="42"/>
  <c r="M51" i="42"/>
  <c r="L51" i="42"/>
  <c r="K51" i="42"/>
  <c r="J51" i="42"/>
  <c r="I51" i="42"/>
  <c r="H51" i="42"/>
  <c r="G51" i="42"/>
  <c r="F51" i="42"/>
  <c r="E51" i="42"/>
  <c r="D51" i="42"/>
  <c r="C51" i="42"/>
  <c r="V50" i="42"/>
  <c r="U50" i="42"/>
  <c r="R50" i="42"/>
  <c r="Q50" i="42"/>
  <c r="P50" i="42"/>
  <c r="O50" i="42"/>
  <c r="M50" i="42"/>
  <c r="N50" i="42" a="1"/>
  <c r="N50" i="42"/>
  <c r="K50" i="42"/>
  <c r="L50" i="42" a="1"/>
  <c r="L50" i="42"/>
  <c r="I50" i="42"/>
  <c r="J50" i="42" a="1"/>
  <c r="J50" i="42"/>
  <c r="G50" i="42"/>
  <c r="H50" i="42" a="1"/>
  <c r="H50" i="42"/>
  <c r="E50" i="42"/>
  <c r="F50" i="42" a="1"/>
  <c r="F50" i="42"/>
  <c r="C50" i="42"/>
  <c r="D50" i="42" a="1"/>
  <c r="D50" i="42"/>
  <c r="N49" i="42"/>
  <c r="A44" i="42"/>
  <c r="M49" i="42"/>
  <c r="L49" i="42"/>
  <c r="K49" i="42"/>
  <c r="J49" i="42"/>
  <c r="I49" i="42"/>
  <c r="H49" i="42"/>
  <c r="G49" i="42"/>
  <c r="F49" i="42"/>
  <c r="E49" i="42"/>
  <c r="D49" i="42"/>
  <c r="C49" i="42"/>
  <c r="N48" i="42"/>
  <c r="M48" i="42"/>
  <c r="L48" i="42"/>
  <c r="K48" i="42"/>
  <c r="J48" i="42"/>
  <c r="I48" i="42"/>
  <c r="H48" i="42"/>
  <c r="G48" i="42"/>
  <c r="F48" i="42"/>
  <c r="E48" i="42"/>
  <c r="D48" i="42"/>
  <c r="C48" i="42"/>
  <c r="N47" i="42"/>
  <c r="M47" i="42"/>
  <c r="L47" i="42"/>
  <c r="K47" i="42"/>
  <c r="J47" i="42"/>
  <c r="I47" i="42"/>
  <c r="H47" i="42"/>
  <c r="G47" i="42"/>
  <c r="F47" i="42"/>
  <c r="E47" i="42"/>
  <c r="D47" i="42"/>
  <c r="C47" i="42"/>
  <c r="N46" i="42"/>
  <c r="M46" i="42"/>
  <c r="L46" i="42"/>
  <c r="K46" i="42"/>
  <c r="J46" i="42"/>
  <c r="I46" i="42"/>
  <c r="H46" i="42"/>
  <c r="G46" i="42"/>
  <c r="F46" i="42"/>
  <c r="E46" i="42"/>
  <c r="D46" i="42"/>
  <c r="C46" i="42"/>
  <c r="N45" i="42"/>
  <c r="M45" i="42"/>
  <c r="L45" i="42"/>
  <c r="K45" i="42"/>
  <c r="J45" i="42"/>
  <c r="I45" i="42"/>
  <c r="H45" i="42"/>
  <c r="G45" i="42"/>
  <c r="F45" i="42"/>
  <c r="E45" i="42"/>
  <c r="D45" i="42"/>
  <c r="C45" i="42"/>
  <c r="V44" i="42"/>
  <c r="U44" i="42"/>
  <c r="R44" i="42"/>
  <c r="Q44" i="42"/>
  <c r="P44" i="42"/>
  <c r="O44" i="42"/>
  <c r="M44" i="42"/>
  <c r="N44" i="42" a="1"/>
  <c r="N44" i="42"/>
  <c r="K44" i="42"/>
  <c r="L44" i="42" a="1"/>
  <c r="L44" i="42"/>
  <c r="I44" i="42"/>
  <c r="J44" i="42" a="1"/>
  <c r="J44" i="42"/>
  <c r="G44" i="42"/>
  <c r="H44" i="42" a="1"/>
  <c r="H44" i="42"/>
  <c r="E44" i="42"/>
  <c r="F44" i="42" a="1"/>
  <c r="F44" i="42"/>
  <c r="C44" i="42"/>
  <c r="D44" i="42" a="1"/>
  <c r="D44" i="42"/>
  <c r="N43" i="42"/>
  <c r="A38" i="42"/>
  <c r="M43" i="42"/>
  <c r="L43" i="42"/>
  <c r="K43" i="42"/>
  <c r="J43" i="42"/>
  <c r="I43" i="42"/>
  <c r="H43" i="42"/>
  <c r="G43" i="42"/>
  <c r="F43" i="42"/>
  <c r="E43" i="42"/>
  <c r="D43" i="42"/>
  <c r="C43" i="42"/>
  <c r="N42" i="42"/>
  <c r="M42" i="42"/>
  <c r="L42" i="42"/>
  <c r="K42" i="42"/>
  <c r="J42" i="42"/>
  <c r="I42" i="42"/>
  <c r="H42" i="42"/>
  <c r="G42" i="42"/>
  <c r="F42" i="42"/>
  <c r="E42" i="42"/>
  <c r="D42" i="42"/>
  <c r="C42" i="42"/>
  <c r="N41" i="42"/>
  <c r="M41" i="42"/>
  <c r="L41" i="42"/>
  <c r="K41" i="42"/>
  <c r="J41" i="42"/>
  <c r="I41" i="42"/>
  <c r="H41" i="42"/>
  <c r="G41" i="42"/>
  <c r="F41" i="42"/>
  <c r="E41" i="42"/>
  <c r="D41" i="42"/>
  <c r="C41" i="42"/>
  <c r="N40" i="42"/>
  <c r="M40" i="42"/>
  <c r="L40" i="42"/>
  <c r="K40" i="42"/>
  <c r="J40" i="42"/>
  <c r="I40" i="42"/>
  <c r="H40" i="42"/>
  <c r="G40" i="42"/>
  <c r="F40" i="42"/>
  <c r="E40" i="42"/>
  <c r="D40" i="42"/>
  <c r="C40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V38" i="42"/>
  <c r="U38" i="42"/>
  <c r="R38" i="42"/>
  <c r="Q38" i="42"/>
  <c r="P38" i="42"/>
  <c r="O38" i="42"/>
  <c r="M38" i="42"/>
  <c r="N38" i="42" a="1"/>
  <c r="N38" i="42"/>
  <c r="K38" i="42"/>
  <c r="L38" i="42" a="1"/>
  <c r="L38" i="42"/>
  <c r="I38" i="42"/>
  <c r="J38" i="42" a="1"/>
  <c r="J38" i="42"/>
  <c r="G38" i="42"/>
  <c r="H38" i="42" a="1"/>
  <c r="H38" i="42"/>
  <c r="E38" i="42"/>
  <c r="F38" i="42" a="1"/>
  <c r="F38" i="42"/>
  <c r="C38" i="42"/>
  <c r="D38" i="42" a="1"/>
  <c r="D38" i="42"/>
  <c r="N37" i="42"/>
  <c r="A32" i="42"/>
  <c r="M37" i="42"/>
  <c r="L37" i="42"/>
  <c r="K37" i="42"/>
  <c r="J37" i="42"/>
  <c r="I37" i="42"/>
  <c r="H37" i="42"/>
  <c r="G37" i="42"/>
  <c r="F37" i="42"/>
  <c r="E37" i="42"/>
  <c r="D37" i="42"/>
  <c r="C37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N35" i="42"/>
  <c r="M35" i="42"/>
  <c r="L35" i="42"/>
  <c r="K35" i="42"/>
  <c r="J35" i="42"/>
  <c r="I35" i="42"/>
  <c r="H35" i="42"/>
  <c r="G35" i="42"/>
  <c r="F35" i="42"/>
  <c r="E35" i="42"/>
  <c r="D35" i="42"/>
  <c r="C35" i="42"/>
  <c r="N34" i="42"/>
  <c r="M34" i="42"/>
  <c r="L34" i="42"/>
  <c r="K34" i="42"/>
  <c r="J34" i="42"/>
  <c r="I34" i="42"/>
  <c r="H34" i="42"/>
  <c r="G34" i="42"/>
  <c r="F34" i="42"/>
  <c r="E34" i="42"/>
  <c r="D34" i="42"/>
  <c r="C34" i="42"/>
  <c r="N33" i="42"/>
  <c r="M33" i="42"/>
  <c r="L33" i="42"/>
  <c r="K33" i="42"/>
  <c r="J33" i="42"/>
  <c r="I33" i="42"/>
  <c r="H33" i="42"/>
  <c r="G33" i="42"/>
  <c r="F33" i="42"/>
  <c r="E33" i="42"/>
  <c r="D33" i="42"/>
  <c r="C33" i="42"/>
  <c r="V32" i="42"/>
  <c r="U32" i="42"/>
  <c r="R32" i="42"/>
  <c r="Q32" i="42"/>
  <c r="P32" i="42"/>
  <c r="O32" i="42"/>
  <c r="M32" i="42"/>
  <c r="N32" i="42" a="1"/>
  <c r="N32" i="42"/>
  <c r="K32" i="42"/>
  <c r="L32" i="42" a="1"/>
  <c r="L32" i="42"/>
  <c r="I32" i="42"/>
  <c r="J32" i="42" a="1"/>
  <c r="J32" i="42"/>
  <c r="G32" i="42"/>
  <c r="H32" i="42" a="1"/>
  <c r="H32" i="42"/>
  <c r="E32" i="42"/>
  <c r="F32" i="42" a="1"/>
  <c r="F32" i="42"/>
  <c r="C32" i="42"/>
  <c r="D32" i="42" a="1"/>
  <c r="D32" i="42"/>
  <c r="N31" i="42"/>
  <c r="A26" i="42"/>
  <c r="M31" i="42"/>
  <c r="L31" i="42"/>
  <c r="K31" i="42"/>
  <c r="J31" i="42"/>
  <c r="I31" i="42"/>
  <c r="H31" i="42"/>
  <c r="G31" i="42"/>
  <c r="F31" i="42"/>
  <c r="E31" i="42"/>
  <c r="D31" i="42"/>
  <c r="C31" i="42"/>
  <c r="N30" i="42"/>
  <c r="M30" i="42"/>
  <c r="L30" i="42"/>
  <c r="K30" i="42"/>
  <c r="J30" i="42"/>
  <c r="I30" i="42"/>
  <c r="H30" i="42"/>
  <c r="G30" i="42"/>
  <c r="F30" i="42"/>
  <c r="E30" i="42"/>
  <c r="D30" i="42"/>
  <c r="C30" i="42"/>
  <c r="N29" i="42"/>
  <c r="M29" i="42"/>
  <c r="L29" i="42"/>
  <c r="K29" i="42"/>
  <c r="J29" i="42"/>
  <c r="I29" i="42"/>
  <c r="H29" i="42"/>
  <c r="G29" i="42"/>
  <c r="F29" i="42"/>
  <c r="E29" i="42"/>
  <c r="D29" i="42"/>
  <c r="C29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N27" i="42"/>
  <c r="M27" i="42"/>
  <c r="L27" i="42"/>
  <c r="K27" i="42"/>
  <c r="J27" i="42"/>
  <c r="I27" i="42"/>
  <c r="H27" i="42"/>
  <c r="G27" i="42"/>
  <c r="F27" i="42"/>
  <c r="E27" i="42"/>
  <c r="D27" i="42"/>
  <c r="C27" i="42"/>
  <c r="V26" i="42"/>
  <c r="U26" i="42"/>
  <c r="R26" i="42"/>
  <c r="Q26" i="42"/>
  <c r="P26" i="42"/>
  <c r="O26" i="42"/>
  <c r="M26" i="42"/>
  <c r="N26" i="42" a="1"/>
  <c r="N26" i="42"/>
  <c r="K26" i="42"/>
  <c r="L26" i="42" a="1"/>
  <c r="L26" i="42"/>
  <c r="I26" i="42"/>
  <c r="J26" i="42" a="1"/>
  <c r="J26" i="42"/>
  <c r="G26" i="42"/>
  <c r="H26" i="42" a="1"/>
  <c r="H26" i="42"/>
  <c r="E26" i="42"/>
  <c r="F26" i="42" a="1"/>
  <c r="F26" i="42"/>
  <c r="C26" i="42"/>
  <c r="D26" i="42" a="1"/>
  <c r="D26" i="42"/>
  <c r="N25" i="42"/>
  <c r="A20" i="42"/>
  <c r="M25" i="42"/>
  <c r="L25" i="42"/>
  <c r="K25" i="42"/>
  <c r="J25" i="42"/>
  <c r="I25" i="42"/>
  <c r="H25" i="42"/>
  <c r="G25" i="42"/>
  <c r="F25" i="42"/>
  <c r="E25" i="42"/>
  <c r="D25" i="42"/>
  <c r="C25" i="42"/>
  <c r="N24" i="42"/>
  <c r="M24" i="42"/>
  <c r="L24" i="42"/>
  <c r="K24" i="42"/>
  <c r="J24" i="42"/>
  <c r="I24" i="42"/>
  <c r="H24" i="42"/>
  <c r="G24" i="42"/>
  <c r="F24" i="42"/>
  <c r="E24" i="42"/>
  <c r="D24" i="42"/>
  <c r="C24" i="42"/>
  <c r="N23" i="42"/>
  <c r="M23" i="42"/>
  <c r="L23" i="42"/>
  <c r="K23" i="42"/>
  <c r="J23" i="42"/>
  <c r="I23" i="42"/>
  <c r="H23" i="42"/>
  <c r="G23" i="42"/>
  <c r="F23" i="42"/>
  <c r="E23" i="42"/>
  <c r="D23" i="42"/>
  <c r="C23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N21" i="42"/>
  <c r="M21" i="42"/>
  <c r="L21" i="42"/>
  <c r="K21" i="42"/>
  <c r="J21" i="42"/>
  <c r="I21" i="42"/>
  <c r="H21" i="42"/>
  <c r="G21" i="42"/>
  <c r="F21" i="42"/>
  <c r="E21" i="42"/>
  <c r="D21" i="42"/>
  <c r="C21" i="42"/>
  <c r="V20" i="42"/>
  <c r="U20" i="42"/>
  <c r="R20" i="42"/>
  <c r="Q20" i="42"/>
  <c r="P20" i="42"/>
  <c r="O20" i="42"/>
  <c r="M20" i="42"/>
  <c r="N20" i="42" a="1"/>
  <c r="N20" i="42"/>
  <c r="K20" i="42"/>
  <c r="L20" i="42" a="1"/>
  <c r="L20" i="42"/>
  <c r="I20" i="42"/>
  <c r="J20" i="42" a="1"/>
  <c r="J20" i="42"/>
  <c r="G20" i="42"/>
  <c r="H20" i="42" a="1"/>
  <c r="H20" i="42"/>
  <c r="E20" i="42"/>
  <c r="F20" i="42" a="1"/>
  <c r="F20" i="42"/>
  <c r="C20" i="42"/>
  <c r="D20" i="42" a="1"/>
  <c r="D20" i="42"/>
  <c r="N19" i="42"/>
  <c r="A14" i="42"/>
  <c r="M19" i="42"/>
  <c r="L19" i="42"/>
  <c r="K19" i="42"/>
  <c r="J19" i="42"/>
  <c r="I19" i="42"/>
  <c r="H19" i="42"/>
  <c r="G19" i="42"/>
  <c r="F19" i="42"/>
  <c r="E19" i="42"/>
  <c r="D19" i="42"/>
  <c r="C19" i="42"/>
  <c r="N18" i="42"/>
  <c r="M18" i="42"/>
  <c r="L18" i="42"/>
  <c r="K18" i="42"/>
  <c r="J18" i="42"/>
  <c r="I18" i="42"/>
  <c r="H18" i="42"/>
  <c r="G18" i="42"/>
  <c r="F18" i="42"/>
  <c r="E18" i="42"/>
  <c r="D18" i="42"/>
  <c r="C18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V14" i="42"/>
  <c r="U14" i="42"/>
  <c r="R14" i="42"/>
  <c r="Q14" i="42"/>
  <c r="P14" i="42"/>
  <c r="O14" i="42"/>
  <c r="M14" i="42"/>
  <c r="N14" i="42" a="1"/>
  <c r="N14" i="42"/>
  <c r="K14" i="42"/>
  <c r="L14" i="42" a="1"/>
  <c r="L14" i="42"/>
  <c r="I14" i="42"/>
  <c r="J14" i="42" a="1"/>
  <c r="J14" i="42"/>
  <c r="G14" i="42"/>
  <c r="H14" i="42" a="1"/>
  <c r="H14" i="42"/>
  <c r="E14" i="42"/>
  <c r="F14" i="42" a="1"/>
  <c r="F14" i="42"/>
  <c r="C14" i="42"/>
  <c r="D14" i="42" a="1"/>
  <c r="D14" i="42"/>
  <c r="N13" i="42"/>
  <c r="A8" i="42"/>
  <c r="M13" i="42"/>
  <c r="L13" i="42"/>
  <c r="K13" i="42"/>
  <c r="J13" i="42"/>
  <c r="I13" i="42"/>
  <c r="H13" i="42"/>
  <c r="G13" i="42"/>
  <c r="F13" i="42"/>
  <c r="E13" i="42"/>
  <c r="D13" i="42"/>
  <c r="C13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N9" i="42"/>
  <c r="M9" i="42"/>
  <c r="L9" i="42"/>
  <c r="K9" i="42"/>
  <c r="J9" i="42"/>
  <c r="I9" i="42"/>
  <c r="H9" i="42"/>
  <c r="G9" i="42"/>
  <c r="F9" i="42"/>
  <c r="E9" i="42"/>
  <c r="D9" i="42"/>
  <c r="C9" i="42"/>
  <c r="V8" i="42"/>
  <c r="U8" i="42"/>
  <c r="R8" i="42"/>
  <c r="Q8" i="42"/>
  <c r="P8" i="42"/>
  <c r="O8" i="42"/>
  <c r="M8" i="42"/>
  <c r="N8" i="42" a="1"/>
  <c r="N8" i="42"/>
  <c r="K8" i="42"/>
  <c r="L8" i="42" a="1"/>
  <c r="L8" i="42"/>
  <c r="I8" i="42"/>
  <c r="J8" i="42" a="1"/>
  <c r="J8" i="42"/>
  <c r="G8" i="42"/>
  <c r="H8" i="42" a="1"/>
  <c r="H8" i="42"/>
  <c r="E8" i="42"/>
  <c r="F8" i="42" a="1"/>
  <c r="F8" i="42"/>
  <c r="C8" i="42"/>
  <c r="D8" i="42" a="1"/>
  <c r="D8" i="42"/>
  <c r="M3" i="42"/>
  <c r="K3" i="42"/>
  <c r="J3" i="42"/>
  <c r="M2" i="42"/>
  <c r="K2" i="42"/>
  <c r="J2" i="42"/>
  <c r="N607" i="40"/>
  <c r="M607" i="40"/>
  <c r="L607" i="40"/>
  <c r="K607" i="40"/>
  <c r="J607" i="40"/>
  <c r="I607" i="40"/>
  <c r="H607" i="40"/>
  <c r="G607" i="40"/>
  <c r="F607" i="40"/>
  <c r="E607" i="40"/>
  <c r="N606" i="40"/>
  <c r="M606" i="40"/>
  <c r="L606" i="40"/>
  <c r="K606" i="40"/>
  <c r="J606" i="40"/>
  <c r="I606" i="40"/>
  <c r="H606" i="40"/>
  <c r="G606" i="40"/>
  <c r="F606" i="40"/>
  <c r="E606" i="40"/>
  <c r="N605" i="40"/>
  <c r="M605" i="40"/>
  <c r="L605" i="40"/>
  <c r="K605" i="40"/>
  <c r="J605" i="40"/>
  <c r="I605" i="40"/>
  <c r="H605" i="40"/>
  <c r="G605" i="40"/>
  <c r="F605" i="40"/>
  <c r="E605" i="40"/>
  <c r="N604" i="40"/>
  <c r="M604" i="40"/>
  <c r="L604" i="40"/>
  <c r="K604" i="40"/>
  <c r="J604" i="40"/>
  <c r="I604" i="40"/>
  <c r="H604" i="40"/>
  <c r="G604" i="40"/>
  <c r="F604" i="40"/>
  <c r="E604" i="40"/>
  <c r="N603" i="40"/>
  <c r="M603" i="40"/>
  <c r="L603" i="40"/>
  <c r="K603" i="40"/>
  <c r="J603" i="40"/>
  <c r="I603" i="40"/>
  <c r="H603" i="40"/>
  <c r="G603" i="40"/>
  <c r="F603" i="40"/>
  <c r="E603" i="40"/>
  <c r="V602" i="40"/>
  <c r="U602" i="40"/>
  <c r="R602" i="40"/>
  <c r="Q602" i="40"/>
  <c r="P602" i="40"/>
  <c r="M602" i="40"/>
  <c r="N602" i="40" a="1"/>
  <c r="N602" i="40"/>
  <c r="K602" i="40"/>
  <c r="L602" i="40" a="1"/>
  <c r="L602" i="40"/>
  <c r="I602" i="40"/>
  <c r="J602" i="40" a="1"/>
  <c r="J602" i="40"/>
  <c r="G602" i="40"/>
  <c r="H602" i="40" a="1"/>
  <c r="H602" i="40"/>
  <c r="E602" i="40"/>
  <c r="F602" i="40" a="1"/>
  <c r="F602" i="40"/>
  <c r="C602" i="40"/>
  <c r="D602" i="40" a="1"/>
  <c r="D602" i="40"/>
  <c r="A602" i="40"/>
  <c r="N601" i="40"/>
  <c r="A596" i="40"/>
  <c r="M601" i="40"/>
  <c r="L601" i="40"/>
  <c r="K601" i="40"/>
  <c r="J601" i="40"/>
  <c r="I601" i="40"/>
  <c r="H601" i="40"/>
  <c r="G601" i="40"/>
  <c r="F601" i="40"/>
  <c r="E601" i="40"/>
  <c r="N600" i="40"/>
  <c r="M600" i="40"/>
  <c r="L600" i="40"/>
  <c r="K600" i="40"/>
  <c r="J600" i="40"/>
  <c r="I600" i="40"/>
  <c r="H600" i="40"/>
  <c r="G600" i="40"/>
  <c r="F600" i="40"/>
  <c r="E600" i="40"/>
  <c r="N599" i="40"/>
  <c r="M599" i="40"/>
  <c r="L599" i="40"/>
  <c r="K599" i="40"/>
  <c r="J599" i="40"/>
  <c r="I599" i="40"/>
  <c r="H599" i="40"/>
  <c r="G599" i="40"/>
  <c r="F599" i="40"/>
  <c r="E599" i="40"/>
  <c r="N598" i="40"/>
  <c r="M598" i="40"/>
  <c r="L598" i="40"/>
  <c r="K598" i="40"/>
  <c r="J598" i="40"/>
  <c r="I598" i="40"/>
  <c r="H598" i="40"/>
  <c r="G598" i="40"/>
  <c r="F598" i="40"/>
  <c r="E598" i="40"/>
  <c r="N597" i="40"/>
  <c r="M597" i="40"/>
  <c r="L597" i="40"/>
  <c r="K597" i="40"/>
  <c r="J597" i="40"/>
  <c r="I597" i="40"/>
  <c r="H597" i="40"/>
  <c r="G597" i="40"/>
  <c r="F597" i="40"/>
  <c r="E597" i="40"/>
  <c r="V596" i="40"/>
  <c r="U596" i="40"/>
  <c r="R596" i="40"/>
  <c r="Q596" i="40"/>
  <c r="P596" i="40"/>
  <c r="M596" i="40"/>
  <c r="N596" i="40" a="1"/>
  <c r="N596" i="40"/>
  <c r="K596" i="40"/>
  <c r="L596" i="40" a="1"/>
  <c r="L596" i="40"/>
  <c r="I596" i="40"/>
  <c r="J596" i="40" a="1"/>
  <c r="J596" i="40"/>
  <c r="G596" i="40"/>
  <c r="H596" i="40" a="1"/>
  <c r="H596" i="40"/>
  <c r="E596" i="40"/>
  <c r="F596" i="40" a="1"/>
  <c r="F596" i="40"/>
  <c r="C596" i="40"/>
  <c r="D596" i="40" a="1"/>
  <c r="D596" i="40"/>
  <c r="N595" i="40"/>
  <c r="A590" i="40"/>
  <c r="M595" i="40"/>
  <c r="L595" i="40"/>
  <c r="K595" i="40"/>
  <c r="J595" i="40"/>
  <c r="I595" i="40"/>
  <c r="H595" i="40"/>
  <c r="G595" i="40"/>
  <c r="F595" i="40"/>
  <c r="E595" i="40"/>
  <c r="N594" i="40"/>
  <c r="M594" i="40"/>
  <c r="L594" i="40"/>
  <c r="K594" i="40"/>
  <c r="J594" i="40"/>
  <c r="I594" i="40"/>
  <c r="H594" i="40"/>
  <c r="G594" i="40"/>
  <c r="F594" i="40"/>
  <c r="E594" i="40"/>
  <c r="N593" i="40"/>
  <c r="M593" i="40"/>
  <c r="L593" i="40"/>
  <c r="K593" i="40"/>
  <c r="J593" i="40"/>
  <c r="I593" i="40"/>
  <c r="H593" i="40"/>
  <c r="G593" i="40"/>
  <c r="F593" i="40"/>
  <c r="E593" i="40"/>
  <c r="N592" i="40"/>
  <c r="M592" i="40"/>
  <c r="L592" i="40"/>
  <c r="K592" i="40"/>
  <c r="J592" i="40"/>
  <c r="I592" i="40"/>
  <c r="H592" i="40"/>
  <c r="G592" i="40"/>
  <c r="F592" i="40"/>
  <c r="E592" i="40"/>
  <c r="N591" i="40"/>
  <c r="M591" i="40"/>
  <c r="L591" i="40"/>
  <c r="K591" i="40"/>
  <c r="J591" i="40"/>
  <c r="I591" i="40"/>
  <c r="H591" i="40"/>
  <c r="G591" i="40"/>
  <c r="F591" i="40"/>
  <c r="E591" i="40"/>
  <c r="V590" i="40"/>
  <c r="U590" i="40"/>
  <c r="R590" i="40"/>
  <c r="Q590" i="40"/>
  <c r="P590" i="40"/>
  <c r="M590" i="40"/>
  <c r="N590" i="40" a="1"/>
  <c r="N590" i="40"/>
  <c r="K590" i="40"/>
  <c r="L590" i="40" a="1"/>
  <c r="L590" i="40"/>
  <c r="I590" i="40"/>
  <c r="J590" i="40" a="1"/>
  <c r="J590" i="40"/>
  <c r="G590" i="40"/>
  <c r="H590" i="40" a="1"/>
  <c r="H590" i="40"/>
  <c r="E590" i="40"/>
  <c r="F590" i="40" a="1"/>
  <c r="F590" i="40"/>
  <c r="C590" i="40"/>
  <c r="D590" i="40" a="1"/>
  <c r="D590" i="40"/>
  <c r="N589" i="40"/>
  <c r="A584" i="40"/>
  <c r="M589" i="40"/>
  <c r="L589" i="40"/>
  <c r="K589" i="40"/>
  <c r="J589" i="40"/>
  <c r="I589" i="40"/>
  <c r="H589" i="40"/>
  <c r="G589" i="40"/>
  <c r="F589" i="40"/>
  <c r="E589" i="40"/>
  <c r="N588" i="40"/>
  <c r="M588" i="40"/>
  <c r="L588" i="40"/>
  <c r="K588" i="40"/>
  <c r="J588" i="40"/>
  <c r="I588" i="40"/>
  <c r="H588" i="40"/>
  <c r="G588" i="40"/>
  <c r="F588" i="40"/>
  <c r="E588" i="40"/>
  <c r="N587" i="40"/>
  <c r="M587" i="40"/>
  <c r="L587" i="40"/>
  <c r="K587" i="40"/>
  <c r="J587" i="40"/>
  <c r="I587" i="40"/>
  <c r="H587" i="40"/>
  <c r="G587" i="40"/>
  <c r="F587" i="40"/>
  <c r="E587" i="40"/>
  <c r="N586" i="40"/>
  <c r="M586" i="40"/>
  <c r="L586" i="40"/>
  <c r="K586" i="40"/>
  <c r="J586" i="40"/>
  <c r="I586" i="40"/>
  <c r="H586" i="40"/>
  <c r="G586" i="40"/>
  <c r="F586" i="40"/>
  <c r="E586" i="40"/>
  <c r="N585" i="40"/>
  <c r="M585" i="40"/>
  <c r="L585" i="40"/>
  <c r="K585" i="40"/>
  <c r="J585" i="40"/>
  <c r="I585" i="40"/>
  <c r="H585" i="40"/>
  <c r="G585" i="40"/>
  <c r="F585" i="40"/>
  <c r="E585" i="40"/>
  <c r="V584" i="40"/>
  <c r="U584" i="40"/>
  <c r="R584" i="40"/>
  <c r="Q584" i="40"/>
  <c r="P584" i="40"/>
  <c r="M584" i="40"/>
  <c r="N584" i="40" a="1"/>
  <c r="N584" i="40"/>
  <c r="K584" i="40"/>
  <c r="L584" i="40" a="1"/>
  <c r="L584" i="40"/>
  <c r="I584" i="40"/>
  <c r="J584" i="40" a="1"/>
  <c r="J584" i="40"/>
  <c r="G584" i="40"/>
  <c r="H584" i="40" a="1"/>
  <c r="H584" i="40"/>
  <c r="E584" i="40"/>
  <c r="F584" i="40" a="1"/>
  <c r="F584" i="40"/>
  <c r="C584" i="40"/>
  <c r="D584" i="40" a="1"/>
  <c r="D584" i="40"/>
  <c r="N583" i="40"/>
  <c r="A578" i="40"/>
  <c r="M583" i="40"/>
  <c r="L583" i="40"/>
  <c r="K583" i="40"/>
  <c r="J583" i="40"/>
  <c r="I583" i="40"/>
  <c r="H583" i="40"/>
  <c r="G583" i="40"/>
  <c r="F583" i="40"/>
  <c r="E583" i="40"/>
  <c r="N582" i="40"/>
  <c r="M582" i="40"/>
  <c r="L582" i="40"/>
  <c r="K582" i="40"/>
  <c r="J582" i="40"/>
  <c r="I582" i="40"/>
  <c r="H582" i="40"/>
  <c r="G582" i="40"/>
  <c r="F582" i="40"/>
  <c r="E582" i="40"/>
  <c r="N581" i="40"/>
  <c r="M581" i="40"/>
  <c r="L581" i="40"/>
  <c r="K581" i="40"/>
  <c r="J581" i="40"/>
  <c r="I581" i="40"/>
  <c r="H581" i="40"/>
  <c r="G581" i="40"/>
  <c r="F581" i="40"/>
  <c r="E581" i="40"/>
  <c r="N580" i="40"/>
  <c r="M580" i="40"/>
  <c r="L580" i="40"/>
  <c r="K580" i="40"/>
  <c r="J580" i="40"/>
  <c r="I580" i="40"/>
  <c r="H580" i="40"/>
  <c r="G580" i="40"/>
  <c r="F580" i="40"/>
  <c r="E580" i="40"/>
  <c r="N579" i="40"/>
  <c r="M579" i="40"/>
  <c r="L579" i="40"/>
  <c r="K579" i="40"/>
  <c r="J579" i="40"/>
  <c r="I579" i="40"/>
  <c r="H579" i="40"/>
  <c r="G579" i="40"/>
  <c r="F579" i="40"/>
  <c r="E579" i="40"/>
  <c r="V578" i="40"/>
  <c r="U578" i="40"/>
  <c r="R578" i="40"/>
  <c r="Q578" i="40"/>
  <c r="P578" i="40"/>
  <c r="M578" i="40"/>
  <c r="N578" i="40" a="1"/>
  <c r="N578" i="40"/>
  <c r="K578" i="40"/>
  <c r="L578" i="40" a="1"/>
  <c r="L578" i="40"/>
  <c r="I578" i="40"/>
  <c r="J578" i="40" a="1"/>
  <c r="J578" i="40"/>
  <c r="G578" i="40"/>
  <c r="H578" i="40" a="1"/>
  <c r="H578" i="40"/>
  <c r="E578" i="40"/>
  <c r="F578" i="40" a="1"/>
  <c r="F578" i="40"/>
  <c r="C578" i="40"/>
  <c r="D578" i="40" a="1"/>
  <c r="D578" i="40"/>
  <c r="N577" i="40"/>
  <c r="A572" i="40"/>
  <c r="M577" i="40"/>
  <c r="L577" i="40"/>
  <c r="K577" i="40"/>
  <c r="J577" i="40"/>
  <c r="I577" i="40"/>
  <c r="H577" i="40"/>
  <c r="G577" i="40"/>
  <c r="F577" i="40"/>
  <c r="E577" i="40"/>
  <c r="N576" i="40"/>
  <c r="M576" i="40"/>
  <c r="L576" i="40"/>
  <c r="K576" i="40"/>
  <c r="J576" i="40"/>
  <c r="I576" i="40"/>
  <c r="H576" i="40"/>
  <c r="G576" i="40"/>
  <c r="F576" i="40"/>
  <c r="E576" i="40"/>
  <c r="N575" i="40"/>
  <c r="M575" i="40"/>
  <c r="L575" i="40"/>
  <c r="K575" i="40"/>
  <c r="J575" i="40"/>
  <c r="I575" i="40"/>
  <c r="H575" i="40"/>
  <c r="G575" i="40"/>
  <c r="F575" i="40"/>
  <c r="E575" i="40"/>
  <c r="N574" i="40"/>
  <c r="M574" i="40"/>
  <c r="L574" i="40"/>
  <c r="K574" i="40"/>
  <c r="J574" i="40"/>
  <c r="I574" i="40"/>
  <c r="H574" i="40"/>
  <c r="G574" i="40"/>
  <c r="F574" i="40"/>
  <c r="E574" i="40"/>
  <c r="N573" i="40"/>
  <c r="M573" i="40"/>
  <c r="L573" i="40"/>
  <c r="K573" i="40"/>
  <c r="J573" i="40"/>
  <c r="I573" i="40"/>
  <c r="H573" i="40"/>
  <c r="G573" i="40"/>
  <c r="F573" i="40"/>
  <c r="E573" i="40"/>
  <c r="V572" i="40"/>
  <c r="U572" i="40"/>
  <c r="R572" i="40"/>
  <c r="Q572" i="40"/>
  <c r="P572" i="40"/>
  <c r="M572" i="40"/>
  <c r="N572" i="40" a="1"/>
  <c r="N572" i="40"/>
  <c r="K572" i="40"/>
  <c r="L572" i="40" a="1"/>
  <c r="L572" i="40"/>
  <c r="I572" i="40"/>
  <c r="J572" i="40" a="1"/>
  <c r="J572" i="40"/>
  <c r="G572" i="40"/>
  <c r="H572" i="40" a="1"/>
  <c r="H572" i="40"/>
  <c r="E572" i="40"/>
  <c r="F572" i="40" a="1"/>
  <c r="F572" i="40"/>
  <c r="C572" i="40"/>
  <c r="D572" i="40" a="1"/>
  <c r="D572" i="40"/>
  <c r="N571" i="40"/>
  <c r="A566" i="40"/>
  <c r="M571" i="40"/>
  <c r="L571" i="40"/>
  <c r="K571" i="40"/>
  <c r="J571" i="40"/>
  <c r="I571" i="40"/>
  <c r="H571" i="40"/>
  <c r="G571" i="40"/>
  <c r="F571" i="40"/>
  <c r="E571" i="40"/>
  <c r="N570" i="40"/>
  <c r="M570" i="40"/>
  <c r="L570" i="40"/>
  <c r="K570" i="40"/>
  <c r="J570" i="40"/>
  <c r="I570" i="40"/>
  <c r="H570" i="40"/>
  <c r="G570" i="40"/>
  <c r="F570" i="40"/>
  <c r="E570" i="40"/>
  <c r="N569" i="40"/>
  <c r="M569" i="40"/>
  <c r="L569" i="40"/>
  <c r="K569" i="40"/>
  <c r="J569" i="40"/>
  <c r="I569" i="40"/>
  <c r="H569" i="40"/>
  <c r="G569" i="40"/>
  <c r="F569" i="40"/>
  <c r="E569" i="40"/>
  <c r="N568" i="40"/>
  <c r="M568" i="40"/>
  <c r="L568" i="40"/>
  <c r="K568" i="40"/>
  <c r="J568" i="40"/>
  <c r="I568" i="40"/>
  <c r="H568" i="40"/>
  <c r="G568" i="40"/>
  <c r="F568" i="40"/>
  <c r="E568" i="40"/>
  <c r="N567" i="40"/>
  <c r="M567" i="40"/>
  <c r="L567" i="40"/>
  <c r="K567" i="40"/>
  <c r="J567" i="40"/>
  <c r="I567" i="40"/>
  <c r="H567" i="40"/>
  <c r="G567" i="40"/>
  <c r="F567" i="40"/>
  <c r="E567" i="40"/>
  <c r="V566" i="40"/>
  <c r="U566" i="40"/>
  <c r="R566" i="40"/>
  <c r="Q566" i="40"/>
  <c r="P566" i="40"/>
  <c r="M566" i="40"/>
  <c r="N566" i="40" a="1"/>
  <c r="N566" i="40"/>
  <c r="K566" i="40"/>
  <c r="L566" i="40" a="1"/>
  <c r="L566" i="40"/>
  <c r="I566" i="40"/>
  <c r="J566" i="40" a="1"/>
  <c r="J566" i="40"/>
  <c r="G566" i="40"/>
  <c r="H566" i="40" a="1"/>
  <c r="H566" i="40"/>
  <c r="E566" i="40"/>
  <c r="F566" i="40" a="1"/>
  <c r="F566" i="40"/>
  <c r="C566" i="40"/>
  <c r="D566" i="40" a="1"/>
  <c r="D566" i="40"/>
  <c r="N565" i="40"/>
  <c r="A560" i="40"/>
  <c r="M565" i="40"/>
  <c r="L565" i="40"/>
  <c r="K565" i="40"/>
  <c r="J565" i="40"/>
  <c r="I565" i="40"/>
  <c r="H565" i="40"/>
  <c r="G565" i="40"/>
  <c r="F565" i="40"/>
  <c r="E565" i="40"/>
  <c r="N564" i="40"/>
  <c r="M564" i="40"/>
  <c r="L564" i="40"/>
  <c r="K564" i="40"/>
  <c r="J564" i="40"/>
  <c r="I564" i="40"/>
  <c r="H564" i="40"/>
  <c r="G564" i="40"/>
  <c r="F564" i="40"/>
  <c r="E564" i="40"/>
  <c r="N563" i="40"/>
  <c r="M563" i="40"/>
  <c r="L563" i="40"/>
  <c r="K563" i="40"/>
  <c r="J563" i="40"/>
  <c r="I563" i="40"/>
  <c r="H563" i="40"/>
  <c r="G563" i="40"/>
  <c r="F563" i="40"/>
  <c r="E563" i="40"/>
  <c r="N562" i="40"/>
  <c r="M562" i="40"/>
  <c r="L562" i="40"/>
  <c r="K562" i="40"/>
  <c r="J562" i="40"/>
  <c r="I562" i="40"/>
  <c r="H562" i="40"/>
  <c r="G562" i="40"/>
  <c r="F562" i="40"/>
  <c r="E562" i="40"/>
  <c r="N561" i="40"/>
  <c r="M561" i="40"/>
  <c r="L561" i="40"/>
  <c r="K561" i="40"/>
  <c r="J561" i="40"/>
  <c r="I561" i="40"/>
  <c r="H561" i="40"/>
  <c r="G561" i="40"/>
  <c r="F561" i="40"/>
  <c r="E561" i="40"/>
  <c r="V560" i="40"/>
  <c r="U560" i="40"/>
  <c r="R560" i="40"/>
  <c r="Q560" i="40"/>
  <c r="P560" i="40"/>
  <c r="M560" i="40"/>
  <c r="N560" i="40" a="1"/>
  <c r="N560" i="40"/>
  <c r="K560" i="40"/>
  <c r="L560" i="40" a="1"/>
  <c r="L560" i="40"/>
  <c r="I560" i="40"/>
  <c r="J560" i="40" a="1"/>
  <c r="J560" i="40"/>
  <c r="G560" i="40"/>
  <c r="H560" i="40" a="1"/>
  <c r="H560" i="40"/>
  <c r="E560" i="40"/>
  <c r="F560" i="40" a="1"/>
  <c r="F560" i="40"/>
  <c r="C560" i="40"/>
  <c r="D560" i="40" a="1"/>
  <c r="D560" i="40"/>
  <c r="N559" i="40"/>
  <c r="A554" i="40"/>
  <c r="M559" i="40"/>
  <c r="L559" i="40"/>
  <c r="K559" i="40"/>
  <c r="J559" i="40"/>
  <c r="I559" i="40"/>
  <c r="H559" i="40"/>
  <c r="G559" i="40"/>
  <c r="F559" i="40"/>
  <c r="E559" i="40"/>
  <c r="N558" i="40"/>
  <c r="M558" i="40"/>
  <c r="L558" i="40"/>
  <c r="K558" i="40"/>
  <c r="J558" i="40"/>
  <c r="I558" i="40"/>
  <c r="H558" i="40"/>
  <c r="G558" i="40"/>
  <c r="F558" i="40"/>
  <c r="E558" i="40"/>
  <c r="N557" i="40"/>
  <c r="M557" i="40"/>
  <c r="L557" i="40"/>
  <c r="K557" i="40"/>
  <c r="J557" i="40"/>
  <c r="I557" i="40"/>
  <c r="H557" i="40"/>
  <c r="G557" i="40"/>
  <c r="F557" i="40"/>
  <c r="E557" i="40"/>
  <c r="N556" i="40"/>
  <c r="M556" i="40"/>
  <c r="L556" i="40"/>
  <c r="K556" i="40"/>
  <c r="J556" i="40"/>
  <c r="I556" i="40"/>
  <c r="H556" i="40"/>
  <c r="G556" i="40"/>
  <c r="F556" i="40"/>
  <c r="E556" i="40"/>
  <c r="N555" i="40"/>
  <c r="M555" i="40"/>
  <c r="L555" i="40"/>
  <c r="K555" i="40"/>
  <c r="J555" i="40"/>
  <c r="I555" i="40"/>
  <c r="H555" i="40"/>
  <c r="G555" i="40"/>
  <c r="F555" i="40"/>
  <c r="E555" i="40"/>
  <c r="V554" i="40"/>
  <c r="U554" i="40"/>
  <c r="R554" i="40"/>
  <c r="Q554" i="40"/>
  <c r="P554" i="40"/>
  <c r="M554" i="40"/>
  <c r="N554" i="40" a="1"/>
  <c r="N554" i="40"/>
  <c r="K554" i="40"/>
  <c r="L554" i="40" a="1"/>
  <c r="L554" i="40"/>
  <c r="I554" i="40"/>
  <c r="J554" i="40" a="1"/>
  <c r="J554" i="40"/>
  <c r="G554" i="40"/>
  <c r="H554" i="40" a="1"/>
  <c r="H554" i="40"/>
  <c r="E554" i="40"/>
  <c r="F554" i="40" a="1"/>
  <c r="F554" i="40"/>
  <c r="C554" i="40"/>
  <c r="D554" i="40" a="1"/>
  <c r="D554" i="40"/>
  <c r="N553" i="40"/>
  <c r="A548" i="40"/>
  <c r="M553" i="40"/>
  <c r="L553" i="40"/>
  <c r="K553" i="40"/>
  <c r="J553" i="40"/>
  <c r="I553" i="40"/>
  <c r="H553" i="40"/>
  <c r="G553" i="40"/>
  <c r="F553" i="40"/>
  <c r="E553" i="40"/>
  <c r="N552" i="40"/>
  <c r="M552" i="40"/>
  <c r="L552" i="40"/>
  <c r="K552" i="40"/>
  <c r="J552" i="40"/>
  <c r="I552" i="40"/>
  <c r="H552" i="40"/>
  <c r="G552" i="40"/>
  <c r="F552" i="40"/>
  <c r="E552" i="40"/>
  <c r="N551" i="40"/>
  <c r="M551" i="40"/>
  <c r="L551" i="40"/>
  <c r="K551" i="40"/>
  <c r="J551" i="40"/>
  <c r="I551" i="40"/>
  <c r="H551" i="40"/>
  <c r="G551" i="40"/>
  <c r="F551" i="40"/>
  <c r="E551" i="40"/>
  <c r="N550" i="40"/>
  <c r="M550" i="40"/>
  <c r="L550" i="40"/>
  <c r="K550" i="40"/>
  <c r="J550" i="40"/>
  <c r="I550" i="40"/>
  <c r="H550" i="40"/>
  <c r="G550" i="40"/>
  <c r="F550" i="40"/>
  <c r="E550" i="40"/>
  <c r="N549" i="40"/>
  <c r="M549" i="40"/>
  <c r="L549" i="40"/>
  <c r="K549" i="40"/>
  <c r="J549" i="40"/>
  <c r="I549" i="40"/>
  <c r="H549" i="40"/>
  <c r="G549" i="40"/>
  <c r="F549" i="40"/>
  <c r="E549" i="40"/>
  <c r="V548" i="40"/>
  <c r="U548" i="40"/>
  <c r="R548" i="40"/>
  <c r="Q548" i="40"/>
  <c r="P548" i="40"/>
  <c r="M548" i="40"/>
  <c r="N548" i="40" a="1"/>
  <c r="N548" i="40"/>
  <c r="K548" i="40"/>
  <c r="L548" i="40" a="1"/>
  <c r="L548" i="40"/>
  <c r="I548" i="40"/>
  <c r="J548" i="40" a="1"/>
  <c r="J548" i="40"/>
  <c r="G548" i="40"/>
  <c r="H548" i="40" a="1"/>
  <c r="H548" i="40"/>
  <c r="E548" i="40"/>
  <c r="F548" i="40" a="1"/>
  <c r="F548" i="40"/>
  <c r="C548" i="40"/>
  <c r="D548" i="40" a="1"/>
  <c r="D548" i="40"/>
  <c r="N547" i="40"/>
  <c r="A542" i="40"/>
  <c r="M547" i="40"/>
  <c r="L547" i="40"/>
  <c r="K547" i="40"/>
  <c r="J547" i="40"/>
  <c r="I547" i="40"/>
  <c r="H547" i="40"/>
  <c r="G547" i="40"/>
  <c r="F547" i="40"/>
  <c r="E547" i="40"/>
  <c r="N546" i="40"/>
  <c r="M546" i="40"/>
  <c r="L546" i="40"/>
  <c r="K546" i="40"/>
  <c r="J546" i="40"/>
  <c r="I546" i="40"/>
  <c r="H546" i="40"/>
  <c r="G546" i="40"/>
  <c r="F546" i="40"/>
  <c r="E546" i="40"/>
  <c r="N545" i="40"/>
  <c r="M545" i="40"/>
  <c r="L545" i="40"/>
  <c r="K545" i="40"/>
  <c r="J545" i="40"/>
  <c r="I545" i="40"/>
  <c r="H545" i="40"/>
  <c r="G545" i="40"/>
  <c r="F545" i="40"/>
  <c r="E545" i="40"/>
  <c r="N544" i="40"/>
  <c r="M544" i="40"/>
  <c r="L544" i="40"/>
  <c r="K544" i="40"/>
  <c r="J544" i="40"/>
  <c r="I544" i="40"/>
  <c r="H544" i="40"/>
  <c r="G544" i="40"/>
  <c r="F544" i="40"/>
  <c r="E544" i="40"/>
  <c r="N543" i="40"/>
  <c r="M543" i="40"/>
  <c r="L543" i="40"/>
  <c r="K543" i="40"/>
  <c r="J543" i="40"/>
  <c r="I543" i="40"/>
  <c r="H543" i="40"/>
  <c r="G543" i="40"/>
  <c r="F543" i="40"/>
  <c r="E543" i="40"/>
  <c r="V542" i="40"/>
  <c r="U542" i="40"/>
  <c r="R542" i="40"/>
  <c r="Q542" i="40"/>
  <c r="P542" i="40"/>
  <c r="N542" i="40" a="1"/>
  <c r="N542" i="40"/>
  <c r="M542" i="40"/>
  <c r="L542" i="40" a="1"/>
  <c r="L542" i="40"/>
  <c r="K542" i="40"/>
  <c r="J542" i="40" a="1"/>
  <c r="J542" i="40"/>
  <c r="I542" i="40"/>
  <c r="H542" i="40" a="1"/>
  <c r="H542" i="40"/>
  <c r="G542" i="40"/>
  <c r="F542" i="40" a="1"/>
  <c r="F542" i="40"/>
  <c r="E542" i="40"/>
  <c r="D542" i="40" a="1"/>
  <c r="D542" i="40"/>
  <c r="C542" i="40"/>
  <c r="N541" i="40"/>
  <c r="A536" i="40"/>
  <c r="M541" i="40"/>
  <c r="L541" i="40"/>
  <c r="K541" i="40"/>
  <c r="J541" i="40"/>
  <c r="I541" i="40"/>
  <c r="H541" i="40"/>
  <c r="G541" i="40"/>
  <c r="F541" i="40"/>
  <c r="E541" i="40"/>
  <c r="N540" i="40"/>
  <c r="M540" i="40"/>
  <c r="L540" i="40"/>
  <c r="K540" i="40"/>
  <c r="J540" i="40"/>
  <c r="I540" i="40"/>
  <c r="H540" i="40"/>
  <c r="G540" i="40"/>
  <c r="F540" i="40"/>
  <c r="E540" i="40"/>
  <c r="N539" i="40"/>
  <c r="M539" i="40"/>
  <c r="L539" i="40"/>
  <c r="K539" i="40"/>
  <c r="J539" i="40"/>
  <c r="I539" i="40"/>
  <c r="H539" i="40"/>
  <c r="G539" i="40"/>
  <c r="F539" i="40"/>
  <c r="E539" i="40"/>
  <c r="N538" i="40"/>
  <c r="M538" i="40"/>
  <c r="L538" i="40"/>
  <c r="K538" i="40"/>
  <c r="J538" i="40"/>
  <c r="I538" i="40"/>
  <c r="H538" i="40"/>
  <c r="G538" i="40"/>
  <c r="F538" i="40"/>
  <c r="E538" i="40"/>
  <c r="N537" i="40"/>
  <c r="M537" i="40"/>
  <c r="L537" i="40"/>
  <c r="K537" i="40"/>
  <c r="J537" i="40"/>
  <c r="I537" i="40"/>
  <c r="H537" i="40"/>
  <c r="G537" i="40"/>
  <c r="F537" i="40"/>
  <c r="E537" i="40"/>
  <c r="V536" i="40"/>
  <c r="U536" i="40"/>
  <c r="R536" i="40"/>
  <c r="Q536" i="40"/>
  <c r="P536" i="40"/>
  <c r="M536" i="40"/>
  <c r="N536" i="40" a="1"/>
  <c r="N536" i="40"/>
  <c r="K536" i="40"/>
  <c r="L536" i="40" a="1"/>
  <c r="L536" i="40"/>
  <c r="I536" i="40"/>
  <c r="J536" i="40" a="1"/>
  <c r="J536" i="40"/>
  <c r="G536" i="40"/>
  <c r="H536" i="40" a="1"/>
  <c r="H536" i="40"/>
  <c r="E536" i="40"/>
  <c r="F536" i="40" a="1"/>
  <c r="F536" i="40"/>
  <c r="C536" i="40"/>
  <c r="D536" i="40" a="1"/>
  <c r="D536" i="40"/>
  <c r="N535" i="40"/>
  <c r="A530" i="40"/>
  <c r="M535" i="40"/>
  <c r="L535" i="40"/>
  <c r="K535" i="40"/>
  <c r="J535" i="40"/>
  <c r="I535" i="40"/>
  <c r="H535" i="40"/>
  <c r="G535" i="40"/>
  <c r="F535" i="40"/>
  <c r="E535" i="40"/>
  <c r="N534" i="40"/>
  <c r="M534" i="40"/>
  <c r="L534" i="40"/>
  <c r="K534" i="40"/>
  <c r="J534" i="40"/>
  <c r="I534" i="40"/>
  <c r="H534" i="40"/>
  <c r="G534" i="40"/>
  <c r="F534" i="40"/>
  <c r="E534" i="40"/>
  <c r="N533" i="40"/>
  <c r="M533" i="40"/>
  <c r="L533" i="40"/>
  <c r="K533" i="40"/>
  <c r="J533" i="40"/>
  <c r="I533" i="40"/>
  <c r="H533" i="40"/>
  <c r="G533" i="40"/>
  <c r="F533" i="40"/>
  <c r="E533" i="40"/>
  <c r="N532" i="40"/>
  <c r="M532" i="40"/>
  <c r="L532" i="40"/>
  <c r="K532" i="40"/>
  <c r="J532" i="40"/>
  <c r="I532" i="40"/>
  <c r="H532" i="40"/>
  <c r="G532" i="40"/>
  <c r="F532" i="40"/>
  <c r="E532" i="40"/>
  <c r="N531" i="40"/>
  <c r="M531" i="40"/>
  <c r="L531" i="40"/>
  <c r="K531" i="40"/>
  <c r="J531" i="40"/>
  <c r="I531" i="40"/>
  <c r="H531" i="40"/>
  <c r="G531" i="40"/>
  <c r="F531" i="40"/>
  <c r="E531" i="40"/>
  <c r="V530" i="40"/>
  <c r="U530" i="40"/>
  <c r="R530" i="40"/>
  <c r="Q530" i="40"/>
  <c r="P530" i="40"/>
  <c r="M530" i="40"/>
  <c r="N530" i="40" a="1"/>
  <c r="N530" i="40"/>
  <c r="K530" i="40"/>
  <c r="L530" i="40" a="1"/>
  <c r="L530" i="40"/>
  <c r="I530" i="40"/>
  <c r="J530" i="40" a="1"/>
  <c r="J530" i="40"/>
  <c r="G530" i="40"/>
  <c r="H530" i="40" a="1"/>
  <c r="H530" i="40"/>
  <c r="E530" i="40"/>
  <c r="F530" i="40" a="1"/>
  <c r="F530" i="40"/>
  <c r="C530" i="40"/>
  <c r="D530" i="40" a="1"/>
  <c r="D530" i="40"/>
  <c r="N529" i="40"/>
  <c r="A524" i="40"/>
  <c r="M529" i="40"/>
  <c r="L529" i="40"/>
  <c r="K529" i="40"/>
  <c r="J529" i="40"/>
  <c r="I529" i="40"/>
  <c r="H529" i="40"/>
  <c r="G529" i="40"/>
  <c r="F529" i="40"/>
  <c r="E529" i="40"/>
  <c r="N528" i="40"/>
  <c r="M528" i="40"/>
  <c r="L528" i="40"/>
  <c r="K528" i="40"/>
  <c r="J528" i="40"/>
  <c r="I528" i="40"/>
  <c r="H528" i="40"/>
  <c r="G528" i="40"/>
  <c r="F528" i="40"/>
  <c r="E528" i="40"/>
  <c r="N527" i="40"/>
  <c r="M527" i="40"/>
  <c r="L527" i="40"/>
  <c r="K527" i="40"/>
  <c r="J527" i="40"/>
  <c r="I527" i="40"/>
  <c r="H527" i="40"/>
  <c r="G527" i="40"/>
  <c r="F527" i="40"/>
  <c r="E527" i="40"/>
  <c r="N526" i="40"/>
  <c r="M526" i="40"/>
  <c r="L526" i="40"/>
  <c r="K526" i="40"/>
  <c r="J526" i="40"/>
  <c r="I526" i="40"/>
  <c r="H526" i="40"/>
  <c r="G526" i="40"/>
  <c r="F526" i="40"/>
  <c r="E526" i="40"/>
  <c r="N525" i="40"/>
  <c r="M525" i="40"/>
  <c r="L525" i="40"/>
  <c r="K525" i="40"/>
  <c r="J525" i="40"/>
  <c r="I525" i="40"/>
  <c r="H525" i="40"/>
  <c r="G525" i="40"/>
  <c r="F525" i="40"/>
  <c r="E525" i="40"/>
  <c r="V524" i="40"/>
  <c r="U524" i="40"/>
  <c r="R524" i="40"/>
  <c r="Q524" i="40"/>
  <c r="P524" i="40"/>
  <c r="M524" i="40"/>
  <c r="N524" i="40" a="1"/>
  <c r="N524" i="40"/>
  <c r="K524" i="40"/>
  <c r="L524" i="40" a="1"/>
  <c r="L524" i="40"/>
  <c r="I524" i="40"/>
  <c r="J524" i="40" a="1"/>
  <c r="J524" i="40"/>
  <c r="G524" i="40"/>
  <c r="H524" i="40" a="1"/>
  <c r="H524" i="40"/>
  <c r="E524" i="40"/>
  <c r="F524" i="40" a="1"/>
  <c r="F524" i="40"/>
  <c r="C524" i="40"/>
  <c r="D524" i="40" a="1"/>
  <c r="D524" i="40"/>
  <c r="N523" i="40"/>
  <c r="A518" i="40"/>
  <c r="M523" i="40"/>
  <c r="L523" i="40"/>
  <c r="K523" i="40"/>
  <c r="J523" i="40"/>
  <c r="I523" i="40"/>
  <c r="H523" i="40"/>
  <c r="G523" i="40"/>
  <c r="F523" i="40"/>
  <c r="E523" i="40"/>
  <c r="N522" i="40"/>
  <c r="M522" i="40"/>
  <c r="L522" i="40"/>
  <c r="K522" i="40"/>
  <c r="J522" i="40"/>
  <c r="I522" i="40"/>
  <c r="H522" i="40"/>
  <c r="G522" i="40"/>
  <c r="F522" i="40"/>
  <c r="E522" i="40"/>
  <c r="N521" i="40"/>
  <c r="M521" i="40"/>
  <c r="L521" i="40"/>
  <c r="K521" i="40"/>
  <c r="J521" i="40"/>
  <c r="I521" i="40"/>
  <c r="H521" i="40"/>
  <c r="G521" i="40"/>
  <c r="F521" i="40"/>
  <c r="E521" i="40"/>
  <c r="N520" i="40"/>
  <c r="M520" i="40"/>
  <c r="L520" i="40"/>
  <c r="K520" i="40"/>
  <c r="J520" i="40"/>
  <c r="I520" i="40"/>
  <c r="H520" i="40"/>
  <c r="G520" i="40"/>
  <c r="F520" i="40"/>
  <c r="E520" i="40"/>
  <c r="N519" i="40"/>
  <c r="M519" i="40"/>
  <c r="L519" i="40"/>
  <c r="K519" i="40"/>
  <c r="J519" i="40"/>
  <c r="I519" i="40"/>
  <c r="H519" i="40"/>
  <c r="G519" i="40"/>
  <c r="F519" i="40"/>
  <c r="E519" i="40"/>
  <c r="V518" i="40"/>
  <c r="U518" i="40"/>
  <c r="R518" i="40"/>
  <c r="Q518" i="40"/>
  <c r="P518" i="40"/>
  <c r="M518" i="40"/>
  <c r="N518" i="40" a="1"/>
  <c r="N518" i="40"/>
  <c r="K518" i="40"/>
  <c r="L518" i="40" a="1"/>
  <c r="L518" i="40"/>
  <c r="I518" i="40"/>
  <c r="J518" i="40" a="1"/>
  <c r="J518" i="40"/>
  <c r="G518" i="40"/>
  <c r="H518" i="40" a="1"/>
  <c r="H518" i="40"/>
  <c r="E518" i="40"/>
  <c r="F518" i="40" a="1"/>
  <c r="F518" i="40"/>
  <c r="C518" i="40"/>
  <c r="D518" i="40" a="1"/>
  <c r="D518" i="40"/>
  <c r="N517" i="40"/>
  <c r="A512" i="40"/>
  <c r="M517" i="40"/>
  <c r="L517" i="40"/>
  <c r="K517" i="40"/>
  <c r="J517" i="40"/>
  <c r="I517" i="40"/>
  <c r="H517" i="40"/>
  <c r="G517" i="40"/>
  <c r="F517" i="40"/>
  <c r="E517" i="40"/>
  <c r="N516" i="40"/>
  <c r="M516" i="40"/>
  <c r="L516" i="40"/>
  <c r="K516" i="40"/>
  <c r="J516" i="40"/>
  <c r="I516" i="40"/>
  <c r="H516" i="40"/>
  <c r="G516" i="40"/>
  <c r="F516" i="40"/>
  <c r="E516" i="40"/>
  <c r="N515" i="40"/>
  <c r="M515" i="40"/>
  <c r="L515" i="40"/>
  <c r="K515" i="40"/>
  <c r="J515" i="40"/>
  <c r="I515" i="40"/>
  <c r="H515" i="40"/>
  <c r="G515" i="40"/>
  <c r="F515" i="40"/>
  <c r="E515" i="40"/>
  <c r="N514" i="40"/>
  <c r="M514" i="40"/>
  <c r="L514" i="40"/>
  <c r="K514" i="40"/>
  <c r="J514" i="40"/>
  <c r="I514" i="40"/>
  <c r="H514" i="40"/>
  <c r="G514" i="40"/>
  <c r="F514" i="40"/>
  <c r="E514" i="40"/>
  <c r="N513" i="40"/>
  <c r="M513" i="40"/>
  <c r="L513" i="40"/>
  <c r="K513" i="40"/>
  <c r="J513" i="40"/>
  <c r="I513" i="40"/>
  <c r="H513" i="40"/>
  <c r="G513" i="40"/>
  <c r="F513" i="40"/>
  <c r="E513" i="40"/>
  <c r="V512" i="40"/>
  <c r="U512" i="40"/>
  <c r="R512" i="40"/>
  <c r="Q512" i="40"/>
  <c r="P512" i="40"/>
  <c r="M512" i="40"/>
  <c r="N512" i="40" a="1"/>
  <c r="N512" i="40"/>
  <c r="K512" i="40"/>
  <c r="L512" i="40" a="1"/>
  <c r="L512" i="40"/>
  <c r="I512" i="40"/>
  <c r="J512" i="40" a="1"/>
  <c r="J512" i="40"/>
  <c r="G512" i="40"/>
  <c r="H512" i="40" a="1"/>
  <c r="H512" i="40"/>
  <c r="E512" i="40"/>
  <c r="F512" i="40" a="1"/>
  <c r="F512" i="40"/>
  <c r="C512" i="40"/>
  <c r="D512" i="40" a="1"/>
  <c r="D512" i="40"/>
  <c r="N511" i="40"/>
  <c r="A506" i="40"/>
  <c r="M511" i="40"/>
  <c r="L511" i="40"/>
  <c r="K511" i="40"/>
  <c r="J511" i="40"/>
  <c r="I511" i="40"/>
  <c r="H511" i="40"/>
  <c r="G511" i="40"/>
  <c r="F511" i="40"/>
  <c r="E511" i="40"/>
  <c r="N510" i="40"/>
  <c r="M510" i="40"/>
  <c r="L510" i="40"/>
  <c r="K510" i="40"/>
  <c r="J510" i="40"/>
  <c r="I510" i="40"/>
  <c r="H510" i="40"/>
  <c r="G510" i="40"/>
  <c r="F510" i="40"/>
  <c r="E510" i="40"/>
  <c r="N509" i="40"/>
  <c r="M509" i="40"/>
  <c r="L509" i="40"/>
  <c r="K509" i="40"/>
  <c r="J509" i="40"/>
  <c r="I509" i="40"/>
  <c r="H509" i="40"/>
  <c r="G509" i="40"/>
  <c r="F509" i="40"/>
  <c r="E509" i="40"/>
  <c r="N508" i="40"/>
  <c r="M508" i="40"/>
  <c r="L508" i="40"/>
  <c r="K508" i="40"/>
  <c r="J508" i="40"/>
  <c r="I508" i="40"/>
  <c r="H508" i="40"/>
  <c r="G508" i="40"/>
  <c r="F508" i="40"/>
  <c r="E508" i="40"/>
  <c r="N507" i="40"/>
  <c r="M507" i="40"/>
  <c r="L507" i="40"/>
  <c r="K507" i="40"/>
  <c r="J507" i="40"/>
  <c r="I507" i="40"/>
  <c r="H507" i="40"/>
  <c r="G507" i="40"/>
  <c r="F507" i="40"/>
  <c r="E507" i="40"/>
  <c r="V506" i="40"/>
  <c r="U506" i="40"/>
  <c r="R506" i="40"/>
  <c r="Q506" i="40"/>
  <c r="P506" i="40"/>
  <c r="M506" i="40"/>
  <c r="N506" i="40" a="1"/>
  <c r="N506" i="40"/>
  <c r="K506" i="40"/>
  <c r="L506" i="40" a="1"/>
  <c r="L506" i="40"/>
  <c r="I506" i="40"/>
  <c r="J506" i="40" a="1"/>
  <c r="J506" i="40"/>
  <c r="G506" i="40"/>
  <c r="H506" i="40" a="1"/>
  <c r="H506" i="40"/>
  <c r="E506" i="40"/>
  <c r="F506" i="40" a="1"/>
  <c r="F506" i="40"/>
  <c r="C506" i="40"/>
  <c r="D506" i="40" a="1"/>
  <c r="D506" i="40"/>
  <c r="N505" i="40"/>
  <c r="A500" i="40"/>
  <c r="M505" i="40"/>
  <c r="L505" i="40"/>
  <c r="K505" i="40"/>
  <c r="J505" i="40"/>
  <c r="I505" i="40"/>
  <c r="H505" i="40"/>
  <c r="G505" i="40"/>
  <c r="F505" i="40"/>
  <c r="E505" i="40"/>
  <c r="N504" i="40"/>
  <c r="M504" i="40"/>
  <c r="L504" i="40"/>
  <c r="K504" i="40"/>
  <c r="J504" i="40"/>
  <c r="I504" i="40"/>
  <c r="H504" i="40"/>
  <c r="G504" i="40"/>
  <c r="F504" i="40"/>
  <c r="E504" i="40"/>
  <c r="N503" i="40"/>
  <c r="M503" i="40"/>
  <c r="L503" i="40"/>
  <c r="K503" i="40"/>
  <c r="J503" i="40"/>
  <c r="I503" i="40"/>
  <c r="H503" i="40"/>
  <c r="G503" i="40"/>
  <c r="F503" i="40"/>
  <c r="E503" i="40"/>
  <c r="N502" i="40"/>
  <c r="M502" i="40"/>
  <c r="L502" i="40"/>
  <c r="K502" i="40"/>
  <c r="J502" i="40"/>
  <c r="I502" i="40"/>
  <c r="H502" i="40"/>
  <c r="G502" i="40"/>
  <c r="F502" i="40"/>
  <c r="E502" i="40"/>
  <c r="N501" i="40"/>
  <c r="M501" i="40"/>
  <c r="L501" i="40"/>
  <c r="K501" i="40"/>
  <c r="J501" i="40"/>
  <c r="I501" i="40"/>
  <c r="H501" i="40"/>
  <c r="G501" i="40"/>
  <c r="F501" i="40"/>
  <c r="E501" i="40"/>
  <c r="V500" i="40"/>
  <c r="U500" i="40"/>
  <c r="R500" i="40"/>
  <c r="Q500" i="40"/>
  <c r="P500" i="40"/>
  <c r="M500" i="40"/>
  <c r="N500" i="40" a="1"/>
  <c r="N500" i="40"/>
  <c r="K500" i="40"/>
  <c r="L500" i="40" a="1"/>
  <c r="L500" i="40"/>
  <c r="I500" i="40"/>
  <c r="J500" i="40" a="1"/>
  <c r="J500" i="40"/>
  <c r="G500" i="40"/>
  <c r="H500" i="40" a="1"/>
  <c r="H500" i="40"/>
  <c r="E500" i="40"/>
  <c r="F500" i="40" a="1"/>
  <c r="F500" i="40"/>
  <c r="C500" i="40"/>
  <c r="D500" i="40" a="1"/>
  <c r="D500" i="40"/>
  <c r="N499" i="40"/>
  <c r="A494" i="40"/>
  <c r="M499" i="40"/>
  <c r="L499" i="40"/>
  <c r="K499" i="40"/>
  <c r="J499" i="40"/>
  <c r="I499" i="40"/>
  <c r="H499" i="40"/>
  <c r="G499" i="40"/>
  <c r="F499" i="40"/>
  <c r="E499" i="40"/>
  <c r="N498" i="40"/>
  <c r="M498" i="40"/>
  <c r="L498" i="40"/>
  <c r="K498" i="40"/>
  <c r="J498" i="40"/>
  <c r="I498" i="40"/>
  <c r="H498" i="40"/>
  <c r="G498" i="40"/>
  <c r="F498" i="40"/>
  <c r="E498" i="40"/>
  <c r="N497" i="40"/>
  <c r="M497" i="40"/>
  <c r="L497" i="40"/>
  <c r="K497" i="40"/>
  <c r="J497" i="40"/>
  <c r="I497" i="40"/>
  <c r="H497" i="40"/>
  <c r="G497" i="40"/>
  <c r="F497" i="40"/>
  <c r="E497" i="40"/>
  <c r="N496" i="40"/>
  <c r="M496" i="40"/>
  <c r="L496" i="40"/>
  <c r="K496" i="40"/>
  <c r="J496" i="40"/>
  <c r="I496" i="40"/>
  <c r="H496" i="40"/>
  <c r="G496" i="40"/>
  <c r="F496" i="40"/>
  <c r="E496" i="40"/>
  <c r="N495" i="40"/>
  <c r="M495" i="40"/>
  <c r="L495" i="40"/>
  <c r="K495" i="40"/>
  <c r="J495" i="40"/>
  <c r="I495" i="40"/>
  <c r="H495" i="40"/>
  <c r="G495" i="40"/>
  <c r="F495" i="40"/>
  <c r="E495" i="40"/>
  <c r="V494" i="40"/>
  <c r="U494" i="40"/>
  <c r="R494" i="40"/>
  <c r="Q494" i="40"/>
  <c r="P494" i="40"/>
  <c r="M494" i="40"/>
  <c r="N494" i="40" a="1"/>
  <c r="N494" i="40"/>
  <c r="K494" i="40"/>
  <c r="L494" i="40" a="1"/>
  <c r="L494" i="40"/>
  <c r="I494" i="40"/>
  <c r="J494" i="40" a="1"/>
  <c r="J494" i="40"/>
  <c r="G494" i="40"/>
  <c r="H494" i="40" a="1"/>
  <c r="H494" i="40"/>
  <c r="E494" i="40"/>
  <c r="F494" i="40" a="1"/>
  <c r="F494" i="40"/>
  <c r="C494" i="40"/>
  <c r="D494" i="40" a="1"/>
  <c r="D494" i="40"/>
  <c r="N493" i="40"/>
  <c r="A488" i="40"/>
  <c r="M493" i="40"/>
  <c r="L493" i="40"/>
  <c r="K493" i="40"/>
  <c r="J493" i="40"/>
  <c r="I493" i="40"/>
  <c r="H493" i="40"/>
  <c r="G493" i="40"/>
  <c r="F493" i="40"/>
  <c r="E493" i="40"/>
  <c r="N492" i="40"/>
  <c r="M492" i="40"/>
  <c r="L492" i="40"/>
  <c r="K492" i="40"/>
  <c r="J492" i="40"/>
  <c r="I492" i="40"/>
  <c r="H492" i="40"/>
  <c r="G492" i="40"/>
  <c r="F492" i="40"/>
  <c r="E492" i="40"/>
  <c r="N491" i="40"/>
  <c r="M491" i="40"/>
  <c r="L491" i="40"/>
  <c r="K491" i="40"/>
  <c r="J491" i="40"/>
  <c r="I491" i="40"/>
  <c r="H491" i="40"/>
  <c r="G491" i="40"/>
  <c r="F491" i="40"/>
  <c r="E491" i="40"/>
  <c r="N490" i="40"/>
  <c r="M490" i="40"/>
  <c r="L490" i="40"/>
  <c r="K490" i="40"/>
  <c r="J490" i="40"/>
  <c r="I490" i="40"/>
  <c r="H490" i="40"/>
  <c r="G490" i="40"/>
  <c r="F490" i="40"/>
  <c r="E490" i="40"/>
  <c r="N489" i="40"/>
  <c r="M489" i="40"/>
  <c r="L489" i="40"/>
  <c r="K489" i="40"/>
  <c r="J489" i="40"/>
  <c r="I489" i="40"/>
  <c r="H489" i="40"/>
  <c r="G489" i="40"/>
  <c r="F489" i="40"/>
  <c r="E489" i="40"/>
  <c r="V488" i="40"/>
  <c r="U488" i="40"/>
  <c r="R488" i="40"/>
  <c r="Q488" i="40"/>
  <c r="P488" i="40"/>
  <c r="M488" i="40"/>
  <c r="N488" i="40" a="1"/>
  <c r="N488" i="40"/>
  <c r="K488" i="40"/>
  <c r="L488" i="40" a="1"/>
  <c r="L488" i="40"/>
  <c r="I488" i="40"/>
  <c r="J488" i="40" a="1"/>
  <c r="J488" i="40"/>
  <c r="G488" i="40"/>
  <c r="H488" i="40" a="1"/>
  <c r="H488" i="40"/>
  <c r="E488" i="40"/>
  <c r="F488" i="40" a="1"/>
  <c r="F488" i="40"/>
  <c r="C488" i="40"/>
  <c r="D488" i="40" a="1"/>
  <c r="D488" i="40"/>
  <c r="N487" i="40"/>
  <c r="A482" i="40"/>
  <c r="M487" i="40"/>
  <c r="L487" i="40"/>
  <c r="K487" i="40"/>
  <c r="J487" i="40"/>
  <c r="I487" i="40"/>
  <c r="H487" i="40"/>
  <c r="G487" i="40"/>
  <c r="F487" i="40"/>
  <c r="E487" i="40"/>
  <c r="N486" i="40"/>
  <c r="M486" i="40"/>
  <c r="L486" i="40"/>
  <c r="K486" i="40"/>
  <c r="J486" i="40"/>
  <c r="I486" i="40"/>
  <c r="H486" i="40"/>
  <c r="G486" i="40"/>
  <c r="F486" i="40"/>
  <c r="E486" i="40"/>
  <c r="N485" i="40"/>
  <c r="M485" i="40"/>
  <c r="L485" i="40"/>
  <c r="K485" i="40"/>
  <c r="J485" i="40"/>
  <c r="I485" i="40"/>
  <c r="H485" i="40"/>
  <c r="G485" i="40"/>
  <c r="F485" i="40"/>
  <c r="E485" i="40"/>
  <c r="N484" i="40"/>
  <c r="M484" i="40"/>
  <c r="L484" i="40"/>
  <c r="K484" i="40"/>
  <c r="J484" i="40"/>
  <c r="I484" i="40"/>
  <c r="H484" i="40"/>
  <c r="G484" i="40"/>
  <c r="F484" i="40"/>
  <c r="E484" i="40"/>
  <c r="N483" i="40"/>
  <c r="M483" i="40"/>
  <c r="L483" i="40"/>
  <c r="K483" i="40"/>
  <c r="J483" i="40"/>
  <c r="I483" i="40"/>
  <c r="H483" i="40"/>
  <c r="G483" i="40"/>
  <c r="F483" i="40"/>
  <c r="E483" i="40"/>
  <c r="V482" i="40"/>
  <c r="U482" i="40"/>
  <c r="R482" i="40"/>
  <c r="Q482" i="40"/>
  <c r="P482" i="40"/>
  <c r="M482" i="40"/>
  <c r="N482" i="40" a="1"/>
  <c r="N482" i="40"/>
  <c r="K482" i="40"/>
  <c r="L482" i="40" a="1"/>
  <c r="L482" i="40"/>
  <c r="I482" i="40"/>
  <c r="J482" i="40" a="1"/>
  <c r="J482" i="40"/>
  <c r="G482" i="40"/>
  <c r="H482" i="40" a="1"/>
  <c r="H482" i="40"/>
  <c r="E482" i="40"/>
  <c r="F482" i="40" a="1"/>
  <c r="F482" i="40"/>
  <c r="C482" i="40"/>
  <c r="D482" i="40" a="1"/>
  <c r="D482" i="40"/>
  <c r="N481" i="40"/>
  <c r="A476" i="40"/>
  <c r="M481" i="40"/>
  <c r="L481" i="40"/>
  <c r="K481" i="40"/>
  <c r="J481" i="40"/>
  <c r="I481" i="40"/>
  <c r="H481" i="40"/>
  <c r="G481" i="40"/>
  <c r="F481" i="40"/>
  <c r="E481" i="40"/>
  <c r="N480" i="40"/>
  <c r="M480" i="40"/>
  <c r="L480" i="40"/>
  <c r="K480" i="40"/>
  <c r="J480" i="40"/>
  <c r="I480" i="40"/>
  <c r="H480" i="40"/>
  <c r="G480" i="40"/>
  <c r="F480" i="40"/>
  <c r="E480" i="40"/>
  <c r="N479" i="40"/>
  <c r="M479" i="40"/>
  <c r="L479" i="40"/>
  <c r="K479" i="40"/>
  <c r="J479" i="40"/>
  <c r="I479" i="40"/>
  <c r="H479" i="40"/>
  <c r="G479" i="40"/>
  <c r="F479" i="40"/>
  <c r="E479" i="40"/>
  <c r="N478" i="40"/>
  <c r="M478" i="40"/>
  <c r="L478" i="40"/>
  <c r="K478" i="40"/>
  <c r="J478" i="40"/>
  <c r="I478" i="40"/>
  <c r="H478" i="40"/>
  <c r="G478" i="40"/>
  <c r="F478" i="40"/>
  <c r="E478" i="40"/>
  <c r="N477" i="40"/>
  <c r="M477" i="40"/>
  <c r="L477" i="40"/>
  <c r="K477" i="40"/>
  <c r="J477" i="40"/>
  <c r="I477" i="40"/>
  <c r="H477" i="40"/>
  <c r="G477" i="40"/>
  <c r="F477" i="40"/>
  <c r="E477" i="40"/>
  <c r="V476" i="40"/>
  <c r="U476" i="40"/>
  <c r="R476" i="40"/>
  <c r="Q476" i="40"/>
  <c r="P476" i="40"/>
  <c r="M476" i="40"/>
  <c r="N476" i="40" a="1"/>
  <c r="N476" i="40"/>
  <c r="K476" i="40"/>
  <c r="L476" i="40" a="1"/>
  <c r="L476" i="40"/>
  <c r="I476" i="40"/>
  <c r="J476" i="40" a="1"/>
  <c r="J476" i="40"/>
  <c r="G476" i="40"/>
  <c r="H476" i="40" a="1"/>
  <c r="H476" i="40"/>
  <c r="E476" i="40"/>
  <c r="F476" i="40" a="1"/>
  <c r="F476" i="40"/>
  <c r="C476" i="40"/>
  <c r="D476" i="40" a="1"/>
  <c r="D476" i="40"/>
  <c r="N475" i="40"/>
  <c r="A470" i="40"/>
  <c r="M475" i="40"/>
  <c r="L475" i="40"/>
  <c r="K475" i="40"/>
  <c r="J475" i="40"/>
  <c r="I475" i="40"/>
  <c r="H475" i="40"/>
  <c r="G475" i="40"/>
  <c r="F475" i="40"/>
  <c r="E475" i="40"/>
  <c r="N474" i="40"/>
  <c r="M474" i="40"/>
  <c r="L474" i="40"/>
  <c r="K474" i="40"/>
  <c r="J474" i="40"/>
  <c r="I474" i="40"/>
  <c r="H474" i="40"/>
  <c r="G474" i="40"/>
  <c r="F474" i="40"/>
  <c r="E474" i="40"/>
  <c r="N473" i="40"/>
  <c r="M473" i="40"/>
  <c r="L473" i="40"/>
  <c r="K473" i="40"/>
  <c r="J473" i="40"/>
  <c r="I473" i="40"/>
  <c r="H473" i="40"/>
  <c r="G473" i="40"/>
  <c r="F473" i="40"/>
  <c r="E473" i="40"/>
  <c r="N472" i="40"/>
  <c r="M472" i="40"/>
  <c r="L472" i="40"/>
  <c r="K472" i="40"/>
  <c r="J472" i="40"/>
  <c r="I472" i="40"/>
  <c r="H472" i="40"/>
  <c r="G472" i="40"/>
  <c r="F472" i="40"/>
  <c r="E472" i="40"/>
  <c r="N471" i="40"/>
  <c r="M471" i="40"/>
  <c r="L471" i="40"/>
  <c r="K471" i="40"/>
  <c r="J471" i="40"/>
  <c r="I471" i="40"/>
  <c r="H471" i="40"/>
  <c r="G471" i="40"/>
  <c r="F471" i="40"/>
  <c r="E471" i="40"/>
  <c r="V470" i="40"/>
  <c r="U470" i="40"/>
  <c r="R470" i="40"/>
  <c r="Q470" i="40"/>
  <c r="P470" i="40"/>
  <c r="M470" i="40"/>
  <c r="N470" i="40" a="1"/>
  <c r="N470" i="40"/>
  <c r="K470" i="40"/>
  <c r="L470" i="40" a="1"/>
  <c r="L470" i="40"/>
  <c r="I470" i="40"/>
  <c r="J470" i="40" a="1"/>
  <c r="J470" i="40"/>
  <c r="G470" i="40"/>
  <c r="H470" i="40" a="1"/>
  <c r="H470" i="40"/>
  <c r="E470" i="40"/>
  <c r="F470" i="40" a="1"/>
  <c r="F470" i="40"/>
  <c r="C470" i="40"/>
  <c r="D470" i="40" a="1"/>
  <c r="D470" i="40"/>
  <c r="N469" i="40"/>
  <c r="A464" i="40"/>
  <c r="M469" i="40"/>
  <c r="L469" i="40"/>
  <c r="K469" i="40"/>
  <c r="J469" i="40"/>
  <c r="I469" i="40"/>
  <c r="H469" i="40"/>
  <c r="G469" i="40"/>
  <c r="F469" i="40"/>
  <c r="E469" i="40"/>
  <c r="N468" i="40"/>
  <c r="M468" i="40"/>
  <c r="L468" i="40"/>
  <c r="K468" i="40"/>
  <c r="J468" i="40"/>
  <c r="I468" i="40"/>
  <c r="H468" i="40"/>
  <c r="G468" i="40"/>
  <c r="F468" i="40"/>
  <c r="E468" i="40"/>
  <c r="N467" i="40"/>
  <c r="M467" i="40"/>
  <c r="L467" i="40"/>
  <c r="K467" i="40"/>
  <c r="J467" i="40"/>
  <c r="I467" i="40"/>
  <c r="H467" i="40"/>
  <c r="G467" i="40"/>
  <c r="F467" i="40"/>
  <c r="E467" i="40"/>
  <c r="N466" i="40"/>
  <c r="M466" i="40"/>
  <c r="L466" i="40"/>
  <c r="K466" i="40"/>
  <c r="J466" i="40"/>
  <c r="I466" i="40"/>
  <c r="H466" i="40"/>
  <c r="G466" i="40"/>
  <c r="F466" i="40"/>
  <c r="E466" i="40"/>
  <c r="N465" i="40"/>
  <c r="M465" i="40"/>
  <c r="L465" i="40"/>
  <c r="K465" i="40"/>
  <c r="J465" i="40"/>
  <c r="I465" i="40"/>
  <c r="H465" i="40"/>
  <c r="G465" i="40"/>
  <c r="F465" i="40"/>
  <c r="E465" i="40"/>
  <c r="V464" i="40"/>
  <c r="U464" i="40"/>
  <c r="R464" i="40"/>
  <c r="Q464" i="40"/>
  <c r="P464" i="40"/>
  <c r="M464" i="40"/>
  <c r="N464" i="40" a="1"/>
  <c r="N464" i="40"/>
  <c r="K464" i="40"/>
  <c r="L464" i="40" a="1"/>
  <c r="L464" i="40"/>
  <c r="I464" i="40"/>
  <c r="J464" i="40" a="1"/>
  <c r="J464" i="40"/>
  <c r="G464" i="40"/>
  <c r="H464" i="40" a="1"/>
  <c r="H464" i="40"/>
  <c r="E464" i="40"/>
  <c r="F464" i="40" a="1"/>
  <c r="F464" i="40"/>
  <c r="C464" i="40"/>
  <c r="D464" i="40" a="1"/>
  <c r="D464" i="40"/>
  <c r="N463" i="40"/>
  <c r="A458" i="40"/>
  <c r="M463" i="40"/>
  <c r="L463" i="40"/>
  <c r="K463" i="40"/>
  <c r="J463" i="40"/>
  <c r="I463" i="40"/>
  <c r="H463" i="40"/>
  <c r="G463" i="40"/>
  <c r="F463" i="40"/>
  <c r="E463" i="40"/>
  <c r="N462" i="40"/>
  <c r="M462" i="40"/>
  <c r="L462" i="40"/>
  <c r="K462" i="40"/>
  <c r="J462" i="40"/>
  <c r="I462" i="40"/>
  <c r="H462" i="40"/>
  <c r="G462" i="40"/>
  <c r="F462" i="40"/>
  <c r="E462" i="40"/>
  <c r="N461" i="40"/>
  <c r="M461" i="40"/>
  <c r="L461" i="40"/>
  <c r="K461" i="40"/>
  <c r="J461" i="40"/>
  <c r="I461" i="40"/>
  <c r="H461" i="40"/>
  <c r="G461" i="40"/>
  <c r="F461" i="40"/>
  <c r="E461" i="40"/>
  <c r="N460" i="40"/>
  <c r="M460" i="40"/>
  <c r="L460" i="40"/>
  <c r="K460" i="40"/>
  <c r="J460" i="40"/>
  <c r="I460" i="40"/>
  <c r="H460" i="40"/>
  <c r="G460" i="40"/>
  <c r="F460" i="40"/>
  <c r="E460" i="40"/>
  <c r="N459" i="40"/>
  <c r="M459" i="40"/>
  <c r="L459" i="40"/>
  <c r="K459" i="40"/>
  <c r="J459" i="40"/>
  <c r="I459" i="40"/>
  <c r="H459" i="40"/>
  <c r="G459" i="40"/>
  <c r="F459" i="40"/>
  <c r="E459" i="40"/>
  <c r="V458" i="40"/>
  <c r="U458" i="40"/>
  <c r="R458" i="40"/>
  <c r="Q458" i="40"/>
  <c r="P458" i="40"/>
  <c r="M458" i="40"/>
  <c r="N458" i="40" a="1"/>
  <c r="N458" i="40"/>
  <c r="K458" i="40"/>
  <c r="L458" i="40" a="1"/>
  <c r="L458" i="40"/>
  <c r="I458" i="40"/>
  <c r="J458" i="40" a="1"/>
  <c r="J458" i="40"/>
  <c r="G458" i="40"/>
  <c r="H458" i="40" a="1"/>
  <c r="H458" i="40"/>
  <c r="E458" i="40"/>
  <c r="F458" i="40" a="1"/>
  <c r="F458" i="40"/>
  <c r="C458" i="40"/>
  <c r="D458" i="40" a="1"/>
  <c r="D458" i="40"/>
  <c r="N457" i="40"/>
  <c r="A452" i="40"/>
  <c r="M457" i="40"/>
  <c r="L457" i="40"/>
  <c r="K457" i="40"/>
  <c r="J457" i="40"/>
  <c r="I457" i="40"/>
  <c r="H457" i="40"/>
  <c r="G457" i="40"/>
  <c r="F457" i="40"/>
  <c r="E457" i="40"/>
  <c r="N456" i="40"/>
  <c r="M456" i="40"/>
  <c r="L456" i="40"/>
  <c r="K456" i="40"/>
  <c r="J456" i="40"/>
  <c r="I456" i="40"/>
  <c r="H456" i="40"/>
  <c r="G456" i="40"/>
  <c r="F456" i="40"/>
  <c r="E456" i="40"/>
  <c r="N455" i="40"/>
  <c r="M455" i="40"/>
  <c r="L455" i="40"/>
  <c r="K455" i="40"/>
  <c r="J455" i="40"/>
  <c r="I455" i="40"/>
  <c r="H455" i="40"/>
  <c r="G455" i="40"/>
  <c r="F455" i="40"/>
  <c r="E455" i="40"/>
  <c r="N454" i="40"/>
  <c r="M454" i="40"/>
  <c r="L454" i="40"/>
  <c r="K454" i="40"/>
  <c r="J454" i="40"/>
  <c r="I454" i="40"/>
  <c r="H454" i="40"/>
  <c r="G454" i="40"/>
  <c r="F454" i="40"/>
  <c r="E454" i="40"/>
  <c r="N453" i="40"/>
  <c r="M453" i="40"/>
  <c r="L453" i="40"/>
  <c r="K453" i="40"/>
  <c r="J453" i="40"/>
  <c r="I453" i="40"/>
  <c r="H453" i="40"/>
  <c r="G453" i="40"/>
  <c r="F453" i="40"/>
  <c r="E453" i="40"/>
  <c r="V452" i="40"/>
  <c r="U452" i="40"/>
  <c r="R452" i="40"/>
  <c r="Q452" i="40"/>
  <c r="P452" i="40"/>
  <c r="M452" i="40"/>
  <c r="N452" i="40" a="1"/>
  <c r="N452" i="40"/>
  <c r="K452" i="40"/>
  <c r="L452" i="40" a="1"/>
  <c r="L452" i="40"/>
  <c r="I452" i="40"/>
  <c r="J452" i="40" a="1"/>
  <c r="J452" i="40"/>
  <c r="G452" i="40"/>
  <c r="H452" i="40" a="1"/>
  <c r="H452" i="40"/>
  <c r="E452" i="40"/>
  <c r="F452" i="40" a="1"/>
  <c r="F452" i="40"/>
  <c r="C452" i="40"/>
  <c r="D452" i="40" a="1"/>
  <c r="D452" i="40"/>
  <c r="N451" i="40"/>
  <c r="A446" i="40"/>
  <c r="M451" i="40"/>
  <c r="L451" i="40"/>
  <c r="K451" i="40"/>
  <c r="J451" i="40"/>
  <c r="I451" i="40"/>
  <c r="H451" i="40"/>
  <c r="G451" i="40"/>
  <c r="F451" i="40"/>
  <c r="E451" i="40"/>
  <c r="N450" i="40"/>
  <c r="M450" i="40"/>
  <c r="L450" i="40"/>
  <c r="K450" i="40"/>
  <c r="J450" i="40"/>
  <c r="I450" i="40"/>
  <c r="H450" i="40"/>
  <c r="G450" i="40"/>
  <c r="F450" i="40"/>
  <c r="E450" i="40"/>
  <c r="N449" i="40"/>
  <c r="M449" i="40"/>
  <c r="L449" i="40"/>
  <c r="K449" i="40"/>
  <c r="J449" i="40"/>
  <c r="I449" i="40"/>
  <c r="H449" i="40"/>
  <c r="G449" i="40"/>
  <c r="F449" i="40"/>
  <c r="E449" i="40"/>
  <c r="N448" i="40"/>
  <c r="M448" i="40"/>
  <c r="L448" i="40"/>
  <c r="K448" i="40"/>
  <c r="J448" i="40"/>
  <c r="I448" i="40"/>
  <c r="H448" i="40"/>
  <c r="G448" i="40"/>
  <c r="F448" i="40"/>
  <c r="E448" i="40"/>
  <c r="N447" i="40"/>
  <c r="M447" i="40"/>
  <c r="L447" i="40"/>
  <c r="K447" i="40"/>
  <c r="J447" i="40"/>
  <c r="I447" i="40"/>
  <c r="H447" i="40"/>
  <c r="G447" i="40"/>
  <c r="F447" i="40"/>
  <c r="E447" i="40"/>
  <c r="V446" i="40"/>
  <c r="U446" i="40"/>
  <c r="R446" i="40"/>
  <c r="Q446" i="40"/>
  <c r="P446" i="40"/>
  <c r="M446" i="40"/>
  <c r="N446" i="40" a="1"/>
  <c r="N446" i="40"/>
  <c r="K446" i="40"/>
  <c r="L446" i="40" a="1"/>
  <c r="L446" i="40"/>
  <c r="I446" i="40"/>
  <c r="J446" i="40" a="1"/>
  <c r="J446" i="40"/>
  <c r="G446" i="40"/>
  <c r="H446" i="40" a="1"/>
  <c r="H446" i="40"/>
  <c r="E446" i="40"/>
  <c r="F446" i="40" a="1"/>
  <c r="F446" i="40"/>
  <c r="C446" i="40"/>
  <c r="D446" i="40" a="1"/>
  <c r="D446" i="40"/>
  <c r="N445" i="40"/>
  <c r="A440" i="40"/>
  <c r="M445" i="40"/>
  <c r="L445" i="40"/>
  <c r="K445" i="40"/>
  <c r="J445" i="40"/>
  <c r="I445" i="40"/>
  <c r="H445" i="40"/>
  <c r="G445" i="40"/>
  <c r="F445" i="40"/>
  <c r="E445" i="40"/>
  <c r="N444" i="40"/>
  <c r="M444" i="40"/>
  <c r="L444" i="40"/>
  <c r="K444" i="40"/>
  <c r="J444" i="40"/>
  <c r="I444" i="40"/>
  <c r="H444" i="40"/>
  <c r="G444" i="40"/>
  <c r="F444" i="40"/>
  <c r="E444" i="40"/>
  <c r="N443" i="40"/>
  <c r="M443" i="40"/>
  <c r="L443" i="40"/>
  <c r="K443" i="40"/>
  <c r="J443" i="40"/>
  <c r="I443" i="40"/>
  <c r="H443" i="40"/>
  <c r="G443" i="40"/>
  <c r="F443" i="40"/>
  <c r="E443" i="40"/>
  <c r="N442" i="40"/>
  <c r="M442" i="40"/>
  <c r="L442" i="40"/>
  <c r="K442" i="40"/>
  <c r="J442" i="40"/>
  <c r="I442" i="40"/>
  <c r="H442" i="40"/>
  <c r="G442" i="40"/>
  <c r="F442" i="40"/>
  <c r="E442" i="40"/>
  <c r="N441" i="40"/>
  <c r="M441" i="40"/>
  <c r="L441" i="40"/>
  <c r="K441" i="40"/>
  <c r="J441" i="40"/>
  <c r="I441" i="40"/>
  <c r="H441" i="40"/>
  <c r="G441" i="40"/>
  <c r="F441" i="40"/>
  <c r="E441" i="40"/>
  <c r="V440" i="40"/>
  <c r="U440" i="40"/>
  <c r="R440" i="40"/>
  <c r="Q440" i="40"/>
  <c r="P440" i="40"/>
  <c r="M440" i="40"/>
  <c r="N440" i="40" a="1"/>
  <c r="N440" i="40"/>
  <c r="K440" i="40"/>
  <c r="L440" i="40" a="1"/>
  <c r="L440" i="40"/>
  <c r="I440" i="40"/>
  <c r="J440" i="40" a="1"/>
  <c r="J440" i="40"/>
  <c r="G440" i="40"/>
  <c r="H440" i="40" a="1"/>
  <c r="H440" i="40"/>
  <c r="E440" i="40"/>
  <c r="F440" i="40" a="1"/>
  <c r="F440" i="40"/>
  <c r="C440" i="40"/>
  <c r="D440" i="40" a="1"/>
  <c r="D440" i="40"/>
  <c r="N439" i="40"/>
  <c r="A434" i="40"/>
  <c r="M439" i="40"/>
  <c r="L439" i="40"/>
  <c r="K439" i="40"/>
  <c r="J439" i="40"/>
  <c r="I439" i="40"/>
  <c r="H439" i="40"/>
  <c r="G439" i="40"/>
  <c r="F439" i="40"/>
  <c r="E439" i="40"/>
  <c r="N438" i="40"/>
  <c r="M438" i="40"/>
  <c r="L438" i="40"/>
  <c r="K438" i="40"/>
  <c r="J438" i="40"/>
  <c r="I438" i="40"/>
  <c r="H438" i="40"/>
  <c r="G438" i="40"/>
  <c r="F438" i="40"/>
  <c r="E438" i="40"/>
  <c r="N437" i="40"/>
  <c r="M437" i="40"/>
  <c r="L437" i="40"/>
  <c r="K437" i="40"/>
  <c r="J437" i="40"/>
  <c r="I437" i="40"/>
  <c r="H437" i="40"/>
  <c r="G437" i="40"/>
  <c r="F437" i="40"/>
  <c r="E437" i="40"/>
  <c r="N436" i="40"/>
  <c r="M436" i="40"/>
  <c r="L436" i="40"/>
  <c r="K436" i="40"/>
  <c r="J436" i="40"/>
  <c r="I436" i="40"/>
  <c r="H436" i="40"/>
  <c r="G436" i="40"/>
  <c r="F436" i="40"/>
  <c r="E436" i="40"/>
  <c r="N435" i="40"/>
  <c r="M435" i="40"/>
  <c r="L435" i="40"/>
  <c r="K435" i="40"/>
  <c r="J435" i="40"/>
  <c r="I435" i="40"/>
  <c r="H435" i="40"/>
  <c r="G435" i="40"/>
  <c r="F435" i="40"/>
  <c r="E435" i="40"/>
  <c r="V434" i="40"/>
  <c r="U434" i="40"/>
  <c r="R434" i="40"/>
  <c r="Q434" i="40"/>
  <c r="P434" i="40"/>
  <c r="M434" i="40"/>
  <c r="N434" i="40" a="1"/>
  <c r="N434" i="40"/>
  <c r="K434" i="40"/>
  <c r="L434" i="40" a="1"/>
  <c r="L434" i="40"/>
  <c r="I434" i="40"/>
  <c r="J434" i="40" a="1"/>
  <c r="J434" i="40"/>
  <c r="G434" i="40"/>
  <c r="H434" i="40" a="1"/>
  <c r="H434" i="40"/>
  <c r="E434" i="40"/>
  <c r="F434" i="40" a="1"/>
  <c r="F434" i="40"/>
  <c r="C434" i="40"/>
  <c r="D434" i="40" a="1"/>
  <c r="D434" i="40"/>
  <c r="N433" i="40"/>
  <c r="A428" i="40"/>
  <c r="M433" i="40"/>
  <c r="L433" i="40"/>
  <c r="K433" i="40"/>
  <c r="J433" i="40"/>
  <c r="I433" i="40"/>
  <c r="H433" i="40"/>
  <c r="G433" i="40"/>
  <c r="F433" i="40"/>
  <c r="E433" i="40"/>
  <c r="N432" i="40"/>
  <c r="M432" i="40"/>
  <c r="L432" i="40"/>
  <c r="K432" i="40"/>
  <c r="J432" i="40"/>
  <c r="I432" i="40"/>
  <c r="H432" i="40"/>
  <c r="G432" i="40"/>
  <c r="F432" i="40"/>
  <c r="E432" i="40"/>
  <c r="N431" i="40"/>
  <c r="M431" i="40"/>
  <c r="L431" i="40"/>
  <c r="K431" i="40"/>
  <c r="J431" i="40"/>
  <c r="I431" i="40"/>
  <c r="H431" i="40"/>
  <c r="G431" i="40"/>
  <c r="F431" i="40"/>
  <c r="E431" i="40"/>
  <c r="N430" i="40"/>
  <c r="M430" i="40"/>
  <c r="L430" i="40"/>
  <c r="K430" i="40"/>
  <c r="J430" i="40"/>
  <c r="I430" i="40"/>
  <c r="H430" i="40"/>
  <c r="G430" i="40"/>
  <c r="F430" i="40"/>
  <c r="E430" i="40"/>
  <c r="N429" i="40"/>
  <c r="M429" i="40"/>
  <c r="L429" i="40"/>
  <c r="K429" i="40"/>
  <c r="J429" i="40"/>
  <c r="I429" i="40"/>
  <c r="H429" i="40"/>
  <c r="G429" i="40"/>
  <c r="F429" i="40"/>
  <c r="E429" i="40"/>
  <c r="V428" i="40"/>
  <c r="U428" i="40"/>
  <c r="R428" i="40"/>
  <c r="Q428" i="40"/>
  <c r="P428" i="40"/>
  <c r="M428" i="40"/>
  <c r="N428" i="40" a="1"/>
  <c r="N428" i="40"/>
  <c r="K428" i="40"/>
  <c r="L428" i="40" a="1"/>
  <c r="L428" i="40"/>
  <c r="I428" i="40"/>
  <c r="J428" i="40" a="1"/>
  <c r="J428" i="40"/>
  <c r="G428" i="40"/>
  <c r="H428" i="40" a="1"/>
  <c r="H428" i="40"/>
  <c r="E428" i="40"/>
  <c r="F428" i="40" a="1"/>
  <c r="F428" i="40"/>
  <c r="C428" i="40"/>
  <c r="D428" i="40" a="1"/>
  <c r="D428" i="40"/>
  <c r="N427" i="40"/>
  <c r="A422" i="40"/>
  <c r="M427" i="40"/>
  <c r="L427" i="40"/>
  <c r="K427" i="40"/>
  <c r="J427" i="40"/>
  <c r="I427" i="40"/>
  <c r="H427" i="40"/>
  <c r="G427" i="40"/>
  <c r="F427" i="40"/>
  <c r="E427" i="40"/>
  <c r="N426" i="40"/>
  <c r="M426" i="40"/>
  <c r="L426" i="40"/>
  <c r="K426" i="40"/>
  <c r="J426" i="40"/>
  <c r="I426" i="40"/>
  <c r="H426" i="40"/>
  <c r="G426" i="40"/>
  <c r="F426" i="40"/>
  <c r="E426" i="40"/>
  <c r="N425" i="40"/>
  <c r="M425" i="40"/>
  <c r="L425" i="40"/>
  <c r="K425" i="40"/>
  <c r="J425" i="40"/>
  <c r="I425" i="40"/>
  <c r="H425" i="40"/>
  <c r="G425" i="40"/>
  <c r="F425" i="40"/>
  <c r="E425" i="40"/>
  <c r="N424" i="40"/>
  <c r="M424" i="40"/>
  <c r="L424" i="40"/>
  <c r="K424" i="40"/>
  <c r="J424" i="40"/>
  <c r="I424" i="40"/>
  <c r="H424" i="40"/>
  <c r="G424" i="40"/>
  <c r="F424" i="40"/>
  <c r="E424" i="40"/>
  <c r="N423" i="40"/>
  <c r="M423" i="40"/>
  <c r="L423" i="40"/>
  <c r="K423" i="40"/>
  <c r="J423" i="40"/>
  <c r="I423" i="40"/>
  <c r="H423" i="40"/>
  <c r="G423" i="40"/>
  <c r="F423" i="40"/>
  <c r="E423" i="40"/>
  <c r="V422" i="40"/>
  <c r="U422" i="40"/>
  <c r="R422" i="40"/>
  <c r="Q422" i="40"/>
  <c r="P422" i="40"/>
  <c r="M422" i="40"/>
  <c r="N422" i="40" a="1"/>
  <c r="N422" i="40"/>
  <c r="K422" i="40"/>
  <c r="L422" i="40" a="1"/>
  <c r="L422" i="40"/>
  <c r="I422" i="40"/>
  <c r="J422" i="40" a="1"/>
  <c r="J422" i="40"/>
  <c r="G422" i="40"/>
  <c r="H422" i="40" a="1"/>
  <c r="H422" i="40"/>
  <c r="E422" i="40"/>
  <c r="F422" i="40" a="1"/>
  <c r="F422" i="40"/>
  <c r="C422" i="40"/>
  <c r="D422" i="40" a="1"/>
  <c r="D422" i="40"/>
  <c r="N421" i="40"/>
  <c r="A416" i="40"/>
  <c r="M421" i="40"/>
  <c r="L421" i="40"/>
  <c r="K421" i="40"/>
  <c r="J421" i="40"/>
  <c r="I421" i="40"/>
  <c r="H421" i="40"/>
  <c r="G421" i="40"/>
  <c r="F421" i="40"/>
  <c r="E421" i="40"/>
  <c r="N420" i="40"/>
  <c r="M420" i="40"/>
  <c r="L420" i="40"/>
  <c r="K420" i="40"/>
  <c r="J420" i="40"/>
  <c r="I420" i="40"/>
  <c r="H420" i="40"/>
  <c r="G420" i="40"/>
  <c r="F420" i="40"/>
  <c r="E420" i="40"/>
  <c r="N419" i="40"/>
  <c r="M419" i="40"/>
  <c r="L419" i="40"/>
  <c r="K419" i="40"/>
  <c r="J419" i="40"/>
  <c r="I419" i="40"/>
  <c r="H419" i="40"/>
  <c r="G419" i="40"/>
  <c r="F419" i="40"/>
  <c r="E419" i="40"/>
  <c r="N418" i="40"/>
  <c r="M418" i="40"/>
  <c r="L418" i="40"/>
  <c r="K418" i="40"/>
  <c r="J418" i="40"/>
  <c r="I418" i="40"/>
  <c r="H418" i="40"/>
  <c r="G418" i="40"/>
  <c r="F418" i="40"/>
  <c r="E418" i="40"/>
  <c r="N417" i="40"/>
  <c r="M417" i="40"/>
  <c r="L417" i="40"/>
  <c r="K417" i="40"/>
  <c r="J417" i="40"/>
  <c r="I417" i="40"/>
  <c r="H417" i="40"/>
  <c r="G417" i="40"/>
  <c r="F417" i="40"/>
  <c r="E417" i="40"/>
  <c r="V416" i="40"/>
  <c r="U416" i="40"/>
  <c r="R416" i="40"/>
  <c r="Q416" i="40"/>
  <c r="P416" i="40"/>
  <c r="M416" i="40"/>
  <c r="N416" i="40" a="1"/>
  <c r="N416" i="40"/>
  <c r="K416" i="40"/>
  <c r="L416" i="40" a="1"/>
  <c r="L416" i="40"/>
  <c r="I416" i="40"/>
  <c r="J416" i="40" a="1"/>
  <c r="J416" i="40"/>
  <c r="G416" i="40"/>
  <c r="H416" i="40" a="1"/>
  <c r="H416" i="40"/>
  <c r="E416" i="40"/>
  <c r="F416" i="40" a="1"/>
  <c r="F416" i="40"/>
  <c r="C416" i="40"/>
  <c r="D416" i="40" a="1"/>
  <c r="D416" i="40"/>
  <c r="N415" i="40"/>
  <c r="A410" i="40"/>
  <c r="M415" i="40"/>
  <c r="L415" i="40"/>
  <c r="K415" i="40"/>
  <c r="J415" i="40"/>
  <c r="I415" i="40"/>
  <c r="H415" i="40"/>
  <c r="G415" i="40"/>
  <c r="F415" i="40"/>
  <c r="E415" i="40"/>
  <c r="N414" i="40"/>
  <c r="M414" i="40"/>
  <c r="L414" i="40"/>
  <c r="K414" i="40"/>
  <c r="J414" i="40"/>
  <c r="I414" i="40"/>
  <c r="H414" i="40"/>
  <c r="G414" i="40"/>
  <c r="F414" i="40"/>
  <c r="E414" i="40"/>
  <c r="N413" i="40"/>
  <c r="M413" i="40"/>
  <c r="L413" i="40"/>
  <c r="K413" i="40"/>
  <c r="J413" i="40"/>
  <c r="I413" i="40"/>
  <c r="H413" i="40"/>
  <c r="G413" i="40"/>
  <c r="F413" i="40"/>
  <c r="E413" i="40"/>
  <c r="N412" i="40"/>
  <c r="M412" i="40"/>
  <c r="L412" i="40"/>
  <c r="K412" i="40"/>
  <c r="J412" i="40"/>
  <c r="I412" i="40"/>
  <c r="H412" i="40"/>
  <c r="G412" i="40"/>
  <c r="F412" i="40"/>
  <c r="E412" i="40"/>
  <c r="N411" i="40"/>
  <c r="M411" i="40"/>
  <c r="L411" i="40"/>
  <c r="K411" i="40"/>
  <c r="J411" i="40"/>
  <c r="I411" i="40"/>
  <c r="H411" i="40"/>
  <c r="G411" i="40"/>
  <c r="F411" i="40"/>
  <c r="E411" i="40"/>
  <c r="V410" i="40"/>
  <c r="U410" i="40"/>
  <c r="R410" i="40"/>
  <c r="Q410" i="40"/>
  <c r="P410" i="40"/>
  <c r="M410" i="40"/>
  <c r="N410" i="40" a="1"/>
  <c r="N410" i="40"/>
  <c r="K410" i="40"/>
  <c r="L410" i="40" a="1"/>
  <c r="L410" i="40"/>
  <c r="I410" i="40"/>
  <c r="J410" i="40" a="1"/>
  <c r="J410" i="40"/>
  <c r="G410" i="40"/>
  <c r="H410" i="40" a="1"/>
  <c r="H410" i="40"/>
  <c r="E410" i="40"/>
  <c r="F410" i="40" a="1"/>
  <c r="F410" i="40"/>
  <c r="C410" i="40"/>
  <c r="D410" i="40" a="1"/>
  <c r="D410" i="40"/>
  <c r="N409" i="40"/>
  <c r="A404" i="40"/>
  <c r="M409" i="40"/>
  <c r="L409" i="40"/>
  <c r="K409" i="40"/>
  <c r="J409" i="40"/>
  <c r="I409" i="40"/>
  <c r="H409" i="40"/>
  <c r="G409" i="40"/>
  <c r="F409" i="40"/>
  <c r="E409" i="40"/>
  <c r="N408" i="40"/>
  <c r="M408" i="40"/>
  <c r="L408" i="40"/>
  <c r="K408" i="40"/>
  <c r="J408" i="40"/>
  <c r="I408" i="40"/>
  <c r="H408" i="40"/>
  <c r="G408" i="40"/>
  <c r="F408" i="40"/>
  <c r="E408" i="40"/>
  <c r="N407" i="40"/>
  <c r="M407" i="40"/>
  <c r="L407" i="40"/>
  <c r="K407" i="40"/>
  <c r="J407" i="40"/>
  <c r="I407" i="40"/>
  <c r="H407" i="40"/>
  <c r="G407" i="40"/>
  <c r="F407" i="40"/>
  <c r="E407" i="40"/>
  <c r="N406" i="40"/>
  <c r="M406" i="40"/>
  <c r="L406" i="40"/>
  <c r="K406" i="40"/>
  <c r="J406" i="40"/>
  <c r="I406" i="40"/>
  <c r="H406" i="40"/>
  <c r="G406" i="40"/>
  <c r="F406" i="40"/>
  <c r="E406" i="40"/>
  <c r="N405" i="40"/>
  <c r="M405" i="40"/>
  <c r="L405" i="40"/>
  <c r="K405" i="40"/>
  <c r="J405" i="40"/>
  <c r="I405" i="40"/>
  <c r="H405" i="40"/>
  <c r="G405" i="40"/>
  <c r="F405" i="40"/>
  <c r="E405" i="40"/>
  <c r="V404" i="40"/>
  <c r="U404" i="40"/>
  <c r="R404" i="40"/>
  <c r="Q404" i="40"/>
  <c r="P404" i="40"/>
  <c r="M404" i="40"/>
  <c r="N404" i="40" a="1"/>
  <c r="N404" i="40"/>
  <c r="K404" i="40"/>
  <c r="L404" i="40" a="1"/>
  <c r="L404" i="40"/>
  <c r="I404" i="40"/>
  <c r="J404" i="40" a="1"/>
  <c r="J404" i="40"/>
  <c r="G404" i="40"/>
  <c r="H404" i="40" a="1"/>
  <c r="H404" i="40"/>
  <c r="E404" i="40"/>
  <c r="F404" i="40" a="1"/>
  <c r="F404" i="40"/>
  <c r="C404" i="40"/>
  <c r="D404" i="40" a="1"/>
  <c r="D404" i="40"/>
  <c r="N403" i="40"/>
  <c r="A398" i="40"/>
  <c r="M403" i="40"/>
  <c r="L403" i="40"/>
  <c r="K403" i="40"/>
  <c r="J403" i="40"/>
  <c r="I403" i="40"/>
  <c r="H403" i="40"/>
  <c r="G403" i="40"/>
  <c r="F403" i="40"/>
  <c r="E403" i="40"/>
  <c r="N402" i="40"/>
  <c r="M402" i="40"/>
  <c r="L402" i="40"/>
  <c r="K402" i="40"/>
  <c r="J402" i="40"/>
  <c r="I402" i="40"/>
  <c r="H402" i="40"/>
  <c r="G402" i="40"/>
  <c r="F402" i="40"/>
  <c r="E402" i="40"/>
  <c r="N401" i="40"/>
  <c r="M401" i="40"/>
  <c r="L401" i="40"/>
  <c r="K401" i="40"/>
  <c r="J401" i="40"/>
  <c r="I401" i="40"/>
  <c r="H401" i="40"/>
  <c r="G401" i="40"/>
  <c r="F401" i="40"/>
  <c r="E401" i="40"/>
  <c r="N400" i="40"/>
  <c r="M400" i="40"/>
  <c r="L400" i="40"/>
  <c r="K400" i="40"/>
  <c r="J400" i="40"/>
  <c r="I400" i="40"/>
  <c r="H400" i="40"/>
  <c r="G400" i="40"/>
  <c r="F400" i="40"/>
  <c r="E400" i="40"/>
  <c r="N399" i="40"/>
  <c r="M399" i="40"/>
  <c r="L399" i="40"/>
  <c r="K399" i="40"/>
  <c r="J399" i="40"/>
  <c r="I399" i="40"/>
  <c r="H399" i="40"/>
  <c r="G399" i="40"/>
  <c r="F399" i="40"/>
  <c r="E399" i="40"/>
  <c r="V398" i="40"/>
  <c r="U398" i="40"/>
  <c r="R398" i="40"/>
  <c r="Q398" i="40"/>
  <c r="P398" i="40"/>
  <c r="M398" i="40"/>
  <c r="N398" i="40" a="1"/>
  <c r="N398" i="40"/>
  <c r="K398" i="40"/>
  <c r="L398" i="40" a="1"/>
  <c r="L398" i="40"/>
  <c r="I398" i="40"/>
  <c r="J398" i="40" a="1"/>
  <c r="J398" i="40"/>
  <c r="G398" i="40"/>
  <c r="H398" i="40" a="1"/>
  <c r="H398" i="40"/>
  <c r="E398" i="40"/>
  <c r="F398" i="40" a="1"/>
  <c r="F398" i="40"/>
  <c r="C398" i="40"/>
  <c r="D398" i="40" a="1"/>
  <c r="D398" i="40"/>
  <c r="N397" i="40"/>
  <c r="A392" i="40"/>
  <c r="M397" i="40"/>
  <c r="L397" i="40"/>
  <c r="K397" i="40"/>
  <c r="J397" i="40"/>
  <c r="I397" i="40"/>
  <c r="H397" i="40"/>
  <c r="G397" i="40"/>
  <c r="F397" i="40"/>
  <c r="E397" i="40"/>
  <c r="N396" i="40"/>
  <c r="M396" i="40"/>
  <c r="L396" i="40"/>
  <c r="K396" i="40"/>
  <c r="J396" i="40"/>
  <c r="I396" i="40"/>
  <c r="H396" i="40"/>
  <c r="G396" i="40"/>
  <c r="F396" i="40"/>
  <c r="E396" i="40"/>
  <c r="N395" i="40"/>
  <c r="M395" i="40"/>
  <c r="L395" i="40"/>
  <c r="K395" i="40"/>
  <c r="J395" i="40"/>
  <c r="I395" i="40"/>
  <c r="H395" i="40"/>
  <c r="G395" i="40"/>
  <c r="F395" i="40"/>
  <c r="E395" i="40"/>
  <c r="N394" i="40"/>
  <c r="M394" i="40"/>
  <c r="L394" i="40"/>
  <c r="K394" i="40"/>
  <c r="J394" i="40"/>
  <c r="I394" i="40"/>
  <c r="H394" i="40"/>
  <c r="G394" i="40"/>
  <c r="F394" i="40"/>
  <c r="E394" i="40"/>
  <c r="N393" i="40"/>
  <c r="M393" i="40"/>
  <c r="L393" i="40"/>
  <c r="K393" i="40"/>
  <c r="J393" i="40"/>
  <c r="I393" i="40"/>
  <c r="H393" i="40"/>
  <c r="G393" i="40"/>
  <c r="F393" i="40"/>
  <c r="E393" i="40"/>
  <c r="V392" i="40"/>
  <c r="U392" i="40"/>
  <c r="R392" i="40"/>
  <c r="Q392" i="40"/>
  <c r="P392" i="40"/>
  <c r="M392" i="40"/>
  <c r="N392" i="40" a="1"/>
  <c r="N392" i="40"/>
  <c r="K392" i="40"/>
  <c r="L392" i="40" a="1"/>
  <c r="L392" i="40"/>
  <c r="I392" i="40"/>
  <c r="J392" i="40" a="1"/>
  <c r="J392" i="40"/>
  <c r="G392" i="40"/>
  <c r="H392" i="40" a="1"/>
  <c r="H392" i="40"/>
  <c r="E392" i="40"/>
  <c r="F392" i="40" a="1"/>
  <c r="F392" i="40"/>
  <c r="C392" i="40"/>
  <c r="D392" i="40" a="1"/>
  <c r="D392" i="40"/>
  <c r="N391" i="40"/>
  <c r="A386" i="40"/>
  <c r="M391" i="40"/>
  <c r="L391" i="40"/>
  <c r="K391" i="40"/>
  <c r="J391" i="40"/>
  <c r="I391" i="40"/>
  <c r="H391" i="40"/>
  <c r="G391" i="40"/>
  <c r="F391" i="40"/>
  <c r="E391" i="40"/>
  <c r="N390" i="40"/>
  <c r="M390" i="40"/>
  <c r="L390" i="40"/>
  <c r="K390" i="40"/>
  <c r="J390" i="40"/>
  <c r="I390" i="40"/>
  <c r="H390" i="40"/>
  <c r="G390" i="40"/>
  <c r="F390" i="40"/>
  <c r="E390" i="40"/>
  <c r="N389" i="40"/>
  <c r="M389" i="40"/>
  <c r="L389" i="40"/>
  <c r="K389" i="40"/>
  <c r="J389" i="40"/>
  <c r="I389" i="40"/>
  <c r="H389" i="40"/>
  <c r="G389" i="40"/>
  <c r="F389" i="40"/>
  <c r="E389" i="40"/>
  <c r="N388" i="40"/>
  <c r="M388" i="40"/>
  <c r="L388" i="40"/>
  <c r="K388" i="40"/>
  <c r="J388" i="40"/>
  <c r="I388" i="40"/>
  <c r="H388" i="40"/>
  <c r="G388" i="40"/>
  <c r="F388" i="40"/>
  <c r="E388" i="40"/>
  <c r="N387" i="40"/>
  <c r="M387" i="40"/>
  <c r="L387" i="40"/>
  <c r="K387" i="40"/>
  <c r="J387" i="40"/>
  <c r="I387" i="40"/>
  <c r="H387" i="40"/>
  <c r="G387" i="40"/>
  <c r="F387" i="40"/>
  <c r="E387" i="40"/>
  <c r="V386" i="40"/>
  <c r="U386" i="40"/>
  <c r="R386" i="40"/>
  <c r="Q386" i="40"/>
  <c r="P386" i="40"/>
  <c r="M386" i="40"/>
  <c r="N386" i="40" a="1"/>
  <c r="N386" i="40"/>
  <c r="K386" i="40"/>
  <c r="L386" i="40" a="1"/>
  <c r="L386" i="40"/>
  <c r="I386" i="40"/>
  <c r="J386" i="40" a="1"/>
  <c r="J386" i="40"/>
  <c r="G386" i="40"/>
  <c r="H386" i="40" a="1"/>
  <c r="H386" i="40"/>
  <c r="E386" i="40"/>
  <c r="F386" i="40" a="1"/>
  <c r="F386" i="40"/>
  <c r="C386" i="40"/>
  <c r="D386" i="40" a="1"/>
  <c r="D386" i="40"/>
  <c r="N385" i="40"/>
  <c r="A380" i="40"/>
  <c r="M385" i="40"/>
  <c r="L385" i="40"/>
  <c r="K385" i="40"/>
  <c r="J385" i="40"/>
  <c r="I385" i="40"/>
  <c r="H385" i="40"/>
  <c r="G385" i="40"/>
  <c r="F385" i="40"/>
  <c r="E385" i="40"/>
  <c r="N384" i="40"/>
  <c r="M384" i="40"/>
  <c r="L384" i="40"/>
  <c r="K384" i="40"/>
  <c r="J384" i="40"/>
  <c r="I384" i="40"/>
  <c r="H384" i="40"/>
  <c r="G384" i="40"/>
  <c r="F384" i="40"/>
  <c r="E384" i="40"/>
  <c r="N383" i="40"/>
  <c r="M383" i="40"/>
  <c r="L383" i="40"/>
  <c r="K383" i="40"/>
  <c r="J383" i="40"/>
  <c r="I383" i="40"/>
  <c r="H383" i="40"/>
  <c r="G383" i="40"/>
  <c r="F383" i="40"/>
  <c r="E383" i="40"/>
  <c r="N382" i="40"/>
  <c r="M382" i="40"/>
  <c r="L382" i="40"/>
  <c r="K382" i="40"/>
  <c r="J382" i="40"/>
  <c r="I382" i="40"/>
  <c r="H382" i="40"/>
  <c r="G382" i="40"/>
  <c r="F382" i="40"/>
  <c r="E382" i="40"/>
  <c r="N381" i="40"/>
  <c r="M381" i="40"/>
  <c r="L381" i="40"/>
  <c r="K381" i="40"/>
  <c r="J381" i="40"/>
  <c r="I381" i="40"/>
  <c r="H381" i="40"/>
  <c r="G381" i="40"/>
  <c r="F381" i="40"/>
  <c r="E381" i="40"/>
  <c r="V380" i="40"/>
  <c r="U380" i="40"/>
  <c r="R380" i="40"/>
  <c r="Q380" i="40"/>
  <c r="P380" i="40"/>
  <c r="M380" i="40"/>
  <c r="N380" i="40" a="1"/>
  <c r="N380" i="40"/>
  <c r="K380" i="40"/>
  <c r="L380" i="40" a="1"/>
  <c r="L380" i="40"/>
  <c r="I380" i="40"/>
  <c r="J380" i="40" a="1"/>
  <c r="J380" i="40"/>
  <c r="G380" i="40"/>
  <c r="H380" i="40" a="1"/>
  <c r="H380" i="40"/>
  <c r="E380" i="40"/>
  <c r="F380" i="40" a="1"/>
  <c r="F380" i="40"/>
  <c r="C380" i="40"/>
  <c r="D380" i="40" a="1"/>
  <c r="D380" i="40"/>
  <c r="N379" i="40"/>
  <c r="A374" i="40"/>
  <c r="M379" i="40"/>
  <c r="L379" i="40"/>
  <c r="K379" i="40"/>
  <c r="J379" i="40"/>
  <c r="I379" i="40"/>
  <c r="H379" i="40"/>
  <c r="G379" i="40"/>
  <c r="F379" i="40"/>
  <c r="E379" i="40"/>
  <c r="N378" i="40"/>
  <c r="M378" i="40"/>
  <c r="L378" i="40"/>
  <c r="K378" i="40"/>
  <c r="J378" i="40"/>
  <c r="I378" i="40"/>
  <c r="H378" i="40"/>
  <c r="G378" i="40"/>
  <c r="F378" i="40"/>
  <c r="E378" i="40"/>
  <c r="N377" i="40"/>
  <c r="M377" i="40"/>
  <c r="L377" i="40"/>
  <c r="K377" i="40"/>
  <c r="J377" i="40"/>
  <c r="I377" i="40"/>
  <c r="H377" i="40"/>
  <c r="G377" i="40"/>
  <c r="F377" i="40"/>
  <c r="E377" i="40"/>
  <c r="N376" i="40"/>
  <c r="M376" i="40"/>
  <c r="L376" i="40"/>
  <c r="K376" i="40"/>
  <c r="J376" i="40"/>
  <c r="I376" i="40"/>
  <c r="H376" i="40"/>
  <c r="G376" i="40"/>
  <c r="F376" i="40"/>
  <c r="E376" i="40"/>
  <c r="N375" i="40"/>
  <c r="M375" i="40"/>
  <c r="L375" i="40"/>
  <c r="K375" i="40"/>
  <c r="J375" i="40"/>
  <c r="I375" i="40"/>
  <c r="H375" i="40"/>
  <c r="G375" i="40"/>
  <c r="F375" i="40"/>
  <c r="E375" i="40"/>
  <c r="V374" i="40"/>
  <c r="U374" i="40"/>
  <c r="R374" i="40"/>
  <c r="Q374" i="40"/>
  <c r="P374" i="40"/>
  <c r="M374" i="40"/>
  <c r="N374" i="40" a="1"/>
  <c r="N374" i="40"/>
  <c r="K374" i="40"/>
  <c r="L374" i="40" a="1"/>
  <c r="L374" i="40"/>
  <c r="I374" i="40"/>
  <c r="J374" i="40" a="1"/>
  <c r="J374" i="40"/>
  <c r="G374" i="40"/>
  <c r="H374" i="40" a="1"/>
  <c r="H374" i="40"/>
  <c r="E374" i="40"/>
  <c r="F374" i="40" a="1"/>
  <c r="F374" i="40"/>
  <c r="C374" i="40"/>
  <c r="D374" i="40" a="1"/>
  <c r="D374" i="40"/>
  <c r="N373" i="40"/>
  <c r="A368" i="40"/>
  <c r="M373" i="40"/>
  <c r="L373" i="40"/>
  <c r="K373" i="40"/>
  <c r="J373" i="40"/>
  <c r="I373" i="40"/>
  <c r="H373" i="40"/>
  <c r="G373" i="40"/>
  <c r="F373" i="40"/>
  <c r="E373" i="40"/>
  <c r="N372" i="40"/>
  <c r="M372" i="40"/>
  <c r="L372" i="40"/>
  <c r="K372" i="40"/>
  <c r="J372" i="40"/>
  <c r="I372" i="40"/>
  <c r="H372" i="40"/>
  <c r="G372" i="40"/>
  <c r="F372" i="40"/>
  <c r="E372" i="40"/>
  <c r="N371" i="40"/>
  <c r="M371" i="40"/>
  <c r="L371" i="40"/>
  <c r="K371" i="40"/>
  <c r="J371" i="40"/>
  <c r="I371" i="40"/>
  <c r="H371" i="40"/>
  <c r="G371" i="40"/>
  <c r="F371" i="40"/>
  <c r="E371" i="40"/>
  <c r="N370" i="40"/>
  <c r="M370" i="40"/>
  <c r="L370" i="40"/>
  <c r="K370" i="40"/>
  <c r="J370" i="40"/>
  <c r="I370" i="40"/>
  <c r="H370" i="40"/>
  <c r="G370" i="40"/>
  <c r="F370" i="40"/>
  <c r="E370" i="40"/>
  <c r="N369" i="40"/>
  <c r="M369" i="40"/>
  <c r="L369" i="40"/>
  <c r="K369" i="40"/>
  <c r="J369" i="40"/>
  <c r="I369" i="40"/>
  <c r="H369" i="40"/>
  <c r="G369" i="40"/>
  <c r="F369" i="40"/>
  <c r="E369" i="40"/>
  <c r="V368" i="40"/>
  <c r="U368" i="40"/>
  <c r="R368" i="40"/>
  <c r="Q368" i="40"/>
  <c r="P368" i="40"/>
  <c r="M368" i="40"/>
  <c r="N368" i="40" a="1"/>
  <c r="N368" i="40"/>
  <c r="K368" i="40"/>
  <c r="L368" i="40" a="1"/>
  <c r="L368" i="40"/>
  <c r="I368" i="40"/>
  <c r="J368" i="40" a="1"/>
  <c r="J368" i="40"/>
  <c r="G368" i="40"/>
  <c r="H368" i="40" a="1"/>
  <c r="H368" i="40"/>
  <c r="E368" i="40"/>
  <c r="F368" i="40" a="1"/>
  <c r="F368" i="40"/>
  <c r="C368" i="40"/>
  <c r="D368" i="40" a="1"/>
  <c r="D368" i="40"/>
  <c r="N367" i="40"/>
  <c r="A362" i="40"/>
  <c r="M367" i="40"/>
  <c r="L367" i="40"/>
  <c r="K367" i="40"/>
  <c r="J367" i="40"/>
  <c r="I367" i="40"/>
  <c r="H367" i="40"/>
  <c r="G367" i="40"/>
  <c r="F367" i="40"/>
  <c r="E367" i="40"/>
  <c r="N366" i="40"/>
  <c r="M366" i="40"/>
  <c r="L366" i="40"/>
  <c r="K366" i="40"/>
  <c r="J366" i="40"/>
  <c r="I366" i="40"/>
  <c r="H366" i="40"/>
  <c r="G366" i="40"/>
  <c r="F366" i="40"/>
  <c r="E366" i="40"/>
  <c r="N365" i="40"/>
  <c r="M365" i="40"/>
  <c r="L365" i="40"/>
  <c r="K365" i="40"/>
  <c r="J365" i="40"/>
  <c r="I365" i="40"/>
  <c r="H365" i="40"/>
  <c r="G365" i="40"/>
  <c r="F365" i="40"/>
  <c r="E365" i="40"/>
  <c r="N364" i="40"/>
  <c r="M364" i="40"/>
  <c r="L364" i="40"/>
  <c r="K364" i="40"/>
  <c r="J364" i="40"/>
  <c r="I364" i="40"/>
  <c r="H364" i="40"/>
  <c r="G364" i="40"/>
  <c r="F364" i="40"/>
  <c r="E364" i="40"/>
  <c r="N363" i="40"/>
  <c r="M363" i="40"/>
  <c r="L363" i="40"/>
  <c r="K363" i="40"/>
  <c r="J363" i="40"/>
  <c r="I363" i="40"/>
  <c r="H363" i="40"/>
  <c r="G363" i="40"/>
  <c r="F363" i="40"/>
  <c r="E363" i="40"/>
  <c r="V362" i="40"/>
  <c r="U362" i="40"/>
  <c r="R362" i="40"/>
  <c r="Q362" i="40"/>
  <c r="P362" i="40"/>
  <c r="M362" i="40"/>
  <c r="N362" i="40" a="1"/>
  <c r="N362" i="40"/>
  <c r="K362" i="40"/>
  <c r="L362" i="40" a="1"/>
  <c r="L362" i="40"/>
  <c r="I362" i="40"/>
  <c r="J362" i="40" a="1"/>
  <c r="J362" i="40"/>
  <c r="G362" i="40"/>
  <c r="H362" i="40" a="1"/>
  <c r="H362" i="40"/>
  <c r="E362" i="40"/>
  <c r="F362" i="40" a="1"/>
  <c r="F362" i="40"/>
  <c r="C362" i="40"/>
  <c r="D362" i="40" a="1"/>
  <c r="D362" i="40"/>
  <c r="N361" i="40"/>
  <c r="A356" i="40"/>
  <c r="M361" i="40"/>
  <c r="L361" i="40"/>
  <c r="K361" i="40"/>
  <c r="J361" i="40"/>
  <c r="I361" i="40"/>
  <c r="H361" i="40"/>
  <c r="G361" i="40"/>
  <c r="F361" i="40"/>
  <c r="E361" i="40"/>
  <c r="N360" i="40"/>
  <c r="M360" i="40"/>
  <c r="L360" i="40"/>
  <c r="K360" i="40"/>
  <c r="J360" i="40"/>
  <c r="I360" i="40"/>
  <c r="H360" i="40"/>
  <c r="G360" i="40"/>
  <c r="F360" i="40"/>
  <c r="E360" i="40"/>
  <c r="N359" i="40"/>
  <c r="M359" i="40"/>
  <c r="L359" i="40"/>
  <c r="K359" i="40"/>
  <c r="J359" i="40"/>
  <c r="I359" i="40"/>
  <c r="H359" i="40"/>
  <c r="G359" i="40"/>
  <c r="F359" i="40"/>
  <c r="E359" i="40"/>
  <c r="N358" i="40"/>
  <c r="M358" i="40"/>
  <c r="L358" i="40"/>
  <c r="K358" i="40"/>
  <c r="J358" i="40"/>
  <c r="I358" i="40"/>
  <c r="H358" i="40"/>
  <c r="G358" i="40"/>
  <c r="F358" i="40"/>
  <c r="E358" i="40"/>
  <c r="N357" i="40"/>
  <c r="M357" i="40"/>
  <c r="L357" i="40"/>
  <c r="K357" i="40"/>
  <c r="J357" i="40"/>
  <c r="I357" i="40"/>
  <c r="H357" i="40"/>
  <c r="G357" i="40"/>
  <c r="F357" i="40"/>
  <c r="E357" i="40"/>
  <c r="V356" i="40"/>
  <c r="U356" i="40"/>
  <c r="R356" i="40"/>
  <c r="Q356" i="40"/>
  <c r="P356" i="40"/>
  <c r="M356" i="40"/>
  <c r="N356" i="40" a="1"/>
  <c r="N356" i="40"/>
  <c r="K356" i="40"/>
  <c r="L356" i="40" a="1"/>
  <c r="L356" i="40"/>
  <c r="I356" i="40"/>
  <c r="J356" i="40" a="1"/>
  <c r="J356" i="40"/>
  <c r="G356" i="40"/>
  <c r="H356" i="40" a="1"/>
  <c r="H356" i="40"/>
  <c r="E356" i="40"/>
  <c r="F356" i="40" a="1"/>
  <c r="F356" i="40"/>
  <c r="C356" i="40"/>
  <c r="D356" i="40" a="1"/>
  <c r="D356" i="40"/>
  <c r="N355" i="40"/>
  <c r="A350" i="40"/>
  <c r="M355" i="40"/>
  <c r="L355" i="40"/>
  <c r="K355" i="40"/>
  <c r="J355" i="40"/>
  <c r="I355" i="40"/>
  <c r="H355" i="40"/>
  <c r="G355" i="40"/>
  <c r="F355" i="40"/>
  <c r="E355" i="40"/>
  <c r="N354" i="40"/>
  <c r="M354" i="40"/>
  <c r="L354" i="40"/>
  <c r="K354" i="40"/>
  <c r="J354" i="40"/>
  <c r="I354" i="40"/>
  <c r="H354" i="40"/>
  <c r="G354" i="40"/>
  <c r="F354" i="40"/>
  <c r="E354" i="40"/>
  <c r="N353" i="40"/>
  <c r="M353" i="40"/>
  <c r="L353" i="40"/>
  <c r="K353" i="40"/>
  <c r="J353" i="40"/>
  <c r="I353" i="40"/>
  <c r="H353" i="40"/>
  <c r="G353" i="40"/>
  <c r="F353" i="40"/>
  <c r="E353" i="40"/>
  <c r="N352" i="40"/>
  <c r="M352" i="40"/>
  <c r="L352" i="40"/>
  <c r="K352" i="40"/>
  <c r="J352" i="40"/>
  <c r="I352" i="40"/>
  <c r="H352" i="40"/>
  <c r="G352" i="40"/>
  <c r="F352" i="40"/>
  <c r="E352" i="40"/>
  <c r="N351" i="40"/>
  <c r="M351" i="40"/>
  <c r="L351" i="40"/>
  <c r="K351" i="40"/>
  <c r="J351" i="40"/>
  <c r="I351" i="40"/>
  <c r="H351" i="40"/>
  <c r="G351" i="40"/>
  <c r="F351" i="40"/>
  <c r="E351" i="40"/>
  <c r="V350" i="40"/>
  <c r="U350" i="40"/>
  <c r="R350" i="40"/>
  <c r="Q350" i="40"/>
  <c r="P350" i="40"/>
  <c r="N350" i="40" a="1"/>
  <c r="N350" i="40"/>
  <c r="M350" i="40"/>
  <c r="L350" i="40" a="1"/>
  <c r="L350" i="40"/>
  <c r="K350" i="40"/>
  <c r="J350" i="40" a="1"/>
  <c r="J350" i="40"/>
  <c r="I350" i="40"/>
  <c r="H350" i="40" a="1"/>
  <c r="H350" i="40"/>
  <c r="G350" i="40"/>
  <c r="F350" i="40" a="1"/>
  <c r="F350" i="40"/>
  <c r="E350" i="40"/>
  <c r="D350" i="40" a="1"/>
  <c r="D350" i="40"/>
  <c r="C350" i="40"/>
  <c r="N349" i="40"/>
  <c r="M349" i="40"/>
  <c r="L349" i="40"/>
  <c r="K349" i="40"/>
  <c r="J349" i="40"/>
  <c r="I349" i="40"/>
  <c r="H349" i="40"/>
  <c r="G349" i="40"/>
  <c r="F349" i="40"/>
  <c r="E349" i="40"/>
  <c r="N348" i="40"/>
  <c r="M348" i="40"/>
  <c r="L348" i="40"/>
  <c r="K348" i="40"/>
  <c r="J348" i="40"/>
  <c r="I348" i="40"/>
  <c r="H348" i="40"/>
  <c r="G348" i="40"/>
  <c r="F348" i="40"/>
  <c r="E348" i="40"/>
  <c r="N347" i="40"/>
  <c r="M347" i="40"/>
  <c r="L347" i="40"/>
  <c r="K347" i="40"/>
  <c r="J347" i="40"/>
  <c r="I347" i="40"/>
  <c r="H347" i="40"/>
  <c r="G347" i="40"/>
  <c r="F347" i="40"/>
  <c r="E347" i="40"/>
  <c r="N346" i="40"/>
  <c r="M346" i="40"/>
  <c r="L346" i="40"/>
  <c r="K346" i="40"/>
  <c r="J346" i="40"/>
  <c r="I346" i="40"/>
  <c r="H346" i="40"/>
  <c r="G346" i="40"/>
  <c r="F346" i="40"/>
  <c r="E346" i="40"/>
  <c r="N345" i="40"/>
  <c r="M345" i="40"/>
  <c r="L345" i="40"/>
  <c r="K345" i="40"/>
  <c r="J345" i="40"/>
  <c r="I345" i="40"/>
  <c r="H345" i="40"/>
  <c r="G345" i="40"/>
  <c r="F345" i="40"/>
  <c r="E345" i="40"/>
  <c r="V344" i="40"/>
  <c r="U344" i="40"/>
  <c r="R344" i="40"/>
  <c r="Q344" i="40"/>
  <c r="P344" i="40"/>
  <c r="M344" i="40"/>
  <c r="N344" i="40" a="1"/>
  <c r="N344" i="40"/>
  <c r="K344" i="40"/>
  <c r="L344" i="40" a="1"/>
  <c r="L344" i="40"/>
  <c r="I344" i="40"/>
  <c r="J344" i="40" a="1"/>
  <c r="J344" i="40"/>
  <c r="G344" i="40"/>
  <c r="H344" i="40" a="1"/>
  <c r="H344" i="40"/>
  <c r="E344" i="40"/>
  <c r="F344" i="40" a="1"/>
  <c r="F344" i="40"/>
  <c r="C344" i="40"/>
  <c r="D344" i="40" a="1"/>
  <c r="D344" i="40"/>
  <c r="N343" i="40"/>
  <c r="M343" i="40"/>
  <c r="L343" i="40"/>
  <c r="K343" i="40"/>
  <c r="J343" i="40"/>
  <c r="I343" i="40"/>
  <c r="H343" i="40"/>
  <c r="G343" i="40"/>
  <c r="F343" i="40"/>
  <c r="E343" i="40"/>
  <c r="N342" i="40"/>
  <c r="M342" i="40"/>
  <c r="L342" i="40"/>
  <c r="K342" i="40"/>
  <c r="J342" i="40"/>
  <c r="I342" i="40"/>
  <c r="H342" i="40"/>
  <c r="G342" i="40"/>
  <c r="F342" i="40"/>
  <c r="E342" i="40"/>
  <c r="N341" i="40"/>
  <c r="M341" i="40"/>
  <c r="L341" i="40"/>
  <c r="K341" i="40"/>
  <c r="J341" i="40"/>
  <c r="I341" i="40"/>
  <c r="H341" i="40"/>
  <c r="G341" i="40"/>
  <c r="F341" i="40"/>
  <c r="E341" i="40"/>
  <c r="N340" i="40"/>
  <c r="M340" i="40"/>
  <c r="L340" i="40"/>
  <c r="K340" i="40"/>
  <c r="J340" i="40"/>
  <c r="I340" i="40"/>
  <c r="H340" i="40"/>
  <c r="G340" i="40"/>
  <c r="F340" i="40"/>
  <c r="E340" i="40"/>
  <c r="N339" i="40"/>
  <c r="M339" i="40"/>
  <c r="L339" i="40"/>
  <c r="K339" i="40"/>
  <c r="J339" i="40"/>
  <c r="I339" i="40"/>
  <c r="H339" i="40"/>
  <c r="G339" i="40"/>
  <c r="F339" i="40"/>
  <c r="E339" i="40"/>
  <c r="V338" i="40"/>
  <c r="U338" i="40"/>
  <c r="R338" i="40"/>
  <c r="Q338" i="40"/>
  <c r="P338" i="40"/>
  <c r="M338" i="40"/>
  <c r="N338" i="40" a="1"/>
  <c r="N338" i="40"/>
  <c r="K338" i="40"/>
  <c r="L338" i="40" a="1"/>
  <c r="L338" i="40"/>
  <c r="I338" i="40"/>
  <c r="J338" i="40" a="1"/>
  <c r="J338" i="40"/>
  <c r="G338" i="40"/>
  <c r="H338" i="40" a="1"/>
  <c r="H338" i="40"/>
  <c r="E338" i="40"/>
  <c r="F338" i="40" a="1"/>
  <c r="F338" i="40"/>
  <c r="C338" i="40"/>
  <c r="D338" i="40" a="1"/>
  <c r="D338" i="40"/>
  <c r="N337" i="40"/>
  <c r="M337" i="40"/>
  <c r="L337" i="40"/>
  <c r="K337" i="40"/>
  <c r="J337" i="40"/>
  <c r="I337" i="40"/>
  <c r="H337" i="40"/>
  <c r="G337" i="40"/>
  <c r="F337" i="40"/>
  <c r="E337" i="40"/>
  <c r="N336" i="40"/>
  <c r="M336" i="40"/>
  <c r="L336" i="40"/>
  <c r="K336" i="40"/>
  <c r="J336" i="40"/>
  <c r="I336" i="40"/>
  <c r="H336" i="40"/>
  <c r="G336" i="40"/>
  <c r="F336" i="40"/>
  <c r="E336" i="40"/>
  <c r="N335" i="40"/>
  <c r="M335" i="40"/>
  <c r="L335" i="40"/>
  <c r="K335" i="40"/>
  <c r="J335" i="40"/>
  <c r="I335" i="40"/>
  <c r="H335" i="40"/>
  <c r="G335" i="40"/>
  <c r="F335" i="40"/>
  <c r="E335" i="40"/>
  <c r="N334" i="40"/>
  <c r="M334" i="40"/>
  <c r="L334" i="40"/>
  <c r="K334" i="40"/>
  <c r="J334" i="40"/>
  <c r="I334" i="40"/>
  <c r="H334" i="40"/>
  <c r="G334" i="40"/>
  <c r="F334" i="40"/>
  <c r="E334" i="40"/>
  <c r="N333" i="40"/>
  <c r="M333" i="40"/>
  <c r="L333" i="40"/>
  <c r="K333" i="40"/>
  <c r="J333" i="40"/>
  <c r="I333" i="40"/>
  <c r="H333" i="40"/>
  <c r="G333" i="40"/>
  <c r="F333" i="40"/>
  <c r="E333" i="40"/>
  <c r="V332" i="40"/>
  <c r="U332" i="40"/>
  <c r="R332" i="40"/>
  <c r="Q332" i="40"/>
  <c r="P332" i="40"/>
  <c r="M332" i="40"/>
  <c r="N332" i="40" a="1"/>
  <c r="N332" i="40"/>
  <c r="K332" i="40"/>
  <c r="L332" i="40" a="1"/>
  <c r="L332" i="40"/>
  <c r="I332" i="40"/>
  <c r="J332" i="40" a="1"/>
  <c r="J332" i="40"/>
  <c r="G332" i="40"/>
  <c r="H332" i="40" a="1"/>
  <c r="H332" i="40"/>
  <c r="E332" i="40"/>
  <c r="F332" i="40" a="1"/>
  <c r="F332" i="40"/>
  <c r="C332" i="40"/>
  <c r="D332" i="40" a="1"/>
  <c r="D332" i="40"/>
  <c r="N331" i="40"/>
  <c r="M331" i="40"/>
  <c r="L331" i="40"/>
  <c r="K331" i="40"/>
  <c r="J331" i="40"/>
  <c r="I331" i="40"/>
  <c r="H331" i="40"/>
  <c r="G331" i="40"/>
  <c r="F331" i="40"/>
  <c r="E331" i="40"/>
  <c r="N330" i="40"/>
  <c r="M330" i="40"/>
  <c r="L330" i="40"/>
  <c r="K330" i="40"/>
  <c r="J330" i="40"/>
  <c r="I330" i="40"/>
  <c r="H330" i="40"/>
  <c r="G330" i="40"/>
  <c r="F330" i="40"/>
  <c r="E330" i="40"/>
  <c r="N329" i="40"/>
  <c r="M329" i="40"/>
  <c r="L329" i="40"/>
  <c r="K329" i="40"/>
  <c r="J329" i="40"/>
  <c r="I329" i="40"/>
  <c r="H329" i="40"/>
  <c r="G329" i="40"/>
  <c r="F329" i="40"/>
  <c r="E329" i="40"/>
  <c r="N328" i="40"/>
  <c r="M328" i="40"/>
  <c r="L328" i="40"/>
  <c r="K328" i="40"/>
  <c r="J328" i="40"/>
  <c r="I328" i="40"/>
  <c r="H328" i="40"/>
  <c r="G328" i="40"/>
  <c r="F328" i="40"/>
  <c r="E328" i="40"/>
  <c r="N327" i="40"/>
  <c r="M327" i="40"/>
  <c r="L327" i="40"/>
  <c r="K327" i="40"/>
  <c r="J327" i="40"/>
  <c r="I327" i="40"/>
  <c r="H327" i="40"/>
  <c r="G327" i="40"/>
  <c r="F327" i="40"/>
  <c r="E327" i="40"/>
  <c r="V326" i="40"/>
  <c r="U326" i="40"/>
  <c r="R326" i="40"/>
  <c r="Q326" i="40"/>
  <c r="P326" i="40"/>
  <c r="M326" i="40"/>
  <c r="N326" i="40" a="1"/>
  <c r="N326" i="40"/>
  <c r="K326" i="40"/>
  <c r="L326" i="40" a="1"/>
  <c r="L326" i="40"/>
  <c r="I326" i="40"/>
  <c r="J326" i="40" a="1"/>
  <c r="J326" i="40"/>
  <c r="G326" i="40"/>
  <c r="H326" i="40" a="1"/>
  <c r="H326" i="40"/>
  <c r="E326" i="40"/>
  <c r="F326" i="40" a="1"/>
  <c r="F326" i="40"/>
  <c r="C326" i="40"/>
  <c r="D326" i="40" a="1"/>
  <c r="D326" i="40"/>
  <c r="N325" i="40"/>
  <c r="M325" i="40"/>
  <c r="L325" i="40"/>
  <c r="K325" i="40"/>
  <c r="J325" i="40"/>
  <c r="I325" i="40"/>
  <c r="H325" i="40"/>
  <c r="G325" i="40"/>
  <c r="F325" i="40"/>
  <c r="E325" i="40"/>
  <c r="N324" i="40"/>
  <c r="M324" i="40"/>
  <c r="L324" i="40"/>
  <c r="K324" i="40"/>
  <c r="J324" i="40"/>
  <c r="I324" i="40"/>
  <c r="H324" i="40"/>
  <c r="G324" i="40"/>
  <c r="F324" i="40"/>
  <c r="E324" i="40"/>
  <c r="N323" i="40"/>
  <c r="M323" i="40"/>
  <c r="L323" i="40"/>
  <c r="K323" i="40"/>
  <c r="J323" i="40"/>
  <c r="I323" i="40"/>
  <c r="H323" i="40"/>
  <c r="G323" i="40"/>
  <c r="F323" i="40"/>
  <c r="E323" i="40"/>
  <c r="N322" i="40"/>
  <c r="M322" i="40"/>
  <c r="L322" i="40"/>
  <c r="K322" i="40"/>
  <c r="J322" i="40"/>
  <c r="I322" i="40"/>
  <c r="H322" i="40"/>
  <c r="G322" i="40"/>
  <c r="F322" i="40"/>
  <c r="E322" i="40"/>
  <c r="N321" i="40"/>
  <c r="M321" i="40"/>
  <c r="L321" i="40"/>
  <c r="K321" i="40"/>
  <c r="J321" i="40"/>
  <c r="I321" i="40"/>
  <c r="H321" i="40"/>
  <c r="G321" i="40"/>
  <c r="F321" i="40"/>
  <c r="E321" i="40"/>
  <c r="V320" i="40"/>
  <c r="U320" i="40"/>
  <c r="R320" i="40"/>
  <c r="Q320" i="40"/>
  <c r="P320" i="40"/>
  <c r="M320" i="40"/>
  <c r="N320" i="40" a="1"/>
  <c r="N320" i="40"/>
  <c r="K320" i="40"/>
  <c r="L320" i="40" a="1"/>
  <c r="L320" i="40"/>
  <c r="I320" i="40"/>
  <c r="J320" i="40" a="1"/>
  <c r="J320" i="40"/>
  <c r="G320" i="40"/>
  <c r="H320" i="40" a="1"/>
  <c r="H320" i="40"/>
  <c r="E320" i="40"/>
  <c r="F320" i="40" a="1"/>
  <c r="F320" i="40"/>
  <c r="C320" i="40"/>
  <c r="D320" i="40" a="1"/>
  <c r="D320" i="40"/>
  <c r="N319" i="40"/>
  <c r="M319" i="40"/>
  <c r="L319" i="40"/>
  <c r="K319" i="40"/>
  <c r="J319" i="40"/>
  <c r="I319" i="40"/>
  <c r="H319" i="40"/>
  <c r="G319" i="40"/>
  <c r="F319" i="40"/>
  <c r="E319" i="40"/>
  <c r="N318" i="40"/>
  <c r="M318" i="40"/>
  <c r="L318" i="40"/>
  <c r="K318" i="40"/>
  <c r="J318" i="40"/>
  <c r="I318" i="40"/>
  <c r="H318" i="40"/>
  <c r="G318" i="40"/>
  <c r="F318" i="40"/>
  <c r="E318" i="40"/>
  <c r="N317" i="40"/>
  <c r="M317" i="40"/>
  <c r="L317" i="40"/>
  <c r="K317" i="40"/>
  <c r="J317" i="40"/>
  <c r="I317" i="40"/>
  <c r="H317" i="40"/>
  <c r="G317" i="40"/>
  <c r="F317" i="40"/>
  <c r="E317" i="40"/>
  <c r="N316" i="40"/>
  <c r="M316" i="40"/>
  <c r="L316" i="40"/>
  <c r="K316" i="40"/>
  <c r="J316" i="40"/>
  <c r="I316" i="40"/>
  <c r="H316" i="40"/>
  <c r="G316" i="40"/>
  <c r="F316" i="40"/>
  <c r="E316" i="40"/>
  <c r="N315" i="40"/>
  <c r="M315" i="40"/>
  <c r="L315" i="40"/>
  <c r="K315" i="40"/>
  <c r="J315" i="40"/>
  <c r="I315" i="40"/>
  <c r="H315" i="40"/>
  <c r="G315" i="40"/>
  <c r="F315" i="40"/>
  <c r="E315" i="40"/>
  <c r="V314" i="40"/>
  <c r="U314" i="40"/>
  <c r="R314" i="40"/>
  <c r="Q314" i="40"/>
  <c r="P314" i="40"/>
  <c r="M314" i="40"/>
  <c r="N314" i="40" a="1"/>
  <c r="N314" i="40"/>
  <c r="K314" i="40"/>
  <c r="L314" i="40" a="1"/>
  <c r="L314" i="40"/>
  <c r="I314" i="40"/>
  <c r="J314" i="40" a="1"/>
  <c r="J314" i="40"/>
  <c r="G314" i="40"/>
  <c r="H314" i="40" a="1"/>
  <c r="H314" i="40"/>
  <c r="E314" i="40"/>
  <c r="F314" i="40" a="1"/>
  <c r="F314" i="40"/>
  <c r="C314" i="40"/>
  <c r="D314" i="40" a="1"/>
  <c r="D314" i="40"/>
  <c r="N313" i="40"/>
  <c r="M313" i="40"/>
  <c r="L313" i="40"/>
  <c r="K313" i="40"/>
  <c r="J313" i="40"/>
  <c r="I313" i="40"/>
  <c r="H313" i="40"/>
  <c r="G313" i="40"/>
  <c r="F313" i="40"/>
  <c r="E313" i="40"/>
  <c r="N312" i="40"/>
  <c r="M312" i="40"/>
  <c r="L312" i="40"/>
  <c r="K312" i="40"/>
  <c r="J312" i="40"/>
  <c r="I312" i="40"/>
  <c r="H312" i="40"/>
  <c r="G312" i="40"/>
  <c r="F312" i="40"/>
  <c r="E312" i="40"/>
  <c r="N311" i="40"/>
  <c r="M311" i="40"/>
  <c r="L311" i="40"/>
  <c r="K311" i="40"/>
  <c r="J311" i="40"/>
  <c r="I311" i="40"/>
  <c r="H311" i="40"/>
  <c r="G311" i="40"/>
  <c r="F311" i="40"/>
  <c r="E311" i="40"/>
  <c r="N310" i="40"/>
  <c r="M310" i="40"/>
  <c r="L310" i="40"/>
  <c r="K310" i="40"/>
  <c r="J310" i="40"/>
  <c r="I310" i="40"/>
  <c r="H310" i="40"/>
  <c r="G310" i="40"/>
  <c r="F310" i="40"/>
  <c r="E310" i="40"/>
  <c r="N309" i="40"/>
  <c r="M309" i="40"/>
  <c r="L309" i="40"/>
  <c r="K309" i="40"/>
  <c r="J309" i="40"/>
  <c r="I309" i="40"/>
  <c r="H309" i="40"/>
  <c r="G309" i="40"/>
  <c r="F309" i="40"/>
  <c r="E309" i="40"/>
  <c r="V308" i="40"/>
  <c r="U308" i="40"/>
  <c r="R308" i="40"/>
  <c r="Q308" i="40"/>
  <c r="P308" i="40"/>
  <c r="M308" i="40"/>
  <c r="N308" i="40" a="1"/>
  <c r="N308" i="40"/>
  <c r="K308" i="40"/>
  <c r="L308" i="40" a="1"/>
  <c r="L308" i="40"/>
  <c r="I308" i="40"/>
  <c r="J308" i="40" a="1"/>
  <c r="J308" i="40"/>
  <c r="G308" i="40"/>
  <c r="H308" i="40" a="1"/>
  <c r="H308" i="40"/>
  <c r="E308" i="40"/>
  <c r="F308" i="40" a="1"/>
  <c r="F308" i="40"/>
  <c r="C308" i="40"/>
  <c r="D308" i="40" a="1"/>
  <c r="D308" i="40"/>
  <c r="N307" i="40"/>
  <c r="M307" i="40"/>
  <c r="L307" i="40"/>
  <c r="K307" i="40"/>
  <c r="J307" i="40"/>
  <c r="I307" i="40"/>
  <c r="H307" i="40"/>
  <c r="G307" i="40"/>
  <c r="F307" i="40"/>
  <c r="E307" i="40"/>
  <c r="N306" i="40"/>
  <c r="M306" i="40"/>
  <c r="L306" i="40"/>
  <c r="K306" i="40"/>
  <c r="J306" i="40"/>
  <c r="I306" i="40"/>
  <c r="H306" i="40"/>
  <c r="G306" i="40"/>
  <c r="F306" i="40"/>
  <c r="E306" i="40"/>
  <c r="N305" i="40"/>
  <c r="M305" i="40"/>
  <c r="L305" i="40"/>
  <c r="K305" i="40"/>
  <c r="J305" i="40"/>
  <c r="I305" i="40"/>
  <c r="H305" i="40"/>
  <c r="G305" i="40"/>
  <c r="F305" i="40"/>
  <c r="E305" i="40"/>
  <c r="N304" i="40"/>
  <c r="M304" i="40"/>
  <c r="L304" i="40"/>
  <c r="K304" i="40"/>
  <c r="J304" i="40"/>
  <c r="I304" i="40"/>
  <c r="H304" i="40"/>
  <c r="G304" i="40"/>
  <c r="F304" i="40"/>
  <c r="E304" i="40"/>
  <c r="N303" i="40"/>
  <c r="M303" i="40"/>
  <c r="L303" i="40"/>
  <c r="K303" i="40"/>
  <c r="J303" i="40"/>
  <c r="I303" i="40"/>
  <c r="H303" i="40"/>
  <c r="G303" i="40"/>
  <c r="F303" i="40"/>
  <c r="E303" i="40"/>
  <c r="V302" i="40"/>
  <c r="U302" i="40"/>
  <c r="R302" i="40"/>
  <c r="Q302" i="40"/>
  <c r="P302" i="40"/>
  <c r="M302" i="40"/>
  <c r="N302" i="40" a="1"/>
  <c r="N302" i="40"/>
  <c r="K302" i="40"/>
  <c r="L302" i="40" a="1"/>
  <c r="L302" i="40"/>
  <c r="I302" i="40"/>
  <c r="J302" i="40" a="1"/>
  <c r="J302" i="40"/>
  <c r="G302" i="40"/>
  <c r="H302" i="40" a="1"/>
  <c r="H302" i="40"/>
  <c r="E302" i="40"/>
  <c r="F302" i="40" a="1"/>
  <c r="F302" i="40"/>
  <c r="C302" i="40"/>
  <c r="D302" i="40" a="1"/>
  <c r="D302" i="40"/>
  <c r="N301" i="40"/>
  <c r="M301" i="40"/>
  <c r="L301" i="40"/>
  <c r="K301" i="40"/>
  <c r="J301" i="40"/>
  <c r="I301" i="40"/>
  <c r="H301" i="40"/>
  <c r="G301" i="40"/>
  <c r="F301" i="40"/>
  <c r="E301" i="40"/>
  <c r="N300" i="40"/>
  <c r="M300" i="40"/>
  <c r="L300" i="40"/>
  <c r="K300" i="40"/>
  <c r="J300" i="40"/>
  <c r="I300" i="40"/>
  <c r="H300" i="40"/>
  <c r="G300" i="40"/>
  <c r="F300" i="40"/>
  <c r="E300" i="40"/>
  <c r="N299" i="40"/>
  <c r="M299" i="40"/>
  <c r="L299" i="40"/>
  <c r="K299" i="40"/>
  <c r="J299" i="40"/>
  <c r="I299" i="40"/>
  <c r="H299" i="40"/>
  <c r="G299" i="40"/>
  <c r="F299" i="40"/>
  <c r="E299" i="40"/>
  <c r="N298" i="40"/>
  <c r="M298" i="40"/>
  <c r="L298" i="40"/>
  <c r="K298" i="40"/>
  <c r="J298" i="40"/>
  <c r="I298" i="40"/>
  <c r="H298" i="40"/>
  <c r="G298" i="40"/>
  <c r="F298" i="40"/>
  <c r="E298" i="40"/>
  <c r="N297" i="40"/>
  <c r="M297" i="40"/>
  <c r="L297" i="40"/>
  <c r="K297" i="40"/>
  <c r="J297" i="40"/>
  <c r="I297" i="40"/>
  <c r="H297" i="40"/>
  <c r="G297" i="40"/>
  <c r="F297" i="40"/>
  <c r="E297" i="40"/>
  <c r="V296" i="40"/>
  <c r="U296" i="40"/>
  <c r="R296" i="40"/>
  <c r="Q296" i="40"/>
  <c r="P296" i="40"/>
  <c r="M296" i="40"/>
  <c r="N296" i="40" a="1"/>
  <c r="N296" i="40"/>
  <c r="K296" i="40"/>
  <c r="L296" i="40" a="1"/>
  <c r="L296" i="40"/>
  <c r="I296" i="40"/>
  <c r="J296" i="40" a="1"/>
  <c r="J296" i="40"/>
  <c r="G296" i="40"/>
  <c r="H296" i="40" a="1"/>
  <c r="H296" i="40"/>
  <c r="E296" i="40"/>
  <c r="F296" i="40" a="1"/>
  <c r="F296" i="40"/>
  <c r="C296" i="40"/>
  <c r="D296" i="40" a="1"/>
  <c r="D296" i="40"/>
  <c r="N295" i="40"/>
  <c r="M295" i="40"/>
  <c r="L295" i="40"/>
  <c r="K295" i="40"/>
  <c r="J295" i="40"/>
  <c r="I295" i="40"/>
  <c r="H295" i="40"/>
  <c r="G295" i="40"/>
  <c r="F295" i="40"/>
  <c r="E295" i="40"/>
  <c r="N294" i="40"/>
  <c r="M294" i="40"/>
  <c r="L294" i="40"/>
  <c r="K294" i="40"/>
  <c r="J294" i="40"/>
  <c r="I294" i="40"/>
  <c r="H294" i="40"/>
  <c r="G294" i="40"/>
  <c r="F294" i="40"/>
  <c r="E294" i="40"/>
  <c r="N293" i="40"/>
  <c r="M293" i="40"/>
  <c r="L293" i="40"/>
  <c r="K293" i="40"/>
  <c r="J293" i="40"/>
  <c r="I293" i="40"/>
  <c r="H293" i="40"/>
  <c r="G293" i="40"/>
  <c r="F293" i="40"/>
  <c r="E293" i="40"/>
  <c r="N292" i="40"/>
  <c r="M292" i="40"/>
  <c r="L292" i="40"/>
  <c r="K292" i="40"/>
  <c r="J292" i="40"/>
  <c r="I292" i="40"/>
  <c r="H292" i="40"/>
  <c r="G292" i="40"/>
  <c r="F292" i="40"/>
  <c r="E292" i="40"/>
  <c r="N291" i="40"/>
  <c r="M291" i="40"/>
  <c r="L291" i="40"/>
  <c r="K291" i="40"/>
  <c r="J291" i="40"/>
  <c r="I291" i="40"/>
  <c r="H291" i="40"/>
  <c r="G291" i="40"/>
  <c r="F291" i="40"/>
  <c r="E291" i="40"/>
  <c r="V290" i="40"/>
  <c r="U290" i="40"/>
  <c r="R290" i="40"/>
  <c r="Q290" i="40"/>
  <c r="P290" i="40"/>
  <c r="M290" i="40"/>
  <c r="N290" i="40" a="1"/>
  <c r="N290" i="40"/>
  <c r="K290" i="40"/>
  <c r="L290" i="40" a="1"/>
  <c r="L290" i="40"/>
  <c r="I290" i="40"/>
  <c r="J290" i="40" a="1"/>
  <c r="J290" i="40"/>
  <c r="G290" i="40"/>
  <c r="H290" i="40" a="1"/>
  <c r="H290" i="40"/>
  <c r="E290" i="40"/>
  <c r="F290" i="40" a="1"/>
  <c r="F290" i="40"/>
  <c r="C290" i="40"/>
  <c r="D290" i="40" a="1"/>
  <c r="D290" i="40"/>
  <c r="N289" i="40"/>
  <c r="M289" i="40"/>
  <c r="L289" i="40"/>
  <c r="K289" i="40"/>
  <c r="J289" i="40"/>
  <c r="I289" i="40"/>
  <c r="H289" i="40"/>
  <c r="G289" i="40"/>
  <c r="F289" i="40"/>
  <c r="E289" i="40"/>
  <c r="N288" i="40"/>
  <c r="M288" i="40"/>
  <c r="L288" i="40"/>
  <c r="K288" i="40"/>
  <c r="J288" i="40"/>
  <c r="I288" i="40"/>
  <c r="H288" i="40"/>
  <c r="G288" i="40"/>
  <c r="F288" i="40"/>
  <c r="E288" i="40"/>
  <c r="N287" i="40"/>
  <c r="M287" i="40"/>
  <c r="L287" i="40"/>
  <c r="K287" i="40"/>
  <c r="J287" i="40"/>
  <c r="I287" i="40"/>
  <c r="H287" i="40"/>
  <c r="G287" i="40"/>
  <c r="F287" i="40"/>
  <c r="E287" i="40"/>
  <c r="N286" i="40"/>
  <c r="M286" i="40"/>
  <c r="L286" i="40"/>
  <c r="K286" i="40"/>
  <c r="J286" i="40"/>
  <c r="I286" i="40"/>
  <c r="H286" i="40"/>
  <c r="G286" i="40"/>
  <c r="F286" i="40"/>
  <c r="E286" i="40"/>
  <c r="N285" i="40"/>
  <c r="M285" i="40"/>
  <c r="L285" i="40"/>
  <c r="K285" i="40"/>
  <c r="J285" i="40"/>
  <c r="I285" i="40"/>
  <c r="H285" i="40"/>
  <c r="G285" i="40"/>
  <c r="F285" i="40"/>
  <c r="E285" i="40"/>
  <c r="V284" i="40"/>
  <c r="U284" i="40"/>
  <c r="R284" i="40"/>
  <c r="Q284" i="40"/>
  <c r="P284" i="40"/>
  <c r="M284" i="40"/>
  <c r="N284" i="40" a="1"/>
  <c r="N284" i="40"/>
  <c r="K284" i="40"/>
  <c r="L284" i="40" a="1"/>
  <c r="L284" i="40"/>
  <c r="I284" i="40"/>
  <c r="J284" i="40" a="1"/>
  <c r="J284" i="40"/>
  <c r="G284" i="40"/>
  <c r="H284" i="40" a="1"/>
  <c r="H284" i="40"/>
  <c r="E284" i="40"/>
  <c r="F284" i="40" a="1"/>
  <c r="F284" i="40"/>
  <c r="C284" i="40"/>
  <c r="D284" i="40" a="1"/>
  <c r="D284" i="40"/>
  <c r="N283" i="40"/>
  <c r="M283" i="40"/>
  <c r="L283" i="40"/>
  <c r="K283" i="40"/>
  <c r="J283" i="40"/>
  <c r="I283" i="40"/>
  <c r="H283" i="40"/>
  <c r="G283" i="40"/>
  <c r="F283" i="40"/>
  <c r="E283" i="40"/>
  <c r="N282" i="40"/>
  <c r="M282" i="40"/>
  <c r="L282" i="40"/>
  <c r="K282" i="40"/>
  <c r="J282" i="40"/>
  <c r="I282" i="40"/>
  <c r="H282" i="40"/>
  <c r="G282" i="40"/>
  <c r="F282" i="40"/>
  <c r="E282" i="40"/>
  <c r="N281" i="40"/>
  <c r="M281" i="40"/>
  <c r="L281" i="40"/>
  <c r="K281" i="40"/>
  <c r="J281" i="40"/>
  <c r="I281" i="40"/>
  <c r="H281" i="40"/>
  <c r="G281" i="40"/>
  <c r="F281" i="40"/>
  <c r="E281" i="40"/>
  <c r="N280" i="40"/>
  <c r="M280" i="40"/>
  <c r="L280" i="40"/>
  <c r="K280" i="40"/>
  <c r="J280" i="40"/>
  <c r="I280" i="40"/>
  <c r="H280" i="40"/>
  <c r="G280" i="40"/>
  <c r="F280" i="40"/>
  <c r="E280" i="40"/>
  <c r="N279" i="40"/>
  <c r="M279" i="40"/>
  <c r="L279" i="40"/>
  <c r="K279" i="40"/>
  <c r="J279" i="40"/>
  <c r="I279" i="40"/>
  <c r="H279" i="40"/>
  <c r="G279" i="40"/>
  <c r="F279" i="40"/>
  <c r="E279" i="40"/>
  <c r="V278" i="40"/>
  <c r="U278" i="40"/>
  <c r="R278" i="40"/>
  <c r="Q278" i="40"/>
  <c r="P278" i="40"/>
  <c r="M278" i="40"/>
  <c r="N278" i="40" a="1"/>
  <c r="N278" i="40"/>
  <c r="K278" i="40"/>
  <c r="L278" i="40" a="1"/>
  <c r="L278" i="40"/>
  <c r="I278" i="40"/>
  <c r="J278" i="40" a="1"/>
  <c r="J278" i="40"/>
  <c r="G278" i="40"/>
  <c r="H278" i="40" a="1"/>
  <c r="H278" i="40"/>
  <c r="E278" i="40"/>
  <c r="F278" i="40" a="1"/>
  <c r="F278" i="40"/>
  <c r="C278" i="40"/>
  <c r="D278" i="40" a="1"/>
  <c r="D278" i="40"/>
  <c r="N277" i="40"/>
  <c r="M277" i="40"/>
  <c r="L277" i="40"/>
  <c r="K277" i="40"/>
  <c r="J277" i="40"/>
  <c r="I277" i="40"/>
  <c r="H277" i="40"/>
  <c r="G277" i="40"/>
  <c r="F277" i="40"/>
  <c r="E277" i="40"/>
  <c r="N276" i="40"/>
  <c r="M276" i="40"/>
  <c r="L276" i="40"/>
  <c r="K276" i="40"/>
  <c r="J276" i="40"/>
  <c r="I276" i="40"/>
  <c r="H276" i="40"/>
  <c r="G276" i="40"/>
  <c r="F276" i="40"/>
  <c r="E276" i="40"/>
  <c r="N275" i="40"/>
  <c r="M275" i="40"/>
  <c r="L275" i="40"/>
  <c r="K275" i="40"/>
  <c r="J275" i="40"/>
  <c r="I275" i="40"/>
  <c r="H275" i="40"/>
  <c r="G275" i="40"/>
  <c r="F275" i="40"/>
  <c r="E275" i="40"/>
  <c r="N274" i="40"/>
  <c r="M274" i="40"/>
  <c r="L274" i="40"/>
  <c r="K274" i="40"/>
  <c r="J274" i="40"/>
  <c r="I274" i="40"/>
  <c r="H274" i="40"/>
  <c r="G274" i="40"/>
  <c r="F274" i="40"/>
  <c r="E274" i="40"/>
  <c r="N273" i="40"/>
  <c r="M273" i="40"/>
  <c r="L273" i="40"/>
  <c r="K273" i="40"/>
  <c r="J273" i="40"/>
  <c r="I273" i="40"/>
  <c r="H273" i="40"/>
  <c r="G273" i="40"/>
  <c r="F273" i="40"/>
  <c r="E273" i="40"/>
  <c r="V272" i="40"/>
  <c r="U272" i="40"/>
  <c r="R272" i="40"/>
  <c r="Q272" i="40"/>
  <c r="P272" i="40"/>
  <c r="M272" i="40"/>
  <c r="N272" i="40" a="1"/>
  <c r="N272" i="40"/>
  <c r="K272" i="40"/>
  <c r="L272" i="40" a="1"/>
  <c r="L272" i="40"/>
  <c r="I272" i="40"/>
  <c r="J272" i="40" a="1"/>
  <c r="J272" i="40"/>
  <c r="G272" i="40"/>
  <c r="H272" i="40" a="1"/>
  <c r="H272" i="40"/>
  <c r="E272" i="40"/>
  <c r="F272" i="40" a="1"/>
  <c r="F272" i="40"/>
  <c r="C272" i="40"/>
  <c r="D272" i="40" a="1"/>
  <c r="D272" i="40"/>
  <c r="N271" i="40"/>
  <c r="M271" i="40"/>
  <c r="L271" i="40"/>
  <c r="K271" i="40"/>
  <c r="J271" i="40"/>
  <c r="I271" i="40"/>
  <c r="H271" i="40"/>
  <c r="G271" i="40"/>
  <c r="F271" i="40"/>
  <c r="E271" i="40"/>
  <c r="N270" i="40"/>
  <c r="M270" i="40"/>
  <c r="L270" i="40"/>
  <c r="K270" i="40"/>
  <c r="J270" i="40"/>
  <c r="I270" i="40"/>
  <c r="H270" i="40"/>
  <c r="G270" i="40"/>
  <c r="F270" i="40"/>
  <c r="E270" i="40"/>
  <c r="N269" i="40"/>
  <c r="M269" i="40"/>
  <c r="L269" i="40"/>
  <c r="K269" i="40"/>
  <c r="J269" i="40"/>
  <c r="I269" i="40"/>
  <c r="H269" i="40"/>
  <c r="G269" i="40"/>
  <c r="F269" i="40"/>
  <c r="E269" i="40"/>
  <c r="N268" i="40"/>
  <c r="M268" i="40"/>
  <c r="L268" i="40"/>
  <c r="K268" i="40"/>
  <c r="J268" i="40"/>
  <c r="I268" i="40"/>
  <c r="H268" i="40"/>
  <c r="G268" i="40"/>
  <c r="F268" i="40"/>
  <c r="E268" i="40"/>
  <c r="N267" i="40"/>
  <c r="M267" i="40"/>
  <c r="L267" i="40"/>
  <c r="K267" i="40"/>
  <c r="J267" i="40"/>
  <c r="I267" i="40"/>
  <c r="H267" i="40"/>
  <c r="G267" i="40"/>
  <c r="F267" i="40"/>
  <c r="E267" i="40"/>
  <c r="V266" i="40"/>
  <c r="U266" i="40"/>
  <c r="R266" i="40"/>
  <c r="Q266" i="40"/>
  <c r="P266" i="40"/>
  <c r="M266" i="40"/>
  <c r="N266" i="40" a="1"/>
  <c r="N266" i="40"/>
  <c r="K266" i="40"/>
  <c r="L266" i="40" a="1"/>
  <c r="L266" i="40"/>
  <c r="I266" i="40"/>
  <c r="J266" i="40" a="1"/>
  <c r="J266" i="40"/>
  <c r="G266" i="40"/>
  <c r="H266" i="40" a="1"/>
  <c r="H266" i="40"/>
  <c r="E266" i="40"/>
  <c r="F266" i="40" a="1"/>
  <c r="F266" i="40"/>
  <c r="C266" i="40"/>
  <c r="D266" i="40" a="1"/>
  <c r="D266" i="40"/>
  <c r="N265" i="40"/>
  <c r="M265" i="40"/>
  <c r="L265" i="40"/>
  <c r="K265" i="40"/>
  <c r="J265" i="40"/>
  <c r="I265" i="40"/>
  <c r="H265" i="40"/>
  <c r="G265" i="40"/>
  <c r="F265" i="40"/>
  <c r="E265" i="40"/>
  <c r="N264" i="40"/>
  <c r="M264" i="40"/>
  <c r="L264" i="40"/>
  <c r="K264" i="40"/>
  <c r="J264" i="40"/>
  <c r="I264" i="40"/>
  <c r="H264" i="40"/>
  <c r="G264" i="40"/>
  <c r="F264" i="40"/>
  <c r="E264" i="40"/>
  <c r="N263" i="40"/>
  <c r="M263" i="40"/>
  <c r="L263" i="40"/>
  <c r="K263" i="40"/>
  <c r="J263" i="40"/>
  <c r="I263" i="40"/>
  <c r="H263" i="40"/>
  <c r="G263" i="40"/>
  <c r="F263" i="40"/>
  <c r="E263" i="40"/>
  <c r="N262" i="40"/>
  <c r="M262" i="40"/>
  <c r="L262" i="40"/>
  <c r="K262" i="40"/>
  <c r="J262" i="40"/>
  <c r="I262" i="40"/>
  <c r="H262" i="40"/>
  <c r="G262" i="40"/>
  <c r="F262" i="40"/>
  <c r="E262" i="40"/>
  <c r="N261" i="40"/>
  <c r="M261" i="40"/>
  <c r="L261" i="40"/>
  <c r="K261" i="40"/>
  <c r="J261" i="40"/>
  <c r="I261" i="40"/>
  <c r="H261" i="40"/>
  <c r="G261" i="40"/>
  <c r="F261" i="40"/>
  <c r="E261" i="40"/>
  <c r="V260" i="40"/>
  <c r="U260" i="40"/>
  <c r="R260" i="40"/>
  <c r="Q260" i="40"/>
  <c r="P260" i="40"/>
  <c r="M260" i="40"/>
  <c r="N260" i="40" a="1"/>
  <c r="N260" i="40"/>
  <c r="K260" i="40"/>
  <c r="L260" i="40" a="1"/>
  <c r="L260" i="40"/>
  <c r="I260" i="40"/>
  <c r="J260" i="40" a="1"/>
  <c r="J260" i="40"/>
  <c r="G260" i="40"/>
  <c r="H260" i="40" a="1"/>
  <c r="H260" i="40"/>
  <c r="E260" i="40"/>
  <c r="F260" i="40" a="1"/>
  <c r="F260" i="40"/>
  <c r="C260" i="40"/>
  <c r="D260" i="40" a="1"/>
  <c r="D260" i="40"/>
  <c r="N259" i="40"/>
  <c r="M259" i="40"/>
  <c r="L259" i="40"/>
  <c r="K259" i="40"/>
  <c r="J259" i="40"/>
  <c r="I259" i="40"/>
  <c r="H259" i="40"/>
  <c r="G259" i="40"/>
  <c r="F259" i="40"/>
  <c r="E259" i="40"/>
  <c r="N258" i="40"/>
  <c r="M258" i="40"/>
  <c r="L258" i="40"/>
  <c r="K258" i="40"/>
  <c r="J258" i="40"/>
  <c r="I258" i="40"/>
  <c r="H258" i="40"/>
  <c r="G258" i="40"/>
  <c r="F258" i="40"/>
  <c r="E258" i="40"/>
  <c r="N257" i="40"/>
  <c r="M257" i="40"/>
  <c r="L257" i="40"/>
  <c r="K257" i="40"/>
  <c r="J257" i="40"/>
  <c r="I257" i="40"/>
  <c r="H257" i="40"/>
  <c r="G257" i="40"/>
  <c r="F257" i="40"/>
  <c r="E257" i="40"/>
  <c r="N256" i="40"/>
  <c r="M256" i="40"/>
  <c r="L256" i="40"/>
  <c r="K256" i="40"/>
  <c r="J256" i="40"/>
  <c r="I256" i="40"/>
  <c r="H256" i="40"/>
  <c r="G256" i="40"/>
  <c r="F256" i="40"/>
  <c r="E256" i="40"/>
  <c r="N255" i="40"/>
  <c r="M255" i="40"/>
  <c r="L255" i="40"/>
  <c r="K255" i="40"/>
  <c r="J255" i="40"/>
  <c r="I255" i="40"/>
  <c r="H255" i="40"/>
  <c r="G255" i="40"/>
  <c r="F255" i="40"/>
  <c r="E255" i="40"/>
  <c r="V254" i="40"/>
  <c r="U254" i="40"/>
  <c r="R254" i="40"/>
  <c r="Q254" i="40"/>
  <c r="P254" i="40"/>
  <c r="M254" i="40"/>
  <c r="N254" i="40" a="1"/>
  <c r="N254" i="40"/>
  <c r="K254" i="40"/>
  <c r="L254" i="40" a="1"/>
  <c r="L254" i="40"/>
  <c r="I254" i="40"/>
  <c r="J254" i="40" a="1"/>
  <c r="J254" i="40"/>
  <c r="G254" i="40"/>
  <c r="H254" i="40" a="1"/>
  <c r="H254" i="40"/>
  <c r="E254" i="40"/>
  <c r="F254" i="40" a="1"/>
  <c r="F254" i="40"/>
  <c r="C254" i="40"/>
  <c r="D254" i="40" a="1"/>
  <c r="D254" i="40"/>
  <c r="N253" i="40"/>
  <c r="M253" i="40"/>
  <c r="L253" i="40"/>
  <c r="K253" i="40"/>
  <c r="J253" i="40"/>
  <c r="I253" i="40"/>
  <c r="H253" i="40"/>
  <c r="G253" i="40"/>
  <c r="F253" i="40"/>
  <c r="E253" i="40"/>
  <c r="N252" i="40"/>
  <c r="M252" i="40"/>
  <c r="L252" i="40"/>
  <c r="K252" i="40"/>
  <c r="J252" i="40"/>
  <c r="I252" i="40"/>
  <c r="H252" i="40"/>
  <c r="G252" i="40"/>
  <c r="F252" i="40"/>
  <c r="E252" i="40"/>
  <c r="N251" i="40"/>
  <c r="M251" i="40"/>
  <c r="L251" i="40"/>
  <c r="K251" i="40"/>
  <c r="J251" i="40"/>
  <c r="I251" i="40"/>
  <c r="H251" i="40"/>
  <c r="G251" i="40"/>
  <c r="F251" i="40"/>
  <c r="E251" i="40"/>
  <c r="N250" i="40"/>
  <c r="M250" i="40"/>
  <c r="L250" i="40"/>
  <c r="K250" i="40"/>
  <c r="J250" i="40"/>
  <c r="I250" i="40"/>
  <c r="H250" i="40"/>
  <c r="G250" i="40"/>
  <c r="F250" i="40"/>
  <c r="E250" i="40"/>
  <c r="N249" i="40"/>
  <c r="M249" i="40"/>
  <c r="L249" i="40"/>
  <c r="K249" i="40"/>
  <c r="J249" i="40"/>
  <c r="I249" i="40"/>
  <c r="H249" i="40"/>
  <c r="G249" i="40"/>
  <c r="F249" i="40"/>
  <c r="E249" i="40"/>
  <c r="V248" i="40"/>
  <c r="U248" i="40"/>
  <c r="R248" i="40"/>
  <c r="Q248" i="40"/>
  <c r="P248" i="40"/>
  <c r="M248" i="40"/>
  <c r="N248" i="40" a="1"/>
  <c r="N248" i="40"/>
  <c r="K248" i="40"/>
  <c r="L248" i="40" a="1"/>
  <c r="L248" i="40"/>
  <c r="I248" i="40"/>
  <c r="J248" i="40" a="1"/>
  <c r="J248" i="40"/>
  <c r="G248" i="40"/>
  <c r="H248" i="40" a="1"/>
  <c r="H248" i="40"/>
  <c r="E248" i="40"/>
  <c r="F248" i="40" a="1"/>
  <c r="F248" i="40"/>
  <c r="C248" i="40"/>
  <c r="D248" i="40" a="1"/>
  <c r="D248" i="40"/>
  <c r="N247" i="40"/>
  <c r="M247" i="40"/>
  <c r="L247" i="40"/>
  <c r="K247" i="40"/>
  <c r="J247" i="40"/>
  <c r="I247" i="40"/>
  <c r="H247" i="40"/>
  <c r="G247" i="40"/>
  <c r="F247" i="40"/>
  <c r="E247" i="40"/>
  <c r="N246" i="40"/>
  <c r="M246" i="40"/>
  <c r="L246" i="40"/>
  <c r="K246" i="40"/>
  <c r="J246" i="40"/>
  <c r="I246" i="40"/>
  <c r="H246" i="40"/>
  <c r="G246" i="40"/>
  <c r="F246" i="40"/>
  <c r="E246" i="40"/>
  <c r="N245" i="40"/>
  <c r="M245" i="40"/>
  <c r="L245" i="40"/>
  <c r="K245" i="40"/>
  <c r="J245" i="40"/>
  <c r="I245" i="40"/>
  <c r="H245" i="40"/>
  <c r="G245" i="40"/>
  <c r="F245" i="40"/>
  <c r="E245" i="40"/>
  <c r="N244" i="40"/>
  <c r="M244" i="40"/>
  <c r="L244" i="40"/>
  <c r="K244" i="40"/>
  <c r="J244" i="40"/>
  <c r="I244" i="40"/>
  <c r="H244" i="40"/>
  <c r="G244" i="40"/>
  <c r="F244" i="40"/>
  <c r="E244" i="40"/>
  <c r="N243" i="40"/>
  <c r="M243" i="40"/>
  <c r="L243" i="40"/>
  <c r="K243" i="40"/>
  <c r="J243" i="40"/>
  <c r="I243" i="40"/>
  <c r="H243" i="40"/>
  <c r="G243" i="40"/>
  <c r="F243" i="40"/>
  <c r="E243" i="40"/>
  <c r="V242" i="40"/>
  <c r="U242" i="40"/>
  <c r="R242" i="40"/>
  <c r="Q242" i="40"/>
  <c r="P242" i="40"/>
  <c r="M242" i="40"/>
  <c r="N242" i="40" a="1"/>
  <c r="N242" i="40"/>
  <c r="K242" i="40"/>
  <c r="L242" i="40" a="1"/>
  <c r="L242" i="40"/>
  <c r="I242" i="40"/>
  <c r="J242" i="40" a="1"/>
  <c r="J242" i="40"/>
  <c r="G242" i="40"/>
  <c r="H242" i="40" a="1"/>
  <c r="H242" i="40"/>
  <c r="E242" i="40"/>
  <c r="F242" i="40" a="1"/>
  <c r="F242" i="40"/>
  <c r="C242" i="40"/>
  <c r="D242" i="40" a="1"/>
  <c r="D242" i="40"/>
  <c r="N241" i="40"/>
  <c r="M241" i="40"/>
  <c r="L241" i="40"/>
  <c r="K241" i="40"/>
  <c r="J241" i="40"/>
  <c r="I241" i="40"/>
  <c r="H241" i="40"/>
  <c r="G241" i="40"/>
  <c r="F241" i="40"/>
  <c r="E241" i="40"/>
  <c r="N240" i="40"/>
  <c r="M240" i="40"/>
  <c r="L240" i="40"/>
  <c r="K240" i="40"/>
  <c r="J240" i="40"/>
  <c r="I240" i="40"/>
  <c r="H240" i="40"/>
  <c r="G240" i="40"/>
  <c r="F240" i="40"/>
  <c r="E240" i="40"/>
  <c r="N239" i="40"/>
  <c r="M239" i="40"/>
  <c r="L239" i="40"/>
  <c r="K239" i="40"/>
  <c r="J239" i="40"/>
  <c r="I239" i="40"/>
  <c r="H239" i="40"/>
  <c r="G239" i="40"/>
  <c r="F239" i="40"/>
  <c r="E239" i="40"/>
  <c r="N238" i="40"/>
  <c r="M238" i="40"/>
  <c r="L238" i="40"/>
  <c r="K238" i="40"/>
  <c r="J238" i="40"/>
  <c r="I238" i="40"/>
  <c r="H238" i="40"/>
  <c r="G238" i="40"/>
  <c r="F238" i="40"/>
  <c r="E238" i="40"/>
  <c r="N237" i="40"/>
  <c r="M237" i="40"/>
  <c r="L237" i="40"/>
  <c r="K237" i="40"/>
  <c r="J237" i="40"/>
  <c r="I237" i="40"/>
  <c r="H237" i="40"/>
  <c r="G237" i="40"/>
  <c r="F237" i="40"/>
  <c r="E237" i="40"/>
  <c r="V236" i="40"/>
  <c r="U236" i="40"/>
  <c r="R236" i="40"/>
  <c r="Q236" i="40"/>
  <c r="P236" i="40"/>
  <c r="M236" i="40"/>
  <c r="N236" i="40" a="1"/>
  <c r="N236" i="40"/>
  <c r="K236" i="40"/>
  <c r="L236" i="40" a="1"/>
  <c r="L236" i="40"/>
  <c r="I236" i="40"/>
  <c r="J236" i="40" a="1"/>
  <c r="J236" i="40"/>
  <c r="G236" i="40"/>
  <c r="H236" i="40" a="1"/>
  <c r="H236" i="40"/>
  <c r="E236" i="40"/>
  <c r="F236" i="40" a="1"/>
  <c r="F236" i="40"/>
  <c r="C236" i="40"/>
  <c r="D236" i="40" a="1"/>
  <c r="D236" i="40"/>
  <c r="N235" i="40"/>
  <c r="M235" i="40"/>
  <c r="L235" i="40"/>
  <c r="K235" i="40"/>
  <c r="J235" i="40"/>
  <c r="I235" i="40"/>
  <c r="H235" i="40"/>
  <c r="G235" i="40"/>
  <c r="F235" i="40"/>
  <c r="E235" i="40"/>
  <c r="N234" i="40"/>
  <c r="M234" i="40"/>
  <c r="L234" i="40"/>
  <c r="K234" i="40"/>
  <c r="J234" i="40"/>
  <c r="I234" i="40"/>
  <c r="H234" i="40"/>
  <c r="G234" i="40"/>
  <c r="F234" i="40"/>
  <c r="E234" i="40"/>
  <c r="N233" i="40"/>
  <c r="M233" i="40"/>
  <c r="L233" i="40"/>
  <c r="K233" i="40"/>
  <c r="J233" i="40"/>
  <c r="I233" i="40"/>
  <c r="H233" i="40"/>
  <c r="G233" i="40"/>
  <c r="F233" i="40"/>
  <c r="E233" i="40"/>
  <c r="N232" i="40"/>
  <c r="M232" i="40"/>
  <c r="L232" i="40"/>
  <c r="K232" i="40"/>
  <c r="J232" i="40"/>
  <c r="I232" i="40"/>
  <c r="H232" i="40"/>
  <c r="G232" i="40"/>
  <c r="F232" i="40"/>
  <c r="E232" i="40"/>
  <c r="N231" i="40"/>
  <c r="M231" i="40"/>
  <c r="L231" i="40"/>
  <c r="K231" i="40"/>
  <c r="J231" i="40"/>
  <c r="I231" i="40"/>
  <c r="H231" i="40"/>
  <c r="G231" i="40"/>
  <c r="F231" i="40"/>
  <c r="E231" i="40"/>
  <c r="V230" i="40"/>
  <c r="U230" i="40"/>
  <c r="R230" i="40"/>
  <c r="Q230" i="40"/>
  <c r="P230" i="40"/>
  <c r="M230" i="40"/>
  <c r="N230" i="40" a="1"/>
  <c r="N230" i="40"/>
  <c r="K230" i="40"/>
  <c r="L230" i="40" a="1"/>
  <c r="L230" i="40"/>
  <c r="I230" i="40"/>
  <c r="J230" i="40" a="1"/>
  <c r="J230" i="40"/>
  <c r="G230" i="40"/>
  <c r="H230" i="40" a="1"/>
  <c r="H230" i="40"/>
  <c r="E230" i="40"/>
  <c r="F230" i="40" a="1"/>
  <c r="F230" i="40"/>
  <c r="C230" i="40"/>
  <c r="D230" i="40" a="1"/>
  <c r="D230" i="40"/>
  <c r="N229" i="40"/>
  <c r="M229" i="40"/>
  <c r="L229" i="40"/>
  <c r="K229" i="40"/>
  <c r="J229" i="40"/>
  <c r="I229" i="40"/>
  <c r="H229" i="40"/>
  <c r="G229" i="40"/>
  <c r="F229" i="40"/>
  <c r="E229" i="40"/>
  <c r="N228" i="40"/>
  <c r="M228" i="40"/>
  <c r="L228" i="40"/>
  <c r="K228" i="40"/>
  <c r="J228" i="40"/>
  <c r="I228" i="40"/>
  <c r="H228" i="40"/>
  <c r="G228" i="40"/>
  <c r="F228" i="40"/>
  <c r="E228" i="40"/>
  <c r="N227" i="40"/>
  <c r="M227" i="40"/>
  <c r="L227" i="40"/>
  <c r="K227" i="40"/>
  <c r="J227" i="40"/>
  <c r="I227" i="40"/>
  <c r="H227" i="40"/>
  <c r="G227" i="40"/>
  <c r="F227" i="40"/>
  <c r="E227" i="40"/>
  <c r="N226" i="40"/>
  <c r="M226" i="40"/>
  <c r="L226" i="40"/>
  <c r="K226" i="40"/>
  <c r="J226" i="40"/>
  <c r="I226" i="40"/>
  <c r="H226" i="40"/>
  <c r="G226" i="40"/>
  <c r="F226" i="40"/>
  <c r="E226" i="40"/>
  <c r="N225" i="40"/>
  <c r="M225" i="40"/>
  <c r="L225" i="40"/>
  <c r="K225" i="40"/>
  <c r="J225" i="40"/>
  <c r="I225" i="40"/>
  <c r="H225" i="40"/>
  <c r="G225" i="40"/>
  <c r="F225" i="40"/>
  <c r="E225" i="40"/>
  <c r="V224" i="40"/>
  <c r="U224" i="40"/>
  <c r="R224" i="40"/>
  <c r="Q224" i="40"/>
  <c r="P224" i="40"/>
  <c r="M224" i="40"/>
  <c r="N224" i="40" a="1"/>
  <c r="N224" i="40"/>
  <c r="K224" i="40"/>
  <c r="L224" i="40" a="1"/>
  <c r="L224" i="40"/>
  <c r="I224" i="40"/>
  <c r="J224" i="40" a="1"/>
  <c r="J224" i="40"/>
  <c r="G224" i="40"/>
  <c r="H224" i="40" a="1"/>
  <c r="H224" i="40"/>
  <c r="E224" i="40"/>
  <c r="F224" i="40" a="1"/>
  <c r="F224" i="40"/>
  <c r="C224" i="40"/>
  <c r="D224" i="40" a="1"/>
  <c r="D224" i="40"/>
  <c r="N223" i="40"/>
  <c r="M223" i="40"/>
  <c r="L223" i="40"/>
  <c r="K223" i="40"/>
  <c r="J223" i="40"/>
  <c r="I223" i="40"/>
  <c r="H223" i="40"/>
  <c r="G223" i="40"/>
  <c r="F223" i="40"/>
  <c r="E223" i="40"/>
  <c r="N222" i="40"/>
  <c r="M222" i="40"/>
  <c r="L222" i="40"/>
  <c r="K222" i="40"/>
  <c r="J222" i="40"/>
  <c r="I222" i="40"/>
  <c r="H222" i="40"/>
  <c r="G222" i="40"/>
  <c r="F222" i="40"/>
  <c r="E222" i="40"/>
  <c r="N221" i="40"/>
  <c r="M221" i="40"/>
  <c r="L221" i="40"/>
  <c r="K221" i="40"/>
  <c r="J221" i="40"/>
  <c r="I221" i="40"/>
  <c r="H221" i="40"/>
  <c r="G221" i="40"/>
  <c r="F221" i="40"/>
  <c r="E221" i="40"/>
  <c r="N220" i="40"/>
  <c r="M220" i="40"/>
  <c r="L220" i="40"/>
  <c r="K220" i="40"/>
  <c r="J220" i="40"/>
  <c r="I220" i="40"/>
  <c r="H220" i="40"/>
  <c r="G220" i="40"/>
  <c r="F220" i="40"/>
  <c r="E220" i="40"/>
  <c r="N219" i="40"/>
  <c r="M219" i="40"/>
  <c r="L219" i="40"/>
  <c r="K219" i="40"/>
  <c r="J219" i="40"/>
  <c r="I219" i="40"/>
  <c r="H219" i="40"/>
  <c r="G219" i="40"/>
  <c r="F219" i="40"/>
  <c r="E219" i="40"/>
  <c r="V218" i="40"/>
  <c r="U218" i="40"/>
  <c r="R218" i="40"/>
  <c r="Q218" i="40"/>
  <c r="P218" i="40"/>
  <c r="M218" i="40"/>
  <c r="N218" i="40" a="1"/>
  <c r="N218" i="40"/>
  <c r="K218" i="40"/>
  <c r="L218" i="40" a="1"/>
  <c r="L218" i="40"/>
  <c r="I218" i="40"/>
  <c r="J218" i="40" a="1"/>
  <c r="J218" i="40"/>
  <c r="G218" i="40"/>
  <c r="H218" i="40" a="1"/>
  <c r="H218" i="40"/>
  <c r="E218" i="40"/>
  <c r="F218" i="40" a="1"/>
  <c r="F218" i="40"/>
  <c r="C218" i="40"/>
  <c r="D218" i="40" a="1"/>
  <c r="D218" i="40"/>
  <c r="N217" i="40"/>
  <c r="M217" i="40"/>
  <c r="L217" i="40"/>
  <c r="K217" i="40"/>
  <c r="J217" i="40"/>
  <c r="I217" i="40"/>
  <c r="H217" i="40"/>
  <c r="G217" i="40"/>
  <c r="F217" i="40"/>
  <c r="E217" i="40"/>
  <c r="N216" i="40"/>
  <c r="M216" i="40"/>
  <c r="L216" i="40"/>
  <c r="K216" i="40"/>
  <c r="J216" i="40"/>
  <c r="I216" i="40"/>
  <c r="H216" i="40"/>
  <c r="G216" i="40"/>
  <c r="F216" i="40"/>
  <c r="E216" i="40"/>
  <c r="N215" i="40"/>
  <c r="M215" i="40"/>
  <c r="L215" i="40"/>
  <c r="K215" i="40"/>
  <c r="J215" i="40"/>
  <c r="I215" i="40"/>
  <c r="H215" i="40"/>
  <c r="G215" i="40"/>
  <c r="F215" i="40"/>
  <c r="E215" i="40"/>
  <c r="N214" i="40"/>
  <c r="M214" i="40"/>
  <c r="L214" i="40"/>
  <c r="K214" i="40"/>
  <c r="J214" i="40"/>
  <c r="I214" i="40"/>
  <c r="H214" i="40"/>
  <c r="G214" i="40"/>
  <c r="F214" i="40"/>
  <c r="E214" i="40"/>
  <c r="N213" i="40"/>
  <c r="M213" i="40"/>
  <c r="L213" i="40"/>
  <c r="K213" i="40"/>
  <c r="J213" i="40"/>
  <c r="I213" i="40"/>
  <c r="H213" i="40"/>
  <c r="G213" i="40"/>
  <c r="F213" i="40"/>
  <c r="E213" i="40"/>
  <c r="V212" i="40"/>
  <c r="U212" i="40"/>
  <c r="R212" i="40"/>
  <c r="Q212" i="40"/>
  <c r="P212" i="40"/>
  <c r="M212" i="40"/>
  <c r="N212" i="40" a="1"/>
  <c r="N212" i="40"/>
  <c r="K212" i="40"/>
  <c r="L212" i="40" a="1"/>
  <c r="L212" i="40"/>
  <c r="I212" i="40"/>
  <c r="J212" i="40" a="1"/>
  <c r="J212" i="40"/>
  <c r="G212" i="40"/>
  <c r="H212" i="40" a="1"/>
  <c r="H212" i="40"/>
  <c r="E212" i="40"/>
  <c r="F212" i="40" a="1"/>
  <c r="F212" i="40"/>
  <c r="C212" i="40"/>
  <c r="D212" i="40" a="1"/>
  <c r="D212" i="40"/>
  <c r="N211" i="40"/>
  <c r="M211" i="40"/>
  <c r="L211" i="40"/>
  <c r="K211" i="40"/>
  <c r="J211" i="40"/>
  <c r="I211" i="40"/>
  <c r="H211" i="40"/>
  <c r="G211" i="40"/>
  <c r="F211" i="40"/>
  <c r="E211" i="40"/>
  <c r="N210" i="40"/>
  <c r="M210" i="40"/>
  <c r="L210" i="40"/>
  <c r="K210" i="40"/>
  <c r="J210" i="40"/>
  <c r="I210" i="40"/>
  <c r="H210" i="40"/>
  <c r="G210" i="40"/>
  <c r="F210" i="40"/>
  <c r="E210" i="40"/>
  <c r="N209" i="40"/>
  <c r="M209" i="40"/>
  <c r="L209" i="40"/>
  <c r="K209" i="40"/>
  <c r="J209" i="40"/>
  <c r="I209" i="40"/>
  <c r="H209" i="40"/>
  <c r="G209" i="40"/>
  <c r="F209" i="40"/>
  <c r="E209" i="40"/>
  <c r="N208" i="40"/>
  <c r="M208" i="40"/>
  <c r="L208" i="40"/>
  <c r="K208" i="40"/>
  <c r="J208" i="40"/>
  <c r="I208" i="40"/>
  <c r="H208" i="40"/>
  <c r="G208" i="40"/>
  <c r="F208" i="40"/>
  <c r="E208" i="40"/>
  <c r="N207" i="40"/>
  <c r="M207" i="40"/>
  <c r="L207" i="40"/>
  <c r="K207" i="40"/>
  <c r="J207" i="40"/>
  <c r="I207" i="40"/>
  <c r="H207" i="40"/>
  <c r="G207" i="40"/>
  <c r="F207" i="40"/>
  <c r="E207" i="40"/>
  <c r="V206" i="40"/>
  <c r="U206" i="40"/>
  <c r="R206" i="40"/>
  <c r="Q206" i="40"/>
  <c r="P206" i="40"/>
  <c r="M206" i="40"/>
  <c r="N206" i="40" a="1"/>
  <c r="N206" i="40"/>
  <c r="K206" i="40"/>
  <c r="L206" i="40" a="1"/>
  <c r="L206" i="40"/>
  <c r="I206" i="40"/>
  <c r="J206" i="40" a="1"/>
  <c r="J206" i="40"/>
  <c r="G206" i="40"/>
  <c r="H206" i="40" a="1"/>
  <c r="H206" i="40"/>
  <c r="E206" i="40"/>
  <c r="F206" i="40" a="1"/>
  <c r="F206" i="40"/>
  <c r="C206" i="40"/>
  <c r="D206" i="40" a="1"/>
  <c r="D206" i="40"/>
  <c r="N205" i="40"/>
  <c r="M205" i="40"/>
  <c r="L205" i="40"/>
  <c r="K205" i="40"/>
  <c r="J205" i="40"/>
  <c r="I205" i="40"/>
  <c r="H205" i="40"/>
  <c r="G205" i="40"/>
  <c r="F205" i="40"/>
  <c r="E205" i="40"/>
  <c r="N204" i="40"/>
  <c r="M204" i="40"/>
  <c r="L204" i="40"/>
  <c r="K204" i="40"/>
  <c r="J204" i="40"/>
  <c r="I204" i="40"/>
  <c r="H204" i="40"/>
  <c r="G204" i="40"/>
  <c r="F204" i="40"/>
  <c r="E204" i="40"/>
  <c r="N203" i="40"/>
  <c r="M203" i="40"/>
  <c r="L203" i="40"/>
  <c r="K203" i="40"/>
  <c r="J203" i="40"/>
  <c r="I203" i="40"/>
  <c r="H203" i="40"/>
  <c r="G203" i="40"/>
  <c r="F203" i="40"/>
  <c r="E203" i="40"/>
  <c r="N202" i="40"/>
  <c r="M202" i="40"/>
  <c r="L202" i="40"/>
  <c r="K202" i="40"/>
  <c r="J202" i="40"/>
  <c r="I202" i="40"/>
  <c r="H202" i="40"/>
  <c r="G202" i="40"/>
  <c r="F202" i="40"/>
  <c r="E202" i="40"/>
  <c r="N201" i="40"/>
  <c r="M201" i="40"/>
  <c r="L201" i="40"/>
  <c r="K201" i="40"/>
  <c r="J201" i="40"/>
  <c r="I201" i="40"/>
  <c r="H201" i="40"/>
  <c r="G201" i="40"/>
  <c r="F201" i="40"/>
  <c r="E201" i="40"/>
  <c r="V200" i="40"/>
  <c r="U200" i="40"/>
  <c r="R200" i="40"/>
  <c r="Q200" i="40"/>
  <c r="P200" i="40"/>
  <c r="M200" i="40"/>
  <c r="N200" i="40" a="1"/>
  <c r="N200" i="40"/>
  <c r="K200" i="40"/>
  <c r="L200" i="40" a="1"/>
  <c r="L200" i="40"/>
  <c r="I200" i="40"/>
  <c r="J200" i="40" a="1"/>
  <c r="J200" i="40"/>
  <c r="G200" i="40"/>
  <c r="H200" i="40" a="1"/>
  <c r="H200" i="40"/>
  <c r="E200" i="40"/>
  <c r="F200" i="40" a="1"/>
  <c r="F200" i="40"/>
  <c r="C200" i="40"/>
  <c r="D200" i="40" a="1"/>
  <c r="D200" i="40"/>
  <c r="N199" i="40"/>
  <c r="M199" i="40"/>
  <c r="L199" i="40"/>
  <c r="K199" i="40"/>
  <c r="J199" i="40"/>
  <c r="I199" i="40"/>
  <c r="H199" i="40"/>
  <c r="G199" i="40"/>
  <c r="F199" i="40"/>
  <c r="E199" i="40"/>
  <c r="N198" i="40"/>
  <c r="M198" i="40"/>
  <c r="L198" i="40"/>
  <c r="K198" i="40"/>
  <c r="J198" i="40"/>
  <c r="I198" i="40"/>
  <c r="H198" i="40"/>
  <c r="G198" i="40"/>
  <c r="F198" i="40"/>
  <c r="E198" i="40"/>
  <c r="N197" i="40"/>
  <c r="M197" i="40"/>
  <c r="L197" i="40"/>
  <c r="K197" i="40"/>
  <c r="J197" i="40"/>
  <c r="I197" i="40"/>
  <c r="H197" i="40"/>
  <c r="G197" i="40"/>
  <c r="F197" i="40"/>
  <c r="E197" i="40"/>
  <c r="N196" i="40"/>
  <c r="M196" i="40"/>
  <c r="L196" i="40"/>
  <c r="K196" i="40"/>
  <c r="J196" i="40"/>
  <c r="I196" i="40"/>
  <c r="H196" i="40"/>
  <c r="G196" i="40"/>
  <c r="F196" i="40"/>
  <c r="E196" i="40"/>
  <c r="N195" i="40"/>
  <c r="M195" i="40"/>
  <c r="L195" i="40"/>
  <c r="K195" i="40"/>
  <c r="J195" i="40"/>
  <c r="I195" i="40"/>
  <c r="H195" i="40"/>
  <c r="G195" i="40"/>
  <c r="F195" i="40"/>
  <c r="E195" i="40"/>
  <c r="V194" i="40"/>
  <c r="U194" i="40"/>
  <c r="R194" i="40"/>
  <c r="Q194" i="40"/>
  <c r="P194" i="40"/>
  <c r="M194" i="40"/>
  <c r="N194" i="40" a="1"/>
  <c r="N194" i="40"/>
  <c r="K194" i="40"/>
  <c r="L194" i="40" a="1"/>
  <c r="L194" i="40"/>
  <c r="I194" i="40"/>
  <c r="J194" i="40" a="1"/>
  <c r="J194" i="40"/>
  <c r="G194" i="40"/>
  <c r="H194" i="40" a="1"/>
  <c r="H194" i="40"/>
  <c r="E194" i="40"/>
  <c r="F194" i="40" a="1"/>
  <c r="F194" i="40"/>
  <c r="C194" i="40"/>
  <c r="D194" i="40" a="1"/>
  <c r="D194" i="40"/>
  <c r="N193" i="40"/>
  <c r="M193" i="40"/>
  <c r="L193" i="40"/>
  <c r="K193" i="40"/>
  <c r="J193" i="40"/>
  <c r="I193" i="40"/>
  <c r="H193" i="40"/>
  <c r="G193" i="40"/>
  <c r="F193" i="40"/>
  <c r="E193" i="40"/>
  <c r="N192" i="40"/>
  <c r="M192" i="40"/>
  <c r="L192" i="40"/>
  <c r="K192" i="40"/>
  <c r="J192" i="40"/>
  <c r="I192" i="40"/>
  <c r="H192" i="40"/>
  <c r="G192" i="40"/>
  <c r="F192" i="40"/>
  <c r="E192" i="40"/>
  <c r="N191" i="40"/>
  <c r="M191" i="40"/>
  <c r="L191" i="40"/>
  <c r="K191" i="40"/>
  <c r="J191" i="40"/>
  <c r="I191" i="40"/>
  <c r="H191" i="40"/>
  <c r="G191" i="40"/>
  <c r="F191" i="40"/>
  <c r="E191" i="40"/>
  <c r="N190" i="40"/>
  <c r="M190" i="40"/>
  <c r="L190" i="40"/>
  <c r="K190" i="40"/>
  <c r="J190" i="40"/>
  <c r="I190" i="40"/>
  <c r="H190" i="40"/>
  <c r="G190" i="40"/>
  <c r="F190" i="40"/>
  <c r="E190" i="40"/>
  <c r="N189" i="40"/>
  <c r="M189" i="40"/>
  <c r="L189" i="40"/>
  <c r="K189" i="40"/>
  <c r="J189" i="40"/>
  <c r="I189" i="40"/>
  <c r="H189" i="40"/>
  <c r="G189" i="40"/>
  <c r="F189" i="40"/>
  <c r="E189" i="40"/>
  <c r="V188" i="40"/>
  <c r="U188" i="40"/>
  <c r="R188" i="40"/>
  <c r="Q188" i="40"/>
  <c r="P188" i="40"/>
  <c r="M188" i="40"/>
  <c r="N188" i="40" a="1"/>
  <c r="N188" i="40"/>
  <c r="K188" i="40"/>
  <c r="L188" i="40" a="1"/>
  <c r="L188" i="40"/>
  <c r="I188" i="40"/>
  <c r="J188" i="40" a="1"/>
  <c r="J188" i="40"/>
  <c r="G188" i="40"/>
  <c r="H188" i="40" a="1"/>
  <c r="H188" i="40"/>
  <c r="E188" i="40"/>
  <c r="F188" i="40" a="1"/>
  <c r="F188" i="40"/>
  <c r="C188" i="40"/>
  <c r="D188" i="40" a="1"/>
  <c r="D188" i="40"/>
  <c r="N187" i="40"/>
  <c r="M187" i="40"/>
  <c r="L187" i="40"/>
  <c r="K187" i="40"/>
  <c r="J187" i="40"/>
  <c r="I187" i="40"/>
  <c r="H187" i="40"/>
  <c r="G187" i="40"/>
  <c r="F187" i="40"/>
  <c r="E187" i="40"/>
  <c r="N186" i="40"/>
  <c r="M186" i="40"/>
  <c r="L186" i="40"/>
  <c r="K186" i="40"/>
  <c r="J186" i="40"/>
  <c r="I186" i="40"/>
  <c r="H186" i="40"/>
  <c r="G186" i="40"/>
  <c r="F186" i="40"/>
  <c r="E186" i="40"/>
  <c r="N185" i="40"/>
  <c r="M185" i="40"/>
  <c r="L185" i="40"/>
  <c r="K185" i="40"/>
  <c r="J185" i="40"/>
  <c r="I185" i="40"/>
  <c r="H185" i="40"/>
  <c r="G185" i="40"/>
  <c r="F185" i="40"/>
  <c r="E185" i="40"/>
  <c r="N184" i="40"/>
  <c r="M184" i="40"/>
  <c r="L184" i="40"/>
  <c r="K184" i="40"/>
  <c r="J184" i="40"/>
  <c r="I184" i="40"/>
  <c r="H184" i="40"/>
  <c r="G184" i="40"/>
  <c r="F184" i="40"/>
  <c r="E184" i="40"/>
  <c r="N183" i="40"/>
  <c r="M183" i="40"/>
  <c r="L183" i="40"/>
  <c r="K183" i="40"/>
  <c r="J183" i="40"/>
  <c r="I183" i="40"/>
  <c r="H183" i="40"/>
  <c r="G183" i="40"/>
  <c r="F183" i="40"/>
  <c r="E183" i="40"/>
  <c r="V182" i="40"/>
  <c r="U182" i="40"/>
  <c r="R182" i="40"/>
  <c r="Q182" i="40"/>
  <c r="P182" i="40"/>
  <c r="M182" i="40"/>
  <c r="N182" i="40" a="1"/>
  <c r="N182" i="40"/>
  <c r="K182" i="40"/>
  <c r="L182" i="40" a="1"/>
  <c r="L182" i="40"/>
  <c r="I182" i="40"/>
  <c r="J182" i="40" a="1"/>
  <c r="J182" i="40"/>
  <c r="G182" i="40"/>
  <c r="H182" i="40" a="1"/>
  <c r="H182" i="40"/>
  <c r="E182" i="40"/>
  <c r="F182" i="40" a="1"/>
  <c r="F182" i="40"/>
  <c r="C182" i="40"/>
  <c r="D182" i="40" a="1"/>
  <c r="D182" i="40"/>
  <c r="N181" i="40"/>
  <c r="M181" i="40"/>
  <c r="L181" i="40"/>
  <c r="K181" i="40"/>
  <c r="J181" i="40"/>
  <c r="I181" i="40"/>
  <c r="H181" i="40"/>
  <c r="G181" i="40"/>
  <c r="F181" i="40"/>
  <c r="E181" i="40"/>
  <c r="N180" i="40"/>
  <c r="M180" i="40"/>
  <c r="L180" i="40"/>
  <c r="K180" i="40"/>
  <c r="J180" i="40"/>
  <c r="I180" i="40"/>
  <c r="H180" i="40"/>
  <c r="G180" i="40"/>
  <c r="F180" i="40"/>
  <c r="E180" i="40"/>
  <c r="N179" i="40"/>
  <c r="M179" i="40"/>
  <c r="L179" i="40"/>
  <c r="K179" i="40"/>
  <c r="J179" i="40"/>
  <c r="I179" i="40"/>
  <c r="H179" i="40"/>
  <c r="G179" i="40"/>
  <c r="F179" i="40"/>
  <c r="E179" i="40"/>
  <c r="N178" i="40"/>
  <c r="M178" i="40"/>
  <c r="L178" i="40"/>
  <c r="K178" i="40"/>
  <c r="J178" i="40"/>
  <c r="I178" i="40"/>
  <c r="H178" i="40"/>
  <c r="G178" i="40"/>
  <c r="F178" i="40"/>
  <c r="E178" i="40"/>
  <c r="N177" i="40"/>
  <c r="M177" i="40"/>
  <c r="L177" i="40"/>
  <c r="K177" i="40"/>
  <c r="J177" i="40"/>
  <c r="I177" i="40"/>
  <c r="H177" i="40"/>
  <c r="G177" i="40"/>
  <c r="F177" i="40"/>
  <c r="E177" i="40"/>
  <c r="V176" i="40"/>
  <c r="U176" i="40"/>
  <c r="R176" i="40"/>
  <c r="Q176" i="40"/>
  <c r="P176" i="40"/>
  <c r="M176" i="40"/>
  <c r="N176" i="40" a="1"/>
  <c r="N176" i="40"/>
  <c r="K176" i="40"/>
  <c r="L176" i="40" a="1"/>
  <c r="L176" i="40"/>
  <c r="I176" i="40"/>
  <c r="J176" i="40" a="1"/>
  <c r="J176" i="40"/>
  <c r="G176" i="40"/>
  <c r="H176" i="40" a="1"/>
  <c r="H176" i="40"/>
  <c r="E176" i="40"/>
  <c r="F176" i="40" a="1"/>
  <c r="F176" i="40"/>
  <c r="C176" i="40"/>
  <c r="D176" i="40" a="1"/>
  <c r="D176" i="40"/>
  <c r="N175" i="40"/>
  <c r="M175" i="40"/>
  <c r="L175" i="40"/>
  <c r="K175" i="40"/>
  <c r="J175" i="40"/>
  <c r="I175" i="40"/>
  <c r="H175" i="40"/>
  <c r="G175" i="40"/>
  <c r="F175" i="40"/>
  <c r="E175" i="40"/>
  <c r="N174" i="40"/>
  <c r="M174" i="40"/>
  <c r="L174" i="40"/>
  <c r="K174" i="40"/>
  <c r="J174" i="40"/>
  <c r="I174" i="40"/>
  <c r="H174" i="40"/>
  <c r="G174" i="40"/>
  <c r="F174" i="40"/>
  <c r="E174" i="40"/>
  <c r="N173" i="40"/>
  <c r="M173" i="40"/>
  <c r="L173" i="40"/>
  <c r="K173" i="40"/>
  <c r="J173" i="40"/>
  <c r="I173" i="40"/>
  <c r="H173" i="40"/>
  <c r="G173" i="40"/>
  <c r="F173" i="40"/>
  <c r="E173" i="40"/>
  <c r="N172" i="40"/>
  <c r="M172" i="40"/>
  <c r="L172" i="40"/>
  <c r="K172" i="40"/>
  <c r="J172" i="40"/>
  <c r="I172" i="40"/>
  <c r="H172" i="40"/>
  <c r="G172" i="40"/>
  <c r="F172" i="40"/>
  <c r="E172" i="40"/>
  <c r="N171" i="40"/>
  <c r="M171" i="40"/>
  <c r="L171" i="40"/>
  <c r="K171" i="40"/>
  <c r="J171" i="40"/>
  <c r="I171" i="40"/>
  <c r="H171" i="40"/>
  <c r="G171" i="40"/>
  <c r="F171" i="40"/>
  <c r="E171" i="40"/>
  <c r="V170" i="40"/>
  <c r="U170" i="40"/>
  <c r="R170" i="40"/>
  <c r="Q170" i="40"/>
  <c r="P170" i="40"/>
  <c r="M170" i="40"/>
  <c r="N170" i="40" a="1"/>
  <c r="N170" i="40"/>
  <c r="K170" i="40"/>
  <c r="L170" i="40" a="1"/>
  <c r="L170" i="40"/>
  <c r="I170" i="40"/>
  <c r="J170" i="40" a="1"/>
  <c r="J170" i="40"/>
  <c r="G170" i="40"/>
  <c r="H170" i="40" a="1"/>
  <c r="H170" i="40"/>
  <c r="E170" i="40"/>
  <c r="F170" i="40" a="1"/>
  <c r="F170" i="40"/>
  <c r="C170" i="40"/>
  <c r="D170" i="40" a="1"/>
  <c r="D170" i="40"/>
  <c r="N169" i="40"/>
  <c r="M169" i="40"/>
  <c r="L169" i="40"/>
  <c r="K169" i="40"/>
  <c r="J169" i="40"/>
  <c r="I169" i="40"/>
  <c r="H169" i="40"/>
  <c r="G169" i="40"/>
  <c r="F169" i="40"/>
  <c r="E169" i="40"/>
  <c r="N168" i="40"/>
  <c r="M168" i="40"/>
  <c r="L168" i="40"/>
  <c r="K168" i="40"/>
  <c r="J168" i="40"/>
  <c r="I168" i="40"/>
  <c r="H168" i="40"/>
  <c r="G168" i="40"/>
  <c r="F168" i="40"/>
  <c r="E168" i="40"/>
  <c r="N167" i="40"/>
  <c r="M167" i="40"/>
  <c r="L167" i="40"/>
  <c r="K167" i="40"/>
  <c r="J167" i="40"/>
  <c r="I167" i="40"/>
  <c r="H167" i="40"/>
  <c r="G167" i="40"/>
  <c r="F167" i="40"/>
  <c r="E167" i="40"/>
  <c r="N166" i="40"/>
  <c r="M166" i="40"/>
  <c r="L166" i="40"/>
  <c r="K166" i="40"/>
  <c r="J166" i="40"/>
  <c r="I166" i="40"/>
  <c r="H166" i="40"/>
  <c r="G166" i="40"/>
  <c r="F166" i="40"/>
  <c r="E166" i="40"/>
  <c r="N165" i="40"/>
  <c r="M165" i="40"/>
  <c r="L165" i="40"/>
  <c r="K165" i="40"/>
  <c r="J165" i="40"/>
  <c r="I165" i="40"/>
  <c r="H165" i="40"/>
  <c r="G165" i="40"/>
  <c r="F165" i="40"/>
  <c r="E165" i="40"/>
  <c r="V164" i="40"/>
  <c r="U164" i="40"/>
  <c r="R164" i="40"/>
  <c r="Q164" i="40"/>
  <c r="P164" i="40"/>
  <c r="M164" i="40"/>
  <c r="N164" i="40" a="1"/>
  <c r="N164" i="40"/>
  <c r="K164" i="40"/>
  <c r="L164" i="40" a="1"/>
  <c r="L164" i="40"/>
  <c r="I164" i="40"/>
  <c r="J164" i="40" a="1"/>
  <c r="J164" i="40"/>
  <c r="G164" i="40"/>
  <c r="H164" i="40" a="1"/>
  <c r="H164" i="40"/>
  <c r="E164" i="40"/>
  <c r="F164" i="40" a="1"/>
  <c r="F164" i="40"/>
  <c r="C164" i="40"/>
  <c r="D164" i="40" a="1"/>
  <c r="D164" i="40"/>
  <c r="N163" i="40"/>
  <c r="A158" i="40"/>
  <c r="M163" i="40"/>
  <c r="L163" i="40"/>
  <c r="K163" i="40"/>
  <c r="J163" i="40"/>
  <c r="I163" i="40"/>
  <c r="H163" i="40"/>
  <c r="G163" i="40"/>
  <c r="F163" i="40"/>
  <c r="E163" i="40"/>
  <c r="N162" i="40"/>
  <c r="M162" i="40"/>
  <c r="L162" i="40"/>
  <c r="K162" i="40"/>
  <c r="J162" i="40"/>
  <c r="I162" i="40"/>
  <c r="H162" i="40"/>
  <c r="G162" i="40"/>
  <c r="F162" i="40"/>
  <c r="E162" i="40"/>
  <c r="N161" i="40"/>
  <c r="M161" i="40"/>
  <c r="L161" i="40"/>
  <c r="K161" i="40"/>
  <c r="J161" i="40"/>
  <c r="I161" i="40"/>
  <c r="H161" i="40"/>
  <c r="G161" i="40"/>
  <c r="F161" i="40"/>
  <c r="E161" i="40"/>
  <c r="N160" i="40"/>
  <c r="M160" i="40"/>
  <c r="L160" i="40"/>
  <c r="K160" i="40"/>
  <c r="J160" i="40"/>
  <c r="I160" i="40"/>
  <c r="H160" i="40"/>
  <c r="G160" i="40"/>
  <c r="F160" i="40"/>
  <c r="E160" i="40"/>
  <c r="N159" i="40"/>
  <c r="M159" i="40"/>
  <c r="L159" i="40"/>
  <c r="K159" i="40"/>
  <c r="J159" i="40"/>
  <c r="I159" i="40"/>
  <c r="H159" i="40"/>
  <c r="G159" i="40"/>
  <c r="F159" i="40"/>
  <c r="E159" i="40"/>
  <c r="V158" i="40"/>
  <c r="R158" i="40"/>
  <c r="Q158" i="40"/>
  <c r="P158" i="40"/>
  <c r="M158" i="40"/>
  <c r="N158" i="40" a="1"/>
  <c r="N158" i="40"/>
  <c r="K158" i="40"/>
  <c r="L158" i="40" a="1"/>
  <c r="L158" i="40"/>
  <c r="I158" i="40"/>
  <c r="J158" i="40" a="1"/>
  <c r="J158" i="40"/>
  <c r="G158" i="40"/>
  <c r="H158" i="40" a="1"/>
  <c r="H158" i="40"/>
  <c r="E158" i="40"/>
  <c r="F158" i="40" a="1"/>
  <c r="F158" i="40"/>
  <c r="C158" i="40"/>
  <c r="D158" i="40" a="1"/>
  <c r="D158" i="40"/>
  <c r="N157" i="40"/>
  <c r="A152" i="40"/>
  <c r="M157" i="40"/>
  <c r="L157" i="40"/>
  <c r="K157" i="40"/>
  <c r="J157" i="40"/>
  <c r="I157" i="40"/>
  <c r="H157" i="40"/>
  <c r="G157" i="40"/>
  <c r="F157" i="40"/>
  <c r="E157" i="40"/>
  <c r="N156" i="40"/>
  <c r="M156" i="40"/>
  <c r="L156" i="40"/>
  <c r="K156" i="40"/>
  <c r="J156" i="40"/>
  <c r="I156" i="40"/>
  <c r="H156" i="40"/>
  <c r="G156" i="40"/>
  <c r="F156" i="40"/>
  <c r="E156" i="40"/>
  <c r="N155" i="40"/>
  <c r="M155" i="40"/>
  <c r="L155" i="40"/>
  <c r="K155" i="40"/>
  <c r="J155" i="40"/>
  <c r="I155" i="40"/>
  <c r="H155" i="40"/>
  <c r="G155" i="40"/>
  <c r="F155" i="40"/>
  <c r="E155" i="40"/>
  <c r="N154" i="40"/>
  <c r="M154" i="40"/>
  <c r="L154" i="40"/>
  <c r="K154" i="40"/>
  <c r="J154" i="40"/>
  <c r="I154" i="40"/>
  <c r="H154" i="40"/>
  <c r="G154" i="40"/>
  <c r="F154" i="40"/>
  <c r="E154" i="40"/>
  <c r="N153" i="40"/>
  <c r="M153" i="40"/>
  <c r="L153" i="40"/>
  <c r="K153" i="40"/>
  <c r="J153" i="40"/>
  <c r="I153" i="40"/>
  <c r="H153" i="40"/>
  <c r="G153" i="40"/>
  <c r="F153" i="40"/>
  <c r="E153" i="40"/>
  <c r="V152" i="40"/>
  <c r="U152" i="40"/>
  <c r="R152" i="40"/>
  <c r="Q152" i="40"/>
  <c r="P152" i="40"/>
  <c r="M152" i="40"/>
  <c r="N152" i="40" a="1"/>
  <c r="N152" i="40"/>
  <c r="K152" i="40"/>
  <c r="L152" i="40" a="1"/>
  <c r="L152" i="40"/>
  <c r="I152" i="40"/>
  <c r="J152" i="40" a="1"/>
  <c r="J152" i="40"/>
  <c r="G152" i="40"/>
  <c r="H152" i="40" a="1"/>
  <c r="H152" i="40"/>
  <c r="E152" i="40"/>
  <c r="F152" i="40" a="1"/>
  <c r="F152" i="40"/>
  <c r="C152" i="40"/>
  <c r="D152" i="40" a="1"/>
  <c r="D152" i="40"/>
  <c r="N151" i="40"/>
  <c r="M151" i="40"/>
  <c r="L151" i="40"/>
  <c r="K151" i="40"/>
  <c r="J151" i="40"/>
  <c r="I151" i="40"/>
  <c r="H151" i="40"/>
  <c r="G151" i="40"/>
  <c r="F151" i="40"/>
  <c r="E151" i="40"/>
  <c r="N150" i="40"/>
  <c r="M150" i="40"/>
  <c r="L150" i="40"/>
  <c r="K150" i="40"/>
  <c r="J150" i="40"/>
  <c r="I150" i="40"/>
  <c r="H150" i="40"/>
  <c r="G150" i="40"/>
  <c r="F150" i="40"/>
  <c r="E150" i="40"/>
  <c r="N149" i="40"/>
  <c r="M149" i="40"/>
  <c r="L149" i="40"/>
  <c r="K149" i="40"/>
  <c r="J149" i="40"/>
  <c r="I149" i="40"/>
  <c r="H149" i="40"/>
  <c r="G149" i="40"/>
  <c r="F149" i="40"/>
  <c r="E149" i="40"/>
  <c r="N148" i="40"/>
  <c r="M148" i="40"/>
  <c r="L148" i="40"/>
  <c r="K148" i="40"/>
  <c r="J148" i="40"/>
  <c r="I148" i="40"/>
  <c r="H148" i="40"/>
  <c r="G148" i="40"/>
  <c r="F148" i="40"/>
  <c r="E148" i="40"/>
  <c r="N147" i="40"/>
  <c r="M147" i="40"/>
  <c r="L147" i="40"/>
  <c r="K147" i="40"/>
  <c r="J147" i="40"/>
  <c r="I147" i="40"/>
  <c r="H147" i="40"/>
  <c r="G147" i="40"/>
  <c r="F147" i="40"/>
  <c r="E147" i="40"/>
  <c r="V146" i="40"/>
  <c r="U146" i="40"/>
  <c r="R146" i="40"/>
  <c r="Q146" i="40"/>
  <c r="P146" i="40"/>
  <c r="M146" i="40"/>
  <c r="N146" i="40" a="1"/>
  <c r="N146" i="40"/>
  <c r="K146" i="40"/>
  <c r="L146" i="40" a="1"/>
  <c r="L146" i="40"/>
  <c r="I146" i="40"/>
  <c r="J146" i="40" a="1"/>
  <c r="J146" i="40"/>
  <c r="G146" i="40"/>
  <c r="H146" i="40" a="1"/>
  <c r="H146" i="40"/>
  <c r="E146" i="40"/>
  <c r="F146" i="40" a="1"/>
  <c r="F146" i="40"/>
  <c r="C146" i="40"/>
  <c r="D146" i="40" a="1"/>
  <c r="D146" i="40"/>
  <c r="N145" i="40"/>
  <c r="M145" i="40"/>
  <c r="L145" i="40"/>
  <c r="K145" i="40"/>
  <c r="J145" i="40"/>
  <c r="I145" i="40"/>
  <c r="H145" i="40"/>
  <c r="G145" i="40"/>
  <c r="F145" i="40"/>
  <c r="E145" i="40"/>
  <c r="N144" i="40"/>
  <c r="M144" i="40"/>
  <c r="L144" i="40"/>
  <c r="K144" i="40"/>
  <c r="J144" i="40"/>
  <c r="I144" i="40"/>
  <c r="H144" i="40"/>
  <c r="G144" i="40"/>
  <c r="F144" i="40"/>
  <c r="E144" i="40"/>
  <c r="N143" i="40"/>
  <c r="M143" i="40"/>
  <c r="L143" i="40"/>
  <c r="K143" i="40"/>
  <c r="J143" i="40"/>
  <c r="I143" i="40"/>
  <c r="H143" i="40"/>
  <c r="G143" i="40"/>
  <c r="F143" i="40"/>
  <c r="E143" i="40"/>
  <c r="N142" i="40"/>
  <c r="M142" i="40"/>
  <c r="L142" i="40"/>
  <c r="K142" i="40"/>
  <c r="J142" i="40"/>
  <c r="I142" i="40"/>
  <c r="H142" i="40"/>
  <c r="G142" i="40"/>
  <c r="F142" i="40"/>
  <c r="E142" i="40"/>
  <c r="N141" i="40"/>
  <c r="M141" i="40"/>
  <c r="L141" i="40"/>
  <c r="K141" i="40"/>
  <c r="J141" i="40"/>
  <c r="I141" i="40"/>
  <c r="H141" i="40"/>
  <c r="G141" i="40"/>
  <c r="F141" i="40"/>
  <c r="E141" i="40"/>
  <c r="V140" i="40"/>
  <c r="U140" i="40"/>
  <c r="R140" i="40"/>
  <c r="Q140" i="40"/>
  <c r="P140" i="40"/>
  <c r="M140" i="40"/>
  <c r="N140" i="40" a="1"/>
  <c r="N140" i="40"/>
  <c r="K140" i="40"/>
  <c r="L140" i="40" a="1"/>
  <c r="L140" i="40"/>
  <c r="I140" i="40"/>
  <c r="J140" i="40" a="1"/>
  <c r="J140" i="40"/>
  <c r="G140" i="40"/>
  <c r="H140" i="40" a="1"/>
  <c r="H140" i="40"/>
  <c r="E140" i="40"/>
  <c r="F140" i="40" a="1"/>
  <c r="F140" i="40"/>
  <c r="C140" i="40"/>
  <c r="D140" i="40" a="1"/>
  <c r="D140" i="40"/>
  <c r="N139" i="40"/>
  <c r="M139" i="40"/>
  <c r="L139" i="40"/>
  <c r="K139" i="40"/>
  <c r="J139" i="40"/>
  <c r="I139" i="40"/>
  <c r="H139" i="40"/>
  <c r="G139" i="40"/>
  <c r="F139" i="40"/>
  <c r="E139" i="40"/>
  <c r="N138" i="40"/>
  <c r="M138" i="40"/>
  <c r="L138" i="40"/>
  <c r="K138" i="40"/>
  <c r="J138" i="40"/>
  <c r="I138" i="40"/>
  <c r="H138" i="40"/>
  <c r="G138" i="40"/>
  <c r="F138" i="40"/>
  <c r="E138" i="40"/>
  <c r="N137" i="40"/>
  <c r="M137" i="40"/>
  <c r="L137" i="40"/>
  <c r="K137" i="40"/>
  <c r="J137" i="40"/>
  <c r="I137" i="40"/>
  <c r="H137" i="40"/>
  <c r="G137" i="40"/>
  <c r="F137" i="40"/>
  <c r="E137" i="40"/>
  <c r="N136" i="40"/>
  <c r="M136" i="40"/>
  <c r="L136" i="40"/>
  <c r="K136" i="40"/>
  <c r="J136" i="40"/>
  <c r="I136" i="40"/>
  <c r="H136" i="40"/>
  <c r="G136" i="40"/>
  <c r="F136" i="40"/>
  <c r="E136" i="40"/>
  <c r="N135" i="40"/>
  <c r="M135" i="40"/>
  <c r="L135" i="40"/>
  <c r="K135" i="40"/>
  <c r="J135" i="40"/>
  <c r="I135" i="40"/>
  <c r="H135" i="40"/>
  <c r="G135" i="40"/>
  <c r="F135" i="40"/>
  <c r="E135" i="40"/>
  <c r="V134" i="40"/>
  <c r="U134" i="40"/>
  <c r="R134" i="40"/>
  <c r="Q134" i="40"/>
  <c r="P134" i="40"/>
  <c r="M134" i="40"/>
  <c r="N134" i="40" a="1"/>
  <c r="N134" i="40"/>
  <c r="K134" i="40"/>
  <c r="L134" i="40" a="1"/>
  <c r="L134" i="40"/>
  <c r="I134" i="40"/>
  <c r="J134" i="40" a="1"/>
  <c r="J134" i="40"/>
  <c r="G134" i="40"/>
  <c r="H134" i="40" a="1"/>
  <c r="H134" i="40"/>
  <c r="E134" i="40"/>
  <c r="F134" i="40" a="1"/>
  <c r="F134" i="40"/>
  <c r="C134" i="40"/>
  <c r="D134" i="40" a="1"/>
  <c r="D134" i="40"/>
  <c r="N133" i="40"/>
  <c r="M133" i="40"/>
  <c r="L133" i="40"/>
  <c r="K133" i="40"/>
  <c r="J133" i="40"/>
  <c r="I133" i="40"/>
  <c r="H133" i="40"/>
  <c r="G133" i="40"/>
  <c r="F133" i="40"/>
  <c r="E133" i="40"/>
  <c r="N132" i="40"/>
  <c r="M132" i="40"/>
  <c r="L132" i="40"/>
  <c r="K132" i="40"/>
  <c r="J132" i="40"/>
  <c r="I132" i="40"/>
  <c r="H132" i="40"/>
  <c r="G132" i="40"/>
  <c r="F132" i="40"/>
  <c r="E132" i="40"/>
  <c r="N131" i="40"/>
  <c r="M131" i="40"/>
  <c r="L131" i="40"/>
  <c r="K131" i="40"/>
  <c r="J131" i="40"/>
  <c r="I131" i="40"/>
  <c r="H131" i="40"/>
  <c r="G131" i="40"/>
  <c r="F131" i="40"/>
  <c r="E131" i="40"/>
  <c r="N130" i="40"/>
  <c r="M130" i="40"/>
  <c r="L130" i="40"/>
  <c r="K130" i="40"/>
  <c r="J130" i="40"/>
  <c r="I130" i="40"/>
  <c r="H130" i="40"/>
  <c r="G130" i="40"/>
  <c r="F130" i="40"/>
  <c r="E130" i="40"/>
  <c r="N129" i="40"/>
  <c r="M129" i="40"/>
  <c r="L129" i="40"/>
  <c r="K129" i="40"/>
  <c r="J129" i="40"/>
  <c r="I129" i="40"/>
  <c r="H129" i="40"/>
  <c r="G129" i="40"/>
  <c r="F129" i="40"/>
  <c r="E129" i="40"/>
  <c r="V128" i="40"/>
  <c r="U128" i="40"/>
  <c r="R128" i="40"/>
  <c r="Q128" i="40"/>
  <c r="P128" i="40"/>
  <c r="M128" i="40"/>
  <c r="N128" i="40" a="1"/>
  <c r="N128" i="40"/>
  <c r="K128" i="40"/>
  <c r="L128" i="40" a="1"/>
  <c r="L128" i="40"/>
  <c r="I128" i="40"/>
  <c r="J128" i="40" a="1"/>
  <c r="J128" i="40"/>
  <c r="G128" i="40"/>
  <c r="H128" i="40" a="1"/>
  <c r="H128" i="40"/>
  <c r="E128" i="40"/>
  <c r="F128" i="40" a="1"/>
  <c r="F128" i="40"/>
  <c r="C128" i="40"/>
  <c r="D128" i="40" a="1"/>
  <c r="D128" i="40"/>
  <c r="N127" i="40"/>
  <c r="M127" i="40"/>
  <c r="L127" i="40"/>
  <c r="K127" i="40"/>
  <c r="J127" i="40"/>
  <c r="I127" i="40"/>
  <c r="H127" i="40"/>
  <c r="G127" i="40"/>
  <c r="F127" i="40"/>
  <c r="E127" i="40"/>
  <c r="N126" i="40"/>
  <c r="M126" i="40"/>
  <c r="L126" i="40"/>
  <c r="K126" i="40"/>
  <c r="J126" i="40"/>
  <c r="I126" i="40"/>
  <c r="H126" i="40"/>
  <c r="G126" i="40"/>
  <c r="F126" i="40"/>
  <c r="E126" i="40"/>
  <c r="N125" i="40"/>
  <c r="M125" i="40"/>
  <c r="L125" i="40"/>
  <c r="K125" i="40"/>
  <c r="J125" i="40"/>
  <c r="I125" i="40"/>
  <c r="H125" i="40"/>
  <c r="G125" i="40"/>
  <c r="F125" i="40"/>
  <c r="E125" i="40"/>
  <c r="N124" i="40"/>
  <c r="M124" i="40"/>
  <c r="L124" i="40"/>
  <c r="K124" i="40"/>
  <c r="J124" i="40"/>
  <c r="I124" i="40"/>
  <c r="H124" i="40"/>
  <c r="G124" i="40"/>
  <c r="F124" i="40"/>
  <c r="E124" i="40"/>
  <c r="N123" i="40"/>
  <c r="M123" i="40"/>
  <c r="L123" i="40"/>
  <c r="K123" i="40"/>
  <c r="J123" i="40"/>
  <c r="I123" i="40"/>
  <c r="H123" i="40"/>
  <c r="G123" i="40"/>
  <c r="F123" i="40"/>
  <c r="E123" i="40"/>
  <c r="V122" i="40"/>
  <c r="U122" i="40"/>
  <c r="R122" i="40"/>
  <c r="Q122" i="40"/>
  <c r="P122" i="40"/>
  <c r="M122" i="40"/>
  <c r="N122" i="40" a="1"/>
  <c r="N122" i="40"/>
  <c r="K122" i="40"/>
  <c r="L122" i="40" a="1"/>
  <c r="L122" i="40"/>
  <c r="I122" i="40"/>
  <c r="J122" i="40" a="1"/>
  <c r="J122" i="40"/>
  <c r="G122" i="40"/>
  <c r="H122" i="40" a="1"/>
  <c r="H122" i="40"/>
  <c r="E122" i="40"/>
  <c r="F122" i="40" a="1"/>
  <c r="F122" i="40"/>
  <c r="C122" i="40"/>
  <c r="D122" i="40" a="1"/>
  <c r="D122" i="40"/>
  <c r="N121" i="40"/>
  <c r="M121" i="40"/>
  <c r="L121" i="40"/>
  <c r="K121" i="40"/>
  <c r="J121" i="40"/>
  <c r="I121" i="40"/>
  <c r="H121" i="40"/>
  <c r="G121" i="40"/>
  <c r="F121" i="40"/>
  <c r="E121" i="40"/>
  <c r="N120" i="40"/>
  <c r="M120" i="40"/>
  <c r="L120" i="40"/>
  <c r="K120" i="40"/>
  <c r="J120" i="40"/>
  <c r="I120" i="40"/>
  <c r="H120" i="40"/>
  <c r="G120" i="40"/>
  <c r="F120" i="40"/>
  <c r="E120" i="40"/>
  <c r="N119" i="40"/>
  <c r="M119" i="40"/>
  <c r="L119" i="40"/>
  <c r="K119" i="40"/>
  <c r="J119" i="40"/>
  <c r="I119" i="40"/>
  <c r="H119" i="40"/>
  <c r="G119" i="40"/>
  <c r="F119" i="40"/>
  <c r="E119" i="40"/>
  <c r="N118" i="40"/>
  <c r="M118" i="40"/>
  <c r="L118" i="40"/>
  <c r="K118" i="40"/>
  <c r="J118" i="40"/>
  <c r="I118" i="40"/>
  <c r="H118" i="40"/>
  <c r="G118" i="40"/>
  <c r="F118" i="40"/>
  <c r="E118" i="40"/>
  <c r="N117" i="40"/>
  <c r="M117" i="40"/>
  <c r="L117" i="40"/>
  <c r="K117" i="40"/>
  <c r="J117" i="40"/>
  <c r="I117" i="40"/>
  <c r="H117" i="40"/>
  <c r="G117" i="40"/>
  <c r="F117" i="40"/>
  <c r="E117" i="40"/>
  <c r="V116" i="40"/>
  <c r="U116" i="40"/>
  <c r="R116" i="40"/>
  <c r="Q116" i="40"/>
  <c r="P116" i="40"/>
  <c r="M116" i="40"/>
  <c r="N116" i="40" a="1"/>
  <c r="N116" i="40"/>
  <c r="K116" i="40"/>
  <c r="L116" i="40" a="1"/>
  <c r="L116" i="40"/>
  <c r="I116" i="40"/>
  <c r="J116" i="40" a="1"/>
  <c r="J116" i="40"/>
  <c r="G116" i="40"/>
  <c r="H116" i="40" a="1"/>
  <c r="H116" i="40"/>
  <c r="E116" i="40"/>
  <c r="F116" i="40" a="1"/>
  <c r="F116" i="40"/>
  <c r="C116" i="40"/>
  <c r="D116" i="40" a="1"/>
  <c r="D116" i="40"/>
  <c r="N115" i="40"/>
  <c r="M115" i="40"/>
  <c r="L115" i="40"/>
  <c r="K115" i="40"/>
  <c r="J115" i="40"/>
  <c r="I115" i="40"/>
  <c r="H115" i="40"/>
  <c r="G115" i="40"/>
  <c r="F115" i="40"/>
  <c r="E115" i="40"/>
  <c r="N114" i="40"/>
  <c r="M114" i="40"/>
  <c r="L114" i="40"/>
  <c r="K114" i="40"/>
  <c r="J114" i="40"/>
  <c r="I114" i="40"/>
  <c r="H114" i="40"/>
  <c r="G114" i="40"/>
  <c r="F114" i="40"/>
  <c r="E114" i="40"/>
  <c r="N113" i="40"/>
  <c r="M113" i="40"/>
  <c r="L113" i="40"/>
  <c r="K113" i="40"/>
  <c r="J113" i="40"/>
  <c r="I113" i="40"/>
  <c r="H113" i="40"/>
  <c r="G113" i="40"/>
  <c r="F113" i="40"/>
  <c r="E113" i="40"/>
  <c r="N112" i="40"/>
  <c r="M112" i="40"/>
  <c r="L112" i="40"/>
  <c r="K112" i="40"/>
  <c r="J112" i="40"/>
  <c r="I112" i="40"/>
  <c r="H112" i="40"/>
  <c r="G112" i="40"/>
  <c r="F112" i="40"/>
  <c r="E112" i="40"/>
  <c r="N111" i="40"/>
  <c r="M111" i="40"/>
  <c r="L111" i="40"/>
  <c r="K111" i="40"/>
  <c r="J111" i="40"/>
  <c r="I111" i="40"/>
  <c r="H111" i="40"/>
  <c r="G111" i="40"/>
  <c r="F111" i="40"/>
  <c r="E111" i="40"/>
  <c r="V110" i="40"/>
  <c r="U110" i="40"/>
  <c r="R110" i="40"/>
  <c r="Q110" i="40"/>
  <c r="P110" i="40"/>
  <c r="M110" i="40"/>
  <c r="N110" i="40" a="1"/>
  <c r="N110" i="40"/>
  <c r="K110" i="40"/>
  <c r="L110" i="40" a="1"/>
  <c r="L110" i="40"/>
  <c r="I110" i="40"/>
  <c r="J110" i="40" a="1"/>
  <c r="J110" i="40"/>
  <c r="G110" i="40"/>
  <c r="H110" i="40" a="1"/>
  <c r="H110" i="40"/>
  <c r="E110" i="40"/>
  <c r="F110" i="40" a="1"/>
  <c r="F110" i="40"/>
  <c r="C110" i="40"/>
  <c r="D110" i="40" a="1"/>
  <c r="D110" i="40"/>
  <c r="N109" i="40"/>
  <c r="M109" i="40"/>
  <c r="L109" i="40"/>
  <c r="K109" i="40"/>
  <c r="J109" i="40"/>
  <c r="I109" i="40"/>
  <c r="H109" i="40"/>
  <c r="G109" i="40"/>
  <c r="F109" i="40"/>
  <c r="E109" i="40"/>
  <c r="N108" i="40"/>
  <c r="M108" i="40"/>
  <c r="L108" i="40"/>
  <c r="K108" i="40"/>
  <c r="J108" i="40"/>
  <c r="I108" i="40"/>
  <c r="H108" i="40"/>
  <c r="G108" i="40"/>
  <c r="F108" i="40"/>
  <c r="E108" i="40"/>
  <c r="N107" i="40"/>
  <c r="M107" i="40"/>
  <c r="L107" i="40"/>
  <c r="K107" i="40"/>
  <c r="J107" i="40"/>
  <c r="I107" i="40"/>
  <c r="H107" i="40"/>
  <c r="G107" i="40"/>
  <c r="F107" i="40"/>
  <c r="E107" i="40"/>
  <c r="N106" i="40"/>
  <c r="M106" i="40"/>
  <c r="L106" i="40"/>
  <c r="K106" i="40"/>
  <c r="J106" i="40"/>
  <c r="I106" i="40"/>
  <c r="H106" i="40"/>
  <c r="G106" i="40"/>
  <c r="F106" i="40"/>
  <c r="E106" i="40"/>
  <c r="N105" i="40"/>
  <c r="M105" i="40"/>
  <c r="L105" i="40"/>
  <c r="K105" i="40"/>
  <c r="J105" i="40"/>
  <c r="I105" i="40"/>
  <c r="H105" i="40"/>
  <c r="G105" i="40"/>
  <c r="F105" i="40"/>
  <c r="E105" i="40"/>
  <c r="V104" i="40"/>
  <c r="U104" i="40"/>
  <c r="R104" i="40"/>
  <c r="Q104" i="40"/>
  <c r="P104" i="40"/>
  <c r="M104" i="40"/>
  <c r="N104" i="40" a="1"/>
  <c r="N104" i="40"/>
  <c r="K104" i="40"/>
  <c r="L104" i="40" a="1"/>
  <c r="L104" i="40"/>
  <c r="I104" i="40"/>
  <c r="J104" i="40" a="1"/>
  <c r="J104" i="40"/>
  <c r="G104" i="40"/>
  <c r="H104" i="40" a="1"/>
  <c r="H104" i="40"/>
  <c r="E104" i="40"/>
  <c r="F104" i="40" a="1"/>
  <c r="F104" i="40"/>
  <c r="C104" i="40"/>
  <c r="D104" i="40" a="1"/>
  <c r="D104" i="40"/>
  <c r="N103" i="40"/>
  <c r="M103" i="40"/>
  <c r="L103" i="40"/>
  <c r="K103" i="40"/>
  <c r="J103" i="40"/>
  <c r="I103" i="40"/>
  <c r="H103" i="40"/>
  <c r="G103" i="40"/>
  <c r="F103" i="40"/>
  <c r="E103" i="40"/>
  <c r="N102" i="40"/>
  <c r="M102" i="40"/>
  <c r="L102" i="40"/>
  <c r="K102" i="40"/>
  <c r="J102" i="40"/>
  <c r="I102" i="40"/>
  <c r="H102" i="40"/>
  <c r="G102" i="40"/>
  <c r="F102" i="40"/>
  <c r="E102" i="40"/>
  <c r="N101" i="40"/>
  <c r="M101" i="40"/>
  <c r="L101" i="40"/>
  <c r="K101" i="40"/>
  <c r="J101" i="40"/>
  <c r="I101" i="40"/>
  <c r="H101" i="40"/>
  <c r="G101" i="40"/>
  <c r="F101" i="40"/>
  <c r="E101" i="40"/>
  <c r="N100" i="40"/>
  <c r="M100" i="40"/>
  <c r="L100" i="40"/>
  <c r="K100" i="40"/>
  <c r="J100" i="40"/>
  <c r="I100" i="40"/>
  <c r="H100" i="40"/>
  <c r="G100" i="40"/>
  <c r="F100" i="40"/>
  <c r="E100" i="40"/>
  <c r="N99" i="40"/>
  <c r="M99" i="40"/>
  <c r="L99" i="40"/>
  <c r="K99" i="40"/>
  <c r="J99" i="40"/>
  <c r="I99" i="40"/>
  <c r="H99" i="40"/>
  <c r="G99" i="40"/>
  <c r="F99" i="40"/>
  <c r="E99" i="40"/>
  <c r="V98" i="40"/>
  <c r="U98" i="40"/>
  <c r="R98" i="40"/>
  <c r="Q98" i="40"/>
  <c r="P98" i="40"/>
  <c r="M98" i="40"/>
  <c r="N98" i="40" a="1"/>
  <c r="N98" i="40"/>
  <c r="K98" i="40"/>
  <c r="L98" i="40" a="1"/>
  <c r="L98" i="40"/>
  <c r="I98" i="40"/>
  <c r="J98" i="40" a="1"/>
  <c r="J98" i="40"/>
  <c r="G98" i="40"/>
  <c r="H98" i="40" a="1"/>
  <c r="H98" i="40"/>
  <c r="E98" i="40"/>
  <c r="F98" i="40" a="1"/>
  <c r="F98" i="40"/>
  <c r="C98" i="40"/>
  <c r="D98" i="40" a="1"/>
  <c r="D98" i="40"/>
  <c r="N97" i="40"/>
  <c r="M97" i="40"/>
  <c r="L97" i="40"/>
  <c r="K97" i="40"/>
  <c r="J97" i="40"/>
  <c r="I97" i="40"/>
  <c r="H97" i="40"/>
  <c r="G97" i="40"/>
  <c r="F97" i="40"/>
  <c r="E97" i="40"/>
  <c r="N96" i="40"/>
  <c r="M96" i="40"/>
  <c r="L96" i="40"/>
  <c r="K96" i="40"/>
  <c r="J96" i="40"/>
  <c r="I96" i="40"/>
  <c r="H96" i="40"/>
  <c r="G96" i="40"/>
  <c r="F96" i="40"/>
  <c r="E96" i="40"/>
  <c r="N95" i="40"/>
  <c r="M95" i="40"/>
  <c r="L95" i="40"/>
  <c r="K95" i="40"/>
  <c r="J95" i="40"/>
  <c r="I95" i="40"/>
  <c r="H95" i="40"/>
  <c r="G95" i="40"/>
  <c r="F95" i="40"/>
  <c r="E95" i="40"/>
  <c r="N94" i="40"/>
  <c r="M94" i="40"/>
  <c r="L94" i="40"/>
  <c r="K94" i="40"/>
  <c r="J94" i="40"/>
  <c r="I94" i="40"/>
  <c r="H94" i="40"/>
  <c r="G94" i="40"/>
  <c r="F94" i="40"/>
  <c r="E94" i="40"/>
  <c r="N93" i="40"/>
  <c r="M93" i="40"/>
  <c r="L93" i="40"/>
  <c r="K93" i="40"/>
  <c r="J93" i="40"/>
  <c r="I93" i="40"/>
  <c r="H93" i="40"/>
  <c r="G93" i="40"/>
  <c r="F93" i="40"/>
  <c r="E93" i="40"/>
  <c r="V92" i="40"/>
  <c r="U92" i="40"/>
  <c r="R92" i="40"/>
  <c r="Q92" i="40"/>
  <c r="P92" i="40"/>
  <c r="M92" i="40"/>
  <c r="N92" i="40" a="1"/>
  <c r="N92" i="40"/>
  <c r="K92" i="40"/>
  <c r="L92" i="40" a="1"/>
  <c r="L92" i="40"/>
  <c r="I92" i="40"/>
  <c r="J92" i="40" a="1"/>
  <c r="J92" i="40"/>
  <c r="G92" i="40"/>
  <c r="H92" i="40" a="1"/>
  <c r="H92" i="40"/>
  <c r="E92" i="40"/>
  <c r="F92" i="40" a="1"/>
  <c r="F92" i="40"/>
  <c r="C92" i="40"/>
  <c r="D92" i="40" a="1"/>
  <c r="D92" i="40"/>
  <c r="N91" i="40"/>
  <c r="M91" i="40"/>
  <c r="L91" i="40"/>
  <c r="K91" i="40"/>
  <c r="J91" i="40"/>
  <c r="I91" i="40"/>
  <c r="H91" i="40"/>
  <c r="G91" i="40"/>
  <c r="F91" i="40"/>
  <c r="E91" i="40"/>
  <c r="N90" i="40"/>
  <c r="M90" i="40"/>
  <c r="L90" i="40"/>
  <c r="K90" i="40"/>
  <c r="J90" i="40"/>
  <c r="I90" i="40"/>
  <c r="H90" i="40"/>
  <c r="G90" i="40"/>
  <c r="F90" i="40"/>
  <c r="E90" i="40"/>
  <c r="N89" i="40"/>
  <c r="M89" i="40"/>
  <c r="L89" i="40"/>
  <c r="K89" i="40"/>
  <c r="J89" i="40"/>
  <c r="I89" i="40"/>
  <c r="H89" i="40"/>
  <c r="G89" i="40"/>
  <c r="F89" i="40"/>
  <c r="E89" i="40"/>
  <c r="N88" i="40"/>
  <c r="M88" i="40"/>
  <c r="L88" i="40"/>
  <c r="K88" i="40"/>
  <c r="J88" i="40"/>
  <c r="I88" i="40"/>
  <c r="H88" i="40"/>
  <c r="G88" i="40"/>
  <c r="F88" i="40"/>
  <c r="E88" i="40"/>
  <c r="N87" i="40"/>
  <c r="M87" i="40"/>
  <c r="L87" i="40"/>
  <c r="K87" i="40"/>
  <c r="J87" i="40"/>
  <c r="I87" i="40"/>
  <c r="H87" i="40"/>
  <c r="G87" i="40"/>
  <c r="F87" i="40"/>
  <c r="E87" i="40"/>
  <c r="V86" i="40"/>
  <c r="U86" i="40"/>
  <c r="R86" i="40"/>
  <c r="Q86" i="40"/>
  <c r="P86" i="40"/>
  <c r="M86" i="40"/>
  <c r="N86" i="40" a="1"/>
  <c r="N86" i="40"/>
  <c r="K86" i="40"/>
  <c r="L86" i="40" a="1"/>
  <c r="L86" i="40"/>
  <c r="I86" i="40"/>
  <c r="J86" i="40" a="1"/>
  <c r="J86" i="40"/>
  <c r="G86" i="40"/>
  <c r="H86" i="40" a="1"/>
  <c r="H86" i="40"/>
  <c r="E86" i="40"/>
  <c r="F86" i="40" a="1"/>
  <c r="F86" i="40"/>
  <c r="C86" i="40"/>
  <c r="D86" i="40" a="1"/>
  <c r="D86" i="40"/>
  <c r="N85" i="40"/>
  <c r="M85" i="40"/>
  <c r="L85" i="40"/>
  <c r="K85" i="40"/>
  <c r="J85" i="40"/>
  <c r="I85" i="40"/>
  <c r="H85" i="40"/>
  <c r="G85" i="40"/>
  <c r="F85" i="40"/>
  <c r="E85" i="40"/>
  <c r="N84" i="40"/>
  <c r="M84" i="40"/>
  <c r="L84" i="40"/>
  <c r="K84" i="40"/>
  <c r="J84" i="40"/>
  <c r="I84" i="40"/>
  <c r="H84" i="40"/>
  <c r="G84" i="40"/>
  <c r="F84" i="40"/>
  <c r="E84" i="40"/>
  <c r="N83" i="40"/>
  <c r="M83" i="40"/>
  <c r="L83" i="40"/>
  <c r="K83" i="40"/>
  <c r="J83" i="40"/>
  <c r="I83" i="40"/>
  <c r="H83" i="40"/>
  <c r="G83" i="40"/>
  <c r="F83" i="40"/>
  <c r="E83" i="40"/>
  <c r="N82" i="40"/>
  <c r="M82" i="40"/>
  <c r="L82" i="40"/>
  <c r="K82" i="40"/>
  <c r="J82" i="40"/>
  <c r="I82" i="40"/>
  <c r="H82" i="40"/>
  <c r="G82" i="40"/>
  <c r="F82" i="40"/>
  <c r="E82" i="40"/>
  <c r="N81" i="40"/>
  <c r="M81" i="40"/>
  <c r="L81" i="40"/>
  <c r="K81" i="40"/>
  <c r="J81" i="40"/>
  <c r="I81" i="40"/>
  <c r="H81" i="40"/>
  <c r="G81" i="40"/>
  <c r="F81" i="40"/>
  <c r="E81" i="40"/>
  <c r="V80" i="40"/>
  <c r="U80" i="40"/>
  <c r="R80" i="40"/>
  <c r="Q80" i="40"/>
  <c r="P80" i="40"/>
  <c r="M80" i="40"/>
  <c r="N80" i="40" a="1"/>
  <c r="N80" i="40"/>
  <c r="K80" i="40"/>
  <c r="L80" i="40" a="1"/>
  <c r="L80" i="40"/>
  <c r="I80" i="40"/>
  <c r="J80" i="40" a="1"/>
  <c r="J80" i="40"/>
  <c r="G80" i="40"/>
  <c r="H80" i="40" a="1"/>
  <c r="H80" i="40"/>
  <c r="E80" i="40"/>
  <c r="F80" i="40" a="1"/>
  <c r="F80" i="40"/>
  <c r="C80" i="40"/>
  <c r="D80" i="40" a="1"/>
  <c r="D80" i="40"/>
  <c r="N79" i="40"/>
  <c r="M79" i="40"/>
  <c r="L79" i="40"/>
  <c r="K79" i="40"/>
  <c r="J79" i="40"/>
  <c r="I79" i="40"/>
  <c r="H79" i="40"/>
  <c r="G79" i="40"/>
  <c r="F79" i="40"/>
  <c r="E79" i="40"/>
  <c r="N78" i="40"/>
  <c r="M78" i="40"/>
  <c r="L78" i="40"/>
  <c r="K78" i="40"/>
  <c r="J78" i="40"/>
  <c r="I78" i="40"/>
  <c r="H78" i="40"/>
  <c r="G78" i="40"/>
  <c r="F78" i="40"/>
  <c r="E78" i="40"/>
  <c r="N77" i="40"/>
  <c r="M77" i="40"/>
  <c r="L77" i="40"/>
  <c r="K77" i="40"/>
  <c r="J77" i="40"/>
  <c r="I77" i="40"/>
  <c r="H77" i="40"/>
  <c r="G77" i="40"/>
  <c r="F77" i="40"/>
  <c r="E77" i="40"/>
  <c r="N76" i="40"/>
  <c r="M76" i="40"/>
  <c r="L76" i="40"/>
  <c r="K76" i="40"/>
  <c r="J76" i="40"/>
  <c r="I76" i="40"/>
  <c r="H76" i="40"/>
  <c r="G76" i="40"/>
  <c r="F76" i="40"/>
  <c r="E76" i="40"/>
  <c r="N75" i="40"/>
  <c r="M75" i="40"/>
  <c r="L75" i="40"/>
  <c r="K75" i="40"/>
  <c r="J75" i="40"/>
  <c r="I75" i="40"/>
  <c r="H75" i="40"/>
  <c r="G75" i="40"/>
  <c r="F75" i="40"/>
  <c r="E75" i="40"/>
  <c r="V74" i="40"/>
  <c r="U74" i="40"/>
  <c r="R74" i="40"/>
  <c r="Q74" i="40"/>
  <c r="P74" i="40"/>
  <c r="M74" i="40"/>
  <c r="N74" i="40" a="1"/>
  <c r="N74" i="40"/>
  <c r="K74" i="40"/>
  <c r="L74" i="40" a="1"/>
  <c r="L74" i="40"/>
  <c r="I74" i="40"/>
  <c r="J74" i="40" a="1"/>
  <c r="J74" i="40"/>
  <c r="G74" i="40"/>
  <c r="H74" i="40" a="1"/>
  <c r="H74" i="40"/>
  <c r="E74" i="40"/>
  <c r="F74" i="40" a="1"/>
  <c r="F74" i="40"/>
  <c r="C74" i="40"/>
  <c r="D74" i="40" a="1"/>
  <c r="D74" i="40"/>
  <c r="N73" i="40"/>
  <c r="M73" i="40"/>
  <c r="L73" i="40"/>
  <c r="K73" i="40"/>
  <c r="J73" i="40"/>
  <c r="I73" i="40"/>
  <c r="H73" i="40"/>
  <c r="G73" i="40"/>
  <c r="F73" i="40"/>
  <c r="E73" i="40"/>
  <c r="N72" i="40"/>
  <c r="M72" i="40"/>
  <c r="L72" i="40"/>
  <c r="K72" i="40"/>
  <c r="J72" i="40"/>
  <c r="I72" i="40"/>
  <c r="H72" i="40"/>
  <c r="G72" i="40"/>
  <c r="F72" i="40"/>
  <c r="E72" i="40"/>
  <c r="N71" i="40"/>
  <c r="M71" i="40"/>
  <c r="L71" i="40"/>
  <c r="K71" i="40"/>
  <c r="J71" i="40"/>
  <c r="I71" i="40"/>
  <c r="H71" i="40"/>
  <c r="G71" i="40"/>
  <c r="F71" i="40"/>
  <c r="E71" i="40"/>
  <c r="N70" i="40"/>
  <c r="M70" i="40"/>
  <c r="L70" i="40"/>
  <c r="K70" i="40"/>
  <c r="J70" i="40"/>
  <c r="I70" i="40"/>
  <c r="H70" i="40"/>
  <c r="G70" i="40"/>
  <c r="F70" i="40"/>
  <c r="E70" i="40"/>
  <c r="N69" i="40"/>
  <c r="M69" i="40"/>
  <c r="L69" i="40"/>
  <c r="K69" i="40"/>
  <c r="J69" i="40"/>
  <c r="I69" i="40"/>
  <c r="H69" i="40"/>
  <c r="G69" i="40"/>
  <c r="F69" i="40"/>
  <c r="E69" i="40"/>
  <c r="V68" i="40"/>
  <c r="U68" i="40"/>
  <c r="R68" i="40"/>
  <c r="Q68" i="40"/>
  <c r="P68" i="40"/>
  <c r="M68" i="40"/>
  <c r="N68" i="40" a="1"/>
  <c r="N68" i="40"/>
  <c r="K68" i="40"/>
  <c r="L68" i="40" a="1"/>
  <c r="L68" i="40"/>
  <c r="I68" i="40"/>
  <c r="J68" i="40" a="1"/>
  <c r="J68" i="40"/>
  <c r="G68" i="40"/>
  <c r="H68" i="40" a="1"/>
  <c r="H68" i="40"/>
  <c r="E68" i="40"/>
  <c r="F68" i="40" a="1"/>
  <c r="F68" i="40"/>
  <c r="C68" i="40"/>
  <c r="D68" i="40" a="1"/>
  <c r="D68" i="40"/>
  <c r="N67" i="40"/>
  <c r="M67" i="40"/>
  <c r="L67" i="40"/>
  <c r="K67" i="40"/>
  <c r="J67" i="40"/>
  <c r="I67" i="40"/>
  <c r="H67" i="40"/>
  <c r="G67" i="40"/>
  <c r="F67" i="40"/>
  <c r="E67" i="40"/>
  <c r="N66" i="40"/>
  <c r="M66" i="40"/>
  <c r="L66" i="40"/>
  <c r="K66" i="40"/>
  <c r="J66" i="40"/>
  <c r="I66" i="40"/>
  <c r="H66" i="40"/>
  <c r="G66" i="40"/>
  <c r="F66" i="40"/>
  <c r="E66" i="40"/>
  <c r="N65" i="40"/>
  <c r="M65" i="40"/>
  <c r="L65" i="40"/>
  <c r="K65" i="40"/>
  <c r="J65" i="40"/>
  <c r="I65" i="40"/>
  <c r="H65" i="40"/>
  <c r="G65" i="40"/>
  <c r="F65" i="40"/>
  <c r="E65" i="40"/>
  <c r="N64" i="40"/>
  <c r="M64" i="40"/>
  <c r="L64" i="40"/>
  <c r="K64" i="40"/>
  <c r="J64" i="40"/>
  <c r="I64" i="40"/>
  <c r="H64" i="40"/>
  <c r="G64" i="40"/>
  <c r="F64" i="40"/>
  <c r="E64" i="40"/>
  <c r="N63" i="40"/>
  <c r="M63" i="40"/>
  <c r="L63" i="40"/>
  <c r="K63" i="40"/>
  <c r="J63" i="40"/>
  <c r="I63" i="40"/>
  <c r="H63" i="40"/>
  <c r="G63" i="40"/>
  <c r="F63" i="40"/>
  <c r="E63" i="40"/>
  <c r="V62" i="40"/>
  <c r="U62" i="40"/>
  <c r="R62" i="40"/>
  <c r="Q62" i="40"/>
  <c r="P62" i="40"/>
  <c r="M62" i="40"/>
  <c r="N62" i="40" a="1"/>
  <c r="N62" i="40"/>
  <c r="K62" i="40"/>
  <c r="L62" i="40" a="1"/>
  <c r="L62" i="40"/>
  <c r="I62" i="40"/>
  <c r="J62" i="40" a="1"/>
  <c r="J62" i="40"/>
  <c r="G62" i="40"/>
  <c r="H62" i="40" a="1"/>
  <c r="H62" i="40"/>
  <c r="E62" i="40"/>
  <c r="F62" i="40" a="1"/>
  <c r="F62" i="40"/>
  <c r="C62" i="40"/>
  <c r="D62" i="40" a="1"/>
  <c r="D62" i="40"/>
  <c r="N61" i="40"/>
  <c r="M61" i="40"/>
  <c r="L61" i="40"/>
  <c r="K61" i="40"/>
  <c r="J61" i="40"/>
  <c r="I61" i="40"/>
  <c r="H61" i="40"/>
  <c r="G61" i="40"/>
  <c r="F61" i="40"/>
  <c r="E61" i="40"/>
  <c r="N60" i="40"/>
  <c r="M60" i="40"/>
  <c r="L60" i="40"/>
  <c r="K60" i="40"/>
  <c r="J60" i="40"/>
  <c r="I60" i="40"/>
  <c r="H60" i="40"/>
  <c r="G60" i="40"/>
  <c r="F60" i="40"/>
  <c r="E60" i="40"/>
  <c r="N59" i="40"/>
  <c r="M59" i="40"/>
  <c r="L59" i="40"/>
  <c r="K59" i="40"/>
  <c r="J59" i="40"/>
  <c r="I59" i="40"/>
  <c r="H59" i="40"/>
  <c r="G59" i="40"/>
  <c r="F59" i="40"/>
  <c r="E59" i="40"/>
  <c r="N58" i="40"/>
  <c r="M58" i="40"/>
  <c r="L58" i="40"/>
  <c r="K58" i="40"/>
  <c r="J58" i="40"/>
  <c r="I58" i="40"/>
  <c r="H58" i="40"/>
  <c r="G58" i="40"/>
  <c r="F58" i="40"/>
  <c r="E58" i="40"/>
  <c r="N57" i="40"/>
  <c r="M57" i="40"/>
  <c r="L57" i="40"/>
  <c r="K57" i="40"/>
  <c r="J57" i="40"/>
  <c r="I57" i="40"/>
  <c r="H57" i="40"/>
  <c r="G57" i="40"/>
  <c r="F57" i="40"/>
  <c r="E57" i="40"/>
  <c r="V56" i="40"/>
  <c r="U56" i="40"/>
  <c r="R56" i="40"/>
  <c r="Q56" i="40"/>
  <c r="P56" i="40"/>
  <c r="M56" i="40"/>
  <c r="N56" i="40" a="1"/>
  <c r="N56" i="40"/>
  <c r="K56" i="40"/>
  <c r="L56" i="40" a="1"/>
  <c r="L56" i="40"/>
  <c r="I56" i="40"/>
  <c r="J56" i="40" a="1"/>
  <c r="J56" i="40"/>
  <c r="G56" i="40"/>
  <c r="H56" i="40" a="1"/>
  <c r="H56" i="40"/>
  <c r="E56" i="40"/>
  <c r="F56" i="40" a="1"/>
  <c r="F56" i="40"/>
  <c r="C56" i="40"/>
  <c r="D56" i="40" a="1"/>
  <c r="D56" i="40"/>
  <c r="N55" i="40"/>
  <c r="M55" i="40"/>
  <c r="L55" i="40"/>
  <c r="K55" i="40"/>
  <c r="J55" i="40"/>
  <c r="I55" i="40"/>
  <c r="H55" i="40"/>
  <c r="G55" i="40"/>
  <c r="F55" i="40"/>
  <c r="E55" i="40"/>
  <c r="N54" i="40"/>
  <c r="M54" i="40"/>
  <c r="L54" i="40"/>
  <c r="K54" i="40"/>
  <c r="J54" i="40"/>
  <c r="I54" i="40"/>
  <c r="H54" i="40"/>
  <c r="G54" i="40"/>
  <c r="F54" i="40"/>
  <c r="E54" i="40"/>
  <c r="N53" i="40"/>
  <c r="M53" i="40"/>
  <c r="L53" i="40"/>
  <c r="K53" i="40"/>
  <c r="J53" i="40"/>
  <c r="I53" i="40"/>
  <c r="H53" i="40"/>
  <c r="G53" i="40"/>
  <c r="F53" i="40"/>
  <c r="E53" i="40"/>
  <c r="N52" i="40"/>
  <c r="M52" i="40"/>
  <c r="L52" i="40"/>
  <c r="K52" i="40"/>
  <c r="J52" i="40"/>
  <c r="I52" i="40"/>
  <c r="H52" i="40"/>
  <c r="G52" i="40"/>
  <c r="F52" i="40"/>
  <c r="E52" i="40"/>
  <c r="N51" i="40"/>
  <c r="M51" i="40"/>
  <c r="L51" i="40"/>
  <c r="K51" i="40"/>
  <c r="J51" i="40"/>
  <c r="I51" i="40"/>
  <c r="H51" i="40"/>
  <c r="G51" i="40"/>
  <c r="F51" i="40"/>
  <c r="E51" i="40"/>
  <c r="V50" i="40"/>
  <c r="U50" i="40"/>
  <c r="R50" i="40"/>
  <c r="Q50" i="40"/>
  <c r="P50" i="40"/>
  <c r="M50" i="40"/>
  <c r="N50" i="40" a="1"/>
  <c r="N50" i="40"/>
  <c r="K50" i="40"/>
  <c r="L50" i="40" a="1"/>
  <c r="L50" i="40"/>
  <c r="I50" i="40"/>
  <c r="J50" i="40" a="1"/>
  <c r="J50" i="40"/>
  <c r="G50" i="40"/>
  <c r="H50" i="40" a="1"/>
  <c r="H50" i="40"/>
  <c r="E50" i="40"/>
  <c r="F50" i="40" a="1"/>
  <c r="F50" i="40"/>
  <c r="C50" i="40"/>
  <c r="D50" i="40" a="1"/>
  <c r="D50" i="40"/>
  <c r="N49" i="40"/>
  <c r="M49" i="40"/>
  <c r="L49" i="40"/>
  <c r="K49" i="40"/>
  <c r="J49" i="40"/>
  <c r="I49" i="40"/>
  <c r="H49" i="40"/>
  <c r="G49" i="40"/>
  <c r="F49" i="40"/>
  <c r="E49" i="40"/>
  <c r="N48" i="40"/>
  <c r="M48" i="40"/>
  <c r="L48" i="40"/>
  <c r="K48" i="40"/>
  <c r="J48" i="40"/>
  <c r="I48" i="40"/>
  <c r="H48" i="40"/>
  <c r="G48" i="40"/>
  <c r="F48" i="40"/>
  <c r="E48" i="40"/>
  <c r="N47" i="40"/>
  <c r="M47" i="40"/>
  <c r="L47" i="40"/>
  <c r="K47" i="40"/>
  <c r="J47" i="40"/>
  <c r="I47" i="40"/>
  <c r="H47" i="40"/>
  <c r="G47" i="40"/>
  <c r="F47" i="40"/>
  <c r="E47" i="40"/>
  <c r="N46" i="40"/>
  <c r="M46" i="40"/>
  <c r="L46" i="40"/>
  <c r="K46" i="40"/>
  <c r="J46" i="40"/>
  <c r="I46" i="40"/>
  <c r="H46" i="40"/>
  <c r="G46" i="40"/>
  <c r="F46" i="40"/>
  <c r="E46" i="40"/>
  <c r="N45" i="40"/>
  <c r="M45" i="40"/>
  <c r="L45" i="40"/>
  <c r="K45" i="40"/>
  <c r="J45" i="40"/>
  <c r="I45" i="40"/>
  <c r="H45" i="40"/>
  <c r="G45" i="40"/>
  <c r="F45" i="40"/>
  <c r="E45" i="40"/>
  <c r="V44" i="40"/>
  <c r="U44" i="40"/>
  <c r="R44" i="40"/>
  <c r="Q44" i="40"/>
  <c r="P44" i="40"/>
  <c r="M44" i="40"/>
  <c r="N44" i="40" a="1"/>
  <c r="N44" i="40"/>
  <c r="K44" i="40"/>
  <c r="L44" i="40" a="1"/>
  <c r="L44" i="40"/>
  <c r="I44" i="40"/>
  <c r="J44" i="40" a="1"/>
  <c r="J44" i="40"/>
  <c r="G44" i="40"/>
  <c r="H44" i="40" a="1"/>
  <c r="H44" i="40"/>
  <c r="E44" i="40"/>
  <c r="F44" i="40" a="1"/>
  <c r="F44" i="40"/>
  <c r="C44" i="40"/>
  <c r="D44" i="40" a="1"/>
  <c r="D44" i="40"/>
  <c r="N43" i="40"/>
  <c r="M43" i="40"/>
  <c r="L43" i="40"/>
  <c r="K43" i="40"/>
  <c r="J43" i="40"/>
  <c r="I43" i="40"/>
  <c r="H43" i="40"/>
  <c r="G43" i="40"/>
  <c r="F43" i="40"/>
  <c r="E43" i="40"/>
  <c r="N42" i="40"/>
  <c r="M42" i="40"/>
  <c r="L42" i="40"/>
  <c r="K42" i="40"/>
  <c r="J42" i="40"/>
  <c r="I42" i="40"/>
  <c r="H42" i="40"/>
  <c r="G42" i="40"/>
  <c r="F42" i="40"/>
  <c r="E42" i="40"/>
  <c r="N41" i="40"/>
  <c r="M41" i="40"/>
  <c r="L41" i="40"/>
  <c r="K41" i="40"/>
  <c r="J41" i="40"/>
  <c r="I41" i="40"/>
  <c r="H41" i="40"/>
  <c r="G41" i="40"/>
  <c r="F41" i="40"/>
  <c r="E41" i="40"/>
  <c r="N40" i="40"/>
  <c r="M40" i="40"/>
  <c r="L40" i="40"/>
  <c r="K40" i="40"/>
  <c r="J40" i="40"/>
  <c r="I40" i="40"/>
  <c r="H40" i="40"/>
  <c r="G40" i="40"/>
  <c r="F40" i="40"/>
  <c r="E40" i="40"/>
  <c r="N39" i="40"/>
  <c r="M39" i="40"/>
  <c r="L39" i="40"/>
  <c r="K39" i="40"/>
  <c r="J39" i="40"/>
  <c r="I39" i="40"/>
  <c r="H39" i="40"/>
  <c r="G39" i="40"/>
  <c r="F39" i="40"/>
  <c r="E39" i="40"/>
  <c r="V38" i="40"/>
  <c r="U38" i="40"/>
  <c r="R38" i="40"/>
  <c r="Q38" i="40"/>
  <c r="P38" i="40"/>
  <c r="M38" i="40"/>
  <c r="N38" i="40" a="1"/>
  <c r="N38" i="40"/>
  <c r="K38" i="40"/>
  <c r="L38" i="40" a="1"/>
  <c r="L38" i="40"/>
  <c r="I38" i="40"/>
  <c r="J38" i="40" a="1"/>
  <c r="J38" i="40"/>
  <c r="G38" i="40"/>
  <c r="H38" i="40" a="1"/>
  <c r="H38" i="40"/>
  <c r="E38" i="40"/>
  <c r="F38" i="40" a="1"/>
  <c r="F38" i="40"/>
  <c r="C38" i="40"/>
  <c r="D38" i="40" a="1"/>
  <c r="D38" i="40"/>
  <c r="N37" i="40"/>
  <c r="M37" i="40"/>
  <c r="L37" i="40"/>
  <c r="K37" i="40"/>
  <c r="J37" i="40"/>
  <c r="I37" i="40"/>
  <c r="H37" i="40"/>
  <c r="G37" i="40"/>
  <c r="F37" i="40"/>
  <c r="E37" i="40"/>
  <c r="N36" i="40"/>
  <c r="M36" i="40"/>
  <c r="L36" i="40"/>
  <c r="K36" i="40"/>
  <c r="J36" i="40"/>
  <c r="I36" i="40"/>
  <c r="H36" i="40"/>
  <c r="G36" i="40"/>
  <c r="F36" i="40"/>
  <c r="E36" i="40"/>
  <c r="N35" i="40"/>
  <c r="M35" i="40"/>
  <c r="L35" i="40"/>
  <c r="K35" i="40"/>
  <c r="J35" i="40"/>
  <c r="I35" i="40"/>
  <c r="H35" i="40"/>
  <c r="G35" i="40"/>
  <c r="F35" i="40"/>
  <c r="E35" i="40"/>
  <c r="N34" i="40"/>
  <c r="M34" i="40"/>
  <c r="L34" i="40"/>
  <c r="K34" i="40"/>
  <c r="J34" i="40"/>
  <c r="I34" i="40"/>
  <c r="H34" i="40"/>
  <c r="G34" i="40"/>
  <c r="F34" i="40"/>
  <c r="E34" i="40"/>
  <c r="N33" i="40"/>
  <c r="M33" i="40"/>
  <c r="L33" i="40"/>
  <c r="K33" i="40"/>
  <c r="J33" i="40"/>
  <c r="I33" i="40"/>
  <c r="H33" i="40"/>
  <c r="G33" i="40"/>
  <c r="F33" i="40"/>
  <c r="E33" i="40"/>
  <c r="V32" i="40"/>
  <c r="U32" i="40"/>
  <c r="R32" i="40"/>
  <c r="Q32" i="40"/>
  <c r="P32" i="40"/>
  <c r="M32" i="40"/>
  <c r="N32" i="40" a="1"/>
  <c r="N32" i="40"/>
  <c r="K32" i="40"/>
  <c r="L32" i="40" a="1"/>
  <c r="L32" i="40"/>
  <c r="I32" i="40"/>
  <c r="J32" i="40" a="1"/>
  <c r="J32" i="40"/>
  <c r="G32" i="40"/>
  <c r="H32" i="40" a="1"/>
  <c r="H32" i="40"/>
  <c r="E32" i="40"/>
  <c r="F32" i="40" a="1"/>
  <c r="F32" i="40"/>
  <c r="C32" i="40"/>
  <c r="D32" i="40" a="1"/>
  <c r="D32" i="40"/>
  <c r="N31" i="40"/>
  <c r="M31" i="40"/>
  <c r="L31" i="40"/>
  <c r="K31" i="40"/>
  <c r="J31" i="40"/>
  <c r="I31" i="40"/>
  <c r="H31" i="40"/>
  <c r="G31" i="40"/>
  <c r="F31" i="40"/>
  <c r="E31" i="40"/>
  <c r="N30" i="40"/>
  <c r="M30" i="40"/>
  <c r="L30" i="40"/>
  <c r="K30" i="40"/>
  <c r="J30" i="40"/>
  <c r="I30" i="40"/>
  <c r="H30" i="40"/>
  <c r="G30" i="40"/>
  <c r="F30" i="40"/>
  <c r="E30" i="40"/>
  <c r="N29" i="40"/>
  <c r="M29" i="40"/>
  <c r="L29" i="40"/>
  <c r="K29" i="40"/>
  <c r="J29" i="40"/>
  <c r="I29" i="40"/>
  <c r="H29" i="40"/>
  <c r="G29" i="40"/>
  <c r="F29" i="40"/>
  <c r="E29" i="40"/>
  <c r="N28" i="40"/>
  <c r="M28" i="40"/>
  <c r="L28" i="40"/>
  <c r="K28" i="40"/>
  <c r="J28" i="40"/>
  <c r="I28" i="40"/>
  <c r="H28" i="40"/>
  <c r="G28" i="40"/>
  <c r="F28" i="40"/>
  <c r="E28" i="40"/>
  <c r="N27" i="40"/>
  <c r="M27" i="40"/>
  <c r="L27" i="40"/>
  <c r="K27" i="40"/>
  <c r="J27" i="40"/>
  <c r="I27" i="40"/>
  <c r="H27" i="40"/>
  <c r="G27" i="40"/>
  <c r="F27" i="40"/>
  <c r="E27" i="40"/>
  <c r="V26" i="40"/>
  <c r="U26" i="40"/>
  <c r="R26" i="40"/>
  <c r="Q26" i="40"/>
  <c r="P26" i="40"/>
  <c r="M26" i="40"/>
  <c r="N26" i="40" a="1"/>
  <c r="N26" i="40"/>
  <c r="K26" i="40"/>
  <c r="L26" i="40" a="1"/>
  <c r="L26" i="40"/>
  <c r="I26" i="40"/>
  <c r="J26" i="40" a="1"/>
  <c r="J26" i="40"/>
  <c r="G26" i="40"/>
  <c r="H26" i="40" a="1"/>
  <c r="H26" i="40"/>
  <c r="E26" i="40"/>
  <c r="F26" i="40" a="1"/>
  <c r="F26" i="40"/>
  <c r="C26" i="40"/>
  <c r="D26" i="40" a="1"/>
  <c r="D26" i="40"/>
  <c r="N25" i="40"/>
  <c r="M25" i="40"/>
  <c r="L25" i="40"/>
  <c r="K25" i="40"/>
  <c r="J25" i="40"/>
  <c r="I25" i="40"/>
  <c r="H25" i="40"/>
  <c r="G25" i="40"/>
  <c r="F25" i="40"/>
  <c r="E25" i="40"/>
  <c r="N24" i="40"/>
  <c r="M24" i="40"/>
  <c r="L24" i="40"/>
  <c r="K24" i="40"/>
  <c r="J24" i="40"/>
  <c r="I24" i="40"/>
  <c r="H24" i="40"/>
  <c r="G24" i="40"/>
  <c r="F24" i="40"/>
  <c r="E24" i="40"/>
  <c r="N23" i="40"/>
  <c r="M23" i="40"/>
  <c r="L23" i="40"/>
  <c r="K23" i="40"/>
  <c r="J23" i="40"/>
  <c r="I23" i="40"/>
  <c r="H23" i="40"/>
  <c r="G23" i="40"/>
  <c r="F23" i="40"/>
  <c r="E23" i="40"/>
  <c r="N22" i="40"/>
  <c r="M22" i="40"/>
  <c r="L22" i="40"/>
  <c r="K22" i="40"/>
  <c r="J22" i="40"/>
  <c r="I22" i="40"/>
  <c r="H22" i="40"/>
  <c r="G22" i="40"/>
  <c r="F22" i="40"/>
  <c r="E22" i="40"/>
  <c r="N21" i="40"/>
  <c r="M21" i="40"/>
  <c r="L21" i="40"/>
  <c r="K21" i="40"/>
  <c r="J21" i="40"/>
  <c r="I21" i="40"/>
  <c r="H21" i="40"/>
  <c r="G21" i="40"/>
  <c r="F21" i="40"/>
  <c r="E21" i="40"/>
  <c r="V20" i="40"/>
  <c r="U20" i="40"/>
  <c r="R20" i="40"/>
  <c r="Q20" i="40"/>
  <c r="P20" i="40"/>
  <c r="M20" i="40"/>
  <c r="N20" i="40" a="1"/>
  <c r="N20" i="40"/>
  <c r="K20" i="40"/>
  <c r="L20" i="40" a="1"/>
  <c r="L20" i="40"/>
  <c r="I20" i="40"/>
  <c r="J20" i="40" a="1"/>
  <c r="J20" i="40"/>
  <c r="G20" i="40"/>
  <c r="H20" i="40" a="1"/>
  <c r="H20" i="40"/>
  <c r="E20" i="40"/>
  <c r="F20" i="40" a="1"/>
  <c r="F20" i="40"/>
  <c r="C20" i="40"/>
  <c r="D20" i="40" a="1"/>
  <c r="D20" i="40"/>
  <c r="N19" i="40"/>
  <c r="M19" i="40"/>
  <c r="L19" i="40"/>
  <c r="K19" i="40"/>
  <c r="J19" i="40"/>
  <c r="I19" i="40"/>
  <c r="H19" i="40"/>
  <c r="G19" i="40"/>
  <c r="F19" i="40"/>
  <c r="E19" i="40"/>
  <c r="N18" i="40"/>
  <c r="M18" i="40"/>
  <c r="L18" i="40"/>
  <c r="K18" i="40"/>
  <c r="J18" i="40"/>
  <c r="I18" i="40"/>
  <c r="H18" i="40"/>
  <c r="G18" i="40"/>
  <c r="F18" i="40"/>
  <c r="E18" i="40"/>
  <c r="N17" i="40"/>
  <c r="M17" i="40"/>
  <c r="L17" i="40"/>
  <c r="K17" i="40"/>
  <c r="J17" i="40"/>
  <c r="I17" i="40"/>
  <c r="H17" i="40"/>
  <c r="G17" i="40"/>
  <c r="F17" i="40"/>
  <c r="E17" i="40"/>
  <c r="N16" i="40"/>
  <c r="M16" i="40"/>
  <c r="L16" i="40"/>
  <c r="K16" i="40"/>
  <c r="J16" i="40"/>
  <c r="I16" i="40"/>
  <c r="H16" i="40"/>
  <c r="G16" i="40"/>
  <c r="F16" i="40"/>
  <c r="E16" i="40"/>
  <c r="N15" i="40"/>
  <c r="M15" i="40"/>
  <c r="L15" i="40"/>
  <c r="K15" i="40"/>
  <c r="J15" i="40"/>
  <c r="I15" i="40"/>
  <c r="H15" i="40"/>
  <c r="G15" i="40"/>
  <c r="F15" i="40"/>
  <c r="E15" i="40"/>
  <c r="V14" i="40"/>
  <c r="U14" i="40"/>
  <c r="R14" i="40"/>
  <c r="Q14" i="40"/>
  <c r="P14" i="40"/>
  <c r="M14" i="40"/>
  <c r="N14" i="40" a="1"/>
  <c r="N14" i="40"/>
  <c r="K14" i="40"/>
  <c r="L14" i="40" a="1"/>
  <c r="L14" i="40"/>
  <c r="I14" i="40"/>
  <c r="J14" i="40" a="1"/>
  <c r="J14" i="40"/>
  <c r="G14" i="40"/>
  <c r="H14" i="40" a="1"/>
  <c r="H14" i="40"/>
  <c r="E14" i="40"/>
  <c r="F14" i="40" a="1"/>
  <c r="F14" i="40"/>
  <c r="C14" i="40"/>
  <c r="D14" i="40" a="1"/>
  <c r="D14" i="40"/>
  <c r="N13" i="40"/>
  <c r="M13" i="40"/>
  <c r="L13" i="40"/>
  <c r="K13" i="40"/>
  <c r="J13" i="40"/>
  <c r="I13" i="40"/>
  <c r="H13" i="40"/>
  <c r="G13" i="40"/>
  <c r="F13" i="40"/>
  <c r="E13" i="40"/>
  <c r="N12" i="40"/>
  <c r="M12" i="40"/>
  <c r="L12" i="40"/>
  <c r="K12" i="40"/>
  <c r="J12" i="40"/>
  <c r="I12" i="40"/>
  <c r="H12" i="40"/>
  <c r="G12" i="40"/>
  <c r="F12" i="40"/>
  <c r="E12" i="40"/>
  <c r="N11" i="40"/>
  <c r="M11" i="40"/>
  <c r="L11" i="40"/>
  <c r="K11" i="40"/>
  <c r="J11" i="40"/>
  <c r="I11" i="40"/>
  <c r="H11" i="40"/>
  <c r="G11" i="40"/>
  <c r="F11" i="40"/>
  <c r="E11" i="40"/>
  <c r="N10" i="40"/>
  <c r="M10" i="40"/>
  <c r="L10" i="40"/>
  <c r="K10" i="40"/>
  <c r="J10" i="40"/>
  <c r="I10" i="40"/>
  <c r="H10" i="40"/>
  <c r="G10" i="40"/>
  <c r="F10" i="40"/>
  <c r="E10" i="40"/>
  <c r="N9" i="40"/>
  <c r="M9" i="40"/>
  <c r="L9" i="40"/>
  <c r="K9" i="40"/>
  <c r="J9" i="40"/>
  <c r="I9" i="40"/>
  <c r="H9" i="40"/>
  <c r="G9" i="40"/>
  <c r="F9" i="40"/>
  <c r="E9" i="40"/>
  <c r="V8" i="40"/>
  <c r="U8" i="40"/>
  <c r="R8" i="40"/>
  <c r="Q8" i="40"/>
  <c r="P8" i="40"/>
  <c r="M8" i="40"/>
  <c r="N8" i="40" a="1"/>
  <c r="N8" i="40"/>
  <c r="K8" i="40"/>
  <c r="L8" i="40" a="1"/>
  <c r="L8" i="40"/>
  <c r="I8" i="40"/>
  <c r="J8" i="40" a="1"/>
  <c r="J8" i="40"/>
  <c r="G8" i="40"/>
  <c r="H8" i="40" a="1"/>
  <c r="H8" i="40"/>
  <c r="E8" i="40"/>
  <c r="F8" i="40" a="1"/>
  <c r="F8" i="40"/>
  <c r="C8" i="40"/>
  <c r="D8" i="40" a="1"/>
  <c r="D8" i="40"/>
  <c r="M3" i="40"/>
  <c r="K3" i="40"/>
  <c r="J3" i="40"/>
  <c r="M2" i="40"/>
  <c r="K2" i="40"/>
  <c r="J2" i="40"/>
  <c r="V266" i="38"/>
  <c r="U266" i="38"/>
  <c r="V128" i="38"/>
  <c r="U128" i="38"/>
  <c r="V122" i="38"/>
  <c r="U122" i="38"/>
  <c r="V116" i="38"/>
  <c r="U116" i="38"/>
  <c r="V110" i="38"/>
  <c r="U110" i="38"/>
  <c r="V104" i="38"/>
  <c r="U104" i="38"/>
  <c r="V98" i="38"/>
  <c r="U98" i="38"/>
  <c r="V92" i="38"/>
  <c r="U92" i="38"/>
  <c r="U80" i="38"/>
  <c r="V80" i="38"/>
  <c r="V86" i="38"/>
  <c r="U86" i="38"/>
  <c r="N607" i="38"/>
  <c r="M607" i="38"/>
  <c r="L607" i="38"/>
  <c r="K607" i="38"/>
  <c r="J607" i="38"/>
  <c r="I607" i="38"/>
  <c r="H607" i="38"/>
  <c r="G607" i="38"/>
  <c r="F607" i="38"/>
  <c r="E607" i="38"/>
  <c r="D607" i="38"/>
  <c r="C607" i="38"/>
  <c r="N606" i="38"/>
  <c r="M606" i="38"/>
  <c r="L606" i="38"/>
  <c r="K606" i="38"/>
  <c r="J606" i="38"/>
  <c r="I606" i="38"/>
  <c r="H606" i="38"/>
  <c r="G606" i="38"/>
  <c r="F606" i="38"/>
  <c r="E606" i="38"/>
  <c r="D606" i="38"/>
  <c r="C606" i="38"/>
  <c r="N605" i="38"/>
  <c r="M605" i="38"/>
  <c r="L605" i="38"/>
  <c r="K605" i="38"/>
  <c r="J605" i="38"/>
  <c r="I605" i="38"/>
  <c r="H605" i="38"/>
  <c r="G605" i="38"/>
  <c r="F605" i="38"/>
  <c r="E605" i="38"/>
  <c r="D605" i="38"/>
  <c r="C605" i="38"/>
  <c r="N604" i="38"/>
  <c r="M604" i="38"/>
  <c r="L604" i="38"/>
  <c r="K604" i="38"/>
  <c r="J604" i="38"/>
  <c r="I604" i="38"/>
  <c r="H604" i="38"/>
  <c r="G604" i="38"/>
  <c r="F604" i="38"/>
  <c r="E604" i="38"/>
  <c r="D604" i="38"/>
  <c r="C604" i="38"/>
  <c r="N603" i="38"/>
  <c r="M603" i="38"/>
  <c r="L603" i="38"/>
  <c r="K603" i="38"/>
  <c r="J603" i="38"/>
  <c r="I603" i="38"/>
  <c r="H603" i="38"/>
  <c r="G603" i="38"/>
  <c r="F603" i="38"/>
  <c r="E603" i="38"/>
  <c r="D603" i="38"/>
  <c r="C603" i="38"/>
  <c r="V602" i="38"/>
  <c r="U602" i="38"/>
  <c r="R602" i="38"/>
  <c r="Q602" i="38"/>
  <c r="A140" i="38"/>
  <c r="P602" i="38"/>
  <c r="O602" i="38"/>
  <c r="M602" i="38"/>
  <c r="N602" i="38" a="1"/>
  <c r="N602" i="38"/>
  <c r="K602" i="38"/>
  <c r="L602" i="38" a="1"/>
  <c r="L602" i="38"/>
  <c r="I602" i="38"/>
  <c r="J602" i="38" a="1"/>
  <c r="J602" i="38"/>
  <c r="G602" i="38"/>
  <c r="H602" i="38" a="1"/>
  <c r="H602" i="38"/>
  <c r="E602" i="38"/>
  <c r="F602" i="38" a="1"/>
  <c r="F602" i="38"/>
  <c r="C602" i="38"/>
  <c r="D602" i="38" a="1"/>
  <c r="D602" i="38"/>
  <c r="A602" i="38"/>
  <c r="N601" i="38"/>
  <c r="A596" i="38"/>
  <c r="M601" i="38"/>
  <c r="L601" i="38"/>
  <c r="K601" i="38"/>
  <c r="J601" i="38"/>
  <c r="I601" i="38"/>
  <c r="H601" i="38"/>
  <c r="G601" i="38"/>
  <c r="F601" i="38"/>
  <c r="E601" i="38"/>
  <c r="D601" i="38"/>
  <c r="C601" i="38"/>
  <c r="N600" i="38"/>
  <c r="M600" i="38"/>
  <c r="L600" i="38"/>
  <c r="K600" i="38"/>
  <c r="J600" i="38"/>
  <c r="I600" i="38"/>
  <c r="H600" i="38"/>
  <c r="G600" i="38"/>
  <c r="F600" i="38"/>
  <c r="E600" i="38"/>
  <c r="D600" i="38"/>
  <c r="C600" i="38"/>
  <c r="N599" i="38"/>
  <c r="M599" i="38"/>
  <c r="L599" i="38"/>
  <c r="K599" i="38"/>
  <c r="J599" i="38"/>
  <c r="I599" i="38"/>
  <c r="H599" i="38"/>
  <c r="G599" i="38"/>
  <c r="F599" i="38"/>
  <c r="E599" i="38"/>
  <c r="D599" i="38"/>
  <c r="C599" i="38"/>
  <c r="N598" i="38"/>
  <c r="M598" i="38"/>
  <c r="L598" i="38"/>
  <c r="K598" i="38"/>
  <c r="J598" i="38"/>
  <c r="I598" i="38"/>
  <c r="H598" i="38"/>
  <c r="G598" i="38"/>
  <c r="F598" i="38"/>
  <c r="E598" i="38"/>
  <c r="D598" i="38"/>
  <c r="C598" i="38"/>
  <c r="N597" i="38"/>
  <c r="M597" i="38"/>
  <c r="L597" i="38"/>
  <c r="K597" i="38"/>
  <c r="J597" i="38"/>
  <c r="I597" i="38"/>
  <c r="H597" i="38"/>
  <c r="G597" i="38"/>
  <c r="F597" i="38"/>
  <c r="E597" i="38"/>
  <c r="D597" i="38"/>
  <c r="C597" i="38"/>
  <c r="V596" i="38"/>
  <c r="U596" i="38"/>
  <c r="R596" i="38"/>
  <c r="Q596" i="38"/>
  <c r="P596" i="38"/>
  <c r="O596" i="38"/>
  <c r="M596" i="38"/>
  <c r="N596" i="38" a="1"/>
  <c r="N596" i="38"/>
  <c r="K596" i="38"/>
  <c r="L596" i="38" a="1"/>
  <c r="L596" i="38"/>
  <c r="I596" i="38"/>
  <c r="J596" i="38" a="1"/>
  <c r="J596" i="38"/>
  <c r="G596" i="38"/>
  <c r="H596" i="38" a="1"/>
  <c r="H596" i="38"/>
  <c r="E596" i="38"/>
  <c r="F596" i="38" a="1"/>
  <c r="F596" i="38"/>
  <c r="C596" i="38"/>
  <c r="D596" i="38" a="1"/>
  <c r="D596" i="38"/>
  <c r="N595" i="38"/>
  <c r="A590" i="38"/>
  <c r="M595" i="38"/>
  <c r="L595" i="38"/>
  <c r="K595" i="38"/>
  <c r="J595" i="38"/>
  <c r="I595" i="38"/>
  <c r="H595" i="38"/>
  <c r="G595" i="38"/>
  <c r="F595" i="38"/>
  <c r="E595" i="38"/>
  <c r="D595" i="38"/>
  <c r="C595" i="38"/>
  <c r="N594" i="38"/>
  <c r="M594" i="38"/>
  <c r="L594" i="38"/>
  <c r="K594" i="38"/>
  <c r="J594" i="38"/>
  <c r="I594" i="38"/>
  <c r="H594" i="38"/>
  <c r="G594" i="38"/>
  <c r="F594" i="38"/>
  <c r="E594" i="38"/>
  <c r="D594" i="38"/>
  <c r="C594" i="38"/>
  <c r="N593" i="38"/>
  <c r="M593" i="38"/>
  <c r="L593" i="38"/>
  <c r="K593" i="38"/>
  <c r="J593" i="38"/>
  <c r="I593" i="38"/>
  <c r="H593" i="38"/>
  <c r="G593" i="38"/>
  <c r="F593" i="38"/>
  <c r="E593" i="38"/>
  <c r="D593" i="38"/>
  <c r="C593" i="38"/>
  <c r="N592" i="38"/>
  <c r="M592" i="38"/>
  <c r="L592" i="38"/>
  <c r="K592" i="38"/>
  <c r="J592" i="38"/>
  <c r="I592" i="38"/>
  <c r="H592" i="38"/>
  <c r="G592" i="38"/>
  <c r="F592" i="38"/>
  <c r="E592" i="38"/>
  <c r="D592" i="38"/>
  <c r="C592" i="38"/>
  <c r="N591" i="38"/>
  <c r="M591" i="38"/>
  <c r="L591" i="38"/>
  <c r="K591" i="38"/>
  <c r="J591" i="38"/>
  <c r="I591" i="38"/>
  <c r="H591" i="38"/>
  <c r="G591" i="38"/>
  <c r="F591" i="38"/>
  <c r="E591" i="38"/>
  <c r="D591" i="38"/>
  <c r="C591" i="38"/>
  <c r="V590" i="38"/>
  <c r="U590" i="38"/>
  <c r="R590" i="38"/>
  <c r="Q590" i="38"/>
  <c r="P590" i="38"/>
  <c r="O590" i="38"/>
  <c r="M590" i="38"/>
  <c r="N590" i="38" a="1"/>
  <c r="N590" i="38"/>
  <c r="K590" i="38"/>
  <c r="L590" i="38" a="1"/>
  <c r="L590" i="38"/>
  <c r="I590" i="38"/>
  <c r="J590" i="38" a="1"/>
  <c r="J590" i="38"/>
  <c r="G590" i="38"/>
  <c r="H590" i="38" a="1"/>
  <c r="H590" i="38"/>
  <c r="E590" i="38"/>
  <c r="F590" i="38" a="1"/>
  <c r="F590" i="38"/>
  <c r="C590" i="38"/>
  <c r="D590" i="38" a="1"/>
  <c r="D590" i="38"/>
  <c r="N589" i="38"/>
  <c r="A584" i="38"/>
  <c r="M589" i="38"/>
  <c r="L589" i="38"/>
  <c r="K589" i="38"/>
  <c r="J589" i="38"/>
  <c r="I589" i="38"/>
  <c r="H589" i="38"/>
  <c r="G589" i="38"/>
  <c r="F589" i="38"/>
  <c r="E589" i="38"/>
  <c r="D589" i="38"/>
  <c r="C589" i="38"/>
  <c r="N588" i="38"/>
  <c r="M588" i="38"/>
  <c r="L588" i="38"/>
  <c r="K588" i="38"/>
  <c r="J588" i="38"/>
  <c r="I588" i="38"/>
  <c r="H588" i="38"/>
  <c r="G588" i="38"/>
  <c r="F588" i="38"/>
  <c r="E588" i="38"/>
  <c r="D588" i="38"/>
  <c r="C588" i="38"/>
  <c r="N587" i="38"/>
  <c r="M587" i="38"/>
  <c r="L587" i="38"/>
  <c r="K587" i="38"/>
  <c r="J587" i="38"/>
  <c r="I587" i="38"/>
  <c r="H587" i="38"/>
  <c r="G587" i="38"/>
  <c r="F587" i="38"/>
  <c r="E587" i="38"/>
  <c r="D587" i="38"/>
  <c r="C587" i="38"/>
  <c r="N586" i="38"/>
  <c r="M586" i="38"/>
  <c r="L586" i="38"/>
  <c r="K586" i="38"/>
  <c r="J586" i="38"/>
  <c r="I586" i="38"/>
  <c r="H586" i="38"/>
  <c r="G586" i="38"/>
  <c r="F586" i="38"/>
  <c r="E586" i="38"/>
  <c r="D586" i="38"/>
  <c r="C586" i="38"/>
  <c r="N585" i="38"/>
  <c r="M585" i="38"/>
  <c r="L585" i="38"/>
  <c r="K585" i="38"/>
  <c r="J585" i="38"/>
  <c r="I585" i="38"/>
  <c r="H585" i="38"/>
  <c r="G585" i="38"/>
  <c r="F585" i="38"/>
  <c r="E585" i="38"/>
  <c r="D585" i="38"/>
  <c r="C585" i="38"/>
  <c r="V584" i="38"/>
  <c r="U584" i="38"/>
  <c r="R584" i="38"/>
  <c r="Q584" i="38"/>
  <c r="P584" i="38"/>
  <c r="O584" i="38"/>
  <c r="M584" i="38"/>
  <c r="N584" i="38" a="1"/>
  <c r="N584" i="38"/>
  <c r="K584" i="38"/>
  <c r="L584" i="38" a="1"/>
  <c r="L584" i="38"/>
  <c r="I584" i="38"/>
  <c r="J584" i="38" a="1"/>
  <c r="J584" i="38"/>
  <c r="G584" i="38"/>
  <c r="H584" i="38" a="1"/>
  <c r="H584" i="38"/>
  <c r="E584" i="38"/>
  <c r="F584" i="38" a="1"/>
  <c r="F584" i="38"/>
  <c r="C584" i="38"/>
  <c r="D584" i="38" a="1"/>
  <c r="D584" i="38"/>
  <c r="N583" i="38"/>
  <c r="A578" i="38"/>
  <c r="M583" i="38"/>
  <c r="L583" i="38"/>
  <c r="K583" i="38"/>
  <c r="J583" i="38"/>
  <c r="I583" i="38"/>
  <c r="H583" i="38"/>
  <c r="G583" i="38"/>
  <c r="F583" i="38"/>
  <c r="E583" i="38"/>
  <c r="D583" i="38"/>
  <c r="C583" i="38"/>
  <c r="N582" i="38"/>
  <c r="M582" i="38"/>
  <c r="L582" i="38"/>
  <c r="K582" i="38"/>
  <c r="J582" i="38"/>
  <c r="I582" i="38"/>
  <c r="H582" i="38"/>
  <c r="G582" i="38"/>
  <c r="F582" i="38"/>
  <c r="E582" i="38"/>
  <c r="D582" i="38"/>
  <c r="C582" i="38"/>
  <c r="N581" i="38"/>
  <c r="M581" i="38"/>
  <c r="L581" i="38"/>
  <c r="K581" i="38"/>
  <c r="J581" i="38"/>
  <c r="I581" i="38"/>
  <c r="H581" i="38"/>
  <c r="G581" i="38"/>
  <c r="F581" i="38"/>
  <c r="E581" i="38"/>
  <c r="D581" i="38"/>
  <c r="C581" i="38"/>
  <c r="N580" i="38"/>
  <c r="M580" i="38"/>
  <c r="L580" i="38"/>
  <c r="K580" i="38"/>
  <c r="J580" i="38"/>
  <c r="I580" i="38"/>
  <c r="H580" i="38"/>
  <c r="G580" i="38"/>
  <c r="F580" i="38"/>
  <c r="E580" i="38"/>
  <c r="D580" i="38"/>
  <c r="C580" i="38"/>
  <c r="N579" i="38"/>
  <c r="M579" i="38"/>
  <c r="L579" i="38"/>
  <c r="K579" i="38"/>
  <c r="J579" i="38"/>
  <c r="I579" i="38"/>
  <c r="H579" i="38"/>
  <c r="G579" i="38"/>
  <c r="F579" i="38"/>
  <c r="E579" i="38"/>
  <c r="D579" i="38"/>
  <c r="C579" i="38"/>
  <c r="V578" i="38"/>
  <c r="U578" i="38"/>
  <c r="R578" i="38"/>
  <c r="Q578" i="38"/>
  <c r="P578" i="38"/>
  <c r="O578" i="38"/>
  <c r="M578" i="38"/>
  <c r="N578" i="38" a="1"/>
  <c r="N578" i="38"/>
  <c r="K578" i="38"/>
  <c r="L578" i="38" a="1"/>
  <c r="L578" i="38"/>
  <c r="I578" i="38"/>
  <c r="J578" i="38" a="1"/>
  <c r="J578" i="38"/>
  <c r="G578" i="38"/>
  <c r="H578" i="38" a="1"/>
  <c r="H578" i="38"/>
  <c r="E578" i="38"/>
  <c r="F578" i="38" a="1"/>
  <c r="F578" i="38"/>
  <c r="C578" i="38"/>
  <c r="D578" i="38" a="1"/>
  <c r="D578" i="38"/>
  <c r="N577" i="38"/>
  <c r="A572" i="38"/>
  <c r="M577" i="38"/>
  <c r="L577" i="38"/>
  <c r="K577" i="38"/>
  <c r="J577" i="38"/>
  <c r="I577" i="38"/>
  <c r="H577" i="38"/>
  <c r="G577" i="38"/>
  <c r="F577" i="38"/>
  <c r="E577" i="38"/>
  <c r="D577" i="38"/>
  <c r="C577" i="38"/>
  <c r="N576" i="38"/>
  <c r="M576" i="38"/>
  <c r="L576" i="38"/>
  <c r="K576" i="38"/>
  <c r="J576" i="38"/>
  <c r="I576" i="38"/>
  <c r="H576" i="38"/>
  <c r="G576" i="38"/>
  <c r="F576" i="38"/>
  <c r="E576" i="38"/>
  <c r="D576" i="38"/>
  <c r="C576" i="38"/>
  <c r="N575" i="38"/>
  <c r="M575" i="38"/>
  <c r="L575" i="38"/>
  <c r="K575" i="38"/>
  <c r="J575" i="38"/>
  <c r="I575" i="38"/>
  <c r="H575" i="38"/>
  <c r="G575" i="38"/>
  <c r="F575" i="38"/>
  <c r="E575" i="38"/>
  <c r="D575" i="38"/>
  <c r="C575" i="38"/>
  <c r="N574" i="38"/>
  <c r="M574" i="38"/>
  <c r="L574" i="38"/>
  <c r="K574" i="38"/>
  <c r="J574" i="38"/>
  <c r="I574" i="38"/>
  <c r="H574" i="38"/>
  <c r="G574" i="38"/>
  <c r="F574" i="38"/>
  <c r="E574" i="38"/>
  <c r="D574" i="38"/>
  <c r="C574" i="38"/>
  <c r="N573" i="38"/>
  <c r="M573" i="38"/>
  <c r="L573" i="38"/>
  <c r="K573" i="38"/>
  <c r="J573" i="38"/>
  <c r="I573" i="38"/>
  <c r="H573" i="38"/>
  <c r="G573" i="38"/>
  <c r="F573" i="38"/>
  <c r="E573" i="38"/>
  <c r="D573" i="38"/>
  <c r="C573" i="38"/>
  <c r="V572" i="38"/>
  <c r="U572" i="38"/>
  <c r="R572" i="38"/>
  <c r="Q572" i="38"/>
  <c r="P572" i="38"/>
  <c r="O572" i="38"/>
  <c r="M572" i="38"/>
  <c r="N572" i="38" a="1"/>
  <c r="N572" i="38"/>
  <c r="K572" i="38"/>
  <c r="L572" i="38" a="1"/>
  <c r="L572" i="38"/>
  <c r="I572" i="38"/>
  <c r="J572" i="38" a="1"/>
  <c r="J572" i="38"/>
  <c r="G572" i="38"/>
  <c r="H572" i="38" a="1"/>
  <c r="H572" i="38"/>
  <c r="E572" i="38"/>
  <c r="F572" i="38" a="1"/>
  <c r="F572" i="38"/>
  <c r="C572" i="38"/>
  <c r="D572" i="38" a="1"/>
  <c r="D572" i="38"/>
  <c r="N571" i="38"/>
  <c r="A566" i="38"/>
  <c r="M571" i="38"/>
  <c r="L571" i="38"/>
  <c r="K571" i="38"/>
  <c r="J571" i="38"/>
  <c r="I571" i="38"/>
  <c r="H571" i="38"/>
  <c r="G571" i="38"/>
  <c r="F571" i="38"/>
  <c r="E571" i="38"/>
  <c r="D571" i="38"/>
  <c r="C571" i="38"/>
  <c r="N570" i="38"/>
  <c r="M570" i="38"/>
  <c r="L570" i="38"/>
  <c r="K570" i="38"/>
  <c r="J570" i="38"/>
  <c r="I570" i="38"/>
  <c r="H570" i="38"/>
  <c r="G570" i="38"/>
  <c r="F570" i="38"/>
  <c r="E570" i="38"/>
  <c r="D570" i="38"/>
  <c r="C570" i="38"/>
  <c r="N569" i="38"/>
  <c r="M569" i="38"/>
  <c r="L569" i="38"/>
  <c r="K569" i="38"/>
  <c r="J569" i="38"/>
  <c r="I569" i="38"/>
  <c r="H569" i="38"/>
  <c r="G569" i="38"/>
  <c r="F569" i="38"/>
  <c r="E569" i="38"/>
  <c r="D569" i="38"/>
  <c r="C569" i="38"/>
  <c r="N568" i="38"/>
  <c r="M568" i="38"/>
  <c r="L568" i="38"/>
  <c r="K568" i="38"/>
  <c r="J568" i="38"/>
  <c r="I568" i="38"/>
  <c r="H568" i="38"/>
  <c r="G568" i="38"/>
  <c r="F568" i="38"/>
  <c r="E568" i="38"/>
  <c r="D568" i="38"/>
  <c r="C568" i="38"/>
  <c r="N567" i="38"/>
  <c r="M567" i="38"/>
  <c r="L567" i="38"/>
  <c r="K567" i="38"/>
  <c r="J567" i="38"/>
  <c r="I567" i="38"/>
  <c r="H567" i="38"/>
  <c r="G567" i="38"/>
  <c r="F567" i="38"/>
  <c r="E567" i="38"/>
  <c r="D567" i="38"/>
  <c r="C567" i="38"/>
  <c r="V566" i="38"/>
  <c r="U566" i="38"/>
  <c r="R566" i="38"/>
  <c r="Q566" i="38"/>
  <c r="P566" i="38"/>
  <c r="O566" i="38"/>
  <c r="M566" i="38"/>
  <c r="N566" i="38" a="1"/>
  <c r="N566" i="38"/>
  <c r="K566" i="38"/>
  <c r="L566" i="38" a="1"/>
  <c r="L566" i="38"/>
  <c r="I566" i="38"/>
  <c r="J566" i="38" a="1"/>
  <c r="J566" i="38"/>
  <c r="G566" i="38"/>
  <c r="H566" i="38" a="1"/>
  <c r="H566" i="38"/>
  <c r="E566" i="38"/>
  <c r="F566" i="38" a="1"/>
  <c r="F566" i="38"/>
  <c r="C566" i="38"/>
  <c r="D566" i="38" a="1"/>
  <c r="D566" i="38"/>
  <c r="N565" i="38"/>
  <c r="A560" i="38"/>
  <c r="M565" i="38"/>
  <c r="L565" i="38"/>
  <c r="K565" i="38"/>
  <c r="J565" i="38"/>
  <c r="I565" i="38"/>
  <c r="H565" i="38"/>
  <c r="G565" i="38"/>
  <c r="F565" i="38"/>
  <c r="E565" i="38"/>
  <c r="D565" i="38"/>
  <c r="C565" i="38"/>
  <c r="N564" i="38"/>
  <c r="M564" i="38"/>
  <c r="L564" i="38"/>
  <c r="K564" i="38"/>
  <c r="J564" i="38"/>
  <c r="I564" i="38"/>
  <c r="H564" i="38"/>
  <c r="G564" i="38"/>
  <c r="F564" i="38"/>
  <c r="E564" i="38"/>
  <c r="D564" i="38"/>
  <c r="C564" i="38"/>
  <c r="N563" i="38"/>
  <c r="M563" i="38"/>
  <c r="L563" i="38"/>
  <c r="K563" i="38"/>
  <c r="J563" i="38"/>
  <c r="I563" i="38"/>
  <c r="H563" i="38"/>
  <c r="G563" i="38"/>
  <c r="F563" i="38"/>
  <c r="E563" i="38"/>
  <c r="D563" i="38"/>
  <c r="C563" i="38"/>
  <c r="N562" i="38"/>
  <c r="M562" i="38"/>
  <c r="L562" i="38"/>
  <c r="K562" i="38"/>
  <c r="J562" i="38"/>
  <c r="I562" i="38"/>
  <c r="H562" i="38"/>
  <c r="G562" i="38"/>
  <c r="F562" i="38"/>
  <c r="E562" i="38"/>
  <c r="D562" i="38"/>
  <c r="C562" i="38"/>
  <c r="N561" i="38"/>
  <c r="M561" i="38"/>
  <c r="L561" i="38"/>
  <c r="K561" i="38"/>
  <c r="J561" i="38"/>
  <c r="I561" i="38"/>
  <c r="H561" i="38"/>
  <c r="G561" i="38"/>
  <c r="F561" i="38"/>
  <c r="E561" i="38"/>
  <c r="D561" i="38"/>
  <c r="C561" i="38"/>
  <c r="V560" i="38"/>
  <c r="U560" i="38"/>
  <c r="R560" i="38"/>
  <c r="Q560" i="38"/>
  <c r="P560" i="38"/>
  <c r="O560" i="38"/>
  <c r="M560" i="38"/>
  <c r="N560" i="38" a="1"/>
  <c r="N560" i="38"/>
  <c r="K560" i="38"/>
  <c r="L560" i="38" a="1"/>
  <c r="L560" i="38"/>
  <c r="I560" i="38"/>
  <c r="J560" i="38" a="1"/>
  <c r="J560" i="38"/>
  <c r="G560" i="38"/>
  <c r="H560" i="38" a="1"/>
  <c r="H560" i="38"/>
  <c r="E560" i="38"/>
  <c r="F560" i="38" a="1"/>
  <c r="F560" i="38"/>
  <c r="C560" i="38"/>
  <c r="D560" i="38" a="1"/>
  <c r="D560" i="38"/>
  <c r="N559" i="38"/>
  <c r="A554" i="38"/>
  <c r="M559" i="38"/>
  <c r="L559" i="38"/>
  <c r="K559" i="38"/>
  <c r="J559" i="38"/>
  <c r="I559" i="38"/>
  <c r="H559" i="38"/>
  <c r="G559" i="38"/>
  <c r="F559" i="38"/>
  <c r="E559" i="38"/>
  <c r="D559" i="38"/>
  <c r="C559" i="38"/>
  <c r="N558" i="38"/>
  <c r="M558" i="38"/>
  <c r="L558" i="38"/>
  <c r="K558" i="38"/>
  <c r="J558" i="38"/>
  <c r="I558" i="38"/>
  <c r="H558" i="38"/>
  <c r="G558" i="38"/>
  <c r="F558" i="38"/>
  <c r="E558" i="38"/>
  <c r="D558" i="38"/>
  <c r="C558" i="38"/>
  <c r="N557" i="38"/>
  <c r="M557" i="38"/>
  <c r="L557" i="38"/>
  <c r="K557" i="38"/>
  <c r="J557" i="38"/>
  <c r="I557" i="38"/>
  <c r="H557" i="38"/>
  <c r="G557" i="38"/>
  <c r="F557" i="38"/>
  <c r="E557" i="38"/>
  <c r="D557" i="38"/>
  <c r="C557" i="38"/>
  <c r="N556" i="38"/>
  <c r="M556" i="38"/>
  <c r="L556" i="38"/>
  <c r="K556" i="38"/>
  <c r="J556" i="38"/>
  <c r="I556" i="38"/>
  <c r="H556" i="38"/>
  <c r="G556" i="38"/>
  <c r="F556" i="38"/>
  <c r="E556" i="38"/>
  <c r="D556" i="38"/>
  <c r="C556" i="38"/>
  <c r="N555" i="38"/>
  <c r="M555" i="38"/>
  <c r="L555" i="38"/>
  <c r="K555" i="38"/>
  <c r="J555" i="38"/>
  <c r="I555" i="38"/>
  <c r="H555" i="38"/>
  <c r="G555" i="38"/>
  <c r="F555" i="38"/>
  <c r="E555" i="38"/>
  <c r="D555" i="38"/>
  <c r="C555" i="38"/>
  <c r="V554" i="38"/>
  <c r="U554" i="38"/>
  <c r="R554" i="38"/>
  <c r="Q554" i="38"/>
  <c r="P554" i="38"/>
  <c r="O554" i="38"/>
  <c r="M554" i="38"/>
  <c r="N554" i="38" a="1"/>
  <c r="N554" i="38"/>
  <c r="K554" i="38"/>
  <c r="L554" i="38" a="1"/>
  <c r="L554" i="38"/>
  <c r="I554" i="38"/>
  <c r="J554" i="38" a="1"/>
  <c r="J554" i="38"/>
  <c r="G554" i="38"/>
  <c r="H554" i="38" a="1"/>
  <c r="H554" i="38"/>
  <c r="E554" i="38"/>
  <c r="F554" i="38" a="1"/>
  <c r="F554" i="38"/>
  <c r="C554" i="38"/>
  <c r="D554" i="38" a="1"/>
  <c r="D554" i="38"/>
  <c r="N553" i="38"/>
  <c r="A548" i="38"/>
  <c r="M553" i="38"/>
  <c r="L553" i="38"/>
  <c r="K553" i="38"/>
  <c r="J553" i="38"/>
  <c r="I553" i="38"/>
  <c r="H553" i="38"/>
  <c r="G553" i="38"/>
  <c r="F553" i="38"/>
  <c r="E553" i="38"/>
  <c r="D553" i="38"/>
  <c r="C553" i="38"/>
  <c r="N552" i="38"/>
  <c r="M552" i="38"/>
  <c r="L552" i="38"/>
  <c r="K552" i="38"/>
  <c r="J552" i="38"/>
  <c r="I552" i="38"/>
  <c r="H552" i="38"/>
  <c r="G552" i="38"/>
  <c r="F552" i="38"/>
  <c r="E552" i="38"/>
  <c r="D552" i="38"/>
  <c r="C552" i="38"/>
  <c r="N551" i="38"/>
  <c r="M551" i="38"/>
  <c r="L551" i="38"/>
  <c r="K551" i="38"/>
  <c r="J551" i="38"/>
  <c r="I551" i="38"/>
  <c r="H551" i="38"/>
  <c r="G551" i="38"/>
  <c r="F551" i="38"/>
  <c r="E551" i="38"/>
  <c r="D551" i="38"/>
  <c r="C551" i="38"/>
  <c r="N550" i="38"/>
  <c r="M550" i="38"/>
  <c r="L550" i="38"/>
  <c r="K550" i="38"/>
  <c r="J550" i="38"/>
  <c r="I550" i="38"/>
  <c r="H550" i="38"/>
  <c r="G550" i="38"/>
  <c r="F550" i="38"/>
  <c r="E550" i="38"/>
  <c r="D550" i="38"/>
  <c r="C550" i="38"/>
  <c r="N549" i="38"/>
  <c r="M549" i="38"/>
  <c r="L549" i="38"/>
  <c r="K549" i="38"/>
  <c r="J549" i="38"/>
  <c r="I549" i="38"/>
  <c r="H549" i="38"/>
  <c r="G549" i="38"/>
  <c r="F549" i="38"/>
  <c r="E549" i="38"/>
  <c r="D549" i="38"/>
  <c r="C549" i="38"/>
  <c r="V548" i="38"/>
  <c r="U548" i="38"/>
  <c r="R548" i="38"/>
  <c r="Q548" i="38"/>
  <c r="P548" i="38"/>
  <c r="O548" i="38"/>
  <c r="M548" i="38"/>
  <c r="N548" i="38" a="1"/>
  <c r="N548" i="38"/>
  <c r="K548" i="38"/>
  <c r="L548" i="38" a="1"/>
  <c r="L548" i="38"/>
  <c r="I548" i="38"/>
  <c r="J548" i="38" a="1"/>
  <c r="J548" i="38"/>
  <c r="G548" i="38"/>
  <c r="H548" i="38" a="1"/>
  <c r="H548" i="38"/>
  <c r="E548" i="38"/>
  <c r="F548" i="38" a="1"/>
  <c r="F548" i="38"/>
  <c r="C548" i="38"/>
  <c r="D548" i="38" a="1"/>
  <c r="D548" i="38"/>
  <c r="N547" i="38"/>
  <c r="A542" i="38"/>
  <c r="M547" i="38"/>
  <c r="L547" i="38"/>
  <c r="K547" i="38"/>
  <c r="J547" i="38"/>
  <c r="I547" i="38"/>
  <c r="H547" i="38"/>
  <c r="G547" i="38"/>
  <c r="F547" i="38"/>
  <c r="E547" i="38"/>
  <c r="D547" i="38"/>
  <c r="C547" i="38"/>
  <c r="N546" i="38"/>
  <c r="M546" i="38"/>
  <c r="L546" i="38"/>
  <c r="K546" i="38"/>
  <c r="J546" i="38"/>
  <c r="I546" i="38"/>
  <c r="H546" i="38"/>
  <c r="G546" i="38"/>
  <c r="F546" i="38"/>
  <c r="E546" i="38"/>
  <c r="D546" i="38"/>
  <c r="C546" i="38"/>
  <c r="N545" i="38"/>
  <c r="M545" i="38"/>
  <c r="L545" i="38"/>
  <c r="K545" i="38"/>
  <c r="J545" i="38"/>
  <c r="I545" i="38"/>
  <c r="H545" i="38"/>
  <c r="G545" i="38"/>
  <c r="F545" i="38"/>
  <c r="E545" i="38"/>
  <c r="D545" i="38"/>
  <c r="C545" i="38"/>
  <c r="N544" i="38"/>
  <c r="M544" i="38"/>
  <c r="L544" i="38"/>
  <c r="K544" i="38"/>
  <c r="J544" i="38"/>
  <c r="I544" i="38"/>
  <c r="H544" i="38"/>
  <c r="G544" i="38"/>
  <c r="F544" i="38"/>
  <c r="E544" i="38"/>
  <c r="D544" i="38"/>
  <c r="C544" i="38"/>
  <c r="N543" i="38"/>
  <c r="M543" i="38"/>
  <c r="L543" i="38"/>
  <c r="K543" i="38"/>
  <c r="J543" i="38"/>
  <c r="I543" i="38"/>
  <c r="H543" i="38"/>
  <c r="G543" i="38"/>
  <c r="F543" i="38"/>
  <c r="E543" i="38"/>
  <c r="D543" i="38"/>
  <c r="C543" i="38"/>
  <c r="V542" i="38"/>
  <c r="U542" i="38"/>
  <c r="R542" i="38"/>
  <c r="Q542" i="38"/>
  <c r="P542" i="38"/>
  <c r="O542" i="38"/>
  <c r="N542" i="38" a="1"/>
  <c r="N542" i="38"/>
  <c r="M542" i="38"/>
  <c r="L542" i="38" a="1"/>
  <c r="L542" i="38"/>
  <c r="K542" i="38"/>
  <c r="J542" i="38" a="1"/>
  <c r="J542" i="38"/>
  <c r="I542" i="38"/>
  <c r="H542" i="38" a="1"/>
  <c r="H542" i="38"/>
  <c r="G542" i="38"/>
  <c r="F542" i="38" a="1"/>
  <c r="F542" i="38"/>
  <c r="E542" i="38"/>
  <c r="D542" i="38" a="1"/>
  <c r="D542" i="38"/>
  <c r="C542" i="38"/>
  <c r="N541" i="38"/>
  <c r="A536" i="38"/>
  <c r="M541" i="38"/>
  <c r="L541" i="38"/>
  <c r="K541" i="38"/>
  <c r="J541" i="38"/>
  <c r="I541" i="38"/>
  <c r="H541" i="38"/>
  <c r="G541" i="38"/>
  <c r="F541" i="38"/>
  <c r="E541" i="38"/>
  <c r="D541" i="38"/>
  <c r="C541" i="38"/>
  <c r="N540" i="38"/>
  <c r="M540" i="38"/>
  <c r="L540" i="38"/>
  <c r="K540" i="38"/>
  <c r="J540" i="38"/>
  <c r="I540" i="38"/>
  <c r="H540" i="38"/>
  <c r="G540" i="38"/>
  <c r="F540" i="38"/>
  <c r="E540" i="38"/>
  <c r="D540" i="38"/>
  <c r="C540" i="38"/>
  <c r="N539" i="38"/>
  <c r="M539" i="38"/>
  <c r="L539" i="38"/>
  <c r="K539" i="38"/>
  <c r="J539" i="38"/>
  <c r="I539" i="38"/>
  <c r="H539" i="38"/>
  <c r="G539" i="38"/>
  <c r="F539" i="38"/>
  <c r="E539" i="38"/>
  <c r="D539" i="38"/>
  <c r="C539" i="38"/>
  <c r="N538" i="38"/>
  <c r="M538" i="38"/>
  <c r="L538" i="38"/>
  <c r="K538" i="38"/>
  <c r="J538" i="38"/>
  <c r="I538" i="38"/>
  <c r="H538" i="38"/>
  <c r="G538" i="38"/>
  <c r="F538" i="38"/>
  <c r="E538" i="38"/>
  <c r="D538" i="38"/>
  <c r="C538" i="38"/>
  <c r="N537" i="38"/>
  <c r="M537" i="38"/>
  <c r="L537" i="38"/>
  <c r="K537" i="38"/>
  <c r="J537" i="38"/>
  <c r="I537" i="38"/>
  <c r="H537" i="38"/>
  <c r="G537" i="38"/>
  <c r="F537" i="38"/>
  <c r="E537" i="38"/>
  <c r="D537" i="38"/>
  <c r="C537" i="38"/>
  <c r="V536" i="38"/>
  <c r="U536" i="38"/>
  <c r="R536" i="38"/>
  <c r="Q536" i="38"/>
  <c r="P536" i="38"/>
  <c r="O536" i="38"/>
  <c r="M536" i="38"/>
  <c r="N536" i="38" a="1"/>
  <c r="N536" i="38"/>
  <c r="K536" i="38"/>
  <c r="L536" i="38" a="1"/>
  <c r="L536" i="38"/>
  <c r="I536" i="38"/>
  <c r="J536" i="38" a="1"/>
  <c r="J536" i="38"/>
  <c r="G536" i="38"/>
  <c r="H536" i="38" a="1"/>
  <c r="H536" i="38"/>
  <c r="E536" i="38"/>
  <c r="F536" i="38" a="1"/>
  <c r="F536" i="38"/>
  <c r="C536" i="38"/>
  <c r="D536" i="38" a="1"/>
  <c r="D536" i="38"/>
  <c r="N535" i="38"/>
  <c r="A530" i="38"/>
  <c r="M535" i="38"/>
  <c r="L535" i="38"/>
  <c r="K535" i="38"/>
  <c r="J535" i="38"/>
  <c r="I535" i="38"/>
  <c r="H535" i="38"/>
  <c r="G535" i="38"/>
  <c r="F535" i="38"/>
  <c r="E535" i="38"/>
  <c r="D535" i="38"/>
  <c r="C535" i="38"/>
  <c r="N534" i="38"/>
  <c r="M534" i="38"/>
  <c r="L534" i="38"/>
  <c r="K534" i="38"/>
  <c r="J534" i="38"/>
  <c r="I534" i="38"/>
  <c r="H534" i="38"/>
  <c r="G534" i="38"/>
  <c r="F534" i="38"/>
  <c r="E534" i="38"/>
  <c r="D534" i="38"/>
  <c r="C534" i="38"/>
  <c r="N533" i="38"/>
  <c r="M533" i="38"/>
  <c r="L533" i="38"/>
  <c r="K533" i="38"/>
  <c r="J533" i="38"/>
  <c r="I533" i="38"/>
  <c r="H533" i="38"/>
  <c r="G533" i="38"/>
  <c r="F533" i="38"/>
  <c r="E533" i="38"/>
  <c r="D533" i="38"/>
  <c r="C533" i="38"/>
  <c r="N532" i="38"/>
  <c r="M532" i="38"/>
  <c r="L532" i="38"/>
  <c r="K532" i="38"/>
  <c r="J532" i="38"/>
  <c r="I532" i="38"/>
  <c r="H532" i="38"/>
  <c r="G532" i="38"/>
  <c r="F532" i="38"/>
  <c r="E532" i="38"/>
  <c r="D532" i="38"/>
  <c r="C532" i="38"/>
  <c r="N531" i="38"/>
  <c r="M531" i="38"/>
  <c r="L531" i="38"/>
  <c r="K531" i="38"/>
  <c r="J531" i="38"/>
  <c r="I531" i="38"/>
  <c r="H531" i="38"/>
  <c r="G531" i="38"/>
  <c r="F531" i="38"/>
  <c r="E531" i="38"/>
  <c r="D531" i="38"/>
  <c r="C531" i="38"/>
  <c r="V530" i="38"/>
  <c r="U530" i="38"/>
  <c r="R530" i="38"/>
  <c r="Q530" i="38"/>
  <c r="P530" i="38"/>
  <c r="O530" i="38"/>
  <c r="M530" i="38"/>
  <c r="N530" i="38" a="1"/>
  <c r="N530" i="38"/>
  <c r="K530" i="38"/>
  <c r="L530" i="38" a="1"/>
  <c r="L530" i="38"/>
  <c r="I530" i="38"/>
  <c r="J530" i="38" a="1"/>
  <c r="J530" i="38"/>
  <c r="G530" i="38"/>
  <c r="H530" i="38" a="1"/>
  <c r="H530" i="38"/>
  <c r="E530" i="38"/>
  <c r="F530" i="38" a="1"/>
  <c r="F530" i="38"/>
  <c r="C530" i="38"/>
  <c r="D530" i="38" a="1"/>
  <c r="D530" i="38"/>
  <c r="N529" i="38"/>
  <c r="A524" i="38"/>
  <c r="M529" i="38"/>
  <c r="L529" i="38"/>
  <c r="K529" i="38"/>
  <c r="J529" i="38"/>
  <c r="I529" i="38"/>
  <c r="H529" i="38"/>
  <c r="G529" i="38"/>
  <c r="F529" i="38"/>
  <c r="E529" i="38"/>
  <c r="D529" i="38"/>
  <c r="C529" i="38"/>
  <c r="N528" i="38"/>
  <c r="M528" i="38"/>
  <c r="L528" i="38"/>
  <c r="K528" i="38"/>
  <c r="J528" i="38"/>
  <c r="I528" i="38"/>
  <c r="H528" i="38"/>
  <c r="G528" i="38"/>
  <c r="F528" i="38"/>
  <c r="E528" i="38"/>
  <c r="D528" i="38"/>
  <c r="C528" i="38"/>
  <c r="N527" i="38"/>
  <c r="M527" i="38"/>
  <c r="L527" i="38"/>
  <c r="K527" i="38"/>
  <c r="J527" i="38"/>
  <c r="I527" i="38"/>
  <c r="H527" i="38"/>
  <c r="G527" i="38"/>
  <c r="F527" i="38"/>
  <c r="E527" i="38"/>
  <c r="D527" i="38"/>
  <c r="C527" i="38"/>
  <c r="N526" i="38"/>
  <c r="M526" i="38"/>
  <c r="L526" i="38"/>
  <c r="K526" i="38"/>
  <c r="J526" i="38"/>
  <c r="I526" i="38"/>
  <c r="H526" i="38"/>
  <c r="G526" i="38"/>
  <c r="F526" i="38"/>
  <c r="E526" i="38"/>
  <c r="D526" i="38"/>
  <c r="C526" i="38"/>
  <c r="N525" i="38"/>
  <c r="M525" i="38"/>
  <c r="L525" i="38"/>
  <c r="K525" i="38"/>
  <c r="J525" i="38"/>
  <c r="I525" i="38"/>
  <c r="H525" i="38"/>
  <c r="G525" i="38"/>
  <c r="F525" i="38"/>
  <c r="E525" i="38"/>
  <c r="D525" i="38"/>
  <c r="C525" i="38"/>
  <c r="V524" i="38"/>
  <c r="U524" i="38"/>
  <c r="R524" i="38"/>
  <c r="Q524" i="38"/>
  <c r="P524" i="38"/>
  <c r="O524" i="38"/>
  <c r="M524" i="38"/>
  <c r="N524" i="38" a="1"/>
  <c r="N524" i="38"/>
  <c r="K524" i="38"/>
  <c r="L524" i="38" a="1"/>
  <c r="L524" i="38"/>
  <c r="I524" i="38"/>
  <c r="J524" i="38" a="1"/>
  <c r="J524" i="38"/>
  <c r="G524" i="38"/>
  <c r="H524" i="38" a="1"/>
  <c r="H524" i="38"/>
  <c r="E524" i="38"/>
  <c r="F524" i="38" a="1"/>
  <c r="F524" i="38"/>
  <c r="C524" i="38"/>
  <c r="D524" i="38" a="1"/>
  <c r="D524" i="38"/>
  <c r="N523" i="38"/>
  <c r="A518" i="38"/>
  <c r="M523" i="38"/>
  <c r="L523" i="38"/>
  <c r="K523" i="38"/>
  <c r="J523" i="38"/>
  <c r="I523" i="38"/>
  <c r="H523" i="38"/>
  <c r="G523" i="38"/>
  <c r="F523" i="38"/>
  <c r="E523" i="38"/>
  <c r="D523" i="38"/>
  <c r="C523" i="38"/>
  <c r="N522" i="38"/>
  <c r="M522" i="38"/>
  <c r="L522" i="38"/>
  <c r="K522" i="38"/>
  <c r="J522" i="38"/>
  <c r="I522" i="38"/>
  <c r="H522" i="38"/>
  <c r="G522" i="38"/>
  <c r="F522" i="38"/>
  <c r="E522" i="38"/>
  <c r="D522" i="38"/>
  <c r="C522" i="38"/>
  <c r="N521" i="38"/>
  <c r="M521" i="38"/>
  <c r="L521" i="38"/>
  <c r="K521" i="38"/>
  <c r="J521" i="38"/>
  <c r="I521" i="38"/>
  <c r="H521" i="38"/>
  <c r="G521" i="38"/>
  <c r="F521" i="38"/>
  <c r="E521" i="38"/>
  <c r="D521" i="38"/>
  <c r="C521" i="38"/>
  <c r="N520" i="38"/>
  <c r="M520" i="38"/>
  <c r="L520" i="38"/>
  <c r="K520" i="38"/>
  <c r="J520" i="38"/>
  <c r="I520" i="38"/>
  <c r="H520" i="38"/>
  <c r="G520" i="38"/>
  <c r="F520" i="38"/>
  <c r="E520" i="38"/>
  <c r="D520" i="38"/>
  <c r="C520" i="38"/>
  <c r="N519" i="38"/>
  <c r="M519" i="38"/>
  <c r="L519" i="38"/>
  <c r="K519" i="38"/>
  <c r="J519" i="38"/>
  <c r="I519" i="38"/>
  <c r="H519" i="38"/>
  <c r="G519" i="38"/>
  <c r="F519" i="38"/>
  <c r="E519" i="38"/>
  <c r="D519" i="38"/>
  <c r="C519" i="38"/>
  <c r="V518" i="38"/>
  <c r="U518" i="38"/>
  <c r="R518" i="38"/>
  <c r="Q518" i="38"/>
  <c r="P518" i="38"/>
  <c r="O518" i="38"/>
  <c r="M518" i="38"/>
  <c r="N518" i="38" a="1"/>
  <c r="N518" i="38"/>
  <c r="K518" i="38"/>
  <c r="L518" i="38" a="1"/>
  <c r="L518" i="38"/>
  <c r="I518" i="38"/>
  <c r="J518" i="38" a="1"/>
  <c r="J518" i="38"/>
  <c r="G518" i="38"/>
  <c r="H518" i="38" a="1"/>
  <c r="H518" i="38"/>
  <c r="E518" i="38"/>
  <c r="F518" i="38" a="1"/>
  <c r="F518" i="38"/>
  <c r="C518" i="38"/>
  <c r="D518" i="38" a="1"/>
  <c r="D518" i="38"/>
  <c r="N517" i="38"/>
  <c r="A512" i="38"/>
  <c r="M517" i="38"/>
  <c r="L517" i="38"/>
  <c r="K517" i="38"/>
  <c r="J517" i="38"/>
  <c r="I517" i="38"/>
  <c r="H517" i="38"/>
  <c r="G517" i="38"/>
  <c r="F517" i="38"/>
  <c r="E517" i="38"/>
  <c r="D517" i="38"/>
  <c r="C517" i="38"/>
  <c r="N516" i="38"/>
  <c r="M516" i="38"/>
  <c r="L516" i="38"/>
  <c r="K516" i="38"/>
  <c r="J516" i="38"/>
  <c r="I516" i="38"/>
  <c r="H516" i="38"/>
  <c r="G516" i="38"/>
  <c r="F516" i="38"/>
  <c r="E516" i="38"/>
  <c r="D516" i="38"/>
  <c r="C516" i="38"/>
  <c r="N515" i="38"/>
  <c r="M515" i="38"/>
  <c r="L515" i="38"/>
  <c r="K515" i="38"/>
  <c r="J515" i="38"/>
  <c r="I515" i="38"/>
  <c r="H515" i="38"/>
  <c r="G515" i="38"/>
  <c r="F515" i="38"/>
  <c r="E515" i="38"/>
  <c r="D515" i="38"/>
  <c r="C515" i="38"/>
  <c r="N514" i="38"/>
  <c r="M514" i="38"/>
  <c r="L514" i="38"/>
  <c r="K514" i="38"/>
  <c r="J514" i="38"/>
  <c r="I514" i="38"/>
  <c r="H514" i="38"/>
  <c r="G514" i="38"/>
  <c r="F514" i="38"/>
  <c r="E514" i="38"/>
  <c r="D514" i="38"/>
  <c r="C514" i="38"/>
  <c r="N513" i="38"/>
  <c r="M513" i="38"/>
  <c r="L513" i="38"/>
  <c r="K513" i="38"/>
  <c r="J513" i="38"/>
  <c r="I513" i="38"/>
  <c r="H513" i="38"/>
  <c r="G513" i="38"/>
  <c r="F513" i="38"/>
  <c r="E513" i="38"/>
  <c r="D513" i="38"/>
  <c r="C513" i="38"/>
  <c r="V512" i="38"/>
  <c r="U512" i="38"/>
  <c r="R512" i="38"/>
  <c r="Q512" i="38"/>
  <c r="P512" i="38"/>
  <c r="O512" i="38"/>
  <c r="M512" i="38"/>
  <c r="N512" i="38" a="1"/>
  <c r="N512" i="38"/>
  <c r="K512" i="38"/>
  <c r="L512" i="38" a="1"/>
  <c r="L512" i="38"/>
  <c r="I512" i="38"/>
  <c r="J512" i="38" a="1"/>
  <c r="J512" i="38"/>
  <c r="G512" i="38"/>
  <c r="H512" i="38" a="1"/>
  <c r="H512" i="38"/>
  <c r="E512" i="38"/>
  <c r="F512" i="38" a="1"/>
  <c r="F512" i="38"/>
  <c r="C512" i="38"/>
  <c r="D512" i="38" a="1"/>
  <c r="D512" i="38"/>
  <c r="N511" i="38"/>
  <c r="A506" i="38"/>
  <c r="M511" i="38"/>
  <c r="L511" i="38"/>
  <c r="K511" i="38"/>
  <c r="J511" i="38"/>
  <c r="I511" i="38"/>
  <c r="H511" i="38"/>
  <c r="G511" i="38"/>
  <c r="F511" i="38"/>
  <c r="E511" i="38"/>
  <c r="D511" i="38"/>
  <c r="C511" i="38"/>
  <c r="N510" i="38"/>
  <c r="M510" i="38"/>
  <c r="L510" i="38"/>
  <c r="K510" i="38"/>
  <c r="J510" i="38"/>
  <c r="I510" i="38"/>
  <c r="H510" i="38"/>
  <c r="G510" i="38"/>
  <c r="F510" i="38"/>
  <c r="E510" i="38"/>
  <c r="D510" i="38"/>
  <c r="C510" i="38"/>
  <c r="N509" i="38"/>
  <c r="M509" i="38"/>
  <c r="L509" i="38"/>
  <c r="K509" i="38"/>
  <c r="J509" i="38"/>
  <c r="I509" i="38"/>
  <c r="H509" i="38"/>
  <c r="G509" i="38"/>
  <c r="F509" i="38"/>
  <c r="E509" i="38"/>
  <c r="D509" i="38"/>
  <c r="C509" i="38"/>
  <c r="N508" i="38"/>
  <c r="M508" i="38"/>
  <c r="L508" i="38"/>
  <c r="K508" i="38"/>
  <c r="J508" i="38"/>
  <c r="I508" i="38"/>
  <c r="H508" i="38"/>
  <c r="G508" i="38"/>
  <c r="F508" i="38"/>
  <c r="E508" i="38"/>
  <c r="D508" i="38"/>
  <c r="C508" i="38"/>
  <c r="N507" i="38"/>
  <c r="M507" i="38"/>
  <c r="L507" i="38"/>
  <c r="K507" i="38"/>
  <c r="J507" i="38"/>
  <c r="I507" i="38"/>
  <c r="H507" i="38"/>
  <c r="G507" i="38"/>
  <c r="F507" i="38"/>
  <c r="E507" i="38"/>
  <c r="D507" i="38"/>
  <c r="C507" i="38"/>
  <c r="V506" i="38"/>
  <c r="U506" i="38"/>
  <c r="R506" i="38"/>
  <c r="Q506" i="38"/>
  <c r="P506" i="38"/>
  <c r="O506" i="38"/>
  <c r="M506" i="38"/>
  <c r="N506" i="38" a="1"/>
  <c r="N506" i="38"/>
  <c r="K506" i="38"/>
  <c r="L506" i="38" a="1"/>
  <c r="L506" i="38"/>
  <c r="I506" i="38"/>
  <c r="J506" i="38" a="1"/>
  <c r="J506" i="38"/>
  <c r="G506" i="38"/>
  <c r="H506" i="38" a="1"/>
  <c r="H506" i="38"/>
  <c r="E506" i="38"/>
  <c r="F506" i="38" a="1"/>
  <c r="F506" i="38"/>
  <c r="C506" i="38"/>
  <c r="D506" i="38" a="1"/>
  <c r="D506" i="38"/>
  <c r="N505" i="38"/>
  <c r="A500" i="38"/>
  <c r="M505" i="38"/>
  <c r="L505" i="38"/>
  <c r="K505" i="38"/>
  <c r="J505" i="38"/>
  <c r="I505" i="38"/>
  <c r="H505" i="38"/>
  <c r="G505" i="38"/>
  <c r="F505" i="38"/>
  <c r="E505" i="38"/>
  <c r="D505" i="38"/>
  <c r="C505" i="38"/>
  <c r="N504" i="38"/>
  <c r="M504" i="38"/>
  <c r="L504" i="38"/>
  <c r="K504" i="38"/>
  <c r="J504" i="38"/>
  <c r="I504" i="38"/>
  <c r="H504" i="38"/>
  <c r="G504" i="38"/>
  <c r="F504" i="38"/>
  <c r="E504" i="38"/>
  <c r="D504" i="38"/>
  <c r="C504" i="38"/>
  <c r="N503" i="38"/>
  <c r="M503" i="38"/>
  <c r="L503" i="38"/>
  <c r="K503" i="38"/>
  <c r="J503" i="38"/>
  <c r="I503" i="38"/>
  <c r="H503" i="38"/>
  <c r="G503" i="38"/>
  <c r="F503" i="38"/>
  <c r="E503" i="38"/>
  <c r="D503" i="38"/>
  <c r="C503" i="38"/>
  <c r="N502" i="38"/>
  <c r="M502" i="38"/>
  <c r="L502" i="38"/>
  <c r="K502" i="38"/>
  <c r="J502" i="38"/>
  <c r="I502" i="38"/>
  <c r="H502" i="38"/>
  <c r="G502" i="38"/>
  <c r="F502" i="38"/>
  <c r="E502" i="38"/>
  <c r="D502" i="38"/>
  <c r="C502" i="38"/>
  <c r="N501" i="38"/>
  <c r="M501" i="38"/>
  <c r="L501" i="38"/>
  <c r="K501" i="38"/>
  <c r="J501" i="38"/>
  <c r="I501" i="38"/>
  <c r="H501" i="38"/>
  <c r="G501" i="38"/>
  <c r="F501" i="38"/>
  <c r="E501" i="38"/>
  <c r="D501" i="38"/>
  <c r="C501" i="38"/>
  <c r="V500" i="38"/>
  <c r="U500" i="38"/>
  <c r="R500" i="38"/>
  <c r="Q500" i="38"/>
  <c r="P500" i="38"/>
  <c r="O500" i="38"/>
  <c r="M500" i="38"/>
  <c r="N500" i="38" a="1"/>
  <c r="N500" i="38"/>
  <c r="K500" i="38"/>
  <c r="L500" i="38" a="1"/>
  <c r="L500" i="38"/>
  <c r="I500" i="38"/>
  <c r="J500" i="38" a="1"/>
  <c r="J500" i="38"/>
  <c r="G500" i="38"/>
  <c r="H500" i="38" a="1"/>
  <c r="H500" i="38"/>
  <c r="E500" i="38"/>
  <c r="F500" i="38" a="1"/>
  <c r="F500" i="38"/>
  <c r="C500" i="38"/>
  <c r="D500" i="38" a="1"/>
  <c r="D500" i="38"/>
  <c r="N499" i="38"/>
  <c r="A494" i="38"/>
  <c r="M499" i="38"/>
  <c r="L499" i="38"/>
  <c r="K499" i="38"/>
  <c r="J499" i="38"/>
  <c r="I499" i="38"/>
  <c r="H499" i="38"/>
  <c r="G499" i="38"/>
  <c r="F499" i="38"/>
  <c r="E499" i="38"/>
  <c r="D499" i="38"/>
  <c r="C499" i="38"/>
  <c r="N498" i="38"/>
  <c r="M498" i="38"/>
  <c r="L498" i="38"/>
  <c r="K498" i="38"/>
  <c r="J498" i="38"/>
  <c r="I498" i="38"/>
  <c r="H498" i="38"/>
  <c r="G498" i="38"/>
  <c r="F498" i="38"/>
  <c r="E498" i="38"/>
  <c r="D498" i="38"/>
  <c r="C498" i="38"/>
  <c r="N497" i="38"/>
  <c r="M497" i="38"/>
  <c r="L497" i="38"/>
  <c r="K497" i="38"/>
  <c r="J497" i="38"/>
  <c r="I497" i="38"/>
  <c r="H497" i="38"/>
  <c r="G497" i="38"/>
  <c r="F497" i="38"/>
  <c r="E497" i="38"/>
  <c r="D497" i="38"/>
  <c r="C497" i="38"/>
  <c r="N496" i="38"/>
  <c r="M496" i="38"/>
  <c r="L496" i="38"/>
  <c r="K496" i="38"/>
  <c r="J496" i="38"/>
  <c r="I496" i="38"/>
  <c r="H496" i="38"/>
  <c r="G496" i="38"/>
  <c r="F496" i="38"/>
  <c r="E496" i="38"/>
  <c r="D496" i="38"/>
  <c r="C496" i="38"/>
  <c r="N495" i="38"/>
  <c r="M495" i="38"/>
  <c r="L495" i="38"/>
  <c r="K495" i="38"/>
  <c r="J495" i="38"/>
  <c r="I495" i="38"/>
  <c r="H495" i="38"/>
  <c r="G495" i="38"/>
  <c r="F495" i="38"/>
  <c r="E495" i="38"/>
  <c r="D495" i="38"/>
  <c r="C495" i="38"/>
  <c r="V494" i="38"/>
  <c r="U494" i="38"/>
  <c r="R494" i="38"/>
  <c r="Q494" i="38"/>
  <c r="P494" i="38"/>
  <c r="O494" i="38"/>
  <c r="M494" i="38"/>
  <c r="N494" i="38" a="1"/>
  <c r="N494" i="38"/>
  <c r="K494" i="38"/>
  <c r="L494" i="38" a="1"/>
  <c r="L494" i="38"/>
  <c r="I494" i="38"/>
  <c r="J494" i="38" a="1"/>
  <c r="J494" i="38"/>
  <c r="G494" i="38"/>
  <c r="H494" i="38" a="1"/>
  <c r="H494" i="38"/>
  <c r="E494" i="38"/>
  <c r="F494" i="38" a="1"/>
  <c r="F494" i="38"/>
  <c r="C494" i="38"/>
  <c r="D494" i="38" a="1"/>
  <c r="D494" i="38"/>
  <c r="N493" i="38"/>
  <c r="A488" i="38"/>
  <c r="M493" i="38"/>
  <c r="L493" i="38"/>
  <c r="K493" i="38"/>
  <c r="J493" i="38"/>
  <c r="I493" i="38"/>
  <c r="H493" i="38"/>
  <c r="G493" i="38"/>
  <c r="F493" i="38"/>
  <c r="E493" i="38"/>
  <c r="D493" i="38"/>
  <c r="C493" i="38"/>
  <c r="N492" i="38"/>
  <c r="M492" i="38"/>
  <c r="L492" i="38"/>
  <c r="K492" i="38"/>
  <c r="J492" i="38"/>
  <c r="I492" i="38"/>
  <c r="H492" i="38"/>
  <c r="G492" i="38"/>
  <c r="F492" i="38"/>
  <c r="E492" i="38"/>
  <c r="D492" i="38"/>
  <c r="C492" i="38"/>
  <c r="N491" i="38"/>
  <c r="M491" i="38"/>
  <c r="L491" i="38"/>
  <c r="K491" i="38"/>
  <c r="J491" i="38"/>
  <c r="I491" i="38"/>
  <c r="H491" i="38"/>
  <c r="G491" i="38"/>
  <c r="F491" i="38"/>
  <c r="E491" i="38"/>
  <c r="D491" i="38"/>
  <c r="C491" i="38"/>
  <c r="N490" i="38"/>
  <c r="M490" i="38"/>
  <c r="L490" i="38"/>
  <c r="K490" i="38"/>
  <c r="J490" i="38"/>
  <c r="I490" i="38"/>
  <c r="H490" i="38"/>
  <c r="G490" i="38"/>
  <c r="F490" i="38"/>
  <c r="E490" i="38"/>
  <c r="D490" i="38"/>
  <c r="C490" i="38"/>
  <c r="N489" i="38"/>
  <c r="M489" i="38"/>
  <c r="L489" i="38"/>
  <c r="K489" i="38"/>
  <c r="J489" i="38"/>
  <c r="I489" i="38"/>
  <c r="H489" i="38"/>
  <c r="G489" i="38"/>
  <c r="F489" i="38"/>
  <c r="E489" i="38"/>
  <c r="D489" i="38"/>
  <c r="C489" i="38"/>
  <c r="V488" i="38"/>
  <c r="U488" i="38"/>
  <c r="R488" i="38"/>
  <c r="Q488" i="38"/>
  <c r="P488" i="38"/>
  <c r="O488" i="38"/>
  <c r="M488" i="38"/>
  <c r="N488" i="38" a="1"/>
  <c r="N488" i="38"/>
  <c r="K488" i="38"/>
  <c r="L488" i="38" a="1"/>
  <c r="L488" i="38"/>
  <c r="I488" i="38"/>
  <c r="J488" i="38" a="1"/>
  <c r="J488" i="38"/>
  <c r="G488" i="38"/>
  <c r="H488" i="38" a="1"/>
  <c r="H488" i="38"/>
  <c r="E488" i="38"/>
  <c r="F488" i="38" a="1"/>
  <c r="F488" i="38"/>
  <c r="C488" i="38"/>
  <c r="D488" i="38" a="1"/>
  <c r="D488" i="38"/>
  <c r="N487" i="38"/>
  <c r="A482" i="38"/>
  <c r="M487" i="38"/>
  <c r="L487" i="38"/>
  <c r="K487" i="38"/>
  <c r="J487" i="38"/>
  <c r="I487" i="38"/>
  <c r="H487" i="38"/>
  <c r="G487" i="38"/>
  <c r="F487" i="38"/>
  <c r="E487" i="38"/>
  <c r="D487" i="38"/>
  <c r="C487" i="38"/>
  <c r="N486" i="38"/>
  <c r="M486" i="38"/>
  <c r="L486" i="38"/>
  <c r="K486" i="38"/>
  <c r="J486" i="38"/>
  <c r="I486" i="38"/>
  <c r="H486" i="38"/>
  <c r="G486" i="38"/>
  <c r="F486" i="38"/>
  <c r="E486" i="38"/>
  <c r="D486" i="38"/>
  <c r="C486" i="38"/>
  <c r="N485" i="38"/>
  <c r="M485" i="38"/>
  <c r="L485" i="38"/>
  <c r="K485" i="38"/>
  <c r="J485" i="38"/>
  <c r="I485" i="38"/>
  <c r="H485" i="38"/>
  <c r="G485" i="38"/>
  <c r="F485" i="38"/>
  <c r="E485" i="38"/>
  <c r="D485" i="38"/>
  <c r="C485" i="38"/>
  <c r="N484" i="38"/>
  <c r="M484" i="38"/>
  <c r="L484" i="38"/>
  <c r="K484" i="38"/>
  <c r="J484" i="38"/>
  <c r="I484" i="38"/>
  <c r="H484" i="38"/>
  <c r="G484" i="38"/>
  <c r="F484" i="38"/>
  <c r="E484" i="38"/>
  <c r="D484" i="38"/>
  <c r="C484" i="38"/>
  <c r="N483" i="38"/>
  <c r="M483" i="38"/>
  <c r="L483" i="38"/>
  <c r="K483" i="38"/>
  <c r="J483" i="38"/>
  <c r="I483" i="38"/>
  <c r="H483" i="38"/>
  <c r="G483" i="38"/>
  <c r="F483" i="38"/>
  <c r="E483" i="38"/>
  <c r="D483" i="38"/>
  <c r="C483" i="38"/>
  <c r="V482" i="38"/>
  <c r="U482" i="38"/>
  <c r="R482" i="38"/>
  <c r="Q482" i="38"/>
  <c r="P482" i="38"/>
  <c r="O482" i="38"/>
  <c r="M482" i="38"/>
  <c r="N482" i="38" a="1"/>
  <c r="N482" i="38"/>
  <c r="K482" i="38"/>
  <c r="L482" i="38" a="1"/>
  <c r="L482" i="38"/>
  <c r="I482" i="38"/>
  <c r="J482" i="38" a="1"/>
  <c r="J482" i="38"/>
  <c r="G482" i="38"/>
  <c r="H482" i="38" a="1"/>
  <c r="H482" i="38"/>
  <c r="E482" i="38"/>
  <c r="F482" i="38" a="1"/>
  <c r="F482" i="38"/>
  <c r="C482" i="38"/>
  <c r="D482" i="38" a="1"/>
  <c r="D482" i="38"/>
  <c r="N481" i="38"/>
  <c r="A476" i="38"/>
  <c r="M481" i="38"/>
  <c r="L481" i="38"/>
  <c r="K481" i="38"/>
  <c r="J481" i="38"/>
  <c r="I481" i="38"/>
  <c r="H481" i="38"/>
  <c r="G481" i="38"/>
  <c r="F481" i="38"/>
  <c r="E481" i="38"/>
  <c r="D481" i="38"/>
  <c r="C481" i="38"/>
  <c r="N480" i="38"/>
  <c r="M480" i="38"/>
  <c r="L480" i="38"/>
  <c r="K480" i="38"/>
  <c r="J480" i="38"/>
  <c r="I480" i="38"/>
  <c r="H480" i="38"/>
  <c r="G480" i="38"/>
  <c r="F480" i="38"/>
  <c r="E480" i="38"/>
  <c r="D480" i="38"/>
  <c r="C480" i="38"/>
  <c r="N479" i="38"/>
  <c r="M479" i="38"/>
  <c r="L479" i="38"/>
  <c r="K479" i="38"/>
  <c r="J479" i="38"/>
  <c r="I479" i="38"/>
  <c r="H479" i="38"/>
  <c r="G479" i="38"/>
  <c r="F479" i="38"/>
  <c r="E479" i="38"/>
  <c r="D479" i="38"/>
  <c r="C479" i="38"/>
  <c r="N478" i="38"/>
  <c r="M478" i="38"/>
  <c r="L478" i="38"/>
  <c r="K478" i="38"/>
  <c r="J478" i="38"/>
  <c r="I478" i="38"/>
  <c r="H478" i="38"/>
  <c r="G478" i="38"/>
  <c r="F478" i="38"/>
  <c r="E478" i="38"/>
  <c r="D478" i="38"/>
  <c r="C478" i="38"/>
  <c r="N477" i="38"/>
  <c r="M477" i="38"/>
  <c r="L477" i="38"/>
  <c r="K477" i="38"/>
  <c r="J477" i="38"/>
  <c r="I477" i="38"/>
  <c r="H477" i="38"/>
  <c r="G477" i="38"/>
  <c r="F477" i="38"/>
  <c r="E477" i="38"/>
  <c r="D477" i="38"/>
  <c r="C477" i="38"/>
  <c r="V476" i="38"/>
  <c r="U476" i="38"/>
  <c r="R476" i="38"/>
  <c r="Q476" i="38"/>
  <c r="P476" i="38"/>
  <c r="O476" i="38"/>
  <c r="M476" i="38"/>
  <c r="N476" i="38" a="1"/>
  <c r="N476" i="38"/>
  <c r="K476" i="38"/>
  <c r="L476" i="38" a="1"/>
  <c r="L476" i="38"/>
  <c r="I476" i="38"/>
  <c r="J476" i="38" a="1"/>
  <c r="J476" i="38"/>
  <c r="G476" i="38"/>
  <c r="H476" i="38" a="1"/>
  <c r="H476" i="38"/>
  <c r="E476" i="38"/>
  <c r="F476" i="38" a="1"/>
  <c r="F476" i="38"/>
  <c r="C476" i="38"/>
  <c r="D476" i="38" a="1"/>
  <c r="D476" i="38"/>
  <c r="N475" i="38"/>
  <c r="A470" i="38"/>
  <c r="M475" i="38"/>
  <c r="L475" i="38"/>
  <c r="K475" i="38"/>
  <c r="J475" i="38"/>
  <c r="I475" i="38"/>
  <c r="H475" i="38"/>
  <c r="G475" i="38"/>
  <c r="F475" i="38"/>
  <c r="E475" i="38"/>
  <c r="D475" i="38"/>
  <c r="C475" i="38"/>
  <c r="N474" i="38"/>
  <c r="M474" i="38"/>
  <c r="L474" i="38"/>
  <c r="K474" i="38"/>
  <c r="J474" i="38"/>
  <c r="I474" i="38"/>
  <c r="H474" i="38"/>
  <c r="G474" i="38"/>
  <c r="F474" i="38"/>
  <c r="E474" i="38"/>
  <c r="D474" i="38"/>
  <c r="C474" i="38"/>
  <c r="N473" i="38"/>
  <c r="M473" i="38"/>
  <c r="L473" i="38"/>
  <c r="K473" i="38"/>
  <c r="J473" i="38"/>
  <c r="I473" i="38"/>
  <c r="H473" i="38"/>
  <c r="G473" i="38"/>
  <c r="F473" i="38"/>
  <c r="E473" i="38"/>
  <c r="D473" i="38"/>
  <c r="C473" i="38"/>
  <c r="N472" i="38"/>
  <c r="M472" i="38"/>
  <c r="L472" i="38"/>
  <c r="K472" i="38"/>
  <c r="J472" i="38"/>
  <c r="I472" i="38"/>
  <c r="H472" i="38"/>
  <c r="G472" i="38"/>
  <c r="F472" i="38"/>
  <c r="E472" i="38"/>
  <c r="D472" i="38"/>
  <c r="C472" i="38"/>
  <c r="N471" i="38"/>
  <c r="M471" i="38"/>
  <c r="L471" i="38"/>
  <c r="K471" i="38"/>
  <c r="J471" i="38"/>
  <c r="I471" i="38"/>
  <c r="H471" i="38"/>
  <c r="G471" i="38"/>
  <c r="F471" i="38"/>
  <c r="E471" i="38"/>
  <c r="D471" i="38"/>
  <c r="C471" i="38"/>
  <c r="V470" i="38"/>
  <c r="U470" i="38"/>
  <c r="R470" i="38"/>
  <c r="Q470" i="38"/>
  <c r="P470" i="38"/>
  <c r="O470" i="38"/>
  <c r="M470" i="38"/>
  <c r="N470" i="38" a="1"/>
  <c r="N470" i="38"/>
  <c r="K470" i="38"/>
  <c r="L470" i="38" a="1"/>
  <c r="L470" i="38"/>
  <c r="I470" i="38"/>
  <c r="J470" i="38" a="1"/>
  <c r="J470" i="38"/>
  <c r="G470" i="38"/>
  <c r="H470" i="38" a="1"/>
  <c r="H470" i="38"/>
  <c r="E470" i="38"/>
  <c r="F470" i="38" a="1"/>
  <c r="F470" i="38"/>
  <c r="C470" i="38"/>
  <c r="D470" i="38" a="1"/>
  <c r="D470" i="38"/>
  <c r="N469" i="38"/>
  <c r="A464" i="38"/>
  <c r="M469" i="38"/>
  <c r="L469" i="38"/>
  <c r="K469" i="38"/>
  <c r="J469" i="38"/>
  <c r="I469" i="38"/>
  <c r="H469" i="38"/>
  <c r="G469" i="38"/>
  <c r="F469" i="38"/>
  <c r="E469" i="38"/>
  <c r="D469" i="38"/>
  <c r="C469" i="38"/>
  <c r="N468" i="38"/>
  <c r="M468" i="38"/>
  <c r="L468" i="38"/>
  <c r="K468" i="38"/>
  <c r="J468" i="38"/>
  <c r="I468" i="38"/>
  <c r="H468" i="38"/>
  <c r="G468" i="38"/>
  <c r="F468" i="38"/>
  <c r="E468" i="38"/>
  <c r="D468" i="38"/>
  <c r="C468" i="38"/>
  <c r="N467" i="38"/>
  <c r="M467" i="38"/>
  <c r="L467" i="38"/>
  <c r="K467" i="38"/>
  <c r="J467" i="38"/>
  <c r="I467" i="38"/>
  <c r="H467" i="38"/>
  <c r="G467" i="38"/>
  <c r="F467" i="38"/>
  <c r="E467" i="38"/>
  <c r="D467" i="38"/>
  <c r="C467" i="38"/>
  <c r="N466" i="38"/>
  <c r="M466" i="38"/>
  <c r="L466" i="38"/>
  <c r="K466" i="38"/>
  <c r="J466" i="38"/>
  <c r="I466" i="38"/>
  <c r="H466" i="38"/>
  <c r="G466" i="38"/>
  <c r="F466" i="38"/>
  <c r="E466" i="38"/>
  <c r="D466" i="38"/>
  <c r="C466" i="38"/>
  <c r="N465" i="38"/>
  <c r="M465" i="38"/>
  <c r="L465" i="38"/>
  <c r="K465" i="38"/>
  <c r="J465" i="38"/>
  <c r="I465" i="38"/>
  <c r="H465" i="38"/>
  <c r="G465" i="38"/>
  <c r="F465" i="38"/>
  <c r="E465" i="38"/>
  <c r="D465" i="38"/>
  <c r="C465" i="38"/>
  <c r="V464" i="38"/>
  <c r="U464" i="38"/>
  <c r="R464" i="38"/>
  <c r="Q464" i="38"/>
  <c r="P464" i="38"/>
  <c r="O464" i="38"/>
  <c r="M464" i="38"/>
  <c r="N464" i="38" a="1"/>
  <c r="N464" i="38"/>
  <c r="K464" i="38"/>
  <c r="L464" i="38" a="1"/>
  <c r="L464" i="38"/>
  <c r="I464" i="38"/>
  <c r="J464" i="38" a="1"/>
  <c r="J464" i="38"/>
  <c r="G464" i="38"/>
  <c r="H464" i="38" a="1"/>
  <c r="H464" i="38"/>
  <c r="E464" i="38"/>
  <c r="F464" i="38" a="1"/>
  <c r="F464" i="38"/>
  <c r="C464" i="38"/>
  <c r="D464" i="38" a="1"/>
  <c r="D464" i="38"/>
  <c r="N463" i="38"/>
  <c r="A458" i="38"/>
  <c r="M463" i="38"/>
  <c r="L463" i="38"/>
  <c r="K463" i="38"/>
  <c r="J463" i="38"/>
  <c r="I463" i="38"/>
  <c r="H463" i="38"/>
  <c r="G463" i="38"/>
  <c r="F463" i="38"/>
  <c r="E463" i="38"/>
  <c r="D463" i="38"/>
  <c r="C463" i="38"/>
  <c r="N462" i="38"/>
  <c r="M462" i="38"/>
  <c r="L462" i="38"/>
  <c r="K462" i="38"/>
  <c r="J462" i="38"/>
  <c r="I462" i="38"/>
  <c r="H462" i="38"/>
  <c r="G462" i="38"/>
  <c r="F462" i="38"/>
  <c r="E462" i="38"/>
  <c r="D462" i="38"/>
  <c r="C462" i="38"/>
  <c r="N461" i="38"/>
  <c r="M461" i="38"/>
  <c r="L461" i="38"/>
  <c r="K461" i="38"/>
  <c r="J461" i="38"/>
  <c r="I461" i="38"/>
  <c r="H461" i="38"/>
  <c r="G461" i="38"/>
  <c r="F461" i="38"/>
  <c r="E461" i="38"/>
  <c r="D461" i="38"/>
  <c r="C461" i="38"/>
  <c r="N460" i="38"/>
  <c r="M460" i="38"/>
  <c r="L460" i="38"/>
  <c r="K460" i="38"/>
  <c r="J460" i="38"/>
  <c r="I460" i="38"/>
  <c r="H460" i="38"/>
  <c r="G460" i="38"/>
  <c r="F460" i="38"/>
  <c r="E460" i="38"/>
  <c r="D460" i="38"/>
  <c r="C460" i="38"/>
  <c r="N459" i="38"/>
  <c r="M459" i="38"/>
  <c r="L459" i="38"/>
  <c r="K459" i="38"/>
  <c r="J459" i="38"/>
  <c r="I459" i="38"/>
  <c r="H459" i="38"/>
  <c r="G459" i="38"/>
  <c r="F459" i="38"/>
  <c r="E459" i="38"/>
  <c r="D459" i="38"/>
  <c r="C459" i="38"/>
  <c r="V458" i="38"/>
  <c r="U458" i="38"/>
  <c r="R458" i="38"/>
  <c r="Q458" i="38"/>
  <c r="P458" i="38"/>
  <c r="O458" i="38"/>
  <c r="M458" i="38"/>
  <c r="N458" i="38" a="1"/>
  <c r="N458" i="38"/>
  <c r="K458" i="38"/>
  <c r="L458" i="38" a="1"/>
  <c r="L458" i="38"/>
  <c r="I458" i="38"/>
  <c r="J458" i="38" a="1"/>
  <c r="J458" i="38"/>
  <c r="G458" i="38"/>
  <c r="H458" i="38" a="1"/>
  <c r="H458" i="38"/>
  <c r="E458" i="38"/>
  <c r="F458" i="38" a="1"/>
  <c r="F458" i="38"/>
  <c r="C458" i="38"/>
  <c r="D458" i="38" a="1"/>
  <c r="D458" i="38"/>
  <c r="N457" i="38"/>
  <c r="A452" i="38"/>
  <c r="M457" i="38"/>
  <c r="L457" i="38"/>
  <c r="K457" i="38"/>
  <c r="J457" i="38"/>
  <c r="I457" i="38"/>
  <c r="H457" i="38"/>
  <c r="G457" i="38"/>
  <c r="F457" i="38"/>
  <c r="E457" i="38"/>
  <c r="D457" i="38"/>
  <c r="C457" i="38"/>
  <c r="N456" i="38"/>
  <c r="M456" i="38"/>
  <c r="L456" i="38"/>
  <c r="K456" i="38"/>
  <c r="J456" i="38"/>
  <c r="I456" i="38"/>
  <c r="H456" i="38"/>
  <c r="G456" i="38"/>
  <c r="F456" i="38"/>
  <c r="E456" i="38"/>
  <c r="D456" i="38"/>
  <c r="C456" i="38"/>
  <c r="N455" i="38"/>
  <c r="M455" i="38"/>
  <c r="L455" i="38"/>
  <c r="K455" i="38"/>
  <c r="J455" i="38"/>
  <c r="I455" i="38"/>
  <c r="H455" i="38"/>
  <c r="G455" i="38"/>
  <c r="F455" i="38"/>
  <c r="E455" i="38"/>
  <c r="D455" i="38"/>
  <c r="C455" i="38"/>
  <c r="N454" i="38"/>
  <c r="M454" i="38"/>
  <c r="L454" i="38"/>
  <c r="K454" i="38"/>
  <c r="J454" i="38"/>
  <c r="I454" i="38"/>
  <c r="H454" i="38"/>
  <c r="G454" i="38"/>
  <c r="F454" i="38"/>
  <c r="E454" i="38"/>
  <c r="D454" i="38"/>
  <c r="C454" i="38"/>
  <c r="N453" i="38"/>
  <c r="M453" i="38"/>
  <c r="L453" i="38"/>
  <c r="K453" i="38"/>
  <c r="J453" i="38"/>
  <c r="I453" i="38"/>
  <c r="H453" i="38"/>
  <c r="G453" i="38"/>
  <c r="F453" i="38"/>
  <c r="E453" i="38"/>
  <c r="D453" i="38"/>
  <c r="C453" i="38"/>
  <c r="V452" i="38"/>
  <c r="U452" i="38"/>
  <c r="R452" i="38"/>
  <c r="Q452" i="38"/>
  <c r="P452" i="38"/>
  <c r="O452" i="38"/>
  <c r="M452" i="38"/>
  <c r="N452" i="38" a="1"/>
  <c r="N452" i="38"/>
  <c r="K452" i="38"/>
  <c r="L452" i="38" a="1"/>
  <c r="L452" i="38"/>
  <c r="I452" i="38"/>
  <c r="J452" i="38" a="1"/>
  <c r="J452" i="38"/>
  <c r="G452" i="38"/>
  <c r="H452" i="38" a="1"/>
  <c r="H452" i="38"/>
  <c r="E452" i="38"/>
  <c r="F452" i="38" a="1"/>
  <c r="F452" i="38"/>
  <c r="C452" i="38"/>
  <c r="D452" i="38" a="1"/>
  <c r="D452" i="38"/>
  <c r="N451" i="38"/>
  <c r="A446" i="38"/>
  <c r="M451" i="38"/>
  <c r="L451" i="38"/>
  <c r="K451" i="38"/>
  <c r="J451" i="38"/>
  <c r="I451" i="38"/>
  <c r="H451" i="38"/>
  <c r="G451" i="38"/>
  <c r="F451" i="38"/>
  <c r="E451" i="38"/>
  <c r="D451" i="38"/>
  <c r="C451" i="38"/>
  <c r="N450" i="38"/>
  <c r="M450" i="38"/>
  <c r="L450" i="38"/>
  <c r="K450" i="38"/>
  <c r="J450" i="38"/>
  <c r="I450" i="38"/>
  <c r="H450" i="38"/>
  <c r="G450" i="38"/>
  <c r="F450" i="38"/>
  <c r="E450" i="38"/>
  <c r="D450" i="38"/>
  <c r="C450" i="38"/>
  <c r="N449" i="38"/>
  <c r="M449" i="38"/>
  <c r="L449" i="38"/>
  <c r="K449" i="38"/>
  <c r="J449" i="38"/>
  <c r="I449" i="38"/>
  <c r="H449" i="38"/>
  <c r="G449" i="38"/>
  <c r="F449" i="38"/>
  <c r="E449" i="38"/>
  <c r="D449" i="38"/>
  <c r="C449" i="38"/>
  <c r="N448" i="38"/>
  <c r="M448" i="38"/>
  <c r="L448" i="38"/>
  <c r="K448" i="38"/>
  <c r="J448" i="38"/>
  <c r="I448" i="38"/>
  <c r="H448" i="38"/>
  <c r="G448" i="38"/>
  <c r="F448" i="38"/>
  <c r="E448" i="38"/>
  <c r="D448" i="38"/>
  <c r="C448" i="38"/>
  <c r="N447" i="38"/>
  <c r="M447" i="38"/>
  <c r="L447" i="38"/>
  <c r="K447" i="38"/>
  <c r="J447" i="38"/>
  <c r="I447" i="38"/>
  <c r="H447" i="38"/>
  <c r="G447" i="38"/>
  <c r="F447" i="38"/>
  <c r="E447" i="38"/>
  <c r="D447" i="38"/>
  <c r="C447" i="38"/>
  <c r="V446" i="38"/>
  <c r="U446" i="38"/>
  <c r="R446" i="38"/>
  <c r="Q446" i="38"/>
  <c r="P446" i="38"/>
  <c r="O446" i="38"/>
  <c r="M446" i="38"/>
  <c r="N446" i="38" a="1"/>
  <c r="N446" i="38"/>
  <c r="K446" i="38"/>
  <c r="L446" i="38" a="1"/>
  <c r="L446" i="38"/>
  <c r="I446" i="38"/>
  <c r="J446" i="38" a="1"/>
  <c r="J446" i="38"/>
  <c r="G446" i="38"/>
  <c r="H446" i="38" a="1"/>
  <c r="H446" i="38"/>
  <c r="E446" i="38"/>
  <c r="F446" i="38" a="1"/>
  <c r="F446" i="38"/>
  <c r="C446" i="38"/>
  <c r="D446" i="38" a="1"/>
  <c r="D446" i="38"/>
  <c r="N445" i="38"/>
  <c r="A440" i="38"/>
  <c r="M445" i="38"/>
  <c r="L445" i="38"/>
  <c r="K445" i="38"/>
  <c r="J445" i="38"/>
  <c r="I445" i="38"/>
  <c r="H445" i="38"/>
  <c r="G445" i="38"/>
  <c r="F445" i="38"/>
  <c r="E445" i="38"/>
  <c r="D445" i="38"/>
  <c r="C445" i="38"/>
  <c r="N444" i="38"/>
  <c r="M444" i="38"/>
  <c r="L444" i="38"/>
  <c r="K444" i="38"/>
  <c r="J444" i="38"/>
  <c r="I444" i="38"/>
  <c r="H444" i="38"/>
  <c r="G444" i="38"/>
  <c r="F444" i="38"/>
  <c r="E444" i="38"/>
  <c r="D444" i="38"/>
  <c r="C444" i="38"/>
  <c r="N443" i="38"/>
  <c r="M443" i="38"/>
  <c r="L443" i="38"/>
  <c r="K443" i="38"/>
  <c r="J443" i="38"/>
  <c r="I443" i="38"/>
  <c r="H443" i="38"/>
  <c r="G443" i="38"/>
  <c r="F443" i="38"/>
  <c r="E443" i="38"/>
  <c r="D443" i="38"/>
  <c r="C443" i="38"/>
  <c r="N442" i="38"/>
  <c r="M442" i="38"/>
  <c r="L442" i="38"/>
  <c r="K442" i="38"/>
  <c r="J442" i="38"/>
  <c r="I442" i="38"/>
  <c r="H442" i="38"/>
  <c r="G442" i="38"/>
  <c r="F442" i="38"/>
  <c r="E442" i="38"/>
  <c r="D442" i="38"/>
  <c r="C442" i="38"/>
  <c r="N441" i="38"/>
  <c r="M441" i="38"/>
  <c r="L441" i="38"/>
  <c r="K441" i="38"/>
  <c r="J441" i="38"/>
  <c r="I441" i="38"/>
  <c r="H441" i="38"/>
  <c r="G441" i="38"/>
  <c r="F441" i="38"/>
  <c r="E441" i="38"/>
  <c r="D441" i="38"/>
  <c r="C441" i="38"/>
  <c r="V440" i="38"/>
  <c r="U440" i="38"/>
  <c r="R440" i="38"/>
  <c r="Q440" i="38"/>
  <c r="P440" i="38"/>
  <c r="O440" i="38"/>
  <c r="M440" i="38"/>
  <c r="N440" i="38" a="1"/>
  <c r="N440" i="38"/>
  <c r="K440" i="38"/>
  <c r="L440" i="38" a="1"/>
  <c r="L440" i="38"/>
  <c r="I440" i="38"/>
  <c r="J440" i="38" a="1"/>
  <c r="J440" i="38"/>
  <c r="G440" i="38"/>
  <c r="H440" i="38" a="1"/>
  <c r="H440" i="38"/>
  <c r="E440" i="38"/>
  <c r="F440" i="38" a="1"/>
  <c r="F440" i="38"/>
  <c r="C440" i="38"/>
  <c r="D440" i="38" a="1"/>
  <c r="D440" i="38"/>
  <c r="N439" i="38"/>
  <c r="A434" i="38"/>
  <c r="M439" i="38"/>
  <c r="L439" i="38"/>
  <c r="K439" i="38"/>
  <c r="J439" i="38"/>
  <c r="I439" i="38"/>
  <c r="H439" i="38"/>
  <c r="G439" i="38"/>
  <c r="F439" i="38"/>
  <c r="E439" i="38"/>
  <c r="D439" i="38"/>
  <c r="C439" i="38"/>
  <c r="N438" i="38"/>
  <c r="M438" i="38"/>
  <c r="L438" i="38"/>
  <c r="K438" i="38"/>
  <c r="J438" i="38"/>
  <c r="I438" i="38"/>
  <c r="H438" i="38"/>
  <c r="G438" i="38"/>
  <c r="F438" i="38"/>
  <c r="E438" i="38"/>
  <c r="D438" i="38"/>
  <c r="C438" i="38"/>
  <c r="N437" i="38"/>
  <c r="M437" i="38"/>
  <c r="L437" i="38"/>
  <c r="K437" i="38"/>
  <c r="J437" i="38"/>
  <c r="I437" i="38"/>
  <c r="H437" i="38"/>
  <c r="G437" i="38"/>
  <c r="F437" i="38"/>
  <c r="E437" i="38"/>
  <c r="D437" i="38"/>
  <c r="C437" i="38"/>
  <c r="N436" i="38"/>
  <c r="M436" i="38"/>
  <c r="L436" i="38"/>
  <c r="K436" i="38"/>
  <c r="J436" i="38"/>
  <c r="I436" i="38"/>
  <c r="H436" i="38"/>
  <c r="G436" i="38"/>
  <c r="F436" i="38"/>
  <c r="E436" i="38"/>
  <c r="D436" i="38"/>
  <c r="C436" i="38"/>
  <c r="N435" i="38"/>
  <c r="M435" i="38"/>
  <c r="L435" i="38"/>
  <c r="K435" i="38"/>
  <c r="J435" i="38"/>
  <c r="I435" i="38"/>
  <c r="H435" i="38"/>
  <c r="G435" i="38"/>
  <c r="F435" i="38"/>
  <c r="E435" i="38"/>
  <c r="D435" i="38"/>
  <c r="C435" i="38"/>
  <c r="V434" i="38"/>
  <c r="U434" i="38"/>
  <c r="R434" i="38"/>
  <c r="Q434" i="38"/>
  <c r="P434" i="38"/>
  <c r="O434" i="38"/>
  <c r="M434" i="38"/>
  <c r="N434" i="38" a="1"/>
  <c r="N434" i="38"/>
  <c r="K434" i="38"/>
  <c r="L434" i="38" a="1"/>
  <c r="L434" i="38"/>
  <c r="I434" i="38"/>
  <c r="J434" i="38" a="1"/>
  <c r="J434" i="38"/>
  <c r="G434" i="38"/>
  <c r="H434" i="38" a="1"/>
  <c r="H434" i="38"/>
  <c r="E434" i="38"/>
  <c r="F434" i="38" a="1"/>
  <c r="F434" i="38"/>
  <c r="C434" i="38"/>
  <c r="D434" i="38" a="1"/>
  <c r="D434" i="38"/>
  <c r="N433" i="38"/>
  <c r="A428" i="38"/>
  <c r="M433" i="38"/>
  <c r="L433" i="38"/>
  <c r="K433" i="38"/>
  <c r="J433" i="38"/>
  <c r="I433" i="38"/>
  <c r="H433" i="38"/>
  <c r="G433" i="38"/>
  <c r="F433" i="38"/>
  <c r="E433" i="38"/>
  <c r="D433" i="38"/>
  <c r="C433" i="38"/>
  <c r="N432" i="38"/>
  <c r="M432" i="38"/>
  <c r="L432" i="38"/>
  <c r="K432" i="38"/>
  <c r="J432" i="38"/>
  <c r="I432" i="38"/>
  <c r="H432" i="38"/>
  <c r="G432" i="38"/>
  <c r="F432" i="38"/>
  <c r="E432" i="38"/>
  <c r="D432" i="38"/>
  <c r="C432" i="38"/>
  <c r="N431" i="38"/>
  <c r="M431" i="38"/>
  <c r="L431" i="38"/>
  <c r="K431" i="38"/>
  <c r="J431" i="38"/>
  <c r="I431" i="38"/>
  <c r="H431" i="38"/>
  <c r="G431" i="38"/>
  <c r="F431" i="38"/>
  <c r="E431" i="38"/>
  <c r="D431" i="38"/>
  <c r="C431" i="38"/>
  <c r="N430" i="38"/>
  <c r="M430" i="38"/>
  <c r="L430" i="38"/>
  <c r="K430" i="38"/>
  <c r="J430" i="38"/>
  <c r="I430" i="38"/>
  <c r="H430" i="38"/>
  <c r="G430" i="38"/>
  <c r="F430" i="38"/>
  <c r="E430" i="38"/>
  <c r="D430" i="38"/>
  <c r="C430" i="38"/>
  <c r="N429" i="38"/>
  <c r="M429" i="38"/>
  <c r="L429" i="38"/>
  <c r="K429" i="38"/>
  <c r="J429" i="38"/>
  <c r="I429" i="38"/>
  <c r="H429" i="38"/>
  <c r="G429" i="38"/>
  <c r="F429" i="38"/>
  <c r="E429" i="38"/>
  <c r="D429" i="38"/>
  <c r="C429" i="38"/>
  <c r="V428" i="38"/>
  <c r="U428" i="38"/>
  <c r="R428" i="38"/>
  <c r="Q428" i="38"/>
  <c r="P428" i="38"/>
  <c r="O428" i="38"/>
  <c r="M428" i="38"/>
  <c r="N428" i="38" a="1"/>
  <c r="N428" i="38"/>
  <c r="K428" i="38"/>
  <c r="L428" i="38" a="1"/>
  <c r="L428" i="38"/>
  <c r="I428" i="38"/>
  <c r="J428" i="38" a="1"/>
  <c r="J428" i="38"/>
  <c r="G428" i="38"/>
  <c r="H428" i="38" a="1"/>
  <c r="H428" i="38"/>
  <c r="E428" i="38"/>
  <c r="F428" i="38" a="1"/>
  <c r="F428" i="38"/>
  <c r="C428" i="38"/>
  <c r="D428" i="38" a="1"/>
  <c r="D428" i="38"/>
  <c r="N427" i="38"/>
  <c r="A422" i="38"/>
  <c r="M427" i="38"/>
  <c r="L427" i="38"/>
  <c r="K427" i="38"/>
  <c r="J427" i="38"/>
  <c r="I427" i="38"/>
  <c r="H427" i="38"/>
  <c r="G427" i="38"/>
  <c r="F427" i="38"/>
  <c r="E427" i="38"/>
  <c r="D427" i="38"/>
  <c r="C427" i="38"/>
  <c r="N426" i="38"/>
  <c r="M426" i="38"/>
  <c r="L426" i="38"/>
  <c r="K426" i="38"/>
  <c r="J426" i="38"/>
  <c r="I426" i="38"/>
  <c r="H426" i="38"/>
  <c r="G426" i="38"/>
  <c r="F426" i="38"/>
  <c r="E426" i="38"/>
  <c r="D426" i="38"/>
  <c r="C426" i="38"/>
  <c r="N425" i="38"/>
  <c r="M425" i="38"/>
  <c r="L425" i="38"/>
  <c r="K425" i="38"/>
  <c r="J425" i="38"/>
  <c r="I425" i="38"/>
  <c r="H425" i="38"/>
  <c r="G425" i="38"/>
  <c r="F425" i="38"/>
  <c r="E425" i="38"/>
  <c r="D425" i="38"/>
  <c r="C425" i="38"/>
  <c r="N424" i="38"/>
  <c r="M424" i="38"/>
  <c r="L424" i="38"/>
  <c r="K424" i="38"/>
  <c r="J424" i="38"/>
  <c r="I424" i="38"/>
  <c r="H424" i="38"/>
  <c r="G424" i="38"/>
  <c r="F424" i="38"/>
  <c r="E424" i="38"/>
  <c r="D424" i="38"/>
  <c r="C424" i="38"/>
  <c r="N423" i="38"/>
  <c r="M423" i="38"/>
  <c r="L423" i="38"/>
  <c r="K423" i="38"/>
  <c r="J423" i="38"/>
  <c r="I423" i="38"/>
  <c r="H423" i="38"/>
  <c r="G423" i="38"/>
  <c r="F423" i="38"/>
  <c r="E423" i="38"/>
  <c r="D423" i="38"/>
  <c r="C423" i="38"/>
  <c r="V422" i="38"/>
  <c r="U422" i="38"/>
  <c r="R422" i="38"/>
  <c r="Q422" i="38"/>
  <c r="P422" i="38"/>
  <c r="O422" i="38"/>
  <c r="M422" i="38"/>
  <c r="N422" i="38" a="1"/>
  <c r="N422" i="38"/>
  <c r="K422" i="38"/>
  <c r="L422" i="38" a="1"/>
  <c r="L422" i="38"/>
  <c r="I422" i="38"/>
  <c r="J422" i="38" a="1"/>
  <c r="J422" i="38"/>
  <c r="G422" i="38"/>
  <c r="H422" i="38" a="1"/>
  <c r="H422" i="38"/>
  <c r="E422" i="38"/>
  <c r="F422" i="38" a="1"/>
  <c r="F422" i="38"/>
  <c r="C422" i="38"/>
  <c r="D422" i="38" a="1"/>
  <c r="D422" i="38"/>
  <c r="N421" i="38"/>
  <c r="A416" i="38"/>
  <c r="M421" i="38"/>
  <c r="L421" i="38"/>
  <c r="K421" i="38"/>
  <c r="J421" i="38"/>
  <c r="I421" i="38"/>
  <c r="H421" i="38"/>
  <c r="G421" i="38"/>
  <c r="F421" i="38"/>
  <c r="E421" i="38"/>
  <c r="D421" i="38"/>
  <c r="C421" i="38"/>
  <c r="N420" i="38"/>
  <c r="M420" i="38"/>
  <c r="L420" i="38"/>
  <c r="K420" i="38"/>
  <c r="J420" i="38"/>
  <c r="I420" i="38"/>
  <c r="H420" i="38"/>
  <c r="G420" i="38"/>
  <c r="F420" i="38"/>
  <c r="E420" i="38"/>
  <c r="D420" i="38"/>
  <c r="C420" i="38"/>
  <c r="N419" i="38"/>
  <c r="M419" i="38"/>
  <c r="L419" i="38"/>
  <c r="K419" i="38"/>
  <c r="J419" i="38"/>
  <c r="I419" i="38"/>
  <c r="H419" i="38"/>
  <c r="G419" i="38"/>
  <c r="F419" i="38"/>
  <c r="E419" i="38"/>
  <c r="D419" i="38"/>
  <c r="C419" i="38"/>
  <c r="N418" i="38"/>
  <c r="M418" i="38"/>
  <c r="L418" i="38"/>
  <c r="K418" i="38"/>
  <c r="J418" i="38"/>
  <c r="I418" i="38"/>
  <c r="H418" i="38"/>
  <c r="G418" i="38"/>
  <c r="F418" i="38"/>
  <c r="E418" i="38"/>
  <c r="D418" i="38"/>
  <c r="C418" i="38"/>
  <c r="N417" i="38"/>
  <c r="M417" i="38"/>
  <c r="L417" i="38"/>
  <c r="K417" i="38"/>
  <c r="J417" i="38"/>
  <c r="I417" i="38"/>
  <c r="H417" i="38"/>
  <c r="G417" i="38"/>
  <c r="F417" i="38"/>
  <c r="E417" i="38"/>
  <c r="D417" i="38"/>
  <c r="C417" i="38"/>
  <c r="V416" i="38"/>
  <c r="U416" i="38"/>
  <c r="R416" i="38"/>
  <c r="Q416" i="38"/>
  <c r="P416" i="38"/>
  <c r="O416" i="38"/>
  <c r="M416" i="38"/>
  <c r="N416" i="38" a="1"/>
  <c r="N416" i="38"/>
  <c r="K416" i="38"/>
  <c r="L416" i="38" a="1"/>
  <c r="L416" i="38"/>
  <c r="I416" i="38"/>
  <c r="J416" i="38" a="1"/>
  <c r="J416" i="38"/>
  <c r="G416" i="38"/>
  <c r="H416" i="38" a="1"/>
  <c r="H416" i="38"/>
  <c r="E416" i="38"/>
  <c r="F416" i="38" a="1"/>
  <c r="F416" i="38"/>
  <c r="C416" i="38"/>
  <c r="D416" i="38" a="1"/>
  <c r="D416" i="38"/>
  <c r="N415" i="38"/>
  <c r="A410" i="38"/>
  <c r="M415" i="38"/>
  <c r="L415" i="38"/>
  <c r="K415" i="38"/>
  <c r="J415" i="38"/>
  <c r="I415" i="38"/>
  <c r="H415" i="38"/>
  <c r="G415" i="38"/>
  <c r="F415" i="38"/>
  <c r="E415" i="38"/>
  <c r="D415" i="38"/>
  <c r="C415" i="38"/>
  <c r="N414" i="38"/>
  <c r="M414" i="38"/>
  <c r="L414" i="38"/>
  <c r="K414" i="38"/>
  <c r="J414" i="38"/>
  <c r="I414" i="38"/>
  <c r="H414" i="38"/>
  <c r="G414" i="38"/>
  <c r="F414" i="38"/>
  <c r="E414" i="38"/>
  <c r="D414" i="38"/>
  <c r="C414" i="38"/>
  <c r="N413" i="38"/>
  <c r="M413" i="38"/>
  <c r="L413" i="38"/>
  <c r="K413" i="38"/>
  <c r="J413" i="38"/>
  <c r="I413" i="38"/>
  <c r="H413" i="38"/>
  <c r="G413" i="38"/>
  <c r="F413" i="38"/>
  <c r="E413" i="38"/>
  <c r="D413" i="38"/>
  <c r="C413" i="38"/>
  <c r="N412" i="38"/>
  <c r="M412" i="38"/>
  <c r="L412" i="38"/>
  <c r="K412" i="38"/>
  <c r="J412" i="38"/>
  <c r="I412" i="38"/>
  <c r="H412" i="38"/>
  <c r="G412" i="38"/>
  <c r="F412" i="38"/>
  <c r="E412" i="38"/>
  <c r="D412" i="38"/>
  <c r="C412" i="38"/>
  <c r="N411" i="38"/>
  <c r="M411" i="38"/>
  <c r="L411" i="38"/>
  <c r="K411" i="38"/>
  <c r="J411" i="38"/>
  <c r="I411" i="38"/>
  <c r="H411" i="38"/>
  <c r="G411" i="38"/>
  <c r="F411" i="38"/>
  <c r="E411" i="38"/>
  <c r="D411" i="38"/>
  <c r="C411" i="38"/>
  <c r="V410" i="38"/>
  <c r="U410" i="38"/>
  <c r="R410" i="38"/>
  <c r="Q410" i="38"/>
  <c r="P410" i="38"/>
  <c r="O410" i="38"/>
  <c r="M410" i="38"/>
  <c r="N410" i="38" a="1"/>
  <c r="N410" i="38"/>
  <c r="K410" i="38"/>
  <c r="L410" i="38" a="1"/>
  <c r="L410" i="38"/>
  <c r="I410" i="38"/>
  <c r="J410" i="38" a="1"/>
  <c r="J410" i="38"/>
  <c r="G410" i="38"/>
  <c r="H410" i="38" a="1"/>
  <c r="H410" i="38"/>
  <c r="E410" i="38"/>
  <c r="F410" i="38" a="1"/>
  <c r="F410" i="38"/>
  <c r="C410" i="38"/>
  <c r="D410" i="38" a="1"/>
  <c r="D410" i="38"/>
  <c r="N409" i="38"/>
  <c r="A404" i="38"/>
  <c r="M409" i="38"/>
  <c r="L409" i="38"/>
  <c r="K409" i="38"/>
  <c r="J409" i="38"/>
  <c r="I409" i="38"/>
  <c r="H409" i="38"/>
  <c r="G409" i="38"/>
  <c r="F409" i="38"/>
  <c r="E409" i="38"/>
  <c r="D409" i="38"/>
  <c r="C409" i="38"/>
  <c r="N408" i="38"/>
  <c r="M408" i="38"/>
  <c r="L408" i="38"/>
  <c r="K408" i="38"/>
  <c r="J408" i="38"/>
  <c r="I408" i="38"/>
  <c r="H408" i="38"/>
  <c r="G408" i="38"/>
  <c r="F408" i="38"/>
  <c r="E408" i="38"/>
  <c r="D408" i="38"/>
  <c r="C408" i="38"/>
  <c r="N407" i="38"/>
  <c r="M407" i="38"/>
  <c r="L407" i="38"/>
  <c r="K407" i="38"/>
  <c r="J407" i="38"/>
  <c r="I407" i="38"/>
  <c r="H407" i="38"/>
  <c r="G407" i="38"/>
  <c r="F407" i="38"/>
  <c r="E407" i="38"/>
  <c r="D407" i="38"/>
  <c r="C407" i="38"/>
  <c r="N406" i="38"/>
  <c r="M406" i="38"/>
  <c r="L406" i="38"/>
  <c r="K406" i="38"/>
  <c r="J406" i="38"/>
  <c r="I406" i="38"/>
  <c r="H406" i="38"/>
  <c r="G406" i="38"/>
  <c r="F406" i="38"/>
  <c r="E406" i="38"/>
  <c r="D406" i="38"/>
  <c r="C406" i="38"/>
  <c r="N405" i="38"/>
  <c r="M405" i="38"/>
  <c r="L405" i="38"/>
  <c r="K405" i="38"/>
  <c r="J405" i="38"/>
  <c r="I405" i="38"/>
  <c r="H405" i="38"/>
  <c r="G405" i="38"/>
  <c r="F405" i="38"/>
  <c r="E405" i="38"/>
  <c r="D405" i="38"/>
  <c r="C405" i="38"/>
  <c r="V404" i="38"/>
  <c r="U404" i="38"/>
  <c r="R404" i="38"/>
  <c r="Q404" i="38"/>
  <c r="P404" i="38"/>
  <c r="O404" i="38"/>
  <c r="M404" i="38"/>
  <c r="N404" i="38" a="1"/>
  <c r="N404" i="38"/>
  <c r="K404" i="38"/>
  <c r="L404" i="38" a="1"/>
  <c r="L404" i="38"/>
  <c r="I404" i="38"/>
  <c r="J404" i="38" a="1"/>
  <c r="J404" i="38"/>
  <c r="G404" i="38"/>
  <c r="H404" i="38" a="1"/>
  <c r="H404" i="38"/>
  <c r="E404" i="38"/>
  <c r="F404" i="38" a="1"/>
  <c r="F404" i="38"/>
  <c r="C404" i="38"/>
  <c r="D404" i="38" a="1"/>
  <c r="D404" i="38"/>
  <c r="N403" i="38"/>
  <c r="A398" i="38"/>
  <c r="M403" i="38"/>
  <c r="L403" i="38"/>
  <c r="K403" i="38"/>
  <c r="J403" i="38"/>
  <c r="I403" i="38"/>
  <c r="H403" i="38"/>
  <c r="G403" i="38"/>
  <c r="F403" i="38"/>
  <c r="E403" i="38"/>
  <c r="D403" i="38"/>
  <c r="C403" i="38"/>
  <c r="N402" i="38"/>
  <c r="M402" i="38"/>
  <c r="L402" i="38"/>
  <c r="K402" i="38"/>
  <c r="J402" i="38"/>
  <c r="I402" i="38"/>
  <c r="H402" i="38"/>
  <c r="G402" i="38"/>
  <c r="F402" i="38"/>
  <c r="E402" i="38"/>
  <c r="D402" i="38"/>
  <c r="C402" i="38"/>
  <c r="N401" i="38"/>
  <c r="M401" i="38"/>
  <c r="L401" i="38"/>
  <c r="K401" i="38"/>
  <c r="J401" i="38"/>
  <c r="I401" i="38"/>
  <c r="H401" i="38"/>
  <c r="G401" i="38"/>
  <c r="F401" i="38"/>
  <c r="E401" i="38"/>
  <c r="D401" i="38"/>
  <c r="C401" i="38"/>
  <c r="N400" i="38"/>
  <c r="M400" i="38"/>
  <c r="L400" i="38"/>
  <c r="K400" i="38"/>
  <c r="J400" i="38"/>
  <c r="I400" i="38"/>
  <c r="H400" i="38"/>
  <c r="G400" i="38"/>
  <c r="F400" i="38"/>
  <c r="E400" i="38"/>
  <c r="D400" i="38"/>
  <c r="C400" i="38"/>
  <c r="N399" i="38"/>
  <c r="M399" i="38"/>
  <c r="L399" i="38"/>
  <c r="K399" i="38"/>
  <c r="J399" i="38"/>
  <c r="I399" i="38"/>
  <c r="H399" i="38"/>
  <c r="G399" i="38"/>
  <c r="F399" i="38"/>
  <c r="E399" i="38"/>
  <c r="D399" i="38"/>
  <c r="C399" i="38"/>
  <c r="V398" i="38"/>
  <c r="U398" i="38"/>
  <c r="R398" i="38"/>
  <c r="Q398" i="38"/>
  <c r="P398" i="38"/>
  <c r="O398" i="38"/>
  <c r="M398" i="38"/>
  <c r="N398" i="38" a="1"/>
  <c r="N398" i="38"/>
  <c r="K398" i="38"/>
  <c r="L398" i="38" a="1"/>
  <c r="L398" i="38"/>
  <c r="I398" i="38"/>
  <c r="J398" i="38" a="1"/>
  <c r="J398" i="38"/>
  <c r="G398" i="38"/>
  <c r="H398" i="38" a="1"/>
  <c r="H398" i="38"/>
  <c r="E398" i="38"/>
  <c r="F398" i="38" a="1"/>
  <c r="F398" i="38"/>
  <c r="C398" i="38"/>
  <c r="D398" i="38" a="1"/>
  <c r="D398" i="38"/>
  <c r="N397" i="38"/>
  <c r="A392" i="38"/>
  <c r="M397" i="38"/>
  <c r="L397" i="38"/>
  <c r="K397" i="38"/>
  <c r="J397" i="38"/>
  <c r="I397" i="38"/>
  <c r="H397" i="38"/>
  <c r="G397" i="38"/>
  <c r="F397" i="38"/>
  <c r="E397" i="38"/>
  <c r="D397" i="38"/>
  <c r="C397" i="38"/>
  <c r="N396" i="38"/>
  <c r="M396" i="38"/>
  <c r="L396" i="38"/>
  <c r="K396" i="38"/>
  <c r="J396" i="38"/>
  <c r="I396" i="38"/>
  <c r="H396" i="38"/>
  <c r="G396" i="38"/>
  <c r="F396" i="38"/>
  <c r="E396" i="38"/>
  <c r="D396" i="38"/>
  <c r="C396" i="38"/>
  <c r="N395" i="38"/>
  <c r="M395" i="38"/>
  <c r="L395" i="38"/>
  <c r="K395" i="38"/>
  <c r="J395" i="38"/>
  <c r="I395" i="38"/>
  <c r="H395" i="38"/>
  <c r="G395" i="38"/>
  <c r="F395" i="38"/>
  <c r="E395" i="38"/>
  <c r="D395" i="38"/>
  <c r="C395" i="38"/>
  <c r="N394" i="38"/>
  <c r="M394" i="38"/>
  <c r="L394" i="38"/>
  <c r="K394" i="38"/>
  <c r="J394" i="38"/>
  <c r="I394" i="38"/>
  <c r="H394" i="38"/>
  <c r="G394" i="38"/>
  <c r="F394" i="38"/>
  <c r="E394" i="38"/>
  <c r="D394" i="38"/>
  <c r="C394" i="38"/>
  <c r="N393" i="38"/>
  <c r="M393" i="38"/>
  <c r="L393" i="38"/>
  <c r="K393" i="38"/>
  <c r="J393" i="38"/>
  <c r="I393" i="38"/>
  <c r="H393" i="38"/>
  <c r="G393" i="38"/>
  <c r="F393" i="38"/>
  <c r="E393" i="38"/>
  <c r="D393" i="38"/>
  <c r="C393" i="38"/>
  <c r="V392" i="38"/>
  <c r="U392" i="38"/>
  <c r="R392" i="38"/>
  <c r="Q392" i="38"/>
  <c r="P392" i="38"/>
  <c r="O392" i="38"/>
  <c r="M392" i="38"/>
  <c r="N392" i="38" a="1"/>
  <c r="N392" i="38"/>
  <c r="K392" i="38"/>
  <c r="L392" i="38" a="1"/>
  <c r="L392" i="38"/>
  <c r="I392" i="38"/>
  <c r="J392" i="38" a="1"/>
  <c r="J392" i="38"/>
  <c r="G392" i="38"/>
  <c r="H392" i="38" a="1"/>
  <c r="H392" i="38"/>
  <c r="E392" i="38"/>
  <c r="F392" i="38" a="1"/>
  <c r="F392" i="38"/>
  <c r="C392" i="38"/>
  <c r="D392" i="38" a="1"/>
  <c r="D392" i="38"/>
  <c r="N391" i="38"/>
  <c r="A386" i="38"/>
  <c r="M391" i="38"/>
  <c r="L391" i="38"/>
  <c r="K391" i="38"/>
  <c r="J391" i="38"/>
  <c r="I391" i="38"/>
  <c r="H391" i="38"/>
  <c r="G391" i="38"/>
  <c r="F391" i="38"/>
  <c r="E391" i="38"/>
  <c r="D391" i="38"/>
  <c r="C391" i="38"/>
  <c r="N390" i="38"/>
  <c r="M390" i="38"/>
  <c r="L390" i="38"/>
  <c r="K390" i="38"/>
  <c r="J390" i="38"/>
  <c r="I390" i="38"/>
  <c r="H390" i="38"/>
  <c r="G390" i="38"/>
  <c r="F390" i="38"/>
  <c r="E390" i="38"/>
  <c r="D390" i="38"/>
  <c r="C390" i="38"/>
  <c r="N389" i="38"/>
  <c r="M389" i="38"/>
  <c r="L389" i="38"/>
  <c r="K389" i="38"/>
  <c r="J389" i="38"/>
  <c r="I389" i="38"/>
  <c r="H389" i="38"/>
  <c r="G389" i="38"/>
  <c r="F389" i="38"/>
  <c r="E389" i="38"/>
  <c r="D389" i="38"/>
  <c r="C389" i="38"/>
  <c r="N388" i="38"/>
  <c r="M388" i="38"/>
  <c r="L388" i="38"/>
  <c r="K388" i="38"/>
  <c r="J388" i="38"/>
  <c r="I388" i="38"/>
  <c r="H388" i="38"/>
  <c r="G388" i="38"/>
  <c r="F388" i="38"/>
  <c r="E388" i="38"/>
  <c r="D388" i="38"/>
  <c r="C388" i="38"/>
  <c r="N387" i="38"/>
  <c r="M387" i="38"/>
  <c r="L387" i="38"/>
  <c r="K387" i="38"/>
  <c r="J387" i="38"/>
  <c r="I387" i="38"/>
  <c r="H387" i="38"/>
  <c r="G387" i="38"/>
  <c r="F387" i="38"/>
  <c r="E387" i="38"/>
  <c r="D387" i="38"/>
  <c r="C387" i="38"/>
  <c r="V386" i="38"/>
  <c r="U386" i="38"/>
  <c r="R386" i="38"/>
  <c r="Q386" i="38"/>
  <c r="P386" i="38"/>
  <c r="O386" i="38"/>
  <c r="M386" i="38"/>
  <c r="N386" i="38" a="1"/>
  <c r="N386" i="38"/>
  <c r="K386" i="38"/>
  <c r="L386" i="38" a="1"/>
  <c r="L386" i="38"/>
  <c r="I386" i="38"/>
  <c r="J386" i="38" a="1"/>
  <c r="J386" i="38"/>
  <c r="G386" i="38"/>
  <c r="H386" i="38" a="1"/>
  <c r="H386" i="38"/>
  <c r="E386" i="38"/>
  <c r="F386" i="38" a="1"/>
  <c r="F386" i="38"/>
  <c r="C386" i="38"/>
  <c r="D386" i="38" a="1"/>
  <c r="D386" i="38"/>
  <c r="N385" i="38"/>
  <c r="A380" i="38"/>
  <c r="M385" i="38"/>
  <c r="L385" i="38"/>
  <c r="K385" i="38"/>
  <c r="J385" i="38"/>
  <c r="I385" i="38"/>
  <c r="H385" i="38"/>
  <c r="G385" i="38"/>
  <c r="F385" i="38"/>
  <c r="E385" i="38"/>
  <c r="D385" i="38"/>
  <c r="C385" i="38"/>
  <c r="N384" i="38"/>
  <c r="M384" i="38"/>
  <c r="L384" i="38"/>
  <c r="K384" i="38"/>
  <c r="J384" i="38"/>
  <c r="I384" i="38"/>
  <c r="H384" i="38"/>
  <c r="G384" i="38"/>
  <c r="F384" i="38"/>
  <c r="E384" i="38"/>
  <c r="D384" i="38"/>
  <c r="C384" i="38"/>
  <c r="N383" i="38"/>
  <c r="M383" i="38"/>
  <c r="L383" i="38"/>
  <c r="K383" i="38"/>
  <c r="J383" i="38"/>
  <c r="I383" i="38"/>
  <c r="H383" i="38"/>
  <c r="G383" i="38"/>
  <c r="F383" i="38"/>
  <c r="E383" i="38"/>
  <c r="D383" i="38"/>
  <c r="C383" i="38"/>
  <c r="N382" i="38"/>
  <c r="M382" i="38"/>
  <c r="L382" i="38"/>
  <c r="K382" i="38"/>
  <c r="J382" i="38"/>
  <c r="I382" i="38"/>
  <c r="H382" i="38"/>
  <c r="G382" i="38"/>
  <c r="F382" i="38"/>
  <c r="E382" i="38"/>
  <c r="D382" i="38"/>
  <c r="C382" i="38"/>
  <c r="N381" i="38"/>
  <c r="M381" i="38"/>
  <c r="L381" i="38"/>
  <c r="K381" i="38"/>
  <c r="J381" i="38"/>
  <c r="I381" i="38"/>
  <c r="H381" i="38"/>
  <c r="G381" i="38"/>
  <c r="F381" i="38"/>
  <c r="E381" i="38"/>
  <c r="D381" i="38"/>
  <c r="C381" i="38"/>
  <c r="V380" i="38"/>
  <c r="U380" i="38"/>
  <c r="R380" i="38"/>
  <c r="Q380" i="38"/>
  <c r="P380" i="38"/>
  <c r="O380" i="38"/>
  <c r="M380" i="38"/>
  <c r="N380" i="38" a="1"/>
  <c r="N380" i="38"/>
  <c r="K380" i="38"/>
  <c r="L380" i="38" a="1"/>
  <c r="L380" i="38"/>
  <c r="I380" i="38"/>
  <c r="J380" i="38" a="1"/>
  <c r="J380" i="38"/>
  <c r="G380" i="38"/>
  <c r="H380" i="38" a="1"/>
  <c r="H380" i="38"/>
  <c r="E380" i="38"/>
  <c r="F380" i="38" a="1"/>
  <c r="F380" i="38"/>
  <c r="C380" i="38"/>
  <c r="D380" i="38" a="1"/>
  <c r="D380" i="38"/>
  <c r="N379" i="38"/>
  <c r="A374" i="38"/>
  <c r="M379" i="38"/>
  <c r="L379" i="38"/>
  <c r="K379" i="38"/>
  <c r="J379" i="38"/>
  <c r="I379" i="38"/>
  <c r="H379" i="38"/>
  <c r="G379" i="38"/>
  <c r="F379" i="38"/>
  <c r="E379" i="38"/>
  <c r="D379" i="38"/>
  <c r="C379" i="38"/>
  <c r="N378" i="38"/>
  <c r="M378" i="38"/>
  <c r="L378" i="38"/>
  <c r="K378" i="38"/>
  <c r="J378" i="38"/>
  <c r="I378" i="38"/>
  <c r="H378" i="38"/>
  <c r="G378" i="38"/>
  <c r="F378" i="38"/>
  <c r="E378" i="38"/>
  <c r="D378" i="38"/>
  <c r="C378" i="38"/>
  <c r="N377" i="38"/>
  <c r="M377" i="38"/>
  <c r="L377" i="38"/>
  <c r="K377" i="38"/>
  <c r="J377" i="38"/>
  <c r="I377" i="38"/>
  <c r="H377" i="38"/>
  <c r="G377" i="38"/>
  <c r="F377" i="38"/>
  <c r="E377" i="38"/>
  <c r="D377" i="38"/>
  <c r="C377" i="38"/>
  <c r="N376" i="38"/>
  <c r="M376" i="38"/>
  <c r="L376" i="38"/>
  <c r="K376" i="38"/>
  <c r="J376" i="38"/>
  <c r="I376" i="38"/>
  <c r="H376" i="38"/>
  <c r="G376" i="38"/>
  <c r="F376" i="38"/>
  <c r="E376" i="38"/>
  <c r="D376" i="38"/>
  <c r="C376" i="38"/>
  <c r="N375" i="38"/>
  <c r="M375" i="38"/>
  <c r="L375" i="38"/>
  <c r="K375" i="38"/>
  <c r="J375" i="38"/>
  <c r="I375" i="38"/>
  <c r="H375" i="38"/>
  <c r="G375" i="38"/>
  <c r="F375" i="38"/>
  <c r="E375" i="38"/>
  <c r="D375" i="38"/>
  <c r="C375" i="38"/>
  <c r="V374" i="38"/>
  <c r="U374" i="38"/>
  <c r="R374" i="38"/>
  <c r="Q374" i="38"/>
  <c r="P374" i="38"/>
  <c r="O374" i="38"/>
  <c r="M374" i="38"/>
  <c r="N374" i="38" a="1"/>
  <c r="N374" i="38"/>
  <c r="K374" i="38"/>
  <c r="L374" i="38" a="1"/>
  <c r="L374" i="38"/>
  <c r="I374" i="38"/>
  <c r="J374" i="38" a="1"/>
  <c r="J374" i="38"/>
  <c r="G374" i="38"/>
  <c r="H374" i="38" a="1"/>
  <c r="H374" i="38"/>
  <c r="E374" i="38"/>
  <c r="F374" i="38" a="1"/>
  <c r="F374" i="38"/>
  <c r="C374" i="38"/>
  <c r="D374" i="38" a="1"/>
  <c r="D374" i="38"/>
  <c r="N373" i="38"/>
  <c r="A368" i="38"/>
  <c r="M373" i="38"/>
  <c r="L373" i="38"/>
  <c r="K373" i="38"/>
  <c r="J373" i="38"/>
  <c r="I373" i="38"/>
  <c r="H373" i="38"/>
  <c r="G373" i="38"/>
  <c r="F373" i="38"/>
  <c r="E373" i="38"/>
  <c r="D373" i="38"/>
  <c r="C373" i="38"/>
  <c r="N372" i="38"/>
  <c r="M372" i="38"/>
  <c r="L372" i="38"/>
  <c r="K372" i="38"/>
  <c r="J372" i="38"/>
  <c r="I372" i="38"/>
  <c r="H372" i="38"/>
  <c r="G372" i="38"/>
  <c r="F372" i="38"/>
  <c r="E372" i="38"/>
  <c r="D372" i="38"/>
  <c r="C372" i="38"/>
  <c r="N371" i="38"/>
  <c r="M371" i="38"/>
  <c r="L371" i="38"/>
  <c r="K371" i="38"/>
  <c r="J371" i="38"/>
  <c r="I371" i="38"/>
  <c r="H371" i="38"/>
  <c r="G371" i="38"/>
  <c r="F371" i="38"/>
  <c r="E371" i="38"/>
  <c r="D371" i="38"/>
  <c r="C371" i="38"/>
  <c r="N370" i="38"/>
  <c r="M370" i="38"/>
  <c r="L370" i="38"/>
  <c r="K370" i="38"/>
  <c r="J370" i="38"/>
  <c r="I370" i="38"/>
  <c r="H370" i="38"/>
  <c r="G370" i="38"/>
  <c r="F370" i="38"/>
  <c r="E370" i="38"/>
  <c r="D370" i="38"/>
  <c r="C370" i="38"/>
  <c r="N369" i="38"/>
  <c r="M369" i="38"/>
  <c r="L369" i="38"/>
  <c r="K369" i="38"/>
  <c r="J369" i="38"/>
  <c r="I369" i="38"/>
  <c r="H369" i="38"/>
  <c r="G369" i="38"/>
  <c r="F369" i="38"/>
  <c r="E369" i="38"/>
  <c r="D369" i="38"/>
  <c r="C369" i="38"/>
  <c r="V368" i="38"/>
  <c r="U368" i="38"/>
  <c r="R368" i="38"/>
  <c r="Q368" i="38"/>
  <c r="P368" i="38"/>
  <c r="O368" i="38"/>
  <c r="M368" i="38"/>
  <c r="N368" i="38" a="1"/>
  <c r="N368" i="38"/>
  <c r="K368" i="38"/>
  <c r="L368" i="38" a="1"/>
  <c r="L368" i="38"/>
  <c r="I368" i="38"/>
  <c r="J368" i="38" a="1"/>
  <c r="J368" i="38"/>
  <c r="G368" i="38"/>
  <c r="H368" i="38" a="1"/>
  <c r="H368" i="38"/>
  <c r="E368" i="38"/>
  <c r="F368" i="38" a="1"/>
  <c r="F368" i="38"/>
  <c r="C368" i="38"/>
  <c r="D368" i="38" a="1"/>
  <c r="D368" i="38"/>
  <c r="N367" i="38"/>
  <c r="A362" i="38"/>
  <c r="M367" i="38"/>
  <c r="L367" i="38"/>
  <c r="K367" i="38"/>
  <c r="J367" i="38"/>
  <c r="I367" i="38"/>
  <c r="H367" i="38"/>
  <c r="G367" i="38"/>
  <c r="F367" i="38"/>
  <c r="E367" i="38"/>
  <c r="D367" i="38"/>
  <c r="C367" i="38"/>
  <c r="N366" i="38"/>
  <c r="M366" i="38"/>
  <c r="L366" i="38"/>
  <c r="K366" i="38"/>
  <c r="J366" i="38"/>
  <c r="I366" i="38"/>
  <c r="H366" i="38"/>
  <c r="G366" i="38"/>
  <c r="F366" i="38"/>
  <c r="E366" i="38"/>
  <c r="D366" i="38"/>
  <c r="C366" i="38"/>
  <c r="N365" i="38"/>
  <c r="M365" i="38"/>
  <c r="L365" i="38"/>
  <c r="K365" i="38"/>
  <c r="J365" i="38"/>
  <c r="I365" i="38"/>
  <c r="H365" i="38"/>
  <c r="G365" i="38"/>
  <c r="F365" i="38"/>
  <c r="E365" i="38"/>
  <c r="D365" i="38"/>
  <c r="C365" i="38"/>
  <c r="N364" i="38"/>
  <c r="M364" i="38"/>
  <c r="L364" i="38"/>
  <c r="K364" i="38"/>
  <c r="J364" i="38"/>
  <c r="I364" i="38"/>
  <c r="H364" i="38"/>
  <c r="G364" i="38"/>
  <c r="F364" i="38"/>
  <c r="E364" i="38"/>
  <c r="D364" i="38"/>
  <c r="C364" i="38"/>
  <c r="N363" i="38"/>
  <c r="M363" i="38"/>
  <c r="L363" i="38"/>
  <c r="K363" i="38"/>
  <c r="J363" i="38"/>
  <c r="I363" i="38"/>
  <c r="H363" i="38"/>
  <c r="G363" i="38"/>
  <c r="F363" i="38"/>
  <c r="E363" i="38"/>
  <c r="D363" i="38"/>
  <c r="C363" i="38"/>
  <c r="V362" i="38"/>
  <c r="U362" i="38"/>
  <c r="R362" i="38"/>
  <c r="Q362" i="38"/>
  <c r="P362" i="38"/>
  <c r="O362" i="38"/>
  <c r="M362" i="38"/>
  <c r="N362" i="38" a="1"/>
  <c r="N362" i="38"/>
  <c r="K362" i="38"/>
  <c r="L362" i="38" a="1"/>
  <c r="L362" i="38"/>
  <c r="I362" i="38"/>
  <c r="J362" i="38" a="1"/>
  <c r="J362" i="38"/>
  <c r="G362" i="38"/>
  <c r="H362" i="38" a="1"/>
  <c r="H362" i="38"/>
  <c r="E362" i="38"/>
  <c r="F362" i="38" a="1"/>
  <c r="F362" i="38"/>
  <c r="C362" i="38"/>
  <c r="D362" i="38" a="1"/>
  <c r="D362" i="38"/>
  <c r="N361" i="38"/>
  <c r="A356" i="38"/>
  <c r="M361" i="38"/>
  <c r="L361" i="38"/>
  <c r="K361" i="38"/>
  <c r="J361" i="38"/>
  <c r="I361" i="38"/>
  <c r="H361" i="38"/>
  <c r="G361" i="38"/>
  <c r="F361" i="38"/>
  <c r="E361" i="38"/>
  <c r="D361" i="38"/>
  <c r="C361" i="38"/>
  <c r="N360" i="38"/>
  <c r="M360" i="38"/>
  <c r="L360" i="38"/>
  <c r="K360" i="38"/>
  <c r="J360" i="38"/>
  <c r="I360" i="38"/>
  <c r="H360" i="38"/>
  <c r="G360" i="38"/>
  <c r="F360" i="38"/>
  <c r="E360" i="38"/>
  <c r="D360" i="38"/>
  <c r="C360" i="38"/>
  <c r="N359" i="38"/>
  <c r="M359" i="38"/>
  <c r="L359" i="38"/>
  <c r="K359" i="38"/>
  <c r="J359" i="38"/>
  <c r="I359" i="38"/>
  <c r="H359" i="38"/>
  <c r="G359" i="38"/>
  <c r="F359" i="38"/>
  <c r="E359" i="38"/>
  <c r="D359" i="38"/>
  <c r="C359" i="38"/>
  <c r="N358" i="38"/>
  <c r="M358" i="38"/>
  <c r="L358" i="38"/>
  <c r="K358" i="38"/>
  <c r="J358" i="38"/>
  <c r="I358" i="38"/>
  <c r="H358" i="38"/>
  <c r="G358" i="38"/>
  <c r="F358" i="38"/>
  <c r="E358" i="38"/>
  <c r="D358" i="38"/>
  <c r="C358" i="38"/>
  <c r="N357" i="38"/>
  <c r="M357" i="38"/>
  <c r="L357" i="38"/>
  <c r="K357" i="38"/>
  <c r="J357" i="38"/>
  <c r="I357" i="38"/>
  <c r="H357" i="38"/>
  <c r="G357" i="38"/>
  <c r="F357" i="38"/>
  <c r="E357" i="38"/>
  <c r="D357" i="38"/>
  <c r="C357" i="38"/>
  <c r="V356" i="38"/>
  <c r="U356" i="38"/>
  <c r="R356" i="38"/>
  <c r="Q356" i="38"/>
  <c r="P356" i="38"/>
  <c r="O356" i="38"/>
  <c r="M356" i="38"/>
  <c r="N356" i="38" a="1"/>
  <c r="N356" i="38"/>
  <c r="K356" i="38"/>
  <c r="L356" i="38" a="1"/>
  <c r="L356" i="38"/>
  <c r="I356" i="38"/>
  <c r="J356" i="38" a="1"/>
  <c r="J356" i="38"/>
  <c r="G356" i="38"/>
  <c r="H356" i="38" a="1"/>
  <c r="H356" i="38"/>
  <c r="E356" i="38"/>
  <c r="F356" i="38" a="1"/>
  <c r="F356" i="38"/>
  <c r="C356" i="38"/>
  <c r="D356" i="38" a="1"/>
  <c r="D356" i="38"/>
  <c r="N355" i="38"/>
  <c r="A350" i="38"/>
  <c r="M355" i="38"/>
  <c r="L355" i="38"/>
  <c r="K355" i="38"/>
  <c r="J355" i="38"/>
  <c r="I355" i="38"/>
  <c r="H355" i="38"/>
  <c r="G355" i="38"/>
  <c r="F355" i="38"/>
  <c r="E355" i="38"/>
  <c r="D355" i="38"/>
  <c r="C355" i="38"/>
  <c r="N354" i="38"/>
  <c r="M354" i="38"/>
  <c r="L354" i="38"/>
  <c r="K354" i="38"/>
  <c r="J354" i="38"/>
  <c r="I354" i="38"/>
  <c r="H354" i="38"/>
  <c r="G354" i="38"/>
  <c r="F354" i="38"/>
  <c r="E354" i="38"/>
  <c r="D354" i="38"/>
  <c r="C354" i="38"/>
  <c r="N353" i="38"/>
  <c r="M353" i="38"/>
  <c r="L353" i="38"/>
  <c r="K353" i="38"/>
  <c r="J353" i="38"/>
  <c r="I353" i="38"/>
  <c r="H353" i="38"/>
  <c r="G353" i="38"/>
  <c r="F353" i="38"/>
  <c r="E353" i="38"/>
  <c r="D353" i="38"/>
  <c r="C353" i="38"/>
  <c r="N352" i="38"/>
  <c r="M352" i="38"/>
  <c r="L352" i="38"/>
  <c r="K352" i="38"/>
  <c r="J352" i="38"/>
  <c r="I352" i="38"/>
  <c r="H352" i="38"/>
  <c r="G352" i="38"/>
  <c r="F352" i="38"/>
  <c r="E352" i="38"/>
  <c r="D352" i="38"/>
  <c r="C352" i="38"/>
  <c r="N351" i="38"/>
  <c r="M351" i="38"/>
  <c r="L351" i="38"/>
  <c r="K351" i="38"/>
  <c r="J351" i="38"/>
  <c r="I351" i="38"/>
  <c r="H351" i="38"/>
  <c r="G351" i="38"/>
  <c r="F351" i="38"/>
  <c r="E351" i="38"/>
  <c r="D351" i="38"/>
  <c r="C351" i="38"/>
  <c r="V350" i="38"/>
  <c r="U350" i="38"/>
  <c r="R350" i="38"/>
  <c r="Q350" i="38"/>
  <c r="P350" i="38"/>
  <c r="O350" i="38"/>
  <c r="N350" i="38" a="1"/>
  <c r="N350" i="38"/>
  <c r="M350" i="38"/>
  <c r="L350" i="38" a="1"/>
  <c r="L350" i="38"/>
  <c r="K350" i="38"/>
  <c r="J350" i="38" a="1"/>
  <c r="J350" i="38"/>
  <c r="I350" i="38"/>
  <c r="H350" i="38" a="1"/>
  <c r="H350" i="38"/>
  <c r="G350" i="38"/>
  <c r="F350" i="38" a="1"/>
  <c r="F350" i="38"/>
  <c r="E350" i="38"/>
  <c r="D350" i="38" a="1"/>
  <c r="D350" i="38"/>
  <c r="C350" i="38"/>
  <c r="N349" i="38"/>
  <c r="A344" i="38"/>
  <c r="M349" i="38"/>
  <c r="L349" i="38"/>
  <c r="K349" i="38"/>
  <c r="J349" i="38"/>
  <c r="I349" i="38"/>
  <c r="H349" i="38"/>
  <c r="G349" i="38"/>
  <c r="F349" i="38"/>
  <c r="E349" i="38"/>
  <c r="D349" i="38"/>
  <c r="C349" i="38"/>
  <c r="N348" i="38"/>
  <c r="M348" i="38"/>
  <c r="L348" i="38"/>
  <c r="K348" i="38"/>
  <c r="J348" i="38"/>
  <c r="I348" i="38"/>
  <c r="H348" i="38"/>
  <c r="G348" i="38"/>
  <c r="F348" i="38"/>
  <c r="E348" i="38"/>
  <c r="D348" i="38"/>
  <c r="C348" i="38"/>
  <c r="N347" i="38"/>
  <c r="M347" i="38"/>
  <c r="L347" i="38"/>
  <c r="K347" i="38"/>
  <c r="J347" i="38"/>
  <c r="I347" i="38"/>
  <c r="H347" i="38"/>
  <c r="G347" i="38"/>
  <c r="F347" i="38"/>
  <c r="E347" i="38"/>
  <c r="D347" i="38"/>
  <c r="C347" i="38"/>
  <c r="N346" i="38"/>
  <c r="M346" i="38"/>
  <c r="L346" i="38"/>
  <c r="K346" i="38"/>
  <c r="J346" i="38"/>
  <c r="I346" i="38"/>
  <c r="H346" i="38"/>
  <c r="G346" i="38"/>
  <c r="F346" i="38"/>
  <c r="E346" i="38"/>
  <c r="D346" i="38"/>
  <c r="C346" i="38"/>
  <c r="N345" i="38"/>
  <c r="M345" i="38"/>
  <c r="L345" i="38"/>
  <c r="K345" i="38"/>
  <c r="J345" i="38"/>
  <c r="I345" i="38"/>
  <c r="H345" i="38"/>
  <c r="G345" i="38"/>
  <c r="F345" i="38"/>
  <c r="E345" i="38"/>
  <c r="D345" i="38"/>
  <c r="C345" i="38"/>
  <c r="V344" i="38"/>
  <c r="U344" i="38"/>
  <c r="R344" i="38"/>
  <c r="Q344" i="38"/>
  <c r="P344" i="38"/>
  <c r="O344" i="38"/>
  <c r="M344" i="38"/>
  <c r="N344" i="38" a="1"/>
  <c r="N344" i="38"/>
  <c r="K344" i="38"/>
  <c r="L344" i="38" a="1"/>
  <c r="L344" i="38"/>
  <c r="I344" i="38"/>
  <c r="J344" i="38" a="1"/>
  <c r="J344" i="38"/>
  <c r="G344" i="38"/>
  <c r="H344" i="38" a="1"/>
  <c r="H344" i="38"/>
  <c r="E344" i="38"/>
  <c r="F344" i="38" a="1"/>
  <c r="F344" i="38"/>
  <c r="C344" i="38"/>
  <c r="D344" i="38" a="1"/>
  <c r="D344" i="38"/>
  <c r="N343" i="38"/>
  <c r="A338" i="38"/>
  <c r="M343" i="38"/>
  <c r="L343" i="38"/>
  <c r="K343" i="38"/>
  <c r="J343" i="38"/>
  <c r="I343" i="38"/>
  <c r="H343" i="38"/>
  <c r="G343" i="38"/>
  <c r="F343" i="38"/>
  <c r="E343" i="38"/>
  <c r="D343" i="38"/>
  <c r="C343" i="38"/>
  <c r="N342" i="38"/>
  <c r="M342" i="38"/>
  <c r="L342" i="38"/>
  <c r="K342" i="38"/>
  <c r="J342" i="38"/>
  <c r="I342" i="38"/>
  <c r="H342" i="38"/>
  <c r="G342" i="38"/>
  <c r="F342" i="38"/>
  <c r="E342" i="38"/>
  <c r="D342" i="38"/>
  <c r="C342" i="38"/>
  <c r="N341" i="38"/>
  <c r="M341" i="38"/>
  <c r="L341" i="38"/>
  <c r="K341" i="38"/>
  <c r="J341" i="38"/>
  <c r="I341" i="38"/>
  <c r="H341" i="38"/>
  <c r="G341" i="38"/>
  <c r="F341" i="38"/>
  <c r="E341" i="38"/>
  <c r="D341" i="38"/>
  <c r="C341" i="38"/>
  <c r="N340" i="38"/>
  <c r="M340" i="38"/>
  <c r="L340" i="38"/>
  <c r="K340" i="38"/>
  <c r="J340" i="38"/>
  <c r="I340" i="38"/>
  <c r="H340" i="38"/>
  <c r="G340" i="38"/>
  <c r="F340" i="38"/>
  <c r="E340" i="38"/>
  <c r="D340" i="38"/>
  <c r="C340" i="38"/>
  <c r="N339" i="38"/>
  <c r="M339" i="38"/>
  <c r="L339" i="38"/>
  <c r="K339" i="38"/>
  <c r="J339" i="38"/>
  <c r="I339" i="38"/>
  <c r="H339" i="38"/>
  <c r="G339" i="38"/>
  <c r="F339" i="38"/>
  <c r="E339" i="38"/>
  <c r="D339" i="38"/>
  <c r="C339" i="38"/>
  <c r="V338" i="38"/>
  <c r="U338" i="38"/>
  <c r="R338" i="38"/>
  <c r="Q338" i="38"/>
  <c r="P338" i="38"/>
  <c r="O338" i="38"/>
  <c r="M338" i="38"/>
  <c r="N338" i="38" a="1"/>
  <c r="N338" i="38"/>
  <c r="K338" i="38"/>
  <c r="L338" i="38" a="1"/>
  <c r="L338" i="38"/>
  <c r="I338" i="38"/>
  <c r="J338" i="38" a="1"/>
  <c r="J338" i="38"/>
  <c r="G338" i="38"/>
  <c r="H338" i="38" a="1"/>
  <c r="H338" i="38"/>
  <c r="E338" i="38"/>
  <c r="F338" i="38" a="1"/>
  <c r="F338" i="38"/>
  <c r="C338" i="38"/>
  <c r="D338" i="38" a="1"/>
  <c r="D338" i="38"/>
  <c r="N337" i="38"/>
  <c r="A332" i="38"/>
  <c r="M337" i="38"/>
  <c r="L337" i="38"/>
  <c r="K337" i="38"/>
  <c r="J337" i="38"/>
  <c r="I337" i="38"/>
  <c r="H337" i="38"/>
  <c r="G337" i="38"/>
  <c r="F337" i="38"/>
  <c r="E337" i="38"/>
  <c r="D337" i="38"/>
  <c r="C337" i="38"/>
  <c r="N336" i="38"/>
  <c r="M336" i="38"/>
  <c r="L336" i="38"/>
  <c r="K336" i="38"/>
  <c r="J336" i="38"/>
  <c r="I336" i="38"/>
  <c r="H336" i="38"/>
  <c r="G336" i="38"/>
  <c r="F336" i="38"/>
  <c r="E336" i="38"/>
  <c r="D336" i="38"/>
  <c r="C336" i="38"/>
  <c r="N335" i="38"/>
  <c r="M335" i="38"/>
  <c r="L335" i="38"/>
  <c r="K335" i="38"/>
  <c r="J335" i="38"/>
  <c r="I335" i="38"/>
  <c r="H335" i="38"/>
  <c r="G335" i="38"/>
  <c r="F335" i="38"/>
  <c r="E335" i="38"/>
  <c r="D335" i="38"/>
  <c r="C335" i="38"/>
  <c r="N334" i="38"/>
  <c r="M334" i="38"/>
  <c r="L334" i="38"/>
  <c r="K334" i="38"/>
  <c r="J334" i="38"/>
  <c r="I334" i="38"/>
  <c r="H334" i="38"/>
  <c r="G334" i="38"/>
  <c r="F334" i="38"/>
  <c r="E334" i="38"/>
  <c r="D334" i="38"/>
  <c r="C334" i="38"/>
  <c r="N333" i="38"/>
  <c r="M333" i="38"/>
  <c r="L333" i="38"/>
  <c r="K333" i="38"/>
  <c r="J333" i="38"/>
  <c r="I333" i="38"/>
  <c r="H333" i="38"/>
  <c r="G333" i="38"/>
  <c r="F333" i="38"/>
  <c r="E333" i="38"/>
  <c r="D333" i="38"/>
  <c r="C333" i="38"/>
  <c r="V332" i="38"/>
  <c r="U332" i="38"/>
  <c r="R332" i="38"/>
  <c r="Q332" i="38"/>
  <c r="P332" i="38"/>
  <c r="O332" i="38"/>
  <c r="M332" i="38"/>
  <c r="N332" i="38" a="1"/>
  <c r="N332" i="38"/>
  <c r="K332" i="38"/>
  <c r="L332" i="38" a="1"/>
  <c r="L332" i="38"/>
  <c r="I332" i="38"/>
  <c r="J332" i="38" a="1"/>
  <c r="J332" i="38"/>
  <c r="G332" i="38"/>
  <c r="H332" i="38" a="1"/>
  <c r="H332" i="38"/>
  <c r="E332" i="38"/>
  <c r="F332" i="38" a="1"/>
  <c r="F332" i="38"/>
  <c r="C332" i="38"/>
  <c r="D332" i="38" a="1"/>
  <c r="D332" i="38"/>
  <c r="N331" i="38"/>
  <c r="A326" i="38"/>
  <c r="M331" i="38"/>
  <c r="L331" i="38"/>
  <c r="K331" i="38"/>
  <c r="J331" i="38"/>
  <c r="I331" i="38"/>
  <c r="H331" i="38"/>
  <c r="G331" i="38"/>
  <c r="F331" i="38"/>
  <c r="E331" i="38"/>
  <c r="D331" i="38"/>
  <c r="C331" i="38"/>
  <c r="N330" i="38"/>
  <c r="M330" i="38"/>
  <c r="L330" i="38"/>
  <c r="K330" i="38"/>
  <c r="J330" i="38"/>
  <c r="I330" i="38"/>
  <c r="H330" i="38"/>
  <c r="G330" i="38"/>
  <c r="F330" i="38"/>
  <c r="E330" i="38"/>
  <c r="D330" i="38"/>
  <c r="C330" i="38"/>
  <c r="N329" i="38"/>
  <c r="M329" i="38"/>
  <c r="L329" i="38"/>
  <c r="K329" i="38"/>
  <c r="J329" i="38"/>
  <c r="I329" i="38"/>
  <c r="H329" i="38"/>
  <c r="G329" i="38"/>
  <c r="F329" i="38"/>
  <c r="E329" i="38"/>
  <c r="D329" i="38"/>
  <c r="C329" i="38"/>
  <c r="N328" i="38"/>
  <c r="M328" i="38"/>
  <c r="L328" i="38"/>
  <c r="K328" i="38"/>
  <c r="J328" i="38"/>
  <c r="I328" i="38"/>
  <c r="H328" i="38"/>
  <c r="G328" i="38"/>
  <c r="F328" i="38"/>
  <c r="E328" i="38"/>
  <c r="D328" i="38"/>
  <c r="C328" i="38"/>
  <c r="N327" i="38"/>
  <c r="M327" i="38"/>
  <c r="L327" i="38"/>
  <c r="K327" i="38"/>
  <c r="J327" i="38"/>
  <c r="I327" i="38"/>
  <c r="H327" i="38"/>
  <c r="G327" i="38"/>
  <c r="F327" i="38"/>
  <c r="E327" i="38"/>
  <c r="D327" i="38"/>
  <c r="C327" i="38"/>
  <c r="V326" i="38"/>
  <c r="U326" i="38"/>
  <c r="R326" i="38"/>
  <c r="Q326" i="38"/>
  <c r="P326" i="38"/>
  <c r="O326" i="38"/>
  <c r="M326" i="38"/>
  <c r="N326" i="38" a="1"/>
  <c r="N326" i="38"/>
  <c r="K326" i="38"/>
  <c r="L326" i="38" a="1"/>
  <c r="L326" i="38"/>
  <c r="I326" i="38"/>
  <c r="J326" i="38" a="1"/>
  <c r="J326" i="38"/>
  <c r="G326" i="38"/>
  <c r="H326" i="38" a="1"/>
  <c r="H326" i="38"/>
  <c r="E326" i="38"/>
  <c r="F326" i="38" a="1"/>
  <c r="F326" i="38"/>
  <c r="C326" i="38"/>
  <c r="D326" i="38" a="1"/>
  <c r="D326" i="38"/>
  <c r="N325" i="38"/>
  <c r="A320" i="38"/>
  <c r="M325" i="38"/>
  <c r="L325" i="38"/>
  <c r="K325" i="38"/>
  <c r="J325" i="38"/>
  <c r="I325" i="38"/>
  <c r="H325" i="38"/>
  <c r="G325" i="38"/>
  <c r="F325" i="38"/>
  <c r="E325" i="38"/>
  <c r="D325" i="38"/>
  <c r="C325" i="38"/>
  <c r="N324" i="38"/>
  <c r="M324" i="38"/>
  <c r="L324" i="38"/>
  <c r="K324" i="38"/>
  <c r="J324" i="38"/>
  <c r="I324" i="38"/>
  <c r="H324" i="38"/>
  <c r="G324" i="38"/>
  <c r="F324" i="38"/>
  <c r="E324" i="38"/>
  <c r="D324" i="38"/>
  <c r="C324" i="38"/>
  <c r="N323" i="38"/>
  <c r="M323" i="38"/>
  <c r="L323" i="38"/>
  <c r="K323" i="38"/>
  <c r="J323" i="38"/>
  <c r="I323" i="38"/>
  <c r="H323" i="38"/>
  <c r="G323" i="38"/>
  <c r="F323" i="38"/>
  <c r="E323" i="38"/>
  <c r="D323" i="38"/>
  <c r="C323" i="38"/>
  <c r="N322" i="38"/>
  <c r="M322" i="38"/>
  <c r="L322" i="38"/>
  <c r="K322" i="38"/>
  <c r="J322" i="38"/>
  <c r="I322" i="38"/>
  <c r="H322" i="38"/>
  <c r="G322" i="38"/>
  <c r="F322" i="38"/>
  <c r="E322" i="38"/>
  <c r="D322" i="38"/>
  <c r="C322" i="38"/>
  <c r="N321" i="38"/>
  <c r="M321" i="38"/>
  <c r="L321" i="38"/>
  <c r="K321" i="38"/>
  <c r="J321" i="38"/>
  <c r="I321" i="38"/>
  <c r="H321" i="38"/>
  <c r="G321" i="38"/>
  <c r="F321" i="38"/>
  <c r="E321" i="38"/>
  <c r="D321" i="38"/>
  <c r="C321" i="38"/>
  <c r="V320" i="38"/>
  <c r="U320" i="38"/>
  <c r="R320" i="38"/>
  <c r="Q320" i="38"/>
  <c r="P320" i="38"/>
  <c r="O320" i="38"/>
  <c r="M320" i="38"/>
  <c r="N320" i="38" a="1"/>
  <c r="N320" i="38"/>
  <c r="K320" i="38"/>
  <c r="L320" i="38" a="1"/>
  <c r="L320" i="38"/>
  <c r="I320" i="38"/>
  <c r="J320" i="38" a="1"/>
  <c r="J320" i="38"/>
  <c r="G320" i="38"/>
  <c r="H320" i="38" a="1"/>
  <c r="H320" i="38"/>
  <c r="E320" i="38"/>
  <c r="F320" i="38" a="1"/>
  <c r="F320" i="38"/>
  <c r="C320" i="38"/>
  <c r="D320" i="38" a="1"/>
  <c r="D320" i="38"/>
  <c r="N319" i="38"/>
  <c r="A314" i="38"/>
  <c r="M319" i="38"/>
  <c r="L319" i="38"/>
  <c r="K319" i="38"/>
  <c r="J319" i="38"/>
  <c r="I319" i="38"/>
  <c r="H319" i="38"/>
  <c r="G319" i="38"/>
  <c r="F319" i="38"/>
  <c r="E319" i="38"/>
  <c r="D319" i="38"/>
  <c r="C319" i="38"/>
  <c r="N318" i="38"/>
  <c r="M318" i="38"/>
  <c r="L318" i="38"/>
  <c r="K318" i="38"/>
  <c r="J318" i="38"/>
  <c r="I318" i="38"/>
  <c r="H318" i="38"/>
  <c r="G318" i="38"/>
  <c r="F318" i="38"/>
  <c r="E318" i="38"/>
  <c r="D318" i="38"/>
  <c r="C318" i="38"/>
  <c r="N317" i="38"/>
  <c r="M317" i="38"/>
  <c r="L317" i="38"/>
  <c r="K317" i="38"/>
  <c r="J317" i="38"/>
  <c r="I317" i="38"/>
  <c r="H317" i="38"/>
  <c r="G317" i="38"/>
  <c r="F317" i="38"/>
  <c r="E317" i="38"/>
  <c r="D317" i="38"/>
  <c r="C317" i="38"/>
  <c r="N316" i="38"/>
  <c r="M316" i="38"/>
  <c r="L316" i="38"/>
  <c r="K316" i="38"/>
  <c r="J316" i="38"/>
  <c r="I316" i="38"/>
  <c r="H316" i="38"/>
  <c r="G316" i="38"/>
  <c r="F316" i="38"/>
  <c r="E316" i="38"/>
  <c r="D316" i="38"/>
  <c r="C316" i="38"/>
  <c r="N315" i="38"/>
  <c r="M315" i="38"/>
  <c r="L315" i="38"/>
  <c r="K315" i="38"/>
  <c r="J315" i="38"/>
  <c r="I315" i="38"/>
  <c r="H315" i="38"/>
  <c r="G315" i="38"/>
  <c r="F315" i="38"/>
  <c r="E315" i="38"/>
  <c r="D315" i="38"/>
  <c r="C315" i="38"/>
  <c r="V314" i="38"/>
  <c r="U314" i="38"/>
  <c r="R314" i="38"/>
  <c r="Q314" i="38"/>
  <c r="P314" i="38"/>
  <c r="O314" i="38"/>
  <c r="M314" i="38"/>
  <c r="N314" i="38" a="1"/>
  <c r="N314" i="38"/>
  <c r="K314" i="38"/>
  <c r="L314" i="38" a="1"/>
  <c r="L314" i="38"/>
  <c r="I314" i="38"/>
  <c r="J314" i="38" a="1"/>
  <c r="J314" i="38"/>
  <c r="G314" i="38"/>
  <c r="H314" i="38" a="1"/>
  <c r="H314" i="38"/>
  <c r="E314" i="38"/>
  <c r="F314" i="38" a="1"/>
  <c r="F314" i="38"/>
  <c r="C314" i="38"/>
  <c r="D314" i="38" a="1"/>
  <c r="D314" i="38"/>
  <c r="N313" i="38"/>
  <c r="A308" i="38"/>
  <c r="M313" i="38"/>
  <c r="L313" i="38"/>
  <c r="K313" i="38"/>
  <c r="J313" i="38"/>
  <c r="I313" i="38"/>
  <c r="H313" i="38"/>
  <c r="G313" i="38"/>
  <c r="F313" i="38"/>
  <c r="E313" i="38"/>
  <c r="D313" i="38"/>
  <c r="C313" i="38"/>
  <c r="N312" i="38"/>
  <c r="M312" i="38"/>
  <c r="L312" i="38"/>
  <c r="K312" i="38"/>
  <c r="J312" i="38"/>
  <c r="I312" i="38"/>
  <c r="H312" i="38"/>
  <c r="G312" i="38"/>
  <c r="F312" i="38"/>
  <c r="E312" i="38"/>
  <c r="D312" i="38"/>
  <c r="C312" i="38"/>
  <c r="N311" i="38"/>
  <c r="M311" i="38"/>
  <c r="L311" i="38"/>
  <c r="K311" i="38"/>
  <c r="J311" i="38"/>
  <c r="I311" i="38"/>
  <c r="H311" i="38"/>
  <c r="G311" i="38"/>
  <c r="F311" i="38"/>
  <c r="E311" i="38"/>
  <c r="D311" i="38"/>
  <c r="C311" i="38"/>
  <c r="N310" i="38"/>
  <c r="M310" i="38"/>
  <c r="L310" i="38"/>
  <c r="K310" i="38"/>
  <c r="J310" i="38"/>
  <c r="I310" i="38"/>
  <c r="H310" i="38"/>
  <c r="G310" i="38"/>
  <c r="F310" i="38"/>
  <c r="E310" i="38"/>
  <c r="D310" i="38"/>
  <c r="C310" i="38"/>
  <c r="N309" i="38"/>
  <c r="M309" i="38"/>
  <c r="L309" i="38"/>
  <c r="K309" i="38"/>
  <c r="J309" i="38"/>
  <c r="I309" i="38"/>
  <c r="H309" i="38"/>
  <c r="G309" i="38"/>
  <c r="F309" i="38"/>
  <c r="E309" i="38"/>
  <c r="D309" i="38"/>
  <c r="C309" i="38"/>
  <c r="V308" i="38"/>
  <c r="U308" i="38"/>
  <c r="R308" i="38"/>
  <c r="Q308" i="38"/>
  <c r="P308" i="38"/>
  <c r="O308" i="38"/>
  <c r="M308" i="38"/>
  <c r="N308" i="38" a="1"/>
  <c r="N308" i="38"/>
  <c r="K308" i="38"/>
  <c r="L308" i="38" a="1"/>
  <c r="L308" i="38"/>
  <c r="I308" i="38"/>
  <c r="J308" i="38" a="1"/>
  <c r="J308" i="38"/>
  <c r="G308" i="38"/>
  <c r="H308" i="38" a="1"/>
  <c r="H308" i="38"/>
  <c r="E308" i="38"/>
  <c r="F308" i="38" a="1"/>
  <c r="F308" i="38"/>
  <c r="C308" i="38"/>
  <c r="D308" i="38" a="1"/>
  <c r="D308" i="38"/>
  <c r="N307" i="38"/>
  <c r="A302" i="38"/>
  <c r="M307" i="38"/>
  <c r="L307" i="38"/>
  <c r="K307" i="38"/>
  <c r="J307" i="38"/>
  <c r="I307" i="38"/>
  <c r="H307" i="38"/>
  <c r="G307" i="38"/>
  <c r="F307" i="38"/>
  <c r="E307" i="38"/>
  <c r="D307" i="38"/>
  <c r="C307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N304" i="38"/>
  <c r="M304" i="38"/>
  <c r="L304" i="38"/>
  <c r="K304" i="38"/>
  <c r="J304" i="38"/>
  <c r="I304" i="38"/>
  <c r="H304" i="38"/>
  <c r="G304" i="38"/>
  <c r="F304" i="38"/>
  <c r="E304" i="38"/>
  <c r="D304" i="38"/>
  <c r="C304" i="38"/>
  <c r="N303" i="38"/>
  <c r="M303" i="38"/>
  <c r="L303" i="38"/>
  <c r="K303" i="38"/>
  <c r="J303" i="38"/>
  <c r="I303" i="38"/>
  <c r="H303" i="38"/>
  <c r="G303" i="38"/>
  <c r="F303" i="38"/>
  <c r="E303" i="38"/>
  <c r="D303" i="38"/>
  <c r="C303" i="38"/>
  <c r="V302" i="38"/>
  <c r="U302" i="38"/>
  <c r="R302" i="38"/>
  <c r="Q302" i="38"/>
  <c r="P302" i="38"/>
  <c r="O302" i="38"/>
  <c r="M302" i="38"/>
  <c r="N302" i="38" a="1"/>
  <c r="N302" i="38"/>
  <c r="K302" i="38"/>
  <c r="L302" i="38" a="1"/>
  <c r="L302" i="38"/>
  <c r="I302" i="38"/>
  <c r="J302" i="38" a="1"/>
  <c r="J302" i="38"/>
  <c r="G302" i="38"/>
  <c r="H302" i="38" a="1"/>
  <c r="H302" i="38"/>
  <c r="E302" i="38"/>
  <c r="F302" i="38" a="1"/>
  <c r="F302" i="38"/>
  <c r="C302" i="38"/>
  <c r="D302" i="38" a="1"/>
  <c r="D302" i="38"/>
  <c r="N301" i="38"/>
  <c r="A296" i="38"/>
  <c r="M301" i="38"/>
  <c r="L301" i="38"/>
  <c r="K301" i="38"/>
  <c r="J301" i="38"/>
  <c r="I301" i="38"/>
  <c r="H301" i="38"/>
  <c r="G301" i="38"/>
  <c r="F301" i="38"/>
  <c r="E301" i="38"/>
  <c r="D301" i="38"/>
  <c r="C301" i="38"/>
  <c r="N300" i="38"/>
  <c r="M300" i="38"/>
  <c r="L300" i="38"/>
  <c r="K300" i="38"/>
  <c r="J300" i="38"/>
  <c r="I300" i="38"/>
  <c r="H300" i="38"/>
  <c r="G300" i="38"/>
  <c r="F300" i="38"/>
  <c r="E300" i="38"/>
  <c r="D300" i="38"/>
  <c r="C300" i="38"/>
  <c r="N299" i="38"/>
  <c r="M299" i="38"/>
  <c r="L299" i="38"/>
  <c r="K299" i="38"/>
  <c r="J299" i="38"/>
  <c r="I299" i="38"/>
  <c r="H299" i="38"/>
  <c r="G299" i="38"/>
  <c r="F299" i="38"/>
  <c r="E299" i="38"/>
  <c r="D299" i="38"/>
  <c r="C299" i="38"/>
  <c r="N298" i="38"/>
  <c r="M298" i="38"/>
  <c r="L298" i="38"/>
  <c r="K298" i="38"/>
  <c r="J298" i="38"/>
  <c r="I298" i="38"/>
  <c r="H298" i="38"/>
  <c r="G298" i="38"/>
  <c r="F298" i="38"/>
  <c r="E298" i="38"/>
  <c r="D298" i="38"/>
  <c r="C298" i="38"/>
  <c r="N297" i="38"/>
  <c r="M297" i="38"/>
  <c r="L297" i="38"/>
  <c r="K297" i="38"/>
  <c r="J297" i="38"/>
  <c r="I297" i="38"/>
  <c r="H297" i="38"/>
  <c r="G297" i="38"/>
  <c r="F297" i="38"/>
  <c r="E297" i="38"/>
  <c r="D297" i="38"/>
  <c r="C297" i="38"/>
  <c r="V296" i="38"/>
  <c r="U296" i="38"/>
  <c r="R296" i="38"/>
  <c r="Q296" i="38"/>
  <c r="P296" i="38"/>
  <c r="O296" i="38"/>
  <c r="M296" i="38"/>
  <c r="N296" i="38" a="1"/>
  <c r="N296" i="38"/>
  <c r="K296" i="38"/>
  <c r="L296" i="38" a="1"/>
  <c r="L296" i="38"/>
  <c r="I296" i="38"/>
  <c r="J296" i="38" a="1"/>
  <c r="J296" i="38"/>
  <c r="G296" i="38"/>
  <c r="H296" i="38" a="1"/>
  <c r="H296" i="38"/>
  <c r="E296" i="38"/>
  <c r="F296" i="38" a="1"/>
  <c r="F296" i="38"/>
  <c r="C296" i="38"/>
  <c r="D296" i="38" a="1"/>
  <c r="D296" i="38"/>
  <c r="N295" i="38"/>
  <c r="A290" i="38"/>
  <c r="M295" i="38"/>
  <c r="L295" i="38"/>
  <c r="K295" i="38"/>
  <c r="J295" i="38"/>
  <c r="I295" i="38"/>
  <c r="H295" i="38"/>
  <c r="G295" i="38"/>
  <c r="F295" i="38"/>
  <c r="E295" i="38"/>
  <c r="D295" i="38"/>
  <c r="C295" i="38"/>
  <c r="N294" i="38"/>
  <c r="M294" i="38"/>
  <c r="L294" i="38"/>
  <c r="K294" i="38"/>
  <c r="J294" i="38"/>
  <c r="I294" i="38"/>
  <c r="H294" i="38"/>
  <c r="G294" i="38"/>
  <c r="F294" i="38"/>
  <c r="E294" i="38"/>
  <c r="D294" i="38"/>
  <c r="C294" i="38"/>
  <c r="N293" i="38"/>
  <c r="M293" i="38"/>
  <c r="L293" i="38"/>
  <c r="K293" i="38"/>
  <c r="J293" i="38"/>
  <c r="I293" i="38"/>
  <c r="H293" i="38"/>
  <c r="G293" i="38"/>
  <c r="F293" i="38"/>
  <c r="E293" i="38"/>
  <c r="D293" i="38"/>
  <c r="C293" i="38"/>
  <c r="N292" i="38"/>
  <c r="M292" i="38"/>
  <c r="L292" i="38"/>
  <c r="K292" i="38"/>
  <c r="J292" i="38"/>
  <c r="I292" i="38"/>
  <c r="H292" i="38"/>
  <c r="G292" i="38"/>
  <c r="F292" i="38"/>
  <c r="E292" i="38"/>
  <c r="D292" i="38"/>
  <c r="C292" i="38"/>
  <c r="N291" i="38"/>
  <c r="M291" i="38"/>
  <c r="L291" i="38"/>
  <c r="K291" i="38"/>
  <c r="J291" i="38"/>
  <c r="I291" i="38"/>
  <c r="H291" i="38"/>
  <c r="G291" i="38"/>
  <c r="F291" i="38"/>
  <c r="E291" i="38"/>
  <c r="D291" i="38"/>
  <c r="C291" i="38"/>
  <c r="V290" i="38"/>
  <c r="U290" i="38"/>
  <c r="R290" i="38"/>
  <c r="P290" i="38"/>
  <c r="O290" i="38"/>
  <c r="M290" i="38"/>
  <c r="N290" i="38" a="1"/>
  <c r="N290" i="38"/>
  <c r="K290" i="38"/>
  <c r="L290" i="38" a="1"/>
  <c r="L290" i="38"/>
  <c r="I290" i="38"/>
  <c r="J290" i="38" a="1"/>
  <c r="J290" i="38"/>
  <c r="G290" i="38"/>
  <c r="H290" i="38" a="1"/>
  <c r="H290" i="38"/>
  <c r="E290" i="38"/>
  <c r="F290" i="38" a="1"/>
  <c r="F290" i="38"/>
  <c r="C290" i="38"/>
  <c r="D290" i="38" a="1"/>
  <c r="D290" i="38"/>
  <c r="N289" i="38"/>
  <c r="A284" i="38"/>
  <c r="M289" i="38"/>
  <c r="L289" i="38"/>
  <c r="K289" i="38"/>
  <c r="J289" i="38"/>
  <c r="I289" i="38"/>
  <c r="H289" i="38"/>
  <c r="G289" i="38"/>
  <c r="F289" i="38"/>
  <c r="E289" i="38"/>
  <c r="D289" i="38"/>
  <c r="C289" i="38"/>
  <c r="N288" i="38"/>
  <c r="M288" i="38"/>
  <c r="L288" i="38"/>
  <c r="K288" i="38"/>
  <c r="J288" i="38"/>
  <c r="I288" i="38"/>
  <c r="H288" i="38"/>
  <c r="G288" i="38"/>
  <c r="F288" i="38"/>
  <c r="E288" i="38"/>
  <c r="D288" i="38"/>
  <c r="C288" i="38"/>
  <c r="N287" i="38"/>
  <c r="M287" i="38"/>
  <c r="L287" i="38"/>
  <c r="K287" i="38"/>
  <c r="J287" i="38"/>
  <c r="I287" i="38"/>
  <c r="H287" i="38"/>
  <c r="G287" i="38"/>
  <c r="F287" i="38"/>
  <c r="E287" i="38"/>
  <c r="D287" i="38"/>
  <c r="C287" i="38"/>
  <c r="N286" i="38"/>
  <c r="M286" i="38"/>
  <c r="L286" i="38"/>
  <c r="K286" i="38"/>
  <c r="J286" i="38"/>
  <c r="I286" i="38"/>
  <c r="H286" i="38"/>
  <c r="G286" i="38"/>
  <c r="F286" i="38"/>
  <c r="E286" i="38"/>
  <c r="D286" i="38"/>
  <c r="C286" i="38"/>
  <c r="N285" i="38"/>
  <c r="M285" i="38"/>
  <c r="L285" i="38"/>
  <c r="K285" i="38"/>
  <c r="J285" i="38"/>
  <c r="I285" i="38"/>
  <c r="H285" i="38"/>
  <c r="G285" i="38"/>
  <c r="F285" i="38"/>
  <c r="E285" i="38"/>
  <c r="D285" i="38"/>
  <c r="C285" i="38"/>
  <c r="V284" i="38"/>
  <c r="U284" i="38"/>
  <c r="R284" i="38"/>
  <c r="Q284" i="38"/>
  <c r="P284" i="38"/>
  <c r="O284" i="38"/>
  <c r="M284" i="38"/>
  <c r="N284" i="38" a="1"/>
  <c r="N284" i="38"/>
  <c r="K284" i="38"/>
  <c r="L284" i="38" a="1"/>
  <c r="L284" i="38"/>
  <c r="I284" i="38"/>
  <c r="J284" i="38" a="1"/>
  <c r="J284" i="38"/>
  <c r="G284" i="38"/>
  <c r="H284" i="38" a="1"/>
  <c r="H284" i="38"/>
  <c r="E284" i="38"/>
  <c r="F284" i="38" a="1"/>
  <c r="F284" i="38"/>
  <c r="C284" i="38"/>
  <c r="D284" i="38" a="1"/>
  <c r="D284" i="38"/>
  <c r="N283" i="38"/>
  <c r="A278" i="38"/>
  <c r="M283" i="38"/>
  <c r="L283" i="38"/>
  <c r="K283" i="38"/>
  <c r="J283" i="38"/>
  <c r="I283" i="38"/>
  <c r="H283" i="38"/>
  <c r="G283" i="38"/>
  <c r="F283" i="38"/>
  <c r="E283" i="38"/>
  <c r="D283" i="38"/>
  <c r="C283" i="38"/>
  <c r="N282" i="38"/>
  <c r="M282" i="38"/>
  <c r="L282" i="38"/>
  <c r="K282" i="38"/>
  <c r="J282" i="38"/>
  <c r="I282" i="38"/>
  <c r="H282" i="38"/>
  <c r="G282" i="38"/>
  <c r="F282" i="38"/>
  <c r="E282" i="38"/>
  <c r="D282" i="38"/>
  <c r="C282" i="38"/>
  <c r="N281" i="38"/>
  <c r="M281" i="38"/>
  <c r="L281" i="38"/>
  <c r="K281" i="38"/>
  <c r="J281" i="38"/>
  <c r="I281" i="38"/>
  <c r="H281" i="38"/>
  <c r="G281" i="38"/>
  <c r="F281" i="38"/>
  <c r="E281" i="38"/>
  <c r="D281" i="38"/>
  <c r="C281" i="38"/>
  <c r="N280" i="38"/>
  <c r="M280" i="38"/>
  <c r="L280" i="38"/>
  <c r="K280" i="38"/>
  <c r="J280" i="38"/>
  <c r="I280" i="38"/>
  <c r="H280" i="38"/>
  <c r="G280" i="38"/>
  <c r="F280" i="38"/>
  <c r="E280" i="38"/>
  <c r="D280" i="38"/>
  <c r="C280" i="38"/>
  <c r="N279" i="38"/>
  <c r="M279" i="38"/>
  <c r="L279" i="38"/>
  <c r="K279" i="38"/>
  <c r="J279" i="38"/>
  <c r="I279" i="38"/>
  <c r="H279" i="38"/>
  <c r="G279" i="38"/>
  <c r="F279" i="38"/>
  <c r="E279" i="38"/>
  <c r="D279" i="38"/>
  <c r="C279" i="38"/>
  <c r="V278" i="38"/>
  <c r="U278" i="38"/>
  <c r="R278" i="38"/>
  <c r="P278" i="38"/>
  <c r="O278" i="38"/>
  <c r="M278" i="38"/>
  <c r="N278" i="38" a="1"/>
  <c r="N278" i="38"/>
  <c r="K278" i="38"/>
  <c r="L278" i="38" a="1"/>
  <c r="L278" i="38"/>
  <c r="I278" i="38"/>
  <c r="J278" i="38" a="1"/>
  <c r="J278" i="38"/>
  <c r="G278" i="38"/>
  <c r="H278" i="38" a="1"/>
  <c r="H278" i="38"/>
  <c r="E278" i="38"/>
  <c r="F278" i="38" a="1"/>
  <c r="F278" i="38"/>
  <c r="C278" i="38"/>
  <c r="D278" i="38" a="1"/>
  <c r="D278" i="38"/>
  <c r="N277" i="38"/>
  <c r="A272" i="38"/>
  <c r="M277" i="38"/>
  <c r="L277" i="38"/>
  <c r="K277" i="38"/>
  <c r="J277" i="38"/>
  <c r="I277" i="38"/>
  <c r="H277" i="38"/>
  <c r="G277" i="38"/>
  <c r="F277" i="38"/>
  <c r="E277" i="38"/>
  <c r="D277" i="38"/>
  <c r="C277" i="38"/>
  <c r="N276" i="38"/>
  <c r="M276" i="38"/>
  <c r="L276" i="38"/>
  <c r="K276" i="38"/>
  <c r="J276" i="38"/>
  <c r="I276" i="38"/>
  <c r="H276" i="38"/>
  <c r="G276" i="38"/>
  <c r="F276" i="38"/>
  <c r="E276" i="38"/>
  <c r="D276" i="38"/>
  <c r="C276" i="38"/>
  <c r="N275" i="38"/>
  <c r="M275" i="38"/>
  <c r="L275" i="38"/>
  <c r="K275" i="38"/>
  <c r="J275" i="38"/>
  <c r="I275" i="38"/>
  <c r="H275" i="38"/>
  <c r="G275" i="38"/>
  <c r="F275" i="38"/>
  <c r="E275" i="38"/>
  <c r="D275" i="38"/>
  <c r="C275" i="38"/>
  <c r="N274" i="38"/>
  <c r="M274" i="38"/>
  <c r="L274" i="38"/>
  <c r="K274" i="38"/>
  <c r="J274" i="38"/>
  <c r="I274" i="38"/>
  <c r="H274" i="38"/>
  <c r="G274" i="38"/>
  <c r="F274" i="38"/>
  <c r="E274" i="38"/>
  <c r="D274" i="38"/>
  <c r="C274" i="38"/>
  <c r="N273" i="38"/>
  <c r="M273" i="38"/>
  <c r="L273" i="38"/>
  <c r="K273" i="38"/>
  <c r="J273" i="38"/>
  <c r="I273" i="38"/>
  <c r="H273" i="38"/>
  <c r="G273" i="38"/>
  <c r="F273" i="38"/>
  <c r="E273" i="38"/>
  <c r="D273" i="38"/>
  <c r="C273" i="38"/>
  <c r="V272" i="38"/>
  <c r="U272" i="38"/>
  <c r="R272" i="38"/>
  <c r="Q272" i="38"/>
  <c r="P272" i="38"/>
  <c r="O272" i="38"/>
  <c r="M272" i="38"/>
  <c r="N272" i="38" a="1"/>
  <c r="N272" i="38"/>
  <c r="K272" i="38"/>
  <c r="L272" i="38" a="1"/>
  <c r="L272" i="38"/>
  <c r="I272" i="38"/>
  <c r="J272" i="38" a="1"/>
  <c r="J272" i="38"/>
  <c r="G272" i="38"/>
  <c r="H272" i="38" a="1"/>
  <c r="H272" i="38"/>
  <c r="E272" i="38"/>
  <c r="F272" i="38" a="1"/>
  <c r="F272" i="38"/>
  <c r="C272" i="38"/>
  <c r="D272" i="38" a="1"/>
  <c r="D272" i="38"/>
  <c r="N271" i="38"/>
  <c r="A266" i="38"/>
  <c r="M271" i="38"/>
  <c r="L271" i="38"/>
  <c r="K271" i="38"/>
  <c r="J271" i="38"/>
  <c r="I271" i="38"/>
  <c r="H271" i="38"/>
  <c r="G271" i="38"/>
  <c r="F271" i="38"/>
  <c r="E271" i="38"/>
  <c r="D271" i="38"/>
  <c r="C271" i="38"/>
  <c r="N270" i="38"/>
  <c r="M270" i="38"/>
  <c r="L270" i="38"/>
  <c r="K270" i="38"/>
  <c r="J270" i="38"/>
  <c r="I270" i="38"/>
  <c r="H270" i="38"/>
  <c r="G270" i="38"/>
  <c r="F270" i="38"/>
  <c r="E270" i="38"/>
  <c r="D270" i="38"/>
  <c r="C270" i="38"/>
  <c r="N269" i="38"/>
  <c r="M269" i="38"/>
  <c r="L269" i="38"/>
  <c r="K269" i="38"/>
  <c r="J269" i="38"/>
  <c r="I269" i="38"/>
  <c r="H269" i="38"/>
  <c r="G269" i="38"/>
  <c r="F269" i="38"/>
  <c r="E269" i="38"/>
  <c r="D269" i="38"/>
  <c r="C269" i="38"/>
  <c r="N268" i="38"/>
  <c r="M268" i="38"/>
  <c r="L268" i="38"/>
  <c r="K268" i="38"/>
  <c r="J268" i="38"/>
  <c r="I268" i="38"/>
  <c r="H268" i="38"/>
  <c r="G268" i="38"/>
  <c r="F268" i="38"/>
  <c r="E268" i="38"/>
  <c r="D268" i="38"/>
  <c r="C268" i="38"/>
  <c r="N267" i="38"/>
  <c r="M267" i="38"/>
  <c r="L267" i="38"/>
  <c r="K267" i="38"/>
  <c r="J267" i="38"/>
  <c r="I267" i="38"/>
  <c r="H267" i="38"/>
  <c r="G267" i="38"/>
  <c r="F267" i="38"/>
  <c r="E267" i="38"/>
  <c r="D267" i="38"/>
  <c r="C267" i="38"/>
  <c r="R266" i="38"/>
  <c r="P266" i="38"/>
  <c r="O266" i="38"/>
  <c r="M266" i="38"/>
  <c r="N266" i="38" a="1"/>
  <c r="N266" i="38"/>
  <c r="K266" i="38"/>
  <c r="L266" i="38" a="1"/>
  <c r="L266" i="38"/>
  <c r="I266" i="38"/>
  <c r="J266" i="38" a="1"/>
  <c r="J266" i="38"/>
  <c r="G266" i="38"/>
  <c r="H266" i="38" a="1"/>
  <c r="H266" i="38"/>
  <c r="E266" i="38"/>
  <c r="F266" i="38" a="1"/>
  <c r="F266" i="38"/>
  <c r="C266" i="38"/>
  <c r="D266" i="38" a="1"/>
  <c r="D266" i="38"/>
  <c r="N265" i="38"/>
  <c r="A260" i="38"/>
  <c r="M265" i="38"/>
  <c r="L265" i="38"/>
  <c r="K265" i="38"/>
  <c r="J265" i="38"/>
  <c r="I265" i="38"/>
  <c r="H265" i="38"/>
  <c r="G265" i="38"/>
  <c r="F265" i="38"/>
  <c r="E265" i="38"/>
  <c r="D265" i="38"/>
  <c r="C265" i="38"/>
  <c r="N264" i="38"/>
  <c r="M264" i="38"/>
  <c r="L264" i="38"/>
  <c r="K264" i="38"/>
  <c r="J264" i="38"/>
  <c r="I264" i="38"/>
  <c r="H264" i="38"/>
  <c r="G264" i="38"/>
  <c r="F264" i="38"/>
  <c r="E264" i="38"/>
  <c r="D264" i="38"/>
  <c r="C264" i="38"/>
  <c r="N263" i="38"/>
  <c r="M263" i="38"/>
  <c r="L263" i="38"/>
  <c r="K263" i="38"/>
  <c r="J263" i="38"/>
  <c r="I263" i="38"/>
  <c r="H263" i="38"/>
  <c r="G263" i="38"/>
  <c r="F263" i="38"/>
  <c r="E263" i="38"/>
  <c r="D263" i="38"/>
  <c r="C263" i="38"/>
  <c r="N262" i="38"/>
  <c r="M262" i="38"/>
  <c r="L262" i="38"/>
  <c r="K262" i="38"/>
  <c r="J262" i="38"/>
  <c r="I262" i="38"/>
  <c r="H262" i="38"/>
  <c r="G262" i="38"/>
  <c r="F262" i="38"/>
  <c r="E262" i="38"/>
  <c r="D262" i="38"/>
  <c r="C262" i="38"/>
  <c r="N261" i="38"/>
  <c r="M261" i="38"/>
  <c r="L261" i="38"/>
  <c r="K261" i="38"/>
  <c r="J261" i="38"/>
  <c r="I261" i="38"/>
  <c r="H261" i="38"/>
  <c r="G261" i="38"/>
  <c r="F261" i="38"/>
  <c r="E261" i="38"/>
  <c r="D261" i="38"/>
  <c r="C261" i="38"/>
  <c r="V260" i="38"/>
  <c r="U260" i="38"/>
  <c r="R260" i="38"/>
  <c r="Q260" i="38"/>
  <c r="P260" i="38"/>
  <c r="O260" i="38"/>
  <c r="M260" i="38"/>
  <c r="N260" i="38" a="1"/>
  <c r="N260" i="38"/>
  <c r="K260" i="38"/>
  <c r="L260" i="38" a="1"/>
  <c r="L260" i="38"/>
  <c r="I260" i="38"/>
  <c r="J260" i="38" a="1"/>
  <c r="J260" i="38"/>
  <c r="G260" i="38"/>
  <c r="H260" i="38" a="1"/>
  <c r="H260" i="38"/>
  <c r="E260" i="38"/>
  <c r="F260" i="38" a="1"/>
  <c r="F260" i="38"/>
  <c r="C260" i="38"/>
  <c r="D260" i="38" a="1"/>
  <c r="D260" i="38"/>
  <c r="N259" i="38"/>
  <c r="A254" i="38"/>
  <c r="M259" i="38"/>
  <c r="L259" i="38"/>
  <c r="K259" i="38"/>
  <c r="J259" i="38"/>
  <c r="I259" i="38"/>
  <c r="H259" i="38"/>
  <c r="G259" i="38"/>
  <c r="F259" i="38"/>
  <c r="E259" i="38"/>
  <c r="D259" i="38"/>
  <c r="C259" i="38"/>
  <c r="N258" i="38"/>
  <c r="M258" i="38"/>
  <c r="L258" i="38"/>
  <c r="K258" i="38"/>
  <c r="J258" i="38"/>
  <c r="I258" i="38"/>
  <c r="H258" i="38"/>
  <c r="G258" i="38"/>
  <c r="F258" i="38"/>
  <c r="E258" i="38"/>
  <c r="D258" i="38"/>
  <c r="C258" i="38"/>
  <c r="N257" i="38"/>
  <c r="M257" i="38"/>
  <c r="L257" i="38"/>
  <c r="K257" i="38"/>
  <c r="J257" i="38"/>
  <c r="I257" i="38"/>
  <c r="H257" i="38"/>
  <c r="G257" i="38"/>
  <c r="F257" i="38"/>
  <c r="E257" i="38"/>
  <c r="D257" i="38"/>
  <c r="C257" i="38"/>
  <c r="N256" i="38"/>
  <c r="M256" i="38"/>
  <c r="L256" i="38"/>
  <c r="K256" i="38"/>
  <c r="J256" i="38"/>
  <c r="I256" i="38"/>
  <c r="H256" i="38"/>
  <c r="G256" i="38"/>
  <c r="F256" i="38"/>
  <c r="E256" i="38"/>
  <c r="D256" i="38"/>
  <c r="C256" i="38"/>
  <c r="N255" i="38"/>
  <c r="M255" i="38"/>
  <c r="L255" i="38"/>
  <c r="K255" i="38"/>
  <c r="J255" i="38"/>
  <c r="I255" i="38"/>
  <c r="H255" i="38"/>
  <c r="G255" i="38"/>
  <c r="F255" i="38"/>
  <c r="E255" i="38"/>
  <c r="D255" i="38"/>
  <c r="C255" i="38"/>
  <c r="V254" i="38"/>
  <c r="U254" i="38"/>
  <c r="R254" i="38"/>
  <c r="P254" i="38"/>
  <c r="O254" i="38"/>
  <c r="M254" i="38"/>
  <c r="N254" i="38" a="1"/>
  <c r="N254" i="38"/>
  <c r="K254" i="38"/>
  <c r="L254" i="38" a="1"/>
  <c r="L254" i="38"/>
  <c r="I254" i="38"/>
  <c r="J254" i="38" a="1"/>
  <c r="J254" i="38"/>
  <c r="G254" i="38"/>
  <c r="H254" i="38" a="1"/>
  <c r="H254" i="38"/>
  <c r="E254" i="38"/>
  <c r="F254" i="38" a="1"/>
  <c r="F254" i="38"/>
  <c r="C254" i="38"/>
  <c r="D254" i="38" a="1"/>
  <c r="D254" i="38"/>
  <c r="N253" i="38"/>
  <c r="A248" i="38"/>
  <c r="M253" i="38"/>
  <c r="L253" i="38"/>
  <c r="K253" i="38"/>
  <c r="J253" i="38"/>
  <c r="I253" i="38"/>
  <c r="H253" i="38"/>
  <c r="G253" i="38"/>
  <c r="F253" i="38"/>
  <c r="E253" i="38"/>
  <c r="D253" i="38"/>
  <c r="C253" i="38"/>
  <c r="N252" i="38"/>
  <c r="M252" i="38"/>
  <c r="L252" i="38"/>
  <c r="K252" i="38"/>
  <c r="J252" i="38"/>
  <c r="I252" i="38"/>
  <c r="H252" i="38"/>
  <c r="G252" i="38"/>
  <c r="F252" i="38"/>
  <c r="E252" i="38"/>
  <c r="D252" i="38"/>
  <c r="C252" i="38"/>
  <c r="N251" i="38"/>
  <c r="M251" i="38"/>
  <c r="L251" i="38"/>
  <c r="K251" i="38"/>
  <c r="J251" i="38"/>
  <c r="I251" i="38"/>
  <c r="H251" i="38"/>
  <c r="G251" i="38"/>
  <c r="F251" i="38"/>
  <c r="E251" i="38"/>
  <c r="D251" i="38"/>
  <c r="C251" i="38"/>
  <c r="N250" i="38"/>
  <c r="M250" i="38"/>
  <c r="L250" i="38"/>
  <c r="K250" i="38"/>
  <c r="J250" i="38"/>
  <c r="I250" i="38"/>
  <c r="H250" i="38"/>
  <c r="G250" i="38"/>
  <c r="F250" i="38"/>
  <c r="E250" i="38"/>
  <c r="D250" i="38"/>
  <c r="C250" i="38"/>
  <c r="N249" i="38"/>
  <c r="M249" i="38"/>
  <c r="L249" i="38"/>
  <c r="K249" i="38"/>
  <c r="J249" i="38"/>
  <c r="I249" i="38"/>
  <c r="H249" i="38"/>
  <c r="G249" i="38"/>
  <c r="F249" i="38"/>
  <c r="E249" i="38"/>
  <c r="D249" i="38"/>
  <c r="C249" i="38"/>
  <c r="V248" i="38"/>
  <c r="U248" i="38"/>
  <c r="R248" i="38"/>
  <c r="Q248" i="38"/>
  <c r="P248" i="38"/>
  <c r="O248" i="38"/>
  <c r="M248" i="38"/>
  <c r="N248" i="38" a="1"/>
  <c r="N248" i="38"/>
  <c r="K248" i="38"/>
  <c r="L248" i="38" a="1"/>
  <c r="L248" i="38"/>
  <c r="I248" i="38"/>
  <c r="J248" i="38" a="1"/>
  <c r="J248" i="38"/>
  <c r="G248" i="38"/>
  <c r="H248" i="38" a="1"/>
  <c r="H248" i="38"/>
  <c r="E248" i="38"/>
  <c r="F248" i="38" a="1"/>
  <c r="F248" i="38"/>
  <c r="C248" i="38"/>
  <c r="D248" i="38" a="1"/>
  <c r="D248" i="38"/>
  <c r="N247" i="38"/>
  <c r="A242" i="38"/>
  <c r="M247" i="38"/>
  <c r="L247" i="38"/>
  <c r="K247" i="38"/>
  <c r="J247" i="38"/>
  <c r="I247" i="38"/>
  <c r="H247" i="38"/>
  <c r="G247" i="38"/>
  <c r="F247" i="38"/>
  <c r="E247" i="38"/>
  <c r="D247" i="38"/>
  <c r="C247" i="38"/>
  <c r="N246" i="38"/>
  <c r="M246" i="38"/>
  <c r="L246" i="38"/>
  <c r="K246" i="38"/>
  <c r="J246" i="38"/>
  <c r="I246" i="38"/>
  <c r="H246" i="38"/>
  <c r="G246" i="38"/>
  <c r="F246" i="38"/>
  <c r="E246" i="38"/>
  <c r="D246" i="38"/>
  <c r="C246" i="38"/>
  <c r="N245" i="38"/>
  <c r="M245" i="38"/>
  <c r="L245" i="38"/>
  <c r="K245" i="38"/>
  <c r="J245" i="38"/>
  <c r="I245" i="38"/>
  <c r="H245" i="38"/>
  <c r="G245" i="38"/>
  <c r="F245" i="38"/>
  <c r="E245" i="38"/>
  <c r="D245" i="38"/>
  <c r="C245" i="38"/>
  <c r="N244" i="38"/>
  <c r="M244" i="38"/>
  <c r="L244" i="38"/>
  <c r="K244" i="38"/>
  <c r="J244" i="38"/>
  <c r="I244" i="38"/>
  <c r="H244" i="38"/>
  <c r="G244" i="38"/>
  <c r="F244" i="38"/>
  <c r="E244" i="38"/>
  <c r="D244" i="38"/>
  <c r="C244" i="38"/>
  <c r="N243" i="38"/>
  <c r="M243" i="38"/>
  <c r="L243" i="38"/>
  <c r="K243" i="38"/>
  <c r="J243" i="38"/>
  <c r="I243" i="38"/>
  <c r="H243" i="38"/>
  <c r="G243" i="38"/>
  <c r="F243" i="38"/>
  <c r="E243" i="38"/>
  <c r="D243" i="38"/>
  <c r="C243" i="38"/>
  <c r="V242" i="38"/>
  <c r="U242" i="38"/>
  <c r="R242" i="38"/>
  <c r="P242" i="38"/>
  <c r="O242" i="38"/>
  <c r="M242" i="38"/>
  <c r="N242" i="38" a="1"/>
  <c r="N242" i="38"/>
  <c r="K242" i="38"/>
  <c r="L242" i="38" a="1"/>
  <c r="L242" i="38"/>
  <c r="I242" i="38"/>
  <c r="J242" i="38" a="1"/>
  <c r="J242" i="38"/>
  <c r="G242" i="38"/>
  <c r="H242" i="38" a="1"/>
  <c r="H242" i="38"/>
  <c r="E242" i="38"/>
  <c r="F242" i="38" a="1"/>
  <c r="F242" i="38"/>
  <c r="C242" i="38"/>
  <c r="D242" i="38" a="1"/>
  <c r="D242" i="38"/>
  <c r="N241" i="38"/>
  <c r="A236" i="38"/>
  <c r="M241" i="38"/>
  <c r="L241" i="38"/>
  <c r="K241" i="38"/>
  <c r="J241" i="38"/>
  <c r="I241" i="38"/>
  <c r="H241" i="38"/>
  <c r="G241" i="38"/>
  <c r="F241" i="38"/>
  <c r="E241" i="38"/>
  <c r="D241" i="38"/>
  <c r="C241" i="38"/>
  <c r="N240" i="38"/>
  <c r="M240" i="38"/>
  <c r="L240" i="38"/>
  <c r="K240" i="38"/>
  <c r="J240" i="38"/>
  <c r="I240" i="38"/>
  <c r="H240" i="38"/>
  <c r="G240" i="38"/>
  <c r="F240" i="38"/>
  <c r="E240" i="38"/>
  <c r="D240" i="38"/>
  <c r="C240" i="38"/>
  <c r="N239" i="38"/>
  <c r="M239" i="38"/>
  <c r="L239" i="38"/>
  <c r="K239" i="38"/>
  <c r="J239" i="38"/>
  <c r="I239" i="38"/>
  <c r="H239" i="38"/>
  <c r="G239" i="38"/>
  <c r="F239" i="38"/>
  <c r="E239" i="38"/>
  <c r="D239" i="38"/>
  <c r="C239" i="38"/>
  <c r="N238" i="38"/>
  <c r="M238" i="38"/>
  <c r="L238" i="38"/>
  <c r="K238" i="38"/>
  <c r="J238" i="38"/>
  <c r="I238" i="38"/>
  <c r="H238" i="38"/>
  <c r="G238" i="38"/>
  <c r="F238" i="38"/>
  <c r="E238" i="38"/>
  <c r="D238" i="38"/>
  <c r="C238" i="38"/>
  <c r="N237" i="38"/>
  <c r="M237" i="38"/>
  <c r="L237" i="38"/>
  <c r="K237" i="38"/>
  <c r="J237" i="38"/>
  <c r="I237" i="38"/>
  <c r="H237" i="38"/>
  <c r="G237" i="38"/>
  <c r="F237" i="38"/>
  <c r="E237" i="38"/>
  <c r="D237" i="38"/>
  <c r="C237" i="38"/>
  <c r="R236" i="38"/>
  <c r="Q236" i="38"/>
  <c r="P236" i="38"/>
  <c r="O236" i="38"/>
  <c r="M236" i="38"/>
  <c r="N236" i="38" a="1"/>
  <c r="N236" i="38"/>
  <c r="K236" i="38"/>
  <c r="L236" i="38" a="1"/>
  <c r="L236" i="38"/>
  <c r="I236" i="38"/>
  <c r="J236" i="38" a="1"/>
  <c r="J236" i="38"/>
  <c r="G236" i="38"/>
  <c r="H236" i="38" a="1"/>
  <c r="H236" i="38"/>
  <c r="E236" i="38"/>
  <c r="F236" i="38" a="1"/>
  <c r="F236" i="38"/>
  <c r="C236" i="38"/>
  <c r="D236" i="38" a="1"/>
  <c r="D236" i="38"/>
  <c r="N235" i="38"/>
  <c r="A230" i="38"/>
  <c r="M235" i="38"/>
  <c r="L235" i="38"/>
  <c r="K235" i="38"/>
  <c r="J235" i="38"/>
  <c r="I235" i="38"/>
  <c r="H235" i="38"/>
  <c r="G235" i="38"/>
  <c r="F235" i="38"/>
  <c r="E235" i="38"/>
  <c r="D235" i="38"/>
  <c r="C235" i="38"/>
  <c r="N234" i="38"/>
  <c r="M234" i="38"/>
  <c r="L234" i="38"/>
  <c r="K234" i="38"/>
  <c r="J234" i="38"/>
  <c r="I234" i="38"/>
  <c r="H234" i="38"/>
  <c r="G234" i="38"/>
  <c r="F234" i="38"/>
  <c r="E234" i="38"/>
  <c r="D234" i="38"/>
  <c r="C234" i="38"/>
  <c r="N233" i="38"/>
  <c r="M233" i="38"/>
  <c r="L233" i="38"/>
  <c r="K233" i="38"/>
  <c r="J233" i="38"/>
  <c r="I233" i="38"/>
  <c r="H233" i="38"/>
  <c r="G233" i="38"/>
  <c r="F233" i="38"/>
  <c r="E233" i="38"/>
  <c r="D233" i="38"/>
  <c r="C233" i="38"/>
  <c r="N232" i="38"/>
  <c r="M232" i="38"/>
  <c r="L232" i="38"/>
  <c r="K232" i="38"/>
  <c r="J232" i="38"/>
  <c r="I232" i="38"/>
  <c r="H232" i="38"/>
  <c r="G232" i="38"/>
  <c r="F232" i="38"/>
  <c r="E232" i="38"/>
  <c r="D232" i="38"/>
  <c r="C232" i="38"/>
  <c r="N231" i="38"/>
  <c r="M231" i="38"/>
  <c r="L231" i="38"/>
  <c r="K231" i="38"/>
  <c r="J231" i="38"/>
  <c r="I231" i="38"/>
  <c r="H231" i="38"/>
  <c r="G231" i="38"/>
  <c r="F231" i="38"/>
  <c r="E231" i="38"/>
  <c r="D231" i="38"/>
  <c r="C231" i="38"/>
  <c r="V230" i="38"/>
  <c r="U230" i="38"/>
  <c r="R230" i="38"/>
  <c r="P230" i="38"/>
  <c r="O230" i="38"/>
  <c r="M230" i="38"/>
  <c r="N230" i="38" a="1"/>
  <c r="N230" i="38"/>
  <c r="K230" i="38"/>
  <c r="L230" i="38" a="1"/>
  <c r="L230" i="38"/>
  <c r="I230" i="38"/>
  <c r="J230" i="38" a="1"/>
  <c r="J230" i="38"/>
  <c r="G230" i="38"/>
  <c r="H230" i="38" a="1"/>
  <c r="H230" i="38"/>
  <c r="E230" i="38"/>
  <c r="F230" i="38" a="1"/>
  <c r="F230" i="38"/>
  <c r="C230" i="38"/>
  <c r="D230" i="38" a="1"/>
  <c r="D230" i="38"/>
  <c r="N229" i="38"/>
  <c r="A224" i="38"/>
  <c r="M229" i="38"/>
  <c r="L229" i="38"/>
  <c r="K229" i="38"/>
  <c r="J229" i="38"/>
  <c r="I229" i="38"/>
  <c r="H229" i="38"/>
  <c r="G229" i="38"/>
  <c r="F229" i="38"/>
  <c r="E229" i="38"/>
  <c r="D229" i="38"/>
  <c r="C229" i="38"/>
  <c r="N228" i="38"/>
  <c r="M228" i="38"/>
  <c r="L228" i="38"/>
  <c r="K228" i="38"/>
  <c r="J228" i="38"/>
  <c r="I228" i="38"/>
  <c r="H228" i="38"/>
  <c r="G228" i="38"/>
  <c r="F228" i="38"/>
  <c r="E228" i="38"/>
  <c r="D228" i="38"/>
  <c r="C228" i="38"/>
  <c r="N227" i="38"/>
  <c r="M227" i="38"/>
  <c r="L227" i="38"/>
  <c r="K227" i="38"/>
  <c r="J227" i="38"/>
  <c r="I227" i="38"/>
  <c r="H227" i="38"/>
  <c r="G227" i="38"/>
  <c r="F227" i="38"/>
  <c r="E227" i="38"/>
  <c r="D227" i="38"/>
  <c r="C227" i="38"/>
  <c r="N226" i="38"/>
  <c r="M226" i="38"/>
  <c r="L226" i="38"/>
  <c r="K226" i="38"/>
  <c r="J226" i="38"/>
  <c r="I226" i="38"/>
  <c r="H226" i="38"/>
  <c r="G226" i="38"/>
  <c r="F226" i="38"/>
  <c r="E226" i="38"/>
  <c r="D226" i="38"/>
  <c r="C226" i="38"/>
  <c r="N225" i="38"/>
  <c r="M225" i="38"/>
  <c r="L225" i="38"/>
  <c r="K225" i="38"/>
  <c r="J225" i="38"/>
  <c r="I225" i="38"/>
  <c r="H225" i="38"/>
  <c r="G225" i="38"/>
  <c r="F225" i="38"/>
  <c r="E225" i="38"/>
  <c r="D225" i="38"/>
  <c r="C225" i="38"/>
  <c r="V224" i="38"/>
  <c r="U224" i="38"/>
  <c r="R224" i="38"/>
  <c r="Q224" i="38"/>
  <c r="P224" i="38"/>
  <c r="O224" i="38"/>
  <c r="M224" i="38"/>
  <c r="N224" i="38" a="1"/>
  <c r="N224" i="38"/>
  <c r="K224" i="38"/>
  <c r="L224" i="38" a="1"/>
  <c r="L224" i="38"/>
  <c r="I224" i="38"/>
  <c r="J224" i="38" a="1"/>
  <c r="J224" i="38"/>
  <c r="G224" i="38"/>
  <c r="H224" i="38" a="1"/>
  <c r="H224" i="38"/>
  <c r="E224" i="38"/>
  <c r="F224" i="38" a="1"/>
  <c r="F224" i="38"/>
  <c r="C224" i="38"/>
  <c r="D224" i="38" a="1"/>
  <c r="D224" i="38"/>
  <c r="N223" i="38"/>
  <c r="A218" i="38"/>
  <c r="M223" i="38"/>
  <c r="L223" i="38"/>
  <c r="K223" i="38"/>
  <c r="J223" i="38"/>
  <c r="H223" i="38"/>
  <c r="F223" i="38"/>
  <c r="E223" i="38"/>
  <c r="D223" i="38"/>
  <c r="C223" i="38"/>
  <c r="N222" i="38"/>
  <c r="M222" i="38"/>
  <c r="L222" i="38"/>
  <c r="K222" i="38"/>
  <c r="J222" i="38"/>
  <c r="H222" i="38"/>
  <c r="F222" i="38"/>
  <c r="E222" i="38"/>
  <c r="D222" i="38"/>
  <c r="C222" i="38"/>
  <c r="N221" i="38"/>
  <c r="M221" i="38"/>
  <c r="L221" i="38"/>
  <c r="K221" i="38"/>
  <c r="J221" i="38"/>
  <c r="H221" i="38"/>
  <c r="F221" i="38"/>
  <c r="E221" i="38"/>
  <c r="D221" i="38"/>
  <c r="C221" i="38"/>
  <c r="N220" i="38"/>
  <c r="M220" i="38"/>
  <c r="L220" i="38"/>
  <c r="K220" i="38"/>
  <c r="J220" i="38"/>
  <c r="H220" i="38"/>
  <c r="F220" i="38"/>
  <c r="E220" i="38"/>
  <c r="D220" i="38"/>
  <c r="C220" i="38"/>
  <c r="N219" i="38"/>
  <c r="M219" i="38"/>
  <c r="L219" i="38"/>
  <c r="K219" i="38"/>
  <c r="J219" i="38"/>
  <c r="H219" i="38"/>
  <c r="F219" i="38"/>
  <c r="E219" i="38"/>
  <c r="D219" i="38"/>
  <c r="C219" i="38"/>
  <c r="V218" i="38"/>
  <c r="U218" i="38"/>
  <c r="R218" i="38"/>
  <c r="P218" i="38"/>
  <c r="O218" i="38"/>
  <c r="M218" i="38"/>
  <c r="N218" i="38" a="1"/>
  <c r="N218" i="38"/>
  <c r="K218" i="38"/>
  <c r="L218" i="38" a="1"/>
  <c r="L218" i="38"/>
  <c r="I218" i="38"/>
  <c r="J218" i="38" a="1"/>
  <c r="J218" i="38"/>
  <c r="G218" i="38"/>
  <c r="H218" i="38" a="1"/>
  <c r="H218" i="38"/>
  <c r="E218" i="38"/>
  <c r="F218" i="38" a="1"/>
  <c r="F218" i="38"/>
  <c r="C218" i="38"/>
  <c r="D218" i="38" a="1"/>
  <c r="D218" i="38"/>
  <c r="N217" i="38"/>
  <c r="A212" i="38"/>
  <c r="M217" i="38"/>
  <c r="L217" i="38"/>
  <c r="K217" i="38"/>
  <c r="J217" i="38"/>
  <c r="I217" i="38"/>
  <c r="H217" i="38"/>
  <c r="G217" i="38"/>
  <c r="F217" i="38"/>
  <c r="E217" i="38"/>
  <c r="D217" i="38"/>
  <c r="C217" i="38"/>
  <c r="N216" i="38"/>
  <c r="M216" i="38"/>
  <c r="L216" i="38"/>
  <c r="K216" i="38"/>
  <c r="J216" i="38"/>
  <c r="I216" i="38"/>
  <c r="H216" i="38"/>
  <c r="G216" i="38"/>
  <c r="F216" i="38"/>
  <c r="E216" i="38"/>
  <c r="D216" i="38"/>
  <c r="C216" i="38"/>
  <c r="N215" i="38"/>
  <c r="M215" i="38"/>
  <c r="L215" i="38"/>
  <c r="K215" i="38"/>
  <c r="J215" i="38"/>
  <c r="I215" i="38"/>
  <c r="H215" i="38"/>
  <c r="G215" i="38"/>
  <c r="F215" i="38"/>
  <c r="E215" i="38"/>
  <c r="D215" i="38"/>
  <c r="C215" i="38"/>
  <c r="N214" i="38"/>
  <c r="M214" i="38"/>
  <c r="L214" i="38"/>
  <c r="K214" i="38"/>
  <c r="J214" i="38"/>
  <c r="I214" i="38"/>
  <c r="H214" i="38"/>
  <c r="G214" i="38"/>
  <c r="F214" i="38"/>
  <c r="E214" i="38"/>
  <c r="D214" i="38"/>
  <c r="C214" i="38"/>
  <c r="N213" i="38"/>
  <c r="M213" i="38"/>
  <c r="L213" i="38"/>
  <c r="K213" i="38"/>
  <c r="J213" i="38"/>
  <c r="I213" i="38"/>
  <c r="H213" i="38"/>
  <c r="G213" i="38"/>
  <c r="F213" i="38"/>
  <c r="E213" i="38"/>
  <c r="D213" i="38"/>
  <c r="C213" i="38"/>
  <c r="V212" i="38"/>
  <c r="U212" i="38"/>
  <c r="R212" i="38"/>
  <c r="Q212" i="38"/>
  <c r="P212" i="38"/>
  <c r="O212" i="38"/>
  <c r="M212" i="38"/>
  <c r="N212" i="38" a="1"/>
  <c r="N212" i="38"/>
  <c r="K212" i="38"/>
  <c r="L212" i="38" a="1"/>
  <c r="L212" i="38"/>
  <c r="I212" i="38"/>
  <c r="J212" i="38" a="1"/>
  <c r="J212" i="38"/>
  <c r="G212" i="38"/>
  <c r="H212" i="38" a="1"/>
  <c r="H212" i="38"/>
  <c r="E212" i="38"/>
  <c r="F212" i="38" a="1"/>
  <c r="F212" i="38"/>
  <c r="C212" i="38"/>
  <c r="D212" i="38" a="1"/>
  <c r="D212" i="38"/>
  <c r="N211" i="38"/>
  <c r="A206" i="38"/>
  <c r="M211" i="38"/>
  <c r="L211" i="38"/>
  <c r="K211" i="38"/>
  <c r="J211" i="38"/>
  <c r="I211" i="38"/>
  <c r="H211" i="38"/>
  <c r="G211" i="38"/>
  <c r="F211" i="38"/>
  <c r="E211" i="38"/>
  <c r="D211" i="38"/>
  <c r="C211" i="38"/>
  <c r="N210" i="38"/>
  <c r="M210" i="38"/>
  <c r="L210" i="38"/>
  <c r="K210" i="38"/>
  <c r="J210" i="38"/>
  <c r="I210" i="38"/>
  <c r="H210" i="38"/>
  <c r="G210" i="38"/>
  <c r="F210" i="38"/>
  <c r="E210" i="38"/>
  <c r="D210" i="38"/>
  <c r="C210" i="38"/>
  <c r="N209" i="38"/>
  <c r="M209" i="38"/>
  <c r="L209" i="38"/>
  <c r="K209" i="38"/>
  <c r="J209" i="38"/>
  <c r="I209" i="38"/>
  <c r="H209" i="38"/>
  <c r="G209" i="38"/>
  <c r="F209" i="38"/>
  <c r="E209" i="38"/>
  <c r="D209" i="38"/>
  <c r="C209" i="38"/>
  <c r="N208" i="38"/>
  <c r="M208" i="38"/>
  <c r="L208" i="38"/>
  <c r="K208" i="38"/>
  <c r="J208" i="38"/>
  <c r="I208" i="38"/>
  <c r="H208" i="38"/>
  <c r="G208" i="38"/>
  <c r="F208" i="38"/>
  <c r="E208" i="38"/>
  <c r="D208" i="38"/>
  <c r="C208" i="38"/>
  <c r="N207" i="38"/>
  <c r="M207" i="38"/>
  <c r="L207" i="38"/>
  <c r="K207" i="38"/>
  <c r="J207" i="38"/>
  <c r="I207" i="38"/>
  <c r="H207" i="38"/>
  <c r="G207" i="38"/>
  <c r="F207" i="38"/>
  <c r="E207" i="38"/>
  <c r="D207" i="38"/>
  <c r="C207" i="38"/>
  <c r="V206" i="38"/>
  <c r="U206" i="38"/>
  <c r="R206" i="38"/>
  <c r="Q206" i="38"/>
  <c r="P206" i="38"/>
  <c r="O206" i="38"/>
  <c r="M206" i="38"/>
  <c r="N206" i="38" a="1"/>
  <c r="N206" i="38"/>
  <c r="K206" i="38"/>
  <c r="L206" i="38" a="1"/>
  <c r="L206" i="38"/>
  <c r="I206" i="38"/>
  <c r="J206" i="38" a="1"/>
  <c r="J206" i="38"/>
  <c r="G206" i="38"/>
  <c r="H206" i="38" a="1"/>
  <c r="H206" i="38"/>
  <c r="E206" i="38"/>
  <c r="F206" i="38" a="1"/>
  <c r="F206" i="38"/>
  <c r="C206" i="38"/>
  <c r="D206" i="38" a="1"/>
  <c r="D206" i="38"/>
  <c r="N205" i="38"/>
  <c r="A200" i="38"/>
  <c r="M205" i="38"/>
  <c r="L205" i="38"/>
  <c r="K205" i="38"/>
  <c r="J205" i="38"/>
  <c r="I205" i="38"/>
  <c r="H205" i="38"/>
  <c r="G205" i="38"/>
  <c r="F205" i="38"/>
  <c r="E205" i="38"/>
  <c r="D205" i="38"/>
  <c r="C205" i="38"/>
  <c r="N204" i="38"/>
  <c r="M204" i="38"/>
  <c r="L204" i="38"/>
  <c r="K204" i="38"/>
  <c r="J204" i="38"/>
  <c r="I204" i="38"/>
  <c r="H204" i="38"/>
  <c r="G204" i="38"/>
  <c r="F204" i="38"/>
  <c r="E204" i="38"/>
  <c r="D204" i="38"/>
  <c r="C204" i="38"/>
  <c r="N203" i="38"/>
  <c r="M203" i="38"/>
  <c r="L203" i="38"/>
  <c r="K203" i="38"/>
  <c r="J203" i="38"/>
  <c r="I203" i="38"/>
  <c r="H203" i="38"/>
  <c r="G203" i="38"/>
  <c r="F203" i="38"/>
  <c r="E203" i="38"/>
  <c r="D203" i="38"/>
  <c r="C203" i="38"/>
  <c r="N202" i="38"/>
  <c r="M202" i="38"/>
  <c r="L202" i="38"/>
  <c r="K202" i="38"/>
  <c r="J202" i="38"/>
  <c r="I202" i="38"/>
  <c r="H202" i="38"/>
  <c r="G202" i="38"/>
  <c r="F202" i="38"/>
  <c r="E202" i="38"/>
  <c r="D202" i="38"/>
  <c r="C202" i="38"/>
  <c r="N201" i="38"/>
  <c r="M201" i="38"/>
  <c r="L201" i="38"/>
  <c r="K201" i="38"/>
  <c r="J201" i="38"/>
  <c r="I201" i="38"/>
  <c r="H201" i="38"/>
  <c r="G201" i="38"/>
  <c r="F201" i="38"/>
  <c r="E201" i="38"/>
  <c r="D201" i="38"/>
  <c r="C201" i="38"/>
  <c r="V200" i="38"/>
  <c r="U200" i="38"/>
  <c r="R200" i="38"/>
  <c r="Q200" i="38"/>
  <c r="P200" i="38"/>
  <c r="O200" i="38"/>
  <c r="M200" i="38"/>
  <c r="N200" i="38" a="1"/>
  <c r="N200" i="38"/>
  <c r="K200" i="38"/>
  <c r="L200" i="38" a="1"/>
  <c r="L200" i="38"/>
  <c r="I200" i="38"/>
  <c r="J200" i="38" a="1"/>
  <c r="J200" i="38"/>
  <c r="G200" i="38"/>
  <c r="H200" i="38" a="1"/>
  <c r="H200" i="38"/>
  <c r="E200" i="38"/>
  <c r="F200" i="38" a="1"/>
  <c r="F200" i="38"/>
  <c r="C200" i="38"/>
  <c r="D200" i="38" a="1"/>
  <c r="D200" i="38"/>
  <c r="N199" i="38"/>
  <c r="A194" i="38"/>
  <c r="M199" i="38"/>
  <c r="L199" i="38"/>
  <c r="K199" i="38"/>
  <c r="J199" i="38"/>
  <c r="I199" i="38"/>
  <c r="H199" i="38"/>
  <c r="G199" i="38"/>
  <c r="F199" i="38"/>
  <c r="E199" i="38"/>
  <c r="D199" i="38"/>
  <c r="C199" i="38"/>
  <c r="N198" i="38"/>
  <c r="M198" i="38"/>
  <c r="L198" i="38"/>
  <c r="K198" i="38"/>
  <c r="J198" i="38"/>
  <c r="I198" i="38"/>
  <c r="H198" i="38"/>
  <c r="G198" i="38"/>
  <c r="F198" i="38"/>
  <c r="E198" i="38"/>
  <c r="D198" i="38"/>
  <c r="C198" i="38"/>
  <c r="N197" i="38"/>
  <c r="M197" i="38"/>
  <c r="L197" i="38"/>
  <c r="K197" i="38"/>
  <c r="J197" i="38"/>
  <c r="I197" i="38"/>
  <c r="H197" i="38"/>
  <c r="G197" i="38"/>
  <c r="F197" i="38"/>
  <c r="E197" i="38"/>
  <c r="D197" i="38"/>
  <c r="C197" i="38"/>
  <c r="N196" i="38"/>
  <c r="M196" i="38"/>
  <c r="L196" i="38"/>
  <c r="K196" i="38"/>
  <c r="J196" i="38"/>
  <c r="I196" i="38"/>
  <c r="H196" i="38"/>
  <c r="G196" i="38"/>
  <c r="F196" i="38"/>
  <c r="E196" i="38"/>
  <c r="D196" i="38"/>
  <c r="C196" i="38"/>
  <c r="N195" i="38"/>
  <c r="M195" i="38"/>
  <c r="L195" i="38"/>
  <c r="K195" i="38"/>
  <c r="J195" i="38"/>
  <c r="I195" i="38"/>
  <c r="H195" i="38"/>
  <c r="G195" i="38"/>
  <c r="F195" i="38"/>
  <c r="E195" i="38"/>
  <c r="D195" i="38"/>
  <c r="C195" i="38"/>
  <c r="V194" i="38"/>
  <c r="U194" i="38"/>
  <c r="R194" i="38"/>
  <c r="P194" i="38"/>
  <c r="O194" i="38"/>
  <c r="M194" i="38"/>
  <c r="N194" i="38" a="1"/>
  <c r="N194" i="38"/>
  <c r="K194" i="38"/>
  <c r="L194" i="38" a="1"/>
  <c r="L194" i="38"/>
  <c r="I194" i="38"/>
  <c r="J194" i="38" a="1"/>
  <c r="J194" i="38"/>
  <c r="G194" i="38"/>
  <c r="H194" i="38" a="1"/>
  <c r="H194" i="38"/>
  <c r="E194" i="38"/>
  <c r="F194" i="38" a="1"/>
  <c r="F194" i="38"/>
  <c r="C194" i="38"/>
  <c r="D194" i="38" a="1"/>
  <c r="D194" i="38"/>
  <c r="N193" i="38"/>
  <c r="A188" i="38"/>
  <c r="M193" i="38"/>
  <c r="L193" i="38"/>
  <c r="K193" i="38"/>
  <c r="J193" i="38"/>
  <c r="I193" i="38"/>
  <c r="G193" i="38"/>
  <c r="F193" i="38"/>
  <c r="E193" i="38"/>
  <c r="D193" i="38"/>
  <c r="C193" i="38"/>
  <c r="N192" i="38"/>
  <c r="M192" i="38"/>
  <c r="L192" i="38"/>
  <c r="K192" i="38"/>
  <c r="J192" i="38"/>
  <c r="I192" i="38"/>
  <c r="G192" i="38"/>
  <c r="F192" i="38"/>
  <c r="E192" i="38"/>
  <c r="D192" i="38"/>
  <c r="C192" i="38"/>
  <c r="N191" i="38"/>
  <c r="M191" i="38"/>
  <c r="L191" i="38"/>
  <c r="K191" i="38"/>
  <c r="J191" i="38"/>
  <c r="I191" i="38"/>
  <c r="G191" i="38"/>
  <c r="F191" i="38"/>
  <c r="E191" i="38"/>
  <c r="D191" i="38"/>
  <c r="C191" i="38"/>
  <c r="N190" i="38"/>
  <c r="M190" i="38"/>
  <c r="L190" i="38"/>
  <c r="K190" i="38"/>
  <c r="J190" i="38"/>
  <c r="I190" i="38"/>
  <c r="G190" i="38"/>
  <c r="F190" i="38"/>
  <c r="E190" i="38"/>
  <c r="D190" i="38"/>
  <c r="C190" i="38"/>
  <c r="N189" i="38"/>
  <c r="M189" i="38"/>
  <c r="L189" i="38"/>
  <c r="K189" i="38"/>
  <c r="J189" i="38"/>
  <c r="I189" i="38"/>
  <c r="G189" i="38"/>
  <c r="F189" i="38"/>
  <c r="E189" i="38"/>
  <c r="D189" i="38"/>
  <c r="C189" i="38"/>
  <c r="V188" i="38"/>
  <c r="U188" i="38"/>
  <c r="R188" i="38"/>
  <c r="Q188" i="38"/>
  <c r="P188" i="38"/>
  <c r="O188" i="38"/>
  <c r="M188" i="38"/>
  <c r="N188" i="38" a="1"/>
  <c r="N188" i="38"/>
  <c r="K188" i="38"/>
  <c r="L188" i="38" a="1"/>
  <c r="L188" i="38"/>
  <c r="I188" i="38"/>
  <c r="J188" i="38" a="1"/>
  <c r="J188" i="38"/>
  <c r="G188" i="38"/>
  <c r="H188" i="38" a="1"/>
  <c r="H188" i="38"/>
  <c r="E188" i="38"/>
  <c r="F188" i="38" a="1"/>
  <c r="F188" i="38"/>
  <c r="C188" i="38"/>
  <c r="D188" i="38" a="1"/>
  <c r="D188" i="38"/>
  <c r="N187" i="38"/>
  <c r="A182" i="38"/>
  <c r="M187" i="38"/>
  <c r="L187" i="38"/>
  <c r="K187" i="38"/>
  <c r="J187" i="38"/>
  <c r="I187" i="38"/>
  <c r="H187" i="38"/>
  <c r="G187" i="38"/>
  <c r="F187" i="38"/>
  <c r="E187" i="38"/>
  <c r="D187" i="38"/>
  <c r="C187" i="38"/>
  <c r="N186" i="38"/>
  <c r="M186" i="38"/>
  <c r="L186" i="38"/>
  <c r="K186" i="38"/>
  <c r="J186" i="38"/>
  <c r="I186" i="38"/>
  <c r="H186" i="38"/>
  <c r="G186" i="38"/>
  <c r="F186" i="38"/>
  <c r="E186" i="38"/>
  <c r="D186" i="38"/>
  <c r="C186" i="38"/>
  <c r="N185" i="38"/>
  <c r="M185" i="38"/>
  <c r="L185" i="38"/>
  <c r="K185" i="38"/>
  <c r="J185" i="38"/>
  <c r="I185" i="38"/>
  <c r="H185" i="38"/>
  <c r="G185" i="38"/>
  <c r="F185" i="38"/>
  <c r="E185" i="38"/>
  <c r="D185" i="38"/>
  <c r="C185" i="38"/>
  <c r="N184" i="38"/>
  <c r="M184" i="38"/>
  <c r="L184" i="38"/>
  <c r="K184" i="38"/>
  <c r="J184" i="38"/>
  <c r="I184" i="38"/>
  <c r="H184" i="38"/>
  <c r="G184" i="38"/>
  <c r="F184" i="38"/>
  <c r="E184" i="38"/>
  <c r="D184" i="38"/>
  <c r="C184" i="38"/>
  <c r="N183" i="38"/>
  <c r="M183" i="38"/>
  <c r="L183" i="38"/>
  <c r="K183" i="38"/>
  <c r="J183" i="38"/>
  <c r="I183" i="38"/>
  <c r="H183" i="38"/>
  <c r="G183" i="38"/>
  <c r="F183" i="38"/>
  <c r="E183" i="38"/>
  <c r="D183" i="38"/>
  <c r="C183" i="38"/>
  <c r="V182" i="38"/>
  <c r="U182" i="38"/>
  <c r="R182" i="38"/>
  <c r="Q182" i="38"/>
  <c r="P182" i="38"/>
  <c r="O182" i="38"/>
  <c r="M182" i="38"/>
  <c r="N182" i="38" a="1"/>
  <c r="N182" i="38"/>
  <c r="K182" i="38"/>
  <c r="L182" i="38" a="1"/>
  <c r="L182" i="38"/>
  <c r="I182" i="38"/>
  <c r="J182" i="38" a="1"/>
  <c r="J182" i="38"/>
  <c r="G182" i="38"/>
  <c r="H182" i="38" a="1"/>
  <c r="H182" i="38"/>
  <c r="E182" i="38"/>
  <c r="F182" i="38" a="1"/>
  <c r="F182" i="38"/>
  <c r="C182" i="38"/>
  <c r="D182" i="38" a="1"/>
  <c r="D182" i="38"/>
  <c r="N181" i="38"/>
  <c r="A176" i="38"/>
  <c r="M181" i="38"/>
  <c r="L181" i="38"/>
  <c r="K181" i="38"/>
  <c r="J181" i="38"/>
  <c r="I181" i="38"/>
  <c r="H181" i="38"/>
  <c r="G181" i="38"/>
  <c r="F181" i="38"/>
  <c r="E181" i="38"/>
  <c r="D181" i="38"/>
  <c r="C181" i="38"/>
  <c r="N180" i="38"/>
  <c r="M180" i="38"/>
  <c r="L180" i="38"/>
  <c r="K180" i="38"/>
  <c r="J180" i="38"/>
  <c r="I180" i="38"/>
  <c r="H180" i="38"/>
  <c r="G180" i="38"/>
  <c r="F180" i="38"/>
  <c r="E180" i="38"/>
  <c r="D180" i="38"/>
  <c r="C180" i="38"/>
  <c r="N179" i="38"/>
  <c r="M179" i="38"/>
  <c r="L179" i="38"/>
  <c r="K179" i="38"/>
  <c r="J179" i="38"/>
  <c r="I179" i="38"/>
  <c r="H179" i="38"/>
  <c r="G179" i="38"/>
  <c r="F179" i="38"/>
  <c r="E179" i="38"/>
  <c r="D179" i="38"/>
  <c r="C179" i="38"/>
  <c r="N178" i="38"/>
  <c r="M178" i="38"/>
  <c r="L178" i="38"/>
  <c r="K178" i="38"/>
  <c r="J178" i="38"/>
  <c r="I178" i="38"/>
  <c r="H178" i="38"/>
  <c r="G178" i="38"/>
  <c r="F178" i="38"/>
  <c r="E178" i="38"/>
  <c r="D178" i="38"/>
  <c r="C178" i="38"/>
  <c r="N177" i="38"/>
  <c r="M177" i="38"/>
  <c r="L177" i="38"/>
  <c r="K177" i="38"/>
  <c r="J177" i="38"/>
  <c r="I177" i="38"/>
  <c r="H177" i="38"/>
  <c r="G177" i="38"/>
  <c r="F177" i="38"/>
  <c r="E177" i="38"/>
  <c r="D177" i="38"/>
  <c r="C177" i="38"/>
  <c r="V176" i="38"/>
  <c r="U176" i="38"/>
  <c r="R176" i="38"/>
  <c r="Q176" i="38"/>
  <c r="P176" i="38"/>
  <c r="O176" i="38"/>
  <c r="M176" i="38"/>
  <c r="N176" i="38" a="1"/>
  <c r="N176" i="38"/>
  <c r="K176" i="38"/>
  <c r="L176" i="38" a="1"/>
  <c r="L176" i="38"/>
  <c r="I176" i="38"/>
  <c r="J176" i="38" a="1"/>
  <c r="J176" i="38"/>
  <c r="G176" i="38"/>
  <c r="H176" i="38" a="1"/>
  <c r="H176" i="38"/>
  <c r="E176" i="38"/>
  <c r="F176" i="38" a="1"/>
  <c r="F176" i="38"/>
  <c r="C176" i="38"/>
  <c r="D176" i="38" a="1"/>
  <c r="D176" i="38"/>
  <c r="N175" i="38"/>
  <c r="A170" i="38"/>
  <c r="M175" i="38"/>
  <c r="L175" i="38"/>
  <c r="K175" i="38"/>
  <c r="J175" i="38"/>
  <c r="I175" i="38"/>
  <c r="H175" i="38"/>
  <c r="G175" i="38"/>
  <c r="F175" i="38"/>
  <c r="E175" i="38"/>
  <c r="D175" i="38"/>
  <c r="C175" i="38"/>
  <c r="N174" i="38"/>
  <c r="M174" i="38"/>
  <c r="L174" i="38"/>
  <c r="K174" i="38"/>
  <c r="J174" i="38"/>
  <c r="I174" i="38"/>
  <c r="H174" i="38"/>
  <c r="G174" i="38"/>
  <c r="F174" i="38"/>
  <c r="E174" i="38"/>
  <c r="D174" i="38"/>
  <c r="C174" i="38"/>
  <c r="N173" i="38"/>
  <c r="M173" i="38"/>
  <c r="L173" i="38"/>
  <c r="K173" i="38"/>
  <c r="J173" i="38"/>
  <c r="I173" i="38"/>
  <c r="H173" i="38"/>
  <c r="G173" i="38"/>
  <c r="F173" i="38"/>
  <c r="E173" i="38"/>
  <c r="D173" i="38"/>
  <c r="C173" i="38"/>
  <c r="N172" i="38"/>
  <c r="M172" i="38"/>
  <c r="L172" i="38"/>
  <c r="K172" i="38"/>
  <c r="J172" i="38"/>
  <c r="I172" i="38"/>
  <c r="H172" i="38"/>
  <c r="G172" i="38"/>
  <c r="F172" i="38"/>
  <c r="E172" i="38"/>
  <c r="D172" i="38"/>
  <c r="C172" i="38"/>
  <c r="N171" i="38"/>
  <c r="M171" i="38"/>
  <c r="L171" i="38"/>
  <c r="K171" i="38"/>
  <c r="J171" i="38"/>
  <c r="I171" i="38"/>
  <c r="H171" i="38"/>
  <c r="G171" i="38"/>
  <c r="F171" i="38"/>
  <c r="E171" i="38"/>
  <c r="D171" i="38"/>
  <c r="C171" i="38"/>
  <c r="V170" i="38"/>
  <c r="U170" i="38"/>
  <c r="R170" i="38"/>
  <c r="Q170" i="38"/>
  <c r="P170" i="38"/>
  <c r="O170" i="38"/>
  <c r="M170" i="38"/>
  <c r="N170" i="38" a="1"/>
  <c r="N170" i="38"/>
  <c r="K170" i="38"/>
  <c r="L170" i="38" a="1"/>
  <c r="L170" i="38"/>
  <c r="I170" i="38"/>
  <c r="J170" i="38" a="1"/>
  <c r="J170" i="38"/>
  <c r="G170" i="38"/>
  <c r="H170" i="38" a="1"/>
  <c r="H170" i="38"/>
  <c r="E170" i="38"/>
  <c r="F170" i="38" a="1"/>
  <c r="F170" i="38"/>
  <c r="C170" i="38"/>
  <c r="D170" i="38" a="1"/>
  <c r="D170" i="38"/>
  <c r="N169" i="38"/>
  <c r="A164" i="38"/>
  <c r="M169" i="38"/>
  <c r="L169" i="38"/>
  <c r="K169" i="38"/>
  <c r="J169" i="38"/>
  <c r="I169" i="38"/>
  <c r="H169" i="38"/>
  <c r="G169" i="38"/>
  <c r="F169" i="38"/>
  <c r="E169" i="38"/>
  <c r="D169" i="38"/>
  <c r="C169" i="38"/>
  <c r="N168" i="38"/>
  <c r="M168" i="38"/>
  <c r="L168" i="38"/>
  <c r="K168" i="38"/>
  <c r="J168" i="38"/>
  <c r="I168" i="38"/>
  <c r="H168" i="38"/>
  <c r="G168" i="38"/>
  <c r="F168" i="38"/>
  <c r="E168" i="38"/>
  <c r="D168" i="38"/>
  <c r="C168" i="38"/>
  <c r="N167" i="38"/>
  <c r="M167" i="38"/>
  <c r="L167" i="38"/>
  <c r="K167" i="38"/>
  <c r="J167" i="38"/>
  <c r="I167" i="38"/>
  <c r="H167" i="38"/>
  <c r="G167" i="38"/>
  <c r="F167" i="38"/>
  <c r="E167" i="38"/>
  <c r="D167" i="38"/>
  <c r="C167" i="38"/>
  <c r="N166" i="38"/>
  <c r="M166" i="38"/>
  <c r="L166" i="38"/>
  <c r="K166" i="38"/>
  <c r="J166" i="38"/>
  <c r="I166" i="38"/>
  <c r="H166" i="38"/>
  <c r="G166" i="38"/>
  <c r="F166" i="38"/>
  <c r="E166" i="38"/>
  <c r="D166" i="38"/>
  <c r="C166" i="38"/>
  <c r="N165" i="38"/>
  <c r="M165" i="38"/>
  <c r="L165" i="38"/>
  <c r="K165" i="38"/>
  <c r="J165" i="38"/>
  <c r="I165" i="38"/>
  <c r="H165" i="38"/>
  <c r="G165" i="38"/>
  <c r="F165" i="38"/>
  <c r="E165" i="38"/>
  <c r="D165" i="38"/>
  <c r="C165" i="38"/>
  <c r="V164" i="38"/>
  <c r="U164" i="38"/>
  <c r="R164" i="38"/>
  <c r="Q164" i="38"/>
  <c r="P164" i="38"/>
  <c r="O164" i="38"/>
  <c r="M164" i="38"/>
  <c r="N164" i="38" a="1"/>
  <c r="N164" i="38"/>
  <c r="K164" i="38"/>
  <c r="L164" i="38" a="1"/>
  <c r="L164" i="38"/>
  <c r="I164" i="38"/>
  <c r="J164" i="38" a="1"/>
  <c r="J164" i="38"/>
  <c r="G164" i="38"/>
  <c r="H164" i="38" a="1"/>
  <c r="H164" i="38"/>
  <c r="E164" i="38"/>
  <c r="F164" i="38" a="1"/>
  <c r="F164" i="38"/>
  <c r="C164" i="38"/>
  <c r="D164" i="38" a="1"/>
  <c r="D164" i="38"/>
  <c r="N163" i="38"/>
  <c r="A158" i="38"/>
  <c r="M163" i="38"/>
  <c r="L163" i="38"/>
  <c r="K163" i="38"/>
  <c r="J163" i="38"/>
  <c r="I163" i="38"/>
  <c r="H163" i="38"/>
  <c r="G163" i="38"/>
  <c r="F163" i="38"/>
  <c r="E163" i="38"/>
  <c r="D163" i="38"/>
  <c r="C163" i="38"/>
  <c r="N162" i="38"/>
  <c r="M162" i="38"/>
  <c r="L162" i="38"/>
  <c r="K162" i="38"/>
  <c r="J162" i="38"/>
  <c r="I162" i="38"/>
  <c r="H162" i="38"/>
  <c r="G162" i="38"/>
  <c r="F162" i="38"/>
  <c r="E162" i="38"/>
  <c r="D162" i="38"/>
  <c r="C162" i="38"/>
  <c r="N161" i="38"/>
  <c r="M161" i="38"/>
  <c r="L161" i="38"/>
  <c r="K161" i="38"/>
  <c r="J161" i="38"/>
  <c r="I161" i="38"/>
  <c r="H161" i="38"/>
  <c r="G161" i="38"/>
  <c r="F161" i="38"/>
  <c r="E161" i="38"/>
  <c r="D161" i="38"/>
  <c r="C161" i="38"/>
  <c r="N160" i="38"/>
  <c r="M160" i="38"/>
  <c r="L160" i="38"/>
  <c r="K160" i="38"/>
  <c r="J160" i="38"/>
  <c r="I160" i="38"/>
  <c r="H160" i="38"/>
  <c r="G160" i="38"/>
  <c r="F160" i="38"/>
  <c r="E160" i="38"/>
  <c r="D160" i="38"/>
  <c r="C160" i="38"/>
  <c r="N159" i="38"/>
  <c r="M159" i="38"/>
  <c r="L159" i="38"/>
  <c r="K159" i="38"/>
  <c r="J159" i="38"/>
  <c r="I159" i="38"/>
  <c r="H159" i="38"/>
  <c r="G159" i="38"/>
  <c r="F159" i="38"/>
  <c r="E159" i="38"/>
  <c r="D159" i="38"/>
  <c r="C159" i="38"/>
  <c r="V158" i="38"/>
  <c r="R158" i="38"/>
  <c r="Q158" i="38"/>
  <c r="A134" i="38"/>
  <c r="P158" i="38"/>
  <c r="O158" i="38"/>
  <c r="M158" i="38"/>
  <c r="N158" i="38" a="1"/>
  <c r="N158" i="38"/>
  <c r="K158" i="38"/>
  <c r="L158" i="38" a="1"/>
  <c r="L158" i="38"/>
  <c r="I158" i="38"/>
  <c r="J158" i="38" a="1"/>
  <c r="J158" i="38"/>
  <c r="G158" i="38"/>
  <c r="H158" i="38" a="1"/>
  <c r="H158" i="38"/>
  <c r="E158" i="38"/>
  <c r="F158" i="38" a="1"/>
  <c r="F158" i="38"/>
  <c r="C158" i="38"/>
  <c r="D158" i="38" a="1"/>
  <c r="D158" i="38"/>
  <c r="N157" i="38"/>
  <c r="A152" i="38"/>
  <c r="M157" i="38"/>
  <c r="L157" i="38"/>
  <c r="K157" i="38"/>
  <c r="J157" i="38"/>
  <c r="I157" i="38"/>
  <c r="H157" i="38"/>
  <c r="G157" i="38"/>
  <c r="F157" i="38"/>
  <c r="E157" i="38"/>
  <c r="D157" i="38"/>
  <c r="C157" i="38"/>
  <c r="N156" i="38"/>
  <c r="M156" i="38"/>
  <c r="L156" i="38"/>
  <c r="K156" i="38"/>
  <c r="J156" i="38"/>
  <c r="I156" i="38"/>
  <c r="H156" i="38"/>
  <c r="G156" i="38"/>
  <c r="F156" i="38"/>
  <c r="E156" i="38"/>
  <c r="D156" i="38"/>
  <c r="C156" i="38"/>
  <c r="N155" i="38"/>
  <c r="M155" i="38"/>
  <c r="L155" i="38"/>
  <c r="K155" i="38"/>
  <c r="J155" i="38"/>
  <c r="I155" i="38"/>
  <c r="H155" i="38"/>
  <c r="G155" i="38"/>
  <c r="F155" i="38"/>
  <c r="E155" i="38"/>
  <c r="D155" i="38"/>
  <c r="C155" i="38"/>
  <c r="N154" i="38"/>
  <c r="M154" i="38"/>
  <c r="L154" i="38"/>
  <c r="K154" i="38"/>
  <c r="J154" i="38"/>
  <c r="I154" i="38"/>
  <c r="H154" i="38"/>
  <c r="G154" i="38"/>
  <c r="F154" i="38"/>
  <c r="E154" i="38"/>
  <c r="D154" i="38"/>
  <c r="C154" i="38"/>
  <c r="N153" i="38"/>
  <c r="M153" i="38"/>
  <c r="L153" i="38"/>
  <c r="K153" i="38"/>
  <c r="J153" i="38"/>
  <c r="I153" i="38"/>
  <c r="H153" i="38"/>
  <c r="G153" i="38"/>
  <c r="F153" i="38"/>
  <c r="E153" i="38"/>
  <c r="D153" i="38"/>
  <c r="C153" i="38"/>
  <c r="V152" i="38"/>
  <c r="U152" i="38"/>
  <c r="R152" i="38"/>
  <c r="Q152" i="38"/>
  <c r="P152" i="38"/>
  <c r="O152" i="38"/>
  <c r="M152" i="38"/>
  <c r="N152" i="38" a="1"/>
  <c r="N152" i="38"/>
  <c r="K152" i="38"/>
  <c r="L152" i="38" a="1"/>
  <c r="L152" i="38"/>
  <c r="I152" i="38"/>
  <c r="J152" i="38" a="1"/>
  <c r="J152" i="38"/>
  <c r="G152" i="38"/>
  <c r="H152" i="38" a="1"/>
  <c r="H152" i="38"/>
  <c r="E152" i="38"/>
  <c r="F152" i="38" a="1"/>
  <c r="F152" i="38"/>
  <c r="C152" i="38"/>
  <c r="D152" i="38" a="1"/>
  <c r="D152" i="38"/>
  <c r="N151" i="38"/>
  <c r="A146" i="38"/>
  <c r="M151" i="38"/>
  <c r="L151" i="38"/>
  <c r="K151" i="38"/>
  <c r="J151" i="38"/>
  <c r="I151" i="38"/>
  <c r="H151" i="38"/>
  <c r="G151" i="38"/>
  <c r="F151" i="38"/>
  <c r="E151" i="38"/>
  <c r="D151" i="38"/>
  <c r="C151" i="38"/>
  <c r="N150" i="38"/>
  <c r="M150" i="38"/>
  <c r="L150" i="38"/>
  <c r="K150" i="38"/>
  <c r="J150" i="38"/>
  <c r="I150" i="38"/>
  <c r="H150" i="38"/>
  <c r="G150" i="38"/>
  <c r="F150" i="38"/>
  <c r="E150" i="38"/>
  <c r="D150" i="38"/>
  <c r="C150" i="38"/>
  <c r="N149" i="38"/>
  <c r="M149" i="38"/>
  <c r="L149" i="38"/>
  <c r="K149" i="38"/>
  <c r="J149" i="38"/>
  <c r="I149" i="38"/>
  <c r="H149" i="38"/>
  <c r="G149" i="38"/>
  <c r="F149" i="38"/>
  <c r="E149" i="38"/>
  <c r="D149" i="38"/>
  <c r="C149" i="38"/>
  <c r="N148" i="38"/>
  <c r="M148" i="38"/>
  <c r="L148" i="38"/>
  <c r="K148" i="38"/>
  <c r="J148" i="38"/>
  <c r="I148" i="38"/>
  <c r="H148" i="38"/>
  <c r="G148" i="38"/>
  <c r="F148" i="38"/>
  <c r="E148" i="38"/>
  <c r="D148" i="38"/>
  <c r="C148" i="38"/>
  <c r="N147" i="38"/>
  <c r="M147" i="38"/>
  <c r="L147" i="38"/>
  <c r="K147" i="38"/>
  <c r="J147" i="38"/>
  <c r="I147" i="38"/>
  <c r="H147" i="38"/>
  <c r="G147" i="38"/>
  <c r="F147" i="38"/>
  <c r="E147" i="38"/>
  <c r="D147" i="38"/>
  <c r="C147" i="38"/>
  <c r="V146" i="38"/>
  <c r="U146" i="38"/>
  <c r="R146" i="38"/>
  <c r="Q146" i="38"/>
  <c r="P146" i="38"/>
  <c r="O146" i="38"/>
  <c r="M146" i="38"/>
  <c r="N146" i="38" a="1"/>
  <c r="N146" i="38"/>
  <c r="K146" i="38"/>
  <c r="L146" i="38" a="1"/>
  <c r="L146" i="38"/>
  <c r="I146" i="38"/>
  <c r="J146" i="38" a="1"/>
  <c r="J146" i="38"/>
  <c r="G146" i="38"/>
  <c r="H146" i="38" a="1"/>
  <c r="H146" i="38"/>
  <c r="E146" i="38"/>
  <c r="F146" i="38" a="1"/>
  <c r="F146" i="38"/>
  <c r="C146" i="38"/>
  <c r="D146" i="38" a="1"/>
  <c r="D146" i="38"/>
  <c r="N145" i="38"/>
  <c r="M145" i="38"/>
  <c r="L145" i="38"/>
  <c r="K145" i="38"/>
  <c r="J145" i="38"/>
  <c r="I145" i="38"/>
  <c r="H145" i="38"/>
  <c r="G145" i="38"/>
  <c r="F145" i="38"/>
  <c r="E145" i="38"/>
  <c r="D145" i="38"/>
  <c r="C145" i="38"/>
  <c r="N144" i="38"/>
  <c r="M144" i="38"/>
  <c r="L144" i="38"/>
  <c r="K144" i="38"/>
  <c r="J144" i="38"/>
  <c r="I144" i="38"/>
  <c r="H144" i="38"/>
  <c r="G144" i="38"/>
  <c r="F144" i="38"/>
  <c r="E144" i="38"/>
  <c r="D144" i="38"/>
  <c r="C144" i="38"/>
  <c r="N143" i="38"/>
  <c r="M143" i="38"/>
  <c r="L143" i="38"/>
  <c r="K143" i="38"/>
  <c r="J143" i="38"/>
  <c r="I143" i="38"/>
  <c r="H143" i="38"/>
  <c r="G143" i="38"/>
  <c r="F143" i="38"/>
  <c r="E143" i="38"/>
  <c r="D143" i="38"/>
  <c r="C143" i="38"/>
  <c r="N142" i="38"/>
  <c r="M142" i="38"/>
  <c r="L142" i="38"/>
  <c r="K142" i="38"/>
  <c r="J142" i="38"/>
  <c r="I142" i="38"/>
  <c r="H142" i="38"/>
  <c r="G142" i="38"/>
  <c r="F142" i="38"/>
  <c r="E142" i="38"/>
  <c r="D142" i="38"/>
  <c r="C142" i="38"/>
  <c r="N141" i="38"/>
  <c r="M141" i="38"/>
  <c r="L141" i="38"/>
  <c r="K141" i="38"/>
  <c r="J141" i="38"/>
  <c r="I141" i="38"/>
  <c r="H141" i="38"/>
  <c r="G141" i="38"/>
  <c r="F141" i="38"/>
  <c r="E141" i="38"/>
  <c r="D141" i="38"/>
  <c r="C141" i="38"/>
  <c r="V140" i="38"/>
  <c r="U140" i="38"/>
  <c r="R140" i="38"/>
  <c r="Q140" i="38"/>
  <c r="P140" i="38"/>
  <c r="O140" i="38"/>
  <c r="M140" i="38"/>
  <c r="N140" i="38" a="1"/>
  <c r="N140" i="38"/>
  <c r="K140" i="38"/>
  <c r="L140" i="38" a="1"/>
  <c r="L140" i="38"/>
  <c r="I140" i="38"/>
  <c r="J140" i="38" a="1"/>
  <c r="J140" i="38"/>
  <c r="G140" i="38"/>
  <c r="H140" i="38" a="1"/>
  <c r="H140" i="38"/>
  <c r="E140" i="38"/>
  <c r="F140" i="38" a="1"/>
  <c r="F140" i="38"/>
  <c r="C140" i="38"/>
  <c r="D140" i="38" a="1"/>
  <c r="D140" i="38"/>
  <c r="N139" i="38"/>
  <c r="M139" i="38"/>
  <c r="L139" i="38"/>
  <c r="K139" i="38"/>
  <c r="J139" i="38"/>
  <c r="I139" i="38"/>
  <c r="H139" i="38"/>
  <c r="G139" i="38"/>
  <c r="F139" i="38"/>
  <c r="E139" i="38"/>
  <c r="D139" i="38"/>
  <c r="C139" i="38"/>
  <c r="N138" i="38"/>
  <c r="M138" i="38"/>
  <c r="L138" i="38"/>
  <c r="K138" i="38"/>
  <c r="J138" i="38"/>
  <c r="I138" i="38"/>
  <c r="H138" i="38"/>
  <c r="G138" i="38"/>
  <c r="F138" i="38"/>
  <c r="E138" i="38"/>
  <c r="D138" i="38"/>
  <c r="C138" i="38"/>
  <c r="N137" i="38"/>
  <c r="M137" i="38"/>
  <c r="L137" i="38"/>
  <c r="K137" i="38"/>
  <c r="J137" i="38"/>
  <c r="I137" i="38"/>
  <c r="H137" i="38"/>
  <c r="G137" i="38"/>
  <c r="F137" i="38"/>
  <c r="E137" i="38"/>
  <c r="D137" i="38"/>
  <c r="C137" i="38"/>
  <c r="N136" i="38"/>
  <c r="M136" i="38"/>
  <c r="L136" i="38"/>
  <c r="K136" i="38"/>
  <c r="J136" i="38"/>
  <c r="I136" i="38"/>
  <c r="H136" i="38"/>
  <c r="G136" i="38"/>
  <c r="F136" i="38"/>
  <c r="E136" i="38"/>
  <c r="D136" i="38"/>
  <c r="C136" i="38"/>
  <c r="N135" i="38"/>
  <c r="M135" i="38"/>
  <c r="L135" i="38"/>
  <c r="K135" i="38"/>
  <c r="J135" i="38"/>
  <c r="I135" i="38"/>
  <c r="H135" i="38"/>
  <c r="G135" i="38"/>
  <c r="F135" i="38"/>
  <c r="E135" i="38"/>
  <c r="D135" i="38"/>
  <c r="C135" i="38"/>
  <c r="V134" i="38"/>
  <c r="U134" i="38"/>
  <c r="R134" i="38"/>
  <c r="Q134" i="38"/>
  <c r="P134" i="38"/>
  <c r="O134" i="38"/>
  <c r="M134" i="38"/>
  <c r="N134" i="38" a="1"/>
  <c r="N134" i="38"/>
  <c r="K134" i="38"/>
  <c r="L134" i="38" a="1"/>
  <c r="L134" i="38"/>
  <c r="I134" i="38"/>
  <c r="J134" i="38" a="1"/>
  <c r="J134" i="38"/>
  <c r="G134" i="38"/>
  <c r="H134" i="38" a="1"/>
  <c r="H134" i="38"/>
  <c r="E134" i="38"/>
  <c r="F134" i="38" a="1"/>
  <c r="F134" i="38"/>
  <c r="C134" i="38"/>
  <c r="D134" i="38" a="1"/>
  <c r="D134" i="38"/>
  <c r="N133" i="38"/>
  <c r="A128" i="38"/>
  <c r="M133" i="38"/>
  <c r="L133" i="38"/>
  <c r="K133" i="38"/>
  <c r="J133" i="38"/>
  <c r="I133" i="38"/>
  <c r="H133" i="38"/>
  <c r="G133" i="38"/>
  <c r="F133" i="38"/>
  <c r="E133" i="38"/>
  <c r="D133" i="38"/>
  <c r="C133" i="38"/>
  <c r="N132" i="38"/>
  <c r="M132" i="38"/>
  <c r="L132" i="38"/>
  <c r="K132" i="38"/>
  <c r="J132" i="38"/>
  <c r="I132" i="38"/>
  <c r="H132" i="38"/>
  <c r="G132" i="38"/>
  <c r="F132" i="38"/>
  <c r="E132" i="38"/>
  <c r="D132" i="38"/>
  <c r="C132" i="38"/>
  <c r="N131" i="38"/>
  <c r="M131" i="38"/>
  <c r="L131" i="38"/>
  <c r="K131" i="38"/>
  <c r="J131" i="38"/>
  <c r="I131" i="38"/>
  <c r="H131" i="38"/>
  <c r="G131" i="38"/>
  <c r="F131" i="38"/>
  <c r="E131" i="38"/>
  <c r="D131" i="38"/>
  <c r="C131" i="38"/>
  <c r="N130" i="38"/>
  <c r="M130" i="38"/>
  <c r="L130" i="38"/>
  <c r="K130" i="38"/>
  <c r="J130" i="38"/>
  <c r="I130" i="38"/>
  <c r="H130" i="38"/>
  <c r="G130" i="38"/>
  <c r="F130" i="38"/>
  <c r="E130" i="38"/>
  <c r="D130" i="38"/>
  <c r="C130" i="38"/>
  <c r="N129" i="38"/>
  <c r="M129" i="38"/>
  <c r="L129" i="38"/>
  <c r="K129" i="38"/>
  <c r="J129" i="38"/>
  <c r="I129" i="38"/>
  <c r="H129" i="38"/>
  <c r="G129" i="38"/>
  <c r="F129" i="38"/>
  <c r="E129" i="38"/>
  <c r="D129" i="38"/>
  <c r="C129" i="38"/>
  <c r="R128" i="38"/>
  <c r="Q128" i="38"/>
  <c r="P128" i="38"/>
  <c r="O128" i="38"/>
  <c r="M128" i="38"/>
  <c r="N128" i="38" a="1"/>
  <c r="N128" i="38"/>
  <c r="K128" i="38"/>
  <c r="L128" i="38" a="1"/>
  <c r="L128" i="38"/>
  <c r="I128" i="38"/>
  <c r="J128" i="38" a="1"/>
  <c r="J128" i="38"/>
  <c r="G128" i="38"/>
  <c r="H128" i="38" a="1"/>
  <c r="H128" i="38"/>
  <c r="E128" i="38"/>
  <c r="F128" i="38" a="1"/>
  <c r="F128" i="38"/>
  <c r="C128" i="38"/>
  <c r="D128" i="38" a="1"/>
  <c r="D128" i="38"/>
  <c r="N127" i="38"/>
  <c r="A122" i="38"/>
  <c r="M127" i="38"/>
  <c r="L127" i="38"/>
  <c r="K127" i="38"/>
  <c r="J127" i="38"/>
  <c r="I127" i="38"/>
  <c r="H127" i="38"/>
  <c r="G127" i="38"/>
  <c r="F127" i="38"/>
  <c r="E127" i="38"/>
  <c r="D127" i="38"/>
  <c r="C127" i="38"/>
  <c r="N126" i="38"/>
  <c r="M126" i="38"/>
  <c r="L126" i="38"/>
  <c r="K126" i="38"/>
  <c r="J126" i="38"/>
  <c r="I126" i="38"/>
  <c r="H126" i="38"/>
  <c r="G126" i="38"/>
  <c r="F126" i="38"/>
  <c r="E126" i="38"/>
  <c r="D126" i="38"/>
  <c r="C126" i="38"/>
  <c r="N125" i="38"/>
  <c r="M125" i="38"/>
  <c r="L125" i="38"/>
  <c r="K125" i="38"/>
  <c r="J125" i="38"/>
  <c r="I125" i="38"/>
  <c r="H125" i="38"/>
  <c r="G125" i="38"/>
  <c r="F125" i="38"/>
  <c r="E125" i="38"/>
  <c r="D125" i="38"/>
  <c r="C125" i="38"/>
  <c r="N124" i="38"/>
  <c r="M124" i="38"/>
  <c r="L124" i="38"/>
  <c r="K124" i="38"/>
  <c r="J124" i="38"/>
  <c r="I124" i="38"/>
  <c r="H124" i="38"/>
  <c r="G124" i="38"/>
  <c r="F124" i="38"/>
  <c r="E124" i="38"/>
  <c r="D124" i="38"/>
  <c r="C124" i="38"/>
  <c r="N123" i="38"/>
  <c r="M123" i="38"/>
  <c r="L123" i="38"/>
  <c r="K123" i="38"/>
  <c r="J123" i="38"/>
  <c r="I123" i="38"/>
  <c r="H123" i="38"/>
  <c r="G123" i="38"/>
  <c r="F123" i="38"/>
  <c r="E123" i="38"/>
  <c r="D123" i="38"/>
  <c r="C123" i="38"/>
  <c r="R122" i="38"/>
  <c r="Q122" i="38"/>
  <c r="P122" i="38"/>
  <c r="O122" i="38"/>
  <c r="M122" i="38"/>
  <c r="N122" i="38" a="1"/>
  <c r="N122" i="38"/>
  <c r="K122" i="38"/>
  <c r="L122" i="38" a="1"/>
  <c r="L122" i="38"/>
  <c r="I122" i="38"/>
  <c r="J122" i="38" a="1"/>
  <c r="J122" i="38"/>
  <c r="G122" i="38"/>
  <c r="H122" i="38" a="1"/>
  <c r="H122" i="38"/>
  <c r="E122" i="38"/>
  <c r="F122" i="38" a="1"/>
  <c r="F122" i="38"/>
  <c r="C122" i="38"/>
  <c r="D122" i="38" a="1"/>
  <c r="D122" i="38"/>
  <c r="N121" i="38"/>
  <c r="A116" i="38"/>
  <c r="M121" i="38"/>
  <c r="L121" i="38"/>
  <c r="K121" i="38"/>
  <c r="J121" i="38"/>
  <c r="I121" i="38"/>
  <c r="H121" i="38"/>
  <c r="G121" i="38"/>
  <c r="F121" i="38"/>
  <c r="E121" i="38"/>
  <c r="D121" i="38"/>
  <c r="C121" i="38"/>
  <c r="N120" i="38"/>
  <c r="M120" i="38"/>
  <c r="L120" i="38"/>
  <c r="K120" i="38"/>
  <c r="J120" i="38"/>
  <c r="I120" i="38"/>
  <c r="H120" i="38"/>
  <c r="G120" i="38"/>
  <c r="F120" i="38"/>
  <c r="E120" i="38"/>
  <c r="D120" i="38"/>
  <c r="C120" i="38"/>
  <c r="N119" i="38"/>
  <c r="M119" i="38"/>
  <c r="L119" i="38"/>
  <c r="K119" i="38"/>
  <c r="J119" i="38"/>
  <c r="I119" i="38"/>
  <c r="H119" i="38"/>
  <c r="G119" i="38"/>
  <c r="F119" i="38"/>
  <c r="E119" i="38"/>
  <c r="D119" i="38"/>
  <c r="C119" i="38"/>
  <c r="N118" i="38"/>
  <c r="M118" i="38"/>
  <c r="L118" i="38"/>
  <c r="K118" i="38"/>
  <c r="J118" i="38"/>
  <c r="I118" i="38"/>
  <c r="H118" i="38"/>
  <c r="G118" i="38"/>
  <c r="F118" i="38"/>
  <c r="E118" i="38"/>
  <c r="D118" i="38"/>
  <c r="C118" i="38"/>
  <c r="N117" i="38"/>
  <c r="M117" i="38"/>
  <c r="L117" i="38"/>
  <c r="K117" i="38"/>
  <c r="J117" i="38"/>
  <c r="I117" i="38"/>
  <c r="H117" i="38"/>
  <c r="G117" i="38"/>
  <c r="F117" i="38"/>
  <c r="E117" i="38"/>
  <c r="D117" i="38"/>
  <c r="C117" i="38"/>
  <c r="R116" i="38"/>
  <c r="Q116" i="38"/>
  <c r="P116" i="38"/>
  <c r="O116" i="38"/>
  <c r="M116" i="38"/>
  <c r="N116" i="38" a="1"/>
  <c r="N116" i="38"/>
  <c r="K116" i="38"/>
  <c r="L116" i="38" a="1"/>
  <c r="L116" i="38"/>
  <c r="I116" i="38"/>
  <c r="J116" i="38" a="1"/>
  <c r="J116" i="38"/>
  <c r="G116" i="38"/>
  <c r="H116" i="38" a="1"/>
  <c r="H116" i="38"/>
  <c r="E116" i="38"/>
  <c r="F116" i="38" a="1"/>
  <c r="F116" i="38"/>
  <c r="C116" i="38"/>
  <c r="D116" i="38" a="1"/>
  <c r="D116" i="38"/>
  <c r="N115" i="38"/>
  <c r="A110" i="38"/>
  <c r="M115" i="38"/>
  <c r="L115" i="38"/>
  <c r="K115" i="38"/>
  <c r="J115" i="38"/>
  <c r="I115" i="38"/>
  <c r="H115" i="38"/>
  <c r="G115" i="38"/>
  <c r="F115" i="38"/>
  <c r="E115" i="38"/>
  <c r="D115" i="38"/>
  <c r="C115" i="38"/>
  <c r="N114" i="38"/>
  <c r="M114" i="38"/>
  <c r="L114" i="38"/>
  <c r="K114" i="38"/>
  <c r="J114" i="38"/>
  <c r="I114" i="38"/>
  <c r="H114" i="38"/>
  <c r="G114" i="38"/>
  <c r="F114" i="38"/>
  <c r="E114" i="38"/>
  <c r="D114" i="38"/>
  <c r="C114" i="38"/>
  <c r="N113" i="38"/>
  <c r="M113" i="38"/>
  <c r="L113" i="38"/>
  <c r="K113" i="38"/>
  <c r="J113" i="38"/>
  <c r="I113" i="38"/>
  <c r="H113" i="38"/>
  <c r="G113" i="38"/>
  <c r="F113" i="38"/>
  <c r="E113" i="38"/>
  <c r="D113" i="38"/>
  <c r="C113" i="38"/>
  <c r="N112" i="38"/>
  <c r="M112" i="38"/>
  <c r="L112" i="38"/>
  <c r="K112" i="38"/>
  <c r="J112" i="38"/>
  <c r="I112" i="38"/>
  <c r="H112" i="38"/>
  <c r="G112" i="38"/>
  <c r="F112" i="38"/>
  <c r="E112" i="38"/>
  <c r="D112" i="38"/>
  <c r="C112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R110" i="38"/>
  <c r="Q110" i="38"/>
  <c r="P110" i="38"/>
  <c r="O110" i="38"/>
  <c r="M110" i="38"/>
  <c r="N110" i="38" a="1"/>
  <c r="N110" i="38"/>
  <c r="K110" i="38"/>
  <c r="L110" i="38" a="1"/>
  <c r="L110" i="38"/>
  <c r="I110" i="38"/>
  <c r="J110" i="38" a="1"/>
  <c r="J110" i="38"/>
  <c r="G110" i="38"/>
  <c r="H110" i="38" a="1"/>
  <c r="H110" i="38"/>
  <c r="E110" i="38"/>
  <c r="F110" i="38" a="1"/>
  <c r="F110" i="38"/>
  <c r="C110" i="38"/>
  <c r="D110" i="38" a="1"/>
  <c r="D110" i="38"/>
  <c r="N109" i="38"/>
  <c r="A104" i="38"/>
  <c r="M109" i="38"/>
  <c r="L109" i="38"/>
  <c r="K109" i="38"/>
  <c r="J109" i="38"/>
  <c r="I109" i="38"/>
  <c r="H109" i="38"/>
  <c r="G109" i="38"/>
  <c r="F109" i="38"/>
  <c r="E109" i="38"/>
  <c r="D109" i="38"/>
  <c r="C109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N107" i="38"/>
  <c r="M107" i="38"/>
  <c r="L107" i="38"/>
  <c r="K107" i="38"/>
  <c r="J107" i="38"/>
  <c r="I107" i="38"/>
  <c r="H107" i="38"/>
  <c r="G107" i="38"/>
  <c r="F107" i="38"/>
  <c r="E107" i="38"/>
  <c r="D107" i="38"/>
  <c r="C107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 a="1"/>
  <c r="C105" i="38"/>
  <c r="R104" i="38"/>
  <c r="Q104" i="38"/>
  <c r="P104" i="38"/>
  <c r="O104" i="38"/>
  <c r="M104" i="38"/>
  <c r="N104" i="38" a="1"/>
  <c r="N104" i="38"/>
  <c r="K104" i="38"/>
  <c r="L104" i="38" a="1"/>
  <c r="L104" i="38"/>
  <c r="I104" i="38"/>
  <c r="J104" i="38" a="1"/>
  <c r="J104" i="38"/>
  <c r="G104" i="38"/>
  <c r="H104" i="38" a="1"/>
  <c r="H104" i="38"/>
  <c r="E104" i="38"/>
  <c r="F104" i="38" a="1"/>
  <c r="F104" i="38"/>
  <c r="C104" i="38"/>
  <c r="D104" i="38" a="1"/>
  <c r="D104" i="38"/>
  <c r="N103" i="38"/>
  <c r="A98" i="38"/>
  <c r="M103" i="38"/>
  <c r="L103" i="38"/>
  <c r="K103" i="38"/>
  <c r="J103" i="38"/>
  <c r="I103" i="38"/>
  <c r="H103" i="38"/>
  <c r="G103" i="38"/>
  <c r="F103" i="38"/>
  <c r="E103" i="38"/>
  <c r="D103" i="38"/>
  <c r="C103" i="38"/>
  <c r="N102" i="38"/>
  <c r="M102" i="38"/>
  <c r="L102" i="38"/>
  <c r="K102" i="38"/>
  <c r="J102" i="38"/>
  <c r="I102" i="38"/>
  <c r="H102" i="38"/>
  <c r="G102" i="38"/>
  <c r="F102" i="38"/>
  <c r="E102" i="38"/>
  <c r="D102" i="38"/>
  <c r="C102" i="38"/>
  <c r="N101" i="38"/>
  <c r="M101" i="38"/>
  <c r="L101" i="38"/>
  <c r="K101" i="38"/>
  <c r="J101" i="38"/>
  <c r="I101" i="38"/>
  <c r="H101" i="38"/>
  <c r="G101" i="38"/>
  <c r="F101" i="38"/>
  <c r="E101" i="38"/>
  <c r="D101" i="38"/>
  <c r="C101" i="38"/>
  <c r="N100" i="38"/>
  <c r="M100" i="38"/>
  <c r="L100" i="38"/>
  <c r="K100" i="38"/>
  <c r="J100" i="38"/>
  <c r="I100" i="38"/>
  <c r="H100" i="38"/>
  <c r="G100" i="38"/>
  <c r="F100" i="38"/>
  <c r="E100" i="38"/>
  <c r="D100" i="38"/>
  <c r="C100" i="38"/>
  <c r="N99" i="38"/>
  <c r="M99" i="38"/>
  <c r="L99" i="38"/>
  <c r="K99" i="38"/>
  <c r="J99" i="38"/>
  <c r="I99" i="38"/>
  <c r="H99" i="38"/>
  <c r="G99" i="38"/>
  <c r="F99" i="38"/>
  <c r="E99" i="38"/>
  <c r="D99" i="38"/>
  <c r="C99" i="38"/>
  <c r="R98" i="38"/>
  <c r="Q98" i="38"/>
  <c r="P98" i="38"/>
  <c r="O98" i="38"/>
  <c r="M98" i="38"/>
  <c r="N98" i="38" a="1"/>
  <c r="N98" i="38"/>
  <c r="K98" i="38"/>
  <c r="L98" i="38" a="1"/>
  <c r="L98" i="38"/>
  <c r="I98" i="38"/>
  <c r="J98" i="38" a="1"/>
  <c r="J98" i="38"/>
  <c r="G98" i="38"/>
  <c r="H98" i="38" a="1"/>
  <c r="H98" i="38"/>
  <c r="E98" i="38"/>
  <c r="F98" i="38" a="1"/>
  <c r="F98" i="38"/>
  <c r="C98" i="38"/>
  <c r="D98" i="38" a="1"/>
  <c r="D98" i="38"/>
  <c r="N97" i="38"/>
  <c r="A92" i="38"/>
  <c r="M97" i="38"/>
  <c r="L97" i="38"/>
  <c r="K97" i="38"/>
  <c r="J97" i="38"/>
  <c r="I97" i="38"/>
  <c r="H97" i="38"/>
  <c r="G97" i="38"/>
  <c r="F97" i="38"/>
  <c r="E97" i="38"/>
  <c r="D97" i="38"/>
  <c r="C97" i="38"/>
  <c r="N96" i="38"/>
  <c r="M96" i="38"/>
  <c r="L96" i="38"/>
  <c r="K96" i="38"/>
  <c r="J96" i="38"/>
  <c r="I96" i="38"/>
  <c r="H96" i="38"/>
  <c r="G96" i="38"/>
  <c r="F96" i="38"/>
  <c r="E96" i="38"/>
  <c r="D96" i="38"/>
  <c r="C96" i="38"/>
  <c r="N95" i="38"/>
  <c r="M95" i="38"/>
  <c r="L95" i="38"/>
  <c r="K95" i="38"/>
  <c r="J95" i="38"/>
  <c r="I95" i="38"/>
  <c r="H95" i="38"/>
  <c r="G95" i="38"/>
  <c r="F95" i="38"/>
  <c r="E95" i="38"/>
  <c r="D95" i="38"/>
  <c r="C95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N93" i="38"/>
  <c r="M93" i="38"/>
  <c r="L93" i="38"/>
  <c r="K93" i="38"/>
  <c r="J93" i="38"/>
  <c r="I93" i="38"/>
  <c r="H93" i="38"/>
  <c r="G93" i="38"/>
  <c r="F93" i="38"/>
  <c r="E93" i="38"/>
  <c r="D93" i="38"/>
  <c r="C93" i="38"/>
  <c r="R92" i="38"/>
  <c r="Q92" i="38"/>
  <c r="P92" i="38"/>
  <c r="O92" i="38"/>
  <c r="M92" i="38"/>
  <c r="N92" i="38" a="1"/>
  <c r="N92" i="38"/>
  <c r="K92" i="38"/>
  <c r="L92" i="38" a="1"/>
  <c r="L92" i="38"/>
  <c r="I92" i="38"/>
  <c r="J92" i="38" a="1"/>
  <c r="J92" i="38"/>
  <c r="G92" i="38"/>
  <c r="H92" i="38" a="1"/>
  <c r="H92" i="38"/>
  <c r="E92" i="38"/>
  <c r="F92" i="38" a="1"/>
  <c r="F92" i="38"/>
  <c r="C92" i="38"/>
  <c r="D92" i="38" a="1"/>
  <c r="D92" i="38"/>
  <c r="N91" i="38"/>
  <c r="A86" i="38"/>
  <c r="M91" i="38"/>
  <c r="L91" i="38"/>
  <c r="K91" i="38"/>
  <c r="J91" i="38"/>
  <c r="I91" i="38"/>
  <c r="H91" i="38"/>
  <c r="G91" i="38"/>
  <c r="F91" i="38"/>
  <c r="E91" i="38"/>
  <c r="D91" i="38"/>
  <c r="C91" i="38"/>
  <c r="N90" i="38"/>
  <c r="M90" i="38"/>
  <c r="L90" i="38"/>
  <c r="K90" i="38"/>
  <c r="J90" i="38"/>
  <c r="I90" i="38"/>
  <c r="H90" i="38"/>
  <c r="G90" i="38"/>
  <c r="F90" i="38"/>
  <c r="E90" i="38"/>
  <c r="D90" i="38"/>
  <c r="C90" i="38"/>
  <c r="N89" i="38"/>
  <c r="M89" i="38"/>
  <c r="L89" i="38"/>
  <c r="K89" i="38"/>
  <c r="J89" i="38"/>
  <c r="I89" i="38"/>
  <c r="H89" i="38"/>
  <c r="G89" i="38"/>
  <c r="F89" i="38"/>
  <c r="E89" i="38"/>
  <c r="D89" i="38"/>
  <c r="C89" i="38"/>
  <c r="N88" i="38"/>
  <c r="M88" i="38"/>
  <c r="L88" i="38"/>
  <c r="K88" i="38"/>
  <c r="J88" i="38"/>
  <c r="I88" i="38"/>
  <c r="H88" i="38"/>
  <c r="G88" i="38"/>
  <c r="F88" i="38"/>
  <c r="E88" i="38"/>
  <c r="D88" i="38"/>
  <c r="C88" i="38"/>
  <c r="N87" i="38"/>
  <c r="M87" i="38"/>
  <c r="L87" i="38"/>
  <c r="K87" i="38"/>
  <c r="J87" i="38"/>
  <c r="I87" i="38"/>
  <c r="H87" i="38"/>
  <c r="G87" i="38"/>
  <c r="F87" i="38"/>
  <c r="E87" i="38"/>
  <c r="D87" i="38"/>
  <c r="C87" i="38"/>
  <c r="R86" i="38"/>
  <c r="Q86" i="38"/>
  <c r="P86" i="38"/>
  <c r="O86" i="38"/>
  <c r="M86" i="38"/>
  <c r="N86" i="38" a="1"/>
  <c r="N86" i="38"/>
  <c r="K86" i="38"/>
  <c r="L86" i="38" a="1"/>
  <c r="L86" i="38"/>
  <c r="I86" i="38"/>
  <c r="J86" i="38" a="1"/>
  <c r="J86" i="38"/>
  <c r="G86" i="38"/>
  <c r="H86" i="38" a="1"/>
  <c r="H86" i="38"/>
  <c r="E86" i="38"/>
  <c r="F86" i="38" a="1"/>
  <c r="F86" i="38"/>
  <c r="C86" i="38"/>
  <c r="D86" i="38" a="1"/>
  <c r="D86" i="38"/>
  <c r="N85" i="38"/>
  <c r="A80" i="38"/>
  <c r="M85" i="38"/>
  <c r="L85" i="38"/>
  <c r="K85" i="38"/>
  <c r="J85" i="38"/>
  <c r="I85" i="38"/>
  <c r="H85" i="38"/>
  <c r="G85" i="38"/>
  <c r="F85" i="38"/>
  <c r="E85" i="38"/>
  <c r="D85" i="38"/>
  <c r="C85" i="38"/>
  <c r="N84" i="38"/>
  <c r="M84" i="38"/>
  <c r="L84" i="38"/>
  <c r="K84" i="38"/>
  <c r="J84" i="38"/>
  <c r="I84" i="38"/>
  <c r="H84" i="38"/>
  <c r="G84" i="38"/>
  <c r="F84" i="38"/>
  <c r="E84" i="38"/>
  <c r="D84" i="38"/>
  <c r="C84" i="38"/>
  <c r="N83" i="38"/>
  <c r="M83" i="38"/>
  <c r="L83" i="38"/>
  <c r="K83" i="38"/>
  <c r="J83" i="38"/>
  <c r="I83" i="38"/>
  <c r="H83" i="38"/>
  <c r="G83" i="38"/>
  <c r="F83" i="38"/>
  <c r="E83" i="38"/>
  <c r="D83" i="38"/>
  <c r="C83" i="38"/>
  <c r="N82" i="38"/>
  <c r="M82" i="38"/>
  <c r="L82" i="38"/>
  <c r="K82" i="38"/>
  <c r="J82" i="38"/>
  <c r="I82" i="38"/>
  <c r="H82" i="38"/>
  <c r="G82" i="38"/>
  <c r="F82" i="38"/>
  <c r="E82" i="38"/>
  <c r="D82" i="38"/>
  <c r="C82" i="38"/>
  <c r="N81" i="38"/>
  <c r="M81" i="38"/>
  <c r="L81" i="38"/>
  <c r="K81" i="38"/>
  <c r="J81" i="38"/>
  <c r="I81" i="38"/>
  <c r="H81" i="38"/>
  <c r="G81" i="38"/>
  <c r="F81" i="38"/>
  <c r="E81" i="38"/>
  <c r="D81" i="38"/>
  <c r="C81" i="38"/>
  <c r="R80" i="38"/>
  <c r="Q80" i="38"/>
  <c r="P80" i="38"/>
  <c r="O80" i="38"/>
  <c r="M80" i="38"/>
  <c r="N80" i="38" a="1"/>
  <c r="N80" i="38"/>
  <c r="K80" i="38"/>
  <c r="L80" i="38" a="1"/>
  <c r="L80" i="38"/>
  <c r="I80" i="38"/>
  <c r="J80" i="38" a="1"/>
  <c r="J80" i="38"/>
  <c r="G80" i="38"/>
  <c r="H80" i="38" a="1"/>
  <c r="H80" i="38"/>
  <c r="E80" i="38"/>
  <c r="F80" i="38" a="1"/>
  <c r="F80" i="38"/>
  <c r="C80" i="38"/>
  <c r="D80" i="38" a="1"/>
  <c r="D80" i="38"/>
  <c r="N79" i="38"/>
  <c r="A74" i="38"/>
  <c r="M79" i="38"/>
  <c r="L79" i="38"/>
  <c r="K79" i="38"/>
  <c r="J79" i="38"/>
  <c r="I79" i="38"/>
  <c r="H79" i="38"/>
  <c r="G79" i="38"/>
  <c r="F79" i="38"/>
  <c r="E79" i="38"/>
  <c r="D79" i="38"/>
  <c r="C79" i="38"/>
  <c r="N78" i="38"/>
  <c r="M78" i="38"/>
  <c r="L78" i="38"/>
  <c r="K78" i="38"/>
  <c r="J78" i="38"/>
  <c r="I78" i="38"/>
  <c r="H78" i="38"/>
  <c r="G78" i="38"/>
  <c r="F78" i="38"/>
  <c r="E78" i="38"/>
  <c r="D78" i="38"/>
  <c r="C78" i="38"/>
  <c r="N77" i="38"/>
  <c r="M77" i="38"/>
  <c r="L77" i="38"/>
  <c r="K77" i="38"/>
  <c r="J77" i="38"/>
  <c r="I77" i="38"/>
  <c r="H77" i="38"/>
  <c r="G77" i="38"/>
  <c r="F77" i="38"/>
  <c r="E77" i="38"/>
  <c r="D77" i="38"/>
  <c r="C77" i="38"/>
  <c r="N76" i="38"/>
  <c r="M76" i="38"/>
  <c r="L76" i="38"/>
  <c r="K76" i="38"/>
  <c r="J76" i="38"/>
  <c r="I76" i="38"/>
  <c r="H76" i="38"/>
  <c r="G76" i="38"/>
  <c r="F76" i="38"/>
  <c r="E76" i="38"/>
  <c r="D76" i="38"/>
  <c r="C76" i="38"/>
  <c r="N75" i="38"/>
  <c r="M75" i="38"/>
  <c r="L75" i="38"/>
  <c r="K75" i="38"/>
  <c r="J75" i="38"/>
  <c r="I75" i="38"/>
  <c r="H75" i="38"/>
  <c r="G75" i="38"/>
  <c r="F75" i="38"/>
  <c r="E75" i="38"/>
  <c r="D75" i="38"/>
  <c r="C75" i="38"/>
  <c r="V74" i="38"/>
  <c r="U74" i="38"/>
  <c r="R74" i="38"/>
  <c r="Q74" i="38"/>
  <c r="P74" i="38"/>
  <c r="O74" i="38"/>
  <c r="M74" i="38"/>
  <c r="N74" i="38" a="1"/>
  <c r="N74" i="38"/>
  <c r="K74" i="38"/>
  <c r="L74" i="38" a="1"/>
  <c r="L74" i="38"/>
  <c r="I74" i="38"/>
  <c r="J74" i="38" a="1"/>
  <c r="J74" i="38"/>
  <c r="G74" i="38"/>
  <c r="H74" i="38" a="1"/>
  <c r="H74" i="38"/>
  <c r="E74" i="38"/>
  <c r="F74" i="38" a="1"/>
  <c r="F74" i="38"/>
  <c r="C74" i="38"/>
  <c r="D74" i="38" a="1"/>
  <c r="D74" i="38"/>
  <c r="N73" i="38"/>
  <c r="A68" i="38"/>
  <c r="M73" i="38"/>
  <c r="L73" i="38"/>
  <c r="K73" i="38"/>
  <c r="J73" i="38"/>
  <c r="I73" i="38"/>
  <c r="H73" i="38"/>
  <c r="G73" i="38"/>
  <c r="F73" i="38"/>
  <c r="E73" i="38"/>
  <c r="D73" i="38"/>
  <c r="C73" i="38"/>
  <c r="N72" i="38"/>
  <c r="M72" i="38"/>
  <c r="L72" i="38"/>
  <c r="K72" i="38"/>
  <c r="J72" i="38"/>
  <c r="I72" i="38"/>
  <c r="H72" i="38"/>
  <c r="G72" i="38"/>
  <c r="F72" i="38"/>
  <c r="E72" i="38"/>
  <c r="D72" i="38"/>
  <c r="C72" i="38"/>
  <c r="N71" i="38"/>
  <c r="M71" i="38"/>
  <c r="L71" i="38"/>
  <c r="K71" i="38"/>
  <c r="J71" i="38"/>
  <c r="I71" i="38"/>
  <c r="H71" i="38"/>
  <c r="G71" i="38"/>
  <c r="F71" i="38"/>
  <c r="E71" i="38"/>
  <c r="D71" i="38"/>
  <c r="C71" i="38"/>
  <c r="N70" i="38"/>
  <c r="M70" i="38"/>
  <c r="L70" i="38"/>
  <c r="K70" i="38"/>
  <c r="J70" i="38"/>
  <c r="I70" i="38"/>
  <c r="H70" i="38"/>
  <c r="G70" i="38"/>
  <c r="F70" i="38"/>
  <c r="E70" i="38"/>
  <c r="D70" i="38"/>
  <c r="C70" i="38"/>
  <c r="N69" i="38"/>
  <c r="M69" i="38"/>
  <c r="L69" i="38"/>
  <c r="K69" i="38"/>
  <c r="J69" i="38"/>
  <c r="I69" i="38"/>
  <c r="H69" i="38"/>
  <c r="G69" i="38"/>
  <c r="F69" i="38"/>
  <c r="E69" i="38"/>
  <c r="D69" i="38"/>
  <c r="C69" i="38"/>
  <c r="V68" i="38"/>
  <c r="U68" i="38"/>
  <c r="R68" i="38"/>
  <c r="Q68" i="38"/>
  <c r="P68" i="38"/>
  <c r="O68" i="38"/>
  <c r="M68" i="38"/>
  <c r="N68" i="38" a="1"/>
  <c r="N68" i="38"/>
  <c r="K68" i="38"/>
  <c r="L68" i="38" a="1"/>
  <c r="L68" i="38"/>
  <c r="I68" i="38"/>
  <c r="J68" i="38" a="1"/>
  <c r="J68" i="38"/>
  <c r="G68" i="38"/>
  <c r="H68" i="38" a="1"/>
  <c r="H68" i="38"/>
  <c r="E68" i="38"/>
  <c r="F68" i="38" a="1"/>
  <c r="F68" i="38"/>
  <c r="C68" i="38"/>
  <c r="D68" i="38" a="1"/>
  <c r="D68" i="38"/>
  <c r="N67" i="38"/>
  <c r="A62" i="38"/>
  <c r="M67" i="38"/>
  <c r="L67" i="38"/>
  <c r="K67" i="38"/>
  <c r="J67" i="38"/>
  <c r="I67" i="38"/>
  <c r="H67" i="38"/>
  <c r="G67" i="38"/>
  <c r="F67" i="38"/>
  <c r="E67" i="38"/>
  <c r="D67" i="38"/>
  <c r="C67" i="38"/>
  <c r="N66" i="38"/>
  <c r="M66" i="38"/>
  <c r="L66" i="38"/>
  <c r="K66" i="38"/>
  <c r="J66" i="38"/>
  <c r="I66" i="38"/>
  <c r="H66" i="38"/>
  <c r="G66" i="38"/>
  <c r="F66" i="38"/>
  <c r="E66" i="38"/>
  <c r="D66" i="38"/>
  <c r="C66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V62" i="38"/>
  <c r="U62" i="38"/>
  <c r="R62" i="38"/>
  <c r="Q62" i="38"/>
  <c r="P62" i="38"/>
  <c r="O62" i="38"/>
  <c r="M62" i="38"/>
  <c r="N62" i="38" a="1"/>
  <c r="N62" i="38"/>
  <c r="K62" i="38"/>
  <c r="L62" i="38" a="1"/>
  <c r="L62" i="38"/>
  <c r="I62" i="38"/>
  <c r="J62" i="38" a="1"/>
  <c r="J62" i="38"/>
  <c r="G62" i="38"/>
  <c r="H62" i="38" a="1"/>
  <c r="H62" i="38"/>
  <c r="E62" i="38"/>
  <c r="F62" i="38" a="1"/>
  <c r="F62" i="38"/>
  <c r="C62" i="38"/>
  <c r="D62" i="38" a="1"/>
  <c r="D62" i="38"/>
  <c r="N61" i="38"/>
  <c r="A56" i="38"/>
  <c r="M61" i="38"/>
  <c r="L61" i="38"/>
  <c r="K61" i="38"/>
  <c r="J61" i="38"/>
  <c r="I61" i="38"/>
  <c r="H61" i="38"/>
  <c r="G61" i="38"/>
  <c r="F61" i="38"/>
  <c r="E61" i="38"/>
  <c r="D61" i="38"/>
  <c r="C61" i="38"/>
  <c r="N60" i="38"/>
  <c r="M60" i="38"/>
  <c r="L60" i="38"/>
  <c r="K60" i="38"/>
  <c r="J60" i="38"/>
  <c r="I60" i="38"/>
  <c r="H60" i="38"/>
  <c r="G60" i="38"/>
  <c r="F60" i="38"/>
  <c r="E60" i="38"/>
  <c r="D60" i="38"/>
  <c r="C60" i="38"/>
  <c r="N59" i="38"/>
  <c r="M59" i="38"/>
  <c r="L59" i="38"/>
  <c r="K59" i="38"/>
  <c r="J59" i="38"/>
  <c r="I59" i="38"/>
  <c r="H59" i="38"/>
  <c r="G59" i="38"/>
  <c r="F59" i="38"/>
  <c r="E59" i="38"/>
  <c r="D59" i="38"/>
  <c r="C59" i="38"/>
  <c r="N58" i="38"/>
  <c r="M58" i="38"/>
  <c r="L58" i="38"/>
  <c r="K58" i="38"/>
  <c r="J58" i="38"/>
  <c r="I58" i="38"/>
  <c r="H58" i="38"/>
  <c r="G58" i="38"/>
  <c r="F58" i="38"/>
  <c r="E58" i="38"/>
  <c r="D58" i="38"/>
  <c r="C58" i="38"/>
  <c r="N57" i="38"/>
  <c r="M57" i="38"/>
  <c r="L57" i="38"/>
  <c r="K57" i="38"/>
  <c r="J57" i="38"/>
  <c r="I57" i="38"/>
  <c r="H57" i="38"/>
  <c r="G57" i="38"/>
  <c r="F57" i="38"/>
  <c r="E57" i="38"/>
  <c r="D57" i="38"/>
  <c r="C57" i="38"/>
  <c r="V56" i="38"/>
  <c r="U56" i="38"/>
  <c r="R56" i="38"/>
  <c r="Q56" i="38"/>
  <c r="P56" i="38"/>
  <c r="O56" i="38"/>
  <c r="M56" i="38"/>
  <c r="N56" i="38" a="1"/>
  <c r="N56" i="38"/>
  <c r="K56" i="38"/>
  <c r="L56" i="38" a="1"/>
  <c r="L56" i="38"/>
  <c r="I56" i="38"/>
  <c r="J56" i="38" a="1"/>
  <c r="J56" i="38"/>
  <c r="G56" i="38"/>
  <c r="H56" i="38" a="1"/>
  <c r="H56" i="38"/>
  <c r="E56" i="38"/>
  <c r="F56" i="38" a="1"/>
  <c r="F56" i="38"/>
  <c r="C56" i="38"/>
  <c r="D56" i="38" a="1"/>
  <c r="D56" i="38"/>
  <c r="N55" i="38"/>
  <c r="A50" i="38"/>
  <c r="M55" i="38"/>
  <c r="L55" i="38"/>
  <c r="K55" i="38"/>
  <c r="J55" i="38"/>
  <c r="I55" i="38"/>
  <c r="H55" i="38"/>
  <c r="G55" i="38"/>
  <c r="F55" i="38"/>
  <c r="E55" i="38"/>
  <c r="D55" i="38"/>
  <c r="C55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N53" i="38"/>
  <c r="M53" i="38"/>
  <c r="L53" i="38"/>
  <c r="K53" i="38"/>
  <c r="J53" i="38"/>
  <c r="I53" i="38"/>
  <c r="H53" i="38"/>
  <c r="G53" i="38"/>
  <c r="F53" i="38"/>
  <c r="E53" i="38"/>
  <c r="D53" i="38"/>
  <c r="C53" i="38"/>
  <c r="N52" i="38"/>
  <c r="M52" i="38"/>
  <c r="L52" i="38"/>
  <c r="K52" i="38"/>
  <c r="J52" i="38"/>
  <c r="I52" i="38"/>
  <c r="H52" i="38"/>
  <c r="G52" i="38"/>
  <c r="F52" i="38"/>
  <c r="E52" i="38"/>
  <c r="D52" i="38"/>
  <c r="C52" i="38"/>
  <c r="N51" i="38"/>
  <c r="M51" i="38"/>
  <c r="L51" i="38"/>
  <c r="K51" i="38"/>
  <c r="J51" i="38"/>
  <c r="I51" i="38"/>
  <c r="H51" i="38"/>
  <c r="G51" i="38"/>
  <c r="F51" i="38"/>
  <c r="E51" i="38"/>
  <c r="D51" i="38"/>
  <c r="C51" i="38"/>
  <c r="V50" i="38"/>
  <c r="U50" i="38"/>
  <c r="R50" i="38"/>
  <c r="Q50" i="38"/>
  <c r="P50" i="38"/>
  <c r="O50" i="38"/>
  <c r="M50" i="38"/>
  <c r="N50" i="38" a="1"/>
  <c r="N50" i="38"/>
  <c r="K50" i="38"/>
  <c r="L50" i="38" a="1"/>
  <c r="L50" i="38"/>
  <c r="I50" i="38"/>
  <c r="J50" i="38" a="1"/>
  <c r="J50" i="38"/>
  <c r="G50" i="38"/>
  <c r="H50" i="38" a="1"/>
  <c r="H50" i="38"/>
  <c r="E50" i="38"/>
  <c r="F50" i="38" a="1"/>
  <c r="F50" i="38"/>
  <c r="C50" i="38"/>
  <c r="D50" i="38" a="1"/>
  <c r="D50" i="38"/>
  <c r="N49" i="38"/>
  <c r="A44" i="38"/>
  <c r="M49" i="38"/>
  <c r="L49" i="38"/>
  <c r="K49" i="38"/>
  <c r="J49" i="38"/>
  <c r="I49" i="38"/>
  <c r="H49" i="38"/>
  <c r="G49" i="38"/>
  <c r="F49" i="38"/>
  <c r="E49" i="38"/>
  <c r="D49" i="38"/>
  <c r="C49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N47" i="38"/>
  <c r="M47" i="38"/>
  <c r="L47" i="38"/>
  <c r="K47" i="38"/>
  <c r="J47" i="38"/>
  <c r="I47" i="38"/>
  <c r="H47" i="38"/>
  <c r="G47" i="38"/>
  <c r="F47" i="38"/>
  <c r="E47" i="38"/>
  <c r="D47" i="38"/>
  <c r="C47" i="38"/>
  <c r="N46" i="38"/>
  <c r="M46" i="38"/>
  <c r="L46" i="38"/>
  <c r="K46" i="38"/>
  <c r="J46" i="38"/>
  <c r="I46" i="38"/>
  <c r="H46" i="38"/>
  <c r="G46" i="38"/>
  <c r="F46" i="38"/>
  <c r="E46" i="38"/>
  <c r="D46" i="38"/>
  <c r="C46" i="38"/>
  <c r="N45" i="38"/>
  <c r="M45" i="38"/>
  <c r="L45" i="38"/>
  <c r="K45" i="38"/>
  <c r="J45" i="38"/>
  <c r="I45" i="38"/>
  <c r="H45" i="38"/>
  <c r="G45" i="38"/>
  <c r="F45" i="38"/>
  <c r="E45" i="38"/>
  <c r="D45" i="38"/>
  <c r="C45" i="38"/>
  <c r="V44" i="38"/>
  <c r="U44" i="38"/>
  <c r="R44" i="38"/>
  <c r="Q44" i="38"/>
  <c r="P44" i="38"/>
  <c r="O44" i="38"/>
  <c r="M44" i="38"/>
  <c r="N44" i="38" a="1"/>
  <c r="N44" i="38"/>
  <c r="K44" i="38"/>
  <c r="L44" i="38" a="1"/>
  <c r="L44" i="38"/>
  <c r="I44" i="38"/>
  <c r="J44" i="38" a="1"/>
  <c r="J44" i="38"/>
  <c r="G44" i="38"/>
  <c r="H44" i="38" a="1"/>
  <c r="H44" i="38"/>
  <c r="E44" i="38"/>
  <c r="F44" i="38" a="1"/>
  <c r="F44" i="38"/>
  <c r="C44" i="38"/>
  <c r="D44" i="38" a="1"/>
  <c r="D44" i="38"/>
  <c r="N43" i="38"/>
  <c r="A38" i="38"/>
  <c r="M43" i="38"/>
  <c r="L43" i="38"/>
  <c r="K43" i="38"/>
  <c r="J43" i="38"/>
  <c r="I43" i="38"/>
  <c r="H43" i="38"/>
  <c r="G43" i="38"/>
  <c r="F43" i="38"/>
  <c r="E43" i="38"/>
  <c r="D43" i="38"/>
  <c r="C43" i="38"/>
  <c r="N42" i="38"/>
  <c r="M42" i="38"/>
  <c r="L42" i="38"/>
  <c r="K42" i="38"/>
  <c r="J42" i="38"/>
  <c r="I42" i="38"/>
  <c r="H42" i="38"/>
  <c r="G42" i="38"/>
  <c r="F42" i="38"/>
  <c r="E42" i="38"/>
  <c r="D42" i="38"/>
  <c r="C42" i="38"/>
  <c r="N41" i="38"/>
  <c r="M41" i="38"/>
  <c r="L41" i="38"/>
  <c r="K41" i="38"/>
  <c r="J41" i="38"/>
  <c r="I41" i="38"/>
  <c r="H41" i="38"/>
  <c r="G41" i="38"/>
  <c r="F41" i="38"/>
  <c r="E41" i="38"/>
  <c r="D41" i="38"/>
  <c r="C41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V38" i="38"/>
  <c r="U38" i="38"/>
  <c r="R38" i="38"/>
  <c r="Q38" i="38"/>
  <c r="P38" i="38"/>
  <c r="O38" i="38"/>
  <c r="M38" i="38"/>
  <c r="N38" i="38" a="1"/>
  <c r="N38" i="38"/>
  <c r="K38" i="38"/>
  <c r="L38" i="38" a="1"/>
  <c r="L38" i="38"/>
  <c r="I38" i="38"/>
  <c r="J38" i="38" a="1"/>
  <c r="J38" i="38"/>
  <c r="G38" i="38"/>
  <c r="H38" i="38" a="1"/>
  <c r="H38" i="38"/>
  <c r="E38" i="38"/>
  <c r="F38" i="38" a="1"/>
  <c r="F38" i="38"/>
  <c r="C38" i="38"/>
  <c r="D38" i="38" a="1"/>
  <c r="D38" i="38"/>
  <c r="N37" i="38"/>
  <c r="A32" i="38"/>
  <c r="M37" i="38"/>
  <c r="L37" i="38"/>
  <c r="K37" i="38"/>
  <c r="J37" i="38"/>
  <c r="I37" i="38"/>
  <c r="H37" i="38"/>
  <c r="G37" i="38"/>
  <c r="F37" i="38"/>
  <c r="E37" i="38"/>
  <c r="D37" i="38"/>
  <c r="C37" i="38"/>
  <c r="N36" i="38"/>
  <c r="M36" i="38"/>
  <c r="L36" i="38"/>
  <c r="K36" i="38"/>
  <c r="J36" i="38"/>
  <c r="I36" i="38"/>
  <c r="H36" i="38"/>
  <c r="G36" i="38"/>
  <c r="F36" i="38"/>
  <c r="E36" i="38"/>
  <c r="D36" i="38"/>
  <c r="C36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V32" i="38"/>
  <c r="U32" i="38"/>
  <c r="R32" i="38"/>
  <c r="Q32" i="38"/>
  <c r="P32" i="38"/>
  <c r="O32" i="38"/>
  <c r="M32" i="38"/>
  <c r="N32" i="38" a="1"/>
  <c r="N32" i="38"/>
  <c r="K32" i="38"/>
  <c r="L32" i="38" a="1"/>
  <c r="L32" i="38"/>
  <c r="I32" i="38"/>
  <c r="J32" i="38" a="1"/>
  <c r="J32" i="38"/>
  <c r="G32" i="38"/>
  <c r="H32" i="38" a="1"/>
  <c r="H32" i="38"/>
  <c r="E32" i="38"/>
  <c r="F32" i="38" a="1"/>
  <c r="F32" i="38"/>
  <c r="C32" i="38"/>
  <c r="D32" i="38" a="1"/>
  <c r="D32" i="38"/>
  <c r="N31" i="38"/>
  <c r="A26" i="38"/>
  <c r="M31" i="38"/>
  <c r="L31" i="38"/>
  <c r="K31" i="38"/>
  <c r="J31" i="38"/>
  <c r="I31" i="38"/>
  <c r="H31" i="38"/>
  <c r="G31" i="38"/>
  <c r="F31" i="38"/>
  <c r="E31" i="38"/>
  <c r="D31" i="38"/>
  <c r="C31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V26" i="38"/>
  <c r="U26" i="38"/>
  <c r="R26" i="38"/>
  <c r="Q26" i="38"/>
  <c r="P26" i="38"/>
  <c r="O26" i="38"/>
  <c r="M26" i="38"/>
  <c r="N26" i="38" a="1"/>
  <c r="N26" i="38"/>
  <c r="K26" i="38"/>
  <c r="L26" i="38" a="1"/>
  <c r="L26" i="38"/>
  <c r="I26" i="38"/>
  <c r="J26" i="38" a="1"/>
  <c r="J26" i="38"/>
  <c r="G26" i="38"/>
  <c r="H26" i="38" a="1"/>
  <c r="H26" i="38"/>
  <c r="E26" i="38"/>
  <c r="F26" i="38" a="1"/>
  <c r="F26" i="38"/>
  <c r="C26" i="38"/>
  <c r="D26" i="38" a="1"/>
  <c r="D26" i="38"/>
  <c r="N25" i="38"/>
  <c r="A20" i="38"/>
  <c r="M25" i="38"/>
  <c r="L25" i="38"/>
  <c r="K25" i="38"/>
  <c r="J25" i="38"/>
  <c r="I25" i="38"/>
  <c r="H25" i="38"/>
  <c r="G25" i="38"/>
  <c r="F25" i="38"/>
  <c r="E25" i="38"/>
  <c r="D25" i="38"/>
  <c r="C25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N23" i="38"/>
  <c r="M23" i="38"/>
  <c r="L23" i="38"/>
  <c r="K23" i="38"/>
  <c r="J23" i="38"/>
  <c r="I23" i="38"/>
  <c r="H23" i="38"/>
  <c r="G23" i="38"/>
  <c r="F23" i="38"/>
  <c r="E23" i="38"/>
  <c r="D23" i="38"/>
  <c r="C23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V20" i="38"/>
  <c r="U20" i="38"/>
  <c r="R20" i="38"/>
  <c r="Q20" i="38"/>
  <c r="P20" i="38"/>
  <c r="O20" i="38"/>
  <c r="M20" i="38"/>
  <c r="N20" i="38" a="1"/>
  <c r="N20" i="38"/>
  <c r="K20" i="38"/>
  <c r="L20" i="38" a="1"/>
  <c r="L20" i="38"/>
  <c r="I20" i="38"/>
  <c r="J20" i="38" a="1"/>
  <c r="J20" i="38"/>
  <c r="G20" i="38"/>
  <c r="H20" i="38" a="1"/>
  <c r="H20" i="38"/>
  <c r="E20" i="38"/>
  <c r="F20" i="38" a="1"/>
  <c r="F20" i="38"/>
  <c r="C20" i="38"/>
  <c r="D20" i="38" a="1"/>
  <c r="D20" i="38"/>
  <c r="N19" i="38"/>
  <c r="A14" i="38"/>
  <c r="M19" i="38"/>
  <c r="L19" i="38"/>
  <c r="K19" i="38"/>
  <c r="J19" i="38"/>
  <c r="I19" i="38"/>
  <c r="H19" i="38"/>
  <c r="G19" i="38"/>
  <c r="F19" i="38"/>
  <c r="E19" i="38"/>
  <c r="D19" i="38"/>
  <c r="C19" i="38"/>
  <c r="N18" i="38"/>
  <c r="M18" i="38"/>
  <c r="L18" i="38"/>
  <c r="K18" i="38"/>
  <c r="J18" i="38"/>
  <c r="I18" i="38"/>
  <c r="H18" i="38"/>
  <c r="G18" i="38"/>
  <c r="F18" i="38"/>
  <c r="E18" i="38"/>
  <c r="D18" i="38"/>
  <c r="C18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V14" i="38"/>
  <c r="U14" i="38"/>
  <c r="R14" i="38"/>
  <c r="Q14" i="38"/>
  <c r="P14" i="38"/>
  <c r="O14" i="38"/>
  <c r="M14" i="38"/>
  <c r="N14" i="38" a="1"/>
  <c r="N14" i="38"/>
  <c r="K14" i="38"/>
  <c r="L14" i="38" a="1"/>
  <c r="L14" i="38"/>
  <c r="I14" i="38"/>
  <c r="J14" i="38" a="1"/>
  <c r="J14" i="38"/>
  <c r="G14" i="38"/>
  <c r="H14" i="38" a="1"/>
  <c r="H14" i="38"/>
  <c r="E14" i="38"/>
  <c r="F14" i="38" a="1"/>
  <c r="F14" i="38"/>
  <c r="C14" i="38"/>
  <c r="D14" i="38" a="1"/>
  <c r="D14" i="38"/>
  <c r="N13" i="38"/>
  <c r="A8" i="38"/>
  <c r="M13" i="38"/>
  <c r="L13" i="38"/>
  <c r="K13" i="38"/>
  <c r="J13" i="38"/>
  <c r="I13" i="38"/>
  <c r="H13" i="38"/>
  <c r="G13" i="38"/>
  <c r="F13" i="38"/>
  <c r="E13" i="38"/>
  <c r="D13" i="38"/>
  <c r="C13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N11" i="38"/>
  <c r="M11" i="38"/>
  <c r="L11" i="38"/>
  <c r="K11" i="38"/>
  <c r="J11" i="38"/>
  <c r="I11" i="38"/>
  <c r="H11" i="38"/>
  <c r="G11" i="38"/>
  <c r="F11" i="38"/>
  <c r="E11" i="38"/>
  <c r="D11" i="38"/>
  <c r="C11" i="38"/>
  <c r="N10" i="38"/>
  <c r="M10" i="38"/>
  <c r="L10" i="38"/>
  <c r="K10" i="38"/>
  <c r="J10" i="38"/>
  <c r="I10" i="38"/>
  <c r="H10" i="38"/>
  <c r="G10" i="38"/>
  <c r="F10" i="38"/>
  <c r="E10" i="38"/>
  <c r="D10" i="38"/>
  <c r="C10" i="38"/>
  <c r="N9" i="38"/>
  <c r="M9" i="38"/>
  <c r="L9" i="38"/>
  <c r="K9" i="38"/>
  <c r="J9" i="38"/>
  <c r="I9" i="38"/>
  <c r="H9" i="38"/>
  <c r="G9" i="38"/>
  <c r="F9" i="38"/>
  <c r="E9" i="38"/>
  <c r="D9" i="38"/>
  <c r="C9" i="38"/>
  <c r="V8" i="38"/>
  <c r="U8" i="38"/>
  <c r="R8" i="38"/>
  <c r="Q8" i="38"/>
  <c r="P8" i="38"/>
  <c r="O8" i="38"/>
  <c r="M8" i="38"/>
  <c r="N8" i="38" a="1"/>
  <c r="N8" i="38"/>
  <c r="K8" i="38"/>
  <c r="L8" i="38" a="1"/>
  <c r="L8" i="38"/>
  <c r="I8" i="38"/>
  <c r="J8" i="38" a="1"/>
  <c r="J8" i="38"/>
  <c r="G8" i="38"/>
  <c r="H8" i="38" a="1"/>
  <c r="H8" i="38"/>
  <c r="E8" i="38"/>
  <c r="F8" i="38" a="1"/>
  <c r="F8" i="38"/>
  <c r="C8" i="38"/>
  <c r="D8" i="38" a="1"/>
  <c r="D8" i="38"/>
  <c r="M3" i="38"/>
  <c r="K3" i="38"/>
  <c r="J3" i="38"/>
  <c r="M2" i="38"/>
  <c r="K2" i="38"/>
  <c r="J2" i="38"/>
  <c r="N607" i="36"/>
  <c r="M607" i="36"/>
  <c r="L607" i="36"/>
  <c r="K607" i="36"/>
  <c r="J607" i="36"/>
  <c r="I607" i="36"/>
  <c r="H607" i="36"/>
  <c r="G607" i="36"/>
  <c r="F607" i="36"/>
  <c r="E607" i="36"/>
  <c r="D607" i="36"/>
  <c r="C607" i="36"/>
  <c r="N606" i="36"/>
  <c r="M606" i="36"/>
  <c r="L606" i="36"/>
  <c r="K606" i="36"/>
  <c r="J606" i="36"/>
  <c r="I606" i="36"/>
  <c r="H606" i="36"/>
  <c r="G606" i="36"/>
  <c r="F606" i="36"/>
  <c r="E606" i="36"/>
  <c r="D606" i="36"/>
  <c r="C606" i="36"/>
  <c r="N605" i="36"/>
  <c r="M605" i="36"/>
  <c r="L605" i="36"/>
  <c r="K605" i="36"/>
  <c r="J605" i="36"/>
  <c r="I605" i="36"/>
  <c r="H605" i="36"/>
  <c r="G605" i="36"/>
  <c r="F605" i="36"/>
  <c r="E605" i="36"/>
  <c r="D605" i="36"/>
  <c r="C605" i="36"/>
  <c r="N604" i="36"/>
  <c r="M604" i="36"/>
  <c r="L604" i="36"/>
  <c r="K604" i="36"/>
  <c r="J604" i="36"/>
  <c r="I604" i="36"/>
  <c r="H604" i="36"/>
  <c r="G604" i="36"/>
  <c r="F604" i="36"/>
  <c r="E604" i="36"/>
  <c r="D604" i="36"/>
  <c r="C604" i="36"/>
  <c r="N603" i="36"/>
  <c r="M603" i="36"/>
  <c r="L603" i="36"/>
  <c r="K603" i="36"/>
  <c r="J603" i="36"/>
  <c r="I603" i="36"/>
  <c r="H603" i="36"/>
  <c r="G603" i="36"/>
  <c r="F603" i="36"/>
  <c r="E603" i="36"/>
  <c r="D603" i="36"/>
  <c r="C603" i="36"/>
  <c r="V602" i="36"/>
  <c r="U602" i="36"/>
  <c r="R602" i="36"/>
  <c r="Q602" i="36"/>
  <c r="A140" i="36"/>
  <c r="P602" i="36"/>
  <c r="O602" i="36"/>
  <c r="M602" i="36"/>
  <c r="N602" i="36" a="1"/>
  <c r="N602" i="36"/>
  <c r="K602" i="36"/>
  <c r="L602" i="36" a="1"/>
  <c r="L602" i="36"/>
  <c r="I602" i="36"/>
  <c r="J602" i="36" a="1"/>
  <c r="J602" i="36"/>
  <c r="G602" i="36"/>
  <c r="H602" i="36" a="1"/>
  <c r="H602" i="36"/>
  <c r="E602" i="36"/>
  <c r="F602" i="36" a="1"/>
  <c r="F602" i="36"/>
  <c r="C602" i="36"/>
  <c r="D602" i="36" a="1"/>
  <c r="D602" i="36"/>
  <c r="A602" i="36"/>
  <c r="N601" i="36"/>
  <c r="A596" i="36"/>
  <c r="M601" i="36"/>
  <c r="L601" i="36"/>
  <c r="K601" i="36"/>
  <c r="J601" i="36"/>
  <c r="I601" i="36"/>
  <c r="H601" i="36"/>
  <c r="G601" i="36"/>
  <c r="F601" i="36"/>
  <c r="E601" i="36"/>
  <c r="D601" i="36"/>
  <c r="C601" i="36"/>
  <c r="N600" i="36"/>
  <c r="M600" i="36"/>
  <c r="L600" i="36"/>
  <c r="K600" i="36"/>
  <c r="J600" i="36"/>
  <c r="I600" i="36"/>
  <c r="H600" i="36"/>
  <c r="G600" i="36"/>
  <c r="F600" i="36"/>
  <c r="E600" i="36"/>
  <c r="D600" i="36"/>
  <c r="C600" i="36"/>
  <c r="N599" i="36"/>
  <c r="M599" i="36"/>
  <c r="L599" i="36"/>
  <c r="K599" i="36"/>
  <c r="J599" i="36"/>
  <c r="I599" i="36"/>
  <c r="H599" i="36"/>
  <c r="G599" i="36"/>
  <c r="F599" i="36"/>
  <c r="E599" i="36"/>
  <c r="D599" i="36"/>
  <c r="C599" i="36"/>
  <c r="N598" i="36"/>
  <c r="M598" i="36"/>
  <c r="L598" i="36"/>
  <c r="K598" i="36"/>
  <c r="J598" i="36"/>
  <c r="I598" i="36"/>
  <c r="H598" i="36"/>
  <c r="G598" i="36"/>
  <c r="F598" i="36"/>
  <c r="E598" i="36"/>
  <c r="D598" i="36"/>
  <c r="C598" i="36"/>
  <c r="N597" i="36"/>
  <c r="M597" i="36"/>
  <c r="L597" i="36"/>
  <c r="K597" i="36"/>
  <c r="J597" i="36"/>
  <c r="I597" i="36"/>
  <c r="H597" i="36"/>
  <c r="G597" i="36"/>
  <c r="F597" i="36"/>
  <c r="E597" i="36"/>
  <c r="D597" i="36"/>
  <c r="C597" i="36"/>
  <c r="V596" i="36"/>
  <c r="U596" i="36"/>
  <c r="R596" i="36"/>
  <c r="Q596" i="36"/>
  <c r="P596" i="36"/>
  <c r="O596" i="36"/>
  <c r="M596" i="36"/>
  <c r="N596" i="36" a="1"/>
  <c r="N596" i="36"/>
  <c r="K596" i="36"/>
  <c r="L596" i="36" a="1"/>
  <c r="L596" i="36"/>
  <c r="I596" i="36"/>
  <c r="J596" i="36" a="1"/>
  <c r="J596" i="36"/>
  <c r="G596" i="36"/>
  <c r="H596" i="36" a="1"/>
  <c r="H596" i="36"/>
  <c r="E596" i="36"/>
  <c r="F596" i="36" a="1"/>
  <c r="F596" i="36"/>
  <c r="C596" i="36"/>
  <c r="D596" i="36" a="1"/>
  <c r="D596" i="36"/>
  <c r="N595" i="36"/>
  <c r="A590" i="36"/>
  <c r="M595" i="36"/>
  <c r="L595" i="36"/>
  <c r="K595" i="36"/>
  <c r="J595" i="36"/>
  <c r="I595" i="36"/>
  <c r="H595" i="36"/>
  <c r="G595" i="36"/>
  <c r="F595" i="36"/>
  <c r="E595" i="36"/>
  <c r="D595" i="36"/>
  <c r="C595" i="36"/>
  <c r="N594" i="36"/>
  <c r="M594" i="36"/>
  <c r="L594" i="36"/>
  <c r="K594" i="36"/>
  <c r="J594" i="36"/>
  <c r="I594" i="36"/>
  <c r="H594" i="36"/>
  <c r="G594" i="36"/>
  <c r="F594" i="36"/>
  <c r="E594" i="36"/>
  <c r="D594" i="36"/>
  <c r="C594" i="36"/>
  <c r="N593" i="36"/>
  <c r="M593" i="36"/>
  <c r="L593" i="36"/>
  <c r="K593" i="36"/>
  <c r="J593" i="36"/>
  <c r="I593" i="36"/>
  <c r="H593" i="36"/>
  <c r="G593" i="36"/>
  <c r="F593" i="36"/>
  <c r="E593" i="36"/>
  <c r="D593" i="36"/>
  <c r="C593" i="36"/>
  <c r="N592" i="36"/>
  <c r="M592" i="36"/>
  <c r="L592" i="36"/>
  <c r="K592" i="36"/>
  <c r="J592" i="36"/>
  <c r="I592" i="36"/>
  <c r="H592" i="36"/>
  <c r="G592" i="36"/>
  <c r="F592" i="36"/>
  <c r="E592" i="36"/>
  <c r="D592" i="36"/>
  <c r="C592" i="36"/>
  <c r="N591" i="36"/>
  <c r="M591" i="36"/>
  <c r="L591" i="36"/>
  <c r="K591" i="36"/>
  <c r="J591" i="36"/>
  <c r="I591" i="36"/>
  <c r="H591" i="36"/>
  <c r="G591" i="36"/>
  <c r="F591" i="36"/>
  <c r="E591" i="36"/>
  <c r="D591" i="36"/>
  <c r="C591" i="36"/>
  <c r="V590" i="36"/>
  <c r="U590" i="36"/>
  <c r="R590" i="36"/>
  <c r="Q590" i="36"/>
  <c r="P590" i="36"/>
  <c r="O590" i="36"/>
  <c r="M590" i="36"/>
  <c r="N590" i="36" a="1"/>
  <c r="N590" i="36"/>
  <c r="K590" i="36"/>
  <c r="L590" i="36" a="1"/>
  <c r="L590" i="36"/>
  <c r="I590" i="36"/>
  <c r="J590" i="36" a="1"/>
  <c r="J590" i="36"/>
  <c r="G590" i="36"/>
  <c r="H590" i="36" a="1"/>
  <c r="H590" i="36"/>
  <c r="E590" i="36"/>
  <c r="F590" i="36" a="1"/>
  <c r="F590" i="36"/>
  <c r="C590" i="36"/>
  <c r="D590" i="36" a="1"/>
  <c r="D590" i="36"/>
  <c r="N589" i="36"/>
  <c r="A584" i="36"/>
  <c r="M589" i="36"/>
  <c r="L589" i="36"/>
  <c r="K589" i="36"/>
  <c r="J589" i="36"/>
  <c r="I589" i="36"/>
  <c r="H589" i="36"/>
  <c r="G589" i="36"/>
  <c r="F589" i="36"/>
  <c r="E589" i="36"/>
  <c r="D589" i="36"/>
  <c r="C589" i="36"/>
  <c r="N588" i="36"/>
  <c r="M588" i="36"/>
  <c r="L588" i="36"/>
  <c r="K588" i="36"/>
  <c r="J588" i="36"/>
  <c r="I588" i="36"/>
  <c r="H588" i="36"/>
  <c r="G588" i="36"/>
  <c r="F588" i="36"/>
  <c r="E588" i="36"/>
  <c r="D588" i="36"/>
  <c r="C588" i="36"/>
  <c r="N587" i="36"/>
  <c r="M587" i="36"/>
  <c r="L587" i="36"/>
  <c r="K587" i="36"/>
  <c r="J587" i="36"/>
  <c r="I587" i="36"/>
  <c r="H587" i="36"/>
  <c r="G587" i="36"/>
  <c r="F587" i="36"/>
  <c r="E587" i="36"/>
  <c r="D587" i="36"/>
  <c r="C587" i="36"/>
  <c r="N586" i="36"/>
  <c r="M586" i="36"/>
  <c r="L586" i="36"/>
  <c r="K586" i="36"/>
  <c r="J586" i="36"/>
  <c r="I586" i="36"/>
  <c r="H586" i="36"/>
  <c r="G586" i="36"/>
  <c r="F586" i="36"/>
  <c r="E586" i="36"/>
  <c r="D586" i="36"/>
  <c r="C586" i="36"/>
  <c r="N585" i="36"/>
  <c r="M585" i="36"/>
  <c r="L585" i="36"/>
  <c r="K585" i="36"/>
  <c r="J585" i="36"/>
  <c r="I585" i="36"/>
  <c r="H585" i="36"/>
  <c r="G585" i="36"/>
  <c r="F585" i="36"/>
  <c r="E585" i="36"/>
  <c r="D585" i="36"/>
  <c r="C585" i="36"/>
  <c r="V584" i="36"/>
  <c r="U584" i="36"/>
  <c r="R584" i="36"/>
  <c r="Q584" i="36"/>
  <c r="P584" i="36"/>
  <c r="O584" i="36"/>
  <c r="M584" i="36"/>
  <c r="N584" i="36" a="1"/>
  <c r="N584" i="36"/>
  <c r="K584" i="36"/>
  <c r="L584" i="36" a="1"/>
  <c r="L584" i="36"/>
  <c r="I584" i="36"/>
  <c r="J584" i="36" a="1"/>
  <c r="J584" i="36"/>
  <c r="G584" i="36"/>
  <c r="H584" i="36" a="1"/>
  <c r="H584" i="36"/>
  <c r="E584" i="36"/>
  <c r="F584" i="36" a="1"/>
  <c r="F584" i="36"/>
  <c r="C584" i="36"/>
  <c r="D584" i="36" a="1"/>
  <c r="D584" i="36"/>
  <c r="N583" i="36"/>
  <c r="A578" i="36"/>
  <c r="M583" i="36"/>
  <c r="L583" i="36"/>
  <c r="K583" i="36"/>
  <c r="J583" i="36"/>
  <c r="I583" i="36"/>
  <c r="H583" i="36"/>
  <c r="G583" i="36"/>
  <c r="F583" i="36"/>
  <c r="E583" i="36"/>
  <c r="D583" i="36"/>
  <c r="C583" i="36"/>
  <c r="N582" i="36"/>
  <c r="M582" i="36"/>
  <c r="L582" i="36"/>
  <c r="K582" i="36"/>
  <c r="J582" i="36"/>
  <c r="I582" i="36"/>
  <c r="H582" i="36"/>
  <c r="G582" i="36"/>
  <c r="F582" i="36"/>
  <c r="E582" i="36"/>
  <c r="D582" i="36"/>
  <c r="C582" i="36"/>
  <c r="N581" i="36"/>
  <c r="M581" i="36"/>
  <c r="L581" i="36"/>
  <c r="K581" i="36"/>
  <c r="J581" i="36"/>
  <c r="I581" i="36"/>
  <c r="H581" i="36"/>
  <c r="G581" i="36"/>
  <c r="F581" i="36"/>
  <c r="E581" i="36"/>
  <c r="D581" i="36"/>
  <c r="C581" i="36"/>
  <c r="N580" i="36"/>
  <c r="M580" i="36"/>
  <c r="L580" i="36"/>
  <c r="K580" i="36"/>
  <c r="J580" i="36"/>
  <c r="I580" i="36"/>
  <c r="H580" i="36"/>
  <c r="G580" i="36"/>
  <c r="F580" i="36"/>
  <c r="E580" i="36"/>
  <c r="D580" i="36"/>
  <c r="C580" i="36"/>
  <c r="N579" i="36"/>
  <c r="M579" i="36"/>
  <c r="L579" i="36"/>
  <c r="K579" i="36"/>
  <c r="J579" i="36"/>
  <c r="I579" i="36"/>
  <c r="H579" i="36"/>
  <c r="G579" i="36"/>
  <c r="F579" i="36"/>
  <c r="E579" i="36"/>
  <c r="D579" i="36"/>
  <c r="C579" i="36"/>
  <c r="V578" i="36"/>
  <c r="U578" i="36"/>
  <c r="R578" i="36"/>
  <c r="Q578" i="36"/>
  <c r="P578" i="36"/>
  <c r="O578" i="36"/>
  <c r="M578" i="36"/>
  <c r="N578" i="36" a="1"/>
  <c r="N578" i="36"/>
  <c r="K578" i="36"/>
  <c r="L578" i="36" a="1"/>
  <c r="L578" i="36"/>
  <c r="I578" i="36"/>
  <c r="J578" i="36" a="1"/>
  <c r="J578" i="36"/>
  <c r="G578" i="36"/>
  <c r="H578" i="36" a="1"/>
  <c r="H578" i="36"/>
  <c r="E578" i="36"/>
  <c r="F578" i="36" a="1"/>
  <c r="F578" i="36"/>
  <c r="C578" i="36"/>
  <c r="D578" i="36" a="1"/>
  <c r="D578" i="36"/>
  <c r="N577" i="36"/>
  <c r="A572" i="36"/>
  <c r="M577" i="36"/>
  <c r="L577" i="36"/>
  <c r="K577" i="36"/>
  <c r="J577" i="36"/>
  <c r="I577" i="36"/>
  <c r="H577" i="36"/>
  <c r="G577" i="36"/>
  <c r="F577" i="36"/>
  <c r="E577" i="36"/>
  <c r="D577" i="36"/>
  <c r="C577" i="36"/>
  <c r="N576" i="36"/>
  <c r="M576" i="36"/>
  <c r="L576" i="36"/>
  <c r="K576" i="36"/>
  <c r="J576" i="36"/>
  <c r="I576" i="36"/>
  <c r="H576" i="36"/>
  <c r="G576" i="36"/>
  <c r="F576" i="36"/>
  <c r="E576" i="36"/>
  <c r="D576" i="36"/>
  <c r="C576" i="36"/>
  <c r="N575" i="36"/>
  <c r="M575" i="36"/>
  <c r="L575" i="36"/>
  <c r="K575" i="36"/>
  <c r="J575" i="36"/>
  <c r="I575" i="36"/>
  <c r="H575" i="36"/>
  <c r="G575" i="36"/>
  <c r="F575" i="36"/>
  <c r="E575" i="36"/>
  <c r="D575" i="36"/>
  <c r="C575" i="36"/>
  <c r="N574" i="36"/>
  <c r="M574" i="36"/>
  <c r="L574" i="36"/>
  <c r="K574" i="36"/>
  <c r="J574" i="36"/>
  <c r="I574" i="36"/>
  <c r="H574" i="36"/>
  <c r="G574" i="36"/>
  <c r="F574" i="36"/>
  <c r="E574" i="36"/>
  <c r="D574" i="36"/>
  <c r="C574" i="36"/>
  <c r="N573" i="36"/>
  <c r="M573" i="36"/>
  <c r="L573" i="36"/>
  <c r="K573" i="36"/>
  <c r="J573" i="36"/>
  <c r="I573" i="36"/>
  <c r="H573" i="36"/>
  <c r="G573" i="36"/>
  <c r="F573" i="36"/>
  <c r="E573" i="36"/>
  <c r="D573" i="36"/>
  <c r="C573" i="36"/>
  <c r="V572" i="36"/>
  <c r="U572" i="36"/>
  <c r="R572" i="36"/>
  <c r="Q572" i="36"/>
  <c r="P572" i="36"/>
  <c r="O572" i="36"/>
  <c r="M572" i="36"/>
  <c r="N572" i="36" a="1"/>
  <c r="N572" i="36"/>
  <c r="K572" i="36"/>
  <c r="L572" i="36" a="1"/>
  <c r="L572" i="36"/>
  <c r="I572" i="36"/>
  <c r="J572" i="36" a="1"/>
  <c r="J572" i="36"/>
  <c r="G572" i="36"/>
  <c r="H572" i="36" a="1"/>
  <c r="H572" i="36"/>
  <c r="E572" i="36"/>
  <c r="F572" i="36" a="1"/>
  <c r="F572" i="36"/>
  <c r="C572" i="36"/>
  <c r="D572" i="36" a="1"/>
  <c r="D572" i="36"/>
  <c r="N571" i="36"/>
  <c r="A566" i="36"/>
  <c r="M571" i="36"/>
  <c r="L571" i="36"/>
  <c r="K571" i="36"/>
  <c r="J571" i="36"/>
  <c r="I571" i="36"/>
  <c r="H571" i="36"/>
  <c r="G571" i="36"/>
  <c r="F571" i="36"/>
  <c r="E571" i="36"/>
  <c r="D571" i="36"/>
  <c r="C571" i="36"/>
  <c r="N570" i="36"/>
  <c r="M570" i="36"/>
  <c r="L570" i="36"/>
  <c r="K570" i="36"/>
  <c r="J570" i="36"/>
  <c r="I570" i="36"/>
  <c r="H570" i="36"/>
  <c r="G570" i="36"/>
  <c r="F570" i="36"/>
  <c r="E570" i="36"/>
  <c r="D570" i="36"/>
  <c r="C570" i="36"/>
  <c r="N569" i="36"/>
  <c r="M569" i="36"/>
  <c r="L569" i="36"/>
  <c r="K569" i="36"/>
  <c r="J569" i="36"/>
  <c r="I569" i="36"/>
  <c r="H569" i="36"/>
  <c r="G569" i="36"/>
  <c r="F569" i="36"/>
  <c r="E569" i="36"/>
  <c r="D569" i="36"/>
  <c r="C569" i="36"/>
  <c r="N568" i="36"/>
  <c r="M568" i="36"/>
  <c r="L568" i="36"/>
  <c r="K568" i="36"/>
  <c r="J568" i="36"/>
  <c r="I568" i="36"/>
  <c r="H568" i="36"/>
  <c r="G568" i="36"/>
  <c r="F568" i="36"/>
  <c r="E568" i="36"/>
  <c r="D568" i="36"/>
  <c r="C568" i="36"/>
  <c r="N567" i="36"/>
  <c r="M567" i="36"/>
  <c r="L567" i="36"/>
  <c r="K567" i="36"/>
  <c r="J567" i="36"/>
  <c r="I567" i="36"/>
  <c r="H567" i="36"/>
  <c r="G567" i="36"/>
  <c r="F567" i="36"/>
  <c r="E567" i="36"/>
  <c r="D567" i="36"/>
  <c r="C567" i="36"/>
  <c r="V566" i="36"/>
  <c r="U566" i="36"/>
  <c r="R566" i="36"/>
  <c r="Q566" i="36"/>
  <c r="P566" i="36"/>
  <c r="O566" i="36"/>
  <c r="M566" i="36"/>
  <c r="N566" i="36" a="1"/>
  <c r="N566" i="36"/>
  <c r="K566" i="36"/>
  <c r="L566" i="36" a="1"/>
  <c r="L566" i="36"/>
  <c r="I566" i="36"/>
  <c r="J566" i="36" a="1"/>
  <c r="J566" i="36"/>
  <c r="G566" i="36"/>
  <c r="H566" i="36" a="1"/>
  <c r="H566" i="36"/>
  <c r="E566" i="36"/>
  <c r="F566" i="36" a="1"/>
  <c r="F566" i="36"/>
  <c r="C566" i="36"/>
  <c r="D566" i="36" a="1"/>
  <c r="D566" i="36"/>
  <c r="N565" i="36"/>
  <c r="A560" i="36"/>
  <c r="M565" i="36"/>
  <c r="L565" i="36"/>
  <c r="K565" i="36"/>
  <c r="J565" i="36"/>
  <c r="I565" i="36"/>
  <c r="H565" i="36"/>
  <c r="G565" i="36"/>
  <c r="F565" i="36"/>
  <c r="E565" i="36"/>
  <c r="D565" i="36"/>
  <c r="C565" i="36"/>
  <c r="N564" i="36"/>
  <c r="M564" i="36"/>
  <c r="L564" i="36"/>
  <c r="K564" i="36"/>
  <c r="J564" i="36"/>
  <c r="I564" i="36"/>
  <c r="H564" i="36"/>
  <c r="G564" i="36"/>
  <c r="F564" i="36"/>
  <c r="E564" i="36"/>
  <c r="D564" i="36"/>
  <c r="C564" i="36"/>
  <c r="N563" i="36"/>
  <c r="M563" i="36"/>
  <c r="L563" i="36"/>
  <c r="K563" i="36"/>
  <c r="J563" i="36"/>
  <c r="I563" i="36"/>
  <c r="H563" i="36"/>
  <c r="G563" i="36"/>
  <c r="F563" i="36"/>
  <c r="E563" i="36"/>
  <c r="D563" i="36"/>
  <c r="C563" i="36"/>
  <c r="N562" i="36"/>
  <c r="M562" i="36"/>
  <c r="L562" i="36"/>
  <c r="K562" i="36"/>
  <c r="J562" i="36"/>
  <c r="I562" i="36"/>
  <c r="H562" i="36"/>
  <c r="G562" i="36"/>
  <c r="F562" i="36"/>
  <c r="E562" i="36"/>
  <c r="D562" i="36"/>
  <c r="C562" i="36"/>
  <c r="N561" i="36"/>
  <c r="M561" i="36"/>
  <c r="L561" i="36"/>
  <c r="K561" i="36"/>
  <c r="J561" i="36"/>
  <c r="I561" i="36"/>
  <c r="H561" i="36"/>
  <c r="G561" i="36"/>
  <c r="F561" i="36"/>
  <c r="E561" i="36"/>
  <c r="D561" i="36"/>
  <c r="C561" i="36"/>
  <c r="V560" i="36"/>
  <c r="U560" i="36"/>
  <c r="R560" i="36"/>
  <c r="Q560" i="36"/>
  <c r="P560" i="36"/>
  <c r="O560" i="36"/>
  <c r="M560" i="36"/>
  <c r="N560" i="36" a="1"/>
  <c r="N560" i="36"/>
  <c r="K560" i="36"/>
  <c r="L560" i="36" a="1"/>
  <c r="L560" i="36"/>
  <c r="I560" i="36"/>
  <c r="J560" i="36" a="1"/>
  <c r="J560" i="36"/>
  <c r="G560" i="36"/>
  <c r="H560" i="36" a="1"/>
  <c r="H560" i="36"/>
  <c r="E560" i="36"/>
  <c r="F560" i="36" a="1"/>
  <c r="F560" i="36"/>
  <c r="C560" i="36"/>
  <c r="D560" i="36" a="1"/>
  <c r="D560" i="36"/>
  <c r="N559" i="36"/>
  <c r="A554" i="36"/>
  <c r="M559" i="36"/>
  <c r="L559" i="36"/>
  <c r="K559" i="36"/>
  <c r="J559" i="36"/>
  <c r="I559" i="36"/>
  <c r="H559" i="36"/>
  <c r="G559" i="36"/>
  <c r="F559" i="36"/>
  <c r="E559" i="36"/>
  <c r="D559" i="36"/>
  <c r="C559" i="36"/>
  <c r="N558" i="36"/>
  <c r="M558" i="36"/>
  <c r="L558" i="36"/>
  <c r="K558" i="36"/>
  <c r="J558" i="36"/>
  <c r="I558" i="36"/>
  <c r="H558" i="36"/>
  <c r="G558" i="36"/>
  <c r="F558" i="36"/>
  <c r="E558" i="36"/>
  <c r="D558" i="36"/>
  <c r="C558" i="36"/>
  <c r="N557" i="36"/>
  <c r="M557" i="36"/>
  <c r="L557" i="36"/>
  <c r="K557" i="36"/>
  <c r="J557" i="36"/>
  <c r="I557" i="36"/>
  <c r="H557" i="36"/>
  <c r="G557" i="36"/>
  <c r="F557" i="36"/>
  <c r="E557" i="36"/>
  <c r="D557" i="36"/>
  <c r="C557" i="36"/>
  <c r="N556" i="36"/>
  <c r="M556" i="36"/>
  <c r="L556" i="36"/>
  <c r="K556" i="36"/>
  <c r="J556" i="36"/>
  <c r="I556" i="36"/>
  <c r="H556" i="36"/>
  <c r="G556" i="36"/>
  <c r="F556" i="36"/>
  <c r="E556" i="36"/>
  <c r="D556" i="36"/>
  <c r="C556" i="36"/>
  <c r="N555" i="36"/>
  <c r="M555" i="36"/>
  <c r="L555" i="36"/>
  <c r="K555" i="36"/>
  <c r="J555" i="36"/>
  <c r="I555" i="36"/>
  <c r="H555" i="36"/>
  <c r="G555" i="36"/>
  <c r="F555" i="36"/>
  <c r="E555" i="36"/>
  <c r="D555" i="36"/>
  <c r="C555" i="36"/>
  <c r="V554" i="36"/>
  <c r="U554" i="36"/>
  <c r="R554" i="36"/>
  <c r="Q554" i="36"/>
  <c r="P554" i="36"/>
  <c r="O554" i="36"/>
  <c r="M554" i="36"/>
  <c r="N554" i="36" a="1"/>
  <c r="N554" i="36"/>
  <c r="K554" i="36"/>
  <c r="L554" i="36" a="1"/>
  <c r="L554" i="36"/>
  <c r="I554" i="36"/>
  <c r="J554" i="36" a="1"/>
  <c r="J554" i="36"/>
  <c r="G554" i="36"/>
  <c r="H554" i="36" a="1"/>
  <c r="H554" i="36"/>
  <c r="E554" i="36"/>
  <c r="F554" i="36" a="1"/>
  <c r="F554" i="36"/>
  <c r="C554" i="36"/>
  <c r="D554" i="36" a="1"/>
  <c r="D554" i="36"/>
  <c r="N553" i="36"/>
  <c r="A548" i="36"/>
  <c r="M553" i="36"/>
  <c r="L553" i="36"/>
  <c r="K553" i="36"/>
  <c r="J553" i="36"/>
  <c r="I553" i="36"/>
  <c r="H553" i="36"/>
  <c r="G553" i="36"/>
  <c r="F553" i="36"/>
  <c r="E553" i="36"/>
  <c r="D553" i="36"/>
  <c r="C553" i="36"/>
  <c r="N552" i="36"/>
  <c r="M552" i="36"/>
  <c r="L552" i="36"/>
  <c r="K552" i="36"/>
  <c r="J552" i="36"/>
  <c r="I552" i="36"/>
  <c r="H552" i="36"/>
  <c r="G552" i="36"/>
  <c r="F552" i="36"/>
  <c r="E552" i="36"/>
  <c r="D552" i="36"/>
  <c r="C552" i="36"/>
  <c r="N551" i="36"/>
  <c r="M551" i="36"/>
  <c r="L551" i="36"/>
  <c r="K551" i="36"/>
  <c r="J551" i="36"/>
  <c r="I551" i="36"/>
  <c r="H551" i="36"/>
  <c r="G551" i="36"/>
  <c r="F551" i="36"/>
  <c r="E551" i="36"/>
  <c r="D551" i="36"/>
  <c r="C551" i="36"/>
  <c r="N550" i="36"/>
  <c r="M550" i="36"/>
  <c r="L550" i="36"/>
  <c r="K550" i="36"/>
  <c r="J550" i="36"/>
  <c r="I550" i="36"/>
  <c r="H550" i="36"/>
  <c r="G550" i="36"/>
  <c r="F550" i="36"/>
  <c r="E550" i="36"/>
  <c r="D550" i="36"/>
  <c r="C550" i="36"/>
  <c r="N549" i="36"/>
  <c r="M549" i="36"/>
  <c r="L549" i="36"/>
  <c r="K549" i="36"/>
  <c r="J549" i="36"/>
  <c r="I549" i="36"/>
  <c r="H549" i="36"/>
  <c r="G549" i="36"/>
  <c r="F549" i="36"/>
  <c r="E549" i="36"/>
  <c r="D549" i="36"/>
  <c r="C549" i="36"/>
  <c r="V548" i="36"/>
  <c r="U548" i="36"/>
  <c r="R548" i="36"/>
  <c r="Q548" i="36"/>
  <c r="P548" i="36"/>
  <c r="O548" i="36"/>
  <c r="M548" i="36"/>
  <c r="N548" i="36" a="1"/>
  <c r="N548" i="36"/>
  <c r="K548" i="36"/>
  <c r="L548" i="36" a="1"/>
  <c r="L548" i="36"/>
  <c r="I548" i="36"/>
  <c r="J548" i="36" a="1"/>
  <c r="J548" i="36"/>
  <c r="G548" i="36"/>
  <c r="H548" i="36" a="1"/>
  <c r="H548" i="36"/>
  <c r="E548" i="36"/>
  <c r="F548" i="36" a="1"/>
  <c r="F548" i="36"/>
  <c r="C548" i="36"/>
  <c r="D548" i="36" a="1"/>
  <c r="D548" i="36"/>
  <c r="N547" i="36"/>
  <c r="A542" i="36"/>
  <c r="M547" i="36"/>
  <c r="L547" i="36"/>
  <c r="K547" i="36"/>
  <c r="J547" i="36"/>
  <c r="I547" i="36"/>
  <c r="H547" i="36"/>
  <c r="G547" i="36"/>
  <c r="F547" i="36"/>
  <c r="E547" i="36"/>
  <c r="D547" i="36"/>
  <c r="C547" i="36"/>
  <c r="N546" i="36"/>
  <c r="M546" i="36"/>
  <c r="L546" i="36"/>
  <c r="K546" i="36"/>
  <c r="J546" i="36"/>
  <c r="I546" i="36"/>
  <c r="H546" i="36"/>
  <c r="G546" i="36"/>
  <c r="F546" i="36"/>
  <c r="E546" i="36"/>
  <c r="D546" i="36"/>
  <c r="C546" i="36"/>
  <c r="N545" i="36"/>
  <c r="M545" i="36"/>
  <c r="L545" i="36"/>
  <c r="K545" i="36"/>
  <c r="J545" i="36"/>
  <c r="I545" i="36"/>
  <c r="H545" i="36"/>
  <c r="G545" i="36"/>
  <c r="F545" i="36"/>
  <c r="E545" i="36"/>
  <c r="D545" i="36"/>
  <c r="C545" i="36"/>
  <c r="N544" i="36"/>
  <c r="M544" i="36"/>
  <c r="L544" i="36"/>
  <c r="K544" i="36"/>
  <c r="J544" i="36"/>
  <c r="I544" i="36"/>
  <c r="H544" i="36"/>
  <c r="G544" i="36"/>
  <c r="F544" i="36"/>
  <c r="E544" i="36"/>
  <c r="D544" i="36"/>
  <c r="C544" i="36"/>
  <c r="N543" i="36"/>
  <c r="M543" i="36"/>
  <c r="L543" i="36"/>
  <c r="K543" i="36"/>
  <c r="J543" i="36"/>
  <c r="I543" i="36"/>
  <c r="H543" i="36"/>
  <c r="G543" i="36"/>
  <c r="F543" i="36"/>
  <c r="E543" i="36"/>
  <c r="D543" i="36"/>
  <c r="C543" i="36"/>
  <c r="V542" i="36"/>
  <c r="U542" i="36"/>
  <c r="R542" i="36"/>
  <c r="Q542" i="36"/>
  <c r="P542" i="36"/>
  <c r="O542" i="36"/>
  <c r="N542" i="36" a="1"/>
  <c r="N542" i="36"/>
  <c r="M542" i="36"/>
  <c r="L542" i="36" a="1"/>
  <c r="L542" i="36"/>
  <c r="K542" i="36"/>
  <c r="J542" i="36" a="1"/>
  <c r="J542" i="36"/>
  <c r="I542" i="36"/>
  <c r="H542" i="36" a="1"/>
  <c r="H542" i="36"/>
  <c r="G542" i="36"/>
  <c r="F542" i="36" a="1"/>
  <c r="F542" i="36"/>
  <c r="E542" i="36"/>
  <c r="D542" i="36" a="1"/>
  <c r="D542" i="36"/>
  <c r="C542" i="36"/>
  <c r="N541" i="36"/>
  <c r="A536" i="36"/>
  <c r="M541" i="36"/>
  <c r="L541" i="36"/>
  <c r="K541" i="36"/>
  <c r="J541" i="36"/>
  <c r="I541" i="36"/>
  <c r="H541" i="36"/>
  <c r="G541" i="36"/>
  <c r="F541" i="36"/>
  <c r="E541" i="36"/>
  <c r="D541" i="36"/>
  <c r="C541" i="36"/>
  <c r="N540" i="36"/>
  <c r="M540" i="36"/>
  <c r="L540" i="36"/>
  <c r="K540" i="36"/>
  <c r="J540" i="36"/>
  <c r="I540" i="36"/>
  <c r="H540" i="36"/>
  <c r="G540" i="36"/>
  <c r="F540" i="36"/>
  <c r="E540" i="36"/>
  <c r="D540" i="36"/>
  <c r="C540" i="36"/>
  <c r="N539" i="36"/>
  <c r="M539" i="36"/>
  <c r="L539" i="36"/>
  <c r="K539" i="36"/>
  <c r="J539" i="36"/>
  <c r="I539" i="36"/>
  <c r="H539" i="36"/>
  <c r="G539" i="36"/>
  <c r="F539" i="36"/>
  <c r="E539" i="36"/>
  <c r="D539" i="36"/>
  <c r="C539" i="36"/>
  <c r="N538" i="36"/>
  <c r="M538" i="36"/>
  <c r="L538" i="36"/>
  <c r="K538" i="36"/>
  <c r="J538" i="36"/>
  <c r="I538" i="36"/>
  <c r="H538" i="36"/>
  <c r="G538" i="36"/>
  <c r="F538" i="36"/>
  <c r="E538" i="36"/>
  <c r="D538" i="36"/>
  <c r="C538" i="36"/>
  <c r="N537" i="36"/>
  <c r="M537" i="36"/>
  <c r="L537" i="36"/>
  <c r="K537" i="36"/>
  <c r="J537" i="36"/>
  <c r="I537" i="36"/>
  <c r="H537" i="36"/>
  <c r="G537" i="36"/>
  <c r="F537" i="36"/>
  <c r="E537" i="36"/>
  <c r="D537" i="36"/>
  <c r="C537" i="36"/>
  <c r="V536" i="36"/>
  <c r="U536" i="36"/>
  <c r="R536" i="36"/>
  <c r="Q536" i="36"/>
  <c r="P536" i="36"/>
  <c r="O536" i="36"/>
  <c r="M536" i="36"/>
  <c r="N536" i="36" a="1"/>
  <c r="N536" i="36"/>
  <c r="K536" i="36"/>
  <c r="L536" i="36" a="1"/>
  <c r="L536" i="36"/>
  <c r="I536" i="36"/>
  <c r="J536" i="36" a="1"/>
  <c r="J536" i="36"/>
  <c r="G536" i="36"/>
  <c r="H536" i="36" a="1"/>
  <c r="H536" i="36"/>
  <c r="E536" i="36"/>
  <c r="F536" i="36" a="1"/>
  <c r="F536" i="36"/>
  <c r="C536" i="36"/>
  <c r="D536" i="36" a="1"/>
  <c r="D536" i="36"/>
  <c r="N535" i="36"/>
  <c r="A530" i="36"/>
  <c r="M535" i="36"/>
  <c r="L535" i="36"/>
  <c r="K535" i="36"/>
  <c r="J535" i="36"/>
  <c r="I535" i="36"/>
  <c r="H535" i="36"/>
  <c r="G535" i="36"/>
  <c r="F535" i="36"/>
  <c r="E535" i="36"/>
  <c r="D535" i="36"/>
  <c r="C535" i="36"/>
  <c r="N534" i="36"/>
  <c r="M534" i="36"/>
  <c r="L534" i="36"/>
  <c r="K534" i="36"/>
  <c r="J534" i="36"/>
  <c r="I534" i="36"/>
  <c r="H534" i="36"/>
  <c r="G534" i="36"/>
  <c r="F534" i="36"/>
  <c r="E534" i="36"/>
  <c r="D534" i="36"/>
  <c r="C534" i="36"/>
  <c r="N533" i="36"/>
  <c r="M533" i="36"/>
  <c r="L533" i="36"/>
  <c r="K533" i="36"/>
  <c r="J533" i="36"/>
  <c r="I533" i="36"/>
  <c r="H533" i="36"/>
  <c r="G533" i="36"/>
  <c r="F533" i="36"/>
  <c r="E533" i="36"/>
  <c r="D533" i="36"/>
  <c r="C533" i="36"/>
  <c r="N532" i="36"/>
  <c r="M532" i="36"/>
  <c r="L532" i="36"/>
  <c r="K532" i="36"/>
  <c r="J532" i="36"/>
  <c r="I532" i="36"/>
  <c r="H532" i="36"/>
  <c r="G532" i="36"/>
  <c r="F532" i="36"/>
  <c r="E532" i="36"/>
  <c r="D532" i="36"/>
  <c r="C532" i="36"/>
  <c r="N531" i="36"/>
  <c r="M531" i="36"/>
  <c r="L531" i="36"/>
  <c r="K531" i="36"/>
  <c r="J531" i="36"/>
  <c r="I531" i="36"/>
  <c r="H531" i="36"/>
  <c r="G531" i="36"/>
  <c r="F531" i="36"/>
  <c r="E531" i="36"/>
  <c r="D531" i="36"/>
  <c r="C531" i="36"/>
  <c r="V530" i="36"/>
  <c r="U530" i="36"/>
  <c r="R530" i="36"/>
  <c r="Q530" i="36"/>
  <c r="P530" i="36"/>
  <c r="O530" i="36"/>
  <c r="M530" i="36"/>
  <c r="N530" i="36" a="1"/>
  <c r="N530" i="36"/>
  <c r="K530" i="36"/>
  <c r="L530" i="36" a="1"/>
  <c r="L530" i="36"/>
  <c r="I530" i="36"/>
  <c r="J530" i="36" a="1"/>
  <c r="J530" i="36"/>
  <c r="G530" i="36"/>
  <c r="H530" i="36" a="1"/>
  <c r="H530" i="36"/>
  <c r="E530" i="36"/>
  <c r="F530" i="36" a="1"/>
  <c r="F530" i="36"/>
  <c r="C530" i="36"/>
  <c r="D530" i="36" a="1"/>
  <c r="D530" i="36"/>
  <c r="N529" i="36"/>
  <c r="A524" i="36"/>
  <c r="M529" i="36"/>
  <c r="L529" i="36"/>
  <c r="K529" i="36"/>
  <c r="J529" i="36"/>
  <c r="I529" i="36"/>
  <c r="H529" i="36"/>
  <c r="G529" i="36"/>
  <c r="F529" i="36"/>
  <c r="E529" i="36"/>
  <c r="D529" i="36"/>
  <c r="C529" i="36"/>
  <c r="N528" i="36"/>
  <c r="M528" i="36"/>
  <c r="L528" i="36"/>
  <c r="K528" i="36"/>
  <c r="J528" i="36"/>
  <c r="I528" i="36"/>
  <c r="H528" i="36"/>
  <c r="G528" i="36"/>
  <c r="F528" i="36"/>
  <c r="E528" i="36"/>
  <c r="D528" i="36"/>
  <c r="C528" i="36"/>
  <c r="N527" i="36"/>
  <c r="M527" i="36"/>
  <c r="L527" i="36"/>
  <c r="K527" i="36"/>
  <c r="J527" i="36"/>
  <c r="I527" i="36"/>
  <c r="H527" i="36"/>
  <c r="G527" i="36"/>
  <c r="F527" i="36"/>
  <c r="E527" i="36"/>
  <c r="D527" i="36"/>
  <c r="C527" i="36"/>
  <c r="N526" i="36"/>
  <c r="M526" i="36"/>
  <c r="L526" i="36"/>
  <c r="K526" i="36"/>
  <c r="J526" i="36"/>
  <c r="I526" i="36"/>
  <c r="H526" i="36"/>
  <c r="G526" i="36"/>
  <c r="F526" i="36"/>
  <c r="E526" i="36"/>
  <c r="D526" i="36"/>
  <c r="C526" i="36"/>
  <c r="N525" i="36"/>
  <c r="M525" i="36"/>
  <c r="L525" i="36"/>
  <c r="K525" i="36"/>
  <c r="J525" i="36"/>
  <c r="I525" i="36"/>
  <c r="H525" i="36"/>
  <c r="G525" i="36"/>
  <c r="F525" i="36"/>
  <c r="E525" i="36"/>
  <c r="D525" i="36"/>
  <c r="C525" i="36"/>
  <c r="V524" i="36"/>
  <c r="U524" i="36"/>
  <c r="R524" i="36"/>
  <c r="Q524" i="36"/>
  <c r="P524" i="36"/>
  <c r="O524" i="36"/>
  <c r="M524" i="36"/>
  <c r="N524" i="36" a="1"/>
  <c r="N524" i="36"/>
  <c r="K524" i="36"/>
  <c r="L524" i="36" a="1"/>
  <c r="L524" i="36"/>
  <c r="I524" i="36"/>
  <c r="J524" i="36" a="1"/>
  <c r="J524" i="36"/>
  <c r="G524" i="36"/>
  <c r="H524" i="36" a="1"/>
  <c r="H524" i="36"/>
  <c r="E524" i="36"/>
  <c r="F524" i="36" a="1"/>
  <c r="F524" i="36"/>
  <c r="C524" i="36"/>
  <c r="D524" i="36" a="1"/>
  <c r="D524" i="36"/>
  <c r="N523" i="36"/>
  <c r="A518" i="36"/>
  <c r="M523" i="36"/>
  <c r="L523" i="36"/>
  <c r="K523" i="36"/>
  <c r="J523" i="36"/>
  <c r="I523" i="36"/>
  <c r="H523" i="36"/>
  <c r="G523" i="36"/>
  <c r="F523" i="36"/>
  <c r="E523" i="36"/>
  <c r="D523" i="36"/>
  <c r="C523" i="36"/>
  <c r="N522" i="36"/>
  <c r="M522" i="36"/>
  <c r="L522" i="36"/>
  <c r="K522" i="36"/>
  <c r="J522" i="36"/>
  <c r="I522" i="36"/>
  <c r="H522" i="36"/>
  <c r="G522" i="36"/>
  <c r="F522" i="36"/>
  <c r="E522" i="36"/>
  <c r="D522" i="36"/>
  <c r="C522" i="36"/>
  <c r="N521" i="36"/>
  <c r="M521" i="36"/>
  <c r="L521" i="36"/>
  <c r="K521" i="36"/>
  <c r="J521" i="36"/>
  <c r="I521" i="36"/>
  <c r="H521" i="36"/>
  <c r="G521" i="36"/>
  <c r="F521" i="36"/>
  <c r="E521" i="36"/>
  <c r="D521" i="36"/>
  <c r="C521" i="36"/>
  <c r="N520" i="36"/>
  <c r="M520" i="36"/>
  <c r="L520" i="36"/>
  <c r="K520" i="36"/>
  <c r="J520" i="36"/>
  <c r="I520" i="36"/>
  <c r="H520" i="36"/>
  <c r="G520" i="36"/>
  <c r="F520" i="36"/>
  <c r="E520" i="36"/>
  <c r="D520" i="36"/>
  <c r="C520" i="36"/>
  <c r="N519" i="36"/>
  <c r="M519" i="36"/>
  <c r="L519" i="36"/>
  <c r="K519" i="36"/>
  <c r="J519" i="36"/>
  <c r="I519" i="36"/>
  <c r="H519" i="36"/>
  <c r="G519" i="36"/>
  <c r="F519" i="36"/>
  <c r="E519" i="36"/>
  <c r="D519" i="36"/>
  <c r="C519" i="36"/>
  <c r="V518" i="36"/>
  <c r="U518" i="36"/>
  <c r="R518" i="36"/>
  <c r="Q518" i="36"/>
  <c r="P518" i="36"/>
  <c r="O518" i="36"/>
  <c r="M518" i="36"/>
  <c r="N518" i="36" a="1"/>
  <c r="N518" i="36"/>
  <c r="K518" i="36"/>
  <c r="L518" i="36" a="1"/>
  <c r="L518" i="36"/>
  <c r="I518" i="36"/>
  <c r="J518" i="36" a="1"/>
  <c r="J518" i="36"/>
  <c r="G518" i="36"/>
  <c r="H518" i="36" a="1"/>
  <c r="H518" i="36"/>
  <c r="E518" i="36"/>
  <c r="F518" i="36" a="1"/>
  <c r="F518" i="36"/>
  <c r="C518" i="36"/>
  <c r="D518" i="36" a="1"/>
  <c r="D518" i="36"/>
  <c r="N517" i="36"/>
  <c r="A512" i="36"/>
  <c r="M517" i="36"/>
  <c r="L517" i="36"/>
  <c r="K517" i="36"/>
  <c r="J517" i="36"/>
  <c r="I517" i="36"/>
  <c r="H517" i="36"/>
  <c r="G517" i="36"/>
  <c r="F517" i="36"/>
  <c r="E517" i="36"/>
  <c r="D517" i="36"/>
  <c r="C517" i="36"/>
  <c r="N516" i="36"/>
  <c r="M516" i="36"/>
  <c r="L516" i="36"/>
  <c r="K516" i="36"/>
  <c r="J516" i="36"/>
  <c r="I516" i="36"/>
  <c r="H516" i="36"/>
  <c r="G516" i="36"/>
  <c r="F516" i="36"/>
  <c r="E516" i="36"/>
  <c r="D516" i="36"/>
  <c r="C516" i="36"/>
  <c r="N515" i="36"/>
  <c r="M515" i="36"/>
  <c r="L515" i="36"/>
  <c r="K515" i="36"/>
  <c r="J515" i="36"/>
  <c r="I515" i="36"/>
  <c r="H515" i="36"/>
  <c r="G515" i="36"/>
  <c r="F515" i="36"/>
  <c r="E515" i="36"/>
  <c r="D515" i="36"/>
  <c r="C515" i="36"/>
  <c r="N514" i="36"/>
  <c r="M514" i="36"/>
  <c r="L514" i="36"/>
  <c r="K514" i="36"/>
  <c r="J514" i="36"/>
  <c r="I514" i="36"/>
  <c r="H514" i="36"/>
  <c r="G514" i="36"/>
  <c r="F514" i="36"/>
  <c r="E514" i="36"/>
  <c r="D514" i="36"/>
  <c r="C514" i="36"/>
  <c r="N513" i="36"/>
  <c r="M513" i="36"/>
  <c r="L513" i="36"/>
  <c r="K513" i="36"/>
  <c r="J513" i="36"/>
  <c r="I513" i="36"/>
  <c r="H513" i="36"/>
  <c r="G513" i="36"/>
  <c r="F513" i="36"/>
  <c r="E513" i="36"/>
  <c r="D513" i="36"/>
  <c r="C513" i="36"/>
  <c r="V512" i="36"/>
  <c r="U512" i="36"/>
  <c r="R512" i="36"/>
  <c r="Q512" i="36"/>
  <c r="P512" i="36"/>
  <c r="O512" i="36"/>
  <c r="M512" i="36"/>
  <c r="N512" i="36" a="1"/>
  <c r="N512" i="36"/>
  <c r="K512" i="36"/>
  <c r="L512" i="36" a="1"/>
  <c r="L512" i="36"/>
  <c r="I512" i="36"/>
  <c r="J512" i="36" a="1"/>
  <c r="J512" i="36"/>
  <c r="G512" i="36"/>
  <c r="H512" i="36" a="1"/>
  <c r="H512" i="36"/>
  <c r="E512" i="36"/>
  <c r="F512" i="36" a="1"/>
  <c r="F512" i="36"/>
  <c r="C512" i="36"/>
  <c r="D512" i="36" a="1"/>
  <c r="D512" i="36"/>
  <c r="N511" i="36"/>
  <c r="A506" i="36"/>
  <c r="M511" i="36"/>
  <c r="L511" i="36"/>
  <c r="K511" i="36"/>
  <c r="J511" i="36"/>
  <c r="I511" i="36"/>
  <c r="H511" i="36"/>
  <c r="G511" i="36"/>
  <c r="F511" i="36"/>
  <c r="E511" i="36"/>
  <c r="D511" i="36"/>
  <c r="C511" i="36"/>
  <c r="N510" i="36"/>
  <c r="M510" i="36"/>
  <c r="L510" i="36"/>
  <c r="K510" i="36"/>
  <c r="J510" i="36"/>
  <c r="I510" i="36"/>
  <c r="H510" i="36"/>
  <c r="G510" i="36"/>
  <c r="F510" i="36"/>
  <c r="E510" i="36"/>
  <c r="D510" i="36"/>
  <c r="C510" i="36"/>
  <c r="N509" i="36"/>
  <c r="M509" i="36"/>
  <c r="L509" i="36"/>
  <c r="K509" i="36"/>
  <c r="J509" i="36"/>
  <c r="I509" i="36"/>
  <c r="H509" i="36"/>
  <c r="G509" i="36"/>
  <c r="F509" i="36"/>
  <c r="E509" i="36"/>
  <c r="D509" i="36"/>
  <c r="C509" i="36"/>
  <c r="N508" i="36"/>
  <c r="M508" i="36"/>
  <c r="L508" i="36"/>
  <c r="K508" i="36"/>
  <c r="J508" i="36"/>
  <c r="I508" i="36"/>
  <c r="H508" i="36"/>
  <c r="G508" i="36"/>
  <c r="F508" i="36"/>
  <c r="E508" i="36"/>
  <c r="D508" i="36"/>
  <c r="C508" i="36"/>
  <c r="N507" i="36"/>
  <c r="M507" i="36"/>
  <c r="L507" i="36"/>
  <c r="K507" i="36"/>
  <c r="J507" i="36"/>
  <c r="I507" i="36"/>
  <c r="H507" i="36"/>
  <c r="G507" i="36"/>
  <c r="F507" i="36"/>
  <c r="E507" i="36"/>
  <c r="D507" i="36"/>
  <c r="C507" i="36"/>
  <c r="V506" i="36"/>
  <c r="U506" i="36"/>
  <c r="R506" i="36"/>
  <c r="Q506" i="36"/>
  <c r="P506" i="36"/>
  <c r="O506" i="36"/>
  <c r="M506" i="36"/>
  <c r="N506" i="36" a="1"/>
  <c r="N506" i="36"/>
  <c r="K506" i="36"/>
  <c r="L506" i="36" a="1"/>
  <c r="L506" i="36"/>
  <c r="I506" i="36"/>
  <c r="J506" i="36" a="1"/>
  <c r="J506" i="36"/>
  <c r="G506" i="36"/>
  <c r="H506" i="36" a="1"/>
  <c r="H506" i="36"/>
  <c r="E506" i="36"/>
  <c r="F506" i="36" a="1"/>
  <c r="F506" i="36"/>
  <c r="C506" i="36"/>
  <c r="D506" i="36" a="1"/>
  <c r="D506" i="36"/>
  <c r="N505" i="36"/>
  <c r="A500" i="36"/>
  <c r="M505" i="36"/>
  <c r="L505" i="36"/>
  <c r="K505" i="36"/>
  <c r="J505" i="36"/>
  <c r="I505" i="36"/>
  <c r="H505" i="36"/>
  <c r="G505" i="36"/>
  <c r="F505" i="36"/>
  <c r="E505" i="36"/>
  <c r="D505" i="36"/>
  <c r="C505" i="36"/>
  <c r="N504" i="36"/>
  <c r="M504" i="36"/>
  <c r="L504" i="36"/>
  <c r="K504" i="36"/>
  <c r="J504" i="36"/>
  <c r="I504" i="36"/>
  <c r="H504" i="36"/>
  <c r="G504" i="36"/>
  <c r="F504" i="36"/>
  <c r="E504" i="36"/>
  <c r="D504" i="36"/>
  <c r="C504" i="36"/>
  <c r="N503" i="36"/>
  <c r="M503" i="36"/>
  <c r="L503" i="36"/>
  <c r="K503" i="36"/>
  <c r="J503" i="36"/>
  <c r="I503" i="36"/>
  <c r="H503" i="36"/>
  <c r="G503" i="36"/>
  <c r="F503" i="36"/>
  <c r="E503" i="36"/>
  <c r="D503" i="36"/>
  <c r="C503" i="36"/>
  <c r="N502" i="36"/>
  <c r="M502" i="36"/>
  <c r="L502" i="36"/>
  <c r="K502" i="36"/>
  <c r="J502" i="36"/>
  <c r="I502" i="36"/>
  <c r="H502" i="36"/>
  <c r="G502" i="36"/>
  <c r="F502" i="36"/>
  <c r="E502" i="36"/>
  <c r="D502" i="36"/>
  <c r="C502" i="36"/>
  <c r="N501" i="36"/>
  <c r="M501" i="36"/>
  <c r="L501" i="36"/>
  <c r="K501" i="36"/>
  <c r="J501" i="36"/>
  <c r="I501" i="36"/>
  <c r="H501" i="36"/>
  <c r="G501" i="36"/>
  <c r="F501" i="36"/>
  <c r="E501" i="36"/>
  <c r="D501" i="36"/>
  <c r="C501" i="36"/>
  <c r="V500" i="36"/>
  <c r="U500" i="36"/>
  <c r="R500" i="36"/>
  <c r="Q500" i="36"/>
  <c r="P500" i="36"/>
  <c r="O500" i="36"/>
  <c r="M500" i="36"/>
  <c r="N500" i="36" a="1"/>
  <c r="N500" i="36"/>
  <c r="K500" i="36"/>
  <c r="L500" i="36" a="1"/>
  <c r="L500" i="36"/>
  <c r="I500" i="36"/>
  <c r="J500" i="36" a="1"/>
  <c r="J500" i="36"/>
  <c r="G500" i="36"/>
  <c r="H500" i="36" a="1"/>
  <c r="H500" i="36"/>
  <c r="E500" i="36"/>
  <c r="F500" i="36" a="1"/>
  <c r="F500" i="36"/>
  <c r="C500" i="36"/>
  <c r="D500" i="36" a="1"/>
  <c r="D500" i="36"/>
  <c r="N499" i="36"/>
  <c r="A494" i="36"/>
  <c r="M499" i="36"/>
  <c r="L499" i="36"/>
  <c r="K499" i="36"/>
  <c r="J499" i="36"/>
  <c r="I499" i="36"/>
  <c r="H499" i="36"/>
  <c r="G499" i="36"/>
  <c r="F499" i="36"/>
  <c r="E499" i="36"/>
  <c r="D499" i="36"/>
  <c r="C499" i="36"/>
  <c r="N498" i="36"/>
  <c r="M498" i="36"/>
  <c r="L498" i="36"/>
  <c r="K498" i="36"/>
  <c r="J498" i="36"/>
  <c r="I498" i="36"/>
  <c r="H498" i="36"/>
  <c r="G498" i="36"/>
  <c r="F498" i="36"/>
  <c r="E498" i="36"/>
  <c r="D498" i="36"/>
  <c r="C498" i="36"/>
  <c r="N497" i="36"/>
  <c r="M497" i="36"/>
  <c r="L497" i="36"/>
  <c r="K497" i="36"/>
  <c r="J497" i="36"/>
  <c r="I497" i="36"/>
  <c r="H497" i="36"/>
  <c r="G497" i="36"/>
  <c r="F497" i="36"/>
  <c r="E497" i="36"/>
  <c r="D497" i="36"/>
  <c r="C497" i="36"/>
  <c r="N496" i="36"/>
  <c r="M496" i="36"/>
  <c r="L496" i="36"/>
  <c r="K496" i="36"/>
  <c r="J496" i="36"/>
  <c r="I496" i="36"/>
  <c r="H496" i="36"/>
  <c r="G496" i="36"/>
  <c r="F496" i="36"/>
  <c r="E496" i="36"/>
  <c r="D496" i="36"/>
  <c r="C496" i="36"/>
  <c r="N495" i="36"/>
  <c r="M495" i="36"/>
  <c r="L495" i="36"/>
  <c r="K495" i="36"/>
  <c r="J495" i="36"/>
  <c r="I495" i="36"/>
  <c r="H495" i="36"/>
  <c r="G495" i="36"/>
  <c r="F495" i="36"/>
  <c r="E495" i="36"/>
  <c r="D495" i="36"/>
  <c r="C495" i="36"/>
  <c r="V494" i="36"/>
  <c r="U494" i="36"/>
  <c r="R494" i="36"/>
  <c r="Q494" i="36"/>
  <c r="P494" i="36"/>
  <c r="O494" i="36"/>
  <c r="M494" i="36"/>
  <c r="N494" i="36" a="1"/>
  <c r="N494" i="36"/>
  <c r="K494" i="36"/>
  <c r="L494" i="36" a="1"/>
  <c r="L494" i="36"/>
  <c r="I494" i="36"/>
  <c r="J494" i="36" a="1"/>
  <c r="J494" i="36"/>
  <c r="G494" i="36"/>
  <c r="H494" i="36" a="1"/>
  <c r="H494" i="36"/>
  <c r="E494" i="36"/>
  <c r="F494" i="36" a="1"/>
  <c r="F494" i="36"/>
  <c r="C494" i="36"/>
  <c r="D494" i="36" a="1"/>
  <c r="D494" i="36"/>
  <c r="N493" i="36"/>
  <c r="A488" i="36"/>
  <c r="M493" i="36"/>
  <c r="L493" i="36"/>
  <c r="K493" i="36"/>
  <c r="J493" i="36"/>
  <c r="I493" i="36"/>
  <c r="H493" i="36"/>
  <c r="G493" i="36"/>
  <c r="F493" i="36"/>
  <c r="E493" i="36"/>
  <c r="D493" i="36"/>
  <c r="C493" i="36"/>
  <c r="N492" i="36"/>
  <c r="M492" i="36"/>
  <c r="L492" i="36"/>
  <c r="K492" i="36"/>
  <c r="J492" i="36"/>
  <c r="I492" i="36"/>
  <c r="H492" i="36"/>
  <c r="G492" i="36"/>
  <c r="F492" i="36"/>
  <c r="E492" i="36"/>
  <c r="D492" i="36"/>
  <c r="C492" i="36"/>
  <c r="N491" i="36"/>
  <c r="M491" i="36"/>
  <c r="L491" i="36"/>
  <c r="K491" i="36"/>
  <c r="J491" i="36"/>
  <c r="I491" i="36"/>
  <c r="H491" i="36"/>
  <c r="G491" i="36"/>
  <c r="F491" i="36"/>
  <c r="E491" i="36"/>
  <c r="D491" i="36"/>
  <c r="C491" i="36"/>
  <c r="N490" i="36"/>
  <c r="M490" i="36"/>
  <c r="L490" i="36"/>
  <c r="K490" i="36"/>
  <c r="J490" i="36"/>
  <c r="I490" i="36"/>
  <c r="H490" i="36"/>
  <c r="G490" i="36"/>
  <c r="F490" i="36"/>
  <c r="E490" i="36"/>
  <c r="D490" i="36"/>
  <c r="C490" i="36"/>
  <c r="N489" i="36"/>
  <c r="M489" i="36"/>
  <c r="L489" i="36"/>
  <c r="K489" i="36"/>
  <c r="J489" i="36"/>
  <c r="I489" i="36"/>
  <c r="H489" i="36"/>
  <c r="G489" i="36"/>
  <c r="F489" i="36"/>
  <c r="E489" i="36"/>
  <c r="D489" i="36"/>
  <c r="C489" i="36"/>
  <c r="V488" i="36"/>
  <c r="U488" i="36"/>
  <c r="R488" i="36"/>
  <c r="Q488" i="36"/>
  <c r="P488" i="36"/>
  <c r="O488" i="36"/>
  <c r="M488" i="36"/>
  <c r="N488" i="36" a="1"/>
  <c r="N488" i="36"/>
  <c r="K488" i="36"/>
  <c r="L488" i="36" a="1"/>
  <c r="L488" i="36"/>
  <c r="I488" i="36"/>
  <c r="J488" i="36" a="1"/>
  <c r="J488" i="36"/>
  <c r="G488" i="36"/>
  <c r="H488" i="36" a="1"/>
  <c r="H488" i="36"/>
  <c r="E488" i="36"/>
  <c r="F488" i="36" a="1"/>
  <c r="F488" i="36"/>
  <c r="C488" i="36"/>
  <c r="D488" i="36" a="1"/>
  <c r="D488" i="36"/>
  <c r="N487" i="36"/>
  <c r="A482" i="36"/>
  <c r="M487" i="36"/>
  <c r="L487" i="36"/>
  <c r="K487" i="36"/>
  <c r="J487" i="36"/>
  <c r="I487" i="36"/>
  <c r="H487" i="36"/>
  <c r="G487" i="36"/>
  <c r="F487" i="36"/>
  <c r="E487" i="36"/>
  <c r="D487" i="36"/>
  <c r="C487" i="36"/>
  <c r="N486" i="36"/>
  <c r="M486" i="36"/>
  <c r="L486" i="36"/>
  <c r="K486" i="36"/>
  <c r="J486" i="36"/>
  <c r="I486" i="36"/>
  <c r="H486" i="36"/>
  <c r="G486" i="36"/>
  <c r="F486" i="36"/>
  <c r="E486" i="36"/>
  <c r="D486" i="36"/>
  <c r="C486" i="36"/>
  <c r="N485" i="36"/>
  <c r="M485" i="36"/>
  <c r="L485" i="36"/>
  <c r="K485" i="36"/>
  <c r="J485" i="36"/>
  <c r="I485" i="36"/>
  <c r="H485" i="36"/>
  <c r="G485" i="36"/>
  <c r="F485" i="36"/>
  <c r="E485" i="36"/>
  <c r="D485" i="36"/>
  <c r="C485" i="36"/>
  <c r="N484" i="36"/>
  <c r="M484" i="36"/>
  <c r="L484" i="36"/>
  <c r="K484" i="36"/>
  <c r="J484" i="36"/>
  <c r="I484" i="36"/>
  <c r="H484" i="36"/>
  <c r="G484" i="36"/>
  <c r="F484" i="36"/>
  <c r="E484" i="36"/>
  <c r="D484" i="36"/>
  <c r="C484" i="36"/>
  <c r="N483" i="36"/>
  <c r="M483" i="36"/>
  <c r="L483" i="36"/>
  <c r="K483" i="36"/>
  <c r="J483" i="36"/>
  <c r="I483" i="36"/>
  <c r="H483" i="36"/>
  <c r="G483" i="36"/>
  <c r="F483" i="36"/>
  <c r="E483" i="36"/>
  <c r="D483" i="36"/>
  <c r="C483" i="36"/>
  <c r="V482" i="36"/>
  <c r="U482" i="36"/>
  <c r="R482" i="36"/>
  <c r="Q482" i="36"/>
  <c r="P482" i="36"/>
  <c r="O482" i="36"/>
  <c r="M482" i="36"/>
  <c r="N482" i="36" a="1"/>
  <c r="N482" i="36"/>
  <c r="K482" i="36"/>
  <c r="L482" i="36" a="1"/>
  <c r="L482" i="36"/>
  <c r="I482" i="36"/>
  <c r="J482" i="36" a="1"/>
  <c r="J482" i="36"/>
  <c r="G482" i="36"/>
  <c r="H482" i="36" a="1"/>
  <c r="H482" i="36"/>
  <c r="E482" i="36"/>
  <c r="F482" i="36" a="1"/>
  <c r="F482" i="36"/>
  <c r="C482" i="36"/>
  <c r="D482" i="36" a="1"/>
  <c r="D482" i="36"/>
  <c r="N481" i="36"/>
  <c r="A476" i="36"/>
  <c r="M481" i="36"/>
  <c r="L481" i="36"/>
  <c r="K481" i="36"/>
  <c r="J481" i="36"/>
  <c r="I481" i="36"/>
  <c r="H481" i="36"/>
  <c r="G481" i="36"/>
  <c r="F481" i="36"/>
  <c r="E481" i="36"/>
  <c r="D481" i="36"/>
  <c r="C481" i="36"/>
  <c r="N480" i="36"/>
  <c r="M480" i="36"/>
  <c r="L480" i="36"/>
  <c r="K480" i="36"/>
  <c r="J480" i="36"/>
  <c r="I480" i="36"/>
  <c r="H480" i="36"/>
  <c r="G480" i="36"/>
  <c r="F480" i="36"/>
  <c r="E480" i="36"/>
  <c r="D480" i="36"/>
  <c r="C480" i="36"/>
  <c r="N479" i="36"/>
  <c r="M479" i="36"/>
  <c r="L479" i="36"/>
  <c r="K479" i="36"/>
  <c r="J479" i="36"/>
  <c r="I479" i="36"/>
  <c r="H479" i="36"/>
  <c r="G479" i="36"/>
  <c r="F479" i="36"/>
  <c r="E479" i="36"/>
  <c r="D479" i="36"/>
  <c r="C479" i="36"/>
  <c r="N478" i="36"/>
  <c r="M478" i="36"/>
  <c r="L478" i="36"/>
  <c r="K478" i="36"/>
  <c r="J478" i="36"/>
  <c r="I478" i="36"/>
  <c r="H478" i="36"/>
  <c r="G478" i="36"/>
  <c r="F478" i="36"/>
  <c r="E478" i="36"/>
  <c r="D478" i="36"/>
  <c r="C478" i="36"/>
  <c r="N477" i="36"/>
  <c r="M477" i="36"/>
  <c r="L477" i="36"/>
  <c r="K477" i="36"/>
  <c r="J477" i="36"/>
  <c r="I477" i="36"/>
  <c r="H477" i="36"/>
  <c r="G477" i="36"/>
  <c r="F477" i="36"/>
  <c r="E477" i="36"/>
  <c r="D477" i="36"/>
  <c r="C477" i="36"/>
  <c r="V476" i="36"/>
  <c r="U476" i="36"/>
  <c r="R476" i="36"/>
  <c r="Q476" i="36"/>
  <c r="P476" i="36"/>
  <c r="O476" i="36"/>
  <c r="M476" i="36"/>
  <c r="N476" i="36" a="1"/>
  <c r="N476" i="36"/>
  <c r="K476" i="36"/>
  <c r="L476" i="36" a="1"/>
  <c r="L476" i="36"/>
  <c r="I476" i="36"/>
  <c r="J476" i="36" a="1"/>
  <c r="J476" i="36"/>
  <c r="G476" i="36"/>
  <c r="H476" i="36" a="1"/>
  <c r="H476" i="36"/>
  <c r="E476" i="36"/>
  <c r="F476" i="36" a="1"/>
  <c r="F476" i="36"/>
  <c r="C476" i="36"/>
  <c r="D476" i="36" a="1"/>
  <c r="D476" i="36"/>
  <c r="N475" i="36"/>
  <c r="A470" i="36"/>
  <c r="M475" i="36"/>
  <c r="L475" i="36"/>
  <c r="K475" i="36"/>
  <c r="J475" i="36"/>
  <c r="I475" i="36"/>
  <c r="H475" i="36"/>
  <c r="G475" i="36"/>
  <c r="F475" i="36"/>
  <c r="E475" i="36"/>
  <c r="D475" i="36"/>
  <c r="C475" i="36"/>
  <c r="N474" i="36"/>
  <c r="M474" i="36"/>
  <c r="L474" i="36"/>
  <c r="K474" i="36"/>
  <c r="J474" i="36"/>
  <c r="I474" i="36"/>
  <c r="H474" i="36"/>
  <c r="G474" i="36"/>
  <c r="F474" i="36"/>
  <c r="E474" i="36"/>
  <c r="D474" i="36"/>
  <c r="C474" i="36"/>
  <c r="N473" i="36"/>
  <c r="M473" i="36"/>
  <c r="L473" i="36"/>
  <c r="K473" i="36"/>
  <c r="J473" i="36"/>
  <c r="I473" i="36"/>
  <c r="H473" i="36"/>
  <c r="G473" i="36"/>
  <c r="F473" i="36"/>
  <c r="E473" i="36"/>
  <c r="D473" i="36"/>
  <c r="C473" i="36"/>
  <c r="N472" i="36"/>
  <c r="M472" i="36"/>
  <c r="L472" i="36"/>
  <c r="K472" i="36"/>
  <c r="J472" i="36"/>
  <c r="I472" i="36"/>
  <c r="H472" i="36"/>
  <c r="G472" i="36"/>
  <c r="F472" i="36"/>
  <c r="E472" i="36"/>
  <c r="D472" i="36"/>
  <c r="C472" i="36"/>
  <c r="N471" i="36"/>
  <c r="M471" i="36"/>
  <c r="L471" i="36"/>
  <c r="K471" i="36"/>
  <c r="J471" i="36"/>
  <c r="I471" i="36"/>
  <c r="H471" i="36"/>
  <c r="G471" i="36"/>
  <c r="F471" i="36"/>
  <c r="E471" i="36"/>
  <c r="D471" i="36"/>
  <c r="C471" i="36"/>
  <c r="V470" i="36"/>
  <c r="U470" i="36"/>
  <c r="R470" i="36"/>
  <c r="Q470" i="36"/>
  <c r="P470" i="36"/>
  <c r="O470" i="36"/>
  <c r="M470" i="36"/>
  <c r="N470" i="36" a="1"/>
  <c r="N470" i="36"/>
  <c r="K470" i="36"/>
  <c r="L470" i="36" a="1"/>
  <c r="L470" i="36"/>
  <c r="I470" i="36"/>
  <c r="J470" i="36" a="1"/>
  <c r="J470" i="36"/>
  <c r="G470" i="36"/>
  <c r="H470" i="36" a="1"/>
  <c r="H470" i="36"/>
  <c r="E470" i="36"/>
  <c r="F470" i="36" a="1"/>
  <c r="F470" i="36"/>
  <c r="C470" i="36"/>
  <c r="D470" i="36" a="1"/>
  <c r="D470" i="36"/>
  <c r="N469" i="36"/>
  <c r="A464" i="36"/>
  <c r="M469" i="36"/>
  <c r="L469" i="36"/>
  <c r="K469" i="36"/>
  <c r="J469" i="36"/>
  <c r="I469" i="36"/>
  <c r="H469" i="36"/>
  <c r="G469" i="36"/>
  <c r="F469" i="36"/>
  <c r="E469" i="36"/>
  <c r="D469" i="36"/>
  <c r="C469" i="36"/>
  <c r="N468" i="36"/>
  <c r="M468" i="36"/>
  <c r="L468" i="36"/>
  <c r="K468" i="36"/>
  <c r="J468" i="36"/>
  <c r="I468" i="36"/>
  <c r="H468" i="36"/>
  <c r="G468" i="36"/>
  <c r="F468" i="36"/>
  <c r="E468" i="36"/>
  <c r="D468" i="36"/>
  <c r="C468" i="36"/>
  <c r="N467" i="36"/>
  <c r="M467" i="36"/>
  <c r="L467" i="36"/>
  <c r="K467" i="36"/>
  <c r="J467" i="36"/>
  <c r="I467" i="36"/>
  <c r="H467" i="36"/>
  <c r="G467" i="36"/>
  <c r="F467" i="36"/>
  <c r="E467" i="36"/>
  <c r="D467" i="36"/>
  <c r="C467" i="36"/>
  <c r="N466" i="36"/>
  <c r="M466" i="36"/>
  <c r="L466" i="36"/>
  <c r="K466" i="36"/>
  <c r="J466" i="36"/>
  <c r="I466" i="36"/>
  <c r="H466" i="36"/>
  <c r="G466" i="36"/>
  <c r="F466" i="36"/>
  <c r="E466" i="36"/>
  <c r="D466" i="36"/>
  <c r="C466" i="36"/>
  <c r="N465" i="36"/>
  <c r="M465" i="36"/>
  <c r="L465" i="36"/>
  <c r="K465" i="36"/>
  <c r="J465" i="36"/>
  <c r="I465" i="36"/>
  <c r="H465" i="36"/>
  <c r="G465" i="36"/>
  <c r="F465" i="36"/>
  <c r="E465" i="36"/>
  <c r="D465" i="36"/>
  <c r="C465" i="36"/>
  <c r="V464" i="36"/>
  <c r="U464" i="36"/>
  <c r="R464" i="36"/>
  <c r="Q464" i="36"/>
  <c r="P464" i="36"/>
  <c r="O464" i="36"/>
  <c r="M464" i="36"/>
  <c r="N464" i="36" a="1"/>
  <c r="N464" i="36"/>
  <c r="K464" i="36"/>
  <c r="L464" i="36" a="1"/>
  <c r="L464" i="36"/>
  <c r="I464" i="36"/>
  <c r="J464" i="36" a="1"/>
  <c r="J464" i="36"/>
  <c r="G464" i="36"/>
  <c r="H464" i="36" a="1"/>
  <c r="H464" i="36"/>
  <c r="E464" i="36"/>
  <c r="F464" i="36" a="1"/>
  <c r="F464" i="36"/>
  <c r="C464" i="36"/>
  <c r="D464" i="36" a="1"/>
  <c r="D464" i="36"/>
  <c r="N463" i="36"/>
  <c r="A458" i="36"/>
  <c r="M463" i="36"/>
  <c r="L463" i="36"/>
  <c r="K463" i="36"/>
  <c r="J463" i="36"/>
  <c r="I463" i="36"/>
  <c r="H463" i="36"/>
  <c r="G463" i="36"/>
  <c r="F463" i="36"/>
  <c r="E463" i="36"/>
  <c r="D463" i="36"/>
  <c r="C463" i="36"/>
  <c r="N462" i="36"/>
  <c r="M462" i="36"/>
  <c r="L462" i="36"/>
  <c r="K462" i="36"/>
  <c r="J462" i="36"/>
  <c r="I462" i="36"/>
  <c r="H462" i="36"/>
  <c r="G462" i="36"/>
  <c r="F462" i="36"/>
  <c r="E462" i="36"/>
  <c r="D462" i="36"/>
  <c r="C462" i="36"/>
  <c r="N461" i="36"/>
  <c r="M461" i="36"/>
  <c r="L461" i="36"/>
  <c r="K461" i="36"/>
  <c r="J461" i="36"/>
  <c r="I461" i="36"/>
  <c r="H461" i="36"/>
  <c r="G461" i="36"/>
  <c r="F461" i="36"/>
  <c r="E461" i="36"/>
  <c r="D461" i="36"/>
  <c r="C461" i="36"/>
  <c r="N460" i="36"/>
  <c r="M460" i="36"/>
  <c r="L460" i="36"/>
  <c r="K460" i="36"/>
  <c r="J460" i="36"/>
  <c r="I460" i="36"/>
  <c r="H460" i="36"/>
  <c r="G460" i="36"/>
  <c r="F460" i="36"/>
  <c r="E460" i="36"/>
  <c r="D460" i="36"/>
  <c r="C460" i="36"/>
  <c r="N459" i="36"/>
  <c r="M459" i="36"/>
  <c r="L459" i="36"/>
  <c r="K459" i="36"/>
  <c r="J459" i="36"/>
  <c r="I459" i="36"/>
  <c r="H459" i="36"/>
  <c r="G459" i="36"/>
  <c r="F459" i="36"/>
  <c r="E459" i="36"/>
  <c r="D459" i="36"/>
  <c r="C459" i="36"/>
  <c r="V458" i="36"/>
  <c r="U458" i="36"/>
  <c r="R458" i="36"/>
  <c r="Q458" i="36"/>
  <c r="P458" i="36"/>
  <c r="O458" i="36"/>
  <c r="M458" i="36"/>
  <c r="N458" i="36" a="1"/>
  <c r="N458" i="36"/>
  <c r="K458" i="36"/>
  <c r="L458" i="36" a="1"/>
  <c r="L458" i="36"/>
  <c r="I458" i="36"/>
  <c r="J458" i="36" a="1"/>
  <c r="J458" i="36"/>
  <c r="G458" i="36"/>
  <c r="H458" i="36" a="1"/>
  <c r="H458" i="36"/>
  <c r="E458" i="36"/>
  <c r="F458" i="36" a="1"/>
  <c r="F458" i="36"/>
  <c r="C458" i="36"/>
  <c r="D458" i="36" a="1"/>
  <c r="D458" i="36"/>
  <c r="N457" i="36"/>
  <c r="A452" i="36"/>
  <c r="M457" i="36"/>
  <c r="L457" i="36"/>
  <c r="K457" i="36"/>
  <c r="J457" i="36"/>
  <c r="I457" i="36"/>
  <c r="H457" i="36"/>
  <c r="G457" i="36"/>
  <c r="F457" i="36"/>
  <c r="E457" i="36"/>
  <c r="D457" i="36"/>
  <c r="C457" i="36"/>
  <c r="N456" i="36"/>
  <c r="M456" i="36"/>
  <c r="L456" i="36"/>
  <c r="K456" i="36"/>
  <c r="J456" i="36"/>
  <c r="I456" i="36"/>
  <c r="H456" i="36"/>
  <c r="G456" i="36"/>
  <c r="F456" i="36"/>
  <c r="E456" i="36"/>
  <c r="D456" i="36"/>
  <c r="C456" i="36"/>
  <c r="N455" i="36"/>
  <c r="M455" i="36"/>
  <c r="L455" i="36"/>
  <c r="K455" i="36"/>
  <c r="J455" i="36"/>
  <c r="I455" i="36"/>
  <c r="H455" i="36"/>
  <c r="G455" i="36"/>
  <c r="F455" i="36"/>
  <c r="E455" i="36"/>
  <c r="D455" i="36"/>
  <c r="C455" i="36"/>
  <c r="N454" i="36"/>
  <c r="M454" i="36"/>
  <c r="L454" i="36"/>
  <c r="K454" i="36"/>
  <c r="J454" i="36"/>
  <c r="I454" i="36"/>
  <c r="H454" i="36"/>
  <c r="G454" i="36"/>
  <c r="F454" i="36"/>
  <c r="E454" i="36"/>
  <c r="D454" i="36"/>
  <c r="C454" i="36"/>
  <c r="N453" i="36"/>
  <c r="M453" i="36"/>
  <c r="L453" i="36"/>
  <c r="K453" i="36"/>
  <c r="J453" i="36"/>
  <c r="I453" i="36"/>
  <c r="H453" i="36"/>
  <c r="G453" i="36"/>
  <c r="F453" i="36"/>
  <c r="E453" i="36"/>
  <c r="D453" i="36"/>
  <c r="C453" i="36"/>
  <c r="V452" i="36"/>
  <c r="U452" i="36"/>
  <c r="R452" i="36"/>
  <c r="Q452" i="36"/>
  <c r="P452" i="36"/>
  <c r="O452" i="36"/>
  <c r="M452" i="36"/>
  <c r="N452" i="36" a="1"/>
  <c r="N452" i="36"/>
  <c r="K452" i="36"/>
  <c r="L452" i="36" a="1"/>
  <c r="L452" i="36"/>
  <c r="I452" i="36"/>
  <c r="J452" i="36" a="1"/>
  <c r="J452" i="36"/>
  <c r="G452" i="36"/>
  <c r="H452" i="36" a="1"/>
  <c r="H452" i="36"/>
  <c r="E452" i="36"/>
  <c r="F452" i="36" a="1"/>
  <c r="F452" i="36"/>
  <c r="C452" i="36"/>
  <c r="D452" i="36" a="1"/>
  <c r="D452" i="36"/>
  <c r="N451" i="36"/>
  <c r="A446" i="36"/>
  <c r="M451" i="36"/>
  <c r="L451" i="36"/>
  <c r="K451" i="36"/>
  <c r="J451" i="36"/>
  <c r="I451" i="36"/>
  <c r="H451" i="36"/>
  <c r="G451" i="36"/>
  <c r="F451" i="36"/>
  <c r="E451" i="36"/>
  <c r="D451" i="36"/>
  <c r="C451" i="36"/>
  <c r="N450" i="36"/>
  <c r="M450" i="36"/>
  <c r="L450" i="36"/>
  <c r="K450" i="36"/>
  <c r="J450" i="36"/>
  <c r="I450" i="36"/>
  <c r="H450" i="36"/>
  <c r="G450" i="36"/>
  <c r="F450" i="36"/>
  <c r="E450" i="36"/>
  <c r="D450" i="36"/>
  <c r="C450" i="36"/>
  <c r="N449" i="36"/>
  <c r="M449" i="36"/>
  <c r="L449" i="36"/>
  <c r="K449" i="36"/>
  <c r="J449" i="36"/>
  <c r="I449" i="36"/>
  <c r="H449" i="36"/>
  <c r="G449" i="36"/>
  <c r="F449" i="36"/>
  <c r="E449" i="36"/>
  <c r="D449" i="36"/>
  <c r="C449" i="36"/>
  <c r="N448" i="36"/>
  <c r="M448" i="36"/>
  <c r="L448" i="36"/>
  <c r="K448" i="36"/>
  <c r="J448" i="36"/>
  <c r="I448" i="36"/>
  <c r="H448" i="36"/>
  <c r="G448" i="36"/>
  <c r="F448" i="36"/>
  <c r="E448" i="36"/>
  <c r="D448" i="36"/>
  <c r="C448" i="36"/>
  <c r="N447" i="36"/>
  <c r="M447" i="36"/>
  <c r="L447" i="36"/>
  <c r="K447" i="36"/>
  <c r="J447" i="36"/>
  <c r="I447" i="36"/>
  <c r="H447" i="36"/>
  <c r="G447" i="36"/>
  <c r="F447" i="36"/>
  <c r="E447" i="36"/>
  <c r="D447" i="36"/>
  <c r="C447" i="36"/>
  <c r="V446" i="36"/>
  <c r="U446" i="36"/>
  <c r="R446" i="36"/>
  <c r="Q446" i="36"/>
  <c r="P446" i="36"/>
  <c r="O446" i="36"/>
  <c r="M446" i="36"/>
  <c r="N446" i="36" a="1"/>
  <c r="N446" i="36"/>
  <c r="K446" i="36"/>
  <c r="L446" i="36" a="1"/>
  <c r="L446" i="36"/>
  <c r="I446" i="36"/>
  <c r="J446" i="36" a="1"/>
  <c r="J446" i="36"/>
  <c r="G446" i="36"/>
  <c r="H446" i="36" a="1"/>
  <c r="H446" i="36"/>
  <c r="E446" i="36"/>
  <c r="F446" i="36" a="1"/>
  <c r="F446" i="36"/>
  <c r="C446" i="36"/>
  <c r="D446" i="36" a="1"/>
  <c r="D446" i="36"/>
  <c r="N445" i="36"/>
  <c r="A440" i="36"/>
  <c r="M445" i="36"/>
  <c r="L445" i="36"/>
  <c r="K445" i="36"/>
  <c r="J445" i="36"/>
  <c r="I445" i="36"/>
  <c r="H445" i="36"/>
  <c r="G445" i="36"/>
  <c r="F445" i="36"/>
  <c r="E445" i="36"/>
  <c r="D445" i="36"/>
  <c r="C445" i="36"/>
  <c r="N444" i="36"/>
  <c r="M444" i="36"/>
  <c r="L444" i="36"/>
  <c r="K444" i="36"/>
  <c r="J444" i="36"/>
  <c r="I444" i="36"/>
  <c r="H444" i="36"/>
  <c r="G444" i="36"/>
  <c r="F444" i="36"/>
  <c r="E444" i="36"/>
  <c r="D444" i="36"/>
  <c r="C444" i="36"/>
  <c r="N443" i="36"/>
  <c r="M443" i="36"/>
  <c r="L443" i="36"/>
  <c r="K443" i="36"/>
  <c r="J443" i="36"/>
  <c r="I443" i="36"/>
  <c r="H443" i="36"/>
  <c r="G443" i="36"/>
  <c r="F443" i="36"/>
  <c r="E443" i="36"/>
  <c r="D443" i="36"/>
  <c r="C443" i="36"/>
  <c r="N442" i="36"/>
  <c r="M442" i="36"/>
  <c r="L442" i="36"/>
  <c r="K442" i="36"/>
  <c r="J442" i="36"/>
  <c r="I442" i="36"/>
  <c r="H442" i="36"/>
  <c r="G442" i="36"/>
  <c r="F442" i="36"/>
  <c r="E442" i="36"/>
  <c r="D442" i="36"/>
  <c r="C442" i="36"/>
  <c r="N441" i="36"/>
  <c r="M441" i="36"/>
  <c r="L441" i="36"/>
  <c r="K441" i="36"/>
  <c r="J441" i="36"/>
  <c r="I441" i="36"/>
  <c r="H441" i="36"/>
  <c r="G441" i="36"/>
  <c r="F441" i="36"/>
  <c r="E441" i="36"/>
  <c r="D441" i="36"/>
  <c r="C441" i="36"/>
  <c r="V440" i="36"/>
  <c r="U440" i="36"/>
  <c r="R440" i="36"/>
  <c r="Q440" i="36"/>
  <c r="P440" i="36"/>
  <c r="O440" i="36"/>
  <c r="M440" i="36"/>
  <c r="N440" i="36" a="1"/>
  <c r="N440" i="36"/>
  <c r="K440" i="36"/>
  <c r="L440" i="36" a="1"/>
  <c r="L440" i="36"/>
  <c r="I440" i="36"/>
  <c r="J440" i="36" a="1"/>
  <c r="J440" i="36"/>
  <c r="G440" i="36"/>
  <c r="H440" i="36" a="1"/>
  <c r="H440" i="36"/>
  <c r="E440" i="36"/>
  <c r="F440" i="36" a="1"/>
  <c r="F440" i="36"/>
  <c r="C440" i="36"/>
  <c r="D440" i="36" a="1"/>
  <c r="D440" i="36"/>
  <c r="N439" i="36"/>
  <c r="A434" i="36"/>
  <c r="M439" i="36"/>
  <c r="L439" i="36"/>
  <c r="K439" i="36"/>
  <c r="J439" i="36"/>
  <c r="I439" i="36"/>
  <c r="H439" i="36"/>
  <c r="G439" i="36"/>
  <c r="F439" i="36"/>
  <c r="E439" i="36"/>
  <c r="D439" i="36"/>
  <c r="C439" i="36"/>
  <c r="N438" i="36"/>
  <c r="M438" i="36"/>
  <c r="L438" i="36"/>
  <c r="K438" i="36"/>
  <c r="J438" i="36"/>
  <c r="I438" i="36"/>
  <c r="H438" i="36"/>
  <c r="G438" i="36"/>
  <c r="F438" i="36"/>
  <c r="E438" i="36"/>
  <c r="D438" i="36"/>
  <c r="C438" i="36"/>
  <c r="N437" i="36"/>
  <c r="M437" i="36"/>
  <c r="L437" i="36"/>
  <c r="K437" i="36"/>
  <c r="J437" i="36"/>
  <c r="I437" i="36"/>
  <c r="H437" i="36"/>
  <c r="G437" i="36"/>
  <c r="F437" i="36"/>
  <c r="E437" i="36"/>
  <c r="D437" i="36"/>
  <c r="C437" i="36"/>
  <c r="N436" i="36"/>
  <c r="M436" i="36"/>
  <c r="L436" i="36"/>
  <c r="K436" i="36"/>
  <c r="J436" i="36"/>
  <c r="I436" i="36"/>
  <c r="H436" i="36"/>
  <c r="G436" i="36"/>
  <c r="F436" i="36"/>
  <c r="E436" i="36"/>
  <c r="D436" i="36"/>
  <c r="C436" i="36"/>
  <c r="N435" i="36"/>
  <c r="M435" i="36"/>
  <c r="L435" i="36"/>
  <c r="K435" i="36"/>
  <c r="J435" i="36"/>
  <c r="I435" i="36"/>
  <c r="H435" i="36"/>
  <c r="G435" i="36"/>
  <c r="F435" i="36"/>
  <c r="E435" i="36"/>
  <c r="D435" i="36"/>
  <c r="C435" i="36"/>
  <c r="V434" i="36"/>
  <c r="U434" i="36"/>
  <c r="R434" i="36"/>
  <c r="Q434" i="36"/>
  <c r="P434" i="36"/>
  <c r="O434" i="36"/>
  <c r="M434" i="36"/>
  <c r="N434" i="36" a="1"/>
  <c r="N434" i="36"/>
  <c r="K434" i="36"/>
  <c r="L434" i="36" a="1"/>
  <c r="L434" i="36"/>
  <c r="I434" i="36"/>
  <c r="J434" i="36" a="1"/>
  <c r="J434" i="36"/>
  <c r="G434" i="36"/>
  <c r="H434" i="36" a="1"/>
  <c r="H434" i="36"/>
  <c r="E434" i="36"/>
  <c r="F434" i="36" a="1"/>
  <c r="F434" i="36"/>
  <c r="C434" i="36"/>
  <c r="D434" i="36" a="1"/>
  <c r="D434" i="36"/>
  <c r="N433" i="36"/>
  <c r="A428" i="36"/>
  <c r="M433" i="36"/>
  <c r="L433" i="36"/>
  <c r="K433" i="36"/>
  <c r="J433" i="36"/>
  <c r="I433" i="36"/>
  <c r="H433" i="36"/>
  <c r="G433" i="36"/>
  <c r="F433" i="36"/>
  <c r="E433" i="36"/>
  <c r="D433" i="36"/>
  <c r="C433" i="36"/>
  <c r="N432" i="36"/>
  <c r="M432" i="36"/>
  <c r="L432" i="36"/>
  <c r="K432" i="36"/>
  <c r="J432" i="36"/>
  <c r="I432" i="36"/>
  <c r="H432" i="36"/>
  <c r="G432" i="36"/>
  <c r="F432" i="36"/>
  <c r="E432" i="36"/>
  <c r="D432" i="36"/>
  <c r="C432" i="36"/>
  <c r="N431" i="36"/>
  <c r="M431" i="36"/>
  <c r="L431" i="36"/>
  <c r="K431" i="36"/>
  <c r="J431" i="36"/>
  <c r="I431" i="36"/>
  <c r="H431" i="36"/>
  <c r="G431" i="36"/>
  <c r="F431" i="36"/>
  <c r="E431" i="36"/>
  <c r="D431" i="36"/>
  <c r="C431" i="36"/>
  <c r="N430" i="36"/>
  <c r="M430" i="36"/>
  <c r="L430" i="36"/>
  <c r="K430" i="36"/>
  <c r="J430" i="36"/>
  <c r="I430" i="36"/>
  <c r="H430" i="36"/>
  <c r="G430" i="36"/>
  <c r="F430" i="36"/>
  <c r="E430" i="36"/>
  <c r="D430" i="36"/>
  <c r="C430" i="36"/>
  <c r="N429" i="36"/>
  <c r="M429" i="36"/>
  <c r="L429" i="36"/>
  <c r="K429" i="36"/>
  <c r="J429" i="36"/>
  <c r="I429" i="36"/>
  <c r="H429" i="36"/>
  <c r="G429" i="36"/>
  <c r="F429" i="36"/>
  <c r="E429" i="36"/>
  <c r="D429" i="36"/>
  <c r="C429" i="36"/>
  <c r="V428" i="36"/>
  <c r="U428" i="36"/>
  <c r="R428" i="36"/>
  <c r="Q428" i="36"/>
  <c r="P428" i="36"/>
  <c r="O428" i="36"/>
  <c r="M428" i="36"/>
  <c r="N428" i="36" a="1"/>
  <c r="N428" i="36"/>
  <c r="K428" i="36"/>
  <c r="L428" i="36" a="1"/>
  <c r="L428" i="36"/>
  <c r="I428" i="36"/>
  <c r="J428" i="36" a="1"/>
  <c r="J428" i="36"/>
  <c r="G428" i="36"/>
  <c r="H428" i="36" a="1"/>
  <c r="H428" i="36"/>
  <c r="E428" i="36"/>
  <c r="F428" i="36" a="1"/>
  <c r="F428" i="36"/>
  <c r="C428" i="36"/>
  <c r="D428" i="36" a="1"/>
  <c r="D428" i="36"/>
  <c r="N427" i="36"/>
  <c r="A422" i="36"/>
  <c r="M427" i="36"/>
  <c r="L427" i="36"/>
  <c r="K427" i="36"/>
  <c r="J427" i="36"/>
  <c r="I427" i="36"/>
  <c r="H427" i="36"/>
  <c r="G427" i="36"/>
  <c r="F427" i="36"/>
  <c r="E427" i="36"/>
  <c r="D427" i="36"/>
  <c r="C427" i="36"/>
  <c r="N426" i="36"/>
  <c r="M426" i="36"/>
  <c r="L426" i="36"/>
  <c r="K426" i="36"/>
  <c r="J426" i="36"/>
  <c r="I426" i="36"/>
  <c r="H426" i="36"/>
  <c r="G426" i="36"/>
  <c r="F426" i="36"/>
  <c r="E426" i="36"/>
  <c r="D426" i="36"/>
  <c r="C426" i="36"/>
  <c r="N425" i="36"/>
  <c r="M425" i="36"/>
  <c r="L425" i="36"/>
  <c r="K425" i="36"/>
  <c r="J425" i="36"/>
  <c r="I425" i="36"/>
  <c r="H425" i="36"/>
  <c r="G425" i="36"/>
  <c r="F425" i="36"/>
  <c r="E425" i="36"/>
  <c r="D425" i="36"/>
  <c r="C425" i="36"/>
  <c r="N424" i="36"/>
  <c r="M424" i="36"/>
  <c r="L424" i="36"/>
  <c r="K424" i="36"/>
  <c r="J424" i="36"/>
  <c r="I424" i="36"/>
  <c r="H424" i="36"/>
  <c r="G424" i="36"/>
  <c r="F424" i="36"/>
  <c r="E424" i="36"/>
  <c r="D424" i="36"/>
  <c r="C424" i="36"/>
  <c r="N423" i="36"/>
  <c r="M423" i="36"/>
  <c r="L423" i="36"/>
  <c r="K423" i="36"/>
  <c r="J423" i="36"/>
  <c r="I423" i="36"/>
  <c r="H423" i="36"/>
  <c r="G423" i="36"/>
  <c r="F423" i="36"/>
  <c r="E423" i="36"/>
  <c r="D423" i="36"/>
  <c r="C423" i="36"/>
  <c r="V422" i="36"/>
  <c r="U422" i="36"/>
  <c r="R422" i="36"/>
  <c r="Q422" i="36"/>
  <c r="P422" i="36"/>
  <c r="O422" i="36"/>
  <c r="M422" i="36"/>
  <c r="N422" i="36" a="1"/>
  <c r="N422" i="36"/>
  <c r="K422" i="36"/>
  <c r="L422" i="36" a="1"/>
  <c r="L422" i="36"/>
  <c r="I422" i="36"/>
  <c r="J422" i="36" a="1"/>
  <c r="J422" i="36"/>
  <c r="G422" i="36"/>
  <c r="H422" i="36" a="1"/>
  <c r="H422" i="36"/>
  <c r="E422" i="36"/>
  <c r="F422" i="36" a="1"/>
  <c r="F422" i="36"/>
  <c r="C422" i="36"/>
  <c r="D422" i="36" a="1"/>
  <c r="D422" i="36"/>
  <c r="N421" i="36"/>
  <c r="A416" i="36"/>
  <c r="M421" i="36"/>
  <c r="L421" i="36"/>
  <c r="K421" i="36"/>
  <c r="J421" i="36"/>
  <c r="I421" i="36"/>
  <c r="H421" i="36"/>
  <c r="G421" i="36"/>
  <c r="F421" i="36"/>
  <c r="E421" i="36"/>
  <c r="D421" i="36"/>
  <c r="C421" i="36"/>
  <c r="N420" i="36"/>
  <c r="M420" i="36"/>
  <c r="L420" i="36"/>
  <c r="K420" i="36"/>
  <c r="J420" i="36"/>
  <c r="I420" i="36"/>
  <c r="H420" i="36"/>
  <c r="G420" i="36"/>
  <c r="F420" i="36"/>
  <c r="E420" i="36"/>
  <c r="D420" i="36"/>
  <c r="C420" i="36"/>
  <c r="N419" i="36"/>
  <c r="M419" i="36"/>
  <c r="L419" i="36"/>
  <c r="K419" i="36"/>
  <c r="J419" i="36"/>
  <c r="I419" i="36"/>
  <c r="H419" i="36"/>
  <c r="G419" i="36"/>
  <c r="F419" i="36"/>
  <c r="E419" i="36"/>
  <c r="D419" i="36"/>
  <c r="C419" i="36"/>
  <c r="N418" i="36"/>
  <c r="M418" i="36"/>
  <c r="L418" i="36"/>
  <c r="K418" i="36"/>
  <c r="J418" i="36"/>
  <c r="I418" i="36"/>
  <c r="H418" i="36"/>
  <c r="G418" i="36"/>
  <c r="F418" i="36"/>
  <c r="E418" i="36"/>
  <c r="D418" i="36"/>
  <c r="C418" i="36"/>
  <c r="N417" i="36"/>
  <c r="M417" i="36"/>
  <c r="L417" i="36"/>
  <c r="K417" i="36"/>
  <c r="J417" i="36"/>
  <c r="I417" i="36"/>
  <c r="H417" i="36"/>
  <c r="G417" i="36"/>
  <c r="F417" i="36"/>
  <c r="E417" i="36"/>
  <c r="D417" i="36"/>
  <c r="C417" i="36"/>
  <c r="V416" i="36"/>
  <c r="U416" i="36"/>
  <c r="R416" i="36"/>
  <c r="Q416" i="36"/>
  <c r="P416" i="36"/>
  <c r="O416" i="36"/>
  <c r="M416" i="36"/>
  <c r="N416" i="36" a="1"/>
  <c r="N416" i="36"/>
  <c r="K416" i="36"/>
  <c r="L416" i="36" a="1"/>
  <c r="L416" i="36"/>
  <c r="I416" i="36"/>
  <c r="J416" i="36" a="1"/>
  <c r="J416" i="36"/>
  <c r="G416" i="36"/>
  <c r="H416" i="36" a="1"/>
  <c r="H416" i="36"/>
  <c r="E416" i="36"/>
  <c r="F416" i="36" a="1"/>
  <c r="F416" i="36"/>
  <c r="C416" i="36"/>
  <c r="D416" i="36" a="1"/>
  <c r="D416" i="36"/>
  <c r="N415" i="36"/>
  <c r="A410" i="36"/>
  <c r="M415" i="36"/>
  <c r="L415" i="36"/>
  <c r="K415" i="36"/>
  <c r="J415" i="36"/>
  <c r="I415" i="36"/>
  <c r="H415" i="36"/>
  <c r="G415" i="36"/>
  <c r="F415" i="36"/>
  <c r="E415" i="36"/>
  <c r="D415" i="36"/>
  <c r="C415" i="36"/>
  <c r="N414" i="36"/>
  <c r="M414" i="36"/>
  <c r="L414" i="36"/>
  <c r="K414" i="36"/>
  <c r="J414" i="36"/>
  <c r="I414" i="36"/>
  <c r="H414" i="36"/>
  <c r="G414" i="36"/>
  <c r="F414" i="36"/>
  <c r="E414" i="36"/>
  <c r="D414" i="36"/>
  <c r="C414" i="36"/>
  <c r="N413" i="36"/>
  <c r="M413" i="36"/>
  <c r="L413" i="36"/>
  <c r="K413" i="36"/>
  <c r="J413" i="36"/>
  <c r="I413" i="36"/>
  <c r="H413" i="36"/>
  <c r="G413" i="36"/>
  <c r="F413" i="36"/>
  <c r="E413" i="36"/>
  <c r="D413" i="36"/>
  <c r="C413" i="36"/>
  <c r="N412" i="36"/>
  <c r="M412" i="36"/>
  <c r="L412" i="36"/>
  <c r="K412" i="36"/>
  <c r="J412" i="36"/>
  <c r="I412" i="36"/>
  <c r="H412" i="36"/>
  <c r="G412" i="36"/>
  <c r="F412" i="36"/>
  <c r="E412" i="36"/>
  <c r="D412" i="36"/>
  <c r="C412" i="36"/>
  <c r="N411" i="36"/>
  <c r="M411" i="36"/>
  <c r="L411" i="36"/>
  <c r="K411" i="36"/>
  <c r="J411" i="36"/>
  <c r="I411" i="36"/>
  <c r="H411" i="36"/>
  <c r="G411" i="36"/>
  <c r="F411" i="36"/>
  <c r="E411" i="36"/>
  <c r="D411" i="36"/>
  <c r="C411" i="36"/>
  <c r="V410" i="36"/>
  <c r="U410" i="36"/>
  <c r="R410" i="36"/>
  <c r="Q410" i="36"/>
  <c r="P410" i="36"/>
  <c r="O410" i="36"/>
  <c r="M410" i="36"/>
  <c r="N410" i="36" a="1"/>
  <c r="N410" i="36"/>
  <c r="K410" i="36"/>
  <c r="L410" i="36" a="1"/>
  <c r="L410" i="36"/>
  <c r="I410" i="36"/>
  <c r="J410" i="36" a="1"/>
  <c r="J410" i="36"/>
  <c r="G410" i="36"/>
  <c r="H410" i="36" a="1"/>
  <c r="H410" i="36"/>
  <c r="E410" i="36"/>
  <c r="F410" i="36" a="1"/>
  <c r="F410" i="36"/>
  <c r="C410" i="36"/>
  <c r="D410" i="36" a="1"/>
  <c r="D410" i="36"/>
  <c r="N409" i="36"/>
  <c r="A404" i="36"/>
  <c r="M409" i="36"/>
  <c r="L409" i="36"/>
  <c r="K409" i="36"/>
  <c r="J409" i="36"/>
  <c r="I409" i="36"/>
  <c r="H409" i="36"/>
  <c r="G409" i="36"/>
  <c r="F409" i="36"/>
  <c r="E409" i="36"/>
  <c r="D409" i="36"/>
  <c r="C409" i="36"/>
  <c r="N408" i="36"/>
  <c r="M408" i="36"/>
  <c r="L408" i="36"/>
  <c r="K408" i="36"/>
  <c r="J408" i="36"/>
  <c r="I408" i="36"/>
  <c r="H408" i="36"/>
  <c r="G408" i="36"/>
  <c r="F408" i="36"/>
  <c r="E408" i="36"/>
  <c r="D408" i="36"/>
  <c r="C408" i="36"/>
  <c r="N407" i="36"/>
  <c r="M407" i="36"/>
  <c r="L407" i="36"/>
  <c r="K407" i="36"/>
  <c r="J407" i="36"/>
  <c r="I407" i="36"/>
  <c r="H407" i="36"/>
  <c r="G407" i="36"/>
  <c r="F407" i="36"/>
  <c r="E407" i="36"/>
  <c r="D407" i="36"/>
  <c r="C407" i="36"/>
  <c r="N406" i="36"/>
  <c r="M406" i="36"/>
  <c r="L406" i="36"/>
  <c r="K406" i="36"/>
  <c r="J406" i="36"/>
  <c r="I406" i="36"/>
  <c r="H406" i="36"/>
  <c r="G406" i="36"/>
  <c r="F406" i="36"/>
  <c r="E406" i="36"/>
  <c r="D406" i="36"/>
  <c r="C406" i="36"/>
  <c r="N405" i="36"/>
  <c r="M405" i="36"/>
  <c r="L405" i="36"/>
  <c r="K405" i="36"/>
  <c r="J405" i="36"/>
  <c r="I405" i="36"/>
  <c r="H405" i="36"/>
  <c r="G405" i="36"/>
  <c r="F405" i="36"/>
  <c r="E405" i="36"/>
  <c r="D405" i="36"/>
  <c r="C405" i="36"/>
  <c r="V404" i="36"/>
  <c r="U404" i="36"/>
  <c r="R404" i="36"/>
  <c r="Q404" i="36"/>
  <c r="P404" i="36"/>
  <c r="O404" i="36"/>
  <c r="M404" i="36"/>
  <c r="N404" i="36" a="1"/>
  <c r="N404" i="36"/>
  <c r="K404" i="36"/>
  <c r="L404" i="36" a="1"/>
  <c r="L404" i="36"/>
  <c r="I404" i="36"/>
  <c r="J404" i="36" a="1"/>
  <c r="J404" i="36"/>
  <c r="G404" i="36"/>
  <c r="H404" i="36" a="1"/>
  <c r="H404" i="36"/>
  <c r="E404" i="36"/>
  <c r="F404" i="36" a="1"/>
  <c r="F404" i="36"/>
  <c r="C404" i="36"/>
  <c r="D404" i="36" a="1"/>
  <c r="D404" i="36"/>
  <c r="N403" i="36"/>
  <c r="A398" i="36"/>
  <c r="M403" i="36"/>
  <c r="L403" i="36"/>
  <c r="K403" i="36"/>
  <c r="J403" i="36"/>
  <c r="I403" i="36"/>
  <c r="H403" i="36"/>
  <c r="G403" i="36"/>
  <c r="F403" i="36"/>
  <c r="E403" i="36"/>
  <c r="D403" i="36"/>
  <c r="C403" i="36"/>
  <c r="N402" i="36"/>
  <c r="M402" i="36"/>
  <c r="L402" i="36"/>
  <c r="K402" i="36"/>
  <c r="J402" i="36"/>
  <c r="I402" i="36"/>
  <c r="H402" i="36"/>
  <c r="G402" i="36"/>
  <c r="F402" i="36"/>
  <c r="E402" i="36"/>
  <c r="D402" i="36"/>
  <c r="C402" i="36"/>
  <c r="N401" i="36"/>
  <c r="M401" i="36"/>
  <c r="L401" i="36"/>
  <c r="K401" i="36"/>
  <c r="J401" i="36"/>
  <c r="I401" i="36"/>
  <c r="H401" i="36"/>
  <c r="G401" i="36"/>
  <c r="F401" i="36"/>
  <c r="E401" i="36"/>
  <c r="D401" i="36"/>
  <c r="C401" i="36"/>
  <c r="N400" i="36"/>
  <c r="M400" i="36"/>
  <c r="L400" i="36"/>
  <c r="K400" i="36"/>
  <c r="J400" i="36"/>
  <c r="I400" i="36"/>
  <c r="H400" i="36"/>
  <c r="G400" i="36"/>
  <c r="F400" i="36"/>
  <c r="E400" i="36"/>
  <c r="D400" i="36"/>
  <c r="C400" i="36"/>
  <c r="N399" i="36"/>
  <c r="M399" i="36"/>
  <c r="L399" i="36"/>
  <c r="K399" i="36"/>
  <c r="J399" i="36"/>
  <c r="I399" i="36"/>
  <c r="H399" i="36"/>
  <c r="G399" i="36"/>
  <c r="F399" i="36"/>
  <c r="E399" i="36"/>
  <c r="D399" i="36"/>
  <c r="C399" i="36"/>
  <c r="V398" i="36"/>
  <c r="U398" i="36"/>
  <c r="R398" i="36"/>
  <c r="Q398" i="36"/>
  <c r="P398" i="36"/>
  <c r="O398" i="36"/>
  <c r="M398" i="36"/>
  <c r="N398" i="36" a="1"/>
  <c r="N398" i="36"/>
  <c r="K398" i="36"/>
  <c r="L398" i="36" a="1"/>
  <c r="L398" i="36"/>
  <c r="I398" i="36"/>
  <c r="J398" i="36" a="1"/>
  <c r="J398" i="36"/>
  <c r="G398" i="36"/>
  <c r="H398" i="36" a="1"/>
  <c r="H398" i="36"/>
  <c r="E398" i="36"/>
  <c r="F398" i="36" a="1"/>
  <c r="F398" i="36"/>
  <c r="C398" i="36"/>
  <c r="D398" i="36" a="1"/>
  <c r="D398" i="36"/>
  <c r="N397" i="36"/>
  <c r="A392" i="36"/>
  <c r="M397" i="36"/>
  <c r="L397" i="36"/>
  <c r="K397" i="36"/>
  <c r="J397" i="36"/>
  <c r="I397" i="36"/>
  <c r="H397" i="36"/>
  <c r="G397" i="36"/>
  <c r="F397" i="36"/>
  <c r="E397" i="36"/>
  <c r="D397" i="36"/>
  <c r="C397" i="36"/>
  <c r="N396" i="36"/>
  <c r="M396" i="36"/>
  <c r="L396" i="36"/>
  <c r="K396" i="36"/>
  <c r="J396" i="36"/>
  <c r="I396" i="36"/>
  <c r="H396" i="36"/>
  <c r="G396" i="36"/>
  <c r="F396" i="36"/>
  <c r="E396" i="36"/>
  <c r="D396" i="36"/>
  <c r="C396" i="36"/>
  <c r="N395" i="36"/>
  <c r="M395" i="36"/>
  <c r="L395" i="36"/>
  <c r="K395" i="36"/>
  <c r="J395" i="36"/>
  <c r="I395" i="36"/>
  <c r="H395" i="36"/>
  <c r="G395" i="36"/>
  <c r="F395" i="36"/>
  <c r="E395" i="36"/>
  <c r="D395" i="36"/>
  <c r="C395" i="36"/>
  <c r="N394" i="36"/>
  <c r="M394" i="36"/>
  <c r="L394" i="36"/>
  <c r="K394" i="36"/>
  <c r="J394" i="36"/>
  <c r="I394" i="36"/>
  <c r="H394" i="36"/>
  <c r="G394" i="36"/>
  <c r="F394" i="36"/>
  <c r="E394" i="36"/>
  <c r="D394" i="36"/>
  <c r="C394" i="36"/>
  <c r="N393" i="36"/>
  <c r="M393" i="36"/>
  <c r="L393" i="36"/>
  <c r="K393" i="36"/>
  <c r="J393" i="36"/>
  <c r="I393" i="36"/>
  <c r="H393" i="36"/>
  <c r="G393" i="36"/>
  <c r="F393" i="36"/>
  <c r="E393" i="36"/>
  <c r="D393" i="36"/>
  <c r="C393" i="36"/>
  <c r="V392" i="36"/>
  <c r="U392" i="36"/>
  <c r="R392" i="36"/>
  <c r="Q392" i="36"/>
  <c r="P392" i="36"/>
  <c r="O392" i="36"/>
  <c r="M392" i="36"/>
  <c r="N392" i="36" a="1"/>
  <c r="N392" i="36"/>
  <c r="K392" i="36"/>
  <c r="L392" i="36" a="1"/>
  <c r="L392" i="36"/>
  <c r="I392" i="36"/>
  <c r="J392" i="36" a="1"/>
  <c r="J392" i="36"/>
  <c r="G392" i="36"/>
  <c r="H392" i="36" a="1"/>
  <c r="H392" i="36"/>
  <c r="E392" i="36"/>
  <c r="F392" i="36" a="1"/>
  <c r="F392" i="36"/>
  <c r="C392" i="36"/>
  <c r="D392" i="36" a="1"/>
  <c r="D392" i="36"/>
  <c r="N391" i="36"/>
  <c r="A386" i="36"/>
  <c r="M391" i="36"/>
  <c r="L391" i="36"/>
  <c r="K391" i="36"/>
  <c r="J391" i="36"/>
  <c r="I391" i="36"/>
  <c r="H391" i="36"/>
  <c r="G391" i="36"/>
  <c r="F391" i="36"/>
  <c r="E391" i="36"/>
  <c r="D391" i="36"/>
  <c r="C391" i="36"/>
  <c r="N390" i="36"/>
  <c r="M390" i="36"/>
  <c r="L390" i="36"/>
  <c r="K390" i="36"/>
  <c r="J390" i="36"/>
  <c r="I390" i="36"/>
  <c r="H390" i="36"/>
  <c r="G390" i="36"/>
  <c r="F390" i="36"/>
  <c r="E390" i="36"/>
  <c r="D390" i="36"/>
  <c r="C390" i="36"/>
  <c r="N389" i="36"/>
  <c r="M389" i="36"/>
  <c r="L389" i="36"/>
  <c r="K389" i="36"/>
  <c r="J389" i="36"/>
  <c r="I389" i="36"/>
  <c r="H389" i="36"/>
  <c r="G389" i="36"/>
  <c r="F389" i="36"/>
  <c r="E389" i="36"/>
  <c r="D389" i="36"/>
  <c r="C389" i="36"/>
  <c r="N388" i="36"/>
  <c r="M388" i="36"/>
  <c r="L388" i="36"/>
  <c r="K388" i="36"/>
  <c r="J388" i="36"/>
  <c r="I388" i="36"/>
  <c r="H388" i="36"/>
  <c r="G388" i="36"/>
  <c r="F388" i="36"/>
  <c r="E388" i="36"/>
  <c r="D388" i="36"/>
  <c r="C388" i="36"/>
  <c r="N387" i="36"/>
  <c r="M387" i="36"/>
  <c r="L387" i="36"/>
  <c r="K387" i="36"/>
  <c r="J387" i="36"/>
  <c r="I387" i="36"/>
  <c r="H387" i="36"/>
  <c r="G387" i="36"/>
  <c r="F387" i="36"/>
  <c r="E387" i="36"/>
  <c r="D387" i="36"/>
  <c r="C387" i="36"/>
  <c r="V386" i="36"/>
  <c r="U386" i="36"/>
  <c r="R386" i="36"/>
  <c r="Q386" i="36"/>
  <c r="P386" i="36"/>
  <c r="O386" i="36"/>
  <c r="M386" i="36"/>
  <c r="N386" i="36" a="1"/>
  <c r="N386" i="36"/>
  <c r="K386" i="36"/>
  <c r="L386" i="36" a="1"/>
  <c r="L386" i="36"/>
  <c r="I386" i="36"/>
  <c r="J386" i="36" a="1"/>
  <c r="J386" i="36"/>
  <c r="G386" i="36"/>
  <c r="H386" i="36" a="1"/>
  <c r="H386" i="36"/>
  <c r="E386" i="36"/>
  <c r="F386" i="36" a="1"/>
  <c r="F386" i="36"/>
  <c r="C386" i="36"/>
  <c r="D386" i="36" a="1"/>
  <c r="D386" i="36"/>
  <c r="N385" i="36"/>
  <c r="A380" i="36"/>
  <c r="M385" i="36"/>
  <c r="L385" i="36"/>
  <c r="K385" i="36"/>
  <c r="J385" i="36"/>
  <c r="I385" i="36"/>
  <c r="H385" i="36"/>
  <c r="G385" i="36"/>
  <c r="F385" i="36"/>
  <c r="E385" i="36"/>
  <c r="D385" i="36"/>
  <c r="C385" i="36"/>
  <c r="N384" i="36"/>
  <c r="M384" i="36"/>
  <c r="L384" i="36"/>
  <c r="K384" i="36"/>
  <c r="J384" i="36"/>
  <c r="I384" i="36"/>
  <c r="H384" i="36"/>
  <c r="G384" i="36"/>
  <c r="F384" i="36"/>
  <c r="E384" i="36"/>
  <c r="D384" i="36"/>
  <c r="C384" i="36"/>
  <c r="N383" i="36"/>
  <c r="M383" i="36"/>
  <c r="L383" i="36"/>
  <c r="K383" i="36"/>
  <c r="J383" i="36"/>
  <c r="I383" i="36"/>
  <c r="H383" i="36"/>
  <c r="G383" i="36"/>
  <c r="F383" i="36"/>
  <c r="E383" i="36"/>
  <c r="D383" i="36"/>
  <c r="C383" i="36"/>
  <c r="N382" i="36"/>
  <c r="M382" i="36"/>
  <c r="L382" i="36"/>
  <c r="K382" i="36"/>
  <c r="J382" i="36"/>
  <c r="I382" i="36"/>
  <c r="H382" i="36"/>
  <c r="G382" i="36"/>
  <c r="F382" i="36"/>
  <c r="E382" i="36"/>
  <c r="D382" i="36"/>
  <c r="C382" i="36"/>
  <c r="N381" i="36"/>
  <c r="M381" i="36"/>
  <c r="L381" i="36"/>
  <c r="K381" i="36"/>
  <c r="J381" i="36"/>
  <c r="I381" i="36"/>
  <c r="H381" i="36"/>
  <c r="G381" i="36"/>
  <c r="F381" i="36"/>
  <c r="E381" i="36"/>
  <c r="D381" i="36"/>
  <c r="C381" i="36"/>
  <c r="V380" i="36"/>
  <c r="U380" i="36"/>
  <c r="R380" i="36"/>
  <c r="Q380" i="36"/>
  <c r="P380" i="36"/>
  <c r="O380" i="36"/>
  <c r="M380" i="36"/>
  <c r="N380" i="36" a="1"/>
  <c r="N380" i="36"/>
  <c r="K380" i="36"/>
  <c r="L380" i="36" a="1"/>
  <c r="L380" i="36"/>
  <c r="I380" i="36"/>
  <c r="J380" i="36" a="1"/>
  <c r="J380" i="36"/>
  <c r="G380" i="36"/>
  <c r="H380" i="36" a="1"/>
  <c r="H380" i="36"/>
  <c r="E380" i="36"/>
  <c r="F380" i="36" a="1"/>
  <c r="F380" i="36"/>
  <c r="C380" i="36"/>
  <c r="D380" i="36" a="1"/>
  <c r="D380" i="36"/>
  <c r="N379" i="36"/>
  <c r="A374" i="36"/>
  <c r="M379" i="36"/>
  <c r="L379" i="36"/>
  <c r="K379" i="36"/>
  <c r="J379" i="36"/>
  <c r="I379" i="36"/>
  <c r="H379" i="36"/>
  <c r="G379" i="36"/>
  <c r="F379" i="36"/>
  <c r="E379" i="36"/>
  <c r="D379" i="36"/>
  <c r="C379" i="36"/>
  <c r="N378" i="36"/>
  <c r="M378" i="36"/>
  <c r="L378" i="36"/>
  <c r="K378" i="36"/>
  <c r="J378" i="36"/>
  <c r="I378" i="36"/>
  <c r="H378" i="36"/>
  <c r="G378" i="36"/>
  <c r="F378" i="36"/>
  <c r="E378" i="36"/>
  <c r="D378" i="36"/>
  <c r="C378" i="36"/>
  <c r="N377" i="36"/>
  <c r="M377" i="36"/>
  <c r="L377" i="36"/>
  <c r="K377" i="36"/>
  <c r="J377" i="36"/>
  <c r="I377" i="36"/>
  <c r="H377" i="36"/>
  <c r="G377" i="36"/>
  <c r="F377" i="36"/>
  <c r="E377" i="36"/>
  <c r="D377" i="36"/>
  <c r="C377" i="36"/>
  <c r="N376" i="36"/>
  <c r="M376" i="36"/>
  <c r="L376" i="36"/>
  <c r="K376" i="36"/>
  <c r="J376" i="36"/>
  <c r="I376" i="36"/>
  <c r="H376" i="36"/>
  <c r="G376" i="36"/>
  <c r="F376" i="36"/>
  <c r="E376" i="36"/>
  <c r="D376" i="36"/>
  <c r="C376" i="36"/>
  <c r="N375" i="36"/>
  <c r="M375" i="36"/>
  <c r="L375" i="36"/>
  <c r="K375" i="36"/>
  <c r="J375" i="36"/>
  <c r="I375" i="36"/>
  <c r="H375" i="36"/>
  <c r="G375" i="36"/>
  <c r="F375" i="36"/>
  <c r="E375" i="36"/>
  <c r="D375" i="36"/>
  <c r="C375" i="36"/>
  <c r="V374" i="36"/>
  <c r="U374" i="36"/>
  <c r="R374" i="36"/>
  <c r="Q374" i="36"/>
  <c r="P374" i="36"/>
  <c r="O374" i="36"/>
  <c r="M374" i="36"/>
  <c r="N374" i="36" a="1"/>
  <c r="N374" i="36"/>
  <c r="K374" i="36"/>
  <c r="L374" i="36" a="1"/>
  <c r="L374" i="36"/>
  <c r="I374" i="36"/>
  <c r="J374" i="36" a="1"/>
  <c r="J374" i="36"/>
  <c r="G374" i="36"/>
  <c r="H374" i="36" a="1"/>
  <c r="H374" i="36"/>
  <c r="E374" i="36"/>
  <c r="F374" i="36" a="1"/>
  <c r="F374" i="36"/>
  <c r="C374" i="36"/>
  <c r="D374" i="36" a="1"/>
  <c r="D374" i="36"/>
  <c r="N373" i="36"/>
  <c r="A368" i="36"/>
  <c r="M373" i="36"/>
  <c r="L373" i="36"/>
  <c r="K373" i="36"/>
  <c r="J373" i="36"/>
  <c r="I373" i="36"/>
  <c r="H373" i="36"/>
  <c r="G373" i="36"/>
  <c r="F373" i="36"/>
  <c r="E373" i="36"/>
  <c r="D373" i="36"/>
  <c r="C373" i="36"/>
  <c r="N372" i="36"/>
  <c r="M372" i="36"/>
  <c r="L372" i="36"/>
  <c r="K372" i="36"/>
  <c r="J372" i="36"/>
  <c r="I372" i="36"/>
  <c r="H372" i="36"/>
  <c r="G372" i="36"/>
  <c r="F372" i="36"/>
  <c r="E372" i="36"/>
  <c r="D372" i="36"/>
  <c r="C372" i="36"/>
  <c r="N371" i="36"/>
  <c r="M371" i="36"/>
  <c r="L371" i="36"/>
  <c r="K371" i="36"/>
  <c r="J371" i="36"/>
  <c r="I371" i="36"/>
  <c r="H371" i="36"/>
  <c r="G371" i="36"/>
  <c r="F371" i="36"/>
  <c r="E371" i="36"/>
  <c r="D371" i="36"/>
  <c r="C371" i="36"/>
  <c r="N370" i="36"/>
  <c r="M370" i="36"/>
  <c r="L370" i="36"/>
  <c r="K370" i="36"/>
  <c r="J370" i="36"/>
  <c r="I370" i="36"/>
  <c r="H370" i="36"/>
  <c r="G370" i="36"/>
  <c r="F370" i="36"/>
  <c r="E370" i="36"/>
  <c r="D370" i="36"/>
  <c r="C370" i="36"/>
  <c r="N369" i="36"/>
  <c r="M369" i="36"/>
  <c r="L369" i="36"/>
  <c r="K369" i="36"/>
  <c r="J369" i="36"/>
  <c r="I369" i="36"/>
  <c r="H369" i="36"/>
  <c r="G369" i="36"/>
  <c r="F369" i="36"/>
  <c r="E369" i="36"/>
  <c r="D369" i="36"/>
  <c r="C369" i="36"/>
  <c r="V368" i="36"/>
  <c r="U368" i="36"/>
  <c r="R368" i="36"/>
  <c r="Q368" i="36"/>
  <c r="P368" i="36"/>
  <c r="O368" i="36"/>
  <c r="M368" i="36"/>
  <c r="N368" i="36" a="1"/>
  <c r="N368" i="36"/>
  <c r="K368" i="36"/>
  <c r="L368" i="36" a="1"/>
  <c r="L368" i="36"/>
  <c r="I368" i="36"/>
  <c r="J368" i="36" a="1"/>
  <c r="J368" i="36"/>
  <c r="G368" i="36"/>
  <c r="H368" i="36" a="1"/>
  <c r="H368" i="36"/>
  <c r="E368" i="36"/>
  <c r="F368" i="36" a="1"/>
  <c r="F368" i="36"/>
  <c r="C368" i="36"/>
  <c r="D368" i="36" a="1"/>
  <c r="D368" i="36"/>
  <c r="N367" i="36"/>
  <c r="A362" i="36"/>
  <c r="M367" i="36"/>
  <c r="L367" i="36"/>
  <c r="K367" i="36"/>
  <c r="J367" i="36"/>
  <c r="I367" i="36"/>
  <c r="H367" i="36"/>
  <c r="G367" i="36"/>
  <c r="F367" i="36"/>
  <c r="E367" i="36"/>
  <c r="D367" i="36"/>
  <c r="C367" i="36"/>
  <c r="N366" i="36"/>
  <c r="M366" i="36"/>
  <c r="L366" i="36"/>
  <c r="K366" i="36"/>
  <c r="J366" i="36"/>
  <c r="I366" i="36"/>
  <c r="H366" i="36"/>
  <c r="G366" i="36"/>
  <c r="F366" i="36"/>
  <c r="E366" i="36"/>
  <c r="D366" i="36"/>
  <c r="C366" i="36"/>
  <c r="N365" i="36"/>
  <c r="M365" i="36"/>
  <c r="L365" i="36"/>
  <c r="K365" i="36"/>
  <c r="J365" i="36"/>
  <c r="I365" i="36"/>
  <c r="H365" i="36"/>
  <c r="G365" i="36"/>
  <c r="F365" i="36"/>
  <c r="E365" i="36"/>
  <c r="D365" i="36"/>
  <c r="C365" i="36"/>
  <c r="N364" i="36"/>
  <c r="M364" i="36"/>
  <c r="L364" i="36"/>
  <c r="K364" i="36"/>
  <c r="J364" i="36"/>
  <c r="I364" i="36"/>
  <c r="H364" i="36"/>
  <c r="G364" i="36"/>
  <c r="F364" i="36"/>
  <c r="E364" i="36"/>
  <c r="D364" i="36"/>
  <c r="C364" i="36"/>
  <c r="N363" i="36"/>
  <c r="M363" i="36"/>
  <c r="L363" i="36"/>
  <c r="K363" i="36"/>
  <c r="J363" i="36"/>
  <c r="I363" i="36"/>
  <c r="H363" i="36"/>
  <c r="G363" i="36"/>
  <c r="F363" i="36"/>
  <c r="E363" i="36"/>
  <c r="D363" i="36"/>
  <c r="C363" i="36"/>
  <c r="V362" i="36"/>
  <c r="U362" i="36"/>
  <c r="R362" i="36"/>
  <c r="Q362" i="36"/>
  <c r="P362" i="36"/>
  <c r="O362" i="36"/>
  <c r="M362" i="36"/>
  <c r="N362" i="36" a="1"/>
  <c r="N362" i="36"/>
  <c r="K362" i="36"/>
  <c r="L362" i="36" a="1"/>
  <c r="L362" i="36"/>
  <c r="I362" i="36"/>
  <c r="J362" i="36" a="1"/>
  <c r="J362" i="36"/>
  <c r="G362" i="36"/>
  <c r="H362" i="36" a="1"/>
  <c r="H362" i="36"/>
  <c r="E362" i="36"/>
  <c r="F362" i="36" a="1"/>
  <c r="F362" i="36"/>
  <c r="C362" i="36"/>
  <c r="D362" i="36" a="1"/>
  <c r="D362" i="36"/>
  <c r="N361" i="36"/>
  <c r="A356" i="36"/>
  <c r="M361" i="36"/>
  <c r="L361" i="36"/>
  <c r="K361" i="36"/>
  <c r="J361" i="36"/>
  <c r="I361" i="36"/>
  <c r="H361" i="36"/>
  <c r="G361" i="36"/>
  <c r="F361" i="36"/>
  <c r="E361" i="36"/>
  <c r="D361" i="36"/>
  <c r="C361" i="36"/>
  <c r="N360" i="36"/>
  <c r="M360" i="36"/>
  <c r="L360" i="36"/>
  <c r="K360" i="36"/>
  <c r="J360" i="36"/>
  <c r="I360" i="36"/>
  <c r="H360" i="36"/>
  <c r="G360" i="36"/>
  <c r="F360" i="36"/>
  <c r="E360" i="36"/>
  <c r="D360" i="36"/>
  <c r="C360" i="36"/>
  <c r="N359" i="36"/>
  <c r="M359" i="36"/>
  <c r="L359" i="36"/>
  <c r="K359" i="36"/>
  <c r="J359" i="36"/>
  <c r="I359" i="36"/>
  <c r="H359" i="36"/>
  <c r="G359" i="36"/>
  <c r="F359" i="36"/>
  <c r="E359" i="36"/>
  <c r="D359" i="36"/>
  <c r="C359" i="36"/>
  <c r="N358" i="36"/>
  <c r="M358" i="36"/>
  <c r="L358" i="36"/>
  <c r="K358" i="36"/>
  <c r="J358" i="36"/>
  <c r="I358" i="36"/>
  <c r="H358" i="36"/>
  <c r="G358" i="36"/>
  <c r="F358" i="36"/>
  <c r="E358" i="36"/>
  <c r="D358" i="36"/>
  <c r="C358" i="36"/>
  <c r="N357" i="36"/>
  <c r="M357" i="36"/>
  <c r="L357" i="36"/>
  <c r="K357" i="36"/>
  <c r="J357" i="36"/>
  <c r="I357" i="36"/>
  <c r="H357" i="36"/>
  <c r="G357" i="36"/>
  <c r="F357" i="36"/>
  <c r="E357" i="36"/>
  <c r="D357" i="36"/>
  <c r="C357" i="36"/>
  <c r="V356" i="36"/>
  <c r="U356" i="36"/>
  <c r="R356" i="36"/>
  <c r="Q356" i="36"/>
  <c r="P356" i="36"/>
  <c r="O356" i="36"/>
  <c r="M356" i="36"/>
  <c r="N356" i="36" a="1"/>
  <c r="N356" i="36"/>
  <c r="K356" i="36"/>
  <c r="L356" i="36" a="1"/>
  <c r="L356" i="36"/>
  <c r="I356" i="36"/>
  <c r="J356" i="36" a="1"/>
  <c r="J356" i="36"/>
  <c r="G356" i="36"/>
  <c r="H356" i="36" a="1"/>
  <c r="H356" i="36"/>
  <c r="E356" i="36"/>
  <c r="F356" i="36" a="1"/>
  <c r="F356" i="36"/>
  <c r="C356" i="36"/>
  <c r="D356" i="36" a="1"/>
  <c r="D356" i="36"/>
  <c r="N355" i="36"/>
  <c r="A350" i="36"/>
  <c r="M355" i="36"/>
  <c r="L355" i="36"/>
  <c r="K355" i="36"/>
  <c r="J355" i="36"/>
  <c r="I355" i="36"/>
  <c r="H355" i="36"/>
  <c r="G355" i="36"/>
  <c r="F355" i="36"/>
  <c r="E355" i="36"/>
  <c r="D355" i="36"/>
  <c r="C355" i="36"/>
  <c r="N354" i="36"/>
  <c r="M354" i="36"/>
  <c r="L354" i="36"/>
  <c r="K354" i="36"/>
  <c r="J354" i="36"/>
  <c r="I354" i="36"/>
  <c r="H354" i="36"/>
  <c r="G354" i="36"/>
  <c r="F354" i="36"/>
  <c r="E354" i="36"/>
  <c r="D354" i="36"/>
  <c r="C354" i="36"/>
  <c r="N353" i="36"/>
  <c r="M353" i="36"/>
  <c r="L353" i="36"/>
  <c r="K353" i="36"/>
  <c r="J353" i="36"/>
  <c r="I353" i="36"/>
  <c r="H353" i="36"/>
  <c r="G353" i="36"/>
  <c r="F353" i="36"/>
  <c r="E353" i="36"/>
  <c r="D353" i="36"/>
  <c r="C353" i="36"/>
  <c r="N352" i="36"/>
  <c r="M352" i="36"/>
  <c r="L352" i="36"/>
  <c r="K352" i="36"/>
  <c r="J352" i="36"/>
  <c r="I352" i="36"/>
  <c r="H352" i="36"/>
  <c r="G352" i="36"/>
  <c r="F352" i="36"/>
  <c r="E352" i="36"/>
  <c r="D352" i="36"/>
  <c r="C352" i="36"/>
  <c r="N351" i="36"/>
  <c r="M351" i="36"/>
  <c r="L351" i="36"/>
  <c r="K351" i="36"/>
  <c r="J351" i="36"/>
  <c r="I351" i="36"/>
  <c r="H351" i="36"/>
  <c r="G351" i="36"/>
  <c r="F351" i="36"/>
  <c r="E351" i="36"/>
  <c r="D351" i="36"/>
  <c r="C351" i="36"/>
  <c r="V350" i="36"/>
  <c r="U350" i="36"/>
  <c r="R350" i="36"/>
  <c r="Q350" i="36"/>
  <c r="P350" i="36"/>
  <c r="O350" i="36"/>
  <c r="N350" i="36" a="1"/>
  <c r="N350" i="36"/>
  <c r="M350" i="36"/>
  <c r="L350" i="36" a="1"/>
  <c r="L350" i="36"/>
  <c r="K350" i="36"/>
  <c r="I350" i="36"/>
  <c r="H350" i="36" a="1"/>
  <c r="H350" i="36"/>
  <c r="G350" i="36"/>
  <c r="F350" i="36" a="1"/>
  <c r="F350" i="36"/>
  <c r="E350" i="36"/>
  <c r="D350" i="36" a="1"/>
  <c r="D350" i="36"/>
  <c r="C350" i="36"/>
  <c r="N349" i="36"/>
  <c r="A344" i="36"/>
  <c r="M349" i="36"/>
  <c r="L349" i="36"/>
  <c r="K349" i="36"/>
  <c r="J349" i="36"/>
  <c r="I349" i="36"/>
  <c r="H349" i="36"/>
  <c r="G349" i="36"/>
  <c r="F349" i="36"/>
  <c r="E349" i="36"/>
  <c r="D349" i="36"/>
  <c r="C349" i="36"/>
  <c r="N348" i="36"/>
  <c r="M348" i="36"/>
  <c r="L348" i="36"/>
  <c r="K348" i="36"/>
  <c r="J348" i="36"/>
  <c r="I348" i="36"/>
  <c r="H348" i="36"/>
  <c r="G348" i="36"/>
  <c r="F348" i="36"/>
  <c r="E348" i="36"/>
  <c r="D348" i="36"/>
  <c r="C348" i="36"/>
  <c r="N347" i="36"/>
  <c r="M347" i="36"/>
  <c r="L347" i="36"/>
  <c r="K347" i="36"/>
  <c r="J347" i="36"/>
  <c r="I347" i="36"/>
  <c r="H347" i="36"/>
  <c r="G347" i="36"/>
  <c r="F347" i="36"/>
  <c r="E347" i="36"/>
  <c r="D347" i="36"/>
  <c r="C347" i="36"/>
  <c r="N346" i="36"/>
  <c r="M346" i="36"/>
  <c r="L346" i="36"/>
  <c r="K346" i="36"/>
  <c r="J346" i="36"/>
  <c r="I346" i="36"/>
  <c r="H346" i="36"/>
  <c r="G346" i="36"/>
  <c r="F346" i="36"/>
  <c r="E346" i="36"/>
  <c r="D346" i="36"/>
  <c r="C346" i="36"/>
  <c r="N345" i="36"/>
  <c r="M345" i="36"/>
  <c r="L345" i="36"/>
  <c r="K345" i="36"/>
  <c r="J345" i="36"/>
  <c r="I345" i="36"/>
  <c r="H345" i="36"/>
  <c r="G345" i="36"/>
  <c r="F345" i="36"/>
  <c r="E345" i="36"/>
  <c r="D345" i="36"/>
  <c r="C345" i="36"/>
  <c r="V344" i="36"/>
  <c r="U344" i="36"/>
  <c r="R344" i="36"/>
  <c r="Q344" i="36"/>
  <c r="P344" i="36"/>
  <c r="O344" i="36"/>
  <c r="M344" i="36"/>
  <c r="N344" i="36" a="1"/>
  <c r="N344" i="36"/>
  <c r="K344" i="36"/>
  <c r="L344" i="36" a="1"/>
  <c r="L344" i="36"/>
  <c r="I344" i="36"/>
  <c r="J344" i="36" a="1"/>
  <c r="J344" i="36"/>
  <c r="G344" i="36"/>
  <c r="H344" i="36" a="1"/>
  <c r="H344" i="36"/>
  <c r="E344" i="36"/>
  <c r="F344" i="36" a="1"/>
  <c r="F344" i="36"/>
  <c r="C344" i="36"/>
  <c r="D344" i="36" a="1"/>
  <c r="D344" i="36"/>
  <c r="N343" i="36"/>
  <c r="A338" i="36"/>
  <c r="M343" i="36"/>
  <c r="L343" i="36"/>
  <c r="K343" i="36"/>
  <c r="J343" i="36"/>
  <c r="I343" i="36"/>
  <c r="H343" i="36"/>
  <c r="G343" i="36"/>
  <c r="F343" i="36"/>
  <c r="E343" i="36"/>
  <c r="D343" i="36"/>
  <c r="C343" i="36"/>
  <c r="N342" i="36"/>
  <c r="M342" i="36"/>
  <c r="L342" i="36"/>
  <c r="K342" i="36"/>
  <c r="J342" i="36"/>
  <c r="I342" i="36"/>
  <c r="H342" i="36"/>
  <c r="G342" i="36"/>
  <c r="F342" i="36"/>
  <c r="E342" i="36"/>
  <c r="D342" i="36"/>
  <c r="C342" i="36"/>
  <c r="N341" i="36"/>
  <c r="M341" i="36"/>
  <c r="L341" i="36"/>
  <c r="K341" i="36"/>
  <c r="J341" i="36"/>
  <c r="I341" i="36"/>
  <c r="H341" i="36"/>
  <c r="G341" i="36"/>
  <c r="F341" i="36"/>
  <c r="E341" i="36"/>
  <c r="D341" i="36"/>
  <c r="C341" i="36"/>
  <c r="N340" i="36"/>
  <c r="M340" i="36"/>
  <c r="L340" i="36"/>
  <c r="K340" i="36"/>
  <c r="J340" i="36"/>
  <c r="I340" i="36"/>
  <c r="H340" i="36"/>
  <c r="G340" i="36"/>
  <c r="F340" i="36"/>
  <c r="E340" i="36"/>
  <c r="D340" i="36"/>
  <c r="C340" i="36"/>
  <c r="N339" i="36"/>
  <c r="M339" i="36"/>
  <c r="L339" i="36"/>
  <c r="K339" i="36"/>
  <c r="J339" i="36"/>
  <c r="I339" i="36"/>
  <c r="H339" i="36"/>
  <c r="G339" i="36"/>
  <c r="F339" i="36"/>
  <c r="E339" i="36"/>
  <c r="D339" i="36"/>
  <c r="C339" i="36"/>
  <c r="V338" i="36"/>
  <c r="U338" i="36"/>
  <c r="R338" i="36"/>
  <c r="Q338" i="36"/>
  <c r="P338" i="36"/>
  <c r="O338" i="36"/>
  <c r="M338" i="36"/>
  <c r="N338" i="36" a="1"/>
  <c r="N338" i="36"/>
  <c r="K338" i="36"/>
  <c r="L338" i="36" a="1"/>
  <c r="L338" i="36"/>
  <c r="I338" i="36"/>
  <c r="J338" i="36" a="1"/>
  <c r="J338" i="36"/>
  <c r="G338" i="36"/>
  <c r="H338" i="36" a="1"/>
  <c r="H338" i="36"/>
  <c r="E338" i="36"/>
  <c r="F338" i="36" a="1"/>
  <c r="F338" i="36"/>
  <c r="C338" i="36"/>
  <c r="D338" i="36" a="1"/>
  <c r="D338" i="36"/>
  <c r="N337" i="36"/>
  <c r="A332" i="36"/>
  <c r="M337" i="36"/>
  <c r="L337" i="36"/>
  <c r="K337" i="36"/>
  <c r="J337" i="36"/>
  <c r="I337" i="36"/>
  <c r="H337" i="36"/>
  <c r="G337" i="36"/>
  <c r="F337" i="36"/>
  <c r="E337" i="36"/>
  <c r="D337" i="36"/>
  <c r="C337" i="36"/>
  <c r="N336" i="36"/>
  <c r="M336" i="36"/>
  <c r="L336" i="36"/>
  <c r="K336" i="36"/>
  <c r="J336" i="36"/>
  <c r="I336" i="36"/>
  <c r="H336" i="36"/>
  <c r="G336" i="36"/>
  <c r="F336" i="36"/>
  <c r="E336" i="36"/>
  <c r="D336" i="36"/>
  <c r="C336" i="36"/>
  <c r="N335" i="36"/>
  <c r="M335" i="36"/>
  <c r="L335" i="36"/>
  <c r="K335" i="36"/>
  <c r="J335" i="36"/>
  <c r="I335" i="36"/>
  <c r="H335" i="36"/>
  <c r="G335" i="36"/>
  <c r="F335" i="36"/>
  <c r="E335" i="36"/>
  <c r="D335" i="36"/>
  <c r="C335" i="36"/>
  <c r="N334" i="36"/>
  <c r="M334" i="36"/>
  <c r="L334" i="36"/>
  <c r="K334" i="36"/>
  <c r="J334" i="36"/>
  <c r="I334" i="36"/>
  <c r="H334" i="36"/>
  <c r="G334" i="36"/>
  <c r="F334" i="36"/>
  <c r="E334" i="36"/>
  <c r="D334" i="36"/>
  <c r="C334" i="36"/>
  <c r="N333" i="36"/>
  <c r="M333" i="36"/>
  <c r="L333" i="36"/>
  <c r="K333" i="36"/>
  <c r="J333" i="36"/>
  <c r="I333" i="36"/>
  <c r="H333" i="36"/>
  <c r="G333" i="36"/>
  <c r="F333" i="36"/>
  <c r="E333" i="36"/>
  <c r="D333" i="36"/>
  <c r="C333" i="36"/>
  <c r="V332" i="36"/>
  <c r="U332" i="36"/>
  <c r="R332" i="36"/>
  <c r="Q332" i="36"/>
  <c r="P332" i="36"/>
  <c r="O332" i="36"/>
  <c r="M332" i="36"/>
  <c r="N332" i="36" a="1"/>
  <c r="N332" i="36"/>
  <c r="K332" i="36"/>
  <c r="L332" i="36" a="1"/>
  <c r="L332" i="36"/>
  <c r="I332" i="36"/>
  <c r="J332" i="36" a="1"/>
  <c r="J332" i="36"/>
  <c r="G332" i="36"/>
  <c r="H332" i="36" a="1"/>
  <c r="H332" i="36"/>
  <c r="E332" i="36"/>
  <c r="F332" i="36" a="1"/>
  <c r="F332" i="36"/>
  <c r="C332" i="36"/>
  <c r="D332" i="36" a="1"/>
  <c r="D332" i="36"/>
  <c r="N331" i="36"/>
  <c r="A326" i="36"/>
  <c r="M331" i="36"/>
  <c r="L331" i="36"/>
  <c r="K331" i="36"/>
  <c r="J331" i="36"/>
  <c r="I331" i="36"/>
  <c r="H331" i="36"/>
  <c r="G331" i="36"/>
  <c r="F331" i="36"/>
  <c r="E331" i="36"/>
  <c r="D331" i="36"/>
  <c r="C331" i="36"/>
  <c r="N330" i="36"/>
  <c r="M330" i="36"/>
  <c r="L330" i="36"/>
  <c r="K330" i="36"/>
  <c r="J330" i="36"/>
  <c r="I330" i="36"/>
  <c r="H330" i="36"/>
  <c r="G330" i="36"/>
  <c r="F330" i="36"/>
  <c r="E330" i="36"/>
  <c r="D330" i="36"/>
  <c r="C330" i="36"/>
  <c r="N329" i="36"/>
  <c r="M329" i="36"/>
  <c r="L329" i="36"/>
  <c r="K329" i="36"/>
  <c r="J329" i="36"/>
  <c r="I329" i="36"/>
  <c r="H329" i="36"/>
  <c r="G329" i="36"/>
  <c r="F329" i="36"/>
  <c r="E329" i="36"/>
  <c r="D329" i="36"/>
  <c r="C329" i="36"/>
  <c r="N328" i="36"/>
  <c r="M328" i="36"/>
  <c r="L328" i="36"/>
  <c r="K328" i="36"/>
  <c r="J328" i="36"/>
  <c r="I328" i="36"/>
  <c r="H328" i="36"/>
  <c r="G328" i="36"/>
  <c r="F328" i="36"/>
  <c r="E328" i="36"/>
  <c r="D328" i="36"/>
  <c r="C328" i="36"/>
  <c r="N327" i="36"/>
  <c r="M327" i="36"/>
  <c r="L327" i="36"/>
  <c r="K327" i="36"/>
  <c r="J327" i="36"/>
  <c r="I327" i="36"/>
  <c r="H327" i="36"/>
  <c r="G327" i="36"/>
  <c r="F327" i="36"/>
  <c r="E327" i="36"/>
  <c r="D327" i="36"/>
  <c r="C327" i="36"/>
  <c r="V326" i="36"/>
  <c r="U326" i="36"/>
  <c r="R326" i="36"/>
  <c r="Q326" i="36"/>
  <c r="P326" i="36"/>
  <c r="O326" i="36"/>
  <c r="M326" i="36"/>
  <c r="N326" i="36" a="1"/>
  <c r="N326" i="36"/>
  <c r="K326" i="36"/>
  <c r="L326" i="36" a="1"/>
  <c r="L326" i="36"/>
  <c r="I326" i="36"/>
  <c r="J326" i="36" a="1"/>
  <c r="J326" i="36"/>
  <c r="G326" i="36"/>
  <c r="H326" i="36" a="1"/>
  <c r="H326" i="36"/>
  <c r="E326" i="36"/>
  <c r="F326" i="36" a="1"/>
  <c r="F326" i="36"/>
  <c r="C326" i="36"/>
  <c r="D326" i="36" a="1"/>
  <c r="D326" i="36"/>
  <c r="N325" i="36"/>
  <c r="A320" i="36"/>
  <c r="M325" i="36"/>
  <c r="L325" i="36"/>
  <c r="K325" i="36"/>
  <c r="J325" i="36"/>
  <c r="I325" i="36"/>
  <c r="H325" i="36"/>
  <c r="G325" i="36"/>
  <c r="F325" i="36"/>
  <c r="E325" i="36"/>
  <c r="D325" i="36"/>
  <c r="C325" i="36"/>
  <c r="N324" i="36"/>
  <c r="M324" i="36"/>
  <c r="L324" i="36"/>
  <c r="K324" i="36"/>
  <c r="J324" i="36"/>
  <c r="I324" i="36"/>
  <c r="H324" i="36"/>
  <c r="G324" i="36"/>
  <c r="F324" i="36"/>
  <c r="E324" i="36"/>
  <c r="D324" i="36"/>
  <c r="C324" i="36"/>
  <c r="N323" i="36"/>
  <c r="M323" i="36"/>
  <c r="L323" i="36"/>
  <c r="K323" i="36"/>
  <c r="J323" i="36"/>
  <c r="I323" i="36"/>
  <c r="H323" i="36"/>
  <c r="G323" i="36"/>
  <c r="F323" i="36"/>
  <c r="E323" i="36"/>
  <c r="D323" i="36"/>
  <c r="C323" i="36"/>
  <c r="N322" i="36"/>
  <c r="M322" i="36"/>
  <c r="L322" i="36"/>
  <c r="K322" i="36"/>
  <c r="J322" i="36"/>
  <c r="I322" i="36"/>
  <c r="H322" i="36"/>
  <c r="G322" i="36"/>
  <c r="F322" i="36"/>
  <c r="E322" i="36"/>
  <c r="D322" i="36"/>
  <c r="C322" i="36"/>
  <c r="N321" i="36"/>
  <c r="M321" i="36"/>
  <c r="L321" i="36"/>
  <c r="K321" i="36"/>
  <c r="J321" i="36"/>
  <c r="I321" i="36"/>
  <c r="H321" i="36"/>
  <c r="G321" i="36"/>
  <c r="F321" i="36"/>
  <c r="E321" i="36"/>
  <c r="D321" i="36"/>
  <c r="C321" i="36"/>
  <c r="V320" i="36"/>
  <c r="U320" i="36"/>
  <c r="R320" i="36"/>
  <c r="Q320" i="36"/>
  <c r="P320" i="36"/>
  <c r="O320" i="36"/>
  <c r="M320" i="36"/>
  <c r="N320" i="36" a="1"/>
  <c r="N320" i="36"/>
  <c r="K320" i="36"/>
  <c r="L320" i="36" a="1"/>
  <c r="L320" i="36"/>
  <c r="I320" i="36"/>
  <c r="J320" i="36" a="1"/>
  <c r="J320" i="36"/>
  <c r="G320" i="36"/>
  <c r="H320" i="36" a="1"/>
  <c r="H320" i="36"/>
  <c r="E320" i="36"/>
  <c r="F320" i="36" a="1"/>
  <c r="F320" i="36"/>
  <c r="C320" i="36"/>
  <c r="D320" i="36" a="1"/>
  <c r="D320" i="36"/>
  <c r="N319" i="36"/>
  <c r="A314" i="36"/>
  <c r="M319" i="36"/>
  <c r="L319" i="36"/>
  <c r="K319" i="36"/>
  <c r="J319" i="36"/>
  <c r="I319" i="36"/>
  <c r="H319" i="36"/>
  <c r="G319" i="36"/>
  <c r="F319" i="36"/>
  <c r="E319" i="36"/>
  <c r="D319" i="36"/>
  <c r="C319" i="36"/>
  <c r="N318" i="36"/>
  <c r="M318" i="36"/>
  <c r="L318" i="36"/>
  <c r="K318" i="36"/>
  <c r="J318" i="36"/>
  <c r="I318" i="36"/>
  <c r="H318" i="36"/>
  <c r="G318" i="36"/>
  <c r="F318" i="36"/>
  <c r="E318" i="36"/>
  <c r="D318" i="36"/>
  <c r="C318" i="36"/>
  <c r="N317" i="36"/>
  <c r="M317" i="36"/>
  <c r="L317" i="36"/>
  <c r="K317" i="36"/>
  <c r="J317" i="36"/>
  <c r="I317" i="36"/>
  <c r="H317" i="36"/>
  <c r="G317" i="36"/>
  <c r="F317" i="36"/>
  <c r="E317" i="36"/>
  <c r="D317" i="36"/>
  <c r="C317" i="36"/>
  <c r="N316" i="36"/>
  <c r="M316" i="36"/>
  <c r="L316" i="36"/>
  <c r="K316" i="36"/>
  <c r="J316" i="36"/>
  <c r="I316" i="36"/>
  <c r="H316" i="36"/>
  <c r="G316" i="36"/>
  <c r="F316" i="36"/>
  <c r="E316" i="36"/>
  <c r="D316" i="36"/>
  <c r="C316" i="36"/>
  <c r="N315" i="36"/>
  <c r="M315" i="36"/>
  <c r="L315" i="36"/>
  <c r="K315" i="36"/>
  <c r="J315" i="36"/>
  <c r="I315" i="36"/>
  <c r="H315" i="36"/>
  <c r="G315" i="36"/>
  <c r="F315" i="36"/>
  <c r="E315" i="36"/>
  <c r="D315" i="36"/>
  <c r="C315" i="36"/>
  <c r="V314" i="36"/>
  <c r="U314" i="36"/>
  <c r="R314" i="36"/>
  <c r="Q314" i="36"/>
  <c r="P314" i="36"/>
  <c r="O314" i="36"/>
  <c r="M314" i="36"/>
  <c r="N314" i="36" a="1"/>
  <c r="N314" i="36"/>
  <c r="K314" i="36"/>
  <c r="L314" i="36" a="1"/>
  <c r="L314" i="36"/>
  <c r="I314" i="36"/>
  <c r="J314" i="36" a="1"/>
  <c r="J314" i="36"/>
  <c r="G314" i="36"/>
  <c r="H314" i="36" a="1"/>
  <c r="H314" i="36"/>
  <c r="E314" i="36"/>
  <c r="F314" i="36" a="1"/>
  <c r="F314" i="36"/>
  <c r="C314" i="36"/>
  <c r="D314" i="36" a="1"/>
  <c r="D314" i="36"/>
  <c r="N313" i="36"/>
  <c r="A308" i="36"/>
  <c r="M313" i="36"/>
  <c r="L313" i="36"/>
  <c r="K313" i="36"/>
  <c r="J313" i="36"/>
  <c r="I313" i="36"/>
  <c r="H313" i="36"/>
  <c r="G313" i="36"/>
  <c r="F313" i="36"/>
  <c r="E313" i="36"/>
  <c r="D313" i="36"/>
  <c r="C313" i="36"/>
  <c r="N312" i="36"/>
  <c r="M312" i="36"/>
  <c r="L312" i="36"/>
  <c r="K312" i="36"/>
  <c r="J312" i="36"/>
  <c r="I312" i="36"/>
  <c r="H312" i="36"/>
  <c r="G312" i="36"/>
  <c r="F312" i="36"/>
  <c r="E312" i="36"/>
  <c r="D312" i="36"/>
  <c r="C312" i="36"/>
  <c r="N311" i="36"/>
  <c r="M311" i="36"/>
  <c r="L311" i="36"/>
  <c r="K311" i="36"/>
  <c r="J311" i="36"/>
  <c r="I311" i="36"/>
  <c r="H311" i="36"/>
  <c r="G311" i="36"/>
  <c r="F311" i="36"/>
  <c r="E311" i="36"/>
  <c r="D311" i="36"/>
  <c r="C311" i="36"/>
  <c r="N310" i="36"/>
  <c r="M310" i="36"/>
  <c r="L310" i="36"/>
  <c r="K310" i="36"/>
  <c r="J310" i="36"/>
  <c r="I310" i="36"/>
  <c r="H310" i="36"/>
  <c r="G310" i="36"/>
  <c r="F310" i="36"/>
  <c r="E310" i="36"/>
  <c r="D310" i="36"/>
  <c r="C310" i="36"/>
  <c r="N309" i="36"/>
  <c r="M309" i="36"/>
  <c r="L309" i="36"/>
  <c r="K309" i="36"/>
  <c r="J309" i="36"/>
  <c r="I309" i="36"/>
  <c r="H309" i="36"/>
  <c r="G309" i="36"/>
  <c r="F309" i="36"/>
  <c r="E309" i="36"/>
  <c r="D309" i="36"/>
  <c r="C309" i="36"/>
  <c r="V308" i="36"/>
  <c r="U308" i="36"/>
  <c r="R308" i="36"/>
  <c r="Q308" i="36"/>
  <c r="P308" i="36"/>
  <c r="O308" i="36"/>
  <c r="M308" i="36"/>
  <c r="N308" i="36" a="1"/>
  <c r="N308" i="36"/>
  <c r="K308" i="36"/>
  <c r="L308" i="36" a="1"/>
  <c r="L308" i="36"/>
  <c r="I308" i="36"/>
  <c r="J308" i="36" a="1"/>
  <c r="J308" i="36"/>
  <c r="G308" i="36"/>
  <c r="H308" i="36" a="1"/>
  <c r="H308" i="36"/>
  <c r="E308" i="36"/>
  <c r="F308" i="36" a="1"/>
  <c r="F308" i="36"/>
  <c r="C308" i="36"/>
  <c r="D308" i="36" a="1"/>
  <c r="D308" i="36"/>
  <c r="N307" i="36"/>
  <c r="A302" i="36"/>
  <c r="M307" i="36"/>
  <c r="L307" i="36"/>
  <c r="K307" i="36"/>
  <c r="J307" i="36"/>
  <c r="I307" i="36"/>
  <c r="H307" i="36"/>
  <c r="G307" i="36"/>
  <c r="F307" i="36"/>
  <c r="E307" i="36"/>
  <c r="D307" i="36"/>
  <c r="C307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N304" i="36"/>
  <c r="M304" i="36"/>
  <c r="L304" i="36"/>
  <c r="K304" i="36"/>
  <c r="J304" i="36"/>
  <c r="I304" i="36"/>
  <c r="H304" i="36"/>
  <c r="G304" i="36"/>
  <c r="F304" i="36"/>
  <c r="E304" i="36"/>
  <c r="D304" i="36"/>
  <c r="C304" i="36"/>
  <c r="N303" i="36"/>
  <c r="M303" i="36"/>
  <c r="L303" i="36"/>
  <c r="K303" i="36"/>
  <c r="J303" i="36"/>
  <c r="I303" i="36"/>
  <c r="H303" i="36"/>
  <c r="G303" i="36"/>
  <c r="F303" i="36"/>
  <c r="E303" i="36"/>
  <c r="D303" i="36"/>
  <c r="C303" i="36"/>
  <c r="V302" i="36"/>
  <c r="U302" i="36"/>
  <c r="R302" i="36"/>
  <c r="Q302" i="36"/>
  <c r="P302" i="36"/>
  <c r="O302" i="36"/>
  <c r="M302" i="36"/>
  <c r="N302" i="36" a="1"/>
  <c r="N302" i="36"/>
  <c r="K302" i="36"/>
  <c r="L302" i="36" a="1"/>
  <c r="L302" i="36"/>
  <c r="I302" i="36"/>
  <c r="J302" i="36" a="1"/>
  <c r="J302" i="36"/>
  <c r="G302" i="36"/>
  <c r="H302" i="36" a="1"/>
  <c r="H302" i="36"/>
  <c r="E302" i="36"/>
  <c r="F302" i="36" a="1"/>
  <c r="F302" i="36"/>
  <c r="C302" i="36"/>
  <c r="D302" i="36" a="1"/>
  <c r="D302" i="36"/>
  <c r="N301" i="36"/>
  <c r="A296" i="36"/>
  <c r="M301" i="36"/>
  <c r="L301" i="36"/>
  <c r="K301" i="36"/>
  <c r="J301" i="36"/>
  <c r="I301" i="36"/>
  <c r="H301" i="36"/>
  <c r="G301" i="36"/>
  <c r="F301" i="36"/>
  <c r="E301" i="36"/>
  <c r="D301" i="36"/>
  <c r="C301" i="36"/>
  <c r="N300" i="36"/>
  <c r="M300" i="36"/>
  <c r="L300" i="36"/>
  <c r="K300" i="36"/>
  <c r="J300" i="36"/>
  <c r="I300" i="36"/>
  <c r="H300" i="36"/>
  <c r="G300" i="36"/>
  <c r="F300" i="36"/>
  <c r="E300" i="36"/>
  <c r="D300" i="36"/>
  <c r="C300" i="36"/>
  <c r="N299" i="36"/>
  <c r="M299" i="36"/>
  <c r="L299" i="36"/>
  <c r="K299" i="36"/>
  <c r="J299" i="36"/>
  <c r="I299" i="36"/>
  <c r="H299" i="36"/>
  <c r="G299" i="36"/>
  <c r="F299" i="36"/>
  <c r="E299" i="36"/>
  <c r="D299" i="36"/>
  <c r="C299" i="36"/>
  <c r="N298" i="36"/>
  <c r="M298" i="36"/>
  <c r="L298" i="36"/>
  <c r="K298" i="36"/>
  <c r="J298" i="36"/>
  <c r="I298" i="36"/>
  <c r="H298" i="36"/>
  <c r="G298" i="36"/>
  <c r="F298" i="36"/>
  <c r="E298" i="36"/>
  <c r="D298" i="36"/>
  <c r="C298" i="36"/>
  <c r="N297" i="36"/>
  <c r="M297" i="36"/>
  <c r="L297" i="36"/>
  <c r="K297" i="36"/>
  <c r="J297" i="36"/>
  <c r="I297" i="36"/>
  <c r="H297" i="36"/>
  <c r="G297" i="36"/>
  <c r="F297" i="36"/>
  <c r="E297" i="36"/>
  <c r="D297" i="36"/>
  <c r="C297" i="36"/>
  <c r="V296" i="36"/>
  <c r="U296" i="36"/>
  <c r="R296" i="36"/>
  <c r="Q296" i="36"/>
  <c r="P296" i="36"/>
  <c r="O296" i="36"/>
  <c r="M296" i="36"/>
  <c r="N296" i="36" a="1"/>
  <c r="N296" i="36"/>
  <c r="K296" i="36"/>
  <c r="L296" i="36" a="1"/>
  <c r="L296" i="36"/>
  <c r="I296" i="36"/>
  <c r="J296" i="36" a="1"/>
  <c r="J296" i="36"/>
  <c r="G296" i="36"/>
  <c r="H296" i="36" a="1"/>
  <c r="H296" i="36"/>
  <c r="E296" i="36"/>
  <c r="F296" i="36" a="1"/>
  <c r="F296" i="36"/>
  <c r="C296" i="36"/>
  <c r="D296" i="36" a="1"/>
  <c r="D296" i="36"/>
  <c r="N295" i="36"/>
  <c r="A290" i="36"/>
  <c r="M295" i="36"/>
  <c r="L295" i="36"/>
  <c r="K295" i="36"/>
  <c r="J295" i="36"/>
  <c r="I295" i="36"/>
  <c r="H295" i="36"/>
  <c r="G295" i="36"/>
  <c r="F295" i="36"/>
  <c r="E295" i="36"/>
  <c r="D295" i="36"/>
  <c r="C295" i="36"/>
  <c r="N294" i="36"/>
  <c r="M294" i="36"/>
  <c r="L294" i="36"/>
  <c r="K294" i="36"/>
  <c r="J294" i="36"/>
  <c r="I294" i="36"/>
  <c r="H294" i="36"/>
  <c r="G294" i="36"/>
  <c r="F294" i="36"/>
  <c r="E294" i="36"/>
  <c r="D294" i="36"/>
  <c r="C294" i="36"/>
  <c r="N293" i="36"/>
  <c r="M293" i="36"/>
  <c r="L293" i="36"/>
  <c r="K293" i="36"/>
  <c r="J293" i="36"/>
  <c r="I293" i="36"/>
  <c r="H293" i="36"/>
  <c r="G293" i="36"/>
  <c r="F293" i="36"/>
  <c r="E293" i="36"/>
  <c r="D293" i="36"/>
  <c r="C293" i="36"/>
  <c r="N292" i="36"/>
  <c r="M292" i="36"/>
  <c r="L292" i="36"/>
  <c r="K292" i="36"/>
  <c r="J292" i="36"/>
  <c r="I292" i="36"/>
  <c r="H292" i="36"/>
  <c r="G292" i="36"/>
  <c r="F292" i="36"/>
  <c r="E292" i="36"/>
  <c r="D292" i="36"/>
  <c r="C292" i="36"/>
  <c r="N291" i="36"/>
  <c r="M291" i="36"/>
  <c r="L291" i="36"/>
  <c r="K291" i="36"/>
  <c r="J291" i="36"/>
  <c r="I291" i="36"/>
  <c r="H291" i="36"/>
  <c r="G291" i="36"/>
  <c r="F291" i="36"/>
  <c r="E291" i="36"/>
  <c r="D291" i="36"/>
  <c r="C291" i="36"/>
  <c r="V290" i="36"/>
  <c r="U290" i="36"/>
  <c r="R290" i="36"/>
  <c r="Q290" i="36"/>
  <c r="P290" i="36"/>
  <c r="O290" i="36"/>
  <c r="M290" i="36"/>
  <c r="N290" i="36" a="1"/>
  <c r="N290" i="36"/>
  <c r="K290" i="36"/>
  <c r="L290" i="36" a="1"/>
  <c r="L290" i="36"/>
  <c r="I290" i="36"/>
  <c r="J290" i="36" a="1"/>
  <c r="J290" i="36"/>
  <c r="G290" i="36"/>
  <c r="H290" i="36" a="1"/>
  <c r="H290" i="36"/>
  <c r="E290" i="36"/>
  <c r="F290" i="36" a="1"/>
  <c r="F290" i="36"/>
  <c r="C290" i="36"/>
  <c r="D290" i="36" a="1"/>
  <c r="D290" i="36"/>
  <c r="N289" i="36"/>
  <c r="A284" i="36"/>
  <c r="M289" i="36"/>
  <c r="L289" i="36"/>
  <c r="K289" i="36"/>
  <c r="J289" i="36"/>
  <c r="I289" i="36"/>
  <c r="H289" i="36"/>
  <c r="G289" i="36"/>
  <c r="F289" i="36"/>
  <c r="E289" i="36"/>
  <c r="D289" i="36"/>
  <c r="C289" i="36"/>
  <c r="N288" i="36"/>
  <c r="M288" i="36"/>
  <c r="L288" i="36"/>
  <c r="K288" i="36"/>
  <c r="J288" i="36"/>
  <c r="I288" i="36"/>
  <c r="H288" i="36"/>
  <c r="G288" i="36"/>
  <c r="F288" i="36"/>
  <c r="E288" i="36"/>
  <c r="D288" i="36"/>
  <c r="C288" i="36"/>
  <c r="N287" i="36"/>
  <c r="M287" i="36"/>
  <c r="L287" i="36"/>
  <c r="K287" i="36"/>
  <c r="J287" i="36"/>
  <c r="I287" i="36"/>
  <c r="H287" i="36"/>
  <c r="G287" i="36"/>
  <c r="F287" i="36"/>
  <c r="E287" i="36"/>
  <c r="D287" i="36"/>
  <c r="C287" i="36"/>
  <c r="N286" i="36"/>
  <c r="M286" i="36"/>
  <c r="L286" i="36"/>
  <c r="K286" i="36"/>
  <c r="J286" i="36"/>
  <c r="I286" i="36"/>
  <c r="H286" i="36"/>
  <c r="G286" i="36"/>
  <c r="F286" i="36"/>
  <c r="E286" i="36"/>
  <c r="D286" i="36"/>
  <c r="C286" i="36"/>
  <c r="N285" i="36"/>
  <c r="M285" i="36"/>
  <c r="L285" i="36"/>
  <c r="K285" i="36"/>
  <c r="J285" i="36"/>
  <c r="I285" i="36"/>
  <c r="H285" i="36"/>
  <c r="G285" i="36"/>
  <c r="F285" i="36"/>
  <c r="E285" i="36"/>
  <c r="D285" i="36"/>
  <c r="C285" i="36"/>
  <c r="V284" i="36"/>
  <c r="U284" i="36"/>
  <c r="R284" i="36"/>
  <c r="Q284" i="36"/>
  <c r="P284" i="36"/>
  <c r="O284" i="36"/>
  <c r="M284" i="36"/>
  <c r="N284" i="36" a="1"/>
  <c r="N284" i="36"/>
  <c r="K284" i="36"/>
  <c r="L284" i="36" a="1"/>
  <c r="L284" i="36"/>
  <c r="I284" i="36"/>
  <c r="J284" i="36" a="1"/>
  <c r="J284" i="36"/>
  <c r="G284" i="36"/>
  <c r="H284" i="36" a="1"/>
  <c r="H284" i="36"/>
  <c r="E284" i="36"/>
  <c r="F284" i="36" a="1"/>
  <c r="F284" i="36"/>
  <c r="C284" i="36"/>
  <c r="D284" i="36" a="1"/>
  <c r="D284" i="36"/>
  <c r="N283" i="36"/>
  <c r="A278" i="36"/>
  <c r="M283" i="36"/>
  <c r="L283" i="36"/>
  <c r="K283" i="36"/>
  <c r="J283" i="36"/>
  <c r="I283" i="36"/>
  <c r="H283" i="36"/>
  <c r="G283" i="36"/>
  <c r="F283" i="36"/>
  <c r="E283" i="36"/>
  <c r="D283" i="36"/>
  <c r="C283" i="36"/>
  <c r="N282" i="36"/>
  <c r="M282" i="36"/>
  <c r="L282" i="36"/>
  <c r="K282" i="36"/>
  <c r="J282" i="36"/>
  <c r="I282" i="36"/>
  <c r="H282" i="36"/>
  <c r="G282" i="36"/>
  <c r="F282" i="36"/>
  <c r="E282" i="36"/>
  <c r="D282" i="36"/>
  <c r="C282" i="36"/>
  <c r="N281" i="36"/>
  <c r="M281" i="36"/>
  <c r="L281" i="36"/>
  <c r="K281" i="36"/>
  <c r="J281" i="36"/>
  <c r="I281" i="36"/>
  <c r="H281" i="36"/>
  <c r="G281" i="36"/>
  <c r="F281" i="36"/>
  <c r="E281" i="36"/>
  <c r="D281" i="36"/>
  <c r="C281" i="36"/>
  <c r="N280" i="36"/>
  <c r="M280" i="36"/>
  <c r="L280" i="36"/>
  <c r="K280" i="36"/>
  <c r="J280" i="36"/>
  <c r="I280" i="36"/>
  <c r="H280" i="36"/>
  <c r="G280" i="36"/>
  <c r="F280" i="36"/>
  <c r="E280" i="36"/>
  <c r="D280" i="36"/>
  <c r="C280" i="36"/>
  <c r="N279" i="36"/>
  <c r="M279" i="36"/>
  <c r="L279" i="36"/>
  <c r="K279" i="36"/>
  <c r="J279" i="36"/>
  <c r="I279" i="36"/>
  <c r="H279" i="36"/>
  <c r="G279" i="36"/>
  <c r="F279" i="36"/>
  <c r="E279" i="36"/>
  <c r="D279" i="36"/>
  <c r="C279" i="36"/>
  <c r="V278" i="36"/>
  <c r="U278" i="36"/>
  <c r="R278" i="36"/>
  <c r="Q278" i="36"/>
  <c r="P278" i="36"/>
  <c r="O278" i="36"/>
  <c r="M278" i="36"/>
  <c r="N278" i="36" a="1"/>
  <c r="N278" i="36"/>
  <c r="K278" i="36"/>
  <c r="L278" i="36" a="1"/>
  <c r="L278" i="36"/>
  <c r="I278" i="36"/>
  <c r="J278" i="36" a="1"/>
  <c r="J278" i="36"/>
  <c r="G278" i="36"/>
  <c r="H278" i="36" a="1"/>
  <c r="H278" i="36"/>
  <c r="E278" i="36"/>
  <c r="F278" i="36" a="1"/>
  <c r="F278" i="36"/>
  <c r="C278" i="36"/>
  <c r="D278" i="36" a="1"/>
  <c r="D278" i="36"/>
  <c r="N277" i="36"/>
  <c r="A272" i="36"/>
  <c r="M277" i="36"/>
  <c r="L277" i="36"/>
  <c r="K277" i="36"/>
  <c r="J277" i="36"/>
  <c r="I277" i="36"/>
  <c r="H277" i="36"/>
  <c r="G277" i="36"/>
  <c r="F277" i="36"/>
  <c r="E277" i="36"/>
  <c r="D277" i="36"/>
  <c r="C277" i="36"/>
  <c r="N276" i="36"/>
  <c r="M276" i="36"/>
  <c r="L276" i="36"/>
  <c r="K276" i="36"/>
  <c r="J276" i="36"/>
  <c r="I276" i="36"/>
  <c r="H276" i="36"/>
  <c r="G276" i="36"/>
  <c r="F276" i="36"/>
  <c r="E276" i="36"/>
  <c r="D276" i="36"/>
  <c r="C276" i="36"/>
  <c r="N275" i="36"/>
  <c r="M275" i="36"/>
  <c r="L275" i="36"/>
  <c r="K275" i="36"/>
  <c r="J275" i="36"/>
  <c r="I275" i="36"/>
  <c r="H275" i="36"/>
  <c r="G275" i="36"/>
  <c r="F275" i="36"/>
  <c r="E275" i="36"/>
  <c r="D275" i="36"/>
  <c r="C275" i="36"/>
  <c r="N274" i="36"/>
  <c r="M274" i="36"/>
  <c r="L274" i="36"/>
  <c r="K274" i="36"/>
  <c r="J274" i="36"/>
  <c r="I274" i="36"/>
  <c r="H274" i="36"/>
  <c r="G274" i="36"/>
  <c r="F274" i="36"/>
  <c r="E274" i="36"/>
  <c r="D274" i="36"/>
  <c r="C274" i="36"/>
  <c r="N273" i="36"/>
  <c r="M273" i="36"/>
  <c r="L273" i="36"/>
  <c r="K273" i="36"/>
  <c r="J273" i="36"/>
  <c r="I273" i="36"/>
  <c r="H273" i="36"/>
  <c r="G273" i="36"/>
  <c r="F273" i="36"/>
  <c r="E273" i="36"/>
  <c r="D273" i="36"/>
  <c r="C273" i="36"/>
  <c r="V272" i="36"/>
  <c r="U272" i="36"/>
  <c r="R272" i="36"/>
  <c r="Q272" i="36"/>
  <c r="P272" i="36"/>
  <c r="O272" i="36"/>
  <c r="M272" i="36"/>
  <c r="N272" i="36" a="1"/>
  <c r="N272" i="36"/>
  <c r="K272" i="36"/>
  <c r="L272" i="36" a="1"/>
  <c r="L272" i="36"/>
  <c r="I272" i="36"/>
  <c r="J272" i="36" a="1"/>
  <c r="J272" i="36"/>
  <c r="G272" i="36"/>
  <c r="H272" i="36" a="1"/>
  <c r="H272" i="36"/>
  <c r="E272" i="36"/>
  <c r="F272" i="36" a="1"/>
  <c r="F272" i="36"/>
  <c r="C272" i="36"/>
  <c r="D272" i="36" a="1"/>
  <c r="D272" i="36"/>
  <c r="N271" i="36"/>
  <c r="A266" i="36"/>
  <c r="M271" i="36"/>
  <c r="L271" i="36"/>
  <c r="K271" i="36"/>
  <c r="J271" i="36"/>
  <c r="I271" i="36"/>
  <c r="H271" i="36"/>
  <c r="G271" i="36"/>
  <c r="F271" i="36"/>
  <c r="E271" i="36"/>
  <c r="D271" i="36"/>
  <c r="C271" i="36"/>
  <c r="N270" i="36"/>
  <c r="M270" i="36"/>
  <c r="L270" i="36"/>
  <c r="K270" i="36"/>
  <c r="J270" i="36"/>
  <c r="I270" i="36"/>
  <c r="H270" i="36"/>
  <c r="G270" i="36"/>
  <c r="F270" i="36"/>
  <c r="E270" i="36"/>
  <c r="D270" i="36"/>
  <c r="C270" i="36"/>
  <c r="N269" i="36"/>
  <c r="M269" i="36"/>
  <c r="L269" i="36"/>
  <c r="K269" i="36"/>
  <c r="J269" i="36"/>
  <c r="I269" i="36"/>
  <c r="H269" i="36"/>
  <c r="G269" i="36"/>
  <c r="F269" i="36"/>
  <c r="E269" i="36"/>
  <c r="D269" i="36"/>
  <c r="C269" i="36"/>
  <c r="N268" i="36"/>
  <c r="M268" i="36"/>
  <c r="L268" i="36"/>
  <c r="K268" i="36"/>
  <c r="J268" i="36"/>
  <c r="I268" i="36"/>
  <c r="H268" i="36"/>
  <c r="G268" i="36"/>
  <c r="F268" i="36"/>
  <c r="E268" i="36"/>
  <c r="D268" i="36"/>
  <c r="C268" i="36"/>
  <c r="N267" i="36"/>
  <c r="M267" i="36"/>
  <c r="L267" i="36"/>
  <c r="K267" i="36"/>
  <c r="J267" i="36"/>
  <c r="I267" i="36"/>
  <c r="H267" i="36"/>
  <c r="G267" i="36"/>
  <c r="F267" i="36"/>
  <c r="E267" i="36"/>
  <c r="D267" i="36"/>
  <c r="C267" i="36"/>
  <c r="R266" i="36"/>
  <c r="Q266" i="36"/>
  <c r="P266" i="36"/>
  <c r="O266" i="36"/>
  <c r="M266" i="36"/>
  <c r="N266" i="36" a="1"/>
  <c r="N266" i="36"/>
  <c r="K266" i="36"/>
  <c r="L266" i="36" a="1"/>
  <c r="L266" i="36"/>
  <c r="I266" i="36"/>
  <c r="J266" i="36" a="1"/>
  <c r="J266" i="36"/>
  <c r="G266" i="36"/>
  <c r="H266" i="36" a="1"/>
  <c r="H266" i="36"/>
  <c r="E266" i="36"/>
  <c r="F266" i="36" a="1"/>
  <c r="F266" i="36"/>
  <c r="C266" i="36"/>
  <c r="D266" i="36" a="1"/>
  <c r="D266" i="36"/>
  <c r="N265" i="36"/>
  <c r="A260" i="36"/>
  <c r="M265" i="36"/>
  <c r="L265" i="36"/>
  <c r="K265" i="36"/>
  <c r="J265" i="36"/>
  <c r="I265" i="36"/>
  <c r="H265" i="36"/>
  <c r="G265" i="36"/>
  <c r="F265" i="36"/>
  <c r="E265" i="36"/>
  <c r="D265" i="36"/>
  <c r="C265" i="36"/>
  <c r="N264" i="36"/>
  <c r="M264" i="36"/>
  <c r="L264" i="36"/>
  <c r="K264" i="36"/>
  <c r="J264" i="36"/>
  <c r="I264" i="36"/>
  <c r="H264" i="36"/>
  <c r="G264" i="36"/>
  <c r="F264" i="36"/>
  <c r="E264" i="36"/>
  <c r="D264" i="36"/>
  <c r="C264" i="36"/>
  <c r="N263" i="36"/>
  <c r="M263" i="36"/>
  <c r="L263" i="36"/>
  <c r="K263" i="36"/>
  <c r="J263" i="36"/>
  <c r="I263" i="36"/>
  <c r="H263" i="36"/>
  <c r="G263" i="36"/>
  <c r="F263" i="36"/>
  <c r="E263" i="36"/>
  <c r="D263" i="36"/>
  <c r="C263" i="36"/>
  <c r="N262" i="36"/>
  <c r="M262" i="36"/>
  <c r="L262" i="36"/>
  <c r="K262" i="36"/>
  <c r="J262" i="36"/>
  <c r="I262" i="36"/>
  <c r="H262" i="36"/>
  <c r="G262" i="36"/>
  <c r="F262" i="36"/>
  <c r="E262" i="36"/>
  <c r="D262" i="36"/>
  <c r="C262" i="36"/>
  <c r="N261" i="36"/>
  <c r="M261" i="36"/>
  <c r="L261" i="36"/>
  <c r="K261" i="36"/>
  <c r="J261" i="36"/>
  <c r="I261" i="36"/>
  <c r="H261" i="36"/>
  <c r="G261" i="36"/>
  <c r="F261" i="36"/>
  <c r="E261" i="36"/>
  <c r="D261" i="36"/>
  <c r="C261" i="36"/>
  <c r="V260" i="36"/>
  <c r="U260" i="36"/>
  <c r="R260" i="36"/>
  <c r="Q260" i="36"/>
  <c r="P260" i="36"/>
  <c r="O260" i="36"/>
  <c r="M260" i="36"/>
  <c r="N260" i="36" a="1"/>
  <c r="N260" i="36"/>
  <c r="K260" i="36"/>
  <c r="L260" i="36" a="1"/>
  <c r="L260" i="36"/>
  <c r="I260" i="36"/>
  <c r="J260" i="36" a="1"/>
  <c r="J260" i="36"/>
  <c r="G260" i="36"/>
  <c r="H260" i="36" a="1"/>
  <c r="H260" i="36"/>
  <c r="E260" i="36"/>
  <c r="F260" i="36" a="1"/>
  <c r="F260" i="36"/>
  <c r="C260" i="36"/>
  <c r="D260" i="36" a="1"/>
  <c r="D260" i="36"/>
  <c r="N259" i="36"/>
  <c r="A254" i="36"/>
  <c r="M259" i="36"/>
  <c r="L259" i="36"/>
  <c r="K259" i="36"/>
  <c r="J259" i="36"/>
  <c r="I259" i="36"/>
  <c r="H259" i="36"/>
  <c r="G259" i="36"/>
  <c r="F259" i="36"/>
  <c r="E259" i="36"/>
  <c r="D259" i="36"/>
  <c r="C259" i="36"/>
  <c r="N258" i="36"/>
  <c r="M258" i="36"/>
  <c r="L258" i="36"/>
  <c r="K258" i="36"/>
  <c r="J258" i="36"/>
  <c r="I258" i="36"/>
  <c r="H258" i="36"/>
  <c r="G258" i="36"/>
  <c r="F258" i="36"/>
  <c r="E258" i="36"/>
  <c r="D258" i="36"/>
  <c r="C258" i="36"/>
  <c r="N257" i="36"/>
  <c r="M257" i="36"/>
  <c r="L257" i="36"/>
  <c r="K257" i="36"/>
  <c r="J257" i="36"/>
  <c r="I257" i="36"/>
  <c r="H257" i="36"/>
  <c r="G257" i="36"/>
  <c r="F257" i="36"/>
  <c r="E257" i="36"/>
  <c r="D257" i="36"/>
  <c r="C257" i="36"/>
  <c r="N256" i="36"/>
  <c r="M256" i="36"/>
  <c r="L256" i="36"/>
  <c r="K256" i="36"/>
  <c r="J256" i="36"/>
  <c r="I256" i="36"/>
  <c r="H256" i="36"/>
  <c r="G256" i="36"/>
  <c r="F256" i="36"/>
  <c r="E256" i="36"/>
  <c r="D256" i="36"/>
  <c r="C256" i="36"/>
  <c r="N255" i="36"/>
  <c r="M255" i="36"/>
  <c r="L255" i="36"/>
  <c r="K255" i="36"/>
  <c r="J255" i="36"/>
  <c r="I255" i="36"/>
  <c r="H255" i="36"/>
  <c r="G255" i="36"/>
  <c r="F255" i="36"/>
  <c r="E255" i="36"/>
  <c r="D255" i="36"/>
  <c r="C255" i="36"/>
  <c r="V254" i="36"/>
  <c r="U254" i="36"/>
  <c r="R254" i="36"/>
  <c r="Q254" i="36"/>
  <c r="P254" i="36"/>
  <c r="O254" i="36"/>
  <c r="M254" i="36"/>
  <c r="N254" i="36" a="1"/>
  <c r="N254" i="36"/>
  <c r="K254" i="36"/>
  <c r="L254" i="36" a="1"/>
  <c r="L254" i="36"/>
  <c r="I254" i="36"/>
  <c r="J254" i="36" a="1"/>
  <c r="J254" i="36"/>
  <c r="G254" i="36"/>
  <c r="H254" i="36" a="1"/>
  <c r="H254" i="36"/>
  <c r="E254" i="36"/>
  <c r="F254" i="36" a="1"/>
  <c r="F254" i="36"/>
  <c r="C254" i="36"/>
  <c r="D254" i="36" a="1"/>
  <c r="D254" i="36"/>
  <c r="N253" i="36"/>
  <c r="A248" i="36"/>
  <c r="M253" i="36"/>
  <c r="L253" i="36"/>
  <c r="K253" i="36"/>
  <c r="J253" i="36"/>
  <c r="I253" i="36"/>
  <c r="H253" i="36"/>
  <c r="G253" i="36"/>
  <c r="F253" i="36"/>
  <c r="E253" i="36"/>
  <c r="D253" i="36"/>
  <c r="C253" i="36"/>
  <c r="N252" i="36"/>
  <c r="M252" i="36"/>
  <c r="L252" i="36"/>
  <c r="K252" i="36"/>
  <c r="J252" i="36"/>
  <c r="I252" i="36"/>
  <c r="H252" i="36"/>
  <c r="G252" i="36"/>
  <c r="F252" i="36"/>
  <c r="E252" i="36"/>
  <c r="D252" i="36"/>
  <c r="C252" i="36"/>
  <c r="N251" i="36"/>
  <c r="M251" i="36"/>
  <c r="L251" i="36"/>
  <c r="K251" i="36"/>
  <c r="J251" i="36"/>
  <c r="I251" i="36"/>
  <c r="H251" i="36"/>
  <c r="G251" i="36"/>
  <c r="F251" i="36"/>
  <c r="E251" i="36"/>
  <c r="D251" i="36"/>
  <c r="C251" i="36"/>
  <c r="N250" i="36"/>
  <c r="M250" i="36"/>
  <c r="L250" i="36"/>
  <c r="K250" i="36"/>
  <c r="J250" i="36"/>
  <c r="I250" i="36"/>
  <c r="H250" i="36"/>
  <c r="G250" i="36"/>
  <c r="F250" i="36"/>
  <c r="E250" i="36"/>
  <c r="D250" i="36"/>
  <c r="C250" i="36"/>
  <c r="N249" i="36"/>
  <c r="M249" i="36"/>
  <c r="L249" i="36"/>
  <c r="K249" i="36"/>
  <c r="J249" i="36"/>
  <c r="I249" i="36"/>
  <c r="H249" i="36"/>
  <c r="G249" i="36"/>
  <c r="F249" i="36"/>
  <c r="E249" i="36"/>
  <c r="D249" i="36"/>
  <c r="C249" i="36"/>
  <c r="V248" i="36"/>
  <c r="U248" i="36"/>
  <c r="R248" i="36"/>
  <c r="Q248" i="36"/>
  <c r="P248" i="36"/>
  <c r="O248" i="36"/>
  <c r="M248" i="36"/>
  <c r="N248" i="36" a="1"/>
  <c r="N248" i="36"/>
  <c r="K248" i="36"/>
  <c r="L248" i="36" a="1"/>
  <c r="L248" i="36"/>
  <c r="I248" i="36"/>
  <c r="J248" i="36" a="1"/>
  <c r="J248" i="36"/>
  <c r="G248" i="36"/>
  <c r="H248" i="36" a="1"/>
  <c r="H248" i="36"/>
  <c r="E248" i="36"/>
  <c r="F248" i="36" a="1"/>
  <c r="F248" i="36"/>
  <c r="C248" i="36"/>
  <c r="D248" i="36" a="1"/>
  <c r="D248" i="36"/>
  <c r="N247" i="36"/>
  <c r="A242" i="36"/>
  <c r="M247" i="36"/>
  <c r="L247" i="36"/>
  <c r="K247" i="36"/>
  <c r="J247" i="36"/>
  <c r="I247" i="36"/>
  <c r="H247" i="36"/>
  <c r="G247" i="36"/>
  <c r="F247" i="36"/>
  <c r="E247" i="36"/>
  <c r="D247" i="36"/>
  <c r="C247" i="36"/>
  <c r="N246" i="36"/>
  <c r="M246" i="36"/>
  <c r="L246" i="36"/>
  <c r="K246" i="36"/>
  <c r="J246" i="36"/>
  <c r="I246" i="36"/>
  <c r="H246" i="36"/>
  <c r="G246" i="36"/>
  <c r="F246" i="36"/>
  <c r="E246" i="36"/>
  <c r="D246" i="36"/>
  <c r="C246" i="36"/>
  <c r="N245" i="36"/>
  <c r="M245" i="36"/>
  <c r="L245" i="36"/>
  <c r="K245" i="36"/>
  <c r="J245" i="36"/>
  <c r="I245" i="36"/>
  <c r="H245" i="36"/>
  <c r="G245" i="36"/>
  <c r="F245" i="36"/>
  <c r="E245" i="36"/>
  <c r="D245" i="36"/>
  <c r="C245" i="36"/>
  <c r="N244" i="36"/>
  <c r="M244" i="36"/>
  <c r="L244" i="36"/>
  <c r="K244" i="36"/>
  <c r="J244" i="36"/>
  <c r="I244" i="36"/>
  <c r="H244" i="36"/>
  <c r="G244" i="36"/>
  <c r="F244" i="36"/>
  <c r="E244" i="36"/>
  <c r="D244" i="36"/>
  <c r="C244" i="36"/>
  <c r="N243" i="36"/>
  <c r="M243" i="36"/>
  <c r="L243" i="36"/>
  <c r="K243" i="36"/>
  <c r="J243" i="36"/>
  <c r="I243" i="36"/>
  <c r="H243" i="36"/>
  <c r="G243" i="36"/>
  <c r="F243" i="36"/>
  <c r="E243" i="36"/>
  <c r="D243" i="36"/>
  <c r="C243" i="36"/>
  <c r="V242" i="36"/>
  <c r="U242" i="36"/>
  <c r="R242" i="36"/>
  <c r="Q242" i="36"/>
  <c r="P242" i="36"/>
  <c r="O242" i="36"/>
  <c r="M242" i="36"/>
  <c r="N242" i="36" a="1"/>
  <c r="N242" i="36"/>
  <c r="K242" i="36"/>
  <c r="L242" i="36" a="1"/>
  <c r="L242" i="36"/>
  <c r="I242" i="36"/>
  <c r="J242" i="36" a="1"/>
  <c r="J242" i="36"/>
  <c r="G242" i="36"/>
  <c r="H242" i="36" a="1"/>
  <c r="H242" i="36"/>
  <c r="E242" i="36"/>
  <c r="F242" i="36" a="1"/>
  <c r="F242" i="36"/>
  <c r="C242" i="36"/>
  <c r="D242" i="36" a="1"/>
  <c r="D242" i="36"/>
  <c r="N241" i="36"/>
  <c r="A236" i="36"/>
  <c r="M241" i="36"/>
  <c r="L241" i="36"/>
  <c r="K241" i="36"/>
  <c r="J241" i="36"/>
  <c r="I241" i="36"/>
  <c r="H241" i="36"/>
  <c r="G241" i="36"/>
  <c r="F241" i="36"/>
  <c r="E241" i="36"/>
  <c r="D241" i="36"/>
  <c r="C241" i="36"/>
  <c r="N240" i="36"/>
  <c r="M240" i="36"/>
  <c r="L240" i="36"/>
  <c r="K240" i="36"/>
  <c r="J240" i="36"/>
  <c r="I240" i="36"/>
  <c r="H240" i="36"/>
  <c r="G240" i="36"/>
  <c r="F240" i="36"/>
  <c r="E240" i="36"/>
  <c r="D240" i="36"/>
  <c r="C240" i="36"/>
  <c r="N239" i="36"/>
  <c r="M239" i="36"/>
  <c r="L239" i="36"/>
  <c r="K239" i="36"/>
  <c r="J239" i="36"/>
  <c r="I239" i="36"/>
  <c r="H239" i="36"/>
  <c r="G239" i="36"/>
  <c r="F239" i="36"/>
  <c r="E239" i="36"/>
  <c r="D239" i="36"/>
  <c r="C239" i="36"/>
  <c r="N238" i="36"/>
  <c r="M238" i="36"/>
  <c r="L238" i="36"/>
  <c r="K238" i="36"/>
  <c r="J238" i="36"/>
  <c r="I238" i="36"/>
  <c r="H238" i="36"/>
  <c r="G238" i="36"/>
  <c r="F238" i="36"/>
  <c r="E238" i="36"/>
  <c r="D238" i="36"/>
  <c r="C238" i="36"/>
  <c r="N237" i="36"/>
  <c r="M237" i="36"/>
  <c r="L237" i="36"/>
  <c r="K237" i="36"/>
  <c r="J237" i="36"/>
  <c r="I237" i="36"/>
  <c r="H237" i="36"/>
  <c r="G237" i="36"/>
  <c r="F237" i="36"/>
  <c r="E237" i="36"/>
  <c r="D237" i="36"/>
  <c r="C237" i="36"/>
  <c r="R236" i="36"/>
  <c r="Q236" i="36"/>
  <c r="P236" i="36"/>
  <c r="O236" i="36"/>
  <c r="M236" i="36"/>
  <c r="N236" i="36" a="1"/>
  <c r="N236" i="36"/>
  <c r="K236" i="36"/>
  <c r="L236" i="36" a="1"/>
  <c r="L236" i="36"/>
  <c r="I236" i="36"/>
  <c r="J236" i="36" a="1"/>
  <c r="J236" i="36"/>
  <c r="G236" i="36"/>
  <c r="H236" i="36" a="1"/>
  <c r="H236" i="36"/>
  <c r="E236" i="36"/>
  <c r="F236" i="36" a="1"/>
  <c r="F236" i="36"/>
  <c r="C236" i="36"/>
  <c r="D236" i="36" a="1"/>
  <c r="D236" i="36"/>
  <c r="N235" i="36"/>
  <c r="A230" i="36"/>
  <c r="M235" i="36"/>
  <c r="L235" i="36"/>
  <c r="K235" i="36"/>
  <c r="J235" i="36"/>
  <c r="I235" i="36"/>
  <c r="H235" i="36"/>
  <c r="G235" i="36"/>
  <c r="F235" i="36"/>
  <c r="E235" i="36"/>
  <c r="D235" i="36"/>
  <c r="C235" i="36"/>
  <c r="N234" i="36"/>
  <c r="M234" i="36"/>
  <c r="L234" i="36"/>
  <c r="K234" i="36"/>
  <c r="J234" i="36"/>
  <c r="I234" i="36"/>
  <c r="H234" i="36"/>
  <c r="G234" i="36"/>
  <c r="F234" i="36"/>
  <c r="E234" i="36"/>
  <c r="D234" i="36"/>
  <c r="C234" i="36"/>
  <c r="N233" i="36"/>
  <c r="M233" i="36"/>
  <c r="L233" i="36"/>
  <c r="K233" i="36"/>
  <c r="J233" i="36"/>
  <c r="I233" i="36"/>
  <c r="H233" i="36"/>
  <c r="G233" i="36"/>
  <c r="F233" i="36"/>
  <c r="E233" i="36"/>
  <c r="D233" i="36"/>
  <c r="C233" i="36"/>
  <c r="N232" i="36"/>
  <c r="M232" i="36"/>
  <c r="L232" i="36"/>
  <c r="K232" i="36"/>
  <c r="J232" i="36"/>
  <c r="I232" i="36"/>
  <c r="H232" i="36"/>
  <c r="G232" i="36"/>
  <c r="F232" i="36"/>
  <c r="E232" i="36"/>
  <c r="D232" i="36"/>
  <c r="C232" i="36"/>
  <c r="N231" i="36"/>
  <c r="M231" i="36"/>
  <c r="L231" i="36"/>
  <c r="K231" i="36"/>
  <c r="J231" i="36"/>
  <c r="I231" i="36"/>
  <c r="H231" i="36"/>
  <c r="G231" i="36"/>
  <c r="F231" i="36"/>
  <c r="E231" i="36"/>
  <c r="D231" i="36"/>
  <c r="C231" i="36"/>
  <c r="V230" i="36"/>
  <c r="U230" i="36"/>
  <c r="R230" i="36"/>
  <c r="Q230" i="36"/>
  <c r="P230" i="36"/>
  <c r="O230" i="36"/>
  <c r="M230" i="36"/>
  <c r="N230" i="36" a="1"/>
  <c r="N230" i="36"/>
  <c r="K230" i="36"/>
  <c r="L230" i="36" a="1"/>
  <c r="L230" i="36"/>
  <c r="I230" i="36"/>
  <c r="J230" i="36" a="1"/>
  <c r="J230" i="36"/>
  <c r="G230" i="36"/>
  <c r="H230" i="36" a="1"/>
  <c r="H230" i="36"/>
  <c r="E230" i="36"/>
  <c r="F230" i="36" a="1"/>
  <c r="F230" i="36"/>
  <c r="C230" i="36"/>
  <c r="D230" i="36" a="1"/>
  <c r="D230" i="36"/>
  <c r="N229" i="36"/>
  <c r="A224" i="36"/>
  <c r="M229" i="36"/>
  <c r="L229" i="36"/>
  <c r="K229" i="36"/>
  <c r="J229" i="36"/>
  <c r="I229" i="36"/>
  <c r="H229" i="36"/>
  <c r="G229" i="36"/>
  <c r="F229" i="36"/>
  <c r="E229" i="36"/>
  <c r="D229" i="36"/>
  <c r="C229" i="36"/>
  <c r="N228" i="36"/>
  <c r="M228" i="36"/>
  <c r="L228" i="36"/>
  <c r="K228" i="36"/>
  <c r="J228" i="36"/>
  <c r="I228" i="36"/>
  <c r="H228" i="36"/>
  <c r="G228" i="36"/>
  <c r="F228" i="36"/>
  <c r="E228" i="36"/>
  <c r="D228" i="36"/>
  <c r="C228" i="36"/>
  <c r="N227" i="36"/>
  <c r="M227" i="36"/>
  <c r="L227" i="36"/>
  <c r="K227" i="36"/>
  <c r="J227" i="36"/>
  <c r="I227" i="36"/>
  <c r="H227" i="36"/>
  <c r="G227" i="36"/>
  <c r="F227" i="36"/>
  <c r="E227" i="36"/>
  <c r="D227" i="36"/>
  <c r="C227" i="36"/>
  <c r="N226" i="36"/>
  <c r="M226" i="36"/>
  <c r="L226" i="36"/>
  <c r="K226" i="36"/>
  <c r="J226" i="36"/>
  <c r="I226" i="36"/>
  <c r="H226" i="36"/>
  <c r="G226" i="36"/>
  <c r="F226" i="36"/>
  <c r="E226" i="36"/>
  <c r="D226" i="36"/>
  <c r="C226" i="36"/>
  <c r="N225" i="36"/>
  <c r="M225" i="36"/>
  <c r="L225" i="36"/>
  <c r="K225" i="36"/>
  <c r="J225" i="36"/>
  <c r="I225" i="36"/>
  <c r="H225" i="36"/>
  <c r="G225" i="36"/>
  <c r="F225" i="36"/>
  <c r="E225" i="36"/>
  <c r="D225" i="36"/>
  <c r="C225" i="36"/>
  <c r="V224" i="36"/>
  <c r="U224" i="36"/>
  <c r="R224" i="36"/>
  <c r="Q224" i="36"/>
  <c r="P224" i="36"/>
  <c r="O224" i="36"/>
  <c r="M224" i="36"/>
  <c r="N224" i="36" a="1"/>
  <c r="N224" i="36"/>
  <c r="K224" i="36"/>
  <c r="L224" i="36" a="1"/>
  <c r="L224" i="36"/>
  <c r="I224" i="36"/>
  <c r="J224" i="36" a="1"/>
  <c r="J224" i="36"/>
  <c r="G224" i="36"/>
  <c r="H224" i="36" a="1"/>
  <c r="H224" i="36"/>
  <c r="E224" i="36"/>
  <c r="F224" i="36" a="1"/>
  <c r="F224" i="36"/>
  <c r="C224" i="36"/>
  <c r="D224" i="36" a="1"/>
  <c r="D224" i="36"/>
  <c r="N223" i="36"/>
  <c r="A218" i="36"/>
  <c r="M223" i="36"/>
  <c r="L223" i="36"/>
  <c r="K223" i="36"/>
  <c r="J223" i="36"/>
  <c r="I223" i="36"/>
  <c r="H223" i="36"/>
  <c r="G223" i="36"/>
  <c r="F223" i="36"/>
  <c r="E223" i="36"/>
  <c r="D223" i="36"/>
  <c r="C223" i="36"/>
  <c r="N222" i="36"/>
  <c r="M222" i="36"/>
  <c r="L222" i="36"/>
  <c r="K222" i="36"/>
  <c r="J222" i="36"/>
  <c r="I222" i="36"/>
  <c r="H222" i="36"/>
  <c r="G222" i="36"/>
  <c r="F222" i="36"/>
  <c r="E222" i="36"/>
  <c r="D222" i="36"/>
  <c r="C222" i="36"/>
  <c r="N221" i="36"/>
  <c r="M221" i="36"/>
  <c r="L221" i="36"/>
  <c r="K221" i="36"/>
  <c r="J221" i="36"/>
  <c r="I221" i="36"/>
  <c r="H221" i="36"/>
  <c r="G221" i="36"/>
  <c r="F221" i="36"/>
  <c r="E221" i="36"/>
  <c r="D221" i="36"/>
  <c r="C221" i="36"/>
  <c r="N220" i="36"/>
  <c r="M220" i="36"/>
  <c r="L220" i="36"/>
  <c r="K220" i="36"/>
  <c r="J220" i="36"/>
  <c r="I220" i="36"/>
  <c r="H220" i="36"/>
  <c r="G220" i="36"/>
  <c r="F220" i="36"/>
  <c r="E220" i="36"/>
  <c r="D220" i="36"/>
  <c r="C220" i="36"/>
  <c r="N219" i="36"/>
  <c r="M219" i="36"/>
  <c r="L219" i="36"/>
  <c r="K219" i="36"/>
  <c r="J219" i="36"/>
  <c r="I219" i="36"/>
  <c r="H219" i="36"/>
  <c r="G219" i="36"/>
  <c r="F219" i="36"/>
  <c r="E219" i="36"/>
  <c r="D219" i="36"/>
  <c r="C219" i="36"/>
  <c r="V218" i="36"/>
  <c r="U218" i="36"/>
  <c r="R218" i="36"/>
  <c r="Q218" i="36"/>
  <c r="P218" i="36"/>
  <c r="O218" i="36"/>
  <c r="M218" i="36"/>
  <c r="N218" i="36" a="1"/>
  <c r="N218" i="36"/>
  <c r="K218" i="36"/>
  <c r="L218" i="36" a="1"/>
  <c r="L218" i="36"/>
  <c r="I218" i="36"/>
  <c r="J218" i="36" a="1"/>
  <c r="J218" i="36"/>
  <c r="G218" i="36"/>
  <c r="H218" i="36" a="1"/>
  <c r="H218" i="36"/>
  <c r="E218" i="36"/>
  <c r="F218" i="36" a="1"/>
  <c r="F218" i="36"/>
  <c r="C218" i="36"/>
  <c r="D218" i="36" a="1"/>
  <c r="D218" i="36"/>
  <c r="N217" i="36"/>
  <c r="A212" i="36"/>
  <c r="M217" i="36"/>
  <c r="L217" i="36"/>
  <c r="K217" i="36"/>
  <c r="J217" i="36"/>
  <c r="I217" i="36"/>
  <c r="H217" i="36"/>
  <c r="G217" i="36"/>
  <c r="F217" i="36"/>
  <c r="E217" i="36"/>
  <c r="D217" i="36"/>
  <c r="C217" i="36"/>
  <c r="N216" i="36"/>
  <c r="M216" i="36"/>
  <c r="L216" i="36"/>
  <c r="K216" i="36"/>
  <c r="J216" i="36"/>
  <c r="I216" i="36"/>
  <c r="H216" i="36"/>
  <c r="G216" i="36"/>
  <c r="F216" i="36"/>
  <c r="E216" i="36"/>
  <c r="D216" i="36"/>
  <c r="C216" i="36"/>
  <c r="N215" i="36"/>
  <c r="M215" i="36"/>
  <c r="L215" i="36"/>
  <c r="K215" i="36"/>
  <c r="J215" i="36"/>
  <c r="I215" i="36"/>
  <c r="H215" i="36"/>
  <c r="G215" i="36"/>
  <c r="F215" i="36"/>
  <c r="E215" i="36"/>
  <c r="D215" i="36"/>
  <c r="C215" i="36"/>
  <c r="N214" i="36"/>
  <c r="M214" i="36"/>
  <c r="L214" i="36"/>
  <c r="K214" i="36"/>
  <c r="J214" i="36"/>
  <c r="I214" i="36"/>
  <c r="H214" i="36"/>
  <c r="G214" i="36"/>
  <c r="F214" i="36"/>
  <c r="E214" i="36"/>
  <c r="D214" i="36"/>
  <c r="C214" i="36"/>
  <c r="N213" i="36"/>
  <c r="M213" i="36"/>
  <c r="L213" i="36"/>
  <c r="K213" i="36"/>
  <c r="J213" i="36"/>
  <c r="I213" i="36"/>
  <c r="H213" i="36"/>
  <c r="G213" i="36"/>
  <c r="F213" i="36"/>
  <c r="E213" i="36"/>
  <c r="D213" i="36"/>
  <c r="C213" i="36"/>
  <c r="V212" i="36"/>
  <c r="U212" i="36"/>
  <c r="R212" i="36"/>
  <c r="Q212" i="36"/>
  <c r="P212" i="36"/>
  <c r="O212" i="36"/>
  <c r="M212" i="36"/>
  <c r="N212" i="36" a="1"/>
  <c r="N212" i="36"/>
  <c r="K212" i="36"/>
  <c r="L212" i="36" a="1"/>
  <c r="L212" i="36"/>
  <c r="I212" i="36"/>
  <c r="J212" i="36" a="1"/>
  <c r="J212" i="36"/>
  <c r="G212" i="36"/>
  <c r="H212" i="36" a="1"/>
  <c r="H212" i="36"/>
  <c r="E212" i="36"/>
  <c r="F212" i="36" a="1"/>
  <c r="F212" i="36"/>
  <c r="C212" i="36"/>
  <c r="D212" i="36" a="1"/>
  <c r="D212" i="36"/>
  <c r="N211" i="36"/>
  <c r="A206" i="36"/>
  <c r="M211" i="36"/>
  <c r="L211" i="36"/>
  <c r="K211" i="36"/>
  <c r="J211" i="36"/>
  <c r="I211" i="36"/>
  <c r="H211" i="36"/>
  <c r="G211" i="36"/>
  <c r="F211" i="36"/>
  <c r="E211" i="36"/>
  <c r="D211" i="36"/>
  <c r="C211" i="36"/>
  <c r="N210" i="36"/>
  <c r="M210" i="36"/>
  <c r="L210" i="36"/>
  <c r="K210" i="36"/>
  <c r="J210" i="36"/>
  <c r="I210" i="36"/>
  <c r="H210" i="36"/>
  <c r="G210" i="36"/>
  <c r="F210" i="36"/>
  <c r="E210" i="36"/>
  <c r="D210" i="36"/>
  <c r="C210" i="36"/>
  <c r="N209" i="36"/>
  <c r="M209" i="36"/>
  <c r="L209" i="36"/>
  <c r="K209" i="36"/>
  <c r="J209" i="36"/>
  <c r="I209" i="36"/>
  <c r="H209" i="36"/>
  <c r="G209" i="36"/>
  <c r="F209" i="36"/>
  <c r="E209" i="36"/>
  <c r="D209" i="36"/>
  <c r="C209" i="36"/>
  <c r="N208" i="36"/>
  <c r="M208" i="36"/>
  <c r="L208" i="36"/>
  <c r="K208" i="36"/>
  <c r="J208" i="36"/>
  <c r="I208" i="36"/>
  <c r="H208" i="36"/>
  <c r="G208" i="36"/>
  <c r="F208" i="36"/>
  <c r="E208" i="36"/>
  <c r="D208" i="36"/>
  <c r="C208" i="36"/>
  <c r="N207" i="36"/>
  <c r="M207" i="36"/>
  <c r="L207" i="36"/>
  <c r="K207" i="36"/>
  <c r="J207" i="36"/>
  <c r="I207" i="36"/>
  <c r="H207" i="36"/>
  <c r="G207" i="36"/>
  <c r="F207" i="36"/>
  <c r="E207" i="36"/>
  <c r="D207" i="36"/>
  <c r="C207" i="36"/>
  <c r="V206" i="36"/>
  <c r="U206" i="36"/>
  <c r="R206" i="36"/>
  <c r="Q206" i="36"/>
  <c r="P206" i="36"/>
  <c r="O206" i="36"/>
  <c r="M206" i="36"/>
  <c r="N206" i="36" a="1"/>
  <c r="N206" i="36"/>
  <c r="K206" i="36"/>
  <c r="L206" i="36" a="1"/>
  <c r="L206" i="36"/>
  <c r="I206" i="36"/>
  <c r="J206" i="36" a="1"/>
  <c r="J206" i="36"/>
  <c r="G206" i="36"/>
  <c r="H206" i="36" a="1"/>
  <c r="H206" i="36"/>
  <c r="E206" i="36"/>
  <c r="F206" i="36" a="1"/>
  <c r="F206" i="36"/>
  <c r="C206" i="36"/>
  <c r="D206" i="36" a="1"/>
  <c r="D206" i="36"/>
  <c r="N205" i="36"/>
  <c r="A200" i="36"/>
  <c r="M205" i="36"/>
  <c r="L205" i="36"/>
  <c r="K205" i="36"/>
  <c r="J205" i="36"/>
  <c r="I205" i="36"/>
  <c r="H205" i="36"/>
  <c r="G205" i="36"/>
  <c r="F205" i="36"/>
  <c r="E205" i="36"/>
  <c r="D205" i="36"/>
  <c r="C205" i="36"/>
  <c r="N204" i="36"/>
  <c r="M204" i="36"/>
  <c r="L204" i="36"/>
  <c r="K204" i="36"/>
  <c r="J204" i="36"/>
  <c r="I204" i="36"/>
  <c r="H204" i="36"/>
  <c r="G204" i="36"/>
  <c r="F204" i="36"/>
  <c r="E204" i="36"/>
  <c r="D204" i="36"/>
  <c r="C204" i="36"/>
  <c r="N203" i="36"/>
  <c r="M203" i="36"/>
  <c r="L203" i="36"/>
  <c r="K203" i="36"/>
  <c r="J203" i="36"/>
  <c r="I203" i="36"/>
  <c r="H203" i="36"/>
  <c r="G203" i="36"/>
  <c r="F203" i="36"/>
  <c r="E203" i="36"/>
  <c r="D203" i="36"/>
  <c r="C203" i="36"/>
  <c r="N202" i="36"/>
  <c r="M202" i="36"/>
  <c r="L202" i="36"/>
  <c r="K202" i="36"/>
  <c r="J202" i="36"/>
  <c r="I202" i="36"/>
  <c r="H202" i="36"/>
  <c r="G202" i="36"/>
  <c r="F202" i="36"/>
  <c r="E202" i="36"/>
  <c r="D202" i="36"/>
  <c r="C202" i="36"/>
  <c r="N201" i="36"/>
  <c r="M201" i="36"/>
  <c r="L201" i="36"/>
  <c r="K201" i="36"/>
  <c r="J201" i="36"/>
  <c r="I201" i="36"/>
  <c r="H201" i="36"/>
  <c r="G201" i="36"/>
  <c r="F201" i="36"/>
  <c r="E201" i="36"/>
  <c r="D201" i="36"/>
  <c r="C201" i="36"/>
  <c r="V200" i="36"/>
  <c r="U200" i="36"/>
  <c r="R200" i="36"/>
  <c r="Q200" i="36"/>
  <c r="P200" i="36"/>
  <c r="O200" i="36"/>
  <c r="M200" i="36"/>
  <c r="N200" i="36" a="1"/>
  <c r="N200" i="36"/>
  <c r="K200" i="36"/>
  <c r="L200" i="36" a="1"/>
  <c r="L200" i="36"/>
  <c r="I200" i="36"/>
  <c r="J200" i="36" a="1"/>
  <c r="J200" i="36"/>
  <c r="G200" i="36"/>
  <c r="H200" i="36" a="1"/>
  <c r="H200" i="36"/>
  <c r="E200" i="36"/>
  <c r="F200" i="36" a="1"/>
  <c r="F200" i="36"/>
  <c r="C200" i="36"/>
  <c r="D200" i="36" a="1"/>
  <c r="D200" i="36"/>
  <c r="N199" i="36"/>
  <c r="A194" i="36"/>
  <c r="M199" i="36"/>
  <c r="L199" i="36"/>
  <c r="K199" i="36"/>
  <c r="J199" i="36"/>
  <c r="I199" i="36"/>
  <c r="H199" i="36"/>
  <c r="G199" i="36"/>
  <c r="F199" i="36"/>
  <c r="E199" i="36"/>
  <c r="D199" i="36"/>
  <c r="C199" i="36"/>
  <c r="N198" i="36"/>
  <c r="M198" i="36"/>
  <c r="L198" i="36"/>
  <c r="K198" i="36"/>
  <c r="J198" i="36"/>
  <c r="I198" i="36"/>
  <c r="H198" i="36"/>
  <c r="G198" i="36"/>
  <c r="F198" i="36"/>
  <c r="E198" i="36"/>
  <c r="D198" i="36"/>
  <c r="C198" i="36"/>
  <c r="N197" i="36"/>
  <c r="M197" i="36"/>
  <c r="L197" i="36"/>
  <c r="K197" i="36"/>
  <c r="J197" i="36"/>
  <c r="I197" i="36"/>
  <c r="H197" i="36"/>
  <c r="G197" i="36"/>
  <c r="F197" i="36"/>
  <c r="E197" i="36"/>
  <c r="D197" i="36"/>
  <c r="C197" i="36"/>
  <c r="N196" i="36"/>
  <c r="M196" i="36"/>
  <c r="L196" i="36"/>
  <c r="K196" i="36"/>
  <c r="J196" i="36"/>
  <c r="I196" i="36"/>
  <c r="H196" i="36"/>
  <c r="G196" i="36"/>
  <c r="F196" i="36"/>
  <c r="E196" i="36"/>
  <c r="D196" i="36"/>
  <c r="C196" i="36"/>
  <c r="N195" i="36"/>
  <c r="M195" i="36"/>
  <c r="L195" i="36"/>
  <c r="K195" i="36"/>
  <c r="J195" i="36"/>
  <c r="I195" i="36"/>
  <c r="H195" i="36"/>
  <c r="G195" i="36"/>
  <c r="F195" i="36"/>
  <c r="E195" i="36"/>
  <c r="D195" i="36"/>
  <c r="C195" i="36"/>
  <c r="V194" i="36"/>
  <c r="U194" i="36"/>
  <c r="R194" i="36"/>
  <c r="Q194" i="36"/>
  <c r="P194" i="36"/>
  <c r="O194" i="36"/>
  <c r="M194" i="36"/>
  <c r="N194" i="36" a="1"/>
  <c r="N194" i="36"/>
  <c r="K194" i="36"/>
  <c r="L194" i="36" a="1"/>
  <c r="L194" i="36"/>
  <c r="I194" i="36"/>
  <c r="J194" i="36" a="1"/>
  <c r="J194" i="36"/>
  <c r="G194" i="36"/>
  <c r="H194" i="36" a="1"/>
  <c r="H194" i="36"/>
  <c r="E194" i="36"/>
  <c r="F194" i="36" a="1"/>
  <c r="F194" i="36"/>
  <c r="C194" i="36"/>
  <c r="D194" i="36" a="1"/>
  <c r="D194" i="36"/>
  <c r="N193" i="36"/>
  <c r="A188" i="36"/>
  <c r="M193" i="36"/>
  <c r="L193" i="36"/>
  <c r="K193" i="36"/>
  <c r="J193" i="36"/>
  <c r="I193" i="36"/>
  <c r="H193" i="36"/>
  <c r="G193" i="36"/>
  <c r="F193" i="36"/>
  <c r="E193" i="36"/>
  <c r="D193" i="36"/>
  <c r="C193" i="36"/>
  <c r="N192" i="36"/>
  <c r="M192" i="36"/>
  <c r="L192" i="36"/>
  <c r="K192" i="36"/>
  <c r="J192" i="36"/>
  <c r="I192" i="36"/>
  <c r="H192" i="36"/>
  <c r="G192" i="36"/>
  <c r="F192" i="36"/>
  <c r="E192" i="36"/>
  <c r="D192" i="36"/>
  <c r="C192" i="36"/>
  <c r="N191" i="36"/>
  <c r="M191" i="36"/>
  <c r="L191" i="36"/>
  <c r="K191" i="36"/>
  <c r="J191" i="36"/>
  <c r="I191" i="36"/>
  <c r="H191" i="36"/>
  <c r="G191" i="36"/>
  <c r="F191" i="36"/>
  <c r="E191" i="36"/>
  <c r="D191" i="36"/>
  <c r="C191" i="36"/>
  <c r="N190" i="36"/>
  <c r="M190" i="36"/>
  <c r="L190" i="36"/>
  <c r="K190" i="36"/>
  <c r="J190" i="36"/>
  <c r="I190" i="36"/>
  <c r="H190" i="36"/>
  <c r="G190" i="36"/>
  <c r="F190" i="36"/>
  <c r="E190" i="36"/>
  <c r="D190" i="36"/>
  <c r="C190" i="36"/>
  <c r="N189" i="36"/>
  <c r="M189" i="36"/>
  <c r="L189" i="36"/>
  <c r="K189" i="36"/>
  <c r="J189" i="36"/>
  <c r="I189" i="36"/>
  <c r="H189" i="36"/>
  <c r="G189" i="36"/>
  <c r="F189" i="36"/>
  <c r="E189" i="36"/>
  <c r="D189" i="36"/>
  <c r="C189" i="36"/>
  <c r="V188" i="36"/>
  <c r="U188" i="36"/>
  <c r="R188" i="36"/>
  <c r="Q188" i="36"/>
  <c r="P188" i="36"/>
  <c r="O188" i="36"/>
  <c r="M188" i="36"/>
  <c r="N188" i="36" a="1"/>
  <c r="N188" i="36"/>
  <c r="K188" i="36"/>
  <c r="L188" i="36" a="1"/>
  <c r="L188" i="36"/>
  <c r="I188" i="36"/>
  <c r="J188" i="36" a="1"/>
  <c r="J188" i="36"/>
  <c r="G188" i="36"/>
  <c r="H188" i="36" a="1"/>
  <c r="H188" i="36"/>
  <c r="E188" i="36"/>
  <c r="F188" i="36" a="1"/>
  <c r="F188" i="36"/>
  <c r="C188" i="36"/>
  <c r="D188" i="36" a="1"/>
  <c r="D188" i="36"/>
  <c r="N187" i="36"/>
  <c r="A182" i="36"/>
  <c r="M187" i="36"/>
  <c r="L187" i="36"/>
  <c r="K187" i="36"/>
  <c r="J187" i="36"/>
  <c r="I187" i="36"/>
  <c r="H187" i="36"/>
  <c r="G187" i="36"/>
  <c r="F187" i="36"/>
  <c r="E187" i="36"/>
  <c r="D187" i="36"/>
  <c r="C187" i="36"/>
  <c r="N186" i="36"/>
  <c r="M186" i="36"/>
  <c r="L186" i="36"/>
  <c r="K186" i="36"/>
  <c r="J186" i="36"/>
  <c r="I186" i="36"/>
  <c r="H186" i="36"/>
  <c r="G186" i="36"/>
  <c r="F186" i="36"/>
  <c r="E186" i="36"/>
  <c r="D186" i="36"/>
  <c r="C186" i="36"/>
  <c r="N185" i="36"/>
  <c r="M185" i="36"/>
  <c r="L185" i="36"/>
  <c r="K185" i="36"/>
  <c r="J185" i="36"/>
  <c r="I185" i="36"/>
  <c r="H185" i="36"/>
  <c r="G185" i="36"/>
  <c r="F185" i="36"/>
  <c r="E185" i="36"/>
  <c r="D185" i="36"/>
  <c r="C185" i="36"/>
  <c r="N184" i="36"/>
  <c r="M184" i="36"/>
  <c r="L184" i="36"/>
  <c r="K184" i="36"/>
  <c r="J184" i="36"/>
  <c r="I184" i="36"/>
  <c r="H184" i="36"/>
  <c r="G184" i="36"/>
  <c r="F184" i="36"/>
  <c r="E184" i="36"/>
  <c r="D184" i="36"/>
  <c r="C184" i="36"/>
  <c r="N183" i="36"/>
  <c r="M183" i="36"/>
  <c r="L183" i="36"/>
  <c r="K183" i="36"/>
  <c r="J183" i="36"/>
  <c r="I183" i="36"/>
  <c r="H183" i="36"/>
  <c r="G183" i="36"/>
  <c r="F183" i="36"/>
  <c r="E183" i="36"/>
  <c r="D183" i="36"/>
  <c r="C183" i="36"/>
  <c r="V182" i="36"/>
  <c r="U182" i="36"/>
  <c r="R182" i="36"/>
  <c r="Q182" i="36"/>
  <c r="P182" i="36"/>
  <c r="O182" i="36"/>
  <c r="M182" i="36"/>
  <c r="N182" i="36" a="1"/>
  <c r="N182" i="36"/>
  <c r="K182" i="36"/>
  <c r="L182" i="36" a="1"/>
  <c r="L182" i="36"/>
  <c r="I182" i="36"/>
  <c r="J182" i="36" a="1"/>
  <c r="J182" i="36"/>
  <c r="G182" i="36"/>
  <c r="H182" i="36" a="1"/>
  <c r="H182" i="36"/>
  <c r="E182" i="36"/>
  <c r="F182" i="36" a="1"/>
  <c r="F182" i="36"/>
  <c r="C182" i="36"/>
  <c r="D182" i="36" a="1"/>
  <c r="D182" i="36"/>
  <c r="N181" i="36"/>
  <c r="A176" i="36"/>
  <c r="M181" i="36"/>
  <c r="L181" i="36"/>
  <c r="K181" i="36"/>
  <c r="J181" i="36"/>
  <c r="I181" i="36"/>
  <c r="H181" i="36"/>
  <c r="G181" i="36"/>
  <c r="F181" i="36"/>
  <c r="E181" i="36"/>
  <c r="D181" i="36"/>
  <c r="C181" i="36"/>
  <c r="N180" i="36"/>
  <c r="M180" i="36"/>
  <c r="L180" i="36"/>
  <c r="K180" i="36"/>
  <c r="J180" i="36"/>
  <c r="I180" i="36"/>
  <c r="H180" i="36"/>
  <c r="G180" i="36"/>
  <c r="F180" i="36"/>
  <c r="E180" i="36"/>
  <c r="D180" i="36"/>
  <c r="C180" i="36"/>
  <c r="N179" i="36"/>
  <c r="M179" i="36"/>
  <c r="L179" i="36"/>
  <c r="K179" i="36"/>
  <c r="J179" i="36"/>
  <c r="I179" i="36"/>
  <c r="H179" i="36"/>
  <c r="G179" i="36"/>
  <c r="F179" i="36"/>
  <c r="E179" i="36"/>
  <c r="D179" i="36"/>
  <c r="C179" i="36"/>
  <c r="N178" i="36"/>
  <c r="M178" i="36"/>
  <c r="L178" i="36"/>
  <c r="K178" i="36"/>
  <c r="J178" i="36"/>
  <c r="I178" i="36"/>
  <c r="H178" i="36"/>
  <c r="G178" i="36"/>
  <c r="F178" i="36"/>
  <c r="E178" i="36"/>
  <c r="D178" i="36"/>
  <c r="C178" i="36"/>
  <c r="N177" i="36"/>
  <c r="M177" i="36"/>
  <c r="L177" i="36"/>
  <c r="K177" i="36"/>
  <c r="J177" i="36"/>
  <c r="I177" i="36"/>
  <c r="H177" i="36"/>
  <c r="G177" i="36"/>
  <c r="F177" i="36"/>
  <c r="E177" i="36"/>
  <c r="D177" i="36"/>
  <c r="C177" i="36"/>
  <c r="V176" i="36"/>
  <c r="U176" i="36"/>
  <c r="R176" i="36"/>
  <c r="Q176" i="36"/>
  <c r="P176" i="36"/>
  <c r="O176" i="36"/>
  <c r="M176" i="36"/>
  <c r="N176" i="36" a="1"/>
  <c r="N176" i="36"/>
  <c r="K176" i="36"/>
  <c r="L176" i="36" a="1"/>
  <c r="L176" i="36"/>
  <c r="I176" i="36"/>
  <c r="J176" i="36" a="1"/>
  <c r="J176" i="36"/>
  <c r="G176" i="36"/>
  <c r="H176" i="36" a="1"/>
  <c r="H176" i="36"/>
  <c r="E176" i="36"/>
  <c r="F176" i="36" a="1"/>
  <c r="F176" i="36"/>
  <c r="C176" i="36"/>
  <c r="D176" i="36" a="1"/>
  <c r="D176" i="36"/>
  <c r="N175" i="36"/>
  <c r="A170" i="36"/>
  <c r="M175" i="36"/>
  <c r="L175" i="36"/>
  <c r="K175" i="36"/>
  <c r="J175" i="36"/>
  <c r="I175" i="36"/>
  <c r="H175" i="36"/>
  <c r="G175" i="36"/>
  <c r="F175" i="36"/>
  <c r="E175" i="36"/>
  <c r="D175" i="36"/>
  <c r="C175" i="36"/>
  <c r="N174" i="36"/>
  <c r="M174" i="36"/>
  <c r="L174" i="36"/>
  <c r="K174" i="36"/>
  <c r="J174" i="36"/>
  <c r="I174" i="36"/>
  <c r="H174" i="36"/>
  <c r="G174" i="36"/>
  <c r="F174" i="36"/>
  <c r="E174" i="36"/>
  <c r="D174" i="36"/>
  <c r="C174" i="36"/>
  <c r="N173" i="36"/>
  <c r="M173" i="36"/>
  <c r="L173" i="36"/>
  <c r="K173" i="36"/>
  <c r="J173" i="36"/>
  <c r="I173" i="36"/>
  <c r="H173" i="36"/>
  <c r="G173" i="36"/>
  <c r="F173" i="36"/>
  <c r="E173" i="36"/>
  <c r="D173" i="36"/>
  <c r="C173" i="36"/>
  <c r="N172" i="36"/>
  <c r="M172" i="36"/>
  <c r="L172" i="36"/>
  <c r="K172" i="36"/>
  <c r="J172" i="36"/>
  <c r="I172" i="36"/>
  <c r="H172" i="36"/>
  <c r="G172" i="36"/>
  <c r="F172" i="36"/>
  <c r="E172" i="36"/>
  <c r="D172" i="36"/>
  <c r="C172" i="36"/>
  <c r="N171" i="36"/>
  <c r="M171" i="36"/>
  <c r="L171" i="36"/>
  <c r="K171" i="36"/>
  <c r="J171" i="36"/>
  <c r="I171" i="36"/>
  <c r="H171" i="36"/>
  <c r="G171" i="36"/>
  <c r="F171" i="36"/>
  <c r="E171" i="36"/>
  <c r="D171" i="36"/>
  <c r="C171" i="36"/>
  <c r="V170" i="36"/>
  <c r="U170" i="36"/>
  <c r="R170" i="36"/>
  <c r="Q170" i="36"/>
  <c r="P170" i="36"/>
  <c r="O170" i="36"/>
  <c r="M170" i="36"/>
  <c r="N170" i="36" a="1"/>
  <c r="N170" i="36"/>
  <c r="K170" i="36"/>
  <c r="L170" i="36" a="1"/>
  <c r="L170" i="36"/>
  <c r="I170" i="36"/>
  <c r="J170" i="36" a="1"/>
  <c r="J170" i="36"/>
  <c r="G170" i="36"/>
  <c r="H170" i="36" a="1"/>
  <c r="H170" i="36"/>
  <c r="E170" i="36"/>
  <c r="F170" i="36" a="1"/>
  <c r="F170" i="36"/>
  <c r="C170" i="36"/>
  <c r="D170" i="36" a="1"/>
  <c r="D170" i="36"/>
  <c r="N169" i="36"/>
  <c r="A164" i="36"/>
  <c r="M169" i="36"/>
  <c r="L169" i="36"/>
  <c r="K169" i="36"/>
  <c r="J169" i="36"/>
  <c r="I169" i="36"/>
  <c r="H169" i="36"/>
  <c r="G169" i="36"/>
  <c r="F169" i="36"/>
  <c r="E169" i="36"/>
  <c r="D169" i="36"/>
  <c r="C169" i="36"/>
  <c r="N168" i="36"/>
  <c r="M168" i="36"/>
  <c r="L168" i="36"/>
  <c r="K168" i="36"/>
  <c r="J168" i="36"/>
  <c r="I168" i="36"/>
  <c r="H168" i="36"/>
  <c r="G168" i="36"/>
  <c r="F168" i="36"/>
  <c r="E168" i="36"/>
  <c r="D168" i="36"/>
  <c r="C168" i="36"/>
  <c r="N167" i="36"/>
  <c r="M167" i="36"/>
  <c r="L167" i="36"/>
  <c r="K167" i="36"/>
  <c r="J167" i="36"/>
  <c r="I167" i="36"/>
  <c r="H167" i="36"/>
  <c r="G167" i="36"/>
  <c r="F167" i="36"/>
  <c r="E167" i="36"/>
  <c r="D167" i="36"/>
  <c r="C167" i="36"/>
  <c r="N166" i="36"/>
  <c r="M166" i="36"/>
  <c r="L166" i="36"/>
  <c r="K166" i="36"/>
  <c r="J166" i="36"/>
  <c r="I166" i="36"/>
  <c r="H166" i="36"/>
  <c r="G166" i="36"/>
  <c r="F166" i="36"/>
  <c r="E166" i="36"/>
  <c r="D166" i="36"/>
  <c r="C166" i="36"/>
  <c r="N165" i="36"/>
  <c r="M165" i="36"/>
  <c r="L165" i="36"/>
  <c r="K165" i="36"/>
  <c r="J165" i="36"/>
  <c r="I165" i="36"/>
  <c r="H165" i="36"/>
  <c r="G165" i="36"/>
  <c r="F165" i="36"/>
  <c r="E165" i="36"/>
  <c r="D165" i="36"/>
  <c r="C165" i="36"/>
  <c r="V164" i="36"/>
  <c r="U164" i="36"/>
  <c r="R164" i="36"/>
  <c r="Q164" i="36"/>
  <c r="P164" i="36"/>
  <c r="O164" i="36"/>
  <c r="M164" i="36"/>
  <c r="N164" i="36" a="1"/>
  <c r="N164" i="36"/>
  <c r="K164" i="36"/>
  <c r="L164" i="36" a="1"/>
  <c r="L164" i="36"/>
  <c r="I164" i="36"/>
  <c r="J164" i="36" a="1"/>
  <c r="J164" i="36"/>
  <c r="G164" i="36"/>
  <c r="H164" i="36" a="1"/>
  <c r="H164" i="36"/>
  <c r="E164" i="36"/>
  <c r="F164" i="36" a="1"/>
  <c r="F164" i="36"/>
  <c r="C164" i="36"/>
  <c r="D164" i="36" a="1"/>
  <c r="D164" i="36"/>
  <c r="N163" i="36"/>
  <c r="A158" i="36"/>
  <c r="M163" i="36"/>
  <c r="L163" i="36"/>
  <c r="K163" i="36"/>
  <c r="J163" i="36"/>
  <c r="I163" i="36"/>
  <c r="H163" i="36"/>
  <c r="G163" i="36"/>
  <c r="F163" i="36"/>
  <c r="E163" i="36"/>
  <c r="D163" i="36"/>
  <c r="C163" i="36"/>
  <c r="N162" i="36"/>
  <c r="M162" i="36"/>
  <c r="L162" i="36"/>
  <c r="K162" i="36"/>
  <c r="J162" i="36"/>
  <c r="I162" i="36"/>
  <c r="H162" i="36"/>
  <c r="G162" i="36"/>
  <c r="F162" i="36"/>
  <c r="E162" i="36"/>
  <c r="D162" i="36"/>
  <c r="C162" i="36"/>
  <c r="N161" i="36"/>
  <c r="M161" i="36"/>
  <c r="L161" i="36"/>
  <c r="K161" i="36"/>
  <c r="J161" i="36"/>
  <c r="I161" i="36"/>
  <c r="H161" i="36"/>
  <c r="G161" i="36"/>
  <c r="F161" i="36"/>
  <c r="E161" i="36"/>
  <c r="D161" i="36"/>
  <c r="C161" i="36"/>
  <c r="N160" i="36"/>
  <c r="M160" i="36"/>
  <c r="L160" i="36"/>
  <c r="K160" i="36"/>
  <c r="J160" i="36"/>
  <c r="I160" i="36"/>
  <c r="H160" i="36"/>
  <c r="G160" i="36"/>
  <c r="F160" i="36"/>
  <c r="E160" i="36"/>
  <c r="D160" i="36"/>
  <c r="C160" i="36"/>
  <c r="N159" i="36"/>
  <c r="M159" i="36"/>
  <c r="L159" i="36"/>
  <c r="K159" i="36"/>
  <c r="J159" i="36"/>
  <c r="I159" i="36"/>
  <c r="H159" i="36"/>
  <c r="G159" i="36"/>
  <c r="F159" i="36"/>
  <c r="E159" i="36"/>
  <c r="D159" i="36"/>
  <c r="C159" i="36"/>
  <c r="V158" i="36"/>
  <c r="R158" i="36"/>
  <c r="Q158" i="36"/>
  <c r="A134" i="36"/>
  <c r="P158" i="36"/>
  <c r="O158" i="36"/>
  <c r="M158" i="36"/>
  <c r="N158" i="36" a="1"/>
  <c r="N158" i="36"/>
  <c r="K158" i="36"/>
  <c r="L158" i="36" a="1"/>
  <c r="L158" i="36"/>
  <c r="I158" i="36"/>
  <c r="J158" i="36" a="1"/>
  <c r="J158" i="36"/>
  <c r="G158" i="36"/>
  <c r="H158" i="36" a="1"/>
  <c r="H158" i="36"/>
  <c r="E158" i="36"/>
  <c r="F158" i="36" a="1"/>
  <c r="F158" i="36"/>
  <c r="C158" i="36"/>
  <c r="D158" i="36" a="1"/>
  <c r="D158" i="36"/>
  <c r="N157" i="36"/>
  <c r="A152" i="36"/>
  <c r="M157" i="36"/>
  <c r="L157" i="36"/>
  <c r="K157" i="36"/>
  <c r="J157" i="36"/>
  <c r="I157" i="36"/>
  <c r="H157" i="36"/>
  <c r="G157" i="36"/>
  <c r="F157" i="36"/>
  <c r="E157" i="36"/>
  <c r="D157" i="36"/>
  <c r="C157" i="36"/>
  <c r="N156" i="36"/>
  <c r="M156" i="36"/>
  <c r="L156" i="36"/>
  <c r="K156" i="36"/>
  <c r="J156" i="36"/>
  <c r="I156" i="36"/>
  <c r="H156" i="36"/>
  <c r="G156" i="36"/>
  <c r="F156" i="36"/>
  <c r="E156" i="36"/>
  <c r="D156" i="36"/>
  <c r="C156" i="36"/>
  <c r="N155" i="36"/>
  <c r="M155" i="36"/>
  <c r="L155" i="36"/>
  <c r="K155" i="36"/>
  <c r="J155" i="36"/>
  <c r="I155" i="36"/>
  <c r="H155" i="36"/>
  <c r="G155" i="36"/>
  <c r="F155" i="36"/>
  <c r="E155" i="36"/>
  <c r="D155" i="36"/>
  <c r="C155" i="36"/>
  <c r="N154" i="36"/>
  <c r="M154" i="36"/>
  <c r="L154" i="36"/>
  <c r="K154" i="36"/>
  <c r="J154" i="36"/>
  <c r="I154" i="36"/>
  <c r="H154" i="36"/>
  <c r="G154" i="36"/>
  <c r="F154" i="36"/>
  <c r="E154" i="36"/>
  <c r="D154" i="36"/>
  <c r="C154" i="36"/>
  <c r="N153" i="36"/>
  <c r="M153" i="36"/>
  <c r="L153" i="36"/>
  <c r="K153" i="36"/>
  <c r="J153" i="36"/>
  <c r="I153" i="36"/>
  <c r="H153" i="36"/>
  <c r="G153" i="36"/>
  <c r="F153" i="36"/>
  <c r="E153" i="36"/>
  <c r="D153" i="36"/>
  <c r="C153" i="36"/>
  <c r="V152" i="36"/>
  <c r="U152" i="36"/>
  <c r="R152" i="36"/>
  <c r="Q152" i="36"/>
  <c r="P152" i="36"/>
  <c r="O152" i="36"/>
  <c r="M152" i="36"/>
  <c r="N152" i="36" a="1"/>
  <c r="N152" i="36"/>
  <c r="K152" i="36"/>
  <c r="L152" i="36" a="1"/>
  <c r="L152" i="36"/>
  <c r="I152" i="36"/>
  <c r="J152" i="36" a="1"/>
  <c r="J152" i="36"/>
  <c r="G152" i="36"/>
  <c r="H152" i="36" a="1"/>
  <c r="H152" i="36"/>
  <c r="E152" i="36"/>
  <c r="F152" i="36" a="1"/>
  <c r="F152" i="36"/>
  <c r="C152" i="36"/>
  <c r="D152" i="36" a="1"/>
  <c r="D152" i="36"/>
  <c r="N151" i="36"/>
  <c r="A146" i="36"/>
  <c r="M151" i="36"/>
  <c r="L151" i="36"/>
  <c r="K151" i="36"/>
  <c r="J151" i="36"/>
  <c r="I151" i="36"/>
  <c r="H151" i="36"/>
  <c r="G151" i="36"/>
  <c r="F151" i="36"/>
  <c r="E151" i="36"/>
  <c r="D151" i="36"/>
  <c r="C151" i="36"/>
  <c r="N150" i="36"/>
  <c r="M150" i="36"/>
  <c r="L150" i="36"/>
  <c r="K150" i="36"/>
  <c r="J150" i="36"/>
  <c r="I150" i="36"/>
  <c r="H150" i="36"/>
  <c r="G150" i="36"/>
  <c r="F150" i="36"/>
  <c r="E150" i="36"/>
  <c r="D150" i="36"/>
  <c r="C150" i="36"/>
  <c r="N149" i="36"/>
  <c r="M149" i="36"/>
  <c r="L149" i="36"/>
  <c r="K149" i="36"/>
  <c r="J149" i="36"/>
  <c r="I149" i="36"/>
  <c r="H149" i="36"/>
  <c r="G149" i="36"/>
  <c r="F149" i="36"/>
  <c r="E149" i="36"/>
  <c r="D149" i="36"/>
  <c r="C149" i="36"/>
  <c r="N148" i="36"/>
  <c r="M148" i="36"/>
  <c r="L148" i="36"/>
  <c r="K148" i="36"/>
  <c r="J148" i="36"/>
  <c r="I148" i="36"/>
  <c r="H148" i="36"/>
  <c r="G148" i="36"/>
  <c r="F148" i="36"/>
  <c r="E148" i="36"/>
  <c r="D148" i="36"/>
  <c r="C148" i="36"/>
  <c r="N147" i="36"/>
  <c r="M147" i="36"/>
  <c r="L147" i="36"/>
  <c r="K147" i="36"/>
  <c r="J147" i="36"/>
  <c r="I147" i="36"/>
  <c r="H147" i="36"/>
  <c r="G147" i="36"/>
  <c r="F147" i="36"/>
  <c r="E147" i="36"/>
  <c r="D147" i="36"/>
  <c r="C147" i="36"/>
  <c r="V146" i="36"/>
  <c r="U146" i="36"/>
  <c r="R146" i="36"/>
  <c r="Q146" i="36"/>
  <c r="P146" i="36"/>
  <c r="O146" i="36"/>
  <c r="M146" i="36"/>
  <c r="N146" i="36" a="1"/>
  <c r="N146" i="36"/>
  <c r="K146" i="36"/>
  <c r="L146" i="36" a="1"/>
  <c r="L146" i="36"/>
  <c r="I146" i="36"/>
  <c r="J146" i="36" a="1"/>
  <c r="J146" i="36"/>
  <c r="G146" i="36"/>
  <c r="H146" i="36" a="1"/>
  <c r="H146" i="36"/>
  <c r="E146" i="36"/>
  <c r="F146" i="36" a="1"/>
  <c r="F146" i="36"/>
  <c r="C146" i="36"/>
  <c r="D146" i="36" a="1"/>
  <c r="D146" i="36"/>
  <c r="N145" i="36"/>
  <c r="M145" i="36"/>
  <c r="L145" i="36"/>
  <c r="K145" i="36"/>
  <c r="J145" i="36"/>
  <c r="I145" i="36"/>
  <c r="H145" i="36"/>
  <c r="G145" i="36"/>
  <c r="F145" i="36"/>
  <c r="E145" i="36"/>
  <c r="D145" i="36"/>
  <c r="C145" i="36"/>
  <c r="N144" i="36"/>
  <c r="M144" i="36"/>
  <c r="L144" i="36"/>
  <c r="K144" i="36"/>
  <c r="J144" i="36"/>
  <c r="I144" i="36"/>
  <c r="H144" i="36"/>
  <c r="G144" i="36"/>
  <c r="F144" i="36"/>
  <c r="E144" i="36"/>
  <c r="D144" i="36"/>
  <c r="C144" i="36"/>
  <c r="N143" i="36"/>
  <c r="M143" i="36"/>
  <c r="L143" i="36"/>
  <c r="K143" i="36"/>
  <c r="J143" i="36"/>
  <c r="I143" i="36"/>
  <c r="H143" i="36"/>
  <c r="G143" i="36"/>
  <c r="F143" i="36"/>
  <c r="E143" i="36"/>
  <c r="D143" i="36"/>
  <c r="C143" i="36"/>
  <c r="N142" i="36"/>
  <c r="M142" i="36"/>
  <c r="L142" i="36"/>
  <c r="K142" i="36"/>
  <c r="J142" i="36"/>
  <c r="I142" i="36"/>
  <c r="H142" i="36"/>
  <c r="G142" i="36"/>
  <c r="F142" i="36"/>
  <c r="E142" i="36"/>
  <c r="D142" i="36"/>
  <c r="C142" i="36"/>
  <c r="N141" i="36"/>
  <c r="M141" i="36"/>
  <c r="L141" i="36"/>
  <c r="K141" i="36"/>
  <c r="J141" i="36"/>
  <c r="I141" i="36"/>
  <c r="H141" i="36"/>
  <c r="G141" i="36"/>
  <c r="F141" i="36"/>
  <c r="E141" i="36"/>
  <c r="D141" i="36"/>
  <c r="C141" i="36"/>
  <c r="V140" i="36"/>
  <c r="U140" i="36"/>
  <c r="R140" i="36"/>
  <c r="Q140" i="36"/>
  <c r="P140" i="36"/>
  <c r="O140" i="36"/>
  <c r="M140" i="36"/>
  <c r="N140" i="36" a="1"/>
  <c r="N140" i="36"/>
  <c r="K140" i="36"/>
  <c r="L140" i="36" a="1"/>
  <c r="L140" i="36"/>
  <c r="I140" i="36"/>
  <c r="J140" i="36" a="1"/>
  <c r="J140" i="36"/>
  <c r="G140" i="36"/>
  <c r="H140" i="36" a="1"/>
  <c r="H140" i="36"/>
  <c r="E140" i="36"/>
  <c r="F140" i="36" a="1"/>
  <c r="F140" i="36"/>
  <c r="C140" i="36"/>
  <c r="D140" i="36" a="1"/>
  <c r="D140" i="36"/>
  <c r="N139" i="36"/>
  <c r="M139" i="36"/>
  <c r="L139" i="36"/>
  <c r="K139" i="36"/>
  <c r="J139" i="36"/>
  <c r="I139" i="36"/>
  <c r="H139" i="36"/>
  <c r="G139" i="36"/>
  <c r="F139" i="36"/>
  <c r="E139" i="36"/>
  <c r="D139" i="36"/>
  <c r="C139" i="36"/>
  <c r="N138" i="36"/>
  <c r="M138" i="36"/>
  <c r="L138" i="36"/>
  <c r="K138" i="36"/>
  <c r="J138" i="36"/>
  <c r="I138" i="36"/>
  <c r="H138" i="36"/>
  <c r="G138" i="36"/>
  <c r="F138" i="36"/>
  <c r="E138" i="36"/>
  <c r="D138" i="36"/>
  <c r="C138" i="36"/>
  <c r="N137" i="36"/>
  <c r="M137" i="36"/>
  <c r="L137" i="36"/>
  <c r="K137" i="36"/>
  <c r="J137" i="36"/>
  <c r="I137" i="36"/>
  <c r="H137" i="36"/>
  <c r="G137" i="36"/>
  <c r="F137" i="36"/>
  <c r="E137" i="36"/>
  <c r="D137" i="36"/>
  <c r="C137" i="36"/>
  <c r="N136" i="36"/>
  <c r="M136" i="36"/>
  <c r="L136" i="36"/>
  <c r="K136" i="36"/>
  <c r="J136" i="36"/>
  <c r="I136" i="36"/>
  <c r="H136" i="36"/>
  <c r="G136" i="36"/>
  <c r="F136" i="36"/>
  <c r="E136" i="36"/>
  <c r="D136" i="36"/>
  <c r="C136" i="36"/>
  <c r="N135" i="36"/>
  <c r="M135" i="36"/>
  <c r="L135" i="36"/>
  <c r="K135" i="36"/>
  <c r="J135" i="36"/>
  <c r="I135" i="36"/>
  <c r="H135" i="36"/>
  <c r="G135" i="36"/>
  <c r="F135" i="36"/>
  <c r="E135" i="36"/>
  <c r="D135" i="36"/>
  <c r="C135" i="36"/>
  <c r="V134" i="36"/>
  <c r="U134" i="36"/>
  <c r="R134" i="36"/>
  <c r="Q134" i="36"/>
  <c r="P134" i="36"/>
  <c r="O134" i="36"/>
  <c r="M134" i="36"/>
  <c r="N134" i="36" a="1"/>
  <c r="N134" i="36"/>
  <c r="K134" i="36"/>
  <c r="L134" i="36" a="1"/>
  <c r="L134" i="36"/>
  <c r="I134" i="36"/>
  <c r="J134" i="36" a="1"/>
  <c r="J134" i="36"/>
  <c r="G134" i="36"/>
  <c r="H134" i="36" a="1"/>
  <c r="H134" i="36"/>
  <c r="E134" i="36"/>
  <c r="F134" i="36" a="1"/>
  <c r="F134" i="36"/>
  <c r="C134" i="36"/>
  <c r="D134" i="36" a="1"/>
  <c r="D134" i="36"/>
  <c r="N133" i="36"/>
  <c r="A128" i="36"/>
  <c r="M133" i="36"/>
  <c r="L133" i="36"/>
  <c r="K133" i="36"/>
  <c r="J133" i="36"/>
  <c r="I133" i="36"/>
  <c r="H133" i="36"/>
  <c r="G133" i="36"/>
  <c r="F133" i="36"/>
  <c r="E133" i="36"/>
  <c r="D133" i="36"/>
  <c r="C133" i="36"/>
  <c r="N132" i="36"/>
  <c r="M132" i="36"/>
  <c r="L132" i="36"/>
  <c r="K132" i="36"/>
  <c r="J132" i="36"/>
  <c r="I132" i="36"/>
  <c r="H132" i="36"/>
  <c r="G132" i="36"/>
  <c r="F132" i="36"/>
  <c r="E132" i="36"/>
  <c r="D132" i="36"/>
  <c r="C132" i="36"/>
  <c r="N131" i="36"/>
  <c r="M131" i="36"/>
  <c r="L131" i="36"/>
  <c r="K131" i="36"/>
  <c r="J131" i="36"/>
  <c r="I131" i="36"/>
  <c r="H131" i="36"/>
  <c r="G131" i="36"/>
  <c r="F131" i="36"/>
  <c r="E131" i="36"/>
  <c r="D131" i="36"/>
  <c r="C131" i="36"/>
  <c r="N130" i="36"/>
  <c r="M130" i="36"/>
  <c r="L130" i="36"/>
  <c r="K130" i="36"/>
  <c r="J130" i="36"/>
  <c r="I130" i="36"/>
  <c r="H130" i="36"/>
  <c r="G130" i="36"/>
  <c r="F130" i="36"/>
  <c r="E130" i="36"/>
  <c r="D130" i="36"/>
  <c r="C130" i="36"/>
  <c r="N129" i="36"/>
  <c r="M129" i="36"/>
  <c r="L129" i="36"/>
  <c r="K129" i="36"/>
  <c r="J129" i="36"/>
  <c r="I129" i="36"/>
  <c r="H129" i="36"/>
  <c r="G129" i="36"/>
  <c r="F129" i="36"/>
  <c r="E129" i="36"/>
  <c r="D129" i="36"/>
  <c r="C129" i="36"/>
  <c r="V128" i="36"/>
  <c r="U128" i="36"/>
  <c r="R128" i="36"/>
  <c r="Q128" i="36"/>
  <c r="P128" i="36"/>
  <c r="O128" i="36"/>
  <c r="M128" i="36"/>
  <c r="N128" i="36" a="1"/>
  <c r="N128" i="36"/>
  <c r="K128" i="36"/>
  <c r="L128" i="36" a="1"/>
  <c r="L128" i="36"/>
  <c r="I128" i="36"/>
  <c r="J128" i="36" a="1"/>
  <c r="J128" i="36"/>
  <c r="G128" i="36"/>
  <c r="H128" i="36" a="1"/>
  <c r="H128" i="36"/>
  <c r="E128" i="36"/>
  <c r="F128" i="36" a="1"/>
  <c r="F128" i="36"/>
  <c r="C128" i="36"/>
  <c r="D128" i="36" a="1"/>
  <c r="D128" i="36"/>
  <c r="N127" i="36"/>
  <c r="A122" i="36"/>
  <c r="M127" i="36"/>
  <c r="L127" i="36"/>
  <c r="K127" i="36"/>
  <c r="J127" i="36"/>
  <c r="I127" i="36"/>
  <c r="H127" i="36"/>
  <c r="G127" i="36"/>
  <c r="F127" i="36"/>
  <c r="E127" i="36"/>
  <c r="D127" i="36"/>
  <c r="C127" i="36"/>
  <c r="N126" i="36"/>
  <c r="M126" i="36"/>
  <c r="L126" i="36"/>
  <c r="K126" i="36"/>
  <c r="J126" i="36"/>
  <c r="I126" i="36"/>
  <c r="H126" i="36"/>
  <c r="G126" i="36"/>
  <c r="F126" i="36"/>
  <c r="E126" i="36"/>
  <c r="D126" i="36"/>
  <c r="C126" i="36"/>
  <c r="N125" i="36"/>
  <c r="M125" i="36"/>
  <c r="L125" i="36"/>
  <c r="K125" i="36"/>
  <c r="J125" i="36"/>
  <c r="I125" i="36"/>
  <c r="H125" i="36"/>
  <c r="G125" i="36"/>
  <c r="F125" i="36"/>
  <c r="E125" i="36"/>
  <c r="D125" i="36"/>
  <c r="C125" i="36"/>
  <c r="N124" i="36"/>
  <c r="M124" i="36"/>
  <c r="L124" i="36"/>
  <c r="K124" i="36"/>
  <c r="J124" i="36"/>
  <c r="I124" i="36"/>
  <c r="H124" i="36"/>
  <c r="G124" i="36"/>
  <c r="F124" i="36"/>
  <c r="E124" i="36"/>
  <c r="D124" i="36"/>
  <c r="C124" i="36"/>
  <c r="N123" i="36"/>
  <c r="M123" i="36"/>
  <c r="L123" i="36"/>
  <c r="K123" i="36"/>
  <c r="J123" i="36"/>
  <c r="I123" i="36"/>
  <c r="H123" i="36"/>
  <c r="G123" i="36"/>
  <c r="F123" i="36"/>
  <c r="E123" i="36"/>
  <c r="D123" i="36"/>
  <c r="C123" i="36"/>
  <c r="V122" i="36"/>
  <c r="U122" i="36"/>
  <c r="R122" i="36"/>
  <c r="Q122" i="36"/>
  <c r="P122" i="36"/>
  <c r="O122" i="36"/>
  <c r="M122" i="36"/>
  <c r="N122" i="36" a="1"/>
  <c r="N122" i="36"/>
  <c r="K122" i="36"/>
  <c r="L122" i="36" a="1"/>
  <c r="L122" i="36"/>
  <c r="I122" i="36"/>
  <c r="J122" i="36" a="1"/>
  <c r="J122" i="36"/>
  <c r="G122" i="36"/>
  <c r="H122" i="36" a="1"/>
  <c r="H122" i="36"/>
  <c r="E122" i="36"/>
  <c r="F122" i="36" a="1"/>
  <c r="F122" i="36"/>
  <c r="C122" i="36"/>
  <c r="D122" i="36" a="1"/>
  <c r="D122" i="36"/>
  <c r="N121" i="36"/>
  <c r="A116" i="36"/>
  <c r="M121" i="36"/>
  <c r="L121" i="36"/>
  <c r="K121" i="36"/>
  <c r="J121" i="36"/>
  <c r="I121" i="36"/>
  <c r="H121" i="36"/>
  <c r="G121" i="36"/>
  <c r="F121" i="36"/>
  <c r="E121" i="36"/>
  <c r="D121" i="36"/>
  <c r="C121" i="36"/>
  <c r="N120" i="36"/>
  <c r="M120" i="36"/>
  <c r="L120" i="36"/>
  <c r="K120" i="36"/>
  <c r="J120" i="36"/>
  <c r="I120" i="36"/>
  <c r="H120" i="36"/>
  <c r="G120" i="36"/>
  <c r="F120" i="36"/>
  <c r="E120" i="36"/>
  <c r="D120" i="36"/>
  <c r="C120" i="36"/>
  <c r="N119" i="36"/>
  <c r="M119" i="36"/>
  <c r="L119" i="36"/>
  <c r="K119" i="36"/>
  <c r="J119" i="36"/>
  <c r="I119" i="36"/>
  <c r="H119" i="36"/>
  <c r="G119" i="36"/>
  <c r="F119" i="36"/>
  <c r="E119" i="36"/>
  <c r="D119" i="36"/>
  <c r="C119" i="36"/>
  <c r="N118" i="36"/>
  <c r="M118" i="36"/>
  <c r="L118" i="36"/>
  <c r="K118" i="36"/>
  <c r="J118" i="36"/>
  <c r="I118" i="36"/>
  <c r="H118" i="36"/>
  <c r="G118" i="36"/>
  <c r="F118" i="36"/>
  <c r="E118" i="36"/>
  <c r="D118" i="36"/>
  <c r="C118" i="36"/>
  <c r="N117" i="36"/>
  <c r="M117" i="36"/>
  <c r="L117" i="36"/>
  <c r="K117" i="36"/>
  <c r="J117" i="36"/>
  <c r="I117" i="36"/>
  <c r="H117" i="36"/>
  <c r="G117" i="36"/>
  <c r="F117" i="36"/>
  <c r="E117" i="36"/>
  <c r="D117" i="36"/>
  <c r="C117" i="36"/>
  <c r="V116" i="36"/>
  <c r="U116" i="36"/>
  <c r="R116" i="36"/>
  <c r="Q116" i="36"/>
  <c r="P116" i="36"/>
  <c r="O116" i="36"/>
  <c r="M116" i="36"/>
  <c r="N116" i="36" a="1"/>
  <c r="N116" i="36"/>
  <c r="K116" i="36"/>
  <c r="L116" i="36" a="1"/>
  <c r="L116" i="36"/>
  <c r="I116" i="36"/>
  <c r="J116" i="36" a="1"/>
  <c r="J116" i="36"/>
  <c r="G116" i="36"/>
  <c r="H116" i="36" a="1"/>
  <c r="H116" i="36"/>
  <c r="E116" i="36"/>
  <c r="F116" i="36" a="1"/>
  <c r="F116" i="36"/>
  <c r="C116" i="36"/>
  <c r="D116" i="36" a="1"/>
  <c r="D116" i="36"/>
  <c r="N115" i="36"/>
  <c r="A110" i="36"/>
  <c r="M115" i="36"/>
  <c r="L115" i="36"/>
  <c r="K115" i="36"/>
  <c r="J115" i="36"/>
  <c r="I115" i="36"/>
  <c r="H115" i="36"/>
  <c r="G115" i="36"/>
  <c r="F115" i="36"/>
  <c r="E115" i="36"/>
  <c r="D115" i="36"/>
  <c r="C115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V110" i="36"/>
  <c r="U110" i="36"/>
  <c r="R110" i="36"/>
  <c r="Q110" i="36"/>
  <c r="P110" i="36"/>
  <c r="O110" i="36"/>
  <c r="M110" i="36"/>
  <c r="N110" i="36" a="1"/>
  <c r="N110" i="36"/>
  <c r="K110" i="36"/>
  <c r="L110" i="36" a="1"/>
  <c r="L110" i="36"/>
  <c r="I110" i="36"/>
  <c r="J110" i="36" a="1"/>
  <c r="J110" i="36"/>
  <c r="G110" i="36"/>
  <c r="H110" i="36" a="1"/>
  <c r="H110" i="36"/>
  <c r="E110" i="36"/>
  <c r="F110" i="36" a="1"/>
  <c r="F110" i="36"/>
  <c r="C110" i="36"/>
  <c r="D110" i="36" a="1"/>
  <c r="D110" i="36"/>
  <c r="N109" i="36"/>
  <c r="A104" i="36"/>
  <c r="M109" i="36"/>
  <c r="L109" i="36"/>
  <c r="K109" i="36"/>
  <c r="J109" i="36"/>
  <c r="I109" i="36"/>
  <c r="H109" i="36"/>
  <c r="G109" i="36"/>
  <c r="F109" i="36"/>
  <c r="E109" i="36"/>
  <c r="D109" i="36"/>
  <c r="C109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 a="1"/>
  <c r="C105" i="36"/>
  <c r="V104" i="36"/>
  <c r="U104" i="36"/>
  <c r="R104" i="36"/>
  <c r="Q104" i="36"/>
  <c r="P104" i="36"/>
  <c r="O104" i="36"/>
  <c r="M104" i="36"/>
  <c r="N104" i="36" a="1"/>
  <c r="N104" i="36"/>
  <c r="K104" i="36"/>
  <c r="L104" i="36" a="1"/>
  <c r="L104" i="36"/>
  <c r="I104" i="36"/>
  <c r="J104" i="36" a="1"/>
  <c r="J104" i="36"/>
  <c r="G104" i="36"/>
  <c r="H104" i="36" a="1"/>
  <c r="H104" i="36"/>
  <c r="E104" i="36"/>
  <c r="F104" i="36" a="1"/>
  <c r="F104" i="36"/>
  <c r="C104" i="36"/>
  <c r="D104" i="36" a="1"/>
  <c r="D104" i="36"/>
  <c r="N103" i="36"/>
  <c r="A98" i="36"/>
  <c r="M103" i="36"/>
  <c r="K103" i="36"/>
  <c r="J103" i="36"/>
  <c r="I103" i="36"/>
  <c r="H103" i="36"/>
  <c r="G103" i="36"/>
  <c r="F103" i="36"/>
  <c r="E103" i="36"/>
  <c r="D103" i="36"/>
  <c r="C103" i="36"/>
  <c r="N102" i="36"/>
  <c r="M102" i="36"/>
  <c r="K102" i="36"/>
  <c r="J102" i="36"/>
  <c r="I102" i="36"/>
  <c r="H102" i="36"/>
  <c r="G102" i="36"/>
  <c r="F102" i="36"/>
  <c r="E102" i="36"/>
  <c r="D102" i="36"/>
  <c r="C102" i="36"/>
  <c r="N101" i="36"/>
  <c r="M101" i="36"/>
  <c r="K101" i="36"/>
  <c r="J101" i="36"/>
  <c r="I101" i="36"/>
  <c r="H101" i="36"/>
  <c r="G101" i="36"/>
  <c r="F101" i="36"/>
  <c r="E101" i="36"/>
  <c r="D101" i="36"/>
  <c r="C101" i="36"/>
  <c r="N100" i="36"/>
  <c r="M100" i="36"/>
  <c r="K100" i="36"/>
  <c r="J100" i="36"/>
  <c r="I100" i="36"/>
  <c r="H100" i="36"/>
  <c r="G100" i="36"/>
  <c r="F100" i="36"/>
  <c r="E100" i="36"/>
  <c r="D100" i="36"/>
  <c r="C100" i="36"/>
  <c r="M99" i="36"/>
  <c r="K99" i="36"/>
  <c r="J99" i="36"/>
  <c r="I99" i="36"/>
  <c r="H99" i="36"/>
  <c r="G99" i="36"/>
  <c r="F99" i="36"/>
  <c r="E99" i="36"/>
  <c r="D99" i="36"/>
  <c r="C99" i="36"/>
  <c r="V98" i="36"/>
  <c r="U98" i="36"/>
  <c r="R98" i="36"/>
  <c r="Q98" i="36"/>
  <c r="P98" i="36"/>
  <c r="O98" i="36"/>
  <c r="M98" i="36"/>
  <c r="N98" i="36" a="1"/>
  <c r="N98" i="36"/>
  <c r="K98" i="36"/>
  <c r="L98" i="36" a="1"/>
  <c r="L98" i="36"/>
  <c r="I98" i="36"/>
  <c r="J98" i="36" a="1"/>
  <c r="J98" i="36"/>
  <c r="G98" i="36"/>
  <c r="H98" i="36" a="1"/>
  <c r="H98" i="36"/>
  <c r="E98" i="36"/>
  <c r="F98" i="36" a="1"/>
  <c r="F98" i="36"/>
  <c r="C98" i="36"/>
  <c r="D98" i="36" a="1"/>
  <c r="D98" i="36"/>
  <c r="N97" i="36"/>
  <c r="A92" i="36"/>
  <c r="M97" i="36"/>
  <c r="L97" i="36"/>
  <c r="K97" i="36"/>
  <c r="J97" i="36"/>
  <c r="I97" i="36"/>
  <c r="H97" i="36"/>
  <c r="G97" i="36"/>
  <c r="F97" i="36"/>
  <c r="E97" i="36"/>
  <c r="D97" i="36"/>
  <c r="C97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V92" i="36"/>
  <c r="U92" i="36"/>
  <c r="R92" i="36"/>
  <c r="Q92" i="36"/>
  <c r="P92" i="36"/>
  <c r="O92" i="36"/>
  <c r="M92" i="36"/>
  <c r="N92" i="36" a="1"/>
  <c r="N92" i="36"/>
  <c r="K92" i="36"/>
  <c r="L92" i="36" a="1"/>
  <c r="L92" i="36"/>
  <c r="I92" i="36"/>
  <c r="J92" i="36" a="1"/>
  <c r="J92" i="36"/>
  <c r="G92" i="36"/>
  <c r="H92" i="36" a="1"/>
  <c r="H92" i="36"/>
  <c r="E92" i="36"/>
  <c r="F92" i="36" a="1"/>
  <c r="F92" i="36"/>
  <c r="C92" i="36"/>
  <c r="D92" i="36" a="1"/>
  <c r="D92" i="36"/>
  <c r="N91" i="36"/>
  <c r="A86" i="36"/>
  <c r="M91" i="36"/>
  <c r="L91" i="36"/>
  <c r="K91" i="36"/>
  <c r="J91" i="36"/>
  <c r="I91" i="36"/>
  <c r="H91" i="36"/>
  <c r="G91" i="36"/>
  <c r="F91" i="36"/>
  <c r="E91" i="36"/>
  <c r="D91" i="36"/>
  <c r="C91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V86" i="36"/>
  <c r="U86" i="36"/>
  <c r="R86" i="36"/>
  <c r="Q86" i="36"/>
  <c r="P86" i="36"/>
  <c r="O86" i="36"/>
  <c r="M86" i="36"/>
  <c r="N86" i="36" a="1"/>
  <c r="N86" i="36"/>
  <c r="K86" i="36"/>
  <c r="L86" i="36" a="1"/>
  <c r="L86" i="36"/>
  <c r="I86" i="36"/>
  <c r="J86" i="36" a="1"/>
  <c r="J86" i="36"/>
  <c r="G86" i="36"/>
  <c r="H86" i="36" a="1"/>
  <c r="H86" i="36"/>
  <c r="E86" i="36"/>
  <c r="F86" i="36" a="1"/>
  <c r="F86" i="36"/>
  <c r="C86" i="36"/>
  <c r="D86" i="36" a="1"/>
  <c r="D86" i="36"/>
  <c r="N85" i="36"/>
  <c r="A80" i="36"/>
  <c r="M85" i="36"/>
  <c r="L85" i="36"/>
  <c r="K85" i="36"/>
  <c r="J85" i="36"/>
  <c r="I85" i="36"/>
  <c r="H85" i="36"/>
  <c r="G85" i="36"/>
  <c r="F85" i="36"/>
  <c r="E85" i="36"/>
  <c r="D85" i="36"/>
  <c r="C85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V80" i="36"/>
  <c r="U80" i="36"/>
  <c r="R80" i="36"/>
  <c r="Q80" i="36"/>
  <c r="P80" i="36"/>
  <c r="O80" i="36"/>
  <c r="M80" i="36"/>
  <c r="N80" i="36" a="1"/>
  <c r="N80" i="36"/>
  <c r="K80" i="36"/>
  <c r="L80" i="36" a="1"/>
  <c r="L80" i="36"/>
  <c r="I80" i="36"/>
  <c r="J80" i="36" a="1"/>
  <c r="J80" i="36"/>
  <c r="G80" i="36"/>
  <c r="H80" i="36" a="1"/>
  <c r="H80" i="36"/>
  <c r="E80" i="36"/>
  <c r="F80" i="36" a="1"/>
  <c r="F80" i="36"/>
  <c r="C80" i="36"/>
  <c r="D80" i="36" a="1"/>
  <c r="D80" i="36"/>
  <c r="N79" i="36"/>
  <c r="A74" i="36"/>
  <c r="M79" i="36"/>
  <c r="L79" i="36"/>
  <c r="K79" i="36"/>
  <c r="J79" i="36"/>
  <c r="I79" i="36"/>
  <c r="H79" i="36"/>
  <c r="G79" i="36"/>
  <c r="F79" i="36"/>
  <c r="E79" i="36"/>
  <c r="D79" i="36"/>
  <c r="C79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V74" i="36"/>
  <c r="U74" i="36"/>
  <c r="R74" i="36"/>
  <c r="Q74" i="36"/>
  <c r="P74" i="36"/>
  <c r="O74" i="36"/>
  <c r="M74" i="36"/>
  <c r="N74" i="36" a="1"/>
  <c r="N74" i="36"/>
  <c r="K74" i="36"/>
  <c r="L74" i="36" a="1"/>
  <c r="L74" i="36"/>
  <c r="I74" i="36"/>
  <c r="J74" i="36" a="1"/>
  <c r="J74" i="36"/>
  <c r="G74" i="36"/>
  <c r="H74" i="36" a="1"/>
  <c r="H74" i="36"/>
  <c r="E74" i="36"/>
  <c r="F74" i="36" a="1"/>
  <c r="F74" i="36"/>
  <c r="C74" i="36"/>
  <c r="D74" i="36" a="1"/>
  <c r="D74" i="36"/>
  <c r="N73" i="36"/>
  <c r="A68" i="36"/>
  <c r="M73" i="36"/>
  <c r="L73" i="36"/>
  <c r="K73" i="36"/>
  <c r="J73" i="36"/>
  <c r="I73" i="36"/>
  <c r="H73" i="36"/>
  <c r="G73" i="36"/>
  <c r="F73" i="36"/>
  <c r="E73" i="36"/>
  <c r="D73" i="36"/>
  <c r="C73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V68" i="36"/>
  <c r="U68" i="36"/>
  <c r="R68" i="36"/>
  <c r="Q68" i="36"/>
  <c r="P68" i="36"/>
  <c r="O68" i="36"/>
  <c r="M68" i="36"/>
  <c r="N68" i="36" a="1"/>
  <c r="N68" i="36"/>
  <c r="K68" i="36"/>
  <c r="L68" i="36" a="1"/>
  <c r="L68" i="36"/>
  <c r="I68" i="36"/>
  <c r="J68" i="36" a="1"/>
  <c r="J68" i="36"/>
  <c r="G68" i="36"/>
  <c r="H68" i="36" a="1"/>
  <c r="H68" i="36"/>
  <c r="E68" i="36"/>
  <c r="F68" i="36" a="1"/>
  <c r="F68" i="36"/>
  <c r="C68" i="36"/>
  <c r="D68" i="36" a="1"/>
  <c r="D68" i="36"/>
  <c r="N67" i="36"/>
  <c r="A62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V62" i="36"/>
  <c r="U62" i="36"/>
  <c r="R62" i="36"/>
  <c r="Q62" i="36"/>
  <c r="P62" i="36"/>
  <c r="O62" i="36"/>
  <c r="M62" i="36"/>
  <c r="N62" i="36" a="1"/>
  <c r="N62" i="36"/>
  <c r="K62" i="36"/>
  <c r="L62" i="36" a="1"/>
  <c r="L62" i="36"/>
  <c r="I62" i="36"/>
  <c r="J62" i="36" a="1"/>
  <c r="J62" i="36"/>
  <c r="G62" i="36"/>
  <c r="H62" i="36" a="1"/>
  <c r="H62" i="36"/>
  <c r="E62" i="36"/>
  <c r="F62" i="36" a="1"/>
  <c r="F62" i="36"/>
  <c r="C62" i="36"/>
  <c r="D62" i="36" a="1"/>
  <c r="D62" i="36"/>
  <c r="N61" i="36"/>
  <c r="A56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N57" i="36"/>
  <c r="M57" i="36"/>
  <c r="L57" i="36"/>
  <c r="K57" i="36"/>
  <c r="J57" i="36"/>
  <c r="I57" i="36"/>
  <c r="H57" i="36"/>
  <c r="G57" i="36"/>
  <c r="F57" i="36"/>
  <c r="E57" i="36"/>
  <c r="D57" i="36"/>
  <c r="C57" i="36"/>
  <c r="V56" i="36"/>
  <c r="U56" i="36"/>
  <c r="R56" i="36"/>
  <c r="Q56" i="36"/>
  <c r="P56" i="36"/>
  <c r="O56" i="36"/>
  <c r="M56" i="36"/>
  <c r="N56" i="36" a="1"/>
  <c r="N56" i="36"/>
  <c r="K56" i="36"/>
  <c r="L56" i="36" a="1"/>
  <c r="L56" i="36"/>
  <c r="I56" i="36"/>
  <c r="J56" i="36" a="1"/>
  <c r="J56" i="36"/>
  <c r="G56" i="36"/>
  <c r="H56" i="36" a="1"/>
  <c r="H56" i="36"/>
  <c r="E56" i="36"/>
  <c r="F56" i="36" a="1"/>
  <c r="F56" i="36"/>
  <c r="C56" i="36"/>
  <c r="D56" i="36" a="1"/>
  <c r="D56" i="36"/>
  <c r="N55" i="36"/>
  <c r="A50" i="36"/>
  <c r="M55" i="36"/>
  <c r="L55" i="36"/>
  <c r="K55" i="36"/>
  <c r="J55" i="36"/>
  <c r="I55" i="36"/>
  <c r="H55" i="36"/>
  <c r="G55" i="36"/>
  <c r="F55" i="36"/>
  <c r="E55" i="36"/>
  <c r="D55" i="36"/>
  <c r="C55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N53" i="36"/>
  <c r="M53" i="36"/>
  <c r="L53" i="36"/>
  <c r="K53" i="36"/>
  <c r="J53" i="36"/>
  <c r="I53" i="36"/>
  <c r="H53" i="36"/>
  <c r="G53" i="36"/>
  <c r="F53" i="36"/>
  <c r="E53" i="36"/>
  <c r="D53" i="36"/>
  <c r="C53" i="36"/>
  <c r="N52" i="36"/>
  <c r="M52" i="36"/>
  <c r="L52" i="36"/>
  <c r="K52" i="36"/>
  <c r="J52" i="36"/>
  <c r="I52" i="36"/>
  <c r="H52" i="36"/>
  <c r="G52" i="36"/>
  <c r="F52" i="36"/>
  <c r="E52" i="36"/>
  <c r="D52" i="36"/>
  <c r="C52" i="36"/>
  <c r="N51" i="36"/>
  <c r="M51" i="36"/>
  <c r="L51" i="36"/>
  <c r="K51" i="36"/>
  <c r="J51" i="36"/>
  <c r="I51" i="36"/>
  <c r="H51" i="36"/>
  <c r="G51" i="36"/>
  <c r="F51" i="36"/>
  <c r="E51" i="36"/>
  <c r="D51" i="36"/>
  <c r="C51" i="36"/>
  <c r="V50" i="36"/>
  <c r="U50" i="36"/>
  <c r="R50" i="36"/>
  <c r="Q50" i="36"/>
  <c r="P50" i="36"/>
  <c r="O50" i="36"/>
  <c r="M50" i="36"/>
  <c r="N50" i="36" a="1"/>
  <c r="N50" i="36"/>
  <c r="K50" i="36"/>
  <c r="L50" i="36" a="1"/>
  <c r="L50" i="36"/>
  <c r="I50" i="36"/>
  <c r="J50" i="36" a="1"/>
  <c r="J50" i="36"/>
  <c r="G50" i="36"/>
  <c r="H50" i="36" a="1"/>
  <c r="H50" i="36"/>
  <c r="E50" i="36"/>
  <c r="F50" i="36" a="1"/>
  <c r="F50" i="36"/>
  <c r="C50" i="36"/>
  <c r="D50" i="36" a="1"/>
  <c r="D50" i="36"/>
  <c r="N49" i="36"/>
  <c r="A44" i="36"/>
  <c r="M49" i="36"/>
  <c r="L49" i="36"/>
  <c r="K49" i="36"/>
  <c r="J49" i="36"/>
  <c r="I49" i="36"/>
  <c r="H49" i="36"/>
  <c r="G49" i="36"/>
  <c r="F49" i="36"/>
  <c r="E49" i="36"/>
  <c r="D49" i="36"/>
  <c r="C49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V44" i="36"/>
  <c r="U44" i="36"/>
  <c r="R44" i="36"/>
  <c r="Q44" i="36"/>
  <c r="P44" i="36"/>
  <c r="O44" i="36"/>
  <c r="M44" i="36"/>
  <c r="N44" i="36" a="1"/>
  <c r="N44" i="36"/>
  <c r="K44" i="36"/>
  <c r="L44" i="36" a="1"/>
  <c r="L44" i="36"/>
  <c r="I44" i="36"/>
  <c r="J44" i="36" a="1"/>
  <c r="J44" i="36"/>
  <c r="G44" i="36"/>
  <c r="H44" i="36" a="1"/>
  <c r="H44" i="36"/>
  <c r="E44" i="36"/>
  <c r="F44" i="36" a="1"/>
  <c r="F44" i="36"/>
  <c r="C44" i="36"/>
  <c r="D44" i="36" a="1"/>
  <c r="D44" i="36"/>
  <c r="N43" i="36"/>
  <c r="A38" i="36"/>
  <c r="M43" i="36"/>
  <c r="L43" i="36"/>
  <c r="K43" i="36"/>
  <c r="J43" i="36"/>
  <c r="I43" i="36"/>
  <c r="H43" i="36"/>
  <c r="G43" i="36"/>
  <c r="F43" i="36"/>
  <c r="E43" i="36"/>
  <c r="D43" i="36"/>
  <c r="C43" i="36"/>
  <c r="N42" i="36"/>
  <c r="M42" i="36"/>
  <c r="L42" i="36"/>
  <c r="K42" i="36"/>
  <c r="J42" i="36"/>
  <c r="I42" i="36"/>
  <c r="H42" i="36"/>
  <c r="G42" i="36"/>
  <c r="F42" i="36"/>
  <c r="E42" i="36"/>
  <c r="D42" i="36"/>
  <c r="C42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N39" i="36"/>
  <c r="M39" i="36"/>
  <c r="L39" i="36"/>
  <c r="K39" i="36"/>
  <c r="J39" i="36"/>
  <c r="I39" i="36"/>
  <c r="H39" i="36"/>
  <c r="G39" i="36"/>
  <c r="F39" i="36"/>
  <c r="E39" i="36"/>
  <c r="D39" i="36"/>
  <c r="C39" i="36"/>
  <c r="V38" i="36"/>
  <c r="U38" i="36"/>
  <c r="R38" i="36"/>
  <c r="Q38" i="36"/>
  <c r="P38" i="36"/>
  <c r="O38" i="36"/>
  <c r="M38" i="36"/>
  <c r="N38" i="36" a="1"/>
  <c r="N38" i="36"/>
  <c r="K38" i="36"/>
  <c r="L38" i="36" a="1"/>
  <c r="L38" i="36"/>
  <c r="I38" i="36"/>
  <c r="J38" i="36" a="1"/>
  <c r="J38" i="36"/>
  <c r="G38" i="36"/>
  <c r="H38" i="36" a="1"/>
  <c r="H38" i="36"/>
  <c r="E38" i="36"/>
  <c r="F38" i="36" a="1"/>
  <c r="F38" i="36"/>
  <c r="C38" i="36"/>
  <c r="D38" i="36" a="1"/>
  <c r="D38" i="36"/>
  <c r="N37" i="36"/>
  <c r="A32" i="36"/>
  <c r="M37" i="36"/>
  <c r="L37" i="36"/>
  <c r="K37" i="36"/>
  <c r="J37" i="36"/>
  <c r="I37" i="36"/>
  <c r="H37" i="36"/>
  <c r="G37" i="36"/>
  <c r="F37" i="36"/>
  <c r="E37" i="36"/>
  <c r="D37" i="36"/>
  <c r="C37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V32" i="36"/>
  <c r="U32" i="36"/>
  <c r="R32" i="36"/>
  <c r="Q32" i="36"/>
  <c r="P32" i="36"/>
  <c r="O32" i="36"/>
  <c r="M32" i="36"/>
  <c r="N32" i="36" a="1"/>
  <c r="N32" i="36"/>
  <c r="K32" i="36"/>
  <c r="L32" i="36" a="1"/>
  <c r="L32" i="36"/>
  <c r="I32" i="36"/>
  <c r="J32" i="36" a="1"/>
  <c r="J32" i="36"/>
  <c r="G32" i="36"/>
  <c r="H32" i="36" a="1"/>
  <c r="H32" i="36"/>
  <c r="E32" i="36"/>
  <c r="F32" i="36" a="1"/>
  <c r="F32" i="36"/>
  <c r="C32" i="36"/>
  <c r="D32" i="36" a="1"/>
  <c r="D32" i="36"/>
  <c r="N31" i="36"/>
  <c r="A26" i="36"/>
  <c r="M31" i="36"/>
  <c r="L31" i="36"/>
  <c r="K31" i="36"/>
  <c r="J31" i="36"/>
  <c r="I31" i="36"/>
  <c r="H31" i="36"/>
  <c r="G31" i="36"/>
  <c r="F31" i="36"/>
  <c r="E31" i="36"/>
  <c r="D31" i="36"/>
  <c r="C31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V26" i="36"/>
  <c r="U26" i="36"/>
  <c r="R26" i="36"/>
  <c r="Q26" i="36"/>
  <c r="P26" i="36"/>
  <c r="O26" i="36"/>
  <c r="M26" i="36"/>
  <c r="N26" i="36" a="1"/>
  <c r="N26" i="36"/>
  <c r="K26" i="36"/>
  <c r="L26" i="36" a="1"/>
  <c r="L26" i="36"/>
  <c r="I26" i="36"/>
  <c r="J26" i="36" a="1"/>
  <c r="J26" i="36"/>
  <c r="G26" i="36"/>
  <c r="H26" i="36" a="1"/>
  <c r="H26" i="36"/>
  <c r="E26" i="36"/>
  <c r="F26" i="36" a="1"/>
  <c r="F26" i="36"/>
  <c r="C26" i="36"/>
  <c r="D26" i="36" a="1"/>
  <c r="D26" i="36"/>
  <c r="N25" i="36"/>
  <c r="A20" i="36"/>
  <c r="M25" i="36"/>
  <c r="L25" i="36"/>
  <c r="K25" i="36"/>
  <c r="J25" i="36"/>
  <c r="I25" i="36"/>
  <c r="H25" i="36"/>
  <c r="G25" i="36"/>
  <c r="F25" i="36"/>
  <c r="E25" i="36"/>
  <c r="D25" i="36"/>
  <c r="C25" i="36"/>
  <c r="N24" i="36"/>
  <c r="M24" i="36"/>
  <c r="L24" i="36"/>
  <c r="K24" i="36"/>
  <c r="J24" i="36"/>
  <c r="I24" i="36"/>
  <c r="H24" i="36"/>
  <c r="G24" i="36"/>
  <c r="F24" i="36"/>
  <c r="E24" i="36"/>
  <c r="D24" i="36"/>
  <c r="C24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V20" i="36"/>
  <c r="U20" i="36"/>
  <c r="R20" i="36"/>
  <c r="Q20" i="36"/>
  <c r="P20" i="36"/>
  <c r="O20" i="36"/>
  <c r="M20" i="36"/>
  <c r="N20" i="36" a="1"/>
  <c r="N20" i="36"/>
  <c r="K20" i="36"/>
  <c r="L20" i="36" a="1"/>
  <c r="L20" i="36"/>
  <c r="I20" i="36"/>
  <c r="J20" i="36" a="1"/>
  <c r="J20" i="36"/>
  <c r="G20" i="36"/>
  <c r="H20" i="36" a="1"/>
  <c r="H20" i="36"/>
  <c r="E20" i="36"/>
  <c r="F20" i="36" a="1"/>
  <c r="F20" i="36"/>
  <c r="C20" i="36"/>
  <c r="D20" i="36" a="1"/>
  <c r="D20" i="36"/>
  <c r="N19" i="36"/>
  <c r="A14" i="36"/>
  <c r="M19" i="36"/>
  <c r="L19" i="36"/>
  <c r="K19" i="36"/>
  <c r="J19" i="36"/>
  <c r="I19" i="36"/>
  <c r="H19" i="36"/>
  <c r="G19" i="36"/>
  <c r="F19" i="36"/>
  <c r="E19" i="36"/>
  <c r="D19" i="36"/>
  <c r="C19" i="36"/>
  <c r="N18" i="36"/>
  <c r="M18" i="36"/>
  <c r="L18" i="36"/>
  <c r="K18" i="36"/>
  <c r="J18" i="36"/>
  <c r="I18" i="36"/>
  <c r="H18" i="36"/>
  <c r="G18" i="36"/>
  <c r="F18" i="36"/>
  <c r="E18" i="36"/>
  <c r="D18" i="36"/>
  <c r="C18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V14" i="36"/>
  <c r="U14" i="36"/>
  <c r="R14" i="36"/>
  <c r="Q14" i="36"/>
  <c r="P14" i="36"/>
  <c r="O14" i="36"/>
  <c r="M14" i="36"/>
  <c r="N14" i="36" a="1"/>
  <c r="N14" i="36"/>
  <c r="K14" i="36"/>
  <c r="L14" i="36" a="1"/>
  <c r="L14" i="36"/>
  <c r="I14" i="36"/>
  <c r="J14" i="36" a="1"/>
  <c r="J14" i="36"/>
  <c r="G14" i="36"/>
  <c r="H14" i="36" a="1"/>
  <c r="H14" i="36"/>
  <c r="E14" i="36"/>
  <c r="F14" i="36" a="1"/>
  <c r="F14" i="36"/>
  <c r="C14" i="36"/>
  <c r="D14" i="36" a="1"/>
  <c r="D14" i="36"/>
  <c r="N13" i="36"/>
  <c r="A8" i="36"/>
  <c r="M13" i="36"/>
  <c r="L13" i="36"/>
  <c r="K13" i="36"/>
  <c r="J13" i="36"/>
  <c r="I13" i="36"/>
  <c r="H13" i="36"/>
  <c r="G13" i="36"/>
  <c r="F13" i="36"/>
  <c r="E13" i="36"/>
  <c r="D13" i="36"/>
  <c r="C13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N9" i="36"/>
  <c r="M9" i="36"/>
  <c r="L9" i="36"/>
  <c r="K9" i="36"/>
  <c r="J9" i="36"/>
  <c r="I9" i="36"/>
  <c r="H9" i="36"/>
  <c r="G9" i="36"/>
  <c r="F9" i="36"/>
  <c r="E9" i="36"/>
  <c r="D9" i="36"/>
  <c r="C9" i="36"/>
  <c r="V8" i="36"/>
  <c r="U8" i="36"/>
  <c r="R8" i="36"/>
  <c r="Q8" i="36"/>
  <c r="P8" i="36"/>
  <c r="O8" i="36"/>
  <c r="M8" i="36"/>
  <c r="N8" i="36" a="1"/>
  <c r="N8" i="36"/>
  <c r="K8" i="36"/>
  <c r="L8" i="36" a="1"/>
  <c r="L8" i="36"/>
  <c r="I8" i="36"/>
  <c r="J8" i="36" a="1"/>
  <c r="J8" i="36"/>
  <c r="G8" i="36"/>
  <c r="H8" i="36" a="1"/>
  <c r="H8" i="36"/>
  <c r="E8" i="36"/>
  <c r="F8" i="36" a="1"/>
  <c r="F8" i="36"/>
  <c r="C8" i="36"/>
  <c r="D8" i="36" a="1"/>
  <c r="D8" i="36"/>
  <c r="M3" i="36"/>
  <c r="K3" i="36"/>
  <c r="J3" i="36"/>
  <c r="M2" i="36"/>
  <c r="K2" i="36"/>
  <c r="J2" i="36"/>
  <c r="N607" i="34"/>
  <c r="M607" i="34"/>
  <c r="L607" i="34"/>
  <c r="K607" i="34"/>
  <c r="J607" i="34"/>
  <c r="I607" i="34"/>
  <c r="H607" i="34"/>
  <c r="G607" i="34"/>
  <c r="F607" i="34"/>
  <c r="E607" i="34"/>
  <c r="D607" i="34"/>
  <c r="C607" i="34"/>
  <c r="N606" i="34"/>
  <c r="M606" i="34"/>
  <c r="L606" i="34"/>
  <c r="K606" i="34"/>
  <c r="J606" i="34"/>
  <c r="I606" i="34"/>
  <c r="H606" i="34"/>
  <c r="G606" i="34"/>
  <c r="F606" i="34"/>
  <c r="E606" i="34"/>
  <c r="D606" i="34"/>
  <c r="C606" i="34"/>
  <c r="N605" i="34"/>
  <c r="M605" i="34"/>
  <c r="L605" i="34"/>
  <c r="K605" i="34"/>
  <c r="J605" i="34"/>
  <c r="I605" i="34"/>
  <c r="H605" i="34"/>
  <c r="G605" i="34"/>
  <c r="F605" i="34"/>
  <c r="E605" i="34"/>
  <c r="D605" i="34"/>
  <c r="C605" i="34"/>
  <c r="N604" i="34"/>
  <c r="M604" i="34"/>
  <c r="L604" i="34"/>
  <c r="K604" i="34"/>
  <c r="J604" i="34"/>
  <c r="I604" i="34"/>
  <c r="H604" i="34"/>
  <c r="G604" i="34"/>
  <c r="F604" i="34"/>
  <c r="E604" i="34"/>
  <c r="D604" i="34"/>
  <c r="C604" i="34"/>
  <c r="N603" i="34"/>
  <c r="M603" i="34"/>
  <c r="L603" i="34"/>
  <c r="K603" i="34"/>
  <c r="J603" i="34"/>
  <c r="I603" i="34"/>
  <c r="H603" i="34"/>
  <c r="G603" i="34"/>
  <c r="F603" i="34"/>
  <c r="E603" i="34"/>
  <c r="D603" i="34"/>
  <c r="C603" i="34"/>
  <c r="V602" i="34"/>
  <c r="U602" i="34"/>
  <c r="R602" i="34"/>
  <c r="Q602" i="34"/>
  <c r="A140" i="34"/>
  <c r="P602" i="34"/>
  <c r="O602" i="34"/>
  <c r="M602" i="34"/>
  <c r="N602" i="34" a="1"/>
  <c r="N602" i="34"/>
  <c r="K602" i="34"/>
  <c r="L602" i="34" a="1"/>
  <c r="L602" i="34"/>
  <c r="I602" i="34"/>
  <c r="J602" i="34" a="1"/>
  <c r="J602" i="34"/>
  <c r="G602" i="34"/>
  <c r="H602" i="34" a="1"/>
  <c r="H602" i="34"/>
  <c r="E602" i="34"/>
  <c r="F602" i="34" a="1"/>
  <c r="F602" i="34"/>
  <c r="C602" i="34"/>
  <c r="D602" i="34" a="1"/>
  <c r="D602" i="34"/>
  <c r="A602" i="34"/>
  <c r="N601" i="34"/>
  <c r="A596" i="34"/>
  <c r="M601" i="34"/>
  <c r="L601" i="34"/>
  <c r="K601" i="34"/>
  <c r="J601" i="34"/>
  <c r="I601" i="34"/>
  <c r="H601" i="34"/>
  <c r="G601" i="34"/>
  <c r="F601" i="34"/>
  <c r="E601" i="34"/>
  <c r="D601" i="34"/>
  <c r="C601" i="34"/>
  <c r="N600" i="34"/>
  <c r="M600" i="34"/>
  <c r="L600" i="34"/>
  <c r="K600" i="34"/>
  <c r="J600" i="34"/>
  <c r="I600" i="34"/>
  <c r="H600" i="34"/>
  <c r="G600" i="34"/>
  <c r="F600" i="34"/>
  <c r="E600" i="34"/>
  <c r="D600" i="34"/>
  <c r="C600" i="34"/>
  <c r="N599" i="34"/>
  <c r="M599" i="34"/>
  <c r="L599" i="34"/>
  <c r="K599" i="34"/>
  <c r="J599" i="34"/>
  <c r="I599" i="34"/>
  <c r="H599" i="34"/>
  <c r="G599" i="34"/>
  <c r="F599" i="34"/>
  <c r="E599" i="34"/>
  <c r="D599" i="34"/>
  <c r="C599" i="34"/>
  <c r="N598" i="34"/>
  <c r="M598" i="34"/>
  <c r="L598" i="34"/>
  <c r="K598" i="34"/>
  <c r="J598" i="34"/>
  <c r="I598" i="34"/>
  <c r="H598" i="34"/>
  <c r="G598" i="34"/>
  <c r="F598" i="34"/>
  <c r="E598" i="34"/>
  <c r="D598" i="34"/>
  <c r="C598" i="34"/>
  <c r="N597" i="34"/>
  <c r="M597" i="34"/>
  <c r="L597" i="34"/>
  <c r="K597" i="34"/>
  <c r="J597" i="34"/>
  <c r="I597" i="34"/>
  <c r="H597" i="34"/>
  <c r="G597" i="34"/>
  <c r="F597" i="34"/>
  <c r="E597" i="34"/>
  <c r="D597" i="34"/>
  <c r="C597" i="34"/>
  <c r="V596" i="34"/>
  <c r="U596" i="34"/>
  <c r="R596" i="34"/>
  <c r="Q596" i="34"/>
  <c r="P596" i="34"/>
  <c r="O596" i="34"/>
  <c r="M596" i="34"/>
  <c r="N596" i="34" a="1"/>
  <c r="N596" i="34"/>
  <c r="K596" i="34"/>
  <c r="L596" i="34" a="1"/>
  <c r="L596" i="34"/>
  <c r="I596" i="34"/>
  <c r="J596" i="34" a="1"/>
  <c r="J596" i="34"/>
  <c r="G596" i="34"/>
  <c r="H596" i="34" a="1"/>
  <c r="H596" i="34"/>
  <c r="E596" i="34"/>
  <c r="F596" i="34" a="1"/>
  <c r="F596" i="34"/>
  <c r="C596" i="34"/>
  <c r="D596" i="34" a="1"/>
  <c r="D596" i="34"/>
  <c r="N595" i="34"/>
  <c r="A590" i="34"/>
  <c r="M595" i="34"/>
  <c r="L595" i="34"/>
  <c r="K595" i="34"/>
  <c r="J595" i="34"/>
  <c r="I595" i="34"/>
  <c r="H595" i="34"/>
  <c r="G595" i="34"/>
  <c r="F595" i="34"/>
  <c r="E595" i="34"/>
  <c r="D595" i="34"/>
  <c r="C595" i="34"/>
  <c r="N594" i="34"/>
  <c r="M594" i="34"/>
  <c r="L594" i="34"/>
  <c r="K594" i="34"/>
  <c r="J594" i="34"/>
  <c r="I594" i="34"/>
  <c r="H594" i="34"/>
  <c r="G594" i="34"/>
  <c r="F594" i="34"/>
  <c r="E594" i="34"/>
  <c r="D594" i="34"/>
  <c r="C594" i="34"/>
  <c r="N593" i="34"/>
  <c r="M593" i="34"/>
  <c r="L593" i="34"/>
  <c r="K593" i="34"/>
  <c r="J593" i="34"/>
  <c r="I593" i="34"/>
  <c r="H593" i="34"/>
  <c r="G593" i="34"/>
  <c r="F593" i="34"/>
  <c r="E593" i="34"/>
  <c r="D593" i="34"/>
  <c r="C593" i="34"/>
  <c r="N592" i="34"/>
  <c r="M592" i="34"/>
  <c r="L592" i="34"/>
  <c r="K592" i="34"/>
  <c r="J592" i="34"/>
  <c r="I592" i="34"/>
  <c r="H592" i="34"/>
  <c r="G592" i="34"/>
  <c r="F592" i="34"/>
  <c r="E592" i="34"/>
  <c r="D592" i="34"/>
  <c r="C592" i="34"/>
  <c r="N591" i="34"/>
  <c r="M591" i="34"/>
  <c r="L591" i="34"/>
  <c r="K591" i="34"/>
  <c r="J591" i="34"/>
  <c r="I591" i="34"/>
  <c r="H591" i="34"/>
  <c r="G591" i="34"/>
  <c r="F591" i="34"/>
  <c r="E591" i="34"/>
  <c r="D591" i="34"/>
  <c r="C591" i="34"/>
  <c r="V590" i="34"/>
  <c r="U590" i="34"/>
  <c r="R590" i="34"/>
  <c r="Q590" i="34"/>
  <c r="P590" i="34"/>
  <c r="O590" i="34"/>
  <c r="M590" i="34"/>
  <c r="N590" i="34" a="1"/>
  <c r="N590" i="34"/>
  <c r="K590" i="34"/>
  <c r="L590" i="34" a="1"/>
  <c r="L590" i="34"/>
  <c r="I590" i="34"/>
  <c r="J590" i="34" a="1"/>
  <c r="J590" i="34"/>
  <c r="G590" i="34"/>
  <c r="H590" i="34" a="1"/>
  <c r="H590" i="34"/>
  <c r="E590" i="34"/>
  <c r="F590" i="34" a="1"/>
  <c r="F590" i="34"/>
  <c r="C590" i="34"/>
  <c r="D590" i="34" a="1"/>
  <c r="D590" i="34"/>
  <c r="N589" i="34"/>
  <c r="A584" i="34"/>
  <c r="M589" i="34"/>
  <c r="L589" i="34"/>
  <c r="K589" i="34"/>
  <c r="J589" i="34"/>
  <c r="I589" i="34"/>
  <c r="H589" i="34"/>
  <c r="G589" i="34"/>
  <c r="F589" i="34"/>
  <c r="E589" i="34"/>
  <c r="D589" i="34"/>
  <c r="C589" i="34"/>
  <c r="N588" i="34"/>
  <c r="M588" i="34"/>
  <c r="L588" i="34"/>
  <c r="K588" i="34"/>
  <c r="J588" i="34"/>
  <c r="I588" i="34"/>
  <c r="H588" i="34"/>
  <c r="G588" i="34"/>
  <c r="F588" i="34"/>
  <c r="E588" i="34"/>
  <c r="D588" i="34"/>
  <c r="C588" i="34"/>
  <c r="N587" i="34"/>
  <c r="M587" i="34"/>
  <c r="L587" i="34"/>
  <c r="K587" i="34"/>
  <c r="J587" i="34"/>
  <c r="I587" i="34"/>
  <c r="H587" i="34"/>
  <c r="G587" i="34"/>
  <c r="F587" i="34"/>
  <c r="E587" i="34"/>
  <c r="D587" i="34"/>
  <c r="C587" i="34"/>
  <c r="N586" i="34"/>
  <c r="M586" i="34"/>
  <c r="L586" i="34"/>
  <c r="K586" i="34"/>
  <c r="J586" i="34"/>
  <c r="I586" i="34"/>
  <c r="H586" i="34"/>
  <c r="G586" i="34"/>
  <c r="F586" i="34"/>
  <c r="E586" i="34"/>
  <c r="D586" i="34"/>
  <c r="C586" i="34"/>
  <c r="N585" i="34"/>
  <c r="M585" i="34"/>
  <c r="L585" i="34"/>
  <c r="K585" i="34"/>
  <c r="J585" i="34"/>
  <c r="I585" i="34"/>
  <c r="H585" i="34"/>
  <c r="G585" i="34"/>
  <c r="F585" i="34"/>
  <c r="E585" i="34"/>
  <c r="D585" i="34"/>
  <c r="C585" i="34"/>
  <c r="V584" i="34"/>
  <c r="U584" i="34"/>
  <c r="R584" i="34"/>
  <c r="Q584" i="34"/>
  <c r="P584" i="34"/>
  <c r="O584" i="34"/>
  <c r="M584" i="34"/>
  <c r="N584" i="34" a="1"/>
  <c r="N584" i="34"/>
  <c r="K584" i="34"/>
  <c r="L584" i="34" a="1"/>
  <c r="L584" i="34"/>
  <c r="I584" i="34"/>
  <c r="J584" i="34" a="1"/>
  <c r="J584" i="34"/>
  <c r="G584" i="34"/>
  <c r="H584" i="34" a="1"/>
  <c r="H584" i="34"/>
  <c r="E584" i="34"/>
  <c r="F584" i="34" a="1"/>
  <c r="F584" i="34"/>
  <c r="C584" i="34"/>
  <c r="D584" i="34" a="1"/>
  <c r="D584" i="34"/>
  <c r="N583" i="34"/>
  <c r="A578" i="34"/>
  <c r="M583" i="34"/>
  <c r="L583" i="34"/>
  <c r="K583" i="34"/>
  <c r="J583" i="34"/>
  <c r="I583" i="34"/>
  <c r="H583" i="34"/>
  <c r="G583" i="34"/>
  <c r="F583" i="34"/>
  <c r="E583" i="34"/>
  <c r="D583" i="34"/>
  <c r="C583" i="34"/>
  <c r="N582" i="34"/>
  <c r="M582" i="34"/>
  <c r="L582" i="34"/>
  <c r="K582" i="34"/>
  <c r="J582" i="34"/>
  <c r="I582" i="34"/>
  <c r="H582" i="34"/>
  <c r="G582" i="34"/>
  <c r="F582" i="34"/>
  <c r="E582" i="34"/>
  <c r="D582" i="34"/>
  <c r="C582" i="34"/>
  <c r="N581" i="34"/>
  <c r="M581" i="34"/>
  <c r="L581" i="34"/>
  <c r="K581" i="34"/>
  <c r="J581" i="34"/>
  <c r="I581" i="34"/>
  <c r="H581" i="34"/>
  <c r="G581" i="34"/>
  <c r="F581" i="34"/>
  <c r="E581" i="34"/>
  <c r="D581" i="34"/>
  <c r="C581" i="34"/>
  <c r="N580" i="34"/>
  <c r="M580" i="34"/>
  <c r="L580" i="34"/>
  <c r="K580" i="34"/>
  <c r="J580" i="34"/>
  <c r="I580" i="34"/>
  <c r="H580" i="34"/>
  <c r="G580" i="34"/>
  <c r="F580" i="34"/>
  <c r="E580" i="34"/>
  <c r="D580" i="34"/>
  <c r="C580" i="34"/>
  <c r="N579" i="34"/>
  <c r="M579" i="34"/>
  <c r="L579" i="34"/>
  <c r="K579" i="34"/>
  <c r="J579" i="34"/>
  <c r="I579" i="34"/>
  <c r="H579" i="34"/>
  <c r="G579" i="34"/>
  <c r="F579" i="34"/>
  <c r="E579" i="34"/>
  <c r="D579" i="34"/>
  <c r="C579" i="34"/>
  <c r="V578" i="34"/>
  <c r="U578" i="34"/>
  <c r="R578" i="34"/>
  <c r="Q578" i="34"/>
  <c r="P578" i="34"/>
  <c r="O578" i="34"/>
  <c r="M578" i="34"/>
  <c r="N578" i="34" a="1"/>
  <c r="N578" i="34"/>
  <c r="K578" i="34"/>
  <c r="L578" i="34" a="1"/>
  <c r="L578" i="34"/>
  <c r="I578" i="34"/>
  <c r="J578" i="34" a="1"/>
  <c r="J578" i="34"/>
  <c r="G578" i="34"/>
  <c r="H578" i="34" a="1"/>
  <c r="H578" i="34"/>
  <c r="E578" i="34"/>
  <c r="F578" i="34" a="1"/>
  <c r="F578" i="34"/>
  <c r="C578" i="34"/>
  <c r="D578" i="34" a="1"/>
  <c r="D578" i="34"/>
  <c r="N577" i="34"/>
  <c r="A572" i="34"/>
  <c r="M577" i="34"/>
  <c r="L577" i="34"/>
  <c r="K577" i="34"/>
  <c r="J577" i="34"/>
  <c r="I577" i="34"/>
  <c r="H577" i="34"/>
  <c r="G577" i="34"/>
  <c r="F577" i="34"/>
  <c r="E577" i="34"/>
  <c r="D577" i="34"/>
  <c r="C577" i="34"/>
  <c r="N576" i="34"/>
  <c r="M576" i="34"/>
  <c r="L576" i="34"/>
  <c r="K576" i="34"/>
  <c r="J576" i="34"/>
  <c r="I576" i="34"/>
  <c r="H576" i="34"/>
  <c r="G576" i="34"/>
  <c r="F576" i="34"/>
  <c r="E576" i="34"/>
  <c r="D576" i="34"/>
  <c r="C576" i="34"/>
  <c r="N575" i="34"/>
  <c r="M575" i="34"/>
  <c r="L575" i="34"/>
  <c r="K575" i="34"/>
  <c r="J575" i="34"/>
  <c r="I575" i="34"/>
  <c r="H575" i="34"/>
  <c r="G575" i="34"/>
  <c r="F575" i="34"/>
  <c r="E575" i="34"/>
  <c r="D575" i="34"/>
  <c r="C575" i="34"/>
  <c r="N574" i="34"/>
  <c r="M574" i="34"/>
  <c r="L574" i="34"/>
  <c r="K574" i="34"/>
  <c r="J574" i="34"/>
  <c r="I574" i="34"/>
  <c r="H574" i="34"/>
  <c r="G574" i="34"/>
  <c r="F574" i="34"/>
  <c r="E574" i="34"/>
  <c r="D574" i="34"/>
  <c r="C574" i="34"/>
  <c r="N573" i="34"/>
  <c r="M573" i="34"/>
  <c r="L573" i="34"/>
  <c r="K573" i="34"/>
  <c r="J573" i="34"/>
  <c r="I573" i="34"/>
  <c r="H573" i="34"/>
  <c r="G573" i="34"/>
  <c r="F573" i="34"/>
  <c r="E573" i="34"/>
  <c r="D573" i="34"/>
  <c r="C573" i="34"/>
  <c r="V572" i="34"/>
  <c r="U572" i="34"/>
  <c r="R572" i="34"/>
  <c r="Q572" i="34"/>
  <c r="P572" i="34"/>
  <c r="O572" i="34"/>
  <c r="M572" i="34"/>
  <c r="N572" i="34" a="1"/>
  <c r="N572" i="34"/>
  <c r="K572" i="34"/>
  <c r="L572" i="34" a="1"/>
  <c r="L572" i="34"/>
  <c r="I572" i="34"/>
  <c r="J572" i="34" a="1"/>
  <c r="J572" i="34"/>
  <c r="G572" i="34"/>
  <c r="H572" i="34" a="1"/>
  <c r="H572" i="34"/>
  <c r="E572" i="34"/>
  <c r="F572" i="34" a="1"/>
  <c r="F572" i="34"/>
  <c r="C572" i="34"/>
  <c r="D572" i="34" a="1"/>
  <c r="D572" i="34"/>
  <c r="N571" i="34"/>
  <c r="A566" i="34"/>
  <c r="M571" i="34"/>
  <c r="L571" i="34"/>
  <c r="K571" i="34"/>
  <c r="J571" i="34"/>
  <c r="I571" i="34"/>
  <c r="H571" i="34"/>
  <c r="G571" i="34"/>
  <c r="F571" i="34"/>
  <c r="E571" i="34"/>
  <c r="D571" i="34"/>
  <c r="C571" i="34"/>
  <c r="N570" i="34"/>
  <c r="M570" i="34"/>
  <c r="L570" i="34"/>
  <c r="K570" i="34"/>
  <c r="J570" i="34"/>
  <c r="I570" i="34"/>
  <c r="H570" i="34"/>
  <c r="G570" i="34"/>
  <c r="F570" i="34"/>
  <c r="E570" i="34"/>
  <c r="D570" i="34"/>
  <c r="C570" i="34"/>
  <c r="N569" i="34"/>
  <c r="M569" i="34"/>
  <c r="L569" i="34"/>
  <c r="K569" i="34"/>
  <c r="J569" i="34"/>
  <c r="I569" i="34"/>
  <c r="H569" i="34"/>
  <c r="G569" i="34"/>
  <c r="F569" i="34"/>
  <c r="E569" i="34"/>
  <c r="D569" i="34"/>
  <c r="C569" i="34"/>
  <c r="N568" i="34"/>
  <c r="M568" i="34"/>
  <c r="L568" i="34"/>
  <c r="K568" i="34"/>
  <c r="J568" i="34"/>
  <c r="I568" i="34"/>
  <c r="H568" i="34"/>
  <c r="G568" i="34"/>
  <c r="F568" i="34"/>
  <c r="E568" i="34"/>
  <c r="D568" i="34"/>
  <c r="C568" i="34"/>
  <c r="N567" i="34"/>
  <c r="M567" i="34"/>
  <c r="L567" i="34"/>
  <c r="K567" i="34"/>
  <c r="J567" i="34"/>
  <c r="I567" i="34"/>
  <c r="H567" i="34"/>
  <c r="G567" i="34"/>
  <c r="F567" i="34"/>
  <c r="E567" i="34"/>
  <c r="D567" i="34"/>
  <c r="C567" i="34"/>
  <c r="V566" i="34"/>
  <c r="U566" i="34"/>
  <c r="R566" i="34"/>
  <c r="Q566" i="34"/>
  <c r="P566" i="34"/>
  <c r="O566" i="34"/>
  <c r="M566" i="34"/>
  <c r="N566" i="34" a="1"/>
  <c r="N566" i="34"/>
  <c r="K566" i="34"/>
  <c r="L566" i="34" a="1"/>
  <c r="L566" i="34"/>
  <c r="I566" i="34"/>
  <c r="J566" i="34" a="1"/>
  <c r="J566" i="34"/>
  <c r="G566" i="34"/>
  <c r="H566" i="34" a="1"/>
  <c r="H566" i="34"/>
  <c r="E566" i="34"/>
  <c r="F566" i="34" a="1"/>
  <c r="F566" i="34"/>
  <c r="C566" i="34"/>
  <c r="D566" i="34" a="1"/>
  <c r="D566" i="34"/>
  <c r="N565" i="34"/>
  <c r="A560" i="34"/>
  <c r="M565" i="34"/>
  <c r="L565" i="34"/>
  <c r="K565" i="34"/>
  <c r="J565" i="34"/>
  <c r="I565" i="34"/>
  <c r="H565" i="34"/>
  <c r="G565" i="34"/>
  <c r="F565" i="34"/>
  <c r="E565" i="34"/>
  <c r="D565" i="34"/>
  <c r="C565" i="34"/>
  <c r="N564" i="34"/>
  <c r="M564" i="34"/>
  <c r="L564" i="34"/>
  <c r="K564" i="34"/>
  <c r="J564" i="34"/>
  <c r="I564" i="34"/>
  <c r="H564" i="34"/>
  <c r="G564" i="34"/>
  <c r="F564" i="34"/>
  <c r="E564" i="34"/>
  <c r="D564" i="34"/>
  <c r="C564" i="34"/>
  <c r="N563" i="34"/>
  <c r="M563" i="34"/>
  <c r="L563" i="34"/>
  <c r="K563" i="34"/>
  <c r="J563" i="34"/>
  <c r="I563" i="34"/>
  <c r="H563" i="34"/>
  <c r="G563" i="34"/>
  <c r="F563" i="34"/>
  <c r="E563" i="34"/>
  <c r="D563" i="34"/>
  <c r="C563" i="34"/>
  <c r="N562" i="34"/>
  <c r="M562" i="34"/>
  <c r="L562" i="34"/>
  <c r="K562" i="34"/>
  <c r="J562" i="34"/>
  <c r="I562" i="34"/>
  <c r="H562" i="34"/>
  <c r="G562" i="34"/>
  <c r="F562" i="34"/>
  <c r="E562" i="34"/>
  <c r="D562" i="34"/>
  <c r="C562" i="34"/>
  <c r="N561" i="34"/>
  <c r="M561" i="34"/>
  <c r="L561" i="34"/>
  <c r="K561" i="34"/>
  <c r="J561" i="34"/>
  <c r="I561" i="34"/>
  <c r="H561" i="34"/>
  <c r="G561" i="34"/>
  <c r="F561" i="34"/>
  <c r="E561" i="34"/>
  <c r="D561" i="34"/>
  <c r="C561" i="34"/>
  <c r="V560" i="34"/>
  <c r="U560" i="34"/>
  <c r="R560" i="34"/>
  <c r="Q560" i="34"/>
  <c r="P560" i="34"/>
  <c r="O560" i="34"/>
  <c r="M560" i="34"/>
  <c r="N560" i="34" a="1"/>
  <c r="N560" i="34"/>
  <c r="K560" i="34"/>
  <c r="L560" i="34" a="1"/>
  <c r="L560" i="34"/>
  <c r="I560" i="34"/>
  <c r="J560" i="34" a="1"/>
  <c r="J560" i="34"/>
  <c r="G560" i="34"/>
  <c r="H560" i="34" a="1"/>
  <c r="H560" i="34"/>
  <c r="E560" i="34"/>
  <c r="F560" i="34" a="1"/>
  <c r="F560" i="34"/>
  <c r="C560" i="34"/>
  <c r="D560" i="34" a="1"/>
  <c r="D560" i="34"/>
  <c r="N559" i="34"/>
  <c r="A554" i="34"/>
  <c r="M559" i="34"/>
  <c r="L559" i="34"/>
  <c r="K559" i="34"/>
  <c r="J559" i="34"/>
  <c r="I559" i="34"/>
  <c r="H559" i="34"/>
  <c r="G559" i="34"/>
  <c r="F559" i="34"/>
  <c r="E559" i="34"/>
  <c r="D559" i="34"/>
  <c r="C559" i="34"/>
  <c r="N558" i="34"/>
  <c r="M558" i="34"/>
  <c r="L558" i="34"/>
  <c r="K558" i="34"/>
  <c r="J558" i="34"/>
  <c r="I558" i="34"/>
  <c r="H558" i="34"/>
  <c r="G558" i="34"/>
  <c r="F558" i="34"/>
  <c r="E558" i="34"/>
  <c r="D558" i="34"/>
  <c r="C558" i="34"/>
  <c r="N557" i="34"/>
  <c r="M557" i="34"/>
  <c r="L557" i="34"/>
  <c r="K557" i="34"/>
  <c r="J557" i="34"/>
  <c r="I557" i="34"/>
  <c r="H557" i="34"/>
  <c r="G557" i="34"/>
  <c r="F557" i="34"/>
  <c r="E557" i="34"/>
  <c r="D557" i="34"/>
  <c r="C557" i="34"/>
  <c r="N556" i="34"/>
  <c r="M556" i="34"/>
  <c r="L556" i="34"/>
  <c r="K556" i="34"/>
  <c r="J556" i="34"/>
  <c r="I556" i="34"/>
  <c r="H556" i="34"/>
  <c r="G556" i="34"/>
  <c r="F556" i="34"/>
  <c r="E556" i="34"/>
  <c r="D556" i="34"/>
  <c r="C556" i="34"/>
  <c r="N555" i="34"/>
  <c r="M555" i="34"/>
  <c r="L555" i="34"/>
  <c r="K555" i="34"/>
  <c r="J555" i="34"/>
  <c r="I555" i="34"/>
  <c r="H555" i="34"/>
  <c r="G555" i="34"/>
  <c r="F555" i="34"/>
  <c r="E555" i="34"/>
  <c r="D555" i="34"/>
  <c r="C555" i="34"/>
  <c r="V554" i="34"/>
  <c r="U554" i="34"/>
  <c r="R554" i="34"/>
  <c r="Q554" i="34"/>
  <c r="P554" i="34"/>
  <c r="O554" i="34"/>
  <c r="M554" i="34"/>
  <c r="N554" i="34" a="1"/>
  <c r="N554" i="34"/>
  <c r="K554" i="34"/>
  <c r="L554" i="34" a="1"/>
  <c r="L554" i="34"/>
  <c r="I554" i="34"/>
  <c r="J554" i="34" a="1"/>
  <c r="J554" i="34"/>
  <c r="G554" i="34"/>
  <c r="H554" i="34" a="1"/>
  <c r="H554" i="34"/>
  <c r="E554" i="34"/>
  <c r="F554" i="34" a="1"/>
  <c r="F554" i="34"/>
  <c r="C554" i="34"/>
  <c r="D554" i="34" a="1"/>
  <c r="D554" i="34"/>
  <c r="N553" i="34"/>
  <c r="A548" i="34"/>
  <c r="M553" i="34"/>
  <c r="L553" i="34"/>
  <c r="K553" i="34"/>
  <c r="J553" i="34"/>
  <c r="I553" i="34"/>
  <c r="H553" i="34"/>
  <c r="G553" i="34"/>
  <c r="F553" i="34"/>
  <c r="E553" i="34"/>
  <c r="D553" i="34"/>
  <c r="C553" i="34"/>
  <c r="N552" i="34"/>
  <c r="M552" i="34"/>
  <c r="L552" i="34"/>
  <c r="K552" i="34"/>
  <c r="J552" i="34"/>
  <c r="I552" i="34"/>
  <c r="H552" i="34"/>
  <c r="G552" i="34"/>
  <c r="F552" i="34"/>
  <c r="E552" i="34"/>
  <c r="D552" i="34"/>
  <c r="C552" i="34"/>
  <c r="N551" i="34"/>
  <c r="M551" i="34"/>
  <c r="L551" i="34"/>
  <c r="K551" i="34"/>
  <c r="J551" i="34"/>
  <c r="I551" i="34"/>
  <c r="H551" i="34"/>
  <c r="G551" i="34"/>
  <c r="F551" i="34"/>
  <c r="E551" i="34"/>
  <c r="D551" i="34"/>
  <c r="C551" i="34"/>
  <c r="N550" i="34"/>
  <c r="M550" i="34"/>
  <c r="L550" i="34"/>
  <c r="K550" i="34"/>
  <c r="J550" i="34"/>
  <c r="I550" i="34"/>
  <c r="H550" i="34"/>
  <c r="G550" i="34"/>
  <c r="F550" i="34"/>
  <c r="E550" i="34"/>
  <c r="D550" i="34"/>
  <c r="C550" i="34"/>
  <c r="N549" i="34"/>
  <c r="M549" i="34"/>
  <c r="L549" i="34"/>
  <c r="K549" i="34"/>
  <c r="J549" i="34"/>
  <c r="I549" i="34"/>
  <c r="H549" i="34"/>
  <c r="G549" i="34"/>
  <c r="F549" i="34"/>
  <c r="E549" i="34"/>
  <c r="D549" i="34"/>
  <c r="C549" i="34"/>
  <c r="V548" i="34"/>
  <c r="U548" i="34"/>
  <c r="R548" i="34"/>
  <c r="Q548" i="34"/>
  <c r="P548" i="34"/>
  <c r="O548" i="34"/>
  <c r="M548" i="34"/>
  <c r="N548" i="34" a="1"/>
  <c r="N548" i="34"/>
  <c r="K548" i="34"/>
  <c r="L548" i="34" a="1"/>
  <c r="L548" i="34"/>
  <c r="I548" i="34"/>
  <c r="J548" i="34" a="1"/>
  <c r="J548" i="34"/>
  <c r="G548" i="34"/>
  <c r="H548" i="34" a="1"/>
  <c r="H548" i="34"/>
  <c r="E548" i="34"/>
  <c r="F548" i="34" a="1"/>
  <c r="F548" i="34"/>
  <c r="C548" i="34"/>
  <c r="D548" i="34" a="1"/>
  <c r="D548" i="34"/>
  <c r="N547" i="34"/>
  <c r="A542" i="34"/>
  <c r="M547" i="34"/>
  <c r="L547" i="34"/>
  <c r="K547" i="34"/>
  <c r="J547" i="34"/>
  <c r="I547" i="34"/>
  <c r="H547" i="34"/>
  <c r="G547" i="34"/>
  <c r="F547" i="34"/>
  <c r="E547" i="34"/>
  <c r="D547" i="34"/>
  <c r="C547" i="34"/>
  <c r="N546" i="34"/>
  <c r="M546" i="34"/>
  <c r="L546" i="34"/>
  <c r="K546" i="34"/>
  <c r="J546" i="34"/>
  <c r="I546" i="34"/>
  <c r="H546" i="34"/>
  <c r="G546" i="34"/>
  <c r="F546" i="34"/>
  <c r="E546" i="34"/>
  <c r="D546" i="34"/>
  <c r="C546" i="34"/>
  <c r="N545" i="34"/>
  <c r="M545" i="34"/>
  <c r="L545" i="34"/>
  <c r="K545" i="34"/>
  <c r="J545" i="34"/>
  <c r="I545" i="34"/>
  <c r="H545" i="34"/>
  <c r="G545" i="34"/>
  <c r="F545" i="34"/>
  <c r="E545" i="34"/>
  <c r="D545" i="34"/>
  <c r="C545" i="34"/>
  <c r="N544" i="34"/>
  <c r="M544" i="34"/>
  <c r="L544" i="34"/>
  <c r="K544" i="34"/>
  <c r="J544" i="34"/>
  <c r="I544" i="34"/>
  <c r="H544" i="34"/>
  <c r="G544" i="34"/>
  <c r="F544" i="34"/>
  <c r="E544" i="34"/>
  <c r="D544" i="34"/>
  <c r="C544" i="34"/>
  <c r="N543" i="34"/>
  <c r="M543" i="34"/>
  <c r="L543" i="34"/>
  <c r="K543" i="34"/>
  <c r="J543" i="34"/>
  <c r="I543" i="34"/>
  <c r="H543" i="34"/>
  <c r="G543" i="34"/>
  <c r="F543" i="34"/>
  <c r="E543" i="34"/>
  <c r="D543" i="34"/>
  <c r="C543" i="34"/>
  <c r="V542" i="34"/>
  <c r="U542" i="34"/>
  <c r="R542" i="34"/>
  <c r="Q542" i="34"/>
  <c r="P542" i="34"/>
  <c r="O542" i="34"/>
  <c r="N542" i="34" a="1"/>
  <c r="N542" i="34"/>
  <c r="M542" i="34"/>
  <c r="L542" i="34" a="1"/>
  <c r="L542" i="34"/>
  <c r="K542" i="34"/>
  <c r="J542" i="34" a="1"/>
  <c r="J542" i="34"/>
  <c r="I542" i="34"/>
  <c r="H542" i="34" a="1"/>
  <c r="H542" i="34"/>
  <c r="G542" i="34"/>
  <c r="F542" i="34" a="1"/>
  <c r="F542" i="34"/>
  <c r="E542" i="34"/>
  <c r="D542" i="34" a="1"/>
  <c r="D542" i="34"/>
  <c r="C542" i="34"/>
  <c r="N541" i="34"/>
  <c r="A536" i="34"/>
  <c r="M541" i="34"/>
  <c r="L541" i="34"/>
  <c r="K541" i="34"/>
  <c r="J541" i="34"/>
  <c r="I541" i="34"/>
  <c r="H541" i="34"/>
  <c r="G541" i="34"/>
  <c r="F541" i="34"/>
  <c r="E541" i="34"/>
  <c r="D541" i="34"/>
  <c r="C541" i="34"/>
  <c r="N540" i="34"/>
  <c r="M540" i="34"/>
  <c r="L540" i="34"/>
  <c r="K540" i="34"/>
  <c r="J540" i="34"/>
  <c r="I540" i="34"/>
  <c r="H540" i="34"/>
  <c r="G540" i="34"/>
  <c r="F540" i="34"/>
  <c r="E540" i="34"/>
  <c r="D540" i="34"/>
  <c r="C540" i="34"/>
  <c r="N539" i="34"/>
  <c r="M539" i="34"/>
  <c r="L539" i="34"/>
  <c r="K539" i="34"/>
  <c r="J539" i="34"/>
  <c r="I539" i="34"/>
  <c r="H539" i="34"/>
  <c r="G539" i="34"/>
  <c r="F539" i="34"/>
  <c r="E539" i="34"/>
  <c r="D539" i="34"/>
  <c r="C539" i="34"/>
  <c r="N538" i="34"/>
  <c r="M538" i="34"/>
  <c r="L538" i="34"/>
  <c r="K538" i="34"/>
  <c r="J538" i="34"/>
  <c r="I538" i="34"/>
  <c r="H538" i="34"/>
  <c r="G538" i="34"/>
  <c r="F538" i="34"/>
  <c r="E538" i="34"/>
  <c r="D538" i="34"/>
  <c r="C538" i="34"/>
  <c r="N537" i="34"/>
  <c r="M537" i="34"/>
  <c r="L537" i="34"/>
  <c r="K537" i="34"/>
  <c r="J537" i="34"/>
  <c r="I537" i="34"/>
  <c r="H537" i="34"/>
  <c r="G537" i="34"/>
  <c r="F537" i="34"/>
  <c r="E537" i="34"/>
  <c r="D537" i="34"/>
  <c r="C537" i="34"/>
  <c r="V536" i="34"/>
  <c r="U536" i="34"/>
  <c r="R536" i="34"/>
  <c r="Q536" i="34"/>
  <c r="P536" i="34"/>
  <c r="O536" i="34"/>
  <c r="M536" i="34"/>
  <c r="N536" i="34" a="1"/>
  <c r="N536" i="34"/>
  <c r="K536" i="34"/>
  <c r="L536" i="34" a="1"/>
  <c r="L536" i="34"/>
  <c r="I536" i="34"/>
  <c r="J536" i="34" a="1"/>
  <c r="J536" i="34"/>
  <c r="G536" i="34"/>
  <c r="H536" i="34" a="1"/>
  <c r="H536" i="34"/>
  <c r="E536" i="34"/>
  <c r="F536" i="34" a="1"/>
  <c r="F536" i="34"/>
  <c r="C536" i="34"/>
  <c r="D536" i="34" a="1"/>
  <c r="D536" i="34"/>
  <c r="N535" i="34"/>
  <c r="A530" i="34"/>
  <c r="M535" i="34"/>
  <c r="L535" i="34"/>
  <c r="K535" i="34"/>
  <c r="J535" i="34"/>
  <c r="I535" i="34"/>
  <c r="H535" i="34"/>
  <c r="G535" i="34"/>
  <c r="F535" i="34"/>
  <c r="E535" i="34"/>
  <c r="D535" i="34"/>
  <c r="C535" i="34"/>
  <c r="N534" i="34"/>
  <c r="M534" i="34"/>
  <c r="L534" i="34"/>
  <c r="K534" i="34"/>
  <c r="J534" i="34"/>
  <c r="I534" i="34"/>
  <c r="H534" i="34"/>
  <c r="G534" i="34"/>
  <c r="F534" i="34"/>
  <c r="E534" i="34"/>
  <c r="D534" i="34"/>
  <c r="C534" i="34"/>
  <c r="N533" i="34"/>
  <c r="M533" i="34"/>
  <c r="L533" i="34"/>
  <c r="K533" i="34"/>
  <c r="J533" i="34"/>
  <c r="I533" i="34"/>
  <c r="H533" i="34"/>
  <c r="G533" i="34"/>
  <c r="F533" i="34"/>
  <c r="E533" i="34"/>
  <c r="D533" i="34"/>
  <c r="C533" i="34"/>
  <c r="N532" i="34"/>
  <c r="M532" i="34"/>
  <c r="L532" i="34"/>
  <c r="K532" i="34"/>
  <c r="J532" i="34"/>
  <c r="I532" i="34"/>
  <c r="H532" i="34"/>
  <c r="G532" i="34"/>
  <c r="F532" i="34"/>
  <c r="E532" i="34"/>
  <c r="D532" i="34"/>
  <c r="C532" i="34"/>
  <c r="N531" i="34"/>
  <c r="M531" i="34"/>
  <c r="L531" i="34"/>
  <c r="K531" i="34"/>
  <c r="J531" i="34"/>
  <c r="I531" i="34"/>
  <c r="H531" i="34"/>
  <c r="G531" i="34"/>
  <c r="F531" i="34"/>
  <c r="E531" i="34"/>
  <c r="D531" i="34"/>
  <c r="C531" i="34"/>
  <c r="V530" i="34"/>
  <c r="U530" i="34"/>
  <c r="R530" i="34"/>
  <c r="Q530" i="34"/>
  <c r="P530" i="34"/>
  <c r="O530" i="34"/>
  <c r="M530" i="34"/>
  <c r="N530" i="34" a="1"/>
  <c r="N530" i="34"/>
  <c r="K530" i="34"/>
  <c r="L530" i="34" a="1"/>
  <c r="L530" i="34"/>
  <c r="I530" i="34"/>
  <c r="J530" i="34" a="1"/>
  <c r="J530" i="34"/>
  <c r="G530" i="34"/>
  <c r="H530" i="34" a="1"/>
  <c r="H530" i="34"/>
  <c r="E530" i="34"/>
  <c r="F530" i="34" a="1"/>
  <c r="F530" i="34"/>
  <c r="C530" i="34"/>
  <c r="D530" i="34" a="1"/>
  <c r="D530" i="34"/>
  <c r="N529" i="34"/>
  <c r="A524" i="34"/>
  <c r="M529" i="34"/>
  <c r="L529" i="34"/>
  <c r="K529" i="34"/>
  <c r="J529" i="34"/>
  <c r="I529" i="34"/>
  <c r="H529" i="34"/>
  <c r="G529" i="34"/>
  <c r="F529" i="34"/>
  <c r="E529" i="34"/>
  <c r="D529" i="34"/>
  <c r="C529" i="34"/>
  <c r="N528" i="34"/>
  <c r="M528" i="34"/>
  <c r="L528" i="34"/>
  <c r="K528" i="34"/>
  <c r="J528" i="34"/>
  <c r="I528" i="34"/>
  <c r="H528" i="34"/>
  <c r="G528" i="34"/>
  <c r="F528" i="34"/>
  <c r="E528" i="34"/>
  <c r="D528" i="34"/>
  <c r="C528" i="34"/>
  <c r="N527" i="34"/>
  <c r="M527" i="34"/>
  <c r="L527" i="34"/>
  <c r="K527" i="34"/>
  <c r="J527" i="34"/>
  <c r="I527" i="34"/>
  <c r="H527" i="34"/>
  <c r="G527" i="34"/>
  <c r="F527" i="34"/>
  <c r="E527" i="34"/>
  <c r="D527" i="34"/>
  <c r="C527" i="34"/>
  <c r="N526" i="34"/>
  <c r="M526" i="34"/>
  <c r="L526" i="34"/>
  <c r="K526" i="34"/>
  <c r="J526" i="34"/>
  <c r="I526" i="34"/>
  <c r="H526" i="34"/>
  <c r="G526" i="34"/>
  <c r="F526" i="34"/>
  <c r="E526" i="34"/>
  <c r="D526" i="34"/>
  <c r="C526" i="34"/>
  <c r="N525" i="34"/>
  <c r="M525" i="34"/>
  <c r="L525" i="34"/>
  <c r="K525" i="34"/>
  <c r="J525" i="34"/>
  <c r="I525" i="34"/>
  <c r="H525" i="34"/>
  <c r="G525" i="34"/>
  <c r="F525" i="34"/>
  <c r="E525" i="34"/>
  <c r="D525" i="34"/>
  <c r="C525" i="34"/>
  <c r="V524" i="34"/>
  <c r="U524" i="34"/>
  <c r="R524" i="34"/>
  <c r="Q524" i="34"/>
  <c r="P524" i="34"/>
  <c r="O524" i="34"/>
  <c r="M524" i="34"/>
  <c r="N524" i="34" a="1"/>
  <c r="N524" i="34"/>
  <c r="K524" i="34"/>
  <c r="L524" i="34" a="1"/>
  <c r="L524" i="34"/>
  <c r="I524" i="34"/>
  <c r="J524" i="34" a="1"/>
  <c r="J524" i="34"/>
  <c r="G524" i="34"/>
  <c r="H524" i="34" a="1"/>
  <c r="H524" i="34"/>
  <c r="E524" i="34"/>
  <c r="F524" i="34" a="1"/>
  <c r="F524" i="34"/>
  <c r="C524" i="34"/>
  <c r="D524" i="34" a="1"/>
  <c r="D524" i="34"/>
  <c r="N523" i="34"/>
  <c r="A518" i="34"/>
  <c r="M523" i="34"/>
  <c r="L523" i="34"/>
  <c r="K523" i="34"/>
  <c r="J523" i="34"/>
  <c r="I523" i="34"/>
  <c r="H523" i="34"/>
  <c r="G523" i="34"/>
  <c r="F523" i="34"/>
  <c r="E523" i="34"/>
  <c r="D523" i="34"/>
  <c r="C523" i="34"/>
  <c r="N522" i="34"/>
  <c r="M522" i="34"/>
  <c r="L522" i="34"/>
  <c r="K522" i="34"/>
  <c r="J522" i="34"/>
  <c r="I522" i="34"/>
  <c r="H522" i="34"/>
  <c r="G522" i="34"/>
  <c r="F522" i="34"/>
  <c r="E522" i="34"/>
  <c r="D522" i="34"/>
  <c r="C522" i="34"/>
  <c r="N521" i="34"/>
  <c r="M521" i="34"/>
  <c r="L521" i="34"/>
  <c r="K521" i="34"/>
  <c r="J521" i="34"/>
  <c r="I521" i="34"/>
  <c r="H521" i="34"/>
  <c r="G521" i="34"/>
  <c r="F521" i="34"/>
  <c r="E521" i="34"/>
  <c r="D521" i="34"/>
  <c r="C521" i="34"/>
  <c r="N520" i="34"/>
  <c r="M520" i="34"/>
  <c r="L520" i="34"/>
  <c r="K520" i="34"/>
  <c r="J520" i="34"/>
  <c r="I520" i="34"/>
  <c r="H520" i="34"/>
  <c r="G520" i="34"/>
  <c r="F520" i="34"/>
  <c r="E520" i="34"/>
  <c r="D520" i="34"/>
  <c r="C520" i="34"/>
  <c r="N519" i="34"/>
  <c r="M519" i="34"/>
  <c r="L519" i="34"/>
  <c r="K519" i="34"/>
  <c r="J519" i="34"/>
  <c r="I519" i="34"/>
  <c r="H519" i="34"/>
  <c r="G519" i="34"/>
  <c r="F519" i="34"/>
  <c r="E519" i="34"/>
  <c r="D519" i="34"/>
  <c r="C519" i="34"/>
  <c r="V518" i="34"/>
  <c r="U518" i="34"/>
  <c r="R518" i="34"/>
  <c r="Q518" i="34"/>
  <c r="P518" i="34"/>
  <c r="O518" i="34"/>
  <c r="M518" i="34"/>
  <c r="N518" i="34" a="1"/>
  <c r="N518" i="34"/>
  <c r="K518" i="34"/>
  <c r="L518" i="34" a="1"/>
  <c r="L518" i="34"/>
  <c r="I518" i="34"/>
  <c r="J518" i="34" a="1"/>
  <c r="J518" i="34"/>
  <c r="G518" i="34"/>
  <c r="H518" i="34" a="1"/>
  <c r="H518" i="34"/>
  <c r="E518" i="34"/>
  <c r="F518" i="34" a="1"/>
  <c r="F518" i="34"/>
  <c r="C518" i="34"/>
  <c r="D518" i="34" a="1"/>
  <c r="D518" i="34"/>
  <c r="N517" i="34"/>
  <c r="A512" i="34"/>
  <c r="M517" i="34"/>
  <c r="L517" i="34"/>
  <c r="K517" i="34"/>
  <c r="J517" i="34"/>
  <c r="I517" i="34"/>
  <c r="H517" i="34"/>
  <c r="G517" i="34"/>
  <c r="F517" i="34"/>
  <c r="E517" i="34"/>
  <c r="D517" i="34"/>
  <c r="C517" i="34"/>
  <c r="N516" i="34"/>
  <c r="M516" i="34"/>
  <c r="L516" i="34"/>
  <c r="K516" i="34"/>
  <c r="J516" i="34"/>
  <c r="I516" i="34"/>
  <c r="H516" i="34"/>
  <c r="G516" i="34"/>
  <c r="F516" i="34"/>
  <c r="E516" i="34"/>
  <c r="D516" i="34"/>
  <c r="C516" i="34"/>
  <c r="N515" i="34"/>
  <c r="M515" i="34"/>
  <c r="L515" i="34"/>
  <c r="K515" i="34"/>
  <c r="J515" i="34"/>
  <c r="I515" i="34"/>
  <c r="H515" i="34"/>
  <c r="G515" i="34"/>
  <c r="F515" i="34"/>
  <c r="E515" i="34"/>
  <c r="D515" i="34"/>
  <c r="C515" i="34"/>
  <c r="N514" i="34"/>
  <c r="M514" i="34"/>
  <c r="L514" i="34"/>
  <c r="K514" i="34"/>
  <c r="J514" i="34"/>
  <c r="I514" i="34"/>
  <c r="H514" i="34"/>
  <c r="G514" i="34"/>
  <c r="F514" i="34"/>
  <c r="E514" i="34"/>
  <c r="D514" i="34"/>
  <c r="C514" i="34"/>
  <c r="N513" i="34"/>
  <c r="M513" i="34"/>
  <c r="L513" i="34"/>
  <c r="K513" i="34"/>
  <c r="J513" i="34"/>
  <c r="I513" i="34"/>
  <c r="H513" i="34"/>
  <c r="G513" i="34"/>
  <c r="F513" i="34"/>
  <c r="E513" i="34"/>
  <c r="D513" i="34"/>
  <c r="C513" i="34"/>
  <c r="V512" i="34"/>
  <c r="U512" i="34"/>
  <c r="R512" i="34"/>
  <c r="Q512" i="34"/>
  <c r="P512" i="34"/>
  <c r="O512" i="34"/>
  <c r="M512" i="34"/>
  <c r="N512" i="34" a="1"/>
  <c r="N512" i="34"/>
  <c r="K512" i="34"/>
  <c r="L512" i="34" a="1"/>
  <c r="L512" i="34"/>
  <c r="I512" i="34"/>
  <c r="J512" i="34" a="1"/>
  <c r="J512" i="34"/>
  <c r="G512" i="34"/>
  <c r="H512" i="34" a="1"/>
  <c r="H512" i="34"/>
  <c r="E512" i="34"/>
  <c r="F512" i="34" a="1"/>
  <c r="F512" i="34"/>
  <c r="C512" i="34"/>
  <c r="D512" i="34" a="1"/>
  <c r="D512" i="34"/>
  <c r="N511" i="34"/>
  <c r="A506" i="34"/>
  <c r="M511" i="34"/>
  <c r="L511" i="34"/>
  <c r="K511" i="34"/>
  <c r="J511" i="34"/>
  <c r="I511" i="34"/>
  <c r="H511" i="34"/>
  <c r="G511" i="34"/>
  <c r="F511" i="34"/>
  <c r="E511" i="34"/>
  <c r="D511" i="34"/>
  <c r="C511" i="34"/>
  <c r="N510" i="34"/>
  <c r="M510" i="34"/>
  <c r="L510" i="34"/>
  <c r="K510" i="34"/>
  <c r="J510" i="34"/>
  <c r="I510" i="34"/>
  <c r="H510" i="34"/>
  <c r="G510" i="34"/>
  <c r="F510" i="34"/>
  <c r="E510" i="34"/>
  <c r="D510" i="34"/>
  <c r="C510" i="34"/>
  <c r="N509" i="34"/>
  <c r="M509" i="34"/>
  <c r="L509" i="34"/>
  <c r="K509" i="34"/>
  <c r="J509" i="34"/>
  <c r="I509" i="34"/>
  <c r="H509" i="34"/>
  <c r="G509" i="34"/>
  <c r="F509" i="34"/>
  <c r="E509" i="34"/>
  <c r="D509" i="34"/>
  <c r="C509" i="34"/>
  <c r="N508" i="34"/>
  <c r="M508" i="34"/>
  <c r="L508" i="34"/>
  <c r="K508" i="34"/>
  <c r="J508" i="34"/>
  <c r="I508" i="34"/>
  <c r="H508" i="34"/>
  <c r="G508" i="34"/>
  <c r="F508" i="34"/>
  <c r="E508" i="34"/>
  <c r="D508" i="34"/>
  <c r="C508" i="34"/>
  <c r="N507" i="34"/>
  <c r="M507" i="34"/>
  <c r="L507" i="34"/>
  <c r="K507" i="34"/>
  <c r="J507" i="34"/>
  <c r="I507" i="34"/>
  <c r="H507" i="34"/>
  <c r="G507" i="34"/>
  <c r="F507" i="34"/>
  <c r="E507" i="34"/>
  <c r="D507" i="34"/>
  <c r="C507" i="34"/>
  <c r="V506" i="34"/>
  <c r="U506" i="34"/>
  <c r="R506" i="34"/>
  <c r="Q506" i="34"/>
  <c r="P506" i="34"/>
  <c r="O506" i="34"/>
  <c r="M506" i="34"/>
  <c r="N506" i="34" a="1"/>
  <c r="N506" i="34"/>
  <c r="K506" i="34"/>
  <c r="L506" i="34" a="1"/>
  <c r="L506" i="34"/>
  <c r="I506" i="34"/>
  <c r="J506" i="34" a="1"/>
  <c r="J506" i="34"/>
  <c r="G506" i="34"/>
  <c r="H506" i="34" a="1"/>
  <c r="H506" i="34"/>
  <c r="E506" i="34"/>
  <c r="F506" i="34" a="1"/>
  <c r="F506" i="34"/>
  <c r="C506" i="34"/>
  <c r="D506" i="34" a="1"/>
  <c r="D506" i="34"/>
  <c r="N505" i="34"/>
  <c r="A500" i="34"/>
  <c r="M505" i="34"/>
  <c r="L505" i="34"/>
  <c r="K505" i="34"/>
  <c r="J505" i="34"/>
  <c r="I505" i="34"/>
  <c r="H505" i="34"/>
  <c r="G505" i="34"/>
  <c r="F505" i="34"/>
  <c r="E505" i="34"/>
  <c r="D505" i="34"/>
  <c r="C505" i="34"/>
  <c r="N504" i="34"/>
  <c r="M504" i="34"/>
  <c r="L504" i="34"/>
  <c r="K504" i="34"/>
  <c r="J504" i="34"/>
  <c r="I504" i="34"/>
  <c r="H504" i="34"/>
  <c r="G504" i="34"/>
  <c r="F504" i="34"/>
  <c r="E504" i="34"/>
  <c r="D504" i="34"/>
  <c r="C504" i="34"/>
  <c r="N503" i="34"/>
  <c r="M503" i="34"/>
  <c r="L503" i="34"/>
  <c r="K503" i="34"/>
  <c r="J503" i="34"/>
  <c r="I503" i="34"/>
  <c r="H503" i="34"/>
  <c r="G503" i="34"/>
  <c r="F503" i="34"/>
  <c r="E503" i="34"/>
  <c r="D503" i="34"/>
  <c r="C503" i="34"/>
  <c r="N502" i="34"/>
  <c r="M502" i="34"/>
  <c r="L502" i="34"/>
  <c r="K502" i="34"/>
  <c r="J502" i="34"/>
  <c r="I502" i="34"/>
  <c r="H502" i="34"/>
  <c r="G502" i="34"/>
  <c r="F502" i="34"/>
  <c r="E502" i="34"/>
  <c r="D502" i="34"/>
  <c r="C502" i="34"/>
  <c r="N501" i="34"/>
  <c r="M501" i="34"/>
  <c r="L501" i="34"/>
  <c r="K501" i="34"/>
  <c r="J501" i="34"/>
  <c r="I501" i="34"/>
  <c r="H501" i="34"/>
  <c r="G501" i="34"/>
  <c r="F501" i="34"/>
  <c r="E501" i="34"/>
  <c r="D501" i="34"/>
  <c r="C501" i="34"/>
  <c r="V500" i="34"/>
  <c r="U500" i="34"/>
  <c r="R500" i="34"/>
  <c r="Q500" i="34"/>
  <c r="P500" i="34"/>
  <c r="O500" i="34"/>
  <c r="M500" i="34"/>
  <c r="N500" i="34" a="1"/>
  <c r="N500" i="34"/>
  <c r="K500" i="34"/>
  <c r="L500" i="34" a="1"/>
  <c r="L500" i="34"/>
  <c r="I500" i="34"/>
  <c r="J500" i="34" a="1"/>
  <c r="J500" i="34"/>
  <c r="G500" i="34"/>
  <c r="H500" i="34" a="1"/>
  <c r="H500" i="34"/>
  <c r="E500" i="34"/>
  <c r="F500" i="34" a="1"/>
  <c r="F500" i="34"/>
  <c r="C500" i="34"/>
  <c r="D500" i="34" a="1"/>
  <c r="D500" i="34"/>
  <c r="N499" i="34"/>
  <c r="A494" i="34"/>
  <c r="M499" i="34"/>
  <c r="L499" i="34"/>
  <c r="K499" i="34"/>
  <c r="J499" i="34"/>
  <c r="I499" i="34"/>
  <c r="H499" i="34"/>
  <c r="G499" i="34"/>
  <c r="F499" i="34"/>
  <c r="E499" i="34"/>
  <c r="D499" i="34"/>
  <c r="C499" i="34"/>
  <c r="N498" i="34"/>
  <c r="M498" i="34"/>
  <c r="L498" i="34"/>
  <c r="K498" i="34"/>
  <c r="J498" i="34"/>
  <c r="I498" i="34"/>
  <c r="H498" i="34"/>
  <c r="G498" i="34"/>
  <c r="F498" i="34"/>
  <c r="E498" i="34"/>
  <c r="D498" i="34"/>
  <c r="C498" i="34"/>
  <c r="N497" i="34"/>
  <c r="M497" i="34"/>
  <c r="L497" i="34"/>
  <c r="K497" i="34"/>
  <c r="J497" i="34"/>
  <c r="I497" i="34"/>
  <c r="H497" i="34"/>
  <c r="G497" i="34"/>
  <c r="F497" i="34"/>
  <c r="E497" i="34"/>
  <c r="D497" i="34"/>
  <c r="C497" i="34"/>
  <c r="N496" i="34"/>
  <c r="M496" i="34"/>
  <c r="L496" i="34"/>
  <c r="K496" i="34"/>
  <c r="J496" i="34"/>
  <c r="I496" i="34"/>
  <c r="H496" i="34"/>
  <c r="G496" i="34"/>
  <c r="F496" i="34"/>
  <c r="E496" i="34"/>
  <c r="D496" i="34"/>
  <c r="C496" i="34"/>
  <c r="N495" i="34"/>
  <c r="M495" i="34"/>
  <c r="L495" i="34"/>
  <c r="K495" i="34"/>
  <c r="J495" i="34"/>
  <c r="I495" i="34"/>
  <c r="H495" i="34"/>
  <c r="G495" i="34"/>
  <c r="F495" i="34"/>
  <c r="E495" i="34"/>
  <c r="D495" i="34"/>
  <c r="C495" i="34"/>
  <c r="V494" i="34"/>
  <c r="U494" i="34"/>
  <c r="R494" i="34"/>
  <c r="Q494" i="34"/>
  <c r="P494" i="34"/>
  <c r="O494" i="34"/>
  <c r="M494" i="34"/>
  <c r="N494" i="34" a="1"/>
  <c r="N494" i="34"/>
  <c r="K494" i="34"/>
  <c r="L494" i="34" a="1"/>
  <c r="L494" i="34"/>
  <c r="I494" i="34"/>
  <c r="J494" i="34" a="1"/>
  <c r="J494" i="34"/>
  <c r="G494" i="34"/>
  <c r="H494" i="34" a="1"/>
  <c r="H494" i="34"/>
  <c r="E494" i="34"/>
  <c r="F494" i="34" a="1"/>
  <c r="F494" i="34"/>
  <c r="C494" i="34"/>
  <c r="D494" i="34" a="1"/>
  <c r="D494" i="34"/>
  <c r="N493" i="34"/>
  <c r="A488" i="34"/>
  <c r="M493" i="34"/>
  <c r="L493" i="34"/>
  <c r="K493" i="34"/>
  <c r="J493" i="34"/>
  <c r="I493" i="34"/>
  <c r="H493" i="34"/>
  <c r="G493" i="34"/>
  <c r="F493" i="34"/>
  <c r="E493" i="34"/>
  <c r="D493" i="34"/>
  <c r="C493" i="34"/>
  <c r="N492" i="34"/>
  <c r="M492" i="34"/>
  <c r="L492" i="34"/>
  <c r="K492" i="34"/>
  <c r="J492" i="34"/>
  <c r="I492" i="34"/>
  <c r="H492" i="34"/>
  <c r="G492" i="34"/>
  <c r="F492" i="34"/>
  <c r="E492" i="34"/>
  <c r="D492" i="34"/>
  <c r="C492" i="34"/>
  <c r="N491" i="34"/>
  <c r="M491" i="34"/>
  <c r="L491" i="34"/>
  <c r="K491" i="34"/>
  <c r="J491" i="34"/>
  <c r="I491" i="34"/>
  <c r="H491" i="34"/>
  <c r="G491" i="34"/>
  <c r="F491" i="34"/>
  <c r="E491" i="34"/>
  <c r="D491" i="34"/>
  <c r="C491" i="34"/>
  <c r="N490" i="34"/>
  <c r="M490" i="34"/>
  <c r="L490" i="34"/>
  <c r="K490" i="34"/>
  <c r="J490" i="34"/>
  <c r="I490" i="34"/>
  <c r="H490" i="34"/>
  <c r="G490" i="34"/>
  <c r="F490" i="34"/>
  <c r="E490" i="34"/>
  <c r="D490" i="34"/>
  <c r="C490" i="34"/>
  <c r="N489" i="34"/>
  <c r="M489" i="34"/>
  <c r="L489" i="34"/>
  <c r="K489" i="34"/>
  <c r="J489" i="34"/>
  <c r="I489" i="34"/>
  <c r="H489" i="34"/>
  <c r="G489" i="34"/>
  <c r="F489" i="34"/>
  <c r="E489" i="34"/>
  <c r="D489" i="34"/>
  <c r="C489" i="34"/>
  <c r="V488" i="34"/>
  <c r="U488" i="34"/>
  <c r="R488" i="34"/>
  <c r="Q488" i="34"/>
  <c r="P488" i="34"/>
  <c r="O488" i="34"/>
  <c r="M488" i="34"/>
  <c r="N488" i="34" a="1"/>
  <c r="N488" i="34"/>
  <c r="K488" i="34"/>
  <c r="L488" i="34" a="1"/>
  <c r="L488" i="34"/>
  <c r="I488" i="34"/>
  <c r="J488" i="34" a="1"/>
  <c r="J488" i="34"/>
  <c r="G488" i="34"/>
  <c r="H488" i="34" a="1"/>
  <c r="H488" i="34"/>
  <c r="E488" i="34"/>
  <c r="F488" i="34" a="1"/>
  <c r="F488" i="34"/>
  <c r="C488" i="34"/>
  <c r="D488" i="34" a="1"/>
  <c r="D488" i="34"/>
  <c r="N487" i="34"/>
  <c r="A482" i="34"/>
  <c r="M487" i="34"/>
  <c r="L487" i="34"/>
  <c r="K487" i="34"/>
  <c r="J487" i="34"/>
  <c r="I487" i="34"/>
  <c r="H487" i="34"/>
  <c r="G487" i="34"/>
  <c r="F487" i="34"/>
  <c r="E487" i="34"/>
  <c r="D487" i="34"/>
  <c r="C487" i="34"/>
  <c r="N486" i="34"/>
  <c r="M486" i="34"/>
  <c r="L486" i="34"/>
  <c r="K486" i="34"/>
  <c r="J486" i="34"/>
  <c r="I486" i="34"/>
  <c r="H486" i="34"/>
  <c r="G486" i="34"/>
  <c r="F486" i="34"/>
  <c r="E486" i="34"/>
  <c r="D486" i="34"/>
  <c r="C486" i="34"/>
  <c r="N485" i="34"/>
  <c r="M485" i="34"/>
  <c r="L485" i="34"/>
  <c r="K485" i="34"/>
  <c r="J485" i="34"/>
  <c r="I485" i="34"/>
  <c r="H485" i="34"/>
  <c r="G485" i="34"/>
  <c r="F485" i="34"/>
  <c r="E485" i="34"/>
  <c r="D485" i="34"/>
  <c r="C485" i="34"/>
  <c r="N484" i="34"/>
  <c r="M484" i="34"/>
  <c r="L484" i="34"/>
  <c r="K484" i="34"/>
  <c r="J484" i="34"/>
  <c r="I484" i="34"/>
  <c r="H484" i="34"/>
  <c r="G484" i="34"/>
  <c r="F484" i="34"/>
  <c r="E484" i="34"/>
  <c r="D484" i="34"/>
  <c r="C484" i="34"/>
  <c r="N483" i="34"/>
  <c r="M483" i="34"/>
  <c r="L483" i="34"/>
  <c r="K483" i="34"/>
  <c r="J483" i="34"/>
  <c r="I483" i="34"/>
  <c r="H483" i="34"/>
  <c r="G483" i="34"/>
  <c r="F483" i="34"/>
  <c r="E483" i="34"/>
  <c r="D483" i="34"/>
  <c r="C483" i="34"/>
  <c r="V482" i="34"/>
  <c r="U482" i="34"/>
  <c r="R482" i="34"/>
  <c r="Q482" i="34"/>
  <c r="P482" i="34"/>
  <c r="O482" i="34"/>
  <c r="M482" i="34"/>
  <c r="N482" i="34" a="1"/>
  <c r="N482" i="34"/>
  <c r="K482" i="34"/>
  <c r="L482" i="34" a="1"/>
  <c r="L482" i="34"/>
  <c r="I482" i="34"/>
  <c r="J482" i="34" a="1"/>
  <c r="J482" i="34"/>
  <c r="G482" i="34"/>
  <c r="H482" i="34" a="1"/>
  <c r="H482" i="34"/>
  <c r="E482" i="34"/>
  <c r="F482" i="34" a="1"/>
  <c r="F482" i="34"/>
  <c r="C482" i="34"/>
  <c r="D482" i="34" a="1"/>
  <c r="D482" i="34"/>
  <c r="N481" i="34"/>
  <c r="A476" i="34"/>
  <c r="M481" i="34"/>
  <c r="L481" i="34"/>
  <c r="K481" i="34"/>
  <c r="J481" i="34"/>
  <c r="I481" i="34"/>
  <c r="H481" i="34"/>
  <c r="G481" i="34"/>
  <c r="F481" i="34"/>
  <c r="E481" i="34"/>
  <c r="D481" i="34"/>
  <c r="C481" i="34"/>
  <c r="N480" i="34"/>
  <c r="M480" i="34"/>
  <c r="L480" i="34"/>
  <c r="K480" i="34"/>
  <c r="J480" i="34"/>
  <c r="I480" i="34"/>
  <c r="H480" i="34"/>
  <c r="G480" i="34"/>
  <c r="F480" i="34"/>
  <c r="E480" i="34"/>
  <c r="D480" i="34"/>
  <c r="C480" i="34"/>
  <c r="N479" i="34"/>
  <c r="M479" i="34"/>
  <c r="L479" i="34"/>
  <c r="K479" i="34"/>
  <c r="J479" i="34"/>
  <c r="I479" i="34"/>
  <c r="H479" i="34"/>
  <c r="G479" i="34"/>
  <c r="F479" i="34"/>
  <c r="E479" i="34"/>
  <c r="D479" i="34"/>
  <c r="C479" i="34"/>
  <c r="N478" i="34"/>
  <c r="M478" i="34"/>
  <c r="L478" i="34"/>
  <c r="K478" i="34"/>
  <c r="J478" i="34"/>
  <c r="I478" i="34"/>
  <c r="H478" i="34"/>
  <c r="G478" i="34"/>
  <c r="F478" i="34"/>
  <c r="E478" i="34"/>
  <c r="D478" i="34"/>
  <c r="C478" i="34"/>
  <c r="N477" i="34"/>
  <c r="M477" i="34"/>
  <c r="L477" i="34"/>
  <c r="K477" i="34"/>
  <c r="J477" i="34"/>
  <c r="I477" i="34"/>
  <c r="H477" i="34"/>
  <c r="G477" i="34"/>
  <c r="F477" i="34"/>
  <c r="E477" i="34"/>
  <c r="D477" i="34"/>
  <c r="C477" i="34"/>
  <c r="V476" i="34"/>
  <c r="U476" i="34"/>
  <c r="R476" i="34"/>
  <c r="Q476" i="34"/>
  <c r="P476" i="34"/>
  <c r="O476" i="34"/>
  <c r="M476" i="34"/>
  <c r="N476" i="34" a="1"/>
  <c r="N476" i="34"/>
  <c r="K476" i="34"/>
  <c r="L476" i="34" a="1"/>
  <c r="L476" i="34"/>
  <c r="I476" i="34"/>
  <c r="J476" i="34" a="1"/>
  <c r="J476" i="34"/>
  <c r="G476" i="34"/>
  <c r="H476" i="34" a="1"/>
  <c r="H476" i="34"/>
  <c r="E476" i="34"/>
  <c r="F476" i="34" a="1"/>
  <c r="F476" i="34"/>
  <c r="C476" i="34"/>
  <c r="D476" i="34" a="1"/>
  <c r="D476" i="34"/>
  <c r="N475" i="34"/>
  <c r="A470" i="34"/>
  <c r="M475" i="34"/>
  <c r="L475" i="34"/>
  <c r="K475" i="34"/>
  <c r="J475" i="34"/>
  <c r="I475" i="34"/>
  <c r="H475" i="34"/>
  <c r="G475" i="34"/>
  <c r="F475" i="34"/>
  <c r="E475" i="34"/>
  <c r="D475" i="34"/>
  <c r="C475" i="34"/>
  <c r="N474" i="34"/>
  <c r="M474" i="34"/>
  <c r="L474" i="34"/>
  <c r="K474" i="34"/>
  <c r="J474" i="34"/>
  <c r="I474" i="34"/>
  <c r="H474" i="34"/>
  <c r="G474" i="34"/>
  <c r="F474" i="34"/>
  <c r="E474" i="34"/>
  <c r="D474" i="34"/>
  <c r="C474" i="34"/>
  <c r="N473" i="34"/>
  <c r="M473" i="34"/>
  <c r="L473" i="34"/>
  <c r="K473" i="34"/>
  <c r="J473" i="34"/>
  <c r="I473" i="34"/>
  <c r="H473" i="34"/>
  <c r="G473" i="34"/>
  <c r="F473" i="34"/>
  <c r="E473" i="34"/>
  <c r="D473" i="34"/>
  <c r="C473" i="34"/>
  <c r="N472" i="34"/>
  <c r="M472" i="34"/>
  <c r="L472" i="34"/>
  <c r="K472" i="34"/>
  <c r="J472" i="34"/>
  <c r="I472" i="34"/>
  <c r="H472" i="34"/>
  <c r="G472" i="34"/>
  <c r="F472" i="34"/>
  <c r="E472" i="34"/>
  <c r="D472" i="34"/>
  <c r="C472" i="34"/>
  <c r="N471" i="34"/>
  <c r="M471" i="34"/>
  <c r="L471" i="34"/>
  <c r="K471" i="34"/>
  <c r="J471" i="34"/>
  <c r="I471" i="34"/>
  <c r="H471" i="34"/>
  <c r="G471" i="34"/>
  <c r="F471" i="34"/>
  <c r="E471" i="34"/>
  <c r="D471" i="34"/>
  <c r="C471" i="34"/>
  <c r="V470" i="34"/>
  <c r="U470" i="34"/>
  <c r="R470" i="34"/>
  <c r="Q470" i="34"/>
  <c r="P470" i="34"/>
  <c r="O470" i="34"/>
  <c r="M470" i="34"/>
  <c r="N470" i="34" a="1"/>
  <c r="N470" i="34"/>
  <c r="K470" i="34"/>
  <c r="L470" i="34" a="1"/>
  <c r="L470" i="34"/>
  <c r="I470" i="34"/>
  <c r="J470" i="34" a="1"/>
  <c r="J470" i="34"/>
  <c r="G470" i="34"/>
  <c r="H470" i="34" a="1"/>
  <c r="H470" i="34"/>
  <c r="E470" i="34"/>
  <c r="F470" i="34" a="1"/>
  <c r="F470" i="34"/>
  <c r="C470" i="34"/>
  <c r="D470" i="34" a="1"/>
  <c r="D470" i="34"/>
  <c r="N469" i="34"/>
  <c r="A464" i="34"/>
  <c r="M469" i="34"/>
  <c r="L469" i="34"/>
  <c r="K469" i="34"/>
  <c r="J469" i="34"/>
  <c r="I469" i="34"/>
  <c r="H469" i="34"/>
  <c r="G469" i="34"/>
  <c r="F469" i="34"/>
  <c r="E469" i="34"/>
  <c r="D469" i="34"/>
  <c r="C469" i="34"/>
  <c r="N468" i="34"/>
  <c r="M468" i="34"/>
  <c r="L468" i="34"/>
  <c r="K468" i="34"/>
  <c r="J468" i="34"/>
  <c r="I468" i="34"/>
  <c r="H468" i="34"/>
  <c r="G468" i="34"/>
  <c r="F468" i="34"/>
  <c r="E468" i="34"/>
  <c r="D468" i="34"/>
  <c r="C468" i="34"/>
  <c r="N467" i="34"/>
  <c r="M467" i="34"/>
  <c r="L467" i="34"/>
  <c r="K467" i="34"/>
  <c r="J467" i="34"/>
  <c r="I467" i="34"/>
  <c r="H467" i="34"/>
  <c r="G467" i="34"/>
  <c r="F467" i="34"/>
  <c r="E467" i="34"/>
  <c r="D467" i="34"/>
  <c r="C467" i="34"/>
  <c r="N466" i="34"/>
  <c r="M466" i="34"/>
  <c r="L466" i="34"/>
  <c r="K466" i="34"/>
  <c r="J466" i="34"/>
  <c r="I466" i="34"/>
  <c r="H466" i="34"/>
  <c r="G466" i="34"/>
  <c r="F466" i="34"/>
  <c r="E466" i="34"/>
  <c r="D466" i="34"/>
  <c r="C466" i="34"/>
  <c r="N465" i="34"/>
  <c r="M465" i="34"/>
  <c r="L465" i="34"/>
  <c r="K465" i="34"/>
  <c r="J465" i="34"/>
  <c r="I465" i="34"/>
  <c r="H465" i="34"/>
  <c r="G465" i="34"/>
  <c r="F465" i="34"/>
  <c r="E465" i="34"/>
  <c r="D465" i="34"/>
  <c r="C465" i="34"/>
  <c r="V464" i="34"/>
  <c r="U464" i="34"/>
  <c r="R464" i="34"/>
  <c r="Q464" i="34"/>
  <c r="P464" i="34"/>
  <c r="O464" i="34"/>
  <c r="M464" i="34"/>
  <c r="N464" i="34" a="1"/>
  <c r="N464" i="34"/>
  <c r="K464" i="34"/>
  <c r="L464" i="34" a="1"/>
  <c r="L464" i="34"/>
  <c r="I464" i="34"/>
  <c r="J464" i="34" a="1"/>
  <c r="J464" i="34"/>
  <c r="G464" i="34"/>
  <c r="H464" i="34" a="1"/>
  <c r="H464" i="34"/>
  <c r="E464" i="34"/>
  <c r="F464" i="34" a="1"/>
  <c r="F464" i="34"/>
  <c r="C464" i="34"/>
  <c r="D464" i="34" a="1"/>
  <c r="D464" i="34"/>
  <c r="N463" i="34"/>
  <c r="A458" i="34"/>
  <c r="M463" i="34"/>
  <c r="L463" i="34"/>
  <c r="K463" i="34"/>
  <c r="J463" i="34"/>
  <c r="I463" i="34"/>
  <c r="H463" i="34"/>
  <c r="G463" i="34"/>
  <c r="F463" i="34"/>
  <c r="E463" i="34"/>
  <c r="D463" i="34"/>
  <c r="C463" i="34"/>
  <c r="N462" i="34"/>
  <c r="M462" i="34"/>
  <c r="L462" i="34"/>
  <c r="K462" i="34"/>
  <c r="J462" i="34"/>
  <c r="I462" i="34"/>
  <c r="H462" i="34"/>
  <c r="G462" i="34"/>
  <c r="F462" i="34"/>
  <c r="E462" i="34"/>
  <c r="D462" i="34"/>
  <c r="C462" i="34"/>
  <c r="N461" i="34"/>
  <c r="M461" i="34"/>
  <c r="L461" i="34"/>
  <c r="K461" i="34"/>
  <c r="J461" i="34"/>
  <c r="I461" i="34"/>
  <c r="H461" i="34"/>
  <c r="G461" i="34"/>
  <c r="F461" i="34"/>
  <c r="E461" i="34"/>
  <c r="D461" i="34"/>
  <c r="C461" i="34"/>
  <c r="N460" i="34"/>
  <c r="M460" i="34"/>
  <c r="L460" i="34"/>
  <c r="K460" i="34"/>
  <c r="J460" i="34"/>
  <c r="I460" i="34"/>
  <c r="H460" i="34"/>
  <c r="G460" i="34"/>
  <c r="F460" i="34"/>
  <c r="E460" i="34"/>
  <c r="D460" i="34"/>
  <c r="C460" i="34"/>
  <c r="N459" i="34"/>
  <c r="M459" i="34"/>
  <c r="L459" i="34"/>
  <c r="K459" i="34"/>
  <c r="J459" i="34"/>
  <c r="I459" i="34"/>
  <c r="H459" i="34"/>
  <c r="G459" i="34"/>
  <c r="F459" i="34"/>
  <c r="E459" i="34"/>
  <c r="D459" i="34"/>
  <c r="C459" i="34"/>
  <c r="V458" i="34"/>
  <c r="U458" i="34"/>
  <c r="R458" i="34"/>
  <c r="Q458" i="34"/>
  <c r="P458" i="34"/>
  <c r="O458" i="34"/>
  <c r="M458" i="34"/>
  <c r="N458" i="34" a="1"/>
  <c r="N458" i="34"/>
  <c r="K458" i="34"/>
  <c r="L458" i="34" a="1"/>
  <c r="L458" i="34"/>
  <c r="I458" i="34"/>
  <c r="J458" i="34" a="1"/>
  <c r="J458" i="34"/>
  <c r="G458" i="34"/>
  <c r="H458" i="34" a="1"/>
  <c r="H458" i="34"/>
  <c r="E458" i="34"/>
  <c r="F458" i="34" a="1"/>
  <c r="F458" i="34"/>
  <c r="C458" i="34"/>
  <c r="D458" i="34" a="1"/>
  <c r="D458" i="34"/>
  <c r="N457" i="34"/>
  <c r="A452" i="34"/>
  <c r="M457" i="34"/>
  <c r="L457" i="34"/>
  <c r="K457" i="34"/>
  <c r="J457" i="34"/>
  <c r="I457" i="34"/>
  <c r="H457" i="34"/>
  <c r="G457" i="34"/>
  <c r="F457" i="34"/>
  <c r="E457" i="34"/>
  <c r="D457" i="34"/>
  <c r="C457" i="34"/>
  <c r="N456" i="34"/>
  <c r="M456" i="34"/>
  <c r="L456" i="34"/>
  <c r="K456" i="34"/>
  <c r="J456" i="34"/>
  <c r="I456" i="34"/>
  <c r="H456" i="34"/>
  <c r="G456" i="34"/>
  <c r="F456" i="34"/>
  <c r="E456" i="34"/>
  <c r="D456" i="34"/>
  <c r="C456" i="34"/>
  <c r="N455" i="34"/>
  <c r="M455" i="34"/>
  <c r="L455" i="34"/>
  <c r="K455" i="34"/>
  <c r="J455" i="34"/>
  <c r="I455" i="34"/>
  <c r="H455" i="34"/>
  <c r="G455" i="34"/>
  <c r="F455" i="34"/>
  <c r="E455" i="34"/>
  <c r="D455" i="34"/>
  <c r="C455" i="34"/>
  <c r="N454" i="34"/>
  <c r="M454" i="34"/>
  <c r="L454" i="34"/>
  <c r="K454" i="34"/>
  <c r="J454" i="34"/>
  <c r="I454" i="34"/>
  <c r="H454" i="34"/>
  <c r="G454" i="34"/>
  <c r="F454" i="34"/>
  <c r="E454" i="34"/>
  <c r="D454" i="34"/>
  <c r="C454" i="34"/>
  <c r="N453" i="34"/>
  <c r="M453" i="34"/>
  <c r="L453" i="34"/>
  <c r="K453" i="34"/>
  <c r="J453" i="34"/>
  <c r="I453" i="34"/>
  <c r="H453" i="34"/>
  <c r="G453" i="34"/>
  <c r="F453" i="34"/>
  <c r="E453" i="34"/>
  <c r="D453" i="34"/>
  <c r="C453" i="34"/>
  <c r="V452" i="34"/>
  <c r="U452" i="34"/>
  <c r="R452" i="34"/>
  <c r="Q452" i="34"/>
  <c r="P452" i="34"/>
  <c r="O452" i="34"/>
  <c r="M452" i="34"/>
  <c r="N452" i="34" a="1"/>
  <c r="N452" i="34"/>
  <c r="K452" i="34"/>
  <c r="L452" i="34" a="1"/>
  <c r="L452" i="34"/>
  <c r="I452" i="34"/>
  <c r="J452" i="34" a="1"/>
  <c r="J452" i="34"/>
  <c r="G452" i="34"/>
  <c r="H452" i="34" a="1"/>
  <c r="H452" i="34"/>
  <c r="E452" i="34"/>
  <c r="F452" i="34" a="1"/>
  <c r="F452" i="34"/>
  <c r="C452" i="34"/>
  <c r="D452" i="34" a="1"/>
  <c r="D452" i="34"/>
  <c r="N451" i="34"/>
  <c r="A446" i="34"/>
  <c r="M451" i="34"/>
  <c r="L451" i="34"/>
  <c r="K451" i="34"/>
  <c r="J451" i="34"/>
  <c r="I451" i="34"/>
  <c r="H451" i="34"/>
  <c r="G451" i="34"/>
  <c r="F451" i="34"/>
  <c r="E451" i="34"/>
  <c r="D451" i="34"/>
  <c r="C451" i="34"/>
  <c r="N450" i="34"/>
  <c r="M450" i="34"/>
  <c r="L450" i="34"/>
  <c r="K450" i="34"/>
  <c r="J450" i="34"/>
  <c r="I450" i="34"/>
  <c r="H450" i="34"/>
  <c r="G450" i="34"/>
  <c r="F450" i="34"/>
  <c r="E450" i="34"/>
  <c r="D450" i="34"/>
  <c r="C450" i="34"/>
  <c r="N449" i="34"/>
  <c r="M449" i="34"/>
  <c r="L449" i="34"/>
  <c r="K449" i="34"/>
  <c r="J449" i="34"/>
  <c r="I449" i="34"/>
  <c r="H449" i="34"/>
  <c r="G449" i="34"/>
  <c r="F449" i="34"/>
  <c r="E449" i="34"/>
  <c r="D449" i="34"/>
  <c r="C449" i="34"/>
  <c r="N448" i="34"/>
  <c r="M448" i="34"/>
  <c r="L448" i="34"/>
  <c r="K448" i="34"/>
  <c r="J448" i="34"/>
  <c r="I448" i="34"/>
  <c r="H448" i="34"/>
  <c r="G448" i="34"/>
  <c r="F448" i="34"/>
  <c r="E448" i="34"/>
  <c r="D448" i="34"/>
  <c r="C448" i="34"/>
  <c r="N447" i="34"/>
  <c r="M447" i="34"/>
  <c r="L447" i="34"/>
  <c r="K447" i="34"/>
  <c r="J447" i="34"/>
  <c r="I447" i="34"/>
  <c r="H447" i="34"/>
  <c r="G447" i="34"/>
  <c r="F447" i="34"/>
  <c r="E447" i="34"/>
  <c r="D447" i="34"/>
  <c r="C447" i="34"/>
  <c r="V446" i="34"/>
  <c r="U446" i="34"/>
  <c r="R446" i="34"/>
  <c r="Q446" i="34"/>
  <c r="P446" i="34"/>
  <c r="O446" i="34"/>
  <c r="M446" i="34"/>
  <c r="N446" i="34" a="1"/>
  <c r="N446" i="34"/>
  <c r="K446" i="34"/>
  <c r="L446" i="34" a="1"/>
  <c r="L446" i="34"/>
  <c r="I446" i="34"/>
  <c r="J446" i="34" a="1"/>
  <c r="J446" i="34"/>
  <c r="G446" i="34"/>
  <c r="H446" i="34" a="1"/>
  <c r="H446" i="34"/>
  <c r="E446" i="34"/>
  <c r="F446" i="34" a="1"/>
  <c r="F446" i="34"/>
  <c r="C446" i="34"/>
  <c r="D446" i="34" a="1"/>
  <c r="D446" i="34"/>
  <c r="N445" i="34"/>
  <c r="A440" i="34"/>
  <c r="M445" i="34"/>
  <c r="L445" i="34"/>
  <c r="K445" i="34"/>
  <c r="J445" i="34"/>
  <c r="I445" i="34"/>
  <c r="H445" i="34"/>
  <c r="G445" i="34"/>
  <c r="F445" i="34"/>
  <c r="E445" i="34"/>
  <c r="D445" i="34"/>
  <c r="C445" i="34"/>
  <c r="N444" i="34"/>
  <c r="M444" i="34"/>
  <c r="L444" i="34"/>
  <c r="K444" i="34"/>
  <c r="J444" i="34"/>
  <c r="I444" i="34"/>
  <c r="H444" i="34"/>
  <c r="G444" i="34"/>
  <c r="F444" i="34"/>
  <c r="E444" i="34"/>
  <c r="D444" i="34"/>
  <c r="C444" i="34"/>
  <c r="N443" i="34"/>
  <c r="M443" i="34"/>
  <c r="L443" i="34"/>
  <c r="K443" i="34"/>
  <c r="J443" i="34"/>
  <c r="I443" i="34"/>
  <c r="H443" i="34"/>
  <c r="G443" i="34"/>
  <c r="F443" i="34"/>
  <c r="E443" i="34"/>
  <c r="D443" i="34"/>
  <c r="C443" i="34"/>
  <c r="N442" i="34"/>
  <c r="M442" i="34"/>
  <c r="L442" i="34"/>
  <c r="K442" i="34"/>
  <c r="J442" i="34"/>
  <c r="I442" i="34"/>
  <c r="H442" i="34"/>
  <c r="G442" i="34"/>
  <c r="F442" i="34"/>
  <c r="E442" i="34"/>
  <c r="D442" i="34"/>
  <c r="C442" i="34"/>
  <c r="N441" i="34"/>
  <c r="M441" i="34"/>
  <c r="L441" i="34"/>
  <c r="K441" i="34"/>
  <c r="J441" i="34"/>
  <c r="I441" i="34"/>
  <c r="H441" i="34"/>
  <c r="G441" i="34"/>
  <c r="F441" i="34"/>
  <c r="E441" i="34"/>
  <c r="D441" i="34"/>
  <c r="C441" i="34"/>
  <c r="V440" i="34"/>
  <c r="U440" i="34"/>
  <c r="R440" i="34"/>
  <c r="Q440" i="34"/>
  <c r="P440" i="34"/>
  <c r="O440" i="34"/>
  <c r="M440" i="34"/>
  <c r="N440" i="34" a="1"/>
  <c r="N440" i="34"/>
  <c r="K440" i="34"/>
  <c r="L440" i="34" a="1"/>
  <c r="L440" i="34"/>
  <c r="I440" i="34"/>
  <c r="J440" i="34" a="1"/>
  <c r="J440" i="34"/>
  <c r="G440" i="34"/>
  <c r="H440" i="34" a="1"/>
  <c r="H440" i="34"/>
  <c r="E440" i="34"/>
  <c r="F440" i="34" a="1"/>
  <c r="F440" i="34"/>
  <c r="C440" i="34"/>
  <c r="D440" i="34" a="1"/>
  <c r="D440" i="34"/>
  <c r="N439" i="34"/>
  <c r="A434" i="34"/>
  <c r="M439" i="34"/>
  <c r="L439" i="34"/>
  <c r="K439" i="34"/>
  <c r="J439" i="34"/>
  <c r="I439" i="34"/>
  <c r="H439" i="34"/>
  <c r="G439" i="34"/>
  <c r="F439" i="34"/>
  <c r="E439" i="34"/>
  <c r="D439" i="34"/>
  <c r="C439" i="34"/>
  <c r="N438" i="34"/>
  <c r="M438" i="34"/>
  <c r="L438" i="34"/>
  <c r="K438" i="34"/>
  <c r="J438" i="34"/>
  <c r="I438" i="34"/>
  <c r="H438" i="34"/>
  <c r="G438" i="34"/>
  <c r="F438" i="34"/>
  <c r="E438" i="34"/>
  <c r="D438" i="34"/>
  <c r="C438" i="34"/>
  <c r="N437" i="34"/>
  <c r="M437" i="34"/>
  <c r="L437" i="34"/>
  <c r="K437" i="34"/>
  <c r="J437" i="34"/>
  <c r="I437" i="34"/>
  <c r="H437" i="34"/>
  <c r="G437" i="34"/>
  <c r="F437" i="34"/>
  <c r="E437" i="34"/>
  <c r="D437" i="34"/>
  <c r="C437" i="34"/>
  <c r="N436" i="34"/>
  <c r="M436" i="34"/>
  <c r="L436" i="34"/>
  <c r="K436" i="34"/>
  <c r="J436" i="34"/>
  <c r="I436" i="34"/>
  <c r="H436" i="34"/>
  <c r="G436" i="34"/>
  <c r="F436" i="34"/>
  <c r="E436" i="34"/>
  <c r="D436" i="34"/>
  <c r="C436" i="34"/>
  <c r="N435" i="34"/>
  <c r="M435" i="34"/>
  <c r="L435" i="34"/>
  <c r="K435" i="34"/>
  <c r="J435" i="34"/>
  <c r="I435" i="34"/>
  <c r="H435" i="34"/>
  <c r="G435" i="34"/>
  <c r="F435" i="34"/>
  <c r="E435" i="34"/>
  <c r="D435" i="34"/>
  <c r="C435" i="34"/>
  <c r="V434" i="34"/>
  <c r="U434" i="34"/>
  <c r="R434" i="34"/>
  <c r="Q434" i="34"/>
  <c r="P434" i="34"/>
  <c r="O434" i="34"/>
  <c r="M434" i="34"/>
  <c r="N434" i="34" a="1"/>
  <c r="N434" i="34"/>
  <c r="K434" i="34"/>
  <c r="L434" i="34" a="1"/>
  <c r="L434" i="34"/>
  <c r="I434" i="34"/>
  <c r="J434" i="34" a="1"/>
  <c r="J434" i="34"/>
  <c r="G434" i="34"/>
  <c r="H434" i="34" a="1"/>
  <c r="H434" i="34"/>
  <c r="E434" i="34"/>
  <c r="F434" i="34" a="1"/>
  <c r="F434" i="34"/>
  <c r="C434" i="34"/>
  <c r="D434" i="34" a="1"/>
  <c r="D434" i="34"/>
  <c r="N433" i="34"/>
  <c r="A428" i="34"/>
  <c r="M433" i="34"/>
  <c r="L433" i="34"/>
  <c r="K433" i="34"/>
  <c r="J433" i="34"/>
  <c r="I433" i="34"/>
  <c r="H433" i="34"/>
  <c r="G433" i="34"/>
  <c r="F433" i="34"/>
  <c r="E433" i="34"/>
  <c r="D433" i="34"/>
  <c r="C433" i="34"/>
  <c r="N432" i="34"/>
  <c r="M432" i="34"/>
  <c r="L432" i="34"/>
  <c r="K432" i="34"/>
  <c r="J432" i="34"/>
  <c r="I432" i="34"/>
  <c r="H432" i="34"/>
  <c r="G432" i="34"/>
  <c r="F432" i="34"/>
  <c r="E432" i="34"/>
  <c r="D432" i="34"/>
  <c r="C432" i="34"/>
  <c r="N431" i="34"/>
  <c r="M431" i="34"/>
  <c r="L431" i="34"/>
  <c r="K431" i="34"/>
  <c r="J431" i="34"/>
  <c r="I431" i="34"/>
  <c r="H431" i="34"/>
  <c r="G431" i="34"/>
  <c r="F431" i="34"/>
  <c r="E431" i="34"/>
  <c r="D431" i="34"/>
  <c r="C431" i="34"/>
  <c r="N430" i="34"/>
  <c r="M430" i="34"/>
  <c r="L430" i="34"/>
  <c r="K430" i="34"/>
  <c r="J430" i="34"/>
  <c r="I430" i="34"/>
  <c r="H430" i="34"/>
  <c r="G430" i="34"/>
  <c r="F430" i="34"/>
  <c r="E430" i="34"/>
  <c r="D430" i="34"/>
  <c r="C430" i="34"/>
  <c r="N429" i="34"/>
  <c r="M429" i="34"/>
  <c r="L429" i="34"/>
  <c r="K429" i="34"/>
  <c r="J429" i="34"/>
  <c r="I429" i="34"/>
  <c r="H429" i="34"/>
  <c r="G429" i="34"/>
  <c r="F429" i="34"/>
  <c r="E429" i="34"/>
  <c r="D429" i="34"/>
  <c r="C429" i="34"/>
  <c r="V428" i="34"/>
  <c r="U428" i="34"/>
  <c r="R428" i="34"/>
  <c r="Q428" i="34"/>
  <c r="P428" i="34"/>
  <c r="O428" i="34"/>
  <c r="M428" i="34"/>
  <c r="N428" i="34" a="1"/>
  <c r="N428" i="34"/>
  <c r="K428" i="34"/>
  <c r="L428" i="34" a="1"/>
  <c r="L428" i="34"/>
  <c r="I428" i="34"/>
  <c r="J428" i="34" a="1"/>
  <c r="J428" i="34"/>
  <c r="G428" i="34"/>
  <c r="H428" i="34" a="1"/>
  <c r="H428" i="34"/>
  <c r="E428" i="34"/>
  <c r="F428" i="34" a="1"/>
  <c r="F428" i="34"/>
  <c r="C428" i="34"/>
  <c r="D428" i="34" a="1"/>
  <c r="D428" i="34"/>
  <c r="N427" i="34"/>
  <c r="A422" i="34"/>
  <c r="M427" i="34"/>
  <c r="L427" i="34"/>
  <c r="K427" i="34"/>
  <c r="J427" i="34"/>
  <c r="I427" i="34"/>
  <c r="H427" i="34"/>
  <c r="G427" i="34"/>
  <c r="F427" i="34"/>
  <c r="E427" i="34"/>
  <c r="D427" i="34"/>
  <c r="C427" i="34"/>
  <c r="N426" i="34"/>
  <c r="M426" i="34"/>
  <c r="L426" i="34"/>
  <c r="K426" i="34"/>
  <c r="J426" i="34"/>
  <c r="I426" i="34"/>
  <c r="H426" i="34"/>
  <c r="G426" i="34"/>
  <c r="F426" i="34"/>
  <c r="E426" i="34"/>
  <c r="D426" i="34"/>
  <c r="C426" i="34"/>
  <c r="N425" i="34"/>
  <c r="M425" i="34"/>
  <c r="L425" i="34"/>
  <c r="K425" i="34"/>
  <c r="J425" i="34"/>
  <c r="I425" i="34"/>
  <c r="H425" i="34"/>
  <c r="G425" i="34"/>
  <c r="F425" i="34"/>
  <c r="E425" i="34"/>
  <c r="D425" i="34"/>
  <c r="C425" i="34"/>
  <c r="N424" i="34"/>
  <c r="M424" i="34"/>
  <c r="L424" i="34"/>
  <c r="K424" i="34"/>
  <c r="J424" i="34"/>
  <c r="I424" i="34"/>
  <c r="H424" i="34"/>
  <c r="G424" i="34"/>
  <c r="F424" i="34"/>
  <c r="E424" i="34"/>
  <c r="D424" i="34"/>
  <c r="C424" i="34"/>
  <c r="N423" i="34"/>
  <c r="M423" i="34"/>
  <c r="L423" i="34"/>
  <c r="K423" i="34"/>
  <c r="J423" i="34"/>
  <c r="I423" i="34"/>
  <c r="H423" i="34"/>
  <c r="G423" i="34"/>
  <c r="F423" i="34"/>
  <c r="E423" i="34"/>
  <c r="D423" i="34"/>
  <c r="C423" i="34"/>
  <c r="V422" i="34"/>
  <c r="U422" i="34"/>
  <c r="R422" i="34"/>
  <c r="Q422" i="34"/>
  <c r="P422" i="34"/>
  <c r="O422" i="34"/>
  <c r="M422" i="34"/>
  <c r="N422" i="34" a="1"/>
  <c r="N422" i="34"/>
  <c r="K422" i="34"/>
  <c r="L422" i="34" a="1"/>
  <c r="L422" i="34"/>
  <c r="I422" i="34"/>
  <c r="J422" i="34" a="1"/>
  <c r="J422" i="34"/>
  <c r="G422" i="34"/>
  <c r="H422" i="34" a="1"/>
  <c r="H422" i="34"/>
  <c r="E422" i="34"/>
  <c r="F422" i="34" a="1"/>
  <c r="F422" i="34"/>
  <c r="C422" i="34"/>
  <c r="D422" i="34" a="1"/>
  <c r="D422" i="34"/>
  <c r="N421" i="34"/>
  <c r="A416" i="34"/>
  <c r="M421" i="34"/>
  <c r="L421" i="34"/>
  <c r="K421" i="34"/>
  <c r="J421" i="34"/>
  <c r="I421" i="34"/>
  <c r="H421" i="34"/>
  <c r="G421" i="34"/>
  <c r="F421" i="34"/>
  <c r="E421" i="34"/>
  <c r="D421" i="34"/>
  <c r="C421" i="34"/>
  <c r="N420" i="34"/>
  <c r="M420" i="34"/>
  <c r="L420" i="34"/>
  <c r="K420" i="34"/>
  <c r="J420" i="34"/>
  <c r="I420" i="34"/>
  <c r="H420" i="34"/>
  <c r="G420" i="34"/>
  <c r="F420" i="34"/>
  <c r="E420" i="34"/>
  <c r="D420" i="34"/>
  <c r="C420" i="34"/>
  <c r="N419" i="34"/>
  <c r="M419" i="34"/>
  <c r="L419" i="34"/>
  <c r="K419" i="34"/>
  <c r="J419" i="34"/>
  <c r="I419" i="34"/>
  <c r="H419" i="34"/>
  <c r="G419" i="34"/>
  <c r="F419" i="34"/>
  <c r="E419" i="34"/>
  <c r="D419" i="34"/>
  <c r="C419" i="34"/>
  <c r="N418" i="34"/>
  <c r="M418" i="34"/>
  <c r="L418" i="34"/>
  <c r="K418" i="34"/>
  <c r="J418" i="34"/>
  <c r="I418" i="34"/>
  <c r="H418" i="34"/>
  <c r="G418" i="34"/>
  <c r="F418" i="34"/>
  <c r="E418" i="34"/>
  <c r="D418" i="34"/>
  <c r="C418" i="34"/>
  <c r="N417" i="34"/>
  <c r="M417" i="34"/>
  <c r="L417" i="34"/>
  <c r="K417" i="34"/>
  <c r="J417" i="34"/>
  <c r="I417" i="34"/>
  <c r="H417" i="34"/>
  <c r="G417" i="34"/>
  <c r="F417" i="34"/>
  <c r="E417" i="34"/>
  <c r="D417" i="34"/>
  <c r="C417" i="34"/>
  <c r="V416" i="34"/>
  <c r="U416" i="34"/>
  <c r="R416" i="34"/>
  <c r="Q416" i="34"/>
  <c r="P416" i="34"/>
  <c r="O416" i="34"/>
  <c r="M416" i="34"/>
  <c r="N416" i="34" a="1"/>
  <c r="N416" i="34"/>
  <c r="K416" i="34"/>
  <c r="L416" i="34" a="1"/>
  <c r="L416" i="34"/>
  <c r="I416" i="34"/>
  <c r="J416" i="34" a="1"/>
  <c r="J416" i="34"/>
  <c r="G416" i="34"/>
  <c r="H416" i="34" a="1"/>
  <c r="H416" i="34"/>
  <c r="E416" i="34"/>
  <c r="F416" i="34" a="1"/>
  <c r="F416" i="34"/>
  <c r="C416" i="34"/>
  <c r="D416" i="34" a="1"/>
  <c r="D416" i="34"/>
  <c r="N415" i="34"/>
  <c r="A410" i="34"/>
  <c r="M415" i="34"/>
  <c r="L415" i="34"/>
  <c r="K415" i="34"/>
  <c r="J415" i="34"/>
  <c r="I415" i="34"/>
  <c r="H415" i="34"/>
  <c r="G415" i="34"/>
  <c r="F415" i="34"/>
  <c r="E415" i="34"/>
  <c r="D415" i="34"/>
  <c r="C415" i="34"/>
  <c r="N414" i="34"/>
  <c r="M414" i="34"/>
  <c r="L414" i="34"/>
  <c r="K414" i="34"/>
  <c r="J414" i="34"/>
  <c r="I414" i="34"/>
  <c r="H414" i="34"/>
  <c r="G414" i="34"/>
  <c r="F414" i="34"/>
  <c r="E414" i="34"/>
  <c r="D414" i="34"/>
  <c r="C414" i="34"/>
  <c r="N413" i="34"/>
  <c r="M413" i="34"/>
  <c r="L413" i="34"/>
  <c r="K413" i="34"/>
  <c r="J413" i="34"/>
  <c r="I413" i="34"/>
  <c r="H413" i="34"/>
  <c r="G413" i="34"/>
  <c r="F413" i="34"/>
  <c r="E413" i="34"/>
  <c r="D413" i="34"/>
  <c r="C413" i="34"/>
  <c r="N412" i="34"/>
  <c r="M412" i="34"/>
  <c r="L412" i="34"/>
  <c r="K412" i="34"/>
  <c r="J412" i="34"/>
  <c r="I412" i="34"/>
  <c r="H412" i="34"/>
  <c r="G412" i="34"/>
  <c r="F412" i="34"/>
  <c r="E412" i="34"/>
  <c r="D412" i="34"/>
  <c r="C412" i="34"/>
  <c r="N411" i="34"/>
  <c r="M411" i="34"/>
  <c r="L411" i="34"/>
  <c r="K411" i="34"/>
  <c r="J411" i="34"/>
  <c r="I411" i="34"/>
  <c r="H411" i="34"/>
  <c r="G411" i="34"/>
  <c r="F411" i="34"/>
  <c r="E411" i="34"/>
  <c r="D411" i="34"/>
  <c r="C411" i="34"/>
  <c r="V410" i="34"/>
  <c r="U410" i="34"/>
  <c r="R410" i="34"/>
  <c r="Q410" i="34"/>
  <c r="P410" i="34"/>
  <c r="O410" i="34"/>
  <c r="M410" i="34"/>
  <c r="N410" i="34" a="1"/>
  <c r="N410" i="34"/>
  <c r="K410" i="34"/>
  <c r="L410" i="34" a="1"/>
  <c r="L410" i="34"/>
  <c r="I410" i="34"/>
  <c r="J410" i="34" a="1"/>
  <c r="J410" i="34"/>
  <c r="G410" i="34"/>
  <c r="H410" i="34" a="1"/>
  <c r="H410" i="34"/>
  <c r="E410" i="34"/>
  <c r="F410" i="34" a="1"/>
  <c r="F410" i="34"/>
  <c r="C410" i="34"/>
  <c r="D410" i="34" a="1"/>
  <c r="D410" i="34"/>
  <c r="N409" i="34"/>
  <c r="A404" i="34"/>
  <c r="M409" i="34"/>
  <c r="L409" i="34"/>
  <c r="K409" i="34"/>
  <c r="J409" i="34"/>
  <c r="I409" i="34"/>
  <c r="H409" i="34"/>
  <c r="G409" i="34"/>
  <c r="F409" i="34"/>
  <c r="E409" i="34"/>
  <c r="D409" i="34"/>
  <c r="C409" i="34"/>
  <c r="N408" i="34"/>
  <c r="M408" i="34"/>
  <c r="L408" i="34"/>
  <c r="K408" i="34"/>
  <c r="J408" i="34"/>
  <c r="I408" i="34"/>
  <c r="H408" i="34"/>
  <c r="G408" i="34"/>
  <c r="F408" i="34"/>
  <c r="E408" i="34"/>
  <c r="D408" i="34"/>
  <c r="C408" i="34"/>
  <c r="N407" i="34"/>
  <c r="M407" i="34"/>
  <c r="L407" i="34"/>
  <c r="K407" i="34"/>
  <c r="J407" i="34"/>
  <c r="I407" i="34"/>
  <c r="H407" i="34"/>
  <c r="G407" i="34"/>
  <c r="F407" i="34"/>
  <c r="E407" i="34"/>
  <c r="D407" i="34"/>
  <c r="C407" i="34"/>
  <c r="N406" i="34"/>
  <c r="M406" i="34"/>
  <c r="L406" i="34"/>
  <c r="K406" i="34"/>
  <c r="J406" i="34"/>
  <c r="I406" i="34"/>
  <c r="H406" i="34"/>
  <c r="G406" i="34"/>
  <c r="F406" i="34"/>
  <c r="E406" i="34"/>
  <c r="D406" i="34"/>
  <c r="C406" i="34"/>
  <c r="N405" i="34"/>
  <c r="M405" i="34"/>
  <c r="L405" i="34"/>
  <c r="K405" i="34"/>
  <c r="J405" i="34"/>
  <c r="I405" i="34"/>
  <c r="H405" i="34"/>
  <c r="G405" i="34"/>
  <c r="F405" i="34"/>
  <c r="E405" i="34"/>
  <c r="D405" i="34"/>
  <c r="C405" i="34"/>
  <c r="V404" i="34"/>
  <c r="U404" i="34"/>
  <c r="R404" i="34"/>
  <c r="Q404" i="34"/>
  <c r="P404" i="34"/>
  <c r="O404" i="34"/>
  <c r="M404" i="34"/>
  <c r="N404" i="34" a="1"/>
  <c r="N404" i="34"/>
  <c r="K404" i="34"/>
  <c r="L404" i="34" a="1"/>
  <c r="L404" i="34"/>
  <c r="I404" i="34"/>
  <c r="J404" i="34" a="1"/>
  <c r="J404" i="34"/>
  <c r="G404" i="34"/>
  <c r="H404" i="34" a="1"/>
  <c r="H404" i="34"/>
  <c r="E404" i="34"/>
  <c r="F404" i="34" a="1"/>
  <c r="F404" i="34"/>
  <c r="C404" i="34"/>
  <c r="D404" i="34" a="1"/>
  <c r="D404" i="34"/>
  <c r="N403" i="34"/>
  <c r="A398" i="34"/>
  <c r="M403" i="34"/>
  <c r="L403" i="34"/>
  <c r="K403" i="34"/>
  <c r="J403" i="34"/>
  <c r="I403" i="34"/>
  <c r="H403" i="34"/>
  <c r="G403" i="34"/>
  <c r="F403" i="34"/>
  <c r="E403" i="34"/>
  <c r="D403" i="34"/>
  <c r="C403" i="34"/>
  <c r="N402" i="34"/>
  <c r="M402" i="34"/>
  <c r="L402" i="34"/>
  <c r="K402" i="34"/>
  <c r="J402" i="34"/>
  <c r="I402" i="34"/>
  <c r="H402" i="34"/>
  <c r="G402" i="34"/>
  <c r="F402" i="34"/>
  <c r="E402" i="34"/>
  <c r="D402" i="34"/>
  <c r="C402" i="34"/>
  <c r="N401" i="34"/>
  <c r="M401" i="34"/>
  <c r="L401" i="34"/>
  <c r="K401" i="34"/>
  <c r="J401" i="34"/>
  <c r="I401" i="34"/>
  <c r="H401" i="34"/>
  <c r="G401" i="34"/>
  <c r="F401" i="34"/>
  <c r="E401" i="34"/>
  <c r="D401" i="34"/>
  <c r="C401" i="34"/>
  <c r="N400" i="34"/>
  <c r="M400" i="34"/>
  <c r="L400" i="34"/>
  <c r="K400" i="34"/>
  <c r="J400" i="34"/>
  <c r="I400" i="34"/>
  <c r="H400" i="34"/>
  <c r="G400" i="34"/>
  <c r="F400" i="34"/>
  <c r="E400" i="34"/>
  <c r="D400" i="34"/>
  <c r="C400" i="34"/>
  <c r="N399" i="34"/>
  <c r="M399" i="34"/>
  <c r="L399" i="34"/>
  <c r="K399" i="34"/>
  <c r="J399" i="34"/>
  <c r="I399" i="34"/>
  <c r="H399" i="34"/>
  <c r="G399" i="34"/>
  <c r="F399" i="34"/>
  <c r="E399" i="34"/>
  <c r="D399" i="34"/>
  <c r="C399" i="34"/>
  <c r="V398" i="34"/>
  <c r="U398" i="34"/>
  <c r="R398" i="34"/>
  <c r="Q398" i="34"/>
  <c r="P398" i="34"/>
  <c r="O398" i="34"/>
  <c r="M398" i="34"/>
  <c r="N398" i="34" a="1"/>
  <c r="N398" i="34"/>
  <c r="K398" i="34"/>
  <c r="L398" i="34" a="1"/>
  <c r="L398" i="34"/>
  <c r="I398" i="34"/>
  <c r="J398" i="34" a="1"/>
  <c r="J398" i="34"/>
  <c r="G398" i="34"/>
  <c r="H398" i="34" a="1"/>
  <c r="H398" i="34"/>
  <c r="E398" i="34"/>
  <c r="F398" i="34" a="1"/>
  <c r="F398" i="34"/>
  <c r="C398" i="34"/>
  <c r="D398" i="34" a="1"/>
  <c r="D398" i="34"/>
  <c r="N397" i="34"/>
  <c r="A392" i="34"/>
  <c r="M397" i="34"/>
  <c r="L397" i="34"/>
  <c r="K397" i="34"/>
  <c r="J397" i="34"/>
  <c r="I397" i="34"/>
  <c r="H397" i="34"/>
  <c r="G397" i="34"/>
  <c r="F397" i="34"/>
  <c r="E397" i="34"/>
  <c r="D397" i="34"/>
  <c r="C397" i="34"/>
  <c r="N396" i="34"/>
  <c r="M396" i="34"/>
  <c r="L396" i="34"/>
  <c r="K396" i="34"/>
  <c r="J396" i="34"/>
  <c r="I396" i="34"/>
  <c r="H396" i="34"/>
  <c r="G396" i="34"/>
  <c r="F396" i="34"/>
  <c r="E396" i="34"/>
  <c r="D396" i="34"/>
  <c r="C396" i="34"/>
  <c r="N395" i="34"/>
  <c r="M395" i="34"/>
  <c r="L395" i="34"/>
  <c r="K395" i="34"/>
  <c r="J395" i="34"/>
  <c r="I395" i="34"/>
  <c r="H395" i="34"/>
  <c r="G395" i="34"/>
  <c r="F395" i="34"/>
  <c r="E395" i="34"/>
  <c r="D395" i="34"/>
  <c r="C395" i="34"/>
  <c r="N394" i="34"/>
  <c r="M394" i="34"/>
  <c r="L394" i="34"/>
  <c r="K394" i="34"/>
  <c r="J394" i="34"/>
  <c r="I394" i="34"/>
  <c r="H394" i="34"/>
  <c r="G394" i="34"/>
  <c r="F394" i="34"/>
  <c r="E394" i="34"/>
  <c r="D394" i="34"/>
  <c r="C394" i="34"/>
  <c r="N393" i="34"/>
  <c r="M393" i="34"/>
  <c r="L393" i="34"/>
  <c r="K393" i="34"/>
  <c r="J393" i="34"/>
  <c r="I393" i="34"/>
  <c r="H393" i="34"/>
  <c r="G393" i="34"/>
  <c r="F393" i="34"/>
  <c r="E393" i="34"/>
  <c r="D393" i="34"/>
  <c r="C393" i="34"/>
  <c r="V392" i="34"/>
  <c r="U392" i="34"/>
  <c r="R392" i="34"/>
  <c r="Q392" i="34"/>
  <c r="P392" i="34"/>
  <c r="O392" i="34"/>
  <c r="M392" i="34"/>
  <c r="N392" i="34" a="1"/>
  <c r="N392" i="34"/>
  <c r="K392" i="34"/>
  <c r="L392" i="34" a="1"/>
  <c r="L392" i="34"/>
  <c r="I392" i="34"/>
  <c r="J392" i="34" a="1"/>
  <c r="J392" i="34"/>
  <c r="G392" i="34"/>
  <c r="H392" i="34" a="1"/>
  <c r="H392" i="34"/>
  <c r="E392" i="34"/>
  <c r="F392" i="34" a="1"/>
  <c r="F392" i="34"/>
  <c r="C392" i="34"/>
  <c r="D392" i="34" a="1"/>
  <c r="D392" i="34"/>
  <c r="N391" i="34"/>
  <c r="A386" i="34"/>
  <c r="M391" i="34"/>
  <c r="L391" i="34"/>
  <c r="K391" i="34"/>
  <c r="J391" i="34"/>
  <c r="I391" i="34"/>
  <c r="H391" i="34"/>
  <c r="G391" i="34"/>
  <c r="F391" i="34"/>
  <c r="E391" i="34"/>
  <c r="D391" i="34"/>
  <c r="C391" i="34"/>
  <c r="N390" i="34"/>
  <c r="M390" i="34"/>
  <c r="L390" i="34"/>
  <c r="K390" i="34"/>
  <c r="J390" i="34"/>
  <c r="I390" i="34"/>
  <c r="H390" i="34"/>
  <c r="G390" i="34"/>
  <c r="F390" i="34"/>
  <c r="E390" i="34"/>
  <c r="D390" i="34"/>
  <c r="C390" i="34"/>
  <c r="N389" i="34"/>
  <c r="M389" i="34"/>
  <c r="L389" i="34"/>
  <c r="K389" i="34"/>
  <c r="J389" i="34"/>
  <c r="I389" i="34"/>
  <c r="H389" i="34"/>
  <c r="G389" i="34"/>
  <c r="F389" i="34"/>
  <c r="E389" i="34"/>
  <c r="D389" i="34"/>
  <c r="C389" i="34"/>
  <c r="N388" i="34"/>
  <c r="M388" i="34"/>
  <c r="L388" i="34"/>
  <c r="K388" i="34"/>
  <c r="J388" i="34"/>
  <c r="I388" i="34"/>
  <c r="H388" i="34"/>
  <c r="G388" i="34"/>
  <c r="F388" i="34"/>
  <c r="E388" i="34"/>
  <c r="D388" i="34"/>
  <c r="C388" i="34"/>
  <c r="N387" i="34"/>
  <c r="M387" i="34"/>
  <c r="L387" i="34"/>
  <c r="K387" i="34"/>
  <c r="J387" i="34"/>
  <c r="I387" i="34"/>
  <c r="H387" i="34"/>
  <c r="G387" i="34"/>
  <c r="F387" i="34"/>
  <c r="E387" i="34"/>
  <c r="D387" i="34"/>
  <c r="C387" i="34"/>
  <c r="V386" i="34"/>
  <c r="U386" i="34"/>
  <c r="R386" i="34"/>
  <c r="Q386" i="34"/>
  <c r="P386" i="34"/>
  <c r="O386" i="34"/>
  <c r="M386" i="34"/>
  <c r="N386" i="34" a="1"/>
  <c r="N386" i="34"/>
  <c r="K386" i="34"/>
  <c r="L386" i="34" a="1"/>
  <c r="L386" i="34"/>
  <c r="I386" i="34"/>
  <c r="J386" i="34" a="1"/>
  <c r="J386" i="34"/>
  <c r="G386" i="34"/>
  <c r="H386" i="34" a="1"/>
  <c r="H386" i="34"/>
  <c r="E386" i="34"/>
  <c r="F386" i="34" a="1"/>
  <c r="F386" i="34"/>
  <c r="C386" i="34"/>
  <c r="D386" i="34" a="1"/>
  <c r="D386" i="34"/>
  <c r="N385" i="34"/>
  <c r="A380" i="34"/>
  <c r="M385" i="34"/>
  <c r="L385" i="34"/>
  <c r="K385" i="34"/>
  <c r="J385" i="34"/>
  <c r="I385" i="34"/>
  <c r="H385" i="34"/>
  <c r="G385" i="34"/>
  <c r="F385" i="34"/>
  <c r="E385" i="34"/>
  <c r="D385" i="34"/>
  <c r="C385" i="34"/>
  <c r="N384" i="34"/>
  <c r="M384" i="34"/>
  <c r="L384" i="34"/>
  <c r="K384" i="34"/>
  <c r="J384" i="34"/>
  <c r="I384" i="34"/>
  <c r="H384" i="34"/>
  <c r="G384" i="34"/>
  <c r="F384" i="34"/>
  <c r="E384" i="34"/>
  <c r="D384" i="34"/>
  <c r="C384" i="34"/>
  <c r="N383" i="34"/>
  <c r="M383" i="34"/>
  <c r="L383" i="34"/>
  <c r="K383" i="34"/>
  <c r="J383" i="34"/>
  <c r="I383" i="34"/>
  <c r="H383" i="34"/>
  <c r="G383" i="34"/>
  <c r="F383" i="34"/>
  <c r="E383" i="34"/>
  <c r="D383" i="34"/>
  <c r="C383" i="34"/>
  <c r="N382" i="34"/>
  <c r="M382" i="34"/>
  <c r="L382" i="34"/>
  <c r="K382" i="34"/>
  <c r="J382" i="34"/>
  <c r="I382" i="34"/>
  <c r="H382" i="34"/>
  <c r="G382" i="34"/>
  <c r="F382" i="34"/>
  <c r="E382" i="34"/>
  <c r="D382" i="34"/>
  <c r="C382" i="34"/>
  <c r="N381" i="34"/>
  <c r="M381" i="34"/>
  <c r="L381" i="34"/>
  <c r="K381" i="34"/>
  <c r="J381" i="34"/>
  <c r="I381" i="34"/>
  <c r="H381" i="34"/>
  <c r="G381" i="34"/>
  <c r="F381" i="34"/>
  <c r="E381" i="34"/>
  <c r="D381" i="34"/>
  <c r="C381" i="34"/>
  <c r="V380" i="34"/>
  <c r="U380" i="34"/>
  <c r="R380" i="34"/>
  <c r="Q380" i="34"/>
  <c r="P380" i="34"/>
  <c r="O380" i="34"/>
  <c r="M380" i="34"/>
  <c r="N380" i="34" a="1"/>
  <c r="N380" i="34"/>
  <c r="K380" i="34"/>
  <c r="L380" i="34" a="1"/>
  <c r="L380" i="34"/>
  <c r="I380" i="34"/>
  <c r="J380" i="34" a="1"/>
  <c r="J380" i="34"/>
  <c r="G380" i="34"/>
  <c r="H380" i="34" a="1"/>
  <c r="H380" i="34"/>
  <c r="E380" i="34"/>
  <c r="F380" i="34" a="1"/>
  <c r="F380" i="34"/>
  <c r="C380" i="34"/>
  <c r="D380" i="34" a="1"/>
  <c r="D380" i="34"/>
  <c r="N379" i="34"/>
  <c r="A374" i="34"/>
  <c r="M379" i="34"/>
  <c r="L379" i="34"/>
  <c r="K379" i="34"/>
  <c r="J379" i="34"/>
  <c r="I379" i="34"/>
  <c r="H379" i="34"/>
  <c r="G379" i="34"/>
  <c r="F379" i="34"/>
  <c r="E379" i="34"/>
  <c r="D379" i="34"/>
  <c r="C379" i="34"/>
  <c r="N378" i="34"/>
  <c r="M378" i="34"/>
  <c r="L378" i="34"/>
  <c r="K378" i="34"/>
  <c r="J378" i="34"/>
  <c r="I378" i="34"/>
  <c r="H378" i="34"/>
  <c r="G378" i="34"/>
  <c r="F378" i="34"/>
  <c r="E378" i="34"/>
  <c r="D378" i="34"/>
  <c r="C378" i="34"/>
  <c r="N377" i="34"/>
  <c r="M377" i="34"/>
  <c r="L377" i="34"/>
  <c r="K377" i="34"/>
  <c r="J377" i="34"/>
  <c r="I377" i="34"/>
  <c r="H377" i="34"/>
  <c r="G377" i="34"/>
  <c r="F377" i="34"/>
  <c r="E377" i="34"/>
  <c r="D377" i="34"/>
  <c r="C377" i="34"/>
  <c r="N376" i="34"/>
  <c r="M376" i="34"/>
  <c r="L376" i="34"/>
  <c r="K376" i="34"/>
  <c r="J376" i="34"/>
  <c r="I376" i="34"/>
  <c r="H376" i="34"/>
  <c r="G376" i="34"/>
  <c r="F376" i="34"/>
  <c r="E376" i="34"/>
  <c r="D376" i="34"/>
  <c r="C376" i="34"/>
  <c r="N375" i="34"/>
  <c r="M375" i="34"/>
  <c r="L375" i="34"/>
  <c r="K375" i="34"/>
  <c r="J375" i="34"/>
  <c r="I375" i="34"/>
  <c r="H375" i="34"/>
  <c r="G375" i="34"/>
  <c r="F375" i="34"/>
  <c r="E375" i="34"/>
  <c r="D375" i="34"/>
  <c r="C375" i="34"/>
  <c r="V374" i="34"/>
  <c r="U374" i="34"/>
  <c r="R374" i="34"/>
  <c r="Q374" i="34"/>
  <c r="P374" i="34"/>
  <c r="O374" i="34"/>
  <c r="M374" i="34"/>
  <c r="N374" i="34" a="1"/>
  <c r="N374" i="34"/>
  <c r="K374" i="34"/>
  <c r="L374" i="34" a="1"/>
  <c r="L374" i="34"/>
  <c r="I374" i="34"/>
  <c r="J374" i="34" a="1"/>
  <c r="J374" i="34"/>
  <c r="G374" i="34"/>
  <c r="H374" i="34" a="1"/>
  <c r="H374" i="34"/>
  <c r="E374" i="34"/>
  <c r="F374" i="34" a="1"/>
  <c r="F374" i="34"/>
  <c r="C374" i="34"/>
  <c r="D374" i="34" a="1"/>
  <c r="D374" i="34"/>
  <c r="N373" i="34"/>
  <c r="A368" i="34"/>
  <c r="M373" i="34"/>
  <c r="L373" i="34"/>
  <c r="K373" i="34"/>
  <c r="J373" i="34"/>
  <c r="I373" i="34"/>
  <c r="H373" i="34"/>
  <c r="G373" i="34"/>
  <c r="F373" i="34"/>
  <c r="E373" i="34"/>
  <c r="D373" i="34"/>
  <c r="C373" i="34"/>
  <c r="N372" i="34"/>
  <c r="M372" i="34"/>
  <c r="L372" i="34"/>
  <c r="K372" i="34"/>
  <c r="J372" i="34"/>
  <c r="I372" i="34"/>
  <c r="H372" i="34"/>
  <c r="G372" i="34"/>
  <c r="F372" i="34"/>
  <c r="E372" i="34"/>
  <c r="D372" i="34"/>
  <c r="C372" i="34"/>
  <c r="N371" i="34"/>
  <c r="M371" i="34"/>
  <c r="L371" i="34"/>
  <c r="K371" i="34"/>
  <c r="J371" i="34"/>
  <c r="I371" i="34"/>
  <c r="H371" i="34"/>
  <c r="G371" i="34"/>
  <c r="F371" i="34"/>
  <c r="E371" i="34"/>
  <c r="D371" i="34"/>
  <c r="C371" i="34"/>
  <c r="N370" i="34"/>
  <c r="M370" i="34"/>
  <c r="L370" i="34"/>
  <c r="K370" i="34"/>
  <c r="J370" i="34"/>
  <c r="I370" i="34"/>
  <c r="H370" i="34"/>
  <c r="G370" i="34"/>
  <c r="F370" i="34"/>
  <c r="E370" i="34"/>
  <c r="D370" i="34"/>
  <c r="C370" i="34"/>
  <c r="N369" i="34"/>
  <c r="M369" i="34"/>
  <c r="L369" i="34"/>
  <c r="K369" i="34"/>
  <c r="J369" i="34"/>
  <c r="I369" i="34"/>
  <c r="H369" i="34"/>
  <c r="G369" i="34"/>
  <c r="F369" i="34"/>
  <c r="E369" i="34"/>
  <c r="D369" i="34"/>
  <c r="C369" i="34"/>
  <c r="V368" i="34"/>
  <c r="U368" i="34"/>
  <c r="R368" i="34"/>
  <c r="Q368" i="34"/>
  <c r="P368" i="34"/>
  <c r="O368" i="34"/>
  <c r="M368" i="34"/>
  <c r="N368" i="34" a="1"/>
  <c r="N368" i="34"/>
  <c r="K368" i="34"/>
  <c r="L368" i="34" a="1"/>
  <c r="L368" i="34"/>
  <c r="I368" i="34"/>
  <c r="J368" i="34" a="1"/>
  <c r="J368" i="34"/>
  <c r="G368" i="34"/>
  <c r="H368" i="34" a="1"/>
  <c r="H368" i="34"/>
  <c r="E368" i="34"/>
  <c r="F368" i="34" a="1"/>
  <c r="F368" i="34"/>
  <c r="C368" i="34"/>
  <c r="D368" i="34" a="1"/>
  <c r="D368" i="34"/>
  <c r="N367" i="34"/>
  <c r="A362" i="34"/>
  <c r="M367" i="34"/>
  <c r="L367" i="34"/>
  <c r="K367" i="34"/>
  <c r="J367" i="34"/>
  <c r="I367" i="34"/>
  <c r="H367" i="34"/>
  <c r="G367" i="34"/>
  <c r="F367" i="34"/>
  <c r="E367" i="34"/>
  <c r="D367" i="34"/>
  <c r="C367" i="34"/>
  <c r="N366" i="34"/>
  <c r="M366" i="34"/>
  <c r="L366" i="34"/>
  <c r="K366" i="34"/>
  <c r="J366" i="34"/>
  <c r="I366" i="34"/>
  <c r="H366" i="34"/>
  <c r="G366" i="34"/>
  <c r="F366" i="34"/>
  <c r="E366" i="34"/>
  <c r="D366" i="34"/>
  <c r="C366" i="34"/>
  <c r="N365" i="34"/>
  <c r="M365" i="34"/>
  <c r="L365" i="34"/>
  <c r="K365" i="34"/>
  <c r="J365" i="34"/>
  <c r="I365" i="34"/>
  <c r="H365" i="34"/>
  <c r="G365" i="34"/>
  <c r="F365" i="34"/>
  <c r="E365" i="34"/>
  <c r="D365" i="34"/>
  <c r="C365" i="34"/>
  <c r="N364" i="34"/>
  <c r="M364" i="34"/>
  <c r="L364" i="34"/>
  <c r="K364" i="34"/>
  <c r="J364" i="34"/>
  <c r="I364" i="34"/>
  <c r="H364" i="34"/>
  <c r="G364" i="34"/>
  <c r="F364" i="34"/>
  <c r="E364" i="34"/>
  <c r="D364" i="34"/>
  <c r="C364" i="34"/>
  <c r="N363" i="34"/>
  <c r="M363" i="34"/>
  <c r="L363" i="34"/>
  <c r="K363" i="34"/>
  <c r="J363" i="34"/>
  <c r="I363" i="34"/>
  <c r="H363" i="34"/>
  <c r="G363" i="34"/>
  <c r="F363" i="34"/>
  <c r="E363" i="34"/>
  <c r="D363" i="34"/>
  <c r="C363" i="34"/>
  <c r="V362" i="34"/>
  <c r="U362" i="34"/>
  <c r="R362" i="34"/>
  <c r="Q362" i="34"/>
  <c r="P362" i="34"/>
  <c r="O362" i="34"/>
  <c r="M362" i="34"/>
  <c r="N362" i="34" a="1"/>
  <c r="N362" i="34"/>
  <c r="K362" i="34"/>
  <c r="L362" i="34" a="1"/>
  <c r="L362" i="34"/>
  <c r="I362" i="34"/>
  <c r="J362" i="34" a="1"/>
  <c r="J362" i="34"/>
  <c r="G362" i="34"/>
  <c r="H362" i="34" a="1"/>
  <c r="H362" i="34"/>
  <c r="E362" i="34"/>
  <c r="F362" i="34" a="1"/>
  <c r="F362" i="34"/>
  <c r="C362" i="34"/>
  <c r="D362" i="34" a="1"/>
  <c r="D362" i="34"/>
  <c r="N361" i="34"/>
  <c r="A356" i="34"/>
  <c r="M361" i="34"/>
  <c r="L361" i="34"/>
  <c r="K361" i="34"/>
  <c r="J361" i="34"/>
  <c r="I361" i="34"/>
  <c r="H361" i="34"/>
  <c r="G361" i="34"/>
  <c r="F361" i="34"/>
  <c r="E361" i="34"/>
  <c r="D361" i="34"/>
  <c r="C361" i="34"/>
  <c r="N360" i="34"/>
  <c r="M360" i="34"/>
  <c r="L360" i="34"/>
  <c r="K360" i="34"/>
  <c r="J360" i="34"/>
  <c r="I360" i="34"/>
  <c r="H360" i="34"/>
  <c r="G360" i="34"/>
  <c r="F360" i="34"/>
  <c r="E360" i="34"/>
  <c r="D360" i="34"/>
  <c r="C360" i="34"/>
  <c r="N359" i="34"/>
  <c r="M359" i="34"/>
  <c r="L359" i="34"/>
  <c r="K359" i="34"/>
  <c r="J359" i="34"/>
  <c r="I359" i="34"/>
  <c r="H359" i="34"/>
  <c r="G359" i="34"/>
  <c r="F359" i="34"/>
  <c r="E359" i="34"/>
  <c r="D359" i="34"/>
  <c r="C359" i="34"/>
  <c r="N358" i="34"/>
  <c r="M358" i="34"/>
  <c r="L358" i="34"/>
  <c r="K358" i="34"/>
  <c r="J358" i="34"/>
  <c r="I358" i="34"/>
  <c r="H358" i="34"/>
  <c r="G358" i="34"/>
  <c r="F358" i="34"/>
  <c r="E358" i="34"/>
  <c r="D358" i="34"/>
  <c r="C358" i="34"/>
  <c r="N357" i="34"/>
  <c r="M357" i="34"/>
  <c r="L357" i="34"/>
  <c r="K357" i="34"/>
  <c r="J357" i="34"/>
  <c r="I357" i="34"/>
  <c r="H357" i="34"/>
  <c r="G357" i="34"/>
  <c r="F357" i="34"/>
  <c r="E357" i="34"/>
  <c r="D357" i="34"/>
  <c r="C357" i="34"/>
  <c r="V356" i="34"/>
  <c r="U356" i="34"/>
  <c r="R356" i="34"/>
  <c r="Q356" i="34"/>
  <c r="P356" i="34"/>
  <c r="O356" i="34"/>
  <c r="M356" i="34"/>
  <c r="N356" i="34" a="1"/>
  <c r="N356" i="34"/>
  <c r="K356" i="34"/>
  <c r="L356" i="34" a="1"/>
  <c r="L356" i="34"/>
  <c r="I356" i="34"/>
  <c r="J356" i="34" a="1"/>
  <c r="J356" i="34"/>
  <c r="G356" i="34"/>
  <c r="H356" i="34" a="1"/>
  <c r="H356" i="34"/>
  <c r="E356" i="34"/>
  <c r="F356" i="34" a="1"/>
  <c r="F356" i="34"/>
  <c r="C356" i="34"/>
  <c r="D356" i="34" a="1"/>
  <c r="D356" i="34"/>
  <c r="N355" i="34"/>
  <c r="A350" i="34"/>
  <c r="M355" i="34"/>
  <c r="L355" i="34"/>
  <c r="K355" i="34"/>
  <c r="J355" i="34"/>
  <c r="I355" i="34"/>
  <c r="H355" i="34"/>
  <c r="G355" i="34"/>
  <c r="F355" i="34"/>
  <c r="E355" i="34"/>
  <c r="D355" i="34"/>
  <c r="C355" i="34"/>
  <c r="N354" i="34"/>
  <c r="M354" i="34"/>
  <c r="L354" i="34"/>
  <c r="K354" i="34"/>
  <c r="J354" i="34"/>
  <c r="I354" i="34"/>
  <c r="H354" i="34"/>
  <c r="G354" i="34"/>
  <c r="F354" i="34"/>
  <c r="E354" i="34"/>
  <c r="D354" i="34"/>
  <c r="C354" i="34"/>
  <c r="N353" i="34"/>
  <c r="M353" i="34"/>
  <c r="L353" i="34"/>
  <c r="K353" i="34"/>
  <c r="J353" i="34"/>
  <c r="I353" i="34"/>
  <c r="H353" i="34"/>
  <c r="G353" i="34"/>
  <c r="F353" i="34"/>
  <c r="E353" i="34"/>
  <c r="D353" i="34"/>
  <c r="C353" i="34"/>
  <c r="N352" i="34"/>
  <c r="M352" i="34"/>
  <c r="L352" i="34"/>
  <c r="K352" i="34"/>
  <c r="J352" i="34"/>
  <c r="I352" i="34"/>
  <c r="H352" i="34"/>
  <c r="G352" i="34"/>
  <c r="F352" i="34"/>
  <c r="E352" i="34"/>
  <c r="D352" i="34"/>
  <c r="C352" i="34"/>
  <c r="N351" i="34"/>
  <c r="M351" i="34"/>
  <c r="L351" i="34"/>
  <c r="K351" i="34"/>
  <c r="J351" i="34"/>
  <c r="I351" i="34"/>
  <c r="H351" i="34"/>
  <c r="G351" i="34"/>
  <c r="F351" i="34"/>
  <c r="E351" i="34"/>
  <c r="D351" i="34"/>
  <c r="C351" i="34"/>
  <c r="V350" i="34"/>
  <c r="U350" i="34"/>
  <c r="R350" i="34"/>
  <c r="Q350" i="34"/>
  <c r="P350" i="34"/>
  <c r="O350" i="34"/>
  <c r="N350" i="34" a="1"/>
  <c r="N350" i="34"/>
  <c r="M350" i="34"/>
  <c r="L350" i="34" a="1"/>
  <c r="L350" i="34"/>
  <c r="K350" i="34"/>
  <c r="J350" i="34" a="1"/>
  <c r="J350" i="34"/>
  <c r="I350" i="34"/>
  <c r="H350" i="34" a="1"/>
  <c r="H350" i="34"/>
  <c r="G350" i="34"/>
  <c r="F350" i="34" a="1"/>
  <c r="F350" i="34"/>
  <c r="E350" i="34"/>
  <c r="D350" i="34" a="1"/>
  <c r="D350" i="34"/>
  <c r="C350" i="34"/>
  <c r="N349" i="34"/>
  <c r="A344" i="34"/>
  <c r="M349" i="34"/>
  <c r="L349" i="34"/>
  <c r="K349" i="34"/>
  <c r="J349" i="34"/>
  <c r="I349" i="34"/>
  <c r="H349" i="34"/>
  <c r="G349" i="34"/>
  <c r="F349" i="34"/>
  <c r="E349" i="34"/>
  <c r="D349" i="34"/>
  <c r="C349" i="34"/>
  <c r="N348" i="34"/>
  <c r="M348" i="34"/>
  <c r="L348" i="34"/>
  <c r="K348" i="34"/>
  <c r="J348" i="34"/>
  <c r="I348" i="34"/>
  <c r="H348" i="34"/>
  <c r="G348" i="34"/>
  <c r="F348" i="34"/>
  <c r="E348" i="34"/>
  <c r="D348" i="34"/>
  <c r="C348" i="34"/>
  <c r="N347" i="34"/>
  <c r="M347" i="34"/>
  <c r="L347" i="34"/>
  <c r="K347" i="34"/>
  <c r="J347" i="34"/>
  <c r="I347" i="34"/>
  <c r="H347" i="34"/>
  <c r="G347" i="34"/>
  <c r="F347" i="34"/>
  <c r="E347" i="34"/>
  <c r="D347" i="34"/>
  <c r="C347" i="34"/>
  <c r="N346" i="34"/>
  <c r="M346" i="34"/>
  <c r="L346" i="34"/>
  <c r="K346" i="34"/>
  <c r="J346" i="34"/>
  <c r="I346" i="34"/>
  <c r="H346" i="34"/>
  <c r="G346" i="34"/>
  <c r="F346" i="34"/>
  <c r="E346" i="34"/>
  <c r="D346" i="34"/>
  <c r="C346" i="34"/>
  <c r="N345" i="34"/>
  <c r="M345" i="34"/>
  <c r="L345" i="34"/>
  <c r="K345" i="34"/>
  <c r="J345" i="34"/>
  <c r="I345" i="34"/>
  <c r="H345" i="34"/>
  <c r="G345" i="34"/>
  <c r="F345" i="34"/>
  <c r="E345" i="34"/>
  <c r="D345" i="34"/>
  <c r="C345" i="34"/>
  <c r="V344" i="34"/>
  <c r="U344" i="34"/>
  <c r="R344" i="34"/>
  <c r="Q344" i="34"/>
  <c r="P344" i="34"/>
  <c r="O344" i="34"/>
  <c r="M344" i="34"/>
  <c r="N344" i="34" a="1"/>
  <c r="N344" i="34"/>
  <c r="K344" i="34"/>
  <c r="L344" i="34" a="1"/>
  <c r="L344" i="34"/>
  <c r="I344" i="34"/>
  <c r="J344" i="34" a="1"/>
  <c r="J344" i="34"/>
  <c r="G344" i="34"/>
  <c r="H344" i="34" a="1"/>
  <c r="H344" i="34"/>
  <c r="E344" i="34"/>
  <c r="F344" i="34" a="1"/>
  <c r="F344" i="34"/>
  <c r="C344" i="34"/>
  <c r="D344" i="34" a="1"/>
  <c r="D344" i="34"/>
  <c r="N343" i="34"/>
  <c r="A338" i="34"/>
  <c r="M343" i="34"/>
  <c r="L343" i="34"/>
  <c r="K343" i="34"/>
  <c r="J343" i="34"/>
  <c r="I343" i="34"/>
  <c r="H343" i="34"/>
  <c r="G343" i="34"/>
  <c r="F343" i="34"/>
  <c r="E343" i="34"/>
  <c r="D343" i="34"/>
  <c r="C343" i="34"/>
  <c r="N342" i="34"/>
  <c r="M342" i="34"/>
  <c r="L342" i="34"/>
  <c r="K342" i="34"/>
  <c r="J342" i="34"/>
  <c r="I342" i="34"/>
  <c r="H342" i="34"/>
  <c r="G342" i="34"/>
  <c r="F342" i="34"/>
  <c r="E342" i="34"/>
  <c r="D342" i="34"/>
  <c r="C342" i="34"/>
  <c r="N341" i="34"/>
  <c r="M341" i="34"/>
  <c r="L341" i="34"/>
  <c r="K341" i="34"/>
  <c r="J341" i="34"/>
  <c r="I341" i="34"/>
  <c r="H341" i="34"/>
  <c r="G341" i="34"/>
  <c r="F341" i="34"/>
  <c r="E341" i="34"/>
  <c r="D341" i="34"/>
  <c r="C341" i="34"/>
  <c r="N340" i="34"/>
  <c r="M340" i="34"/>
  <c r="L340" i="34"/>
  <c r="K340" i="34"/>
  <c r="J340" i="34"/>
  <c r="I340" i="34"/>
  <c r="H340" i="34"/>
  <c r="G340" i="34"/>
  <c r="F340" i="34"/>
  <c r="E340" i="34"/>
  <c r="D340" i="34"/>
  <c r="C340" i="34"/>
  <c r="N339" i="34"/>
  <c r="M339" i="34"/>
  <c r="L339" i="34"/>
  <c r="K339" i="34"/>
  <c r="J339" i="34"/>
  <c r="I339" i="34"/>
  <c r="H339" i="34"/>
  <c r="G339" i="34"/>
  <c r="F339" i="34"/>
  <c r="E339" i="34"/>
  <c r="D339" i="34"/>
  <c r="C339" i="34"/>
  <c r="V338" i="34"/>
  <c r="U338" i="34"/>
  <c r="R338" i="34"/>
  <c r="Q338" i="34"/>
  <c r="P338" i="34"/>
  <c r="O338" i="34"/>
  <c r="M338" i="34"/>
  <c r="N338" i="34" a="1"/>
  <c r="N338" i="34"/>
  <c r="K338" i="34"/>
  <c r="L338" i="34" a="1"/>
  <c r="L338" i="34"/>
  <c r="I338" i="34"/>
  <c r="J338" i="34" a="1"/>
  <c r="J338" i="34"/>
  <c r="G338" i="34"/>
  <c r="H338" i="34" a="1"/>
  <c r="H338" i="34"/>
  <c r="E338" i="34"/>
  <c r="F338" i="34" a="1"/>
  <c r="F338" i="34"/>
  <c r="C338" i="34"/>
  <c r="D338" i="34" a="1"/>
  <c r="D338" i="34"/>
  <c r="N337" i="34"/>
  <c r="A332" i="34"/>
  <c r="M337" i="34"/>
  <c r="L337" i="34"/>
  <c r="K337" i="34"/>
  <c r="J337" i="34"/>
  <c r="I337" i="34"/>
  <c r="H337" i="34"/>
  <c r="G337" i="34"/>
  <c r="F337" i="34"/>
  <c r="E337" i="34"/>
  <c r="D337" i="34"/>
  <c r="C337" i="34"/>
  <c r="N336" i="34"/>
  <c r="M336" i="34"/>
  <c r="L336" i="34"/>
  <c r="K336" i="34"/>
  <c r="J336" i="34"/>
  <c r="I336" i="34"/>
  <c r="H336" i="34"/>
  <c r="G336" i="34"/>
  <c r="F336" i="34"/>
  <c r="E336" i="34"/>
  <c r="D336" i="34"/>
  <c r="C336" i="34"/>
  <c r="N335" i="34"/>
  <c r="M335" i="34"/>
  <c r="L335" i="34"/>
  <c r="K335" i="34"/>
  <c r="J335" i="34"/>
  <c r="I335" i="34"/>
  <c r="H335" i="34"/>
  <c r="G335" i="34"/>
  <c r="F335" i="34"/>
  <c r="E335" i="34"/>
  <c r="D335" i="34"/>
  <c r="C335" i="34"/>
  <c r="N334" i="34"/>
  <c r="M334" i="34"/>
  <c r="L334" i="34"/>
  <c r="K334" i="34"/>
  <c r="J334" i="34"/>
  <c r="I334" i="34"/>
  <c r="H334" i="34"/>
  <c r="G334" i="34"/>
  <c r="F334" i="34"/>
  <c r="E334" i="34"/>
  <c r="D334" i="34"/>
  <c r="C334" i="34"/>
  <c r="N333" i="34"/>
  <c r="M333" i="34"/>
  <c r="L333" i="34"/>
  <c r="K333" i="34"/>
  <c r="J333" i="34"/>
  <c r="I333" i="34"/>
  <c r="H333" i="34"/>
  <c r="G333" i="34"/>
  <c r="F333" i="34"/>
  <c r="E333" i="34"/>
  <c r="D333" i="34"/>
  <c r="C333" i="34"/>
  <c r="V332" i="34"/>
  <c r="U332" i="34"/>
  <c r="R332" i="34"/>
  <c r="Q332" i="34"/>
  <c r="P332" i="34"/>
  <c r="O332" i="34"/>
  <c r="M332" i="34"/>
  <c r="N332" i="34" a="1"/>
  <c r="N332" i="34"/>
  <c r="K332" i="34"/>
  <c r="L332" i="34" a="1"/>
  <c r="L332" i="34"/>
  <c r="I332" i="34"/>
  <c r="J332" i="34" a="1"/>
  <c r="J332" i="34"/>
  <c r="G332" i="34"/>
  <c r="H332" i="34" a="1"/>
  <c r="H332" i="34"/>
  <c r="E332" i="34"/>
  <c r="F332" i="34" a="1"/>
  <c r="F332" i="34"/>
  <c r="C332" i="34"/>
  <c r="D332" i="34" a="1"/>
  <c r="D332" i="34"/>
  <c r="N331" i="34"/>
  <c r="A326" i="34"/>
  <c r="M331" i="34"/>
  <c r="L331" i="34"/>
  <c r="K331" i="34"/>
  <c r="J331" i="34"/>
  <c r="I331" i="34"/>
  <c r="H331" i="34"/>
  <c r="G331" i="34"/>
  <c r="F331" i="34"/>
  <c r="E331" i="34"/>
  <c r="D331" i="34"/>
  <c r="C331" i="34"/>
  <c r="N330" i="34"/>
  <c r="M330" i="34"/>
  <c r="L330" i="34"/>
  <c r="K330" i="34"/>
  <c r="J330" i="34"/>
  <c r="I330" i="34"/>
  <c r="H330" i="34"/>
  <c r="G330" i="34"/>
  <c r="F330" i="34"/>
  <c r="E330" i="34"/>
  <c r="D330" i="34"/>
  <c r="C330" i="34"/>
  <c r="N329" i="34"/>
  <c r="M329" i="34"/>
  <c r="L329" i="34"/>
  <c r="K329" i="34"/>
  <c r="J329" i="34"/>
  <c r="I329" i="34"/>
  <c r="H329" i="34"/>
  <c r="G329" i="34"/>
  <c r="F329" i="34"/>
  <c r="E329" i="34"/>
  <c r="D329" i="34"/>
  <c r="C329" i="34"/>
  <c r="N328" i="34"/>
  <c r="M328" i="34"/>
  <c r="L328" i="34"/>
  <c r="K328" i="34"/>
  <c r="J328" i="34"/>
  <c r="I328" i="34"/>
  <c r="H328" i="34"/>
  <c r="G328" i="34"/>
  <c r="F328" i="34"/>
  <c r="E328" i="34"/>
  <c r="D328" i="34"/>
  <c r="C328" i="34"/>
  <c r="N327" i="34"/>
  <c r="M327" i="34"/>
  <c r="L327" i="34"/>
  <c r="K327" i="34"/>
  <c r="J327" i="34"/>
  <c r="I327" i="34"/>
  <c r="H327" i="34"/>
  <c r="G327" i="34"/>
  <c r="F327" i="34"/>
  <c r="E327" i="34"/>
  <c r="D327" i="34"/>
  <c r="C327" i="34"/>
  <c r="V326" i="34"/>
  <c r="U326" i="34"/>
  <c r="R326" i="34"/>
  <c r="Q326" i="34"/>
  <c r="P326" i="34"/>
  <c r="O326" i="34"/>
  <c r="M326" i="34"/>
  <c r="N326" i="34" a="1"/>
  <c r="N326" i="34"/>
  <c r="K326" i="34"/>
  <c r="L326" i="34" a="1"/>
  <c r="L326" i="34"/>
  <c r="I326" i="34"/>
  <c r="J326" i="34" a="1"/>
  <c r="J326" i="34"/>
  <c r="G326" i="34"/>
  <c r="H326" i="34" a="1"/>
  <c r="H326" i="34"/>
  <c r="E326" i="34"/>
  <c r="F326" i="34" a="1"/>
  <c r="F326" i="34"/>
  <c r="C326" i="34"/>
  <c r="D326" i="34" a="1"/>
  <c r="D326" i="34"/>
  <c r="N325" i="34"/>
  <c r="A320" i="34"/>
  <c r="M325" i="34"/>
  <c r="L325" i="34"/>
  <c r="K325" i="34"/>
  <c r="J325" i="34"/>
  <c r="I325" i="34"/>
  <c r="H325" i="34"/>
  <c r="G325" i="34"/>
  <c r="F325" i="34"/>
  <c r="E325" i="34"/>
  <c r="D325" i="34"/>
  <c r="C325" i="34"/>
  <c r="N324" i="34"/>
  <c r="M324" i="34"/>
  <c r="L324" i="34"/>
  <c r="K324" i="34"/>
  <c r="J324" i="34"/>
  <c r="I324" i="34"/>
  <c r="H324" i="34"/>
  <c r="G324" i="34"/>
  <c r="F324" i="34"/>
  <c r="E324" i="34"/>
  <c r="D324" i="34"/>
  <c r="C324" i="34"/>
  <c r="N323" i="34"/>
  <c r="M323" i="34"/>
  <c r="L323" i="34"/>
  <c r="K323" i="34"/>
  <c r="J323" i="34"/>
  <c r="I323" i="34"/>
  <c r="H323" i="34"/>
  <c r="G323" i="34"/>
  <c r="F323" i="34"/>
  <c r="E323" i="34"/>
  <c r="D323" i="34"/>
  <c r="C323" i="34"/>
  <c r="N322" i="34"/>
  <c r="M322" i="34"/>
  <c r="L322" i="34"/>
  <c r="K322" i="34"/>
  <c r="J322" i="34"/>
  <c r="I322" i="34"/>
  <c r="H322" i="34"/>
  <c r="G322" i="34"/>
  <c r="F322" i="34"/>
  <c r="E322" i="34"/>
  <c r="D322" i="34"/>
  <c r="C322" i="34"/>
  <c r="N321" i="34"/>
  <c r="M321" i="34"/>
  <c r="L321" i="34"/>
  <c r="K321" i="34"/>
  <c r="J321" i="34"/>
  <c r="I321" i="34"/>
  <c r="H321" i="34"/>
  <c r="G321" i="34"/>
  <c r="F321" i="34"/>
  <c r="E321" i="34"/>
  <c r="D321" i="34"/>
  <c r="C321" i="34"/>
  <c r="V320" i="34"/>
  <c r="U320" i="34"/>
  <c r="R320" i="34"/>
  <c r="Q320" i="34"/>
  <c r="P320" i="34"/>
  <c r="O320" i="34"/>
  <c r="M320" i="34"/>
  <c r="N320" i="34" a="1"/>
  <c r="N320" i="34"/>
  <c r="K320" i="34"/>
  <c r="L320" i="34" a="1"/>
  <c r="L320" i="34"/>
  <c r="I320" i="34"/>
  <c r="J320" i="34" a="1"/>
  <c r="J320" i="34"/>
  <c r="G320" i="34"/>
  <c r="H320" i="34" a="1"/>
  <c r="H320" i="34"/>
  <c r="E320" i="34"/>
  <c r="F320" i="34" a="1"/>
  <c r="F320" i="34"/>
  <c r="C320" i="34"/>
  <c r="D320" i="34" a="1"/>
  <c r="D320" i="34"/>
  <c r="N319" i="34"/>
  <c r="A314" i="34"/>
  <c r="M319" i="34"/>
  <c r="L319" i="34"/>
  <c r="K319" i="34"/>
  <c r="J319" i="34"/>
  <c r="I319" i="34"/>
  <c r="H319" i="34"/>
  <c r="G319" i="34"/>
  <c r="F319" i="34"/>
  <c r="E319" i="34"/>
  <c r="D319" i="34"/>
  <c r="C319" i="34"/>
  <c r="N318" i="34"/>
  <c r="M318" i="34"/>
  <c r="L318" i="34"/>
  <c r="K318" i="34"/>
  <c r="J318" i="34"/>
  <c r="I318" i="34"/>
  <c r="H318" i="34"/>
  <c r="G318" i="34"/>
  <c r="F318" i="34"/>
  <c r="E318" i="34"/>
  <c r="D318" i="34"/>
  <c r="C318" i="34"/>
  <c r="N317" i="34"/>
  <c r="M317" i="34"/>
  <c r="L317" i="34"/>
  <c r="K317" i="34"/>
  <c r="J317" i="34"/>
  <c r="I317" i="34"/>
  <c r="H317" i="34"/>
  <c r="G317" i="34"/>
  <c r="F317" i="34"/>
  <c r="E317" i="34"/>
  <c r="D317" i="34"/>
  <c r="C317" i="34"/>
  <c r="N316" i="34"/>
  <c r="M316" i="34"/>
  <c r="L316" i="34"/>
  <c r="K316" i="34"/>
  <c r="J316" i="34"/>
  <c r="I316" i="34"/>
  <c r="H316" i="34"/>
  <c r="G316" i="34"/>
  <c r="F316" i="34"/>
  <c r="E316" i="34"/>
  <c r="D316" i="34"/>
  <c r="C316" i="34"/>
  <c r="N315" i="34"/>
  <c r="M315" i="34"/>
  <c r="L315" i="34"/>
  <c r="K315" i="34"/>
  <c r="J315" i="34"/>
  <c r="I315" i="34"/>
  <c r="H315" i="34"/>
  <c r="G315" i="34"/>
  <c r="F315" i="34"/>
  <c r="E315" i="34"/>
  <c r="D315" i="34"/>
  <c r="C315" i="34"/>
  <c r="V314" i="34"/>
  <c r="U314" i="34"/>
  <c r="R314" i="34"/>
  <c r="Q314" i="34"/>
  <c r="P314" i="34"/>
  <c r="O314" i="34"/>
  <c r="M314" i="34"/>
  <c r="N314" i="34" a="1"/>
  <c r="N314" i="34"/>
  <c r="K314" i="34"/>
  <c r="L314" i="34" a="1"/>
  <c r="L314" i="34"/>
  <c r="I314" i="34"/>
  <c r="J314" i="34" a="1"/>
  <c r="J314" i="34"/>
  <c r="G314" i="34"/>
  <c r="H314" i="34" a="1"/>
  <c r="H314" i="34"/>
  <c r="E314" i="34"/>
  <c r="F314" i="34" a="1"/>
  <c r="F314" i="34"/>
  <c r="C314" i="34"/>
  <c r="D314" i="34" a="1"/>
  <c r="D314" i="34"/>
  <c r="N313" i="34"/>
  <c r="A308" i="34"/>
  <c r="M313" i="34"/>
  <c r="L313" i="34"/>
  <c r="K313" i="34"/>
  <c r="J313" i="34"/>
  <c r="I313" i="34"/>
  <c r="H313" i="34"/>
  <c r="G313" i="34"/>
  <c r="F313" i="34"/>
  <c r="E313" i="34"/>
  <c r="D313" i="34"/>
  <c r="C313" i="34"/>
  <c r="N312" i="34"/>
  <c r="M312" i="34"/>
  <c r="L312" i="34"/>
  <c r="K312" i="34"/>
  <c r="J312" i="34"/>
  <c r="I312" i="34"/>
  <c r="H312" i="34"/>
  <c r="G312" i="34"/>
  <c r="F312" i="34"/>
  <c r="E312" i="34"/>
  <c r="D312" i="34"/>
  <c r="C312" i="34"/>
  <c r="N311" i="34"/>
  <c r="M311" i="34"/>
  <c r="L311" i="34"/>
  <c r="K311" i="34"/>
  <c r="J311" i="34"/>
  <c r="I311" i="34"/>
  <c r="H311" i="34"/>
  <c r="G311" i="34"/>
  <c r="F311" i="34"/>
  <c r="E311" i="34"/>
  <c r="D311" i="34"/>
  <c r="C311" i="34"/>
  <c r="N310" i="34"/>
  <c r="M310" i="34"/>
  <c r="L310" i="34"/>
  <c r="K310" i="34"/>
  <c r="J310" i="34"/>
  <c r="I310" i="34"/>
  <c r="H310" i="34"/>
  <c r="G310" i="34"/>
  <c r="F310" i="34"/>
  <c r="E310" i="34"/>
  <c r="D310" i="34"/>
  <c r="C310" i="34"/>
  <c r="N309" i="34"/>
  <c r="M309" i="34"/>
  <c r="L309" i="34"/>
  <c r="K309" i="34"/>
  <c r="J309" i="34"/>
  <c r="I309" i="34"/>
  <c r="H309" i="34"/>
  <c r="G309" i="34"/>
  <c r="F309" i="34"/>
  <c r="E309" i="34"/>
  <c r="D309" i="34"/>
  <c r="C309" i="34"/>
  <c r="V308" i="34"/>
  <c r="U308" i="34"/>
  <c r="R308" i="34"/>
  <c r="Q308" i="34"/>
  <c r="P308" i="34"/>
  <c r="O308" i="34"/>
  <c r="M308" i="34"/>
  <c r="N308" i="34" a="1"/>
  <c r="N308" i="34"/>
  <c r="K308" i="34"/>
  <c r="L308" i="34" a="1"/>
  <c r="L308" i="34"/>
  <c r="I308" i="34"/>
  <c r="J308" i="34" a="1"/>
  <c r="J308" i="34"/>
  <c r="G308" i="34"/>
  <c r="H308" i="34" a="1"/>
  <c r="H308" i="34"/>
  <c r="E308" i="34"/>
  <c r="F308" i="34" a="1"/>
  <c r="F308" i="34"/>
  <c r="C308" i="34"/>
  <c r="D308" i="34" a="1"/>
  <c r="D308" i="34"/>
  <c r="N307" i="34"/>
  <c r="A302" i="34"/>
  <c r="M307" i="34"/>
  <c r="L307" i="34"/>
  <c r="K307" i="34"/>
  <c r="J307" i="34"/>
  <c r="I307" i="34"/>
  <c r="H307" i="34"/>
  <c r="G307" i="34"/>
  <c r="F307" i="34"/>
  <c r="E307" i="34"/>
  <c r="D307" i="34"/>
  <c r="C307" i="34"/>
  <c r="N306" i="34"/>
  <c r="M306" i="34"/>
  <c r="L306" i="34"/>
  <c r="K306" i="34"/>
  <c r="J306" i="34"/>
  <c r="I306" i="34"/>
  <c r="H306" i="34"/>
  <c r="G306" i="34"/>
  <c r="F306" i="34"/>
  <c r="E306" i="34"/>
  <c r="D306" i="34"/>
  <c r="C306" i="34"/>
  <c r="N305" i="34"/>
  <c r="M305" i="34"/>
  <c r="L305" i="34"/>
  <c r="K305" i="34"/>
  <c r="J305" i="34"/>
  <c r="I305" i="34"/>
  <c r="H305" i="34"/>
  <c r="G305" i="34"/>
  <c r="F305" i="34"/>
  <c r="E305" i="34"/>
  <c r="D305" i="34"/>
  <c r="C305" i="34"/>
  <c r="N304" i="34"/>
  <c r="M304" i="34"/>
  <c r="L304" i="34"/>
  <c r="K304" i="34"/>
  <c r="J304" i="34"/>
  <c r="I304" i="34"/>
  <c r="H304" i="34"/>
  <c r="G304" i="34"/>
  <c r="F304" i="34"/>
  <c r="E304" i="34"/>
  <c r="D304" i="34"/>
  <c r="C304" i="34"/>
  <c r="N303" i="34"/>
  <c r="M303" i="34"/>
  <c r="L303" i="34"/>
  <c r="K303" i="34"/>
  <c r="J303" i="34"/>
  <c r="I303" i="34"/>
  <c r="H303" i="34"/>
  <c r="G303" i="34"/>
  <c r="F303" i="34"/>
  <c r="E303" i="34"/>
  <c r="D303" i="34"/>
  <c r="C303" i="34"/>
  <c r="V302" i="34"/>
  <c r="U302" i="34"/>
  <c r="R302" i="34"/>
  <c r="Q302" i="34"/>
  <c r="P302" i="34"/>
  <c r="O302" i="34"/>
  <c r="M302" i="34"/>
  <c r="N302" i="34" a="1"/>
  <c r="N302" i="34"/>
  <c r="K302" i="34"/>
  <c r="L302" i="34" a="1"/>
  <c r="L302" i="34"/>
  <c r="I302" i="34"/>
  <c r="J302" i="34" a="1"/>
  <c r="J302" i="34"/>
  <c r="G302" i="34"/>
  <c r="H302" i="34" a="1"/>
  <c r="H302" i="34"/>
  <c r="E302" i="34"/>
  <c r="F302" i="34" a="1"/>
  <c r="F302" i="34"/>
  <c r="C302" i="34"/>
  <c r="D302" i="34" a="1"/>
  <c r="D302" i="34"/>
  <c r="N301" i="34"/>
  <c r="A296" i="34"/>
  <c r="M301" i="34"/>
  <c r="L301" i="34"/>
  <c r="K301" i="34"/>
  <c r="J301" i="34"/>
  <c r="I301" i="34"/>
  <c r="H301" i="34"/>
  <c r="G301" i="34"/>
  <c r="F301" i="34"/>
  <c r="E301" i="34"/>
  <c r="D301" i="34"/>
  <c r="C301" i="34"/>
  <c r="N300" i="34"/>
  <c r="M300" i="34"/>
  <c r="L300" i="34"/>
  <c r="K300" i="34"/>
  <c r="J300" i="34"/>
  <c r="I300" i="34"/>
  <c r="H300" i="34"/>
  <c r="G300" i="34"/>
  <c r="F300" i="34"/>
  <c r="E300" i="34"/>
  <c r="D300" i="34"/>
  <c r="C300" i="34"/>
  <c r="N299" i="34"/>
  <c r="M299" i="34"/>
  <c r="L299" i="34"/>
  <c r="K299" i="34"/>
  <c r="J299" i="34"/>
  <c r="I299" i="34"/>
  <c r="H299" i="34"/>
  <c r="G299" i="34"/>
  <c r="F299" i="34"/>
  <c r="E299" i="34"/>
  <c r="D299" i="34"/>
  <c r="C299" i="34"/>
  <c r="N298" i="34"/>
  <c r="M298" i="34"/>
  <c r="L298" i="34"/>
  <c r="K298" i="34"/>
  <c r="J298" i="34"/>
  <c r="I298" i="34"/>
  <c r="H298" i="34"/>
  <c r="G298" i="34"/>
  <c r="F298" i="34"/>
  <c r="E298" i="34"/>
  <c r="D298" i="34"/>
  <c r="C298" i="34"/>
  <c r="N297" i="34"/>
  <c r="M297" i="34"/>
  <c r="L297" i="34"/>
  <c r="K297" i="34"/>
  <c r="J297" i="34"/>
  <c r="I297" i="34"/>
  <c r="H297" i="34"/>
  <c r="G297" i="34"/>
  <c r="F297" i="34"/>
  <c r="E297" i="34"/>
  <c r="D297" i="34"/>
  <c r="C297" i="34"/>
  <c r="V296" i="34"/>
  <c r="U296" i="34"/>
  <c r="R296" i="34"/>
  <c r="Q296" i="34"/>
  <c r="P296" i="34"/>
  <c r="O296" i="34"/>
  <c r="M296" i="34"/>
  <c r="N296" i="34" a="1"/>
  <c r="N296" i="34"/>
  <c r="K296" i="34"/>
  <c r="L296" i="34" a="1"/>
  <c r="L296" i="34"/>
  <c r="I296" i="34"/>
  <c r="J296" i="34" a="1"/>
  <c r="J296" i="34"/>
  <c r="G296" i="34"/>
  <c r="H296" i="34" a="1"/>
  <c r="H296" i="34"/>
  <c r="E296" i="34"/>
  <c r="F296" i="34" a="1"/>
  <c r="F296" i="34"/>
  <c r="C296" i="34"/>
  <c r="D296" i="34" a="1"/>
  <c r="D296" i="34"/>
  <c r="N295" i="34"/>
  <c r="A290" i="34"/>
  <c r="M295" i="34"/>
  <c r="L295" i="34"/>
  <c r="K295" i="34"/>
  <c r="J295" i="34"/>
  <c r="I295" i="34"/>
  <c r="H295" i="34"/>
  <c r="G295" i="34"/>
  <c r="F295" i="34"/>
  <c r="E295" i="34"/>
  <c r="D295" i="34"/>
  <c r="C295" i="34"/>
  <c r="N294" i="34"/>
  <c r="M294" i="34"/>
  <c r="L294" i="34"/>
  <c r="K294" i="34"/>
  <c r="J294" i="34"/>
  <c r="I294" i="34"/>
  <c r="H294" i="34"/>
  <c r="G294" i="34"/>
  <c r="F294" i="34"/>
  <c r="E294" i="34"/>
  <c r="D294" i="34"/>
  <c r="C294" i="34"/>
  <c r="N293" i="34"/>
  <c r="M293" i="34"/>
  <c r="L293" i="34"/>
  <c r="K293" i="34"/>
  <c r="J293" i="34"/>
  <c r="I293" i="34"/>
  <c r="H293" i="34"/>
  <c r="G293" i="34"/>
  <c r="F293" i="34"/>
  <c r="E293" i="34"/>
  <c r="D293" i="34"/>
  <c r="C293" i="34"/>
  <c r="N292" i="34"/>
  <c r="M292" i="34"/>
  <c r="L292" i="34"/>
  <c r="K292" i="34"/>
  <c r="J292" i="34"/>
  <c r="I292" i="34"/>
  <c r="H292" i="34"/>
  <c r="G292" i="34"/>
  <c r="F292" i="34"/>
  <c r="E292" i="34"/>
  <c r="D292" i="34"/>
  <c r="C292" i="34"/>
  <c r="N291" i="34"/>
  <c r="M291" i="34"/>
  <c r="L291" i="34"/>
  <c r="K291" i="34"/>
  <c r="J291" i="34"/>
  <c r="I291" i="34"/>
  <c r="H291" i="34"/>
  <c r="G291" i="34"/>
  <c r="F291" i="34"/>
  <c r="E291" i="34"/>
  <c r="D291" i="34"/>
  <c r="C291" i="34"/>
  <c r="V290" i="34"/>
  <c r="U290" i="34"/>
  <c r="R290" i="34"/>
  <c r="Q290" i="34"/>
  <c r="P290" i="34"/>
  <c r="O290" i="34"/>
  <c r="M290" i="34"/>
  <c r="N290" i="34" a="1"/>
  <c r="N290" i="34"/>
  <c r="K290" i="34"/>
  <c r="L290" i="34" a="1"/>
  <c r="L290" i="34"/>
  <c r="I290" i="34"/>
  <c r="J290" i="34" a="1"/>
  <c r="J290" i="34"/>
  <c r="G290" i="34"/>
  <c r="H290" i="34" a="1"/>
  <c r="H290" i="34"/>
  <c r="E290" i="34"/>
  <c r="F290" i="34" a="1"/>
  <c r="F290" i="34"/>
  <c r="C290" i="34"/>
  <c r="D290" i="34" a="1"/>
  <c r="D290" i="34"/>
  <c r="N289" i="34"/>
  <c r="A284" i="34"/>
  <c r="M289" i="34"/>
  <c r="L289" i="34"/>
  <c r="K289" i="34"/>
  <c r="J289" i="34"/>
  <c r="I289" i="34"/>
  <c r="H289" i="34"/>
  <c r="G289" i="34"/>
  <c r="F289" i="34"/>
  <c r="E289" i="34"/>
  <c r="D289" i="34"/>
  <c r="C289" i="34"/>
  <c r="N288" i="34"/>
  <c r="M288" i="34"/>
  <c r="L288" i="34"/>
  <c r="K288" i="34"/>
  <c r="J288" i="34"/>
  <c r="I288" i="34"/>
  <c r="H288" i="34"/>
  <c r="G288" i="34"/>
  <c r="F288" i="34"/>
  <c r="E288" i="34"/>
  <c r="D288" i="34"/>
  <c r="C288" i="34"/>
  <c r="N287" i="34"/>
  <c r="M287" i="34"/>
  <c r="L287" i="34"/>
  <c r="K287" i="34"/>
  <c r="J287" i="34"/>
  <c r="I287" i="34"/>
  <c r="H287" i="34"/>
  <c r="G287" i="34"/>
  <c r="F287" i="34"/>
  <c r="E287" i="34"/>
  <c r="D287" i="34"/>
  <c r="C287" i="34"/>
  <c r="N286" i="34"/>
  <c r="M286" i="34"/>
  <c r="L286" i="34"/>
  <c r="K286" i="34"/>
  <c r="J286" i="34"/>
  <c r="I286" i="34"/>
  <c r="H286" i="34"/>
  <c r="G286" i="34"/>
  <c r="F286" i="34"/>
  <c r="E286" i="34"/>
  <c r="D286" i="34"/>
  <c r="C286" i="34"/>
  <c r="N285" i="34"/>
  <c r="M285" i="34"/>
  <c r="L285" i="34"/>
  <c r="K285" i="34"/>
  <c r="J285" i="34"/>
  <c r="I285" i="34"/>
  <c r="H285" i="34"/>
  <c r="G285" i="34"/>
  <c r="F285" i="34"/>
  <c r="E285" i="34"/>
  <c r="D285" i="34"/>
  <c r="C285" i="34"/>
  <c r="V284" i="34"/>
  <c r="U284" i="34"/>
  <c r="R284" i="34"/>
  <c r="Q284" i="34"/>
  <c r="P284" i="34"/>
  <c r="O284" i="34"/>
  <c r="M284" i="34"/>
  <c r="N284" i="34" a="1"/>
  <c r="N284" i="34"/>
  <c r="K284" i="34"/>
  <c r="L284" i="34" a="1"/>
  <c r="L284" i="34"/>
  <c r="I284" i="34"/>
  <c r="J284" i="34" a="1"/>
  <c r="J284" i="34"/>
  <c r="G284" i="34"/>
  <c r="H284" i="34" a="1"/>
  <c r="H284" i="34"/>
  <c r="E284" i="34"/>
  <c r="F284" i="34" a="1"/>
  <c r="F284" i="34"/>
  <c r="C284" i="34"/>
  <c r="D284" i="34" a="1"/>
  <c r="D284" i="34"/>
  <c r="N283" i="34"/>
  <c r="A278" i="34"/>
  <c r="M283" i="34"/>
  <c r="L283" i="34"/>
  <c r="K283" i="34"/>
  <c r="J283" i="34"/>
  <c r="I283" i="34"/>
  <c r="H283" i="34"/>
  <c r="G283" i="34"/>
  <c r="F283" i="34"/>
  <c r="E283" i="34"/>
  <c r="D283" i="34"/>
  <c r="C283" i="34"/>
  <c r="N282" i="34"/>
  <c r="M282" i="34"/>
  <c r="L282" i="34"/>
  <c r="K282" i="34"/>
  <c r="J282" i="34"/>
  <c r="I282" i="34"/>
  <c r="H282" i="34"/>
  <c r="G282" i="34"/>
  <c r="F282" i="34"/>
  <c r="E282" i="34"/>
  <c r="D282" i="34"/>
  <c r="C282" i="34"/>
  <c r="N281" i="34"/>
  <c r="M281" i="34"/>
  <c r="L281" i="34"/>
  <c r="K281" i="34"/>
  <c r="J281" i="34"/>
  <c r="I281" i="34"/>
  <c r="H281" i="34"/>
  <c r="G281" i="34"/>
  <c r="F281" i="34"/>
  <c r="E281" i="34"/>
  <c r="D281" i="34"/>
  <c r="C281" i="34"/>
  <c r="N280" i="34"/>
  <c r="M280" i="34"/>
  <c r="L280" i="34"/>
  <c r="K280" i="34"/>
  <c r="J280" i="34"/>
  <c r="I280" i="34"/>
  <c r="H280" i="34"/>
  <c r="G280" i="34"/>
  <c r="F280" i="34"/>
  <c r="E280" i="34"/>
  <c r="D280" i="34"/>
  <c r="C280" i="34"/>
  <c r="N279" i="34"/>
  <c r="M279" i="34"/>
  <c r="L279" i="34"/>
  <c r="K279" i="34"/>
  <c r="J279" i="34"/>
  <c r="I279" i="34"/>
  <c r="H279" i="34"/>
  <c r="G279" i="34"/>
  <c r="F279" i="34"/>
  <c r="E279" i="34"/>
  <c r="D279" i="34"/>
  <c r="C279" i="34"/>
  <c r="V278" i="34"/>
  <c r="U278" i="34"/>
  <c r="R278" i="34"/>
  <c r="Q278" i="34"/>
  <c r="P278" i="34"/>
  <c r="O278" i="34"/>
  <c r="M278" i="34"/>
  <c r="N278" i="34" a="1"/>
  <c r="N278" i="34"/>
  <c r="K278" i="34"/>
  <c r="L278" i="34" a="1"/>
  <c r="L278" i="34"/>
  <c r="I278" i="34"/>
  <c r="J278" i="34" a="1"/>
  <c r="J278" i="34"/>
  <c r="G278" i="34"/>
  <c r="H278" i="34" a="1"/>
  <c r="H278" i="34"/>
  <c r="E278" i="34"/>
  <c r="F278" i="34" a="1"/>
  <c r="F278" i="34"/>
  <c r="C278" i="34"/>
  <c r="D278" i="34" a="1"/>
  <c r="D278" i="34"/>
  <c r="N277" i="34"/>
  <c r="A272" i="34"/>
  <c r="M277" i="34"/>
  <c r="L277" i="34"/>
  <c r="K277" i="34"/>
  <c r="J277" i="34"/>
  <c r="I277" i="34"/>
  <c r="H277" i="34"/>
  <c r="G277" i="34"/>
  <c r="F277" i="34"/>
  <c r="E277" i="34"/>
  <c r="D277" i="34"/>
  <c r="C277" i="34"/>
  <c r="N276" i="34"/>
  <c r="M276" i="34"/>
  <c r="L276" i="34"/>
  <c r="K276" i="34"/>
  <c r="J276" i="34"/>
  <c r="I276" i="34"/>
  <c r="H276" i="34"/>
  <c r="G276" i="34"/>
  <c r="F276" i="34"/>
  <c r="E276" i="34"/>
  <c r="D276" i="34"/>
  <c r="C276" i="34"/>
  <c r="N275" i="34"/>
  <c r="M275" i="34"/>
  <c r="L275" i="34"/>
  <c r="K275" i="34"/>
  <c r="J275" i="34"/>
  <c r="I275" i="34"/>
  <c r="H275" i="34"/>
  <c r="G275" i="34"/>
  <c r="F275" i="34"/>
  <c r="E275" i="34"/>
  <c r="D275" i="34"/>
  <c r="C275" i="34"/>
  <c r="N274" i="34"/>
  <c r="M274" i="34"/>
  <c r="L274" i="34"/>
  <c r="K274" i="34"/>
  <c r="J274" i="34"/>
  <c r="I274" i="34"/>
  <c r="H274" i="34"/>
  <c r="G274" i="34"/>
  <c r="F274" i="34"/>
  <c r="E274" i="34"/>
  <c r="D274" i="34"/>
  <c r="C274" i="34"/>
  <c r="N273" i="34"/>
  <c r="M273" i="34"/>
  <c r="L273" i="34"/>
  <c r="K273" i="34"/>
  <c r="J273" i="34"/>
  <c r="I273" i="34"/>
  <c r="H273" i="34"/>
  <c r="G273" i="34"/>
  <c r="F273" i="34"/>
  <c r="E273" i="34"/>
  <c r="D273" i="34"/>
  <c r="C273" i="34"/>
  <c r="V272" i="34"/>
  <c r="U272" i="34"/>
  <c r="R272" i="34"/>
  <c r="Q272" i="34"/>
  <c r="P272" i="34"/>
  <c r="O272" i="34"/>
  <c r="M272" i="34"/>
  <c r="N272" i="34" a="1"/>
  <c r="N272" i="34"/>
  <c r="K272" i="34"/>
  <c r="L272" i="34" a="1"/>
  <c r="L272" i="34"/>
  <c r="I272" i="34"/>
  <c r="J272" i="34" a="1"/>
  <c r="J272" i="34"/>
  <c r="G272" i="34"/>
  <c r="H272" i="34" a="1"/>
  <c r="H272" i="34"/>
  <c r="E272" i="34"/>
  <c r="F272" i="34" a="1"/>
  <c r="F272" i="34"/>
  <c r="C272" i="34"/>
  <c r="D272" i="34" a="1"/>
  <c r="D272" i="34"/>
  <c r="N271" i="34"/>
  <c r="A266" i="34"/>
  <c r="M271" i="34"/>
  <c r="L271" i="34"/>
  <c r="K271" i="34"/>
  <c r="J271" i="34"/>
  <c r="I271" i="34"/>
  <c r="H271" i="34"/>
  <c r="G271" i="34"/>
  <c r="F271" i="34"/>
  <c r="E271" i="34"/>
  <c r="D271" i="34"/>
  <c r="C271" i="34"/>
  <c r="N270" i="34"/>
  <c r="M270" i="34"/>
  <c r="L270" i="34"/>
  <c r="K270" i="34"/>
  <c r="J270" i="34"/>
  <c r="I270" i="34"/>
  <c r="H270" i="34"/>
  <c r="G270" i="34"/>
  <c r="F270" i="34"/>
  <c r="E270" i="34"/>
  <c r="D270" i="34"/>
  <c r="C270" i="34"/>
  <c r="N269" i="34"/>
  <c r="M269" i="34"/>
  <c r="L269" i="34"/>
  <c r="K269" i="34"/>
  <c r="J269" i="34"/>
  <c r="I269" i="34"/>
  <c r="H269" i="34"/>
  <c r="G269" i="34"/>
  <c r="F269" i="34"/>
  <c r="E269" i="34"/>
  <c r="D269" i="34"/>
  <c r="C269" i="34"/>
  <c r="N268" i="34"/>
  <c r="M268" i="34"/>
  <c r="L268" i="34"/>
  <c r="K268" i="34"/>
  <c r="J268" i="34"/>
  <c r="I268" i="34"/>
  <c r="H268" i="34"/>
  <c r="G268" i="34"/>
  <c r="F268" i="34"/>
  <c r="E268" i="34"/>
  <c r="D268" i="34"/>
  <c r="C268" i="34"/>
  <c r="N267" i="34"/>
  <c r="M267" i="34"/>
  <c r="L267" i="34"/>
  <c r="K267" i="34"/>
  <c r="J267" i="34"/>
  <c r="I267" i="34"/>
  <c r="H267" i="34"/>
  <c r="G267" i="34"/>
  <c r="F267" i="34"/>
  <c r="E267" i="34"/>
  <c r="D267" i="34"/>
  <c r="C267" i="34"/>
  <c r="V266" i="34"/>
  <c r="U266" i="34"/>
  <c r="R266" i="34"/>
  <c r="Q266" i="34"/>
  <c r="P266" i="34"/>
  <c r="O266" i="34"/>
  <c r="M266" i="34"/>
  <c r="N266" i="34" a="1"/>
  <c r="N266" i="34"/>
  <c r="K266" i="34"/>
  <c r="L266" i="34" a="1"/>
  <c r="L266" i="34"/>
  <c r="I266" i="34"/>
  <c r="J266" i="34" a="1"/>
  <c r="J266" i="34"/>
  <c r="G266" i="34"/>
  <c r="H266" i="34" a="1"/>
  <c r="H266" i="34"/>
  <c r="E266" i="34"/>
  <c r="F266" i="34" a="1"/>
  <c r="F266" i="34"/>
  <c r="C266" i="34"/>
  <c r="D266" i="34" a="1"/>
  <c r="D266" i="34"/>
  <c r="N265" i="34"/>
  <c r="A260" i="34"/>
  <c r="M265" i="34"/>
  <c r="L265" i="34"/>
  <c r="K265" i="34"/>
  <c r="J265" i="34"/>
  <c r="I265" i="34"/>
  <c r="H265" i="34"/>
  <c r="G265" i="34"/>
  <c r="F265" i="34"/>
  <c r="E265" i="34"/>
  <c r="D265" i="34"/>
  <c r="C265" i="34"/>
  <c r="N264" i="34"/>
  <c r="M264" i="34"/>
  <c r="L264" i="34"/>
  <c r="K264" i="34"/>
  <c r="J264" i="34"/>
  <c r="I264" i="34"/>
  <c r="H264" i="34"/>
  <c r="G264" i="34"/>
  <c r="F264" i="34"/>
  <c r="E264" i="34"/>
  <c r="D264" i="34"/>
  <c r="C264" i="34"/>
  <c r="N263" i="34"/>
  <c r="M263" i="34"/>
  <c r="L263" i="34"/>
  <c r="K263" i="34"/>
  <c r="J263" i="34"/>
  <c r="I263" i="34"/>
  <c r="H263" i="34"/>
  <c r="G263" i="34"/>
  <c r="F263" i="34"/>
  <c r="E263" i="34"/>
  <c r="D263" i="34"/>
  <c r="C263" i="34"/>
  <c r="N262" i="34"/>
  <c r="M262" i="34"/>
  <c r="L262" i="34"/>
  <c r="K262" i="34"/>
  <c r="J262" i="34"/>
  <c r="I262" i="34"/>
  <c r="H262" i="34"/>
  <c r="G262" i="34"/>
  <c r="F262" i="34"/>
  <c r="E262" i="34"/>
  <c r="D262" i="34"/>
  <c r="C262" i="34"/>
  <c r="N261" i="34"/>
  <c r="M261" i="34"/>
  <c r="L261" i="34"/>
  <c r="K261" i="34"/>
  <c r="J261" i="34"/>
  <c r="I261" i="34"/>
  <c r="H261" i="34"/>
  <c r="G261" i="34"/>
  <c r="F261" i="34"/>
  <c r="E261" i="34"/>
  <c r="D261" i="34"/>
  <c r="C261" i="34"/>
  <c r="V260" i="34"/>
  <c r="U260" i="34"/>
  <c r="R260" i="34"/>
  <c r="Q260" i="34"/>
  <c r="P260" i="34"/>
  <c r="O260" i="34"/>
  <c r="M260" i="34"/>
  <c r="N260" i="34" a="1"/>
  <c r="N260" i="34"/>
  <c r="K260" i="34"/>
  <c r="L260" i="34" a="1"/>
  <c r="L260" i="34"/>
  <c r="I260" i="34"/>
  <c r="J260" i="34" a="1"/>
  <c r="J260" i="34"/>
  <c r="G260" i="34"/>
  <c r="H260" i="34" a="1"/>
  <c r="H260" i="34"/>
  <c r="E260" i="34"/>
  <c r="F260" i="34" a="1"/>
  <c r="F260" i="34"/>
  <c r="C260" i="34"/>
  <c r="D260" i="34" a="1"/>
  <c r="D260" i="34"/>
  <c r="N259" i="34"/>
  <c r="A254" i="34"/>
  <c r="M259" i="34"/>
  <c r="L259" i="34"/>
  <c r="K259" i="34"/>
  <c r="J259" i="34"/>
  <c r="I259" i="34"/>
  <c r="H259" i="34"/>
  <c r="G259" i="34"/>
  <c r="F259" i="34"/>
  <c r="E259" i="34"/>
  <c r="D259" i="34"/>
  <c r="C259" i="34"/>
  <c r="N258" i="34"/>
  <c r="M258" i="34"/>
  <c r="L258" i="34"/>
  <c r="K258" i="34"/>
  <c r="J258" i="34"/>
  <c r="I258" i="34"/>
  <c r="H258" i="34"/>
  <c r="G258" i="34"/>
  <c r="F258" i="34"/>
  <c r="E258" i="34"/>
  <c r="D258" i="34"/>
  <c r="C258" i="34"/>
  <c r="N257" i="34"/>
  <c r="M257" i="34"/>
  <c r="L257" i="34"/>
  <c r="K257" i="34"/>
  <c r="J257" i="34"/>
  <c r="I257" i="34"/>
  <c r="H257" i="34"/>
  <c r="G257" i="34"/>
  <c r="F257" i="34"/>
  <c r="E257" i="34"/>
  <c r="D257" i="34"/>
  <c r="C257" i="34"/>
  <c r="N256" i="34"/>
  <c r="M256" i="34"/>
  <c r="L256" i="34"/>
  <c r="K256" i="34"/>
  <c r="J256" i="34"/>
  <c r="I256" i="34"/>
  <c r="H256" i="34"/>
  <c r="G256" i="34"/>
  <c r="F256" i="34"/>
  <c r="E256" i="34"/>
  <c r="D256" i="34"/>
  <c r="C256" i="34"/>
  <c r="N255" i="34"/>
  <c r="M255" i="34"/>
  <c r="L255" i="34"/>
  <c r="K255" i="34"/>
  <c r="J255" i="34"/>
  <c r="I255" i="34"/>
  <c r="H255" i="34"/>
  <c r="G255" i="34"/>
  <c r="F255" i="34"/>
  <c r="E255" i="34"/>
  <c r="D255" i="34"/>
  <c r="C255" i="34"/>
  <c r="V254" i="34"/>
  <c r="U254" i="34"/>
  <c r="R254" i="34"/>
  <c r="Q254" i="34"/>
  <c r="P254" i="34"/>
  <c r="O254" i="34"/>
  <c r="M254" i="34"/>
  <c r="N254" i="34" a="1"/>
  <c r="N254" i="34"/>
  <c r="K254" i="34"/>
  <c r="L254" i="34" a="1"/>
  <c r="L254" i="34"/>
  <c r="I254" i="34"/>
  <c r="J254" i="34" a="1"/>
  <c r="J254" i="34"/>
  <c r="G254" i="34"/>
  <c r="H254" i="34" a="1"/>
  <c r="H254" i="34"/>
  <c r="E254" i="34"/>
  <c r="F254" i="34" a="1"/>
  <c r="F254" i="34"/>
  <c r="C254" i="34"/>
  <c r="D254" i="34" a="1"/>
  <c r="D254" i="34"/>
  <c r="N253" i="34"/>
  <c r="A248" i="34"/>
  <c r="M253" i="34"/>
  <c r="L253" i="34"/>
  <c r="K253" i="34"/>
  <c r="J253" i="34"/>
  <c r="I253" i="34"/>
  <c r="H253" i="34"/>
  <c r="G253" i="34"/>
  <c r="F253" i="34"/>
  <c r="E253" i="34"/>
  <c r="D253" i="34"/>
  <c r="C253" i="34"/>
  <c r="N252" i="34"/>
  <c r="M252" i="34"/>
  <c r="L252" i="34"/>
  <c r="K252" i="34"/>
  <c r="J252" i="34"/>
  <c r="I252" i="34"/>
  <c r="H252" i="34"/>
  <c r="G252" i="34"/>
  <c r="F252" i="34"/>
  <c r="E252" i="34"/>
  <c r="D252" i="34"/>
  <c r="C252" i="34"/>
  <c r="N251" i="34"/>
  <c r="M251" i="34"/>
  <c r="L251" i="34"/>
  <c r="K251" i="34"/>
  <c r="J251" i="34"/>
  <c r="I251" i="34"/>
  <c r="H251" i="34"/>
  <c r="G251" i="34"/>
  <c r="F251" i="34"/>
  <c r="E251" i="34"/>
  <c r="D251" i="34"/>
  <c r="C251" i="34"/>
  <c r="N250" i="34"/>
  <c r="M250" i="34"/>
  <c r="L250" i="34"/>
  <c r="K250" i="34"/>
  <c r="J250" i="34"/>
  <c r="I250" i="34"/>
  <c r="H250" i="34"/>
  <c r="G250" i="34"/>
  <c r="F250" i="34"/>
  <c r="E250" i="34"/>
  <c r="D250" i="34"/>
  <c r="C250" i="34"/>
  <c r="N249" i="34"/>
  <c r="M249" i="34"/>
  <c r="L249" i="34"/>
  <c r="K249" i="34"/>
  <c r="J249" i="34"/>
  <c r="I249" i="34"/>
  <c r="H249" i="34"/>
  <c r="G249" i="34"/>
  <c r="F249" i="34"/>
  <c r="E249" i="34"/>
  <c r="D249" i="34"/>
  <c r="C249" i="34"/>
  <c r="V248" i="34"/>
  <c r="U248" i="34"/>
  <c r="R248" i="34"/>
  <c r="Q248" i="34"/>
  <c r="P248" i="34"/>
  <c r="O248" i="34"/>
  <c r="M248" i="34"/>
  <c r="N248" i="34" a="1"/>
  <c r="N248" i="34"/>
  <c r="K248" i="34"/>
  <c r="L248" i="34" a="1"/>
  <c r="L248" i="34"/>
  <c r="I248" i="34"/>
  <c r="J248" i="34" a="1"/>
  <c r="J248" i="34"/>
  <c r="G248" i="34"/>
  <c r="H248" i="34" a="1"/>
  <c r="H248" i="34"/>
  <c r="E248" i="34"/>
  <c r="F248" i="34" a="1"/>
  <c r="F248" i="34"/>
  <c r="C248" i="34"/>
  <c r="D248" i="34" a="1"/>
  <c r="D248" i="34"/>
  <c r="N247" i="34"/>
  <c r="A242" i="34"/>
  <c r="M247" i="34"/>
  <c r="L247" i="34"/>
  <c r="K247" i="34"/>
  <c r="J247" i="34"/>
  <c r="I247" i="34"/>
  <c r="H247" i="34"/>
  <c r="G247" i="34"/>
  <c r="F247" i="34"/>
  <c r="E247" i="34"/>
  <c r="D247" i="34"/>
  <c r="C247" i="34"/>
  <c r="N246" i="34"/>
  <c r="M246" i="34"/>
  <c r="L246" i="34"/>
  <c r="K246" i="34"/>
  <c r="J246" i="34"/>
  <c r="I246" i="34"/>
  <c r="H246" i="34"/>
  <c r="G246" i="34"/>
  <c r="F246" i="34"/>
  <c r="E246" i="34"/>
  <c r="D246" i="34"/>
  <c r="C246" i="34"/>
  <c r="N245" i="34"/>
  <c r="M245" i="34"/>
  <c r="L245" i="34"/>
  <c r="K245" i="34"/>
  <c r="J245" i="34"/>
  <c r="I245" i="34"/>
  <c r="H245" i="34"/>
  <c r="G245" i="34"/>
  <c r="F245" i="34"/>
  <c r="E245" i="34"/>
  <c r="D245" i="34"/>
  <c r="C245" i="34"/>
  <c r="N244" i="34"/>
  <c r="M244" i="34"/>
  <c r="L244" i="34"/>
  <c r="K244" i="34"/>
  <c r="J244" i="34"/>
  <c r="I244" i="34"/>
  <c r="H244" i="34"/>
  <c r="G244" i="34"/>
  <c r="F244" i="34"/>
  <c r="E244" i="34"/>
  <c r="D244" i="34"/>
  <c r="C244" i="34"/>
  <c r="N243" i="34"/>
  <c r="M243" i="34"/>
  <c r="L243" i="34"/>
  <c r="K243" i="34"/>
  <c r="J243" i="34"/>
  <c r="I243" i="34"/>
  <c r="H243" i="34"/>
  <c r="G243" i="34"/>
  <c r="F243" i="34"/>
  <c r="E243" i="34"/>
  <c r="D243" i="34"/>
  <c r="C243" i="34"/>
  <c r="V242" i="34"/>
  <c r="U242" i="34"/>
  <c r="R242" i="34"/>
  <c r="Q242" i="34"/>
  <c r="P242" i="34"/>
  <c r="O242" i="34"/>
  <c r="M242" i="34"/>
  <c r="N242" i="34" a="1"/>
  <c r="N242" i="34"/>
  <c r="K242" i="34"/>
  <c r="L242" i="34" a="1"/>
  <c r="L242" i="34"/>
  <c r="I242" i="34"/>
  <c r="J242" i="34" a="1"/>
  <c r="J242" i="34"/>
  <c r="G242" i="34"/>
  <c r="H242" i="34" a="1"/>
  <c r="H242" i="34"/>
  <c r="E242" i="34"/>
  <c r="F242" i="34" a="1"/>
  <c r="F242" i="34"/>
  <c r="C242" i="34"/>
  <c r="D242" i="34" a="1"/>
  <c r="D242" i="34"/>
  <c r="N241" i="34"/>
  <c r="A236" i="34"/>
  <c r="M241" i="34"/>
  <c r="L241" i="34"/>
  <c r="K241" i="34"/>
  <c r="J241" i="34"/>
  <c r="I241" i="34"/>
  <c r="H241" i="34"/>
  <c r="G241" i="34"/>
  <c r="F241" i="34"/>
  <c r="E241" i="34"/>
  <c r="D241" i="34"/>
  <c r="C241" i="34"/>
  <c r="N240" i="34"/>
  <c r="M240" i="34"/>
  <c r="L240" i="34"/>
  <c r="K240" i="34"/>
  <c r="J240" i="34"/>
  <c r="I240" i="34"/>
  <c r="H240" i="34"/>
  <c r="G240" i="34"/>
  <c r="F240" i="34"/>
  <c r="E240" i="34"/>
  <c r="D240" i="34"/>
  <c r="C240" i="34"/>
  <c r="N239" i="34"/>
  <c r="M239" i="34"/>
  <c r="L239" i="34"/>
  <c r="K239" i="34"/>
  <c r="J239" i="34"/>
  <c r="I239" i="34"/>
  <c r="H239" i="34"/>
  <c r="G239" i="34"/>
  <c r="F239" i="34"/>
  <c r="E239" i="34"/>
  <c r="D239" i="34"/>
  <c r="C239" i="34"/>
  <c r="N238" i="34"/>
  <c r="M238" i="34"/>
  <c r="L238" i="34"/>
  <c r="K238" i="34"/>
  <c r="J238" i="34"/>
  <c r="I238" i="34"/>
  <c r="H238" i="34"/>
  <c r="G238" i="34"/>
  <c r="F238" i="34"/>
  <c r="E238" i="34"/>
  <c r="D238" i="34"/>
  <c r="C238" i="34"/>
  <c r="N237" i="34"/>
  <c r="M237" i="34"/>
  <c r="L237" i="34"/>
  <c r="K237" i="34"/>
  <c r="J237" i="34"/>
  <c r="I237" i="34"/>
  <c r="H237" i="34"/>
  <c r="G237" i="34"/>
  <c r="F237" i="34"/>
  <c r="E237" i="34"/>
  <c r="D237" i="34"/>
  <c r="C237" i="34"/>
  <c r="R236" i="34"/>
  <c r="Q236" i="34"/>
  <c r="P236" i="34"/>
  <c r="O236" i="34"/>
  <c r="M236" i="34"/>
  <c r="N236" i="34" a="1"/>
  <c r="N236" i="34"/>
  <c r="K236" i="34"/>
  <c r="L236" i="34" a="1"/>
  <c r="L236" i="34"/>
  <c r="I236" i="34"/>
  <c r="J236" i="34" a="1"/>
  <c r="J236" i="34"/>
  <c r="G236" i="34"/>
  <c r="H236" i="34" a="1"/>
  <c r="H236" i="34"/>
  <c r="E236" i="34"/>
  <c r="F236" i="34" a="1"/>
  <c r="F236" i="34"/>
  <c r="C236" i="34"/>
  <c r="D236" i="34" a="1"/>
  <c r="D236" i="34"/>
  <c r="N235" i="34"/>
  <c r="A230" i="34"/>
  <c r="M235" i="34"/>
  <c r="L235" i="34"/>
  <c r="K235" i="34"/>
  <c r="J235" i="34"/>
  <c r="I235" i="34"/>
  <c r="H235" i="34"/>
  <c r="G235" i="34"/>
  <c r="F235" i="34"/>
  <c r="E235" i="34"/>
  <c r="D235" i="34"/>
  <c r="C235" i="34"/>
  <c r="N234" i="34"/>
  <c r="M234" i="34"/>
  <c r="L234" i="34"/>
  <c r="K234" i="34"/>
  <c r="J234" i="34"/>
  <c r="I234" i="34"/>
  <c r="H234" i="34"/>
  <c r="G234" i="34"/>
  <c r="F234" i="34"/>
  <c r="E234" i="34"/>
  <c r="D234" i="34"/>
  <c r="C234" i="34"/>
  <c r="N233" i="34"/>
  <c r="M233" i="34"/>
  <c r="L233" i="34"/>
  <c r="K233" i="34"/>
  <c r="J233" i="34"/>
  <c r="I233" i="34"/>
  <c r="H233" i="34"/>
  <c r="G233" i="34"/>
  <c r="F233" i="34"/>
  <c r="E233" i="34"/>
  <c r="D233" i="34"/>
  <c r="C233" i="34"/>
  <c r="N232" i="34"/>
  <c r="M232" i="34"/>
  <c r="L232" i="34"/>
  <c r="K232" i="34"/>
  <c r="J232" i="34"/>
  <c r="I232" i="34"/>
  <c r="H232" i="34"/>
  <c r="G232" i="34"/>
  <c r="F232" i="34"/>
  <c r="E232" i="34"/>
  <c r="D232" i="34"/>
  <c r="C232" i="34"/>
  <c r="N231" i="34"/>
  <c r="M231" i="34"/>
  <c r="L231" i="34"/>
  <c r="K231" i="34"/>
  <c r="J231" i="34"/>
  <c r="I231" i="34"/>
  <c r="H231" i="34"/>
  <c r="G231" i="34"/>
  <c r="F231" i="34"/>
  <c r="E231" i="34"/>
  <c r="D231" i="34"/>
  <c r="C231" i="34"/>
  <c r="V230" i="34"/>
  <c r="U230" i="34"/>
  <c r="R230" i="34"/>
  <c r="Q230" i="34"/>
  <c r="P230" i="34"/>
  <c r="O230" i="34"/>
  <c r="M230" i="34"/>
  <c r="N230" i="34" a="1"/>
  <c r="N230" i="34"/>
  <c r="K230" i="34"/>
  <c r="L230" i="34" a="1"/>
  <c r="L230" i="34"/>
  <c r="I230" i="34"/>
  <c r="J230" i="34" a="1"/>
  <c r="J230" i="34"/>
  <c r="G230" i="34"/>
  <c r="H230" i="34" a="1"/>
  <c r="H230" i="34"/>
  <c r="E230" i="34"/>
  <c r="F230" i="34" a="1"/>
  <c r="F230" i="34"/>
  <c r="C230" i="34"/>
  <c r="D230" i="34" a="1"/>
  <c r="D230" i="34"/>
  <c r="N229" i="34"/>
  <c r="A224" i="34"/>
  <c r="M229" i="34"/>
  <c r="L229" i="34"/>
  <c r="K229" i="34"/>
  <c r="J229" i="34"/>
  <c r="I229" i="34"/>
  <c r="H229" i="34"/>
  <c r="G229" i="34"/>
  <c r="F229" i="34"/>
  <c r="E229" i="34"/>
  <c r="D229" i="34"/>
  <c r="C229" i="34"/>
  <c r="N228" i="34"/>
  <c r="M228" i="34"/>
  <c r="L228" i="34"/>
  <c r="K228" i="34"/>
  <c r="J228" i="34"/>
  <c r="I228" i="34"/>
  <c r="H228" i="34"/>
  <c r="G228" i="34"/>
  <c r="F228" i="34"/>
  <c r="E228" i="34"/>
  <c r="D228" i="34"/>
  <c r="C228" i="34"/>
  <c r="N227" i="34"/>
  <c r="M227" i="34"/>
  <c r="L227" i="34"/>
  <c r="K227" i="34"/>
  <c r="J227" i="34"/>
  <c r="I227" i="34"/>
  <c r="H227" i="34"/>
  <c r="G227" i="34"/>
  <c r="F227" i="34"/>
  <c r="E227" i="34"/>
  <c r="D227" i="34"/>
  <c r="C227" i="34"/>
  <c r="N226" i="34"/>
  <c r="M226" i="34"/>
  <c r="L226" i="34"/>
  <c r="K226" i="34"/>
  <c r="J226" i="34"/>
  <c r="I226" i="34"/>
  <c r="H226" i="34"/>
  <c r="G226" i="34"/>
  <c r="F226" i="34"/>
  <c r="E226" i="34"/>
  <c r="D226" i="34"/>
  <c r="C226" i="34"/>
  <c r="N225" i="34"/>
  <c r="M225" i="34"/>
  <c r="L225" i="34"/>
  <c r="K225" i="34"/>
  <c r="J225" i="34"/>
  <c r="I225" i="34"/>
  <c r="H225" i="34"/>
  <c r="G225" i="34"/>
  <c r="F225" i="34"/>
  <c r="E225" i="34"/>
  <c r="D225" i="34"/>
  <c r="C225" i="34"/>
  <c r="V224" i="34"/>
  <c r="U224" i="34"/>
  <c r="R224" i="34"/>
  <c r="Q224" i="34"/>
  <c r="P224" i="34"/>
  <c r="O224" i="34"/>
  <c r="M224" i="34"/>
  <c r="N224" i="34" a="1"/>
  <c r="N224" i="34"/>
  <c r="K224" i="34"/>
  <c r="L224" i="34" a="1"/>
  <c r="L224" i="34"/>
  <c r="I224" i="34"/>
  <c r="J224" i="34" a="1"/>
  <c r="J224" i="34"/>
  <c r="G224" i="34"/>
  <c r="H224" i="34" a="1"/>
  <c r="H224" i="34"/>
  <c r="E224" i="34"/>
  <c r="F224" i="34" a="1"/>
  <c r="F224" i="34"/>
  <c r="C224" i="34"/>
  <c r="D224" i="34" a="1"/>
  <c r="D224" i="34"/>
  <c r="N223" i="34"/>
  <c r="A218" i="34"/>
  <c r="M223" i="34"/>
  <c r="L223" i="34"/>
  <c r="K223" i="34"/>
  <c r="J223" i="34"/>
  <c r="I223" i="34"/>
  <c r="H223" i="34"/>
  <c r="G223" i="34"/>
  <c r="F223" i="34"/>
  <c r="E223" i="34"/>
  <c r="D223" i="34"/>
  <c r="C223" i="34"/>
  <c r="N222" i="34"/>
  <c r="M222" i="34"/>
  <c r="L222" i="34"/>
  <c r="K222" i="34"/>
  <c r="J222" i="34"/>
  <c r="I222" i="34"/>
  <c r="H222" i="34"/>
  <c r="G222" i="34"/>
  <c r="F222" i="34"/>
  <c r="E222" i="34"/>
  <c r="D222" i="34"/>
  <c r="C222" i="34"/>
  <c r="N221" i="34"/>
  <c r="M221" i="34"/>
  <c r="L221" i="34"/>
  <c r="K221" i="34"/>
  <c r="J221" i="34"/>
  <c r="I221" i="34"/>
  <c r="H221" i="34"/>
  <c r="G221" i="34"/>
  <c r="F221" i="34"/>
  <c r="E221" i="34"/>
  <c r="D221" i="34"/>
  <c r="C221" i="34"/>
  <c r="N220" i="34"/>
  <c r="M220" i="34"/>
  <c r="L220" i="34"/>
  <c r="K220" i="34"/>
  <c r="J220" i="34"/>
  <c r="I220" i="34"/>
  <c r="H220" i="34"/>
  <c r="G220" i="34"/>
  <c r="F220" i="34"/>
  <c r="E220" i="34"/>
  <c r="D220" i="34"/>
  <c r="C220" i="34"/>
  <c r="N219" i="34"/>
  <c r="M219" i="34"/>
  <c r="L219" i="34"/>
  <c r="K219" i="34"/>
  <c r="J219" i="34"/>
  <c r="I219" i="34"/>
  <c r="H219" i="34"/>
  <c r="G219" i="34"/>
  <c r="F219" i="34"/>
  <c r="E219" i="34"/>
  <c r="D219" i="34"/>
  <c r="C219" i="34"/>
  <c r="V218" i="34"/>
  <c r="U218" i="34"/>
  <c r="R218" i="34"/>
  <c r="Q218" i="34"/>
  <c r="P218" i="34"/>
  <c r="O218" i="34"/>
  <c r="M218" i="34"/>
  <c r="N218" i="34" a="1"/>
  <c r="N218" i="34"/>
  <c r="K218" i="34"/>
  <c r="L218" i="34" a="1"/>
  <c r="L218" i="34"/>
  <c r="I218" i="34"/>
  <c r="J218" i="34" a="1"/>
  <c r="J218" i="34"/>
  <c r="G218" i="34"/>
  <c r="H218" i="34" a="1"/>
  <c r="H218" i="34"/>
  <c r="E218" i="34"/>
  <c r="F218" i="34" a="1"/>
  <c r="F218" i="34"/>
  <c r="C218" i="34"/>
  <c r="D218" i="34" a="1"/>
  <c r="D218" i="34"/>
  <c r="N217" i="34"/>
  <c r="A212" i="34"/>
  <c r="M217" i="34"/>
  <c r="L217" i="34"/>
  <c r="K217" i="34"/>
  <c r="J217" i="34"/>
  <c r="I217" i="34"/>
  <c r="H217" i="34"/>
  <c r="G217" i="34"/>
  <c r="F217" i="34"/>
  <c r="E217" i="34"/>
  <c r="D217" i="34"/>
  <c r="C217" i="34"/>
  <c r="N216" i="34"/>
  <c r="M216" i="34"/>
  <c r="L216" i="34"/>
  <c r="K216" i="34"/>
  <c r="J216" i="34"/>
  <c r="I216" i="34"/>
  <c r="H216" i="34"/>
  <c r="G216" i="34"/>
  <c r="F216" i="34"/>
  <c r="E216" i="34"/>
  <c r="D216" i="34"/>
  <c r="C216" i="34"/>
  <c r="N215" i="34"/>
  <c r="M215" i="34"/>
  <c r="L215" i="34"/>
  <c r="K215" i="34"/>
  <c r="J215" i="34"/>
  <c r="I215" i="34"/>
  <c r="H215" i="34"/>
  <c r="G215" i="34"/>
  <c r="F215" i="34"/>
  <c r="E215" i="34"/>
  <c r="D215" i="34"/>
  <c r="C215" i="34"/>
  <c r="N214" i="34"/>
  <c r="M214" i="34"/>
  <c r="L214" i="34"/>
  <c r="K214" i="34"/>
  <c r="J214" i="34"/>
  <c r="I214" i="34"/>
  <c r="H214" i="34"/>
  <c r="G214" i="34"/>
  <c r="F214" i="34"/>
  <c r="E214" i="34"/>
  <c r="D214" i="34"/>
  <c r="C214" i="34"/>
  <c r="N213" i="34"/>
  <c r="M213" i="34"/>
  <c r="L213" i="34"/>
  <c r="K213" i="34"/>
  <c r="J213" i="34"/>
  <c r="I213" i="34"/>
  <c r="H213" i="34"/>
  <c r="G213" i="34"/>
  <c r="F213" i="34"/>
  <c r="E213" i="34"/>
  <c r="D213" i="34"/>
  <c r="C213" i="34"/>
  <c r="V212" i="34"/>
  <c r="U212" i="34"/>
  <c r="R212" i="34"/>
  <c r="Q212" i="34"/>
  <c r="P212" i="34"/>
  <c r="O212" i="34"/>
  <c r="M212" i="34"/>
  <c r="N212" i="34" a="1"/>
  <c r="N212" i="34"/>
  <c r="K212" i="34"/>
  <c r="L212" i="34" a="1"/>
  <c r="L212" i="34"/>
  <c r="I212" i="34"/>
  <c r="J212" i="34" a="1"/>
  <c r="J212" i="34"/>
  <c r="G212" i="34"/>
  <c r="H212" i="34" a="1"/>
  <c r="H212" i="34"/>
  <c r="E212" i="34"/>
  <c r="F212" i="34" a="1"/>
  <c r="F212" i="34"/>
  <c r="C212" i="34"/>
  <c r="D212" i="34" a="1"/>
  <c r="D212" i="34"/>
  <c r="N211" i="34"/>
  <c r="A206" i="34"/>
  <c r="M211" i="34"/>
  <c r="L211" i="34"/>
  <c r="K211" i="34"/>
  <c r="J211" i="34"/>
  <c r="I211" i="34"/>
  <c r="H211" i="34"/>
  <c r="G211" i="34"/>
  <c r="F211" i="34"/>
  <c r="E211" i="34"/>
  <c r="D211" i="34"/>
  <c r="C211" i="34"/>
  <c r="N210" i="34"/>
  <c r="M210" i="34"/>
  <c r="L210" i="34"/>
  <c r="K210" i="34"/>
  <c r="J210" i="34"/>
  <c r="I210" i="34"/>
  <c r="H210" i="34"/>
  <c r="G210" i="34"/>
  <c r="F210" i="34"/>
  <c r="E210" i="34"/>
  <c r="D210" i="34"/>
  <c r="C210" i="34"/>
  <c r="N209" i="34"/>
  <c r="M209" i="34"/>
  <c r="L209" i="34"/>
  <c r="K209" i="34"/>
  <c r="J209" i="34"/>
  <c r="I209" i="34"/>
  <c r="H209" i="34"/>
  <c r="G209" i="34"/>
  <c r="F209" i="34"/>
  <c r="E209" i="34"/>
  <c r="D209" i="34"/>
  <c r="C209" i="34"/>
  <c r="N208" i="34"/>
  <c r="M208" i="34"/>
  <c r="L208" i="34"/>
  <c r="K208" i="34"/>
  <c r="J208" i="34"/>
  <c r="I208" i="34"/>
  <c r="H208" i="34"/>
  <c r="G208" i="34"/>
  <c r="F208" i="34"/>
  <c r="E208" i="34"/>
  <c r="D208" i="34"/>
  <c r="C208" i="34"/>
  <c r="N207" i="34"/>
  <c r="M207" i="34"/>
  <c r="L207" i="34"/>
  <c r="K207" i="34"/>
  <c r="J207" i="34"/>
  <c r="I207" i="34"/>
  <c r="H207" i="34"/>
  <c r="G207" i="34"/>
  <c r="F207" i="34"/>
  <c r="E207" i="34"/>
  <c r="D207" i="34"/>
  <c r="C207" i="34"/>
  <c r="V206" i="34"/>
  <c r="U206" i="34"/>
  <c r="R206" i="34"/>
  <c r="Q206" i="34"/>
  <c r="P206" i="34"/>
  <c r="O206" i="34"/>
  <c r="M206" i="34"/>
  <c r="N206" i="34" a="1"/>
  <c r="N206" i="34"/>
  <c r="K206" i="34"/>
  <c r="L206" i="34" a="1"/>
  <c r="L206" i="34"/>
  <c r="I206" i="34"/>
  <c r="J206" i="34" a="1"/>
  <c r="J206" i="34"/>
  <c r="G206" i="34"/>
  <c r="H206" i="34" a="1"/>
  <c r="H206" i="34"/>
  <c r="E206" i="34"/>
  <c r="F206" i="34" a="1"/>
  <c r="F206" i="34"/>
  <c r="C206" i="34"/>
  <c r="D206" i="34" a="1"/>
  <c r="D206" i="34"/>
  <c r="N205" i="34"/>
  <c r="A200" i="34"/>
  <c r="M205" i="34"/>
  <c r="L205" i="34"/>
  <c r="K205" i="34"/>
  <c r="J205" i="34"/>
  <c r="I205" i="34"/>
  <c r="H205" i="34"/>
  <c r="G205" i="34"/>
  <c r="F205" i="34"/>
  <c r="E205" i="34"/>
  <c r="D205" i="34"/>
  <c r="C205" i="34"/>
  <c r="N204" i="34"/>
  <c r="M204" i="34"/>
  <c r="L204" i="34"/>
  <c r="K204" i="34"/>
  <c r="J204" i="34"/>
  <c r="I204" i="34"/>
  <c r="H204" i="34"/>
  <c r="G204" i="34"/>
  <c r="F204" i="34"/>
  <c r="E204" i="34"/>
  <c r="D204" i="34"/>
  <c r="C204" i="34"/>
  <c r="N203" i="34"/>
  <c r="M203" i="34"/>
  <c r="L203" i="34"/>
  <c r="K203" i="34"/>
  <c r="J203" i="34"/>
  <c r="I203" i="34"/>
  <c r="H203" i="34"/>
  <c r="G203" i="34"/>
  <c r="F203" i="34"/>
  <c r="E203" i="34"/>
  <c r="D203" i="34"/>
  <c r="C203" i="34"/>
  <c r="N202" i="34"/>
  <c r="M202" i="34"/>
  <c r="L202" i="34"/>
  <c r="K202" i="34"/>
  <c r="J202" i="34"/>
  <c r="I202" i="34"/>
  <c r="H202" i="34"/>
  <c r="G202" i="34"/>
  <c r="F202" i="34"/>
  <c r="E202" i="34"/>
  <c r="D202" i="34"/>
  <c r="C202" i="34"/>
  <c r="N201" i="34"/>
  <c r="M201" i="34"/>
  <c r="L201" i="34"/>
  <c r="K201" i="34"/>
  <c r="J201" i="34"/>
  <c r="I201" i="34"/>
  <c r="H201" i="34"/>
  <c r="G201" i="34"/>
  <c r="F201" i="34"/>
  <c r="E201" i="34"/>
  <c r="D201" i="34"/>
  <c r="C201" i="34"/>
  <c r="V200" i="34"/>
  <c r="U200" i="34"/>
  <c r="R200" i="34"/>
  <c r="Q200" i="34"/>
  <c r="P200" i="34"/>
  <c r="O200" i="34"/>
  <c r="M200" i="34"/>
  <c r="N200" i="34" a="1"/>
  <c r="N200" i="34"/>
  <c r="K200" i="34"/>
  <c r="L200" i="34" a="1"/>
  <c r="L200" i="34"/>
  <c r="I200" i="34"/>
  <c r="J200" i="34" a="1"/>
  <c r="J200" i="34"/>
  <c r="G200" i="34"/>
  <c r="H200" i="34" a="1"/>
  <c r="H200" i="34"/>
  <c r="E200" i="34"/>
  <c r="F200" i="34" a="1"/>
  <c r="F200" i="34"/>
  <c r="C200" i="34"/>
  <c r="D200" i="34" a="1"/>
  <c r="D200" i="34"/>
  <c r="N199" i="34"/>
  <c r="A194" i="34"/>
  <c r="M199" i="34"/>
  <c r="L199" i="34"/>
  <c r="K199" i="34"/>
  <c r="J199" i="34"/>
  <c r="I199" i="34"/>
  <c r="H199" i="34"/>
  <c r="G199" i="34"/>
  <c r="F199" i="34"/>
  <c r="E199" i="34"/>
  <c r="D199" i="34"/>
  <c r="C199" i="34"/>
  <c r="N198" i="34"/>
  <c r="M198" i="34"/>
  <c r="L198" i="34"/>
  <c r="K198" i="34"/>
  <c r="J198" i="34"/>
  <c r="I198" i="34"/>
  <c r="H198" i="34"/>
  <c r="G198" i="34"/>
  <c r="F198" i="34"/>
  <c r="E198" i="34"/>
  <c r="D198" i="34"/>
  <c r="C198" i="34"/>
  <c r="N197" i="34"/>
  <c r="M197" i="34"/>
  <c r="L197" i="34"/>
  <c r="K197" i="34"/>
  <c r="J197" i="34"/>
  <c r="I197" i="34"/>
  <c r="H197" i="34"/>
  <c r="G197" i="34"/>
  <c r="F197" i="34"/>
  <c r="E197" i="34"/>
  <c r="D197" i="34"/>
  <c r="C197" i="34"/>
  <c r="N196" i="34"/>
  <c r="M196" i="34"/>
  <c r="L196" i="34"/>
  <c r="K196" i="34"/>
  <c r="J196" i="34"/>
  <c r="I196" i="34"/>
  <c r="H196" i="34"/>
  <c r="G196" i="34"/>
  <c r="F196" i="34"/>
  <c r="E196" i="34"/>
  <c r="D196" i="34"/>
  <c r="C196" i="34"/>
  <c r="N195" i="34"/>
  <c r="M195" i="34"/>
  <c r="L195" i="34"/>
  <c r="K195" i="34"/>
  <c r="J195" i="34"/>
  <c r="I195" i="34"/>
  <c r="H195" i="34"/>
  <c r="G195" i="34"/>
  <c r="F195" i="34"/>
  <c r="E195" i="34"/>
  <c r="D195" i="34"/>
  <c r="C195" i="34"/>
  <c r="V194" i="34"/>
  <c r="U194" i="34"/>
  <c r="R194" i="34"/>
  <c r="Q194" i="34"/>
  <c r="P194" i="34"/>
  <c r="O194" i="34"/>
  <c r="M194" i="34"/>
  <c r="N194" i="34" a="1"/>
  <c r="N194" i="34"/>
  <c r="K194" i="34"/>
  <c r="L194" i="34" a="1"/>
  <c r="L194" i="34"/>
  <c r="I194" i="34"/>
  <c r="J194" i="34" a="1"/>
  <c r="J194" i="34"/>
  <c r="G194" i="34"/>
  <c r="H194" i="34" a="1"/>
  <c r="H194" i="34"/>
  <c r="E194" i="34"/>
  <c r="F194" i="34" a="1"/>
  <c r="F194" i="34"/>
  <c r="C194" i="34"/>
  <c r="D194" i="34" a="1"/>
  <c r="D194" i="34"/>
  <c r="N193" i="34"/>
  <c r="A188" i="34"/>
  <c r="M193" i="34"/>
  <c r="L193" i="34"/>
  <c r="K193" i="34"/>
  <c r="J193" i="34"/>
  <c r="I193" i="34"/>
  <c r="H193" i="34"/>
  <c r="G193" i="34"/>
  <c r="F193" i="34"/>
  <c r="E193" i="34"/>
  <c r="D193" i="34"/>
  <c r="C193" i="34"/>
  <c r="N192" i="34"/>
  <c r="M192" i="34"/>
  <c r="L192" i="34"/>
  <c r="K192" i="34"/>
  <c r="J192" i="34"/>
  <c r="I192" i="34"/>
  <c r="H192" i="34"/>
  <c r="G192" i="34"/>
  <c r="F192" i="34"/>
  <c r="E192" i="34"/>
  <c r="D192" i="34"/>
  <c r="C192" i="34"/>
  <c r="N191" i="34"/>
  <c r="M191" i="34"/>
  <c r="L191" i="34"/>
  <c r="K191" i="34"/>
  <c r="J191" i="34"/>
  <c r="I191" i="34"/>
  <c r="H191" i="34"/>
  <c r="G191" i="34"/>
  <c r="F191" i="34"/>
  <c r="E191" i="34"/>
  <c r="D191" i="34"/>
  <c r="C191" i="34"/>
  <c r="N190" i="34"/>
  <c r="M190" i="34"/>
  <c r="L190" i="34"/>
  <c r="K190" i="34"/>
  <c r="J190" i="34"/>
  <c r="I190" i="34"/>
  <c r="H190" i="34"/>
  <c r="G190" i="34"/>
  <c r="F190" i="34"/>
  <c r="E190" i="34"/>
  <c r="D190" i="34"/>
  <c r="C190" i="34"/>
  <c r="N189" i="34"/>
  <c r="M189" i="34"/>
  <c r="L189" i="34"/>
  <c r="K189" i="34"/>
  <c r="J189" i="34"/>
  <c r="I189" i="34"/>
  <c r="H189" i="34"/>
  <c r="G189" i="34"/>
  <c r="F189" i="34"/>
  <c r="E189" i="34"/>
  <c r="D189" i="34"/>
  <c r="C189" i="34"/>
  <c r="V188" i="34"/>
  <c r="U188" i="34"/>
  <c r="R188" i="34"/>
  <c r="Q188" i="34"/>
  <c r="P188" i="34"/>
  <c r="O188" i="34"/>
  <c r="M188" i="34"/>
  <c r="N188" i="34" a="1"/>
  <c r="N188" i="34"/>
  <c r="K188" i="34"/>
  <c r="L188" i="34" a="1"/>
  <c r="L188" i="34"/>
  <c r="I188" i="34"/>
  <c r="J188" i="34" a="1"/>
  <c r="J188" i="34"/>
  <c r="G188" i="34"/>
  <c r="H188" i="34" a="1"/>
  <c r="H188" i="34"/>
  <c r="E188" i="34"/>
  <c r="F188" i="34" a="1"/>
  <c r="F188" i="34"/>
  <c r="C188" i="34"/>
  <c r="D188" i="34" a="1"/>
  <c r="D188" i="34"/>
  <c r="N187" i="34"/>
  <c r="A182" i="34"/>
  <c r="M187" i="34"/>
  <c r="L187" i="34"/>
  <c r="K187" i="34"/>
  <c r="J187" i="34"/>
  <c r="I187" i="34"/>
  <c r="H187" i="34"/>
  <c r="G187" i="34"/>
  <c r="F187" i="34"/>
  <c r="E187" i="34"/>
  <c r="D187" i="34"/>
  <c r="C187" i="34"/>
  <c r="N186" i="34"/>
  <c r="M186" i="34"/>
  <c r="L186" i="34"/>
  <c r="K186" i="34"/>
  <c r="J186" i="34"/>
  <c r="I186" i="34"/>
  <c r="H186" i="34"/>
  <c r="G186" i="34"/>
  <c r="F186" i="34"/>
  <c r="E186" i="34"/>
  <c r="D186" i="34"/>
  <c r="C186" i="34"/>
  <c r="N185" i="34"/>
  <c r="M185" i="34"/>
  <c r="L185" i="34"/>
  <c r="K185" i="34"/>
  <c r="J185" i="34"/>
  <c r="I185" i="34"/>
  <c r="H185" i="34"/>
  <c r="G185" i="34"/>
  <c r="F185" i="34"/>
  <c r="E185" i="34"/>
  <c r="D185" i="34"/>
  <c r="C185" i="34"/>
  <c r="N184" i="34"/>
  <c r="M184" i="34"/>
  <c r="L184" i="34"/>
  <c r="K184" i="34"/>
  <c r="J184" i="34"/>
  <c r="I184" i="34"/>
  <c r="H184" i="34"/>
  <c r="G184" i="34"/>
  <c r="F184" i="34"/>
  <c r="E184" i="34"/>
  <c r="D184" i="34"/>
  <c r="C184" i="34"/>
  <c r="N183" i="34"/>
  <c r="M183" i="34"/>
  <c r="L183" i="34"/>
  <c r="K183" i="34"/>
  <c r="J183" i="34"/>
  <c r="I183" i="34"/>
  <c r="H183" i="34"/>
  <c r="G183" i="34"/>
  <c r="F183" i="34"/>
  <c r="E183" i="34"/>
  <c r="D183" i="34"/>
  <c r="C183" i="34"/>
  <c r="V182" i="34"/>
  <c r="U182" i="34"/>
  <c r="R182" i="34"/>
  <c r="P182" i="34"/>
  <c r="O182" i="34"/>
  <c r="M182" i="34"/>
  <c r="N182" i="34" a="1"/>
  <c r="N182" i="34"/>
  <c r="K182" i="34"/>
  <c r="L182" i="34" a="1"/>
  <c r="L182" i="34"/>
  <c r="I182" i="34"/>
  <c r="J182" i="34" a="1"/>
  <c r="J182" i="34"/>
  <c r="G182" i="34"/>
  <c r="H182" i="34" a="1"/>
  <c r="H182" i="34"/>
  <c r="E182" i="34"/>
  <c r="F182" i="34" a="1"/>
  <c r="F182" i="34"/>
  <c r="C182" i="34"/>
  <c r="D182" i="34" a="1"/>
  <c r="D182" i="34"/>
  <c r="N181" i="34"/>
  <c r="A176" i="34"/>
  <c r="M181" i="34"/>
  <c r="L181" i="34"/>
  <c r="K181" i="34"/>
  <c r="J181" i="34"/>
  <c r="I181" i="34"/>
  <c r="H181" i="34"/>
  <c r="G181" i="34"/>
  <c r="F181" i="34"/>
  <c r="E181" i="34"/>
  <c r="D181" i="34"/>
  <c r="C181" i="34"/>
  <c r="N180" i="34"/>
  <c r="M180" i="34"/>
  <c r="L180" i="34"/>
  <c r="K180" i="34"/>
  <c r="J180" i="34"/>
  <c r="I180" i="34"/>
  <c r="H180" i="34"/>
  <c r="G180" i="34"/>
  <c r="F180" i="34"/>
  <c r="E180" i="34"/>
  <c r="D180" i="34"/>
  <c r="C180" i="34"/>
  <c r="N179" i="34"/>
  <c r="M179" i="34"/>
  <c r="L179" i="34"/>
  <c r="K179" i="34"/>
  <c r="J179" i="34"/>
  <c r="I179" i="34"/>
  <c r="H179" i="34"/>
  <c r="G179" i="34"/>
  <c r="F179" i="34"/>
  <c r="E179" i="34"/>
  <c r="D179" i="34"/>
  <c r="C179" i="34"/>
  <c r="N178" i="34"/>
  <c r="M178" i="34"/>
  <c r="L178" i="34"/>
  <c r="K178" i="34"/>
  <c r="J178" i="34"/>
  <c r="I178" i="34"/>
  <c r="H178" i="34"/>
  <c r="G178" i="34"/>
  <c r="F178" i="34"/>
  <c r="E178" i="34"/>
  <c r="D178" i="34"/>
  <c r="C178" i="34"/>
  <c r="N177" i="34"/>
  <c r="M177" i="34"/>
  <c r="L177" i="34"/>
  <c r="K177" i="34"/>
  <c r="J177" i="34"/>
  <c r="I177" i="34"/>
  <c r="H177" i="34"/>
  <c r="G177" i="34"/>
  <c r="F177" i="34"/>
  <c r="E177" i="34"/>
  <c r="D177" i="34"/>
  <c r="C177" i="34"/>
  <c r="V176" i="34"/>
  <c r="U176" i="34"/>
  <c r="R176" i="34"/>
  <c r="Q176" i="34"/>
  <c r="P176" i="34"/>
  <c r="O176" i="34"/>
  <c r="M176" i="34"/>
  <c r="N176" i="34" a="1"/>
  <c r="N176" i="34"/>
  <c r="K176" i="34"/>
  <c r="L176" i="34" a="1"/>
  <c r="L176" i="34"/>
  <c r="I176" i="34"/>
  <c r="J176" i="34" a="1"/>
  <c r="J176" i="34"/>
  <c r="G176" i="34"/>
  <c r="H176" i="34" a="1"/>
  <c r="H176" i="34"/>
  <c r="E176" i="34"/>
  <c r="F176" i="34" a="1"/>
  <c r="F176" i="34"/>
  <c r="C176" i="34"/>
  <c r="D176" i="34" a="1"/>
  <c r="D176" i="34"/>
  <c r="N175" i="34"/>
  <c r="A170" i="34"/>
  <c r="M175" i="34"/>
  <c r="L175" i="34"/>
  <c r="K175" i="34"/>
  <c r="J175" i="34"/>
  <c r="I175" i="34"/>
  <c r="H175" i="34"/>
  <c r="G175" i="34"/>
  <c r="F175" i="34"/>
  <c r="E175" i="34"/>
  <c r="D175" i="34"/>
  <c r="C175" i="34"/>
  <c r="N174" i="34"/>
  <c r="M174" i="34"/>
  <c r="L174" i="34"/>
  <c r="K174" i="34"/>
  <c r="J174" i="34"/>
  <c r="I174" i="34"/>
  <c r="H174" i="34"/>
  <c r="G174" i="34"/>
  <c r="F174" i="34"/>
  <c r="E174" i="34"/>
  <c r="D174" i="34"/>
  <c r="C174" i="34"/>
  <c r="N173" i="34"/>
  <c r="M173" i="34"/>
  <c r="L173" i="34"/>
  <c r="K173" i="34"/>
  <c r="J173" i="34"/>
  <c r="I173" i="34"/>
  <c r="H173" i="34"/>
  <c r="G173" i="34"/>
  <c r="F173" i="34"/>
  <c r="E173" i="34"/>
  <c r="D173" i="34"/>
  <c r="C173" i="34"/>
  <c r="N172" i="34"/>
  <c r="M172" i="34"/>
  <c r="L172" i="34"/>
  <c r="K172" i="34"/>
  <c r="J172" i="34"/>
  <c r="I172" i="34"/>
  <c r="H172" i="34"/>
  <c r="G172" i="34"/>
  <c r="F172" i="34"/>
  <c r="E172" i="34"/>
  <c r="D172" i="34"/>
  <c r="C172" i="34"/>
  <c r="N171" i="34"/>
  <c r="M171" i="34"/>
  <c r="L171" i="34"/>
  <c r="K171" i="34"/>
  <c r="J171" i="34"/>
  <c r="I171" i="34"/>
  <c r="H171" i="34"/>
  <c r="G171" i="34"/>
  <c r="F171" i="34"/>
  <c r="E171" i="34"/>
  <c r="D171" i="34"/>
  <c r="C171" i="34"/>
  <c r="V170" i="34"/>
  <c r="U170" i="34"/>
  <c r="R170" i="34"/>
  <c r="Q170" i="34"/>
  <c r="P170" i="34"/>
  <c r="O170" i="34"/>
  <c r="M170" i="34"/>
  <c r="N170" i="34" a="1"/>
  <c r="N170" i="34"/>
  <c r="K170" i="34"/>
  <c r="L170" i="34" a="1"/>
  <c r="L170" i="34"/>
  <c r="I170" i="34"/>
  <c r="J170" i="34" a="1"/>
  <c r="J170" i="34"/>
  <c r="G170" i="34"/>
  <c r="H170" i="34" a="1"/>
  <c r="H170" i="34"/>
  <c r="E170" i="34"/>
  <c r="F170" i="34" a="1"/>
  <c r="F170" i="34"/>
  <c r="C170" i="34"/>
  <c r="D170" i="34" a="1"/>
  <c r="D170" i="34"/>
  <c r="N169" i="34"/>
  <c r="A164" i="34"/>
  <c r="M169" i="34"/>
  <c r="L169" i="34"/>
  <c r="K169" i="34"/>
  <c r="J169" i="34"/>
  <c r="I169" i="34"/>
  <c r="H169" i="34"/>
  <c r="G169" i="34"/>
  <c r="F169" i="34"/>
  <c r="E169" i="34"/>
  <c r="D169" i="34"/>
  <c r="C169" i="34"/>
  <c r="N168" i="34"/>
  <c r="M168" i="34"/>
  <c r="L168" i="34"/>
  <c r="K168" i="34"/>
  <c r="J168" i="34"/>
  <c r="I168" i="34"/>
  <c r="H168" i="34"/>
  <c r="G168" i="34"/>
  <c r="F168" i="34"/>
  <c r="E168" i="34"/>
  <c r="D168" i="34"/>
  <c r="C168" i="34"/>
  <c r="N167" i="34"/>
  <c r="M167" i="34"/>
  <c r="L167" i="34"/>
  <c r="K167" i="34"/>
  <c r="J167" i="34"/>
  <c r="I167" i="34"/>
  <c r="H167" i="34"/>
  <c r="G167" i="34"/>
  <c r="F167" i="34"/>
  <c r="E167" i="34"/>
  <c r="D167" i="34"/>
  <c r="C167" i="34"/>
  <c r="N166" i="34"/>
  <c r="M166" i="34"/>
  <c r="L166" i="34"/>
  <c r="K166" i="34"/>
  <c r="J166" i="34"/>
  <c r="I166" i="34"/>
  <c r="H166" i="34"/>
  <c r="G166" i="34"/>
  <c r="F166" i="34"/>
  <c r="E166" i="34"/>
  <c r="D166" i="34"/>
  <c r="C166" i="34"/>
  <c r="N165" i="34"/>
  <c r="M165" i="34"/>
  <c r="L165" i="34"/>
  <c r="K165" i="34"/>
  <c r="J165" i="34"/>
  <c r="I165" i="34"/>
  <c r="H165" i="34"/>
  <c r="G165" i="34"/>
  <c r="F165" i="34"/>
  <c r="E165" i="34"/>
  <c r="D165" i="34"/>
  <c r="C165" i="34"/>
  <c r="V164" i="34"/>
  <c r="U164" i="34"/>
  <c r="R164" i="34"/>
  <c r="Q164" i="34"/>
  <c r="P164" i="34"/>
  <c r="O164" i="34"/>
  <c r="M164" i="34"/>
  <c r="N164" i="34" a="1"/>
  <c r="N164" i="34"/>
  <c r="K164" i="34"/>
  <c r="L164" i="34" a="1"/>
  <c r="L164" i="34"/>
  <c r="I164" i="34"/>
  <c r="J164" i="34" a="1"/>
  <c r="J164" i="34"/>
  <c r="G164" i="34"/>
  <c r="H164" i="34" a="1"/>
  <c r="H164" i="34"/>
  <c r="E164" i="34"/>
  <c r="F164" i="34" a="1"/>
  <c r="F164" i="34"/>
  <c r="C164" i="34"/>
  <c r="D164" i="34" a="1"/>
  <c r="D164" i="34"/>
  <c r="N163" i="34"/>
  <c r="A158" i="34"/>
  <c r="M163" i="34"/>
  <c r="L163" i="34"/>
  <c r="K163" i="34"/>
  <c r="J163" i="34"/>
  <c r="I163" i="34"/>
  <c r="H163" i="34"/>
  <c r="G163" i="34"/>
  <c r="F163" i="34"/>
  <c r="E163" i="34"/>
  <c r="D163" i="34"/>
  <c r="C163" i="34"/>
  <c r="N162" i="34"/>
  <c r="M162" i="34"/>
  <c r="L162" i="34"/>
  <c r="K162" i="34"/>
  <c r="J162" i="34"/>
  <c r="I162" i="34"/>
  <c r="H162" i="34"/>
  <c r="G162" i="34"/>
  <c r="F162" i="34"/>
  <c r="E162" i="34"/>
  <c r="D162" i="34"/>
  <c r="C162" i="34"/>
  <c r="N161" i="34"/>
  <c r="M161" i="34"/>
  <c r="L161" i="34"/>
  <c r="K161" i="34"/>
  <c r="J161" i="34"/>
  <c r="I161" i="34"/>
  <c r="H161" i="34"/>
  <c r="G161" i="34"/>
  <c r="F161" i="34"/>
  <c r="E161" i="34"/>
  <c r="D161" i="34"/>
  <c r="C161" i="34"/>
  <c r="N160" i="34"/>
  <c r="M160" i="34"/>
  <c r="L160" i="34"/>
  <c r="K160" i="34"/>
  <c r="J160" i="34"/>
  <c r="I160" i="34"/>
  <c r="H160" i="34"/>
  <c r="G160" i="34"/>
  <c r="F160" i="34"/>
  <c r="E160" i="34"/>
  <c r="D160" i="34"/>
  <c r="C160" i="34"/>
  <c r="N159" i="34"/>
  <c r="M159" i="34"/>
  <c r="L159" i="34"/>
  <c r="K159" i="34"/>
  <c r="J159" i="34"/>
  <c r="I159" i="34"/>
  <c r="H159" i="34"/>
  <c r="G159" i="34"/>
  <c r="F159" i="34"/>
  <c r="E159" i="34"/>
  <c r="D159" i="34"/>
  <c r="C159" i="34"/>
  <c r="V158" i="34"/>
  <c r="R158" i="34"/>
  <c r="Q158" i="34"/>
  <c r="A134" i="34"/>
  <c r="P158" i="34"/>
  <c r="O158" i="34"/>
  <c r="M158" i="34"/>
  <c r="N158" i="34" a="1"/>
  <c r="N158" i="34"/>
  <c r="K158" i="34"/>
  <c r="L158" i="34" a="1"/>
  <c r="L158" i="34"/>
  <c r="I158" i="34"/>
  <c r="J158" i="34" a="1"/>
  <c r="J158" i="34"/>
  <c r="G158" i="34"/>
  <c r="H158" i="34" a="1"/>
  <c r="H158" i="34"/>
  <c r="E158" i="34"/>
  <c r="F158" i="34" a="1"/>
  <c r="F158" i="34"/>
  <c r="C158" i="34"/>
  <c r="D158" i="34" a="1"/>
  <c r="D158" i="34"/>
  <c r="N157" i="34"/>
  <c r="A152" i="34"/>
  <c r="M157" i="34"/>
  <c r="L157" i="34"/>
  <c r="K157" i="34"/>
  <c r="J157" i="34"/>
  <c r="I157" i="34"/>
  <c r="H157" i="34"/>
  <c r="G157" i="34"/>
  <c r="F157" i="34"/>
  <c r="E157" i="34"/>
  <c r="D157" i="34"/>
  <c r="C157" i="34"/>
  <c r="N156" i="34"/>
  <c r="M156" i="34"/>
  <c r="L156" i="34"/>
  <c r="K156" i="34"/>
  <c r="J156" i="34"/>
  <c r="I156" i="34"/>
  <c r="H156" i="34"/>
  <c r="G156" i="34"/>
  <c r="F156" i="34"/>
  <c r="E156" i="34"/>
  <c r="D156" i="34"/>
  <c r="C156" i="34"/>
  <c r="N155" i="34"/>
  <c r="M155" i="34"/>
  <c r="L155" i="34"/>
  <c r="K155" i="34"/>
  <c r="J155" i="34"/>
  <c r="I155" i="34"/>
  <c r="H155" i="34"/>
  <c r="G155" i="34"/>
  <c r="F155" i="34"/>
  <c r="E155" i="34"/>
  <c r="D155" i="34"/>
  <c r="C155" i="34"/>
  <c r="N154" i="34"/>
  <c r="M154" i="34"/>
  <c r="L154" i="34"/>
  <c r="K154" i="34"/>
  <c r="J154" i="34"/>
  <c r="I154" i="34"/>
  <c r="H154" i="34"/>
  <c r="G154" i="34"/>
  <c r="F154" i="34"/>
  <c r="E154" i="34"/>
  <c r="D154" i="34"/>
  <c r="C154" i="34"/>
  <c r="N153" i="34"/>
  <c r="M153" i="34"/>
  <c r="L153" i="34"/>
  <c r="K153" i="34"/>
  <c r="J153" i="34"/>
  <c r="I153" i="34"/>
  <c r="H153" i="34"/>
  <c r="G153" i="34"/>
  <c r="F153" i="34"/>
  <c r="E153" i="34"/>
  <c r="D153" i="34"/>
  <c r="C153" i="34"/>
  <c r="V152" i="34"/>
  <c r="U152" i="34"/>
  <c r="R152" i="34"/>
  <c r="Q152" i="34"/>
  <c r="P152" i="34"/>
  <c r="O152" i="34"/>
  <c r="M152" i="34"/>
  <c r="N152" i="34" a="1"/>
  <c r="N152" i="34"/>
  <c r="K152" i="34"/>
  <c r="L152" i="34" a="1"/>
  <c r="L152" i="34"/>
  <c r="I152" i="34"/>
  <c r="J152" i="34" a="1"/>
  <c r="J152" i="34"/>
  <c r="G152" i="34"/>
  <c r="H152" i="34" a="1"/>
  <c r="H152" i="34"/>
  <c r="E152" i="34"/>
  <c r="F152" i="34" a="1"/>
  <c r="F152" i="34"/>
  <c r="C152" i="34"/>
  <c r="D152" i="34" a="1"/>
  <c r="D152" i="34"/>
  <c r="N151" i="34"/>
  <c r="A146" i="34"/>
  <c r="M151" i="34"/>
  <c r="L151" i="34"/>
  <c r="K151" i="34"/>
  <c r="J151" i="34"/>
  <c r="I151" i="34"/>
  <c r="H151" i="34"/>
  <c r="G151" i="34"/>
  <c r="F151" i="34"/>
  <c r="E151" i="34"/>
  <c r="D151" i="34"/>
  <c r="C151" i="34"/>
  <c r="N150" i="34"/>
  <c r="M150" i="34"/>
  <c r="L150" i="34"/>
  <c r="K150" i="34"/>
  <c r="J150" i="34"/>
  <c r="I150" i="34"/>
  <c r="H150" i="34"/>
  <c r="G150" i="34"/>
  <c r="F150" i="34"/>
  <c r="E150" i="34"/>
  <c r="D150" i="34"/>
  <c r="C150" i="34"/>
  <c r="N149" i="34"/>
  <c r="M149" i="34"/>
  <c r="L149" i="34"/>
  <c r="K149" i="34"/>
  <c r="J149" i="34"/>
  <c r="I149" i="34"/>
  <c r="H149" i="34"/>
  <c r="G149" i="34"/>
  <c r="F149" i="34"/>
  <c r="E149" i="34"/>
  <c r="D149" i="34"/>
  <c r="C149" i="34"/>
  <c r="N148" i="34"/>
  <c r="M148" i="34"/>
  <c r="L148" i="34"/>
  <c r="K148" i="34"/>
  <c r="J148" i="34"/>
  <c r="I148" i="34"/>
  <c r="H148" i="34"/>
  <c r="G148" i="34"/>
  <c r="F148" i="34"/>
  <c r="E148" i="34"/>
  <c r="D148" i="34"/>
  <c r="C148" i="34"/>
  <c r="N147" i="34"/>
  <c r="M147" i="34"/>
  <c r="L147" i="34"/>
  <c r="K147" i="34"/>
  <c r="J147" i="34"/>
  <c r="I147" i="34"/>
  <c r="H147" i="34"/>
  <c r="G147" i="34"/>
  <c r="F147" i="34"/>
  <c r="E147" i="34"/>
  <c r="D147" i="34"/>
  <c r="C147" i="34"/>
  <c r="V146" i="34"/>
  <c r="U146" i="34"/>
  <c r="R146" i="34"/>
  <c r="Q146" i="34"/>
  <c r="P146" i="34"/>
  <c r="O146" i="34"/>
  <c r="M146" i="34"/>
  <c r="N146" i="34" a="1"/>
  <c r="N146" i="34"/>
  <c r="K146" i="34"/>
  <c r="L146" i="34" a="1"/>
  <c r="L146" i="34"/>
  <c r="I146" i="34"/>
  <c r="J146" i="34" a="1"/>
  <c r="J146" i="34"/>
  <c r="G146" i="34"/>
  <c r="H146" i="34" a="1"/>
  <c r="H146" i="34"/>
  <c r="E146" i="34"/>
  <c r="F146" i="34" a="1"/>
  <c r="F146" i="34"/>
  <c r="C146" i="34"/>
  <c r="D146" i="34" a="1"/>
  <c r="D146" i="34"/>
  <c r="N145" i="34"/>
  <c r="M145" i="34"/>
  <c r="L145" i="34"/>
  <c r="K145" i="34"/>
  <c r="J145" i="34"/>
  <c r="I145" i="34"/>
  <c r="H145" i="34"/>
  <c r="G145" i="34"/>
  <c r="F145" i="34"/>
  <c r="E145" i="34"/>
  <c r="D145" i="34"/>
  <c r="C145" i="34"/>
  <c r="N144" i="34"/>
  <c r="M144" i="34"/>
  <c r="L144" i="34"/>
  <c r="K144" i="34"/>
  <c r="J144" i="34"/>
  <c r="I144" i="34"/>
  <c r="H144" i="34"/>
  <c r="G144" i="34"/>
  <c r="F144" i="34"/>
  <c r="E144" i="34"/>
  <c r="D144" i="34"/>
  <c r="C144" i="34"/>
  <c r="N143" i="34"/>
  <c r="M143" i="34"/>
  <c r="L143" i="34"/>
  <c r="K143" i="34"/>
  <c r="J143" i="34"/>
  <c r="I143" i="34"/>
  <c r="H143" i="34"/>
  <c r="G143" i="34"/>
  <c r="F143" i="34"/>
  <c r="E143" i="34"/>
  <c r="D143" i="34"/>
  <c r="C143" i="34"/>
  <c r="N142" i="34"/>
  <c r="M142" i="34"/>
  <c r="L142" i="34"/>
  <c r="K142" i="34"/>
  <c r="J142" i="34"/>
  <c r="I142" i="34"/>
  <c r="H142" i="34"/>
  <c r="G142" i="34"/>
  <c r="F142" i="34"/>
  <c r="E142" i="34"/>
  <c r="D142" i="34"/>
  <c r="C142" i="34"/>
  <c r="N141" i="34"/>
  <c r="M141" i="34"/>
  <c r="L141" i="34"/>
  <c r="K141" i="34"/>
  <c r="J141" i="34"/>
  <c r="I141" i="34"/>
  <c r="H141" i="34"/>
  <c r="G141" i="34"/>
  <c r="F141" i="34"/>
  <c r="E141" i="34"/>
  <c r="D141" i="34"/>
  <c r="C141" i="34"/>
  <c r="V140" i="34"/>
  <c r="U140" i="34"/>
  <c r="R140" i="34"/>
  <c r="P140" i="34"/>
  <c r="O140" i="34"/>
  <c r="M140" i="34"/>
  <c r="N140" i="34" a="1"/>
  <c r="N140" i="34"/>
  <c r="K140" i="34"/>
  <c r="L140" i="34" a="1"/>
  <c r="L140" i="34"/>
  <c r="I140" i="34"/>
  <c r="J140" i="34" a="1"/>
  <c r="J140" i="34"/>
  <c r="G140" i="34"/>
  <c r="H140" i="34" a="1"/>
  <c r="H140" i="34"/>
  <c r="E140" i="34"/>
  <c r="F140" i="34" a="1"/>
  <c r="F140" i="34"/>
  <c r="C140" i="34"/>
  <c r="D140" i="34" a="1"/>
  <c r="D140" i="34"/>
  <c r="N139" i="34"/>
  <c r="M139" i="34"/>
  <c r="L139" i="34"/>
  <c r="K139" i="34"/>
  <c r="J139" i="34"/>
  <c r="I139" i="34"/>
  <c r="H139" i="34"/>
  <c r="G139" i="34"/>
  <c r="F139" i="34"/>
  <c r="E139" i="34"/>
  <c r="D139" i="34"/>
  <c r="C139" i="34"/>
  <c r="N138" i="34"/>
  <c r="M138" i="34"/>
  <c r="L138" i="34"/>
  <c r="K138" i="34"/>
  <c r="J138" i="34"/>
  <c r="I138" i="34"/>
  <c r="H138" i="34"/>
  <c r="G138" i="34"/>
  <c r="F138" i="34"/>
  <c r="E138" i="34"/>
  <c r="D138" i="34"/>
  <c r="C138" i="34"/>
  <c r="N137" i="34"/>
  <c r="M137" i="34"/>
  <c r="L137" i="34"/>
  <c r="K137" i="34"/>
  <c r="J137" i="34"/>
  <c r="I137" i="34"/>
  <c r="H137" i="34"/>
  <c r="G137" i="34"/>
  <c r="F137" i="34"/>
  <c r="E137" i="34"/>
  <c r="D137" i="34"/>
  <c r="C137" i="34"/>
  <c r="N136" i="34"/>
  <c r="M136" i="34"/>
  <c r="L136" i="34"/>
  <c r="K136" i="34"/>
  <c r="J136" i="34"/>
  <c r="I136" i="34"/>
  <c r="H136" i="34"/>
  <c r="G136" i="34"/>
  <c r="F136" i="34"/>
  <c r="E136" i="34"/>
  <c r="D136" i="34"/>
  <c r="C136" i="34"/>
  <c r="N135" i="34"/>
  <c r="M135" i="34"/>
  <c r="L135" i="34"/>
  <c r="K135" i="34"/>
  <c r="J135" i="34"/>
  <c r="I135" i="34"/>
  <c r="H135" i="34"/>
  <c r="G135" i="34"/>
  <c r="F135" i="34"/>
  <c r="E135" i="34"/>
  <c r="D135" i="34"/>
  <c r="C135" i="34"/>
  <c r="V134" i="34"/>
  <c r="U134" i="34"/>
  <c r="R134" i="34"/>
  <c r="Q134" i="34"/>
  <c r="P134" i="34"/>
  <c r="O134" i="34"/>
  <c r="M134" i="34"/>
  <c r="N134" i="34" a="1"/>
  <c r="N134" i="34"/>
  <c r="K134" i="34"/>
  <c r="L134" i="34" a="1"/>
  <c r="L134" i="34"/>
  <c r="I134" i="34"/>
  <c r="J134" i="34" a="1"/>
  <c r="J134" i="34"/>
  <c r="G134" i="34"/>
  <c r="H134" i="34" a="1"/>
  <c r="H134" i="34"/>
  <c r="E134" i="34"/>
  <c r="F134" i="34" a="1"/>
  <c r="F134" i="34"/>
  <c r="C134" i="34"/>
  <c r="D134" i="34" a="1"/>
  <c r="D134" i="34"/>
  <c r="N133" i="34"/>
  <c r="A128" i="34"/>
  <c r="M133" i="34"/>
  <c r="L133" i="34"/>
  <c r="K133" i="34"/>
  <c r="J133" i="34"/>
  <c r="I133" i="34"/>
  <c r="H133" i="34"/>
  <c r="G133" i="34"/>
  <c r="F133" i="34"/>
  <c r="E133" i="34"/>
  <c r="D133" i="34"/>
  <c r="C133" i="34"/>
  <c r="N132" i="34"/>
  <c r="M132" i="34"/>
  <c r="L132" i="34"/>
  <c r="K132" i="34"/>
  <c r="J132" i="34"/>
  <c r="I132" i="34"/>
  <c r="H132" i="34"/>
  <c r="G132" i="34"/>
  <c r="F132" i="34"/>
  <c r="E132" i="34"/>
  <c r="D132" i="34"/>
  <c r="C132" i="34"/>
  <c r="N131" i="34"/>
  <c r="M131" i="34"/>
  <c r="L131" i="34"/>
  <c r="K131" i="34"/>
  <c r="J131" i="34"/>
  <c r="I131" i="34"/>
  <c r="H131" i="34"/>
  <c r="G131" i="34"/>
  <c r="F131" i="34"/>
  <c r="E131" i="34"/>
  <c r="D131" i="34"/>
  <c r="C131" i="34"/>
  <c r="N130" i="34"/>
  <c r="M130" i="34"/>
  <c r="L130" i="34"/>
  <c r="K130" i="34"/>
  <c r="J130" i="34"/>
  <c r="I130" i="34"/>
  <c r="H130" i="34"/>
  <c r="G130" i="34"/>
  <c r="F130" i="34"/>
  <c r="E130" i="34"/>
  <c r="D130" i="34"/>
  <c r="C130" i="34"/>
  <c r="N129" i="34"/>
  <c r="M129" i="34"/>
  <c r="L129" i="34"/>
  <c r="K129" i="34"/>
  <c r="J129" i="34"/>
  <c r="I129" i="34"/>
  <c r="H129" i="34"/>
  <c r="G129" i="34"/>
  <c r="F129" i="34"/>
  <c r="E129" i="34"/>
  <c r="D129" i="34"/>
  <c r="C129" i="34"/>
  <c r="V128" i="34"/>
  <c r="U128" i="34"/>
  <c r="R128" i="34"/>
  <c r="Q128" i="34"/>
  <c r="P128" i="34"/>
  <c r="O128" i="34"/>
  <c r="M128" i="34"/>
  <c r="N128" i="34" a="1"/>
  <c r="N128" i="34"/>
  <c r="K128" i="34"/>
  <c r="L128" i="34" a="1"/>
  <c r="L128" i="34"/>
  <c r="I128" i="34"/>
  <c r="J128" i="34" a="1"/>
  <c r="J128" i="34"/>
  <c r="G128" i="34"/>
  <c r="H128" i="34" a="1"/>
  <c r="H128" i="34"/>
  <c r="E128" i="34"/>
  <c r="F128" i="34" a="1"/>
  <c r="F128" i="34"/>
  <c r="C128" i="34"/>
  <c r="D128" i="34" a="1"/>
  <c r="D128" i="34"/>
  <c r="N127" i="34"/>
  <c r="A122" i="34"/>
  <c r="M127" i="34"/>
  <c r="L127" i="34"/>
  <c r="K127" i="34"/>
  <c r="J127" i="34"/>
  <c r="I127" i="34"/>
  <c r="H127" i="34"/>
  <c r="G127" i="34"/>
  <c r="F127" i="34"/>
  <c r="E127" i="34"/>
  <c r="D127" i="34"/>
  <c r="C127" i="34"/>
  <c r="N126" i="34"/>
  <c r="M126" i="34"/>
  <c r="L126" i="34"/>
  <c r="K126" i="34"/>
  <c r="J126" i="34"/>
  <c r="I126" i="34"/>
  <c r="H126" i="34"/>
  <c r="G126" i="34"/>
  <c r="F126" i="34"/>
  <c r="E126" i="34"/>
  <c r="D126" i="34"/>
  <c r="C126" i="34"/>
  <c r="N125" i="34"/>
  <c r="M125" i="34"/>
  <c r="L125" i="34"/>
  <c r="K125" i="34"/>
  <c r="J125" i="34"/>
  <c r="I125" i="34"/>
  <c r="H125" i="34"/>
  <c r="G125" i="34"/>
  <c r="F125" i="34"/>
  <c r="E125" i="34"/>
  <c r="D125" i="34"/>
  <c r="C125" i="34"/>
  <c r="N124" i="34"/>
  <c r="M124" i="34"/>
  <c r="L124" i="34"/>
  <c r="K124" i="34"/>
  <c r="J124" i="34"/>
  <c r="I124" i="34"/>
  <c r="H124" i="34"/>
  <c r="G124" i="34"/>
  <c r="F124" i="34"/>
  <c r="E124" i="34"/>
  <c r="D124" i="34"/>
  <c r="C124" i="34"/>
  <c r="N123" i="34"/>
  <c r="M123" i="34"/>
  <c r="L123" i="34"/>
  <c r="K123" i="34"/>
  <c r="J123" i="34"/>
  <c r="I123" i="34"/>
  <c r="H123" i="34"/>
  <c r="G123" i="34"/>
  <c r="F123" i="34"/>
  <c r="E123" i="34"/>
  <c r="D123" i="34"/>
  <c r="C123" i="34"/>
  <c r="V122" i="34"/>
  <c r="U122" i="34"/>
  <c r="R122" i="34"/>
  <c r="Q122" i="34"/>
  <c r="P122" i="34"/>
  <c r="O122" i="34"/>
  <c r="M122" i="34"/>
  <c r="N122" i="34" a="1"/>
  <c r="N122" i="34"/>
  <c r="K122" i="34"/>
  <c r="L122" i="34" a="1"/>
  <c r="L122" i="34"/>
  <c r="I122" i="34"/>
  <c r="J122" i="34" a="1"/>
  <c r="J122" i="34"/>
  <c r="G122" i="34"/>
  <c r="H122" i="34" a="1"/>
  <c r="H122" i="34"/>
  <c r="E122" i="34"/>
  <c r="F122" i="34" a="1"/>
  <c r="F122" i="34"/>
  <c r="C122" i="34"/>
  <c r="D122" i="34" a="1"/>
  <c r="D122" i="34"/>
  <c r="N121" i="34"/>
  <c r="A116" i="34"/>
  <c r="M121" i="34"/>
  <c r="L121" i="34"/>
  <c r="K121" i="34"/>
  <c r="J121" i="34"/>
  <c r="I121" i="34"/>
  <c r="H121" i="34"/>
  <c r="G121" i="34"/>
  <c r="F121" i="34"/>
  <c r="E121" i="34"/>
  <c r="D121" i="34"/>
  <c r="C121" i="34"/>
  <c r="N120" i="34"/>
  <c r="M120" i="34"/>
  <c r="L120" i="34"/>
  <c r="K120" i="34"/>
  <c r="J120" i="34"/>
  <c r="I120" i="34"/>
  <c r="H120" i="34"/>
  <c r="G120" i="34"/>
  <c r="F120" i="34"/>
  <c r="E120" i="34"/>
  <c r="D120" i="34"/>
  <c r="C120" i="34"/>
  <c r="N119" i="34"/>
  <c r="M119" i="34"/>
  <c r="L119" i="34"/>
  <c r="K119" i="34"/>
  <c r="J119" i="34"/>
  <c r="I119" i="34"/>
  <c r="H119" i="34"/>
  <c r="G119" i="34"/>
  <c r="F119" i="34"/>
  <c r="E119" i="34"/>
  <c r="D119" i="34"/>
  <c r="C119" i="34"/>
  <c r="N118" i="34"/>
  <c r="M118" i="34"/>
  <c r="L118" i="34"/>
  <c r="K118" i="34"/>
  <c r="J118" i="34"/>
  <c r="I118" i="34"/>
  <c r="H118" i="34"/>
  <c r="G118" i="34"/>
  <c r="F118" i="34"/>
  <c r="E118" i="34"/>
  <c r="D118" i="34"/>
  <c r="C118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V116" i="34"/>
  <c r="U116" i="34"/>
  <c r="R116" i="34"/>
  <c r="Q116" i="34"/>
  <c r="P116" i="34"/>
  <c r="O116" i="34"/>
  <c r="M116" i="34"/>
  <c r="N116" i="34" a="1"/>
  <c r="N116" i="34"/>
  <c r="K116" i="34"/>
  <c r="L116" i="34" a="1"/>
  <c r="L116" i="34"/>
  <c r="I116" i="34"/>
  <c r="J116" i="34" a="1"/>
  <c r="J116" i="34"/>
  <c r="G116" i="34"/>
  <c r="H116" i="34" a="1"/>
  <c r="H116" i="34"/>
  <c r="E116" i="34"/>
  <c r="F116" i="34" a="1"/>
  <c r="F116" i="34"/>
  <c r="C116" i="34"/>
  <c r="D116" i="34" a="1"/>
  <c r="D116" i="34"/>
  <c r="N115" i="34"/>
  <c r="A110" i="34"/>
  <c r="M115" i="34"/>
  <c r="L115" i="34"/>
  <c r="K115" i="34"/>
  <c r="J115" i="34"/>
  <c r="I115" i="34"/>
  <c r="H115" i="34"/>
  <c r="G115" i="34"/>
  <c r="F115" i="34"/>
  <c r="E115" i="34"/>
  <c r="D115" i="34"/>
  <c r="C115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V110" i="34"/>
  <c r="U110" i="34"/>
  <c r="R110" i="34"/>
  <c r="Q110" i="34"/>
  <c r="P110" i="34"/>
  <c r="O110" i="34"/>
  <c r="M110" i="34"/>
  <c r="N110" i="34" a="1"/>
  <c r="N110" i="34"/>
  <c r="K110" i="34"/>
  <c r="L110" i="34" a="1"/>
  <c r="L110" i="34"/>
  <c r="I110" i="34"/>
  <c r="J110" i="34" a="1"/>
  <c r="J110" i="34"/>
  <c r="G110" i="34"/>
  <c r="H110" i="34" a="1"/>
  <c r="H110" i="34"/>
  <c r="E110" i="34"/>
  <c r="F110" i="34" a="1"/>
  <c r="F110" i="34"/>
  <c r="C110" i="34"/>
  <c r="D110" i="34" a="1"/>
  <c r="D110" i="34"/>
  <c r="N109" i="34"/>
  <c r="A104" i="34"/>
  <c r="M109" i="34"/>
  <c r="L109" i="34"/>
  <c r="K109" i="34"/>
  <c r="J109" i="34"/>
  <c r="I109" i="34"/>
  <c r="H109" i="34"/>
  <c r="G109" i="34"/>
  <c r="F109" i="34"/>
  <c r="E109" i="34"/>
  <c r="D109" i="34"/>
  <c r="C109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 a="1"/>
  <c r="C105" i="34"/>
  <c r="V104" i="34"/>
  <c r="U104" i="34"/>
  <c r="R104" i="34"/>
  <c r="Q104" i="34"/>
  <c r="P104" i="34"/>
  <c r="O104" i="34"/>
  <c r="M104" i="34"/>
  <c r="N104" i="34" a="1"/>
  <c r="N104" i="34"/>
  <c r="K104" i="34"/>
  <c r="L104" i="34" a="1"/>
  <c r="L104" i="34"/>
  <c r="I104" i="34"/>
  <c r="J104" i="34" a="1"/>
  <c r="J104" i="34"/>
  <c r="G104" i="34"/>
  <c r="H104" i="34" a="1"/>
  <c r="H104" i="34"/>
  <c r="E104" i="34"/>
  <c r="F104" i="34" a="1"/>
  <c r="F104" i="34"/>
  <c r="C104" i="34"/>
  <c r="D104" i="34" a="1"/>
  <c r="D104" i="34"/>
  <c r="N103" i="34"/>
  <c r="A98" i="34"/>
  <c r="M103" i="34"/>
  <c r="L103" i="34"/>
  <c r="K103" i="34"/>
  <c r="J103" i="34"/>
  <c r="I103" i="34"/>
  <c r="H103" i="34"/>
  <c r="G103" i="34"/>
  <c r="F103" i="34"/>
  <c r="E103" i="34"/>
  <c r="D103" i="34"/>
  <c r="C103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V98" i="34"/>
  <c r="U98" i="34"/>
  <c r="R98" i="34"/>
  <c r="Q98" i="34"/>
  <c r="P98" i="34"/>
  <c r="O98" i="34"/>
  <c r="M98" i="34"/>
  <c r="N98" i="34" a="1"/>
  <c r="N98" i="34"/>
  <c r="K98" i="34"/>
  <c r="L98" i="34" a="1"/>
  <c r="L98" i="34"/>
  <c r="I98" i="34"/>
  <c r="J98" i="34" a="1"/>
  <c r="J98" i="34"/>
  <c r="G98" i="34"/>
  <c r="H98" i="34" a="1"/>
  <c r="H98" i="34"/>
  <c r="E98" i="34"/>
  <c r="F98" i="34" a="1"/>
  <c r="F98" i="34"/>
  <c r="C98" i="34"/>
  <c r="D98" i="34" a="1"/>
  <c r="D98" i="34"/>
  <c r="N97" i="34"/>
  <c r="A92" i="34"/>
  <c r="M97" i="34"/>
  <c r="L97" i="34"/>
  <c r="K97" i="34"/>
  <c r="J97" i="34"/>
  <c r="I97" i="34"/>
  <c r="H97" i="34"/>
  <c r="G97" i="34"/>
  <c r="F97" i="34"/>
  <c r="E97" i="34"/>
  <c r="D97" i="34"/>
  <c r="C97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V92" i="34"/>
  <c r="U92" i="34"/>
  <c r="R92" i="34"/>
  <c r="Q92" i="34"/>
  <c r="P92" i="34"/>
  <c r="O92" i="34"/>
  <c r="M92" i="34"/>
  <c r="N92" i="34" a="1"/>
  <c r="N92" i="34"/>
  <c r="K92" i="34"/>
  <c r="L92" i="34" a="1"/>
  <c r="L92" i="34"/>
  <c r="I92" i="34"/>
  <c r="J92" i="34" a="1"/>
  <c r="J92" i="34"/>
  <c r="G92" i="34"/>
  <c r="H92" i="34" a="1"/>
  <c r="H92" i="34"/>
  <c r="E92" i="34"/>
  <c r="F92" i="34" a="1"/>
  <c r="F92" i="34"/>
  <c r="C92" i="34"/>
  <c r="D92" i="34" a="1"/>
  <c r="D92" i="34"/>
  <c r="N91" i="34"/>
  <c r="A86" i="34"/>
  <c r="M91" i="34"/>
  <c r="L91" i="34"/>
  <c r="K91" i="34"/>
  <c r="J91" i="34"/>
  <c r="I91" i="34"/>
  <c r="H91" i="34"/>
  <c r="G91" i="34"/>
  <c r="F91" i="34"/>
  <c r="E91" i="34"/>
  <c r="D91" i="34"/>
  <c r="C91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V86" i="34"/>
  <c r="U86" i="34"/>
  <c r="R86" i="34"/>
  <c r="Q86" i="34"/>
  <c r="P86" i="34"/>
  <c r="O86" i="34"/>
  <c r="M86" i="34"/>
  <c r="N86" i="34" a="1"/>
  <c r="N86" i="34"/>
  <c r="K86" i="34"/>
  <c r="L86" i="34" a="1"/>
  <c r="L86" i="34"/>
  <c r="I86" i="34"/>
  <c r="J86" i="34" a="1"/>
  <c r="J86" i="34"/>
  <c r="G86" i="34"/>
  <c r="H86" i="34" a="1"/>
  <c r="H86" i="34"/>
  <c r="E86" i="34"/>
  <c r="F86" i="34" a="1"/>
  <c r="F86" i="34"/>
  <c r="C86" i="34"/>
  <c r="D86" i="34" a="1"/>
  <c r="D86" i="34"/>
  <c r="N85" i="34"/>
  <c r="A80" i="34"/>
  <c r="M85" i="34"/>
  <c r="L85" i="34"/>
  <c r="K85" i="34"/>
  <c r="J85" i="34"/>
  <c r="I85" i="34"/>
  <c r="H85" i="34"/>
  <c r="G85" i="34"/>
  <c r="F85" i="34"/>
  <c r="E85" i="34"/>
  <c r="D85" i="34"/>
  <c r="C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V80" i="34"/>
  <c r="U80" i="34"/>
  <c r="R80" i="34"/>
  <c r="Q80" i="34"/>
  <c r="P80" i="34"/>
  <c r="O80" i="34"/>
  <c r="M80" i="34"/>
  <c r="N80" i="34" a="1"/>
  <c r="N80" i="34"/>
  <c r="K80" i="34"/>
  <c r="L80" i="34" a="1"/>
  <c r="L80" i="34"/>
  <c r="I80" i="34"/>
  <c r="J80" i="34" a="1"/>
  <c r="J80" i="34"/>
  <c r="G80" i="34"/>
  <c r="H80" i="34" a="1"/>
  <c r="H80" i="34"/>
  <c r="E80" i="34"/>
  <c r="F80" i="34" a="1"/>
  <c r="F80" i="34"/>
  <c r="C80" i="34"/>
  <c r="D80" i="34" a="1"/>
  <c r="D80" i="34"/>
  <c r="N79" i="34"/>
  <c r="A74" i="34"/>
  <c r="M79" i="34"/>
  <c r="L79" i="34"/>
  <c r="K79" i="34"/>
  <c r="J79" i="34"/>
  <c r="I79" i="34"/>
  <c r="H79" i="34"/>
  <c r="G79" i="34"/>
  <c r="F79" i="34"/>
  <c r="E79" i="34"/>
  <c r="D79" i="34"/>
  <c r="C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V74" i="34"/>
  <c r="U74" i="34"/>
  <c r="R74" i="34"/>
  <c r="Q74" i="34"/>
  <c r="P74" i="34"/>
  <c r="O74" i="34"/>
  <c r="M74" i="34"/>
  <c r="N74" i="34" a="1"/>
  <c r="N74" i="34"/>
  <c r="K74" i="34"/>
  <c r="L74" i="34" a="1"/>
  <c r="L74" i="34"/>
  <c r="I74" i="34"/>
  <c r="J74" i="34" a="1"/>
  <c r="J74" i="34"/>
  <c r="G74" i="34"/>
  <c r="H74" i="34" a="1"/>
  <c r="H74" i="34"/>
  <c r="E74" i="34"/>
  <c r="F74" i="34" a="1"/>
  <c r="F74" i="34"/>
  <c r="C74" i="34"/>
  <c r="D74" i="34" a="1"/>
  <c r="D74" i="34"/>
  <c r="N73" i="34"/>
  <c r="A68" i="34"/>
  <c r="M73" i="34"/>
  <c r="L73" i="34"/>
  <c r="K73" i="34"/>
  <c r="J73" i="34"/>
  <c r="I73" i="34"/>
  <c r="H73" i="34"/>
  <c r="G73" i="34"/>
  <c r="F73" i="34"/>
  <c r="E73" i="34"/>
  <c r="D73" i="34"/>
  <c r="C73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V68" i="34"/>
  <c r="U68" i="34"/>
  <c r="R68" i="34"/>
  <c r="Q68" i="34"/>
  <c r="P68" i="34"/>
  <c r="O68" i="34"/>
  <c r="M68" i="34"/>
  <c r="N68" i="34" a="1"/>
  <c r="N68" i="34"/>
  <c r="K68" i="34"/>
  <c r="L68" i="34" a="1"/>
  <c r="L68" i="34"/>
  <c r="I68" i="34"/>
  <c r="J68" i="34" a="1"/>
  <c r="J68" i="34"/>
  <c r="G68" i="34"/>
  <c r="H68" i="34" a="1"/>
  <c r="H68" i="34"/>
  <c r="E68" i="34"/>
  <c r="F68" i="34" a="1"/>
  <c r="F68" i="34"/>
  <c r="C68" i="34"/>
  <c r="D68" i="34" a="1"/>
  <c r="D68" i="34"/>
  <c r="N67" i="34"/>
  <c r="A62" i="34"/>
  <c r="M67" i="34"/>
  <c r="L67" i="34"/>
  <c r="K67" i="34"/>
  <c r="J67" i="34"/>
  <c r="I67" i="34"/>
  <c r="H67" i="34"/>
  <c r="G67" i="34"/>
  <c r="F67" i="34"/>
  <c r="E67" i="34"/>
  <c r="D67" i="34"/>
  <c r="C67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V62" i="34"/>
  <c r="U62" i="34"/>
  <c r="R62" i="34"/>
  <c r="Q62" i="34"/>
  <c r="P62" i="34"/>
  <c r="O62" i="34"/>
  <c r="M62" i="34"/>
  <c r="N62" i="34" a="1"/>
  <c r="N62" i="34"/>
  <c r="K62" i="34"/>
  <c r="L62" i="34" a="1"/>
  <c r="L62" i="34"/>
  <c r="I62" i="34"/>
  <c r="J62" i="34" a="1"/>
  <c r="J62" i="34"/>
  <c r="G62" i="34"/>
  <c r="H62" i="34" a="1"/>
  <c r="H62" i="34"/>
  <c r="E62" i="34"/>
  <c r="F62" i="34" a="1"/>
  <c r="F62" i="34"/>
  <c r="C62" i="34"/>
  <c r="D62" i="34" a="1"/>
  <c r="D62" i="34"/>
  <c r="N61" i="34"/>
  <c r="A56" i="34"/>
  <c r="M61" i="34"/>
  <c r="L61" i="34"/>
  <c r="K61" i="34"/>
  <c r="J61" i="34"/>
  <c r="I61" i="34"/>
  <c r="H61" i="34"/>
  <c r="G61" i="34"/>
  <c r="F61" i="34"/>
  <c r="E61" i="34"/>
  <c r="D61" i="34"/>
  <c r="C61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V56" i="34"/>
  <c r="U56" i="34"/>
  <c r="R56" i="34"/>
  <c r="Q56" i="34"/>
  <c r="P56" i="34"/>
  <c r="O56" i="34"/>
  <c r="M56" i="34"/>
  <c r="N56" i="34" a="1"/>
  <c r="N56" i="34"/>
  <c r="K56" i="34"/>
  <c r="L56" i="34" a="1"/>
  <c r="L56" i="34"/>
  <c r="I56" i="34"/>
  <c r="J56" i="34" a="1"/>
  <c r="J56" i="34"/>
  <c r="G56" i="34"/>
  <c r="H56" i="34" a="1"/>
  <c r="H56" i="34"/>
  <c r="E56" i="34"/>
  <c r="F56" i="34" a="1"/>
  <c r="F56" i="34"/>
  <c r="C56" i="34"/>
  <c r="D56" i="34" a="1"/>
  <c r="D56" i="34"/>
  <c r="N55" i="34"/>
  <c r="A50" i="34"/>
  <c r="M55" i="34"/>
  <c r="L55" i="34"/>
  <c r="K55" i="34"/>
  <c r="J55" i="34"/>
  <c r="I55" i="34"/>
  <c r="H55" i="34"/>
  <c r="G55" i="34"/>
  <c r="F55" i="34"/>
  <c r="E55" i="34"/>
  <c r="D55" i="34"/>
  <c r="C55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V50" i="34"/>
  <c r="U50" i="34"/>
  <c r="R50" i="34"/>
  <c r="Q50" i="34"/>
  <c r="P50" i="34"/>
  <c r="O50" i="34"/>
  <c r="M50" i="34"/>
  <c r="N50" i="34" a="1"/>
  <c r="N50" i="34"/>
  <c r="K50" i="34"/>
  <c r="L50" i="34" a="1"/>
  <c r="L50" i="34"/>
  <c r="I50" i="34"/>
  <c r="J50" i="34" a="1"/>
  <c r="J50" i="34"/>
  <c r="G50" i="34"/>
  <c r="H50" i="34" a="1"/>
  <c r="H50" i="34"/>
  <c r="E50" i="34"/>
  <c r="F50" i="34" a="1"/>
  <c r="F50" i="34"/>
  <c r="C50" i="34"/>
  <c r="D50" i="34" a="1"/>
  <c r="D50" i="34"/>
  <c r="N49" i="34"/>
  <c r="A44" i="34"/>
  <c r="M49" i="34"/>
  <c r="L49" i="34"/>
  <c r="K49" i="34"/>
  <c r="J49" i="34"/>
  <c r="I49" i="34"/>
  <c r="H49" i="34"/>
  <c r="G49" i="34"/>
  <c r="F49" i="34"/>
  <c r="E49" i="34"/>
  <c r="D49" i="34"/>
  <c r="C49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V44" i="34"/>
  <c r="U44" i="34"/>
  <c r="R44" i="34"/>
  <c r="Q44" i="34"/>
  <c r="P44" i="34"/>
  <c r="O44" i="34"/>
  <c r="M44" i="34"/>
  <c r="N44" i="34" a="1"/>
  <c r="N44" i="34"/>
  <c r="K44" i="34"/>
  <c r="L44" i="34" a="1"/>
  <c r="L44" i="34"/>
  <c r="I44" i="34"/>
  <c r="J44" i="34" a="1"/>
  <c r="J44" i="34"/>
  <c r="G44" i="34"/>
  <c r="H44" i="34" a="1"/>
  <c r="H44" i="34"/>
  <c r="E44" i="34"/>
  <c r="F44" i="34" a="1"/>
  <c r="F44" i="34"/>
  <c r="C44" i="34"/>
  <c r="D44" i="34" a="1"/>
  <c r="D44" i="34"/>
  <c r="N43" i="34"/>
  <c r="A38" i="34"/>
  <c r="M43" i="34"/>
  <c r="L43" i="34"/>
  <c r="K43" i="34"/>
  <c r="J43" i="34"/>
  <c r="I43" i="34"/>
  <c r="H43" i="34"/>
  <c r="G43" i="34"/>
  <c r="F43" i="34"/>
  <c r="E43" i="34"/>
  <c r="D43" i="34"/>
  <c r="C43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V38" i="34"/>
  <c r="U38" i="34"/>
  <c r="R38" i="34"/>
  <c r="Q38" i="34"/>
  <c r="P38" i="34"/>
  <c r="O38" i="34"/>
  <c r="M38" i="34"/>
  <c r="N38" i="34" a="1"/>
  <c r="N38" i="34"/>
  <c r="K38" i="34"/>
  <c r="L38" i="34" a="1"/>
  <c r="L38" i="34"/>
  <c r="I38" i="34"/>
  <c r="J38" i="34" a="1"/>
  <c r="J38" i="34"/>
  <c r="G38" i="34"/>
  <c r="H38" i="34" a="1"/>
  <c r="H38" i="34"/>
  <c r="E38" i="34"/>
  <c r="F38" i="34" a="1"/>
  <c r="F38" i="34"/>
  <c r="C38" i="34"/>
  <c r="D38" i="34" a="1"/>
  <c r="D38" i="34"/>
  <c r="N37" i="34"/>
  <c r="A32" i="34"/>
  <c r="M37" i="34"/>
  <c r="L37" i="34"/>
  <c r="K37" i="34"/>
  <c r="J37" i="34"/>
  <c r="I37" i="34"/>
  <c r="H37" i="34"/>
  <c r="G37" i="34"/>
  <c r="F37" i="34"/>
  <c r="E37" i="34"/>
  <c r="D37" i="34"/>
  <c r="C37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V32" i="34"/>
  <c r="U32" i="34"/>
  <c r="R32" i="34"/>
  <c r="Q32" i="34"/>
  <c r="P32" i="34"/>
  <c r="O32" i="34"/>
  <c r="M32" i="34"/>
  <c r="N32" i="34" a="1"/>
  <c r="N32" i="34"/>
  <c r="K32" i="34"/>
  <c r="L32" i="34" a="1"/>
  <c r="L32" i="34"/>
  <c r="I32" i="34"/>
  <c r="J32" i="34" a="1"/>
  <c r="J32" i="34"/>
  <c r="G32" i="34"/>
  <c r="H32" i="34" a="1"/>
  <c r="H32" i="34"/>
  <c r="E32" i="34"/>
  <c r="F32" i="34" a="1"/>
  <c r="F32" i="34"/>
  <c r="C32" i="34"/>
  <c r="D32" i="34" a="1"/>
  <c r="D32" i="34"/>
  <c r="N31" i="34"/>
  <c r="A26" i="34"/>
  <c r="M31" i="34"/>
  <c r="L31" i="34"/>
  <c r="K31" i="34"/>
  <c r="J31" i="34"/>
  <c r="I31" i="34"/>
  <c r="H31" i="34"/>
  <c r="G31" i="34"/>
  <c r="F31" i="34"/>
  <c r="E31" i="34"/>
  <c r="D31" i="34"/>
  <c r="C31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V26" i="34"/>
  <c r="U26" i="34"/>
  <c r="R26" i="34"/>
  <c r="Q26" i="34"/>
  <c r="P26" i="34"/>
  <c r="O26" i="34"/>
  <c r="M26" i="34"/>
  <c r="N26" i="34" a="1"/>
  <c r="N26" i="34"/>
  <c r="K26" i="34"/>
  <c r="L26" i="34" a="1"/>
  <c r="L26" i="34"/>
  <c r="I26" i="34"/>
  <c r="J26" i="34" a="1"/>
  <c r="J26" i="34"/>
  <c r="G26" i="34"/>
  <c r="H26" i="34" a="1"/>
  <c r="H26" i="34"/>
  <c r="E26" i="34"/>
  <c r="F26" i="34" a="1"/>
  <c r="F26" i="34"/>
  <c r="C26" i="34"/>
  <c r="D26" i="34" a="1"/>
  <c r="D26" i="34"/>
  <c r="N25" i="34"/>
  <c r="A20" i="34"/>
  <c r="M25" i="34"/>
  <c r="L25" i="34"/>
  <c r="K25" i="34"/>
  <c r="J25" i="34"/>
  <c r="I25" i="34"/>
  <c r="H25" i="34"/>
  <c r="G25" i="34"/>
  <c r="F25" i="34"/>
  <c r="E25" i="34"/>
  <c r="D25" i="34"/>
  <c r="C25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V20" i="34"/>
  <c r="U20" i="34"/>
  <c r="R20" i="34"/>
  <c r="Q20" i="34"/>
  <c r="P20" i="34"/>
  <c r="O20" i="34"/>
  <c r="M20" i="34"/>
  <c r="N20" i="34" a="1"/>
  <c r="N20" i="34"/>
  <c r="K20" i="34"/>
  <c r="L20" i="34" a="1"/>
  <c r="L20" i="34"/>
  <c r="I20" i="34"/>
  <c r="J20" i="34" a="1"/>
  <c r="J20" i="34"/>
  <c r="G20" i="34"/>
  <c r="H20" i="34" a="1"/>
  <c r="H20" i="34"/>
  <c r="E20" i="34"/>
  <c r="F20" i="34" a="1"/>
  <c r="F20" i="34"/>
  <c r="C20" i="34"/>
  <c r="D20" i="34" a="1"/>
  <c r="D20" i="34"/>
  <c r="N19" i="34"/>
  <c r="A14" i="34"/>
  <c r="M19" i="34"/>
  <c r="L19" i="34"/>
  <c r="K19" i="34"/>
  <c r="J19" i="34"/>
  <c r="I19" i="34"/>
  <c r="H19" i="34"/>
  <c r="G19" i="34"/>
  <c r="F19" i="34"/>
  <c r="E19" i="34"/>
  <c r="D19" i="34"/>
  <c r="C19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V14" i="34"/>
  <c r="U14" i="34"/>
  <c r="R14" i="34"/>
  <c r="Q14" i="34"/>
  <c r="P14" i="34"/>
  <c r="M14" i="34"/>
  <c r="N14" i="34" a="1"/>
  <c r="N14" i="34"/>
  <c r="K14" i="34"/>
  <c r="L14" i="34" a="1"/>
  <c r="L14" i="34"/>
  <c r="I14" i="34"/>
  <c r="J14" i="34" a="1"/>
  <c r="J14" i="34"/>
  <c r="G14" i="34"/>
  <c r="H14" i="34" a="1"/>
  <c r="H14" i="34"/>
  <c r="E14" i="34"/>
  <c r="F14" i="34" a="1"/>
  <c r="F14" i="34"/>
  <c r="C14" i="34"/>
  <c r="D14" i="34" a="1"/>
  <c r="D14" i="34"/>
  <c r="N13" i="34"/>
  <c r="A8" i="34"/>
  <c r="M13" i="34"/>
  <c r="L13" i="34"/>
  <c r="K13" i="34"/>
  <c r="J13" i="34"/>
  <c r="I13" i="34"/>
  <c r="H13" i="34"/>
  <c r="G13" i="34"/>
  <c r="F13" i="34"/>
  <c r="E13" i="34"/>
  <c r="D13" i="34"/>
  <c r="C13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N9" i="34"/>
  <c r="M9" i="34"/>
  <c r="L9" i="34"/>
  <c r="K9" i="34"/>
  <c r="J9" i="34"/>
  <c r="I9" i="34"/>
  <c r="H9" i="34"/>
  <c r="G9" i="34"/>
  <c r="F9" i="34"/>
  <c r="E9" i="34"/>
  <c r="D9" i="34"/>
  <c r="C9" i="34"/>
  <c r="V8" i="34"/>
  <c r="U8" i="34"/>
  <c r="R8" i="34"/>
  <c r="Q8" i="34"/>
  <c r="P8" i="34"/>
  <c r="O8" i="34"/>
  <c r="M8" i="34"/>
  <c r="N8" i="34" a="1"/>
  <c r="N8" i="34"/>
  <c r="K8" i="34"/>
  <c r="L8" i="34" a="1"/>
  <c r="L8" i="34"/>
  <c r="I8" i="34"/>
  <c r="J8" i="34" a="1"/>
  <c r="J8" i="34"/>
  <c r="G8" i="34"/>
  <c r="H8" i="34" a="1"/>
  <c r="H8" i="34"/>
  <c r="E8" i="34"/>
  <c r="F8" i="34" a="1"/>
  <c r="F8" i="34"/>
  <c r="C8" i="34"/>
  <c r="D8" i="34" a="1"/>
  <c r="D8" i="34"/>
  <c r="M3" i="34"/>
  <c r="K3" i="34"/>
  <c r="J3" i="34"/>
  <c r="M2" i="34"/>
  <c r="K2" i="34"/>
  <c r="J2" i="34"/>
  <c r="V62" i="32"/>
  <c r="U62" i="32"/>
  <c r="V68" i="32"/>
  <c r="U68" i="32"/>
  <c r="V74" i="32"/>
  <c r="U74" i="32"/>
  <c r="N607" i="32"/>
  <c r="M607" i="32"/>
  <c r="L607" i="32"/>
  <c r="K607" i="32"/>
  <c r="J607" i="32"/>
  <c r="I607" i="32"/>
  <c r="H607" i="32"/>
  <c r="G607" i="32"/>
  <c r="F607" i="32"/>
  <c r="E607" i="32"/>
  <c r="D607" i="32"/>
  <c r="C607" i="32"/>
  <c r="N606" i="32"/>
  <c r="M606" i="32"/>
  <c r="L606" i="32"/>
  <c r="K606" i="32"/>
  <c r="J606" i="32"/>
  <c r="I606" i="32"/>
  <c r="H606" i="32"/>
  <c r="G606" i="32"/>
  <c r="F606" i="32"/>
  <c r="E606" i="32"/>
  <c r="D606" i="32"/>
  <c r="C606" i="32"/>
  <c r="N605" i="32"/>
  <c r="M605" i="32"/>
  <c r="L605" i="32"/>
  <c r="K605" i="32"/>
  <c r="J605" i="32"/>
  <c r="I605" i="32"/>
  <c r="H605" i="32"/>
  <c r="G605" i="32"/>
  <c r="F605" i="32"/>
  <c r="E605" i="32"/>
  <c r="D605" i="32"/>
  <c r="C605" i="32"/>
  <c r="N604" i="32"/>
  <c r="M604" i="32"/>
  <c r="L604" i="32"/>
  <c r="K604" i="32"/>
  <c r="J604" i="32"/>
  <c r="I604" i="32"/>
  <c r="H604" i="32"/>
  <c r="G604" i="32"/>
  <c r="F604" i="32"/>
  <c r="E604" i="32"/>
  <c r="D604" i="32"/>
  <c r="C604" i="32"/>
  <c r="N603" i="32"/>
  <c r="M603" i="32"/>
  <c r="L603" i="32"/>
  <c r="K603" i="32"/>
  <c r="J603" i="32"/>
  <c r="I603" i="32"/>
  <c r="H603" i="32"/>
  <c r="G603" i="32"/>
  <c r="F603" i="32"/>
  <c r="E603" i="32"/>
  <c r="D603" i="32"/>
  <c r="C603" i="32"/>
  <c r="V602" i="32"/>
  <c r="U602" i="32"/>
  <c r="R602" i="32"/>
  <c r="Q602" i="32"/>
  <c r="A140" i="32"/>
  <c r="P602" i="32"/>
  <c r="O602" i="32"/>
  <c r="M602" i="32"/>
  <c r="N602" i="32" a="1"/>
  <c r="N602" i="32"/>
  <c r="K602" i="32"/>
  <c r="L602" i="32" a="1"/>
  <c r="L602" i="32"/>
  <c r="I602" i="32"/>
  <c r="J602" i="32" a="1"/>
  <c r="J602" i="32"/>
  <c r="G602" i="32"/>
  <c r="H602" i="32" a="1"/>
  <c r="H602" i="32"/>
  <c r="E602" i="32"/>
  <c r="F602" i="32" a="1"/>
  <c r="F602" i="32"/>
  <c r="C602" i="32"/>
  <c r="D602" i="32" a="1"/>
  <c r="D602" i="32"/>
  <c r="A602" i="32"/>
  <c r="N601" i="32"/>
  <c r="A596" i="32"/>
  <c r="M601" i="32"/>
  <c r="L601" i="32"/>
  <c r="K601" i="32"/>
  <c r="J601" i="32"/>
  <c r="I601" i="32"/>
  <c r="H601" i="32"/>
  <c r="G601" i="32"/>
  <c r="F601" i="32"/>
  <c r="E601" i="32"/>
  <c r="D601" i="32"/>
  <c r="C601" i="32"/>
  <c r="N600" i="32"/>
  <c r="M600" i="32"/>
  <c r="L600" i="32"/>
  <c r="K600" i="32"/>
  <c r="J600" i="32"/>
  <c r="I600" i="32"/>
  <c r="H600" i="32"/>
  <c r="G600" i="32"/>
  <c r="F600" i="32"/>
  <c r="E600" i="32"/>
  <c r="D600" i="32"/>
  <c r="C600" i="32"/>
  <c r="N599" i="32"/>
  <c r="M599" i="32"/>
  <c r="L599" i="32"/>
  <c r="K599" i="32"/>
  <c r="J599" i="32"/>
  <c r="I599" i="32"/>
  <c r="H599" i="32"/>
  <c r="G599" i="32"/>
  <c r="F599" i="32"/>
  <c r="E599" i="32"/>
  <c r="D599" i="32"/>
  <c r="C599" i="32"/>
  <c r="N598" i="32"/>
  <c r="M598" i="32"/>
  <c r="L598" i="32"/>
  <c r="K598" i="32"/>
  <c r="J598" i="32"/>
  <c r="I598" i="32"/>
  <c r="H598" i="32"/>
  <c r="G598" i="32"/>
  <c r="F598" i="32"/>
  <c r="E598" i="32"/>
  <c r="D598" i="32"/>
  <c r="C598" i="32"/>
  <c r="N597" i="32"/>
  <c r="M597" i="32"/>
  <c r="L597" i="32"/>
  <c r="K597" i="32"/>
  <c r="J597" i="32"/>
  <c r="I597" i="32"/>
  <c r="H597" i="32"/>
  <c r="G597" i="32"/>
  <c r="F597" i="32"/>
  <c r="E597" i="32"/>
  <c r="D597" i="32"/>
  <c r="C597" i="32"/>
  <c r="V596" i="32"/>
  <c r="U596" i="32"/>
  <c r="R596" i="32"/>
  <c r="Q596" i="32"/>
  <c r="P596" i="32"/>
  <c r="O596" i="32"/>
  <c r="M596" i="32"/>
  <c r="N596" i="32" a="1"/>
  <c r="N596" i="32"/>
  <c r="K596" i="32"/>
  <c r="L596" i="32" a="1"/>
  <c r="L596" i="32"/>
  <c r="I596" i="32"/>
  <c r="J596" i="32" a="1"/>
  <c r="J596" i="32"/>
  <c r="G596" i="32"/>
  <c r="H596" i="32" a="1"/>
  <c r="H596" i="32"/>
  <c r="E596" i="32"/>
  <c r="F596" i="32" a="1"/>
  <c r="F596" i="32"/>
  <c r="C596" i="32"/>
  <c r="D596" i="32" a="1"/>
  <c r="D596" i="32"/>
  <c r="N595" i="32"/>
  <c r="A590" i="32"/>
  <c r="M595" i="32"/>
  <c r="L595" i="32"/>
  <c r="K595" i="32"/>
  <c r="J595" i="32"/>
  <c r="I595" i="32"/>
  <c r="H595" i="32"/>
  <c r="G595" i="32"/>
  <c r="F595" i="32"/>
  <c r="E595" i="32"/>
  <c r="D595" i="32"/>
  <c r="C595" i="32"/>
  <c r="N594" i="32"/>
  <c r="M594" i="32"/>
  <c r="L594" i="32"/>
  <c r="K594" i="32"/>
  <c r="J594" i="32"/>
  <c r="I594" i="32"/>
  <c r="H594" i="32"/>
  <c r="G594" i="32"/>
  <c r="F594" i="32"/>
  <c r="E594" i="32"/>
  <c r="D594" i="32"/>
  <c r="C594" i="32"/>
  <c r="N593" i="32"/>
  <c r="M593" i="32"/>
  <c r="L593" i="32"/>
  <c r="K593" i="32"/>
  <c r="J593" i="32"/>
  <c r="I593" i="32"/>
  <c r="H593" i="32"/>
  <c r="G593" i="32"/>
  <c r="F593" i="32"/>
  <c r="E593" i="32"/>
  <c r="D593" i="32"/>
  <c r="C593" i="32"/>
  <c r="N592" i="32"/>
  <c r="M592" i="32"/>
  <c r="L592" i="32"/>
  <c r="K592" i="32"/>
  <c r="J592" i="32"/>
  <c r="I592" i="32"/>
  <c r="H592" i="32"/>
  <c r="G592" i="32"/>
  <c r="F592" i="32"/>
  <c r="E592" i="32"/>
  <c r="D592" i="32"/>
  <c r="C592" i="32"/>
  <c r="N591" i="32"/>
  <c r="M591" i="32"/>
  <c r="L591" i="32"/>
  <c r="K591" i="32"/>
  <c r="J591" i="32"/>
  <c r="I591" i="32"/>
  <c r="H591" i="32"/>
  <c r="G591" i="32"/>
  <c r="F591" i="32"/>
  <c r="E591" i="32"/>
  <c r="D591" i="32"/>
  <c r="C591" i="32"/>
  <c r="V590" i="32"/>
  <c r="U590" i="32"/>
  <c r="R590" i="32"/>
  <c r="Q590" i="32"/>
  <c r="P590" i="32"/>
  <c r="O590" i="32"/>
  <c r="M590" i="32"/>
  <c r="N590" i="32" a="1"/>
  <c r="N590" i="32"/>
  <c r="K590" i="32"/>
  <c r="L590" i="32" a="1"/>
  <c r="L590" i="32"/>
  <c r="I590" i="32"/>
  <c r="J590" i="32" a="1"/>
  <c r="J590" i="32"/>
  <c r="G590" i="32"/>
  <c r="H590" i="32" a="1"/>
  <c r="H590" i="32"/>
  <c r="E590" i="32"/>
  <c r="F590" i="32" a="1"/>
  <c r="F590" i="32"/>
  <c r="C590" i="32"/>
  <c r="D590" i="32" a="1"/>
  <c r="D590" i="32"/>
  <c r="N589" i="32"/>
  <c r="A584" i="32"/>
  <c r="M589" i="32"/>
  <c r="L589" i="32"/>
  <c r="K589" i="32"/>
  <c r="J589" i="32"/>
  <c r="I589" i="32"/>
  <c r="H589" i="32"/>
  <c r="G589" i="32"/>
  <c r="F589" i="32"/>
  <c r="E589" i="32"/>
  <c r="D589" i="32"/>
  <c r="C589" i="32"/>
  <c r="N588" i="32"/>
  <c r="M588" i="32"/>
  <c r="L588" i="32"/>
  <c r="K588" i="32"/>
  <c r="J588" i="32"/>
  <c r="I588" i="32"/>
  <c r="H588" i="32"/>
  <c r="G588" i="32"/>
  <c r="F588" i="32"/>
  <c r="E588" i="32"/>
  <c r="D588" i="32"/>
  <c r="C588" i="32"/>
  <c r="N587" i="32"/>
  <c r="M587" i="32"/>
  <c r="L587" i="32"/>
  <c r="K587" i="32"/>
  <c r="J587" i="32"/>
  <c r="I587" i="32"/>
  <c r="H587" i="32"/>
  <c r="G587" i="32"/>
  <c r="F587" i="32"/>
  <c r="E587" i="32"/>
  <c r="D587" i="32"/>
  <c r="C587" i="32"/>
  <c r="N586" i="32"/>
  <c r="M586" i="32"/>
  <c r="L586" i="32"/>
  <c r="K586" i="32"/>
  <c r="J586" i="32"/>
  <c r="I586" i="32"/>
  <c r="H586" i="32"/>
  <c r="G586" i="32"/>
  <c r="F586" i="32"/>
  <c r="E586" i="32"/>
  <c r="D586" i="32"/>
  <c r="C586" i="32"/>
  <c r="N585" i="32"/>
  <c r="M585" i="32"/>
  <c r="L585" i="32"/>
  <c r="K585" i="32"/>
  <c r="J585" i="32"/>
  <c r="I585" i="32"/>
  <c r="H585" i="32"/>
  <c r="G585" i="32"/>
  <c r="F585" i="32"/>
  <c r="E585" i="32"/>
  <c r="D585" i="32"/>
  <c r="C585" i="32"/>
  <c r="V584" i="32"/>
  <c r="U584" i="32"/>
  <c r="R584" i="32"/>
  <c r="Q584" i="32"/>
  <c r="P584" i="32"/>
  <c r="O584" i="32"/>
  <c r="M584" i="32"/>
  <c r="N584" i="32" a="1"/>
  <c r="N584" i="32"/>
  <c r="K584" i="32"/>
  <c r="L584" i="32" a="1"/>
  <c r="L584" i="32"/>
  <c r="I584" i="32"/>
  <c r="J584" i="32" a="1"/>
  <c r="J584" i="32"/>
  <c r="G584" i="32"/>
  <c r="H584" i="32" a="1"/>
  <c r="H584" i="32"/>
  <c r="E584" i="32"/>
  <c r="F584" i="32" a="1"/>
  <c r="F584" i="32"/>
  <c r="C584" i="32"/>
  <c r="D584" i="32" a="1"/>
  <c r="D584" i="32"/>
  <c r="N583" i="32"/>
  <c r="A578" i="32"/>
  <c r="M583" i="32"/>
  <c r="L583" i="32"/>
  <c r="K583" i="32"/>
  <c r="J583" i="32"/>
  <c r="I583" i="32"/>
  <c r="H583" i="32"/>
  <c r="G583" i="32"/>
  <c r="F583" i="32"/>
  <c r="E583" i="32"/>
  <c r="D583" i="32"/>
  <c r="C583" i="32"/>
  <c r="N582" i="32"/>
  <c r="M582" i="32"/>
  <c r="L582" i="32"/>
  <c r="K582" i="32"/>
  <c r="J582" i="32"/>
  <c r="I582" i="32"/>
  <c r="H582" i="32"/>
  <c r="G582" i="32"/>
  <c r="F582" i="32"/>
  <c r="E582" i="32"/>
  <c r="D582" i="32"/>
  <c r="C582" i="32"/>
  <c r="N581" i="32"/>
  <c r="M581" i="32"/>
  <c r="L581" i="32"/>
  <c r="K581" i="32"/>
  <c r="J581" i="32"/>
  <c r="I581" i="32"/>
  <c r="H581" i="32"/>
  <c r="G581" i="32"/>
  <c r="F581" i="32"/>
  <c r="E581" i="32"/>
  <c r="D581" i="32"/>
  <c r="C581" i="32"/>
  <c r="N580" i="32"/>
  <c r="M580" i="32"/>
  <c r="L580" i="32"/>
  <c r="K580" i="32"/>
  <c r="J580" i="32"/>
  <c r="I580" i="32"/>
  <c r="H580" i="32"/>
  <c r="G580" i="32"/>
  <c r="F580" i="32"/>
  <c r="E580" i="32"/>
  <c r="D580" i="32"/>
  <c r="C580" i="32"/>
  <c r="N579" i="32"/>
  <c r="M579" i="32"/>
  <c r="L579" i="32"/>
  <c r="K579" i="32"/>
  <c r="J579" i="32"/>
  <c r="I579" i="32"/>
  <c r="H579" i="32"/>
  <c r="G579" i="32"/>
  <c r="F579" i="32"/>
  <c r="E579" i="32"/>
  <c r="D579" i="32"/>
  <c r="C579" i="32"/>
  <c r="V578" i="32"/>
  <c r="U578" i="32"/>
  <c r="R578" i="32"/>
  <c r="Q578" i="32"/>
  <c r="P578" i="32"/>
  <c r="O578" i="32"/>
  <c r="M578" i="32"/>
  <c r="N578" i="32" a="1"/>
  <c r="N578" i="32"/>
  <c r="K578" i="32"/>
  <c r="L578" i="32" a="1"/>
  <c r="L578" i="32"/>
  <c r="I578" i="32"/>
  <c r="J578" i="32" a="1"/>
  <c r="J578" i="32"/>
  <c r="G578" i="32"/>
  <c r="H578" i="32" a="1"/>
  <c r="H578" i="32"/>
  <c r="E578" i="32"/>
  <c r="F578" i="32" a="1"/>
  <c r="F578" i="32"/>
  <c r="C578" i="32"/>
  <c r="D578" i="32" a="1"/>
  <c r="D578" i="32"/>
  <c r="N577" i="32"/>
  <c r="A572" i="32"/>
  <c r="M577" i="32"/>
  <c r="L577" i="32"/>
  <c r="K577" i="32"/>
  <c r="J577" i="32"/>
  <c r="I577" i="32"/>
  <c r="H577" i="32"/>
  <c r="G577" i="32"/>
  <c r="F577" i="32"/>
  <c r="E577" i="32"/>
  <c r="D577" i="32"/>
  <c r="C577" i="32"/>
  <c r="N576" i="32"/>
  <c r="M576" i="32"/>
  <c r="L576" i="32"/>
  <c r="K576" i="32"/>
  <c r="J576" i="32"/>
  <c r="I576" i="32"/>
  <c r="H576" i="32"/>
  <c r="G576" i="32"/>
  <c r="F576" i="32"/>
  <c r="E576" i="32"/>
  <c r="D576" i="32"/>
  <c r="C576" i="32"/>
  <c r="N575" i="32"/>
  <c r="M575" i="32"/>
  <c r="L575" i="32"/>
  <c r="K575" i="32"/>
  <c r="J575" i="32"/>
  <c r="I575" i="32"/>
  <c r="H575" i="32"/>
  <c r="G575" i="32"/>
  <c r="F575" i="32"/>
  <c r="E575" i="32"/>
  <c r="D575" i="32"/>
  <c r="C575" i="32"/>
  <c r="N574" i="32"/>
  <c r="M574" i="32"/>
  <c r="L574" i="32"/>
  <c r="K574" i="32"/>
  <c r="J574" i="32"/>
  <c r="I574" i="32"/>
  <c r="H574" i="32"/>
  <c r="G574" i="32"/>
  <c r="F574" i="32"/>
  <c r="E574" i="32"/>
  <c r="D574" i="32"/>
  <c r="C574" i="32"/>
  <c r="N573" i="32"/>
  <c r="M573" i="32"/>
  <c r="L573" i="32"/>
  <c r="K573" i="32"/>
  <c r="J573" i="32"/>
  <c r="I573" i="32"/>
  <c r="H573" i="32"/>
  <c r="G573" i="32"/>
  <c r="F573" i="32"/>
  <c r="E573" i="32"/>
  <c r="D573" i="32"/>
  <c r="C573" i="32"/>
  <c r="V572" i="32"/>
  <c r="U572" i="32"/>
  <c r="R572" i="32"/>
  <c r="Q572" i="32"/>
  <c r="P572" i="32"/>
  <c r="O572" i="32"/>
  <c r="M572" i="32"/>
  <c r="N572" i="32" a="1"/>
  <c r="N572" i="32"/>
  <c r="K572" i="32"/>
  <c r="L572" i="32" a="1"/>
  <c r="L572" i="32"/>
  <c r="I572" i="32"/>
  <c r="J572" i="32" a="1"/>
  <c r="J572" i="32"/>
  <c r="G572" i="32"/>
  <c r="H572" i="32" a="1"/>
  <c r="H572" i="32"/>
  <c r="E572" i="32"/>
  <c r="F572" i="32" a="1"/>
  <c r="F572" i="32"/>
  <c r="C572" i="32"/>
  <c r="D572" i="32" a="1"/>
  <c r="D572" i="32"/>
  <c r="N571" i="32"/>
  <c r="A566" i="32"/>
  <c r="M571" i="32"/>
  <c r="L571" i="32"/>
  <c r="K571" i="32"/>
  <c r="J571" i="32"/>
  <c r="I571" i="32"/>
  <c r="H571" i="32"/>
  <c r="G571" i="32"/>
  <c r="F571" i="32"/>
  <c r="E571" i="32"/>
  <c r="D571" i="32"/>
  <c r="C571" i="32"/>
  <c r="N570" i="32"/>
  <c r="M570" i="32"/>
  <c r="L570" i="32"/>
  <c r="K570" i="32"/>
  <c r="J570" i="32"/>
  <c r="I570" i="32"/>
  <c r="H570" i="32"/>
  <c r="G570" i="32"/>
  <c r="F570" i="32"/>
  <c r="E570" i="32"/>
  <c r="D570" i="32"/>
  <c r="C570" i="32"/>
  <c r="N569" i="32"/>
  <c r="M569" i="32"/>
  <c r="L569" i="32"/>
  <c r="K569" i="32"/>
  <c r="J569" i="32"/>
  <c r="I569" i="32"/>
  <c r="H569" i="32"/>
  <c r="G569" i="32"/>
  <c r="F569" i="32"/>
  <c r="E569" i="32"/>
  <c r="D569" i="32"/>
  <c r="C569" i="32"/>
  <c r="N568" i="32"/>
  <c r="M568" i="32"/>
  <c r="L568" i="32"/>
  <c r="K568" i="32"/>
  <c r="J568" i="32"/>
  <c r="I568" i="32"/>
  <c r="H568" i="32"/>
  <c r="G568" i="32"/>
  <c r="F568" i="32"/>
  <c r="E568" i="32"/>
  <c r="D568" i="32"/>
  <c r="C568" i="32"/>
  <c r="N567" i="32"/>
  <c r="M567" i="32"/>
  <c r="L567" i="32"/>
  <c r="K567" i="32"/>
  <c r="J567" i="32"/>
  <c r="I567" i="32"/>
  <c r="H567" i="32"/>
  <c r="G567" i="32"/>
  <c r="F567" i="32"/>
  <c r="E567" i="32"/>
  <c r="D567" i="32"/>
  <c r="C567" i="32"/>
  <c r="V566" i="32"/>
  <c r="U566" i="32"/>
  <c r="R566" i="32"/>
  <c r="Q566" i="32"/>
  <c r="P566" i="32"/>
  <c r="O566" i="32"/>
  <c r="M566" i="32"/>
  <c r="N566" i="32" a="1"/>
  <c r="N566" i="32"/>
  <c r="K566" i="32"/>
  <c r="L566" i="32" a="1"/>
  <c r="L566" i="32"/>
  <c r="I566" i="32"/>
  <c r="J566" i="32" a="1"/>
  <c r="J566" i="32"/>
  <c r="G566" i="32"/>
  <c r="H566" i="32" a="1"/>
  <c r="H566" i="32"/>
  <c r="E566" i="32"/>
  <c r="F566" i="32" a="1"/>
  <c r="F566" i="32"/>
  <c r="C566" i="32"/>
  <c r="D566" i="32" a="1"/>
  <c r="D566" i="32"/>
  <c r="N565" i="32"/>
  <c r="A560" i="32"/>
  <c r="M565" i="32"/>
  <c r="L565" i="32"/>
  <c r="K565" i="32"/>
  <c r="J565" i="32"/>
  <c r="I565" i="32"/>
  <c r="H565" i="32"/>
  <c r="G565" i="32"/>
  <c r="F565" i="32"/>
  <c r="E565" i="32"/>
  <c r="D565" i="32"/>
  <c r="C565" i="32"/>
  <c r="N564" i="32"/>
  <c r="M564" i="32"/>
  <c r="L564" i="32"/>
  <c r="K564" i="32"/>
  <c r="J564" i="32"/>
  <c r="I564" i="32"/>
  <c r="H564" i="32"/>
  <c r="G564" i="32"/>
  <c r="F564" i="32"/>
  <c r="E564" i="32"/>
  <c r="D564" i="32"/>
  <c r="C564" i="32"/>
  <c r="N563" i="32"/>
  <c r="M563" i="32"/>
  <c r="L563" i="32"/>
  <c r="K563" i="32"/>
  <c r="J563" i="32"/>
  <c r="I563" i="32"/>
  <c r="H563" i="32"/>
  <c r="G563" i="32"/>
  <c r="F563" i="32"/>
  <c r="E563" i="32"/>
  <c r="D563" i="32"/>
  <c r="C563" i="32"/>
  <c r="N562" i="32"/>
  <c r="M562" i="32"/>
  <c r="L562" i="32"/>
  <c r="K562" i="32"/>
  <c r="J562" i="32"/>
  <c r="I562" i="32"/>
  <c r="H562" i="32"/>
  <c r="G562" i="32"/>
  <c r="F562" i="32"/>
  <c r="E562" i="32"/>
  <c r="D562" i="32"/>
  <c r="C562" i="32"/>
  <c r="N561" i="32"/>
  <c r="M561" i="32"/>
  <c r="L561" i="32"/>
  <c r="K561" i="32"/>
  <c r="J561" i="32"/>
  <c r="I561" i="32"/>
  <c r="H561" i="32"/>
  <c r="G561" i="32"/>
  <c r="F561" i="32"/>
  <c r="E561" i="32"/>
  <c r="D561" i="32"/>
  <c r="C561" i="32"/>
  <c r="V560" i="32"/>
  <c r="U560" i="32"/>
  <c r="R560" i="32"/>
  <c r="Q560" i="32"/>
  <c r="P560" i="32"/>
  <c r="O560" i="32"/>
  <c r="M560" i="32"/>
  <c r="N560" i="32" a="1"/>
  <c r="N560" i="32"/>
  <c r="K560" i="32"/>
  <c r="L560" i="32" a="1"/>
  <c r="L560" i="32"/>
  <c r="I560" i="32"/>
  <c r="J560" i="32" a="1"/>
  <c r="J560" i="32"/>
  <c r="G560" i="32"/>
  <c r="H560" i="32" a="1"/>
  <c r="H560" i="32"/>
  <c r="E560" i="32"/>
  <c r="F560" i="32" a="1"/>
  <c r="F560" i="32"/>
  <c r="C560" i="32"/>
  <c r="D560" i="32" a="1"/>
  <c r="D560" i="32"/>
  <c r="N559" i="32"/>
  <c r="A554" i="32"/>
  <c r="M559" i="32"/>
  <c r="L559" i="32"/>
  <c r="K559" i="32"/>
  <c r="J559" i="32"/>
  <c r="I559" i="32"/>
  <c r="H559" i="32"/>
  <c r="G559" i="32"/>
  <c r="F559" i="32"/>
  <c r="E559" i="32"/>
  <c r="D559" i="32"/>
  <c r="C559" i="32"/>
  <c r="N558" i="32"/>
  <c r="M558" i="32"/>
  <c r="L558" i="32"/>
  <c r="K558" i="32"/>
  <c r="J558" i="32"/>
  <c r="I558" i="32"/>
  <c r="H558" i="32"/>
  <c r="G558" i="32"/>
  <c r="F558" i="32"/>
  <c r="E558" i="32"/>
  <c r="D558" i="32"/>
  <c r="C558" i="32"/>
  <c r="N557" i="32"/>
  <c r="M557" i="32"/>
  <c r="L557" i="32"/>
  <c r="K557" i="32"/>
  <c r="J557" i="32"/>
  <c r="I557" i="32"/>
  <c r="H557" i="32"/>
  <c r="G557" i="32"/>
  <c r="F557" i="32"/>
  <c r="E557" i="32"/>
  <c r="D557" i="32"/>
  <c r="C557" i="32"/>
  <c r="N556" i="32"/>
  <c r="M556" i="32"/>
  <c r="L556" i="32"/>
  <c r="K556" i="32"/>
  <c r="J556" i="32"/>
  <c r="I556" i="32"/>
  <c r="H556" i="32"/>
  <c r="G556" i="32"/>
  <c r="F556" i="32"/>
  <c r="E556" i="32"/>
  <c r="D556" i="32"/>
  <c r="C556" i="32"/>
  <c r="N555" i="32"/>
  <c r="M555" i="32"/>
  <c r="L555" i="32"/>
  <c r="K555" i="32"/>
  <c r="J555" i="32"/>
  <c r="I555" i="32"/>
  <c r="H555" i="32"/>
  <c r="G555" i="32"/>
  <c r="F555" i="32"/>
  <c r="E555" i="32"/>
  <c r="D555" i="32"/>
  <c r="C555" i="32"/>
  <c r="V554" i="32"/>
  <c r="U554" i="32"/>
  <c r="R554" i="32"/>
  <c r="Q554" i="32"/>
  <c r="P554" i="32"/>
  <c r="O554" i="32"/>
  <c r="M554" i="32"/>
  <c r="N554" i="32" a="1"/>
  <c r="N554" i="32"/>
  <c r="K554" i="32"/>
  <c r="L554" i="32" a="1"/>
  <c r="L554" i="32"/>
  <c r="I554" i="32"/>
  <c r="J554" i="32" a="1"/>
  <c r="J554" i="32"/>
  <c r="G554" i="32"/>
  <c r="H554" i="32" a="1"/>
  <c r="H554" i="32"/>
  <c r="E554" i="32"/>
  <c r="F554" i="32" a="1"/>
  <c r="F554" i="32"/>
  <c r="C554" i="32"/>
  <c r="D554" i="32" a="1"/>
  <c r="D554" i="32"/>
  <c r="N553" i="32"/>
  <c r="A548" i="32"/>
  <c r="M553" i="32"/>
  <c r="L553" i="32"/>
  <c r="K553" i="32"/>
  <c r="J553" i="32"/>
  <c r="I553" i="32"/>
  <c r="H553" i="32"/>
  <c r="G553" i="32"/>
  <c r="F553" i="32"/>
  <c r="E553" i="32"/>
  <c r="D553" i="32"/>
  <c r="C553" i="32"/>
  <c r="N552" i="32"/>
  <c r="M552" i="32"/>
  <c r="L552" i="32"/>
  <c r="K552" i="32"/>
  <c r="J552" i="32"/>
  <c r="I552" i="32"/>
  <c r="H552" i="32"/>
  <c r="G552" i="32"/>
  <c r="F552" i="32"/>
  <c r="E552" i="32"/>
  <c r="D552" i="32"/>
  <c r="C552" i="32"/>
  <c r="N551" i="32"/>
  <c r="M551" i="32"/>
  <c r="L551" i="32"/>
  <c r="K551" i="32"/>
  <c r="J551" i="32"/>
  <c r="I551" i="32"/>
  <c r="H551" i="32"/>
  <c r="G551" i="32"/>
  <c r="F551" i="32"/>
  <c r="E551" i="32"/>
  <c r="D551" i="32"/>
  <c r="C551" i="32"/>
  <c r="N550" i="32"/>
  <c r="M550" i="32"/>
  <c r="L550" i="32"/>
  <c r="K550" i="32"/>
  <c r="J550" i="32"/>
  <c r="I550" i="32"/>
  <c r="H550" i="32"/>
  <c r="G550" i="32"/>
  <c r="F550" i="32"/>
  <c r="E550" i="32"/>
  <c r="D550" i="32"/>
  <c r="C550" i="32"/>
  <c r="N549" i="32"/>
  <c r="M549" i="32"/>
  <c r="L549" i="32"/>
  <c r="K549" i="32"/>
  <c r="J549" i="32"/>
  <c r="I549" i="32"/>
  <c r="H549" i="32"/>
  <c r="G549" i="32"/>
  <c r="F549" i="32"/>
  <c r="E549" i="32"/>
  <c r="D549" i="32"/>
  <c r="C549" i="32"/>
  <c r="V548" i="32"/>
  <c r="U548" i="32"/>
  <c r="R548" i="32"/>
  <c r="Q548" i="32"/>
  <c r="P548" i="32"/>
  <c r="O548" i="32"/>
  <c r="M548" i="32"/>
  <c r="N548" i="32" a="1"/>
  <c r="N548" i="32"/>
  <c r="K548" i="32"/>
  <c r="L548" i="32" a="1"/>
  <c r="L548" i="32"/>
  <c r="I548" i="32"/>
  <c r="J548" i="32" a="1"/>
  <c r="J548" i="32"/>
  <c r="G548" i="32"/>
  <c r="H548" i="32" a="1"/>
  <c r="H548" i="32"/>
  <c r="E548" i="32"/>
  <c r="F548" i="32" a="1"/>
  <c r="F548" i="32"/>
  <c r="C548" i="32"/>
  <c r="D548" i="32" a="1"/>
  <c r="D548" i="32"/>
  <c r="N547" i="32"/>
  <c r="A542" i="32"/>
  <c r="M547" i="32"/>
  <c r="L547" i="32"/>
  <c r="K547" i="32"/>
  <c r="J547" i="32"/>
  <c r="I547" i="32"/>
  <c r="H547" i="32"/>
  <c r="G547" i="32"/>
  <c r="F547" i="32"/>
  <c r="E547" i="32"/>
  <c r="D547" i="32"/>
  <c r="C547" i="32"/>
  <c r="N546" i="32"/>
  <c r="M546" i="32"/>
  <c r="L546" i="32"/>
  <c r="K546" i="32"/>
  <c r="J546" i="32"/>
  <c r="I546" i="32"/>
  <c r="H546" i="32"/>
  <c r="G546" i="32"/>
  <c r="F546" i="32"/>
  <c r="E546" i="32"/>
  <c r="D546" i="32"/>
  <c r="C546" i="32"/>
  <c r="N545" i="32"/>
  <c r="M545" i="32"/>
  <c r="L545" i="32"/>
  <c r="K545" i="32"/>
  <c r="J545" i="32"/>
  <c r="I545" i="32"/>
  <c r="H545" i="32"/>
  <c r="G545" i="32"/>
  <c r="F545" i="32"/>
  <c r="E545" i="32"/>
  <c r="D545" i="32"/>
  <c r="C545" i="32"/>
  <c r="N544" i="32"/>
  <c r="M544" i="32"/>
  <c r="L544" i="32"/>
  <c r="K544" i="32"/>
  <c r="J544" i="32"/>
  <c r="I544" i="32"/>
  <c r="H544" i="32"/>
  <c r="G544" i="32"/>
  <c r="F544" i="32"/>
  <c r="E544" i="32"/>
  <c r="D544" i="32"/>
  <c r="C544" i="32"/>
  <c r="N543" i="32"/>
  <c r="M543" i="32"/>
  <c r="L543" i="32"/>
  <c r="K543" i="32"/>
  <c r="J543" i="32"/>
  <c r="I543" i="32"/>
  <c r="H543" i="32"/>
  <c r="G543" i="32"/>
  <c r="F543" i="32"/>
  <c r="E543" i="32"/>
  <c r="D543" i="32"/>
  <c r="C543" i="32"/>
  <c r="V542" i="32"/>
  <c r="U542" i="32"/>
  <c r="R542" i="32"/>
  <c r="Q542" i="32"/>
  <c r="P542" i="32"/>
  <c r="O542" i="32"/>
  <c r="N542" i="32" a="1"/>
  <c r="N542" i="32"/>
  <c r="M542" i="32"/>
  <c r="L542" i="32" a="1"/>
  <c r="L542" i="32"/>
  <c r="K542" i="32"/>
  <c r="J542" i="32" a="1"/>
  <c r="J542" i="32"/>
  <c r="I542" i="32"/>
  <c r="H542" i="32" a="1"/>
  <c r="H542" i="32"/>
  <c r="G542" i="32"/>
  <c r="F542" i="32" a="1"/>
  <c r="F542" i="32"/>
  <c r="E542" i="32"/>
  <c r="D542" i="32" a="1"/>
  <c r="D542" i="32"/>
  <c r="C542" i="32"/>
  <c r="N541" i="32"/>
  <c r="A536" i="32"/>
  <c r="M541" i="32"/>
  <c r="L541" i="32"/>
  <c r="K541" i="32"/>
  <c r="J541" i="32"/>
  <c r="I541" i="32"/>
  <c r="H541" i="32"/>
  <c r="G541" i="32"/>
  <c r="F541" i="32"/>
  <c r="E541" i="32"/>
  <c r="D541" i="32"/>
  <c r="C541" i="32"/>
  <c r="N540" i="32"/>
  <c r="M540" i="32"/>
  <c r="L540" i="32"/>
  <c r="K540" i="32"/>
  <c r="J540" i="32"/>
  <c r="I540" i="32"/>
  <c r="H540" i="32"/>
  <c r="G540" i="32"/>
  <c r="F540" i="32"/>
  <c r="E540" i="32"/>
  <c r="D540" i="32"/>
  <c r="C540" i="32"/>
  <c r="N539" i="32"/>
  <c r="M539" i="32"/>
  <c r="L539" i="32"/>
  <c r="K539" i="32"/>
  <c r="J539" i="32"/>
  <c r="I539" i="32"/>
  <c r="H539" i="32"/>
  <c r="G539" i="32"/>
  <c r="F539" i="32"/>
  <c r="E539" i="32"/>
  <c r="D539" i="32"/>
  <c r="C539" i="32"/>
  <c r="N538" i="32"/>
  <c r="M538" i="32"/>
  <c r="L538" i="32"/>
  <c r="K538" i="32"/>
  <c r="J538" i="32"/>
  <c r="I538" i="32"/>
  <c r="H538" i="32"/>
  <c r="G538" i="32"/>
  <c r="F538" i="32"/>
  <c r="E538" i="32"/>
  <c r="D538" i="32"/>
  <c r="C538" i="32"/>
  <c r="N537" i="32"/>
  <c r="M537" i="32"/>
  <c r="L537" i="32"/>
  <c r="K537" i="32"/>
  <c r="J537" i="32"/>
  <c r="I537" i="32"/>
  <c r="H537" i="32"/>
  <c r="G537" i="32"/>
  <c r="F537" i="32"/>
  <c r="E537" i="32"/>
  <c r="D537" i="32"/>
  <c r="C537" i="32"/>
  <c r="V536" i="32"/>
  <c r="U536" i="32"/>
  <c r="R536" i="32"/>
  <c r="Q536" i="32"/>
  <c r="P536" i="32"/>
  <c r="O536" i="32"/>
  <c r="M536" i="32"/>
  <c r="N536" i="32" a="1"/>
  <c r="N536" i="32"/>
  <c r="K536" i="32"/>
  <c r="L536" i="32" a="1"/>
  <c r="L536" i="32"/>
  <c r="I536" i="32"/>
  <c r="J536" i="32" a="1"/>
  <c r="J536" i="32"/>
  <c r="G536" i="32"/>
  <c r="H536" i="32" a="1"/>
  <c r="H536" i="32"/>
  <c r="E536" i="32"/>
  <c r="F536" i="32" a="1"/>
  <c r="F536" i="32"/>
  <c r="C536" i="32"/>
  <c r="D536" i="32" a="1"/>
  <c r="D536" i="32"/>
  <c r="N535" i="32"/>
  <c r="A530" i="32"/>
  <c r="M535" i="32"/>
  <c r="L535" i="32"/>
  <c r="K535" i="32"/>
  <c r="J535" i="32"/>
  <c r="I535" i="32"/>
  <c r="H535" i="32"/>
  <c r="G535" i="32"/>
  <c r="F535" i="32"/>
  <c r="E535" i="32"/>
  <c r="D535" i="32"/>
  <c r="C535" i="32"/>
  <c r="N534" i="32"/>
  <c r="M534" i="32"/>
  <c r="L534" i="32"/>
  <c r="K534" i="32"/>
  <c r="J534" i="32"/>
  <c r="I534" i="32"/>
  <c r="H534" i="32"/>
  <c r="G534" i="32"/>
  <c r="F534" i="32"/>
  <c r="E534" i="32"/>
  <c r="D534" i="32"/>
  <c r="C534" i="32"/>
  <c r="N533" i="32"/>
  <c r="M533" i="32"/>
  <c r="L533" i="32"/>
  <c r="K533" i="32"/>
  <c r="J533" i="32"/>
  <c r="I533" i="32"/>
  <c r="H533" i="32"/>
  <c r="G533" i="32"/>
  <c r="F533" i="32"/>
  <c r="E533" i="32"/>
  <c r="D533" i="32"/>
  <c r="C533" i="32"/>
  <c r="N532" i="32"/>
  <c r="M532" i="32"/>
  <c r="L532" i="32"/>
  <c r="K532" i="32"/>
  <c r="J532" i="32"/>
  <c r="I532" i="32"/>
  <c r="H532" i="32"/>
  <c r="G532" i="32"/>
  <c r="F532" i="32"/>
  <c r="E532" i="32"/>
  <c r="D532" i="32"/>
  <c r="C532" i="32"/>
  <c r="N531" i="32"/>
  <c r="M531" i="32"/>
  <c r="L531" i="32"/>
  <c r="K531" i="32"/>
  <c r="J531" i="32"/>
  <c r="I531" i="32"/>
  <c r="H531" i="32"/>
  <c r="G531" i="32"/>
  <c r="F531" i="32"/>
  <c r="E531" i="32"/>
  <c r="D531" i="32"/>
  <c r="C531" i="32"/>
  <c r="V530" i="32"/>
  <c r="U530" i="32"/>
  <c r="R530" i="32"/>
  <c r="Q530" i="32"/>
  <c r="P530" i="32"/>
  <c r="O530" i="32"/>
  <c r="M530" i="32"/>
  <c r="N530" i="32" a="1"/>
  <c r="N530" i="32"/>
  <c r="K530" i="32"/>
  <c r="L530" i="32" a="1"/>
  <c r="L530" i="32"/>
  <c r="I530" i="32"/>
  <c r="J530" i="32" a="1"/>
  <c r="J530" i="32"/>
  <c r="G530" i="32"/>
  <c r="H530" i="32" a="1"/>
  <c r="H530" i="32"/>
  <c r="E530" i="32"/>
  <c r="F530" i="32" a="1"/>
  <c r="F530" i="32"/>
  <c r="C530" i="32"/>
  <c r="D530" i="32" a="1"/>
  <c r="D530" i="32"/>
  <c r="N529" i="32"/>
  <c r="A524" i="32"/>
  <c r="M529" i="32"/>
  <c r="L529" i="32"/>
  <c r="K529" i="32"/>
  <c r="J529" i="32"/>
  <c r="I529" i="32"/>
  <c r="H529" i="32"/>
  <c r="G529" i="32"/>
  <c r="F529" i="32"/>
  <c r="E529" i="32"/>
  <c r="D529" i="32"/>
  <c r="C529" i="32"/>
  <c r="N528" i="32"/>
  <c r="M528" i="32"/>
  <c r="L528" i="32"/>
  <c r="K528" i="32"/>
  <c r="J528" i="32"/>
  <c r="I528" i="32"/>
  <c r="H528" i="32"/>
  <c r="G528" i="32"/>
  <c r="F528" i="32"/>
  <c r="E528" i="32"/>
  <c r="D528" i="32"/>
  <c r="C528" i="32"/>
  <c r="N527" i="32"/>
  <c r="M527" i="32"/>
  <c r="L527" i="32"/>
  <c r="K527" i="32"/>
  <c r="J527" i="32"/>
  <c r="I527" i="32"/>
  <c r="H527" i="32"/>
  <c r="G527" i="32"/>
  <c r="F527" i="32"/>
  <c r="E527" i="32"/>
  <c r="D527" i="32"/>
  <c r="C527" i="32"/>
  <c r="N526" i="32"/>
  <c r="M526" i="32"/>
  <c r="L526" i="32"/>
  <c r="K526" i="32"/>
  <c r="J526" i="32"/>
  <c r="I526" i="32"/>
  <c r="H526" i="32"/>
  <c r="G526" i="32"/>
  <c r="F526" i="32"/>
  <c r="E526" i="32"/>
  <c r="D526" i="32"/>
  <c r="C526" i="32"/>
  <c r="N525" i="32"/>
  <c r="M525" i="32"/>
  <c r="L525" i="32"/>
  <c r="K525" i="32"/>
  <c r="J525" i="32"/>
  <c r="I525" i="32"/>
  <c r="H525" i="32"/>
  <c r="G525" i="32"/>
  <c r="F525" i="32"/>
  <c r="E525" i="32"/>
  <c r="D525" i="32"/>
  <c r="C525" i="32"/>
  <c r="V524" i="32"/>
  <c r="U524" i="32"/>
  <c r="R524" i="32"/>
  <c r="Q524" i="32"/>
  <c r="P524" i="32"/>
  <c r="O524" i="32"/>
  <c r="M524" i="32"/>
  <c r="N524" i="32" a="1"/>
  <c r="N524" i="32"/>
  <c r="K524" i="32"/>
  <c r="L524" i="32" a="1"/>
  <c r="L524" i="32"/>
  <c r="I524" i="32"/>
  <c r="J524" i="32" a="1"/>
  <c r="J524" i="32"/>
  <c r="G524" i="32"/>
  <c r="H524" i="32" a="1"/>
  <c r="H524" i="32"/>
  <c r="E524" i="32"/>
  <c r="F524" i="32" a="1"/>
  <c r="F524" i="32"/>
  <c r="C524" i="32"/>
  <c r="D524" i="32" a="1"/>
  <c r="D524" i="32"/>
  <c r="N523" i="32"/>
  <c r="A518" i="32"/>
  <c r="M523" i="32"/>
  <c r="L523" i="32"/>
  <c r="K523" i="32"/>
  <c r="J523" i="32"/>
  <c r="I523" i="32"/>
  <c r="H523" i="32"/>
  <c r="G523" i="32"/>
  <c r="F523" i="32"/>
  <c r="E523" i="32"/>
  <c r="D523" i="32"/>
  <c r="C523" i="32"/>
  <c r="N522" i="32"/>
  <c r="M522" i="32"/>
  <c r="L522" i="32"/>
  <c r="K522" i="32"/>
  <c r="J522" i="32"/>
  <c r="I522" i="32"/>
  <c r="H522" i="32"/>
  <c r="G522" i="32"/>
  <c r="F522" i="32"/>
  <c r="E522" i="32"/>
  <c r="D522" i="32"/>
  <c r="C522" i="32"/>
  <c r="N521" i="32"/>
  <c r="M521" i="32"/>
  <c r="L521" i="32"/>
  <c r="K521" i="32"/>
  <c r="J521" i="32"/>
  <c r="I521" i="32"/>
  <c r="H521" i="32"/>
  <c r="G521" i="32"/>
  <c r="F521" i="32"/>
  <c r="E521" i="32"/>
  <c r="D521" i="32"/>
  <c r="C521" i="32"/>
  <c r="N520" i="32"/>
  <c r="M520" i="32"/>
  <c r="L520" i="32"/>
  <c r="K520" i="32"/>
  <c r="J520" i="32"/>
  <c r="I520" i="32"/>
  <c r="H520" i="32"/>
  <c r="G520" i="32"/>
  <c r="F520" i="32"/>
  <c r="E520" i="32"/>
  <c r="D520" i="32"/>
  <c r="C520" i="32"/>
  <c r="N519" i="32"/>
  <c r="M519" i="32"/>
  <c r="L519" i="32"/>
  <c r="K519" i="32"/>
  <c r="J519" i="32"/>
  <c r="I519" i="32"/>
  <c r="H519" i="32"/>
  <c r="G519" i="32"/>
  <c r="F519" i="32"/>
  <c r="E519" i="32"/>
  <c r="D519" i="32"/>
  <c r="C519" i="32"/>
  <c r="V518" i="32"/>
  <c r="U518" i="32"/>
  <c r="R518" i="32"/>
  <c r="Q518" i="32"/>
  <c r="P518" i="32"/>
  <c r="O518" i="32"/>
  <c r="M518" i="32"/>
  <c r="N518" i="32" a="1"/>
  <c r="N518" i="32"/>
  <c r="K518" i="32"/>
  <c r="L518" i="32" a="1"/>
  <c r="L518" i="32"/>
  <c r="I518" i="32"/>
  <c r="J518" i="32" a="1"/>
  <c r="J518" i="32"/>
  <c r="G518" i="32"/>
  <c r="H518" i="32" a="1"/>
  <c r="H518" i="32"/>
  <c r="E518" i="32"/>
  <c r="F518" i="32" a="1"/>
  <c r="F518" i="32"/>
  <c r="C518" i="32"/>
  <c r="D518" i="32" a="1"/>
  <c r="D518" i="32"/>
  <c r="N517" i="32"/>
  <c r="A512" i="32"/>
  <c r="M517" i="32"/>
  <c r="L517" i="32"/>
  <c r="K517" i="32"/>
  <c r="J517" i="32"/>
  <c r="I517" i="32"/>
  <c r="H517" i="32"/>
  <c r="G517" i="32"/>
  <c r="F517" i="32"/>
  <c r="E517" i="32"/>
  <c r="D517" i="32"/>
  <c r="C517" i="32"/>
  <c r="N516" i="32"/>
  <c r="M516" i="32"/>
  <c r="L516" i="32"/>
  <c r="K516" i="32"/>
  <c r="J516" i="32"/>
  <c r="I516" i="32"/>
  <c r="H516" i="32"/>
  <c r="G516" i="32"/>
  <c r="F516" i="32"/>
  <c r="E516" i="32"/>
  <c r="D516" i="32"/>
  <c r="C516" i="32"/>
  <c r="N515" i="32"/>
  <c r="M515" i="32"/>
  <c r="L515" i="32"/>
  <c r="K515" i="32"/>
  <c r="J515" i="32"/>
  <c r="I515" i="32"/>
  <c r="H515" i="32"/>
  <c r="G515" i="32"/>
  <c r="F515" i="32"/>
  <c r="E515" i="32"/>
  <c r="D515" i="32"/>
  <c r="C515" i="32"/>
  <c r="N514" i="32"/>
  <c r="M514" i="32"/>
  <c r="L514" i="32"/>
  <c r="K514" i="32"/>
  <c r="J514" i="32"/>
  <c r="I514" i="32"/>
  <c r="H514" i="32"/>
  <c r="G514" i="32"/>
  <c r="F514" i="32"/>
  <c r="E514" i="32"/>
  <c r="D514" i="32"/>
  <c r="C514" i="32"/>
  <c r="N513" i="32"/>
  <c r="M513" i="32"/>
  <c r="L513" i="32"/>
  <c r="K513" i="32"/>
  <c r="J513" i="32"/>
  <c r="I513" i="32"/>
  <c r="H513" i="32"/>
  <c r="G513" i="32"/>
  <c r="F513" i="32"/>
  <c r="E513" i="32"/>
  <c r="D513" i="32"/>
  <c r="C513" i="32"/>
  <c r="V512" i="32"/>
  <c r="U512" i="32"/>
  <c r="R512" i="32"/>
  <c r="Q512" i="32"/>
  <c r="P512" i="32"/>
  <c r="O512" i="32"/>
  <c r="M512" i="32"/>
  <c r="N512" i="32" a="1"/>
  <c r="N512" i="32"/>
  <c r="K512" i="32"/>
  <c r="L512" i="32" a="1"/>
  <c r="L512" i="32"/>
  <c r="I512" i="32"/>
  <c r="J512" i="32" a="1"/>
  <c r="J512" i="32"/>
  <c r="G512" i="32"/>
  <c r="H512" i="32" a="1"/>
  <c r="H512" i="32"/>
  <c r="E512" i="32"/>
  <c r="F512" i="32" a="1"/>
  <c r="F512" i="32"/>
  <c r="C512" i="32"/>
  <c r="D512" i="32" a="1"/>
  <c r="D512" i="32"/>
  <c r="N511" i="32"/>
  <c r="A506" i="32"/>
  <c r="M511" i="32"/>
  <c r="L511" i="32"/>
  <c r="K511" i="32"/>
  <c r="J511" i="32"/>
  <c r="I511" i="32"/>
  <c r="H511" i="32"/>
  <c r="G511" i="32"/>
  <c r="F511" i="32"/>
  <c r="E511" i="32"/>
  <c r="D511" i="32"/>
  <c r="C511" i="32"/>
  <c r="N510" i="32"/>
  <c r="M510" i="32"/>
  <c r="L510" i="32"/>
  <c r="K510" i="32"/>
  <c r="J510" i="32"/>
  <c r="I510" i="32"/>
  <c r="H510" i="32"/>
  <c r="G510" i="32"/>
  <c r="F510" i="32"/>
  <c r="E510" i="32"/>
  <c r="D510" i="32"/>
  <c r="C510" i="32"/>
  <c r="N509" i="32"/>
  <c r="M509" i="32"/>
  <c r="L509" i="32"/>
  <c r="K509" i="32"/>
  <c r="J509" i="32"/>
  <c r="I509" i="32"/>
  <c r="H509" i="32"/>
  <c r="G509" i="32"/>
  <c r="F509" i="32"/>
  <c r="E509" i="32"/>
  <c r="D509" i="32"/>
  <c r="C509" i="32"/>
  <c r="N508" i="32"/>
  <c r="M508" i="32"/>
  <c r="L508" i="32"/>
  <c r="K508" i="32"/>
  <c r="J508" i="32"/>
  <c r="I508" i="32"/>
  <c r="H508" i="32"/>
  <c r="G508" i="32"/>
  <c r="F508" i="32"/>
  <c r="E508" i="32"/>
  <c r="D508" i="32"/>
  <c r="C508" i="32"/>
  <c r="N507" i="32"/>
  <c r="M507" i="32"/>
  <c r="L507" i="32"/>
  <c r="K507" i="32"/>
  <c r="J507" i="32"/>
  <c r="I507" i="32"/>
  <c r="H507" i="32"/>
  <c r="G507" i="32"/>
  <c r="F507" i="32"/>
  <c r="E507" i="32"/>
  <c r="D507" i="32"/>
  <c r="C507" i="32"/>
  <c r="V506" i="32"/>
  <c r="U506" i="32"/>
  <c r="R506" i="32"/>
  <c r="Q506" i="32"/>
  <c r="P506" i="32"/>
  <c r="O506" i="32"/>
  <c r="M506" i="32"/>
  <c r="N506" i="32" a="1"/>
  <c r="N506" i="32"/>
  <c r="K506" i="32"/>
  <c r="L506" i="32" a="1"/>
  <c r="L506" i="32"/>
  <c r="I506" i="32"/>
  <c r="J506" i="32" a="1"/>
  <c r="J506" i="32"/>
  <c r="G506" i="32"/>
  <c r="H506" i="32" a="1"/>
  <c r="H506" i="32"/>
  <c r="E506" i="32"/>
  <c r="F506" i="32" a="1"/>
  <c r="F506" i="32"/>
  <c r="C506" i="32"/>
  <c r="D506" i="32" a="1"/>
  <c r="D506" i="32"/>
  <c r="N505" i="32"/>
  <c r="A500" i="32"/>
  <c r="M505" i="32"/>
  <c r="L505" i="32"/>
  <c r="K505" i="32"/>
  <c r="J505" i="32"/>
  <c r="I505" i="32"/>
  <c r="H505" i="32"/>
  <c r="G505" i="32"/>
  <c r="F505" i="32"/>
  <c r="E505" i="32"/>
  <c r="D505" i="32"/>
  <c r="C505" i="32"/>
  <c r="N504" i="32"/>
  <c r="M504" i="32"/>
  <c r="L504" i="32"/>
  <c r="K504" i="32"/>
  <c r="J504" i="32"/>
  <c r="I504" i="32"/>
  <c r="H504" i="32"/>
  <c r="G504" i="32"/>
  <c r="F504" i="32"/>
  <c r="E504" i="32"/>
  <c r="D504" i="32"/>
  <c r="C504" i="32"/>
  <c r="N503" i="32"/>
  <c r="M503" i="32"/>
  <c r="L503" i="32"/>
  <c r="K503" i="32"/>
  <c r="J503" i="32"/>
  <c r="I503" i="32"/>
  <c r="H503" i="32"/>
  <c r="G503" i="32"/>
  <c r="F503" i="32"/>
  <c r="E503" i="32"/>
  <c r="D503" i="32"/>
  <c r="C503" i="32"/>
  <c r="N502" i="32"/>
  <c r="M502" i="32"/>
  <c r="L502" i="32"/>
  <c r="K502" i="32"/>
  <c r="J502" i="32"/>
  <c r="I502" i="32"/>
  <c r="H502" i="32"/>
  <c r="G502" i="32"/>
  <c r="F502" i="32"/>
  <c r="E502" i="32"/>
  <c r="D502" i="32"/>
  <c r="C502" i="32"/>
  <c r="N501" i="32"/>
  <c r="M501" i="32"/>
  <c r="L501" i="32"/>
  <c r="K501" i="32"/>
  <c r="J501" i="32"/>
  <c r="I501" i="32"/>
  <c r="H501" i="32"/>
  <c r="G501" i="32"/>
  <c r="F501" i="32"/>
  <c r="E501" i="32"/>
  <c r="D501" i="32"/>
  <c r="C501" i="32"/>
  <c r="V500" i="32"/>
  <c r="U500" i="32"/>
  <c r="R500" i="32"/>
  <c r="Q500" i="32"/>
  <c r="P500" i="32"/>
  <c r="O500" i="32"/>
  <c r="M500" i="32"/>
  <c r="N500" i="32" a="1"/>
  <c r="N500" i="32"/>
  <c r="K500" i="32"/>
  <c r="L500" i="32" a="1"/>
  <c r="L500" i="32"/>
  <c r="I500" i="32"/>
  <c r="J500" i="32" a="1"/>
  <c r="J500" i="32"/>
  <c r="G500" i="32"/>
  <c r="H500" i="32" a="1"/>
  <c r="H500" i="32"/>
  <c r="E500" i="32"/>
  <c r="F500" i="32" a="1"/>
  <c r="F500" i="32"/>
  <c r="C500" i="32"/>
  <c r="D500" i="32" a="1"/>
  <c r="D500" i="32"/>
  <c r="N499" i="32"/>
  <c r="A494" i="32"/>
  <c r="M499" i="32"/>
  <c r="L499" i="32"/>
  <c r="K499" i="32"/>
  <c r="J499" i="32"/>
  <c r="I499" i="32"/>
  <c r="H499" i="32"/>
  <c r="G499" i="32"/>
  <c r="F499" i="32"/>
  <c r="E499" i="32"/>
  <c r="D499" i="32"/>
  <c r="C499" i="32"/>
  <c r="N498" i="32"/>
  <c r="M498" i="32"/>
  <c r="L498" i="32"/>
  <c r="K498" i="32"/>
  <c r="J498" i="32"/>
  <c r="I498" i="32"/>
  <c r="H498" i="32"/>
  <c r="G498" i="32"/>
  <c r="F498" i="32"/>
  <c r="E498" i="32"/>
  <c r="D498" i="32"/>
  <c r="C498" i="32"/>
  <c r="N497" i="32"/>
  <c r="M497" i="32"/>
  <c r="L497" i="32"/>
  <c r="K497" i="32"/>
  <c r="J497" i="32"/>
  <c r="I497" i="32"/>
  <c r="H497" i="32"/>
  <c r="G497" i="32"/>
  <c r="F497" i="32"/>
  <c r="E497" i="32"/>
  <c r="D497" i="32"/>
  <c r="C497" i="32"/>
  <c r="N496" i="32"/>
  <c r="M496" i="32"/>
  <c r="L496" i="32"/>
  <c r="K496" i="32"/>
  <c r="J496" i="32"/>
  <c r="I496" i="32"/>
  <c r="H496" i="32"/>
  <c r="G496" i="32"/>
  <c r="F496" i="32"/>
  <c r="E496" i="32"/>
  <c r="D496" i="32"/>
  <c r="C496" i="32"/>
  <c r="N495" i="32"/>
  <c r="M495" i="32"/>
  <c r="L495" i="32"/>
  <c r="K495" i="32"/>
  <c r="J495" i="32"/>
  <c r="I495" i="32"/>
  <c r="H495" i="32"/>
  <c r="G495" i="32"/>
  <c r="F495" i="32"/>
  <c r="E495" i="32"/>
  <c r="D495" i="32"/>
  <c r="C495" i="32"/>
  <c r="V494" i="32"/>
  <c r="U494" i="32"/>
  <c r="R494" i="32"/>
  <c r="Q494" i="32"/>
  <c r="P494" i="32"/>
  <c r="O494" i="32"/>
  <c r="M494" i="32"/>
  <c r="N494" i="32" a="1"/>
  <c r="N494" i="32"/>
  <c r="K494" i="32"/>
  <c r="L494" i="32" a="1"/>
  <c r="L494" i="32"/>
  <c r="I494" i="32"/>
  <c r="J494" i="32" a="1"/>
  <c r="J494" i="32"/>
  <c r="G494" i="32"/>
  <c r="H494" i="32" a="1"/>
  <c r="H494" i="32"/>
  <c r="E494" i="32"/>
  <c r="F494" i="32" a="1"/>
  <c r="F494" i="32"/>
  <c r="C494" i="32"/>
  <c r="D494" i="32" a="1"/>
  <c r="D494" i="32"/>
  <c r="N493" i="32"/>
  <c r="A488" i="32"/>
  <c r="M493" i="32"/>
  <c r="L493" i="32"/>
  <c r="K493" i="32"/>
  <c r="J493" i="32"/>
  <c r="I493" i="32"/>
  <c r="H493" i="32"/>
  <c r="G493" i="32"/>
  <c r="F493" i="32"/>
  <c r="E493" i="32"/>
  <c r="D493" i="32"/>
  <c r="C493" i="32"/>
  <c r="N492" i="32"/>
  <c r="M492" i="32"/>
  <c r="L492" i="32"/>
  <c r="K492" i="32"/>
  <c r="J492" i="32"/>
  <c r="I492" i="32"/>
  <c r="H492" i="32"/>
  <c r="G492" i="32"/>
  <c r="F492" i="32"/>
  <c r="E492" i="32"/>
  <c r="D492" i="32"/>
  <c r="C492" i="32"/>
  <c r="N491" i="32"/>
  <c r="M491" i="32"/>
  <c r="L491" i="32"/>
  <c r="K491" i="32"/>
  <c r="J491" i="32"/>
  <c r="I491" i="32"/>
  <c r="H491" i="32"/>
  <c r="G491" i="32"/>
  <c r="F491" i="32"/>
  <c r="E491" i="32"/>
  <c r="D491" i="32"/>
  <c r="C491" i="32"/>
  <c r="N490" i="32"/>
  <c r="M490" i="32"/>
  <c r="L490" i="32"/>
  <c r="K490" i="32"/>
  <c r="J490" i="32"/>
  <c r="I490" i="32"/>
  <c r="H490" i="32"/>
  <c r="G490" i="32"/>
  <c r="F490" i="32"/>
  <c r="E490" i="32"/>
  <c r="D490" i="32"/>
  <c r="C490" i="32"/>
  <c r="N489" i="32"/>
  <c r="M489" i="32"/>
  <c r="L489" i="32"/>
  <c r="K489" i="32"/>
  <c r="J489" i="32"/>
  <c r="I489" i="32"/>
  <c r="H489" i="32"/>
  <c r="G489" i="32"/>
  <c r="F489" i="32"/>
  <c r="E489" i="32"/>
  <c r="D489" i="32"/>
  <c r="C489" i="32"/>
  <c r="V488" i="32"/>
  <c r="U488" i="32"/>
  <c r="R488" i="32"/>
  <c r="Q488" i="32"/>
  <c r="P488" i="32"/>
  <c r="O488" i="32"/>
  <c r="M488" i="32"/>
  <c r="N488" i="32" a="1"/>
  <c r="N488" i="32"/>
  <c r="K488" i="32"/>
  <c r="L488" i="32" a="1"/>
  <c r="L488" i="32"/>
  <c r="I488" i="32"/>
  <c r="J488" i="32" a="1"/>
  <c r="J488" i="32"/>
  <c r="G488" i="32"/>
  <c r="H488" i="32" a="1"/>
  <c r="H488" i="32"/>
  <c r="E488" i="32"/>
  <c r="F488" i="32" a="1"/>
  <c r="F488" i="32"/>
  <c r="C488" i="32"/>
  <c r="D488" i="32" a="1"/>
  <c r="D488" i="32"/>
  <c r="N487" i="32"/>
  <c r="A482" i="32"/>
  <c r="M487" i="32"/>
  <c r="L487" i="32"/>
  <c r="K487" i="32"/>
  <c r="J487" i="32"/>
  <c r="I487" i="32"/>
  <c r="H487" i="32"/>
  <c r="G487" i="32"/>
  <c r="F487" i="32"/>
  <c r="E487" i="32"/>
  <c r="D487" i="32"/>
  <c r="C487" i="32"/>
  <c r="N486" i="32"/>
  <c r="M486" i="32"/>
  <c r="L486" i="32"/>
  <c r="K486" i="32"/>
  <c r="J486" i="32"/>
  <c r="I486" i="32"/>
  <c r="H486" i="32"/>
  <c r="G486" i="32"/>
  <c r="F486" i="32"/>
  <c r="E486" i="32"/>
  <c r="D486" i="32"/>
  <c r="C486" i="32"/>
  <c r="N485" i="32"/>
  <c r="M485" i="32"/>
  <c r="L485" i="32"/>
  <c r="K485" i="32"/>
  <c r="J485" i="32"/>
  <c r="I485" i="32"/>
  <c r="H485" i="32"/>
  <c r="G485" i="32"/>
  <c r="F485" i="32"/>
  <c r="E485" i="32"/>
  <c r="D485" i="32"/>
  <c r="C485" i="32"/>
  <c r="N484" i="32"/>
  <c r="M484" i="32"/>
  <c r="L484" i="32"/>
  <c r="K484" i="32"/>
  <c r="J484" i="32"/>
  <c r="I484" i="32"/>
  <c r="H484" i="32"/>
  <c r="G484" i="32"/>
  <c r="F484" i="32"/>
  <c r="E484" i="32"/>
  <c r="D484" i="32"/>
  <c r="C484" i="32"/>
  <c r="N483" i="32"/>
  <c r="M483" i="32"/>
  <c r="L483" i="32"/>
  <c r="K483" i="32"/>
  <c r="J483" i="32"/>
  <c r="I483" i="32"/>
  <c r="H483" i="32"/>
  <c r="G483" i="32"/>
  <c r="F483" i="32"/>
  <c r="E483" i="32"/>
  <c r="D483" i="32"/>
  <c r="C483" i="32"/>
  <c r="V482" i="32"/>
  <c r="U482" i="32"/>
  <c r="R482" i="32"/>
  <c r="Q482" i="32"/>
  <c r="P482" i="32"/>
  <c r="O482" i="32"/>
  <c r="M482" i="32"/>
  <c r="N482" i="32" a="1"/>
  <c r="N482" i="32"/>
  <c r="K482" i="32"/>
  <c r="L482" i="32" a="1"/>
  <c r="L482" i="32"/>
  <c r="I482" i="32"/>
  <c r="J482" i="32" a="1"/>
  <c r="J482" i="32"/>
  <c r="G482" i="32"/>
  <c r="H482" i="32" a="1"/>
  <c r="H482" i="32"/>
  <c r="E482" i="32"/>
  <c r="F482" i="32" a="1"/>
  <c r="F482" i="32"/>
  <c r="C482" i="32"/>
  <c r="D482" i="32" a="1"/>
  <c r="D482" i="32"/>
  <c r="N481" i="32"/>
  <c r="A476" i="32"/>
  <c r="M481" i="32"/>
  <c r="L481" i="32"/>
  <c r="K481" i="32"/>
  <c r="J481" i="32"/>
  <c r="I481" i="32"/>
  <c r="H481" i="32"/>
  <c r="G481" i="32"/>
  <c r="F481" i="32"/>
  <c r="E481" i="32"/>
  <c r="D481" i="32"/>
  <c r="C481" i="32"/>
  <c r="N480" i="32"/>
  <c r="M480" i="32"/>
  <c r="L480" i="32"/>
  <c r="K480" i="32"/>
  <c r="J480" i="32"/>
  <c r="I480" i="32"/>
  <c r="H480" i="32"/>
  <c r="G480" i="32"/>
  <c r="F480" i="32"/>
  <c r="E480" i="32"/>
  <c r="D480" i="32"/>
  <c r="C480" i="32"/>
  <c r="N479" i="32"/>
  <c r="M479" i="32"/>
  <c r="L479" i="32"/>
  <c r="K479" i="32"/>
  <c r="J479" i="32"/>
  <c r="I479" i="32"/>
  <c r="H479" i="32"/>
  <c r="G479" i="32"/>
  <c r="F479" i="32"/>
  <c r="E479" i="32"/>
  <c r="D479" i="32"/>
  <c r="C479" i="32"/>
  <c r="N478" i="32"/>
  <c r="M478" i="32"/>
  <c r="L478" i="32"/>
  <c r="K478" i="32"/>
  <c r="J478" i="32"/>
  <c r="I478" i="32"/>
  <c r="H478" i="32"/>
  <c r="G478" i="32"/>
  <c r="F478" i="32"/>
  <c r="E478" i="32"/>
  <c r="D478" i="32"/>
  <c r="C478" i="32"/>
  <c r="N477" i="32"/>
  <c r="M477" i="32"/>
  <c r="L477" i="32"/>
  <c r="K477" i="32"/>
  <c r="J477" i="32"/>
  <c r="I477" i="32"/>
  <c r="H477" i="32"/>
  <c r="G477" i="32"/>
  <c r="F477" i="32"/>
  <c r="E477" i="32"/>
  <c r="D477" i="32"/>
  <c r="C477" i="32"/>
  <c r="V476" i="32"/>
  <c r="U476" i="32"/>
  <c r="R476" i="32"/>
  <c r="Q476" i="32"/>
  <c r="P476" i="32"/>
  <c r="O476" i="32"/>
  <c r="M476" i="32"/>
  <c r="N476" i="32" a="1"/>
  <c r="N476" i="32"/>
  <c r="K476" i="32"/>
  <c r="L476" i="32" a="1"/>
  <c r="L476" i="32"/>
  <c r="I476" i="32"/>
  <c r="J476" i="32" a="1"/>
  <c r="J476" i="32"/>
  <c r="G476" i="32"/>
  <c r="H476" i="32" a="1"/>
  <c r="H476" i="32"/>
  <c r="E476" i="32"/>
  <c r="F476" i="32" a="1"/>
  <c r="F476" i="32"/>
  <c r="C476" i="32"/>
  <c r="D476" i="32" a="1"/>
  <c r="D476" i="32"/>
  <c r="N475" i="32"/>
  <c r="A470" i="32"/>
  <c r="M475" i="32"/>
  <c r="L475" i="32"/>
  <c r="K475" i="32"/>
  <c r="J475" i="32"/>
  <c r="I475" i="32"/>
  <c r="H475" i="32"/>
  <c r="G475" i="32"/>
  <c r="F475" i="32"/>
  <c r="E475" i="32"/>
  <c r="D475" i="32"/>
  <c r="C475" i="32"/>
  <c r="N474" i="32"/>
  <c r="M474" i="32"/>
  <c r="L474" i="32"/>
  <c r="K474" i="32"/>
  <c r="J474" i="32"/>
  <c r="I474" i="32"/>
  <c r="H474" i="32"/>
  <c r="G474" i="32"/>
  <c r="F474" i="32"/>
  <c r="E474" i="32"/>
  <c r="D474" i="32"/>
  <c r="C474" i="32"/>
  <c r="N473" i="32"/>
  <c r="M473" i="32"/>
  <c r="L473" i="32"/>
  <c r="K473" i="32"/>
  <c r="J473" i="32"/>
  <c r="I473" i="32"/>
  <c r="H473" i="32"/>
  <c r="G473" i="32"/>
  <c r="F473" i="32"/>
  <c r="E473" i="32"/>
  <c r="D473" i="32"/>
  <c r="C473" i="32"/>
  <c r="N472" i="32"/>
  <c r="M472" i="32"/>
  <c r="L472" i="32"/>
  <c r="K472" i="32"/>
  <c r="J472" i="32"/>
  <c r="I472" i="32"/>
  <c r="H472" i="32"/>
  <c r="G472" i="32"/>
  <c r="F472" i="32"/>
  <c r="E472" i="32"/>
  <c r="D472" i="32"/>
  <c r="C472" i="32"/>
  <c r="N471" i="32"/>
  <c r="M471" i="32"/>
  <c r="L471" i="32"/>
  <c r="K471" i="32"/>
  <c r="J471" i="32"/>
  <c r="I471" i="32"/>
  <c r="H471" i="32"/>
  <c r="G471" i="32"/>
  <c r="F471" i="32"/>
  <c r="E471" i="32"/>
  <c r="D471" i="32"/>
  <c r="C471" i="32"/>
  <c r="V470" i="32"/>
  <c r="U470" i="32"/>
  <c r="R470" i="32"/>
  <c r="Q470" i="32"/>
  <c r="P470" i="32"/>
  <c r="O470" i="32"/>
  <c r="M470" i="32"/>
  <c r="N470" i="32" a="1"/>
  <c r="N470" i="32"/>
  <c r="K470" i="32"/>
  <c r="L470" i="32" a="1"/>
  <c r="L470" i="32"/>
  <c r="I470" i="32"/>
  <c r="J470" i="32" a="1"/>
  <c r="J470" i="32"/>
  <c r="G470" i="32"/>
  <c r="H470" i="32" a="1"/>
  <c r="H470" i="32"/>
  <c r="E470" i="32"/>
  <c r="F470" i="32" a="1"/>
  <c r="F470" i="32"/>
  <c r="C470" i="32"/>
  <c r="D470" i="32" a="1"/>
  <c r="D470" i="32"/>
  <c r="N469" i="32"/>
  <c r="A464" i="32"/>
  <c r="M469" i="32"/>
  <c r="L469" i="32"/>
  <c r="K469" i="32"/>
  <c r="J469" i="32"/>
  <c r="I469" i="32"/>
  <c r="H469" i="32"/>
  <c r="G469" i="32"/>
  <c r="F469" i="32"/>
  <c r="E469" i="32"/>
  <c r="D469" i="32"/>
  <c r="C469" i="32"/>
  <c r="N468" i="32"/>
  <c r="M468" i="32"/>
  <c r="L468" i="32"/>
  <c r="K468" i="32"/>
  <c r="J468" i="32"/>
  <c r="I468" i="32"/>
  <c r="H468" i="32"/>
  <c r="G468" i="32"/>
  <c r="F468" i="32"/>
  <c r="E468" i="32"/>
  <c r="D468" i="32"/>
  <c r="C468" i="32"/>
  <c r="N467" i="32"/>
  <c r="M467" i="32"/>
  <c r="L467" i="32"/>
  <c r="K467" i="32"/>
  <c r="J467" i="32"/>
  <c r="I467" i="32"/>
  <c r="H467" i="32"/>
  <c r="G467" i="32"/>
  <c r="F467" i="32"/>
  <c r="E467" i="32"/>
  <c r="D467" i="32"/>
  <c r="C467" i="32"/>
  <c r="N466" i="32"/>
  <c r="M466" i="32"/>
  <c r="L466" i="32"/>
  <c r="K466" i="32"/>
  <c r="J466" i="32"/>
  <c r="I466" i="32"/>
  <c r="H466" i="32"/>
  <c r="G466" i="32"/>
  <c r="F466" i="32"/>
  <c r="E466" i="32"/>
  <c r="D466" i="32"/>
  <c r="C466" i="32"/>
  <c r="N465" i="32"/>
  <c r="M465" i="32"/>
  <c r="L465" i="32"/>
  <c r="K465" i="32"/>
  <c r="J465" i="32"/>
  <c r="I465" i="32"/>
  <c r="H465" i="32"/>
  <c r="G465" i="32"/>
  <c r="F465" i="32"/>
  <c r="E465" i="32"/>
  <c r="D465" i="32"/>
  <c r="C465" i="32"/>
  <c r="V464" i="32"/>
  <c r="U464" i="32"/>
  <c r="R464" i="32"/>
  <c r="Q464" i="32"/>
  <c r="P464" i="32"/>
  <c r="O464" i="32"/>
  <c r="M464" i="32"/>
  <c r="N464" i="32" a="1"/>
  <c r="N464" i="32"/>
  <c r="K464" i="32"/>
  <c r="L464" i="32" a="1"/>
  <c r="L464" i="32"/>
  <c r="I464" i="32"/>
  <c r="J464" i="32" a="1"/>
  <c r="J464" i="32"/>
  <c r="G464" i="32"/>
  <c r="H464" i="32" a="1"/>
  <c r="H464" i="32"/>
  <c r="E464" i="32"/>
  <c r="F464" i="32" a="1"/>
  <c r="F464" i="32"/>
  <c r="C464" i="32"/>
  <c r="D464" i="32" a="1"/>
  <c r="D464" i="32"/>
  <c r="N463" i="32"/>
  <c r="A458" i="32"/>
  <c r="M463" i="32"/>
  <c r="L463" i="32"/>
  <c r="K463" i="32"/>
  <c r="J463" i="32"/>
  <c r="I463" i="32"/>
  <c r="H463" i="32"/>
  <c r="G463" i="32"/>
  <c r="F463" i="32"/>
  <c r="E463" i="32"/>
  <c r="D463" i="32"/>
  <c r="C463" i="32"/>
  <c r="N462" i="32"/>
  <c r="M462" i="32"/>
  <c r="L462" i="32"/>
  <c r="K462" i="32"/>
  <c r="J462" i="32"/>
  <c r="I462" i="32"/>
  <c r="H462" i="32"/>
  <c r="G462" i="32"/>
  <c r="F462" i="32"/>
  <c r="E462" i="32"/>
  <c r="D462" i="32"/>
  <c r="C462" i="32"/>
  <c r="N461" i="32"/>
  <c r="M461" i="32"/>
  <c r="L461" i="32"/>
  <c r="K461" i="32"/>
  <c r="J461" i="32"/>
  <c r="I461" i="32"/>
  <c r="H461" i="32"/>
  <c r="G461" i="32"/>
  <c r="F461" i="32"/>
  <c r="E461" i="32"/>
  <c r="D461" i="32"/>
  <c r="C461" i="32"/>
  <c r="N460" i="32"/>
  <c r="M460" i="32"/>
  <c r="L460" i="32"/>
  <c r="K460" i="32"/>
  <c r="J460" i="32"/>
  <c r="I460" i="32"/>
  <c r="H460" i="32"/>
  <c r="G460" i="32"/>
  <c r="F460" i="32"/>
  <c r="E460" i="32"/>
  <c r="D460" i="32"/>
  <c r="C460" i="32"/>
  <c r="N459" i="32"/>
  <c r="M459" i="32"/>
  <c r="L459" i="32"/>
  <c r="K459" i="32"/>
  <c r="J459" i="32"/>
  <c r="I459" i="32"/>
  <c r="H459" i="32"/>
  <c r="G459" i="32"/>
  <c r="F459" i="32"/>
  <c r="E459" i="32"/>
  <c r="D459" i="32"/>
  <c r="C459" i="32"/>
  <c r="V458" i="32"/>
  <c r="U458" i="32"/>
  <c r="R458" i="32"/>
  <c r="Q458" i="32"/>
  <c r="P458" i="32"/>
  <c r="O458" i="32"/>
  <c r="M458" i="32"/>
  <c r="N458" i="32" a="1"/>
  <c r="N458" i="32"/>
  <c r="K458" i="32"/>
  <c r="L458" i="32" a="1"/>
  <c r="L458" i="32"/>
  <c r="I458" i="32"/>
  <c r="J458" i="32" a="1"/>
  <c r="J458" i="32"/>
  <c r="G458" i="32"/>
  <c r="H458" i="32" a="1"/>
  <c r="H458" i="32"/>
  <c r="E458" i="32"/>
  <c r="F458" i="32" a="1"/>
  <c r="F458" i="32"/>
  <c r="C458" i="32"/>
  <c r="D458" i="32" a="1"/>
  <c r="D458" i="32"/>
  <c r="N457" i="32"/>
  <c r="A452" i="32"/>
  <c r="M457" i="32"/>
  <c r="L457" i="32"/>
  <c r="K457" i="32"/>
  <c r="J457" i="32"/>
  <c r="I457" i="32"/>
  <c r="H457" i="32"/>
  <c r="G457" i="32"/>
  <c r="F457" i="32"/>
  <c r="E457" i="32"/>
  <c r="D457" i="32"/>
  <c r="C457" i="32"/>
  <c r="N456" i="32"/>
  <c r="M456" i="32"/>
  <c r="L456" i="32"/>
  <c r="K456" i="32"/>
  <c r="J456" i="32"/>
  <c r="I456" i="32"/>
  <c r="H456" i="32"/>
  <c r="G456" i="32"/>
  <c r="F456" i="32"/>
  <c r="E456" i="32"/>
  <c r="D456" i="32"/>
  <c r="C456" i="32"/>
  <c r="N455" i="32"/>
  <c r="M455" i="32"/>
  <c r="L455" i="32"/>
  <c r="K455" i="32"/>
  <c r="J455" i="32"/>
  <c r="I455" i="32"/>
  <c r="H455" i="32"/>
  <c r="G455" i="32"/>
  <c r="F455" i="32"/>
  <c r="E455" i="32"/>
  <c r="D455" i="32"/>
  <c r="C455" i="32"/>
  <c r="N454" i="32"/>
  <c r="M454" i="32"/>
  <c r="L454" i="32"/>
  <c r="K454" i="32"/>
  <c r="J454" i="32"/>
  <c r="I454" i="32"/>
  <c r="H454" i="32"/>
  <c r="G454" i="32"/>
  <c r="F454" i="32"/>
  <c r="E454" i="32"/>
  <c r="D454" i="32"/>
  <c r="C454" i="32"/>
  <c r="N453" i="32"/>
  <c r="M453" i="32"/>
  <c r="L453" i="32"/>
  <c r="K453" i="32"/>
  <c r="J453" i="32"/>
  <c r="I453" i="32"/>
  <c r="H453" i="32"/>
  <c r="G453" i="32"/>
  <c r="F453" i="32"/>
  <c r="E453" i="32"/>
  <c r="D453" i="32"/>
  <c r="C453" i="32"/>
  <c r="V452" i="32"/>
  <c r="U452" i="32"/>
  <c r="R452" i="32"/>
  <c r="Q452" i="32"/>
  <c r="P452" i="32"/>
  <c r="O452" i="32"/>
  <c r="M452" i="32"/>
  <c r="N452" i="32" a="1"/>
  <c r="N452" i="32"/>
  <c r="K452" i="32"/>
  <c r="L452" i="32" a="1"/>
  <c r="L452" i="32"/>
  <c r="I452" i="32"/>
  <c r="J452" i="32" a="1"/>
  <c r="J452" i="32"/>
  <c r="G452" i="32"/>
  <c r="H452" i="32" a="1"/>
  <c r="H452" i="32"/>
  <c r="E452" i="32"/>
  <c r="F452" i="32" a="1"/>
  <c r="F452" i="32"/>
  <c r="C452" i="32"/>
  <c r="D452" i="32" a="1"/>
  <c r="D452" i="32"/>
  <c r="N451" i="32"/>
  <c r="A446" i="32"/>
  <c r="M451" i="32"/>
  <c r="L451" i="32"/>
  <c r="K451" i="32"/>
  <c r="J451" i="32"/>
  <c r="I451" i="32"/>
  <c r="H451" i="32"/>
  <c r="G451" i="32"/>
  <c r="F451" i="32"/>
  <c r="E451" i="32"/>
  <c r="D451" i="32"/>
  <c r="C451" i="32"/>
  <c r="N450" i="32"/>
  <c r="M450" i="32"/>
  <c r="L450" i="32"/>
  <c r="K450" i="32"/>
  <c r="J450" i="32"/>
  <c r="I450" i="32"/>
  <c r="H450" i="32"/>
  <c r="G450" i="32"/>
  <c r="F450" i="32"/>
  <c r="E450" i="32"/>
  <c r="D450" i="32"/>
  <c r="C450" i="32"/>
  <c r="N449" i="32"/>
  <c r="M449" i="32"/>
  <c r="L449" i="32"/>
  <c r="K449" i="32"/>
  <c r="J449" i="32"/>
  <c r="I449" i="32"/>
  <c r="H449" i="32"/>
  <c r="G449" i="32"/>
  <c r="F449" i="32"/>
  <c r="E449" i="32"/>
  <c r="D449" i="32"/>
  <c r="C449" i="32"/>
  <c r="N448" i="32"/>
  <c r="M448" i="32"/>
  <c r="L448" i="32"/>
  <c r="K448" i="32"/>
  <c r="J448" i="32"/>
  <c r="I448" i="32"/>
  <c r="H448" i="32"/>
  <c r="G448" i="32"/>
  <c r="F448" i="32"/>
  <c r="E448" i="32"/>
  <c r="D448" i="32"/>
  <c r="C448" i="32"/>
  <c r="N447" i="32"/>
  <c r="M447" i="32"/>
  <c r="L447" i="32"/>
  <c r="K447" i="32"/>
  <c r="J447" i="32"/>
  <c r="I447" i="32"/>
  <c r="H447" i="32"/>
  <c r="G447" i="32"/>
  <c r="F447" i="32"/>
  <c r="E447" i="32"/>
  <c r="D447" i="32"/>
  <c r="C447" i="32"/>
  <c r="V446" i="32"/>
  <c r="U446" i="32"/>
  <c r="R446" i="32"/>
  <c r="Q446" i="32"/>
  <c r="P446" i="32"/>
  <c r="O446" i="32"/>
  <c r="M446" i="32"/>
  <c r="N446" i="32" a="1"/>
  <c r="N446" i="32"/>
  <c r="K446" i="32"/>
  <c r="L446" i="32" a="1"/>
  <c r="L446" i="32"/>
  <c r="I446" i="32"/>
  <c r="J446" i="32" a="1"/>
  <c r="J446" i="32"/>
  <c r="G446" i="32"/>
  <c r="H446" i="32" a="1"/>
  <c r="H446" i="32"/>
  <c r="E446" i="32"/>
  <c r="F446" i="32" a="1"/>
  <c r="F446" i="32"/>
  <c r="C446" i="32"/>
  <c r="D446" i="32" a="1"/>
  <c r="D446" i="32"/>
  <c r="N445" i="32"/>
  <c r="A440" i="32"/>
  <c r="M445" i="32"/>
  <c r="L445" i="32"/>
  <c r="K445" i="32"/>
  <c r="J445" i="32"/>
  <c r="I445" i="32"/>
  <c r="H445" i="32"/>
  <c r="G445" i="32"/>
  <c r="F445" i="32"/>
  <c r="E445" i="32"/>
  <c r="D445" i="32"/>
  <c r="C445" i="32"/>
  <c r="N444" i="32"/>
  <c r="M444" i="32"/>
  <c r="L444" i="32"/>
  <c r="K444" i="32"/>
  <c r="J444" i="32"/>
  <c r="I444" i="32"/>
  <c r="H444" i="32"/>
  <c r="G444" i="32"/>
  <c r="F444" i="32"/>
  <c r="E444" i="32"/>
  <c r="D444" i="32"/>
  <c r="C444" i="32"/>
  <c r="N443" i="32"/>
  <c r="M443" i="32"/>
  <c r="L443" i="32"/>
  <c r="K443" i="32"/>
  <c r="J443" i="32"/>
  <c r="I443" i="32"/>
  <c r="H443" i="32"/>
  <c r="G443" i="32"/>
  <c r="F443" i="32"/>
  <c r="E443" i="32"/>
  <c r="D443" i="32"/>
  <c r="C443" i="32"/>
  <c r="N442" i="32"/>
  <c r="M442" i="32"/>
  <c r="L442" i="32"/>
  <c r="K442" i="32"/>
  <c r="J442" i="32"/>
  <c r="I442" i="32"/>
  <c r="H442" i="32"/>
  <c r="G442" i="32"/>
  <c r="F442" i="32"/>
  <c r="E442" i="32"/>
  <c r="D442" i="32"/>
  <c r="C442" i="32"/>
  <c r="N441" i="32"/>
  <c r="M441" i="32"/>
  <c r="L441" i="32"/>
  <c r="K441" i="32"/>
  <c r="J441" i="32"/>
  <c r="I441" i="32"/>
  <c r="H441" i="32"/>
  <c r="G441" i="32"/>
  <c r="F441" i="32"/>
  <c r="E441" i="32"/>
  <c r="D441" i="32"/>
  <c r="C441" i="32"/>
  <c r="V440" i="32"/>
  <c r="U440" i="32"/>
  <c r="R440" i="32"/>
  <c r="Q440" i="32"/>
  <c r="P440" i="32"/>
  <c r="O440" i="32"/>
  <c r="M440" i="32"/>
  <c r="N440" i="32" a="1"/>
  <c r="N440" i="32"/>
  <c r="K440" i="32"/>
  <c r="L440" i="32" a="1"/>
  <c r="L440" i="32"/>
  <c r="I440" i="32"/>
  <c r="J440" i="32" a="1"/>
  <c r="J440" i="32"/>
  <c r="G440" i="32"/>
  <c r="H440" i="32" a="1"/>
  <c r="H440" i="32"/>
  <c r="E440" i="32"/>
  <c r="F440" i="32" a="1"/>
  <c r="F440" i="32"/>
  <c r="C440" i="32"/>
  <c r="D440" i="32" a="1"/>
  <c r="D440" i="32"/>
  <c r="N439" i="32"/>
  <c r="A434" i="32"/>
  <c r="M439" i="32"/>
  <c r="L439" i="32"/>
  <c r="K439" i="32"/>
  <c r="J439" i="32"/>
  <c r="I439" i="32"/>
  <c r="H439" i="32"/>
  <c r="G439" i="32"/>
  <c r="F439" i="32"/>
  <c r="E439" i="32"/>
  <c r="D439" i="32"/>
  <c r="C439" i="32"/>
  <c r="N438" i="32"/>
  <c r="M438" i="32"/>
  <c r="L438" i="32"/>
  <c r="K438" i="32"/>
  <c r="J438" i="32"/>
  <c r="I438" i="32"/>
  <c r="H438" i="32"/>
  <c r="G438" i="32"/>
  <c r="F438" i="32"/>
  <c r="E438" i="32"/>
  <c r="D438" i="32"/>
  <c r="C438" i="32"/>
  <c r="N437" i="32"/>
  <c r="M437" i="32"/>
  <c r="L437" i="32"/>
  <c r="K437" i="32"/>
  <c r="J437" i="32"/>
  <c r="I437" i="32"/>
  <c r="H437" i="32"/>
  <c r="G437" i="32"/>
  <c r="F437" i="32"/>
  <c r="E437" i="32"/>
  <c r="D437" i="32"/>
  <c r="C437" i="32"/>
  <c r="N436" i="32"/>
  <c r="M436" i="32"/>
  <c r="L436" i="32"/>
  <c r="K436" i="32"/>
  <c r="J436" i="32"/>
  <c r="I436" i="32"/>
  <c r="H436" i="32"/>
  <c r="G436" i="32"/>
  <c r="F436" i="32"/>
  <c r="E436" i="32"/>
  <c r="D436" i="32"/>
  <c r="C436" i="32"/>
  <c r="N435" i="32"/>
  <c r="M435" i="32"/>
  <c r="L435" i="32"/>
  <c r="K435" i="32"/>
  <c r="J435" i="32"/>
  <c r="I435" i="32"/>
  <c r="H435" i="32"/>
  <c r="G435" i="32"/>
  <c r="F435" i="32"/>
  <c r="E435" i="32"/>
  <c r="D435" i="32"/>
  <c r="C435" i="32"/>
  <c r="V434" i="32"/>
  <c r="U434" i="32"/>
  <c r="R434" i="32"/>
  <c r="Q434" i="32"/>
  <c r="P434" i="32"/>
  <c r="O434" i="32"/>
  <c r="M434" i="32"/>
  <c r="N434" i="32" a="1"/>
  <c r="N434" i="32"/>
  <c r="K434" i="32"/>
  <c r="L434" i="32" a="1"/>
  <c r="L434" i="32"/>
  <c r="I434" i="32"/>
  <c r="J434" i="32" a="1"/>
  <c r="J434" i="32"/>
  <c r="G434" i="32"/>
  <c r="H434" i="32" a="1"/>
  <c r="H434" i="32"/>
  <c r="E434" i="32"/>
  <c r="F434" i="32" a="1"/>
  <c r="F434" i="32"/>
  <c r="C434" i="32"/>
  <c r="D434" i="32" a="1"/>
  <c r="D434" i="32"/>
  <c r="N433" i="32"/>
  <c r="A428" i="32"/>
  <c r="M433" i="32"/>
  <c r="L433" i="32"/>
  <c r="K433" i="32"/>
  <c r="J433" i="32"/>
  <c r="I433" i="32"/>
  <c r="H433" i="32"/>
  <c r="G433" i="32"/>
  <c r="F433" i="32"/>
  <c r="E433" i="32"/>
  <c r="D433" i="32"/>
  <c r="C433" i="32"/>
  <c r="N432" i="32"/>
  <c r="M432" i="32"/>
  <c r="L432" i="32"/>
  <c r="K432" i="32"/>
  <c r="J432" i="32"/>
  <c r="I432" i="32"/>
  <c r="H432" i="32"/>
  <c r="G432" i="32"/>
  <c r="F432" i="32"/>
  <c r="E432" i="32"/>
  <c r="D432" i="32"/>
  <c r="C432" i="32"/>
  <c r="N431" i="32"/>
  <c r="M431" i="32"/>
  <c r="L431" i="32"/>
  <c r="K431" i="32"/>
  <c r="J431" i="32"/>
  <c r="I431" i="32"/>
  <c r="H431" i="32"/>
  <c r="G431" i="32"/>
  <c r="F431" i="32"/>
  <c r="E431" i="32"/>
  <c r="D431" i="32"/>
  <c r="C431" i="32"/>
  <c r="N430" i="32"/>
  <c r="M430" i="32"/>
  <c r="L430" i="32"/>
  <c r="K430" i="32"/>
  <c r="J430" i="32"/>
  <c r="I430" i="32"/>
  <c r="H430" i="32"/>
  <c r="G430" i="32"/>
  <c r="F430" i="32"/>
  <c r="E430" i="32"/>
  <c r="D430" i="32"/>
  <c r="C430" i="32"/>
  <c r="N429" i="32"/>
  <c r="M429" i="32"/>
  <c r="L429" i="32"/>
  <c r="K429" i="32"/>
  <c r="J429" i="32"/>
  <c r="I429" i="32"/>
  <c r="H429" i="32"/>
  <c r="G429" i="32"/>
  <c r="F429" i="32"/>
  <c r="E429" i="32"/>
  <c r="D429" i="32"/>
  <c r="C429" i="32"/>
  <c r="V428" i="32"/>
  <c r="U428" i="32"/>
  <c r="R428" i="32"/>
  <c r="Q428" i="32"/>
  <c r="P428" i="32"/>
  <c r="O428" i="32"/>
  <c r="M428" i="32"/>
  <c r="N428" i="32" a="1"/>
  <c r="N428" i="32"/>
  <c r="K428" i="32"/>
  <c r="L428" i="32" a="1"/>
  <c r="L428" i="32"/>
  <c r="I428" i="32"/>
  <c r="J428" i="32" a="1"/>
  <c r="J428" i="32"/>
  <c r="G428" i="32"/>
  <c r="H428" i="32" a="1"/>
  <c r="H428" i="32"/>
  <c r="E428" i="32"/>
  <c r="F428" i="32" a="1"/>
  <c r="F428" i="32"/>
  <c r="C428" i="32"/>
  <c r="D428" i="32" a="1"/>
  <c r="D428" i="32"/>
  <c r="N427" i="32"/>
  <c r="A422" i="32"/>
  <c r="M427" i="32"/>
  <c r="L427" i="32"/>
  <c r="K427" i="32"/>
  <c r="J427" i="32"/>
  <c r="I427" i="32"/>
  <c r="H427" i="32"/>
  <c r="G427" i="32"/>
  <c r="F427" i="32"/>
  <c r="E427" i="32"/>
  <c r="D427" i="32"/>
  <c r="C427" i="32"/>
  <c r="N426" i="32"/>
  <c r="M426" i="32"/>
  <c r="L426" i="32"/>
  <c r="K426" i="32"/>
  <c r="J426" i="32"/>
  <c r="I426" i="32"/>
  <c r="H426" i="32"/>
  <c r="G426" i="32"/>
  <c r="F426" i="32"/>
  <c r="E426" i="32"/>
  <c r="D426" i="32"/>
  <c r="C426" i="32"/>
  <c r="N425" i="32"/>
  <c r="M425" i="32"/>
  <c r="L425" i="32"/>
  <c r="K425" i="32"/>
  <c r="J425" i="32"/>
  <c r="I425" i="32"/>
  <c r="H425" i="32"/>
  <c r="G425" i="32"/>
  <c r="F425" i="32"/>
  <c r="E425" i="32"/>
  <c r="D425" i="32"/>
  <c r="C425" i="32"/>
  <c r="N424" i="32"/>
  <c r="M424" i="32"/>
  <c r="L424" i="32"/>
  <c r="K424" i="32"/>
  <c r="J424" i="32"/>
  <c r="I424" i="32"/>
  <c r="H424" i="32"/>
  <c r="G424" i="32"/>
  <c r="F424" i="32"/>
  <c r="E424" i="32"/>
  <c r="D424" i="32"/>
  <c r="C424" i="32"/>
  <c r="N423" i="32"/>
  <c r="M423" i="32"/>
  <c r="L423" i="32"/>
  <c r="K423" i="32"/>
  <c r="J423" i="32"/>
  <c r="I423" i="32"/>
  <c r="H423" i="32"/>
  <c r="G423" i="32"/>
  <c r="F423" i="32"/>
  <c r="E423" i="32"/>
  <c r="D423" i="32"/>
  <c r="C423" i="32"/>
  <c r="V422" i="32"/>
  <c r="U422" i="32"/>
  <c r="R422" i="32"/>
  <c r="Q422" i="32"/>
  <c r="P422" i="32"/>
  <c r="O422" i="32"/>
  <c r="M422" i="32"/>
  <c r="N422" i="32" a="1"/>
  <c r="N422" i="32"/>
  <c r="K422" i="32"/>
  <c r="L422" i="32" a="1"/>
  <c r="L422" i="32"/>
  <c r="I422" i="32"/>
  <c r="J422" i="32" a="1"/>
  <c r="J422" i="32"/>
  <c r="G422" i="32"/>
  <c r="H422" i="32" a="1"/>
  <c r="H422" i="32"/>
  <c r="E422" i="32"/>
  <c r="F422" i="32" a="1"/>
  <c r="F422" i="32"/>
  <c r="C422" i="32"/>
  <c r="D422" i="32" a="1"/>
  <c r="D422" i="32"/>
  <c r="N421" i="32"/>
  <c r="A416" i="32"/>
  <c r="M421" i="32"/>
  <c r="L421" i="32"/>
  <c r="K421" i="32"/>
  <c r="J421" i="32"/>
  <c r="I421" i="32"/>
  <c r="H421" i="32"/>
  <c r="G421" i="32"/>
  <c r="F421" i="32"/>
  <c r="E421" i="32"/>
  <c r="D421" i="32"/>
  <c r="C421" i="32"/>
  <c r="N420" i="32"/>
  <c r="M420" i="32"/>
  <c r="L420" i="32"/>
  <c r="K420" i="32"/>
  <c r="J420" i="32"/>
  <c r="I420" i="32"/>
  <c r="H420" i="32"/>
  <c r="G420" i="32"/>
  <c r="F420" i="32"/>
  <c r="E420" i="32"/>
  <c r="D420" i="32"/>
  <c r="C420" i="32"/>
  <c r="N419" i="32"/>
  <c r="M419" i="32"/>
  <c r="L419" i="32"/>
  <c r="K419" i="32"/>
  <c r="J419" i="32"/>
  <c r="I419" i="32"/>
  <c r="H419" i="32"/>
  <c r="G419" i="32"/>
  <c r="F419" i="32"/>
  <c r="E419" i="32"/>
  <c r="D419" i="32"/>
  <c r="C419" i="32"/>
  <c r="N418" i="32"/>
  <c r="M418" i="32"/>
  <c r="L418" i="32"/>
  <c r="K418" i="32"/>
  <c r="J418" i="32"/>
  <c r="I418" i="32"/>
  <c r="H418" i="32"/>
  <c r="G418" i="32"/>
  <c r="F418" i="32"/>
  <c r="E418" i="32"/>
  <c r="D418" i="32"/>
  <c r="C418" i="32"/>
  <c r="N417" i="32"/>
  <c r="M417" i="32"/>
  <c r="L417" i="32"/>
  <c r="K417" i="32"/>
  <c r="J417" i="32"/>
  <c r="I417" i="32"/>
  <c r="H417" i="32"/>
  <c r="G417" i="32"/>
  <c r="F417" i="32"/>
  <c r="E417" i="32"/>
  <c r="D417" i="32"/>
  <c r="C417" i="32"/>
  <c r="V416" i="32"/>
  <c r="U416" i="32"/>
  <c r="R416" i="32"/>
  <c r="Q416" i="32"/>
  <c r="P416" i="32"/>
  <c r="O416" i="32"/>
  <c r="M416" i="32"/>
  <c r="N416" i="32" a="1"/>
  <c r="N416" i="32"/>
  <c r="K416" i="32"/>
  <c r="L416" i="32" a="1"/>
  <c r="L416" i="32"/>
  <c r="I416" i="32"/>
  <c r="J416" i="32" a="1"/>
  <c r="J416" i="32"/>
  <c r="G416" i="32"/>
  <c r="H416" i="32" a="1"/>
  <c r="H416" i="32"/>
  <c r="E416" i="32"/>
  <c r="F416" i="32" a="1"/>
  <c r="F416" i="32"/>
  <c r="C416" i="32"/>
  <c r="D416" i="32" a="1"/>
  <c r="D416" i="32"/>
  <c r="N415" i="32"/>
  <c r="A410" i="32"/>
  <c r="M415" i="32"/>
  <c r="L415" i="32"/>
  <c r="K415" i="32"/>
  <c r="J415" i="32"/>
  <c r="I415" i="32"/>
  <c r="H415" i="32"/>
  <c r="G415" i="32"/>
  <c r="F415" i="32"/>
  <c r="E415" i="32"/>
  <c r="D415" i="32"/>
  <c r="C415" i="32"/>
  <c r="N414" i="32"/>
  <c r="M414" i="32"/>
  <c r="L414" i="32"/>
  <c r="K414" i="32"/>
  <c r="J414" i="32"/>
  <c r="I414" i="32"/>
  <c r="H414" i="32"/>
  <c r="G414" i="32"/>
  <c r="F414" i="32"/>
  <c r="E414" i="32"/>
  <c r="D414" i="32"/>
  <c r="C414" i="32"/>
  <c r="N413" i="32"/>
  <c r="M413" i="32"/>
  <c r="L413" i="32"/>
  <c r="K413" i="32"/>
  <c r="J413" i="32"/>
  <c r="I413" i="32"/>
  <c r="H413" i="32"/>
  <c r="G413" i="32"/>
  <c r="F413" i="32"/>
  <c r="E413" i="32"/>
  <c r="D413" i="32"/>
  <c r="C413" i="32"/>
  <c r="N412" i="32"/>
  <c r="M412" i="32"/>
  <c r="L412" i="32"/>
  <c r="K412" i="32"/>
  <c r="J412" i="32"/>
  <c r="I412" i="32"/>
  <c r="H412" i="32"/>
  <c r="G412" i="32"/>
  <c r="F412" i="32"/>
  <c r="E412" i="32"/>
  <c r="D412" i="32"/>
  <c r="C412" i="32"/>
  <c r="N411" i="32"/>
  <c r="M411" i="32"/>
  <c r="L411" i="32"/>
  <c r="K411" i="32"/>
  <c r="J411" i="32"/>
  <c r="I411" i="32"/>
  <c r="H411" i="32"/>
  <c r="G411" i="32"/>
  <c r="F411" i="32"/>
  <c r="E411" i="32"/>
  <c r="D411" i="32"/>
  <c r="C411" i="32"/>
  <c r="V410" i="32"/>
  <c r="U410" i="32"/>
  <c r="R410" i="32"/>
  <c r="Q410" i="32"/>
  <c r="P410" i="32"/>
  <c r="O410" i="32"/>
  <c r="M410" i="32"/>
  <c r="N410" i="32" a="1"/>
  <c r="N410" i="32"/>
  <c r="K410" i="32"/>
  <c r="L410" i="32" a="1"/>
  <c r="L410" i="32"/>
  <c r="I410" i="32"/>
  <c r="J410" i="32" a="1"/>
  <c r="J410" i="32"/>
  <c r="G410" i="32"/>
  <c r="H410" i="32" a="1"/>
  <c r="H410" i="32"/>
  <c r="E410" i="32"/>
  <c r="F410" i="32" a="1"/>
  <c r="F410" i="32"/>
  <c r="C410" i="32"/>
  <c r="D410" i="32" a="1"/>
  <c r="D410" i="32"/>
  <c r="N409" i="32"/>
  <c r="A404" i="32"/>
  <c r="M409" i="32"/>
  <c r="L409" i="32"/>
  <c r="K409" i="32"/>
  <c r="J409" i="32"/>
  <c r="I409" i="32"/>
  <c r="H409" i="32"/>
  <c r="G409" i="32"/>
  <c r="F409" i="32"/>
  <c r="E409" i="32"/>
  <c r="D409" i="32"/>
  <c r="C409" i="32"/>
  <c r="N408" i="32"/>
  <c r="M408" i="32"/>
  <c r="L408" i="32"/>
  <c r="K408" i="32"/>
  <c r="J408" i="32"/>
  <c r="I408" i="32"/>
  <c r="H408" i="32"/>
  <c r="G408" i="32"/>
  <c r="F408" i="32"/>
  <c r="E408" i="32"/>
  <c r="D408" i="32"/>
  <c r="C408" i="32"/>
  <c r="N407" i="32"/>
  <c r="M407" i="32"/>
  <c r="L407" i="32"/>
  <c r="K407" i="32"/>
  <c r="J407" i="32"/>
  <c r="I407" i="32"/>
  <c r="H407" i="32"/>
  <c r="G407" i="32"/>
  <c r="F407" i="32"/>
  <c r="E407" i="32"/>
  <c r="D407" i="32"/>
  <c r="C407" i="32"/>
  <c r="N406" i="32"/>
  <c r="M406" i="32"/>
  <c r="L406" i="32"/>
  <c r="K406" i="32"/>
  <c r="J406" i="32"/>
  <c r="I406" i="32"/>
  <c r="H406" i="32"/>
  <c r="G406" i="32"/>
  <c r="F406" i="32"/>
  <c r="E406" i="32"/>
  <c r="D406" i="32"/>
  <c r="C406" i="32"/>
  <c r="N405" i="32"/>
  <c r="M405" i="32"/>
  <c r="L405" i="32"/>
  <c r="K405" i="32"/>
  <c r="J405" i="32"/>
  <c r="I405" i="32"/>
  <c r="H405" i="32"/>
  <c r="G405" i="32"/>
  <c r="F405" i="32"/>
  <c r="E405" i="32"/>
  <c r="D405" i="32"/>
  <c r="C405" i="32"/>
  <c r="V404" i="32"/>
  <c r="U404" i="32"/>
  <c r="R404" i="32"/>
  <c r="Q404" i="32"/>
  <c r="P404" i="32"/>
  <c r="O404" i="32"/>
  <c r="M404" i="32"/>
  <c r="N404" i="32" a="1"/>
  <c r="N404" i="32"/>
  <c r="K404" i="32"/>
  <c r="L404" i="32" a="1"/>
  <c r="L404" i="32"/>
  <c r="I404" i="32"/>
  <c r="J404" i="32" a="1"/>
  <c r="J404" i="32"/>
  <c r="G404" i="32"/>
  <c r="H404" i="32" a="1"/>
  <c r="H404" i="32"/>
  <c r="E404" i="32"/>
  <c r="F404" i="32" a="1"/>
  <c r="F404" i="32"/>
  <c r="C404" i="32"/>
  <c r="D404" i="32" a="1"/>
  <c r="D404" i="32"/>
  <c r="N403" i="32"/>
  <c r="A398" i="32"/>
  <c r="M403" i="32"/>
  <c r="L403" i="32"/>
  <c r="K403" i="32"/>
  <c r="J403" i="32"/>
  <c r="I403" i="32"/>
  <c r="H403" i="32"/>
  <c r="G403" i="32"/>
  <c r="F403" i="32"/>
  <c r="E403" i="32"/>
  <c r="D403" i="32"/>
  <c r="C403" i="32"/>
  <c r="N402" i="32"/>
  <c r="M402" i="32"/>
  <c r="L402" i="32"/>
  <c r="K402" i="32"/>
  <c r="J402" i="32"/>
  <c r="I402" i="32"/>
  <c r="H402" i="32"/>
  <c r="G402" i="32"/>
  <c r="F402" i="32"/>
  <c r="E402" i="32"/>
  <c r="D402" i="32"/>
  <c r="C402" i="32"/>
  <c r="N401" i="32"/>
  <c r="M401" i="32"/>
  <c r="L401" i="32"/>
  <c r="K401" i="32"/>
  <c r="J401" i="32"/>
  <c r="I401" i="32"/>
  <c r="H401" i="32"/>
  <c r="G401" i="32"/>
  <c r="F401" i="32"/>
  <c r="E401" i="32"/>
  <c r="D401" i="32"/>
  <c r="C401" i="32"/>
  <c r="N400" i="32"/>
  <c r="M400" i="32"/>
  <c r="L400" i="32"/>
  <c r="K400" i="32"/>
  <c r="J400" i="32"/>
  <c r="I400" i="32"/>
  <c r="H400" i="32"/>
  <c r="G400" i="32"/>
  <c r="F400" i="32"/>
  <c r="E400" i="32"/>
  <c r="D400" i="32"/>
  <c r="C400" i="32"/>
  <c r="N399" i="32"/>
  <c r="M399" i="32"/>
  <c r="L399" i="32"/>
  <c r="K399" i="32"/>
  <c r="J399" i="32"/>
  <c r="I399" i="32"/>
  <c r="H399" i="32"/>
  <c r="G399" i="32"/>
  <c r="F399" i="32"/>
  <c r="E399" i="32"/>
  <c r="D399" i="32"/>
  <c r="C399" i="32"/>
  <c r="V398" i="32"/>
  <c r="U398" i="32"/>
  <c r="R398" i="32"/>
  <c r="Q398" i="32"/>
  <c r="P398" i="32"/>
  <c r="O398" i="32"/>
  <c r="M398" i="32"/>
  <c r="N398" i="32" a="1"/>
  <c r="N398" i="32"/>
  <c r="K398" i="32"/>
  <c r="L398" i="32" a="1"/>
  <c r="L398" i="32"/>
  <c r="I398" i="32"/>
  <c r="J398" i="32" a="1"/>
  <c r="J398" i="32"/>
  <c r="G398" i="32"/>
  <c r="H398" i="32" a="1"/>
  <c r="H398" i="32"/>
  <c r="E398" i="32"/>
  <c r="F398" i="32" a="1"/>
  <c r="F398" i="32"/>
  <c r="C398" i="32"/>
  <c r="D398" i="32" a="1"/>
  <c r="D398" i="32"/>
  <c r="N397" i="32"/>
  <c r="A392" i="32"/>
  <c r="M397" i="32"/>
  <c r="L397" i="32"/>
  <c r="K397" i="32"/>
  <c r="J397" i="32"/>
  <c r="I397" i="32"/>
  <c r="H397" i="32"/>
  <c r="G397" i="32"/>
  <c r="F397" i="32"/>
  <c r="E397" i="32"/>
  <c r="D397" i="32"/>
  <c r="C397" i="32"/>
  <c r="N396" i="32"/>
  <c r="M396" i="32"/>
  <c r="L396" i="32"/>
  <c r="K396" i="32"/>
  <c r="J396" i="32"/>
  <c r="I396" i="32"/>
  <c r="H396" i="32"/>
  <c r="G396" i="32"/>
  <c r="F396" i="32"/>
  <c r="E396" i="32"/>
  <c r="D396" i="32"/>
  <c r="C396" i="32"/>
  <c r="N395" i="32"/>
  <c r="M395" i="32"/>
  <c r="L395" i="32"/>
  <c r="K395" i="32"/>
  <c r="J395" i="32"/>
  <c r="I395" i="32"/>
  <c r="H395" i="32"/>
  <c r="G395" i="32"/>
  <c r="F395" i="32"/>
  <c r="E395" i="32"/>
  <c r="D395" i="32"/>
  <c r="C395" i="32"/>
  <c r="N394" i="32"/>
  <c r="M394" i="32"/>
  <c r="L394" i="32"/>
  <c r="K394" i="32"/>
  <c r="J394" i="32"/>
  <c r="I394" i="32"/>
  <c r="H394" i="32"/>
  <c r="G394" i="32"/>
  <c r="F394" i="32"/>
  <c r="E394" i="32"/>
  <c r="D394" i="32"/>
  <c r="C394" i="32"/>
  <c r="N393" i="32"/>
  <c r="M393" i="32"/>
  <c r="L393" i="32"/>
  <c r="K393" i="32"/>
  <c r="J393" i="32"/>
  <c r="I393" i="32"/>
  <c r="H393" i="32"/>
  <c r="G393" i="32"/>
  <c r="F393" i="32"/>
  <c r="E393" i="32"/>
  <c r="D393" i="32"/>
  <c r="C393" i="32"/>
  <c r="V392" i="32"/>
  <c r="U392" i="32"/>
  <c r="R392" i="32"/>
  <c r="Q392" i="32"/>
  <c r="P392" i="32"/>
  <c r="O392" i="32"/>
  <c r="M392" i="32"/>
  <c r="N392" i="32" a="1"/>
  <c r="N392" i="32"/>
  <c r="K392" i="32"/>
  <c r="L392" i="32" a="1"/>
  <c r="L392" i="32"/>
  <c r="I392" i="32"/>
  <c r="J392" i="32" a="1"/>
  <c r="J392" i="32"/>
  <c r="G392" i="32"/>
  <c r="H392" i="32" a="1"/>
  <c r="H392" i="32"/>
  <c r="E392" i="32"/>
  <c r="F392" i="32" a="1"/>
  <c r="F392" i="32"/>
  <c r="C392" i="32"/>
  <c r="D392" i="32" a="1"/>
  <c r="D392" i="32"/>
  <c r="N391" i="32"/>
  <c r="A386" i="32"/>
  <c r="M391" i="32"/>
  <c r="L391" i="32"/>
  <c r="K391" i="32"/>
  <c r="J391" i="32"/>
  <c r="I391" i="32"/>
  <c r="H391" i="32"/>
  <c r="G391" i="32"/>
  <c r="F391" i="32"/>
  <c r="E391" i="32"/>
  <c r="D391" i="32"/>
  <c r="C391" i="32"/>
  <c r="N390" i="32"/>
  <c r="M390" i="32"/>
  <c r="L390" i="32"/>
  <c r="K390" i="32"/>
  <c r="J390" i="32"/>
  <c r="I390" i="32"/>
  <c r="H390" i="32"/>
  <c r="G390" i="32"/>
  <c r="F390" i="32"/>
  <c r="E390" i="32"/>
  <c r="D390" i="32"/>
  <c r="C390" i="32"/>
  <c r="N389" i="32"/>
  <c r="M389" i="32"/>
  <c r="L389" i="32"/>
  <c r="K389" i="32"/>
  <c r="J389" i="32"/>
  <c r="I389" i="32"/>
  <c r="H389" i="32"/>
  <c r="G389" i="32"/>
  <c r="F389" i="32"/>
  <c r="E389" i="32"/>
  <c r="D389" i="32"/>
  <c r="C389" i="32"/>
  <c r="N388" i="32"/>
  <c r="M388" i="32"/>
  <c r="L388" i="32"/>
  <c r="K388" i="32"/>
  <c r="J388" i="32"/>
  <c r="I388" i="32"/>
  <c r="H388" i="32"/>
  <c r="G388" i="32"/>
  <c r="F388" i="32"/>
  <c r="E388" i="32"/>
  <c r="D388" i="32"/>
  <c r="C388" i="32"/>
  <c r="N387" i="32"/>
  <c r="M387" i="32"/>
  <c r="L387" i="32"/>
  <c r="K387" i="32"/>
  <c r="J387" i="32"/>
  <c r="I387" i="32"/>
  <c r="H387" i="32"/>
  <c r="G387" i="32"/>
  <c r="F387" i="32"/>
  <c r="E387" i="32"/>
  <c r="D387" i="32"/>
  <c r="C387" i="32"/>
  <c r="V386" i="32"/>
  <c r="U386" i="32"/>
  <c r="R386" i="32"/>
  <c r="Q386" i="32"/>
  <c r="P386" i="32"/>
  <c r="O386" i="32"/>
  <c r="M386" i="32"/>
  <c r="N386" i="32" a="1"/>
  <c r="N386" i="32"/>
  <c r="K386" i="32"/>
  <c r="L386" i="32" a="1"/>
  <c r="L386" i="32"/>
  <c r="I386" i="32"/>
  <c r="J386" i="32" a="1"/>
  <c r="J386" i="32"/>
  <c r="G386" i="32"/>
  <c r="H386" i="32" a="1"/>
  <c r="H386" i="32"/>
  <c r="E386" i="32"/>
  <c r="F386" i="32" a="1"/>
  <c r="F386" i="32"/>
  <c r="C386" i="32"/>
  <c r="D386" i="32" a="1"/>
  <c r="D386" i="32"/>
  <c r="N385" i="32"/>
  <c r="A380" i="32"/>
  <c r="M385" i="32"/>
  <c r="L385" i="32"/>
  <c r="K385" i="32"/>
  <c r="J385" i="32"/>
  <c r="I385" i="32"/>
  <c r="H385" i="32"/>
  <c r="G385" i="32"/>
  <c r="F385" i="32"/>
  <c r="E385" i="32"/>
  <c r="D385" i="32"/>
  <c r="C385" i="32"/>
  <c r="N384" i="32"/>
  <c r="M384" i="32"/>
  <c r="L384" i="32"/>
  <c r="K384" i="32"/>
  <c r="J384" i="32"/>
  <c r="I384" i="32"/>
  <c r="H384" i="32"/>
  <c r="G384" i="32"/>
  <c r="F384" i="32"/>
  <c r="E384" i="32"/>
  <c r="D384" i="32"/>
  <c r="C384" i="32"/>
  <c r="N383" i="32"/>
  <c r="M383" i="32"/>
  <c r="L383" i="32"/>
  <c r="K383" i="32"/>
  <c r="J383" i="32"/>
  <c r="I383" i="32"/>
  <c r="H383" i="32"/>
  <c r="G383" i="32"/>
  <c r="F383" i="32"/>
  <c r="E383" i="32"/>
  <c r="D383" i="32"/>
  <c r="C383" i="32"/>
  <c r="N382" i="32"/>
  <c r="M382" i="32"/>
  <c r="L382" i="32"/>
  <c r="K382" i="32"/>
  <c r="J382" i="32"/>
  <c r="I382" i="32"/>
  <c r="H382" i="32"/>
  <c r="G382" i="32"/>
  <c r="F382" i="32"/>
  <c r="E382" i="32"/>
  <c r="D382" i="32"/>
  <c r="C382" i="32"/>
  <c r="N381" i="32"/>
  <c r="M381" i="32"/>
  <c r="L381" i="32"/>
  <c r="K381" i="32"/>
  <c r="J381" i="32"/>
  <c r="I381" i="32"/>
  <c r="H381" i="32"/>
  <c r="G381" i="32"/>
  <c r="F381" i="32"/>
  <c r="E381" i="32"/>
  <c r="D381" i="32"/>
  <c r="C381" i="32"/>
  <c r="V380" i="32"/>
  <c r="U380" i="32"/>
  <c r="R380" i="32"/>
  <c r="Q380" i="32"/>
  <c r="P380" i="32"/>
  <c r="O380" i="32"/>
  <c r="M380" i="32"/>
  <c r="N380" i="32" a="1"/>
  <c r="N380" i="32"/>
  <c r="K380" i="32"/>
  <c r="L380" i="32" a="1"/>
  <c r="L380" i="32"/>
  <c r="I380" i="32"/>
  <c r="J380" i="32" a="1"/>
  <c r="J380" i="32"/>
  <c r="G380" i="32"/>
  <c r="H380" i="32" a="1"/>
  <c r="H380" i="32"/>
  <c r="E380" i="32"/>
  <c r="F380" i="32" a="1"/>
  <c r="F380" i="32"/>
  <c r="C380" i="32"/>
  <c r="D380" i="32" a="1"/>
  <c r="D380" i="32"/>
  <c r="N379" i="32"/>
  <c r="A374" i="32"/>
  <c r="M379" i="32"/>
  <c r="L379" i="32"/>
  <c r="K379" i="32"/>
  <c r="J379" i="32"/>
  <c r="I379" i="32"/>
  <c r="H379" i="32"/>
  <c r="G379" i="32"/>
  <c r="F379" i="32"/>
  <c r="E379" i="32"/>
  <c r="D379" i="32"/>
  <c r="C379" i="32"/>
  <c r="N378" i="32"/>
  <c r="M378" i="32"/>
  <c r="L378" i="32"/>
  <c r="K378" i="32"/>
  <c r="J378" i="32"/>
  <c r="I378" i="32"/>
  <c r="H378" i="32"/>
  <c r="G378" i="32"/>
  <c r="F378" i="32"/>
  <c r="E378" i="32"/>
  <c r="D378" i="32"/>
  <c r="C378" i="32"/>
  <c r="N377" i="32"/>
  <c r="M377" i="32"/>
  <c r="L377" i="32"/>
  <c r="K377" i="32"/>
  <c r="J377" i="32"/>
  <c r="I377" i="32"/>
  <c r="H377" i="32"/>
  <c r="G377" i="32"/>
  <c r="F377" i="32"/>
  <c r="E377" i="32"/>
  <c r="D377" i="32"/>
  <c r="C377" i="32"/>
  <c r="N376" i="32"/>
  <c r="M376" i="32"/>
  <c r="L376" i="32"/>
  <c r="K376" i="32"/>
  <c r="J376" i="32"/>
  <c r="I376" i="32"/>
  <c r="H376" i="32"/>
  <c r="G376" i="32"/>
  <c r="F376" i="32"/>
  <c r="E376" i="32"/>
  <c r="D376" i="32"/>
  <c r="C376" i="32"/>
  <c r="N375" i="32"/>
  <c r="M375" i="32"/>
  <c r="L375" i="32"/>
  <c r="K375" i="32"/>
  <c r="J375" i="32"/>
  <c r="I375" i="32"/>
  <c r="H375" i="32"/>
  <c r="G375" i="32"/>
  <c r="F375" i="32"/>
  <c r="E375" i="32"/>
  <c r="D375" i="32"/>
  <c r="C375" i="32"/>
  <c r="V374" i="32"/>
  <c r="U374" i="32"/>
  <c r="R374" i="32"/>
  <c r="Q374" i="32"/>
  <c r="P374" i="32"/>
  <c r="O374" i="32"/>
  <c r="M374" i="32"/>
  <c r="N374" i="32" a="1"/>
  <c r="N374" i="32"/>
  <c r="K374" i="32"/>
  <c r="L374" i="32" a="1"/>
  <c r="L374" i="32"/>
  <c r="I374" i="32"/>
  <c r="J374" i="32" a="1"/>
  <c r="J374" i="32"/>
  <c r="G374" i="32"/>
  <c r="H374" i="32" a="1"/>
  <c r="H374" i="32"/>
  <c r="E374" i="32"/>
  <c r="F374" i="32" a="1"/>
  <c r="F374" i="32"/>
  <c r="C374" i="32"/>
  <c r="D374" i="32" a="1"/>
  <c r="D374" i="32"/>
  <c r="N373" i="32"/>
  <c r="A368" i="32"/>
  <c r="M373" i="32"/>
  <c r="L373" i="32"/>
  <c r="K373" i="32"/>
  <c r="J373" i="32"/>
  <c r="I373" i="32"/>
  <c r="H373" i="32"/>
  <c r="G373" i="32"/>
  <c r="F373" i="32"/>
  <c r="E373" i="32"/>
  <c r="D373" i="32"/>
  <c r="C373" i="32"/>
  <c r="N372" i="32"/>
  <c r="M372" i="32"/>
  <c r="L372" i="32"/>
  <c r="K372" i="32"/>
  <c r="J372" i="32"/>
  <c r="I372" i="32"/>
  <c r="H372" i="32"/>
  <c r="G372" i="32"/>
  <c r="F372" i="32"/>
  <c r="E372" i="32"/>
  <c r="D372" i="32"/>
  <c r="C372" i="32"/>
  <c r="N371" i="32"/>
  <c r="M371" i="32"/>
  <c r="L371" i="32"/>
  <c r="K371" i="32"/>
  <c r="J371" i="32"/>
  <c r="I371" i="32"/>
  <c r="H371" i="32"/>
  <c r="G371" i="32"/>
  <c r="F371" i="32"/>
  <c r="E371" i="32"/>
  <c r="D371" i="32"/>
  <c r="C371" i="32"/>
  <c r="N370" i="32"/>
  <c r="M370" i="32"/>
  <c r="L370" i="32"/>
  <c r="K370" i="32"/>
  <c r="J370" i="32"/>
  <c r="I370" i="32"/>
  <c r="H370" i="32"/>
  <c r="G370" i="32"/>
  <c r="F370" i="32"/>
  <c r="E370" i="32"/>
  <c r="D370" i="32"/>
  <c r="C370" i="32"/>
  <c r="N369" i="32"/>
  <c r="M369" i="32"/>
  <c r="L369" i="32"/>
  <c r="K369" i="32"/>
  <c r="J369" i="32"/>
  <c r="I369" i="32"/>
  <c r="H369" i="32"/>
  <c r="G369" i="32"/>
  <c r="F369" i="32"/>
  <c r="E369" i="32"/>
  <c r="D369" i="32"/>
  <c r="C369" i="32"/>
  <c r="V368" i="32"/>
  <c r="U368" i="32"/>
  <c r="R368" i="32"/>
  <c r="Q368" i="32"/>
  <c r="P368" i="32"/>
  <c r="O368" i="32"/>
  <c r="M368" i="32"/>
  <c r="N368" i="32" a="1"/>
  <c r="N368" i="32"/>
  <c r="K368" i="32"/>
  <c r="L368" i="32" a="1"/>
  <c r="L368" i="32"/>
  <c r="I368" i="32"/>
  <c r="J368" i="32" a="1"/>
  <c r="J368" i="32"/>
  <c r="G368" i="32"/>
  <c r="H368" i="32" a="1"/>
  <c r="H368" i="32"/>
  <c r="E368" i="32"/>
  <c r="F368" i="32" a="1"/>
  <c r="F368" i="32"/>
  <c r="C368" i="32"/>
  <c r="D368" i="32" a="1"/>
  <c r="D368" i="32"/>
  <c r="N367" i="32"/>
  <c r="A362" i="32"/>
  <c r="M367" i="32"/>
  <c r="L367" i="32"/>
  <c r="K367" i="32"/>
  <c r="J367" i="32"/>
  <c r="I367" i="32"/>
  <c r="H367" i="32"/>
  <c r="G367" i="32"/>
  <c r="F367" i="32"/>
  <c r="E367" i="32"/>
  <c r="D367" i="32"/>
  <c r="C367" i="32"/>
  <c r="N366" i="32"/>
  <c r="M366" i="32"/>
  <c r="L366" i="32"/>
  <c r="K366" i="32"/>
  <c r="J366" i="32"/>
  <c r="I366" i="32"/>
  <c r="H366" i="32"/>
  <c r="G366" i="32"/>
  <c r="F366" i="32"/>
  <c r="E366" i="32"/>
  <c r="D366" i="32"/>
  <c r="C366" i="32"/>
  <c r="N365" i="32"/>
  <c r="M365" i="32"/>
  <c r="L365" i="32"/>
  <c r="K365" i="32"/>
  <c r="J365" i="32"/>
  <c r="I365" i="32"/>
  <c r="H365" i="32"/>
  <c r="G365" i="32"/>
  <c r="F365" i="32"/>
  <c r="E365" i="32"/>
  <c r="D365" i="32"/>
  <c r="C365" i="32"/>
  <c r="N364" i="32"/>
  <c r="M364" i="32"/>
  <c r="L364" i="32"/>
  <c r="K364" i="32"/>
  <c r="J364" i="32"/>
  <c r="I364" i="32"/>
  <c r="H364" i="32"/>
  <c r="G364" i="32"/>
  <c r="F364" i="32"/>
  <c r="E364" i="32"/>
  <c r="D364" i="32"/>
  <c r="C364" i="32"/>
  <c r="N363" i="32"/>
  <c r="M363" i="32"/>
  <c r="L363" i="32"/>
  <c r="K363" i="32"/>
  <c r="J363" i="32"/>
  <c r="I363" i="32"/>
  <c r="H363" i="32"/>
  <c r="G363" i="32"/>
  <c r="F363" i="32"/>
  <c r="E363" i="32"/>
  <c r="D363" i="32"/>
  <c r="C363" i="32"/>
  <c r="V362" i="32"/>
  <c r="U362" i="32"/>
  <c r="R362" i="32"/>
  <c r="Q362" i="32"/>
  <c r="P362" i="32"/>
  <c r="O362" i="32"/>
  <c r="M362" i="32"/>
  <c r="N362" i="32" a="1"/>
  <c r="N362" i="32"/>
  <c r="K362" i="32"/>
  <c r="L362" i="32" a="1"/>
  <c r="L362" i="32"/>
  <c r="I362" i="32"/>
  <c r="J362" i="32" a="1"/>
  <c r="J362" i="32"/>
  <c r="G362" i="32"/>
  <c r="H362" i="32" a="1"/>
  <c r="H362" i="32"/>
  <c r="E362" i="32"/>
  <c r="F362" i="32" a="1"/>
  <c r="F362" i="32"/>
  <c r="C362" i="32"/>
  <c r="D362" i="32" a="1"/>
  <c r="D362" i="32"/>
  <c r="N361" i="32"/>
  <c r="A356" i="32"/>
  <c r="M361" i="32"/>
  <c r="L361" i="32"/>
  <c r="K361" i="32"/>
  <c r="J361" i="32"/>
  <c r="I361" i="32"/>
  <c r="H361" i="32"/>
  <c r="G361" i="32"/>
  <c r="F361" i="32"/>
  <c r="E361" i="32"/>
  <c r="D361" i="32"/>
  <c r="C361" i="32"/>
  <c r="N360" i="32"/>
  <c r="M360" i="32"/>
  <c r="L360" i="32"/>
  <c r="K360" i="32"/>
  <c r="J360" i="32"/>
  <c r="I360" i="32"/>
  <c r="H360" i="32"/>
  <c r="G360" i="32"/>
  <c r="F360" i="32"/>
  <c r="E360" i="32"/>
  <c r="D360" i="32"/>
  <c r="C360" i="32"/>
  <c r="N359" i="32"/>
  <c r="M359" i="32"/>
  <c r="L359" i="32"/>
  <c r="K359" i="32"/>
  <c r="J359" i="32"/>
  <c r="I359" i="32"/>
  <c r="H359" i="32"/>
  <c r="G359" i="32"/>
  <c r="F359" i="32"/>
  <c r="E359" i="32"/>
  <c r="D359" i="32"/>
  <c r="C359" i="32"/>
  <c r="N358" i="32"/>
  <c r="M358" i="32"/>
  <c r="L358" i="32"/>
  <c r="K358" i="32"/>
  <c r="J358" i="32"/>
  <c r="I358" i="32"/>
  <c r="H358" i="32"/>
  <c r="G358" i="32"/>
  <c r="F358" i="32"/>
  <c r="E358" i="32"/>
  <c r="D358" i="32"/>
  <c r="C358" i="32"/>
  <c r="N357" i="32"/>
  <c r="M357" i="32"/>
  <c r="L357" i="32"/>
  <c r="K357" i="32"/>
  <c r="J357" i="32"/>
  <c r="I357" i="32"/>
  <c r="H357" i="32"/>
  <c r="G357" i="32"/>
  <c r="F357" i="32"/>
  <c r="E357" i="32"/>
  <c r="D357" i="32"/>
  <c r="C357" i="32"/>
  <c r="V356" i="32"/>
  <c r="U356" i="32"/>
  <c r="R356" i="32"/>
  <c r="Q356" i="32"/>
  <c r="P356" i="32"/>
  <c r="O356" i="32"/>
  <c r="M356" i="32"/>
  <c r="N356" i="32" a="1"/>
  <c r="N356" i="32"/>
  <c r="K356" i="32"/>
  <c r="L356" i="32" a="1"/>
  <c r="L356" i="32"/>
  <c r="I356" i="32"/>
  <c r="J356" i="32" a="1"/>
  <c r="J356" i="32"/>
  <c r="G356" i="32"/>
  <c r="H356" i="32" a="1"/>
  <c r="H356" i="32"/>
  <c r="E356" i="32"/>
  <c r="F356" i="32" a="1"/>
  <c r="F356" i="32"/>
  <c r="C356" i="32"/>
  <c r="D356" i="32" a="1"/>
  <c r="D356" i="32"/>
  <c r="N355" i="32"/>
  <c r="A350" i="32"/>
  <c r="M355" i="32"/>
  <c r="L355" i="32"/>
  <c r="K355" i="32"/>
  <c r="J355" i="32"/>
  <c r="I355" i="32"/>
  <c r="H355" i="32"/>
  <c r="G355" i="32"/>
  <c r="F355" i="32"/>
  <c r="E355" i="32"/>
  <c r="D355" i="32"/>
  <c r="C355" i="32"/>
  <c r="N354" i="32"/>
  <c r="M354" i="32"/>
  <c r="L354" i="32"/>
  <c r="K354" i="32"/>
  <c r="J354" i="32"/>
  <c r="I354" i="32"/>
  <c r="H354" i="32"/>
  <c r="G354" i="32"/>
  <c r="F354" i="32"/>
  <c r="E354" i="32"/>
  <c r="D354" i="32"/>
  <c r="C354" i="32"/>
  <c r="N353" i="32"/>
  <c r="M353" i="32"/>
  <c r="L353" i="32"/>
  <c r="K353" i="32"/>
  <c r="J353" i="32"/>
  <c r="I353" i="32"/>
  <c r="H353" i="32"/>
  <c r="G353" i="32"/>
  <c r="F353" i="32"/>
  <c r="E353" i="32"/>
  <c r="D353" i="32"/>
  <c r="C353" i="32"/>
  <c r="N352" i="32"/>
  <c r="M352" i="32"/>
  <c r="L352" i="32"/>
  <c r="K352" i="32"/>
  <c r="J352" i="32"/>
  <c r="I352" i="32"/>
  <c r="H352" i="32"/>
  <c r="G352" i="32"/>
  <c r="F352" i="32"/>
  <c r="E352" i="32"/>
  <c r="D352" i="32"/>
  <c r="C352" i="32"/>
  <c r="N351" i="32"/>
  <c r="M351" i="32"/>
  <c r="L351" i="32"/>
  <c r="K351" i="32"/>
  <c r="J351" i="32"/>
  <c r="I351" i="32"/>
  <c r="H351" i="32"/>
  <c r="G351" i="32"/>
  <c r="F351" i="32"/>
  <c r="E351" i="32"/>
  <c r="D351" i="32"/>
  <c r="C351" i="32"/>
  <c r="V350" i="32"/>
  <c r="U350" i="32"/>
  <c r="R350" i="32"/>
  <c r="Q350" i="32"/>
  <c r="P350" i="32"/>
  <c r="O350" i="32"/>
  <c r="N350" i="32" a="1"/>
  <c r="N350" i="32"/>
  <c r="M350" i="32"/>
  <c r="L350" i="32" a="1"/>
  <c r="L350" i="32"/>
  <c r="K350" i="32"/>
  <c r="J350" i="32" a="1"/>
  <c r="J350" i="32"/>
  <c r="I350" i="32"/>
  <c r="H350" i="32" a="1"/>
  <c r="H350" i="32"/>
  <c r="G350" i="32"/>
  <c r="F350" i="32" a="1"/>
  <c r="F350" i="32"/>
  <c r="E350" i="32"/>
  <c r="D350" i="32" a="1"/>
  <c r="D350" i="32"/>
  <c r="C350" i="32"/>
  <c r="N349" i="32"/>
  <c r="A344" i="32"/>
  <c r="M349" i="32"/>
  <c r="L349" i="32"/>
  <c r="K349" i="32"/>
  <c r="J349" i="32"/>
  <c r="I349" i="32"/>
  <c r="H349" i="32"/>
  <c r="G349" i="32"/>
  <c r="F349" i="32"/>
  <c r="E349" i="32"/>
  <c r="D349" i="32"/>
  <c r="C349" i="32"/>
  <c r="N348" i="32"/>
  <c r="M348" i="32"/>
  <c r="L348" i="32"/>
  <c r="K348" i="32"/>
  <c r="J348" i="32"/>
  <c r="I348" i="32"/>
  <c r="H348" i="32"/>
  <c r="G348" i="32"/>
  <c r="F348" i="32"/>
  <c r="E348" i="32"/>
  <c r="D348" i="32"/>
  <c r="C348" i="32"/>
  <c r="N347" i="32"/>
  <c r="M347" i="32"/>
  <c r="L347" i="32"/>
  <c r="K347" i="32"/>
  <c r="J347" i="32"/>
  <c r="I347" i="32"/>
  <c r="H347" i="32"/>
  <c r="G347" i="32"/>
  <c r="F347" i="32"/>
  <c r="E347" i="32"/>
  <c r="D347" i="32"/>
  <c r="C347" i="32"/>
  <c r="N346" i="32"/>
  <c r="M346" i="32"/>
  <c r="L346" i="32"/>
  <c r="K346" i="32"/>
  <c r="J346" i="32"/>
  <c r="I346" i="32"/>
  <c r="H346" i="32"/>
  <c r="G346" i="32"/>
  <c r="F346" i="32"/>
  <c r="E346" i="32"/>
  <c r="D346" i="32"/>
  <c r="C346" i="32"/>
  <c r="N345" i="32"/>
  <c r="M345" i="32"/>
  <c r="L345" i="32"/>
  <c r="K345" i="32"/>
  <c r="J345" i="32"/>
  <c r="I345" i="32"/>
  <c r="H345" i="32"/>
  <c r="G345" i="32"/>
  <c r="F345" i="32"/>
  <c r="E345" i="32"/>
  <c r="D345" i="32"/>
  <c r="C345" i="32"/>
  <c r="V344" i="32"/>
  <c r="U344" i="32"/>
  <c r="R344" i="32"/>
  <c r="Q344" i="32"/>
  <c r="P344" i="32"/>
  <c r="O344" i="32"/>
  <c r="M344" i="32"/>
  <c r="N344" i="32" a="1"/>
  <c r="N344" i="32"/>
  <c r="K344" i="32"/>
  <c r="L344" i="32" a="1"/>
  <c r="L344" i="32"/>
  <c r="I344" i="32"/>
  <c r="J344" i="32" a="1"/>
  <c r="J344" i="32"/>
  <c r="G344" i="32"/>
  <c r="H344" i="32" a="1"/>
  <c r="H344" i="32"/>
  <c r="E344" i="32"/>
  <c r="F344" i="32" a="1"/>
  <c r="F344" i="32"/>
  <c r="C344" i="32"/>
  <c r="D344" i="32" a="1"/>
  <c r="D344" i="32"/>
  <c r="N343" i="32"/>
  <c r="A338" i="32"/>
  <c r="M343" i="32"/>
  <c r="L343" i="32"/>
  <c r="K343" i="32"/>
  <c r="J343" i="32"/>
  <c r="I343" i="32"/>
  <c r="H343" i="32"/>
  <c r="G343" i="32"/>
  <c r="F343" i="32"/>
  <c r="E343" i="32"/>
  <c r="D343" i="32"/>
  <c r="C343" i="32"/>
  <c r="N342" i="32"/>
  <c r="M342" i="32"/>
  <c r="L342" i="32"/>
  <c r="K342" i="32"/>
  <c r="J342" i="32"/>
  <c r="I342" i="32"/>
  <c r="H342" i="32"/>
  <c r="G342" i="32"/>
  <c r="F342" i="32"/>
  <c r="E342" i="32"/>
  <c r="D342" i="32"/>
  <c r="C342" i="32"/>
  <c r="N341" i="32"/>
  <c r="M341" i="32"/>
  <c r="L341" i="32"/>
  <c r="K341" i="32"/>
  <c r="J341" i="32"/>
  <c r="I341" i="32"/>
  <c r="H341" i="32"/>
  <c r="G341" i="32"/>
  <c r="F341" i="32"/>
  <c r="E341" i="32"/>
  <c r="D341" i="32"/>
  <c r="C341" i="32"/>
  <c r="N340" i="32"/>
  <c r="M340" i="32"/>
  <c r="L340" i="32"/>
  <c r="K340" i="32"/>
  <c r="J340" i="32"/>
  <c r="I340" i="32"/>
  <c r="H340" i="32"/>
  <c r="G340" i="32"/>
  <c r="F340" i="32"/>
  <c r="E340" i="32"/>
  <c r="D340" i="32"/>
  <c r="C340" i="32"/>
  <c r="N339" i="32"/>
  <c r="M339" i="32"/>
  <c r="L339" i="32"/>
  <c r="K339" i="32"/>
  <c r="J339" i="32"/>
  <c r="I339" i="32"/>
  <c r="H339" i="32"/>
  <c r="G339" i="32"/>
  <c r="F339" i="32"/>
  <c r="E339" i="32"/>
  <c r="D339" i="32"/>
  <c r="C339" i="32"/>
  <c r="V338" i="32"/>
  <c r="U338" i="32"/>
  <c r="R338" i="32"/>
  <c r="Q338" i="32"/>
  <c r="P338" i="32"/>
  <c r="O338" i="32"/>
  <c r="M338" i="32"/>
  <c r="N338" i="32" a="1"/>
  <c r="N338" i="32"/>
  <c r="K338" i="32"/>
  <c r="L338" i="32" a="1"/>
  <c r="L338" i="32"/>
  <c r="I338" i="32"/>
  <c r="J338" i="32" a="1"/>
  <c r="J338" i="32"/>
  <c r="G338" i="32"/>
  <c r="H338" i="32" a="1"/>
  <c r="H338" i="32"/>
  <c r="E338" i="32"/>
  <c r="F338" i="32" a="1"/>
  <c r="F338" i="32"/>
  <c r="C338" i="32"/>
  <c r="D338" i="32" a="1"/>
  <c r="D338" i="32"/>
  <c r="N337" i="32"/>
  <c r="A332" i="32"/>
  <c r="M337" i="32"/>
  <c r="L337" i="32"/>
  <c r="K337" i="32"/>
  <c r="J337" i="32"/>
  <c r="I337" i="32"/>
  <c r="H337" i="32"/>
  <c r="G337" i="32"/>
  <c r="F337" i="32"/>
  <c r="E337" i="32"/>
  <c r="D337" i="32"/>
  <c r="C337" i="32"/>
  <c r="N336" i="32"/>
  <c r="M336" i="32"/>
  <c r="L336" i="32"/>
  <c r="K336" i="32"/>
  <c r="J336" i="32"/>
  <c r="I336" i="32"/>
  <c r="H336" i="32"/>
  <c r="G336" i="32"/>
  <c r="F336" i="32"/>
  <c r="E336" i="32"/>
  <c r="D336" i="32"/>
  <c r="C336" i="32"/>
  <c r="N335" i="32"/>
  <c r="M335" i="32"/>
  <c r="L335" i="32"/>
  <c r="K335" i="32"/>
  <c r="J335" i="32"/>
  <c r="I335" i="32"/>
  <c r="H335" i="32"/>
  <c r="G335" i="32"/>
  <c r="F335" i="32"/>
  <c r="E335" i="32"/>
  <c r="D335" i="32"/>
  <c r="C335" i="32"/>
  <c r="N334" i="32"/>
  <c r="M334" i="32"/>
  <c r="L334" i="32"/>
  <c r="K334" i="32"/>
  <c r="J334" i="32"/>
  <c r="I334" i="32"/>
  <c r="H334" i="32"/>
  <c r="G334" i="32"/>
  <c r="F334" i="32"/>
  <c r="E334" i="32"/>
  <c r="D334" i="32"/>
  <c r="C334" i="32"/>
  <c r="N333" i="32"/>
  <c r="M333" i="32"/>
  <c r="L333" i="32"/>
  <c r="K333" i="32"/>
  <c r="J333" i="32"/>
  <c r="I333" i="32"/>
  <c r="H333" i="32"/>
  <c r="G333" i="32"/>
  <c r="F333" i="32"/>
  <c r="E333" i="32"/>
  <c r="D333" i="32"/>
  <c r="C333" i="32"/>
  <c r="V332" i="32"/>
  <c r="U332" i="32"/>
  <c r="R332" i="32"/>
  <c r="Q332" i="32"/>
  <c r="P332" i="32"/>
  <c r="O332" i="32"/>
  <c r="M332" i="32"/>
  <c r="N332" i="32" a="1"/>
  <c r="N332" i="32"/>
  <c r="K332" i="32"/>
  <c r="L332" i="32" a="1"/>
  <c r="L332" i="32"/>
  <c r="I332" i="32"/>
  <c r="J332" i="32" a="1"/>
  <c r="J332" i="32"/>
  <c r="G332" i="32"/>
  <c r="H332" i="32" a="1"/>
  <c r="H332" i="32"/>
  <c r="E332" i="32"/>
  <c r="F332" i="32" a="1"/>
  <c r="F332" i="32"/>
  <c r="C332" i="32"/>
  <c r="D332" i="32" a="1"/>
  <c r="D332" i="32"/>
  <c r="N331" i="32"/>
  <c r="A326" i="32"/>
  <c r="M331" i="32"/>
  <c r="L331" i="32"/>
  <c r="K331" i="32"/>
  <c r="J331" i="32"/>
  <c r="I331" i="32"/>
  <c r="H331" i="32"/>
  <c r="G331" i="32"/>
  <c r="F331" i="32"/>
  <c r="E331" i="32"/>
  <c r="D331" i="32"/>
  <c r="C331" i="32"/>
  <c r="N330" i="32"/>
  <c r="M330" i="32"/>
  <c r="L330" i="32"/>
  <c r="K330" i="32"/>
  <c r="J330" i="32"/>
  <c r="I330" i="32"/>
  <c r="H330" i="32"/>
  <c r="G330" i="32"/>
  <c r="F330" i="32"/>
  <c r="E330" i="32"/>
  <c r="D330" i="32"/>
  <c r="C330" i="32"/>
  <c r="N329" i="32"/>
  <c r="M329" i="32"/>
  <c r="L329" i="32"/>
  <c r="K329" i="32"/>
  <c r="J329" i="32"/>
  <c r="I329" i="32"/>
  <c r="H329" i="32"/>
  <c r="G329" i="32"/>
  <c r="F329" i="32"/>
  <c r="E329" i="32"/>
  <c r="D329" i="32"/>
  <c r="C329" i="32"/>
  <c r="N328" i="32"/>
  <c r="M328" i="32"/>
  <c r="L328" i="32"/>
  <c r="K328" i="32"/>
  <c r="J328" i="32"/>
  <c r="I328" i="32"/>
  <c r="H328" i="32"/>
  <c r="G328" i="32"/>
  <c r="F328" i="32"/>
  <c r="E328" i="32"/>
  <c r="D328" i="32"/>
  <c r="C328" i="32"/>
  <c r="N327" i="32"/>
  <c r="M327" i="32"/>
  <c r="L327" i="32"/>
  <c r="K327" i="32"/>
  <c r="J327" i="32"/>
  <c r="I327" i="32"/>
  <c r="H327" i="32"/>
  <c r="G327" i="32"/>
  <c r="F327" i="32"/>
  <c r="E327" i="32"/>
  <c r="D327" i="32"/>
  <c r="C327" i="32"/>
  <c r="V326" i="32"/>
  <c r="U326" i="32"/>
  <c r="R326" i="32"/>
  <c r="Q326" i="32"/>
  <c r="P326" i="32"/>
  <c r="O326" i="32"/>
  <c r="M326" i="32"/>
  <c r="N326" i="32" a="1"/>
  <c r="N326" i="32"/>
  <c r="K326" i="32"/>
  <c r="L326" i="32" a="1"/>
  <c r="L326" i="32"/>
  <c r="I326" i="32"/>
  <c r="J326" i="32" a="1"/>
  <c r="J326" i="32"/>
  <c r="G326" i="32"/>
  <c r="H326" i="32" a="1"/>
  <c r="H326" i="32"/>
  <c r="E326" i="32"/>
  <c r="F326" i="32" a="1"/>
  <c r="F326" i="32"/>
  <c r="C326" i="32"/>
  <c r="D326" i="32" a="1"/>
  <c r="D326" i="32"/>
  <c r="N325" i="32"/>
  <c r="A320" i="32"/>
  <c r="M325" i="32"/>
  <c r="L325" i="32"/>
  <c r="K325" i="32"/>
  <c r="J325" i="32"/>
  <c r="I325" i="32"/>
  <c r="H325" i="32"/>
  <c r="G325" i="32"/>
  <c r="F325" i="32"/>
  <c r="E325" i="32"/>
  <c r="D325" i="32"/>
  <c r="C325" i="32"/>
  <c r="N324" i="32"/>
  <c r="M324" i="32"/>
  <c r="L324" i="32"/>
  <c r="K324" i="32"/>
  <c r="J324" i="32"/>
  <c r="I324" i="32"/>
  <c r="H324" i="32"/>
  <c r="G324" i="32"/>
  <c r="F324" i="32"/>
  <c r="E324" i="32"/>
  <c r="D324" i="32"/>
  <c r="C324" i="32"/>
  <c r="N323" i="32"/>
  <c r="M323" i="32"/>
  <c r="L323" i="32"/>
  <c r="K323" i="32"/>
  <c r="J323" i="32"/>
  <c r="I323" i="32"/>
  <c r="H323" i="32"/>
  <c r="G323" i="32"/>
  <c r="F323" i="32"/>
  <c r="E323" i="32"/>
  <c r="D323" i="32"/>
  <c r="C323" i="32"/>
  <c r="N322" i="32"/>
  <c r="M322" i="32"/>
  <c r="L322" i="32"/>
  <c r="K322" i="32"/>
  <c r="J322" i="32"/>
  <c r="I322" i="32"/>
  <c r="H322" i="32"/>
  <c r="G322" i="32"/>
  <c r="F322" i="32"/>
  <c r="E322" i="32"/>
  <c r="D322" i="32"/>
  <c r="C322" i="32"/>
  <c r="N321" i="32"/>
  <c r="M321" i="32"/>
  <c r="L321" i="32"/>
  <c r="K321" i="32"/>
  <c r="J321" i="32"/>
  <c r="I321" i="32"/>
  <c r="H321" i="32"/>
  <c r="G321" i="32"/>
  <c r="F321" i="32"/>
  <c r="E321" i="32"/>
  <c r="D321" i="32"/>
  <c r="C321" i="32"/>
  <c r="V320" i="32"/>
  <c r="U320" i="32"/>
  <c r="R320" i="32"/>
  <c r="Q320" i="32"/>
  <c r="P320" i="32"/>
  <c r="O320" i="32"/>
  <c r="M320" i="32"/>
  <c r="N320" i="32" a="1"/>
  <c r="N320" i="32"/>
  <c r="K320" i="32"/>
  <c r="L320" i="32" a="1"/>
  <c r="L320" i="32"/>
  <c r="I320" i="32"/>
  <c r="J320" i="32" a="1"/>
  <c r="J320" i="32"/>
  <c r="G320" i="32"/>
  <c r="H320" i="32" a="1"/>
  <c r="H320" i="32"/>
  <c r="E320" i="32"/>
  <c r="F320" i="32" a="1"/>
  <c r="F320" i="32"/>
  <c r="C320" i="32"/>
  <c r="D320" i="32" a="1"/>
  <c r="D320" i="32"/>
  <c r="N319" i="32"/>
  <c r="A314" i="32"/>
  <c r="M319" i="32"/>
  <c r="L319" i="32"/>
  <c r="K319" i="32"/>
  <c r="J319" i="32"/>
  <c r="I319" i="32"/>
  <c r="H319" i="32"/>
  <c r="G319" i="32"/>
  <c r="F319" i="32"/>
  <c r="E319" i="32"/>
  <c r="D319" i="32"/>
  <c r="C319" i="32"/>
  <c r="N318" i="32"/>
  <c r="M318" i="32"/>
  <c r="L318" i="32"/>
  <c r="K318" i="32"/>
  <c r="J318" i="32"/>
  <c r="I318" i="32"/>
  <c r="H318" i="32"/>
  <c r="G318" i="32"/>
  <c r="F318" i="32"/>
  <c r="E318" i="32"/>
  <c r="D318" i="32"/>
  <c r="C318" i="32"/>
  <c r="N317" i="32"/>
  <c r="M317" i="32"/>
  <c r="L317" i="32"/>
  <c r="K317" i="32"/>
  <c r="J317" i="32"/>
  <c r="I317" i="32"/>
  <c r="H317" i="32"/>
  <c r="G317" i="32"/>
  <c r="F317" i="32"/>
  <c r="E317" i="32"/>
  <c r="D317" i="32"/>
  <c r="C317" i="32"/>
  <c r="N316" i="32"/>
  <c r="M316" i="32"/>
  <c r="L316" i="32"/>
  <c r="K316" i="32"/>
  <c r="J316" i="32"/>
  <c r="I316" i="32"/>
  <c r="H316" i="32"/>
  <c r="G316" i="32"/>
  <c r="F316" i="32"/>
  <c r="E316" i="32"/>
  <c r="D316" i="32"/>
  <c r="C316" i="32"/>
  <c r="N315" i="32"/>
  <c r="M315" i="32"/>
  <c r="L315" i="32"/>
  <c r="K315" i="32"/>
  <c r="J315" i="32"/>
  <c r="I315" i="32"/>
  <c r="H315" i="32"/>
  <c r="G315" i="32"/>
  <c r="F315" i="32"/>
  <c r="E315" i="32"/>
  <c r="D315" i="32"/>
  <c r="C315" i="32"/>
  <c r="V314" i="32"/>
  <c r="U314" i="32"/>
  <c r="R314" i="32"/>
  <c r="Q314" i="32"/>
  <c r="P314" i="32"/>
  <c r="O314" i="32"/>
  <c r="M314" i="32"/>
  <c r="N314" i="32" a="1"/>
  <c r="N314" i="32"/>
  <c r="K314" i="32"/>
  <c r="L314" i="32" a="1"/>
  <c r="L314" i="32"/>
  <c r="I314" i="32"/>
  <c r="J314" i="32" a="1"/>
  <c r="J314" i="32"/>
  <c r="G314" i="32"/>
  <c r="H314" i="32" a="1"/>
  <c r="H314" i="32"/>
  <c r="E314" i="32"/>
  <c r="F314" i="32" a="1"/>
  <c r="F314" i="32"/>
  <c r="C314" i="32"/>
  <c r="D314" i="32" a="1"/>
  <c r="D314" i="32"/>
  <c r="N313" i="32"/>
  <c r="A308" i="32"/>
  <c r="M313" i="32"/>
  <c r="L313" i="32"/>
  <c r="K313" i="32"/>
  <c r="J313" i="32"/>
  <c r="I313" i="32"/>
  <c r="H313" i="32"/>
  <c r="G313" i="32"/>
  <c r="F313" i="32"/>
  <c r="E313" i="32"/>
  <c r="D313" i="32"/>
  <c r="C313" i="32"/>
  <c r="N312" i="32"/>
  <c r="M312" i="32"/>
  <c r="L312" i="32"/>
  <c r="K312" i="32"/>
  <c r="J312" i="32"/>
  <c r="I312" i="32"/>
  <c r="H312" i="32"/>
  <c r="G312" i="32"/>
  <c r="F312" i="32"/>
  <c r="E312" i="32"/>
  <c r="D312" i="32"/>
  <c r="C312" i="32"/>
  <c r="N311" i="32"/>
  <c r="M311" i="32"/>
  <c r="L311" i="32"/>
  <c r="K311" i="32"/>
  <c r="J311" i="32"/>
  <c r="I311" i="32"/>
  <c r="H311" i="32"/>
  <c r="G311" i="32"/>
  <c r="F311" i="32"/>
  <c r="E311" i="32"/>
  <c r="D311" i="32"/>
  <c r="C311" i="32"/>
  <c r="N310" i="32"/>
  <c r="M310" i="32"/>
  <c r="L310" i="32"/>
  <c r="K310" i="32"/>
  <c r="J310" i="32"/>
  <c r="I310" i="32"/>
  <c r="H310" i="32"/>
  <c r="G310" i="32"/>
  <c r="F310" i="32"/>
  <c r="E310" i="32"/>
  <c r="D310" i="32"/>
  <c r="C310" i="32"/>
  <c r="N309" i="32"/>
  <c r="M309" i="32"/>
  <c r="L309" i="32"/>
  <c r="K309" i="32"/>
  <c r="J309" i="32"/>
  <c r="I309" i="32"/>
  <c r="H309" i="32"/>
  <c r="G309" i="32"/>
  <c r="F309" i="32"/>
  <c r="E309" i="32"/>
  <c r="D309" i="32"/>
  <c r="C309" i="32"/>
  <c r="V308" i="32"/>
  <c r="U308" i="32"/>
  <c r="R308" i="32"/>
  <c r="Q308" i="32"/>
  <c r="P308" i="32"/>
  <c r="O308" i="32"/>
  <c r="M308" i="32"/>
  <c r="N308" i="32" a="1"/>
  <c r="N308" i="32"/>
  <c r="K308" i="32"/>
  <c r="L308" i="32" a="1"/>
  <c r="L308" i="32"/>
  <c r="I308" i="32"/>
  <c r="J308" i="32" a="1"/>
  <c r="J308" i="32"/>
  <c r="G308" i="32"/>
  <c r="H308" i="32" a="1"/>
  <c r="H308" i="32"/>
  <c r="E308" i="32"/>
  <c r="F308" i="32" a="1"/>
  <c r="F308" i="32"/>
  <c r="C308" i="32"/>
  <c r="D308" i="32" a="1"/>
  <c r="D308" i="32"/>
  <c r="N307" i="32"/>
  <c r="A302" i="32"/>
  <c r="M307" i="32"/>
  <c r="L307" i="32"/>
  <c r="K307" i="32"/>
  <c r="J307" i="32"/>
  <c r="I307" i="32"/>
  <c r="H307" i="32"/>
  <c r="G307" i="32"/>
  <c r="F307" i="32"/>
  <c r="E307" i="32"/>
  <c r="D307" i="32"/>
  <c r="C307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N304" i="32"/>
  <c r="M304" i="32"/>
  <c r="L304" i="32"/>
  <c r="K304" i="32"/>
  <c r="J304" i="32"/>
  <c r="I304" i="32"/>
  <c r="H304" i="32"/>
  <c r="G304" i="32"/>
  <c r="F304" i="32"/>
  <c r="E304" i="32"/>
  <c r="D304" i="32"/>
  <c r="C304" i="32"/>
  <c r="N303" i="32"/>
  <c r="M303" i="32"/>
  <c r="L303" i="32"/>
  <c r="K303" i="32"/>
  <c r="J303" i="32"/>
  <c r="I303" i="32"/>
  <c r="H303" i="32"/>
  <c r="G303" i="32"/>
  <c r="F303" i="32"/>
  <c r="E303" i="32"/>
  <c r="D303" i="32"/>
  <c r="C303" i="32"/>
  <c r="V302" i="32"/>
  <c r="U302" i="32"/>
  <c r="R302" i="32"/>
  <c r="Q302" i="32"/>
  <c r="P302" i="32"/>
  <c r="O302" i="32"/>
  <c r="M302" i="32"/>
  <c r="N302" i="32" a="1"/>
  <c r="N302" i="32"/>
  <c r="K302" i="32"/>
  <c r="L302" i="32" a="1"/>
  <c r="L302" i="32"/>
  <c r="I302" i="32"/>
  <c r="J302" i="32" a="1"/>
  <c r="J302" i="32"/>
  <c r="G302" i="32"/>
  <c r="H302" i="32" a="1"/>
  <c r="H302" i="32"/>
  <c r="E302" i="32"/>
  <c r="F302" i="32" a="1"/>
  <c r="F302" i="32"/>
  <c r="C302" i="32"/>
  <c r="D302" i="32" a="1"/>
  <c r="D302" i="32"/>
  <c r="N301" i="32"/>
  <c r="A296" i="32"/>
  <c r="M301" i="32"/>
  <c r="L301" i="32"/>
  <c r="K301" i="32"/>
  <c r="J301" i="32"/>
  <c r="I301" i="32"/>
  <c r="H301" i="32"/>
  <c r="G301" i="32"/>
  <c r="F301" i="32"/>
  <c r="E301" i="32"/>
  <c r="D301" i="32"/>
  <c r="C301" i="32"/>
  <c r="N300" i="32"/>
  <c r="M300" i="32"/>
  <c r="L300" i="32"/>
  <c r="K300" i="32"/>
  <c r="J300" i="32"/>
  <c r="I300" i="32"/>
  <c r="H300" i="32"/>
  <c r="G300" i="32"/>
  <c r="F300" i="32"/>
  <c r="E300" i="32"/>
  <c r="D300" i="32"/>
  <c r="C300" i="32"/>
  <c r="N299" i="32"/>
  <c r="M299" i="32"/>
  <c r="L299" i="32"/>
  <c r="K299" i="32"/>
  <c r="J299" i="32"/>
  <c r="I299" i="32"/>
  <c r="H299" i="32"/>
  <c r="G299" i="32"/>
  <c r="F299" i="32"/>
  <c r="E299" i="32"/>
  <c r="D299" i="32"/>
  <c r="C299" i="32"/>
  <c r="N298" i="32"/>
  <c r="M298" i="32"/>
  <c r="L298" i="32"/>
  <c r="K298" i="32"/>
  <c r="J298" i="32"/>
  <c r="I298" i="32"/>
  <c r="H298" i="32"/>
  <c r="G298" i="32"/>
  <c r="F298" i="32"/>
  <c r="E298" i="32"/>
  <c r="D298" i="32"/>
  <c r="C298" i="32"/>
  <c r="N297" i="32"/>
  <c r="M297" i="32"/>
  <c r="L297" i="32"/>
  <c r="K297" i="32"/>
  <c r="J297" i="32"/>
  <c r="I297" i="32"/>
  <c r="H297" i="32"/>
  <c r="G297" i="32"/>
  <c r="F297" i="32"/>
  <c r="E297" i="32"/>
  <c r="D297" i="32"/>
  <c r="C297" i="32"/>
  <c r="V296" i="32"/>
  <c r="U296" i="32"/>
  <c r="R296" i="32"/>
  <c r="Q296" i="32"/>
  <c r="P296" i="32"/>
  <c r="O296" i="32"/>
  <c r="M296" i="32"/>
  <c r="N296" i="32" a="1"/>
  <c r="N296" i="32"/>
  <c r="K296" i="32"/>
  <c r="L296" i="32" a="1"/>
  <c r="L296" i="32"/>
  <c r="I296" i="32"/>
  <c r="J296" i="32" a="1"/>
  <c r="J296" i="32"/>
  <c r="G296" i="32"/>
  <c r="H296" i="32" a="1"/>
  <c r="H296" i="32"/>
  <c r="E296" i="32"/>
  <c r="F296" i="32" a="1"/>
  <c r="F296" i="32"/>
  <c r="C296" i="32"/>
  <c r="D296" i="32" a="1"/>
  <c r="D296" i="32"/>
  <c r="N295" i="32"/>
  <c r="A290" i="32"/>
  <c r="M295" i="32"/>
  <c r="L295" i="32"/>
  <c r="K295" i="32"/>
  <c r="J295" i="32"/>
  <c r="I295" i="32"/>
  <c r="H295" i="32"/>
  <c r="G295" i="32"/>
  <c r="F295" i="32"/>
  <c r="E295" i="32"/>
  <c r="D295" i="32"/>
  <c r="C295" i="32"/>
  <c r="N294" i="32"/>
  <c r="M294" i="32"/>
  <c r="L294" i="32"/>
  <c r="K294" i="32"/>
  <c r="J294" i="32"/>
  <c r="I294" i="32"/>
  <c r="H294" i="32"/>
  <c r="G294" i="32"/>
  <c r="F294" i="32"/>
  <c r="E294" i="32"/>
  <c r="D294" i="32"/>
  <c r="C294" i="32"/>
  <c r="N293" i="32"/>
  <c r="M293" i="32"/>
  <c r="L293" i="32"/>
  <c r="K293" i="32"/>
  <c r="J293" i="32"/>
  <c r="I293" i="32"/>
  <c r="H293" i="32"/>
  <c r="G293" i="32"/>
  <c r="F293" i="32"/>
  <c r="E293" i="32"/>
  <c r="D293" i="32"/>
  <c r="C293" i="32"/>
  <c r="N292" i="32"/>
  <c r="M292" i="32"/>
  <c r="L292" i="32"/>
  <c r="K292" i="32"/>
  <c r="J292" i="32"/>
  <c r="I292" i="32"/>
  <c r="H292" i="32"/>
  <c r="G292" i="32"/>
  <c r="F292" i="32"/>
  <c r="E292" i="32"/>
  <c r="D292" i="32"/>
  <c r="C292" i="32"/>
  <c r="N291" i="32"/>
  <c r="M291" i="32"/>
  <c r="L291" i="32"/>
  <c r="K291" i="32"/>
  <c r="J291" i="32"/>
  <c r="I291" i="32"/>
  <c r="H291" i="32"/>
  <c r="G291" i="32"/>
  <c r="F291" i="32"/>
  <c r="E291" i="32"/>
  <c r="D291" i="32"/>
  <c r="C291" i="32"/>
  <c r="V290" i="32"/>
  <c r="U290" i="32"/>
  <c r="R290" i="32"/>
  <c r="Q290" i="32"/>
  <c r="P290" i="32"/>
  <c r="O290" i="32"/>
  <c r="M290" i="32"/>
  <c r="N290" i="32" a="1"/>
  <c r="N290" i="32"/>
  <c r="K290" i="32"/>
  <c r="L290" i="32" a="1"/>
  <c r="L290" i="32"/>
  <c r="I290" i="32"/>
  <c r="J290" i="32" a="1"/>
  <c r="J290" i="32"/>
  <c r="G290" i="32"/>
  <c r="H290" i="32" a="1"/>
  <c r="H290" i="32"/>
  <c r="E290" i="32"/>
  <c r="F290" i="32" a="1"/>
  <c r="F290" i="32"/>
  <c r="C290" i="32"/>
  <c r="D290" i="32" a="1"/>
  <c r="D290" i="32"/>
  <c r="N289" i="32"/>
  <c r="A284" i="32"/>
  <c r="M289" i="32"/>
  <c r="L289" i="32"/>
  <c r="K289" i="32"/>
  <c r="J289" i="32"/>
  <c r="I289" i="32"/>
  <c r="H289" i="32"/>
  <c r="G289" i="32"/>
  <c r="F289" i="32"/>
  <c r="E289" i="32"/>
  <c r="D289" i="32"/>
  <c r="C289" i="32"/>
  <c r="N288" i="32"/>
  <c r="M288" i="32"/>
  <c r="L288" i="32"/>
  <c r="K288" i="32"/>
  <c r="J288" i="32"/>
  <c r="I288" i="32"/>
  <c r="H288" i="32"/>
  <c r="G288" i="32"/>
  <c r="F288" i="32"/>
  <c r="E288" i="32"/>
  <c r="D288" i="32"/>
  <c r="C288" i="32"/>
  <c r="N287" i="32"/>
  <c r="M287" i="32"/>
  <c r="L287" i="32"/>
  <c r="K287" i="32"/>
  <c r="J287" i="32"/>
  <c r="I287" i="32"/>
  <c r="H287" i="32"/>
  <c r="G287" i="32"/>
  <c r="F287" i="32"/>
  <c r="E287" i="32"/>
  <c r="D287" i="32"/>
  <c r="C287" i="32"/>
  <c r="N286" i="32"/>
  <c r="M286" i="32"/>
  <c r="L286" i="32"/>
  <c r="K286" i="32"/>
  <c r="J286" i="32"/>
  <c r="I286" i="32"/>
  <c r="H286" i="32"/>
  <c r="G286" i="32"/>
  <c r="F286" i="32"/>
  <c r="E286" i="32"/>
  <c r="D286" i="32"/>
  <c r="C286" i="32"/>
  <c r="N285" i="32"/>
  <c r="M285" i="32"/>
  <c r="L285" i="32"/>
  <c r="K285" i="32"/>
  <c r="J285" i="32"/>
  <c r="I285" i="32"/>
  <c r="H285" i="32"/>
  <c r="G285" i="32"/>
  <c r="F285" i="32"/>
  <c r="E285" i="32"/>
  <c r="D285" i="32"/>
  <c r="C285" i="32"/>
  <c r="V284" i="32"/>
  <c r="U284" i="32"/>
  <c r="R284" i="32"/>
  <c r="Q284" i="32"/>
  <c r="P284" i="32"/>
  <c r="O284" i="32"/>
  <c r="M284" i="32"/>
  <c r="N284" i="32" a="1"/>
  <c r="N284" i="32"/>
  <c r="K284" i="32"/>
  <c r="L284" i="32" a="1"/>
  <c r="L284" i="32"/>
  <c r="I284" i="32"/>
  <c r="J284" i="32" a="1"/>
  <c r="J284" i="32"/>
  <c r="G284" i="32"/>
  <c r="H284" i="32" a="1"/>
  <c r="H284" i="32"/>
  <c r="E284" i="32"/>
  <c r="F284" i="32" a="1"/>
  <c r="F284" i="32"/>
  <c r="C284" i="32"/>
  <c r="D284" i="32" a="1"/>
  <c r="D284" i="32"/>
  <c r="N283" i="32"/>
  <c r="A278" i="32"/>
  <c r="M283" i="32"/>
  <c r="L283" i="32"/>
  <c r="K283" i="32"/>
  <c r="J283" i="32"/>
  <c r="I283" i="32"/>
  <c r="H283" i="32"/>
  <c r="G283" i="32"/>
  <c r="F283" i="32"/>
  <c r="E283" i="32"/>
  <c r="D283" i="32"/>
  <c r="C283" i="32"/>
  <c r="N282" i="32"/>
  <c r="M282" i="32"/>
  <c r="L282" i="32"/>
  <c r="K282" i="32"/>
  <c r="J282" i="32"/>
  <c r="I282" i="32"/>
  <c r="H282" i="32"/>
  <c r="G282" i="32"/>
  <c r="F282" i="32"/>
  <c r="E282" i="32"/>
  <c r="D282" i="32"/>
  <c r="C282" i="32"/>
  <c r="N281" i="32"/>
  <c r="M281" i="32"/>
  <c r="L281" i="32"/>
  <c r="K281" i="32"/>
  <c r="J281" i="32"/>
  <c r="I281" i="32"/>
  <c r="H281" i="32"/>
  <c r="G281" i="32"/>
  <c r="F281" i="32"/>
  <c r="E281" i="32"/>
  <c r="D281" i="32"/>
  <c r="C281" i="32"/>
  <c r="N280" i="32"/>
  <c r="M280" i="32"/>
  <c r="L280" i="32"/>
  <c r="K280" i="32"/>
  <c r="J280" i="32"/>
  <c r="I280" i="32"/>
  <c r="H280" i="32"/>
  <c r="G280" i="32"/>
  <c r="F280" i="32"/>
  <c r="E280" i="32"/>
  <c r="D280" i="32"/>
  <c r="C280" i="32"/>
  <c r="N279" i="32"/>
  <c r="M279" i="32"/>
  <c r="L279" i="32"/>
  <c r="K279" i="32"/>
  <c r="J279" i="32"/>
  <c r="I279" i="32"/>
  <c r="H279" i="32"/>
  <c r="G279" i="32"/>
  <c r="F279" i="32"/>
  <c r="E279" i="32"/>
  <c r="D279" i="32"/>
  <c r="C279" i="32"/>
  <c r="V278" i="32"/>
  <c r="U278" i="32"/>
  <c r="R278" i="32"/>
  <c r="Q278" i="32"/>
  <c r="P278" i="32"/>
  <c r="O278" i="32"/>
  <c r="M278" i="32"/>
  <c r="N278" i="32" a="1"/>
  <c r="N278" i="32"/>
  <c r="K278" i="32"/>
  <c r="L278" i="32" a="1"/>
  <c r="L278" i="32"/>
  <c r="I278" i="32"/>
  <c r="J278" i="32" a="1"/>
  <c r="J278" i="32"/>
  <c r="G278" i="32"/>
  <c r="H278" i="32" a="1"/>
  <c r="H278" i="32"/>
  <c r="E278" i="32"/>
  <c r="F278" i="32" a="1"/>
  <c r="F278" i="32"/>
  <c r="C278" i="32"/>
  <c r="D278" i="32" a="1"/>
  <c r="D278" i="32"/>
  <c r="N277" i="32"/>
  <c r="A272" i="32"/>
  <c r="M277" i="32"/>
  <c r="L277" i="32"/>
  <c r="K277" i="32"/>
  <c r="J277" i="32"/>
  <c r="I277" i="32"/>
  <c r="H277" i="32"/>
  <c r="G277" i="32"/>
  <c r="F277" i="32"/>
  <c r="E277" i="32"/>
  <c r="D277" i="32"/>
  <c r="C277" i="32"/>
  <c r="N276" i="32"/>
  <c r="M276" i="32"/>
  <c r="L276" i="32"/>
  <c r="K276" i="32"/>
  <c r="J276" i="32"/>
  <c r="I276" i="32"/>
  <c r="H276" i="32"/>
  <c r="G276" i="32"/>
  <c r="F276" i="32"/>
  <c r="E276" i="32"/>
  <c r="D276" i="32"/>
  <c r="C276" i="32"/>
  <c r="N275" i="32"/>
  <c r="M275" i="32"/>
  <c r="L275" i="32"/>
  <c r="K275" i="32"/>
  <c r="J275" i="32"/>
  <c r="I275" i="32"/>
  <c r="H275" i="32"/>
  <c r="G275" i="32"/>
  <c r="F275" i="32"/>
  <c r="E275" i="32"/>
  <c r="D275" i="32"/>
  <c r="C275" i="32"/>
  <c r="N274" i="32"/>
  <c r="M274" i="32"/>
  <c r="L274" i="32"/>
  <c r="K274" i="32"/>
  <c r="J274" i="32"/>
  <c r="I274" i="32"/>
  <c r="H274" i="32"/>
  <c r="G274" i="32"/>
  <c r="F274" i="32"/>
  <c r="E274" i="32"/>
  <c r="D274" i="32"/>
  <c r="C274" i="32"/>
  <c r="N273" i="32"/>
  <c r="M273" i="32"/>
  <c r="L273" i="32"/>
  <c r="K273" i="32"/>
  <c r="J273" i="32"/>
  <c r="I273" i="32"/>
  <c r="H273" i="32"/>
  <c r="G273" i="32"/>
  <c r="F273" i="32"/>
  <c r="E273" i="32"/>
  <c r="D273" i="32"/>
  <c r="C273" i="32"/>
  <c r="V272" i="32"/>
  <c r="U272" i="32"/>
  <c r="R272" i="32"/>
  <c r="Q272" i="32"/>
  <c r="P272" i="32"/>
  <c r="O272" i="32"/>
  <c r="M272" i="32"/>
  <c r="N272" i="32" a="1"/>
  <c r="N272" i="32"/>
  <c r="K272" i="32"/>
  <c r="L272" i="32" a="1"/>
  <c r="L272" i="32"/>
  <c r="I272" i="32"/>
  <c r="J272" i="32" a="1"/>
  <c r="J272" i="32"/>
  <c r="G272" i="32"/>
  <c r="H272" i="32" a="1"/>
  <c r="H272" i="32"/>
  <c r="E272" i="32"/>
  <c r="F272" i="32" a="1"/>
  <c r="F272" i="32"/>
  <c r="C272" i="32"/>
  <c r="D272" i="32" a="1"/>
  <c r="D272" i="32"/>
  <c r="N271" i="32"/>
  <c r="A266" i="32"/>
  <c r="M271" i="32"/>
  <c r="L271" i="32"/>
  <c r="K271" i="32"/>
  <c r="J271" i="32"/>
  <c r="I271" i="32"/>
  <c r="H271" i="32"/>
  <c r="G271" i="32"/>
  <c r="F271" i="32"/>
  <c r="E271" i="32"/>
  <c r="D271" i="32"/>
  <c r="C271" i="32"/>
  <c r="N270" i="32"/>
  <c r="M270" i="32"/>
  <c r="L270" i="32"/>
  <c r="K270" i="32"/>
  <c r="J270" i="32"/>
  <c r="I270" i="32"/>
  <c r="H270" i="32"/>
  <c r="G270" i="32"/>
  <c r="F270" i="32"/>
  <c r="E270" i="32"/>
  <c r="D270" i="32"/>
  <c r="C270" i="32"/>
  <c r="N269" i="32"/>
  <c r="M269" i="32"/>
  <c r="L269" i="32"/>
  <c r="K269" i="32"/>
  <c r="J269" i="32"/>
  <c r="I269" i="32"/>
  <c r="H269" i="32"/>
  <c r="G269" i="32"/>
  <c r="F269" i="32"/>
  <c r="E269" i="32"/>
  <c r="D269" i="32"/>
  <c r="C269" i="32"/>
  <c r="N268" i="32"/>
  <c r="M268" i="32"/>
  <c r="L268" i="32"/>
  <c r="K268" i="32"/>
  <c r="J268" i="32"/>
  <c r="I268" i="32"/>
  <c r="H268" i="32"/>
  <c r="G268" i="32"/>
  <c r="F268" i="32"/>
  <c r="E268" i="32"/>
  <c r="D268" i="32"/>
  <c r="C268" i="32"/>
  <c r="N267" i="32"/>
  <c r="M267" i="32"/>
  <c r="L267" i="32"/>
  <c r="K267" i="32"/>
  <c r="J267" i="32"/>
  <c r="I267" i="32"/>
  <c r="H267" i="32"/>
  <c r="G267" i="32"/>
  <c r="F267" i="32"/>
  <c r="E267" i="32"/>
  <c r="D267" i="32"/>
  <c r="C267" i="32"/>
  <c r="V266" i="32"/>
  <c r="U266" i="32"/>
  <c r="R266" i="32"/>
  <c r="Q266" i="32"/>
  <c r="P266" i="32"/>
  <c r="O266" i="32"/>
  <c r="M266" i="32"/>
  <c r="N266" i="32" a="1"/>
  <c r="N266" i="32"/>
  <c r="K266" i="32"/>
  <c r="L266" i="32" a="1"/>
  <c r="L266" i="32"/>
  <c r="I266" i="32"/>
  <c r="J266" i="32" a="1"/>
  <c r="J266" i="32"/>
  <c r="G266" i="32"/>
  <c r="H266" i="32" a="1"/>
  <c r="H266" i="32"/>
  <c r="E266" i="32"/>
  <c r="F266" i="32" a="1"/>
  <c r="F266" i="32"/>
  <c r="C266" i="32"/>
  <c r="D266" i="32" a="1"/>
  <c r="D266" i="32"/>
  <c r="N265" i="32"/>
  <c r="A260" i="32"/>
  <c r="M265" i="32"/>
  <c r="L265" i="32"/>
  <c r="K265" i="32"/>
  <c r="J265" i="32"/>
  <c r="I265" i="32"/>
  <c r="H265" i="32"/>
  <c r="G265" i="32"/>
  <c r="F265" i="32"/>
  <c r="E265" i="32"/>
  <c r="D265" i="32"/>
  <c r="C265" i="32"/>
  <c r="N264" i="32"/>
  <c r="M264" i="32"/>
  <c r="L264" i="32"/>
  <c r="K264" i="32"/>
  <c r="J264" i="32"/>
  <c r="I264" i="32"/>
  <c r="H264" i="32"/>
  <c r="G264" i="32"/>
  <c r="F264" i="32"/>
  <c r="E264" i="32"/>
  <c r="D264" i="32"/>
  <c r="C264" i="32"/>
  <c r="N263" i="32"/>
  <c r="M263" i="32"/>
  <c r="L263" i="32"/>
  <c r="K263" i="32"/>
  <c r="J263" i="32"/>
  <c r="I263" i="32"/>
  <c r="H263" i="32"/>
  <c r="G263" i="32"/>
  <c r="F263" i="32"/>
  <c r="E263" i="32"/>
  <c r="D263" i="32"/>
  <c r="C263" i="32"/>
  <c r="N262" i="32"/>
  <c r="M262" i="32"/>
  <c r="L262" i="32"/>
  <c r="K262" i="32"/>
  <c r="J262" i="32"/>
  <c r="I262" i="32"/>
  <c r="H262" i="32"/>
  <c r="G262" i="32"/>
  <c r="F262" i="32"/>
  <c r="E262" i="32"/>
  <c r="D262" i="32"/>
  <c r="C262" i="32"/>
  <c r="N261" i="32"/>
  <c r="M261" i="32"/>
  <c r="L261" i="32"/>
  <c r="K261" i="32"/>
  <c r="J261" i="32"/>
  <c r="I261" i="32"/>
  <c r="H261" i="32"/>
  <c r="G261" i="32"/>
  <c r="F261" i="32"/>
  <c r="E261" i="32"/>
  <c r="D261" i="32"/>
  <c r="C261" i="32"/>
  <c r="V260" i="32"/>
  <c r="U260" i="32"/>
  <c r="R260" i="32"/>
  <c r="Q260" i="32"/>
  <c r="P260" i="32"/>
  <c r="O260" i="32"/>
  <c r="M260" i="32"/>
  <c r="N260" i="32" a="1"/>
  <c r="N260" i="32"/>
  <c r="K260" i="32"/>
  <c r="L260" i="32" a="1"/>
  <c r="L260" i="32"/>
  <c r="I260" i="32"/>
  <c r="J260" i="32" a="1"/>
  <c r="J260" i="32"/>
  <c r="G260" i="32"/>
  <c r="H260" i="32" a="1"/>
  <c r="H260" i="32"/>
  <c r="E260" i="32"/>
  <c r="F260" i="32" a="1"/>
  <c r="F260" i="32"/>
  <c r="C260" i="32"/>
  <c r="D260" i="32" a="1"/>
  <c r="D260" i="32"/>
  <c r="N259" i="32"/>
  <c r="A254" i="32"/>
  <c r="M259" i="32"/>
  <c r="L259" i="32"/>
  <c r="K259" i="32"/>
  <c r="J259" i="32"/>
  <c r="I259" i="32"/>
  <c r="H259" i="32"/>
  <c r="G259" i="32"/>
  <c r="F259" i="32"/>
  <c r="E259" i="32"/>
  <c r="D259" i="32"/>
  <c r="C259" i="32"/>
  <c r="N258" i="32"/>
  <c r="M258" i="32"/>
  <c r="L258" i="32"/>
  <c r="K258" i="32"/>
  <c r="J258" i="32"/>
  <c r="I258" i="32"/>
  <c r="H258" i="32"/>
  <c r="G258" i="32"/>
  <c r="F258" i="32"/>
  <c r="E258" i="32"/>
  <c r="D258" i="32"/>
  <c r="C258" i="32"/>
  <c r="N257" i="32"/>
  <c r="M257" i="32"/>
  <c r="L257" i="32"/>
  <c r="K257" i="32"/>
  <c r="J257" i="32"/>
  <c r="I257" i="32"/>
  <c r="H257" i="32"/>
  <c r="G257" i="32"/>
  <c r="F257" i="32"/>
  <c r="E257" i="32"/>
  <c r="D257" i="32"/>
  <c r="C257" i="32"/>
  <c r="N256" i="32"/>
  <c r="M256" i="32"/>
  <c r="L256" i="32"/>
  <c r="K256" i="32"/>
  <c r="J256" i="32"/>
  <c r="I256" i="32"/>
  <c r="H256" i="32"/>
  <c r="G256" i="32"/>
  <c r="F256" i="32"/>
  <c r="E256" i="32"/>
  <c r="D256" i="32"/>
  <c r="C256" i="32"/>
  <c r="N255" i="32"/>
  <c r="M255" i="32"/>
  <c r="L255" i="32"/>
  <c r="K255" i="32"/>
  <c r="J255" i="32"/>
  <c r="I255" i="32"/>
  <c r="H255" i="32"/>
  <c r="G255" i="32"/>
  <c r="F255" i="32"/>
  <c r="E255" i="32"/>
  <c r="D255" i="32"/>
  <c r="C255" i="32"/>
  <c r="V254" i="32"/>
  <c r="U254" i="32"/>
  <c r="R254" i="32"/>
  <c r="Q254" i="32"/>
  <c r="P254" i="32"/>
  <c r="O254" i="32"/>
  <c r="M254" i="32"/>
  <c r="N254" i="32" a="1"/>
  <c r="N254" i="32"/>
  <c r="K254" i="32"/>
  <c r="L254" i="32" a="1"/>
  <c r="L254" i="32"/>
  <c r="I254" i="32"/>
  <c r="J254" i="32" a="1"/>
  <c r="J254" i="32"/>
  <c r="G254" i="32"/>
  <c r="H254" i="32" a="1"/>
  <c r="H254" i="32"/>
  <c r="E254" i="32"/>
  <c r="F254" i="32" a="1"/>
  <c r="F254" i="32"/>
  <c r="C254" i="32"/>
  <c r="D254" i="32" a="1"/>
  <c r="D254" i="32"/>
  <c r="N253" i="32"/>
  <c r="A248" i="32"/>
  <c r="M253" i="32"/>
  <c r="L253" i="32"/>
  <c r="K253" i="32"/>
  <c r="J253" i="32"/>
  <c r="I253" i="32"/>
  <c r="H253" i="32"/>
  <c r="G253" i="32"/>
  <c r="F253" i="32"/>
  <c r="E253" i="32"/>
  <c r="D253" i="32"/>
  <c r="C253" i="32"/>
  <c r="N252" i="32"/>
  <c r="M252" i="32"/>
  <c r="L252" i="32"/>
  <c r="K252" i="32"/>
  <c r="J252" i="32"/>
  <c r="I252" i="32"/>
  <c r="H252" i="32"/>
  <c r="G252" i="32"/>
  <c r="F252" i="32"/>
  <c r="E252" i="32"/>
  <c r="D252" i="32"/>
  <c r="C252" i="32"/>
  <c r="N251" i="32"/>
  <c r="M251" i="32"/>
  <c r="L251" i="32"/>
  <c r="K251" i="32"/>
  <c r="J251" i="32"/>
  <c r="I251" i="32"/>
  <c r="H251" i="32"/>
  <c r="G251" i="32"/>
  <c r="F251" i="32"/>
  <c r="E251" i="32"/>
  <c r="D251" i="32"/>
  <c r="C251" i="32"/>
  <c r="N250" i="32"/>
  <c r="M250" i="32"/>
  <c r="L250" i="32"/>
  <c r="K250" i="32"/>
  <c r="J250" i="32"/>
  <c r="I250" i="32"/>
  <c r="H250" i="32"/>
  <c r="G250" i="32"/>
  <c r="F250" i="32"/>
  <c r="E250" i="32"/>
  <c r="D250" i="32"/>
  <c r="C250" i="32"/>
  <c r="N249" i="32"/>
  <c r="M249" i="32"/>
  <c r="L249" i="32"/>
  <c r="K249" i="32"/>
  <c r="J249" i="32"/>
  <c r="I249" i="32"/>
  <c r="H249" i="32"/>
  <c r="G249" i="32"/>
  <c r="F249" i="32"/>
  <c r="E249" i="32"/>
  <c r="D249" i="32"/>
  <c r="C249" i="32"/>
  <c r="V248" i="32"/>
  <c r="U248" i="32"/>
  <c r="R248" i="32"/>
  <c r="Q248" i="32"/>
  <c r="P248" i="32"/>
  <c r="O248" i="32"/>
  <c r="M248" i="32"/>
  <c r="N248" i="32" a="1"/>
  <c r="N248" i="32"/>
  <c r="K248" i="32"/>
  <c r="L248" i="32" a="1"/>
  <c r="L248" i="32"/>
  <c r="I248" i="32"/>
  <c r="J248" i="32" a="1"/>
  <c r="J248" i="32"/>
  <c r="G248" i="32"/>
  <c r="H248" i="32" a="1"/>
  <c r="H248" i="32"/>
  <c r="E248" i="32"/>
  <c r="F248" i="32" a="1"/>
  <c r="F248" i="32"/>
  <c r="C248" i="32"/>
  <c r="D248" i="32" a="1"/>
  <c r="D248" i="32"/>
  <c r="N247" i="32"/>
  <c r="A242" i="32"/>
  <c r="M247" i="32"/>
  <c r="L247" i="32"/>
  <c r="K247" i="32"/>
  <c r="J247" i="32"/>
  <c r="I247" i="32"/>
  <c r="H247" i="32"/>
  <c r="G247" i="32"/>
  <c r="F247" i="32"/>
  <c r="E247" i="32"/>
  <c r="D247" i="32"/>
  <c r="C247" i="32"/>
  <c r="N246" i="32"/>
  <c r="M246" i="32"/>
  <c r="L246" i="32"/>
  <c r="K246" i="32"/>
  <c r="J246" i="32"/>
  <c r="I246" i="32"/>
  <c r="H246" i="32"/>
  <c r="G246" i="32"/>
  <c r="F246" i="32"/>
  <c r="E246" i="32"/>
  <c r="D246" i="32"/>
  <c r="C246" i="32"/>
  <c r="N245" i="32"/>
  <c r="M245" i="32"/>
  <c r="L245" i="32"/>
  <c r="K245" i="32"/>
  <c r="J245" i="32"/>
  <c r="I245" i="32"/>
  <c r="H245" i="32"/>
  <c r="G245" i="32"/>
  <c r="F245" i="32"/>
  <c r="E245" i="32"/>
  <c r="D245" i="32"/>
  <c r="C245" i="32"/>
  <c r="N244" i="32"/>
  <c r="M244" i="32"/>
  <c r="L244" i="32"/>
  <c r="K244" i="32"/>
  <c r="J244" i="32"/>
  <c r="I244" i="32"/>
  <c r="H244" i="32"/>
  <c r="G244" i="32"/>
  <c r="F244" i="32"/>
  <c r="E244" i="32"/>
  <c r="D244" i="32"/>
  <c r="C244" i="32"/>
  <c r="N243" i="32"/>
  <c r="M243" i="32"/>
  <c r="L243" i="32"/>
  <c r="K243" i="32"/>
  <c r="J243" i="32"/>
  <c r="I243" i="32"/>
  <c r="H243" i="32"/>
  <c r="G243" i="32"/>
  <c r="F243" i="32"/>
  <c r="E243" i="32"/>
  <c r="D243" i="32"/>
  <c r="C243" i="32"/>
  <c r="V242" i="32"/>
  <c r="U242" i="32"/>
  <c r="R242" i="32"/>
  <c r="Q242" i="32"/>
  <c r="P242" i="32"/>
  <c r="O242" i="32"/>
  <c r="M242" i="32"/>
  <c r="N242" i="32" a="1"/>
  <c r="N242" i="32"/>
  <c r="K242" i="32"/>
  <c r="L242" i="32" a="1"/>
  <c r="L242" i="32"/>
  <c r="I242" i="32"/>
  <c r="J242" i="32" a="1"/>
  <c r="J242" i="32"/>
  <c r="G242" i="32"/>
  <c r="H242" i="32" a="1"/>
  <c r="H242" i="32"/>
  <c r="E242" i="32"/>
  <c r="F242" i="32" a="1"/>
  <c r="F242" i="32"/>
  <c r="C242" i="32"/>
  <c r="D242" i="32" a="1"/>
  <c r="D242" i="32"/>
  <c r="N241" i="32"/>
  <c r="A236" i="32"/>
  <c r="M241" i="32"/>
  <c r="L241" i="32"/>
  <c r="K241" i="32"/>
  <c r="J241" i="32"/>
  <c r="I241" i="32"/>
  <c r="H241" i="32"/>
  <c r="G241" i="32"/>
  <c r="F241" i="32"/>
  <c r="E241" i="32"/>
  <c r="D241" i="32"/>
  <c r="C241" i="32"/>
  <c r="N240" i="32"/>
  <c r="M240" i="32"/>
  <c r="L240" i="32"/>
  <c r="K240" i="32"/>
  <c r="J240" i="32"/>
  <c r="I240" i="32"/>
  <c r="H240" i="32"/>
  <c r="G240" i="32"/>
  <c r="F240" i="32"/>
  <c r="E240" i="32"/>
  <c r="D240" i="32"/>
  <c r="C240" i="32"/>
  <c r="N239" i="32"/>
  <c r="M239" i="32"/>
  <c r="L239" i="32"/>
  <c r="K239" i="32"/>
  <c r="J239" i="32"/>
  <c r="I239" i="32"/>
  <c r="H239" i="32"/>
  <c r="G239" i="32"/>
  <c r="F239" i="32"/>
  <c r="E239" i="32"/>
  <c r="D239" i="32"/>
  <c r="C239" i="32"/>
  <c r="N238" i="32"/>
  <c r="M238" i="32"/>
  <c r="L238" i="32"/>
  <c r="K238" i="32"/>
  <c r="J238" i="32"/>
  <c r="I238" i="32"/>
  <c r="H238" i="32"/>
  <c r="G238" i="32"/>
  <c r="F238" i="32"/>
  <c r="E238" i="32"/>
  <c r="D238" i="32"/>
  <c r="C238" i="32"/>
  <c r="N237" i="32"/>
  <c r="M237" i="32"/>
  <c r="L237" i="32"/>
  <c r="K237" i="32"/>
  <c r="J237" i="32"/>
  <c r="I237" i="32"/>
  <c r="H237" i="32"/>
  <c r="G237" i="32"/>
  <c r="F237" i="32"/>
  <c r="E237" i="32"/>
  <c r="D237" i="32"/>
  <c r="C237" i="32"/>
  <c r="V236" i="32"/>
  <c r="U236" i="32"/>
  <c r="R236" i="32"/>
  <c r="Q236" i="32"/>
  <c r="P236" i="32"/>
  <c r="O236" i="32"/>
  <c r="M236" i="32"/>
  <c r="N236" i="32" a="1"/>
  <c r="N236" i="32"/>
  <c r="K236" i="32"/>
  <c r="L236" i="32" a="1"/>
  <c r="L236" i="32"/>
  <c r="I236" i="32"/>
  <c r="J236" i="32" a="1"/>
  <c r="J236" i="32"/>
  <c r="G236" i="32"/>
  <c r="H236" i="32" a="1"/>
  <c r="H236" i="32"/>
  <c r="E236" i="32"/>
  <c r="F236" i="32" a="1"/>
  <c r="F236" i="32"/>
  <c r="C236" i="32"/>
  <c r="D236" i="32" a="1"/>
  <c r="D236" i="32"/>
  <c r="N235" i="32"/>
  <c r="A230" i="32"/>
  <c r="M235" i="32"/>
  <c r="L235" i="32"/>
  <c r="K235" i="32"/>
  <c r="J235" i="32"/>
  <c r="I235" i="32"/>
  <c r="H235" i="32"/>
  <c r="G235" i="32"/>
  <c r="F235" i="32"/>
  <c r="E235" i="32"/>
  <c r="D235" i="32"/>
  <c r="C235" i="32"/>
  <c r="N234" i="32"/>
  <c r="M234" i="32"/>
  <c r="L234" i="32"/>
  <c r="K234" i="32"/>
  <c r="J234" i="32"/>
  <c r="I234" i="32"/>
  <c r="H234" i="32"/>
  <c r="G234" i="32"/>
  <c r="F234" i="32"/>
  <c r="E234" i="32"/>
  <c r="D234" i="32"/>
  <c r="C234" i="32"/>
  <c r="N233" i="32"/>
  <c r="M233" i="32"/>
  <c r="L233" i="32"/>
  <c r="K233" i="32"/>
  <c r="J233" i="32"/>
  <c r="I233" i="32"/>
  <c r="H233" i="32"/>
  <c r="G233" i="32"/>
  <c r="F233" i="32"/>
  <c r="E233" i="32"/>
  <c r="D233" i="32"/>
  <c r="C233" i="32"/>
  <c r="N232" i="32"/>
  <c r="M232" i="32"/>
  <c r="L232" i="32"/>
  <c r="K232" i="32"/>
  <c r="J232" i="32"/>
  <c r="I232" i="32"/>
  <c r="H232" i="32"/>
  <c r="G232" i="32"/>
  <c r="F232" i="32"/>
  <c r="E232" i="32"/>
  <c r="D232" i="32"/>
  <c r="C232" i="32"/>
  <c r="N231" i="32"/>
  <c r="M231" i="32"/>
  <c r="L231" i="32"/>
  <c r="K231" i="32"/>
  <c r="J231" i="32"/>
  <c r="I231" i="32"/>
  <c r="H231" i="32"/>
  <c r="G231" i="32"/>
  <c r="F231" i="32"/>
  <c r="E231" i="32"/>
  <c r="D231" i="32"/>
  <c r="C231" i="32"/>
  <c r="V230" i="32"/>
  <c r="U230" i="32"/>
  <c r="R230" i="32"/>
  <c r="Q230" i="32"/>
  <c r="P230" i="32"/>
  <c r="O230" i="32"/>
  <c r="M230" i="32"/>
  <c r="N230" i="32" a="1"/>
  <c r="N230" i="32"/>
  <c r="K230" i="32"/>
  <c r="L230" i="32" a="1"/>
  <c r="L230" i="32"/>
  <c r="I230" i="32"/>
  <c r="J230" i="32" a="1"/>
  <c r="J230" i="32"/>
  <c r="G230" i="32"/>
  <c r="H230" i="32" a="1"/>
  <c r="H230" i="32"/>
  <c r="E230" i="32"/>
  <c r="F230" i="32" a="1"/>
  <c r="F230" i="32"/>
  <c r="C230" i="32"/>
  <c r="D230" i="32" a="1"/>
  <c r="D230" i="32"/>
  <c r="N229" i="32"/>
  <c r="A224" i="32"/>
  <c r="M229" i="32"/>
  <c r="L229" i="32"/>
  <c r="K229" i="32"/>
  <c r="J229" i="32"/>
  <c r="I229" i="32"/>
  <c r="H229" i="32"/>
  <c r="G229" i="32"/>
  <c r="F229" i="32"/>
  <c r="E229" i="32"/>
  <c r="D229" i="32"/>
  <c r="C229" i="32"/>
  <c r="N228" i="32"/>
  <c r="M228" i="32"/>
  <c r="L228" i="32"/>
  <c r="K228" i="32"/>
  <c r="J228" i="32"/>
  <c r="I228" i="32"/>
  <c r="H228" i="32"/>
  <c r="G228" i="32"/>
  <c r="F228" i="32"/>
  <c r="E228" i="32"/>
  <c r="D228" i="32"/>
  <c r="C228" i="32"/>
  <c r="N227" i="32"/>
  <c r="M227" i="32"/>
  <c r="L227" i="32"/>
  <c r="K227" i="32"/>
  <c r="J227" i="32"/>
  <c r="I227" i="32"/>
  <c r="H227" i="32"/>
  <c r="G227" i="32"/>
  <c r="F227" i="32"/>
  <c r="E227" i="32"/>
  <c r="D227" i="32"/>
  <c r="C227" i="32"/>
  <c r="N226" i="32"/>
  <c r="M226" i="32"/>
  <c r="L226" i="32"/>
  <c r="K226" i="32"/>
  <c r="J226" i="32"/>
  <c r="I226" i="32"/>
  <c r="H226" i="32"/>
  <c r="G226" i="32"/>
  <c r="F226" i="32"/>
  <c r="E226" i="32"/>
  <c r="D226" i="32"/>
  <c r="C226" i="32"/>
  <c r="N225" i="32"/>
  <c r="M225" i="32"/>
  <c r="L225" i="32"/>
  <c r="K225" i="32"/>
  <c r="J225" i="32"/>
  <c r="I225" i="32"/>
  <c r="H225" i="32"/>
  <c r="G225" i="32"/>
  <c r="F225" i="32"/>
  <c r="E225" i="32"/>
  <c r="D225" i="32"/>
  <c r="C225" i="32"/>
  <c r="V224" i="32"/>
  <c r="U224" i="32"/>
  <c r="R224" i="32"/>
  <c r="Q224" i="32"/>
  <c r="P224" i="32"/>
  <c r="O224" i="32"/>
  <c r="M224" i="32"/>
  <c r="N224" i="32" a="1"/>
  <c r="N224" i="32"/>
  <c r="K224" i="32"/>
  <c r="L224" i="32" a="1"/>
  <c r="L224" i="32"/>
  <c r="I224" i="32"/>
  <c r="J224" i="32" a="1"/>
  <c r="J224" i="32"/>
  <c r="G224" i="32"/>
  <c r="H224" i="32" a="1"/>
  <c r="H224" i="32"/>
  <c r="E224" i="32"/>
  <c r="F224" i="32" a="1"/>
  <c r="F224" i="32"/>
  <c r="C224" i="32"/>
  <c r="D224" i="32" a="1"/>
  <c r="D224" i="32"/>
  <c r="N223" i="32"/>
  <c r="A218" i="32"/>
  <c r="M223" i="32"/>
  <c r="L223" i="32"/>
  <c r="K223" i="32"/>
  <c r="J223" i="32"/>
  <c r="I223" i="32"/>
  <c r="H223" i="32"/>
  <c r="G223" i="32"/>
  <c r="F223" i="32"/>
  <c r="E223" i="32"/>
  <c r="D223" i="32"/>
  <c r="C223" i="32"/>
  <c r="N222" i="32"/>
  <c r="M222" i="32"/>
  <c r="L222" i="32"/>
  <c r="K222" i="32"/>
  <c r="J222" i="32"/>
  <c r="I222" i="32"/>
  <c r="H222" i="32"/>
  <c r="G222" i="32"/>
  <c r="F222" i="32"/>
  <c r="E222" i="32"/>
  <c r="D222" i="32"/>
  <c r="C222" i="32"/>
  <c r="N221" i="32"/>
  <c r="M221" i="32"/>
  <c r="L221" i="32"/>
  <c r="K221" i="32"/>
  <c r="J221" i="32"/>
  <c r="I221" i="32"/>
  <c r="H221" i="32"/>
  <c r="G221" i="32"/>
  <c r="F221" i="32"/>
  <c r="E221" i="32"/>
  <c r="D221" i="32"/>
  <c r="C221" i="32"/>
  <c r="N220" i="32"/>
  <c r="M220" i="32"/>
  <c r="L220" i="32"/>
  <c r="K220" i="32"/>
  <c r="J220" i="32"/>
  <c r="I220" i="32"/>
  <c r="H220" i="32"/>
  <c r="G220" i="32"/>
  <c r="F220" i="32"/>
  <c r="E220" i="32"/>
  <c r="D220" i="32"/>
  <c r="C220" i="32"/>
  <c r="N219" i="32"/>
  <c r="M219" i="32"/>
  <c r="L219" i="32"/>
  <c r="K219" i="32"/>
  <c r="J219" i="32"/>
  <c r="I219" i="32"/>
  <c r="H219" i="32"/>
  <c r="G219" i="32"/>
  <c r="F219" i="32"/>
  <c r="E219" i="32"/>
  <c r="D219" i="32"/>
  <c r="C219" i="32"/>
  <c r="V218" i="32"/>
  <c r="U218" i="32"/>
  <c r="R218" i="32"/>
  <c r="Q218" i="32"/>
  <c r="P218" i="32"/>
  <c r="O218" i="32"/>
  <c r="M218" i="32"/>
  <c r="N218" i="32" a="1"/>
  <c r="N218" i="32"/>
  <c r="K218" i="32"/>
  <c r="L218" i="32" a="1"/>
  <c r="L218" i="32"/>
  <c r="I218" i="32"/>
  <c r="J218" i="32" a="1"/>
  <c r="J218" i="32"/>
  <c r="G218" i="32"/>
  <c r="H218" i="32" a="1"/>
  <c r="H218" i="32"/>
  <c r="E218" i="32"/>
  <c r="F218" i="32" a="1"/>
  <c r="F218" i="32"/>
  <c r="C218" i="32"/>
  <c r="D218" i="32" a="1"/>
  <c r="D218" i="32"/>
  <c r="N217" i="32"/>
  <c r="A212" i="32"/>
  <c r="M217" i="32"/>
  <c r="L217" i="32"/>
  <c r="K217" i="32"/>
  <c r="J217" i="32"/>
  <c r="I217" i="32"/>
  <c r="H217" i="32"/>
  <c r="G217" i="32"/>
  <c r="F217" i="32"/>
  <c r="E217" i="32"/>
  <c r="D217" i="32"/>
  <c r="C217" i="32"/>
  <c r="N216" i="32"/>
  <c r="M216" i="32"/>
  <c r="L216" i="32"/>
  <c r="K216" i="32"/>
  <c r="J216" i="32"/>
  <c r="I216" i="32"/>
  <c r="H216" i="32"/>
  <c r="G216" i="32"/>
  <c r="F216" i="32"/>
  <c r="E216" i="32"/>
  <c r="D216" i="32"/>
  <c r="C216" i="32"/>
  <c r="N215" i="32"/>
  <c r="M215" i="32"/>
  <c r="L215" i="32"/>
  <c r="K215" i="32"/>
  <c r="J215" i="32"/>
  <c r="I215" i="32"/>
  <c r="H215" i="32"/>
  <c r="G215" i="32"/>
  <c r="F215" i="32"/>
  <c r="E215" i="32"/>
  <c r="D215" i="32"/>
  <c r="C215" i="32"/>
  <c r="N214" i="32"/>
  <c r="M214" i="32"/>
  <c r="L214" i="32"/>
  <c r="K214" i="32"/>
  <c r="J214" i="32"/>
  <c r="I214" i="32"/>
  <c r="H214" i="32"/>
  <c r="G214" i="32"/>
  <c r="F214" i="32"/>
  <c r="E214" i="32"/>
  <c r="D214" i="32"/>
  <c r="C214" i="32"/>
  <c r="N213" i="32"/>
  <c r="M213" i="32"/>
  <c r="L213" i="32"/>
  <c r="K213" i="32"/>
  <c r="J213" i="32"/>
  <c r="I213" i="32"/>
  <c r="H213" i="32"/>
  <c r="G213" i="32"/>
  <c r="F213" i="32"/>
  <c r="E213" i="32"/>
  <c r="D213" i="32"/>
  <c r="C213" i="32"/>
  <c r="V212" i="32"/>
  <c r="U212" i="32"/>
  <c r="R212" i="32"/>
  <c r="Q212" i="32"/>
  <c r="P212" i="32"/>
  <c r="O212" i="32"/>
  <c r="M212" i="32"/>
  <c r="N212" i="32" a="1"/>
  <c r="N212" i="32"/>
  <c r="K212" i="32"/>
  <c r="L212" i="32" a="1"/>
  <c r="L212" i="32"/>
  <c r="I212" i="32"/>
  <c r="J212" i="32" a="1"/>
  <c r="J212" i="32"/>
  <c r="G212" i="32"/>
  <c r="H212" i="32" a="1"/>
  <c r="H212" i="32"/>
  <c r="E212" i="32"/>
  <c r="F212" i="32" a="1"/>
  <c r="F212" i="32"/>
  <c r="C212" i="32"/>
  <c r="D212" i="32" a="1"/>
  <c r="D212" i="32"/>
  <c r="N211" i="32"/>
  <c r="A206" i="32"/>
  <c r="M211" i="32"/>
  <c r="L211" i="32"/>
  <c r="K211" i="32"/>
  <c r="J211" i="32"/>
  <c r="I211" i="32"/>
  <c r="H211" i="32"/>
  <c r="G211" i="32"/>
  <c r="F211" i="32"/>
  <c r="E211" i="32"/>
  <c r="D211" i="32"/>
  <c r="C211" i="32"/>
  <c r="N210" i="32"/>
  <c r="M210" i="32"/>
  <c r="L210" i="32"/>
  <c r="K210" i="32"/>
  <c r="J210" i="32"/>
  <c r="I210" i="32"/>
  <c r="H210" i="32"/>
  <c r="G210" i="32"/>
  <c r="F210" i="32"/>
  <c r="E210" i="32"/>
  <c r="D210" i="32"/>
  <c r="C210" i="32"/>
  <c r="N209" i="32"/>
  <c r="M209" i="32"/>
  <c r="L209" i="32"/>
  <c r="K209" i="32"/>
  <c r="J209" i="32"/>
  <c r="I209" i="32"/>
  <c r="H209" i="32"/>
  <c r="G209" i="32"/>
  <c r="F209" i="32"/>
  <c r="E209" i="32"/>
  <c r="D209" i="32"/>
  <c r="C209" i="32"/>
  <c r="N208" i="32"/>
  <c r="M208" i="32"/>
  <c r="L208" i="32"/>
  <c r="K208" i="32"/>
  <c r="J208" i="32"/>
  <c r="I208" i="32"/>
  <c r="H208" i="32"/>
  <c r="G208" i="32"/>
  <c r="F208" i="32"/>
  <c r="E208" i="32"/>
  <c r="D208" i="32"/>
  <c r="C208" i="32"/>
  <c r="N207" i="32"/>
  <c r="M207" i="32"/>
  <c r="L207" i="32"/>
  <c r="K207" i="32"/>
  <c r="J207" i="32"/>
  <c r="I207" i="32"/>
  <c r="H207" i="32"/>
  <c r="G207" i="32"/>
  <c r="F207" i="32"/>
  <c r="E207" i="32"/>
  <c r="D207" i="32"/>
  <c r="C207" i="32"/>
  <c r="V206" i="32"/>
  <c r="U206" i="32"/>
  <c r="R206" i="32"/>
  <c r="Q206" i="32"/>
  <c r="P206" i="32"/>
  <c r="O206" i="32"/>
  <c r="M206" i="32"/>
  <c r="N206" i="32" a="1"/>
  <c r="N206" i="32"/>
  <c r="K206" i="32"/>
  <c r="L206" i="32" a="1"/>
  <c r="L206" i="32"/>
  <c r="I206" i="32"/>
  <c r="J206" i="32" a="1"/>
  <c r="J206" i="32"/>
  <c r="G206" i="32"/>
  <c r="H206" i="32" a="1"/>
  <c r="H206" i="32"/>
  <c r="E206" i="32"/>
  <c r="F206" i="32" a="1"/>
  <c r="F206" i="32"/>
  <c r="C206" i="32"/>
  <c r="D206" i="32" a="1"/>
  <c r="D206" i="32"/>
  <c r="N205" i="32"/>
  <c r="A200" i="32"/>
  <c r="M205" i="32"/>
  <c r="L205" i="32"/>
  <c r="K205" i="32"/>
  <c r="J205" i="32"/>
  <c r="I205" i="32"/>
  <c r="H205" i="32"/>
  <c r="G205" i="32"/>
  <c r="F205" i="32"/>
  <c r="E205" i="32"/>
  <c r="D205" i="32"/>
  <c r="C205" i="32"/>
  <c r="N204" i="32"/>
  <c r="M204" i="32"/>
  <c r="L204" i="32"/>
  <c r="K204" i="32"/>
  <c r="J204" i="32"/>
  <c r="I204" i="32"/>
  <c r="H204" i="32"/>
  <c r="G204" i="32"/>
  <c r="F204" i="32"/>
  <c r="E204" i="32"/>
  <c r="D204" i="32"/>
  <c r="C204" i="32"/>
  <c r="N203" i="32"/>
  <c r="M203" i="32"/>
  <c r="L203" i="32"/>
  <c r="K203" i="32"/>
  <c r="J203" i="32"/>
  <c r="I203" i="32"/>
  <c r="H203" i="32"/>
  <c r="G203" i="32"/>
  <c r="F203" i="32"/>
  <c r="E203" i="32"/>
  <c r="D203" i="32"/>
  <c r="C203" i="32"/>
  <c r="N202" i="32"/>
  <c r="M202" i="32"/>
  <c r="L202" i="32"/>
  <c r="K202" i="32"/>
  <c r="J202" i="32"/>
  <c r="I202" i="32"/>
  <c r="H202" i="32"/>
  <c r="G202" i="32"/>
  <c r="F202" i="32"/>
  <c r="E202" i="32"/>
  <c r="D202" i="32"/>
  <c r="C202" i="32"/>
  <c r="N201" i="32"/>
  <c r="M201" i="32"/>
  <c r="L201" i="32"/>
  <c r="K201" i="32"/>
  <c r="J201" i="32"/>
  <c r="I201" i="32"/>
  <c r="H201" i="32"/>
  <c r="G201" i="32"/>
  <c r="F201" i="32"/>
  <c r="E201" i="32"/>
  <c r="D201" i="32"/>
  <c r="C201" i="32"/>
  <c r="V200" i="32"/>
  <c r="U200" i="32"/>
  <c r="R200" i="32"/>
  <c r="Q200" i="32"/>
  <c r="P200" i="32"/>
  <c r="O200" i="32"/>
  <c r="M200" i="32"/>
  <c r="N200" i="32" a="1"/>
  <c r="N200" i="32"/>
  <c r="K200" i="32"/>
  <c r="L200" i="32" a="1"/>
  <c r="L200" i="32"/>
  <c r="I200" i="32"/>
  <c r="J200" i="32" a="1"/>
  <c r="J200" i="32"/>
  <c r="G200" i="32"/>
  <c r="H200" i="32" a="1"/>
  <c r="H200" i="32"/>
  <c r="E200" i="32"/>
  <c r="F200" i="32" a="1"/>
  <c r="F200" i="32"/>
  <c r="C200" i="32"/>
  <c r="D200" i="32" a="1"/>
  <c r="D200" i="32"/>
  <c r="N199" i="32"/>
  <c r="A194" i="32"/>
  <c r="M199" i="32"/>
  <c r="L199" i="32"/>
  <c r="K199" i="32"/>
  <c r="J199" i="32"/>
  <c r="I199" i="32"/>
  <c r="H199" i="32"/>
  <c r="G199" i="32"/>
  <c r="F199" i="32"/>
  <c r="E199" i="32"/>
  <c r="D199" i="32"/>
  <c r="C199" i="32"/>
  <c r="N198" i="32"/>
  <c r="M198" i="32"/>
  <c r="L198" i="32"/>
  <c r="K198" i="32"/>
  <c r="J198" i="32"/>
  <c r="I198" i="32"/>
  <c r="H198" i="32"/>
  <c r="G198" i="32"/>
  <c r="F198" i="32"/>
  <c r="E198" i="32"/>
  <c r="D198" i="32"/>
  <c r="C198" i="32"/>
  <c r="N197" i="32"/>
  <c r="M197" i="32"/>
  <c r="L197" i="32"/>
  <c r="K197" i="32"/>
  <c r="J197" i="32"/>
  <c r="I197" i="32"/>
  <c r="H197" i="32"/>
  <c r="G197" i="32"/>
  <c r="F197" i="32"/>
  <c r="E197" i="32"/>
  <c r="D197" i="32"/>
  <c r="C197" i="32"/>
  <c r="N196" i="32"/>
  <c r="M196" i="32"/>
  <c r="L196" i="32"/>
  <c r="K196" i="32"/>
  <c r="J196" i="32"/>
  <c r="I196" i="32"/>
  <c r="H196" i="32"/>
  <c r="G196" i="32"/>
  <c r="F196" i="32"/>
  <c r="E196" i="32"/>
  <c r="D196" i="32"/>
  <c r="C196" i="32"/>
  <c r="N195" i="32"/>
  <c r="M195" i="32"/>
  <c r="L195" i="32"/>
  <c r="K195" i="32"/>
  <c r="J195" i="32"/>
  <c r="I195" i="32"/>
  <c r="H195" i="32"/>
  <c r="G195" i="32"/>
  <c r="F195" i="32"/>
  <c r="E195" i="32"/>
  <c r="D195" i="32"/>
  <c r="C195" i="32"/>
  <c r="V194" i="32"/>
  <c r="U194" i="32"/>
  <c r="R194" i="32"/>
  <c r="Q194" i="32"/>
  <c r="P194" i="32"/>
  <c r="O194" i="32"/>
  <c r="M194" i="32"/>
  <c r="N194" i="32" a="1"/>
  <c r="N194" i="32"/>
  <c r="K194" i="32"/>
  <c r="L194" i="32" a="1"/>
  <c r="L194" i="32"/>
  <c r="I194" i="32"/>
  <c r="J194" i="32" a="1"/>
  <c r="J194" i="32"/>
  <c r="G194" i="32"/>
  <c r="H194" i="32" a="1"/>
  <c r="H194" i="32"/>
  <c r="E194" i="32"/>
  <c r="F194" i="32" a="1"/>
  <c r="F194" i="32"/>
  <c r="C194" i="32"/>
  <c r="D194" i="32" a="1"/>
  <c r="D194" i="32"/>
  <c r="N193" i="32"/>
  <c r="A188" i="32"/>
  <c r="M193" i="32"/>
  <c r="L193" i="32"/>
  <c r="K193" i="32"/>
  <c r="J193" i="32"/>
  <c r="I193" i="32"/>
  <c r="H193" i="32"/>
  <c r="G193" i="32"/>
  <c r="F193" i="32"/>
  <c r="E193" i="32"/>
  <c r="D193" i="32"/>
  <c r="C193" i="32"/>
  <c r="N192" i="32"/>
  <c r="M192" i="32"/>
  <c r="L192" i="32"/>
  <c r="K192" i="32"/>
  <c r="J192" i="32"/>
  <c r="I192" i="32"/>
  <c r="H192" i="32"/>
  <c r="G192" i="32"/>
  <c r="F192" i="32"/>
  <c r="E192" i="32"/>
  <c r="D192" i="32"/>
  <c r="C192" i="32"/>
  <c r="N191" i="32"/>
  <c r="M191" i="32"/>
  <c r="L191" i="32"/>
  <c r="K191" i="32"/>
  <c r="J191" i="32"/>
  <c r="I191" i="32"/>
  <c r="H191" i="32"/>
  <c r="G191" i="32"/>
  <c r="F191" i="32"/>
  <c r="E191" i="32"/>
  <c r="D191" i="32"/>
  <c r="C191" i="32"/>
  <c r="N190" i="32"/>
  <c r="M190" i="32"/>
  <c r="L190" i="32"/>
  <c r="K190" i="32"/>
  <c r="J190" i="32"/>
  <c r="I190" i="32"/>
  <c r="H190" i="32"/>
  <c r="G190" i="32"/>
  <c r="F190" i="32"/>
  <c r="E190" i="32"/>
  <c r="D190" i="32"/>
  <c r="C190" i="32"/>
  <c r="N189" i="32"/>
  <c r="M189" i="32"/>
  <c r="L189" i="32"/>
  <c r="K189" i="32"/>
  <c r="J189" i="32"/>
  <c r="I189" i="32"/>
  <c r="H189" i="32"/>
  <c r="G189" i="32"/>
  <c r="F189" i="32"/>
  <c r="E189" i="32"/>
  <c r="D189" i="32"/>
  <c r="C189" i="32"/>
  <c r="V188" i="32"/>
  <c r="U188" i="32"/>
  <c r="R188" i="32"/>
  <c r="Q188" i="32"/>
  <c r="P188" i="32"/>
  <c r="O188" i="32"/>
  <c r="M188" i="32"/>
  <c r="N188" i="32" a="1"/>
  <c r="N188" i="32"/>
  <c r="K188" i="32"/>
  <c r="L188" i="32" a="1"/>
  <c r="L188" i="32"/>
  <c r="I188" i="32"/>
  <c r="J188" i="32" a="1"/>
  <c r="J188" i="32"/>
  <c r="G188" i="32"/>
  <c r="H188" i="32" a="1"/>
  <c r="H188" i="32"/>
  <c r="E188" i="32"/>
  <c r="F188" i="32" a="1"/>
  <c r="F188" i="32"/>
  <c r="C188" i="32"/>
  <c r="D188" i="32" a="1"/>
  <c r="D188" i="32"/>
  <c r="N187" i="32"/>
  <c r="A182" i="32"/>
  <c r="M187" i="32"/>
  <c r="L187" i="32"/>
  <c r="K187" i="32"/>
  <c r="J187" i="32"/>
  <c r="I187" i="32"/>
  <c r="H187" i="32"/>
  <c r="G187" i="32"/>
  <c r="F187" i="32"/>
  <c r="E187" i="32"/>
  <c r="D187" i="32"/>
  <c r="C187" i="32"/>
  <c r="N186" i="32"/>
  <c r="M186" i="32"/>
  <c r="L186" i="32"/>
  <c r="K186" i="32"/>
  <c r="J186" i="32"/>
  <c r="I186" i="32"/>
  <c r="H186" i="32"/>
  <c r="G186" i="32"/>
  <c r="F186" i="32"/>
  <c r="E186" i="32"/>
  <c r="D186" i="32"/>
  <c r="C186" i="32"/>
  <c r="N185" i="32"/>
  <c r="M185" i="32"/>
  <c r="L185" i="32"/>
  <c r="K185" i="32"/>
  <c r="J185" i="32"/>
  <c r="I185" i="32"/>
  <c r="H185" i="32"/>
  <c r="G185" i="32"/>
  <c r="F185" i="32"/>
  <c r="E185" i="32"/>
  <c r="D185" i="32"/>
  <c r="C185" i="32"/>
  <c r="N184" i="32"/>
  <c r="M184" i="32"/>
  <c r="L184" i="32"/>
  <c r="K184" i="32"/>
  <c r="J184" i="32"/>
  <c r="I184" i="32"/>
  <c r="H184" i="32"/>
  <c r="G184" i="32"/>
  <c r="F184" i="32"/>
  <c r="E184" i="32"/>
  <c r="D184" i="32"/>
  <c r="C184" i="32"/>
  <c r="N183" i="32"/>
  <c r="M183" i="32"/>
  <c r="L183" i="32"/>
  <c r="K183" i="32"/>
  <c r="J183" i="32"/>
  <c r="I183" i="32"/>
  <c r="H183" i="32"/>
  <c r="G183" i="32"/>
  <c r="F183" i="32"/>
  <c r="E183" i="32"/>
  <c r="D183" i="32"/>
  <c r="C183" i="32"/>
  <c r="V182" i="32"/>
  <c r="U182" i="32"/>
  <c r="R182" i="32"/>
  <c r="Q182" i="32"/>
  <c r="P182" i="32"/>
  <c r="O182" i="32"/>
  <c r="M182" i="32"/>
  <c r="N182" i="32" a="1"/>
  <c r="N182" i="32"/>
  <c r="K182" i="32"/>
  <c r="L182" i="32" a="1"/>
  <c r="L182" i="32"/>
  <c r="I182" i="32"/>
  <c r="J182" i="32" a="1"/>
  <c r="J182" i="32"/>
  <c r="G182" i="32"/>
  <c r="H182" i="32" a="1"/>
  <c r="H182" i="32"/>
  <c r="E182" i="32"/>
  <c r="F182" i="32" a="1"/>
  <c r="F182" i="32"/>
  <c r="C182" i="32"/>
  <c r="D182" i="32" a="1"/>
  <c r="D182" i="32"/>
  <c r="N181" i="32"/>
  <c r="A176" i="32"/>
  <c r="M181" i="32"/>
  <c r="L181" i="32"/>
  <c r="K181" i="32"/>
  <c r="J181" i="32"/>
  <c r="I181" i="32"/>
  <c r="H181" i="32"/>
  <c r="G181" i="32"/>
  <c r="F181" i="32"/>
  <c r="E181" i="32"/>
  <c r="D181" i="32"/>
  <c r="C181" i="32"/>
  <c r="N180" i="32"/>
  <c r="M180" i="32"/>
  <c r="L180" i="32"/>
  <c r="K180" i="32"/>
  <c r="J180" i="32"/>
  <c r="I180" i="32"/>
  <c r="H180" i="32"/>
  <c r="G180" i="32"/>
  <c r="F180" i="32"/>
  <c r="E180" i="32"/>
  <c r="D180" i="32"/>
  <c r="C180" i="32"/>
  <c r="N179" i="32"/>
  <c r="M179" i="32"/>
  <c r="L179" i="32"/>
  <c r="K179" i="32"/>
  <c r="J179" i="32"/>
  <c r="I179" i="32"/>
  <c r="H179" i="32"/>
  <c r="G179" i="32"/>
  <c r="F179" i="32"/>
  <c r="E179" i="32"/>
  <c r="D179" i="32"/>
  <c r="C179" i="32"/>
  <c r="N178" i="32"/>
  <c r="M178" i="32"/>
  <c r="L178" i="32"/>
  <c r="K178" i="32"/>
  <c r="J178" i="32"/>
  <c r="I178" i="32"/>
  <c r="H178" i="32"/>
  <c r="G178" i="32"/>
  <c r="F178" i="32"/>
  <c r="E178" i="32"/>
  <c r="D178" i="32"/>
  <c r="C178" i="32"/>
  <c r="N177" i="32"/>
  <c r="M177" i="32"/>
  <c r="L177" i="32"/>
  <c r="K177" i="32"/>
  <c r="J177" i="32"/>
  <c r="I177" i="32"/>
  <c r="H177" i="32"/>
  <c r="G177" i="32"/>
  <c r="F177" i="32"/>
  <c r="E177" i="32"/>
  <c r="D177" i="32"/>
  <c r="C177" i="32"/>
  <c r="V176" i="32"/>
  <c r="U176" i="32"/>
  <c r="R176" i="32"/>
  <c r="Q176" i="32"/>
  <c r="P176" i="32"/>
  <c r="O176" i="32"/>
  <c r="M176" i="32"/>
  <c r="N176" i="32" a="1"/>
  <c r="N176" i="32"/>
  <c r="K176" i="32"/>
  <c r="L176" i="32" a="1"/>
  <c r="L176" i="32"/>
  <c r="I176" i="32"/>
  <c r="J176" i="32" a="1"/>
  <c r="J176" i="32"/>
  <c r="G176" i="32"/>
  <c r="H176" i="32" a="1"/>
  <c r="H176" i="32"/>
  <c r="E176" i="32"/>
  <c r="F176" i="32" a="1"/>
  <c r="F176" i="32"/>
  <c r="C176" i="32"/>
  <c r="D176" i="32" a="1"/>
  <c r="D176" i="32"/>
  <c r="N175" i="32"/>
  <c r="A170" i="32"/>
  <c r="M175" i="32"/>
  <c r="L175" i="32"/>
  <c r="K175" i="32"/>
  <c r="J175" i="32"/>
  <c r="I175" i="32"/>
  <c r="H175" i="32"/>
  <c r="G175" i="32"/>
  <c r="F175" i="32"/>
  <c r="E175" i="32"/>
  <c r="D175" i="32"/>
  <c r="C175" i="32"/>
  <c r="N174" i="32"/>
  <c r="M174" i="32"/>
  <c r="L174" i="32"/>
  <c r="K174" i="32"/>
  <c r="J174" i="32"/>
  <c r="I174" i="32"/>
  <c r="H174" i="32"/>
  <c r="G174" i="32"/>
  <c r="F174" i="32"/>
  <c r="E174" i="32"/>
  <c r="D174" i="32"/>
  <c r="C174" i="32"/>
  <c r="N173" i="32"/>
  <c r="M173" i="32"/>
  <c r="L173" i="32"/>
  <c r="K173" i="32"/>
  <c r="J173" i="32"/>
  <c r="I173" i="32"/>
  <c r="H173" i="32"/>
  <c r="G173" i="32"/>
  <c r="F173" i="32"/>
  <c r="E173" i="32"/>
  <c r="D173" i="32"/>
  <c r="C173" i="32"/>
  <c r="N172" i="32"/>
  <c r="M172" i="32"/>
  <c r="L172" i="32"/>
  <c r="K172" i="32"/>
  <c r="J172" i="32"/>
  <c r="I172" i="32"/>
  <c r="H172" i="32"/>
  <c r="G172" i="32"/>
  <c r="F172" i="32"/>
  <c r="E172" i="32"/>
  <c r="D172" i="32"/>
  <c r="C172" i="32"/>
  <c r="N171" i="32"/>
  <c r="M171" i="32"/>
  <c r="L171" i="32"/>
  <c r="K171" i="32"/>
  <c r="J171" i="32"/>
  <c r="I171" i="32"/>
  <c r="H171" i="32"/>
  <c r="G171" i="32"/>
  <c r="F171" i="32"/>
  <c r="E171" i="32"/>
  <c r="D171" i="32"/>
  <c r="C171" i="32"/>
  <c r="V170" i="32"/>
  <c r="U170" i="32"/>
  <c r="R170" i="32"/>
  <c r="Q170" i="32"/>
  <c r="P170" i="32"/>
  <c r="O170" i="32"/>
  <c r="M170" i="32"/>
  <c r="N170" i="32" a="1"/>
  <c r="N170" i="32"/>
  <c r="K170" i="32"/>
  <c r="L170" i="32" a="1"/>
  <c r="L170" i="32"/>
  <c r="I170" i="32"/>
  <c r="J170" i="32" a="1"/>
  <c r="J170" i="32"/>
  <c r="G170" i="32"/>
  <c r="H170" i="32" a="1"/>
  <c r="H170" i="32"/>
  <c r="E170" i="32"/>
  <c r="F170" i="32" a="1"/>
  <c r="F170" i="32"/>
  <c r="C170" i="32"/>
  <c r="D170" i="32" a="1"/>
  <c r="D170" i="32"/>
  <c r="N169" i="32"/>
  <c r="A164" i="32"/>
  <c r="M169" i="32"/>
  <c r="L169" i="32"/>
  <c r="K169" i="32"/>
  <c r="J169" i="32"/>
  <c r="I169" i="32"/>
  <c r="H169" i="32"/>
  <c r="G169" i="32"/>
  <c r="F169" i="32"/>
  <c r="E169" i="32"/>
  <c r="D169" i="32"/>
  <c r="C169" i="32"/>
  <c r="N168" i="32"/>
  <c r="M168" i="32"/>
  <c r="L168" i="32"/>
  <c r="K168" i="32"/>
  <c r="J168" i="32"/>
  <c r="I168" i="32"/>
  <c r="H168" i="32"/>
  <c r="G168" i="32"/>
  <c r="F168" i="32"/>
  <c r="E168" i="32"/>
  <c r="D168" i="32"/>
  <c r="C168" i="32"/>
  <c r="N167" i="32"/>
  <c r="M167" i="32"/>
  <c r="L167" i="32"/>
  <c r="K167" i="32"/>
  <c r="J167" i="32"/>
  <c r="I167" i="32"/>
  <c r="H167" i="32"/>
  <c r="G167" i="32"/>
  <c r="F167" i="32"/>
  <c r="E167" i="32"/>
  <c r="D167" i="32"/>
  <c r="C167" i="32"/>
  <c r="N166" i="32"/>
  <c r="M166" i="32"/>
  <c r="L166" i="32"/>
  <c r="K166" i="32"/>
  <c r="J166" i="32"/>
  <c r="I166" i="32"/>
  <c r="H166" i="32"/>
  <c r="G166" i="32"/>
  <c r="F166" i="32"/>
  <c r="E166" i="32"/>
  <c r="D166" i="32"/>
  <c r="C166" i="32"/>
  <c r="N165" i="32"/>
  <c r="M165" i="32"/>
  <c r="L165" i="32"/>
  <c r="K165" i="32"/>
  <c r="J165" i="32"/>
  <c r="I165" i="32"/>
  <c r="H165" i="32"/>
  <c r="G165" i="32"/>
  <c r="F165" i="32"/>
  <c r="E165" i="32"/>
  <c r="D165" i="32"/>
  <c r="C165" i="32"/>
  <c r="V164" i="32"/>
  <c r="U164" i="32"/>
  <c r="R164" i="32"/>
  <c r="Q164" i="32"/>
  <c r="P164" i="32"/>
  <c r="O164" i="32"/>
  <c r="M164" i="32"/>
  <c r="N164" i="32" a="1"/>
  <c r="N164" i="32"/>
  <c r="K164" i="32"/>
  <c r="L164" i="32" a="1"/>
  <c r="L164" i="32"/>
  <c r="I164" i="32"/>
  <c r="J164" i="32" a="1"/>
  <c r="J164" i="32"/>
  <c r="G164" i="32"/>
  <c r="H164" i="32" a="1"/>
  <c r="H164" i="32"/>
  <c r="E164" i="32"/>
  <c r="F164" i="32" a="1"/>
  <c r="F164" i="32"/>
  <c r="C164" i="32"/>
  <c r="D164" i="32" a="1"/>
  <c r="D164" i="32"/>
  <c r="N163" i="32"/>
  <c r="A158" i="32"/>
  <c r="M163" i="32"/>
  <c r="L163" i="32"/>
  <c r="K163" i="32"/>
  <c r="J163" i="32"/>
  <c r="I163" i="32"/>
  <c r="H163" i="32"/>
  <c r="G163" i="32"/>
  <c r="F163" i="32"/>
  <c r="E163" i="32"/>
  <c r="D163" i="32"/>
  <c r="C163" i="32"/>
  <c r="N162" i="32"/>
  <c r="M162" i="32"/>
  <c r="L162" i="32"/>
  <c r="K162" i="32"/>
  <c r="J162" i="32"/>
  <c r="I162" i="32"/>
  <c r="H162" i="32"/>
  <c r="G162" i="32"/>
  <c r="F162" i="32"/>
  <c r="E162" i="32"/>
  <c r="D162" i="32"/>
  <c r="C162" i="32"/>
  <c r="N161" i="32"/>
  <c r="M161" i="32"/>
  <c r="L161" i="32"/>
  <c r="K161" i="32"/>
  <c r="J161" i="32"/>
  <c r="I161" i="32"/>
  <c r="H161" i="32"/>
  <c r="G161" i="32"/>
  <c r="F161" i="32"/>
  <c r="E161" i="32"/>
  <c r="D161" i="32"/>
  <c r="C161" i="32"/>
  <c r="N160" i="32"/>
  <c r="M160" i="32"/>
  <c r="L160" i="32"/>
  <c r="K160" i="32"/>
  <c r="J160" i="32"/>
  <c r="I160" i="32"/>
  <c r="H160" i="32"/>
  <c r="G160" i="32"/>
  <c r="F160" i="32"/>
  <c r="E160" i="32"/>
  <c r="D160" i="32"/>
  <c r="C160" i="32"/>
  <c r="N159" i="32"/>
  <c r="M159" i="32"/>
  <c r="L159" i="32"/>
  <c r="K159" i="32"/>
  <c r="J159" i="32"/>
  <c r="I159" i="32"/>
  <c r="H159" i="32"/>
  <c r="G159" i="32"/>
  <c r="F159" i="32"/>
  <c r="E159" i="32"/>
  <c r="D159" i="32"/>
  <c r="C159" i="32"/>
  <c r="V158" i="32"/>
  <c r="U158" i="32"/>
  <c r="R158" i="32"/>
  <c r="Q158" i="32"/>
  <c r="A134" i="32"/>
  <c r="P158" i="32"/>
  <c r="O158" i="32"/>
  <c r="M158" i="32"/>
  <c r="N158" i="32" a="1"/>
  <c r="N158" i="32"/>
  <c r="K158" i="32"/>
  <c r="L158" i="32" a="1"/>
  <c r="L158" i="32"/>
  <c r="I158" i="32"/>
  <c r="J158" i="32" a="1"/>
  <c r="J158" i="32"/>
  <c r="G158" i="32"/>
  <c r="H158" i="32" a="1"/>
  <c r="H158" i="32"/>
  <c r="E158" i="32"/>
  <c r="F158" i="32" a="1"/>
  <c r="F158" i="32"/>
  <c r="C158" i="32"/>
  <c r="D158" i="32" a="1"/>
  <c r="D158" i="32"/>
  <c r="N157" i="32"/>
  <c r="A152" i="32"/>
  <c r="M157" i="32"/>
  <c r="L157" i="32"/>
  <c r="K157" i="32"/>
  <c r="J157" i="32"/>
  <c r="I157" i="32"/>
  <c r="H157" i="32"/>
  <c r="G157" i="32"/>
  <c r="F157" i="32"/>
  <c r="E157" i="32"/>
  <c r="D157" i="32"/>
  <c r="C157" i="32"/>
  <c r="N156" i="32"/>
  <c r="M156" i="32"/>
  <c r="L156" i="32"/>
  <c r="K156" i="32"/>
  <c r="J156" i="32"/>
  <c r="I156" i="32"/>
  <c r="H156" i="32"/>
  <c r="G156" i="32"/>
  <c r="F156" i="32"/>
  <c r="E156" i="32"/>
  <c r="D156" i="32"/>
  <c r="C156" i="32"/>
  <c r="N155" i="32"/>
  <c r="M155" i="32"/>
  <c r="L155" i="32"/>
  <c r="K155" i="32"/>
  <c r="J155" i="32"/>
  <c r="I155" i="32"/>
  <c r="H155" i="32"/>
  <c r="G155" i="32"/>
  <c r="F155" i="32"/>
  <c r="E155" i="32"/>
  <c r="D155" i="32"/>
  <c r="C155" i="32"/>
  <c r="N154" i="32"/>
  <c r="M154" i="32"/>
  <c r="L154" i="32"/>
  <c r="K154" i="32"/>
  <c r="J154" i="32"/>
  <c r="I154" i="32"/>
  <c r="H154" i="32"/>
  <c r="G154" i="32"/>
  <c r="F154" i="32"/>
  <c r="E154" i="32"/>
  <c r="D154" i="32"/>
  <c r="C154" i="32"/>
  <c r="N153" i="32"/>
  <c r="M153" i="32"/>
  <c r="L153" i="32"/>
  <c r="K153" i="32"/>
  <c r="J153" i="32"/>
  <c r="I153" i="32"/>
  <c r="H153" i="32"/>
  <c r="G153" i="32"/>
  <c r="F153" i="32"/>
  <c r="E153" i="32"/>
  <c r="D153" i="32"/>
  <c r="C153" i="32"/>
  <c r="V152" i="32"/>
  <c r="U152" i="32"/>
  <c r="R152" i="32"/>
  <c r="Q152" i="32"/>
  <c r="P152" i="32"/>
  <c r="O152" i="32"/>
  <c r="M152" i="32"/>
  <c r="N152" i="32" a="1"/>
  <c r="N152" i="32"/>
  <c r="K152" i="32"/>
  <c r="L152" i="32" a="1"/>
  <c r="L152" i="32"/>
  <c r="I152" i="32"/>
  <c r="J152" i="32" a="1"/>
  <c r="J152" i="32"/>
  <c r="G152" i="32"/>
  <c r="H152" i="32" a="1"/>
  <c r="H152" i="32"/>
  <c r="E152" i="32"/>
  <c r="F152" i="32" a="1"/>
  <c r="F152" i="32"/>
  <c r="C152" i="32"/>
  <c r="D152" i="32" a="1"/>
  <c r="D152" i="32"/>
  <c r="N151" i="32"/>
  <c r="A146" i="32"/>
  <c r="M151" i="32"/>
  <c r="L151" i="32"/>
  <c r="K151" i="32"/>
  <c r="J151" i="32"/>
  <c r="I151" i="32"/>
  <c r="H151" i="32"/>
  <c r="G151" i="32"/>
  <c r="F151" i="32"/>
  <c r="E151" i="32"/>
  <c r="D151" i="32"/>
  <c r="C151" i="32"/>
  <c r="N150" i="32"/>
  <c r="M150" i="32"/>
  <c r="L150" i="32"/>
  <c r="K150" i="32"/>
  <c r="J150" i="32"/>
  <c r="I150" i="32"/>
  <c r="H150" i="32"/>
  <c r="G150" i="32"/>
  <c r="F150" i="32"/>
  <c r="E150" i="32"/>
  <c r="D150" i="32"/>
  <c r="C150" i="32"/>
  <c r="N149" i="32"/>
  <c r="M149" i="32"/>
  <c r="L149" i="32"/>
  <c r="K149" i="32"/>
  <c r="J149" i="32"/>
  <c r="I149" i="32"/>
  <c r="H149" i="32"/>
  <c r="G149" i="32"/>
  <c r="F149" i="32"/>
  <c r="E149" i="32"/>
  <c r="D149" i="32"/>
  <c r="C149" i="32"/>
  <c r="N148" i="32"/>
  <c r="M148" i="32"/>
  <c r="L148" i="32"/>
  <c r="K148" i="32"/>
  <c r="J148" i="32"/>
  <c r="I148" i="32"/>
  <c r="H148" i="32"/>
  <c r="G148" i="32"/>
  <c r="F148" i="32"/>
  <c r="E148" i="32"/>
  <c r="D148" i="32"/>
  <c r="C148" i="32"/>
  <c r="N147" i="32"/>
  <c r="M147" i="32"/>
  <c r="L147" i="32"/>
  <c r="K147" i="32"/>
  <c r="J147" i="32"/>
  <c r="I147" i="32"/>
  <c r="H147" i="32"/>
  <c r="G147" i="32"/>
  <c r="F147" i="32"/>
  <c r="E147" i="32"/>
  <c r="D147" i="32"/>
  <c r="C147" i="32"/>
  <c r="V146" i="32"/>
  <c r="U146" i="32"/>
  <c r="R146" i="32"/>
  <c r="Q146" i="32"/>
  <c r="P146" i="32"/>
  <c r="O146" i="32"/>
  <c r="M146" i="32"/>
  <c r="N146" i="32" a="1"/>
  <c r="N146" i="32"/>
  <c r="K146" i="32"/>
  <c r="L146" i="32" a="1"/>
  <c r="L146" i="32"/>
  <c r="I146" i="32"/>
  <c r="J146" i="32" a="1"/>
  <c r="J146" i="32"/>
  <c r="G146" i="32"/>
  <c r="H146" i="32" a="1"/>
  <c r="H146" i="32"/>
  <c r="E146" i="32"/>
  <c r="F146" i="32" a="1"/>
  <c r="F146" i="32"/>
  <c r="C146" i="32"/>
  <c r="D146" i="32" a="1"/>
  <c r="D146" i="32"/>
  <c r="N145" i="32"/>
  <c r="M145" i="32"/>
  <c r="L145" i="32"/>
  <c r="K145" i="32"/>
  <c r="J145" i="32"/>
  <c r="I145" i="32"/>
  <c r="H145" i="32"/>
  <c r="G145" i="32"/>
  <c r="F145" i="32"/>
  <c r="E145" i="32"/>
  <c r="D145" i="32"/>
  <c r="C145" i="32"/>
  <c r="N144" i="32"/>
  <c r="M144" i="32"/>
  <c r="L144" i="32"/>
  <c r="K144" i="32"/>
  <c r="J144" i="32"/>
  <c r="I144" i="32"/>
  <c r="H144" i="32"/>
  <c r="G144" i="32"/>
  <c r="F144" i="32"/>
  <c r="E144" i="32"/>
  <c r="D144" i="32"/>
  <c r="C144" i="32"/>
  <c r="N143" i="32"/>
  <c r="M143" i="32"/>
  <c r="L143" i="32"/>
  <c r="K143" i="32"/>
  <c r="J143" i="32"/>
  <c r="I143" i="32"/>
  <c r="H143" i="32"/>
  <c r="G143" i="32"/>
  <c r="F143" i="32"/>
  <c r="E143" i="32"/>
  <c r="D143" i="32"/>
  <c r="C143" i="32"/>
  <c r="N142" i="32"/>
  <c r="M142" i="32"/>
  <c r="L142" i="32"/>
  <c r="K142" i="32"/>
  <c r="J142" i="32"/>
  <c r="I142" i="32"/>
  <c r="H142" i="32"/>
  <c r="G142" i="32"/>
  <c r="F142" i="32"/>
  <c r="E142" i="32"/>
  <c r="D142" i="32"/>
  <c r="C142" i="32"/>
  <c r="N141" i="32"/>
  <c r="M141" i="32"/>
  <c r="L141" i="32"/>
  <c r="K141" i="32"/>
  <c r="J141" i="32"/>
  <c r="I141" i="32"/>
  <c r="H141" i="32"/>
  <c r="G141" i="32"/>
  <c r="F141" i="32"/>
  <c r="E141" i="32"/>
  <c r="D141" i="32"/>
  <c r="C141" i="32"/>
  <c r="V140" i="32"/>
  <c r="U140" i="32"/>
  <c r="R140" i="32"/>
  <c r="Q140" i="32"/>
  <c r="P140" i="32"/>
  <c r="O140" i="32"/>
  <c r="M140" i="32"/>
  <c r="N140" i="32" a="1"/>
  <c r="N140" i="32"/>
  <c r="K140" i="32"/>
  <c r="L140" i="32" a="1"/>
  <c r="L140" i="32"/>
  <c r="I140" i="32"/>
  <c r="J140" i="32" a="1"/>
  <c r="J140" i="32"/>
  <c r="G140" i="32"/>
  <c r="H140" i="32" a="1"/>
  <c r="H140" i="32"/>
  <c r="E140" i="32"/>
  <c r="F140" i="32" a="1"/>
  <c r="F140" i="32"/>
  <c r="C140" i="32"/>
  <c r="D140" i="32" a="1"/>
  <c r="D140" i="32"/>
  <c r="N139" i="32"/>
  <c r="M139" i="32"/>
  <c r="L139" i="32"/>
  <c r="K139" i="32"/>
  <c r="J139" i="32"/>
  <c r="I139" i="32"/>
  <c r="H139" i="32"/>
  <c r="G139" i="32"/>
  <c r="F139" i="32"/>
  <c r="E139" i="32"/>
  <c r="D139" i="32"/>
  <c r="C139" i="32"/>
  <c r="N138" i="32"/>
  <c r="M138" i="32"/>
  <c r="L138" i="32"/>
  <c r="K138" i="32"/>
  <c r="J138" i="32"/>
  <c r="I138" i="32"/>
  <c r="H138" i="32"/>
  <c r="G138" i="32"/>
  <c r="F138" i="32"/>
  <c r="E138" i="32"/>
  <c r="D138" i="32"/>
  <c r="C138" i="32"/>
  <c r="N137" i="32"/>
  <c r="M137" i="32"/>
  <c r="L137" i="32"/>
  <c r="K137" i="32"/>
  <c r="J137" i="32"/>
  <c r="I137" i="32"/>
  <c r="H137" i="32"/>
  <c r="G137" i="32"/>
  <c r="F137" i="32"/>
  <c r="E137" i="32"/>
  <c r="D137" i="32"/>
  <c r="C137" i="32"/>
  <c r="N136" i="32"/>
  <c r="M136" i="32"/>
  <c r="L136" i="32"/>
  <c r="K136" i="32"/>
  <c r="J136" i="32"/>
  <c r="I136" i="32"/>
  <c r="H136" i="32"/>
  <c r="G136" i="32"/>
  <c r="F136" i="32"/>
  <c r="E136" i="32"/>
  <c r="D136" i="32"/>
  <c r="C136" i="32"/>
  <c r="N135" i="32"/>
  <c r="M135" i="32"/>
  <c r="L135" i="32"/>
  <c r="K135" i="32"/>
  <c r="J135" i="32"/>
  <c r="I135" i="32"/>
  <c r="H135" i="32"/>
  <c r="G135" i="32"/>
  <c r="F135" i="32"/>
  <c r="E135" i="32"/>
  <c r="D135" i="32"/>
  <c r="C135" i="32"/>
  <c r="V134" i="32"/>
  <c r="U134" i="32"/>
  <c r="R134" i="32"/>
  <c r="Q134" i="32"/>
  <c r="P134" i="32"/>
  <c r="O134" i="32"/>
  <c r="M134" i="32"/>
  <c r="N134" i="32" a="1"/>
  <c r="N134" i="32"/>
  <c r="K134" i="32"/>
  <c r="L134" i="32" a="1"/>
  <c r="L134" i="32"/>
  <c r="I134" i="32"/>
  <c r="J134" i="32" a="1"/>
  <c r="J134" i="32"/>
  <c r="G134" i="32"/>
  <c r="H134" i="32" a="1"/>
  <c r="H134" i="32"/>
  <c r="E134" i="32"/>
  <c r="F134" i="32" a="1"/>
  <c r="F134" i="32"/>
  <c r="C134" i="32"/>
  <c r="D134" i="32" a="1"/>
  <c r="D134" i="32"/>
  <c r="N133" i="32"/>
  <c r="A128" i="32"/>
  <c r="M133" i="32"/>
  <c r="L133" i="32"/>
  <c r="K133" i="32"/>
  <c r="J133" i="32"/>
  <c r="I133" i="32"/>
  <c r="H133" i="32"/>
  <c r="G133" i="32"/>
  <c r="F133" i="32"/>
  <c r="E133" i="32"/>
  <c r="D133" i="32"/>
  <c r="C133" i="32"/>
  <c r="N132" i="32"/>
  <c r="M132" i="32"/>
  <c r="L132" i="32"/>
  <c r="K132" i="32"/>
  <c r="J132" i="32"/>
  <c r="I132" i="32"/>
  <c r="H132" i="32"/>
  <c r="G132" i="32"/>
  <c r="F132" i="32"/>
  <c r="E132" i="32"/>
  <c r="D132" i="32"/>
  <c r="C132" i="32"/>
  <c r="N131" i="32"/>
  <c r="M131" i="32"/>
  <c r="L131" i="32"/>
  <c r="K131" i="32"/>
  <c r="J131" i="32"/>
  <c r="I131" i="32"/>
  <c r="H131" i="32"/>
  <c r="G131" i="32"/>
  <c r="F131" i="32"/>
  <c r="E131" i="32"/>
  <c r="D131" i="32"/>
  <c r="C131" i="32"/>
  <c r="N130" i="32"/>
  <c r="M130" i="32"/>
  <c r="L130" i="32"/>
  <c r="K130" i="32"/>
  <c r="J130" i="32"/>
  <c r="I130" i="32"/>
  <c r="H130" i="32"/>
  <c r="G130" i="32"/>
  <c r="F130" i="32"/>
  <c r="E130" i="32"/>
  <c r="D130" i="32"/>
  <c r="C130" i="32"/>
  <c r="N129" i="32"/>
  <c r="M129" i="32"/>
  <c r="L129" i="32"/>
  <c r="K129" i="32"/>
  <c r="J129" i="32"/>
  <c r="I129" i="32"/>
  <c r="H129" i="32"/>
  <c r="G129" i="32"/>
  <c r="F129" i="32"/>
  <c r="E129" i="32"/>
  <c r="D129" i="32"/>
  <c r="C129" i="32"/>
  <c r="V128" i="32"/>
  <c r="U128" i="32"/>
  <c r="R128" i="32"/>
  <c r="Q128" i="32"/>
  <c r="P128" i="32"/>
  <c r="O128" i="32"/>
  <c r="M128" i="32"/>
  <c r="N128" i="32" a="1"/>
  <c r="N128" i="32"/>
  <c r="K128" i="32"/>
  <c r="L128" i="32" a="1"/>
  <c r="L128" i="32"/>
  <c r="I128" i="32"/>
  <c r="J128" i="32" a="1"/>
  <c r="J128" i="32"/>
  <c r="G128" i="32"/>
  <c r="H128" i="32" a="1"/>
  <c r="H128" i="32"/>
  <c r="E128" i="32"/>
  <c r="F128" i="32" a="1"/>
  <c r="F128" i="32"/>
  <c r="C128" i="32"/>
  <c r="D128" i="32" a="1"/>
  <c r="D128" i="32"/>
  <c r="N127" i="32"/>
  <c r="A122" i="32"/>
  <c r="M127" i="32"/>
  <c r="L127" i="32"/>
  <c r="K127" i="32"/>
  <c r="J127" i="32"/>
  <c r="I127" i="32"/>
  <c r="H127" i="32"/>
  <c r="G127" i="32"/>
  <c r="F127" i="32"/>
  <c r="E127" i="32"/>
  <c r="D127" i="32"/>
  <c r="C127" i="32"/>
  <c r="N126" i="32"/>
  <c r="M126" i="32"/>
  <c r="L126" i="32"/>
  <c r="K126" i="32"/>
  <c r="J126" i="32"/>
  <c r="I126" i="32"/>
  <c r="H126" i="32"/>
  <c r="G126" i="32"/>
  <c r="F126" i="32"/>
  <c r="E126" i="32"/>
  <c r="D126" i="32"/>
  <c r="C126" i="32"/>
  <c r="N125" i="32"/>
  <c r="M125" i="32"/>
  <c r="L125" i="32"/>
  <c r="K125" i="32"/>
  <c r="J125" i="32"/>
  <c r="I125" i="32"/>
  <c r="H125" i="32"/>
  <c r="G125" i="32"/>
  <c r="F125" i="32"/>
  <c r="E125" i="32"/>
  <c r="D125" i="32"/>
  <c r="C125" i="32"/>
  <c r="N124" i="32"/>
  <c r="M124" i="32"/>
  <c r="L124" i="32"/>
  <c r="K124" i="32"/>
  <c r="J124" i="32"/>
  <c r="I124" i="32"/>
  <c r="H124" i="32"/>
  <c r="G124" i="32"/>
  <c r="F124" i="32"/>
  <c r="E124" i="32"/>
  <c r="D124" i="32"/>
  <c r="C124" i="32"/>
  <c r="N123" i="32"/>
  <c r="M123" i="32"/>
  <c r="L123" i="32"/>
  <c r="K123" i="32"/>
  <c r="J123" i="32"/>
  <c r="I123" i="32"/>
  <c r="H123" i="32"/>
  <c r="G123" i="32"/>
  <c r="F123" i="32"/>
  <c r="E123" i="32"/>
  <c r="D123" i="32"/>
  <c r="C123" i="32"/>
  <c r="V122" i="32"/>
  <c r="U122" i="32"/>
  <c r="R122" i="32"/>
  <c r="Q122" i="32"/>
  <c r="P122" i="32"/>
  <c r="O122" i="32"/>
  <c r="M122" i="32"/>
  <c r="N122" i="32" a="1"/>
  <c r="N122" i="32"/>
  <c r="K122" i="32"/>
  <c r="L122" i="32" a="1"/>
  <c r="L122" i="32"/>
  <c r="I122" i="32"/>
  <c r="J122" i="32" a="1"/>
  <c r="J122" i="32"/>
  <c r="G122" i="32"/>
  <c r="H122" i="32" a="1"/>
  <c r="H122" i="32"/>
  <c r="E122" i="32"/>
  <c r="F122" i="32" a="1"/>
  <c r="F122" i="32"/>
  <c r="C122" i="32"/>
  <c r="D122" i="32" a="1"/>
  <c r="D122" i="32"/>
  <c r="N121" i="32"/>
  <c r="A116" i="32"/>
  <c r="M121" i="32"/>
  <c r="L121" i="32"/>
  <c r="K121" i="32"/>
  <c r="J121" i="32"/>
  <c r="I121" i="32"/>
  <c r="H121" i="32"/>
  <c r="G121" i="32"/>
  <c r="F121" i="32"/>
  <c r="E121" i="32"/>
  <c r="D121" i="32"/>
  <c r="C121" i="32"/>
  <c r="N120" i="32"/>
  <c r="M120" i="32"/>
  <c r="L120" i="32"/>
  <c r="K120" i="32"/>
  <c r="J120" i="32"/>
  <c r="I120" i="32"/>
  <c r="H120" i="32"/>
  <c r="G120" i="32"/>
  <c r="F120" i="32"/>
  <c r="E120" i="32"/>
  <c r="D120" i="32"/>
  <c r="C120" i="32"/>
  <c r="N119" i="32"/>
  <c r="M119" i="32"/>
  <c r="L119" i="32"/>
  <c r="K119" i="32"/>
  <c r="J119" i="32"/>
  <c r="I119" i="32"/>
  <c r="H119" i="32"/>
  <c r="G119" i="32"/>
  <c r="F119" i="32"/>
  <c r="E119" i="32"/>
  <c r="D119" i="32"/>
  <c r="C119" i="32"/>
  <c r="N118" i="32"/>
  <c r="M118" i="32"/>
  <c r="L118" i="32"/>
  <c r="K118" i="32"/>
  <c r="J118" i="32"/>
  <c r="I118" i="32"/>
  <c r="H118" i="32"/>
  <c r="G118" i="32"/>
  <c r="F118" i="32"/>
  <c r="E118" i="32"/>
  <c r="D118" i="32"/>
  <c r="C118" i="32"/>
  <c r="N117" i="32"/>
  <c r="M117" i="32"/>
  <c r="L117" i="32"/>
  <c r="K117" i="32"/>
  <c r="J117" i="32"/>
  <c r="I117" i="32"/>
  <c r="H117" i="32"/>
  <c r="G117" i="32"/>
  <c r="F117" i="32"/>
  <c r="E117" i="32"/>
  <c r="D117" i="32"/>
  <c r="C117" i="32"/>
  <c r="V116" i="32"/>
  <c r="U116" i="32"/>
  <c r="R116" i="32"/>
  <c r="Q116" i="32"/>
  <c r="P116" i="32"/>
  <c r="O116" i="32"/>
  <c r="M116" i="32"/>
  <c r="N116" i="32" a="1"/>
  <c r="N116" i="32"/>
  <c r="K116" i="32"/>
  <c r="L116" i="32" a="1"/>
  <c r="L116" i="32"/>
  <c r="I116" i="32"/>
  <c r="J116" i="32" a="1"/>
  <c r="J116" i="32"/>
  <c r="G116" i="32"/>
  <c r="H116" i="32" a="1"/>
  <c r="H116" i="32"/>
  <c r="E116" i="32"/>
  <c r="F116" i="32" a="1"/>
  <c r="F116" i="32"/>
  <c r="C116" i="32"/>
  <c r="D116" i="32" a="1"/>
  <c r="D116" i="32"/>
  <c r="N115" i="32"/>
  <c r="A110" i="32"/>
  <c r="M115" i="32"/>
  <c r="L115" i="32"/>
  <c r="K115" i="32"/>
  <c r="J115" i="32"/>
  <c r="I115" i="32"/>
  <c r="H115" i="32"/>
  <c r="G115" i="32"/>
  <c r="F115" i="32"/>
  <c r="E115" i="32"/>
  <c r="D115" i="32"/>
  <c r="C115" i="32"/>
  <c r="N114" i="32"/>
  <c r="M114" i="32"/>
  <c r="L114" i="32"/>
  <c r="K114" i="32"/>
  <c r="J114" i="32"/>
  <c r="I114" i="32"/>
  <c r="H114" i="32"/>
  <c r="G114" i="32"/>
  <c r="F114" i="32"/>
  <c r="E114" i="32"/>
  <c r="D114" i="32"/>
  <c r="C114" i="32"/>
  <c r="N113" i="32"/>
  <c r="M113" i="32"/>
  <c r="L113" i="32"/>
  <c r="K113" i="32"/>
  <c r="J113" i="32"/>
  <c r="I113" i="32"/>
  <c r="H113" i="32"/>
  <c r="G113" i="32"/>
  <c r="F113" i="32"/>
  <c r="E113" i="32"/>
  <c r="D113" i="32"/>
  <c r="C113" i="32"/>
  <c r="N112" i="32"/>
  <c r="M112" i="32"/>
  <c r="L112" i="32"/>
  <c r="K112" i="32"/>
  <c r="J112" i="32"/>
  <c r="I112" i="32"/>
  <c r="H112" i="32"/>
  <c r="G112" i="32"/>
  <c r="F112" i="32"/>
  <c r="E112" i="32"/>
  <c r="D112" i="32"/>
  <c r="C112" i="32"/>
  <c r="N111" i="32"/>
  <c r="M111" i="32"/>
  <c r="L111" i="32"/>
  <c r="K111" i="32"/>
  <c r="J111" i="32"/>
  <c r="I111" i="32"/>
  <c r="H111" i="32"/>
  <c r="G111" i="32"/>
  <c r="F111" i="32"/>
  <c r="E111" i="32"/>
  <c r="D111" i="32"/>
  <c r="C111" i="32"/>
  <c r="V110" i="32"/>
  <c r="U110" i="32"/>
  <c r="R110" i="32"/>
  <c r="Q110" i="32"/>
  <c r="P110" i="32"/>
  <c r="O110" i="32"/>
  <c r="M110" i="32"/>
  <c r="N110" i="32" a="1"/>
  <c r="N110" i="32"/>
  <c r="K110" i="32"/>
  <c r="L110" i="32" a="1"/>
  <c r="L110" i="32"/>
  <c r="I110" i="32"/>
  <c r="J110" i="32" a="1"/>
  <c r="J110" i="32"/>
  <c r="G110" i="32"/>
  <c r="H110" i="32" a="1"/>
  <c r="H110" i="32"/>
  <c r="E110" i="32"/>
  <c r="F110" i="32" a="1"/>
  <c r="F110" i="32"/>
  <c r="C110" i="32"/>
  <c r="D110" i="32" a="1"/>
  <c r="D110" i="32"/>
  <c r="N109" i="32"/>
  <c r="A104" i="32"/>
  <c r="M109" i="32"/>
  <c r="L109" i="32"/>
  <c r="K109" i="32"/>
  <c r="J109" i="32"/>
  <c r="I109" i="32"/>
  <c r="H109" i="32"/>
  <c r="G109" i="32"/>
  <c r="F109" i="32"/>
  <c r="E109" i="32"/>
  <c r="D109" i="32"/>
  <c r="C109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N106" i="32"/>
  <c r="M106" i="32"/>
  <c r="L106" i="32"/>
  <c r="K106" i="32"/>
  <c r="J106" i="32"/>
  <c r="I106" i="32"/>
  <c r="H106" i="32"/>
  <c r="G106" i="32"/>
  <c r="F106" i="32"/>
  <c r="E106" i="32"/>
  <c r="D106" i="32"/>
  <c r="C106" i="32"/>
  <c r="N105" i="32"/>
  <c r="M105" i="32"/>
  <c r="L105" i="32"/>
  <c r="K105" i="32"/>
  <c r="J105" i="32"/>
  <c r="I105" i="32"/>
  <c r="H105" i="32"/>
  <c r="G105" i="32"/>
  <c r="F105" i="32"/>
  <c r="E105" i="32"/>
  <c r="D105" i="32"/>
  <c r="C105" i="32" a="1"/>
  <c r="C105" i="32"/>
  <c r="V104" i="32"/>
  <c r="U104" i="32"/>
  <c r="R104" i="32"/>
  <c r="Q104" i="32"/>
  <c r="P104" i="32"/>
  <c r="O104" i="32"/>
  <c r="M104" i="32"/>
  <c r="N104" i="32" a="1"/>
  <c r="N104" i="32"/>
  <c r="K104" i="32"/>
  <c r="L104" i="32" a="1"/>
  <c r="L104" i="32"/>
  <c r="I104" i="32"/>
  <c r="J104" i="32" a="1"/>
  <c r="J104" i="32"/>
  <c r="G104" i="32"/>
  <c r="H104" i="32" a="1"/>
  <c r="H104" i="32"/>
  <c r="E104" i="32"/>
  <c r="F104" i="32" a="1"/>
  <c r="F104" i="32"/>
  <c r="C104" i="32"/>
  <c r="D104" i="32" a="1"/>
  <c r="D104" i="32"/>
  <c r="N103" i="32"/>
  <c r="A98" i="32"/>
  <c r="M103" i="32"/>
  <c r="L103" i="32"/>
  <c r="K103" i="32"/>
  <c r="J103" i="32"/>
  <c r="I103" i="32"/>
  <c r="H103" i="32"/>
  <c r="G103" i="32"/>
  <c r="F103" i="32"/>
  <c r="E103" i="32"/>
  <c r="D103" i="32"/>
  <c r="C103" i="32"/>
  <c r="N102" i="32"/>
  <c r="M102" i="32"/>
  <c r="L102" i="32"/>
  <c r="K102" i="32"/>
  <c r="J102" i="32"/>
  <c r="I102" i="32"/>
  <c r="H102" i="32"/>
  <c r="G102" i="32"/>
  <c r="F102" i="32"/>
  <c r="E102" i="32"/>
  <c r="D102" i="32"/>
  <c r="C102" i="32"/>
  <c r="N101" i="32"/>
  <c r="M101" i="32"/>
  <c r="L101" i="32"/>
  <c r="K101" i="32"/>
  <c r="J101" i="32"/>
  <c r="I101" i="32"/>
  <c r="H101" i="32"/>
  <c r="G101" i="32"/>
  <c r="F101" i="32"/>
  <c r="E101" i="32"/>
  <c r="D101" i="32"/>
  <c r="C101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V98" i="32"/>
  <c r="U98" i="32"/>
  <c r="R98" i="32"/>
  <c r="Q98" i="32"/>
  <c r="P98" i="32"/>
  <c r="O98" i="32"/>
  <c r="M98" i="32"/>
  <c r="N98" i="32" a="1"/>
  <c r="N98" i="32"/>
  <c r="K98" i="32"/>
  <c r="L98" i="32" a="1"/>
  <c r="L98" i="32"/>
  <c r="I98" i="32"/>
  <c r="J98" i="32" a="1"/>
  <c r="J98" i="32"/>
  <c r="G98" i="32"/>
  <c r="H98" i="32" a="1"/>
  <c r="H98" i="32"/>
  <c r="E98" i="32"/>
  <c r="F98" i="32" a="1"/>
  <c r="F98" i="32"/>
  <c r="C98" i="32"/>
  <c r="D98" i="32" a="1"/>
  <c r="D98" i="32"/>
  <c r="N97" i="32"/>
  <c r="A92" i="32"/>
  <c r="M97" i="32"/>
  <c r="L97" i="32"/>
  <c r="K97" i="32"/>
  <c r="J97" i="32"/>
  <c r="I97" i="32"/>
  <c r="H97" i="32"/>
  <c r="G97" i="32"/>
  <c r="F97" i="32"/>
  <c r="E97" i="32"/>
  <c r="D97" i="32"/>
  <c r="C97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V92" i="32"/>
  <c r="U92" i="32"/>
  <c r="R92" i="32"/>
  <c r="Q92" i="32"/>
  <c r="P92" i="32"/>
  <c r="O92" i="32"/>
  <c r="M92" i="32"/>
  <c r="N92" i="32" a="1"/>
  <c r="N92" i="32"/>
  <c r="K92" i="32"/>
  <c r="L92" i="32" a="1"/>
  <c r="L92" i="32"/>
  <c r="I92" i="32"/>
  <c r="J92" i="32" a="1"/>
  <c r="J92" i="32"/>
  <c r="G92" i="32"/>
  <c r="H92" i="32" a="1"/>
  <c r="H92" i="32"/>
  <c r="E92" i="32"/>
  <c r="F92" i="32" a="1"/>
  <c r="F92" i="32"/>
  <c r="C92" i="32"/>
  <c r="D92" i="32" a="1"/>
  <c r="D92" i="32"/>
  <c r="N91" i="32"/>
  <c r="A86" i="32"/>
  <c r="M91" i="32"/>
  <c r="L91" i="32"/>
  <c r="K91" i="32"/>
  <c r="J91" i="32"/>
  <c r="I91" i="32"/>
  <c r="H91" i="32"/>
  <c r="G91" i="32"/>
  <c r="F91" i="32"/>
  <c r="E91" i="32"/>
  <c r="D91" i="32"/>
  <c r="C91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V86" i="32"/>
  <c r="U86" i="32"/>
  <c r="R86" i="32"/>
  <c r="Q86" i="32"/>
  <c r="P86" i="32"/>
  <c r="O86" i="32"/>
  <c r="M86" i="32"/>
  <c r="N86" i="32" a="1"/>
  <c r="N86" i="32"/>
  <c r="K86" i="32"/>
  <c r="L86" i="32" a="1"/>
  <c r="L86" i="32"/>
  <c r="I86" i="32"/>
  <c r="J86" i="32" a="1"/>
  <c r="J86" i="32"/>
  <c r="G86" i="32"/>
  <c r="H86" i="32" a="1"/>
  <c r="H86" i="32"/>
  <c r="E86" i="32"/>
  <c r="F86" i="32" a="1"/>
  <c r="F86" i="32"/>
  <c r="C86" i="32"/>
  <c r="D86" i="32" a="1"/>
  <c r="D86" i="32"/>
  <c r="N85" i="32"/>
  <c r="A80" i="32"/>
  <c r="M85" i="32"/>
  <c r="L85" i="32"/>
  <c r="K85" i="32"/>
  <c r="J85" i="32"/>
  <c r="I85" i="32"/>
  <c r="H85" i="32"/>
  <c r="G85" i="32"/>
  <c r="F85" i="32"/>
  <c r="E85" i="32"/>
  <c r="D85" i="32"/>
  <c r="C85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V80" i="32"/>
  <c r="U80" i="32"/>
  <c r="R80" i="32"/>
  <c r="Q80" i="32"/>
  <c r="P80" i="32"/>
  <c r="O80" i="32"/>
  <c r="M80" i="32"/>
  <c r="N80" i="32" a="1"/>
  <c r="N80" i="32"/>
  <c r="K80" i="32"/>
  <c r="L80" i="32" a="1"/>
  <c r="L80" i="32"/>
  <c r="I80" i="32"/>
  <c r="J80" i="32" a="1"/>
  <c r="J80" i="32"/>
  <c r="G80" i="32"/>
  <c r="H80" i="32" a="1"/>
  <c r="H80" i="32"/>
  <c r="E80" i="32"/>
  <c r="F80" i="32" a="1"/>
  <c r="F80" i="32"/>
  <c r="C80" i="32"/>
  <c r="D80" i="32" a="1"/>
  <c r="D80" i="32"/>
  <c r="N79" i="32"/>
  <c r="A74" i="32"/>
  <c r="M79" i="32"/>
  <c r="L79" i="32"/>
  <c r="K79" i="32"/>
  <c r="J79" i="32"/>
  <c r="I79" i="32"/>
  <c r="H79" i="32"/>
  <c r="G79" i="32"/>
  <c r="F79" i="32"/>
  <c r="E79" i="32"/>
  <c r="D79" i="32"/>
  <c r="C79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R74" i="32"/>
  <c r="Q74" i="32"/>
  <c r="P74" i="32"/>
  <c r="O74" i="32"/>
  <c r="M74" i="32"/>
  <c r="N74" i="32" a="1"/>
  <c r="N74" i="32"/>
  <c r="K74" i="32"/>
  <c r="L74" i="32" a="1"/>
  <c r="L74" i="32"/>
  <c r="I74" i="32"/>
  <c r="J74" i="32" a="1"/>
  <c r="J74" i="32"/>
  <c r="G74" i="32"/>
  <c r="H74" i="32" a="1"/>
  <c r="H74" i="32"/>
  <c r="E74" i="32"/>
  <c r="F74" i="32" a="1"/>
  <c r="F74" i="32"/>
  <c r="C74" i="32"/>
  <c r="D74" i="32" a="1"/>
  <c r="D74" i="32"/>
  <c r="N73" i="32"/>
  <c r="A68" i="32"/>
  <c r="M73" i="32"/>
  <c r="L73" i="32"/>
  <c r="K73" i="32"/>
  <c r="J73" i="32"/>
  <c r="I73" i="32"/>
  <c r="H73" i="32"/>
  <c r="G73" i="32"/>
  <c r="F73" i="32"/>
  <c r="E73" i="32"/>
  <c r="D73" i="32"/>
  <c r="C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R68" i="32"/>
  <c r="Q68" i="32"/>
  <c r="P68" i="32"/>
  <c r="O68" i="32"/>
  <c r="M68" i="32"/>
  <c r="N68" i="32" a="1"/>
  <c r="N68" i="32"/>
  <c r="K68" i="32"/>
  <c r="L68" i="32" a="1"/>
  <c r="L68" i="32"/>
  <c r="I68" i="32"/>
  <c r="J68" i="32" a="1"/>
  <c r="J68" i="32"/>
  <c r="G68" i="32"/>
  <c r="H68" i="32" a="1"/>
  <c r="H68" i="32"/>
  <c r="E68" i="32"/>
  <c r="F68" i="32" a="1"/>
  <c r="F68" i="32"/>
  <c r="C68" i="32"/>
  <c r="D68" i="32" a="1"/>
  <c r="D68" i="32"/>
  <c r="N67" i="32"/>
  <c r="A62" i="32"/>
  <c r="M67" i="32"/>
  <c r="L67" i="32"/>
  <c r="K67" i="32"/>
  <c r="J67" i="32"/>
  <c r="I67" i="32"/>
  <c r="H67" i="32"/>
  <c r="G67" i="32"/>
  <c r="F67" i="32"/>
  <c r="E67" i="32"/>
  <c r="D67" i="32"/>
  <c r="C67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R62" i="32"/>
  <c r="Q62" i="32"/>
  <c r="P62" i="32"/>
  <c r="O62" i="32"/>
  <c r="M62" i="32"/>
  <c r="N62" i="32" a="1"/>
  <c r="N62" i="32"/>
  <c r="K62" i="32"/>
  <c r="L62" i="32" a="1"/>
  <c r="L62" i="32"/>
  <c r="I62" i="32"/>
  <c r="J62" i="32" a="1"/>
  <c r="J62" i="32"/>
  <c r="G62" i="32"/>
  <c r="H62" i="32" a="1"/>
  <c r="H62" i="32"/>
  <c r="E62" i="32"/>
  <c r="F62" i="32" a="1"/>
  <c r="F62" i="32"/>
  <c r="C62" i="32"/>
  <c r="D62" i="32" a="1"/>
  <c r="D62" i="32"/>
  <c r="N61" i="32"/>
  <c r="A56" i="32"/>
  <c r="M61" i="32"/>
  <c r="L61" i="32"/>
  <c r="K61" i="32"/>
  <c r="J61" i="32"/>
  <c r="I61" i="32"/>
  <c r="H61" i="32"/>
  <c r="G61" i="32"/>
  <c r="F61" i="32"/>
  <c r="E61" i="32"/>
  <c r="D61" i="32"/>
  <c r="C61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V56" i="32"/>
  <c r="U56" i="32"/>
  <c r="R56" i="32"/>
  <c r="Q56" i="32"/>
  <c r="P56" i="32"/>
  <c r="O56" i="32"/>
  <c r="M56" i="32"/>
  <c r="N56" i="32" a="1"/>
  <c r="N56" i="32"/>
  <c r="K56" i="32"/>
  <c r="L56" i="32" a="1"/>
  <c r="L56" i="32"/>
  <c r="I56" i="32"/>
  <c r="J56" i="32" a="1"/>
  <c r="J56" i="32"/>
  <c r="G56" i="32"/>
  <c r="H56" i="32" a="1"/>
  <c r="H56" i="32"/>
  <c r="E56" i="32"/>
  <c r="F56" i="32" a="1"/>
  <c r="F56" i="32"/>
  <c r="C56" i="32"/>
  <c r="D56" i="32" a="1"/>
  <c r="D56" i="32"/>
  <c r="N55" i="32"/>
  <c r="A50" i="32"/>
  <c r="M55" i="32"/>
  <c r="L55" i="32"/>
  <c r="K55" i="32"/>
  <c r="J55" i="32"/>
  <c r="I55" i="32"/>
  <c r="H55" i="32"/>
  <c r="G55" i="32"/>
  <c r="F55" i="32"/>
  <c r="E55" i="32"/>
  <c r="D55" i="32"/>
  <c r="C55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V50" i="32"/>
  <c r="U50" i="32"/>
  <c r="R50" i="32"/>
  <c r="Q50" i="32"/>
  <c r="P50" i="32"/>
  <c r="O50" i="32"/>
  <c r="M50" i="32"/>
  <c r="N50" i="32" a="1"/>
  <c r="N50" i="32"/>
  <c r="K50" i="32"/>
  <c r="L50" i="32" a="1"/>
  <c r="L50" i="32"/>
  <c r="I50" i="32"/>
  <c r="J50" i="32" a="1"/>
  <c r="J50" i="32"/>
  <c r="G50" i="32"/>
  <c r="H50" i="32" a="1"/>
  <c r="H50" i="32"/>
  <c r="E50" i="32"/>
  <c r="F50" i="32" a="1"/>
  <c r="F50" i="32"/>
  <c r="C50" i="32"/>
  <c r="D50" i="32" a="1"/>
  <c r="D50" i="32"/>
  <c r="N49" i="32"/>
  <c r="A44" i="32"/>
  <c r="M49" i="32"/>
  <c r="L49" i="32"/>
  <c r="K49" i="32"/>
  <c r="J49" i="32"/>
  <c r="I49" i="32"/>
  <c r="H49" i="32"/>
  <c r="G49" i="32"/>
  <c r="F49" i="32"/>
  <c r="E49" i="32"/>
  <c r="D49" i="32"/>
  <c r="C49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V44" i="32"/>
  <c r="U44" i="32"/>
  <c r="R44" i="32"/>
  <c r="Q44" i="32"/>
  <c r="P44" i="32"/>
  <c r="O44" i="32"/>
  <c r="M44" i="32"/>
  <c r="N44" i="32" a="1"/>
  <c r="N44" i="32"/>
  <c r="K44" i="32"/>
  <c r="L44" i="32" a="1"/>
  <c r="L44" i="32"/>
  <c r="I44" i="32"/>
  <c r="J44" i="32" a="1"/>
  <c r="J44" i="32"/>
  <c r="G44" i="32"/>
  <c r="H44" i="32" a="1"/>
  <c r="H44" i="32"/>
  <c r="E44" i="32"/>
  <c r="F44" i="32" a="1"/>
  <c r="F44" i="32"/>
  <c r="C44" i="32"/>
  <c r="D44" i="32" a="1"/>
  <c r="D44" i="32"/>
  <c r="N43" i="32"/>
  <c r="A38" i="32"/>
  <c r="M43" i="32"/>
  <c r="L43" i="32"/>
  <c r="K43" i="32"/>
  <c r="J43" i="32"/>
  <c r="I43" i="32"/>
  <c r="H43" i="32"/>
  <c r="G43" i="32"/>
  <c r="F43" i="32"/>
  <c r="E43" i="32"/>
  <c r="D43" i="32"/>
  <c r="C43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V38" i="32"/>
  <c r="U38" i="32"/>
  <c r="R38" i="32"/>
  <c r="Q38" i="32"/>
  <c r="P38" i="32"/>
  <c r="O38" i="32"/>
  <c r="M38" i="32"/>
  <c r="N38" i="32" a="1"/>
  <c r="N38" i="32"/>
  <c r="K38" i="32"/>
  <c r="L38" i="32" a="1"/>
  <c r="L38" i="32"/>
  <c r="I38" i="32"/>
  <c r="J38" i="32" a="1"/>
  <c r="J38" i="32"/>
  <c r="G38" i="32"/>
  <c r="H38" i="32" a="1"/>
  <c r="H38" i="32"/>
  <c r="E38" i="32"/>
  <c r="F38" i="32" a="1"/>
  <c r="F38" i="32"/>
  <c r="C38" i="32"/>
  <c r="D38" i="32" a="1"/>
  <c r="D38" i="32"/>
  <c r="N37" i="32"/>
  <c r="A32" i="32"/>
  <c r="M37" i="32"/>
  <c r="L37" i="32"/>
  <c r="K37" i="32"/>
  <c r="J37" i="32"/>
  <c r="I37" i="32"/>
  <c r="H37" i="32"/>
  <c r="G37" i="32"/>
  <c r="F37" i="32"/>
  <c r="E37" i="32"/>
  <c r="D37" i="32"/>
  <c r="C37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V32" i="32"/>
  <c r="U32" i="32"/>
  <c r="R32" i="32"/>
  <c r="Q32" i="32"/>
  <c r="P32" i="32"/>
  <c r="O32" i="32"/>
  <c r="M32" i="32"/>
  <c r="N32" i="32" a="1"/>
  <c r="N32" i="32"/>
  <c r="K32" i="32"/>
  <c r="L32" i="32" a="1"/>
  <c r="L32" i="32"/>
  <c r="I32" i="32"/>
  <c r="J32" i="32" a="1"/>
  <c r="J32" i="32"/>
  <c r="G32" i="32"/>
  <c r="H32" i="32" a="1"/>
  <c r="H32" i="32"/>
  <c r="E32" i="32"/>
  <c r="F32" i="32" a="1"/>
  <c r="F32" i="32"/>
  <c r="C32" i="32"/>
  <c r="D32" i="32" a="1"/>
  <c r="D32" i="32"/>
  <c r="N31" i="32"/>
  <c r="A26" i="32"/>
  <c r="M31" i="32"/>
  <c r="L31" i="32"/>
  <c r="K31" i="32"/>
  <c r="J31" i="32"/>
  <c r="I31" i="32"/>
  <c r="H31" i="32"/>
  <c r="G31" i="32"/>
  <c r="F31" i="32"/>
  <c r="E31" i="32"/>
  <c r="D31" i="32"/>
  <c r="C31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V26" i="32"/>
  <c r="U26" i="32"/>
  <c r="R26" i="32"/>
  <c r="Q26" i="32"/>
  <c r="P26" i="32"/>
  <c r="O26" i="32"/>
  <c r="M26" i="32"/>
  <c r="N26" i="32" a="1"/>
  <c r="N26" i="32"/>
  <c r="K26" i="32"/>
  <c r="L26" i="32" a="1"/>
  <c r="L26" i="32"/>
  <c r="I26" i="32"/>
  <c r="J26" i="32" a="1"/>
  <c r="J26" i="32"/>
  <c r="G26" i="32"/>
  <c r="H26" i="32" a="1"/>
  <c r="H26" i="32"/>
  <c r="E26" i="32"/>
  <c r="F26" i="32" a="1"/>
  <c r="F26" i="32"/>
  <c r="C26" i="32"/>
  <c r="D26" i="32" a="1"/>
  <c r="D26" i="32"/>
  <c r="N25" i="32"/>
  <c r="A20" i="32"/>
  <c r="M25" i="32"/>
  <c r="L25" i="32"/>
  <c r="K25" i="32"/>
  <c r="J25" i="32"/>
  <c r="I25" i="32"/>
  <c r="H25" i="32"/>
  <c r="G25" i="32"/>
  <c r="F25" i="32"/>
  <c r="E25" i="32"/>
  <c r="D25" i="32"/>
  <c r="C25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V20" i="32"/>
  <c r="U20" i="32"/>
  <c r="R20" i="32"/>
  <c r="Q20" i="32"/>
  <c r="P20" i="32"/>
  <c r="O20" i="32"/>
  <c r="M20" i="32"/>
  <c r="N20" i="32" a="1"/>
  <c r="N20" i="32"/>
  <c r="K20" i="32"/>
  <c r="L20" i="32" a="1"/>
  <c r="L20" i="32"/>
  <c r="I20" i="32"/>
  <c r="J20" i="32" a="1"/>
  <c r="J20" i="32"/>
  <c r="G20" i="32"/>
  <c r="H20" i="32" a="1"/>
  <c r="H20" i="32"/>
  <c r="E20" i="32"/>
  <c r="F20" i="32" a="1"/>
  <c r="F20" i="32"/>
  <c r="C20" i="32"/>
  <c r="D20" i="32" a="1"/>
  <c r="D20" i="32"/>
  <c r="N19" i="32"/>
  <c r="A14" i="32"/>
  <c r="M19" i="32"/>
  <c r="L19" i="32"/>
  <c r="K19" i="32"/>
  <c r="J19" i="32"/>
  <c r="I19" i="32"/>
  <c r="H19" i="32"/>
  <c r="G19" i="32"/>
  <c r="F19" i="32"/>
  <c r="E19" i="32"/>
  <c r="D19" i="32"/>
  <c r="C19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V14" i="32"/>
  <c r="U14" i="32"/>
  <c r="R14" i="32"/>
  <c r="Q14" i="32"/>
  <c r="P14" i="32"/>
  <c r="O14" i="32"/>
  <c r="M14" i="32"/>
  <c r="N14" i="32" a="1"/>
  <c r="N14" i="32"/>
  <c r="K14" i="32"/>
  <c r="L14" i="32" a="1"/>
  <c r="L14" i="32"/>
  <c r="I14" i="32"/>
  <c r="J14" i="32" a="1"/>
  <c r="J14" i="32"/>
  <c r="G14" i="32"/>
  <c r="H14" i="32" a="1"/>
  <c r="H14" i="32"/>
  <c r="E14" i="32"/>
  <c r="F14" i="32" a="1"/>
  <c r="F14" i="32"/>
  <c r="C14" i="32"/>
  <c r="D14" i="32" a="1"/>
  <c r="D14" i="32"/>
  <c r="N13" i="32"/>
  <c r="A8" i="32"/>
  <c r="M13" i="32"/>
  <c r="L13" i="32"/>
  <c r="K13" i="32"/>
  <c r="J13" i="32"/>
  <c r="I13" i="32"/>
  <c r="H13" i="32"/>
  <c r="G13" i="32"/>
  <c r="F13" i="32"/>
  <c r="E13" i="32"/>
  <c r="D13" i="32"/>
  <c r="C13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N9" i="32"/>
  <c r="M9" i="32"/>
  <c r="L9" i="32"/>
  <c r="K9" i="32"/>
  <c r="J9" i="32"/>
  <c r="I9" i="32"/>
  <c r="H9" i="32"/>
  <c r="G9" i="32"/>
  <c r="F9" i="32"/>
  <c r="E9" i="32"/>
  <c r="D9" i="32"/>
  <c r="C9" i="32"/>
  <c r="V8" i="32"/>
  <c r="U8" i="32"/>
  <c r="R8" i="32"/>
  <c r="Q8" i="32"/>
  <c r="P8" i="32"/>
  <c r="O8" i="32"/>
  <c r="M8" i="32"/>
  <c r="N8" i="32" a="1"/>
  <c r="N8" i="32"/>
  <c r="K8" i="32"/>
  <c r="L8" i="32" a="1"/>
  <c r="L8" i="32"/>
  <c r="I8" i="32"/>
  <c r="J8" i="32" a="1"/>
  <c r="J8" i="32"/>
  <c r="G8" i="32"/>
  <c r="H8" i="32" a="1"/>
  <c r="H8" i="32"/>
  <c r="E8" i="32"/>
  <c r="F8" i="32" a="1"/>
  <c r="F8" i="32"/>
  <c r="C8" i="32"/>
  <c r="D8" i="32" a="1"/>
  <c r="D8" i="32"/>
  <c r="M3" i="32"/>
  <c r="K3" i="32"/>
  <c r="J3" i="32"/>
  <c r="M2" i="32"/>
  <c r="K2" i="32"/>
  <c r="J2" i="32"/>
  <c r="N157" i="30"/>
  <c r="L157" i="30"/>
  <c r="J157" i="30"/>
  <c r="H157" i="30"/>
  <c r="F157" i="30"/>
  <c r="N156" i="30"/>
  <c r="L156" i="30"/>
  <c r="J156" i="30"/>
  <c r="H156" i="30"/>
  <c r="F156" i="30"/>
  <c r="N155" i="30"/>
  <c r="L155" i="30"/>
  <c r="J155" i="30"/>
  <c r="H155" i="30"/>
  <c r="F155" i="30"/>
  <c r="N154" i="30"/>
  <c r="L154" i="30"/>
  <c r="J154" i="30"/>
  <c r="H154" i="30"/>
  <c r="F154" i="30"/>
  <c r="N153" i="30"/>
  <c r="L153" i="30"/>
  <c r="J153" i="30"/>
  <c r="H153" i="30"/>
  <c r="F153" i="30"/>
  <c r="N103" i="30"/>
  <c r="N102" i="30"/>
  <c r="N101" i="30"/>
  <c r="N100" i="30"/>
  <c r="A8" i="30"/>
  <c r="E9" i="30"/>
  <c r="E8" i="30"/>
  <c r="G9" i="30"/>
  <c r="G10" i="30"/>
  <c r="G11" i="30"/>
  <c r="G12" i="30"/>
  <c r="G13" i="30"/>
  <c r="G8" i="30"/>
  <c r="I9" i="30"/>
  <c r="I8" i="30"/>
  <c r="K9" i="30"/>
  <c r="K8" i="30"/>
  <c r="M9" i="30"/>
  <c r="M8" i="30"/>
  <c r="J103" i="30"/>
  <c r="J102" i="30"/>
  <c r="J101" i="30"/>
  <c r="J100" i="30"/>
  <c r="A104" i="30"/>
  <c r="C105" i="30" a="1"/>
  <c r="C105" i="30"/>
  <c r="A458" i="30"/>
  <c r="M463" i="30"/>
  <c r="K463" i="30"/>
  <c r="I463" i="30"/>
  <c r="G463" i="30"/>
  <c r="E463" i="30"/>
  <c r="C463" i="30"/>
  <c r="M462" i="30"/>
  <c r="K462" i="30"/>
  <c r="I462" i="30"/>
  <c r="G462" i="30"/>
  <c r="E462" i="30"/>
  <c r="C462" i="30"/>
  <c r="M461" i="30"/>
  <c r="K461" i="30"/>
  <c r="I461" i="30"/>
  <c r="G461" i="30"/>
  <c r="E461" i="30"/>
  <c r="C461" i="30"/>
  <c r="M460" i="30"/>
  <c r="K460" i="30"/>
  <c r="I460" i="30"/>
  <c r="G460" i="30"/>
  <c r="E460" i="30"/>
  <c r="C460" i="30"/>
  <c r="M459" i="30"/>
  <c r="K459" i="30"/>
  <c r="I459" i="30"/>
  <c r="G459" i="30"/>
  <c r="E459" i="30"/>
  <c r="C459" i="30"/>
  <c r="A452" i="30"/>
  <c r="A350" i="30"/>
  <c r="M355" i="30"/>
  <c r="K355" i="30"/>
  <c r="I355" i="30"/>
  <c r="G355" i="30"/>
  <c r="E355" i="30"/>
  <c r="C355" i="30"/>
  <c r="M354" i="30"/>
  <c r="K354" i="30"/>
  <c r="I354" i="30"/>
  <c r="G354" i="30"/>
  <c r="E354" i="30"/>
  <c r="C354" i="30"/>
  <c r="M353" i="30"/>
  <c r="K353" i="30"/>
  <c r="I353" i="30"/>
  <c r="G353" i="30"/>
  <c r="E353" i="30"/>
  <c r="C353" i="30"/>
  <c r="M352" i="30"/>
  <c r="K352" i="30"/>
  <c r="I352" i="30"/>
  <c r="G352" i="30"/>
  <c r="E352" i="30"/>
  <c r="C352" i="30"/>
  <c r="M351" i="30"/>
  <c r="K351" i="30"/>
  <c r="I351" i="30"/>
  <c r="G351" i="30"/>
  <c r="E351" i="30"/>
  <c r="C351" i="30"/>
  <c r="A14" i="30"/>
  <c r="I15" i="30"/>
  <c r="J19" i="30"/>
  <c r="J18" i="30"/>
  <c r="J17" i="30"/>
  <c r="J16" i="30"/>
  <c r="H19" i="30"/>
  <c r="H18" i="30"/>
  <c r="H17" i="30"/>
  <c r="N19" i="30"/>
  <c r="N18" i="30"/>
  <c r="N17" i="30"/>
  <c r="N16" i="30"/>
  <c r="L19" i="30"/>
  <c r="L18" i="30"/>
  <c r="L17" i="30"/>
  <c r="L16" i="30"/>
  <c r="H16" i="30"/>
  <c r="G15" i="30"/>
  <c r="N583" i="30"/>
  <c r="A578" i="30"/>
  <c r="M583" i="30"/>
  <c r="L583" i="30"/>
  <c r="K583" i="30"/>
  <c r="J583" i="30"/>
  <c r="I583" i="30"/>
  <c r="H583" i="30"/>
  <c r="G583" i="30"/>
  <c r="F583" i="30"/>
  <c r="E583" i="30"/>
  <c r="D583" i="30"/>
  <c r="C583" i="30"/>
  <c r="N582" i="30"/>
  <c r="M582" i="30"/>
  <c r="L582" i="30"/>
  <c r="K582" i="30"/>
  <c r="J582" i="30"/>
  <c r="I582" i="30"/>
  <c r="H582" i="30"/>
  <c r="G582" i="30"/>
  <c r="F582" i="30"/>
  <c r="E582" i="30"/>
  <c r="D582" i="30"/>
  <c r="C582" i="30"/>
  <c r="N581" i="30"/>
  <c r="M581" i="30"/>
  <c r="L581" i="30"/>
  <c r="K581" i="30"/>
  <c r="J581" i="30"/>
  <c r="I581" i="30"/>
  <c r="H581" i="30"/>
  <c r="G581" i="30"/>
  <c r="F581" i="30"/>
  <c r="E581" i="30"/>
  <c r="D581" i="30"/>
  <c r="C581" i="30"/>
  <c r="N580" i="30"/>
  <c r="M580" i="30"/>
  <c r="L580" i="30"/>
  <c r="K580" i="30"/>
  <c r="J580" i="30"/>
  <c r="I580" i="30"/>
  <c r="H580" i="30"/>
  <c r="G580" i="30"/>
  <c r="F580" i="30"/>
  <c r="E580" i="30"/>
  <c r="D580" i="30"/>
  <c r="C580" i="30"/>
  <c r="N579" i="30"/>
  <c r="M579" i="30"/>
  <c r="L579" i="30"/>
  <c r="K579" i="30"/>
  <c r="J579" i="30"/>
  <c r="I579" i="30"/>
  <c r="H579" i="30"/>
  <c r="G579" i="30"/>
  <c r="F579" i="30"/>
  <c r="E579" i="30"/>
  <c r="D579" i="30"/>
  <c r="C579" i="30"/>
  <c r="V578" i="30"/>
  <c r="U578" i="30"/>
  <c r="N577" i="30"/>
  <c r="A572" i="30"/>
  <c r="M577" i="30"/>
  <c r="L577" i="30"/>
  <c r="K577" i="30"/>
  <c r="J577" i="30"/>
  <c r="I577" i="30"/>
  <c r="H577" i="30"/>
  <c r="G577" i="30"/>
  <c r="F577" i="30"/>
  <c r="E577" i="30"/>
  <c r="D577" i="30"/>
  <c r="C577" i="30"/>
  <c r="N576" i="30"/>
  <c r="M576" i="30"/>
  <c r="L576" i="30"/>
  <c r="K576" i="30"/>
  <c r="J576" i="30"/>
  <c r="I576" i="30"/>
  <c r="H576" i="30"/>
  <c r="G576" i="30"/>
  <c r="F576" i="30"/>
  <c r="E576" i="30"/>
  <c r="D576" i="30"/>
  <c r="C576" i="30"/>
  <c r="N575" i="30"/>
  <c r="M575" i="30"/>
  <c r="L575" i="30"/>
  <c r="K575" i="30"/>
  <c r="J575" i="30"/>
  <c r="I575" i="30"/>
  <c r="H575" i="30"/>
  <c r="G575" i="30"/>
  <c r="F575" i="30"/>
  <c r="E575" i="30"/>
  <c r="D575" i="30"/>
  <c r="C575" i="30"/>
  <c r="N574" i="30"/>
  <c r="M574" i="30"/>
  <c r="L574" i="30"/>
  <c r="K574" i="30"/>
  <c r="J574" i="30"/>
  <c r="I574" i="30"/>
  <c r="H574" i="30"/>
  <c r="G574" i="30"/>
  <c r="F574" i="30"/>
  <c r="E574" i="30"/>
  <c r="D574" i="30"/>
  <c r="C574" i="30"/>
  <c r="N573" i="30"/>
  <c r="M573" i="30"/>
  <c r="L573" i="30"/>
  <c r="K573" i="30"/>
  <c r="J573" i="30"/>
  <c r="I573" i="30"/>
  <c r="H573" i="30"/>
  <c r="G573" i="30"/>
  <c r="F573" i="30"/>
  <c r="E573" i="30"/>
  <c r="D573" i="30"/>
  <c r="C573" i="30"/>
  <c r="V572" i="30"/>
  <c r="U572" i="30"/>
  <c r="V566" i="30"/>
  <c r="U566" i="30"/>
  <c r="N571" i="30"/>
  <c r="A566" i="30"/>
  <c r="M571" i="30"/>
  <c r="L571" i="30"/>
  <c r="K571" i="30"/>
  <c r="J571" i="30"/>
  <c r="I571" i="30"/>
  <c r="H571" i="30"/>
  <c r="G571" i="30"/>
  <c r="F571" i="30"/>
  <c r="E571" i="30"/>
  <c r="D571" i="30"/>
  <c r="C571" i="30"/>
  <c r="N570" i="30"/>
  <c r="M570" i="30"/>
  <c r="L570" i="30"/>
  <c r="K570" i="30"/>
  <c r="J570" i="30"/>
  <c r="I570" i="30"/>
  <c r="H570" i="30"/>
  <c r="G570" i="30"/>
  <c r="F570" i="30"/>
  <c r="E570" i="30"/>
  <c r="D570" i="30"/>
  <c r="C570" i="30"/>
  <c r="N569" i="30"/>
  <c r="M569" i="30"/>
  <c r="L569" i="30"/>
  <c r="K569" i="30"/>
  <c r="J569" i="30"/>
  <c r="I569" i="30"/>
  <c r="H569" i="30"/>
  <c r="G569" i="30"/>
  <c r="F569" i="30"/>
  <c r="E569" i="30"/>
  <c r="D569" i="30"/>
  <c r="C569" i="30"/>
  <c r="N568" i="30"/>
  <c r="M568" i="30"/>
  <c r="L568" i="30"/>
  <c r="K568" i="30"/>
  <c r="J568" i="30"/>
  <c r="I568" i="30"/>
  <c r="H568" i="30"/>
  <c r="G568" i="30"/>
  <c r="F568" i="30"/>
  <c r="E568" i="30"/>
  <c r="D568" i="30"/>
  <c r="C568" i="30"/>
  <c r="N567" i="30"/>
  <c r="M567" i="30"/>
  <c r="L567" i="30"/>
  <c r="K567" i="30"/>
  <c r="J567" i="30"/>
  <c r="I567" i="30"/>
  <c r="H567" i="30"/>
  <c r="G567" i="30"/>
  <c r="F567" i="30"/>
  <c r="E567" i="30"/>
  <c r="D567" i="30"/>
  <c r="C567" i="30"/>
  <c r="V560" i="30"/>
  <c r="U560" i="30"/>
  <c r="N565" i="30"/>
  <c r="A560" i="30"/>
  <c r="M565" i="30"/>
  <c r="L565" i="30"/>
  <c r="K565" i="30"/>
  <c r="J565" i="30"/>
  <c r="I565" i="30"/>
  <c r="H565" i="30"/>
  <c r="G565" i="30"/>
  <c r="F565" i="30"/>
  <c r="E565" i="30"/>
  <c r="D565" i="30"/>
  <c r="C565" i="30"/>
  <c r="N564" i="30"/>
  <c r="M564" i="30"/>
  <c r="L564" i="30"/>
  <c r="K564" i="30"/>
  <c r="J564" i="30"/>
  <c r="I564" i="30"/>
  <c r="H564" i="30"/>
  <c r="G564" i="30"/>
  <c r="F564" i="30"/>
  <c r="E564" i="30"/>
  <c r="D564" i="30"/>
  <c r="C564" i="30"/>
  <c r="N563" i="30"/>
  <c r="M563" i="30"/>
  <c r="L563" i="30"/>
  <c r="K563" i="30"/>
  <c r="J563" i="30"/>
  <c r="I563" i="30"/>
  <c r="H563" i="30"/>
  <c r="G563" i="30"/>
  <c r="F563" i="30"/>
  <c r="E563" i="30"/>
  <c r="D563" i="30"/>
  <c r="C563" i="30"/>
  <c r="N562" i="30"/>
  <c r="M562" i="30"/>
  <c r="L562" i="30"/>
  <c r="K562" i="30"/>
  <c r="J562" i="30"/>
  <c r="I562" i="30"/>
  <c r="H562" i="30"/>
  <c r="G562" i="30"/>
  <c r="F562" i="30"/>
  <c r="E562" i="30"/>
  <c r="D562" i="30"/>
  <c r="C562" i="30"/>
  <c r="N561" i="30"/>
  <c r="M561" i="30"/>
  <c r="L561" i="30"/>
  <c r="K561" i="30"/>
  <c r="J561" i="30"/>
  <c r="I561" i="30"/>
  <c r="H561" i="30"/>
  <c r="G561" i="30"/>
  <c r="F561" i="30"/>
  <c r="E561" i="30"/>
  <c r="D561" i="30"/>
  <c r="C561" i="30"/>
  <c r="A548" i="30"/>
  <c r="M553" i="30"/>
  <c r="K553" i="30"/>
  <c r="I553" i="30"/>
  <c r="G553" i="30"/>
  <c r="E553" i="30"/>
  <c r="C553" i="30"/>
  <c r="M552" i="30"/>
  <c r="K552" i="30"/>
  <c r="I552" i="30"/>
  <c r="G552" i="30"/>
  <c r="E552" i="30"/>
  <c r="C552" i="30"/>
  <c r="M551" i="30"/>
  <c r="K551" i="30"/>
  <c r="I551" i="30"/>
  <c r="G551" i="30"/>
  <c r="E551" i="30"/>
  <c r="C551" i="30"/>
  <c r="M550" i="30"/>
  <c r="K550" i="30"/>
  <c r="I550" i="30"/>
  <c r="G550" i="30"/>
  <c r="E550" i="30"/>
  <c r="C550" i="30"/>
  <c r="M549" i="30"/>
  <c r="K549" i="30"/>
  <c r="I549" i="30"/>
  <c r="G549" i="30"/>
  <c r="E549" i="30"/>
  <c r="C549" i="30"/>
  <c r="A554" i="30"/>
  <c r="M559" i="30"/>
  <c r="K559" i="30"/>
  <c r="I559" i="30"/>
  <c r="G559" i="30"/>
  <c r="E559" i="30"/>
  <c r="C559" i="30"/>
  <c r="M558" i="30"/>
  <c r="K558" i="30"/>
  <c r="I558" i="30"/>
  <c r="G558" i="30"/>
  <c r="E558" i="30"/>
  <c r="C558" i="30"/>
  <c r="M557" i="30"/>
  <c r="K557" i="30"/>
  <c r="I557" i="30"/>
  <c r="G557" i="30"/>
  <c r="E557" i="30"/>
  <c r="C557" i="30"/>
  <c r="M556" i="30"/>
  <c r="K556" i="30"/>
  <c r="I556" i="30"/>
  <c r="G556" i="30"/>
  <c r="E556" i="30"/>
  <c r="C556" i="30"/>
  <c r="M555" i="30"/>
  <c r="K555" i="30"/>
  <c r="I555" i="30"/>
  <c r="G555" i="30"/>
  <c r="E555" i="30"/>
  <c r="C555" i="30"/>
  <c r="N559" i="30"/>
  <c r="L559" i="30"/>
  <c r="J559" i="30"/>
  <c r="H559" i="30"/>
  <c r="F559" i="30"/>
  <c r="D559" i="30"/>
  <c r="N558" i="30"/>
  <c r="L558" i="30"/>
  <c r="J558" i="30"/>
  <c r="H558" i="30"/>
  <c r="F558" i="30"/>
  <c r="D558" i="30"/>
  <c r="N557" i="30"/>
  <c r="L557" i="30"/>
  <c r="J557" i="30"/>
  <c r="H557" i="30"/>
  <c r="F557" i="30"/>
  <c r="D557" i="30"/>
  <c r="N556" i="30"/>
  <c r="L556" i="30"/>
  <c r="J556" i="30"/>
  <c r="H556" i="30"/>
  <c r="F556" i="30"/>
  <c r="D556" i="30"/>
  <c r="N555" i="30"/>
  <c r="L555" i="30"/>
  <c r="J555" i="30"/>
  <c r="H555" i="30"/>
  <c r="F555" i="30"/>
  <c r="D555" i="30"/>
  <c r="V554" i="30"/>
  <c r="U554" i="30"/>
  <c r="N553" i="30"/>
  <c r="L553" i="30"/>
  <c r="J553" i="30"/>
  <c r="H553" i="30"/>
  <c r="F553" i="30"/>
  <c r="D553" i="30"/>
  <c r="N552" i="30"/>
  <c r="L552" i="30"/>
  <c r="J552" i="30"/>
  <c r="H552" i="30"/>
  <c r="F552" i="30"/>
  <c r="D552" i="30"/>
  <c r="N551" i="30"/>
  <c r="L551" i="30"/>
  <c r="J551" i="30"/>
  <c r="H551" i="30"/>
  <c r="F551" i="30"/>
  <c r="D551" i="30"/>
  <c r="N550" i="30"/>
  <c r="L550" i="30"/>
  <c r="J550" i="30"/>
  <c r="H550" i="30"/>
  <c r="F550" i="30"/>
  <c r="D550" i="30"/>
  <c r="N549" i="30"/>
  <c r="L549" i="30"/>
  <c r="J549" i="30"/>
  <c r="H549" i="30"/>
  <c r="F549" i="30"/>
  <c r="D549" i="30"/>
  <c r="V548" i="30"/>
  <c r="U548" i="30"/>
  <c r="N547" i="30"/>
  <c r="A542" i="30"/>
  <c r="M547" i="30"/>
  <c r="L547" i="30"/>
  <c r="K547" i="30"/>
  <c r="J547" i="30"/>
  <c r="I547" i="30"/>
  <c r="H547" i="30"/>
  <c r="G547" i="30"/>
  <c r="F547" i="30"/>
  <c r="E547" i="30"/>
  <c r="D547" i="30"/>
  <c r="C547" i="30"/>
  <c r="N546" i="30"/>
  <c r="M546" i="30"/>
  <c r="L546" i="30"/>
  <c r="K546" i="30"/>
  <c r="J546" i="30"/>
  <c r="I546" i="30"/>
  <c r="H546" i="30"/>
  <c r="G546" i="30"/>
  <c r="F546" i="30"/>
  <c r="E546" i="30"/>
  <c r="D546" i="30"/>
  <c r="C546" i="30"/>
  <c r="N545" i="30"/>
  <c r="M545" i="30"/>
  <c r="L545" i="30"/>
  <c r="K545" i="30"/>
  <c r="J545" i="30"/>
  <c r="I545" i="30"/>
  <c r="H545" i="30"/>
  <c r="G545" i="30"/>
  <c r="F545" i="30"/>
  <c r="E545" i="30"/>
  <c r="D545" i="30"/>
  <c r="C545" i="30"/>
  <c r="N544" i="30"/>
  <c r="M544" i="30"/>
  <c r="L544" i="30"/>
  <c r="K544" i="30"/>
  <c r="J544" i="30"/>
  <c r="I544" i="30"/>
  <c r="H544" i="30"/>
  <c r="G544" i="30"/>
  <c r="F544" i="30"/>
  <c r="E544" i="30"/>
  <c r="D544" i="30"/>
  <c r="C544" i="30"/>
  <c r="N543" i="30"/>
  <c r="M543" i="30"/>
  <c r="L543" i="30"/>
  <c r="K543" i="30"/>
  <c r="J543" i="30"/>
  <c r="I543" i="30"/>
  <c r="H543" i="30"/>
  <c r="G543" i="30"/>
  <c r="F543" i="30"/>
  <c r="E543" i="30"/>
  <c r="D543" i="30"/>
  <c r="C543" i="30"/>
  <c r="M542" i="30"/>
  <c r="K542" i="30"/>
  <c r="I542" i="30"/>
  <c r="G542" i="30"/>
  <c r="E542" i="30"/>
  <c r="C542" i="30"/>
  <c r="U230" i="30"/>
  <c r="V542" i="30"/>
  <c r="U542" i="30"/>
  <c r="V536" i="30"/>
  <c r="U536" i="30"/>
  <c r="N541" i="30"/>
  <c r="A536" i="30"/>
  <c r="M541" i="30"/>
  <c r="L541" i="30"/>
  <c r="K541" i="30"/>
  <c r="J541" i="30"/>
  <c r="I541" i="30"/>
  <c r="H541" i="30"/>
  <c r="G541" i="30"/>
  <c r="F541" i="30"/>
  <c r="E541" i="30"/>
  <c r="D541" i="30"/>
  <c r="C541" i="30"/>
  <c r="N540" i="30"/>
  <c r="M540" i="30"/>
  <c r="L540" i="30"/>
  <c r="K540" i="30"/>
  <c r="J540" i="30"/>
  <c r="I540" i="30"/>
  <c r="H540" i="30"/>
  <c r="G540" i="30"/>
  <c r="F540" i="30"/>
  <c r="E540" i="30"/>
  <c r="D540" i="30"/>
  <c r="C540" i="30"/>
  <c r="N539" i="30"/>
  <c r="M539" i="30"/>
  <c r="L539" i="30"/>
  <c r="K539" i="30"/>
  <c r="J539" i="30"/>
  <c r="I539" i="30"/>
  <c r="H539" i="30"/>
  <c r="G539" i="30"/>
  <c r="F539" i="30"/>
  <c r="E539" i="30"/>
  <c r="D539" i="30"/>
  <c r="C539" i="30"/>
  <c r="N538" i="30"/>
  <c r="M538" i="30"/>
  <c r="L538" i="30"/>
  <c r="K538" i="30"/>
  <c r="J538" i="30"/>
  <c r="I538" i="30"/>
  <c r="H538" i="30"/>
  <c r="G538" i="30"/>
  <c r="F538" i="30"/>
  <c r="E538" i="30"/>
  <c r="D538" i="30"/>
  <c r="C538" i="30"/>
  <c r="N537" i="30"/>
  <c r="M537" i="30"/>
  <c r="L537" i="30"/>
  <c r="K537" i="30"/>
  <c r="J537" i="30"/>
  <c r="I537" i="30"/>
  <c r="H537" i="30"/>
  <c r="G537" i="30"/>
  <c r="F537" i="30"/>
  <c r="E537" i="30"/>
  <c r="D537" i="30"/>
  <c r="C537" i="30"/>
  <c r="N535" i="30"/>
  <c r="A530" i="30"/>
  <c r="M535" i="30"/>
  <c r="L535" i="30"/>
  <c r="K535" i="30"/>
  <c r="J535" i="30"/>
  <c r="I535" i="30"/>
  <c r="H535" i="30"/>
  <c r="G535" i="30"/>
  <c r="F535" i="30"/>
  <c r="E535" i="30"/>
  <c r="D535" i="30"/>
  <c r="C535" i="30"/>
  <c r="N534" i="30"/>
  <c r="M534" i="30"/>
  <c r="L534" i="30"/>
  <c r="K534" i="30"/>
  <c r="J534" i="30"/>
  <c r="I534" i="30"/>
  <c r="H534" i="30"/>
  <c r="G534" i="30"/>
  <c r="F534" i="30"/>
  <c r="E534" i="30"/>
  <c r="D534" i="30"/>
  <c r="C534" i="30"/>
  <c r="N533" i="30"/>
  <c r="M533" i="30"/>
  <c r="L533" i="30"/>
  <c r="K533" i="30"/>
  <c r="J533" i="30"/>
  <c r="I533" i="30"/>
  <c r="H533" i="30"/>
  <c r="G533" i="30"/>
  <c r="F533" i="30"/>
  <c r="E533" i="30"/>
  <c r="D533" i="30"/>
  <c r="C533" i="30"/>
  <c r="N532" i="30"/>
  <c r="M532" i="30"/>
  <c r="L532" i="30"/>
  <c r="K532" i="30"/>
  <c r="J532" i="30"/>
  <c r="I532" i="30"/>
  <c r="H532" i="30"/>
  <c r="G532" i="30"/>
  <c r="F532" i="30"/>
  <c r="E532" i="30"/>
  <c r="D532" i="30"/>
  <c r="C532" i="30"/>
  <c r="N531" i="30"/>
  <c r="M531" i="30"/>
  <c r="L531" i="30"/>
  <c r="K531" i="30"/>
  <c r="J531" i="30"/>
  <c r="I531" i="30"/>
  <c r="H531" i="30"/>
  <c r="G531" i="30"/>
  <c r="F531" i="30"/>
  <c r="E531" i="30"/>
  <c r="D531" i="30"/>
  <c r="C531" i="30"/>
  <c r="A524" i="30"/>
  <c r="M529" i="30"/>
  <c r="K529" i="30"/>
  <c r="I529" i="30"/>
  <c r="G529" i="30"/>
  <c r="E529" i="30"/>
  <c r="C529" i="30"/>
  <c r="M528" i="30"/>
  <c r="K528" i="30"/>
  <c r="I528" i="30"/>
  <c r="G528" i="30"/>
  <c r="E528" i="30"/>
  <c r="C528" i="30"/>
  <c r="M527" i="30"/>
  <c r="K527" i="30"/>
  <c r="I527" i="30"/>
  <c r="G527" i="30"/>
  <c r="E527" i="30"/>
  <c r="C527" i="30"/>
  <c r="M526" i="30"/>
  <c r="K526" i="30"/>
  <c r="I526" i="30"/>
  <c r="G526" i="30"/>
  <c r="E526" i="30"/>
  <c r="C526" i="30"/>
  <c r="M525" i="30"/>
  <c r="K525" i="30"/>
  <c r="I525" i="30"/>
  <c r="G525" i="30"/>
  <c r="E525" i="30"/>
  <c r="C525" i="30"/>
  <c r="N529" i="30"/>
  <c r="L529" i="30"/>
  <c r="J529" i="30"/>
  <c r="H529" i="30"/>
  <c r="F529" i="30"/>
  <c r="D529" i="30"/>
  <c r="N528" i="30"/>
  <c r="L528" i="30"/>
  <c r="J528" i="30"/>
  <c r="H528" i="30"/>
  <c r="F528" i="30"/>
  <c r="D528" i="30"/>
  <c r="N527" i="30"/>
  <c r="L527" i="30"/>
  <c r="J527" i="30"/>
  <c r="H527" i="30"/>
  <c r="F527" i="30"/>
  <c r="D527" i="30"/>
  <c r="N526" i="30"/>
  <c r="L526" i="30"/>
  <c r="J526" i="30"/>
  <c r="H526" i="30"/>
  <c r="F526" i="30"/>
  <c r="D526" i="30"/>
  <c r="N525" i="30"/>
  <c r="L525" i="30"/>
  <c r="J525" i="30"/>
  <c r="H525" i="30"/>
  <c r="F525" i="30"/>
  <c r="D525" i="30"/>
  <c r="V530" i="30"/>
  <c r="U530" i="30"/>
  <c r="V524" i="30"/>
  <c r="U524" i="30"/>
  <c r="V518" i="30"/>
  <c r="U518" i="30"/>
  <c r="N523" i="30"/>
  <c r="A518" i="30"/>
  <c r="M523" i="30"/>
  <c r="L523" i="30"/>
  <c r="K523" i="30"/>
  <c r="J523" i="30"/>
  <c r="I523" i="30"/>
  <c r="H523" i="30"/>
  <c r="G523" i="30"/>
  <c r="F523" i="30"/>
  <c r="E523" i="30"/>
  <c r="D523" i="30"/>
  <c r="C523" i="30"/>
  <c r="N522" i="30"/>
  <c r="M522" i="30"/>
  <c r="L522" i="30"/>
  <c r="K522" i="30"/>
  <c r="J522" i="30"/>
  <c r="I522" i="30"/>
  <c r="H522" i="30"/>
  <c r="G522" i="30"/>
  <c r="F522" i="30"/>
  <c r="E522" i="30"/>
  <c r="D522" i="30"/>
  <c r="C522" i="30"/>
  <c r="N521" i="30"/>
  <c r="M521" i="30"/>
  <c r="L521" i="30"/>
  <c r="K521" i="30"/>
  <c r="J521" i="30"/>
  <c r="I521" i="30"/>
  <c r="H521" i="30"/>
  <c r="G521" i="30"/>
  <c r="F521" i="30"/>
  <c r="E521" i="30"/>
  <c r="D521" i="30"/>
  <c r="C521" i="30"/>
  <c r="N520" i="30"/>
  <c r="M520" i="30"/>
  <c r="L520" i="30"/>
  <c r="K520" i="30"/>
  <c r="J520" i="30"/>
  <c r="I520" i="30"/>
  <c r="H520" i="30"/>
  <c r="G520" i="30"/>
  <c r="F520" i="30"/>
  <c r="E520" i="30"/>
  <c r="D520" i="30"/>
  <c r="C520" i="30"/>
  <c r="N519" i="30"/>
  <c r="M519" i="30"/>
  <c r="L519" i="30"/>
  <c r="K519" i="30"/>
  <c r="J519" i="30"/>
  <c r="I519" i="30"/>
  <c r="H519" i="30"/>
  <c r="G519" i="30"/>
  <c r="F519" i="30"/>
  <c r="E519" i="30"/>
  <c r="D519" i="30"/>
  <c r="C519" i="30"/>
  <c r="A140" i="30"/>
  <c r="P518" i="30"/>
  <c r="O518" i="30"/>
  <c r="Q518" i="30"/>
  <c r="N517" i="30"/>
  <c r="A512" i="30"/>
  <c r="M517" i="30"/>
  <c r="L517" i="30"/>
  <c r="K517" i="30"/>
  <c r="J517" i="30"/>
  <c r="I517" i="30"/>
  <c r="H517" i="30"/>
  <c r="G517" i="30"/>
  <c r="F517" i="30"/>
  <c r="E517" i="30"/>
  <c r="D517" i="30"/>
  <c r="C517" i="30"/>
  <c r="N516" i="30"/>
  <c r="M516" i="30"/>
  <c r="L516" i="30"/>
  <c r="K516" i="30"/>
  <c r="J516" i="30"/>
  <c r="I516" i="30"/>
  <c r="H516" i="30"/>
  <c r="G516" i="30"/>
  <c r="F516" i="30"/>
  <c r="E516" i="30"/>
  <c r="D516" i="30"/>
  <c r="C516" i="30"/>
  <c r="N515" i="30"/>
  <c r="M515" i="30"/>
  <c r="L515" i="30"/>
  <c r="K515" i="30"/>
  <c r="J515" i="30"/>
  <c r="I515" i="30"/>
  <c r="H515" i="30"/>
  <c r="G515" i="30"/>
  <c r="F515" i="30"/>
  <c r="E515" i="30"/>
  <c r="D515" i="30"/>
  <c r="C515" i="30"/>
  <c r="N514" i="30"/>
  <c r="M514" i="30"/>
  <c r="L514" i="30"/>
  <c r="K514" i="30"/>
  <c r="J514" i="30"/>
  <c r="I514" i="30"/>
  <c r="H514" i="30"/>
  <c r="G514" i="30"/>
  <c r="F514" i="30"/>
  <c r="E514" i="30"/>
  <c r="D514" i="30"/>
  <c r="C514" i="30"/>
  <c r="N513" i="30"/>
  <c r="M513" i="30"/>
  <c r="L513" i="30"/>
  <c r="K513" i="30"/>
  <c r="J513" i="30"/>
  <c r="I513" i="30"/>
  <c r="H513" i="30"/>
  <c r="G513" i="30"/>
  <c r="F513" i="30"/>
  <c r="E513" i="30"/>
  <c r="D513" i="30"/>
  <c r="C513" i="30"/>
  <c r="V512" i="30"/>
  <c r="U512" i="30"/>
  <c r="V482" i="30"/>
  <c r="U482" i="30"/>
  <c r="V476" i="30"/>
  <c r="U476" i="30"/>
  <c r="V470" i="30"/>
  <c r="U470" i="30"/>
  <c r="V464" i="30"/>
  <c r="U464" i="30"/>
  <c r="V452" i="30"/>
  <c r="U452" i="30"/>
  <c r="V506" i="30"/>
  <c r="U506" i="30"/>
  <c r="A506" i="30"/>
  <c r="M511" i="30"/>
  <c r="K511" i="30"/>
  <c r="I511" i="30"/>
  <c r="G511" i="30"/>
  <c r="E511" i="30"/>
  <c r="C511" i="30"/>
  <c r="M510" i="30"/>
  <c r="K510" i="30"/>
  <c r="I510" i="30"/>
  <c r="G510" i="30"/>
  <c r="E510" i="30"/>
  <c r="C510" i="30"/>
  <c r="M509" i="30"/>
  <c r="K509" i="30"/>
  <c r="I509" i="30"/>
  <c r="G509" i="30"/>
  <c r="E509" i="30"/>
  <c r="C509" i="30"/>
  <c r="M508" i="30"/>
  <c r="K508" i="30"/>
  <c r="I508" i="30"/>
  <c r="G508" i="30"/>
  <c r="E508" i="30"/>
  <c r="C508" i="30"/>
  <c r="M507" i="30"/>
  <c r="K507" i="30"/>
  <c r="I507" i="30"/>
  <c r="G507" i="30"/>
  <c r="E507" i="30"/>
  <c r="C507" i="30"/>
  <c r="N511" i="30"/>
  <c r="L511" i="30"/>
  <c r="J511" i="30"/>
  <c r="H511" i="30"/>
  <c r="F511" i="30"/>
  <c r="D511" i="30"/>
  <c r="N510" i="30"/>
  <c r="L510" i="30"/>
  <c r="J510" i="30"/>
  <c r="H510" i="30"/>
  <c r="F510" i="30"/>
  <c r="D510" i="30"/>
  <c r="N509" i="30"/>
  <c r="L509" i="30"/>
  <c r="J509" i="30"/>
  <c r="H509" i="30"/>
  <c r="F509" i="30"/>
  <c r="D509" i="30"/>
  <c r="N508" i="30"/>
  <c r="L508" i="30"/>
  <c r="J508" i="30"/>
  <c r="H508" i="30"/>
  <c r="F508" i="30"/>
  <c r="D508" i="30"/>
  <c r="N507" i="30"/>
  <c r="L507" i="30"/>
  <c r="J507" i="30"/>
  <c r="H507" i="30"/>
  <c r="F507" i="30"/>
  <c r="D507" i="30"/>
  <c r="Q506" i="30"/>
  <c r="P506" i="30"/>
  <c r="O506" i="30"/>
  <c r="A500" i="30"/>
  <c r="R506" i="30"/>
  <c r="M506" i="30"/>
  <c r="N506" i="30" a="1"/>
  <c r="N506" i="30"/>
  <c r="K506" i="30"/>
  <c r="L506" i="30" a="1"/>
  <c r="L506" i="30"/>
  <c r="I506" i="30"/>
  <c r="J506" i="30" a="1"/>
  <c r="J506" i="30"/>
  <c r="G506" i="30"/>
  <c r="H506" i="30" a="1"/>
  <c r="H506" i="30"/>
  <c r="E506" i="30"/>
  <c r="F506" i="30" a="1"/>
  <c r="F506" i="30"/>
  <c r="C506" i="30"/>
  <c r="D506" i="30" a="1"/>
  <c r="D506" i="30"/>
  <c r="M505" i="30"/>
  <c r="K505" i="30"/>
  <c r="I505" i="30"/>
  <c r="G505" i="30"/>
  <c r="E505" i="30"/>
  <c r="C505" i="30"/>
  <c r="M504" i="30"/>
  <c r="K504" i="30"/>
  <c r="I504" i="30"/>
  <c r="G504" i="30"/>
  <c r="E504" i="30"/>
  <c r="C504" i="30"/>
  <c r="M503" i="30"/>
  <c r="K503" i="30"/>
  <c r="I503" i="30"/>
  <c r="G503" i="30"/>
  <c r="E503" i="30"/>
  <c r="C503" i="30"/>
  <c r="M502" i="30"/>
  <c r="K502" i="30"/>
  <c r="I502" i="30"/>
  <c r="G502" i="30"/>
  <c r="E502" i="30"/>
  <c r="C502" i="30"/>
  <c r="M501" i="30"/>
  <c r="K501" i="30"/>
  <c r="I501" i="30"/>
  <c r="G501" i="30"/>
  <c r="E501" i="30"/>
  <c r="C501" i="30"/>
  <c r="N505" i="30"/>
  <c r="L505" i="30"/>
  <c r="J505" i="30"/>
  <c r="H505" i="30"/>
  <c r="F505" i="30"/>
  <c r="D505" i="30"/>
  <c r="N504" i="30"/>
  <c r="L504" i="30"/>
  <c r="J504" i="30"/>
  <c r="H504" i="30"/>
  <c r="F504" i="30"/>
  <c r="D504" i="30"/>
  <c r="N503" i="30"/>
  <c r="L503" i="30"/>
  <c r="J503" i="30"/>
  <c r="H503" i="30"/>
  <c r="F503" i="30"/>
  <c r="D503" i="30"/>
  <c r="N502" i="30"/>
  <c r="L502" i="30"/>
  <c r="J502" i="30"/>
  <c r="H502" i="30"/>
  <c r="F502" i="30"/>
  <c r="D502" i="30"/>
  <c r="N501" i="30"/>
  <c r="L501" i="30"/>
  <c r="J501" i="30"/>
  <c r="H501" i="30"/>
  <c r="F501" i="30"/>
  <c r="D501" i="30"/>
  <c r="Q500" i="30"/>
  <c r="P500" i="30"/>
  <c r="O500" i="30"/>
  <c r="N499" i="30"/>
  <c r="A494" i="30"/>
  <c r="M499" i="30"/>
  <c r="L499" i="30"/>
  <c r="K499" i="30"/>
  <c r="J499" i="30"/>
  <c r="I499" i="30"/>
  <c r="H499" i="30"/>
  <c r="G499" i="30"/>
  <c r="F499" i="30"/>
  <c r="E499" i="30"/>
  <c r="D499" i="30"/>
  <c r="C499" i="30"/>
  <c r="N498" i="30"/>
  <c r="M498" i="30"/>
  <c r="L498" i="30"/>
  <c r="K498" i="30"/>
  <c r="J498" i="30"/>
  <c r="I498" i="30"/>
  <c r="H498" i="30"/>
  <c r="G498" i="30"/>
  <c r="F498" i="30"/>
  <c r="E498" i="30"/>
  <c r="D498" i="30"/>
  <c r="C498" i="30"/>
  <c r="N497" i="30"/>
  <c r="M497" i="30"/>
  <c r="L497" i="30"/>
  <c r="K497" i="30"/>
  <c r="J497" i="30"/>
  <c r="I497" i="30"/>
  <c r="H497" i="30"/>
  <c r="G497" i="30"/>
  <c r="F497" i="30"/>
  <c r="E497" i="30"/>
  <c r="D497" i="30"/>
  <c r="C497" i="30"/>
  <c r="N496" i="30"/>
  <c r="M496" i="30"/>
  <c r="L496" i="30"/>
  <c r="K496" i="30"/>
  <c r="J496" i="30"/>
  <c r="I496" i="30"/>
  <c r="H496" i="30"/>
  <c r="G496" i="30"/>
  <c r="F496" i="30"/>
  <c r="E496" i="30"/>
  <c r="D496" i="30"/>
  <c r="C496" i="30"/>
  <c r="N495" i="30"/>
  <c r="M495" i="30"/>
  <c r="L495" i="30"/>
  <c r="K495" i="30"/>
  <c r="J495" i="30"/>
  <c r="I495" i="30"/>
  <c r="H495" i="30"/>
  <c r="G495" i="30"/>
  <c r="F495" i="30"/>
  <c r="E495" i="30"/>
  <c r="D495" i="30"/>
  <c r="C495" i="30"/>
  <c r="P494" i="30"/>
  <c r="O494" i="30"/>
  <c r="Q494" i="30"/>
  <c r="V500" i="30"/>
  <c r="U500" i="30"/>
  <c r="R500" i="30"/>
  <c r="M500" i="30"/>
  <c r="N500" i="30" a="1"/>
  <c r="N500" i="30"/>
  <c r="K500" i="30"/>
  <c r="L500" i="30" a="1"/>
  <c r="L500" i="30"/>
  <c r="I500" i="30"/>
  <c r="J500" i="30" a="1"/>
  <c r="J500" i="30"/>
  <c r="G500" i="30"/>
  <c r="H500" i="30" a="1"/>
  <c r="H500" i="30"/>
  <c r="E500" i="30"/>
  <c r="F500" i="30" a="1"/>
  <c r="F500" i="30"/>
  <c r="C500" i="30"/>
  <c r="D500" i="30" a="1"/>
  <c r="D500" i="30"/>
  <c r="A488" i="30"/>
  <c r="M493" i="30"/>
  <c r="K493" i="30"/>
  <c r="I493" i="30"/>
  <c r="G493" i="30"/>
  <c r="E493" i="30"/>
  <c r="C493" i="30"/>
  <c r="M492" i="30"/>
  <c r="K492" i="30"/>
  <c r="I492" i="30"/>
  <c r="G492" i="30"/>
  <c r="E492" i="30"/>
  <c r="C492" i="30"/>
  <c r="M491" i="30"/>
  <c r="K491" i="30"/>
  <c r="I491" i="30"/>
  <c r="G491" i="30"/>
  <c r="E491" i="30"/>
  <c r="C491" i="30"/>
  <c r="M490" i="30"/>
  <c r="K490" i="30"/>
  <c r="I490" i="30"/>
  <c r="G490" i="30"/>
  <c r="E490" i="30"/>
  <c r="C490" i="30"/>
  <c r="M489" i="30"/>
  <c r="K489" i="30"/>
  <c r="I489" i="30"/>
  <c r="G489" i="30"/>
  <c r="E489" i="30"/>
  <c r="C489" i="30"/>
  <c r="N493" i="30"/>
  <c r="L493" i="30"/>
  <c r="J493" i="30"/>
  <c r="H493" i="30"/>
  <c r="F493" i="30"/>
  <c r="D493" i="30"/>
  <c r="N492" i="30"/>
  <c r="L492" i="30"/>
  <c r="J492" i="30"/>
  <c r="H492" i="30"/>
  <c r="F492" i="30"/>
  <c r="D492" i="30"/>
  <c r="N491" i="30"/>
  <c r="L491" i="30"/>
  <c r="J491" i="30"/>
  <c r="H491" i="30"/>
  <c r="F491" i="30"/>
  <c r="D491" i="30"/>
  <c r="N490" i="30"/>
  <c r="L490" i="30"/>
  <c r="J490" i="30"/>
  <c r="H490" i="30"/>
  <c r="F490" i="30"/>
  <c r="D490" i="30"/>
  <c r="N489" i="30"/>
  <c r="L489" i="30"/>
  <c r="J489" i="30"/>
  <c r="H489" i="30"/>
  <c r="F489" i="30"/>
  <c r="D489" i="30"/>
  <c r="Q488" i="30"/>
  <c r="P488" i="30"/>
  <c r="O488" i="30"/>
  <c r="N487" i="30"/>
  <c r="A482" i="30"/>
  <c r="M487" i="30"/>
  <c r="L487" i="30"/>
  <c r="K487" i="30"/>
  <c r="J487" i="30"/>
  <c r="I487" i="30"/>
  <c r="H487" i="30"/>
  <c r="G487" i="30"/>
  <c r="F487" i="30"/>
  <c r="E487" i="30"/>
  <c r="D487" i="30"/>
  <c r="C487" i="30"/>
  <c r="N486" i="30"/>
  <c r="M486" i="30"/>
  <c r="L486" i="30"/>
  <c r="K486" i="30"/>
  <c r="J486" i="30"/>
  <c r="I486" i="30"/>
  <c r="H486" i="30"/>
  <c r="G486" i="30"/>
  <c r="F486" i="30"/>
  <c r="E486" i="30"/>
  <c r="D486" i="30"/>
  <c r="C486" i="30"/>
  <c r="N485" i="30"/>
  <c r="M485" i="30"/>
  <c r="L485" i="30"/>
  <c r="K485" i="30"/>
  <c r="J485" i="30"/>
  <c r="I485" i="30"/>
  <c r="H485" i="30"/>
  <c r="G485" i="30"/>
  <c r="F485" i="30"/>
  <c r="E485" i="30"/>
  <c r="D485" i="30"/>
  <c r="C485" i="30"/>
  <c r="N484" i="30"/>
  <c r="M484" i="30"/>
  <c r="L484" i="30"/>
  <c r="K484" i="30"/>
  <c r="J484" i="30"/>
  <c r="I484" i="30"/>
  <c r="H484" i="30"/>
  <c r="G484" i="30"/>
  <c r="F484" i="30"/>
  <c r="E484" i="30"/>
  <c r="D484" i="30"/>
  <c r="C484" i="30"/>
  <c r="N483" i="30"/>
  <c r="M483" i="30"/>
  <c r="L483" i="30"/>
  <c r="K483" i="30"/>
  <c r="J483" i="30"/>
  <c r="I483" i="30"/>
  <c r="H483" i="30"/>
  <c r="G483" i="30"/>
  <c r="F483" i="30"/>
  <c r="E483" i="30"/>
  <c r="D483" i="30"/>
  <c r="C483" i="30"/>
  <c r="P482" i="30"/>
  <c r="O482" i="30"/>
  <c r="Q482" i="30"/>
  <c r="A476" i="30"/>
  <c r="M481" i="30"/>
  <c r="K481" i="30"/>
  <c r="I481" i="30"/>
  <c r="G481" i="30"/>
  <c r="E481" i="30"/>
  <c r="C481" i="30"/>
  <c r="M480" i="30"/>
  <c r="K480" i="30"/>
  <c r="I480" i="30"/>
  <c r="G480" i="30"/>
  <c r="E480" i="30"/>
  <c r="C480" i="30"/>
  <c r="M479" i="30"/>
  <c r="K479" i="30"/>
  <c r="I479" i="30"/>
  <c r="G479" i="30"/>
  <c r="E479" i="30"/>
  <c r="C479" i="30"/>
  <c r="M478" i="30"/>
  <c r="K478" i="30"/>
  <c r="I478" i="30"/>
  <c r="G478" i="30"/>
  <c r="E478" i="30"/>
  <c r="C478" i="30"/>
  <c r="M477" i="30"/>
  <c r="K477" i="30"/>
  <c r="I477" i="30"/>
  <c r="G477" i="30"/>
  <c r="E477" i="30"/>
  <c r="C477" i="30"/>
  <c r="N481" i="30"/>
  <c r="L481" i="30"/>
  <c r="J481" i="30"/>
  <c r="H481" i="30"/>
  <c r="F481" i="30"/>
  <c r="D481" i="30"/>
  <c r="N480" i="30"/>
  <c r="L480" i="30"/>
  <c r="J480" i="30"/>
  <c r="H480" i="30"/>
  <c r="F480" i="30"/>
  <c r="D480" i="30"/>
  <c r="N479" i="30"/>
  <c r="L479" i="30"/>
  <c r="J479" i="30"/>
  <c r="H479" i="30"/>
  <c r="F479" i="30"/>
  <c r="D479" i="30"/>
  <c r="N478" i="30"/>
  <c r="L478" i="30"/>
  <c r="J478" i="30"/>
  <c r="H478" i="30"/>
  <c r="F478" i="30"/>
  <c r="D478" i="30"/>
  <c r="N477" i="30"/>
  <c r="L477" i="30"/>
  <c r="J477" i="30"/>
  <c r="H477" i="30"/>
  <c r="F477" i="30"/>
  <c r="D477" i="30"/>
  <c r="Q476" i="30"/>
  <c r="P476" i="30"/>
  <c r="O476" i="30"/>
  <c r="N475" i="30"/>
  <c r="A470" i="30"/>
  <c r="M475" i="30"/>
  <c r="L475" i="30"/>
  <c r="K475" i="30"/>
  <c r="J475" i="30"/>
  <c r="I475" i="30"/>
  <c r="H475" i="30"/>
  <c r="G475" i="30"/>
  <c r="F475" i="30"/>
  <c r="E475" i="30"/>
  <c r="D475" i="30"/>
  <c r="C475" i="30"/>
  <c r="N474" i="30"/>
  <c r="M474" i="30"/>
  <c r="L474" i="30"/>
  <c r="K474" i="30"/>
  <c r="J474" i="30"/>
  <c r="I474" i="30"/>
  <c r="H474" i="30"/>
  <c r="G474" i="30"/>
  <c r="F474" i="30"/>
  <c r="E474" i="30"/>
  <c r="D474" i="30"/>
  <c r="C474" i="30"/>
  <c r="N473" i="30"/>
  <c r="M473" i="30"/>
  <c r="L473" i="30"/>
  <c r="K473" i="30"/>
  <c r="J473" i="30"/>
  <c r="I473" i="30"/>
  <c r="H473" i="30"/>
  <c r="G473" i="30"/>
  <c r="F473" i="30"/>
  <c r="E473" i="30"/>
  <c r="D473" i="30"/>
  <c r="C473" i="30"/>
  <c r="N472" i="30"/>
  <c r="M472" i="30"/>
  <c r="L472" i="30"/>
  <c r="K472" i="30"/>
  <c r="J472" i="30"/>
  <c r="I472" i="30"/>
  <c r="H472" i="30"/>
  <c r="G472" i="30"/>
  <c r="F472" i="30"/>
  <c r="E472" i="30"/>
  <c r="D472" i="30"/>
  <c r="C472" i="30"/>
  <c r="N471" i="30"/>
  <c r="M471" i="30"/>
  <c r="L471" i="30"/>
  <c r="K471" i="30"/>
  <c r="J471" i="30"/>
  <c r="I471" i="30"/>
  <c r="H471" i="30"/>
  <c r="G471" i="30"/>
  <c r="F471" i="30"/>
  <c r="E471" i="30"/>
  <c r="D471" i="30"/>
  <c r="C471" i="30"/>
  <c r="P470" i="30"/>
  <c r="O470" i="30"/>
  <c r="Q470" i="30"/>
  <c r="A464" i="30"/>
  <c r="M469" i="30"/>
  <c r="K469" i="30"/>
  <c r="I469" i="30"/>
  <c r="G469" i="30"/>
  <c r="E469" i="30"/>
  <c r="C469" i="30"/>
  <c r="M468" i="30"/>
  <c r="K468" i="30"/>
  <c r="I468" i="30"/>
  <c r="G468" i="30"/>
  <c r="E468" i="30"/>
  <c r="C468" i="30"/>
  <c r="M467" i="30"/>
  <c r="K467" i="30"/>
  <c r="I467" i="30"/>
  <c r="G467" i="30"/>
  <c r="E467" i="30"/>
  <c r="C467" i="30"/>
  <c r="M466" i="30"/>
  <c r="K466" i="30"/>
  <c r="I466" i="30"/>
  <c r="G466" i="30"/>
  <c r="E466" i="30"/>
  <c r="C466" i="30"/>
  <c r="M465" i="30"/>
  <c r="K465" i="30"/>
  <c r="I465" i="30"/>
  <c r="G465" i="30"/>
  <c r="E465" i="30"/>
  <c r="C465" i="30"/>
  <c r="N469" i="30"/>
  <c r="L469" i="30"/>
  <c r="J469" i="30"/>
  <c r="H469" i="30"/>
  <c r="F469" i="30"/>
  <c r="D469" i="30"/>
  <c r="N468" i="30"/>
  <c r="L468" i="30"/>
  <c r="J468" i="30"/>
  <c r="H468" i="30"/>
  <c r="F468" i="30"/>
  <c r="D468" i="30"/>
  <c r="N467" i="30"/>
  <c r="L467" i="30"/>
  <c r="J467" i="30"/>
  <c r="H467" i="30"/>
  <c r="F467" i="30"/>
  <c r="D467" i="30"/>
  <c r="N466" i="30"/>
  <c r="L466" i="30"/>
  <c r="J466" i="30"/>
  <c r="H466" i="30"/>
  <c r="F466" i="30"/>
  <c r="D466" i="30"/>
  <c r="N465" i="30"/>
  <c r="L465" i="30"/>
  <c r="J465" i="30"/>
  <c r="H465" i="30"/>
  <c r="F465" i="30"/>
  <c r="D465" i="30"/>
  <c r="Q464" i="30"/>
  <c r="P464" i="30"/>
  <c r="O464" i="30"/>
  <c r="N463" i="30"/>
  <c r="L463" i="30"/>
  <c r="J463" i="30"/>
  <c r="H463" i="30"/>
  <c r="F463" i="30"/>
  <c r="D463" i="30"/>
  <c r="N462" i="30"/>
  <c r="L462" i="30"/>
  <c r="J462" i="30"/>
  <c r="H462" i="30"/>
  <c r="F462" i="30"/>
  <c r="D462" i="30"/>
  <c r="N461" i="30"/>
  <c r="L461" i="30"/>
  <c r="J461" i="30"/>
  <c r="H461" i="30"/>
  <c r="F461" i="30"/>
  <c r="D461" i="30"/>
  <c r="N460" i="30"/>
  <c r="L460" i="30"/>
  <c r="J460" i="30"/>
  <c r="H460" i="30"/>
  <c r="F460" i="30"/>
  <c r="D460" i="30"/>
  <c r="N459" i="30"/>
  <c r="L459" i="30"/>
  <c r="J459" i="30"/>
  <c r="H459" i="30"/>
  <c r="F459" i="30"/>
  <c r="D459" i="30"/>
  <c r="P458" i="30"/>
  <c r="O458" i="30"/>
  <c r="Q458" i="30"/>
  <c r="N457" i="30"/>
  <c r="M457" i="30"/>
  <c r="L457" i="30"/>
  <c r="K457" i="30"/>
  <c r="J457" i="30"/>
  <c r="I457" i="30"/>
  <c r="H457" i="30"/>
  <c r="G457" i="30"/>
  <c r="F457" i="30"/>
  <c r="E457" i="30"/>
  <c r="D457" i="30"/>
  <c r="C457" i="30"/>
  <c r="N456" i="30"/>
  <c r="M456" i="30"/>
  <c r="L456" i="30"/>
  <c r="K456" i="30"/>
  <c r="J456" i="30"/>
  <c r="I456" i="30"/>
  <c r="H456" i="30"/>
  <c r="G456" i="30"/>
  <c r="F456" i="30"/>
  <c r="E456" i="30"/>
  <c r="D456" i="30"/>
  <c r="C456" i="30"/>
  <c r="N455" i="30"/>
  <c r="M455" i="30"/>
  <c r="L455" i="30"/>
  <c r="K455" i="30"/>
  <c r="J455" i="30"/>
  <c r="I455" i="30"/>
  <c r="H455" i="30"/>
  <c r="G455" i="30"/>
  <c r="F455" i="30"/>
  <c r="E455" i="30"/>
  <c r="D455" i="30"/>
  <c r="C455" i="30"/>
  <c r="N454" i="30"/>
  <c r="M454" i="30"/>
  <c r="L454" i="30"/>
  <c r="K454" i="30"/>
  <c r="J454" i="30"/>
  <c r="I454" i="30"/>
  <c r="H454" i="30"/>
  <c r="G454" i="30"/>
  <c r="F454" i="30"/>
  <c r="E454" i="30"/>
  <c r="D454" i="30"/>
  <c r="C454" i="30"/>
  <c r="N453" i="30"/>
  <c r="M453" i="30"/>
  <c r="L453" i="30"/>
  <c r="K453" i="30"/>
  <c r="J453" i="30"/>
  <c r="I453" i="30"/>
  <c r="H453" i="30"/>
  <c r="G453" i="30"/>
  <c r="F453" i="30"/>
  <c r="E453" i="30"/>
  <c r="D453" i="30"/>
  <c r="C453" i="30"/>
  <c r="P452" i="30"/>
  <c r="O452" i="30"/>
  <c r="Q452" i="30"/>
  <c r="N451" i="30"/>
  <c r="A446" i="30"/>
  <c r="M451" i="30"/>
  <c r="L451" i="30"/>
  <c r="K451" i="30"/>
  <c r="J451" i="30"/>
  <c r="I451" i="30"/>
  <c r="H451" i="30"/>
  <c r="G451" i="30"/>
  <c r="F451" i="30"/>
  <c r="E451" i="30"/>
  <c r="D451" i="30"/>
  <c r="C451" i="30"/>
  <c r="N450" i="30"/>
  <c r="M450" i="30"/>
  <c r="L450" i="30"/>
  <c r="K450" i="30"/>
  <c r="J450" i="30"/>
  <c r="I450" i="30"/>
  <c r="H450" i="30"/>
  <c r="G450" i="30"/>
  <c r="F450" i="30"/>
  <c r="E450" i="30"/>
  <c r="D450" i="30"/>
  <c r="C450" i="30"/>
  <c r="N449" i="30"/>
  <c r="M449" i="30"/>
  <c r="L449" i="30"/>
  <c r="K449" i="30"/>
  <c r="J449" i="30"/>
  <c r="I449" i="30"/>
  <c r="H449" i="30"/>
  <c r="G449" i="30"/>
  <c r="F449" i="30"/>
  <c r="E449" i="30"/>
  <c r="D449" i="30"/>
  <c r="C449" i="30"/>
  <c r="N448" i="30"/>
  <c r="M448" i="30"/>
  <c r="L448" i="30"/>
  <c r="K448" i="30"/>
  <c r="J448" i="30"/>
  <c r="I448" i="30"/>
  <c r="H448" i="30"/>
  <c r="G448" i="30"/>
  <c r="F448" i="30"/>
  <c r="E448" i="30"/>
  <c r="D448" i="30"/>
  <c r="C448" i="30"/>
  <c r="N447" i="30"/>
  <c r="M447" i="30"/>
  <c r="L447" i="30"/>
  <c r="K447" i="30"/>
  <c r="J447" i="30"/>
  <c r="I447" i="30"/>
  <c r="H447" i="30"/>
  <c r="G447" i="30"/>
  <c r="F447" i="30"/>
  <c r="E447" i="30"/>
  <c r="D447" i="30"/>
  <c r="C447" i="30"/>
  <c r="P446" i="30"/>
  <c r="O446" i="30"/>
  <c r="Q446" i="30"/>
  <c r="N427" i="30"/>
  <c r="A422" i="30"/>
  <c r="M427" i="30"/>
  <c r="L427" i="30"/>
  <c r="K427" i="30"/>
  <c r="J427" i="30"/>
  <c r="I427" i="30"/>
  <c r="H427" i="30"/>
  <c r="G427" i="30"/>
  <c r="F427" i="30"/>
  <c r="E427" i="30"/>
  <c r="D427" i="30"/>
  <c r="C427" i="30"/>
  <c r="N426" i="30"/>
  <c r="M426" i="30"/>
  <c r="L426" i="30"/>
  <c r="K426" i="30"/>
  <c r="J426" i="30"/>
  <c r="I426" i="30"/>
  <c r="H426" i="30"/>
  <c r="G426" i="30"/>
  <c r="F426" i="30"/>
  <c r="E426" i="30"/>
  <c r="D426" i="30"/>
  <c r="C426" i="30"/>
  <c r="N425" i="30"/>
  <c r="M425" i="30"/>
  <c r="L425" i="30"/>
  <c r="K425" i="30"/>
  <c r="J425" i="30"/>
  <c r="I425" i="30"/>
  <c r="H425" i="30"/>
  <c r="G425" i="30"/>
  <c r="F425" i="30"/>
  <c r="E425" i="30"/>
  <c r="D425" i="30"/>
  <c r="C425" i="30"/>
  <c r="N424" i="30"/>
  <c r="M424" i="30"/>
  <c r="L424" i="30"/>
  <c r="K424" i="30"/>
  <c r="J424" i="30"/>
  <c r="I424" i="30"/>
  <c r="H424" i="30"/>
  <c r="G424" i="30"/>
  <c r="F424" i="30"/>
  <c r="E424" i="30"/>
  <c r="D424" i="30"/>
  <c r="C424" i="30"/>
  <c r="N423" i="30"/>
  <c r="M423" i="30"/>
  <c r="L423" i="30"/>
  <c r="K423" i="30"/>
  <c r="J423" i="30"/>
  <c r="I423" i="30"/>
  <c r="H423" i="30"/>
  <c r="G423" i="30"/>
  <c r="F423" i="30"/>
  <c r="E423" i="30"/>
  <c r="D423" i="30"/>
  <c r="C423" i="30"/>
  <c r="P422" i="30"/>
  <c r="O422" i="30"/>
  <c r="Q422" i="30"/>
  <c r="N415" i="30"/>
  <c r="A410" i="30"/>
  <c r="M415" i="30"/>
  <c r="L415" i="30"/>
  <c r="K415" i="30"/>
  <c r="J415" i="30"/>
  <c r="I415" i="30"/>
  <c r="H415" i="30"/>
  <c r="G415" i="30"/>
  <c r="F415" i="30"/>
  <c r="E415" i="30"/>
  <c r="D415" i="30"/>
  <c r="C415" i="30"/>
  <c r="N414" i="30"/>
  <c r="M414" i="30"/>
  <c r="L414" i="30"/>
  <c r="K414" i="30"/>
  <c r="J414" i="30"/>
  <c r="I414" i="30"/>
  <c r="H414" i="30"/>
  <c r="G414" i="30"/>
  <c r="F414" i="30"/>
  <c r="E414" i="30"/>
  <c r="D414" i="30"/>
  <c r="C414" i="30"/>
  <c r="N413" i="30"/>
  <c r="M413" i="30"/>
  <c r="L413" i="30"/>
  <c r="K413" i="30"/>
  <c r="J413" i="30"/>
  <c r="I413" i="30"/>
  <c r="H413" i="30"/>
  <c r="G413" i="30"/>
  <c r="F413" i="30"/>
  <c r="E413" i="30"/>
  <c r="D413" i="30"/>
  <c r="C413" i="30"/>
  <c r="N412" i="30"/>
  <c r="M412" i="30"/>
  <c r="L412" i="30"/>
  <c r="K412" i="30"/>
  <c r="J412" i="30"/>
  <c r="I412" i="30"/>
  <c r="H412" i="30"/>
  <c r="G412" i="30"/>
  <c r="F412" i="30"/>
  <c r="E412" i="30"/>
  <c r="D412" i="30"/>
  <c r="C412" i="30"/>
  <c r="N411" i="30"/>
  <c r="M411" i="30"/>
  <c r="L411" i="30"/>
  <c r="K411" i="30"/>
  <c r="J411" i="30"/>
  <c r="I411" i="30"/>
  <c r="H411" i="30"/>
  <c r="G411" i="30"/>
  <c r="F411" i="30"/>
  <c r="E411" i="30"/>
  <c r="D411" i="30"/>
  <c r="C411" i="30"/>
  <c r="P410" i="30"/>
  <c r="O410" i="30"/>
  <c r="M601" i="30"/>
  <c r="K601" i="30"/>
  <c r="I601" i="30"/>
  <c r="G601" i="30"/>
  <c r="E601" i="30"/>
  <c r="C601" i="30"/>
  <c r="M600" i="30"/>
  <c r="K600" i="30"/>
  <c r="I600" i="30"/>
  <c r="G600" i="30"/>
  <c r="E600" i="30"/>
  <c r="C600" i="30"/>
  <c r="M599" i="30"/>
  <c r="K599" i="30"/>
  <c r="I599" i="30"/>
  <c r="G599" i="30"/>
  <c r="E599" i="30"/>
  <c r="C599" i="30"/>
  <c r="M598" i="30"/>
  <c r="K598" i="30"/>
  <c r="I598" i="30"/>
  <c r="G598" i="30"/>
  <c r="E598" i="30"/>
  <c r="C598" i="30"/>
  <c r="M597" i="30"/>
  <c r="K597" i="30"/>
  <c r="I597" i="30"/>
  <c r="G597" i="30"/>
  <c r="E597" i="30"/>
  <c r="C597" i="30"/>
  <c r="L601" i="30"/>
  <c r="F601" i="30"/>
  <c r="L600" i="30"/>
  <c r="F600" i="30"/>
  <c r="L599" i="30"/>
  <c r="F599" i="30"/>
  <c r="L598" i="30"/>
  <c r="F598" i="30"/>
  <c r="L597" i="30"/>
  <c r="F597" i="30"/>
  <c r="Q596" i="30"/>
  <c r="N601" i="30"/>
  <c r="J601" i="30"/>
  <c r="H601" i="30"/>
  <c r="D601" i="30"/>
  <c r="N600" i="30"/>
  <c r="J600" i="30"/>
  <c r="H600" i="30"/>
  <c r="D600" i="30"/>
  <c r="N599" i="30"/>
  <c r="J599" i="30"/>
  <c r="H599" i="30"/>
  <c r="D599" i="30"/>
  <c r="N598" i="30"/>
  <c r="J598" i="30"/>
  <c r="H598" i="30"/>
  <c r="D598" i="30"/>
  <c r="N597" i="30"/>
  <c r="J597" i="30"/>
  <c r="H597" i="30"/>
  <c r="D597" i="30"/>
  <c r="P596" i="30"/>
  <c r="O596" i="30"/>
  <c r="V596" i="30"/>
  <c r="U596" i="30"/>
  <c r="A596" i="30"/>
  <c r="N595" i="30"/>
  <c r="A590" i="30"/>
  <c r="M595" i="30"/>
  <c r="L595" i="30"/>
  <c r="K595" i="30"/>
  <c r="J595" i="30"/>
  <c r="I595" i="30"/>
  <c r="H595" i="30"/>
  <c r="G595" i="30"/>
  <c r="F595" i="30"/>
  <c r="E595" i="30"/>
  <c r="D595" i="30"/>
  <c r="C595" i="30"/>
  <c r="N594" i="30"/>
  <c r="M594" i="30"/>
  <c r="L594" i="30"/>
  <c r="K594" i="30"/>
  <c r="J594" i="30"/>
  <c r="I594" i="30"/>
  <c r="H594" i="30"/>
  <c r="G594" i="30"/>
  <c r="F594" i="30"/>
  <c r="E594" i="30"/>
  <c r="D594" i="30"/>
  <c r="C594" i="30"/>
  <c r="N593" i="30"/>
  <c r="M593" i="30"/>
  <c r="L593" i="30"/>
  <c r="K593" i="30"/>
  <c r="J593" i="30"/>
  <c r="I593" i="30"/>
  <c r="H593" i="30"/>
  <c r="G593" i="30"/>
  <c r="F593" i="30"/>
  <c r="E593" i="30"/>
  <c r="D593" i="30"/>
  <c r="C593" i="30"/>
  <c r="N592" i="30"/>
  <c r="M592" i="30"/>
  <c r="L592" i="30"/>
  <c r="K592" i="30"/>
  <c r="J592" i="30"/>
  <c r="I592" i="30"/>
  <c r="H592" i="30"/>
  <c r="G592" i="30"/>
  <c r="F592" i="30"/>
  <c r="E592" i="30"/>
  <c r="D592" i="30"/>
  <c r="C592" i="30"/>
  <c r="N591" i="30"/>
  <c r="M591" i="30"/>
  <c r="L591" i="30"/>
  <c r="K591" i="30"/>
  <c r="J591" i="30"/>
  <c r="I591" i="30"/>
  <c r="H591" i="30"/>
  <c r="G591" i="30"/>
  <c r="F591" i="30"/>
  <c r="E591" i="30"/>
  <c r="D591" i="30"/>
  <c r="C591" i="30"/>
  <c r="P590" i="30"/>
  <c r="O590" i="30"/>
  <c r="Q590" i="30"/>
  <c r="V590" i="30"/>
  <c r="U590" i="30"/>
  <c r="A584" i="30"/>
  <c r="M589" i="30"/>
  <c r="K589" i="30"/>
  <c r="I589" i="30"/>
  <c r="G589" i="30"/>
  <c r="E589" i="30"/>
  <c r="C589" i="30"/>
  <c r="M588" i="30"/>
  <c r="K588" i="30"/>
  <c r="I588" i="30"/>
  <c r="G588" i="30"/>
  <c r="E588" i="30"/>
  <c r="C588" i="30"/>
  <c r="M587" i="30"/>
  <c r="K587" i="30"/>
  <c r="I587" i="30"/>
  <c r="G587" i="30"/>
  <c r="E587" i="30"/>
  <c r="C587" i="30"/>
  <c r="M586" i="30"/>
  <c r="K586" i="30"/>
  <c r="I586" i="30"/>
  <c r="G586" i="30"/>
  <c r="E586" i="30"/>
  <c r="C586" i="30"/>
  <c r="M585" i="30"/>
  <c r="K585" i="30"/>
  <c r="I585" i="30"/>
  <c r="G585" i="30"/>
  <c r="E585" i="30"/>
  <c r="C585" i="30"/>
  <c r="L589" i="30"/>
  <c r="F589" i="30"/>
  <c r="L588" i="30"/>
  <c r="F588" i="30"/>
  <c r="L587" i="30"/>
  <c r="F587" i="30"/>
  <c r="L586" i="30"/>
  <c r="F586" i="30"/>
  <c r="L585" i="30"/>
  <c r="F585" i="30"/>
  <c r="Q584" i="30"/>
  <c r="N589" i="30"/>
  <c r="J589" i="30"/>
  <c r="H589" i="30"/>
  <c r="D589" i="30"/>
  <c r="N588" i="30"/>
  <c r="J588" i="30"/>
  <c r="H588" i="30"/>
  <c r="D588" i="30"/>
  <c r="N587" i="30"/>
  <c r="J587" i="30"/>
  <c r="H587" i="30"/>
  <c r="D587" i="30"/>
  <c r="N586" i="30"/>
  <c r="J586" i="30"/>
  <c r="H586" i="30"/>
  <c r="D586" i="30"/>
  <c r="N585" i="30"/>
  <c r="J585" i="30"/>
  <c r="H585" i="30"/>
  <c r="D585" i="30"/>
  <c r="P584" i="30"/>
  <c r="O584" i="30"/>
  <c r="V584" i="30"/>
  <c r="U584" i="30"/>
  <c r="P578" i="30"/>
  <c r="O578" i="30"/>
  <c r="Q578" i="30"/>
  <c r="Q572" i="30"/>
  <c r="P572" i="30"/>
  <c r="O572" i="30"/>
  <c r="P566" i="30"/>
  <c r="O566" i="30"/>
  <c r="Q566" i="30"/>
  <c r="Q560" i="30"/>
  <c r="P560" i="30"/>
  <c r="O560" i="30"/>
  <c r="P554" i="30"/>
  <c r="O554" i="30"/>
  <c r="Q554" i="30"/>
  <c r="Q548" i="30"/>
  <c r="P548" i="30"/>
  <c r="O548" i="30"/>
  <c r="P542" i="30"/>
  <c r="O542" i="30"/>
  <c r="Q542" i="30"/>
  <c r="Q536" i="30"/>
  <c r="P536" i="30"/>
  <c r="O536" i="30"/>
  <c r="N536" i="30" a="1"/>
  <c r="N536" i="30"/>
  <c r="L536" i="30" a="1"/>
  <c r="L536" i="30"/>
  <c r="J536" i="30" a="1"/>
  <c r="J536" i="30"/>
  <c r="H536" i="30" a="1"/>
  <c r="H536" i="30"/>
  <c r="F536" i="30" a="1"/>
  <c r="F536" i="30"/>
  <c r="D536" i="30" a="1"/>
  <c r="D536" i="30"/>
  <c r="P530" i="30"/>
  <c r="O530" i="30"/>
  <c r="Q530" i="30"/>
  <c r="Q524" i="30"/>
  <c r="P524" i="30"/>
  <c r="O524" i="30"/>
  <c r="M530" i="30"/>
  <c r="M536" i="30"/>
  <c r="M548" i="30"/>
  <c r="M554" i="30"/>
  <c r="M560" i="30"/>
  <c r="M524" i="30"/>
  <c r="N524" i="30" a="1"/>
  <c r="N524" i="30"/>
  <c r="K530" i="30"/>
  <c r="K536" i="30"/>
  <c r="K548" i="30"/>
  <c r="K554" i="30"/>
  <c r="K560" i="30"/>
  <c r="K524" i="30"/>
  <c r="L524" i="30" a="1"/>
  <c r="L524" i="30"/>
  <c r="I530" i="30"/>
  <c r="I536" i="30"/>
  <c r="I548" i="30"/>
  <c r="I554" i="30"/>
  <c r="I560" i="30"/>
  <c r="I524" i="30"/>
  <c r="J524" i="30" a="1"/>
  <c r="J524" i="30"/>
  <c r="G530" i="30"/>
  <c r="G536" i="30"/>
  <c r="G548" i="30"/>
  <c r="G554" i="30"/>
  <c r="G560" i="30"/>
  <c r="G524" i="30"/>
  <c r="H524" i="30" a="1"/>
  <c r="H524" i="30"/>
  <c r="E530" i="30"/>
  <c r="E536" i="30"/>
  <c r="E548" i="30"/>
  <c r="E554" i="30"/>
  <c r="E560" i="30"/>
  <c r="E524" i="30"/>
  <c r="F524" i="30" a="1"/>
  <c r="F524" i="30"/>
  <c r="C530" i="30"/>
  <c r="C536" i="30"/>
  <c r="C548" i="30"/>
  <c r="C554" i="30"/>
  <c r="C560" i="30"/>
  <c r="C524" i="30"/>
  <c r="D524" i="30" a="1"/>
  <c r="D524" i="30"/>
  <c r="Q512" i="30"/>
  <c r="P512" i="30"/>
  <c r="O512" i="30"/>
  <c r="L445" i="30"/>
  <c r="F445" i="30"/>
  <c r="L444" i="30"/>
  <c r="F444" i="30"/>
  <c r="L443" i="30"/>
  <c r="F443" i="30"/>
  <c r="L442" i="30"/>
  <c r="F442" i="30"/>
  <c r="L441" i="30"/>
  <c r="F441" i="30"/>
  <c r="Q440" i="30"/>
  <c r="L439" i="30"/>
  <c r="F439" i="30"/>
  <c r="L438" i="30"/>
  <c r="F438" i="30"/>
  <c r="L437" i="30"/>
  <c r="F437" i="30"/>
  <c r="L436" i="30"/>
  <c r="F436" i="30"/>
  <c r="L435" i="30"/>
  <c r="F435" i="30"/>
  <c r="Q434" i="30"/>
  <c r="L433" i="30"/>
  <c r="F433" i="30"/>
  <c r="L432" i="30"/>
  <c r="F432" i="30"/>
  <c r="L431" i="30"/>
  <c r="F431" i="30"/>
  <c r="L430" i="30"/>
  <c r="F430" i="30"/>
  <c r="L429" i="30"/>
  <c r="F429" i="30"/>
  <c r="Q428" i="30"/>
  <c r="L421" i="30"/>
  <c r="F421" i="30"/>
  <c r="L420" i="30"/>
  <c r="F420" i="30"/>
  <c r="L419" i="30"/>
  <c r="F419" i="30"/>
  <c r="L418" i="30"/>
  <c r="F418" i="30"/>
  <c r="L417" i="30"/>
  <c r="F417" i="30"/>
  <c r="Q416" i="30"/>
  <c r="Q410" i="30"/>
  <c r="L409" i="30"/>
  <c r="F409" i="30"/>
  <c r="L408" i="30"/>
  <c r="F408" i="30"/>
  <c r="L407" i="30"/>
  <c r="F407" i="30"/>
  <c r="L406" i="30"/>
  <c r="F406" i="30"/>
  <c r="L405" i="30"/>
  <c r="F405" i="30"/>
  <c r="Q404" i="30"/>
  <c r="L403" i="30"/>
  <c r="F403" i="30"/>
  <c r="L402" i="30"/>
  <c r="F402" i="30"/>
  <c r="L401" i="30"/>
  <c r="F401" i="30"/>
  <c r="L400" i="30"/>
  <c r="F400" i="30"/>
  <c r="L399" i="30"/>
  <c r="F399" i="30"/>
  <c r="Q398" i="30"/>
  <c r="L397" i="30"/>
  <c r="F397" i="30"/>
  <c r="L396" i="30"/>
  <c r="F396" i="30"/>
  <c r="L395" i="30"/>
  <c r="F395" i="30"/>
  <c r="L394" i="30"/>
  <c r="F394" i="30"/>
  <c r="L393" i="30"/>
  <c r="F393" i="30"/>
  <c r="Q392" i="30"/>
  <c r="L391" i="30"/>
  <c r="F391" i="30"/>
  <c r="L390" i="30"/>
  <c r="F390" i="30"/>
  <c r="L389" i="30"/>
  <c r="F389" i="30"/>
  <c r="L388" i="30"/>
  <c r="F388" i="30"/>
  <c r="L387" i="30"/>
  <c r="F387" i="30"/>
  <c r="Q386" i="30"/>
  <c r="L385" i="30"/>
  <c r="F385" i="30"/>
  <c r="L384" i="30"/>
  <c r="F384" i="30"/>
  <c r="L383" i="30"/>
  <c r="F383" i="30"/>
  <c r="L382" i="30"/>
  <c r="F382" i="30"/>
  <c r="L381" i="30"/>
  <c r="F381" i="30"/>
  <c r="Q380" i="30"/>
  <c r="L379" i="30"/>
  <c r="F379" i="30"/>
  <c r="L378" i="30"/>
  <c r="F378" i="30"/>
  <c r="L377" i="30"/>
  <c r="F377" i="30"/>
  <c r="L376" i="30"/>
  <c r="F376" i="30"/>
  <c r="L375" i="30"/>
  <c r="F375" i="30"/>
  <c r="Q374" i="30"/>
  <c r="L373" i="30"/>
  <c r="F373" i="30"/>
  <c r="L372" i="30"/>
  <c r="F372" i="30"/>
  <c r="L371" i="30"/>
  <c r="F371" i="30"/>
  <c r="L370" i="30"/>
  <c r="F370" i="30"/>
  <c r="L369" i="30"/>
  <c r="F369" i="30"/>
  <c r="Q368" i="30"/>
  <c r="L367" i="30"/>
  <c r="F367" i="30"/>
  <c r="L366" i="30"/>
  <c r="F366" i="30"/>
  <c r="L365" i="30"/>
  <c r="F365" i="30"/>
  <c r="L364" i="30"/>
  <c r="F364" i="30"/>
  <c r="L363" i="30"/>
  <c r="F363" i="30"/>
  <c r="Q362" i="30"/>
  <c r="L361" i="30"/>
  <c r="F361" i="30"/>
  <c r="L360" i="30"/>
  <c r="F360" i="30"/>
  <c r="L359" i="30"/>
  <c r="F359" i="30"/>
  <c r="L358" i="30"/>
  <c r="F358" i="30"/>
  <c r="L357" i="30"/>
  <c r="F357" i="30"/>
  <c r="Q356" i="30"/>
  <c r="L355" i="30"/>
  <c r="F355" i="30"/>
  <c r="L354" i="30"/>
  <c r="F354" i="30"/>
  <c r="L353" i="30"/>
  <c r="F353" i="30"/>
  <c r="L352" i="30"/>
  <c r="F352" i="30"/>
  <c r="L351" i="30"/>
  <c r="F351" i="30"/>
  <c r="Q350" i="30"/>
  <c r="V446" i="30"/>
  <c r="U446" i="30"/>
  <c r="A440" i="30"/>
  <c r="M445" i="30"/>
  <c r="K445" i="30"/>
  <c r="I445" i="30"/>
  <c r="G445" i="30"/>
  <c r="E445" i="30"/>
  <c r="C445" i="30"/>
  <c r="M444" i="30"/>
  <c r="K444" i="30"/>
  <c r="I444" i="30"/>
  <c r="G444" i="30"/>
  <c r="E444" i="30"/>
  <c r="C444" i="30"/>
  <c r="M443" i="30"/>
  <c r="K443" i="30"/>
  <c r="I443" i="30"/>
  <c r="G443" i="30"/>
  <c r="E443" i="30"/>
  <c r="C443" i="30"/>
  <c r="M442" i="30"/>
  <c r="K442" i="30"/>
  <c r="I442" i="30"/>
  <c r="G442" i="30"/>
  <c r="E442" i="30"/>
  <c r="C442" i="30"/>
  <c r="M441" i="30"/>
  <c r="K441" i="30"/>
  <c r="I441" i="30"/>
  <c r="G441" i="30"/>
  <c r="E441" i="30"/>
  <c r="C441" i="30"/>
  <c r="N445" i="30"/>
  <c r="J445" i="30"/>
  <c r="H445" i="30"/>
  <c r="D445" i="30"/>
  <c r="N444" i="30"/>
  <c r="J444" i="30"/>
  <c r="H444" i="30"/>
  <c r="D444" i="30"/>
  <c r="N443" i="30"/>
  <c r="J443" i="30"/>
  <c r="H443" i="30"/>
  <c r="D443" i="30"/>
  <c r="N442" i="30"/>
  <c r="J442" i="30"/>
  <c r="H442" i="30"/>
  <c r="D442" i="30"/>
  <c r="N441" i="30"/>
  <c r="J441" i="30"/>
  <c r="H441" i="30"/>
  <c r="D441" i="30"/>
  <c r="P440" i="30"/>
  <c r="O440" i="30"/>
  <c r="V440" i="30"/>
  <c r="U440" i="30"/>
  <c r="N439" i="30"/>
  <c r="A434" i="30"/>
  <c r="M439" i="30"/>
  <c r="K439" i="30"/>
  <c r="J439" i="30"/>
  <c r="I439" i="30"/>
  <c r="H439" i="30"/>
  <c r="G439" i="30"/>
  <c r="E439" i="30"/>
  <c r="D439" i="30"/>
  <c r="C439" i="30"/>
  <c r="N438" i="30"/>
  <c r="M438" i="30"/>
  <c r="K438" i="30"/>
  <c r="J438" i="30"/>
  <c r="I438" i="30"/>
  <c r="H438" i="30"/>
  <c r="G438" i="30"/>
  <c r="E438" i="30"/>
  <c r="D438" i="30"/>
  <c r="C438" i="30"/>
  <c r="N437" i="30"/>
  <c r="M437" i="30"/>
  <c r="K437" i="30"/>
  <c r="J437" i="30"/>
  <c r="I437" i="30"/>
  <c r="H437" i="30"/>
  <c r="G437" i="30"/>
  <c r="E437" i="30"/>
  <c r="D437" i="30"/>
  <c r="C437" i="30"/>
  <c r="N436" i="30"/>
  <c r="M436" i="30"/>
  <c r="K436" i="30"/>
  <c r="J436" i="30"/>
  <c r="I436" i="30"/>
  <c r="H436" i="30"/>
  <c r="G436" i="30"/>
  <c r="E436" i="30"/>
  <c r="D436" i="30"/>
  <c r="C436" i="30"/>
  <c r="N435" i="30"/>
  <c r="M435" i="30"/>
  <c r="K435" i="30"/>
  <c r="J435" i="30"/>
  <c r="I435" i="30"/>
  <c r="H435" i="30"/>
  <c r="G435" i="30"/>
  <c r="E435" i="30"/>
  <c r="D435" i="30"/>
  <c r="C435" i="30"/>
  <c r="P434" i="30"/>
  <c r="O434" i="30"/>
  <c r="V434" i="30"/>
  <c r="U434" i="30"/>
  <c r="A428" i="30"/>
  <c r="M433" i="30"/>
  <c r="K433" i="30"/>
  <c r="I433" i="30"/>
  <c r="G433" i="30"/>
  <c r="E433" i="30"/>
  <c r="C433" i="30"/>
  <c r="M432" i="30"/>
  <c r="K432" i="30"/>
  <c r="I432" i="30"/>
  <c r="G432" i="30"/>
  <c r="E432" i="30"/>
  <c r="C432" i="30"/>
  <c r="M431" i="30"/>
  <c r="K431" i="30"/>
  <c r="I431" i="30"/>
  <c r="G431" i="30"/>
  <c r="E431" i="30"/>
  <c r="C431" i="30"/>
  <c r="M430" i="30"/>
  <c r="K430" i="30"/>
  <c r="I430" i="30"/>
  <c r="G430" i="30"/>
  <c r="E430" i="30"/>
  <c r="C430" i="30"/>
  <c r="M429" i="30"/>
  <c r="K429" i="30"/>
  <c r="I429" i="30"/>
  <c r="G429" i="30"/>
  <c r="E429" i="30"/>
  <c r="C429" i="30"/>
  <c r="N433" i="30"/>
  <c r="J433" i="30"/>
  <c r="H433" i="30"/>
  <c r="D433" i="30"/>
  <c r="N432" i="30"/>
  <c r="J432" i="30"/>
  <c r="H432" i="30"/>
  <c r="D432" i="30"/>
  <c r="N431" i="30"/>
  <c r="J431" i="30"/>
  <c r="H431" i="30"/>
  <c r="D431" i="30"/>
  <c r="N430" i="30"/>
  <c r="J430" i="30"/>
  <c r="H430" i="30"/>
  <c r="D430" i="30"/>
  <c r="N429" i="30"/>
  <c r="J429" i="30"/>
  <c r="H429" i="30"/>
  <c r="D429" i="30"/>
  <c r="P428" i="30"/>
  <c r="O428" i="30"/>
  <c r="V428" i="30"/>
  <c r="U428" i="30"/>
  <c r="V422" i="30"/>
  <c r="U422" i="30"/>
  <c r="N421" i="30"/>
  <c r="A416" i="30"/>
  <c r="M421" i="30"/>
  <c r="K421" i="30"/>
  <c r="J421" i="30"/>
  <c r="I421" i="30"/>
  <c r="H421" i="30"/>
  <c r="G421" i="30"/>
  <c r="E421" i="30"/>
  <c r="D421" i="30"/>
  <c r="C421" i="30"/>
  <c r="N420" i="30"/>
  <c r="M420" i="30"/>
  <c r="K420" i="30"/>
  <c r="J420" i="30"/>
  <c r="I420" i="30"/>
  <c r="H420" i="30"/>
  <c r="G420" i="30"/>
  <c r="E420" i="30"/>
  <c r="D420" i="30"/>
  <c r="C420" i="30"/>
  <c r="N419" i="30"/>
  <c r="M419" i="30"/>
  <c r="K419" i="30"/>
  <c r="J419" i="30"/>
  <c r="I419" i="30"/>
  <c r="H419" i="30"/>
  <c r="G419" i="30"/>
  <c r="E419" i="30"/>
  <c r="D419" i="30"/>
  <c r="C419" i="30"/>
  <c r="N418" i="30"/>
  <c r="M418" i="30"/>
  <c r="K418" i="30"/>
  <c r="J418" i="30"/>
  <c r="I418" i="30"/>
  <c r="H418" i="30"/>
  <c r="G418" i="30"/>
  <c r="E418" i="30"/>
  <c r="D418" i="30"/>
  <c r="C418" i="30"/>
  <c r="N417" i="30"/>
  <c r="M417" i="30"/>
  <c r="K417" i="30"/>
  <c r="J417" i="30"/>
  <c r="I417" i="30"/>
  <c r="H417" i="30"/>
  <c r="G417" i="30"/>
  <c r="E417" i="30"/>
  <c r="D417" i="30"/>
  <c r="C417" i="30"/>
  <c r="P416" i="30"/>
  <c r="O416" i="30"/>
  <c r="V416" i="30"/>
  <c r="U416" i="30"/>
  <c r="V410" i="30"/>
  <c r="U410" i="30"/>
  <c r="N409" i="30"/>
  <c r="A404" i="30"/>
  <c r="M409" i="30"/>
  <c r="K409" i="30"/>
  <c r="J409" i="30"/>
  <c r="I409" i="30"/>
  <c r="H409" i="30"/>
  <c r="G409" i="30"/>
  <c r="E409" i="30"/>
  <c r="D409" i="30"/>
  <c r="C409" i="30"/>
  <c r="N408" i="30"/>
  <c r="M408" i="30"/>
  <c r="K408" i="30"/>
  <c r="J408" i="30"/>
  <c r="I408" i="30"/>
  <c r="H408" i="30"/>
  <c r="G408" i="30"/>
  <c r="E408" i="30"/>
  <c r="D408" i="30"/>
  <c r="C408" i="30"/>
  <c r="N407" i="30"/>
  <c r="M407" i="30"/>
  <c r="K407" i="30"/>
  <c r="J407" i="30"/>
  <c r="I407" i="30"/>
  <c r="H407" i="30"/>
  <c r="G407" i="30"/>
  <c r="E407" i="30"/>
  <c r="D407" i="30"/>
  <c r="C407" i="30"/>
  <c r="N406" i="30"/>
  <c r="M406" i="30"/>
  <c r="K406" i="30"/>
  <c r="J406" i="30"/>
  <c r="I406" i="30"/>
  <c r="H406" i="30"/>
  <c r="G406" i="30"/>
  <c r="E406" i="30"/>
  <c r="D406" i="30"/>
  <c r="C406" i="30"/>
  <c r="N405" i="30"/>
  <c r="M405" i="30"/>
  <c r="K405" i="30"/>
  <c r="J405" i="30"/>
  <c r="I405" i="30"/>
  <c r="H405" i="30"/>
  <c r="G405" i="30"/>
  <c r="E405" i="30"/>
  <c r="D405" i="30"/>
  <c r="C405" i="30"/>
  <c r="P404" i="30"/>
  <c r="O404" i="30"/>
  <c r="V404" i="30"/>
  <c r="U404" i="30"/>
  <c r="V398" i="30"/>
  <c r="U398" i="30"/>
  <c r="N403" i="30"/>
  <c r="A398" i="30"/>
  <c r="M403" i="30"/>
  <c r="K403" i="30"/>
  <c r="J403" i="30"/>
  <c r="I403" i="30"/>
  <c r="H403" i="30"/>
  <c r="G403" i="30"/>
  <c r="E403" i="30"/>
  <c r="D403" i="30"/>
  <c r="C403" i="30"/>
  <c r="N402" i="30"/>
  <c r="M402" i="30"/>
  <c r="K402" i="30"/>
  <c r="J402" i="30"/>
  <c r="I402" i="30"/>
  <c r="H402" i="30"/>
  <c r="G402" i="30"/>
  <c r="E402" i="30"/>
  <c r="D402" i="30"/>
  <c r="C402" i="30"/>
  <c r="N401" i="30"/>
  <c r="M401" i="30"/>
  <c r="K401" i="30"/>
  <c r="J401" i="30"/>
  <c r="I401" i="30"/>
  <c r="H401" i="30"/>
  <c r="G401" i="30"/>
  <c r="E401" i="30"/>
  <c r="D401" i="30"/>
  <c r="C401" i="30"/>
  <c r="N400" i="30"/>
  <c r="M400" i="30"/>
  <c r="K400" i="30"/>
  <c r="J400" i="30"/>
  <c r="I400" i="30"/>
  <c r="H400" i="30"/>
  <c r="G400" i="30"/>
  <c r="E400" i="30"/>
  <c r="D400" i="30"/>
  <c r="C400" i="30"/>
  <c r="N399" i="30"/>
  <c r="M399" i="30"/>
  <c r="K399" i="30"/>
  <c r="J399" i="30"/>
  <c r="I399" i="30"/>
  <c r="H399" i="30"/>
  <c r="G399" i="30"/>
  <c r="E399" i="30"/>
  <c r="D399" i="30"/>
  <c r="C399" i="30"/>
  <c r="P398" i="30"/>
  <c r="O398" i="30"/>
  <c r="N397" i="30"/>
  <c r="A392" i="30"/>
  <c r="M397" i="30"/>
  <c r="K397" i="30"/>
  <c r="J397" i="30"/>
  <c r="I397" i="30"/>
  <c r="H397" i="30"/>
  <c r="G397" i="30"/>
  <c r="E397" i="30"/>
  <c r="D397" i="30"/>
  <c r="C397" i="30"/>
  <c r="N396" i="30"/>
  <c r="M396" i="30"/>
  <c r="K396" i="30"/>
  <c r="J396" i="30"/>
  <c r="I396" i="30"/>
  <c r="H396" i="30"/>
  <c r="G396" i="30"/>
  <c r="E396" i="30"/>
  <c r="D396" i="30"/>
  <c r="C396" i="30"/>
  <c r="N395" i="30"/>
  <c r="M395" i="30"/>
  <c r="K395" i="30"/>
  <c r="J395" i="30"/>
  <c r="I395" i="30"/>
  <c r="H395" i="30"/>
  <c r="G395" i="30"/>
  <c r="E395" i="30"/>
  <c r="D395" i="30"/>
  <c r="C395" i="30"/>
  <c r="N394" i="30"/>
  <c r="M394" i="30"/>
  <c r="K394" i="30"/>
  <c r="J394" i="30"/>
  <c r="I394" i="30"/>
  <c r="H394" i="30"/>
  <c r="G394" i="30"/>
  <c r="E394" i="30"/>
  <c r="D394" i="30"/>
  <c r="C394" i="30"/>
  <c r="N393" i="30"/>
  <c r="M393" i="30"/>
  <c r="K393" i="30"/>
  <c r="J393" i="30"/>
  <c r="I393" i="30"/>
  <c r="H393" i="30"/>
  <c r="G393" i="30"/>
  <c r="E393" i="30"/>
  <c r="D393" i="30"/>
  <c r="C393" i="30"/>
  <c r="P392" i="30"/>
  <c r="O392" i="30"/>
  <c r="V392" i="30"/>
  <c r="U392" i="30"/>
  <c r="N391" i="30"/>
  <c r="A386" i="30"/>
  <c r="M391" i="30"/>
  <c r="K391" i="30"/>
  <c r="J391" i="30"/>
  <c r="I391" i="30"/>
  <c r="H391" i="30"/>
  <c r="G391" i="30"/>
  <c r="E391" i="30"/>
  <c r="D391" i="30"/>
  <c r="C391" i="30"/>
  <c r="N390" i="30"/>
  <c r="M390" i="30"/>
  <c r="K390" i="30"/>
  <c r="J390" i="30"/>
  <c r="I390" i="30"/>
  <c r="H390" i="30"/>
  <c r="G390" i="30"/>
  <c r="E390" i="30"/>
  <c r="D390" i="30"/>
  <c r="C390" i="30"/>
  <c r="N389" i="30"/>
  <c r="M389" i="30"/>
  <c r="K389" i="30"/>
  <c r="J389" i="30"/>
  <c r="I389" i="30"/>
  <c r="H389" i="30"/>
  <c r="G389" i="30"/>
  <c r="E389" i="30"/>
  <c r="D389" i="30"/>
  <c r="C389" i="30"/>
  <c r="N388" i="30"/>
  <c r="M388" i="30"/>
  <c r="K388" i="30"/>
  <c r="J388" i="30"/>
  <c r="I388" i="30"/>
  <c r="H388" i="30"/>
  <c r="G388" i="30"/>
  <c r="E388" i="30"/>
  <c r="D388" i="30"/>
  <c r="C388" i="30"/>
  <c r="N387" i="30"/>
  <c r="M387" i="30"/>
  <c r="K387" i="30"/>
  <c r="J387" i="30"/>
  <c r="I387" i="30"/>
  <c r="H387" i="30"/>
  <c r="G387" i="30"/>
  <c r="E387" i="30"/>
  <c r="D387" i="30"/>
  <c r="C387" i="30"/>
  <c r="P386" i="30"/>
  <c r="O386" i="30"/>
  <c r="V386" i="30"/>
  <c r="U386" i="30"/>
  <c r="V380" i="30"/>
  <c r="U380" i="30"/>
  <c r="N385" i="30"/>
  <c r="A380" i="30"/>
  <c r="M385" i="30"/>
  <c r="K385" i="30"/>
  <c r="J385" i="30"/>
  <c r="I385" i="30"/>
  <c r="H385" i="30"/>
  <c r="G385" i="30"/>
  <c r="E385" i="30"/>
  <c r="D385" i="30"/>
  <c r="C385" i="30"/>
  <c r="N384" i="30"/>
  <c r="M384" i="30"/>
  <c r="K384" i="30"/>
  <c r="J384" i="30"/>
  <c r="I384" i="30"/>
  <c r="H384" i="30"/>
  <c r="G384" i="30"/>
  <c r="E384" i="30"/>
  <c r="D384" i="30"/>
  <c r="C384" i="30"/>
  <c r="N383" i="30"/>
  <c r="M383" i="30"/>
  <c r="K383" i="30"/>
  <c r="J383" i="30"/>
  <c r="I383" i="30"/>
  <c r="H383" i="30"/>
  <c r="G383" i="30"/>
  <c r="E383" i="30"/>
  <c r="D383" i="30"/>
  <c r="C383" i="30"/>
  <c r="N382" i="30"/>
  <c r="M382" i="30"/>
  <c r="K382" i="30"/>
  <c r="J382" i="30"/>
  <c r="I382" i="30"/>
  <c r="H382" i="30"/>
  <c r="G382" i="30"/>
  <c r="E382" i="30"/>
  <c r="D382" i="30"/>
  <c r="C382" i="30"/>
  <c r="N381" i="30"/>
  <c r="M381" i="30"/>
  <c r="K381" i="30"/>
  <c r="J381" i="30"/>
  <c r="I381" i="30"/>
  <c r="H381" i="30"/>
  <c r="G381" i="30"/>
  <c r="E381" i="30"/>
  <c r="D381" i="30"/>
  <c r="C381" i="30"/>
  <c r="P380" i="30"/>
  <c r="O380" i="30"/>
  <c r="A374" i="30"/>
  <c r="N379" i="30"/>
  <c r="M379" i="30"/>
  <c r="K379" i="30"/>
  <c r="J379" i="30"/>
  <c r="I379" i="30"/>
  <c r="H379" i="30"/>
  <c r="G379" i="30"/>
  <c r="E379" i="30"/>
  <c r="D379" i="30"/>
  <c r="C379" i="30"/>
  <c r="N378" i="30"/>
  <c r="M378" i="30"/>
  <c r="K378" i="30"/>
  <c r="J378" i="30"/>
  <c r="I378" i="30"/>
  <c r="H378" i="30"/>
  <c r="G378" i="30"/>
  <c r="E378" i="30"/>
  <c r="D378" i="30"/>
  <c r="C378" i="30"/>
  <c r="N377" i="30"/>
  <c r="M377" i="30"/>
  <c r="K377" i="30"/>
  <c r="J377" i="30"/>
  <c r="I377" i="30"/>
  <c r="H377" i="30"/>
  <c r="G377" i="30"/>
  <c r="E377" i="30"/>
  <c r="D377" i="30"/>
  <c r="C377" i="30"/>
  <c r="N376" i="30"/>
  <c r="M376" i="30"/>
  <c r="K376" i="30"/>
  <c r="J376" i="30"/>
  <c r="I376" i="30"/>
  <c r="H376" i="30"/>
  <c r="G376" i="30"/>
  <c r="E376" i="30"/>
  <c r="D376" i="30"/>
  <c r="C376" i="30"/>
  <c r="N375" i="30"/>
  <c r="M375" i="30"/>
  <c r="K375" i="30"/>
  <c r="J375" i="30"/>
  <c r="I375" i="30"/>
  <c r="H375" i="30"/>
  <c r="G375" i="30"/>
  <c r="E375" i="30"/>
  <c r="D375" i="30"/>
  <c r="C375" i="30"/>
  <c r="P374" i="30"/>
  <c r="O374" i="30"/>
  <c r="V374" i="30"/>
  <c r="U374" i="30"/>
  <c r="V368" i="30"/>
  <c r="U368" i="30"/>
  <c r="N373" i="30"/>
  <c r="A368" i="30"/>
  <c r="M373" i="30"/>
  <c r="K373" i="30"/>
  <c r="J373" i="30"/>
  <c r="I373" i="30"/>
  <c r="H373" i="30"/>
  <c r="G373" i="30"/>
  <c r="E373" i="30"/>
  <c r="D373" i="30"/>
  <c r="C373" i="30"/>
  <c r="N372" i="30"/>
  <c r="M372" i="30"/>
  <c r="K372" i="30"/>
  <c r="J372" i="30"/>
  <c r="I372" i="30"/>
  <c r="H372" i="30"/>
  <c r="G372" i="30"/>
  <c r="E372" i="30"/>
  <c r="D372" i="30"/>
  <c r="C372" i="30"/>
  <c r="N371" i="30"/>
  <c r="M371" i="30"/>
  <c r="K371" i="30"/>
  <c r="J371" i="30"/>
  <c r="I371" i="30"/>
  <c r="H371" i="30"/>
  <c r="G371" i="30"/>
  <c r="E371" i="30"/>
  <c r="D371" i="30"/>
  <c r="C371" i="30"/>
  <c r="N370" i="30"/>
  <c r="M370" i="30"/>
  <c r="K370" i="30"/>
  <c r="J370" i="30"/>
  <c r="I370" i="30"/>
  <c r="H370" i="30"/>
  <c r="G370" i="30"/>
  <c r="E370" i="30"/>
  <c r="D370" i="30"/>
  <c r="C370" i="30"/>
  <c r="N369" i="30"/>
  <c r="M369" i="30"/>
  <c r="K369" i="30"/>
  <c r="J369" i="30"/>
  <c r="I369" i="30"/>
  <c r="H369" i="30"/>
  <c r="G369" i="30"/>
  <c r="E369" i="30"/>
  <c r="D369" i="30"/>
  <c r="C369" i="30"/>
  <c r="P368" i="30"/>
  <c r="O368" i="30"/>
  <c r="V362" i="30"/>
  <c r="U362" i="30"/>
  <c r="N367" i="30"/>
  <c r="A362" i="30"/>
  <c r="M367" i="30"/>
  <c r="K367" i="30"/>
  <c r="J367" i="30"/>
  <c r="I367" i="30"/>
  <c r="H367" i="30"/>
  <c r="G367" i="30"/>
  <c r="E367" i="30"/>
  <c r="D367" i="30"/>
  <c r="C367" i="30"/>
  <c r="N366" i="30"/>
  <c r="M366" i="30"/>
  <c r="K366" i="30"/>
  <c r="J366" i="30"/>
  <c r="I366" i="30"/>
  <c r="H366" i="30"/>
  <c r="G366" i="30"/>
  <c r="E366" i="30"/>
  <c r="D366" i="30"/>
  <c r="C366" i="30"/>
  <c r="N365" i="30"/>
  <c r="M365" i="30"/>
  <c r="K365" i="30"/>
  <c r="J365" i="30"/>
  <c r="I365" i="30"/>
  <c r="H365" i="30"/>
  <c r="G365" i="30"/>
  <c r="E365" i="30"/>
  <c r="D365" i="30"/>
  <c r="C365" i="30"/>
  <c r="N364" i="30"/>
  <c r="M364" i="30"/>
  <c r="K364" i="30"/>
  <c r="J364" i="30"/>
  <c r="I364" i="30"/>
  <c r="H364" i="30"/>
  <c r="G364" i="30"/>
  <c r="E364" i="30"/>
  <c r="D364" i="30"/>
  <c r="C364" i="30"/>
  <c r="N363" i="30"/>
  <c r="M363" i="30"/>
  <c r="K363" i="30"/>
  <c r="J363" i="30"/>
  <c r="I363" i="30"/>
  <c r="H363" i="30"/>
  <c r="G363" i="30"/>
  <c r="E363" i="30"/>
  <c r="D363" i="30"/>
  <c r="C363" i="30"/>
  <c r="P362" i="30"/>
  <c r="O362" i="30"/>
  <c r="V356" i="30"/>
  <c r="U356" i="30"/>
  <c r="N361" i="30"/>
  <c r="A356" i="30"/>
  <c r="M361" i="30"/>
  <c r="K361" i="30"/>
  <c r="J361" i="30"/>
  <c r="I361" i="30"/>
  <c r="H361" i="30"/>
  <c r="G361" i="30"/>
  <c r="E361" i="30"/>
  <c r="D361" i="30"/>
  <c r="C361" i="30"/>
  <c r="N360" i="30"/>
  <c r="M360" i="30"/>
  <c r="K360" i="30"/>
  <c r="J360" i="30"/>
  <c r="I360" i="30"/>
  <c r="H360" i="30"/>
  <c r="G360" i="30"/>
  <c r="E360" i="30"/>
  <c r="D360" i="30"/>
  <c r="C360" i="30"/>
  <c r="N359" i="30"/>
  <c r="M359" i="30"/>
  <c r="K359" i="30"/>
  <c r="J359" i="30"/>
  <c r="I359" i="30"/>
  <c r="H359" i="30"/>
  <c r="G359" i="30"/>
  <c r="E359" i="30"/>
  <c r="D359" i="30"/>
  <c r="C359" i="30"/>
  <c r="N358" i="30"/>
  <c r="M358" i="30"/>
  <c r="K358" i="30"/>
  <c r="J358" i="30"/>
  <c r="I358" i="30"/>
  <c r="H358" i="30"/>
  <c r="G358" i="30"/>
  <c r="E358" i="30"/>
  <c r="D358" i="30"/>
  <c r="C358" i="30"/>
  <c r="N357" i="30"/>
  <c r="M357" i="30"/>
  <c r="K357" i="30"/>
  <c r="J357" i="30"/>
  <c r="I357" i="30"/>
  <c r="H357" i="30"/>
  <c r="G357" i="30"/>
  <c r="E357" i="30"/>
  <c r="D357" i="30"/>
  <c r="C357" i="30"/>
  <c r="P356" i="30"/>
  <c r="O356" i="30"/>
  <c r="R596" i="30"/>
  <c r="M596" i="30"/>
  <c r="N596" i="30" a="1"/>
  <c r="N596" i="30"/>
  <c r="K596" i="30"/>
  <c r="L596" i="30" a="1"/>
  <c r="L596" i="30"/>
  <c r="I596" i="30"/>
  <c r="J596" i="30" a="1"/>
  <c r="J596" i="30"/>
  <c r="G596" i="30"/>
  <c r="H596" i="30" a="1"/>
  <c r="H596" i="30"/>
  <c r="E596" i="30"/>
  <c r="F596" i="30" a="1"/>
  <c r="F596" i="30"/>
  <c r="C596" i="30"/>
  <c r="D596" i="30" a="1"/>
  <c r="D596" i="30"/>
  <c r="R590" i="30"/>
  <c r="M590" i="30"/>
  <c r="N590" i="30" a="1"/>
  <c r="N590" i="30"/>
  <c r="K590" i="30"/>
  <c r="L590" i="30" a="1"/>
  <c r="L590" i="30"/>
  <c r="I590" i="30"/>
  <c r="J590" i="30" a="1"/>
  <c r="J590" i="30"/>
  <c r="G590" i="30"/>
  <c r="H590" i="30" a="1"/>
  <c r="H590" i="30"/>
  <c r="E590" i="30"/>
  <c r="F590" i="30" a="1"/>
  <c r="F590" i="30"/>
  <c r="C590" i="30"/>
  <c r="D590" i="30" a="1"/>
  <c r="D590" i="30"/>
  <c r="R584" i="30"/>
  <c r="M584" i="30"/>
  <c r="N584" i="30" a="1"/>
  <c r="N584" i="30"/>
  <c r="K584" i="30"/>
  <c r="L584" i="30" a="1"/>
  <c r="L584" i="30"/>
  <c r="I584" i="30"/>
  <c r="J584" i="30" a="1"/>
  <c r="J584" i="30"/>
  <c r="G584" i="30"/>
  <c r="H584" i="30" a="1"/>
  <c r="H584" i="30"/>
  <c r="E584" i="30"/>
  <c r="F584" i="30" a="1"/>
  <c r="F584" i="30"/>
  <c r="C584" i="30"/>
  <c r="D584" i="30" a="1"/>
  <c r="D584" i="30"/>
  <c r="R578" i="30"/>
  <c r="M578" i="30"/>
  <c r="N578" i="30" a="1"/>
  <c r="N578" i="30"/>
  <c r="K578" i="30"/>
  <c r="L578" i="30" a="1"/>
  <c r="L578" i="30"/>
  <c r="I578" i="30"/>
  <c r="J578" i="30" a="1"/>
  <c r="J578" i="30"/>
  <c r="G578" i="30"/>
  <c r="H578" i="30" a="1"/>
  <c r="H578" i="30"/>
  <c r="E578" i="30"/>
  <c r="F578" i="30" a="1"/>
  <c r="F578" i="30"/>
  <c r="C578" i="30"/>
  <c r="D578" i="30" a="1"/>
  <c r="D578" i="30"/>
  <c r="R572" i="30"/>
  <c r="M572" i="30"/>
  <c r="N572" i="30" a="1"/>
  <c r="N572" i="30"/>
  <c r="K572" i="30"/>
  <c r="L572" i="30" a="1"/>
  <c r="L572" i="30"/>
  <c r="I572" i="30"/>
  <c r="J572" i="30" a="1"/>
  <c r="J572" i="30"/>
  <c r="G572" i="30"/>
  <c r="H572" i="30" a="1"/>
  <c r="H572" i="30"/>
  <c r="E572" i="30"/>
  <c r="F572" i="30" a="1"/>
  <c r="F572" i="30"/>
  <c r="C572" i="30"/>
  <c r="D572" i="30" a="1"/>
  <c r="D572" i="30"/>
  <c r="R566" i="30"/>
  <c r="M566" i="30"/>
  <c r="N566" i="30" a="1"/>
  <c r="N566" i="30"/>
  <c r="K566" i="30"/>
  <c r="L566" i="30" a="1"/>
  <c r="L566" i="30"/>
  <c r="I566" i="30"/>
  <c r="J566" i="30" a="1"/>
  <c r="J566" i="30"/>
  <c r="G566" i="30"/>
  <c r="H566" i="30" a="1"/>
  <c r="H566" i="30"/>
  <c r="E566" i="30"/>
  <c r="F566" i="30" a="1"/>
  <c r="F566" i="30"/>
  <c r="C566" i="30"/>
  <c r="D566" i="30" a="1"/>
  <c r="D566" i="30"/>
  <c r="R560" i="30"/>
  <c r="N560" i="30" a="1"/>
  <c r="N560" i="30"/>
  <c r="L560" i="30" a="1"/>
  <c r="L560" i="30"/>
  <c r="J560" i="30" a="1"/>
  <c r="J560" i="30"/>
  <c r="H560" i="30" a="1"/>
  <c r="H560" i="30"/>
  <c r="F560" i="30" a="1"/>
  <c r="F560" i="30"/>
  <c r="D560" i="30" a="1"/>
  <c r="D560" i="30"/>
  <c r="R554" i="30"/>
  <c r="N554" i="30" a="1"/>
  <c r="N554" i="30"/>
  <c r="L554" i="30" a="1"/>
  <c r="L554" i="30"/>
  <c r="J554" i="30" a="1"/>
  <c r="J554" i="30"/>
  <c r="H554" i="30" a="1"/>
  <c r="H554" i="30"/>
  <c r="F554" i="30" a="1"/>
  <c r="F554" i="30"/>
  <c r="D554" i="30" a="1"/>
  <c r="D554" i="30"/>
  <c r="R548" i="30"/>
  <c r="N548" i="30" a="1"/>
  <c r="N548" i="30"/>
  <c r="L548" i="30" a="1"/>
  <c r="L548" i="30"/>
  <c r="J548" i="30" a="1"/>
  <c r="J548" i="30"/>
  <c r="H548" i="30" a="1"/>
  <c r="H548" i="30"/>
  <c r="F548" i="30" a="1"/>
  <c r="F548" i="30"/>
  <c r="D548" i="30" a="1"/>
  <c r="D548" i="30"/>
  <c r="R542" i="30"/>
  <c r="N542" i="30" a="1"/>
  <c r="N542" i="30"/>
  <c r="L542" i="30" a="1"/>
  <c r="L542" i="30"/>
  <c r="J542" i="30" a="1"/>
  <c r="J542" i="30"/>
  <c r="H542" i="30" a="1"/>
  <c r="H542" i="30"/>
  <c r="F542" i="30" a="1"/>
  <c r="F542" i="30"/>
  <c r="D542" i="30" a="1"/>
  <c r="D542" i="30"/>
  <c r="R536" i="30"/>
  <c r="R530" i="30"/>
  <c r="N530" i="30" a="1"/>
  <c r="N530" i="30"/>
  <c r="L530" i="30" a="1"/>
  <c r="L530" i="30"/>
  <c r="J530" i="30" a="1"/>
  <c r="J530" i="30"/>
  <c r="H530" i="30" a="1"/>
  <c r="H530" i="30"/>
  <c r="F530" i="30" a="1"/>
  <c r="F530" i="30"/>
  <c r="D530" i="30" a="1"/>
  <c r="D530" i="30"/>
  <c r="R524" i="30"/>
  <c r="R518" i="30"/>
  <c r="M518" i="30"/>
  <c r="N518" i="30" a="1"/>
  <c r="N518" i="30"/>
  <c r="K518" i="30"/>
  <c r="L518" i="30" a="1"/>
  <c r="L518" i="30"/>
  <c r="I518" i="30"/>
  <c r="J518" i="30" a="1"/>
  <c r="J518" i="30"/>
  <c r="G518" i="30"/>
  <c r="H518" i="30" a="1"/>
  <c r="H518" i="30"/>
  <c r="E518" i="30"/>
  <c r="F518" i="30" a="1"/>
  <c r="F518" i="30"/>
  <c r="C518" i="30"/>
  <c r="D518" i="30" a="1"/>
  <c r="D518" i="30"/>
  <c r="R512" i="30"/>
  <c r="M512" i="30"/>
  <c r="N512" i="30" a="1"/>
  <c r="N512" i="30"/>
  <c r="K512" i="30"/>
  <c r="L512" i="30" a="1"/>
  <c r="L512" i="30"/>
  <c r="I512" i="30"/>
  <c r="J512" i="30" a="1"/>
  <c r="J512" i="30"/>
  <c r="G512" i="30"/>
  <c r="H512" i="30" a="1"/>
  <c r="H512" i="30"/>
  <c r="E512" i="30"/>
  <c r="F512" i="30" a="1"/>
  <c r="F512" i="30"/>
  <c r="C512" i="30"/>
  <c r="D512" i="30" a="1"/>
  <c r="D512" i="30"/>
  <c r="V494" i="30"/>
  <c r="U494" i="30"/>
  <c r="R494" i="30"/>
  <c r="M494" i="30"/>
  <c r="N494" i="30" a="1"/>
  <c r="N494" i="30"/>
  <c r="K494" i="30"/>
  <c r="L494" i="30" a="1"/>
  <c r="L494" i="30"/>
  <c r="I494" i="30"/>
  <c r="J494" i="30" a="1"/>
  <c r="J494" i="30"/>
  <c r="G494" i="30"/>
  <c r="H494" i="30" a="1"/>
  <c r="H494" i="30"/>
  <c r="E494" i="30"/>
  <c r="F494" i="30" a="1"/>
  <c r="F494" i="30"/>
  <c r="C494" i="30"/>
  <c r="D494" i="30" a="1"/>
  <c r="D494" i="30"/>
  <c r="V488" i="30"/>
  <c r="U488" i="30"/>
  <c r="R488" i="30"/>
  <c r="M488" i="30"/>
  <c r="N488" i="30" a="1"/>
  <c r="N488" i="30"/>
  <c r="K488" i="30"/>
  <c r="L488" i="30" a="1"/>
  <c r="L488" i="30"/>
  <c r="I488" i="30"/>
  <c r="J488" i="30" a="1"/>
  <c r="J488" i="30"/>
  <c r="G488" i="30"/>
  <c r="H488" i="30" a="1"/>
  <c r="H488" i="30"/>
  <c r="E488" i="30"/>
  <c r="F488" i="30" a="1"/>
  <c r="F488" i="30"/>
  <c r="C488" i="30"/>
  <c r="D488" i="30" a="1"/>
  <c r="D488" i="30"/>
  <c r="R482" i="30"/>
  <c r="M482" i="30"/>
  <c r="N482" i="30" a="1"/>
  <c r="N482" i="30"/>
  <c r="K482" i="30"/>
  <c r="L482" i="30" a="1"/>
  <c r="L482" i="30"/>
  <c r="I482" i="30"/>
  <c r="J482" i="30" a="1"/>
  <c r="J482" i="30"/>
  <c r="G482" i="30"/>
  <c r="H482" i="30" a="1"/>
  <c r="H482" i="30"/>
  <c r="E482" i="30"/>
  <c r="F482" i="30" a="1"/>
  <c r="F482" i="30"/>
  <c r="C482" i="30"/>
  <c r="D482" i="30" a="1"/>
  <c r="D482" i="30"/>
  <c r="R476" i="30"/>
  <c r="M476" i="30"/>
  <c r="N476" i="30" a="1"/>
  <c r="N476" i="30"/>
  <c r="K476" i="30"/>
  <c r="L476" i="30" a="1"/>
  <c r="L476" i="30"/>
  <c r="I476" i="30"/>
  <c r="J476" i="30" a="1"/>
  <c r="J476" i="30"/>
  <c r="G476" i="30"/>
  <c r="H476" i="30" a="1"/>
  <c r="H476" i="30"/>
  <c r="E476" i="30"/>
  <c r="F476" i="30" a="1"/>
  <c r="F476" i="30"/>
  <c r="C476" i="30"/>
  <c r="D476" i="30" a="1"/>
  <c r="D476" i="30"/>
  <c r="R470" i="30"/>
  <c r="M470" i="30"/>
  <c r="N470" i="30" a="1"/>
  <c r="N470" i="30"/>
  <c r="K470" i="30"/>
  <c r="L470" i="30" a="1"/>
  <c r="L470" i="30"/>
  <c r="I470" i="30"/>
  <c r="J470" i="30" a="1"/>
  <c r="J470" i="30"/>
  <c r="G470" i="30"/>
  <c r="H470" i="30" a="1"/>
  <c r="H470" i="30"/>
  <c r="E470" i="30"/>
  <c r="F470" i="30" a="1"/>
  <c r="F470" i="30"/>
  <c r="C470" i="30"/>
  <c r="D470" i="30" a="1"/>
  <c r="D470" i="30"/>
  <c r="R464" i="30"/>
  <c r="M464" i="30"/>
  <c r="N464" i="30" a="1"/>
  <c r="N464" i="30"/>
  <c r="K464" i="30"/>
  <c r="L464" i="30" a="1"/>
  <c r="L464" i="30"/>
  <c r="I464" i="30"/>
  <c r="J464" i="30" a="1"/>
  <c r="J464" i="30"/>
  <c r="G464" i="30"/>
  <c r="H464" i="30" a="1"/>
  <c r="H464" i="30"/>
  <c r="E464" i="30"/>
  <c r="F464" i="30" a="1"/>
  <c r="F464" i="30"/>
  <c r="C464" i="30"/>
  <c r="D464" i="30" a="1"/>
  <c r="D464" i="30"/>
  <c r="V458" i="30"/>
  <c r="U458" i="30"/>
  <c r="R458" i="30"/>
  <c r="M458" i="30"/>
  <c r="N458" i="30" a="1"/>
  <c r="N458" i="30"/>
  <c r="K458" i="30"/>
  <c r="L458" i="30" a="1"/>
  <c r="L458" i="30"/>
  <c r="I458" i="30"/>
  <c r="J458" i="30" a="1"/>
  <c r="J458" i="30"/>
  <c r="G458" i="30"/>
  <c r="H458" i="30" a="1"/>
  <c r="H458" i="30"/>
  <c r="E458" i="30"/>
  <c r="F458" i="30" a="1"/>
  <c r="F458" i="30"/>
  <c r="C458" i="30"/>
  <c r="D458" i="30" a="1"/>
  <c r="D458" i="30"/>
  <c r="R452" i="30"/>
  <c r="M452" i="30"/>
  <c r="N452" i="30" a="1"/>
  <c r="N452" i="30"/>
  <c r="K452" i="30"/>
  <c r="L452" i="30" a="1"/>
  <c r="L452" i="30"/>
  <c r="I452" i="30"/>
  <c r="J452" i="30" a="1"/>
  <c r="J452" i="30"/>
  <c r="G452" i="30"/>
  <c r="H452" i="30" a="1"/>
  <c r="H452" i="30"/>
  <c r="E452" i="30"/>
  <c r="F452" i="30" a="1"/>
  <c r="F452" i="30"/>
  <c r="C452" i="30"/>
  <c r="D452" i="30" a="1"/>
  <c r="D452" i="30"/>
  <c r="R446" i="30"/>
  <c r="M446" i="30"/>
  <c r="N446" i="30" a="1"/>
  <c r="N446" i="30"/>
  <c r="K446" i="30"/>
  <c r="L446" i="30" a="1"/>
  <c r="L446" i="30"/>
  <c r="I446" i="30"/>
  <c r="J446" i="30" a="1"/>
  <c r="J446" i="30"/>
  <c r="G446" i="30"/>
  <c r="H446" i="30" a="1"/>
  <c r="H446" i="30"/>
  <c r="E446" i="30"/>
  <c r="F446" i="30" a="1"/>
  <c r="F446" i="30"/>
  <c r="C446" i="30"/>
  <c r="D446" i="30" a="1"/>
  <c r="D446" i="30"/>
  <c r="R440" i="30"/>
  <c r="M440" i="30"/>
  <c r="N440" i="30" a="1"/>
  <c r="N440" i="30"/>
  <c r="K440" i="30"/>
  <c r="L440" i="30" a="1"/>
  <c r="L440" i="30"/>
  <c r="I440" i="30"/>
  <c r="J440" i="30" a="1"/>
  <c r="J440" i="30"/>
  <c r="G440" i="30"/>
  <c r="H440" i="30" a="1"/>
  <c r="H440" i="30"/>
  <c r="E440" i="30"/>
  <c r="F440" i="30" a="1"/>
  <c r="F440" i="30"/>
  <c r="C440" i="30"/>
  <c r="D440" i="30" a="1"/>
  <c r="D440" i="30"/>
  <c r="R434" i="30"/>
  <c r="M434" i="30"/>
  <c r="N434" i="30" a="1"/>
  <c r="N434" i="30"/>
  <c r="K434" i="30"/>
  <c r="L434" i="30" a="1"/>
  <c r="L434" i="30"/>
  <c r="I434" i="30"/>
  <c r="J434" i="30" a="1"/>
  <c r="J434" i="30"/>
  <c r="G434" i="30"/>
  <c r="H434" i="30" a="1"/>
  <c r="H434" i="30"/>
  <c r="E434" i="30"/>
  <c r="F434" i="30" a="1"/>
  <c r="F434" i="30"/>
  <c r="C434" i="30"/>
  <c r="D434" i="30" a="1"/>
  <c r="D434" i="30"/>
  <c r="R428" i="30"/>
  <c r="M428" i="30"/>
  <c r="N428" i="30" a="1"/>
  <c r="N428" i="30"/>
  <c r="K428" i="30"/>
  <c r="L428" i="30" a="1"/>
  <c r="L428" i="30"/>
  <c r="I428" i="30"/>
  <c r="J428" i="30" a="1"/>
  <c r="J428" i="30"/>
  <c r="G428" i="30"/>
  <c r="H428" i="30" a="1"/>
  <c r="H428" i="30"/>
  <c r="E428" i="30"/>
  <c r="F428" i="30" a="1"/>
  <c r="F428" i="30"/>
  <c r="C428" i="30"/>
  <c r="D428" i="30" a="1"/>
  <c r="D428" i="30"/>
  <c r="R422" i="30"/>
  <c r="M422" i="30"/>
  <c r="N422" i="30" a="1"/>
  <c r="N422" i="30"/>
  <c r="K422" i="30"/>
  <c r="L422" i="30" a="1"/>
  <c r="L422" i="30"/>
  <c r="I422" i="30"/>
  <c r="J422" i="30" a="1"/>
  <c r="J422" i="30"/>
  <c r="G422" i="30"/>
  <c r="H422" i="30" a="1"/>
  <c r="H422" i="30"/>
  <c r="E422" i="30"/>
  <c r="F422" i="30" a="1"/>
  <c r="F422" i="30"/>
  <c r="C422" i="30"/>
  <c r="D422" i="30" a="1"/>
  <c r="D422" i="30"/>
  <c r="R416" i="30"/>
  <c r="M416" i="30"/>
  <c r="N416" i="30" a="1"/>
  <c r="N416" i="30"/>
  <c r="K416" i="30"/>
  <c r="L416" i="30" a="1"/>
  <c r="L416" i="30"/>
  <c r="I416" i="30"/>
  <c r="J416" i="30" a="1"/>
  <c r="J416" i="30"/>
  <c r="G416" i="30"/>
  <c r="H416" i="30" a="1"/>
  <c r="H416" i="30"/>
  <c r="E416" i="30"/>
  <c r="F416" i="30" a="1"/>
  <c r="F416" i="30"/>
  <c r="C416" i="30"/>
  <c r="D416" i="30" a="1"/>
  <c r="D416" i="30"/>
  <c r="R410" i="30"/>
  <c r="M410" i="30"/>
  <c r="N410" i="30" a="1"/>
  <c r="N410" i="30"/>
  <c r="K410" i="30"/>
  <c r="L410" i="30" a="1"/>
  <c r="L410" i="30"/>
  <c r="I410" i="30"/>
  <c r="J410" i="30" a="1"/>
  <c r="J410" i="30"/>
  <c r="G410" i="30"/>
  <c r="H410" i="30" a="1"/>
  <c r="H410" i="30"/>
  <c r="E410" i="30"/>
  <c r="F410" i="30" a="1"/>
  <c r="F410" i="30"/>
  <c r="C410" i="30"/>
  <c r="D410" i="30" a="1"/>
  <c r="D410" i="30"/>
  <c r="R404" i="30"/>
  <c r="M404" i="30"/>
  <c r="N404" i="30" a="1"/>
  <c r="N404" i="30"/>
  <c r="K404" i="30"/>
  <c r="L404" i="30" a="1"/>
  <c r="L404" i="30"/>
  <c r="I404" i="30"/>
  <c r="J404" i="30" a="1"/>
  <c r="J404" i="30"/>
  <c r="G404" i="30"/>
  <c r="H404" i="30" a="1"/>
  <c r="H404" i="30"/>
  <c r="E404" i="30"/>
  <c r="F404" i="30" a="1"/>
  <c r="F404" i="30"/>
  <c r="C404" i="30"/>
  <c r="D404" i="30" a="1"/>
  <c r="D404" i="30"/>
  <c r="R398" i="30"/>
  <c r="M398" i="30"/>
  <c r="N398" i="30" a="1"/>
  <c r="N398" i="30"/>
  <c r="K398" i="30"/>
  <c r="L398" i="30" a="1"/>
  <c r="L398" i="30"/>
  <c r="I398" i="30"/>
  <c r="J398" i="30" a="1"/>
  <c r="J398" i="30"/>
  <c r="G398" i="30"/>
  <c r="H398" i="30" a="1"/>
  <c r="H398" i="30"/>
  <c r="E398" i="30"/>
  <c r="F398" i="30" a="1"/>
  <c r="F398" i="30"/>
  <c r="C398" i="30"/>
  <c r="D398" i="30" a="1"/>
  <c r="D398" i="30"/>
  <c r="R392" i="30"/>
  <c r="M392" i="30"/>
  <c r="N392" i="30" a="1"/>
  <c r="N392" i="30"/>
  <c r="K392" i="30"/>
  <c r="L392" i="30" a="1"/>
  <c r="L392" i="30"/>
  <c r="I392" i="30"/>
  <c r="J392" i="30" a="1"/>
  <c r="J392" i="30"/>
  <c r="G392" i="30"/>
  <c r="H392" i="30" a="1"/>
  <c r="H392" i="30"/>
  <c r="E392" i="30"/>
  <c r="F392" i="30" a="1"/>
  <c r="F392" i="30"/>
  <c r="C392" i="30"/>
  <c r="D392" i="30" a="1"/>
  <c r="D392" i="30"/>
  <c r="R386" i="30"/>
  <c r="M386" i="30"/>
  <c r="N386" i="30" a="1"/>
  <c r="N386" i="30"/>
  <c r="K386" i="30"/>
  <c r="L386" i="30" a="1"/>
  <c r="L386" i="30"/>
  <c r="I386" i="30"/>
  <c r="J386" i="30" a="1"/>
  <c r="J386" i="30"/>
  <c r="G386" i="30"/>
  <c r="H386" i="30" a="1"/>
  <c r="H386" i="30"/>
  <c r="E386" i="30"/>
  <c r="F386" i="30" a="1"/>
  <c r="F386" i="30"/>
  <c r="C386" i="30"/>
  <c r="D386" i="30" a="1"/>
  <c r="D386" i="30"/>
  <c r="R380" i="30"/>
  <c r="M380" i="30"/>
  <c r="N380" i="30" a="1"/>
  <c r="N380" i="30"/>
  <c r="K380" i="30"/>
  <c r="L380" i="30" a="1"/>
  <c r="L380" i="30"/>
  <c r="I380" i="30"/>
  <c r="J380" i="30" a="1"/>
  <c r="J380" i="30"/>
  <c r="G380" i="30"/>
  <c r="H380" i="30" a="1"/>
  <c r="H380" i="30"/>
  <c r="E380" i="30"/>
  <c r="F380" i="30" a="1"/>
  <c r="F380" i="30"/>
  <c r="C380" i="30"/>
  <c r="D380" i="30" a="1"/>
  <c r="D380" i="30"/>
  <c r="R374" i="30"/>
  <c r="M374" i="30"/>
  <c r="N374" i="30" a="1"/>
  <c r="N374" i="30"/>
  <c r="K374" i="30"/>
  <c r="L374" i="30" a="1"/>
  <c r="L374" i="30"/>
  <c r="I374" i="30"/>
  <c r="J374" i="30" a="1"/>
  <c r="J374" i="30"/>
  <c r="G374" i="30"/>
  <c r="H374" i="30" a="1"/>
  <c r="H374" i="30"/>
  <c r="E374" i="30"/>
  <c r="F374" i="30" a="1"/>
  <c r="F374" i="30"/>
  <c r="C374" i="30"/>
  <c r="D374" i="30" a="1"/>
  <c r="D374" i="30"/>
  <c r="R368" i="30"/>
  <c r="M368" i="30"/>
  <c r="N368" i="30" a="1"/>
  <c r="N368" i="30"/>
  <c r="K368" i="30"/>
  <c r="L368" i="30" a="1"/>
  <c r="L368" i="30"/>
  <c r="I368" i="30"/>
  <c r="J368" i="30" a="1"/>
  <c r="J368" i="30"/>
  <c r="G368" i="30"/>
  <c r="H368" i="30" a="1"/>
  <c r="H368" i="30"/>
  <c r="E368" i="30"/>
  <c r="F368" i="30" a="1"/>
  <c r="F368" i="30"/>
  <c r="C368" i="30"/>
  <c r="D368" i="30" a="1"/>
  <c r="D368" i="30"/>
  <c r="R362" i="30"/>
  <c r="M362" i="30"/>
  <c r="N362" i="30" a="1"/>
  <c r="N362" i="30"/>
  <c r="K362" i="30"/>
  <c r="L362" i="30" a="1"/>
  <c r="L362" i="30"/>
  <c r="I362" i="30"/>
  <c r="J362" i="30" a="1"/>
  <c r="J362" i="30"/>
  <c r="G362" i="30"/>
  <c r="H362" i="30" a="1"/>
  <c r="H362" i="30"/>
  <c r="E362" i="30"/>
  <c r="F362" i="30" a="1"/>
  <c r="F362" i="30"/>
  <c r="C362" i="30"/>
  <c r="D362" i="30" a="1"/>
  <c r="D362" i="30"/>
  <c r="R356" i="30"/>
  <c r="M356" i="30"/>
  <c r="N356" i="30" a="1"/>
  <c r="N356" i="30"/>
  <c r="K356" i="30"/>
  <c r="L356" i="30" a="1"/>
  <c r="L356" i="30"/>
  <c r="I356" i="30"/>
  <c r="J356" i="30" a="1"/>
  <c r="J356" i="30"/>
  <c r="G356" i="30"/>
  <c r="H356" i="30" a="1"/>
  <c r="H356" i="30"/>
  <c r="E356" i="30"/>
  <c r="F356" i="30" a="1"/>
  <c r="F356" i="30"/>
  <c r="C356" i="30"/>
  <c r="D356" i="30" a="1"/>
  <c r="D356" i="30"/>
  <c r="V350" i="30"/>
  <c r="U350" i="30"/>
  <c r="P350" i="30"/>
  <c r="O350" i="30"/>
  <c r="N355" i="30"/>
  <c r="N354" i="30"/>
  <c r="N353" i="30"/>
  <c r="N352" i="30"/>
  <c r="N351" i="30"/>
  <c r="H355" i="30"/>
  <c r="H354" i="30"/>
  <c r="H353" i="30"/>
  <c r="H352" i="30"/>
  <c r="H351" i="30"/>
  <c r="J355" i="30"/>
  <c r="J354" i="30"/>
  <c r="J353" i="30"/>
  <c r="J352" i="30"/>
  <c r="J351" i="30"/>
  <c r="D355" i="30"/>
  <c r="D354" i="30"/>
  <c r="D353" i="30"/>
  <c r="D352" i="30"/>
  <c r="D351" i="30"/>
  <c r="A236" i="30"/>
  <c r="V236" i="30"/>
  <c r="U236" i="30"/>
  <c r="N241" i="30"/>
  <c r="M241" i="30"/>
  <c r="L241" i="30"/>
  <c r="K241" i="30"/>
  <c r="J241" i="30"/>
  <c r="I241" i="30"/>
  <c r="H241" i="30"/>
  <c r="G241" i="30"/>
  <c r="F241" i="30"/>
  <c r="E241" i="30"/>
  <c r="D241" i="30"/>
  <c r="C241" i="30"/>
  <c r="N240" i="30"/>
  <c r="M240" i="30"/>
  <c r="L240" i="30"/>
  <c r="K240" i="30"/>
  <c r="J240" i="30"/>
  <c r="I240" i="30"/>
  <c r="H240" i="30"/>
  <c r="G240" i="30"/>
  <c r="F240" i="30"/>
  <c r="E240" i="30"/>
  <c r="D240" i="30"/>
  <c r="C240" i="30"/>
  <c r="N239" i="30"/>
  <c r="M239" i="30"/>
  <c r="L239" i="30"/>
  <c r="K239" i="30"/>
  <c r="J239" i="30"/>
  <c r="I239" i="30"/>
  <c r="H239" i="30"/>
  <c r="G239" i="30"/>
  <c r="F239" i="30"/>
  <c r="E239" i="30"/>
  <c r="D239" i="30"/>
  <c r="C239" i="30"/>
  <c r="N238" i="30"/>
  <c r="M238" i="30"/>
  <c r="L238" i="30"/>
  <c r="K238" i="30"/>
  <c r="J238" i="30"/>
  <c r="I238" i="30"/>
  <c r="H238" i="30"/>
  <c r="G238" i="30"/>
  <c r="F238" i="30"/>
  <c r="E238" i="30"/>
  <c r="D238" i="30"/>
  <c r="C238" i="30"/>
  <c r="N237" i="30"/>
  <c r="M237" i="30"/>
  <c r="L237" i="30"/>
  <c r="K237" i="30"/>
  <c r="J237" i="30"/>
  <c r="I237" i="30"/>
  <c r="H237" i="30"/>
  <c r="G237" i="30"/>
  <c r="F237" i="30"/>
  <c r="E237" i="30"/>
  <c r="D237" i="30"/>
  <c r="C237" i="30"/>
  <c r="Q236" i="30"/>
  <c r="P236" i="30"/>
  <c r="O236" i="30"/>
  <c r="R236" i="30"/>
  <c r="R350" i="30"/>
  <c r="M350" i="30"/>
  <c r="K350" i="30"/>
  <c r="I350" i="30"/>
  <c r="G350" i="30"/>
  <c r="E350" i="30"/>
  <c r="C350" i="30"/>
  <c r="N349" i="30"/>
  <c r="A344" i="30"/>
  <c r="M349" i="30"/>
  <c r="L349" i="30"/>
  <c r="K349" i="30"/>
  <c r="J349" i="30"/>
  <c r="I349" i="30"/>
  <c r="H349" i="30"/>
  <c r="G349" i="30"/>
  <c r="F349" i="30"/>
  <c r="E349" i="30"/>
  <c r="D349" i="30"/>
  <c r="C349" i="30"/>
  <c r="N348" i="30"/>
  <c r="M348" i="30"/>
  <c r="L348" i="30"/>
  <c r="K348" i="30"/>
  <c r="J348" i="30"/>
  <c r="I348" i="30"/>
  <c r="H348" i="30"/>
  <c r="G348" i="30"/>
  <c r="F348" i="30"/>
  <c r="E348" i="30"/>
  <c r="D348" i="30"/>
  <c r="C348" i="30"/>
  <c r="N347" i="30"/>
  <c r="M347" i="30"/>
  <c r="L347" i="30"/>
  <c r="K347" i="30"/>
  <c r="J347" i="30"/>
  <c r="I347" i="30"/>
  <c r="H347" i="30"/>
  <c r="G347" i="30"/>
  <c r="F347" i="30"/>
  <c r="E347" i="30"/>
  <c r="D347" i="30"/>
  <c r="C347" i="30"/>
  <c r="N346" i="30"/>
  <c r="M346" i="30"/>
  <c r="L346" i="30"/>
  <c r="K346" i="30"/>
  <c r="J346" i="30"/>
  <c r="I346" i="30"/>
  <c r="H346" i="30"/>
  <c r="G346" i="30"/>
  <c r="F346" i="30"/>
  <c r="E346" i="30"/>
  <c r="D346" i="30"/>
  <c r="C346" i="30"/>
  <c r="N345" i="30"/>
  <c r="M345" i="30"/>
  <c r="L345" i="30"/>
  <c r="K345" i="30"/>
  <c r="J345" i="30"/>
  <c r="I345" i="30"/>
  <c r="H345" i="30"/>
  <c r="G345" i="30"/>
  <c r="F345" i="30"/>
  <c r="E345" i="30"/>
  <c r="D345" i="30"/>
  <c r="C345" i="30"/>
  <c r="V344" i="30"/>
  <c r="U344" i="30"/>
  <c r="R344" i="30"/>
  <c r="Q344" i="30"/>
  <c r="P344" i="30"/>
  <c r="O344" i="30"/>
  <c r="M344" i="30"/>
  <c r="N344" i="30" a="1"/>
  <c r="N344" i="30"/>
  <c r="K344" i="30"/>
  <c r="L344" i="30" a="1"/>
  <c r="L344" i="30"/>
  <c r="I344" i="30"/>
  <c r="J344" i="30" a="1"/>
  <c r="J344" i="30"/>
  <c r="G344" i="30"/>
  <c r="H344" i="30" a="1"/>
  <c r="H344" i="30"/>
  <c r="E344" i="30"/>
  <c r="F344" i="30" a="1"/>
  <c r="F344" i="30"/>
  <c r="C344" i="30"/>
  <c r="D344" i="30" a="1"/>
  <c r="D344" i="30"/>
  <c r="N343" i="30"/>
  <c r="A338" i="30"/>
  <c r="M343" i="30"/>
  <c r="L343" i="30"/>
  <c r="K343" i="30"/>
  <c r="J343" i="30"/>
  <c r="I343" i="30"/>
  <c r="H343" i="30"/>
  <c r="G343" i="30"/>
  <c r="F343" i="30"/>
  <c r="E343" i="30"/>
  <c r="D343" i="30"/>
  <c r="C343" i="30"/>
  <c r="N342" i="30"/>
  <c r="M342" i="30"/>
  <c r="L342" i="30"/>
  <c r="K342" i="30"/>
  <c r="J342" i="30"/>
  <c r="I342" i="30"/>
  <c r="H342" i="30"/>
  <c r="G342" i="30"/>
  <c r="F342" i="30"/>
  <c r="E342" i="30"/>
  <c r="D342" i="30"/>
  <c r="C342" i="30"/>
  <c r="N341" i="30"/>
  <c r="M341" i="30"/>
  <c r="L341" i="30"/>
  <c r="K341" i="30"/>
  <c r="J341" i="30"/>
  <c r="I341" i="30"/>
  <c r="H341" i="30"/>
  <c r="G341" i="30"/>
  <c r="F341" i="30"/>
  <c r="E341" i="30"/>
  <c r="D341" i="30"/>
  <c r="C341" i="30"/>
  <c r="N340" i="30"/>
  <c r="M340" i="30"/>
  <c r="L340" i="30"/>
  <c r="K340" i="30"/>
  <c r="J340" i="30"/>
  <c r="I340" i="30"/>
  <c r="H340" i="30"/>
  <c r="G340" i="30"/>
  <c r="F340" i="30"/>
  <c r="E340" i="30"/>
  <c r="D340" i="30"/>
  <c r="C340" i="30"/>
  <c r="N339" i="30"/>
  <c r="M339" i="30"/>
  <c r="L339" i="30"/>
  <c r="K339" i="30"/>
  <c r="J339" i="30"/>
  <c r="I339" i="30"/>
  <c r="H339" i="30"/>
  <c r="G339" i="30"/>
  <c r="F339" i="30"/>
  <c r="E339" i="30"/>
  <c r="D339" i="30"/>
  <c r="C339" i="30"/>
  <c r="V338" i="30"/>
  <c r="U338" i="30"/>
  <c r="R338" i="30"/>
  <c r="Q338" i="30"/>
  <c r="P338" i="30"/>
  <c r="O338" i="30"/>
  <c r="M338" i="30"/>
  <c r="N338" i="30" a="1"/>
  <c r="N338" i="30"/>
  <c r="K338" i="30"/>
  <c r="L338" i="30" a="1"/>
  <c r="L338" i="30"/>
  <c r="I338" i="30"/>
  <c r="J338" i="30" a="1"/>
  <c r="J338" i="30"/>
  <c r="G338" i="30"/>
  <c r="H338" i="30" a="1"/>
  <c r="H338" i="30"/>
  <c r="E338" i="30"/>
  <c r="F338" i="30" a="1"/>
  <c r="F338" i="30"/>
  <c r="C338" i="30"/>
  <c r="D338" i="30" a="1"/>
  <c r="D338" i="30"/>
  <c r="N337" i="30"/>
  <c r="A332" i="30"/>
  <c r="M337" i="30"/>
  <c r="L337" i="30"/>
  <c r="K337" i="30"/>
  <c r="J337" i="30"/>
  <c r="I337" i="30"/>
  <c r="H337" i="30"/>
  <c r="G337" i="30"/>
  <c r="F337" i="30"/>
  <c r="E337" i="30"/>
  <c r="D337" i="30"/>
  <c r="C337" i="30"/>
  <c r="N336" i="30"/>
  <c r="M336" i="30"/>
  <c r="L336" i="30"/>
  <c r="K336" i="30"/>
  <c r="J336" i="30"/>
  <c r="I336" i="30"/>
  <c r="H336" i="30"/>
  <c r="G336" i="30"/>
  <c r="F336" i="30"/>
  <c r="E336" i="30"/>
  <c r="D336" i="30"/>
  <c r="C336" i="30"/>
  <c r="N335" i="30"/>
  <c r="M335" i="30"/>
  <c r="L335" i="30"/>
  <c r="K335" i="30"/>
  <c r="J335" i="30"/>
  <c r="I335" i="30"/>
  <c r="H335" i="30"/>
  <c r="G335" i="30"/>
  <c r="F335" i="30"/>
  <c r="E335" i="30"/>
  <c r="D335" i="30"/>
  <c r="C335" i="30"/>
  <c r="N334" i="30"/>
  <c r="M334" i="30"/>
  <c r="L334" i="30"/>
  <c r="K334" i="30"/>
  <c r="J334" i="30"/>
  <c r="I334" i="30"/>
  <c r="H334" i="30"/>
  <c r="G334" i="30"/>
  <c r="F334" i="30"/>
  <c r="E334" i="30"/>
  <c r="D334" i="30"/>
  <c r="C334" i="30"/>
  <c r="N333" i="30"/>
  <c r="M333" i="30"/>
  <c r="L333" i="30"/>
  <c r="K333" i="30"/>
  <c r="J333" i="30"/>
  <c r="I333" i="30"/>
  <c r="H333" i="30"/>
  <c r="G333" i="30"/>
  <c r="F333" i="30"/>
  <c r="E333" i="30"/>
  <c r="D333" i="30"/>
  <c r="C333" i="30"/>
  <c r="V332" i="30"/>
  <c r="U332" i="30"/>
  <c r="R332" i="30"/>
  <c r="Q332" i="30"/>
  <c r="P332" i="30"/>
  <c r="O332" i="30"/>
  <c r="M332" i="30"/>
  <c r="N332" i="30" a="1"/>
  <c r="N332" i="30"/>
  <c r="K332" i="30"/>
  <c r="L332" i="30" a="1"/>
  <c r="L332" i="30"/>
  <c r="I332" i="30"/>
  <c r="J332" i="30" a="1"/>
  <c r="J332" i="30"/>
  <c r="G332" i="30"/>
  <c r="H332" i="30" a="1"/>
  <c r="H332" i="30"/>
  <c r="E332" i="30"/>
  <c r="F332" i="30" a="1"/>
  <c r="F332" i="30"/>
  <c r="C332" i="30"/>
  <c r="D332" i="30" a="1"/>
  <c r="D332" i="30"/>
  <c r="N331" i="30"/>
  <c r="A326" i="30"/>
  <c r="M331" i="30"/>
  <c r="L331" i="30"/>
  <c r="K331" i="30"/>
  <c r="J331" i="30"/>
  <c r="I331" i="30"/>
  <c r="H331" i="30"/>
  <c r="G331" i="30"/>
  <c r="F331" i="30"/>
  <c r="E331" i="30"/>
  <c r="D331" i="30"/>
  <c r="C331" i="30"/>
  <c r="N330" i="30"/>
  <c r="M330" i="30"/>
  <c r="L330" i="30"/>
  <c r="K330" i="30"/>
  <c r="J330" i="30"/>
  <c r="I330" i="30"/>
  <c r="H330" i="30"/>
  <c r="G330" i="30"/>
  <c r="F330" i="30"/>
  <c r="E330" i="30"/>
  <c r="D330" i="30"/>
  <c r="C330" i="30"/>
  <c r="N329" i="30"/>
  <c r="M329" i="30"/>
  <c r="L329" i="30"/>
  <c r="K329" i="30"/>
  <c r="J329" i="30"/>
  <c r="I329" i="30"/>
  <c r="H329" i="30"/>
  <c r="G329" i="30"/>
  <c r="F329" i="30"/>
  <c r="E329" i="30"/>
  <c r="D329" i="30"/>
  <c r="C329" i="30"/>
  <c r="N328" i="30"/>
  <c r="M328" i="30"/>
  <c r="L328" i="30"/>
  <c r="K328" i="30"/>
  <c r="J328" i="30"/>
  <c r="I328" i="30"/>
  <c r="H328" i="30"/>
  <c r="G328" i="30"/>
  <c r="F328" i="30"/>
  <c r="E328" i="30"/>
  <c r="D328" i="30"/>
  <c r="C328" i="30"/>
  <c r="N327" i="30"/>
  <c r="M327" i="30"/>
  <c r="L327" i="30"/>
  <c r="K327" i="30"/>
  <c r="J327" i="30"/>
  <c r="I327" i="30"/>
  <c r="H327" i="30"/>
  <c r="G327" i="30"/>
  <c r="F327" i="30"/>
  <c r="E327" i="30"/>
  <c r="D327" i="30"/>
  <c r="C327" i="30"/>
  <c r="V326" i="30"/>
  <c r="U326" i="30"/>
  <c r="R326" i="30"/>
  <c r="Q326" i="30"/>
  <c r="P326" i="30"/>
  <c r="O326" i="30"/>
  <c r="M326" i="30"/>
  <c r="N326" i="30" a="1"/>
  <c r="N326" i="30"/>
  <c r="K326" i="30"/>
  <c r="L326" i="30" a="1"/>
  <c r="L326" i="30"/>
  <c r="I326" i="30"/>
  <c r="J326" i="30" a="1"/>
  <c r="J326" i="30"/>
  <c r="G326" i="30"/>
  <c r="H326" i="30" a="1"/>
  <c r="H326" i="30"/>
  <c r="E326" i="30"/>
  <c r="F326" i="30" a="1"/>
  <c r="F326" i="30"/>
  <c r="C326" i="30"/>
  <c r="D326" i="30" a="1"/>
  <c r="D326" i="30"/>
  <c r="N325" i="30"/>
  <c r="A320" i="30"/>
  <c r="M325" i="30"/>
  <c r="L325" i="30"/>
  <c r="K325" i="30"/>
  <c r="J325" i="30"/>
  <c r="I325" i="30"/>
  <c r="H325" i="30"/>
  <c r="G325" i="30"/>
  <c r="F325" i="30"/>
  <c r="E325" i="30"/>
  <c r="D325" i="30"/>
  <c r="C325" i="30"/>
  <c r="N324" i="30"/>
  <c r="M324" i="30"/>
  <c r="L324" i="30"/>
  <c r="K324" i="30"/>
  <c r="J324" i="30"/>
  <c r="I324" i="30"/>
  <c r="H324" i="30"/>
  <c r="G324" i="30"/>
  <c r="F324" i="30"/>
  <c r="E324" i="30"/>
  <c r="D324" i="30"/>
  <c r="C324" i="30"/>
  <c r="N323" i="30"/>
  <c r="M323" i="30"/>
  <c r="L323" i="30"/>
  <c r="K323" i="30"/>
  <c r="J323" i="30"/>
  <c r="I323" i="30"/>
  <c r="H323" i="30"/>
  <c r="G323" i="30"/>
  <c r="F323" i="30"/>
  <c r="E323" i="30"/>
  <c r="D323" i="30"/>
  <c r="C323" i="30"/>
  <c r="N322" i="30"/>
  <c r="M322" i="30"/>
  <c r="L322" i="30"/>
  <c r="K322" i="30"/>
  <c r="J322" i="30"/>
  <c r="I322" i="30"/>
  <c r="H322" i="30"/>
  <c r="G322" i="30"/>
  <c r="F322" i="30"/>
  <c r="E322" i="30"/>
  <c r="D322" i="30"/>
  <c r="C322" i="30"/>
  <c r="N321" i="30"/>
  <c r="M321" i="30"/>
  <c r="L321" i="30"/>
  <c r="K321" i="30"/>
  <c r="J321" i="30"/>
  <c r="I321" i="30"/>
  <c r="H321" i="30"/>
  <c r="G321" i="30"/>
  <c r="F321" i="30"/>
  <c r="E321" i="30"/>
  <c r="D321" i="30"/>
  <c r="C321" i="30"/>
  <c r="V320" i="30"/>
  <c r="U320" i="30"/>
  <c r="R320" i="30"/>
  <c r="Q320" i="30"/>
  <c r="P320" i="30"/>
  <c r="O320" i="30"/>
  <c r="M320" i="30"/>
  <c r="N320" i="30" a="1"/>
  <c r="N320" i="30"/>
  <c r="K320" i="30"/>
  <c r="L320" i="30" a="1"/>
  <c r="L320" i="30"/>
  <c r="I320" i="30"/>
  <c r="J320" i="30" a="1"/>
  <c r="J320" i="30"/>
  <c r="G320" i="30"/>
  <c r="H320" i="30" a="1"/>
  <c r="H320" i="30"/>
  <c r="E320" i="30"/>
  <c r="F320" i="30" a="1"/>
  <c r="F320" i="30"/>
  <c r="C320" i="30"/>
  <c r="D320" i="30" a="1"/>
  <c r="D320" i="30"/>
  <c r="N319" i="30"/>
  <c r="A314" i="30"/>
  <c r="M319" i="30"/>
  <c r="L319" i="30"/>
  <c r="K319" i="30"/>
  <c r="J319" i="30"/>
  <c r="I319" i="30"/>
  <c r="H319" i="30"/>
  <c r="G319" i="30"/>
  <c r="F319" i="30"/>
  <c r="E319" i="30"/>
  <c r="D319" i="30"/>
  <c r="C319" i="30"/>
  <c r="N318" i="30"/>
  <c r="M318" i="30"/>
  <c r="L318" i="30"/>
  <c r="K318" i="30"/>
  <c r="J318" i="30"/>
  <c r="I318" i="30"/>
  <c r="H318" i="30"/>
  <c r="G318" i="30"/>
  <c r="F318" i="30"/>
  <c r="E318" i="30"/>
  <c r="D318" i="30"/>
  <c r="C318" i="30"/>
  <c r="N317" i="30"/>
  <c r="M317" i="30"/>
  <c r="L317" i="30"/>
  <c r="K317" i="30"/>
  <c r="J317" i="30"/>
  <c r="I317" i="30"/>
  <c r="H317" i="30"/>
  <c r="G317" i="30"/>
  <c r="F317" i="30"/>
  <c r="E317" i="30"/>
  <c r="D317" i="30"/>
  <c r="C317" i="30"/>
  <c r="N316" i="30"/>
  <c r="M316" i="30"/>
  <c r="L316" i="30"/>
  <c r="K316" i="30"/>
  <c r="J316" i="30"/>
  <c r="I316" i="30"/>
  <c r="H316" i="30"/>
  <c r="G316" i="30"/>
  <c r="F316" i="30"/>
  <c r="E316" i="30"/>
  <c r="D316" i="30"/>
  <c r="C316" i="30"/>
  <c r="N315" i="30"/>
  <c r="M315" i="30"/>
  <c r="L315" i="30"/>
  <c r="K315" i="30"/>
  <c r="J315" i="30"/>
  <c r="I315" i="30"/>
  <c r="H315" i="30"/>
  <c r="G315" i="30"/>
  <c r="F315" i="30"/>
  <c r="E315" i="30"/>
  <c r="D315" i="30"/>
  <c r="C315" i="30"/>
  <c r="V314" i="30"/>
  <c r="U314" i="30"/>
  <c r="R314" i="30"/>
  <c r="Q314" i="30"/>
  <c r="P314" i="30"/>
  <c r="O314" i="30"/>
  <c r="M314" i="30"/>
  <c r="N314" i="30" a="1"/>
  <c r="N314" i="30"/>
  <c r="K314" i="30"/>
  <c r="L314" i="30" a="1"/>
  <c r="L314" i="30"/>
  <c r="I314" i="30"/>
  <c r="J314" i="30" a="1"/>
  <c r="J314" i="30"/>
  <c r="G314" i="30"/>
  <c r="H314" i="30" a="1"/>
  <c r="H314" i="30"/>
  <c r="E314" i="30"/>
  <c r="F314" i="30" a="1"/>
  <c r="F314" i="30"/>
  <c r="C314" i="30"/>
  <c r="D314" i="30" a="1"/>
  <c r="D314" i="30"/>
  <c r="N313" i="30"/>
  <c r="A308" i="30"/>
  <c r="M313" i="30"/>
  <c r="L313" i="30"/>
  <c r="K313" i="30"/>
  <c r="J313" i="30"/>
  <c r="I313" i="30"/>
  <c r="H313" i="30"/>
  <c r="G313" i="30"/>
  <c r="F313" i="30"/>
  <c r="E313" i="30"/>
  <c r="D313" i="30"/>
  <c r="C313" i="30"/>
  <c r="N312" i="30"/>
  <c r="M312" i="30"/>
  <c r="L312" i="30"/>
  <c r="K312" i="30"/>
  <c r="J312" i="30"/>
  <c r="I312" i="30"/>
  <c r="H312" i="30"/>
  <c r="G312" i="30"/>
  <c r="F312" i="30"/>
  <c r="E312" i="30"/>
  <c r="D312" i="30"/>
  <c r="C312" i="30"/>
  <c r="N311" i="30"/>
  <c r="M311" i="30"/>
  <c r="L311" i="30"/>
  <c r="K311" i="30"/>
  <c r="J311" i="30"/>
  <c r="I311" i="30"/>
  <c r="H311" i="30"/>
  <c r="G311" i="30"/>
  <c r="F311" i="30"/>
  <c r="E311" i="30"/>
  <c r="D311" i="30"/>
  <c r="C311" i="30"/>
  <c r="N310" i="30"/>
  <c r="M310" i="30"/>
  <c r="L310" i="30"/>
  <c r="K310" i="30"/>
  <c r="J310" i="30"/>
  <c r="I310" i="30"/>
  <c r="H310" i="30"/>
  <c r="G310" i="30"/>
  <c r="F310" i="30"/>
  <c r="E310" i="30"/>
  <c r="D310" i="30"/>
  <c r="C310" i="30"/>
  <c r="N309" i="30"/>
  <c r="M309" i="30"/>
  <c r="L309" i="30"/>
  <c r="K309" i="30"/>
  <c r="J309" i="30"/>
  <c r="I309" i="30"/>
  <c r="H309" i="30"/>
  <c r="G309" i="30"/>
  <c r="F309" i="30"/>
  <c r="E309" i="30"/>
  <c r="D309" i="30"/>
  <c r="C309" i="30"/>
  <c r="V308" i="30"/>
  <c r="U308" i="30"/>
  <c r="R308" i="30"/>
  <c r="Q308" i="30"/>
  <c r="P308" i="30"/>
  <c r="O308" i="30"/>
  <c r="M308" i="30"/>
  <c r="N308" i="30" a="1"/>
  <c r="N308" i="30"/>
  <c r="K308" i="30"/>
  <c r="L308" i="30" a="1"/>
  <c r="L308" i="30"/>
  <c r="I308" i="30"/>
  <c r="J308" i="30" a="1"/>
  <c r="J308" i="30"/>
  <c r="G308" i="30"/>
  <c r="H308" i="30" a="1"/>
  <c r="H308" i="30"/>
  <c r="E308" i="30"/>
  <c r="F308" i="30" a="1"/>
  <c r="F308" i="30"/>
  <c r="C308" i="30"/>
  <c r="D308" i="30" a="1"/>
  <c r="D308" i="30"/>
  <c r="N307" i="30"/>
  <c r="A302" i="30"/>
  <c r="M307" i="30"/>
  <c r="L307" i="30"/>
  <c r="K307" i="30"/>
  <c r="J307" i="30"/>
  <c r="I307" i="30"/>
  <c r="H307" i="30"/>
  <c r="G307" i="30"/>
  <c r="F307" i="30"/>
  <c r="E307" i="30"/>
  <c r="D307" i="30"/>
  <c r="C307" i="30"/>
  <c r="N306" i="30"/>
  <c r="M306" i="30"/>
  <c r="L306" i="30"/>
  <c r="K306" i="30"/>
  <c r="J306" i="30"/>
  <c r="I306" i="30"/>
  <c r="H306" i="30"/>
  <c r="G306" i="30"/>
  <c r="F306" i="30"/>
  <c r="E306" i="30"/>
  <c r="D306" i="30"/>
  <c r="C306" i="30"/>
  <c r="N305" i="30"/>
  <c r="M305" i="30"/>
  <c r="L305" i="30"/>
  <c r="K305" i="30"/>
  <c r="J305" i="30"/>
  <c r="I305" i="30"/>
  <c r="H305" i="30"/>
  <c r="G305" i="30"/>
  <c r="F305" i="30"/>
  <c r="E305" i="30"/>
  <c r="D305" i="30"/>
  <c r="C305" i="30"/>
  <c r="N304" i="30"/>
  <c r="M304" i="30"/>
  <c r="L304" i="30"/>
  <c r="K304" i="30"/>
  <c r="J304" i="30"/>
  <c r="I304" i="30"/>
  <c r="H304" i="30"/>
  <c r="G304" i="30"/>
  <c r="F304" i="30"/>
  <c r="E304" i="30"/>
  <c r="D304" i="30"/>
  <c r="C304" i="30"/>
  <c r="N303" i="30"/>
  <c r="M303" i="30"/>
  <c r="L303" i="30"/>
  <c r="K303" i="30"/>
  <c r="J303" i="30"/>
  <c r="I303" i="30"/>
  <c r="H303" i="30"/>
  <c r="G303" i="30"/>
  <c r="F303" i="30"/>
  <c r="E303" i="30"/>
  <c r="D303" i="30"/>
  <c r="C303" i="30"/>
  <c r="V302" i="30"/>
  <c r="U302" i="30"/>
  <c r="R302" i="30"/>
  <c r="Q302" i="30"/>
  <c r="P302" i="30"/>
  <c r="O302" i="30"/>
  <c r="M302" i="30"/>
  <c r="N302" i="30" a="1"/>
  <c r="N302" i="30"/>
  <c r="K302" i="30"/>
  <c r="L302" i="30" a="1"/>
  <c r="L302" i="30"/>
  <c r="I302" i="30"/>
  <c r="J302" i="30" a="1"/>
  <c r="J302" i="30"/>
  <c r="G302" i="30"/>
  <c r="H302" i="30" a="1"/>
  <c r="H302" i="30"/>
  <c r="E302" i="30"/>
  <c r="F302" i="30" a="1"/>
  <c r="F302" i="30"/>
  <c r="C302" i="30"/>
  <c r="D302" i="30" a="1"/>
  <c r="D302" i="30"/>
  <c r="N301" i="30"/>
  <c r="A296" i="30"/>
  <c r="M301" i="30"/>
  <c r="L301" i="30"/>
  <c r="K301" i="30"/>
  <c r="J301" i="30"/>
  <c r="I301" i="30"/>
  <c r="H301" i="30"/>
  <c r="G301" i="30"/>
  <c r="F301" i="30"/>
  <c r="E301" i="30"/>
  <c r="D301" i="30"/>
  <c r="C301" i="30"/>
  <c r="N300" i="30"/>
  <c r="M300" i="30"/>
  <c r="L300" i="30"/>
  <c r="K300" i="30"/>
  <c r="J300" i="30"/>
  <c r="I300" i="30"/>
  <c r="H300" i="30"/>
  <c r="G300" i="30"/>
  <c r="F300" i="30"/>
  <c r="E300" i="30"/>
  <c r="D300" i="30"/>
  <c r="C300" i="30"/>
  <c r="N299" i="30"/>
  <c r="M299" i="30"/>
  <c r="L299" i="30"/>
  <c r="K299" i="30"/>
  <c r="J299" i="30"/>
  <c r="I299" i="30"/>
  <c r="H299" i="30"/>
  <c r="G299" i="30"/>
  <c r="F299" i="30"/>
  <c r="E299" i="30"/>
  <c r="D299" i="30"/>
  <c r="C299" i="30"/>
  <c r="N298" i="30"/>
  <c r="M298" i="30"/>
  <c r="L298" i="30"/>
  <c r="K298" i="30"/>
  <c r="J298" i="30"/>
  <c r="I298" i="30"/>
  <c r="H298" i="30"/>
  <c r="G298" i="30"/>
  <c r="F298" i="30"/>
  <c r="E298" i="30"/>
  <c r="D298" i="30"/>
  <c r="C298" i="30"/>
  <c r="N297" i="30"/>
  <c r="M297" i="30"/>
  <c r="L297" i="30"/>
  <c r="K297" i="30"/>
  <c r="J297" i="30"/>
  <c r="I297" i="30"/>
  <c r="H297" i="30"/>
  <c r="G297" i="30"/>
  <c r="F297" i="30"/>
  <c r="E297" i="30"/>
  <c r="D297" i="30"/>
  <c r="C297" i="30"/>
  <c r="V296" i="30"/>
  <c r="U296" i="30"/>
  <c r="R296" i="30"/>
  <c r="Q296" i="30"/>
  <c r="P296" i="30"/>
  <c r="O296" i="30"/>
  <c r="M296" i="30"/>
  <c r="N296" i="30" a="1"/>
  <c r="N296" i="30"/>
  <c r="K296" i="30"/>
  <c r="L296" i="30" a="1"/>
  <c r="L296" i="30"/>
  <c r="I296" i="30"/>
  <c r="J296" i="30" a="1"/>
  <c r="J296" i="30"/>
  <c r="G296" i="30"/>
  <c r="H296" i="30" a="1"/>
  <c r="H296" i="30"/>
  <c r="E296" i="30"/>
  <c r="F296" i="30" a="1"/>
  <c r="F296" i="30"/>
  <c r="C296" i="30"/>
  <c r="D296" i="30" a="1"/>
  <c r="D296" i="30"/>
  <c r="N295" i="30"/>
  <c r="A290" i="30"/>
  <c r="M295" i="30"/>
  <c r="L295" i="30"/>
  <c r="K295" i="30"/>
  <c r="J295" i="30"/>
  <c r="I295" i="30"/>
  <c r="H295" i="30"/>
  <c r="G295" i="30"/>
  <c r="F295" i="30"/>
  <c r="E295" i="30"/>
  <c r="D295" i="30"/>
  <c r="C295" i="30"/>
  <c r="N294" i="30"/>
  <c r="M294" i="30"/>
  <c r="L294" i="30"/>
  <c r="K294" i="30"/>
  <c r="J294" i="30"/>
  <c r="I294" i="30"/>
  <c r="H294" i="30"/>
  <c r="G294" i="30"/>
  <c r="F294" i="30"/>
  <c r="E294" i="30"/>
  <c r="D294" i="30"/>
  <c r="C294" i="30"/>
  <c r="N293" i="30"/>
  <c r="M293" i="30"/>
  <c r="L293" i="30"/>
  <c r="K293" i="30"/>
  <c r="J293" i="30"/>
  <c r="I293" i="30"/>
  <c r="H293" i="30"/>
  <c r="G293" i="30"/>
  <c r="F293" i="30"/>
  <c r="E293" i="30"/>
  <c r="D293" i="30"/>
  <c r="C293" i="30"/>
  <c r="N292" i="30"/>
  <c r="M292" i="30"/>
  <c r="L292" i="30"/>
  <c r="K292" i="30"/>
  <c r="J292" i="30"/>
  <c r="I292" i="30"/>
  <c r="H292" i="30"/>
  <c r="G292" i="30"/>
  <c r="F292" i="30"/>
  <c r="E292" i="30"/>
  <c r="D292" i="30"/>
  <c r="C292" i="30"/>
  <c r="N291" i="30"/>
  <c r="M291" i="30"/>
  <c r="L291" i="30"/>
  <c r="K291" i="30"/>
  <c r="J291" i="30"/>
  <c r="I291" i="30"/>
  <c r="H291" i="30"/>
  <c r="G291" i="30"/>
  <c r="F291" i="30"/>
  <c r="E291" i="30"/>
  <c r="D291" i="30"/>
  <c r="C291" i="30"/>
  <c r="V290" i="30"/>
  <c r="U290" i="30"/>
  <c r="R290" i="30"/>
  <c r="Q290" i="30"/>
  <c r="P290" i="30"/>
  <c r="O290" i="30"/>
  <c r="M290" i="30"/>
  <c r="N290" i="30" a="1"/>
  <c r="N290" i="30"/>
  <c r="K290" i="30"/>
  <c r="L290" i="30" a="1"/>
  <c r="L290" i="30"/>
  <c r="I290" i="30"/>
  <c r="J290" i="30" a="1"/>
  <c r="J290" i="30"/>
  <c r="G290" i="30"/>
  <c r="H290" i="30" a="1"/>
  <c r="H290" i="30"/>
  <c r="E290" i="30"/>
  <c r="F290" i="30" a="1"/>
  <c r="F290" i="30"/>
  <c r="C290" i="30"/>
  <c r="D290" i="30" a="1"/>
  <c r="D290" i="30"/>
  <c r="N289" i="30"/>
  <c r="A284" i="30"/>
  <c r="M289" i="30"/>
  <c r="L289" i="30"/>
  <c r="K289" i="30"/>
  <c r="J289" i="30"/>
  <c r="I289" i="30"/>
  <c r="H289" i="30"/>
  <c r="G289" i="30"/>
  <c r="F289" i="30"/>
  <c r="E289" i="30"/>
  <c r="D289" i="30"/>
  <c r="C289" i="30"/>
  <c r="N288" i="30"/>
  <c r="M288" i="30"/>
  <c r="L288" i="30"/>
  <c r="K288" i="30"/>
  <c r="J288" i="30"/>
  <c r="I288" i="30"/>
  <c r="H288" i="30"/>
  <c r="G288" i="30"/>
  <c r="F288" i="30"/>
  <c r="E288" i="30"/>
  <c r="D288" i="30"/>
  <c r="C288" i="30"/>
  <c r="N287" i="30"/>
  <c r="M287" i="30"/>
  <c r="L287" i="30"/>
  <c r="K287" i="30"/>
  <c r="J287" i="30"/>
  <c r="I287" i="30"/>
  <c r="H287" i="30"/>
  <c r="G287" i="30"/>
  <c r="F287" i="30"/>
  <c r="E287" i="30"/>
  <c r="D287" i="30"/>
  <c r="C287" i="30"/>
  <c r="N286" i="30"/>
  <c r="M286" i="30"/>
  <c r="L286" i="30"/>
  <c r="K286" i="30"/>
  <c r="J286" i="30"/>
  <c r="I286" i="30"/>
  <c r="H286" i="30"/>
  <c r="G286" i="30"/>
  <c r="F286" i="30"/>
  <c r="E286" i="30"/>
  <c r="D286" i="30"/>
  <c r="C286" i="30"/>
  <c r="N285" i="30"/>
  <c r="M285" i="30"/>
  <c r="L285" i="30"/>
  <c r="K285" i="30"/>
  <c r="J285" i="30"/>
  <c r="I285" i="30"/>
  <c r="H285" i="30"/>
  <c r="G285" i="30"/>
  <c r="F285" i="30"/>
  <c r="E285" i="30"/>
  <c r="D285" i="30"/>
  <c r="C285" i="30"/>
  <c r="V284" i="30"/>
  <c r="U284" i="30"/>
  <c r="R284" i="30"/>
  <c r="Q284" i="30"/>
  <c r="P284" i="30"/>
  <c r="O284" i="30"/>
  <c r="M284" i="30"/>
  <c r="N284" i="30" a="1"/>
  <c r="N284" i="30"/>
  <c r="K284" i="30"/>
  <c r="L284" i="30" a="1"/>
  <c r="L284" i="30"/>
  <c r="I284" i="30"/>
  <c r="J284" i="30" a="1"/>
  <c r="J284" i="30"/>
  <c r="G284" i="30"/>
  <c r="H284" i="30" a="1"/>
  <c r="H284" i="30"/>
  <c r="E284" i="30"/>
  <c r="F284" i="30" a="1"/>
  <c r="F284" i="30"/>
  <c r="C284" i="30"/>
  <c r="D284" i="30" a="1"/>
  <c r="D284" i="30"/>
  <c r="N283" i="30"/>
  <c r="A278" i="30"/>
  <c r="M283" i="30"/>
  <c r="L283" i="30"/>
  <c r="K283" i="30"/>
  <c r="J283" i="30"/>
  <c r="I283" i="30"/>
  <c r="H283" i="30"/>
  <c r="G283" i="30"/>
  <c r="F283" i="30"/>
  <c r="E283" i="30"/>
  <c r="D283" i="30"/>
  <c r="C283" i="30"/>
  <c r="N282" i="30"/>
  <c r="M282" i="30"/>
  <c r="L282" i="30"/>
  <c r="K282" i="30"/>
  <c r="J282" i="30"/>
  <c r="I282" i="30"/>
  <c r="H282" i="30"/>
  <c r="G282" i="30"/>
  <c r="F282" i="30"/>
  <c r="E282" i="30"/>
  <c r="D282" i="30"/>
  <c r="C282" i="30"/>
  <c r="N281" i="30"/>
  <c r="M281" i="30"/>
  <c r="L281" i="30"/>
  <c r="K281" i="30"/>
  <c r="J281" i="30"/>
  <c r="I281" i="30"/>
  <c r="H281" i="30"/>
  <c r="G281" i="30"/>
  <c r="F281" i="30"/>
  <c r="E281" i="30"/>
  <c r="D281" i="30"/>
  <c r="C281" i="30"/>
  <c r="N280" i="30"/>
  <c r="M280" i="30"/>
  <c r="L280" i="30"/>
  <c r="K280" i="30"/>
  <c r="J280" i="30"/>
  <c r="I280" i="30"/>
  <c r="H280" i="30"/>
  <c r="G280" i="30"/>
  <c r="F280" i="30"/>
  <c r="E280" i="30"/>
  <c r="D280" i="30"/>
  <c r="C280" i="30"/>
  <c r="N279" i="30"/>
  <c r="M279" i="30"/>
  <c r="L279" i="30"/>
  <c r="K279" i="30"/>
  <c r="J279" i="30"/>
  <c r="I279" i="30"/>
  <c r="H279" i="30"/>
  <c r="G279" i="30"/>
  <c r="F279" i="30"/>
  <c r="E279" i="30"/>
  <c r="D279" i="30"/>
  <c r="C279" i="30"/>
  <c r="V278" i="30"/>
  <c r="U278" i="30"/>
  <c r="R278" i="30"/>
  <c r="Q278" i="30"/>
  <c r="P278" i="30"/>
  <c r="O278" i="30"/>
  <c r="M278" i="30"/>
  <c r="N278" i="30" a="1"/>
  <c r="N278" i="30"/>
  <c r="K278" i="30"/>
  <c r="L278" i="30" a="1"/>
  <c r="L278" i="30"/>
  <c r="I278" i="30"/>
  <c r="J278" i="30" a="1"/>
  <c r="J278" i="30"/>
  <c r="G278" i="30"/>
  <c r="H278" i="30" a="1"/>
  <c r="H278" i="30"/>
  <c r="E278" i="30"/>
  <c r="F278" i="30" a="1"/>
  <c r="F278" i="30"/>
  <c r="C278" i="30"/>
  <c r="D278" i="30" a="1"/>
  <c r="D278" i="30"/>
  <c r="N277" i="30"/>
  <c r="A272" i="30"/>
  <c r="M277" i="30"/>
  <c r="L277" i="30"/>
  <c r="K277" i="30"/>
  <c r="J277" i="30"/>
  <c r="I277" i="30"/>
  <c r="H277" i="30"/>
  <c r="G277" i="30"/>
  <c r="F277" i="30"/>
  <c r="E277" i="30"/>
  <c r="D277" i="30"/>
  <c r="C277" i="30"/>
  <c r="N276" i="30"/>
  <c r="M276" i="30"/>
  <c r="L276" i="30"/>
  <c r="K276" i="30"/>
  <c r="J276" i="30"/>
  <c r="I276" i="30"/>
  <c r="H276" i="30"/>
  <c r="G276" i="30"/>
  <c r="F276" i="30"/>
  <c r="E276" i="30"/>
  <c r="D276" i="30"/>
  <c r="C276" i="30"/>
  <c r="N275" i="30"/>
  <c r="M275" i="30"/>
  <c r="L275" i="30"/>
  <c r="K275" i="30"/>
  <c r="J275" i="30"/>
  <c r="I275" i="30"/>
  <c r="H275" i="30"/>
  <c r="G275" i="30"/>
  <c r="F275" i="30"/>
  <c r="E275" i="30"/>
  <c r="D275" i="30"/>
  <c r="C275" i="30"/>
  <c r="N274" i="30"/>
  <c r="M274" i="30"/>
  <c r="L274" i="30"/>
  <c r="K274" i="30"/>
  <c r="J274" i="30"/>
  <c r="I274" i="30"/>
  <c r="H274" i="30"/>
  <c r="G274" i="30"/>
  <c r="F274" i="30"/>
  <c r="E274" i="30"/>
  <c r="D274" i="30"/>
  <c r="C274" i="30"/>
  <c r="N273" i="30"/>
  <c r="M273" i="30"/>
  <c r="L273" i="30"/>
  <c r="K273" i="30"/>
  <c r="J273" i="30"/>
  <c r="I273" i="30"/>
  <c r="H273" i="30"/>
  <c r="G273" i="30"/>
  <c r="F273" i="30"/>
  <c r="E273" i="30"/>
  <c r="D273" i="30"/>
  <c r="C273" i="30"/>
  <c r="V272" i="30"/>
  <c r="U272" i="30"/>
  <c r="R272" i="30"/>
  <c r="Q272" i="30"/>
  <c r="P272" i="30"/>
  <c r="O272" i="30"/>
  <c r="M272" i="30"/>
  <c r="N272" i="30" a="1"/>
  <c r="N272" i="30"/>
  <c r="K272" i="30"/>
  <c r="L272" i="30" a="1"/>
  <c r="L272" i="30"/>
  <c r="I272" i="30"/>
  <c r="J272" i="30" a="1"/>
  <c r="J272" i="30"/>
  <c r="G272" i="30"/>
  <c r="H272" i="30" a="1"/>
  <c r="H272" i="30"/>
  <c r="E272" i="30"/>
  <c r="F272" i="30" a="1"/>
  <c r="F272" i="30"/>
  <c r="C272" i="30"/>
  <c r="D272" i="30" a="1"/>
  <c r="D272" i="30"/>
  <c r="N271" i="30"/>
  <c r="A266" i="30"/>
  <c r="M271" i="30"/>
  <c r="L271" i="30"/>
  <c r="K271" i="30"/>
  <c r="J271" i="30"/>
  <c r="I271" i="30"/>
  <c r="H271" i="30"/>
  <c r="G271" i="30"/>
  <c r="F271" i="30"/>
  <c r="E271" i="30"/>
  <c r="D271" i="30"/>
  <c r="C271" i="30"/>
  <c r="N270" i="30"/>
  <c r="M270" i="30"/>
  <c r="L270" i="30"/>
  <c r="K270" i="30"/>
  <c r="J270" i="30"/>
  <c r="I270" i="30"/>
  <c r="H270" i="30"/>
  <c r="G270" i="30"/>
  <c r="F270" i="30"/>
  <c r="E270" i="30"/>
  <c r="D270" i="30"/>
  <c r="C270" i="30"/>
  <c r="N269" i="30"/>
  <c r="M269" i="30"/>
  <c r="L269" i="30"/>
  <c r="K269" i="30"/>
  <c r="J269" i="30"/>
  <c r="I269" i="30"/>
  <c r="H269" i="30"/>
  <c r="G269" i="30"/>
  <c r="F269" i="30"/>
  <c r="E269" i="30"/>
  <c r="D269" i="30"/>
  <c r="C269" i="30"/>
  <c r="N268" i="30"/>
  <c r="M268" i="30"/>
  <c r="L268" i="30"/>
  <c r="K268" i="30"/>
  <c r="J268" i="30"/>
  <c r="I268" i="30"/>
  <c r="H268" i="30"/>
  <c r="G268" i="30"/>
  <c r="F268" i="30"/>
  <c r="E268" i="30"/>
  <c r="D268" i="30"/>
  <c r="C268" i="30"/>
  <c r="N267" i="30"/>
  <c r="M267" i="30"/>
  <c r="L267" i="30"/>
  <c r="K267" i="30"/>
  <c r="J267" i="30"/>
  <c r="I267" i="30"/>
  <c r="H267" i="30"/>
  <c r="G267" i="30"/>
  <c r="F267" i="30"/>
  <c r="E267" i="30"/>
  <c r="D267" i="30"/>
  <c r="C267" i="30"/>
  <c r="V266" i="30"/>
  <c r="U266" i="30"/>
  <c r="R266" i="30"/>
  <c r="Q266" i="30"/>
  <c r="P266" i="30"/>
  <c r="O266" i="30"/>
  <c r="M266" i="30"/>
  <c r="N266" i="30" a="1"/>
  <c r="N266" i="30"/>
  <c r="K266" i="30"/>
  <c r="L266" i="30" a="1"/>
  <c r="L266" i="30"/>
  <c r="I266" i="30"/>
  <c r="J266" i="30" a="1"/>
  <c r="J266" i="30"/>
  <c r="G266" i="30"/>
  <c r="H266" i="30" a="1"/>
  <c r="H266" i="30"/>
  <c r="E266" i="30"/>
  <c r="F266" i="30" a="1"/>
  <c r="F266" i="30"/>
  <c r="C266" i="30"/>
  <c r="D266" i="30" a="1"/>
  <c r="D266" i="30"/>
  <c r="N265" i="30"/>
  <c r="A260" i="30"/>
  <c r="M265" i="30"/>
  <c r="L265" i="30"/>
  <c r="K265" i="30"/>
  <c r="J265" i="30"/>
  <c r="I265" i="30"/>
  <c r="H265" i="30"/>
  <c r="G265" i="30"/>
  <c r="F265" i="30"/>
  <c r="E265" i="30"/>
  <c r="D265" i="30"/>
  <c r="C265" i="30"/>
  <c r="N264" i="30"/>
  <c r="M264" i="30"/>
  <c r="L264" i="30"/>
  <c r="K264" i="30"/>
  <c r="J264" i="30"/>
  <c r="I264" i="30"/>
  <c r="H264" i="30"/>
  <c r="G264" i="30"/>
  <c r="F264" i="30"/>
  <c r="E264" i="30"/>
  <c r="D264" i="30"/>
  <c r="C264" i="30"/>
  <c r="N263" i="30"/>
  <c r="M263" i="30"/>
  <c r="L263" i="30"/>
  <c r="K263" i="30"/>
  <c r="J263" i="30"/>
  <c r="I263" i="30"/>
  <c r="H263" i="30"/>
  <c r="G263" i="30"/>
  <c r="F263" i="30"/>
  <c r="E263" i="30"/>
  <c r="D263" i="30"/>
  <c r="C263" i="30"/>
  <c r="N262" i="30"/>
  <c r="M262" i="30"/>
  <c r="L262" i="30"/>
  <c r="K262" i="30"/>
  <c r="J262" i="30"/>
  <c r="I262" i="30"/>
  <c r="H262" i="30"/>
  <c r="G262" i="30"/>
  <c r="F262" i="30"/>
  <c r="E262" i="30"/>
  <c r="D262" i="30"/>
  <c r="C262" i="30"/>
  <c r="N261" i="30"/>
  <c r="M261" i="30"/>
  <c r="L261" i="30"/>
  <c r="K261" i="30"/>
  <c r="J261" i="30"/>
  <c r="I261" i="30"/>
  <c r="H261" i="30"/>
  <c r="G261" i="30"/>
  <c r="F261" i="30"/>
  <c r="E261" i="30"/>
  <c r="D261" i="30"/>
  <c r="C261" i="30"/>
  <c r="V260" i="30"/>
  <c r="U260" i="30"/>
  <c r="R260" i="30"/>
  <c r="Q260" i="30"/>
  <c r="P260" i="30"/>
  <c r="O260" i="30"/>
  <c r="M260" i="30"/>
  <c r="N260" i="30" a="1"/>
  <c r="N260" i="30"/>
  <c r="K260" i="30"/>
  <c r="L260" i="30" a="1"/>
  <c r="L260" i="30"/>
  <c r="I260" i="30"/>
  <c r="J260" i="30" a="1"/>
  <c r="J260" i="30"/>
  <c r="G260" i="30"/>
  <c r="H260" i="30" a="1"/>
  <c r="H260" i="30"/>
  <c r="E260" i="30"/>
  <c r="F260" i="30" a="1"/>
  <c r="F260" i="30"/>
  <c r="C260" i="30"/>
  <c r="D260" i="30" a="1"/>
  <c r="D260" i="30"/>
  <c r="N259" i="30"/>
  <c r="A254" i="30"/>
  <c r="M259" i="30"/>
  <c r="L259" i="30"/>
  <c r="K259" i="30"/>
  <c r="J259" i="30"/>
  <c r="I259" i="30"/>
  <c r="H259" i="30"/>
  <c r="G259" i="30"/>
  <c r="F259" i="30"/>
  <c r="E259" i="30"/>
  <c r="D259" i="30"/>
  <c r="C259" i="30"/>
  <c r="N258" i="30"/>
  <c r="M258" i="30"/>
  <c r="L258" i="30"/>
  <c r="K258" i="30"/>
  <c r="J258" i="30"/>
  <c r="I258" i="30"/>
  <c r="H258" i="30"/>
  <c r="G258" i="30"/>
  <c r="F258" i="30"/>
  <c r="E258" i="30"/>
  <c r="D258" i="30"/>
  <c r="C258" i="30"/>
  <c r="N257" i="30"/>
  <c r="M257" i="30"/>
  <c r="L257" i="30"/>
  <c r="K257" i="30"/>
  <c r="J257" i="30"/>
  <c r="I257" i="30"/>
  <c r="H257" i="30"/>
  <c r="G257" i="30"/>
  <c r="F257" i="30"/>
  <c r="E257" i="30"/>
  <c r="D257" i="30"/>
  <c r="C257" i="30"/>
  <c r="N256" i="30"/>
  <c r="M256" i="30"/>
  <c r="L256" i="30"/>
  <c r="K256" i="30"/>
  <c r="J256" i="30"/>
  <c r="I256" i="30"/>
  <c r="H256" i="30"/>
  <c r="G256" i="30"/>
  <c r="F256" i="30"/>
  <c r="E256" i="30"/>
  <c r="D256" i="30"/>
  <c r="C256" i="30"/>
  <c r="N255" i="30"/>
  <c r="M255" i="30"/>
  <c r="L255" i="30"/>
  <c r="K255" i="30"/>
  <c r="J255" i="30"/>
  <c r="I255" i="30"/>
  <c r="H255" i="30"/>
  <c r="G255" i="30"/>
  <c r="F255" i="30"/>
  <c r="E255" i="30"/>
  <c r="D255" i="30"/>
  <c r="C255" i="30"/>
  <c r="V254" i="30"/>
  <c r="U254" i="30"/>
  <c r="R254" i="30"/>
  <c r="Q254" i="30"/>
  <c r="P254" i="30"/>
  <c r="O254" i="30"/>
  <c r="M254" i="30"/>
  <c r="N254" i="30" a="1"/>
  <c r="N254" i="30"/>
  <c r="K254" i="30"/>
  <c r="L254" i="30" a="1"/>
  <c r="L254" i="30"/>
  <c r="I254" i="30"/>
  <c r="J254" i="30" a="1"/>
  <c r="J254" i="30"/>
  <c r="G254" i="30"/>
  <c r="H254" i="30" a="1"/>
  <c r="H254" i="30"/>
  <c r="E254" i="30"/>
  <c r="F254" i="30" a="1"/>
  <c r="F254" i="30"/>
  <c r="C254" i="30"/>
  <c r="D254" i="30" a="1"/>
  <c r="D254" i="30"/>
  <c r="N253" i="30"/>
  <c r="A248" i="30"/>
  <c r="M253" i="30"/>
  <c r="L253" i="30"/>
  <c r="K253" i="30"/>
  <c r="J253" i="30"/>
  <c r="I253" i="30"/>
  <c r="H253" i="30"/>
  <c r="G253" i="30"/>
  <c r="F253" i="30"/>
  <c r="E253" i="30"/>
  <c r="D253" i="30"/>
  <c r="C253" i="30"/>
  <c r="N252" i="30"/>
  <c r="M252" i="30"/>
  <c r="L252" i="30"/>
  <c r="K252" i="30"/>
  <c r="J252" i="30"/>
  <c r="I252" i="30"/>
  <c r="H252" i="30"/>
  <c r="G252" i="30"/>
  <c r="F252" i="30"/>
  <c r="E252" i="30"/>
  <c r="D252" i="30"/>
  <c r="C252" i="30"/>
  <c r="N251" i="30"/>
  <c r="M251" i="30"/>
  <c r="L251" i="30"/>
  <c r="K251" i="30"/>
  <c r="J251" i="30"/>
  <c r="I251" i="30"/>
  <c r="H251" i="30"/>
  <c r="G251" i="30"/>
  <c r="F251" i="30"/>
  <c r="E251" i="30"/>
  <c r="D251" i="30"/>
  <c r="C251" i="30"/>
  <c r="N250" i="30"/>
  <c r="M250" i="30"/>
  <c r="L250" i="30"/>
  <c r="K250" i="30"/>
  <c r="J250" i="30"/>
  <c r="I250" i="30"/>
  <c r="H250" i="30"/>
  <c r="G250" i="30"/>
  <c r="F250" i="30"/>
  <c r="E250" i="30"/>
  <c r="D250" i="30"/>
  <c r="C250" i="30"/>
  <c r="N249" i="30"/>
  <c r="M249" i="30"/>
  <c r="L249" i="30"/>
  <c r="K249" i="30"/>
  <c r="J249" i="30"/>
  <c r="I249" i="30"/>
  <c r="H249" i="30"/>
  <c r="G249" i="30"/>
  <c r="F249" i="30"/>
  <c r="E249" i="30"/>
  <c r="D249" i="30"/>
  <c r="C249" i="30"/>
  <c r="V248" i="30"/>
  <c r="U248" i="30"/>
  <c r="R248" i="30"/>
  <c r="Q248" i="30"/>
  <c r="P248" i="30"/>
  <c r="O248" i="30"/>
  <c r="M248" i="30"/>
  <c r="N248" i="30" a="1"/>
  <c r="N248" i="30"/>
  <c r="K248" i="30"/>
  <c r="L248" i="30" a="1"/>
  <c r="L248" i="30"/>
  <c r="I248" i="30"/>
  <c r="J248" i="30" a="1"/>
  <c r="J248" i="30"/>
  <c r="G248" i="30"/>
  <c r="H248" i="30" a="1"/>
  <c r="H248" i="30"/>
  <c r="E248" i="30"/>
  <c r="F248" i="30" a="1"/>
  <c r="F248" i="30"/>
  <c r="C248" i="30"/>
  <c r="D248" i="30" a="1"/>
  <c r="D248" i="30"/>
  <c r="N247" i="30"/>
  <c r="A242" i="30"/>
  <c r="M247" i="30"/>
  <c r="L247" i="30"/>
  <c r="K247" i="30"/>
  <c r="J247" i="30"/>
  <c r="I247" i="30"/>
  <c r="H247" i="30"/>
  <c r="G247" i="30"/>
  <c r="F247" i="30"/>
  <c r="E247" i="30"/>
  <c r="D247" i="30"/>
  <c r="C247" i="30"/>
  <c r="N246" i="30"/>
  <c r="M246" i="30"/>
  <c r="L246" i="30"/>
  <c r="K246" i="30"/>
  <c r="J246" i="30"/>
  <c r="I246" i="30"/>
  <c r="H246" i="30"/>
  <c r="G246" i="30"/>
  <c r="F246" i="30"/>
  <c r="E246" i="30"/>
  <c r="D246" i="30"/>
  <c r="C246" i="30"/>
  <c r="N245" i="30"/>
  <c r="M245" i="30"/>
  <c r="L245" i="30"/>
  <c r="K245" i="30"/>
  <c r="J245" i="30"/>
  <c r="I245" i="30"/>
  <c r="H245" i="30"/>
  <c r="G245" i="30"/>
  <c r="F245" i="30"/>
  <c r="E245" i="30"/>
  <c r="D245" i="30"/>
  <c r="C245" i="30"/>
  <c r="N244" i="30"/>
  <c r="M244" i="30"/>
  <c r="L244" i="30"/>
  <c r="K244" i="30"/>
  <c r="J244" i="30"/>
  <c r="I244" i="30"/>
  <c r="H244" i="30"/>
  <c r="G244" i="30"/>
  <c r="F244" i="30"/>
  <c r="E244" i="30"/>
  <c r="D244" i="30"/>
  <c r="C244" i="30"/>
  <c r="N243" i="30"/>
  <c r="M243" i="30"/>
  <c r="L243" i="30"/>
  <c r="K243" i="30"/>
  <c r="J243" i="30"/>
  <c r="I243" i="30"/>
  <c r="H243" i="30"/>
  <c r="G243" i="30"/>
  <c r="F243" i="30"/>
  <c r="E243" i="30"/>
  <c r="D243" i="30"/>
  <c r="C243" i="30"/>
  <c r="V242" i="30"/>
  <c r="U242" i="30"/>
  <c r="R242" i="30"/>
  <c r="Q242" i="30"/>
  <c r="P242" i="30"/>
  <c r="O242" i="30"/>
  <c r="M242" i="30"/>
  <c r="N242" i="30" a="1"/>
  <c r="N242" i="30"/>
  <c r="K242" i="30"/>
  <c r="L242" i="30" a="1"/>
  <c r="L242" i="30"/>
  <c r="I242" i="30"/>
  <c r="J242" i="30" a="1"/>
  <c r="J242" i="30"/>
  <c r="G242" i="30"/>
  <c r="H242" i="30" a="1"/>
  <c r="H242" i="30"/>
  <c r="E242" i="30"/>
  <c r="F242" i="30" a="1"/>
  <c r="F242" i="30"/>
  <c r="C242" i="30"/>
  <c r="D242" i="30" a="1"/>
  <c r="D242" i="30"/>
  <c r="M236" i="30"/>
  <c r="N236" i="30" a="1"/>
  <c r="N236" i="30"/>
  <c r="K236" i="30"/>
  <c r="L236" i="30" a="1"/>
  <c r="L236" i="30"/>
  <c r="I236" i="30"/>
  <c r="J236" i="30" a="1"/>
  <c r="J236" i="30"/>
  <c r="G236" i="30"/>
  <c r="H236" i="30" a="1"/>
  <c r="H236" i="30"/>
  <c r="E236" i="30"/>
  <c r="F236" i="30" a="1"/>
  <c r="F236" i="30"/>
  <c r="C236" i="30"/>
  <c r="D236" i="30" a="1"/>
  <c r="D236" i="30"/>
  <c r="N235" i="30"/>
  <c r="A230" i="30"/>
  <c r="M235" i="30"/>
  <c r="L235" i="30"/>
  <c r="K235" i="30"/>
  <c r="J235" i="30"/>
  <c r="I235" i="30"/>
  <c r="H235" i="30"/>
  <c r="G235" i="30"/>
  <c r="F235" i="30"/>
  <c r="E235" i="30"/>
  <c r="D235" i="30"/>
  <c r="C235" i="30"/>
  <c r="N234" i="30"/>
  <c r="M234" i="30"/>
  <c r="L234" i="30"/>
  <c r="K234" i="30"/>
  <c r="J234" i="30"/>
  <c r="I234" i="30"/>
  <c r="H234" i="30"/>
  <c r="G234" i="30"/>
  <c r="F234" i="30"/>
  <c r="E234" i="30"/>
  <c r="D234" i="30"/>
  <c r="C234" i="30"/>
  <c r="N233" i="30"/>
  <c r="M233" i="30"/>
  <c r="L233" i="30"/>
  <c r="K233" i="30"/>
  <c r="J233" i="30"/>
  <c r="I233" i="30"/>
  <c r="H233" i="30"/>
  <c r="G233" i="30"/>
  <c r="F233" i="30"/>
  <c r="E233" i="30"/>
  <c r="D233" i="30"/>
  <c r="C233" i="30"/>
  <c r="N232" i="30"/>
  <c r="M232" i="30"/>
  <c r="L232" i="30"/>
  <c r="K232" i="30"/>
  <c r="J232" i="30"/>
  <c r="I232" i="30"/>
  <c r="H232" i="30"/>
  <c r="G232" i="30"/>
  <c r="F232" i="30"/>
  <c r="E232" i="30"/>
  <c r="D232" i="30"/>
  <c r="C232" i="30"/>
  <c r="N231" i="30"/>
  <c r="M231" i="30"/>
  <c r="L231" i="30"/>
  <c r="K231" i="30"/>
  <c r="J231" i="30"/>
  <c r="I231" i="30"/>
  <c r="H231" i="30"/>
  <c r="G231" i="30"/>
  <c r="F231" i="30"/>
  <c r="E231" i="30"/>
  <c r="D231" i="30"/>
  <c r="C231" i="30"/>
  <c r="V230" i="30"/>
  <c r="R230" i="30"/>
  <c r="Q230" i="30"/>
  <c r="P230" i="30"/>
  <c r="O230" i="30"/>
  <c r="M230" i="30"/>
  <c r="N230" i="30" a="1"/>
  <c r="N230" i="30"/>
  <c r="K230" i="30"/>
  <c r="L230" i="30" a="1"/>
  <c r="L230" i="30"/>
  <c r="I230" i="30"/>
  <c r="J230" i="30" a="1"/>
  <c r="J230" i="30"/>
  <c r="G230" i="30"/>
  <c r="H230" i="30" a="1"/>
  <c r="H230" i="30"/>
  <c r="E230" i="30"/>
  <c r="F230" i="30" a="1"/>
  <c r="F230" i="30"/>
  <c r="C230" i="30"/>
  <c r="D230" i="30" a="1"/>
  <c r="D230" i="30"/>
  <c r="N229" i="30"/>
  <c r="A224" i="30"/>
  <c r="M229" i="30"/>
  <c r="L229" i="30"/>
  <c r="K229" i="30"/>
  <c r="J229" i="30"/>
  <c r="I229" i="30"/>
  <c r="H229" i="30"/>
  <c r="G229" i="30"/>
  <c r="F229" i="30"/>
  <c r="E229" i="30"/>
  <c r="D229" i="30"/>
  <c r="C229" i="30"/>
  <c r="N228" i="30"/>
  <c r="M228" i="30"/>
  <c r="L228" i="30"/>
  <c r="K228" i="30"/>
  <c r="J228" i="30"/>
  <c r="I228" i="30"/>
  <c r="H228" i="30"/>
  <c r="G228" i="30"/>
  <c r="F228" i="30"/>
  <c r="E228" i="30"/>
  <c r="D228" i="30"/>
  <c r="C228" i="30"/>
  <c r="N227" i="30"/>
  <c r="M227" i="30"/>
  <c r="L227" i="30"/>
  <c r="K227" i="30"/>
  <c r="J227" i="30"/>
  <c r="I227" i="30"/>
  <c r="H227" i="30"/>
  <c r="G227" i="30"/>
  <c r="F227" i="30"/>
  <c r="E227" i="30"/>
  <c r="D227" i="30"/>
  <c r="C227" i="30"/>
  <c r="N226" i="30"/>
  <c r="M226" i="30"/>
  <c r="L226" i="30"/>
  <c r="K226" i="30"/>
  <c r="J226" i="30"/>
  <c r="I226" i="30"/>
  <c r="H226" i="30"/>
  <c r="G226" i="30"/>
  <c r="F226" i="30"/>
  <c r="E226" i="30"/>
  <c r="D226" i="30"/>
  <c r="C226" i="30"/>
  <c r="N225" i="30"/>
  <c r="M225" i="30"/>
  <c r="L225" i="30"/>
  <c r="K225" i="30"/>
  <c r="J225" i="30"/>
  <c r="I225" i="30"/>
  <c r="H225" i="30"/>
  <c r="G225" i="30"/>
  <c r="F225" i="30"/>
  <c r="E225" i="30"/>
  <c r="D225" i="30"/>
  <c r="C225" i="30"/>
  <c r="V224" i="30"/>
  <c r="U224" i="30"/>
  <c r="R224" i="30"/>
  <c r="Q224" i="30"/>
  <c r="P224" i="30"/>
  <c r="O224" i="30"/>
  <c r="M224" i="30"/>
  <c r="N224" i="30" a="1"/>
  <c r="N224" i="30"/>
  <c r="K224" i="30"/>
  <c r="L224" i="30" a="1"/>
  <c r="L224" i="30"/>
  <c r="I224" i="30"/>
  <c r="J224" i="30" a="1"/>
  <c r="J224" i="30"/>
  <c r="G224" i="30"/>
  <c r="H224" i="30" a="1"/>
  <c r="H224" i="30"/>
  <c r="E224" i="30"/>
  <c r="F224" i="30" a="1"/>
  <c r="F224" i="30"/>
  <c r="C224" i="30"/>
  <c r="D224" i="30" a="1"/>
  <c r="D224" i="30"/>
  <c r="N223" i="30"/>
  <c r="A218" i="30"/>
  <c r="M223" i="30"/>
  <c r="L223" i="30"/>
  <c r="K223" i="30"/>
  <c r="J223" i="30"/>
  <c r="I223" i="30"/>
  <c r="H223" i="30"/>
  <c r="G223" i="30"/>
  <c r="F223" i="30"/>
  <c r="E223" i="30"/>
  <c r="D223" i="30"/>
  <c r="C223" i="30"/>
  <c r="N222" i="30"/>
  <c r="M222" i="30"/>
  <c r="L222" i="30"/>
  <c r="K222" i="30"/>
  <c r="J222" i="30"/>
  <c r="I222" i="30"/>
  <c r="H222" i="30"/>
  <c r="G222" i="30"/>
  <c r="F222" i="30"/>
  <c r="E222" i="30"/>
  <c r="D222" i="30"/>
  <c r="C222" i="30"/>
  <c r="N221" i="30"/>
  <c r="M221" i="30"/>
  <c r="L221" i="30"/>
  <c r="K221" i="30"/>
  <c r="J221" i="30"/>
  <c r="I221" i="30"/>
  <c r="H221" i="30"/>
  <c r="G221" i="30"/>
  <c r="F221" i="30"/>
  <c r="E221" i="30"/>
  <c r="D221" i="30"/>
  <c r="C221" i="30"/>
  <c r="N220" i="30"/>
  <c r="M220" i="30"/>
  <c r="L220" i="30"/>
  <c r="K220" i="30"/>
  <c r="J220" i="30"/>
  <c r="I220" i="30"/>
  <c r="H220" i="30"/>
  <c r="G220" i="30"/>
  <c r="F220" i="30"/>
  <c r="E220" i="30"/>
  <c r="D220" i="30"/>
  <c r="C220" i="30"/>
  <c r="N219" i="30"/>
  <c r="M219" i="30"/>
  <c r="L219" i="30"/>
  <c r="K219" i="30"/>
  <c r="J219" i="30"/>
  <c r="I219" i="30"/>
  <c r="H219" i="30"/>
  <c r="G219" i="30"/>
  <c r="F219" i="30"/>
  <c r="E219" i="30"/>
  <c r="D219" i="30"/>
  <c r="C219" i="30"/>
  <c r="V218" i="30"/>
  <c r="U218" i="30"/>
  <c r="R218" i="30"/>
  <c r="Q218" i="30"/>
  <c r="P218" i="30"/>
  <c r="O218" i="30"/>
  <c r="M218" i="30"/>
  <c r="N218" i="30" a="1"/>
  <c r="N218" i="30"/>
  <c r="K218" i="30"/>
  <c r="L218" i="30" a="1"/>
  <c r="L218" i="30"/>
  <c r="I218" i="30"/>
  <c r="J218" i="30" a="1"/>
  <c r="J218" i="30"/>
  <c r="G218" i="30"/>
  <c r="H218" i="30" a="1"/>
  <c r="H218" i="30"/>
  <c r="E218" i="30"/>
  <c r="F218" i="30" a="1"/>
  <c r="F218" i="30"/>
  <c r="C218" i="30"/>
  <c r="D218" i="30" a="1"/>
  <c r="D218" i="30"/>
  <c r="N217" i="30"/>
  <c r="A212" i="30"/>
  <c r="M217" i="30"/>
  <c r="L217" i="30"/>
  <c r="K217" i="30"/>
  <c r="J217" i="30"/>
  <c r="I217" i="30"/>
  <c r="H217" i="30"/>
  <c r="G217" i="30"/>
  <c r="F217" i="30"/>
  <c r="E217" i="30"/>
  <c r="D217" i="30"/>
  <c r="C217" i="30"/>
  <c r="N216" i="30"/>
  <c r="M216" i="30"/>
  <c r="L216" i="30"/>
  <c r="K216" i="30"/>
  <c r="J216" i="30"/>
  <c r="I216" i="30"/>
  <c r="H216" i="30"/>
  <c r="G216" i="30"/>
  <c r="F216" i="30"/>
  <c r="E216" i="30"/>
  <c r="D216" i="30"/>
  <c r="C216" i="30"/>
  <c r="N215" i="30"/>
  <c r="M215" i="30"/>
  <c r="L215" i="30"/>
  <c r="K215" i="30"/>
  <c r="J215" i="30"/>
  <c r="I215" i="30"/>
  <c r="H215" i="30"/>
  <c r="G215" i="30"/>
  <c r="F215" i="30"/>
  <c r="E215" i="30"/>
  <c r="D215" i="30"/>
  <c r="C215" i="30"/>
  <c r="N214" i="30"/>
  <c r="M214" i="30"/>
  <c r="L214" i="30"/>
  <c r="K214" i="30"/>
  <c r="J214" i="30"/>
  <c r="I214" i="30"/>
  <c r="H214" i="30"/>
  <c r="G214" i="30"/>
  <c r="F214" i="30"/>
  <c r="E214" i="30"/>
  <c r="D214" i="30"/>
  <c r="C214" i="30"/>
  <c r="N213" i="30"/>
  <c r="M213" i="30"/>
  <c r="L213" i="30"/>
  <c r="K213" i="30"/>
  <c r="J213" i="30"/>
  <c r="I213" i="30"/>
  <c r="H213" i="30"/>
  <c r="G213" i="30"/>
  <c r="F213" i="30"/>
  <c r="E213" i="30"/>
  <c r="D213" i="30"/>
  <c r="C213" i="30"/>
  <c r="V212" i="30"/>
  <c r="U212" i="30"/>
  <c r="R212" i="30"/>
  <c r="Q212" i="30"/>
  <c r="P212" i="30"/>
  <c r="O212" i="30"/>
  <c r="M212" i="30"/>
  <c r="N212" i="30" a="1"/>
  <c r="N212" i="30"/>
  <c r="K212" i="30"/>
  <c r="L212" i="30" a="1"/>
  <c r="L212" i="30"/>
  <c r="I212" i="30"/>
  <c r="J212" i="30" a="1"/>
  <c r="J212" i="30"/>
  <c r="G212" i="30"/>
  <c r="H212" i="30" a="1"/>
  <c r="H212" i="30"/>
  <c r="E212" i="30"/>
  <c r="F212" i="30" a="1"/>
  <c r="F212" i="30"/>
  <c r="C212" i="30"/>
  <c r="D212" i="30" a="1"/>
  <c r="D212" i="30"/>
  <c r="N211" i="30"/>
  <c r="A206" i="30"/>
  <c r="M211" i="30"/>
  <c r="L211" i="30"/>
  <c r="K211" i="30"/>
  <c r="J211" i="30"/>
  <c r="I211" i="30"/>
  <c r="H211" i="30"/>
  <c r="G211" i="30"/>
  <c r="F211" i="30"/>
  <c r="E211" i="30"/>
  <c r="D211" i="30"/>
  <c r="C211" i="30"/>
  <c r="N210" i="30"/>
  <c r="M210" i="30"/>
  <c r="L210" i="30"/>
  <c r="K210" i="30"/>
  <c r="J210" i="30"/>
  <c r="I210" i="30"/>
  <c r="H210" i="30"/>
  <c r="G210" i="30"/>
  <c r="F210" i="30"/>
  <c r="E210" i="30"/>
  <c r="D210" i="30"/>
  <c r="C210" i="30"/>
  <c r="N209" i="30"/>
  <c r="M209" i="30"/>
  <c r="L209" i="30"/>
  <c r="K209" i="30"/>
  <c r="J209" i="30"/>
  <c r="I209" i="30"/>
  <c r="H209" i="30"/>
  <c r="G209" i="30"/>
  <c r="F209" i="30"/>
  <c r="E209" i="30"/>
  <c r="D209" i="30"/>
  <c r="C209" i="30"/>
  <c r="N208" i="30"/>
  <c r="M208" i="30"/>
  <c r="L208" i="30"/>
  <c r="K208" i="30"/>
  <c r="J208" i="30"/>
  <c r="I208" i="30"/>
  <c r="H208" i="30"/>
  <c r="G208" i="30"/>
  <c r="F208" i="30"/>
  <c r="E208" i="30"/>
  <c r="D208" i="30"/>
  <c r="C208" i="30"/>
  <c r="N207" i="30"/>
  <c r="M207" i="30"/>
  <c r="L207" i="30"/>
  <c r="K207" i="30"/>
  <c r="J207" i="30"/>
  <c r="I207" i="30"/>
  <c r="H207" i="30"/>
  <c r="G207" i="30"/>
  <c r="F207" i="30"/>
  <c r="E207" i="30"/>
  <c r="D207" i="30"/>
  <c r="C207" i="30"/>
  <c r="V206" i="30"/>
  <c r="U206" i="30"/>
  <c r="R206" i="30"/>
  <c r="Q206" i="30"/>
  <c r="P206" i="30"/>
  <c r="O206" i="30"/>
  <c r="M206" i="30"/>
  <c r="N206" i="30" a="1"/>
  <c r="N206" i="30"/>
  <c r="K206" i="30"/>
  <c r="L206" i="30" a="1"/>
  <c r="L206" i="30"/>
  <c r="I206" i="30"/>
  <c r="J206" i="30" a="1"/>
  <c r="J206" i="30"/>
  <c r="G206" i="30"/>
  <c r="H206" i="30" a="1"/>
  <c r="H206" i="30"/>
  <c r="E206" i="30"/>
  <c r="F206" i="30" a="1"/>
  <c r="F206" i="30"/>
  <c r="C206" i="30"/>
  <c r="D206" i="30" a="1"/>
  <c r="D206" i="30"/>
  <c r="N205" i="30"/>
  <c r="A200" i="30"/>
  <c r="M205" i="30"/>
  <c r="L205" i="30"/>
  <c r="K205" i="30"/>
  <c r="J205" i="30"/>
  <c r="I205" i="30"/>
  <c r="H205" i="30"/>
  <c r="G205" i="30"/>
  <c r="F205" i="30"/>
  <c r="E205" i="30"/>
  <c r="D205" i="30"/>
  <c r="C205" i="30"/>
  <c r="N204" i="30"/>
  <c r="M204" i="30"/>
  <c r="L204" i="30"/>
  <c r="K204" i="30"/>
  <c r="J204" i="30"/>
  <c r="I204" i="30"/>
  <c r="H204" i="30"/>
  <c r="G204" i="30"/>
  <c r="F204" i="30"/>
  <c r="E204" i="30"/>
  <c r="D204" i="30"/>
  <c r="C204" i="30"/>
  <c r="N203" i="30"/>
  <c r="M203" i="30"/>
  <c r="L203" i="30"/>
  <c r="K203" i="30"/>
  <c r="J203" i="30"/>
  <c r="I203" i="30"/>
  <c r="H203" i="30"/>
  <c r="G203" i="30"/>
  <c r="F203" i="30"/>
  <c r="E203" i="30"/>
  <c r="D203" i="30"/>
  <c r="C203" i="30"/>
  <c r="N202" i="30"/>
  <c r="M202" i="30"/>
  <c r="L202" i="30"/>
  <c r="K202" i="30"/>
  <c r="J202" i="30"/>
  <c r="I202" i="30"/>
  <c r="H202" i="30"/>
  <c r="G202" i="30"/>
  <c r="F202" i="30"/>
  <c r="E202" i="30"/>
  <c r="D202" i="30"/>
  <c r="C202" i="30"/>
  <c r="N201" i="30"/>
  <c r="M201" i="30"/>
  <c r="L201" i="30"/>
  <c r="K201" i="30"/>
  <c r="J201" i="30"/>
  <c r="I201" i="30"/>
  <c r="H201" i="30"/>
  <c r="G201" i="30"/>
  <c r="F201" i="30"/>
  <c r="E201" i="30"/>
  <c r="D201" i="30"/>
  <c r="C201" i="30"/>
  <c r="V200" i="30"/>
  <c r="U200" i="30"/>
  <c r="R200" i="30"/>
  <c r="Q200" i="30"/>
  <c r="P200" i="30"/>
  <c r="O200" i="30"/>
  <c r="M200" i="30"/>
  <c r="N200" i="30" a="1"/>
  <c r="N200" i="30"/>
  <c r="K200" i="30"/>
  <c r="L200" i="30" a="1"/>
  <c r="L200" i="30"/>
  <c r="I200" i="30"/>
  <c r="J200" i="30" a="1"/>
  <c r="J200" i="30"/>
  <c r="G200" i="30"/>
  <c r="H200" i="30" a="1"/>
  <c r="H200" i="30"/>
  <c r="E200" i="30"/>
  <c r="F200" i="30" a="1"/>
  <c r="F200" i="30"/>
  <c r="C200" i="30"/>
  <c r="D200" i="30" a="1"/>
  <c r="D200" i="30"/>
  <c r="N199" i="30"/>
  <c r="A194" i="30"/>
  <c r="M199" i="30"/>
  <c r="L199" i="30"/>
  <c r="K199" i="30"/>
  <c r="J199" i="30"/>
  <c r="I199" i="30"/>
  <c r="H199" i="30"/>
  <c r="G199" i="30"/>
  <c r="F199" i="30"/>
  <c r="E199" i="30"/>
  <c r="D199" i="30"/>
  <c r="C199" i="30"/>
  <c r="N198" i="30"/>
  <c r="M198" i="30"/>
  <c r="L198" i="30"/>
  <c r="K198" i="30"/>
  <c r="J198" i="30"/>
  <c r="I198" i="30"/>
  <c r="H198" i="30"/>
  <c r="G198" i="30"/>
  <c r="F198" i="30"/>
  <c r="E198" i="30"/>
  <c r="D198" i="30"/>
  <c r="C198" i="30"/>
  <c r="N197" i="30"/>
  <c r="M197" i="30"/>
  <c r="L197" i="30"/>
  <c r="K197" i="30"/>
  <c r="J197" i="30"/>
  <c r="I197" i="30"/>
  <c r="H197" i="30"/>
  <c r="G197" i="30"/>
  <c r="F197" i="30"/>
  <c r="E197" i="30"/>
  <c r="D197" i="30"/>
  <c r="C197" i="30"/>
  <c r="N196" i="30"/>
  <c r="M196" i="30"/>
  <c r="L196" i="30"/>
  <c r="K196" i="30"/>
  <c r="J196" i="30"/>
  <c r="I196" i="30"/>
  <c r="H196" i="30"/>
  <c r="G196" i="30"/>
  <c r="F196" i="30"/>
  <c r="E196" i="30"/>
  <c r="D196" i="30"/>
  <c r="C196" i="30"/>
  <c r="N195" i="30"/>
  <c r="M195" i="30"/>
  <c r="L195" i="30"/>
  <c r="K195" i="30"/>
  <c r="J195" i="30"/>
  <c r="I195" i="30"/>
  <c r="H195" i="30"/>
  <c r="G195" i="30"/>
  <c r="F195" i="30"/>
  <c r="E195" i="30"/>
  <c r="D195" i="30"/>
  <c r="C195" i="30"/>
  <c r="V194" i="30"/>
  <c r="U194" i="30"/>
  <c r="R194" i="30"/>
  <c r="Q194" i="30"/>
  <c r="P194" i="30"/>
  <c r="O194" i="30"/>
  <c r="M194" i="30"/>
  <c r="N194" i="30" a="1"/>
  <c r="N194" i="30"/>
  <c r="K194" i="30"/>
  <c r="L194" i="30" a="1"/>
  <c r="L194" i="30"/>
  <c r="I194" i="30"/>
  <c r="J194" i="30" a="1"/>
  <c r="J194" i="30"/>
  <c r="G194" i="30"/>
  <c r="H194" i="30" a="1"/>
  <c r="H194" i="30"/>
  <c r="E194" i="30"/>
  <c r="F194" i="30" a="1"/>
  <c r="F194" i="30"/>
  <c r="C194" i="30"/>
  <c r="D194" i="30" a="1"/>
  <c r="D194" i="30"/>
  <c r="N193" i="30"/>
  <c r="A188" i="30"/>
  <c r="M193" i="30"/>
  <c r="L193" i="30"/>
  <c r="K193" i="30"/>
  <c r="J193" i="30"/>
  <c r="I193" i="30"/>
  <c r="H193" i="30"/>
  <c r="G193" i="30"/>
  <c r="F193" i="30"/>
  <c r="E193" i="30"/>
  <c r="D193" i="30"/>
  <c r="C193" i="30"/>
  <c r="N192" i="30"/>
  <c r="M192" i="30"/>
  <c r="L192" i="30"/>
  <c r="K192" i="30"/>
  <c r="J192" i="30"/>
  <c r="I192" i="30"/>
  <c r="H192" i="30"/>
  <c r="G192" i="30"/>
  <c r="F192" i="30"/>
  <c r="E192" i="30"/>
  <c r="D192" i="30"/>
  <c r="C192" i="30"/>
  <c r="N191" i="30"/>
  <c r="M191" i="30"/>
  <c r="L191" i="30"/>
  <c r="K191" i="30"/>
  <c r="J191" i="30"/>
  <c r="I191" i="30"/>
  <c r="H191" i="30"/>
  <c r="G191" i="30"/>
  <c r="F191" i="30"/>
  <c r="E191" i="30"/>
  <c r="D191" i="30"/>
  <c r="C191" i="30"/>
  <c r="N190" i="30"/>
  <c r="M190" i="30"/>
  <c r="L190" i="30"/>
  <c r="K190" i="30"/>
  <c r="J190" i="30"/>
  <c r="I190" i="30"/>
  <c r="H190" i="30"/>
  <c r="G190" i="30"/>
  <c r="F190" i="30"/>
  <c r="E190" i="30"/>
  <c r="D190" i="30"/>
  <c r="C190" i="30"/>
  <c r="N189" i="30"/>
  <c r="M189" i="30"/>
  <c r="L189" i="30"/>
  <c r="K189" i="30"/>
  <c r="J189" i="30"/>
  <c r="I189" i="30"/>
  <c r="H189" i="30"/>
  <c r="G189" i="30"/>
  <c r="F189" i="30"/>
  <c r="E189" i="30"/>
  <c r="D189" i="30"/>
  <c r="C189" i="30"/>
  <c r="V188" i="30"/>
  <c r="U188" i="30"/>
  <c r="R188" i="30"/>
  <c r="Q188" i="30"/>
  <c r="P188" i="30"/>
  <c r="O188" i="30"/>
  <c r="M188" i="30"/>
  <c r="N188" i="30" a="1"/>
  <c r="N188" i="30"/>
  <c r="K188" i="30"/>
  <c r="L188" i="30" a="1"/>
  <c r="L188" i="30"/>
  <c r="I188" i="30"/>
  <c r="J188" i="30" a="1"/>
  <c r="J188" i="30"/>
  <c r="G188" i="30"/>
  <c r="H188" i="30" a="1"/>
  <c r="H188" i="30"/>
  <c r="E188" i="30"/>
  <c r="F188" i="30" a="1"/>
  <c r="F188" i="30"/>
  <c r="C188" i="30"/>
  <c r="D188" i="30" a="1"/>
  <c r="D188" i="30"/>
  <c r="N187" i="30"/>
  <c r="A182" i="30"/>
  <c r="M187" i="30"/>
  <c r="L187" i="30"/>
  <c r="K187" i="30"/>
  <c r="J187" i="30"/>
  <c r="I187" i="30"/>
  <c r="H187" i="30"/>
  <c r="G187" i="30"/>
  <c r="F187" i="30"/>
  <c r="E187" i="30"/>
  <c r="D187" i="30"/>
  <c r="C187" i="30"/>
  <c r="N186" i="30"/>
  <c r="M186" i="30"/>
  <c r="L186" i="30"/>
  <c r="K186" i="30"/>
  <c r="J186" i="30"/>
  <c r="I186" i="30"/>
  <c r="H186" i="30"/>
  <c r="G186" i="30"/>
  <c r="F186" i="30"/>
  <c r="E186" i="30"/>
  <c r="D186" i="30"/>
  <c r="C186" i="30"/>
  <c r="N185" i="30"/>
  <c r="M185" i="30"/>
  <c r="L185" i="30"/>
  <c r="K185" i="30"/>
  <c r="J185" i="30"/>
  <c r="I185" i="30"/>
  <c r="H185" i="30"/>
  <c r="G185" i="30"/>
  <c r="F185" i="30"/>
  <c r="E185" i="30"/>
  <c r="D185" i="30"/>
  <c r="C185" i="30"/>
  <c r="N184" i="30"/>
  <c r="M184" i="30"/>
  <c r="L184" i="30"/>
  <c r="K184" i="30"/>
  <c r="J184" i="30"/>
  <c r="I184" i="30"/>
  <c r="H184" i="30"/>
  <c r="G184" i="30"/>
  <c r="F184" i="30"/>
  <c r="E184" i="30"/>
  <c r="D184" i="30"/>
  <c r="C184" i="30"/>
  <c r="N183" i="30"/>
  <c r="M183" i="30"/>
  <c r="L183" i="30"/>
  <c r="K183" i="30"/>
  <c r="J183" i="30"/>
  <c r="I183" i="30"/>
  <c r="H183" i="30"/>
  <c r="G183" i="30"/>
  <c r="F183" i="30"/>
  <c r="E183" i="30"/>
  <c r="D183" i="30"/>
  <c r="C183" i="30"/>
  <c r="V182" i="30"/>
  <c r="U182" i="30"/>
  <c r="R182" i="30"/>
  <c r="Q182" i="30"/>
  <c r="P182" i="30"/>
  <c r="O182" i="30"/>
  <c r="M182" i="30"/>
  <c r="N182" i="30" a="1"/>
  <c r="N182" i="30"/>
  <c r="K182" i="30"/>
  <c r="L182" i="30" a="1"/>
  <c r="L182" i="30"/>
  <c r="I182" i="30"/>
  <c r="J182" i="30" a="1"/>
  <c r="J182" i="30"/>
  <c r="G182" i="30"/>
  <c r="H182" i="30" a="1"/>
  <c r="H182" i="30"/>
  <c r="E182" i="30"/>
  <c r="F182" i="30" a="1"/>
  <c r="F182" i="30"/>
  <c r="C182" i="30"/>
  <c r="D182" i="30" a="1"/>
  <c r="D182" i="30"/>
  <c r="N181" i="30"/>
  <c r="A176" i="30"/>
  <c r="M181" i="30"/>
  <c r="L181" i="30"/>
  <c r="K181" i="30"/>
  <c r="J181" i="30"/>
  <c r="I181" i="30"/>
  <c r="H181" i="30"/>
  <c r="G181" i="30"/>
  <c r="F181" i="30"/>
  <c r="E181" i="30"/>
  <c r="D181" i="30"/>
  <c r="C181" i="30"/>
  <c r="N180" i="30"/>
  <c r="M180" i="30"/>
  <c r="L180" i="30"/>
  <c r="K180" i="30"/>
  <c r="J180" i="30"/>
  <c r="I180" i="30"/>
  <c r="H180" i="30"/>
  <c r="G180" i="30"/>
  <c r="F180" i="30"/>
  <c r="E180" i="30"/>
  <c r="D180" i="30"/>
  <c r="C180" i="30"/>
  <c r="N179" i="30"/>
  <c r="M179" i="30"/>
  <c r="L179" i="30"/>
  <c r="K179" i="30"/>
  <c r="J179" i="30"/>
  <c r="I179" i="30"/>
  <c r="H179" i="30"/>
  <c r="G179" i="30"/>
  <c r="F179" i="30"/>
  <c r="E179" i="30"/>
  <c r="D179" i="30"/>
  <c r="C179" i="30"/>
  <c r="N178" i="30"/>
  <c r="M178" i="30"/>
  <c r="L178" i="30"/>
  <c r="K178" i="30"/>
  <c r="J178" i="30"/>
  <c r="I178" i="30"/>
  <c r="H178" i="30"/>
  <c r="G178" i="30"/>
  <c r="F178" i="30"/>
  <c r="E178" i="30"/>
  <c r="D178" i="30"/>
  <c r="C178" i="30"/>
  <c r="N177" i="30"/>
  <c r="M177" i="30"/>
  <c r="L177" i="30"/>
  <c r="K177" i="30"/>
  <c r="J177" i="30"/>
  <c r="I177" i="30"/>
  <c r="H177" i="30"/>
  <c r="G177" i="30"/>
  <c r="F177" i="30"/>
  <c r="E177" i="30"/>
  <c r="D177" i="30"/>
  <c r="C177" i="30"/>
  <c r="V176" i="30"/>
  <c r="U176" i="30"/>
  <c r="R176" i="30"/>
  <c r="Q176" i="30"/>
  <c r="P176" i="30"/>
  <c r="O176" i="30"/>
  <c r="M176" i="30"/>
  <c r="N176" i="30" a="1"/>
  <c r="N176" i="30"/>
  <c r="K176" i="30"/>
  <c r="L176" i="30" a="1"/>
  <c r="L176" i="30"/>
  <c r="I176" i="30"/>
  <c r="J176" i="30" a="1"/>
  <c r="J176" i="30"/>
  <c r="G176" i="30"/>
  <c r="H176" i="30" a="1"/>
  <c r="H176" i="30"/>
  <c r="E176" i="30"/>
  <c r="F176" i="30" a="1"/>
  <c r="F176" i="30"/>
  <c r="C176" i="30"/>
  <c r="D176" i="30" a="1"/>
  <c r="D176" i="30"/>
  <c r="N175" i="30"/>
  <c r="A170" i="30"/>
  <c r="M175" i="30"/>
  <c r="L175" i="30"/>
  <c r="K175" i="30"/>
  <c r="J175" i="30"/>
  <c r="I175" i="30"/>
  <c r="H175" i="30"/>
  <c r="G175" i="30"/>
  <c r="F175" i="30"/>
  <c r="E175" i="30"/>
  <c r="D175" i="30"/>
  <c r="C175" i="30"/>
  <c r="N174" i="30"/>
  <c r="M174" i="30"/>
  <c r="L174" i="30"/>
  <c r="K174" i="30"/>
  <c r="J174" i="30"/>
  <c r="I174" i="30"/>
  <c r="H174" i="30"/>
  <c r="G174" i="30"/>
  <c r="F174" i="30"/>
  <c r="E174" i="30"/>
  <c r="D174" i="30"/>
  <c r="C174" i="30"/>
  <c r="N173" i="30"/>
  <c r="M173" i="30"/>
  <c r="L173" i="30"/>
  <c r="K173" i="30"/>
  <c r="J173" i="30"/>
  <c r="I173" i="30"/>
  <c r="H173" i="30"/>
  <c r="G173" i="30"/>
  <c r="F173" i="30"/>
  <c r="E173" i="30"/>
  <c r="D173" i="30"/>
  <c r="C173" i="30"/>
  <c r="N172" i="30"/>
  <c r="M172" i="30"/>
  <c r="L172" i="30"/>
  <c r="K172" i="30"/>
  <c r="J172" i="30"/>
  <c r="I172" i="30"/>
  <c r="H172" i="30"/>
  <c r="G172" i="30"/>
  <c r="F172" i="30"/>
  <c r="E172" i="30"/>
  <c r="D172" i="30"/>
  <c r="C172" i="30"/>
  <c r="N171" i="30"/>
  <c r="M171" i="30"/>
  <c r="L171" i="30"/>
  <c r="K171" i="30"/>
  <c r="J171" i="30"/>
  <c r="I171" i="30"/>
  <c r="H171" i="30"/>
  <c r="G171" i="30"/>
  <c r="F171" i="30"/>
  <c r="E171" i="30"/>
  <c r="D171" i="30"/>
  <c r="C171" i="30"/>
  <c r="V170" i="30"/>
  <c r="U170" i="30"/>
  <c r="R170" i="30"/>
  <c r="Q170" i="30"/>
  <c r="P170" i="30"/>
  <c r="O170" i="30"/>
  <c r="M170" i="30"/>
  <c r="N170" i="30" a="1"/>
  <c r="N170" i="30"/>
  <c r="K170" i="30"/>
  <c r="L170" i="30" a="1"/>
  <c r="L170" i="30"/>
  <c r="I170" i="30"/>
  <c r="J170" i="30" a="1"/>
  <c r="J170" i="30"/>
  <c r="G170" i="30"/>
  <c r="H170" i="30" a="1"/>
  <c r="H170" i="30"/>
  <c r="E170" i="30"/>
  <c r="F170" i="30" a="1"/>
  <c r="F170" i="30"/>
  <c r="C170" i="30"/>
  <c r="D170" i="30" a="1"/>
  <c r="D170" i="30"/>
  <c r="N169" i="30"/>
  <c r="A164" i="30"/>
  <c r="M169" i="30"/>
  <c r="L169" i="30"/>
  <c r="K169" i="30"/>
  <c r="J169" i="30"/>
  <c r="I169" i="30"/>
  <c r="H169" i="30"/>
  <c r="G169" i="30"/>
  <c r="F169" i="30"/>
  <c r="E169" i="30"/>
  <c r="D169" i="30"/>
  <c r="C169" i="30"/>
  <c r="N168" i="30"/>
  <c r="M168" i="30"/>
  <c r="L168" i="30"/>
  <c r="K168" i="30"/>
  <c r="J168" i="30"/>
  <c r="I168" i="30"/>
  <c r="H168" i="30"/>
  <c r="G168" i="30"/>
  <c r="F168" i="30"/>
  <c r="E168" i="30"/>
  <c r="D168" i="30"/>
  <c r="C168" i="30"/>
  <c r="N167" i="30"/>
  <c r="M167" i="30"/>
  <c r="L167" i="30"/>
  <c r="K167" i="30"/>
  <c r="J167" i="30"/>
  <c r="I167" i="30"/>
  <c r="H167" i="30"/>
  <c r="G167" i="30"/>
  <c r="F167" i="30"/>
  <c r="E167" i="30"/>
  <c r="D167" i="30"/>
  <c r="C167" i="30"/>
  <c r="N166" i="30"/>
  <c r="M166" i="30"/>
  <c r="L166" i="30"/>
  <c r="K166" i="30"/>
  <c r="J166" i="30"/>
  <c r="I166" i="30"/>
  <c r="H166" i="30"/>
  <c r="G166" i="30"/>
  <c r="F166" i="30"/>
  <c r="E166" i="30"/>
  <c r="D166" i="30"/>
  <c r="C166" i="30"/>
  <c r="N165" i="30"/>
  <c r="M165" i="30"/>
  <c r="L165" i="30"/>
  <c r="K165" i="30"/>
  <c r="J165" i="30"/>
  <c r="I165" i="30"/>
  <c r="H165" i="30"/>
  <c r="G165" i="30"/>
  <c r="F165" i="30"/>
  <c r="E165" i="30"/>
  <c r="D165" i="30"/>
  <c r="C165" i="30"/>
  <c r="V164" i="30"/>
  <c r="U164" i="30"/>
  <c r="R164" i="30"/>
  <c r="Q164" i="30"/>
  <c r="P164" i="30"/>
  <c r="O164" i="30"/>
  <c r="M164" i="30"/>
  <c r="N164" i="30" a="1"/>
  <c r="N164" i="30"/>
  <c r="K164" i="30"/>
  <c r="L164" i="30" a="1"/>
  <c r="L164" i="30"/>
  <c r="I164" i="30"/>
  <c r="J164" i="30" a="1"/>
  <c r="J164" i="30"/>
  <c r="G164" i="30"/>
  <c r="H164" i="30" a="1"/>
  <c r="H164" i="30"/>
  <c r="E164" i="30"/>
  <c r="F164" i="30" a="1"/>
  <c r="F164" i="30"/>
  <c r="C164" i="30"/>
  <c r="D164" i="30" a="1"/>
  <c r="D164" i="30"/>
  <c r="N163" i="30"/>
  <c r="A158" i="30"/>
  <c r="M163" i="30"/>
  <c r="L163" i="30"/>
  <c r="K163" i="30"/>
  <c r="J163" i="30"/>
  <c r="I163" i="30"/>
  <c r="H163" i="30"/>
  <c r="G163" i="30"/>
  <c r="F163" i="30"/>
  <c r="E163" i="30"/>
  <c r="D163" i="30"/>
  <c r="C163" i="30"/>
  <c r="N162" i="30"/>
  <c r="M162" i="30"/>
  <c r="L162" i="30"/>
  <c r="K162" i="30"/>
  <c r="J162" i="30"/>
  <c r="I162" i="30"/>
  <c r="H162" i="30"/>
  <c r="G162" i="30"/>
  <c r="F162" i="30"/>
  <c r="E162" i="30"/>
  <c r="D162" i="30"/>
  <c r="C162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N160" i="30"/>
  <c r="M160" i="30"/>
  <c r="L160" i="30"/>
  <c r="K160" i="30"/>
  <c r="J160" i="30"/>
  <c r="I160" i="30"/>
  <c r="H160" i="30"/>
  <c r="G160" i="30"/>
  <c r="F160" i="30"/>
  <c r="E160" i="30"/>
  <c r="D160" i="30"/>
  <c r="C160" i="30"/>
  <c r="N159" i="30"/>
  <c r="M159" i="30"/>
  <c r="L159" i="30"/>
  <c r="K159" i="30"/>
  <c r="J159" i="30"/>
  <c r="I159" i="30"/>
  <c r="H159" i="30"/>
  <c r="G159" i="30"/>
  <c r="F159" i="30"/>
  <c r="E159" i="30"/>
  <c r="D159" i="30"/>
  <c r="C159" i="30"/>
  <c r="V158" i="30"/>
  <c r="U158" i="30"/>
  <c r="R158" i="30"/>
  <c r="Q158" i="30"/>
  <c r="A134" i="30"/>
  <c r="P158" i="30"/>
  <c r="O158" i="30"/>
  <c r="M158" i="30"/>
  <c r="N158" i="30" a="1"/>
  <c r="N158" i="30"/>
  <c r="K158" i="30"/>
  <c r="L158" i="30" a="1"/>
  <c r="L158" i="30"/>
  <c r="I158" i="30"/>
  <c r="J158" i="30" a="1"/>
  <c r="J158" i="30"/>
  <c r="G158" i="30"/>
  <c r="H158" i="30" a="1"/>
  <c r="H158" i="30"/>
  <c r="E158" i="30"/>
  <c r="F158" i="30" a="1"/>
  <c r="F158" i="30"/>
  <c r="C158" i="30"/>
  <c r="D158" i="30" a="1"/>
  <c r="D158" i="30"/>
  <c r="A152" i="30"/>
  <c r="M157" i="30"/>
  <c r="K157" i="30"/>
  <c r="I157" i="30"/>
  <c r="G157" i="30"/>
  <c r="E157" i="30"/>
  <c r="D157" i="30"/>
  <c r="C157" i="30"/>
  <c r="M156" i="30"/>
  <c r="K156" i="30"/>
  <c r="I156" i="30"/>
  <c r="G156" i="30"/>
  <c r="E156" i="30"/>
  <c r="D156" i="30"/>
  <c r="C156" i="30"/>
  <c r="M155" i="30"/>
  <c r="K155" i="30"/>
  <c r="I155" i="30"/>
  <c r="G155" i="30"/>
  <c r="E155" i="30"/>
  <c r="D155" i="30"/>
  <c r="C155" i="30"/>
  <c r="M154" i="30"/>
  <c r="K154" i="30"/>
  <c r="I154" i="30"/>
  <c r="G154" i="30"/>
  <c r="E154" i="30"/>
  <c r="D154" i="30"/>
  <c r="C154" i="30"/>
  <c r="M153" i="30"/>
  <c r="K153" i="30"/>
  <c r="I153" i="30"/>
  <c r="G153" i="30"/>
  <c r="E153" i="30"/>
  <c r="D153" i="30"/>
  <c r="C153" i="30"/>
  <c r="V152" i="30"/>
  <c r="U152" i="30"/>
  <c r="R152" i="30"/>
  <c r="Q152" i="30"/>
  <c r="P152" i="30"/>
  <c r="O152" i="30"/>
  <c r="M152" i="30"/>
  <c r="N152" i="30" a="1"/>
  <c r="N152" i="30"/>
  <c r="K152" i="30"/>
  <c r="L152" i="30" a="1"/>
  <c r="L152" i="30"/>
  <c r="I152" i="30"/>
  <c r="J152" i="30" a="1"/>
  <c r="J152" i="30"/>
  <c r="G152" i="30"/>
  <c r="H152" i="30" a="1"/>
  <c r="H152" i="30"/>
  <c r="E152" i="30"/>
  <c r="F152" i="30" a="1"/>
  <c r="F152" i="30"/>
  <c r="C152" i="30"/>
  <c r="D152" i="30" a="1"/>
  <c r="D152" i="30"/>
  <c r="N151" i="30"/>
  <c r="A146" i="30"/>
  <c r="M151" i="30"/>
  <c r="L151" i="30"/>
  <c r="K151" i="30"/>
  <c r="J151" i="30"/>
  <c r="I151" i="30"/>
  <c r="H151" i="30"/>
  <c r="G151" i="30"/>
  <c r="F151" i="30"/>
  <c r="E151" i="30"/>
  <c r="D151" i="30"/>
  <c r="C151" i="30"/>
  <c r="N150" i="30"/>
  <c r="M150" i="30"/>
  <c r="L150" i="30"/>
  <c r="K150" i="30"/>
  <c r="J150" i="30"/>
  <c r="I150" i="30"/>
  <c r="H150" i="30"/>
  <c r="G150" i="30"/>
  <c r="F150" i="30"/>
  <c r="E150" i="30"/>
  <c r="D150" i="30"/>
  <c r="C150" i="30"/>
  <c r="N149" i="30"/>
  <c r="M149" i="30"/>
  <c r="L149" i="30"/>
  <c r="K149" i="30"/>
  <c r="J149" i="30"/>
  <c r="I149" i="30"/>
  <c r="H149" i="30"/>
  <c r="G149" i="30"/>
  <c r="F149" i="30"/>
  <c r="E149" i="30"/>
  <c r="D149" i="30"/>
  <c r="C149" i="30"/>
  <c r="N148" i="30"/>
  <c r="M148" i="30"/>
  <c r="L148" i="30"/>
  <c r="K148" i="30"/>
  <c r="J148" i="30"/>
  <c r="I148" i="30"/>
  <c r="H148" i="30"/>
  <c r="G148" i="30"/>
  <c r="F148" i="30"/>
  <c r="E148" i="30"/>
  <c r="D148" i="30"/>
  <c r="C148" i="30"/>
  <c r="N147" i="30"/>
  <c r="M147" i="30"/>
  <c r="L147" i="30"/>
  <c r="K147" i="30"/>
  <c r="J147" i="30"/>
  <c r="I147" i="30"/>
  <c r="H147" i="30"/>
  <c r="G147" i="30"/>
  <c r="F147" i="30"/>
  <c r="E147" i="30"/>
  <c r="D147" i="30"/>
  <c r="C147" i="30"/>
  <c r="V146" i="30"/>
  <c r="U146" i="30"/>
  <c r="R146" i="30"/>
  <c r="Q146" i="30"/>
  <c r="P146" i="30"/>
  <c r="O146" i="30"/>
  <c r="M146" i="30"/>
  <c r="N146" i="30" a="1"/>
  <c r="N146" i="30"/>
  <c r="K146" i="30"/>
  <c r="L146" i="30" a="1"/>
  <c r="L146" i="30"/>
  <c r="I146" i="30"/>
  <c r="J146" i="30" a="1"/>
  <c r="J146" i="30"/>
  <c r="G146" i="30"/>
  <c r="H146" i="30" a="1"/>
  <c r="H146" i="30"/>
  <c r="E146" i="30"/>
  <c r="F146" i="30" a="1"/>
  <c r="F146" i="30"/>
  <c r="C146" i="30"/>
  <c r="D146" i="30" a="1"/>
  <c r="D146" i="30"/>
  <c r="N145" i="30"/>
  <c r="M145" i="30"/>
  <c r="L145" i="30"/>
  <c r="K145" i="30"/>
  <c r="J145" i="30"/>
  <c r="I145" i="30"/>
  <c r="H145" i="30"/>
  <c r="G145" i="30"/>
  <c r="F145" i="30"/>
  <c r="E145" i="30"/>
  <c r="D145" i="30"/>
  <c r="C145" i="30"/>
  <c r="N144" i="30"/>
  <c r="M144" i="30"/>
  <c r="L144" i="30"/>
  <c r="K144" i="30"/>
  <c r="J144" i="30"/>
  <c r="I144" i="30"/>
  <c r="H144" i="30"/>
  <c r="G144" i="30"/>
  <c r="F144" i="30"/>
  <c r="E144" i="30"/>
  <c r="D144" i="30"/>
  <c r="C144" i="30"/>
  <c r="N143" i="30"/>
  <c r="M143" i="30"/>
  <c r="L143" i="30"/>
  <c r="K143" i="30"/>
  <c r="J143" i="30"/>
  <c r="I143" i="30"/>
  <c r="H143" i="30"/>
  <c r="G143" i="30"/>
  <c r="F143" i="30"/>
  <c r="E143" i="30"/>
  <c r="D143" i="30"/>
  <c r="C143" i="30"/>
  <c r="N142" i="30"/>
  <c r="M142" i="30"/>
  <c r="L142" i="30"/>
  <c r="K142" i="30"/>
  <c r="J142" i="30"/>
  <c r="I142" i="30"/>
  <c r="H142" i="30"/>
  <c r="G142" i="30"/>
  <c r="F142" i="30"/>
  <c r="E142" i="30"/>
  <c r="D142" i="30"/>
  <c r="C142" i="30"/>
  <c r="N141" i="30"/>
  <c r="M141" i="30"/>
  <c r="L141" i="30"/>
  <c r="K141" i="30"/>
  <c r="J141" i="30"/>
  <c r="I141" i="30"/>
  <c r="H141" i="30"/>
  <c r="G141" i="30"/>
  <c r="F141" i="30"/>
  <c r="E141" i="30"/>
  <c r="D141" i="30"/>
  <c r="C141" i="30"/>
  <c r="V140" i="30"/>
  <c r="U140" i="30"/>
  <c r="R140" i="30"/>
  <c r="Q140" i="30"/>
  <c r="P140" i="30"/>
  <c r="O140" i="30"/>
  <c r="M140" i="30"/>
  <c r="N140" i="30" a="1"/>
  <c r="N140" i="30"/>
  <c r="K140" i="30"/>
  <c r="L140" i="30" a="1"/>
  <c r="L140" i="30"/>
  <c r="I140" i="30"/>
  <c r="J140" i="30" a="1"/>
  <c r="J140" i="30"/>
  <c r="G140" i="30"/>
  <c r="H140" i="30" a="1"/>
  <c r="H140" i="30"/>
  <c r="E140" i="30"/>
  <c r="F140" i="30" a="1"/>
  <c r="F140" i="30"/>
  <c r="C140" i="30"/>
  <c r="D140" i="30" a="1"/>
  <c r="D140" i="30"/>
  <c r="N139" i="30"/>
  <c r="M139" i="30"/>
  <c r="L139" i="30"/>
  <c r="K139" i="30"/>
  <c r="J139" i="30"/>
  <c r="I139" i="30"/>
  <c r="H139" i="30"/>
  <c r="G139" i="30"/>
  <c r="F139" i="30"/>
  <c r="E139" i="30"/>
  <c r="D139" i="30"/>
  <c r="C139" i="30"/>
  <c r="N138" i="30"/>
  <c r="M138" i="30"/>
  <c r="L138" i="30"/>
  <c r="K138" i="30"/>
  <c r="J138" i="30"/>
  <c r="I138" i="30"/>
  <c r="H138" i="30"/>
  <c r="G138" i="30"/>
  <c r="F138" i="30"/>
  <c r="E138" i="30"/>
  <c r="D138" i="30"/>
  <c r="C138" i="30"/>
  <c r="N137" i="30"/>
  <c r="M137" i="30"/>
  <c r="L137" i="30"/>
  <c r="K137" i="30"/>
  <c r="J137" i="30"/>
  <c r="I137" i="30"/>
  <c r="H137" i="30"/>
  <c r="G137" i="30"/>
  <c r="F137" i="30"/>
  <c r="E137" i="30"/>
  <c r="D137" i="30"/>
  <c r="C137" i="30"/>
  <c r="N136" i="30"/>
  <c r="M136" i="30"/>
  <c r="L136" i="30"/>
  <c r="K136" i="30"/>
  <c r="J136" i="30"/>
  <c r="I136" i="30"/>
  <c r="H136" i="30"/>
  <c r="G136" i="30"/>
  <c r="F136" i="30"/>
  <c r="E136" i="30"/>
  <c r="D136" i="30"/>
  <c r="C136" i="30"/>
  <c r="N135" i="30"/>
  <c r="M135" i="30"/>
  <c r="L135" i="30"/>
  <c r="K135" i="30"/>
  <c r="J135" i="30"/>
  <c r="I135" i="30"/>
  <c r="H135" i="30"/>
  <c r="G135" i="30"/>
  <c r="F135" i="30"/>
  <c r="E135" i="30"/>
  <c r="D135" i="30"/>
  <c r="C135" i="30"/>
  <c r="V134" i="30"/>
  <c r="U134" i="30"/>
  <c r="R134" i="30"/>
  <c r="Q134" i="30"/>
  <c r="P134" i="30"/>
  <c r="O134" i="30"/>
  <c r="M134" i="30"/>
  <c r="N134" i="30" a="1"/>
  <c r="N134" i="30"/>
  <c r="K134" i="30"/>
  <c r="L134" i="30" a="1"/>
  <c r="L134" i="30"/>
  <c r="I134" i="30"/>
  <c r="J134" i="30" a="1"/>
  <c r="J134" i="30"/>
  <c r="G134" i="30"/>
  <c r="H134" i="30" a="1"/>
  <c r="H134" i="30"/>
  <c r="E134" i="30"/>
  <c r="F134" i="30" a="1"/>
  <c r="F134" i="30"/>
  <c r="C134" i="30"/>
  <c r="D134" i="30" a="1"/>
  <c r="D134" i="30"/>
  <c r="N133" i="30"/>
  <c r="A128" i="30"/>
  <c r="M133" i="30"/>
  <c r="L133" i="30"/>
  <c r="K133" i="30"/>
  <c r="J133" i="30"/>
  <c r="I133" i="30"/>
  <c r="H133" i="30"/>
  <c r="G133" i="30"/>
  <c r="F133" i="30"/>
  <c r="E133" i="30"/>
  <c r="D133" i="30"/>
  <c r="C133" i="30"/>
  <c r="N132" i="30"/>
  <c r="M132" i="30"/>
  <c r="L132" i="30"/>
  <c r="K132" i="30"/>
  <c r="J132" i="30"/>
  <c r="I132" i="30"/>
  <c r="H132" i="30"/>
  <c r="G132" i="30"/>
  <c r="F132" i="30"/>
  <c r="E132" i="30"/>
  <c r="D132" i="30"/>
  <c r="C132" i="30"/>
  <c r="N131" i="30"/>
  <c r="M131" i="30"/>
  <c r="L131" i="30"/>
  <c r="K131" i="30"/>
  <c r="J131" i="30"/>
  <c r="I131" i="30"/>
  <c r="H131" i="30"/>
  <c r="G131" i="30"/>
  <c r="F131" i="30"/>
  <c r="E131" i="30"/>
  <c r="D131" i="30"/>
  <c r="C131" i="30"/>
  <c r="N130" i="30"/>
  <c r="M130" i="30"/>
  <c r="L130" i="30"/>
  <c r="K130" i="30"/>
  <c r="J130" i="30"/>
  <c r="I130" i="30"/>
  <c r="H130" i="30"/>
  <c r="G130" i="30"/>
  <c r="F130" i="30"/>
  <c r="E130" i="30"/>
  <c r="D130" i="30"/>
  <c r="C130" i="30"/>
  <c r="N129" i="30"/>
  <c r="M129" i="30"/>
  <c r="L129" i="30"/>
  <c r="K129" i="30"/>
  <c r="J129" i="30"/>
  <c r="I129" i="30"/>
  <c r="H129" i="30"/>
  <c r="G129" i="30"/>
  <c r="F129" i="30"/>
  <c r="E129" i="30"/>
  <c r="D129" i="30"/>
  <c r="C129" i="30"/>
  <c r="V128" i="30"/>
  <c r="U128" i="30"/>
  <c r="R128" i="30"/>
  <c r="Q128" i="30"/>
  <c r="P128" i="30"/>
  <c r="O128" i="30"/>
  <c r="M128" i="30"/>
  <c r="N128" i="30" a="1"/>
  <c r="N128" i="30"/>
  <c r="K128" i="30"/>
  <c r="L128" i="30" a="1"/>
  <c r="L128" i="30"/>
  <c r="I128" i="30"/>
  <c r="J128" i="30" a="1"/>
  <c r="J128" i="30"/>
  <c r="G128" i="30"/>
  <c r="H128" i="30" a="1"/>
  <c r="H128" i="30"/>
  <c r="E128" i="30"/>
  <c r="F128" i="30" a="1"/>
  <c r="F128" i="30"/>
  <c r="C128" i="30"/>
  <c r="D128" i="30" a="1"/>
  <c r="D128" i="30"/>
  <c r="N127" i="30"/>
  <c r="A122" i="30"/>
  <c r="M127" i="30"/>
  <c r="L127" i="30"/>
  <c r="K127" i="30"/>
  <c r="J127" i="30"/>
  <c r="I127" i="30"/>
  <c r="H127" i="30"/>
  <c r="G127" i="30"/>
  <c r="F127" i="30"/>
  <c r="E127" i="30"/>
  <c r="D127" i="30"/>
  <c r="C127" i="30"/>
  <c r="N126" i="30"/>
  <c r="M126" i="30"/>
  <c r="L126" i="30"/>
  <c r="K126" i="30"/>
  <c r="J126" i="30"/>
  <c r="I126" i="30"/>
  <c r="H126" i="30"/>
  <c r="G126" i="30"/>
  <c r="F126" i="30"/>
  <c r="E126" i="30"/>
  <c r="D126" i="30"/>
  <c r="C126" i="30"/>
  <c r="N125" i="30"/>
  <c r="M125" i="30"/>
  <c r="L125" i="30"/>
  <c r="K125" i="30"/>
  <c r="J125" i="30"/>
  <c r="I125" i="30"/>
  <c r="H125" i="30"/>
  <c r="G125" i="30"/>
  <c r="F125" i="30"/>
  <c r="E125" i="30"/>
  <c r="D125" i="30"/>
  <c r="C125" i="30"/>
  <c r="N124" i="30"/>
  <c r="M124" i="30"/>
  <c r="L124" i="30"/>
  <c r="K124" i="30"/>
  <c r="J124" i="30"/>
  <c r="I124" i="30"/>
  <c r="H124" i="30"/>
  <c r="G124" i="30"/>
  <c r="F124" i="30"/>
  <c r="E124" i="30"/>
  <c r="D124" i="30"/>
  <c r="C124" i="30"/>
  <c r="N123" i="30"/>
  <c r="M123" i="30"/>
  <c r="L123" i="30"/>
  <c r="K123" i="30"/>
  <c r="J123" i="30"/>
  <c r="I123" i="30"/>
  <c r="H123" i="30"/>
  <c r="G123" i="30"/>
  <c r="F123" i="30"/>
  <c r="E123" i="30"/>
  <c r="D123" i="30"/>
  <c r="C123" i="30"/>
  <c r="V122" i="30"/>
  <c r="U122" i="30"/>
  <c r="R122" i="30"/>
  <c r="Q122" i="30"/>
  <c r="P122" i="30"/>
  <c r="O122" i="30"/>
  <c r="M122" i="30"/>
  <c r="N122" i="30" a="1"/>
  <c r="N122" i="30"/>
  <c r="K122" i="30"/>
  <c r="L122" i="30" a="1"/>
  <c r="L122" i="30"/>
  <c r="I122" i="30"/>
  <c r="J122" i="30" a="1"/>
  <c r="J122" i="30"/>
  <c r="G122" i="30"/>
  <c r="H122" i="30" a="1"/>
  <c r="H122" i="30"/>
  <c r="E122" i="30"/>
  <c r="F122" i="30" a="1"/>
  <c r="F122" i="30"/>
  <c r="C122" i="30"/>
  <c r="D122" i="30" a="1"/>
  <c r="D122" i="30"/>
  <c r="N121" i="30"/>
  <c r="A116" i="30"/>
  <c r="M121" i="30"/>
  <c r="L121" i="30"/>
  <c r="K121" i="30"/>
  <c r="J121" i="30"/>
  <c r="I121" i="30"/>
  <c r="H121" i="30"/>
  <c r="G121" i="30"/>
  <c r="F121" i="30"/>
  <c r="E121" i="30"/>
  <c r="D121" i="30"/>
  <c r="C121" i="30"/>
  <c r="N120" i="30"/>
  <c r="M120" i="30"/>
  <c r="L120" i="30"/>
  <c r="K120" i="30"/>
  <c r="J120" i="30"/>
  <c r="I120" i="30"/>
  <c r="H120" i="30"/>
  <c r="G120" i="30"/>
  <c r="F120" i="30"/>
  <c r="E120" i="30"/>
  <c r="D120" i="30"/>
  <c r="C120" i="30"/>
  <c r="N119" i="30"/>
  <c r="M119" i="30"/>
  <c r="L119" i="30"/>
  <c r="K119" i="30"/>
  <c r="J119" i="30"/>
  <c r="I119" i="30"/>
  <c r="H119" i="30"/>
  <c r="G119" i="30"/>
  <c r="F119" i="30"/>
  <c r="E119" i="30"/>
  <c r="D119" i="30"/>
  <c r="C119" i="30"/>
  <c r="N118" i="30"/>
  <c r="M118" i="30"/>
  <c r="L118" i="30"/>
  <c r="K118" i="30"/>
  <c r="J118" i="30"/>
  <c r="I118" i="30"/>
  <c r="H118" i="30"/>
  <c r="G118" i="30"/>
  <c r="F118" i="30"/>
  <c r="E118" i="30"/>
  <c r="D118" i="30"/>
  <c r="C118" i="30"/>
  <c r="N117" i="30"/>
  <c r="M117" i="30"/>
  <c r="L117" i="30"/>
  <c r="K117" i="30"/>
  <c r="J117" i="30"/>
  <c r="I117" i="30"/>
  <c r="H117" i="30"/>
  <c r="G117" i="30"/>
  <c r="F117" i="30"/>
  <c r="E117" i="30"/>
  <c r="D117" i="30"/>
  <c r="C117" i="30"/>
  <c r="V116" i="30"/>
  <c r="U116" i="30"/>
  <c r="R116" i="30"/>
  <c r="Q116" i="30"/>
  <c r="P116" i="30"/>
  <c r="O116" i="30"/>
  <c r="M116" i="30"/>
  <c r="N116" i="30" a="1"/>
  <c r="N116" i="30"/>
  <c r="K116" i="30"/>
  <c r="L116" i="30" a="1"/>
  <c r="L116" i="30"/>
  <c r="I116" i="30"/>
  <c r="G116" i="30"/>
  <c r="H116" i="30" a="1"/>
  <c r="H116" i="30"/>
  <c r="E116" i="30"/>
  <c r="F116" i="30" a="1"/>
  <c r="F116" i="30"/>
  <c r="C116" i="30"/>
  <c r="D116" i="30" a="1"/>
  <c r="D116" i="30"/>
  <c r="N115" i="30"/>
  <c r="A110" i="30"/>
  <c r="M115" i="30"/>
  <c r="L115" i="30"/>
  <c r="K115" i="30"/>
  <c r="J115" i="30"/>
  <c r="I115" i="30"/>
  <c r="H115" i="30"/>
  <c r="G115" i="30"/>
  <c r="F115" i="30"/>
  <c r="E115" i="30"/>
  <c r="D115" i="30"/>
  <c r="C115" i="30"/>
  <c r="N114" i="30"/>
  <c r="M114" i="30"/>
  <c r="L114" i="30"/>
  <c r="K114" i="30"/>
  <c r="J114" i="30"/>
  <c r="I114" i="30"/>
  <c r="H114" i="30"/>
  <c r="G114" i="30"/>
  <c r="F114" i="30"/>
  <c r="E114" i="30"/>
  <c r="D114" i="30"/>
  <c r="C114" i="30"/>
  <c r="N113" i="30"/>
  <c r="M113" i="30"/>
  <c r="L113" i="30"/>
  <c r="K113" i="30"/>
  <c r="J113" i="30"/>
  <c r="I113" i="30"/>
  <c r="H113" i="30"/>
  <c r="G113" i="30"/>
  <c r="F113" i="30"/>
  <c r="E113" i="30"/>
  <c r="D113" i="30"/>
  <c r="C113" i="30"/>
  <c r="N112" i="30"/>
  <c r="M112" i="30"/>
  <c r="L112" i="30"/>
  <c r="K112" i="30"/>
  <c r="J112" i="30"/>
  <c r="I112" i="30"/>
  <c r="H112" i="30"/>
  <c r="G112" i="30"/>
  <c r="F112" i="30"/>
  <c r="E112" i="30"/>
  <c r="D112" i="30"/>
  <c r="C112" i="30"/>
  <c r="N111" i="30"/>
  <c r="M111" i="30"/>
  <c r="L111" i="30"/>
  <c r="K111" i="30"/>
  <c r="J111" i="30"/>
  <c r="I111" i="30"/>
  <c r="H111" i="30"/>
  <c r="G111" i="30"/>
  <c r="F111" i="30"/>
  <c r="E111" i="30"/>
  <c r="D111" i="30"/>
  <c r="C111" i="30"/>
  <c r="V110" i="30"/>
  <c r="U110" i="30"/>
  <c r="R110" i="30"/>
  <c r="Q110" i="30"/>
  <c r="P110" i="30"/>
  <c r="O110" i="30"/>
  <c r="M110" i="30"/>
  <c r="N110" i="30" a="1"/>
  <c r="N110" i="30"/>
  <c r="K110" i="30"/>
  <c r="L110" i="30" a="1"/>
  <c r="L110" i="30"/>
  <c r="I110" i="30"/>
  <c r="J110" i="30" a="1"/>
  <c r="J110" i="30"/>
  <c r="G110" i="30"/>
  <c r="H110" i="30" a="1"/>
  <c r="H110" i="30"/>
  <c r="E110" i="30"/>
  <c r="F110" i="30" a="1"/>
  <c r="F110" i="30"/>
  <c r="C110" i="30"/>
  <c r="D110" i="30" a="1"/>
  <c r="D110" i="30"/>
  <c r="N109" i="30"/>
  <c r="M109" i="30"/>
  <c r="L109" i="30"/>
  <c r="K109" i="30"/>
  <c r="J109" i="30"/>
  <c r="I109" i="30"/>
  <c r="H109" i="30"/>
  <c r="G109" i="30"/>
  <c r="F109" i="30"/>
  <c r="E109" i="30"/>
  <c r="D109" i="30"/>
  <c r="C109" i="30"/>
  <c r="N108" i="30"/>
  <c r="M108" i="30"/>
  <c r="L108" i="30"/>
  <c r="K108" i="30"/>
  <c r="J108" i="30"/>
  <c r="I108" i="30"/>
  <c r="H108" i="30"/>
  <c r="G108" i="30"/>
  <c r="F108" i="30"/>
  <c r="E108" i="30"/>
  <c r="D108" i="30"/>
  <c r="C108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N106" i="30"/>
  <c r="M106" i="30"/>
  <c r="L106" i="30"/>
  <c r="K106" i="30"/>
  <c r="J106" i="30"/>
  <c r="I106" i="30"/>
  <c r="H106" i="30"/>
  <c r="G106" i="30"/>
  <c r="F106" i="30"/>
  <c r="E106" i="30"/>
  <c r="D106" i="30"/>
  <c r="C106" i="30"/>
  <c r="N105" i="30"/>
  <c r="M105" i="30"/>
  <c r="L105" i="30"/>
  <c r="K105" i="30"/>
  <c r="J105" i="30"/>
  <c r="I105" i="30"/>
  <c r="H105" i="30"/>
  <c r="G105" i="30"/>
  <c r="F105" i="30"/>
  <c r="E105" i="30"/>
  <c r="D105" i="30"/>
  <c r="V104" i="30"/>
  <c r="U104" i="30"/>
  <c r="R104" i="30"/>
  <c r="Q104" i="30"/>
  <c r="P104" i="30"/>
  <c r="O104" i="30"/>
  <c r="M104" i="30"/>
  <c r="N104" i="30" a="1"/>
  <c r="N104" i="30"/>
  <c r="K104" i="30"/>
  <c r="L104" i="30" a="1"/>
  <c r="L104" i="30"/>
  <c r="I104" i="30"/>
  <c r="J104" i="30" a="1"/>
  <c r="J104" i="30"/>
  <c r="G104" i="30"/>
  <c r="H104" i="30" a="1"/>
  <c r="H104" i="30"/>
  <c r="E104" i="30"/>
  <c r="F104" i="30" a="1"/>
  <c r="F104" i="30"/>
  <c r="C104" i="30"/>
  <c r="D104" i="30" a="1"/>
  <c r="D104" i="30"/>
  <c r="A98" i="30"/>
  <c r="M103" i="30"/>
  <c r="L103" i="30"/>
  <c r="K103" i="30"/>
  <c r="I103" i="30"/>
  <c r="H103" i="30"/>
  <c r="G103" i="30"/>
  <c r="F103" i="30"/>
  <c r="E103" i="30"/>
  <c r="D103" i="30"/>
  <c r="C103" i="30"/>
  <c r="M102" i="30"/>
  <c r="L102" i="30"/>
  <c r="K102" i="30"/>
  <c r="I102" i="30"/>
  <c r="H102" i="30"/>
  <c r="G102" i="30"/>
  <c r="F102" i="30"/>
  <c r="E102" i="30"/>
  <c r="D102" i="30"/>
  <c r="C102" i="30"/>
  <c r="M101" i="30"/>
  <c r="L101" i="30"/>
  <c r="K101" i="30"/>
  <c r="I101" i="30"/>
  <c r="H101" i="30"/>
  <c r="G101" i="30"/>
  <c r="F101" i="30"/>
  <c r="E101" i="30"/>
  <c r="D101" i="30"/>
  <c r="C101" i="30"/>
  <c r="M100" i="30"/>
  <c r="L100" i="30"/>
  <c r="K100" i="30"/>
  <c r="I100" i="30"/>
  <c r="H100" i="30"/>
  <c r="G100" i="30"/>
  <c r="F100" i="30"/>
  <c r="E100" i="30"/>
  <c r="D100" i="30"/>
  <c r="C100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V98" i="30"/>
  <c r="U98" i="30"/>
  <c r="R98" i="30"/>
  <c r="Q98" i="30"/>
  <c r="P98" i="30"/>
  <c r="O98" i="30"/>
  <c r="M98" i="30"/>
  <c r="N98" i="30" a="1"/>
  <c r="N98" i="30"/>
  <c r="K98" i="30"/>
  <c r="L98" i="30" a="1"/>
  <c r="L98" i="30"/>
  <c r="I98" i="30"/>
  <c r="J98" i="30" a="1"/>
  <c r="J98" i="30"/>
  <c r="G98" i="30"/>
  <c r="H98" i="30" a="1"/>
  <c r="H98" i="30"/>
  <c r="E98" i="30"/>
  <c r="F98" i="30" a="1"/>
  <c r="F98" i="30"/>
  <c r="C98" i="30"/>
  <c r="D98" i="30" a="1"/>
  <c r="D98" i="30"/>
  <c r="N97" i="30"/>
  <c r="A92" i="30"/>
  <c r="M97" i="30"/>
  <c r="L97" i="30"/>
  <c r="K97" i="30"/>
  <c r="J97" i="30"/>
  <c r="I97" i="30"/>
  <c r="H97" i="30"/>
  <c r="G97" i="30"/>
  <c r="F97" i="30"/>
  <c r="E97" i="30"/>
  <c r="D97" i="30"/>
  <c r="C97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V92" i="30"/>
  <c r="U92" i="30"/>
  <c r="R92" i="30"/>
  <c r="Q92" i="30"/>
  <c r="P92" i="30"/>
  <c r="O92" i="30"/>
  <c r="M92" i="30"/>
  <c r="N92" i="30" a="1"/>
  <c r="N92" i="30"/>
  <c r="K92" i="30"/>
  <c r="L92" i="30" a="1"/>
  <c r="L92" i="30"/>
  <c r="I92" i="30"/>
  <c r="J92" i="30" a="1"/>
  <c r="J92" i="30"/>
  <c r="G92" i="30"/>
  <c r="H92" i="30" a="1"/>
  <c r="H92" i="30"/>
  <c r="E92" i="30"/>
  <c r="F92" i="30" a="1"/>
  <c r="F92" i="30"/>
  <c r="C92" i="30"/>
  <c r="D92" i="30" a="1"/>
  <c r="D92" i="30"/>
  <c r="N91" i="30"/>
  <c r="A86" i="30"/>
  <c r="M91" i="30"/>
  <c r="L91" i="30"/>
  <c r="K91" i="30"/>
  <c r="J91" i="30"/>
  <c r="I91" i="30"/>
  <c r="H91" i="30"/>
  <c r="G91" i="30"/>
  <c r="F91" i="30"/>
  <c r="E91" i="30"/>
  <c r="D91" i="30"/>
  <c r="C91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V86" i="30"/>
  <c r="U86" i="30"/>
  <c r="R86" i="30"/>
  <c r="Q86" i="30"/>
  <c r="P86" i="30"/>
  <c r="O86" i="30"/>
  <c r="M86" i="30"/>
  <c r="N86" i="30" a="1"/>
  <c r="N86" i="30"/>
  <c r="K86" i="30"/>
  <c r="L86" i="30" a="1"/>
  <c r="L86" i="30"/>
  <c r="I86" i="30"/>
  <c r="J86" i="30" a="1"/>
  <c r="J86" i="30"/>
  <c r="G86" i="30"/>
  <c r="H86" i="30" a="1"/>
  <c r="H86" i="30"/>
  <c r="E86" i="30"/>
  <c r="F86" i="30" a="1"/>
  <c r="F86" i="30"/>
  <c r="C86" i="30"/>
  <c r="D86" i="30" a="1"/>
  <c r="D86" i="30"/>
  <c r="N85" i="30"/>
  <c r="A80" i="30"/>
  <c r="M85" i="30"/>
  <c r="L85" i="30"/>
  <c r="K85" i="30"/>
  <c r="J85" i="30"/>
  <c r="I85" i="30"/>
  <c r="H85" i="30"/>
  <c r="G85" i="30"/>
  <c r="F85" i="30"/>
  <c r="E85" i="30"/>
  <c r="D85" i="30"/>
  <c r="C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V80" i="30"/>
  <c r="U80" i="30"/>
  <c r="R80" i="30"/>
  <c r="Q80" i="30"/>
  <c r="P80" i="30"/>
  <c r="O80" i="30"/>
  <c r="M80" i="30"/>
  <c r="N80" i="30" a="1"/>
  <c r="N80" i="30"/>
  <c r="K80" i="30"/>
  <c r="L80" i="30" a="1"/>
  <c r="L80" i="30"/>
  <c r="I80" i="30"/>
  <c r="G80" i="30"/>
  <c r="H80" i="30" a="1"/>
  <c r="H80" i="30"/>
  <c r="E80" i="30"/>
  <c r="F80" i="30" a="1"/>
  <c r="F80" i="30"/>
  <c r="C80" i="30"/>
  <c r="D80" i="30" a="1"/>
  <c r="D80" i="30"/>
  <c r="N79" i="30"/>
  <c r="A74" i="30"/>
  <c r="M79" i="30"/>
  <c r="L79" i="30"/>
  <c r="K79" i="30"/>
  <c r="J79" i="30"/>
  <c r="I79" i="30"/>
  <c r="H79" i="30"/>
  <c r="G79" i="30"/>
  <c r="F79" i="30"/>
  <c r="E79" i="30"/>
  <c r="D79" i="30"/>
  <c r="C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V74" i="30"/>
  <c r="U74" i="30"/>
  <c r="R74" i="30"/>
  <c r="Q74" i="30"/>
  <c r="P74" i="30"/>
  <c r="O74" i="30"/>
  <c r="M74" i="30"/>
  <c r="N74" i="30" a="1"/>
  <c r="N74" i="30"/>
  <c r="K74" i="30"/>
  <c r="L74" i="30" a="1"/>
  <c r="L74" i="30"/>
  <c r="I74" i="30"/>
  <c r="J74" i="30" a="1"/>
  <c r="J74" i="30"/>
  <c r="G74" i="30"/>
  <c r="H74" i="30" a="1"/>
  <c r="H74" i="30"/>
  <c r="E74" i="30"/>
  <c r="F74" i="30" a="1"/>
  <c r="F74" i="30"/>
  <c r="C74" i="30"/>
  <c r="D74" i="30" a="1"/>
  <c r="D74" i="30"/>
  <c r="N73" i="30"/>
  <c r="A68" i="30"/>
  <c r="M73" i="30"/>
  <c r="L73" i="30"/>
  <c r="K73" i="30"/>
  <c r="J73" i="30"/>
  <c r="I73" i="30"/>
  <c r="H73" i="30"/>
  <c r="G73" i="30"/>
  <c r="F73" i="30"/>
  <c r="E73" i="30"/>
  <c r="D73" i="30"/>
  <c r="C73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V68" i="30"/>
  <c r="U68" i="30"/>
  <c r="R68" i="30"/>
  <c r="Q68" i="30"/>
  <c r="P68" i="30"/>
  <c r="O68" i="30"/>
  <c r="M68" i="30"/>
  <c r="N68" i="30" a="1"/>
  <c r="N68" i="30"/>
  <c r="K68" i="30"/>
  <c r="L68" i="30" a="1"/>
  <c r="L68" i="30"/>
  <c r="I68" i="30"/>
  <c r="J68" i="30" a="1"/>
  <c r="J68" i="30"/>
  <c r="G68" i="30"/>
  <c r="H68" i="30" a="1"/>
  <c r="H68" i="30"/>
  <c r="E68" i="30"/>
  <c r="F68" i="30" a="1"/>
  <c r="F68" i="30"/>
  <c r="C68" i="30"/>
  <c r="D68" i="30" a="1"/>
  <c r="D68" i="30"/>
  <c r="N67" i="30"/>
  <c r="A62" i="30"/>
  <c r="M67" i="30"/>
  <c r="L67" i="30"/>
  <c r="K67" i="30"/>
  <c r="J67" i="30"/>
  <c r="I67" i="30"/>
  <c r="H67" i="30"/>
  <c r="G67" i="30"/>
  <c r="F67" i="30"/>
  <c r="E67" i="30"/>
  <c r="D67" i="30"/>
  <c r="C67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V62" i="30"/>
  <c r="U62" i="30"/>
  <c r="R62" i="30"/>
  <c r="Q62" i="30"/>
  <c r="P62" i="30"/>
  <c r="O62" i="30"/>
  <c r="M62" i="30"/>
  <c r="N62" i="30" a="1"/>
  <c r="N62" i="30"/>
  <c r="K62" i="30"/>
  <c r="L62" i="30" a="1"/>
  <c r="L62" i="30"/>
  <c r="I62" i="30"/>
  <c r="G62" i="30"/>
  <c r="H62" i="30" a="1"/>
  <c r="H62" i="30"/>
  <c r="E62" i="30"/>
  <c r="F62" i="30" a="1"/>
  <c r="F62" i="30"/>
  <c r="C62" i="30"/>
  <c r="D62" i="30" a="1"/>
  <c r="D62" i="30"/>
  <c r="N61" i="30"/>
  <c r="A56" i="30"/>
  <c r="M61" i="30"/>
  <c r="L61" i="30"/>
  <c r="K61" i="30"/>
  <c r="J61" i="30"/>
  <c r="I61" i="30"/>
  <c r="H61" i="30"/>
  <c r="G61" i="30"/>
  <c r="F61" i="30"/>
  <c r="E61" i="30"/>
  <c r="D61" i="30"/>
  <c r="C61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V56" i="30"/>
  <c r="U56" i="30"/>
  <c r="R56" i="30"/>
  <c r="Q56" i="30"/>
  <c r="P56" i="30"/>
  <c r="O56" i="30"/>
  <c r="M56" i="30"/>
  <c r="N56" i="30" a="1"/>
  <c r="N56" i="30"/>
  <c r="K56" i="30"/>
  <c r="L56" i="30" a="1"/>
  <c r="L56" i="30"/>
  <c r="I56" i="30"/>
  <c r="J56" i="30" a="1"/>
  <c r="J56" i="30"/>
  <c r="G56" i="30"/>
  <c r="H56" i="30" a="1"/>
  <c r="H56" i="30"/>
  <c r="E56" i="30"/>
  <c r="F56" i="30" a="1"/>
  <c r="F56" i="30"/>
  <c r="C56" i="30"/>
  <c r="D56" i="30" a="1"/>
  <c r="D56" i="30"/>
  <c r="N55" i="30"/>
  <c r="A50" i="30"/>
  <c r="M55" i="30"/>
  <c r="L55" i="30"/>
  <c r="K55" i="30"/>
  <c r="J55" i="30"/>
  <c r="I55" i="30"/>
  <c r="H55" i="30"/>
  <c r="G55" i="30"/>
  <c r="F55" i="30"/>
  <c r="E55" i="30"/>
  <c r="D55" i="30"/>
  <c r="C55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V50" i="30"/>
  <c r="U50" i="30"/>
  <c r="R50" i="30"/>
  <c r="Q50" i="30"/>
  <c r="P50" i="30"/>
  <c r="O50" i="30"/>
  <c r="M50" i="30"/>
  <c r="N50" i="30" a="1"/>
  <c r="N50" i="30"/>
  <c r="K50" i="30"/>
  <c r="L50" i="30" a="1"/>
  <c r="L50" i="30"/>
  <c r="I50" i="30"/>
  <c r="J50" i="30" a="1"/>
  <c r="J50" i="30"/>
  <c r="G50" i="30"/>
  <c r="H50" i="30" a="1"/>
  <c r="H50" i="30"/>
  <c r="E50" i="30"/>
  <c r="F50" i="30" a="1"/>
  <c r="F50" i="30"/>
  <c r="C50" i="30"/>
  <c r="D50" i="30" a="1"/>
  <c r="D50" i="30"/>
  <c r="N49" i="30"/>
  <c r="A44" i="30"/>
  <c r="M49" i="30"/>
  <c r="L49" i="30"/>
  <c r="K49" i="30"/>
  <c r="J49" i="30"/>
  <c r="I49" i="30"/>
  <c r="H49" i="30"/>
  <c r="G49" i="30"/>
  <c r="F49" i="30"/>
  <c r="E49" i="30"/>
  <c r="D49" i="30"/>
  <c r="C49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V44" i="30"/>
  <c r="U44" i="30"/>
  <c r="R44" i="30"/>
  <c r="Q44" i="30"/>
  <c r="P44" i="30"/>
  <c r="O44" i="30"/>
  <c r="M44" i="30"/>
  <c r="N44" i="30" a="1"/>
  <c r="N44" i="30"/>
  <c r="K44" i="30"/>
  <c r="L44" i="30" a="1"/>
  <c r="L44" i="30"/>
  <c r="I44" i="30"/>
  <c r="J44" i="30" a="1"/>
  <c r="J44" i="30"/>
  <c r="G44" i="30"/>
  <c r="H44" i="30" a="1"/>
  <c r="H44" i="30"/>
  <c r="E44" i="30"/>
  <c r="F44" i="30" a="1"/>
  <c r="F44" i="30"/>
  <c r="C44" i="30"/>
  <c r="D44" i="30" a="1"/>
  <c r="D44" i="30"/>
  <c r="N43" i="30"/>
  <c r="A38" i="30"/>
  <c r="M43" i="30"/>
  <c r="L43" i="30"/>
  <c r="K43" i="30"/>
  <c r="J43" i="30"/>
  <c r="I43" i="30"/>
  <c r="H43" i="30"/>
  <c r="G43" i="30"/>
  <c r="F43" i="30"/>
  <c r="E43" i="30"/>
  <c r="D43" i="30"/>
  <c r="C43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V38" i="30"/>
  <c r="U38" i="30"/>
  <c r="R38" i="30"/>
  <c r="Q38" i="30"/>
  <c r="P38" i="30"/>
  <c r="O38" i="30"/>
  <c r="M38" i="30"/>
  <c r="N38" i="30" a="1"/>
  <c r="N38" i="30"/>
  <c r="K38" i="30"/>
  <c r="L38" i="30" a="1"/>
  <c r="L38" i="30"/>
  <c r="I38" i="30"/>
  <c r="J38" i="30" a="1"/>
  <c r="J38" i="30"/>
  <c r="G38" i="30"/>
  <c r="H38" i="30" a="1"/>
  <c r="H38" i="30"/>
  <c r="E38" i="30"/>
  <c r="F38" i="30" a="1"/>
  <c r="F38" i="30"/>
  <c r="C38" i="30"/>
  <c r="D38" i="30" a="1"/>
  <c r="D38" i="30"/>
  <c r="N37" i="30"/>
  <c r="A32" i="30"/>
  <c r="M37" i="30"/>
  <c r="L37" i="30"/>
  <c r="K37" i="30"/>
  <c r="J37" i="30"/>
  <c r="I37" i="30"/>
  <c r="H37" i="30"/>
  <c r="G37" i="30"/>
  <c r="F37" i="30"/>
  <c r="E37" i="30"/>
  <c r="D37" i="30"/>
  <c r="C37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V32" i="30"/>
  <c r="U32" i="30"/>
  <c r="R32" i="30"/>
  <c r="Q32" i="30"/>
  <c r="P32" i="30"/>
  <c r="O32" i="30"/>
  <c r="M32" i="30"/>
  <c r="N32" i="30" a="1"/>
  <c r="N32" i="30"/>
  <c r="K32" i="30"/>
  <c r="L32" i="30" a="1"/>
  <c r="L32" i="30"/>
  <c r="I32" i="30"/>
  <c r="J32" i="30" a="1"/>
  <c r="J32" i="30"/>
  <c r="G32" i="30"/>
  <c r="H32" i="30" a="1"/>
  <c r="H32" i="30"/>
  <c r="E32" i="30"/>
  <c r="F32" i="30" a="1"/>
  <c r="F32" i="30"/>
  <c r="C32" i="30"/>
  <c r="D32" i="30" a="1"/>
  <c r="D32" i="30"/>
  <c r="N31" i="30"/>
  <c r="A26" i="30"/>
  <c r="M31" i="30"/>
  <c r="L31" i="30"/>
  <c r="K31" i="30"/>
  <c r="J31" i="30"/>
  <c r="I31" i="30"/>
  <c r="H31" i="30"/>
  <c r="G31" i="30"/>
  <c r="F31" i="30"/>
  <c r="E31" i="30"/>
  <c r="D31" i="30"/>
  <c r="C31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V26" i="30"/>
  <c r="U26" i="30"/>
  <c r="R26" i="30"/>
  <c r="Q26" i="30"/>
  <c r="P26" i="30"/>
  <c r="O26" i="30"/>
  <c r="M26" i="30"/>
  <c r="N26" i="30" a="1"/>
  <c r="N26" i="30"/>
  <c r="K26" i="30"/>
  <c r="L26" i="30" a="1"/>
  <c r="L26" i="30"/>
  <c r="I26" i="30"/>
  <c r="J26" i="30" a="1"/>
  <c r="J26" i="30"/>
  <c r="G26" i="30"/>
  <c r="H26" i="30" a="1"/>
  <c r="H26" i="30"/>
  <c r="E26" i="30"/>
  <c r="F26" i="30" a="1"/>
  <c r="F26" i="30"/>
  <c r="C26" i="30"/>
  <c r="D26" i="30" a="1"/>
  <c r="D26" i="30"/>
  <c r="N25" i="30"/>
  <c r="A20" i="30"/>
  <c r="M25" i="30"/>
  <c r="L25" i="30"/>
  <c r="K25" i="30"/>
  <c r="J25" i="30"/>
  <c r="I25" i="30"/>
  <c r="H25" i="30"/>
  <c r="G25" i="30"/>
  <c r="F25" i="30"/>
  <c r="E25" i="30"/>
  <c r="D25" i="30"/>
  <c r="C25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V20" i="30"/>
  <c r="U20" i="30"/>
  <c r="R20" i="30"/>
  <c r="Q20" i="30"/>
  <c r="P20" i="30"/>
  <c r="O20" i="30"/>
  <c r="M20" i="30"/>
  <c r="N20" i="30" a="1"/>
  <c r="N20" i="30"/>
  <c r="K20" i="30"/>
  <c r="L20" i="30" a="1"/>
  <c r="L20" i="30"/>
  <c r="I20" i="30"/>
  <c r="J20" i="30" a="1"/>
  <c r="J20" i="30"/>
  <c r="G20" i="30"/>
  <c r="H20" i="30" a="1"/>
  <c r="H20" i="30"/>
  <c r="E20" i="30"/>
  <c r="F20" i="30" a="1"/>
  <c r="F20" i="30"/>
  <c r="C20" i="30"/>
  <c r="D20" i="30" a="1"/>
  <c r="D20" i="30"/>
  <c r="M19" i="30"/>
  <c r="K19" i="30"/>
  <c r="I19" i="30"/>
  <c r="G19" i="30"/>
  <c r="F19" i="30"/>
  <c r="E19" i="30"/>
  <c r="D19" i="30"/>
  <c r="C19" i="30"/>
  <c r="M18" i="30"/>
  <c r="K18" i="30"/>
  <c r="I18" i="30"/>
  <c r="G18" i="30"/>
  <c r="F18" i="30"/>
  <c r="E18" i="30"/>
  <c r="D18" i="30"/>
  <c r="C18" i="30"/>
  <c r="M17" i="30"/>
  <c r="K17" i="30"/>
  <c r="I17" i="30"/>
  <c r="G17" i="30"/>
  <c r="F17" i="30"/>
  <c r="E17" i="30"/>
  <c r="D17" i="30"/>
  <c r="C17" i="30"/>
  <c r="M16" i="30"/>
  <c r="K16" i="30"/>
  <c r="I16" i="30"/>
  <c r="G16" i="30"/>
  <c r="F16" i="30"/>
  <c r="E16" i="30"/>
  <c r="D16" i="30"/>
  <c r="C16" i="30"/>
  <c r="N15" i="30"/>
  <c r="M15" i="30"/>
  <c r="L15" i="30"/>
  <c r="K15" i="30"/>
  <c r="J15" i="30"/>
  <c r="H15" i="30"/>
  <c r="F15" i="30"/>
  <c r="E15" i="30"/>
  <c r="D15" i="30"/>
  <c r="C15" i="30"/>
  <c r="V14" i="30"/>
  <c r="U14" i="30"/>
  <c r="R14" i="30"/>
  <c r="Q14" i="30"/>
  <c r="P14" i="30"/>
  <c r="O14" i="30"/>
  <c r="M14" i="30"/>
  <c r="N14" i="30" a="1"/>
  <c r="N14" i="30"/>
  <c r="K14" i="30"/>
  <c r="L14" i="30" a="1"/>
  <c r="L14" i="30"/>
  <c r="I14" i="30"/>
  <c r="J14" i="30" a="1"/>
  <c r="J14" i="30"/>
  <c r="G14" i="30"/>
  <c r="H14" i="30" a="1"/>
  <c r="H14" i="30"/>
  <c r="E14" i="30"/>
  <c r="F14" i="30" a="1"/>
  <c r="F14" i="30"/>
  <c r="C14" i="30"/>
  <c r="D14" i="30" a="1"/>
  <c r="D14" i="30"/>
  <c r="N13" i="30"/>
  <c r="M13" i="30"/>
  <c r="L13" i="30"/>
  <c r="K13" i="30"/>
  <c r="J13" i="30"/>
  <c r="I13" i="30"/>
  <c r="H13" i="30"/>
  <c r="F13" i="30"/>
  <c r="E13" i="30"/>
  <c r="D13" i="30"/>
  <c r="C13" i="30"/>
  <c r="N12" i="30"/>
  <c r="M12" i="30"/>
  <c r="L12" i="30"/>
  <c r="K12" i="30"/>
  <c r="J12" i="30"/>
  <c r="I12" i="30"/>
  <c r="H12" i="30"/>
  <c r="F12" i="30"/>
  <c r="E12" i="30"/>
  <c r="D12" i="30"/>
  <c r="C12" i="30"/>
  <c r="N11" i="30"/>
  <c r="M11" i="30"/>
  <c r="L11" i="30"/>
  <c r="K11" i="30"/>
  <c r="J11" i="30"/>
  <c r="I11" i="30"/>
  <c r="H11" i="30"/>
  <c r="F11" i="30"/>
  <c r="E11" i="30"/>
  <c r="D11" i="30"/>
  <c r="C11" i="30"/>
  <c r="N10" i="30"/>
  <c r="M10" i="30"/>
  <c r="L10" i="30"/>
  <c r="K10" i="30"/>
  <c r="J10" i="30"/>
  <c r="I10" i="30"/>
  <c r="H10" i="30"/>
  <c r="F10" i="30"/>
  <c r="E10" i="30"/>
  <c r="D10" i="30"/>
  <c r="C10" i="30"/>
  <c r="N9" i="30"/>
  <c r="L9" i="30"/>
  <c r="J9" i="30"/>
  <c r="H9" i="30"/>
  <c r="F9" i="30"/>
  <c r="D9" i="30"/>
  <c r="C9" i="30"/>
  <c r="V8" i="30"/>
  <c r="U8" i="30"/>
  <c r="R8" i="30"/>
  <c r="Q8" i="30"/>
  <c r="P8" i="30"/>
  <c r="O8" i="30"/>
  <c r="C8" i="30"/>
  <c r="M3" i="30"/>
  <c r="K3" i="30"/>
  <c r="J3" i="30"/>
  <c r="M2" i="30"/>
  <c r="K2" i="30"/>
  <c r="J2" i="30"/>
  <c r="V56" i="27"/>
  <c r="U56" i="27"/>
  <c r="N283" i="27"/>
  <c r="N282" i="27"/>
  <c r="N281" i="27"/>
  <c r="N280" i="27"/>
  <c r="N279" i="27"/>
  <c r="L283" i="27"/>
  <c r="L282" i="27"/>
  <c r="L281" i="27"/>
  <c r="L280" i="27"/>
  <c r="L279" i="27"/>
  <c r="J283" i="27"/>
  <c r="J282" i="27"/>
  <c r="J281" i="27"/>
  <c r="J280" i="27"/>
  <c r="J279" i="27"/>
  <c r="H283" i="27"/>
  <c r="H282" i="27"/>
  <c r="H281" i="27"/>
  <c r="H280" i="27"/>
  <c r="H279" i="27"/>
  <c r="N271" i="27"/>
  <c r="N270" i="27"/>
  <c r="N269" i="27"/>
  <c r="N268" i="27"/>
  <c r="N267" i="27"/>
  <c r="L271" i="27"/>
  <c r="L270" i="27"/>
  <c r="L269" i="27"/>
  <c r="L268" i="27"/>
  <c r="L267" i="27"/>
  <c r="J271" i="27"/>
  <c r="J270" i="27"/>
  <c r="J269" i="27"/>
  <c r="J268" i="27"/>
  <c r="J267" i="27"/>
  <c r="H271" i="27"/>
  <c r="H270" i="27"/>
  <c r="H269" i="27"/>
  <c r="H268" i="27"/>
  <c r="H267" i="27"/>
  <c r="F271" i="27"/>
  <c r="F270" i="27"/>
  <c r="F269" i="27"/>
  <c r="F268" i="27"/>
  <c r="F267" i="27"/>
  <c r="F259" i="27"/>
  <c r="F258" i="27"/>
  <c r="F257" i="27"/>
  <c r="F256" i="27"/>
  <c r="F255" i="27"/>
  <c r="H259" i="27"/>
  <c r="H258" i="27"/>
  <c r="H257" i="27"/>
  <c r="H256" i="27"/>
  <c r="H255" i="27"/>
  <c r="J259" i="27"/>
  <c r="J258" i="27"/>
  <c r="J257" i="27"/>
  <c r="J256" i="27"/>
  <c r="J255" i="27"/>
  <c r="L259" i="27"/>
  <c r="L258" i="27"/>
  <c r="L257" i="27"/>
  <c r="L256" i="27"/>
  <c r="L255" i="27"/>
  <c r="N259" i="27"/>
  <c r="N258" i="27"/>
  <c r="N257" i="27"/>
  <c r="N256" i="27"/>
  <c r="N255" i="27"/>
  <c r="D247" i="27"/>
  <c r="D246" i="27"/>
  <c r="D245" i="27"/>
  <c r="D244" i="27"/>
  <c r="D243" i="27"/>
  <c r="N199" i="27"/>
  <c r="N198" i="27"/>
  <c r="N197" i="27"/>
  <c r="N196" i="27"/>
  <c r="N195" i="27"/>
  <c r="L199" i="27"/>
  <c r="L198" i="27"/>
  <c r="L197" i="27"/>
  <c r="L196" i="27"/>
  <c r="L195" i="27"/>
  <c r="J199" i="27"/>
  <c r="J198" i="27"/>
  <c r="J197" i="27"/>
  <c r="J196" i="27"/>
  <c r="J195" i="27"/>
  <c r="H199" i="27"/>
  <c r="H198" i="27"/>
  <c r="H197" i="27"/>
  <c r="H196" i="27"/>
  <c r="H195" i="27"/>
  <c r="F199" i="27"/>
  <c r="F198" i="27"/>
  <c r="F197" i="27"/>
  <c r="F196" i="27"/>
  <c r="F195" i="27"/>
  <c r="R344" i="27"/>
  <c r="R338" i="27"/>
  <c r="R332" i="27"/>
  <c r="R326" i="27"/>
  <c r="R320" i="27"/>
  <c r="R314" i="27"/>
  <c r="R308" i="27"/>
  <c r="R302" i="27"/>
  <c r="R296" i="27"/>
  <c r="R290" i="27"/>
  <c r="R284" i="27"/>
  <c r="R278" i="27"/>
  <c r="R272" i="27"/>
  <c r="R266" i="27"/>
  <c r="R260" i="27"/>
  <c r="R254" i="27"/>
  <c r="R248" i="27"/>
  <c r="R242" i="27"/>
  <c r="R236" i="27"/>
  <c r="R230" i="27"/>
  <c r="R224" i="27"/>
  <c r="R218" i="27"/>
  <c r="R212" i="27"/>
  <c r="R206" i="27"/>
  <c r="R200" i="27"/>
  <c r="R194" i="27"/>
  <c r="R188" i="27"/>
  <c r="R182" i="27"/>
  <c r="R176" i="27"/>
  <c r="R170" i="27"/>
  <c r="R164" i="27"/>
  <c r="R158" i="27"/>
  <c r="R152" i="27"/>
  <c r="R146" i="27"/>
  <c r="V170" i="27"/>
  <c r="V176" i="27"/>
  <c r="V182" i="27"/>
  <c r="V188" i="27"/>
  <c r="V194" i="27"/>
  <c r="V200" i="27"/>
  <c r="V206" i="27"/>
  <c r="V212" i="27"/>
  <c r="V218" i="27"/>
  <c r="V224" i="27"/>
  <c r="V230" i="27"/>
  <c r="V236" i="27"/>
  <c r="V242" i="27"/>
  <c r="V248" i="27"/>
  <c r="V254" i="27"/>
  <c r="V260" i="27"/>
  <c r="V266" i="27"/>
  <c r="V272" i="27"/>
  <c r="V278" i="27"/>
  <c r="V284" i="27"/>
  <c r="V290" i="27"/>
  <c r="V296" i="27"/>
  <c r="V302" i="27"/>
  <c r="V308" i="27"/>
  <c r="V314" i="27"/>
  <c r="V320" i="27"/>
  <c r="V326" i="27"/>
  <c r="V332" i="27"/>
  <c r="V338" i="27"/>
  <c r="V344" i="27"/>
  <c r="U338" i="27"/>
  <c r="U344" i="27"/>
  <c r="U332" i="27"/>
  <c r="U326" i="27"/>
  <c r="U320" i="27"/>
  <c r="U314" i="27"/>
  <c r="U308" i="27"/>
  <c r="U302" i="27"/>
  <c r="U296" i="27"/>
  <c r="U290" i="27"/>
  <c r="U284" i="27"/>
  <c r="U278" i="27"/>
  <c r="U272" i="27"/>
  <c r="U266" i="27"/>
  <c r="U254" i="27"/>
  <c r="U260" i="27"/>
  <c r="U248" i="27"/>
  <c r="U242" i="27"/>
  <c r="U236" i="27"/>
  <c r="U230" i="27"/>
  <c r="U224" i="27"/>
  <c r="U218" i="27"/>
  <c r="U212" i="27"/>
  <c r="U206" i="27"/>
  <c r="U200" i="27"/>
  <c r="U194" i="27"/>
  <c r="U188" i="27"/>
  <c r="U182" i="27"/>
  <c r="U176" i="27"/>
  <c r="U170" i="27"/>
  <c r="Q344" i="27"/>
  <c r="A344" i="27"/>
  <c r="P344" i="27"/>
  <c r="O344" i="27"/>
  <c r="N349" i="27"/>
  <c r="M349" i="27"/>
  <c r="L349" i="27"/>
  <c r="K349" i="27"/>
  <c r="J349" i="27"/>
  <c r="I349" i="27"/>
  <c r="H349" i="27"/>
  <c r="G349" i="27"/>
  <c r="F349" i="27"/>
  <c r="E349" i="27"/>
  <c r="D349" i="27"/>
  <c r="C349" i="27"/>
  <c r="N348" i="27"/>
  <c r="M348" i="27"/>
  <c r="L348" i="27"/>
  <c r="K348" i="27"/>
  <c r="J348" i="27"/>
  <c r="I348" i="27"/>
  <c r="H348" i="27"/>
  <c r="G348" i="27"/>
  <c r="F348" i="27"/>
  <c r="E348" i="27"/>
  <c r="D348" i="27"/>
  <c r="C348" i="27"/>
  <c r="N347" i="27"/>
  <c r="M347" i="27"/>
  <c r="L347" i="27"/>
  <c r="K347" i="27"/>
  <c r="J347" i="27"/>
  <c r="I347" i="27"/>
  <c r="H347" i="27"/>
  <c r="G347" i="27"/>
  <c r="F347" i="27"/>
  <c r="E347" i="27"/>
  <c r="D347" i="27"/>
  <c r="C347" i="27"/>
  <c r="N346" i="27"/>
  <c r="M346" i="27"/>
  <c r="L346" i="27"/>
  <c r="K346" i="27"/>
  <c r="J346" i="27"/>
  <c r="I346" i="27"/>
  <c r="H346" i="27"/>
  <c r="G346" i="27"/>
  <c r="F346" i="27"/>
  <c r="E346" i="27"/>
  <c r="D346" i="27"/>
  <c r="C346" i="27"/>
  <c r="N345" i="27"/>
  <c r="M345" i="27"/>
  <c r="L345" i="27"/>
  <c r="K345" i="27"/>
  <c r="J345" i="27"/>
  <c r="I345" i="27"/>
  <c r="H345" i="27"/>
  <c r="G345" i="27"/>
  <c r="F345" i="27"/>
  <c r="E345" i="27"/>
  <c r="D345" i="27"/>
  <c r="C345" i="27"/>
  <c r="Q338" i="27"/>
  <c r="A338" i="27"/>
  <c r="P338" i="27"/>
  <c r="O338" i="27"/>
  <c r="N343" i="27"/>
  <c r="N342" i="27"/>
  <c r="N341" i="27"/>
  <c r="N340" i="27"/>
  <c r="N339" i="27"/>
  <c r="L343" i="27"/>
  <c r="L342" i="27"/>
  <c r="L341" i="27"/>
  <c r="L340" i="27"/>
  <c r="L339" i="27"/>
  <c r="J343" i="27"/>
  <c r="J342" i="27"/>
  <c r="J341" i="27"/>
  <c r="J340" i="27"/>
  <c r="J339" i="27"/>
  <c r="H343" i="27"/>
  <c r="H342" i="27"/>
  <c r="H341" i="27"/>
  <c r="H340" i="27"/>
  <c r="H339" i="27"/>
  <c r="F343" i="27"/>
  <c r="F342" i="27"/>
  <c r="F341" i="27"/>
  <c r="F340" i="27"/>
  <c r="F339" i="27"/>
  <c r="M343" i="27"/>
  <c r="M342" i="27"/>
  <c r="M341" i="27"/>
  <c r="M340" i="27"/>
  <c r="M339" i="27"/>
  <c r="K343" i="27"/>
  <c r="K342" i="27"/>
  <c r="K341" i="27"/>
  <c r="K340" i="27"/>
  <c r="K339" i="27"/>
  <c r="I343" i="27"/>
  <c r="I342" i="27"/>
  <c r="I341" i="27"/>
  <c r="I340" i="27"/>
  <c r="I339" i="27"/>
  <c r="G343" i="27"/>
  <c r="G342" i="27"/>
  <c r="G341" i="27"/>
  <c r="G340" i="27"/>
  <c r="G339" i="27"/>
  <c r="E343" i="27"/>
  <c r="E342" i="27"/>
  <c r="E341" i="27"/>
  <c r="E340" i="27"/>
  <c r="E339" i="27"/>
  <c r="C343" i="27"/>
  <c r="C342" i="27"/>
  <c r="C341" i="27"/>
  <c r="C340" i="27"/>
  <c r="C339" i="27"/>
  <c r="Q332" i="27"/>
  <c r="A332" i="27"/>
  <c r="P332" i="27"/>
  <c r="O332" i="27"/>
  <c r="N337" i="27"/>
  <c r="M337" i="27"/>
  <c r="L337" i="27"/>
  <c r="K337" i="27"/>
  <c r="J337" i="27"/>
  <c r="I337" i="27"/>
  <c r="H337" i="27"/>
  <c r="G337" i="27"/>
  <c r="F337" i="27"/>
  <c r="E337" i="27"/>
  <c r="D337" i="27"/>
  <c r="C337" i="27"/>
  <c r="N336" i="27"/>
  <c r="M336" i="27"/>
  <c r="L336" i="27"/>
  <c r="K336" i="27"/>
  <c r="J336" i="27"/>
  <c r="I336" i="27"/>
  <c r="H336" i="27"/>
  <c r="G336" i="27"/>
  <c r="F336" i="27"/>
  <c r="E336" i="27"/>
  <c r="D336" i="27"/>
  <c r="C336" i="27"/>
  <c r="N335" i="27"/>
  <c r="M335" i="27"/>
  <c r="L335" i="27"/>
  <c r="K335" i="27"/>
  <c r="J335" i="27"/>
  <c r="I335" i="27"/>
  <c r="H335" i="27"/>
  <c r="G335" i="27"/>
  <c r="F335" i="27"/>
  <c r="E335" i="27"/>
  <c r="D335" i="27"/>
  <c r="C335" i="27"/>
  <c r="N334" i="27"/>
  <c r="M334" i="27"/>
  <c r="L334" i="27"/>
  <c r="K334" i="27"/>
  <c r="J334" i="27"/>
  <c r="I334" i="27"/>
  <c r="H334" i="27"/>
  <c r="G334" i="27"/>
  <c r="F334" i="27"/>
  <c r="E334" i="27"/>
  <c r="D334" i="27"/>
  <c r="C334" i="27"/>
  <c r="N333" i="27"/>
  <c r="M333" i="27"/>
  <c r="L333" i="27"/>
  <c r="K333" i="27"/>
  <c r="J333" i="27"/>
  <c r="I333" i="27"/>
  <c r="H333" i="27"/>
  <c r="G333" i="27"/>
  <c r="F333" i="27"/>
  <c r="E333" i="27"/>
  <c r="D333" i="27"/>
  <c r="C333" i="27"/>
  <c r="Q326" i="27"/>
  <c r="N331" i="27"/>
  <c r="A326" i="27"/>
  <c r="M331" i="27"/>
  <c r="L331" i="27"/>
  <c r="K331" i="27"/>
  <c r="J331" i="27"/>
  <c r="I331" i="27"/>
  <c r="H331" i="27"/>
  <c r="G331" i="27"/>
  <c r="F331" i="27"/>
  <c r="E331" i="27"/>
  <c r="D331" i="27"/>
  <c r="C331" i="27"/>
  <c r="N330" i="27"/>
  <c r="M330" i="27"/>
  <c r="L330" i="27"/>
  <c r="K330" i="27"/>
  <c r="J330" i="27"/>
  <c r="I330" i="27"/>
  <c r="H330" i="27"/>
  <c r="G330" i="27"/>
  <c r="F330" i="27"/>
  <c r="E330" i="27"/>
  <c r="D330" i="27"/>
  <c r="C330" i="27"/>
  <c r="N329" i="27"/>
  <c r="M329" i="27"/>
  <c r="L329" i="27"/>
  <c r="K329" i="27"/>
  <c r="J329" i="27"/>
  <c r="I329" i="27"/>
  <c r="H329" i="27"/>
  <c r="G329" i="27"/>
  <c r="F329" i="27"/>
  <c r="E329" i="27"/>
  <c r="D329" i="27"/>
  <c r="C329" i="27"/>
  <c r="N328" i="27"/>
  <c r="M328" i="27"/>
  <c r="L328" i="27"/>
  <c r="K328" i="27"/>
  <c r="J328" i="27"/>
  <c r="I328" i="27"/>
  <c r="H328" i="27"/>
  <c r="G328" i="27"/>
  <c r="F328" i="27"/>
  <c r="E328" i="27"/>
  <c r="D328" i="27"/>
  <c r="C328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P326" i="27"/>
  <c r="O326" i="27"/>
  <c r="N355" i="27"/>
  <c r="L355" i="27"/>
  <c r="J355" i="27"/>
  <c r="H355" i="27"/>
  <c r="F355" i="27"/>
  <c r="N354" i="27"/>
  <c r="L354" i="27"/>
  <c r="J354" i="27"/>
  <c r="H354" i="27"/>
  <c r="F354" i="27"/>
  <c r="N353" i="27"/>
  <c r="L353" i="27"/>
  <c r="J353" i="27"/>
  <c r="H353" i="27"/>
  <c r="F353" i="27"/>
  <c r="N352" i="27"/>
  <c r="L352" i="27"/>
  <c r="J352" i="27"/>
  <c r="H352" i="27"/>
  <c r="F352" i="27"/>
  <c r="N351" i="27"/>
  <c r="L351" i="27"/>
  <c r="J351" i="27"/>
  <c r="H351" i="27"/>
  <c r="F351" i="27"/>
  <c r="Q350" i="27"/>
  <c r="Q302" i="27"/>
  <c r="Q290" i="27"/>
  <c r="F283" i="27"/>
  <c r="F282" i="27"/>
  <c r="F281" i="27"/>
  <c r="F280" i="27"/>
  <c r="F279" i="27"/>
  <c r="Q278" i="27"/>
  <c r="Q266" i="27"/>
  <c r="Q254" i="27"/>
  <c r="Q242" i="27"/>
  <c r="Q230" i="27"/>
  <c r="Q218" i="27"/>
  <c r="A212" i="27"/>
  <c r="M217" i="27"/>
  <c r="K217" i="27"/>
  <c r="I217" i="27"/>
  <c r="G217" i="27"/>
  <c r="E217" i="27"/>
  <c r="C217" i="27"/>
  <c r="M216" i="27"/>
  <c r="K216" i="27"/>
  <c r="I216" i="27"/>
  <c r="G216" i="27"/>
  <c r="E216" i="27"/>
  <c r="C216" i="27"/>
  <c r="M215" i="27"/>
  <c r="K215" i="27"/>
  <c r="I215" i="27"/>
  <c r="G215" i="27"/>
  <c r="E215" i="27"/>
  <c r="C215" i="27"/>
  <c r="M214" i="27"/>
  <c r="K214" i="27"/>
  <c r="I214" i="27"/>
  <c r="G214" i="27"/>
  <c r="E214" i="27"/>
  <c r="C214" i="27"/>
  <c r="M213" i="27"/>
  <c r="K213" i="27"/>
  <c r="I213" i="27"/>
  <c r="G213" i="27"/>
  <c r="E213" i="27"/>
  <c r="C213" i="27"/>
  <c r="P212" i="27"/>
  <c r="O212" i="27"/>
  <c r="M212" i="27"/>
  <c r="K212" i="27"/>
  <c r="I212" i="27"/>
  <c r="G212" i="27"/>
  <c r="E212" i="27"/>
  <c r="C212" i="27"/>
  <c r="Q194" i="27"/>
  <c r="Q182" i="27"/>
  <c r="Q158" i="27"/>
  <c r="A134" i="27"/>
  <c r="P158" i="27"/>
  <c r="O158" i="27"/>
  <c r="N157" i="27"/>
  <c r="L157" i="27"/>
  <c r="J157" i="27"/>
  <c r="H157" i="27"/>
  <c r="F157" i="27"/>
  <c r="N156" i="27"/>
  <c r="L156" i="27"/>
  <c r="J156" i="27"/>
  <c r="H156" i="27"/>
  <c r="F156" i="27"/>
  <c r="N155" i="27"/>
  <c r="L155" i="27"/>
  <c r="J155" i="27"/>
  <c r="H155" i="27"/>
  <c r="F155" i="27"/>
  <c r="N154" i="27"/>
  <c r="L154" i="27"/>
  <c r="J154" i="27"/>
  <c r="H154" i="27"/>
  <c r="F154" i="27"/>
  <c r="N153" i="27"/>
  <c r="L153" i="27"/>
  <c r="J153" i="27"/>
  <c r="H153" i="27"/>
  <c r="F153" i="27"/>
  <c r="Q152" i="27"/>
  <c r="Q140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Q134" i="27"/>
  <c r="P134" i="27"/>
  <c r="O134" i="27"/>
  <c r="Q320" i="27"/>
  <c r="A320" i="27"/>
  <c r="P320" i="27"/>
  <c r="O320" i="27"/>
  <c r="M325" i="27"/>
  <c r="K325" i="27"/>
  <c r="I325" i="27"/>
  <c r="G325" i="27"/>
  <c r="E325" i="27"/>
  <c r="C325" i="27"/>
  <c r="M324" i="27"/>
  <c r="K324" i="27"/>
  <c r="I324" i="27"/>
  <c r="G324" i="27"/>
  <c r="E324" i="27"/>
  <c r="C324" i="27"/>
  <c r="M323" i="27"/>
  <c r="K323" i="27"/>
  <c r="I323" i="27"/>
  <c r="G323" i="27"/>
  <c r="E323" i="27"/>
  <c r="C323" i="27"/>
  <c r="M322" i="27"/>
  <c r="K322" i="27"/>
  <c r="I322" i="27"/>
  <c r="G322" i="27"/>
  <c r="E322" i="27"/>
  <c r="C322" i="27"/>
  <c r="M321" i="27"/>
  <c r="K321" i="27"/>
  <c r="I321" i="27"/>
  <c r="G321" i="27"/>
  <c r="E321" i="27"/>
  <c r="C321" i="27"/>
  <c r="N325" i="27"/>
  <c r="L325" i="27"/>
  <c r="J325" i="27"/>
  <c r="H325" i="27"/>
  <c r="F325" i="27"/>
  <c r="D325" i="27"/>
  <c r="N324" i="27"/>
  <c r="L324" i="27"/>
  <c r="J324" i="27"/>
  <c r="H324" i="27"/>
  <c r="F324" i="27"/>
  <c r="D324" i="27"/>
  <c r="N323" i="27"/>
  <c r="L323" i="27"/>
  <c r="J323" i="27"/>
  <c r="H323" i="27"/>
  <c r="F323" i="27"/>
  <c r="D323" i="27"/>
  <c r="N322" i="27"/>
  <c r="L322" i="27"/>
  <c r="J322" i="27"/>
  <c r="H322" i="27"/>
  <c r="F322" i="27"/>
  <c r="D322" i="27"/>
  <c r="N321" i="27"/>
  <c r="L321" i="27"/>
  <c r="J321" i="27"/>
  <c r="H321" i="27"/>
  <c r="F321" i="27"/>
  <c r="D321" i="27"/>
  <c r="Q314" i="27"/>
  <c r="N319" i="27"/>
  <c r="A314" i="27"/>
  <c r="M319" i="27"/>
  <c r="L319" i="27"/>
  <c r="K319" i="27"/>
  <c r="J319" i="27"/>
  <c r="I319" i="27"/>
  <c r="H319" i="27"/>
  <c r="G319" i="27"/>
  <c r="F319" i="27"/>
  <c r="E319" i="27"/>
  <c r="D319" i="27"/>
  <c r="C319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N315" i="27"/>
  <c r="M315" i="27"/>
  <c r="L315" i="27"/>
  <c r="K315" i="27"/>
  <c r="J315" i="27"/>
  <c r="I315" i="27"/>
  <c r="H315" i="27"/>
  <c r="G315" i="27"/>
  <c r="F315" i="27"/>
  <c r="E315" i="27"/>
  <c r="D315" i="27"/>
  <c r="C315" i="27"/>
  <c r="P314" i="27"/>
  <c r="O314" i="27"/>
  <c r="A308" i="27"/>
  <c r="O308" i="27"/>
  <c r="P308" i="27"/>
  <c r="M313" i="27"/>
  <c r="K313" i="27"/>
  <c r="I313" i="27"/>
  <c r="G313" i="27"/>
  <c r="E313" i="27"/>
  <c r="C313" i="27"/>
  <c r="M312" i="27"/>
  <c r="K312" i="27"/>
  <c r="I312" i="27"/>
  <c r="G312" i="27"/>
  <c r="E312" i="27"/>
  <c r="C312" i="27"/>
  <c r="M311" i="27"/>
  <c r="K311" i="27"/>
  <c r="I311" i="27"/>
  <c r="G311" i="27"/>
  <c r="E311" i="27"/>
  <c r="C311" i="27"/>
  <c r="M310" i="27"/>
  <c r="K310" i="27"/>
  <c r="I310" i="27"/>
  <c r="G310" i="27"/>
  <c r="E310" i="27"/>
  <c r="C310" i="27"/>
  <c r="M309" i="27"/>
  <c r="K309" i="27"/>
  <c r="I309" i="27"/>
  <c r="G309" i="27"/>
  <c r="E309" i="27"/>
  <c r="C309" i="27"/>
  <c r="Q308" i="27"/>
  <c r="N313" i="27"/>
  <c r="L313" i="27"/>
  <c r="J313" i="27"/>
  <c r="H313" i="27"/>
  <c r="F313" i="27"/>
  <c r="D313" i="27"/>
  <c r="N312" i="27"/>
  <c r="L312" i="27"/>
  <c r="J312" i="27"/>
  <c r="H312" i="27"/>
  <c r="F312" i="27"/>
  <c r="D312" i="27"/>
  <c r="N311" i="27"/>
  <c r="L311" i="27"/>
  <c r="J311" i="27"/>
  <c r="H311" i="27"/>
  <c r="F311" i="27"/>
  <c r="D311" i="27"/>
  <c r="N310" i="27"/>
  <c r="L310" i="27"/>
  <c r="J310" i="27"/>
  <c r="H310" i="27"/>
  <c r="F310" i="27"/>
  <c r="D310" i="27"/>
  <c r="N309" i="27"/>
  <c r="L309" i="27"/>
  <c r="J309" i="27"/>
  <c r="H309" i="27"/>
  <c r="F309" i="27"/>
  <c r="D309" i="27"/>
  <c r="N307" i="27"/>
  <c r="N306" i="27"/>
  <c r="N305" i="27"/>
  <c r="N304" i="27"/>
  <c r="N303" i="27"/>
  <c r="L307" i="27"/>
  <c r="L306" i="27"/>
  <c r="L305" i="27"/>
  <c r="L304" i="27"/>
  <c r="L303" i="27"/>
  <c r="J307" i="27"/>
  <c r="J306" i="27"/>
  <c r="J305" i="27"/>
  <c r="J304" i="27"/>
  <c r="J303" i="27"/>
  <c r="H307" i="27"/>
  <c r="H306" i="27"/>
  <c r="H305" i="27"/>
  <c r="H304" i="27"/>
  <c r="H303" i="27"/>
  <c r="F307" i="27"/>
  <c r="F306" i="27"/>
  <c r="F305" i="27"/>
  <c r="F304" i="27"/>
  <c r="F303" i="27"/>
  <c r="A302" i="27"/>
  <c r="M307" i="27"/>
  <c r="K307" i="27"/>
  <c r="I307" i="27"/>
  <c r="G307" i="27"/>
  <c r="M306" i="27"/>
  <c r="K306" i="27"/>
  <c r="I306" i="27"/>
  <c r="G306" i="27"/>
  <c r="M305" i="27"/>
  <c r="K305" i="27"/>
  <c r="I305" i="27"/>
  <c r="G305" i="27"/>
  <c r="M304" i="27"/>
  <c r="K304" i="27"/>
  <c r="I304" i="27"/>
  <c r="G304" i="27"/>
  <c r="M303" i="27"/>
  <c r="K303" i="27"/>
  <c r="I303" i="27"/>
  <c r="G303" i="27"/>
  <c r="P302" i="27"/>
  <c r="O302" i="27"/>
  <c r="E307" i="27"/>
  <c r="D307" i="27"/>
  <c r="C307" i="27"/>
  <c r="E306" i="27"/>
  <c r="D306" i="27"/>
  <c r="C306" i="27"/>
  <c r="E305" i="27"/>
  <c r="D305" i="27"/>
  <c r="C305" i="27"/>
  <c r="E304" i="27"/>
  <c r="D304" i="27"/>
  <c r="C304" i="27"/>
  <c r="E303" i="27"/>
  <c r="D303" i="27"/>
  <c r="C303" i="27"/>
  <c r="A296" i="27"/>
  <c r="P296" i="27"/>
  <c r="O296" i="27"/>
  <c r="M301" i="27"/>
  <c r="K301" i="27"/>
  <c r="I301" i="27"/>
  <c r="G301" i="27"/>
  <c r="E301" i="27"/>
  <c r="C301" i="27"/>
  <c r="M300" i="27"/>
  <c r="K300" i="27"/>
  <c r="I300" i="27"/>
  <c r="G300" i="27"/>
  <c r="E300" i="27"/>
  <c r="C300" i="27"/>
  <c r="M299" i="27"/>
  <c r="K299" i="27"/>
  <c r="I299" i="27"/>
  <c r="G299" i="27"/>
  <c r="E299" i="27"/>
  <c r="C299" i="27"/>
  <c r="M298" i="27"/>
  <c r="K298" i="27"/>
  <c r="I298" i="27"/>
  <c r="G298" i="27"/>
  <c r="E298" i="27"/>
  <c r="C298" i="27"/>
  <c r="M297" i="27"/>
  <c r="K297" i="27"/>
  <c r="I297" i="27"/>
  <c r="G297" i="27"/>
  <c r="E297" i="27"/>
  <c r="C297" i="27"/>
  <c r="Q296" i="27"/>
  <c r="N301" i="27"/>
  <c r="L301" i="27"/>
  <c r="J301" i="27"/>
  <c r="H301" i="27"/>
  <c r="F301" i="27"/>
  <c r="D301" i="27"/>
  <c r="N300" i="27"/>
  <c r="L300" i="27"/>
  <c r="J300" i="27"/>
  <c r="H300" i="27"/>
  <c r="F300" i="27"/>
  <c r="D300" i="27"/>
  <c r="N299" i="27"/>
  <c r="L299" i="27"/>
  <c r="J299" i="27"/>
  <c r="H299" i="27"/>
  <c r="F299" i="27"/>
  <c r="D299" i="27"/>
  <c r="N298" i="27"/>
  <c r="L298" i="27"/>
  <c r="J298" i="27"/>
  <c r="H298" i="27"/>
  <c r="F298" i="27"/>
  <c r="D298" i="27"/>
  <c r="N297" i="27"/>
  <c r="L297" i="27"/>
  <c r="J297" i="27"/>
  <c r="H297" i="27"/>
  <c r="F297" i="27"/>
  <c r="D297" i="27"/>
  <c r="N295" i="27"/>
  <c r="N294" i="27"/>
  <c r="N293" i="27"/>
  <c r="N292" i="27"/>
  <c r="N291" i="27"/>
  <c r="L295" i="27"/>
  <c r="L294" i="27"/>
  <c r="L293" i="27"/>
  <c r="L292" i="27"/>
  <c r="L291" i="27"/>
  <c r="J295" i="27"/>
  <c r="J294" i="27"/>
  <c r="J293" i="27"/>
  <c r="J292" i="27"/>
  <c r="J291" i="27"/>
  <c r="H295" i="27"/>
  <c r="H294" i="27"/>
  <c r="H293" i="27"/>
  <c r="H292" i="27"/>
  <c r="H291" i="27"/>
  <c r="F295" i="27"/>
  <c r="F294" i="27"/>
  <c r="F293" i="27"/>
  <c r="F292" i="27"/>
  <c r="F291" i="27"/>
  <c r="A290" i="27"/>
  <c r="P290" i="27"/>
  <c r="O290" i="27"/>
  <c r="M295" i="27"/>
  <c r="K295" i="27"/>
  <c r="I295" i="27"/>
  <c r="G295" i="27"/>
  <c r="E295" i="27"/>
  <c r="D295" i="27"/>
  <c r="C295" i="27"/>
  <c r="M294" i="27"/>
  <c r="K294" i="27"/>
  <c r="I294" i="27"/>
  <c r="G294" i="27"/>
  <c r="E294" i="27"/>
  <c r="D294" i="27"/>
  <c r="C294" i="27"/>
  <c r="M293" i="27"/>
  <c r="K293" i="27"/>
  <c r="I293" i="27"/>
  <c r="G293" i="27"/>
  <c r="E293" i="27"/>
  <c r="D293" i="27"/>
  <c r="C293" i="27"/>
  <c r="M292" i="27"/>
  <c r="K292" i="27"/>
  <c r="I292" i="27"/>
  <c r="G292" i="27"/>
  <c r="E292" i="27"/>
  <c r="D292" i="27"/>
  <c r="C292" i="27"/>
  <c r="M291" i="27"/>
  <c r="K291" i="27"/>
  <c r="I291" i="27"/>
  <c r="G291" i="27"/>
  <c r="E291" i="27"/>
  <c r="D291" i="27"/>
  <c r="C291" i="27"/>
  <c r="Q284" i="27"/>
  <c r="A284" i="27"/>
  <c r="P284" i="27"/>
  <c r="O284" i="27"/>
  <c r="N289" i="27"/>
  <c r="M289" i="27"/>
  <c r="L289" i="27"/>
  <c r="K289" i="27"/>
  <c r="J289" i="27"/>
  <c r="I289" i="27"/>
  <c r="H289" i="27"/>
  <c r="G289" i="27"/>
  <c r="F289" i="27"/>
  <c r="E289" i="27"/>
  <c r="D289" i="27"/>
  <c r="C289" i="27"/>
  <c r="N288" i="27"/>
  <c r="M288" i="27"/>
  <c r="L288" i="27"/>
  <c r="K288" i="27"/>
  <c r="J288" i="27"/>
  <c r="I288" i="27"/>
  <c r="H288" i="27"/>
  <c r="G288" i="27"/>
  <c r="F288" i="27"/>
  <c r="E288" i="27"/>
  <c r="D288" i="27"/>
  <c r="C288" i="27"/>
  <c r="N287" i="27"/>
  <c r="M287" i="27"/>
  <c r="L287" i="27"/>
  <c r="K287" i="27"/>
  <c r="J287" i="27"/>
  <c r="I287" i="27"/>
  <c r="H287" i="27"/>
  <c r="G287" i="27"/>
  <c r="F287" i="27"/>
  <c r="E287" i="27"/>
  <c r="D287" i="27"/>
  <c r="C287" i="27"/>
  <c r="N286" i="27"/>
  <c r="M286" i="27"/>
  <c r="L286" i="27"/>
  <c r="K286" i="27"/>
  <c r="J286" i="27"/>
  <c r="I286" i="27"/>
  <c r="H286" i="27"/>
  <c r="G286" i="27"/>
  <c r="F286" i="27"/>
  <c r="E286" i="27"/>
  <c r="D286" i="27"/>
  <c r="C286" i="27"/>
  <c r="N285" i="27"/>
  <c r="M285" i="27"/>
  <c r="L285" i="27"/>
  <c r="K285" i="27"/>
  <c r="J285" i="27"/>
  <c r="I285" i="27"/>
  <c r="H285" i="27"/>
  <c r="G285" i="27"/>
  <c r="F285" i="27"/>
  <c r="E285" i="27"/>
  <c r="D285" i="27"/>
  <c r="C285" i="27"/>
  <c r="A278" i="27"/>
  <c r="P278" i="27"/>
  <c r="O278" i="27"/>
  <c r="M283" i="27"/>
  <c r="K283" i="27"/>
  <c r="I283" i="27"/>
  <c r="G283" i="27"/>
  <c r="E283" i="27"/>
  <c r="D283" i="27"/>
  <c r="C283" i="27"/>
  <c r="M282" i="27"/>
  <c r="K282" i="27"/>
  <c r="I282" i="27"/>
  <c r="G282" i="27"/>
  <c r="E282" i="27"/>
  <c r="D282" i="27"/>
  <c r="C282" i="27"/>
  <c r="M281" i="27"/>
  <c r="K281" i="27"/>
  <c r="I281" i="27"/>
  <c r="G281" i="27"/>
  <c r="E281" i="27"/>
  <c r="D281" i="27"/>
  <c r="C281" i="27"/>
  <c r="M280" i="27"/>
  <c r="K280" i="27"/>
  <c r="I280" i="27"/>
  <c r="G280" i="27"/>
  <c r="E280" i="27"/>
  <c r="D280" i="27"/>
  <c r="C280" i="27"/>
  <c r="M279" i="27"/>
  <c r="K279" i="27"/>
  <c r="I279" i="27"/>
  <c r="G279" i="27"/>
  <c r="E279" i="27"/>
  <c r="D279" i="27"/>
  <c r="C279" i="27"/>
  <c r="Q272" i="27"/>
  <c r="A272" i="27"/>
  <c r="P272" i="27"/>
  <c r="O272" i="27"/>
  <c r="N277" i="27"/>
  <c r="N276" i="27"/>
  <c r="N275" i="27"/>
  <c r="N274" i="27"/>
  <c r="N273" i="27"/>
  <c r="L277" i="27"/>
  <c r="L276" i="27"/>
  <c r="L275" i="27"/>
  <c r="L274" i="27"/>
  <c r="L273" i="27"/>
  <c r="J277" i="27"/>
  <c r="J276" i="27"/>
  <c r="J275" i="27"/>
  <c r="J274" i="27"/>
  <c r="J273" i="27"/>
  <c r="H277" i="27"/>
  <c r="H276" i="27"/>
  <c r="H275" i="27"/>
  <c r="H274" i="27"/>
  <c r="H273" i="27"/>
  <c r="F277" i="27"/>
  <c r="F276" i="27"/>
  <c r="F275" i="27"/>
  <c r="F274" i="27"/>
  <c r="F273" i="27"/>
  <c r="D277" i="27"/>
  <c r="D276" i="27"/>
  <c r="D275" i="27"/>
  <c r="D274" i="27"/>
  <c r="D273" i="27"/>
  <c r="C277" i="27"/>
  <c r="C276" i="27"/>
  <c r="C275" i="27"/>
  <c r="C274" i="27"/>
  <c r="C273" i="27"/>
  <c r="E277" i="27"/>
  <c r="E276" i="27"/>
  <c r="E275" i="27"/>
  <c r="E274" i="27"/>
  <c r="E273" i="27"/>
  <c r="G277" i="27"/>
  <c r="G276" i="27"/>
  <c r="G275" i="27"/>
  <c r="G274" i="27"/>
  <c r="G273" i="27"/>
  <c r="I277" i="27"/>
  <c r="I276" i="27"/>
  <c r="I275" i="27"/>
  <c r="I274" i="27"/>
  <c r="I273" i="27"/>
  <c r="K277" i="27"/>
  <c r="K276" i="27"/>
  <c r="K275" i="27"/>
  <c r="K274" i="27"/>
  <c r="K273" i="27"/>
  <c r="M277" i="27"/>
  <c r="M276" i="27"/>
  <c r="M275" i="27"/>
  <c r="M274" i="27"/>
  <c r="M273" i="27"/>
  <c r="A266" i="27"/>
  <c r="P266" i="27"/>
  <c r="O266" i="27"/>
  <c r="D271" i="27"/>
  <c r="D270" i="27"/>
  <c r="D269" i="27"/>
  <c r="D268" i="27"/>
  <c r="D267" i="27"/>
  <c r="M271" i="27"/>
  <c r="M270" i="27"/>
  <c r="M269" i="27"/>
  <c r="M268" i="27"/>
  <c r="M267" i="27"/>
  <c r="K271" i="27"/>
  <c r="K270" i="27"/>
  <c r="K269" i="27"/>
  <c r="K268" i="27"/>
  <c r="K267" i="27"/>
  <c r="I271" i="27"/>
  <c r="I270" i="27"/>
  <c r="I269" i="27"/>
  <c r="I268" i="27"/>
  <c r="I267" i="27"/>
  <c r="G271" i="27"/>
  <c r="G270" i="27"/>
  <c r="G269" i="27"/>
  <c r="G268" i="27"/>
  <c r="G267" i="27"/>
  <c r="E271" i="27"/>
  <c r="E270" i="27"/>
  <c r="E269" i="27"/>
  <c r="E268" i="27"/>
  <c r="E267" i="27"/>
  <c r="C271" i="27"/>
  <c r="C270" i="27"/>
  <c r="C269" i="27"/>
  <c r="C268" i="27"/>
  <c r="C267" i="27"/>
  <c r="A260" i="27"/>
  <c r="P260" i="27"/>
  <c r="O260" i="27"/>
  <c r="Q260" i="27"/>
  <c r="N265" i="27"/>
  <c r="N264" i="27"/>
  <c r="N263" i="27"/>
  <c r="N262" i="27"/>
  <c r="N261" i="27"/>
  <c r="L265" i="27"/>
  <c r="L264" i="27"/>
  <c r="L263" i="27"/>
  <c r="L262" i="27"/>
  <c r="L261" i="27"/>
  <c r="J265" i="27"/>
  <c r="J264" i="27"/>
  <c r="J263" i="27"/>
  <c r="J262" i="27"/>
  <c r="J261" i="27"/>
  <c r="H265" i="27"/>
  <c r="H264" i="27"/>
  <c r="H263" i="27"/>
  <c r="H262" i="27"/>
  <c r="H261" i="27"/>
  <c r="F265" i="27"/>
  <c r="F264" i="27"/>
  <c r="F263" i="27"/>
  <c r="F262" i="27"/>
  <c r="F261" i="27"/>
  <c r="D265" i="27"/>
  <c r="D264" i="27"/>
  <c r="D263" i="27"/>
  <c r="D262" i="27"/>
  <c r="D261" i="27"/>
  <c r="M265" i="27"/>
  <c r="M264" i="27"/>
  <c r="M263" i="27"/>
  <c r="M262" i="27"/>
  <c r="M261" i="27"/>
  <c r="K265" i="27"/>
  <c r="K264" i="27"/>
  <c r="K263" i="27"/>
  <c r="K262" i="27"/>
  <c r="K261" i="27"/>
  <c r="I265" i="27"/>
  <c r="I264" i="27"/>
  <c r="I263" i="27"/>
  <c r="I262" i="27"/>
  <c r="I261" i="27"/>
  <c r="G265" i="27"/>
  <c r="G264" i="27"/>
  <c r="G263" i="27"/>
  <c r="G262" i="27"/>
  <c r="G261" i="27"/>
  <c r="E265" i="27"/>
  <c r="E264" i="27"/>
  <c r="E263" i="27"/>
  <c r="E262" i="27"/>
  <c r="E261" i="27"/>
  <c r="C265" i="27"/>
  <c r="C264" i="27"/>
  <c r="C263" i="27"/>
  <c r="C262" i="27"/>
  <c r="C261" i="27"/>
  <c r="A254" i="27"/>
  <c r="P254" i="27"/>
  <c r="O254" i="27"/>
  <c r="D259" i="27"/>
  <c r="D258" i="27"/>
  <c r="D257" i="27"/>
  <c r="D256" i="27"/>
  <c r="D255" i="27"/>
  <c r="M259" i="27"/>
  <c r="M258" i="27"/>
  <c r="M257" i="27"/>
  <c r="M256" i="27"/>
  <c r="M255" i="27"/>
  <c r="K259" i="27"/>
  <c r="K258" i="27"/>
  <c r="K257" i="27"/>
  <c r="K256" i="27"/>
  <c r="K255" i="27"/>
  <c r="I259" i="27"/>
  <c r="I258" i="27"/>
  <c r="I257" i="27"/>
  <c r="I256" i="27"/>
  <c r="I255" i="27"/>
  <c r="G259" i="27"/>
  <c r="G258" i="27"/>
  <c r="G257" i="27"/>
  <c r="G256" i="27"/>
  <c r="G255" i="27"/>
  <c r="E259" i="27"/>
  <c r="E258" i="27"/>
  <c r="E257" i="27"/>
  <c r="E256" i="27"/>
  <c r="E255" i="27"/>
  <c r="C259" i="27"/>
  <c r="C258" i="27"/>
  <c r="C257" i="27"/>
  <c r="C256" i="27"/>
  <c r="C255" i="27"/>
  <c r="A248" i="27"/>
  <c r="P248" i="27"/>
  <c r="O248" i="27"/>
  <c r="Q248" i="27"/>
  <c r="N253" i="27"/>
  <c r="N252" i="27"/>
  <c r="N251" i="27"/>
  <c r="N250" i="27"/>
  <c r="N249" i="27"/>
  <c r="L253" i="27"/>
  <c r="L252" i="27"/>
  <c r="L251" i="27"/>
  <c r="L250" i="27"/>
  <c r="L249" i="27"/>
  <c r="J253" i="27"/>
  <c r="J252" i="27"/>
  <c r="J251" i="27"/>
  <c r="J250" i="27"/>
  <c r="J249" i="27"/>
  <c r="H253" i="27"/>
  <c r="H252" i="27"/>
  <c r="H251" i="27"/>
  <c r="H250" i="27"/>
  <c r="H249" i="27"/>
  <c r="F253" i="27"/>
  <c r="F252" i="27"/>
  <c r="F251" i="27"/>
  <c r="F250" i="27"/>
  <c r="F249" i="27"/>
  <c r="D253" i="27"/>
  <c r="D252" i="27"/>
  <c r="D251" i="27"/>
  <c r="D250" i="27"/>
  <c r="D249" i="27"/>
  <c r="M253" i="27"/>
  <c r="M252" i="27"/>
  <c r="M251" i="27"/>
  <c r="M250" i="27"/>
  <c r="M249" i="27"/>
  <c r="K253" i="27"/>
  <c r="K252" i="27"/>
  <c r="K251" i="27"/>
  <c r="K250" i="27"/>
  <c r="K249" i="27"/>
  <c r="I253" i="27"/>
  <c r="I252" i="27"/>
  <c r="I251" i="27"/>
  <c r="I250" i="27"/>
  <c r="I249" i="27"/>
  <c r="G253" i="27"/>
  <c r="G252" i="27"/>
  <c r="G251" i="27"/>
  <c r="G250" i="27"/>
  <c r="G249" i="27"/>
  <c r="E253" i="27"/>
  <c r="E252" i="27"/>
  <c r="E251" i="27"/>
  <c r="E250" i="27"/>
  <c r="E249" i="27"/>
  <c r="C253" i="27"/>
  <c r="C252" i="27"/>
  <c r="C251" i="27"/>
  <c r="C250" i="27"/>
  <c r="C249" i="27"/>
  <c r="A242" i="27"/>
  <c r="P242" i="27"/>
  <c r="O242" i="27"/>
  <c r="N247" i="27"/>
  <c r="N246" i="27"/>
  <c r="N245" i="27"/>
  <c r="N244" i="27"/>
  <c r="N243" i="27"/>
  <c r="L247" i="27"/>
  <c r="L246" i="27"/>
  <c r="L245" i="27"/>
  <c r="L244" i="27"/>
  <c r="L243" i="27"/>
  <c r="J247" i="27"/>
  <c r="J246" i="27"/>
  <c r="J245" i="27"/>
  <c r="J244" i="27"/>
  <c r="J243" i="27"/>
  <c r="H247" i="27"/>
  <c r="H246" i="27"/>
  <c r="H245" i="27"/>
  <c r="H244" i="27"/>
  <c r="H243" i="27"/>
  <c r="F247" i="27"/>
  <c r="F246" i="27"/>
  <c r="F245" i="27"/>
  <c r="F244" i="27"/>
  <c r="F243" i="27"/>
  <c r="M247" i="27"/>
  <c r="M246" i="27"/>
  <c r="M245" i="27"/>
  <c r="M244" i="27"/>
  <c r="M243" i="27"/>
  <c r="K247" i="27"/>
  <c r="K246" i="27"/>
  <c r="K245" i="27"/>
  <c r="K244" i="27"/>
  <c r="K243" i="27"/>
  <c r="I247" i="27"/>
  <c r="I246" i="27"/>
  <c r="I245" i="27"/>
  <c r="I244" i="27"/>
  <c r="I243" i="27"/>
  <c r="G247" i="27"/>
  <c r="G246" i="27"/>
  <c r="G245" i="27"/>
  <c r="G244" i="27"/>
  <c r="G243" i="27"/>
  <c r="E247" i="27"/>
  <c r="E246" i="27"/>
  <c r="E245" i="27"/>
  <c r="E244" i="27"/>
  <c r="E243" i="27"/>
  <c r="C247" i="27"/>
  <c r="C246" i="27"/>
  <c r="C245" i="27"/>
  <c r="C244" i="27"/>
  <c r="C243" i="27"/>
  <c r="Q236" i="27"/>
  <c r="A236" i="27"/>
  <c r="P236" i="27"/>
  <c r="O236" i="27"/>
  <c r="N241" i="27"/>
  <c r="N240" i="27"/>
  <c r="N239" i="27"/>
  <c r="N238" i="27"/>
  <c r="N237" i="27"/>
  <c r="L241" i="27"/>
  <c r="L240" i="27"/>
  <c r="L239" i="27"/>
  <c r="L238" i="27"/>
  <c r="L237" i="27"/>
  <c r="J241" i="27"/>
  <c r="J240" i="27"/>
  <c r="J239" i="27"/>
  <c r="J238" i="27"/>
  <c r="J237" i="27"/>
  <c r="H241" i="27"/>
  <c r="H240" i="27"/>
  <c r="H239" i="27"/>
  <c r="H238" i="27"/>
  <c r="H237" i="27"/>
  <c r="F241" i="27"/>
  <c r="F240" i="27"/>
  <c r="F239" i="27"/>
  <c r="F238" i="27"/>
  <c r="F237" i="27"/>
  <c r="D241" i="27"/>
  <c r="D240" i="27"/>
  <c r="D239" i="27"/>
  <c r="D238" i="27"/>
  <c r="D237" i="27"/>
  <c r="M241" i="27"/>
  <c r="M240" i="27"/>
  <c r="M239" i="27"/>
  <c r="M238" i="27"/>
  <c r="M237" i="27"/>
  <c r="K241" i="27"/>
  <c r="K240" i="27"/>
  <c r="K239" i="27"/>
  <c r="K238" i="27"/>
  <c r="K237" i="27"/>
  <c r="I241" i="27"/>
  <c r="I240" i="27"/>
  <c r="I239" i="27"/>
  <c r="I238" i="27"/>
  <c r="I237" i="27"/>
  <c r="G241" i="27"/>
  <c r="G240" i="27"/>
  <c r="G239" i="27"/>
  <c r="G238" i="27"/>
  <c r="G237" i="27"/>
  <c r="E241" i="27"/>
  <c r="E240" i="27"/>
  <c r="E239" i="27"/>
  <c r="E238" i="27"/>
  <c r="E237" i="27"/>
  <c r="C241" i="27"/>
  <c r="C240" i="27"/>
  <c r="C239" i="27"/>
  <c r="C238" i="27"/>
  <c r="C237" i="27"/>
  <c r="A230" i="27"/>
  <c r="P230" i="27"/>
  <c r="O230" i="27"/>
  <c r="M235" i="27"/>
  <c r="M234" i="27"/>
  <c r="M233" i="27"/>
  <c r="M232" i="27"/>
  <c r="M231" i="27"/>
  <c r="K235" i="27"/>
  <c r="K234" i="27"/>
  <c r="K233" i="27"/>
  <c r="K232" i="27"/>
  <c r="K231" i="27"/>
  <c r="I235" i="27"/>
  <c r="I234" i="27"/>
  <c r="I233" i="27"/>
  <c r="I232" i="27"/>
  <c r="I231" i="27"/>
  <c r="G235" i="27"/>
  <c r="G234" i="27"/>
  <c r="G233" i="27"/>
  <c r="G232" i="27"/>
  <c r="G231" i="27"/>
  <c r="N235" i="27"/>
  <c r="L235" i="27"/>
  <c r="J235" i="27"/>
  <c r="H235" i="27"/>
  <c r="F235" i="27"/>
  <c r="N234" i="27"/>
  <c r="L234" i="27"/>
  <c r="J234" i="27"/>
  <c r="H234" i="27"/>
  <c r="F234" i="27"/>
  <c r="N233" i="27"/>
  <c r="L233" i="27"/>
  <c r="J233" i="27"/>
  <c r="H233" i="27"/>
  <c r="F233" i="27"/>
  <c r="N232" i="27"/>
  <c r="L232" i="27"/>
  <c r="J232" i="27"/>
  <c r="H232" i="27"/>
  <c r="F232" i="27"/>
  <c r="N231" i="27"/>
  <c r="L231" i="27"/>
  <c r="J231" i="27"/>
  <c r="H231" i="27"/>
  <c r="F231" i="27"/>
  <c r="E235" i="27"/>
  <c r="C235" i="27"/>
  <c r="E234" i="27"/>
  <c r="C234" i="27"/>
  <c r="E233" i="27"/>
  <c r="C233" i="27"/>
  <c r="E232" i="27"/>
  <c r="C232" i="27"/>
  <c r="E231" i="27"/>
  <c r="C231" i="27"/>
  <c r="D235" i="27"/>
  <c r="D234" i="27"/>
  <c r="D233" i="27"/>
  <c r="D232" i="27"/>
  <c r="D231" i="27"/>
  <c r="N229" i="27"/>
  <c r="A224" i="27"/>
  <c r="M229" i="27"/>
  <c r="L229" i="27"/>
  <c r="K229" i="27"/>
  <c r="J229" i="27"/>
  <c r="I229" i="27"/>
  <c r="H229" i="27"/>
  <c r="G229" i="27"/>
  <c r="F229" i="27"/>
  <c r="E229" i="27"/>
  <c r="D229" i="27"/>
  <c r="C229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Q224" i="27"/>
  <c r="P224" i="27"/>
  <c r="O224" i="27"/>
  <c r="N223" i="27"/>
  <c r="L223" i="27"/>
  <c r="J223" i="27"/>
  <c r="H223" i="27"/>
  <c r="F223" i="27"/>
  <c r="N222" i="27"/>
  <c r="L222" i="27"/>
  <c r="J222" i="27"/>
  <c r="H222" i="27"/>
  <c r="F222" i="27"/>
  <c r="N221" i="27"/>
  <c r="L221" i="27"/>
  <c r="J221" i="27"/>
  <c r="H221" i="27"/>
  <c r="F221" i="27"/>
  <c r="N220" i="27"/>
  <c r="L220" i="27"/>
  <c r="J220" i="27"/>
  <c r="H220" i="27"/>
  <c r="F220" i="27"/>
  <c r="N219" i="27"/>
  <c r="L219" i="27"/>
  <c r="J219" i="27"/>
  <c r="H219" i="27"/>
  <c r="F219" i="27"/>
  <c r="A218" i="27"/>
  <c r="M223" i="27"/>
  <c r="K223" i="27"/>
  <c r="I223" i="27"/>
  <c r="G223" i="27"/>
  <c r="M222" i="27"/>
  <c r="K222" i="27"/>
  <c r="I222" i="27"/>
  <c r="G222" i="27"/>
  <c r="M221" i="27"/>
  <c r="K221" i="27"/>
  <c r="I221" i="27"/>
  <c r="G221" i="27"/>
  <c r="M220" i="27"/>
  <c r="K220" i="27"/>
  <c r="I220" i="27"/>
  <c r="G220" i="27"/>
  <c r="M219" i="27"/>
  <c r="K219" i="27"/>
  <c r="I219" i="27"/>
  <c r="G219" i="27"/>
  <c r="P218" i="27"/>
  <c r="O218" i="27"/>
  <c r="E223" i="27"/>
  <c r="D223" i="27"/>
  <c r="C223" i="27"/>
  <c r="E222" i="27"/>
  <c r="D222" i="27"/>
  <c r="C222" i="27"/>
  <c r="E221" i="27"/>
  <c r="D221" i="27"/>
  <c r="C221" i="27"/>
  <c r="E220" i="27"/>
  <c r="D220" i="27"/>
  <c r="C220" i="27"/>
  <c r="E219" i="27"/>
  <c r="D219" i="27"/>
  <c r="C219" i="27"/>
  <c r="Q212" i="27"/>
  <c r="N217" i="27"/>
  <c r="L217" i="27"/>
  <c r="J217" i="27"/>
  <c r="H217" i="27"/>
  <c r="F217" i="27"/>
  <c r="D217" i="27"/>
  <c r="N216" i="27"/>
  <c r="L216" i="27"/>
  <c r="J216" i="27"/>
  <c r="H216" i="27"/>
  <c r="F216" i="27"/>
  <c r="D216" i="27"/>
  <c r="N215" i="27"/>
  <c r="L215" i="27"/>
  <c r="J215" i="27"/>
  <c r="H215" i="27"/>
  <c r="F215" i="27"/>
  <c r="D215" i="27"/>
  <c r="N214" i="27"/>
  <c r="L214" i="27"/>
  <c r="J214" i="27"/>
  <c r="H214" i="27"/>
  <c r="F214" i="27"/>
  <c r="D214" i="27"/>
  <c r="N213" i="27"/>
  <c r="L213" i="27"/>
  <c r="J213" i="27"/>
  <c r="H213" i="27"/>
  <c r="F213" i="27"/>
  <c r="D213" i="27"/>
  <c r="N211" i="27"/>
  <c r="L211" i="27"/>
  <c r="J211" i="27"/>
  <c r="H211" i="27"/>
  <c r="F211" i="27"/>
  <c r="N210" i="27"/>
  <c r="L210" i="27"/>
  <c r="J210" i="27"/>
  <c r="H210" i="27"/>
  <c r="F210" i="27"/>
  <c r="N209" i="27"/>
  <c r="L209" i="27"/>
  <c r="J209" i="27"/>
  <c r="H209" i="27"/>
  <c r="F209" i="27"/>
  <c r="N208" i="27"/>
  <c r="L208" i="27"/>
  <c r="J208" i="27"/>
  <c r="H208" i="27"/>
  <c r="F208" i="27"/>
  <c r="N207" i="27"/>
  <c r="L207" i="27"/>
  <c r="J207" i="27"/>
  <c r="H207" i="27"/>
  <c r="F207" i="27"/>
  <c r="Q206" i="27"/>
  <c r="A206" i="27"/>
  <c r="P206" i="27"/>
  <c r="O206" i="27"/>
  <c r="M211" i="27"/>
  <c r="K211" i="27"/>
  <c r="I211" i="27"/>
  <c r="G211" i="27"/>
  <c r="E211" i="27"/>
  <c r="D211" i="27"/>
  <c r="C211" i="27"/>
  <c r="M210" i="27"/>
  <c r="K210" i="27"/>
  <c r="I210" i="27"/>
  <c r="G210" i="27"/>
  <c r="E210" i="27"/>
  <c r="D210" i="27"/>
  <c r="C210" i="27"/>
  <c r="M209" i="27"/>
  <c r="K209" i="27"/>
  <c r="I209" i="27"/>
  <c r="G209" i="27"/>
  <c r="E209" i="27"/>
  <c r="D209" i="27"/>
  <c r="C209" i="27"/>
  <c r="M208" i="27"/>
  <c r="K208" i="27"/>
  <c r="I208" i="27"/>
  <c r="G208" i="27"/>
  <c r="E208" i="27"/>
  <c r="D208" i="27"/>
  <c r="C208" i="27"/>
  <c r="M207" i="27"/>
  <c r="K207" i="27"/>
  <c r="I207" i="27"/>
  <c r="G207" i="27"/>
  <c r="E207" i="27"/>
  <c r="D207" i="27"/>
  <c r="C207" i="27"/>
  <c r="Q200" i="27"/>
  <c r="A200" i="27"/>
  <c r="P200" i="27"/>
  <c r="O200" i="27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A194" i="27"/>
  <c r="P194" i="27"/>
  <c r="O194" i="27"/>
  <c r="A188" i="27"/>
  <c r="P188" i="27"/>
  <c r="O188" i="27"/>
  <c r="Q188" i="27"/>
  <c r="A182" i="27"/>
  <c r="P182" i="27"/>
  <c r="O182" i="27"/>
  <c r="Q176" i="27"/>
  <c r="A176" i="27"/>
  <c r="P176" i="27"/>
  <c r="O176" i="27"/>
  <c r="A164" i="27"/>
  <c r="O164" i="27"/>
  <c r="A170" i="27"/>
  <c r="O170" i="27"/>
  <c r="P170" i="27"/>
  <c r="Q170" i="27"/>
  <c r="N175" i="27"/>
  <c r="L175" i="27"/>
  <c r="J175" i="27"/>
  <c r="H175" i="27"/>
  <c r="F175" i="27"/>
  <c r="N174" i="27"/>
  <c r="L174" i="27"/>
  <c r="J174" i="27"/>
  <c r="H174" i="27"/>
  <c r="F174" i="27"/>
  <c r="N173" i="27"/>
  <c r="L173" i="27"/>
  <c r="J173" i="27"/>
  <c r="H173" i="27"/>
  <c r="F173" i="27"/>
  <c r="N172" i="27"/>
  <c r="L172" i="27"/>
  <c r="J172" i="27"/>
  <c r="H172" i="27"/>
  <c r="F172" i="27"/>
  <c r="N171" i="27"/>
  <c r="L171" i="27"/>
  <c r="J171" i="27"/>
  <c r="H171" i="27"/>
  <c r="F171" i="27"/>
  <c r="Q146" i="27"/>
  <c r="A146" i="27"/>
  <c r="P146" i="27"/>
  <c r="O146" i="27"/>
  <c r="P164" i="27"/>
  <c r="Q164" i="27"/>
  <c r="V158" i="27"/>
  <c r="V152" i="27"/>
  <c r="U158" i="27"/>
  <c r="U152" i="27"/>
  <c r="V164" i="27"/>
  <c r="U164" i="27"/>
  <c r="N169" i="27"/>
  <c r="L169" i="27"/>
  <c r="J169" i="27"/>
  <c r="H169" i="27"/>
  <c r="F169" i="27"/>
  <c r="N168" i="27"/>
  <c r="L168" i="27"/>
  <c r="J168" i="27"/>
  <c r="H168" i="27"/>
  <c r="F168" i="27"/>
  <c r="N167" i="27"/>
  <c r="L167" i="27"/>
  <c r="J167" i="27"/>
  <c r="H167" i="27"/>
  <c r="F167" i="27"/>
  <c r="N166" i="27"/>
  <c r="L166" i="27"/>
  <c r="J166" i="27"/>
  <c r="H166" i="27"/>
  <c r="F166" i="27"/>
  <c r="N165" i="27"/>
  <c r="L165" i="27"/>
  <c r="J165" i="27"/>
  <c r="H165" i="27"/>
  <c r="F165" i="27"/>
  <c r="V140" i="27"/>
  <c r="V134" i="27"/>
  <c r="U134" i="27"/>
  <c r="U140" i="27"/>
  <c r="V146" i="27"/>
  <c r="U146" i="27"/>
  <c r="V128" i="27"/>
  <c r="U128" i="27"/>
  <c r="V122" i="27"/>
  <c r="U122" i="27"/>
  <c r="V116" i="27"/>
  <c r="U116" i="27"/>
  <c r="V110" i="27"/>
  <c r="U110" i="27"/>
  <c r="V104" i="27"/>
  <c r="U104" i="27"/>
  <c r="V98" i="27"/>
  <c r="U98" i="27"/>
  <c r="V92" i="27"/>
  <c r="U92" i="27"/>
  <c r="V86" i="27"/>
  <c r="U86" i="27"/>
  <c r="V80" i="27"/>
  <c r="U80" i="27"/>
  <c r="V74" i="27"/>
  <c r="U74" i="27"/>
  <c r="V68" i="27"/>
  <c r="U68" i="27"/>
  <c r="V62" i="27"/>
  <c r="U62" i="27"/>
  <c r="V50" i="27"/>
  <c r="U50" i="27"/>
  <c r="V44" i="27"/>
  <c r="U44" i="27"/>
  <c r="V38" i="27"/>
  <c r="U38" i="27"/>
  <c r="N145" i="27"/>
  <c r="L145" i="27"/>
  <c r="J145" i="27"/>
  <c r="H145" i="27"/>
  <c r="F145" i="27"/>
  <c r="N144" i="27"/>
  <c r="L144" i="27"/>
  <c r="J144" i="27"/>
  <c r="H144" i="27"/>
  <c r="F144" i="27"/>
  <c r="N143" i="27"/>
  <c r="L143" i="27"/>
  <c r="J143" i="27"/>
  <c r="H143" i="27"/>
  <c r="F143" i="27"/>
  <c r="N142" i="27"/>
  <c r="L142" i="27"/>
  <c r="J142" i="27"/>
  <c r="H142" i="27"/>
  <c r="F142" i="27"/>
  <c r="N141" i="27"/>
  <c r="L141" i="27"/>
  <c r="J141" i="27"/>
  <c r="H141" i="27"/>
  <c r="F141" i="27"/>
  <c r="M169" i="27"/>
  <c r="K169" i="27"/>
  <c r="I169" i="27"/>
  <c r="G169" i="27"/>
  <c r="E169" i="27"/>
  <c r="C169" i="27"/>
  <c r="M168" i="27"/>
  <c r="K168" i="27"/>
  <c r="I168" i="27"/>
  <c r="G168" i="27"/>
  <c r="E168" i="27"/>
  <c r="C168" i="27"/>
  <c r="M167" i="27"/>
  <c r="K167" i="27"/>
  <c r="I167" i="27"/>
  <c r="G167" i="27"/>
  <c r="E167" i="27"/>
  <c r="C167" i="27"/>
  <c r="M166" i="27"/>
  <c r="K166" i="27"/>
  <c r="I166" i="27"/>
  <c r="G166" i="27"/>
  <c r="E166" i="27"/>
  <c r="C166" i="27"/>
  <c r="M165" i="27"/>
  <c r="K165" i="27"/>
  <c r="I165" i="27"/>
  <c r="G165" i="27"/>
  <c r="E165" i="27"/>
  <c r="C165" i="27"/>
  <c r="M181" i="27"/>
  <c r="K181" i="27"/>
  <c r="I181" i="27"/>
  <c r="G181" i="27"/>
  <c r="E181" i="27"/>
  <c r="C181" i="27"/>
  <c r="M180" i="27"/>
  <c r="K180" i="27"/>
  <c r="I180" i="27"/>
  <c r="G180" i="27"/>
  <c r="E180" i="27"/>
  <c r="C180" i="27"/>
  <c r="M179" i="27"/>
  <c r="K179" i="27"/>
  <c r="I179" i="27"/>
  <c r="G179" i="27"/>
  <c r="E179" i="27"/>
  <c r="C179" i="27"/>
  <c r="M178" i="27"/>
  <c r="K178" i="27"/>
  <c r="I178" i="27"/>
  <c r="G178" i="27"/>
  <c r="E178" i="27"/>
  <c r="C178" i="27"/>
  <c r="M177" i="27"/>
  <c r="K177" i="27"/>
  <c r="I177" i="27"/>
  <c r="G177" i="27"/>
  <c r="E177" i="27"/>
  <c r="C177" i="27"/>
  <c r="M187" i="27"/>
  <c r="K187" i="27"/>
  <c r="I187" i="27"/>
  <c r="G187" i="27"/>
  <c r="E187" i="27"/>
  <c r="C187" i="27"/>
  <c r="M186" i="27"/>
  <c r="K186" i="27"/>
  <c r="I186" i="27"/>
  <c r="G186" i="27"/>
  <c r="E186" i="27"/>
  <c r="C186" i="27"/>
  <c r="M185" i="27"/>
  <c r="K185" i="27"/>
  <c r="I185" i="27"/>
  <c r="G185" i="27"/>
  <c r="E185" i="27"/>
  <c r="C185" i="27"/>
  <c r="M184" i="27"/>
  <c r="K184" i="27"/>
  <c r="I184" i="27"/>
  <c r="G184" i="27"/>
  <c r="E184" i="27"/>
  <c r="C184" i="27"/>
  <c r="M183" i="27"/>
  <c r="K183" i="27"/>
  <c r="I183" i="27"/>
  <c r="G183" i="27"/>
  <c r="E183" i="27"/>
  <c r="C183" i="27"/>
  <c r="N193" i="27"/>
  <c r="M193" i="27"/>
  <c r="L193" i="27"/>
  <c r="K193" i="27"/>
  <c r="J193" i="27"/>
  <c r="I193" i="27"/>
  <c r="H193" i="27"/>
  <c r="G193" i="27"/>
  <c r="F193" i="27"/>
  <c r="E193" i="27"/>
  <c r="D193" i="27"/>
  <c r="C193" i="27"/>
  <c r="N192" i="27"/>
  <c r="M192" i="27"/>
  <c r="L192" i="27"/>
  <c r="K192" i="27"/>
  <c r="J192" i="27"/>
  <c r="I192" i="27"/>
  <c r="H192" i="27"/>
  <c r="G192" i="27"/>
  <c r="F192" i="27"/>
  <c r="E192" i="27"/>
  <c r="D192" i="27"/>
  <c r="C192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M199" i="27"/>
  <c r="M198" i="27"/>
  <c r="M197" i="27"/>
  <c r="M196" i="27"/>
  <c r="M195" i="27"/>
  <c r="K199" i="27"/>
  <c r="K198" i="27"/>
  <c r="K197" i="27"/>
  <c r="K196" i="27"/>
  <c r="K195" i="27"/>
  <c r="I199" i="27"/>
  <c r="I198" i="27"/>
  <c r="I197" i="27"/>
  <c r="I196" i="27"/>
  <c r="I195" i="27"/>
  <c r="G199" i="27"/>
  <c r="G198" i="27"/>
  <c r="G197" i="27"/>
  <c r="G196" i="27"/>
  <c r="G195" i="27"/>
  <c r="E199" i="27"/>
  <c r="E198" i="27"/>
  <c r="E197" i="27"/>
  <c r="E196" i="27"/>
  <c r="E195" i="27"/>
  <c r="C199" i="27"/>
  <c r="C198" i="27"/>
  <c r="C197" i="27"/>
  <c r="C196" i="27"/>
  <c r="C195" i="27"/>
  <c r="D199" i="27"/>
  <c r="D198" i="27"/>
  <c r="D197" i="27"/>
  <c r="D196" i="27"/>
  <c r="D195" i="27"/>
  <c r="D187" i="27"/>
  <c r="D186" i="27"/>
  <c r="D185" i="27"/>
  <c r="D184" i="27"/>
  <c r="D183" i="27"/>
  <c r="N187" i="27"/>
  <c r="L187" i="27"/>
  <c r="J187" i="27"/>
  <c r="H187" i="27"/>
  <c r="F187" i="27"/>
  <c r="N186" i="27"/>
  <c r="L186" i="27"/>
  <c r="J186" i="27"/>
  <c r="H186" i="27"/>
  <c r="F186" i="27"/>
  <c r="N185" i="27"/>
  <c r="L185" i="27"/>
  <c r="J185" i="27"/>
  <c r="H185" i="27"/>
  <c r="F185" i="27"/>
  <c r="N184" i="27"/>
  <c r="L184" i="27"/>
  <c r="J184" i="27"/>
  <c r="H184" i="27"/>
  <c r="F184" i="27"/>
  <c r="N183" i="27"/>
  <c r="L183" i="27"/>
  <c r="J183" i="27"/>
  <c r="H183" i="27"/>
  <c r="F183" i="27"/>
  <c r="N181" i="27"/>
  <c r="L181" i="27"/>
  <c r="J181" i="27"/>
  <c r="H181" i="27"/>
  <c r="F181" i="27"/>
  <c r="D181" i="27"/>
  <c r="N180" i="27"/>
  <c r="L180" i="27"/>
  <c r="J180" i="27"/>
  <c r="H180" i="27"/>
  <c r="F180" i="27"/>
  <c r="D180" i="27"/>
  <c r="N179" i="27"/>
  <c r="L179" i="27"/>
  <c r="J179" i="27"/>
  <c r="H179" i="27"/>
  <c r="F179" i="27"/>
  <c r="D179" i="27"/>
  <c r="N178" i="27"/>
  <c r="L178" i="27"/>
  <c r="J178" i="27"/>
  <c r="H178" i="27"/>
  <c r="F178" i="27"/>
  <c r="D178" i="27"/>
  <c r="N177" i="27"/>
  <c r="L177" i="27"/>
  <c r="J177" i="27"/>
  <c r="H177" i="27"/>
  <c r="F177" i="27"/>
  <c r="D177" i="27"/>
  <c r="M175" i="27"/>
  <c r="K175" i="27"/>
  <c r="I175" i="27"/>
  <c r="G175" i="27"/>
  <c r="E175" i="27"/>
  <c r="D175" i="27"/>
  <c r="C175" i="27"/>
  <c r="M174" i="27"/>
  <c r="K174" i="27"/>
  <c r="I174" i="27"/>
  <c r="G174" i="27"/>
  <c r="E174" i="27"/>
  <c r="D174" i="27"/>
  <c r="C174" i="27"/>
  <c r="M173" i="27"/>
  <c r="K173" i="27"/>
  <c r="I173" i="27"/>
  <c r="G173" i="27"/>
  <c r="E173" i="27"/>
  <c r="D173" i="27"/>
  <c r="C173" i="27"/>
  <c r="M172" i="27"/>
  <c r="K172" i="27"/>
  <c r="I172" i="27"/>
  <c r="G172" i="27"/>
  <c r="E172" i="27"/>
  <c r="D172" i="27"/>
  <c r="C172" i="27"/>
  <c r="M171" i="27"/>
  <c r="K171" i="27"/>
  <c r="I171" i="27"/>
  <c r="G171" i="27"/>
  <c r="E171" i="27"/>
  <c r="D171" i="27"/>
  <c r="C171" i="27"/>
  <c r="D169" i="27"/>
  <c r="D168" i="27"/>
  <c r="D167" i="27"/>
  <c r="D166" i="27"/>
  <c r="D165" i="27"/>
  <c r="N163" i="27"/>
  <c r="A158" i="27"/>
  <c r="M163" i="27"/>
  <c r="L163" i="27"/>
  <c r="K163" i="27"/>
  <c r="J163" i="27"/>
  <c r="I163" i="27"/>
  <c r="H163" i="27"/>
  <c r="G163" i="27"/>
  <c r="F163" i="27"/>
  <c r="E163" i="27"/>
  <c r="D163" i="27"/>
  <c r="C163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A152" i="27"/>
  <c r="M157" i="27"/>
  <c r="K157" i="27"/>
  <c r="I157" i="27"/>
  <c r="G157" i="27"/>
  <c r="E157" i="27"/>
  <c r="D157" i="27"/>
  <c r="C157" i="27"/>
  <c r="M156" i="27"/>
  <c r="K156" i="27"/>
  <c r="I156" i="27"/>
  <c r="G156" i="27"/>
  <c r="E156" i="27"/>
  <c r="D156" i="27"/>
  <c r="C156" i="27"/>
  <c r="M155" i="27"/>
  <c r="K155" i="27"/>
  <c r="I155" i="27"/>
  <c r="G155" i="27"/>
  <c r="E155" i="27"/>
  <c r="D155" i="27"/>
  <c r="C155" i="27"/>
  <c r="M154" i="27"/>
  <c r="K154" i="27"/>
  <c r="I154" i="27"/>
  <c r="G154" i="27"/>
  <c r="E154" i="27"/>
  <c r="D154" i="27"/>
  <c r="C154" i="27"/>
  <c r="M153" i="27"/>
  <c r="K153" i="27"/>
  <c r="I153" i="27"/>
  <c r="G153" i="27"/>
  <c r="E153" i="27"/>
  <c r="D153" i="27"/>
  <c r="C153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A140" i="27"/>
  <c r="M164" i="27"/>
  <c r="N164" i="27" a="1"/>
  <c r="N164" i="27"/>
  <c r="K164" i="27"/>
  <c r="L164" i="27" a="1"/>
  <c r="L164" i="27"/>
  <c r="I164" i="27"/>
  <c r="J164" i="27" a="1"/>
  <c r="J164" i="27"/>
  <c r="G164" i="27"/>
  <c r="H164" i="27" a="1"/>
  <c r="H164" i="27"/>
  <c r="E164" i="27"/>
  <c r="F164" i="27" a="1"/>
  <c r="F164" i="27"/>
  <c r="C164" i="27"/>
  <c r="D164" i="27" a="1"/>
  <c r="D164" i="27"/>
  <c r="A350" i="27"/>
  <c r="M355" i="27"/>
  <c r="K355" i="27"/>
  <c r="I355" i="27"/>
  <c r="G355" i="27"/>
  <c r="E355" i="27"/>
  <c r="D355" i="27"/>
  <c r="C355" i="27"/>
  <c r="M354" i="27"/>
  <c r="K354" i="27"/>
  <c r="I354" i="27"/>
  <c r="G354" i="27"/>
  <c r="E354" i="27"/>
  <c r="D354" i="27"/>
  <c r="C354" i="27"/>
  <c r="M353" i="27"/>
  <c r="K353" i="27"/>
  <c r="I353" i="27"/>
  <c r="G353" i="27"/>
  <c r="E353" i="27"/>
  <c r="D353" i="27"/>
  <c r="C353" i="27"/>
  <c r="M352" i="27"/>
  <c r="K352" i="27"/>
  <c r="I352" i="27"/>
  <c r="G352" i="27"/>
  <c r="E352" i="27"/>
  <c r="D352" i="27"/>
  <c r="C352" i="27"/>
  <c r="M351" i="27"/>
  <c r="K351" i="27"/>
  <c r="I351" i="27"/>
  <c r="G351" i="27"/>
  <c r="E351" i="27"/>
  <c r="D351" i="27"/>
  <c r="C351" i="27"/>
  <c r="R350" i="27"/>
  <c r="P350" i="27"/>
  <c r="O350" i="27"/>
  <c r="M350" i="27"/>
  <c r="N350" i="27" a="1"/>
  <c r="N350" i="27"/>
  <c r="K350" i="27"/>
  <c r="L350" i="27" a="1"/>
  <c r="L350" i="27"/>
  <c r="I350" i="27"/>
  <c r="J350" i="27" a="1"/>
  <c r="J350" i="27"/>
  <c r="G350" i="27"/>
  <c r="H350" i="27" a="1"/>
  <c r="H350" i="27"/>
  <c r="E350" i="27"/>
  <c r="F350" i="27" a="1"/>
  <c r="F350" i="27"/>
  <c r="C350" i="27"/>
  <c r="D350" i="27" a="1"/>
  <c r="D350" i="27"/>
  <c r="M344" i="27"/>
  <c r="N344" i="27" a="1"/>
  <c r="N344" i="27"/>
  <c r="K344" i="27"/>
  <c r="L344" i="27" a="1"/>
  <c r="L344" i="27"/>
  <c r="I344" i="27"/>
  <c r="J344" i="27" a="1"/>
  <c r="J344" i="27"/>
  <c r="G344" i="27"/>
  <c r="H344" i="27" a="1"/>
  <c r="H344" i="27"/>
  <c r="E344" i="27"/>
  <c r="F344" i="27" a="1"/>
  <c r="F344" i="27"/>
  <c r="C344" i="27"/>
  <c r="D344" i="27" a="1"/>
  <c r="D344" i="27"/>
  <c r="D343" i="27"/>
  <c r="D342" i="27"/>
  <c r="D341" i="27"/>
  <c r="D340" i="27"/>
  <c r="D339" i="27"/>
  <c r="M338" i="27"/>
  <c r="N338" i="27" a="1"/>
  <c r="N338" i="27"/>
  <c r="K338" i="27"/>
  <c r="L338" i="27" a="1"/>
  <c r="L338" i="27"/>
  <c r="I338" i="27"/>
  <c r="J338" i="27" a="1"/>
  <c r="J338" i="27"/>
  <c r="G338" i="27"/>
  <c r="H338" i="27" a="1"/>
  <c r="H338" i="27"/>
  <c r="E338" i="27"/>
  <c r="F338" i="27" a="1"/>
  <c r="F338" i="27"/>
  <c r="C338" i="27"/>
  <c r="D338" i="27" a="1"/>
  <c r="D338" i="27"/>
  <c r="M332" i="27"/>
  <c r="N332" i="27" a="1"/>
  <c r="N332" i="27"/>
  <c r="K332" i="27"/>
  <c r="L332" i="27" a="1"/>
  <c r="L332" i="27"/>
  <c r="I332" i="27"/>
  <c r="J332" i="27" a="1"/>
  <c r="J332" i="27"/>
  <c r="G332" i="27"/>
  <c r="H332" i="27" a="1"/>
  <c r="H332" i="27"/>
  <c r="E332" i="27"/>
  <c r="F332" i="27" a="1"/>
  <c r="F332" i="27"/>
  <c r="C332" i="27"/>
  <c r="D332" i="27" a="1"/>
  <c r="D332" i="27"/>
  <c r="M326" i="27"/>
  <c r="N326" i="27" a="1"/>
  <c r="N326" i="27"/>
  <c r="K326" i="27"/>
  <c r="L326" i="27" a="1"/>
  <c r="L326" i="27"/>
  <c r="I326" i="27"/>
  <c r="J326" i="27" a="1"/>
  <c r="J326" i="27"/>
  <c r="G326" i="27"/>
  <c r="H326" i="27" a="1"/>
  <c r="H326" i="27"/>
  <c r="E326" i="27"/>
  <c r="F326" i="27" a="1"/>
  <c r="F326" i="27"/>
  <c r="C326" i="27"/>
  <c r="D326" i="27" a="1"/>
  <c r="D326" i="27"/>
  <c r="M320" i="27"/>
  <c r="N320" i="27" a="1"/>
  <c r="N320" i="27"/>
  <c r="K320" i="27"/>
  <c r="L320" i="27" a="1"/>
  <c r="L320" i="27"/>
  <c r="I320" i="27"/>
  <c r="J320" i="27" a="1"/>
  <c r="J320" i="27"/>
  <c r="G320" i="27"/>
  <c r="H320" i="27" a="1"/>
  <c r="H320" i="27"/>
  <c r="E320" i="27"/>
  <c r="F320" i="27" a="1"/>
  <c r="F320" i="27"/>
  <c r="C320" i="27"/>
  <c r="D320" i="27" a="1"/>
  <c r="D320" i="27"/>
  <c r="M314" i="27"/>
  <c r="N314" i="27" a="1"/>
  <c r="N314" i="27"/>
  <c r="K314" i="27"/>
  <c r="L314" i="27" a="1"/>
  <c r="L314" i="27"/>
  <c r="I314" i="27"/>
  <c r="J314" i="27" a="1"/>
  <c r="J314" i="27"/>
  <c r="G314" i="27"/>
  <c r="H314" i="27" a="1"/>
  <c r="H314" i="27"/>
  <c r="E314" i="27"/>
  <c r="F314" i="27" a="1"/>
  <c r="F314" i="27"/>
  <c r="C314" i="27"/>
  <c r="D314" i="27" a="1"/>
  <c r="D314" i="27"/>
  <c r="M308" i="27"/>
  <c r="N308" i="27" a="1"/>
  <c r="N308" i="27"/>
  <c r="K308" i="27"/>
  <c r="L308" i="27" a="1"/>
  <c r="L308" i="27"/>
  <c r="I308" i="27"/>
  <c r="J308" i="27" a="1"/>
  <c r="J308" i="27"/>
  <c r="G308" i="27"/>
  <c r="H308" i="27" a="1"/>
  <c r="H308" i="27"/>
  <c r="E308" i="27"/>
  <c r="F308" i="27" a="1"/>
  <c r="F308" i="27"/>
  <c r="C308" i="27"/>
  <c r="D308" i="27" a="1"/>
  <c r="D308" i="27"/>
  <c r="M302" i="27"/>
  <c r="N302" i="27" a="1"/>
  <c r="N302" i="27"/>
  <c r="K302" i="27"/>
  <c r="L302" i="27" a="1"/>
  <c r="L302" i="27"/>
  <c r="I302" i="27"/>
  <c r="J302" i="27" a="1"/>
  <c r="J302" i="27"/>
  <c r="G302" i="27"/>
  <c r="H302" i="27" a="1"/>
  <c r="H302" i="27"/>
  <c r="E302" i="27"/>
  <c r="F302" i="27" a="1"/>
  <c r="F302" i="27"/>
  <c r="C302" i="27"/>
  <c r="D302" i="27" a="1"/>
  <c r="D302" i="27"/>
  <c r="M296" i="27"/>
  <c r="N296" i="27" a="1"/>
  <c r="N296" i="27"/>
  <c r="K296" i="27"/>
  <c r="L296" i="27" a="1"/>
  <c r="L296" i="27"/>
  <c r="I296" i="27"/>
  <c r="J296" i="27" a="1"/>
  <c r="J296" i="27"/>
  <c r="G296" i="27"/>
  <c r="H296" i="27" a="1"/>
  <c r="H296" i="27"/>
  <c r="E296" i="27"/>
  <c r="F296" i="27" a="1"/>
  <c r="F296" i="27"/>
  <c r="C296" i="27"/>
  <c r="D296" i="27" a="1"/>
  <c r="D296" i="27"/>
  <c r="M290" i="27"/>
  <c r="N290" i="27" a="1"/>
  <c r="N290" i="27"/>
  <c r="K290" i="27"/>
  <c r="L290" i="27" a="1"/>
  <c r="L290" i="27"/>
  <c r="I290" i="27"/>
  <c r="J290" i="27" a="1"/>
  <c r="J290" i="27"/>
  <c r="G290" i="27"/>
  <c r="H290" i="27" a="1"/>
  <c r="H290" i="27"/>
  <c r="E290" i="27"/>
  <c r="F290" i="27" a="1"/>
  <c r="F290" i="27"/>
  <c r="C290" i="27"/>
  <c r="D290" i="27" a="1"/>
  <c r="D290" i="27"/>
  <c r="M284" i="27"/>
  <c r="N284" i="27" a="1"/>
  <c r="N284" i="27"/>
  <c r="K284" i="27"/>
  <c r="L284" i="27" a="1"/>
  <c r="L284" i="27"/>
  <c r="I284" i="27"/>
  <c r="J284" i="27" a="1"/>
  <c r="J284" i="27"/>
  <c r="G284" i="27"/>
  <c r="H284" i="27" a="1"/>
  <c r="H284" i="27"/>
  <c r="E284" i="27"/>
  <c r="F284" i="27" a="1"/>
  <c r="F284" i="27"/>
  <c r="C284" i="27"/>
  <c r="D284" i="27" a="1"/>
  <c r="D284" i="27"/>
  <c r="M278" i="27"/>
  <c r="N278" i="27" a="1"/>
  <c r="N278" i="27"/>
  <c r="K278" i="27"/>
  <c r="L278" i="27" a="1"/>
  <c r="L278" i="27"/>
  <c r="I278" i="27"/>
  <c r="J278" i="27" a="1"/>
  <c r="J278" i="27"/>
  <c r="G278" i="27"/>
  <c r="H278" i="27" a="1"/>
  <c r="H278" i="27"/>
  <c r="E278" i="27"/>
  <c r="F278" i="27" a="1"/>
  <c r="F278" i="27"/>
  <c r="C278" i="27"/>
  <c r="D278" i="27" a="1"/>
  <c r="D278" i="27"/>
  <c r="M272" i="27"/>
  <c r="N272" i="27" a="1"/>
  <c r="N272" i="27"/>
  <c r="K272" i="27"/>
  <c r="L272" i="27" a="1"/>
  <c r="L272" i="27"/>
  <c r="I272" i="27"/>
  <c r="J272" i="27" a="1"/>
  <c r="J272" i="27"/>
  <c r="G272" i="27"/>
  <c r="H272" i="27" a="1"/>
  <c r="H272" i="27"/>
  <c r="E272" i="27"/>
  <c r="F272" i="27" a="1"/>
  <c r="F272" i="27"/>
  <c r="C272" i="27"/>
  <c r="D272" i="27" a="1"/>
  <c r="D272" i="27"/>
  <c r="M266" i="27"/>
  <c r="N266" i="27" a="1"/>
  <c r="N266" i="27"/>
  <c r="K266" i="27"/>
  <c r="L266" i="27" a="1"/>
  <c r="L266" i="27"/>
  <c r="I266" i="27"/>
  <c r="J266" i="27" a="1"/>
  <c r="J266" i="27"/>
  <c r="G266" i="27"/>
  <c r="H266" i="27" a="1"/>
  <c r="H266" i="27"/>
  <c r="E266" i="27"/>
  <c r="F266" i="27" a="1"/>
  <c r="F266" i="27"/>
  <c r="C266" i="27"/>
  <c r="D266" i="27" a="1"/>
  <c r="D266" i="27"/>
  <c r="M260" i="27"/>
  <c r="N260" i="27" a="1"/>
  <c r="N260" i="27"/>
  <c r="K260" i="27"/>
  <c r="L260" i="27" a="1"/>
  <c r="L260" i="27"/>
  <c r="I260" i="27"/>
  <c r="J260" i="27" a="1"/>
  <c r="J260" i="27"/>
  <c r="G260" i="27"/>
  <c r="H260" i="27" a="1"/>
  <c r="H260" i="27"/>
  <c r="E260" i="27"/>
  <c r="F260" i="27" a="1"/>
  <c r="F260" i="27"/>
  <c r="C260" i="27"/>
  <c r="D260" i="27" a="1"/>
  <c r="D260" i="27"/>
  <c r="M254" i="27"/>
  <c r="N254" i="27" a="1"/>
  <c r="N254" i="27"/>
  <c r="K254" i="27"/>
  <c r="L254" i="27" a="1"/>
  <c r="L254" i="27"/>
  <c r="I254" i="27"/>
  <c r="J254" i="27" a="1"/>
  <c r="J254" i="27"/>
  <c r="G254" i="27"/>
  <c r="H254" i="27" a="1"/>
  <c r="H254" i="27"/>
  <c r="E254" i="27"/>
  <c r="F254" i="27" a="1"/>
  <c r="F254" i="27"/>
  <c r="C254" i="27"/>
  <c r="D254" i="27" a="1"/>
  <c r="D254" i="27"/>
  <c r="M248" i="27"/>
  <c r="N248" i="27" a="1"/>
  <c r="N248" i="27"/>
  <c r="K248" i="27"/>
  <c r="L248" i="27" a="1"/>
  <c r="L248" i="27"/>
  <c r="I248" i="27"/>
  <c r="J248" i="27" a="1"/>
  <c r="J248" i="27"/>
  <c r="G248" i="27"/>
  <c r="H248" i="27" a="1"/>
  <c r="H248" i="27"/>
  <c r="E248" i="27"/>
  <c r="F248" i="27" a="1"/>
  <c r="F248" i="27"/>
  <c r="C248" i="27"/>
  <c r="D248" i="27" a="1"/>
  <c r="D248" i="27"/>
  <c r="M242" i="27"/>
  <c r="N242" i="27" a="1"/>
  <c r="N242" i="27"/>
  <c r="K242" i="27"/>
  <c r="L242" i="27" a="1"/>
  <c r="L242" i="27"/>
  <c r="I242" i="27"/>
  <c r="J242" i="27" a="1"/>
  <c r="J242" i="27"/>
  <c r="G242" i="27"/>
  <c r="H242" i="27" a="1"/>
  <c r="H242" i="27"/>
  <c r="E242" i="27"/>
  <c r="F242" i="27" a="1"/>
  <c r="F242" i="27"/>
  <c r="C242" i="27"/>
  <c r="D242" i="27" a="1"/>
  <c r="D242" i="27"/>
  <c r="M236" i="27"/>
  <c r="N236" i="27" a="1"/>
  <c r="N236" i="27"/>
  <c r="K236" i="27"/>
  <c r="L236" i="27" a="1"/>
  <c r="L236" i="27"/>
  <c r="I236" i="27"/>
  <c r="J236" i="27" a="1"/>
  <c r="J236" i="27"/>
  <c r="G236" i="27"/>
  <c r="H236" i="27" a="1"/>
  <c r="H236" i="27"/>
  <c r="E236" i="27"/>
  <c r="F236" i="27" a="1"/>
  <c r="F236" i="27"/>
  <c r="C236" i="27"/>
  <c r="D236" i="27" a="1"/>
  <c r="D236" i="27"/>
  <c r="M230" i="27"/>
  <c r="N230" i="27" a="1"/>
  <c r="N230" i="27"/>
  <c r="K230" i="27"/>
  <c r="L230" i="27" a="1"/>
  <c r="L230" i="27"/>
  <c r="I230" i="27"/>
  <c r="J230" i="27" a="1"/>
  <c r="J230" i="27"/>
  <c r="G230" i="27"/>
  <c r="H230" i="27" a="1"/>
  <c r="H230" i="27"/>
  <c r="E230" i="27"/>
  <c r="F230" i="27" a="1"/>
  <c r="F230" i="27"/>
  <c r="C230" i="27"/>
  <c r="D230" i="27" a="1"/>
  <c r="D230" i="27"/>
  <c r="M224" i="27"/>
  <c r="N224" i="27" a="1"/>
  <c r="N224" i="27"/>
  <c r="K224" i="27"/>
  <c r="L224" i="27" a="1"/>
  <c r="L224" i="27"/>
  <c r="I224" i="27"/>
  <c r="J224" i="27" a="1"/>
  <c r="J224" i="27"/>
  <c r="G224" i="27"/>
  <c r="H224" i="27" a="1"/>
  <c r="H224" i="27"/>
  <c r="E224" i="27"/>
  <c r="F224" i="27" a="1"/>
  <c r="F224" i="27"/>
  <c r="C224" i="27"/>
  <c r="D224" i="27" a="1"/>
  <c r="D224" i="27"/>
  <c r="M218" i="27"/>
  <c r="N218" i="27" a="1"/>
  <c r="N218" i="27"/>
  <c r="K218" i="27"/>
  <c r="L218" i="27" a="1"/>
  <c r="L218" i="27"/>
  <c r="I218" i="27"/>
  <c r="J218" i="27" a="1"/>
  <c r="J218" i="27"/>
  <c r="G218" i="27"/>
  <c r="H218" i="27" a="1"/>
  <c r="H218" i="27"/>
  <c r="E218" i="27"/>
  <c r="F218" i="27" a="1"/>
  <c r="F218" i="27"/>
  <c r="C218" i="27"/>
  <c r="D218" i="27" a="1"/>
  <c r="D218" i="27"/>
  <c r="M206" i="27"/>
  <c r="N206" i="27" a="1"/>
  <c r="N206" i="27"/>
  <c r="K206" i="27"/>
  <c r="L206" i="27" a="1"/>
  <c r="L206" i="27"/>
  <c r="I206" i="27"/>
  <c r="J206" i="27" a="1"/>
  <c r="J206" i="27"/>
  <c r="G206" i="27"/>
  <c r="H206" i="27" a="1"/>
  <c r="H206" i="27"/>
  <c r="E206" i="27"/>
  <c r="F206" i="27" a="1"/>
  <c r="F206" i="27"/>
  <c r="C206" i="27"/>
  <c r="D206" i="27" a="1"/>
  <c r="D206" i="27"/>
  <c r="M200" i="27"/>
  <c r="N200" i="27" a="1"/>
  <c r="N200" i="27"/>
  <c r="K200" i="27"/>
  <c r="L200" i="27" a="1"/>
  <c r="L200" i="27"/>
  <c r="I200" i="27"/>
  <c r="J200" i="27" a="1"/>
  <c r="J200" i="27"/>
  <c r="G200" i="27"/>
  <c r="H200" i="27" a="1"/>
  <c r="H200" i="27"/>
  <c r="E200" i="27"/>
  <c r="F200" i="27" a="1"/>
  <c r="F200" i="27"/>
  <c r="C200" i="27"/>
  <c r="D200" i="27" a="1"/>
  <c r="D200" i="27"/>
  <c r="M194" i="27"/>
  <c r="N194" i="27" a="1"/>
  <c r="N194" i="27"/>
  <c r="K194" i="27"/>
  <c r="L194" i="27" a="1"/>
  <c r="L194" i="27"/>
  <c r="I194" i="27"/>
  <c r="J194" i="27" a="1"/>
  <c r="J194" i="27"/>
  <c r="G194" i="27"/>
  <c r="H194" i="27" a="1"/>
  <c r="H194" i="27"/>
  <c r="E194" i="27"/>
  <c r="F194" i="27" a="1"/>
  <c r="F194" i="27"/>
  <c r="C194" i="27"/>
  <c r="D194" i="27" a="1"/>
  <c r="D194" i="27"/>
  <c r="M188" i="27"/>
  <c r="N188" i="27" a="1"/>
  <c r="N188" i="27"/>
  <c r="K188" i="27"/>
  <c r="L188" i="27" a="1"/>
  <c r="L188" i="27"/>
  <c r="I188" i="27"/>
  <c r="J188" i="27" a="1"/>
  <c r="J188" i="27"/>
  <c r="G188" i="27"/>
  <c r="H188" i="27" a="1"/>
  <c r="H188" i="27"/>
  <c r="E188" i="27"/>
  <c r="F188" i="27" a="1"/>
  <c r="F188" i="27"/>
  <c r="C188" i="27"/>
  <c r="D188" i="27" a="1"/>
  <c r="D188" i="27"/>
  <c r="M182" i="27"/>
  <c r="N182" i="27" a="1"/>
  <c r="N182" i="27"/>
  <c r="K182" i="27"/>
  <c r="L182" i="27" a="1"/>
  <c r="L182" i="27"/>
  <c r="I182" i="27"/>
  <c r="J182" i="27" a="1"/>
  <c r="J182" i="27"/>
  <c r="G182" i="27"/>
  <c r="H182" i="27" a="1"/>
  <c r="H182" i="27"/>
  <c r="E182" i="27"/>
  <c r="F182" i="27" a="1"/>
  <c r="F182" i="27"/>
  <c r="C182" i="27"/>
  <c r="D182" i="27" a="1"/>
  <c r="D182" i="27"/>
  <c r="M176" i="27"/>
  <c r="N176" i="27" a="1"/>
  <c r="N176" i="27"/>
  <c r="K176" i="27"/>
  <c r="L176" i="27" a="1"/>
  <c r="L176" i="27"/>
  <c r="I176" i="27"/>
  <c r="J176" i="27" a="1"/>
  <c r="J176" i="27"/>
  <c r="G176" i="27"/>
  <c r="H176" i="27" a="1"/>
  <c r="H176" i="27"/>
  <c r="E176" i="27"/>
  <c r="F176" i="27" a="1"/>
  <c r="F176" i="27"/>
  <c r="C176" i="27"/>
  <c r="D176" i="27" a="1"/>
  <c r="D176" i="27"/>
  <c r="M170" i="27"/>
  <c r="N170" i="27" a="1"/>
  <c r="N170" i="27"/>
  <c r="K170" i="27"/>
  <c r="L170" i="27" a="1"/>
  <c r="L170" i="27"/>
  <c r="I170" i="27"/>
  <c r="J170" i="27" a="1"/>
  <c r="J170" i="27"/>
  <c r="G170" i="27"/>
  <c r="H170" i="27" a="1"/>
  <c r="H170" i="27"/>
  <c r="E170" i="27"/>
  <c r="F170" i="27" a="1"/>
  <c r="F170" i="27"/>
  <c r="C170" i="27"/>
  <c r="D170" i="27" a="1"/>
  <c r="D170" i="27"/>
  <c r="M158" i="27"/>
  <c r="N158" i="27" a="1"/>
  <c r="N158" i="27"/>
  <c r="K158" i="27"/>
  <c r="L158" i="27" a="1"/>
  <c r="L158" i="27"/>
  <c r="I158" i="27"/>
  <c r="J158" i="27" a="1"/>
  <c r="J158" i="27"/>
  <c r="G158" i="27"/>
  <c r="H158" i="27" a="1"/>
  <c r="H158" i="27"/>
  <c r="E158" i="27"/>
  <c r="F158" i="27" a="1"/>
  <c r="F158" i="27"/>
  <c r="C158" i="27"/>
  <c r="D158" i="27" a="1"/>
  <c r="D158" i="27"/>
  <c r="P152" i="27"/>
  <c r="O152" i="27"/>
  <c r="M152" i="27"/>
  <c r="N152" i="27" a="1"/>
  <c r="N152" i="27"/>
  <c r="K152" i="27"/>
  <c r="L152" i="27" a="1"/>
  <c r="L152" i="27"/>
  <c r="I152" i="27"/>
  <c r="J152" i="27" a="1"/>
  <c r="J152" i="27"/>
  <c r="G152" i="27"/>
  <c r="H152" i="27" a="1"/>
  <c r="H152" i="27"/>
  <c r="E152" i="27"/>
  <c r="F152" i="27" a="1"/>
  <c r="F152" i="27"/>
  <c r="C152" i="27"/>
  <c r="D152" i="27" a="1"/>
  <c r="D152" i="27"/>
  <c r="M146" i="27"/>
  <c r="N146" i="27" a="1"/>
  <c r="N146" i="27"/>
  <c r="K146" i="27"/>
  <c r="L146" i="27" a="1"/>
  <c r="L146" i="27"/>
  <c r="I146" i="27"/>
  <c r="J146" i="27" a="1"/>
  <c r="J146" i="27"/>
  <c r="G146" i="27"/>
  <c r="H146" i="27" a="1"/>
  <c r="H146" i="27"/>
  <c r="E146" i="27"/>
  <c r="F146" i="27" a="1"/>
  <c r="F146" i="27"/>
  <c r="C146" i="27"/>
  <c r="D146" i="27" a="1"/>
  <c r="D146" i="27"/>
  <c r="F103" i="27"/>
  <c r="F102" i="27"/>
  <c r="F101" i="27"/>
  <c r="F99" i="27"/>
  <c r="F100" i="27"/>
  <c r="A62" i="27"/>
  <c r="P62" i="27"/>
  <c r="O62" i="27"/>
  <c r="M67" i="27"/>
  <c r="M66" i="27"/>
  <c r="M65" i="27"/>
  <c r="M64" i="27"/>
  <c r="M63" i="27"/>
  <c r="K67" i="27"/>
  <c r="K66" i="27"/>
  <c r="K65" i="27"/>
  <c r="K64" i="27"/>
  <c r="K63" i="27"/>
  <c r="I67" i="27"/>
  <c r="I66" i="27"/>
  <c r="I65" i="27"/>
  <c r="I64" i="27"/>
  <c r="I63" i="27"/>
  <c r="G67" i="27"/>
  <c r="G66" i="27"/>
  <c r="G64" i="27"/>
  <c r="G65" i="27"/>
  <c r="G63" i="27"/>
  <c r="A68" i="27"/>
  <c r="C73" i="27"/>
  <c r="C72" i="27"/>
  <c r="C71" i="27"/>
  <c r="C70" i="27"/>
  <c r="C69" i="27"/>
  <c r="E67" i="27"/>
  <c r="E66" i="27"/>
  <c r="E65" i="27"/>
  <c r="E64" i="27"/>
  <c r="E63" i="27"/>
  <c r="C67" i="27"/>
  <c r="C66" i="27"/>
  <c r="C65" i="27"/>
  <c r="C64" i="27"/>
  <c r="C63" i="27"/>
  <c r="V32" i="27"/>
  <c r="U32" i="27"/>
  <c r="V14" i="27"/>
  <c r="U14" i="27"/>
  <c r="F19" i="27"/>
  <c r="F18" i="27"/>
  <c r="F17" i="27"/>
  <c r="F16" i="27"/>
  <c r="A14" i="27"/>
  <c r="E15" i="27"/>
  <c r="P14" i="27"/>
  <c r="R20" i="27"/>
  <c r="A128" i="27"/>
  <c r="A122" i="27"/>
  <c r="A116" i="27"/>
  <c r="A110" i="27"/>
  <c r="A104" i="27"/>
  <c r="A98" i="27"/>
  <c r="A92" i="27"/>
  <c r="A86" i="27"/>
  <c r="A80" i="27"/>
  <c r="A74" i="27"/>
  <c r="A56" i="27"/>
  <c r="A50" i="27"/>
  <c r="A44" i="27"/>
  <c r="A38" i="27"/>
  <c r="A32" i="27"/>
  <c r="A26" i="27"/>
  <c r="A20" i="27"/>
  <c r="A8" i="27"/>
  <c r="A146" i="1"/>
  <c r="A140" i="1"/>
  <c r="A134" i="1"/>
  <c r="A128" i="1"/>
  <c r="A122" i="1"/>
  <c r="A116" i="1"/>
  <c r="A110" i="1"/>
  <c r="A104" i="1"/>
  <c r="A98" i="1"/>
  <c r="A92" i="1"/>
  <c r="A86" i="1"/>
  <c r="A80" i="1"/>
  <c r="A74" i="1"/>
  <c r="A68" i="1"/>
  <c r="A62" i="1"/>
  <c r="A56" i="1"/>
  <c r="A50" i="1"/>
  <c r="A44" i="1"/>
  <c r="A38" i="1"/>
  <c r="A32" i="1"/>
  <c r="A26" i="1"/>
  <c r="A20" i="1"/>
  <c r="A14" i="1"/>
  <c r="A8" i="1"/>
  <c r="M145" i="27"/>
  <c r="K145" i="27"/>
  <c r="I145" i="27"/>
  <c r="G145" i="27"/>
  <c r="E145" i="27"/>
  <c r="D145" i="27"/>
  <c r="C145" i="27"/>
  <c r="M144" i="27"/>
  <c r="K144" i="27"/>
  <c r="I144" i="27"/>
  <c r="G144" i="27"/>
  <c r="E144" i="27"/>
  <c r="D144" i="27"/>
  <c r="C144" i="27"/>
  <c r="M143" i="27"/>
  <c r="K143" i="27"/>
  <c r="I143" i="27"/>
  <c r="G143" i="27"/>
  <c r="E143" i="27"/>
  <c r="D143" i="27"/>
  <c r="C143" i="27"/>
  <c r="M142" i="27"/>
  <c r="K142" i="27"/>
  <c r="I142" i="27"/>
  <c r="G142" i="27"/>
  <c r="E142" i="27"/>
  <c r="D142" i="27"/>
  <c r="C142" i="27"/>
  <c r="M141" i="27"/>
  <c r="K141" i="27"/>
  <c r="I141" i="27"/>
  <c r="G141" i="27"/>
  <c r="E141" i="27"/>
  <c r="D141" i="27"/>
  <c r="C141" i="27"/>
  <c r="R140" i="27"/>
  <c r="P140" i="27"/>
  <c r="O140" i="27"/>
  <c r="M140" i="27"/>
  <c r="N140" i="27" a="1"/>
  <c r="N140" i="27"/>
  <c r="K140" i="27"/>
  <c r="L140" i="27" a="1"/>
  <c r="L140" i="27"/>
  <c r="I140" i="27"/>
  <c r="J140" i="27" a="1"/>
  <c r="J140" i="27"/>
  <c r="G140" i="27"/>
  <c r="H140" i="27" a="1"/>
  <c r="H140" i="27"/>
  <c r="E140" i="27"/>
  <c r="F140" i="27" a="1"/>
  <c r="F140" i="27"/>
  <c r="C140" i="27"/>
  <c r="D140" i="27" a="1"/>
  <c r="D140" i="27"/>
  <c r="R134" i="27"/>
  <c r="M134" i="27"/>
  <c r="N134" i="27" a="1"/>
  <c r="N134" i="27"/>
  <c r="K134" i="27"/>
  <c r="L134" i="27" a="1"/>
  <c r="L134" i="27"/>
  <c r="I134" i="27"/>
  <c r="J134" i="27" a="1"/>
  <c r="J134" i="27"/>
  <c r="G134" i="27"/>
  <c r="H134" i="27" a="1"/>
  <c r="H134" i="27"/>
  <c r="E134" i="27"/>
  <c r="F134" i="27" a="1"/>
  <c r="F134" i="27"/>
  <c r="C134" i="27"/>
  <c r="D134" i="27" a="1"/>
  <c r="D134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N132" i="27"/>
  <c r="M132" i="27"/>
  <c r="L132" i="27"/>
  <c r="K132" i="27"/>
  <c r="J132" i="27"/>
  <c r="I132" i="27"/>
  <c r="H132" i="27"/>
  <c r="G132" i="27"/>
  <c r="F132" i="27"/>
  <c r="E132" i="27"/>
  <c r="D132" i="27"/>
  <c r="C132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N130" i="27"/>
  <c r="M130" i="27"/>
  <c r="L130" i="27"/>
  <c r="K130" i="27"/>
  <c r="J130" i="27"/>
  <c r="I130" i="27"/>
  <c r="H130" i="27"/>
  <c r="G130" i="27"/>
  <c r="F130" i="27"/>
  <c r="E130" i="27"/>
  <c r="D130" i="27"/>
  <c r="C130" i="27"/>
  <c r="N129" i="27"/>
  <c r="M129" i="27"/>
  <c r="L129" i="27"/>
  <c r="K129" i="27"/>
  <c r="J129" i="27"/>
  <c r="I129" i="27"/>
  <c r="H129" i="27"/>
  <c r="G129" i="27"/>
  <c r="F129" i="27"/>
  <c r="E129" i="27"/>
  <c r="D129" i="27"/>
  <c r="C129" i="27"/>
  <c r="R128" i="27"/>
  <c r="Q128" i="27"/>
  <c r="P128" i="27"/>
  <c r="O128" i="27"/>
  <c r="M128" i="27"/>
  <c r="N128" i="27" a="1"/>
  <c r="N128" i="27"/>
  <c r="K128" i="27"/>
  <c r="L128" i="27" a="1"/>
  <c r="L128" i="27"/>
  <c r="I128" i="27"/>
  <c r="J128" i="27" a="1"/>
  <c r="J128" i="27"/>
  <c r="G128" i="27"/>
  <c r="H128" i="27" a="1"/>
  <c r="H128" i="27"/>
  <c r="E128" i="27"/>
  <c r="F128" i="27" a="1"/>
  <c r="F128" i="27"/>
  <c r="C128" i="27"/>
  <c r="D128" i="27" a="1"/>
  <c r="D128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R122" i="27"/>
  <c r="Q122" i="27"/>
  <c r="P122" i="27"/>
  <c r="O122" i="27"/>
  <c r="M122" i="27"/>
  <c r="N122" i="27" a="1"/>
  <c r="N122" i="27"/>
  <c r="K122" i="27"/>
  <c r="L122" i="27" a="1"/>
  <c r="L122" i="27"/>
  <c r="I122" i="27"/>
  <c r="J122" i="27" a="1"/>
  <c r="J122" i="27"/>
  <c r="G122" i="27"/>
  <c r="H122" i="27" a="1"/>
  <c r="H122" i="27"/>
  <c r="E122" i="27"/>
  <c r="F122" i="27" a="1"/>
  <c r="F122" i="27"/>
  <c r="C122" i="27"/>
  <c r="D122" i="27" a="1"/>
  <c r="D122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R116" i="27"/>
  <c r="Q116" i="27"/>
  <c r="P116" i="27"/>
  <c r="O116" i="27"/>
  <c r="M116" i="27"/>
  <c r="N116" i="27" a="1"/>
  <c r="N116" i="27"/>
  <c r="K116" i="27"/>
  <c r="L116" i="27" a="1"/>
  <c r="L116" i="27"/>
  <c r="I116" i="27"/>
  <c r="J116" i="27" a="1"/>
  <c r="J116" i="27"/>
  <c r="G116" i="27"/>
  <c r="H116" i="27" a="1"/>
  <c r="H116" i="27"/>
  <c r="E116" i="27"/>
  <c r="F116" i="27" a="1"/>
  <c r="F116" i="27"/>
  <c r="C116" i="27"/>
  <c r="D116" i="27" a="1"/>
  <c r="D116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R110" i="27"/>
  <c r="Q110" i="27"/>
  <c r="P110" i="27"/>
  <c r="O110" i="27"/>
  <c r="M110" i="27"/>
  <c r="N110" i="27" a="1"/>
  <c r="N110" i="27"/>
  <c r="K110" i="27"/>
  <c r="L110" i="27" a="1"/>
  <c r="L110" i="27"/>
  <c r="I110" i="27"/>
  <c r="J110" i="27" a="1"/>
  <c r="J110" i="27"/>
  <c r="G110" i="27"/>
  <c r="H110" i="27" a="1"/>
  <c r="H110" i="27"/>
  <c r="E110" i="27"/>
  <c r="F110" i="27" a="1"/>
  <c r="F110" i="27"/>
  <c r="C110" i="27"/>
  <c r="D110" i="27" a="1"/>
  <c r="D110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R104" i="27"/>
  <c r="Q104" i="27"/>
  <c r="P104" i="27"/>
  <c r="O104" i="27"/>
  <c r="M104" i="27"/>
  <c r="N104" i="27" a="1"/>
  <c r="N104" i="27"/>
  <c r="K104" i="27"/>
  <c r="L104" i="27" a="1"/>
  <c r="L104" i="27"/>
  <c r="I104" i="27"/>
  <c r="J104" i="27" a="1"/>
  <c r="J104" i="27"/>
  <c r="G104" i="27"/>
  <c r="H104" i="27" a="1"/>
  <c r="H104" i="27"/>
  <c r="E104" i="27"/>
  <c r="F104" i="27" a="1"/>
  <c r="F104" i="27"/>
  <c r="C104" i="27"/>
  <c r="D104" i="27" a="1"/>
  <c r="D104" i="27"/>
  <c r="N103" i="27"/>
  <c r="M103" i="27"/>
  <c r="L103" i="27"/>
  <c r="K103" i="27"/>
  <c r="J103" i="27"/>
  <c r="I103" i="27"/>
  <c r="H103" i="27"/>
  <c r="G103" i="27"/>
  <c r="E103" i="27"/>
  <c r="D103" i="27"/>
  <c r="C103" i="27"/>
  <c r="N102" i="27"/>
  <c r="M102" i="27"/>
  <c r="L102" i="27"/>
  <c r="K102" i="27"/>
  <c r="J102" i="27"/>
  <c r="I102" i="27"/>
  <c r="H102" i="27"/>
  <c r="G102" i="27"/>
  <c r="E102" i="27"/>
  <c r="D102" i="27"/>
  <c r="C102" i="27"/>
  <c r="N101" i="27"/>
  <c r="M101" i="27"/>
  <c r="L101" i="27"/>
  <c r="K101" i="27"/>
  <c r="J101" i="27"/>
  <c r="I101" i="27"/>
  <c r="H101" i="27"/>
  <c r="G101" i="27"/>
  <c r="E101" i="27"/>
  <c r="D101" i="27"/>
  <c r="C101" i="27"/>
  <c r="N100" i="27"/>
  <c r="M100" i="27"/>
  <c r="L100" i="27"/>
  <c r="K100" i="27"/>
  <c r="J100" i="27"/>
  <c r="I100" i="27"/>
  <c r="H100" i="27"/>
  <c r="G100" i="27"/>
  <c r="E100" i="27"/>
  <c r="D100" i="27"/>
  <c r="C100" i="27"/>
  <c r="N99" i="27"/>
  <c r="M99" i="27"/>
  <c r="L99" i="27"/>
  <c r="K99" i="27"/>
  <c r="J99" i="27"/>
  <c r="I99" i="27"/>
  <c r="H99" i="27"/>
  <c r="G99" i="27"/>
  <c r="E99" i="27"/>
  <c r="D99" i="27"/>
  <c r="C99" i="27"/>
  <c r="R98" i="27"/>
  <c r="Q98" i="27"/>
  <c r="P98" i="27"/>
  <c r="O98" i="27"/>
  <c r="M98" i="27"/>
  <c r="N98" i="27" a="1"/>
  <c r="N98" i="27"/>
  <c r="K98" i="27"/>
  <c r="L98" i="27" a="1"/>
  <c r="L98" i="27"/>
  <c r="I98" i="27"/>
  <c r="J98" i="27" a="1"/>
  <c r="J98" i="27"/>
  <c r="G98" i="27"/>
  <c r="H98" i="27" a="1"/>
  <c r="H98" i="27"/>
  <c r="E98" i="27"/>
  <c r="F98" i="27" a="1"/>
  <c r="F98" i="27"/>
  <c r="C98" i="27"/>
  <c r="D98" i="27" a="1"/>
  <c r="D98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R92" i="27"/>
  <c r="Q92" i="27"/>
  <c r="P92" i="27"/>
  <c r="O92" i="27"/>
  <c r="M92" i="27"/>
  <c r="N92" i="27" a="1"/>
  <c r="N92" i="27"/>
  <c r="K92" i="27"/>
  <c r="L92" i="27" a="1"/>
  <c r="L92" i="27"/>
  <c r="I92" i="27"/>
  <c r="J92" i="27" a="1"/>
  <c r="J92" i="27"/>
  <c r="G92" i="27"/>
  <c r="H92" i="27" a="1"/>
  <c r="H92" i="27"/>
  <c r="E92" i="27"/>
  <c r="F92" i="27" a="1"/>
  <c r="F92" i="27"/>
  <c r="C92" i="27"/>
  <c r="D92" i="27" a="1"/>
  <c r="D92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R86" i="27"/>
  <c r="Q86" i="27"/>
  <c r="P86" i="27"/>
  <c r="O86" i="27"/>
  <c r="M86" i="27"/>
  <c r="N86" i="27" a="1"/>
  <c r="N86" i="27"/>
  <c r="K86" i="27"/>
  <c r="L86" i="27" a="1"/>
  <c r="L86" i="27"/>
  <c r="I86" i="27"/>
  <c r="J86" i="27" a="1"/>
  <c r="J86" i="27"/>
  <c r="G86" i="27"/>
  <c r="H86" i="27" a="1"/>
  <c r="H86" i="27"/>
  <c r="E86" i="27"/>
  <c r="F86" i="27" a="1"/>
  <c r="F86" i="27"/>
  <c r="C86" i="27"/>
  <c r="D86" i="27" a="1"/>
  <c r="D86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R80" i="27"/>
  <c r="Q80" i="27"/>
  <c r="P80" i="27"/>
  <c r="O80" i="27"/>
  <c r="M80" i="27"/>
  <c r="N80" i="27" a="1"/>
  <c r="N80" i="27"/>
  <c r="K80" i="27"/>
  <c r="L80" i="27" a="1"/>
  <c r="L80" i="27"/>
  <c r="I80" i="27"/>
  <c r="J80" i="27" a="1"/>
  <c r="J80" i="27"/>
  <c r="G80" i="27"/>
  <c r="H80" i="27" a="1"/>
  <c r="H80" i="27"/>
  <c r="E80" i="27"/>
  <c r="F80" i="27" a="1"/>
  <c r="F80" i="27"/>
  <c r="C80" i="27"/>
  <c r="D80" i="27" a="1"/>
  <c r="D80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R74" i="27"/>
  <c r="Q74" i="27"/>
  <c r="P74" i="27"/>
  <c r="O74" i="27"/>
  <c r="M74" i="27"/>
  <c r="N74" i="27" a="1"/>
  <c r="N74" i="27"/>
  <c r="K74" i="27"/>
  <c r="L74" i="27" a="1"/>
  <c r="L74" i="27"/>
  <c r="I74" i="27"/>
  <c r="J74" i="27" a="1"/>
  <c r="J74" i="27"/>
  <c r="G74" i="27"/>
  <c r="H74" i="27" a="1"/>
  <c r="H74" i="27"/>
  <c r="E74" i="27"/>
  <c r="F74" i="27" a="1"/>
  <c r="F74" i="27"/>
  <c r="C74" i="27"/>
  <c r="D74" i="27" a="1"/>
  <c r="D74" i="27"/>
  <c r="N73" i="27"/>
  <c r="M73" i="27"/>
  <c r="L73" i="27"/>
  <c r="K73" i="27"/>
  <c r="J73" i="27"/>
  <c r="I73" i="27"/>
  <c r="H73" i="27"/>
  <c r="G73" i="27"/>
  <c r="F73" i="27"/>
  <c r="E73" i="27"/>
  <c r="D73" i="27"/>
  <c r="N72" i="27"/>
  <c r="M72" i="27"/>
  <c r="L72" i="27"/>
  <c r="K72" i="27"/>
  <c r="J72" i="27"/>
  <c r="I72" i="27"/>
  <c r="H72" i="27"/>
  <c r="G72" i="27"/>
  <c r="F72" i="27"/>
  <c r="E72" i="27"/>
  <c r="D72" i="27"/>
  <c r="N71" i="27"/>
  <c r="M71" i="27"/>
  <c r="L71" i="27"/>
  <c r="K71" i="27"/>
  <c r="J71" i="27"/>
  <c r="I71" i="27"/>
  <c r="H71" i="27"/>
  <c r="G71" i="27"/>
  <c r="F71" i="27"/>
  <c r="E71" i="27"/>
  <c r="D71" i="27"/>
  <c r="N70" i="27"/>
  <c r="M70" i="27"/>
  <c r="L70" i="27"/>
  <c r="K70" i="27"/>
  <c r="J70" i="27"/>
  <c r="I70" i="27"/>
  <c r="H70" i="27"/>
  <c r="G70" i="27"/>
  <c r="F70" i="27"/>
  <c r="E70" i="27"/>
  <c r="D70" i="27"/>
  <c r="N69" i="27"/>
  <c r="M69" i="27"/>
  <c r="L69" i="27"/>
  <c r="K69" i="27"/>
  <c r="J69" i="27"/>
  <c r="I69" i="27"/>
  <c r="H69" i="27"/>
  <c r="G69" i="27"/>
  <c r="F69" i="27"/>
  <c r="E69" i="27"/>
  <c r="D69" i="27"/>
  <c r="R68" i="27"/>
  <c r="Q68" i="27"/>
  <c r="P68" i="27"/>
  <c r="O68" i="27"/>
  <c r="M68" i="27"/>
  <c r="N68" i="27" a="1"/>
  <c r="N68" i="27"/>
  <c r="K68" i="27"/>
  <c r="L68" i="27" a="1"/>
  <c r="L68" i="27"/>
  <c r="I68" i="27"/>
  <c r="J68" i="27" a="1"/>
  <c r="J68" i="27"/>
  <c r="G68" i="27"/>
  <c r="H68" i="27" a="1"/>
  <c r="H68" i="27"/>
  <c r="E68" i="27"/>
  <c r="F68" i="27" a="1"/>
  <c r="F68" i="27"/>
  <c r="C68" i="27"/>
  <c r="D68" i="27" a="1"/>
  <c r="D68" i="27"/>
  <c r="N67" i="27"/>
  <c r="L67" i="27"/>
  <c r="J67" i="27"/>
  <c r="H67" i="27"/>
  <c r="F67" i="27"/>
  <c r="D67" i="27"/>
  <c r="N66" i="27"/>
  <c r="L66" i="27"/>
  <c r="J66" i="27"/>
  <c r="H66" i="27"/>
  <c r="F66" i="27"/>
  <c r="D66" i="27"/>
  <c r="N65" i="27"/>
  <c r="L65" i="27"/>
  <c r="J65" i="27"/>
  <c r="H65" i="27"/>
  <c r="F65" i="27"/>
  <c r="D65" i="27"/>
  <c r="N64" i="27"/>
  <c r="L64" i="27"/>
  <c r="J64" i="27"/>
  <c r="H64" i="27"/>
  <c r="F64" i="27"/>
  <c r="D64" i="27"/>
  <c r="N63" i="27"/>
  <c r="L63" i="27"/>
  <c r="J63" i="27"/>
  <c r="H63" i="27"/>
  <c r="F63" i="27"/>
  <c r="D63" i="27"/>
  <c r="R62" i="27"/>
  <c r="Q62" i="27"/>
  <c r="M62" i="27"/>
  <c r="N62" i="27" a="1"/>
  <c r="N62" i="27"/>
  <c r="K62" i="27"/>
  <c r="L62" i="27" a="1"/>
  <c r="L62" i="27"/>
  <c r="I62" i="27"/>
  <c r="J62" i="27" a="1"/>
  <c r="J62" i="27"/>
  <c r="G62" i="27"/>
  <c r="H62" i="27" a="1"/>
  <c r="H62" i="27"/>
  <c r="E62" i="27"/>
  <c r="F62" i="27" a="1"/>
  <c r="F62" i="27"/>
  <c r="C62" i="27"/>
  <c r="D62" i="27" a="1"/>
  <c r="D62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R56" i="27"/>
  <c r="Q56" i="27"/>
  <c r="P56" i="27"/>
  <c r="O56" i="27"/>
  <c r="M56" i="27"/>
  <c r="N56" i="27" a="1"/>
  <c r="N56" i="27"/>
  <c r="K56" i="27"/>
  <c r="L56" i="27" a="1"/>
  <c r="L56" i="27"/>
  <c r="I56" i="27"/>
  <c r="J56" i="27" a="1"/>
  <c r="J56" i="27"/>
  <c r="G56" i="27"/>
  <c r="H56" i="27" a="1"/>
  <c r="H56" i="27"/>
  <c r="E56" i="27"/>
  <c r="F56" i="27" a="1"/>
  <c r="F56" i="27"/>
  <c r="C56" i="27"/>
  <c r="D56" i="27" a="1"/>
  <c r="D56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R50" i="27"/>
  <c r="Q50" i="27"/>
  <c r="P50" i="27"/>
  <c r="O50" i="27"/>
  <c r="M50" i="27"/>
  <c r="N50" i="27" a="1"/>
  <c r="N50" i="27"/>
  <c r="K50" i="27"/>
  <c r="L50" i="27" a="1"/>
  <c r="L50" i="27"/>
  <c r="I50" i="27"/>
  <c r="J50" i="27" a="1"/>
  <c r="J50" i="27"/>
  <c r="G50" i="27"/>
  <c r="H50" i="27" a="1"/>
  <c r="H50" i="27"/>
  <c r="E50" i="27"/>
  <c r="F50" i="27" a="1"/>
  <c r="F50" i="27"/>
  <c r="C50" i="27"/>
  <c r="D50" i="27" a="1"/>
  <c r="D50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R44" i="27"/>
  <c r="Q44" i="27"/>
  <c r="P44" i="27"/>
  <c r="O44" i="27"/>
  <c r="M44" i="27"/>
  <c r="N44" i="27" a="1"/>
  <c r="N44" i="27"/>
  <c r="K44" i="27"/>
  <c r="L44" i="27" a="1"/>
  <c r="L44" i="27"/>
  <c r="I44" i="27"/>
  <c r="J44" i="27" a="1"/>
  <c r="J44" i="27"/>
  <c r="G44" i="27"/>
  <c r="H44" i="27" a="1"/>
  <c r="H44" i="27"/>
  <c r="E44" i="27"/>
  <c r="F44" i="27" a="1"/>
  <c r="F44" i="27"/>
  <c r="C44" i="27"/>
  <c r="D44" i="27" a="1"/>
  <c r="D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R38" i="27"/>
  <c r="Q38" i="27"/>
  <c r="P38" i="27"/>
  <c r="O38" i="27"/>
  <c r="M38" i="27"/>
  <c r="N38" i="27" a="1"/>
  <c r="N38" i="27"/>
  <c r="K38" i="27"/>
  <c r="L38" i="27" a="1"/>
  <c r="L38" i="27"/>
  <c r="I38" i="27"/>
  <c r="J38" i="27" a="1"/>
  <c r="J38" i="27"/>
  <c r="G38" i="27"/>
  <c r="H38" i="27" a="1"/>
  <c r="H38" i="27"/>
  <c r="E38" i="27"/>
  <c r="F38" i="27" a="1"/>
  <c r="F38" i="27"/>
  <c r="C38" i="27"/>
  <c r="D38" i="27" a="1"/>
  <c r="D38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R32" i="27"/>
  <c r="Q32" i="27"/>
  <c r="P32" i="27"/>
  <c r="O32" i="27"/>
  <c r="M32" i="27"/>
  <c r="N32" i="27" a="1"/>
  <c r="N32" i="27"/>
  <c r="K32" i="27"/>
  <c r="L32" i="27" a="1"/>
  <c r="L32" i="27"/>
  <c r="I32" i="27"/>
  <c r="J32" i="27" a="1"/>
  <c r="J32" i="27"/>
  <c r="G32" i="27"/>
  <c r="H32" i="27" a="1"/>
  <c r="H32" i="27"/>
  <c r="E32" i="27"/>
  <c r="F32" i="27" a="1"/>
  <c r="F32" i="27"/>
  <c r="C32" i="27"/>
  <c r="D32" i="27" a="1"/>
  <c r="D32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V26" i="27"/>
  <c r="U26" i="27"/>
  <c r="R26" i="27"/>
  <c r="Q26" i="27"/>
  <c r="P26" i="27"/>
  <c r="O26" i="27"/>
  <c r="M26" i="27"/>
  <c r="N26" i="27" a="1"/>
  <c r="N26" i="27"/>
  <c r="K26" i="27"/>
  <c r="L26" i="27" a="1"/>
  <c r="L26" i="27"/>
  <c r="I26" i="27"/>
  <c r="J26" i="27" a="1"/>
  <c r="J26" i="27"/>
  <c r="G26" i="27"/>
  <c r="H26" i="27" a="1"/>
  <c r="H26" i="27"/>
  <c r="E26" i="27"/>
  <c r="F26" i="27" a="1"/>
  <c r="F26" i="27"/>
  <c r="C26" i="27"/>
  <c r="D26" i="27" a="1"/>
  <c r="D26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V20" i="27"/>
  <c r="U20" i="27"/>
  <c r="Q20" i="27"/>
  <c r="P20" i="27"/>
  <c r="O20" i="27"/>
  <c r="M20" i="27"/>
  <c r="N20" i="27" a="1"/>
  <c r="N20" i="27"/>
  <c r="K20" i="27"/>
  <c r="L20" i="27" a="1"/>
  <c r="L20" i="27"/>
  <c r="I20" i="27"/>
  <c r="J20" i="27" a="1"/>
  <c r="J20" i="27"/>
  <c r="G20" i="27"/>
  <c r="H20" i="27" a="1"/>
  <c r="H20" i="27"/>
  <c r="E20" i="27"/>
  <c r="F20" i="27" a="1"/>
  <c r="F20" i="27"/>
  <c r="C20" i="27"/>
  <c r="D20" i="27" a="1"/>
  <c r="D20" i="27"/>
  <c r="N19" i="27"/>
  <c r="M19" i="27"/>
  <c r="L19" i="27"/>
  <c r="K19" i="27"/>
  <c r="J19" i="27"/>
  <c r="I19" i="27"/>
  <c r="H19" i="27"/>
  <c r="G19" i="27"/>
  <c r="E19" i="27"/>
  <c r="D19" i="27"/>
  <c r="C19" i="27"/>
  <c r="N18" i="27"/>
  <c r="M18" i="27"/>
  <c r="L18" i="27"/>
  <c r="K18" i="27"/>
  <c r="J18" i="27"/>
  <c r="I18" i="27"/>
  <c r="H18" i="27"/>
  <c r="G18" i="27"/>
  <c r="E18" i="27"/>
  <c r="D18" i="27"/>
  <c r="C18" i="27"/>
  <c r="N17" i="27"/>
  <c r="M17" i="27"/>
  <c r="L17" i="27"/>
  <c r="K17" i="27"/>
  <c r="J17" i="27"/>
  <c r="I17" i="27"/>
  <c r="H17" i="27"/>
  <c r="G17" i="27"/>
  <c r="E17" i="27"/>
  <c r="D17" i="27"/>
  <c r="C17" i="27"/>
  <c r="N16" i="27"/>
  <c r="M16" i="27"/>
  <c r="L16" i="27"/>
  <c r="K16" i="27"/>
  <c r="J16" i="27"/>
  <c r="I16" i="27"/>
  <c r="H16" i="27"/>
  <c r="G16" i="27"/>
  <c r="E16" i="27"/>
  <c r="D16" i="27"/>
  <c r="C16" i="27"/>
  <c r="N15" i="27"/>
  <c r="M15" i="27"/>
  <c r="L15" i="27"/>
  <c r="K15" i="27"/>
  <c r="J15" i="27"/>
  <c r="I15" i="27"/>
  <c r="H15" i="27"/>
  <c r="G15" i="27"/>
  <c r="F15" i="27"/>
  <c r="D15" i="27"/>
  <c r="C15" i="27"/>
  <c r="R14" i="27"/>
  <c r="Q14" i="27"/>
  <c r="O14" i="27"/>
  <c r="M14" i="27"/>
  <c r="N14" i="27" a="1"/>
  <c r="N14" i="27"/>
  <c r="K14" i="27"/>
  <c r="L14" i="27" a="1"/>
  <c r="L14" i="27"/>
  <c r="I14" i="27"/>
  <c r="J14" i="27" a="1"/>
  <c r="J14" i="27"/>
  <c r="G14" i="27"/>
  <c r="H14" i="27" a="1"/>
  <c r="H14" i="27"/>
  <c r="E14" i="27"/>
  <c r="F14" i="27" a="1"/>
  <c r="F14" i="27"/>
  <c r="C14" i="27"/>
  <c r="D14" i="27" a="1"/>
  <c r="D14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N9" i="27"/>
  <c r="M9" i="27"/>
  <c r="L9" i="27"/>
  <c r="K9" i="27"/>
  <c r="J9" i="27"/>
  <c r="I9" i="27"/>
  <c r="H9" i="27"/>
  <c r="G9" i="27"/>
  <c r="F9" i="27"/>
  <c r="E9" i="27"/>
  <c r="D9" i="27"/>
  <c r="C9" i="27"/>
  <c r="V8" i="27"/>
  <c r="U8" i="27"/>
  <c r="R8" i="27"/>
  <c r="Q8" i="27"/>
  <c r="P8" i="27"/>
  <c r="O8" i="27"/>
  <c r="M8" i="27"/>
  <c r="N8" i="27" a="1"/>
  <c r="N8" i="27"/>
  <c r="K8" i="27"/>
  <c r="L8" i="27" a="1"/>
  <c r="L8" i="27"/>
  <c r="I8" i="27"/>
  <c r="J8" i="27" a="1"/>
  <c r="J8" i="27"/>
  <c r="G8" i="27"/>
  <c r="H8" i="27" a="1"/>
  <c r="H8" i="27"/>
  <c r="E8" i="27"/>
  <c r="F8" i="27" a="1"/>
  <c r="F8" i="27"/>
  <c r="C8" i="27"/>
  <c r="D8" i="27" a="1"/>
  <c r="D8" i="27"/>
  <c r="M3" i="27"/>
  <c r="K3" i="27"/>
  <c r="J3" i="27"/>
  <c r="M2" i="27"/>
  <c r="K2" i="27"/>
  <c r="J2" i="27"/>
  <c r="V146" i="1"/>
  <c r="U146" i="1"/>
  <c r="V140" i="1"/>
  <c r="U140" i="1"/>
  <c r="V134" i="1"/>
  <c r="U134" i="1"/>
  <c r="V128" i="1"/>
  <c r="U128" i="1"/>
  <c r="V122" i="1"/>
  <c r="U122" i="1"/>
  <c r="V116" i="1"/>
  <c r="U116" i="1"/>
  <c r="V110" i="1"/>
  <c r="U110" i="1"/>
  <c r="V104" i="1"/>
  <c r="U104" i="1"/>
  <c r="V98" i="1"/>
  <c r="U98" i="1"/>
  <c r="V92" i="1"/>
  <c r="U92" i="1"/>
  <c r="V86" i="1"/>
  <c r="U86" i="1"/>
  <c r="V80" i="1"/>
  <c r="U80" i="1"/>
  <c r="V74" i="1"/>
  <c r="U74" i="1"/>
  <c r="V68" i="1"/>
  <c r="U68" i="1"/>
  <c r="V62" i="1"/>
  <c r="U62" i="1"/>
  <c r="V56" i="1"/>
  <c r="U56" i="1"/>
  <c r="V50" i="1"/>
  <c r="U50" i="1"/>
  <c r="V44" i="1"/>
  <c r="U44" i="1"/>
  <c r="V38" i="1"/>
  <c r="U38" i="1"/>
  <c r="V32" i="1"/>
  <c r="U32" i="1"/>
  <c r="M147" i="1"/>
  <c r="M146" i="1"/>
  <c r="K147" i="1"/>
  <c r="K146" i="1"/>
  <c r="I147" i="1"/>
  <c r="I146" i="1"/>
  <c r="G147" i="1"/>
  <c r="G146" i="1"/>
  <c r="E147" i="1"/>
  <c r="E146" i="1"/>
  <c r="C147" i="1"/>
  <c r="C146" i="1"/>
  <c r="N147" i="1"/>
  <c r="L147" i="1"/>
  <c r="J147" i="1"/>
  <c r="H147" i="1"/>
  <c r="F147" i="1"/>
  <c r="D147" i="1"/>
  <c r="M141" i="1"/>
  <c r="M140" i="1"/>
  <c r="K141" i="1"/>
  <c r="K140" i="1"/>
  <c r="I141" i="1"/>
  <c r="I140" i="1"/>
  <c r="G141" i="1"/>
  <c r="G140" i="1"/>
  <c r="E141" i="1"/>
  <c r="E140" i="1"/>
  <c r="C141" i="1"/>
  <c r="C140" i="1"/>
  <c r="N141" i="1"/>
  <c r="L141" i="1"/>
  <c r="J141" i="1"/>
  <c r="H141" i="1"/>
  <c r="F141" i="1"/>
  <c r="D141" i="1"/>
  <c r="M135" i="1"/>
  <c r="M134" i="1"/>
  <c r="K135" i="1"/>
  <c r="K134" i="1"/>
  <c r="I135" i="1"/>
  <c r="I134" i="1"/>
  <c r="G135" i="1"/>
  <c r="G134" i="1"/>
  <c r="E135" i="1"/>
  <c r="E134" i="1"/>
  <c r="C135" i="1"/>
  <c r="C134" i="1"/>
  <c r="N135" i="1"/>
  <c r="L135" i="1"/>
  <c r="J135" i="1"/>
  <c r="H135" i="1"/>
  <c r="F135" i="1"/>
  <c r="D135" i="1"/>
  <c r="M129" i="1"/>
  <c r="M128" i="1"/>
  <c r="K129" i="1"/>
  <c r="K128" i="1"/>
  <c r="I129" i="1"/>
  <c r="I128" i="1"/>
  <c r="G129" i="1"/>
  <c r="G128" i="1"/>
  <c r="E129" i="1"/>
  <c r="E128" i="1"/>
  <c r="C129" i="1"/>
  <c r="C128" i="1"/>
  <c r="N129" i="1"/>
  <c r="L129" i="1"/>
  <c r="J129" i="1"/>
  <c r="H129" i="1"/>
  <c r="F129" i="1"/>
  <c r="D129" i="1"/>
  <c r="M123" i="1"/>
  <c r="M122" i="1"/>
  <c r="K123" i="1"/>
  <c r="K122" i="1"/>
  <c r="I123" i="1"/>
  <c r="I122" i="1"/>
  <c r="G123" i="1"/>
  <c r="G122" i="1"/>
  <c r="E123" i="1"/>
  <c r="E122" i="1"/>
  <c r="C123" i="1"/>
  <c r="C122" i="1"/>
  <c r="N123" i="1"/>
  <c r="L123" i="1"/>
  <c r="J123" i="1"/>
  <c r="H123" i="1"/>
  <c r="F123" i="1"/>
  <c r="D123" i="1"/>
  <c r="M117" i="1"/>
  <c r="M116" i="1"/>
  <c r="K117" i="1"/>
  <c r="K116" i="1"/>
  <c r="I117" i="1"/>
  <c r="I116" i="1"/>
  <c r="G117" i="1"/>
  <c r="G116" i="1"/>
  <c r="E117" i="1"/>
  <c r="E116" i="1"/>
  <c r="C117" i="1"/>
  <c r="C116" i="1"/>
  <c r="N117" i="1"/>
  <c r="L117" i="1"/>
  <c r="J117" i="1"/>
  <c r="H117" i="1"/>
  <c r="F117" i="1"/>
  <c r="D117" i="1"/>
  <c r="M111" i="1"/>
  <c r="M110" i="1"/>
  <c r="K111" i="1"/>
  <c r="K110" i="1"/>
  <c r="I111" i="1"/>
  <c r="I110" i="1"/>
  <c r="G111" i="1"/>
  <c r="G110" i="1"/>
  <c r="E111" i="1"/>
  <c r="E110" i="1"/>
  <c r="C111" i="1"/>
  <c r="C110" i="1"/>
  <c r="N111" i="1"/>
  <c r="L111" i="1"/>
  <c r="J111" i="1"/>
  <c r="H111" i="1"/>
  <c r="F111" i="1"/>
  <c r="D111" i="1"/>
  <c r="M105" i="1"/>
  <c r="M104" i="1"/>
  <c r="K105" i="1"/>
  <c r="K104" i="1"/>
  <c r="I105" i="1"/>
  <c r="I104" i="1"/>
  <c r="G105" i="1"/>
  <c r="G104" i="1"/>
  <c r="E105" i="1"/>
  <c r="E104" i="1"/>
  <c r="C105" i="1"/>
  <c r="C104" i="1"/>
  <c r="N105" i="1"/>
  <c r="L105" i="1"/>
  <c r="J105" i="1"/>
  <c r="H105" i="1"/>
  <c r="F105" i="1"/>
  <c r="D105" i="1"/>
  <c r="M99" i="1"/>
  <c r="M98" i="1"/>
  <c r="K99" i="1"/>
  <c r="K98" i="1"/>
  <c r="I99" i="1"/>
  <c r="I98" i="1"/>
  <c r="G99" i="1"/>
  <c r="G98" i="1"/>
  <c r="E99" i="1"/>
  <c r="E98" i="1"/>
  <c r="C99" i="1"/>
  <c r="C98" i="1"/>
  <c r="N99" i="1"/>
  <c r="L99" i="1"/>
  <c r="J99" i="1"/>
  <c r="H99" i="1"/>
  <c r="F99" i="1"/>
  <c r="D99" i="1"/>
  <c r="M93" i="1"/>
  <c r="M92" i="1"/>
  <c r="K93" i="1"/>
  <c r="K92" i="1"/>
  <c r="I93" i="1"/>
  <c r="I92" i="1"/>
  <c r="G93" i="1"/>
  <c r="G92" i="1"/>
  <c r="E93" i="1"/>
  <c r="E92" i="1"/>
  <c r="C93" i="1"/>
  <c r="C92" i="1"/>
  <c r="N93" i="1"/>
  <c r="L93" i="1"/>
  <c r="J93" i="1"/>
  <c r="H93" i="1"/>
  <c r="F93" i="1"/>
  <c r="D93" i="1"/>
  <c r="M87" i="1"/>
  <c r="M86" i="1"/>
  <c r="K87" i="1"/>
  <c r="K86" i="1"/>
  <c r="I87" i="1"/>
  <c r="I86" i="1"/>
  <c r="G87" i="1"/>
  <c r="G86" i="1"/>
  <c r="E87" i="1"/>
  <c r="E86" i="1"/>
  <c r="C87" i="1"/>
  <c r="C86" i="1"/>
  <c r="N87" i="1"/>
  <c r="L87" i="1"/>
  <c r="J87" i="1"/>
  <c r="H87" i="1"/>
  <c r="F87" i="1"/>
  <c r="D87" i="1"/>
  <c r="M81" i="1"/>
  <c r="M80" i="1"/>
  <c r="K81" i="1"/>
  <c r="K80" i="1"/>
  <c r="I81" i="1"/>
  <c r="I80" i="1"/>
  <c r="G81" i="1"/>
  <c r="G80" i="1"/>
  <c r="E81" i="1"/>
  <c r="E80" i="1"/>
  <c r="C81" i="1"/>
  <c r="C80" i="1"/>
  <c r="N81" i="1"/>
  <c r="L81" i="1"/>
  <c r="J81" i="1"/>
  <c r="H81" i="1"/>
  <c r="F81" i="1"/>
  <c r="D81" i="1"/>
  <c r="M75" i="1"/>
  <c r="M74" i="1"/>
  <c r="K75" i="1"/>
  <c r="K74" i="1"/>
  <c r="I75" i="1"/>
  <c r="I74" i="1"/>
  <c r="G75" i="1"/>
  <c r="G74" i="1"/>
  <c r="E75" i="1"/>
  <c r="E74" i="1"/>
  <c r="C75" i="1"/>
  <c r="C74" i="1"/>
  <c r="N75" i="1"/>
  <c r="L75" i="1"/>
  <c r="J75" i="1"/>
  <c r="H75" i="1"/>
  <c r="F75" i="1"/>
  <c r="D75" i="1"/>
  <c r="M69" i="1"/>
  <c r="M68" i="1"/>
  <c r="K69" i="1"/>
  <c r="K68" i="1"/>
  <c r="I69" i="1"/>
  <c r="I68" i="1"/>
  <c r="G69" i="1"/>
  <c r="G68" i="1"/>
  <c r="E69" i="1"/>
  <c r="E68" i="1"/>
  <c r="C69" i="1"/>
  <c r="C68" i="1"/>
  <c r="N69" i="1"/>
  <c r="L69" i="1"/>
  <c r="J69" i="1"/>
  <c r="H69" i="1"/>
  <c r="F69" i="1"/>
  <c r="D69" i="1"/>
  <c r="M63" i="1"/>
  <c r="M62" i="1"/>
  <c r="K63" i="1"/>
  <c r="K62" i="1"/>
  <c r="I63" i="1"/>
  <c r="I62" i="1"/>
  <c r="G63" i="1"/>
  <c r="G62" i="1"/>
  <c r="E63" i="1"/>
  <c r="E62" i="1"/>
  <c r="C63" i="1"/>
  <c r="C62" i="1"/>
  <c r="N63" i="1"/>
  <c r="L63" i="1"/>
  <c r="J63" i="1"/>
  <c r="H63" i="1"/>
  <c r="F63" i="1"/>
  <c r="D63" i="1"/>
  <c r="M57" i="1"/>
  <c r="M56" i="1"/>
  <c r="K57" i="1"/>
  <c r="K56" i="1"/>
  <c r="I57" i="1"/>
  <c r="I56" i="1"/>
  <c r="G57" i="1"/>
  <c r="G56" i="1"/>
  <c r="E57" i="1"/>
  <c r="E56" i="1"/>
  <c r="C57" i="1"/>
  <c r="C56" i="1"/>
  <c r="N57" i="1"/>
  <c r="L57" i="1"/>
  <c r="J57" i="1"/>
  <c r="H57" i="1"/>
  <c r="F57" i="1"/>
  <c r="D57" i="1"/>
  <c r="M51" i="1"/>
  <c r="M50" i="1"/>
  <c r="K51" i="1"/>
  <c r="K50" i="1"/>
  <c r="I51" i="1"/>
  <c r="I50" i="1"/>
  <c r="G51" i="1"/>
  <c r="G50" i="1"/>
  <c r="E51" i="1"/>
  <c r="E50" i="1"/>
  <c r="C51" i="1"/>
  <c r="C50" i="1"/>
  <c r="C45" i="1"/>
  <c r="C44" i="1"/>
  <c r="E45" i="1"/>
  <c r="E44" i="1"/>
  <c r="G45" i="1"/>
  <c r="G44" i="1"/>
  <c r="I45" i="1"/>
  <c r="I44" i="1"/>
  <c r="K45" i="1"/>
  <c r="K44" i="1"/>
  <c r="M45" i="1"/>
  <c r="M44" i="1"/>
  <c r="N51" i="1"/>
  <c r="L51" i="1"/>
  <c r="J51" i="1"/>
  <c r="H51" i="1"/>
  <c r="F51" i="1"/>
  <c r="D51" i="1"/>
  <c r="N45" i="1"/>
  <c r="L45" i="1"/>
  <c r="J45" i="1"/>
  <c r="H45" i="1"/>
  <c r="F45" i="1"/>
  <c r="D45" i="1"/>
  <c r="M39" i="1"/>
  <c r="M38" i="1"/>
  <c r="K39" i="1"/>
  <c r="K38" i="1"/>
  <c r="I39" i="1"/>
  <c r="I38" i="1"/>
  <c r="G39" i="1"/>
  <c r="G38" i="1"/>
  <c r="E39" i="1"/>
  <c r="E38" i="1"/>
  <c r="C39" i="1"/>
  <c r="C38" i="1"/>
  <c r="M33" i="1"/>
  <c r="M32" i="1"/>
  <c r="K33" i="1"/>
  <c r="K32" i="1"/>
  <c r="I33" i="1"/>
  <c r="I32" i="1"/>
  <c r="G33" i="1"/>
  <c r="G32" i="1"/>
  <c r="E33" i="1"/>
  <c r="E32" i="1"/>
  <c r="C33" i="1"/>
  <c r="C32" i="1"/>
  <c r="L33" i="1"/>
  <c r="J33" i="1"/>
  <c r="H33" i="1"/>
  <c r="F33" i="1"/>
  <c r="D33" i="1"/>
  <c r="V26" i="1"/>
  <c r="M3" i="1"/>
  <c r="U26" i="1"/>
  <c r="K3" i="1"/>
  <c r="V8" i="1"/>
  <c r="M2" i="1"/>
  <c r="U8" i="1"/>
  <c r="K2" i="1"/>
  <c r="J2" i="1"/>
  <c r="L19" i="1"/>
  <c r="L18" i="1"/>
  <c r="L17" i="1"/>
  <c r="L16" i="1"/>
  <c r="K15" i="1"/>
  <c r="N19" i="1"/>
  <c r="N18" i="1"/>
  <c r="N17" i="1"/>
  <c r="N16" i="1"/>
  <c r="M15" i="1"/>
  <c r="V14" i="1"/>
  <c r="U14" i="1"/>
  <c r="C9" i="1"/>
  <c r="C10" i="1"/>
  <c r="C11" i="1"/>
  <c r="C12" i="1"/>
  <c r="C13" i="1"/>
  <c r="C8" i="1"/>
  <c r="M14" i="1"/>
  <c r="N14" i="1" a="1"/>
  <c r="N14" i="1"/>
  <c r="N151" i="1"/>
  <c r="M151" i="1"/>
  <c r="N150" i="1"/>
  <c r="M150" i="1"/>
  <c r="N149" i="1"/>
  <c r="M149" i="1"/>
  <c r="N148" i="1"/>
  <c r="M148" i="1"/>
  <c r="N145" i="1"/>
  <c r="M145" i="1"/>
  <c r="N144" i="1"/>
  <c r="M144" i="1"/>
  <c r="N143" i="1"/>
  <c r="M143" i="1"/>
  <c r="N142" i="1"/>
  <c r="M142" i="1"/>
  <c r="N139" i="1"/>
  <c r="M139" i="1"/>
  <c r="N138" i="1"/>
  <c r="M138" i="1"/>
  <c r="N137" i="1"/>
  <c r="M137" i="1"/>
  <c r="N136" i="1"/>
  <c r="M136" i="1"/>
  <c r="N133" i="1"/>
  <c r="M133" i="1"/>
  <c r="N132" i="1"/>
  <c r="M132" i="1"/>
  <c r="N131" i="1"/>
  <c r="M131" i="1"/>
  <c r="N130" i="1"/>
  <c r="M130" i="1"/>
  <c r="N127" i="1"/>
  <c r="M127" i="1"/>
  <c r="N126" i="1"/>
  <c r="M126" i="1"/>
  <c r="N125" i="1"/>
  <c r="M125" i="1"/>
  <c r="N124" i="1"/>
  <c r="M124" i="1"/>
  <c r="N121" i="1"/>
  <c r="M121" i="1"/>
  <c r="N120" i="1"/>
  <c r="M120" i="1"/>
  <c r="N119" i="1"/>
  <c r="M119" i="1"/>
  <c r="N118" i="1"/>
  <c r="M118" i="1"/>
  <c r="N115" i="1"/>
  <c r="M115" i="1"/>
  <c r="N114" i="1"/>
  <c r="M114" i="1"/>
  <c r="N113" i="1"/>
  <c r="M113" i="1"/>
  <c r="N112" i="1"/>
  <c r="M112" i="1"/>
  <c r="N109" i="1"/>
  <c r="M109" i="1"/>
  <c r="N108" i="1"/>
  <c r="M108" i="1"/>
  <c r="N107" i="1"/>
  <c r="M107" i="1"/>
  <c r="N106" i="1"/>
  <c r="M106" i="1"/>
  <c r="N103" i="1"/>
  <c r="M103" i="1"/>
  <c r="N102" i="1"/>
  <c r="M102" i="1"/>
  <c r="N101" i="1"/>
  <c r="M101" i="1"/>
  <c r="N100" i="1"/>
  <c r="M100" i="1"/>
  <c r="N97" i="1"/>
  <c r="M97" i="1"/>
  <c r="N96" i="1"/>
  <c r="M96" i="1"/>
  <c r="N95" i="1"/>
  <c r="M95" i="1"/>
  <c r="N94" i="1"/>
  <c r="M94" i="1"/>
  <c r="N91" i="1"/>
  <c r="M91" i="1"/>
  <c r="N90" i="1"/>
  <c r="M90" i="1"/>
  <c r="N89" i="1"/>
  <c r="M89" i="1"/>
  <c r="N88" i="1"/>
  <c r="M88" i="1"/>
  <c r="N85" i="1"/>
  <c r="M85" i="1"/>
  <c r="N84" i="1"/>
  <c r="M84" i="1"/>
  <c r="N83" i="1"/>
  <c r="M83" i="1"/>
  <c r="N82" i="1"/>
  <c r="M82" i="1"/>
  <c r="N79" i="1"/>
  <c r="M79" i="1"/>
  <c r="N78" i="1"/>
  <c r="M78" i="1"/>
  <c r="N77" i="1"/>
  <c r="M77" i="1"/>
  <c r="N76" i="1"/>
  <c r="M76" i="1"/>
  <c r="N73" i="1"/>
  <c r="M73" i="1"/>
  <c r="N72" i="1"/>
  <c r="M72" i="1"/>
  <c r="N71" i="1"/>
  <c r="M71" i="1"/>
  <c r="N70" i="1"/>
  <c r="M70" i="1"/>
  <c r="N67" i="1"/>
  <c r="M67" i="1"/>
  <c r="N66" i="1"/>
  <c r="M66" i="1"/>
  <c r="N65" i="1"/>
  <c r="M65" i="1"/>
  <c r="N64" i="1"/>
  <c r="M64" i="1"/>
  <c r="N61" i="1"/>
  <c r="M61" i="1"/>
  <c r="N60" i="1"/>
  <c r="M60" i="1"/>
  <c r="N59" i="1"/>
  <c r="M59" i="1"/>
  <c r="N58" i="1"/>
  <c r="M58" i="1"/>
  <c r="N55" i="1"/>
  <c r="M55" i="1"/>
  <c r="N54" i="1"/>
  <c r="M54" i="1"/>
  <c r="N53" i="1"/>
  <c r="M53" i="1"/>
  <c r="N52" i="1"/>
  <c r="M52" i="1"/>
  <c r="N49" i="1"/>
  <c r="M49" i="1"/>
  <c r="N48" i="1"/>
  <c r="M48" i="1"/>
  <c r="N47" i="1"/>
  <c r="M47" i="1"/>
  <c r="N46" i="1"/>
  <c r="M46" i="1"/>
  <c r="N43" i="1"/>
  <c r="M43" i="1"/>
  <c r="N42" i="1"/>
  <c r="M42" i="1"/>
  <c r="N41" i="1"/>
  <c r="M41" i="1"/>
  <c r="N40" i="1"/>
  <c r="M40" i="1"/>
  <c r="N39" i="1"/>
  <c r="N37" i="1"/>
  <c r="M37" i="1"/>
  <c r="N36" i="1"/>
  <c r="M36" i="1"/>
  <c r="N35" i="1"/>
  <c r="M35" i="1"/>
  <c r="N34" i="1"/>
  <c r="M34" i="1"/>
  <c r="N33" i="1"/>
  <c r="N31" i="1"/>
  <c r="M31" i="1"/>
  <c r="N30" i="1"/>
  <c r="M30" i="1"/>
  <c r="N29" i="1"/>
  <c r="M29" i="1"/>
  <c r="N28" i="1"/>
  <c r="M28" i="1"/>
  <c r="N27" i="1"/>
  <c r="M27" i="1"/>
  <c r="N25" i="1"/>
  <c r="M25" i="1"/>
  <c r="N24" i="1"/>
  <c r="M24" i="1"/>
  <c r="N23" i="1"/>
  <c r="M23" i="1"/>
  <c r="N22" i="1"/>
  <c r="M22" i="1"/>
  <c r="N21" i="1"/>
  <c r="M21" i="1"/>
  <c r="M19" i="1"/>
  <c r="M18" i="1"/>
  <c r="M17" i="1"/>
  <c r="M16" i="1"/>
  <c r="N15" i="1"/>
  <c r="N13" i="1"/>
  <c r="M13" i="1"/>
  <c r="N12" i="1"/>
  <c r="M12" i="1"/>
  <c r="N11" i="1"/>
  <c r="M11" i="1"/>
  <c r="N10" i="1"/>
  <c r="M10" i="1"/>
  <c r="N9" i="1"/>
  <c r="M9" i="1"/>
  <c r="M8" i="1"/>
  <c r="G21" i="1"/>
  <c r="G20" i="1"/>
  <c r="C27" i="1"/>
  <c r="D27" i="1"/>
  <c r="E27" i="1"/>
  <c r="F27" i="1"/>
  <c r="G27" i="1"/>
  <c r="H27" i="1"/>
  <c r="I27" i="1"/>
  <c r="J27" i="1"/>
  <c r="K27" i="1"/>
  <c r="L27" i="1"/>
  <c r="G28" i="1"/>
  <c r="G29" i="1"/>
  <c r="G30" i="1"/>
  <c r="G31" i="1"/>
  <c r="M20" i="1"/>
  <c r="K21" i="1"/>
  <c r="K20" i="1"/>
  <c r="I21" i="1"/>
  <c r="I20" i="1"/>
  <c r="E21" i="1"/>
  <c r="E20" i="1"/>
  <c r="C21" i="1"/>
  <c r="C20" i="1"/>
  <c r="K14" i="1"/>
  <c r="I15" i="1"/>
  <c r="I16" i="1"/>
  <c r="I17" i="1"/>
  <c r="I18" i="1"/>
  <c r="I19" i="1"/>
  <c r="I14" i="1"/>
  <c r="G15" i="1"/>
  <c r="G14" i="1"/>
  <c r="E15" i="1"/>
  <c r="E14" i="1"/>
  <c r="C15" i="1"/>
  <c r="C16" i="1"/>
  <c r="C17" i="1"/>
  <c r="C18" i="1"/>
  <c r="C19" i="1"/>
  <c r="C14" i="1"/>
  <c r="E9" i="1"/>
  <c r="E8" i="1"/>
  <c r="G9" i="1"/>
  <c r="G8" i="1"/>
  <c r="I9" i="1"/>
  <c r="I10" i="1"/>
  <c r="I11" i="1"/>
  <c r="I12" i="1"/>
  <c r="I13" i="1"/>
  <c r="I8" i="1"/>
  <c r="K9" i="1"/>
  <c r="K8" i="1"/>
  <c r="V20" i="1"/>
  <c r="U20" i="1"/>
  <c r="R146" i="1"/>
  <c r="R140" i="1"/>
  <c r="R134" i="1"/>
  <c r="R128" i="1"/>
  <c r="R122" i="1"/>
  <c r="R116" i="1"/>
  <c r="R110" i="1"/>
  <c r="R104" i="1"/>
  <c r="R98" i="1"/>
  <c r="R92" i="1"/>
  <c r="R86" i="1"/>
  <c r="R80" i="1"/>
  <c r="R74" i="1"/>
  <c r="R68" i="1"/>
  <c r="R62" i="1"/>
  <c r="R56" i="1"/>
  <c r="R50" i="1"/>
  <c r="R44" i="1"/>
  <c r="R38" i="1"/>
  <c r="R32" i="1"/>
  <c r="R26" i="1"/>
  <c r="R20" i="1"/>
  <c r="R14" i="1"/>
  <c r="R8" i="1"/>
  <c r="O146" i="1"/>
  <c r="O140" i="1"/>
  <c r="O134" i="1"/>
  <c r="O128" i="1"/>
  <c r="O122" i="1"/>
  <c r="O116" i="1"/>
  <c r="O110" i="1"/>
  <c r="O104" i="1"/>
  <c r="O98" i="1"/>
  <c r="O92" i="1"/>
  <c r="O86" i="1"/>
  <c r="O80" i="1"/>
  <c r="O74" i="1"/>
  <c r="O68" i="1"/>
  <c r="O62" i="1"/>
  <c r="O56" i="1"/>
  <c r="O50" i="1"/>
  <c r="O44" i="1"/>
  <c r="O38" i="1"/>
  <c r="O32" i="1"/>
  <c r="O26" i="1"/>
  <c r="O20" i="1"/>
  <c r="O14" i="1"/>
  <c r="O8" i="1"/>
  <c r="Q146" i="1"/>
  <c r="P146" i="1"/>
  <c r="Q140" i="1"/>
  <c r="P140" i="1"/>
  <c r="Q134" i="1"/>
  <c r="P134" i="1"/>
  <c r="Q128" i="1"/>
  <c r="P128" i="1"/>
  <c r="Q122" i="1"/>
  <c r="P122" i="1"/>
  <c r="Q116" i="1"/>
  <c r="P116" i="1"/>
  <c r="Q110" i="1"/>
  <c r="P110" i="1"/>
  <c r="Q104" i="1"/>
  <c r="P104" i="1"/>
  <c r="Q98" i="1"/>
  <c r="P98" i="1"/>
  <c r="Q92" i="1"/>
  <c r="P92" i="1"/>
  <c r="Q86" i="1"/>
  <c r="P86" i="1"/>
  <c r="Q80" i="1"/>
  <c r="P80" i="1"/>
  <c r="Q74" i="1"/>
  <c r="P74" i="1"/>
  <c r="Q68" i="1"/>
  <c r="P68" i="1"/>
  <c r="Q62" i="1"/>
  <c r="P62" i="1"/>
  <c r="Q56" i="1"/>
  <c r="P56" i="1"/>
  <c r="Q50" i="1"/>
  <c r="P50" i="1"/>
  <c r="Q44" i="1"/>
  <c r="P44" i="1"/>
  <c r="Q38" i="1"/>
  <c r="P38" i="1"/>
  <c r="Q32" i="1"/>
  <c r="P32" i="1"/>
  <c r="Q26" i="1"/>
  <c r="P26" i="1"/>
  <c r="Q20" i="1"/>
  <c r="P20" i="1"/>
  <c r="Q14" i="1"/>
  <c r="P14" i="1"/>
  <c r="Q8" i="1"/>
  <c r="P8" i="1"/>
  <c r="L151" i="1"/>
  <c r="K151" i="1"/>
  <c r="L150" i="1"/>
  <c r="K150" i="1"/>
  <c r="L149" i="1"/>
  <c r="K149" i="1"/>
  <c r="L148" i="1"/>
  <c r="K148" i="1"/>
  <c r="L145" i="1"/>
  <c r="K145" i="1"/>
  <c r="L144" i="1"/>
  <c r="K144" i="1"/>
  <c r="L143" i="1"/>
  <c r="K143" i="1"/>
  <c r="L142" i="1"/>
  <c r="K142" i="1"/>
  <c r="L139" i="1"/>
  <c r="K139" i="1"/>
  <c r="L138" i="1"/>
  <c r="K138" i="1"/>
  <c r="L137" i="1"/>
  <c r="K137" i="1"/>
  <c r="L136" i="1"/>
  <c r="K136" i="1"/>
  <c r="L133" i="1"/>
  <c r="K133" i="1"/>
  <c r="L132" i="1"/>
  <c r="K132" i="1"/>
  <c r="L131" i="1"/>
  <c r="K131" i="1"/>
  <c r="L130" i="1"/>
  <c r="K130" i="1"/>
  <c r="L127" i="1"/>
  <c r="K127" i="1"/>
  <c r="L126" i="1"/>
  <c r="K126" i="1"/>
  <c r="L125" i="1"/>
  <c r="K125" i="1"/>
  <c r="L124" i="1"/>
  <c r="K124" i="1"/>
  <c r="L121" i="1"/>
  <c r="K121" i="1"/>
  <c r="L120" i="1"/>
  <c r="K120" i="1"/>
  <c r="L119" i="1"/>
  <c r="K119" i="1"/>
  <c r="L118" i="1"/>
  <c r="K118" i="1"/>
  <c r="L115" i="1"/>
  <c r="K115" i="1"/>
  <c r="L114" i="1"/>
  <c r="K114" i="1"/>
  <c r="L113" i="1"/>
  <c r="K113" i="1"/>
  <c r="L112" i="1"/>
  <c r="K112" i="1"/>
  <c r="L109" i="1"/>
  <c r="K109" i="1"/>
  <c r="L108" i="1"/>
  <c r="K108" i="1"/>
  <c r="L107" i="1"/>
  <c r="K107" i="1"/>
  <c r="L106" i="1"/>
  <c r="K106" i="1"/>
  <c r="L103" i="1"/>
  <c r="K103" i="1"/>
  <c r="L102" i="1"/>
  <c r="K102" i="1"/>
  <c r="L101" i="1"/>
  <c r="K101" i="1"/>
  <c r="L100" i="1"/>
  <c r="K100" i="1"/>
  <c r="L97" i="1"/>
  <c r="K97" i="1"/>
  <c r="L96" i="1"/>
  <c r="K96" i="1"/>
  <c r="L95" i="1"/>
  <c r="K95" i="1"/>
  <c r="L94" i="1"/>
  <c r="K94" i="1"/>
  <c r="L91" i="1"/>
  <c r="K91" i="1"/>
  <c r="L90" i="1"/>
  <c r="K90" i="1"/>
  <c r="L89" i="1"/>
  <c r="K89" i="1"/>
  <c r="L88" i="1"/>
  <c r="K88" i="1"/>
  <c r="L85" i="1"/>
  <c r="K85" i="1"/>
  <c r="L84" i="1"/>
  <c r="K84" i="1"/>
  <c r="L83" i="1"/>
  <c r="K83" i="1"/>
  <c r="L82" i="1"/>
  <c r="K82" i="1"/>
  <c r="L79" i="1"/>
  <c r="K79" i="1"/>
  <c r="L78" i="1"/>
  <c r="K78" i="1"/>
  <c r="L77" i="1"/>
  <c r="K77" i="1"/>
  <c r="L76" i="1"/>
  <c r="K76" i="1"/>
  <c r="L73" i="1"/>
  <c r="K73" i="1"/>
  <c r="L72" i="1"/>
  <c r="K72" i="1"/>
  <c r="L71" i="1"/>
  <c r="K71" i="1"/>
  <c r="L70" i="1"/>
  <c r="K70" i="1"/>
  <c r="L67" i="1"/>
  <c r="K67" i="1"/>
  <c r="L66" i="1"/>
  <c r="K66" i="1"/>
  <c r="L65" i="1"/>
  <c r="K65" i="1"/>
  <c r="L64" i="1"/>
  <c r="K64" i="1"/>
  <c r="L61" i="1"/>
  <c r="K61" i="1"/>
  <c r="L60" i="1"/>
  <c r="K60" i="1"/>
  <c r="L59" i="1"/>
  <c r="K59" i="1"/>
  <c r="L58" i="1"/>
  <c r="K58" i="1"/>
  <c r="L55" i="1"/>
  <c r="K55" i="1"/>
  <c r="L54" i="1"/>
  <c r="K54" i="1"/>
  <c r="L53" i="1"/>
  <c r="K53" i="1"/>
  <c r="L52" i="1"/>
  <c r="K52" i="1"/>
  <c r="L49" i="1"/>
  <c r="K49" i="1"/>
  <c r="L48" i="1"/>
  <c r="K48" i="1"/>
  <c r="L47" i="1"/>
  <c r="K47" i="1"/>
  <c r="L46" i="1"/>
  <c r="K46" i="1"/>
  <c r="L43" i="1"/>
  <c r="K43" i="1"/>
  <c r="L42" i="1"/>
  <c r="K42" i="1"/>
  <c r="L41" i="1"/>
  <c r="K41" i="1"/>
  <c r="L40" i="1"/>
  <c r="K40" i="1"/>
  <c r="L39" i="1"/>
  <c r="L37" i="1"/>
  <c r="K37" i="1"/>
  <c r="L36" i="1"/>
  <c r="K36" i="1"/>
  <c r="L35" i="1"/>
  <c r="K35" i="1"/>
  <c r="L34" i="1"/>
  <c r="K34" i="1"/>
  <c r="L31" i="1"/>
  <c r="K31" i="1"/>
  <c r="L30" i="1"/>
  <c r="K30" i="1"/>
  <c r="L29" i="1"/>
  <c r="K29" i="1"/>
  <c r="L28" i="1"/>
  <c r="K28" i="1"/>
  <c r="L25" i="1"/>
  <c r="K25" i="1"/>
  <c r="L24" i="1"/>
  <c r="K24" i="1"/>
  <c r="L23" i="1"/>
  <c r="K23" i="1"/>
  <c r="L22" i="1"/>
  <c r="K22" i="1"/>
  <c r="L21" i="1"/>
  <c r="K19" i="1"/>
  <c r="K18" i="1"/>
  <c r="K17" i="1"/>
  <c r="K16" i="1"/>
  <c r="L15" i="1"/>
  <c r="L13" i="1"/>
  <c r="K13" i="1"/>
  <c r="L12" i="1"/>
  <c r="K12" i="1"/>
  <c r="L11" i="1"/>
  <c r="K11" i="1"/>
  <c r="L10" i="1"/>
  <c r="K10" i="1"/>
  <c r="L9" i="1"/>
  <c r="H151" i="1"/>
  <c r="G151" i="1"/>
  <c r="H150" i="1"/>
  <c r="G150" i="1"/>
  <c r="H149" i="1"/>
  <c r="G149" i="1"/>
  <c r="H148" i="1"/>
  <c r="G148" i="1"/>
  <c r="H145" i="1"/>
  <c r="G145" i="1"/>
  <c r="H144" i="1"/>
  <c r="G144" i="1"/>
  <c r="H143" i="1"/>
  <c r="G143" i="1"/>
  <c r="H142" i="1"/>
  <c r="G142" i="1"/>
  <c r="H139" i="1"/>
  <c r="G139" i="1"/>
  <c r="H138" i="1"/>
  <c r="G138" i="1"/>
  <c r="H137" i="1"/>
  <c r="G137" i="1"/>
  <c r="H136" i="1"/>
  <c r="G136" i="1"/>
  <c r="H133" i="1"/>
  <c r="G133" i="1"/>
  <c r="H132" i="1"/>
  <c r="G132" i="1"/>
  <c r="H131" i="1"/>
  <c r="G131" i="1"/>
  <c r="H130" i="1"/>
  <c r="G130" i="1"/>
  <c r="H127" i="1"/>
  <c r="G127" i="1"/>
  <c r="H126" i="1"/>
  <c r="G126" i="1"/>
  <c r="H125" i="1"/>
  <c r="G125" i="1"/>
  <c r="H124" i="1"/>
  <c r="G124" i="1"/>
  <c r="H121" i="1"/>
  <c r="G121" i="1"/>
  <c r="H120" i="1"/>
  <c r="G120" i="1"/>
  <c r="H119" i="1"/>
  <c r="G119" i="1"/>
  <c r="H118" i="1"/>
  <c r="G118" i="1"/>
  <c r="H115" i="1"/>
  <c r="G115" i="1"/>
  <c r="H114" i="1"/>
  <c r="G114" i="1"/>
  <c r="H113" i="1"/>
  <c r="G113" i="1"/>
  <c r="H112" i="1"/>
  <c r="G112" i="1"/>
  <c r="H109" i="1"/>
  <c r="G109" i="1"/>
  <c r="H108" i="1"/>
  <c r="G108" i="1"/>
  <c r="H107" i="1"/>
  <c r="G107" i="1"/>
  <c r="H106" i="1"/>
  <c r="G106" i="1"/>
  <c r="H103" i="1"/>
  <c r="G103" i="1"/>
  <c r="H102" i="1"/>
  <c r="G102" i="1"/>
  <c r="H101" i="1"/>
  <c r="G101" i="1"/>
  <c r="H100" i="1"/>
  <c r="G100" i="1"/>
  <c r="H97" i="1"/>
  <c r="G97" i="1"/>
  <c r="H96" i="1"/>
  <c r="G96" i="1"/>
  <c r="H95" i="1"/>
  <c r="G95" i="1"/>
  <c r="H94" i="1"/>
  <c r="G94" i="1"/>
  <c r="H91" i="1"/>
  <c r="G91" i="1"/>
  <c r="H90" i="1"/>
  <c r="G90" i="1"/>
  <c r="H89" i="1"/>
  <c r="G89" i="1"/>
  <c r="H88" i="1"/>
  <c r="G88" i="1"/>
  <c r="H85" i="1"/>
  <c r="G85" i="1"/>
  <c r="H84" i="1"/>
  <c r="G84" i="1"/>
  <c r="H83" i="1"/>
  <c r="G83" i="1"/>
  <c r="H82" i="1"/>
  <c r="G82" i="1"/>
  <c r="H79" i="1"/>
  <c r="G79" i="1"/>
  <c r="H78" i="1"/>
  <c r="G78" i="1"/>
  <c r="H77" i="1"/>
  <c r="G77" i="1"/>
  <c r="H76" i="1"/>
  <c r="G76" i="1"/>
  <c r="H73" i="1"/>
  <c r="G73" i="1"/>
  <c r="H72" i="1"/>
  <c r="G72" i="1"/>
  <c r="H71" i="1"/>
  <c r="G71" i="1"/>
  <c r="H70" i="1"/>
  <c r="G70" i="1"/>
  <c r="H67" i="1"/>
  <c r="G67" i="1"/>
  <c r="H66" i="1"/>
  <c r="G66" i="1"/>
  <c r="H65" i="1"/>
  <c r="G65" i="1"/>
  <c r="H64" i="1"/>
  <c r="G64" i="1"/>
  <c r="H61" i="1"/>
  <c r="G61" i="1"/>
  <c r="H60" i="1"/>
  <c r="G60" i="1"/>
  <c r="H59" i="1"/>
  <c r="G59" i="1"/>
  <c r="H58" i="1"/>
  <c r="G58" i="1"/>
  <c r="H55" i="1"/>
  <c r="G55" i="1"/>
  <c r="H54" i="1"/>
  <c r="G54" i="1"/>
  <c r="H53" i="1"/>
  <c r="G53" i="1"/>
  <c r="H52" i="1"/>
  <c r="G52" i="1"/>
  <c r="H49" i="1"/>
  <c r="G49" i="1"/>
  <c r="H48" i="1"/>
  <c r="G48" i="1"/>
  <c r="H47" i="1"/>
  <c r="G47" i="1"/>
  <c r="H46" i="1"/>
  <c r="G46" i="1"/>
  <c r="H43" i="1"/>
  <c r="G43" i="1"/>
  <c r="H42" i="1"/>
  <c r="G42" i="1"/>
  <c r="H41" i="1"/>
  <c r="G41" i="1"/>
  <c r="H40" i="1"/>
  <c r="G40" i="1"/>
  <c r="H39" i="1"/>
  <c r="H37" i="1"/>
  <c r="G37" i="1"/>
  <c r="H36" i="1"/>
  <c r="G36" i="1"/>
  <c r="H35" i="1"/>
  <c r="G35" i="1"/>
  <c r="H34" i="1"/>
  <c r="G34" i="1"/>
  <c r="H31" i="1"/>
  <c r="H30" i="1"/>
  <c r="H29" i="1"/>
  <c r="H28" i="1"/>
  <c r="H25" i="1"/>
  <c r="G25" i="1"/>
  <c r="H24" i="1"/>
  <c r="G24" i="1"/>
  <c r="H23" i="1"/>
  <c r="G23" i="1"/>
  <c r="H22" i="1"/>
  <c r="G22" i="1"/>
  <c r="H21" i="1"/>
  <c r="H19" i="1"/>
  <c r="G19" i="1"/>
  <c r="H18" i="1"/>
  <c r="G18" i="1"/>
  <c r="H17" i="1"/>
  <c r="G17" i="1"/>
  <c r="H16" i="1"/>
  <c r="G16" i="1"/>
  <c r="H15" i="1"/>
  <c r="H13" i="1"/>
  <c r="G13" i="1"/>
  <c r="H12" i="1"/>
  <c r="G12" i="1"/>
  <c r="H11" i="1"/>
  <c r="G11" i="1"/>
  <c r="H10" i="1"/>
  <c r="G10" i="1"/>
  <c r="H9" i="1"/>
  <c r="J151" i="1"/>
  <c r="I151" i="1"/>
  <c r="J150" i="1"/>
  <c r="I150" i="1"/>
  <c r="J149" i="1"/>
  <c r="I149" i="1"/>
  <c r="J148" i="1"/>
  <c r="I148" i="1"/>
  <c r="J145" i="1"/>
  <c r="I145" i="1"/>
  <c r="J144" i="1"/>
  <c r="I144" i="1"/>
  <c r="J143" i="1"/>
  <c r="I143" i="1"/>
  <c r="J142" i="1"/>
  <c r="I142" i="1"/>
  <c r="J139" i="1"/>
  <c r="I139" i="1"/>
  <c r="J138" i="1"/>
  <c r="I138" i="1"/>
  <c r="J137" i="1"/>
  <c r="I137" i="1"/>
  <c r="J136" i="1"/>
  <c r="I136" i="1"/>
  <c r="J133" i="1"/>
  <c r="I133" i="1"/>
  <c r="J132" i="1"/>
  <c r="I132" i="1"/>
  <c r="J131" i="1"/>
  <c r="I131" i="1"/>
  <c r="J130" i="1"/>
  <c r="I130" i="1"/>
  <c r="J127" i="1"/>
  <c r="I127" i="1"/>
  <c r="J126" i="1"/>
  <c r="I126" i="1"/>
  <c r="J125" i="1"/>
  <c r="I125" i="1"/>
  <c r="J124" i="1"/>
  <c r="I124" i="1"/>
  <c r="J121" i="1"/>
  <c r="I121" i="1"/>
  <c r="J120" i="1"/>
  <c r="I120" i="1"/>
  <c r="J119" i="1"/>
  <c r="I119" i="1"/>
  <c r="J118" i="1"/>
  <c r="I118" i="1"/>
  <c r="J115" i="1"/>
  <c r="I115" i="1"/>
  <c r="J114" i="1"/>
  <c r="I114" i="1"/>
  <c r="J113" i="1"/>
  <c r="I113" i="1"/>
  <c r="J112" i="1"/>
  <c r="I112" i="1"/>
  <c r="J109" i="1"/>
  <c r="I109" i="1"/>
  <c r="J108" i="1"/>
  <c r="I108" i="1"/>
  <c r="J107" i="1"/>
  <c r="I107" i="1"/>
  <c r="J106" i="1"/>
  <c r="I106" i="1"/>
  <c r="J103" i="1"/>
  <c r="I103" i="1"/>
  <c r="J102" i="1"/>
  <c r="I102" i="1"/>
  <c r="J101" i="1"/>
  <c r="I101" i="1"/>
  <c r="J100" i="1"/>
  <c r="I100" i="1"/>
  <c r="J97" i="1"/>
  <c r="I97" i="1"/>
  <c r="J96" i="1"/>
  <c r="I96" i="1"/>
  <c r="J95" i="1"/>
  <c r="I95" i="1"/>
  <c r="J94" i="1"/>
  <c r="I94" i="1"/>
  <c r="J91" i="1"/>
  <c r="I91" i="1"/>
  <c r="J90" i="1"/>
  <c r="I90" i="1"/>
  <c r="J89" i="1"/>
  <c r="I89" i="1"/>
  <c r="J88" i="1"/>
  <c r="I88" i="1"/>
  <c r="J85" i="1"/>
  <c r="I85" i="1"/>
  <c r="J84" i="1"/>
  <c r="I84" i="1"/>
  <c r="J83" i="1"/>
  <c r="I83" i="1"/>
  <c r="J82" i="1"/>
  <c r="I82" i="1"/>
  <c r="J79" i="1"/>
  <c r="I79" i="1"/>
  <c r="J78" i="1"/>
  <c r="I78" i="1"/>
  <c r="J77" i="1"/>
  <c r="I77" i="1"/>
  <c r="J76" i="1"/>
  <c r="I76" i="1"/>
  <c r="J73" i="1"/>
  <c r="I73" i="1"/>
  <c r="J72" i="1"/>
  <c r="I72" i="1"/>
  <c r="J71" i="1"/>
  <c r="I71" i="1"/>
  <c r="J70" i="1"/>
  <c r="I70" i="1"/>
  <c r="J67" i="1"/>
  <c r="I67" i="1"/>
  <c r="J66" i="1"/>
  <c r="I66" i="1"/>
  <c r="J65" i="1"/>
  <c r="I65" i="1"/>
  <c r="J64" i="1"/>
  <c r="I64" i="1"/>
  <c r="J61" i="1"/>
  <c r="I61" i="1"/>
  <c r="J60" i="1"/>
  <c r="I60" i="1"/>
  <c r="J59" i="1"/>
  <c r="I59" i="1"/>
  <c r="J58" i="1"/>
  <c r="I58" i="1"/>
  <c r="J55" i="1"/>
  <c r="I55" i="1"/>
  <c r="J54" i="1"/>
  <c r="I54" i="1"/>
  <c r="J53" i="1"/>
  <c r="I53" i="1"/>
  <c r="J52" i="1"/>
  <c r="I52" i="1"/>
  <c r="J49" i="1"/>
  <c r="I49" i="1"/>
  <c r="J48" i="1"/>
  <c r="I48" i="1"/>
  <c r="J47" i="1"/>
  <c r="I47" i="1"/>
  <c r="J46" i="1"/>
  <c r="I46" i="1"/>
  <c r="J43" i="1"/>
  <c r="I43" i="1"/>
  <c r="J42" i="1"/>
  <c r="I42" i="1"/>
  <c r="J41" i="1"/>
  <c r="I41" i="1"/>
  <c r="J40" i="1"/>
  <c r="I40" i="1"/>
  <c r="J39" i="1"/>
  <c r="J37" i="1"/>
  <c r="I37" i="1"/>
  <c r="J36" i="1"/>
  <c r="I36" i="1"/>
  <c r="J35" i="1"/>
  <c r="I35" i="1"/>
  <c r="J34" i="1"/>
  <c r="I34" i="1"/>
  <c r="J31" i="1"/>
  <c r="I31" i="1"/>
  <c r="J30" i="1"/>
  <c r="I30" i="1"/>
  <c r="J29" i="1"/>
  <c r="I29" i="1"/>
  <c r="J28" i="1"/>
  <c r="I28" i="1"/>
  <c r="J25" i="1"/>
  <c r="I25" i="1"/>
  <c r="J24" i="1"/>
  <c r="I24" i="1"/>
  <c r="J23" i="1"/>
  <c r="I23" i="1"/>
  <c r="J22" i="1"/>
  <c r="I22" i="1"/>
  <c r="J21" i="1"/>
  <c r="J19" i="1"/>
  <c r="J18" i="1"/>
  <c r="J17" i="1"/>
  <c r="J16" i="1"/>
  <c r="J15" i="1"/>
  <c r="J13" i="1"/>
  <c r="J12" i="1"/>
  <c r="J11" i="1"/>
  <c r="J10" i="1"/>
  <c r="J9" i="1"/>
  <c r="F151" i="1"/>
  <c r="F150" i="1"/>
  <c r="F149" i="1"/>
  <c r="F148" i="1"/>
  <c r="F145" i="1"/>
  <c r="F144" i="1"/>
  <c r="F143" i="1"/>
  <c r="F142" i="1"/>
  <c r="F139" i="1"/>
  <c r="F138" i="1"/>
  <c r="F137" i="1"/>
  <c r="F136" i="1"/>
  <c r="F133" i="1"/>
  <c r="F132" i="1"/>
  <c r="F131" i="1"/>
  <c r="F130" i="1"/>
  <c r="F126" i="1"/>
  <c r="F127" i="1"/>
  <c r="F125" i="1"/>
  <c r="F124" i="1"/>
  <c r="F121" i="1"/>
  <c r="F120" i="1"/>
  <c r="F119" i="1"/>
  <c r="F118" i="1"/>
  <c r="F115" i="1"/>
  <c r="F114" i="1"/>
  <c r="F113" i="1"/>
  <c r="F112" i="1"/>
  <c r="F109" i="1"/>
  <c r="F108" i="1"/>
  <c r="F107" i="1"/>
  <c r="F106" i="1"/>
  <c r="E109" i="1"/>
  <c r="E108" i="1"/>
  <c r="E107" i="1"/>
  <c r="E106" i="1"/>
  <c r="F103" i="1"/>
  <c r="F102" i="1"/>
  <c r="F101" i="1"/>
  <c r="F100" i="1"/>
  <c r="F97" i="1"/>
  <c r="F96" i="1"/>
  <c r="F95" i="1"/>
  <c r="F94" i="1"/>
  <c r="F91" i="1"/>
  <c r="F90" i="1"/>
  <c r="F89" i="1"/>
  <c r="F88" i="1"/>
  <c r="F85" i="1"/>
  <c r="F84" i="1"/>
  <c r="F83" i="1"/>
  <c r="F82" i="1"/>
  <c r="F79" i="1"/>
  <c r="F78" i="1"/>
  <c r="F77" i="1"/>
  <c r="F76" i="1"/>
  <c r="F73" i="1"/>
  <c r="F72" i="1"/>
  <c r="F71" i="1"/>
  <c r="F70" i="1"/>
  <c r="F67" i="1"/>
  <c r="F66" i="1"/>
  <c r="F65" i="1"/>
  <c r="F64" i="1"/>
  <c r="F61" i="1"/>
  <c r="F60" i="1"/>
  <c r="F59" i="1"/>
  <c r="F58" i="1"/>
  <c r="F55" i="1"/>
  <c r="F54" i="1"/>
  <c r="F53" i="1"/>
  <c r="F52" i="1"/>
  <c r="F47" i="1"/>
  <c r="F49" i="1"/>
  <c r="F48" i="1"/>
  <c r="F46" i="1"/>
  <c r="F43" i="1"/>
  <c r="F42" i="1"/>
  <c r="F41" i="1"/>
  <c r="F40" i="1"/>
  <c r="F39" i="1"/>
  <c r="F37" i="1"/>
  <c r="F36" i="1"/>
  <c r="F35" i="1"/>
  <c r="F34" i="1"/>
  <c r="F31" i="1"/>
  <c r="F30" i="1"/>
  <c r="F29" i="1"/>
  <c r="F28" i="1"/>
  <c r="F25" i="1"/>
  <c r="F24" i="1"/>
  <c r="F23" i="1"/>
  <c r="F22" i="1"/>
  <c r="F21" i="1"/>
  <c r="E151" i="1"/>
  <c r="E150" i="1"/>
  <c r="E149" i="1"/>
  <c r="E148" i="1"/>
  <c r="E145" i="1"/>
  <c r="E143" i="1"/>
  <c r="E144" i="1"/>
  <c r="E142" i="1"/>
  <c r="E139" i="1"/>
  <c r="E138" i="1"/>
  <c r="E137" i="1"/>
  <c r="E136" i="1"/>
  <c r="E133" i="1"/>
  <c r="E132" i="1"/>
  <c r="E131" i="1"/>
  <c r="E130" i="1"/>
  <c r="E127" i="1"/>
  <c r="E126" i="1"/>
  <c r="E125" i="1"/>
  <c r="E124" i="1"/>
  <c r="E121" i="1"/>
  <c r="E119" i="1"/>
  <c r="E120" i="1"/>
  <c r="E118" i="1"/>
  <c r="E115" i="1"/>
  <c r="E114" i="1"/>
  <c r="E113" i="1"/>
  <c r="E112" i="1"/>
  <c r="E103" i="1"/>
  <c r="E102" i="1"/>
  <c r="E101" i="1"/>
  <c r="E100" i="1"/>
  <c r="E97" i="1"/>
  <c r="E96" i="1"/>
  <c r="E95" i="1"/>
  <c r="E94" i="1"/>
  <c r="E91" i="1"/>
  <c r="E90" i="1"/>
  <c r="E89" i="1"/>
  <c r="E88" i="1"/>
  <c r="E85" i="1"/>
  <c r="E84" i="1"/>
  <c r="E83" i="1"/>
  <c r="E82" i="1"/>
  <c r="E78" i="1"/>
  <c r="E77" i="1"/>
  <c r="E76" i="1"/>
  <c r="E79" i="1"/>
  <c r="E73" i="1"/>
  <c r="E72" i="1"/>
  <c r="E71" i="1"/>
  <c r="E70" i="1"/>
  <c r="E67" i="1"/>
  <c r="E66" i="1"/>
  <c r="E65" i="1"/>
  <c r="E64" i="1"/>
  <c r="C67" i="1"/>
  <c r="C66" i="1"/>
  <c r="C65" i="1"/>
  <c r="C64" i="1"/>
  <c r="E61" i="1"/>
  <c r="E60" i="1"/>
  <c r="E59" i="1"/>
  <c r="E58" i="1"/>
  <c r="E55" i="1"/>
  <c r="E54" i="1"/>
  <c r="E53" i="1"/>
  <c r="E52" i="1"/>
  <c r="E49" i="1"/>
  <c r="E48" i="1"/>
  <c r="E47" i="1"/>
  <c r="E46" i="1"/>
  <c r="E43" i="1"/>
  <c r="E42" i="1"/>
  <c r="E41" i="1"/>
  <c r="E40" i="1"/>
  <c r="E29" i="1"/>
  <c r="E37" i="1"/>
  <c r="E36" i="1"/>
  <c r="E35" i="1"/>
  <c r="E34" i="1"/>
  <c r="E31" i="1"/>
  <c r="E30" i="1"/>
  <c r="E28" i="1"/>
  <c r="D31" i="1"/>
  <c r="D30" i="1"/>
  <c r="D29" i="1"/>
  <c r="D28" i="1"/>
  <c r="C31" i="1"/>
  <c r="C30" i="1"/>
  <c r="C29" i="1"/>
  <c r="C28" i="1"/>
  <c r="D25" i="1"/>
  <c r="D24" i="1"/>
  <c r="D23" i="1"/>
  <c r="D22" i="1"/>
  <c r="D21" i="1"/>
  <c r="C22" i="1"/>
  <c r="C23" i="1"/>
  <c r="C25" i="1"/>
  <c r="C24" i="1"/>
  <c r="E25" i="1"/>
  <c r="E24" i="1"/>
  <c r="E23" i="1"/>
  <c r="E22" i="1"/>
  <c r="E19" i="1"/>
  <c r="E18" i="1"/>
  <c r="E17" i="1"/>
  <c r="E16" i="1"/>
  <c r="D15" i="1"/>
  <c r="F15" i="1"/>
  <c r="E13" i="1"/>
  <c r="F19" i="1"/>
  <c r="F18" i="1"/>
  <c r="F17" i="1"/>
  <c r="F16" i="1"/>
  <c r="F13" i="1"/>
  <c r="F12" i="1"/>
  <c r="F11" i="1"/>
  <c r="F10" i="1"/>
  <c r="F9" i="1"/>
  <c r="E12" i="1"/>
  <c r="E11" i="1"/>
  <c r="E10" i="1"/>
  <c r="D19" i="1"/>
  <c r="D18" i="1"/>
  <c r="D17" i="1"/>
  <c r="D16" i="1"/>
  <c r="D13" i="1"/>
  <c r="D12" i="1"/>
  <c r="D11" i="1"/>
  <c r="D10" i="1"/>
  <c r="D151" i="1"/>
  <c r="D150" i="1"/>
  <c r="D149" i="1"/>
  <c r="D148" i="1"/>
  <c r="C151" i="1"/>
  <c r="C150" i="1"/>
  <c r="C149" i="1"/>
  <c r="C148" i="1"/>
  <c r="D145" i="1"/>
  <c r="D144" i="1"/>
  <c r="D143" i="1"/>
  <c r="D142" i="1"/>
  <c r="C145" i="1"/>
  <c r="C144" i="1"/>
  <c r="C143" i="1"/>
  <c r="C142" i="1"/>
  <c r="D139" i="1"/>
  <c r="D138" i="1"/>
  <c r="D137" i="1"/>
  <c r="D136" i="1"/>
  <c r="C139" i="1"/>
  <c r="C138" i="1"/>
  <c r="C137" i="1"/>
  <c r="C136" i="1"/>
  <c r="D133" i="1"/>
  <c r="D132" i="1"/>
  <c r="D131" i="1"/>
  <c r="D130" i="1"/>
  <c r="C133" i="1"/>
  <c r="C132" i="1"/>
  <c r="C131" i="1"/>
  <c r="C130" i="1"/>
  <c r="D126" i="1"/>
  <c r="D125" i="1"/>
  <c r="D124" i="1"/>
  <c r="D127" i="1"/>
  <c r="C127" i="1"/>
  <c r="C126" i="1"/>
  <c r="C125" i="1"/>
  <c r="C124" i="1"/>
  <c r="D121" i="1"/>
  <c r="D120" i="1"/>
  <c r="D119" i="1"/>
  <c r="D118" i="1"/>
  <c r="C121" i="1"/>
  <c r="C120" i="1"/>
  <c r="C119" i="1"/>
  <c r="C118" i="1"/>
  <c r="D115" i="1"/>
  <c r="D114" i="1"/>
  <c r="D113" i="1"/>
  <c r="D112" i="1"/>
  <c r="C115" i="1"/>
  <c r="C114" i="1"/>
  <c r="C113" i="1"/>
  <c r="C112" i="1"/>
  <c r="D109" i="1"/>
  <c r="D108" i="1"/>
  <c r="D107" i="1"/>
  <c r="D106" i="1"/>
  <c r="C109" i="1"/>
  <c r="C108" i="1"/>
  <c r="C107" i="1"/>
  <c r="C106" i="1"/>
  <c r="D103" i="1"/>
  <c r="D102" i="1"/>
  <c r="D101" i="1"/>
  <c r="D100" i="1"/>
  <c r="C103" i="1"/>
  <c r="C102" i="1"/>
  <c r="C101" i="1"/>
  <c r="C100" i="1"/>
  <c r="D97" i="1"/>
  <c r="D96" i="1"/>
  <c r="D95" i="1"/>
  <c r="D94" i="1"/>
  <c r="C97" i="1"/>
  <c r="C96" i="1"/>
  <c r="C95" i="1"/>
  <c r="C94" i="1"/>
  <c r="C88" i="1"/>
  <c r="D88" i="1"/>
  <c r="C89" i="1"/>
  <c r="D89" i="1"/>
  <c r="C90" i="1"/>
  <c r="D90" i="1"/>
  <c r="C91" i="1"/>
  <c r="D91" i="1"/>
  <c r="D85" i="1"/>
  <c r="D84" i="1"/>
  <c r="D83" i="1"/>
  <c r="D82" i="1"/>
  <c r="C85" i="1"/>
  <c r="C84" i="1"/>
  <c r="C83" i="1"/>
  <c r="C82" i="1"/>
  <c r="D79" i="1"/>
  <c r="D78" i="1"/>
  <c r="D77" i="1"/>
  <c r="D76" i="1"/>
  <c r="C79" i="1"/>
  <c r="C78" i="1"/>
  <c r="C77" i="1"/>
  <c r="C76" i="1"/>
  <c r="C73" i="1"/>
  <c r="C72" i="1"/>
  <c r="C71" i="1"/>
  <c r="C70" i="1"/>
  <c r="D73" i="1"/>
  <c r="D72" i="1"/>
  <c r="D71" i="1"/>
  <c r="D70" i="1"/>
  <c r="D67" i="1"/>
  <c r="D66" i="1"/>
  <c r="D65" i="1"/>
  <c r="D64" i="1"/>
  <c r="D61" i="1"/>
  <c r="D60" i="1"/>
  <c r="D59" i="1"/>
  <c r="D58" i="1"/>
  <c r="C61" i="1"/>
  <c r="C60" i="1"/>
  <c r="C59" i="1"/>
  <c r="C58" i="1"/>
  <c r="D55" i="1"/>
  <c r="D54" i="1"/>
  <c r="D53" i="1"/>
  <c r="D52" i="1"/>
  <c r="C55" i="1"/>
  <c r="C54" i="1"/>
  <c r="C53" i="1"/>
  <c r="C52" i="1"/>
  <c r="D49" i="1"/>
  <c r="D48" i="1"/>
  <c r="D47" i="1"/>
  <c r="D46" i="1"/>
  <c r="C49" i="1"/>
  <c r="C48" i="1"/>
  <c r="C47" i="1"/>
  <c r="C46" i="1"/>
  <c r="D43" i="1"/>
  <c r="D42" i="1"/>
  <c r="D41" i="1"/>
  <c r="D40" i="1"/>
  <c r="C43" i="1"/>
  <c r="C42" i="1"/>
  <c r="C41" i="1"/>
  <c r="C40" i="1"/>
  <c r="D39" i="1"/>
  <c r="D37" i="1"/>
  <c r="D36" i="1"/>
  <c r="D35" i="1"/>
  <c r="D34" i="1"/>
  <c r="C37" i="1"/>
  <c r="C36" i="1"/>
  <c r="C35" i="1"/>
  <c r="C34" i="1"/>
  <c r="D9" i="1"/>
  <c r="J3" i="1"/>
  <c r="D8" i="1" a="1"/>
  <c r="D8" i="1"/>
  <c r="N8" i="1" a="1"/>
  <c r="N8" i="1"/>
  <c r="L8" i="1" a="1"/>
  <c r="L8" i="1"/>
  <c r="J8" i="1" a="1"/>
  <c r="J8" i="1"/>
  <c r="H8" i="1" a="1"/>
  <c r="H8" i="1"/>
  <c r="F8" i="1" a="1"/>
  <c r="F8" i="1"/>
  <c r="D14" i="1" a="1"/>
  <c r="D14" i="1"/>
  <c r="F14" i="1" a="1"/>
  <c r="F14" i="1"/>
  <c r="H14" i="1" a="1"/>
  <c r="H14" i="1"/>
  <c r="J14" i="1" a="1"/>
  <c r="J14" i="1"/>
  <c r="L14" i="1" a="1"/>
  <c r="L14" i="1"/>
  <c r="D20" i="1" a="1"/>
  <c r="D20" i="1"/>
  <c r="F20" i="1" a="1"/>
  <c r="F20" i="1"/>
  <c r="J20" i="1" a="1"/>
  <c r="J20" i="1"/>
  <c r="L20" i="1" a="1"/>
  <c r="L20" i="1"/>
  <c r="N20" i="1" a="1"/>
  <c r="N20" i="1"/>
  <c r="M26" i="1"/>
  <c r="N26" i="1" a="1"/>
  <c r="N26" i="1"/>
  <c r="K26" i="1"/>
  <c r="L26" i="1" a="1"/>
  <c r="L26" i="1"/>
  <c r="I26" i="1"/>
  <c r="J26" i="1" a="1"/>
  <c r="J26" i="1"/>
  <c r="G26" i="1"/>
  <c r="H26" i="1" a="1"/>
  <c r="H26" i="1"/>
  <c r="E26" i="1"/>
  <c r="F26" i="1" a="1"/>
  <c r="F26" i="1"/>
  <c r="C26" i="1"/>
  <c r="D26" i="1" a="1"/>
  <c r="D26" i="1"/>
  <c r="H20" i="1" a="1"/>
  <c r="H20" i="1"/>
  <c r="D32" i="1" a="1"/>
  <c r="D32" i="1"/>
  <c r="F32" i="1" a="1"/>
  <c r="F32" i="1"/>
  <c r="H32" i="1" a="1"/>
  <c r="H32" i="1"/>
  <c r="J32" i="1" a="1"/>
  <c r="J32" i="1"/>
  <c r="L32" i="1" a="1"/>
  <c r="L32" i="1"/>
  <c r="N32" i="1" a="1"/>
  <c r="N32" i="1"/>
  <c r="D38" i="1" a="1"/>
  <c r="D38" i="1"/>
  <c r="F38" i="1" a="1"/>
  <c r="F38" i="1"/>
  <c r="H38" i="1" a="1"/>
  <c r="H38" i="1"/>
  <c r="J38" i="1" a="1"/>
  <c r="J38" i="1"/>
  <c r="L38" i="1" a="1"/>
  <c r="L38" i="1"/>
  <c r="N38" i="1" a="1"/>
  <c r="N38" i="1"/>
  <c r="N44" i="1" a="1"/>
  <c r="N44" i="1"/>
  <c r="L44" i="1" a="1"/>
  <c r="L44" i="1"/>
  <c r="J44" i="1" a="1"/>
  <c r="J44" i="1"/>
  <c r="H44" i="1" a="1"/>
  <c r="H44" i="1"/>
  <c r="F44" i="1" a="1"/>
  <c r="F44" i="1"/>
  <c r="D44" i="1" a="1"/>
  <c r="D44" i="1"/>
  <c r="D50" i="1" a="1"/>
  <c r="D50" i="1"/>
  <c r="F50" i="1" a="1"/>
  <c r="F50" i="1"/>
  <c r="H50" i="1" a="1"/>
  <c r="H50" i="1"/>
  <c r="J50" i="1" a="1"/>
  <c r="J50" i="1"/>
  <c r="L50" i="1" a="1"/>
  <c r="L50" i="1"/>
  <c r="N50" i="1" a="1"/>
  <c r="N50" i="1"/>
  <c r="D56" i="1" a="1"/>
  <c r="D56" i="1"/>
  <c r="F56" i="1" a="1"/>
  <c r="F56" i="1"/>
  <c r="H56" i="1" a="1"/>
  <c r="H56" i="1"/>
  <c r="J56" i="1" a="1"/>
  <c r="J56" i="1"/>
  <c r="L56" i="1" a="1"/>
  <c r="L56" i="1"/>
  <c r="N56" i="1" a="1"/>
  <c r="N56" i="1"/>
  <c r="D62" i="1" a="1"/>
  <c r="D62" i="1"/>
  <c r="F62" i="1" a="1"/>
  <c r="F62" i="1"/>
  <c r="H62" i="1" a="1"/>
  <c r="H62" i="1"/>
  <c r="J62" i="1" a="1"/>
  <c r="J62" i="1"/>
  <c r="L62" i="1" a="1"/>
  <c r="L62" i="1"/>
  <c r="N62" i="1" a="1"/>
  <c r="N62" i="1"/>
  <c r="D68" i="1" a="1"/>
  <c r="D68" i="1"/>
  <c r="F68" i="1" a="1"/>
  <c r="F68" i="1"/>
  <c r="H68" i="1" a="1"/>
  <c r="H68" i="1"/>
  <c r="J68" i="1" a="1"/>
  <c r="J68" i="1"/>
  <c r="L68" i="1" a="1"/>
  <c r="L68" i="1"/>
  <c r="N68" i="1" a="1"/>
  <c r="N68" i="1"/>
  <c r="D74" i="1" a="1"/>
  <c r="D74" i="1"/>
  <c r="F74" i="1" a="1"/>
  <c r="F74" i="1"/>
  <c r="H74" i="1" a="1"/>
  <c r="H74" i="1"/>
  <c r="J74" i="1" a="1"/>
  <c r="J74" i="1"/>
  <c r="L74" i="1" a="1"/>
  <c r="L74" i="1"/>
  <c r="N74" i="1" a="1"/>
  <c r="N74" i="1"/>
  <c r="D80" i="1" a="1"/>
  <c r="D80" i="1"/>
  <c r="F80" i="1" a="1"/>
  <c r="F80" i="1"/>
  <c r="H80" i="1" a="1"/>
  <c r="H80" i="1"/>
  <c r="J80" i="1" a="1"/>
  <c r="J80" i="1"/>
  <c r="L80" i="1" a="1"/>
  <c r="L80" i="1"/>
  <c r="N80" i="1" a="1"/>
  <c r="N80" i="1"/>
  <c r="D86" i="1" a="1"/>
  <c r="D86" i="1"/>
  <c r="F86" i="1" a="1"/>
  <c r="F86" i="1"/>
  <c r="H86" i="1" a="1"/>
  <c r="H86" i="1"/>
  <c r="J86" i="1" a="1"/>
  <c r="J86" i="1"/>
  <c r="L86" i="1" a="1"/>
  <c r="L86" i="1"/>
  <c r="N86" i="1" a="1"/>
  <c r="N86" i="1"/>
  <c r="D92" i="1" a="1"/>
  <c r="D92" i="1"/>
  <c r="F92" i="1" a="1"/>
  <c r="F92" i="1"/>
  <c r="H92" i="1" a="1"/>
  <c r="H92" i="1"/>
  <c r="J92" i="1" a="1"/>
  <c r="J92" i="1"/>
  <c r="L92" i="1" a="1"/>
  <c r="L92" i="1"/>
  <c r="N92" i="1" a="1"/>
  <c r="N92" i="1"/>
  <c r="D98" i="1" a="1"/>
  <c r="D98" i="1"/>
  <c r="F98" i="1" a="1"/>
  <c r="F98" i="1"/>
  <c r="H98" i="1" a="1"/>
  <c r="H98" i="1"/>
  <c r="J98" i="1" a="1"/>
  <c r="J98" i="1"/>
  <c r="L98" i="1" a="1"/>
  <c r="L98" i="1"/>
  <c r="N98" i="1" a="1"/>
  <c r="N98" i="1"/>
  <c r="D104" i="1" a="1"/>
  <c r="D104" i="1"/>
  <c r="F104" i="1" a="1"/>
  <c r="F104" i="1"/>
  <c r="H104" i="1" a="1"/>
  <c r="H104" i="1"/>
  <c r="J104" i="1" a="1"/>
  <c r="J104" i="1"/>
  <c r="L104" i="1" a="1"/>
  <c r="L104" i="1"/>
  <c r="N104" i="1" a="1"/>
  <c r="N104" i="1"/>
  <c r="D110" i="1" a="1"/>
  <c r="D110" i="1"/>
  <c r="F110" i="1" a="1"/>
  <c r="F110" i="1"/>
  <c r="H110" i="1" a="1"/>
  <c r="H110" i="1"/>
  <c r="J110" i="1" a="1"/>
  <c r="J110" i="1"/>
  <c r="L110" i="1" a="1"/>
  <c r="L110" i="1"/>
  <c r="N110" i="1" a="1"/>
  <c r="N110" i="1"/>
  <c r="D116" i="1" a="1"/>
  <c r="D116" i="1"/>
  <c r="F116" i="1" a="1"/>
  <c r="F116" i="1"/>
  <c r="H116" i="1" a="1"/>
  <c r="H116" i="1"/>
  <c r="J116" i="1" a="1"/>
  <c r="J116" i="1"/>
  <c r="L116" i="1" a="1"/>
  <c r="L116" i="1"/>
  <c r="N116" i="1" a="1"/>
  <c r="N116" i="1"/>
  <c r="D122" i="1" a="1"/>
  <c r="D122" i="1"/>
  <c r="F122" i="1" a="1"/>
  <c r="F122" i="1"/>
  <c r="H122" i="1" a="1"/>
  <c r="H122" i="1"/>
  <c r="J122" i="1" a="1"/>
  <c r="J122" i="1"/>
  <c r="L122" i="1" a="1"/>
  <c r="L122" i="1"/>
  <c r="N122" i="1" a="1"/>
  <c r="N122" i="1"/>
  <c r="D128" i="1" a="1"/>
  <c r="D128" i="1"/>
  <c r="F128" i="1" a="1"/>
  <c r="F128" i="1"/>
  <c r="H128" i="1" a="1"/>
  <c r="H128" i="1"/>
  <c r="J128" i="1" a="1"/>
  <c r="J128" i="1"/>
  <c r="L128" i="1" a="1"/>
  <c r="L128" i="1"/>
  <c r="N128" i="1" a="1"/>
  <c r="N128" i="1"/>
  <c r="D134" i="1" a="1"/>
  <c r="D134" i="1"/>
  <c r="F134" i="1" a="1"/>
  <c r="F134" i="1"/>
  <c r="H134" i="1" a="1"/>
  <c r="H134" i="1"/>
  <c r="J134" i="1" a="1"/>
  <c r="J134" i="1"/>
  <c r="L134" i="1" a="1"/>
  <c r="L134" i="1"/>
  <c r="N134" i="1" a="1"/>
  <c r="N134" i="1"/>
  <c r="D140" i="1" a="1"/>
  <c r="D140" i="1"/>
  <c r="F140" i="1" a="1"/>
  <c r="F140" i="1"/>
  <c r="H140" i="1" a="1"/>
  <c r="H140" i="1"/>
  <c r="J140" i="1" a="1"/>
  <c r="J140" i="1"/>
  <c r="L140" i="1" a="1"/>
  <c r="L140" i="1"/>
  <c r="N140" i="1" a="1"/>
  <c r="N140" i="1"/>
  <c r="D146" i="1" a="1"/>
  <c r="D146" i="1"/>
  <c r="F146" i="1" a="1"/>
  <c r="F146" i="1"/>
  <c r="H146" i="1" a="1"/>
  <c r="H146" i="1"/>
  <c r="J146" i="1" a="1"/>
  <c r="J146" i="1"/>
  <c r="L146" i="1" a="1"/>
  <c r="L146" i="1"/>
  <c r="N146" i="1" a="1"/>
  <c r="N146" i="1"/>
  <c r="D212" i="27" a="1"/>
  <c r="D212" i="27"/>
  <c r="F212" i="27" a="1"/>
  <c r="F212" i="27"/>
  <c r="H212" i="27" a="1"/>
  <c r="H212" i="27"/>
  <c r="J212" i="27" a="1"/>
  <c r="J212" i="27"/>
  <c r="L212" i="27" a="1"/>
  <c r="L212" i="27"/>
  <c r="N212" i="27" a="1"/>
  <c r="N212" i="27"/>
  <c r="D350" i="30" a="1"/>
  <c r="D350" i="30"/>
  <c r="F350" i="30" a="1"/>
  <c r="F350" i="30"/>
  <c r="H350" i="30" a="1"/>
  <c r="H350" i="30"/>
  <c r="J350" i="30" a="1"/>
  <c r="J350" i="30"/>
  <c r="L350" i="30" a="1"/>
  <c r="L350" i="30"/>
  <c r="N350" i="30" a="1"/>
  <c r="N350" i="30"/>
  <c r="J62" i="30" a="1"/>
  <c r="J62" i="30"/>
  <c r="J80" i="30" a="1"/>
  <c r="J80" i="30"/>
  <c r="J116" i="30" a="1"/>
  <c r="J116" i="30"/>
  <c r="N8" i="30" a="1"/>
  <c r="N8" i="30"/>
  <c r="L8" i="30" a="1"/>
  <c r="L8" i="30"/>
  <c r="J8" i="30" a="1"/>
  <c r="J8" i="30"/>
  <c r="H8" i="30" a="1"/>
  <c r="H8" i="30"/>
  <c r="F8" i="30" a="1"/>
  <c r="F8" i="30"/>
  <c r="D8" i="30" a="1"/>
  <c r="D8" i="30"/>
</calcChain>
</file>

<file path=xl/sharedStrings.xml><?xml version="1.0" encoding="utf-8"?>
<sst xmlns="http://schemas.openxmlformats.org/spreadsheetml/2006/main" count="8560" uniqueCount="955">
  <si>
    <t>Client</t>
  </si>
  <si>
    <t>Date</t>
  </si>
  <si>
    <t>Exercise</t>
  </si>
  <si>
    <t>1st set</t>
  </si>
  <si>
    <t>2nd set</t>
  </si>
  <si>
    <t>3rd set</t>
  </si>
  <si>
    <t>4th set</t>
  </si>
  <si>
    <t>5th set</t>
  </si>
  <si>
    <t>Notes</t>
  </si>
  <si>
    <t>Weight</t>
  </si>
  <si>
    <t>Reps</t>
  </si>
  <si>
    <t>Deadlifts</t>
  </si>
  <si>
    <t>Squats</t>
  </si>
  <si>
    <t>Chest Press</t>
  </si>
  <si>
    <t>Lat Pulldown</t>
  </si>
  <si>
    <t>Military Press</t>
  </si>
  <si>
    <t>1k Row</t>
  </si>
  <si>
    <t>Total Gym</t>
  </si>
  <si>
    <t>Clean &amp; Press</t>
  </si>
  <si>
    <t>Press Ups</t>
  </si>
  <si>
    <t>Front Plank</t>
  </si>
  <si>
    <t>SS Press Ups</t>
  </si>
  <si>
    <t>Bosu Crunches</t>
  </si>
  <si>
    <t>Deadlift</t>
  </si>
  <si>
    <t>Bench Press</t>
  </si>
  <si>
    <t>Lat Pulldowns</t>
  </si>
  <si>
    <t>Plank</t>
  </si>
  <si>
    <t>Leg Press</t>
  </si>
  <si>
    <t>Body Composition</t>
  </si>
  <si>
    <t>Bodyweight (kg)</t>
  </si>
  <si>
    <t>Body Fat (%)</t>
  </si>
  <si>
    <t>Arms</t>
  </si>
  <si>
    <t>Chest</t>
  </si>
  <si>
    <t>Waist</t>
  </si>
  <si>
    <t>Hips</t>
  </si>
  <si>
    <t>Thighs</t>
  </si>
  <si>
    <t>Toe Reach</t>
  </si>
  <si>
    <t>Elbow</t>
  </si>
  <si>
    <t>Flexibility</t>
  </si>
  <si>
    <t>Squat</t>
  </si>
  <si>
    <t>Strength</t>
  </si>
  <si>
    <t>1st Set</t>
  </si>
  <si>
    <t>2nd Set</t>
  </si>
  <si>
    <t>No. of Workouts</t>
  </si>
  <si>
    <t>Goal</t>
  </si>
  <si>
    <t>Fitness</t>
  </si>
  <si>
    <t>HIIT</t>
  </si>
  <si>
    <t>Duration</t>
  </si>
  <si>
    <t>Interval</t>
  </si>
  <si>
    <t>Consultation</t>
  </si>
  <si>
    <t>Reason</t>
  </si>
  <si>
    <t>Programme Issue</t>
  </si>
  <si>
    <t>40/20</t>
  </si>
  <si>
    <t>45/15</t>
  </si>
  <si>
    <t>Sets</t>
  </si>
  <si>
    <t>Starting</t>
  </si>
  <si>
    <t>Latest</t>
  </si>
  <si>
    <t>Smith Squats</t>
  </si>
  <si>
    <t>1 Leg Press</t>
  </si>
  <si>
    <t>Hip Thrust</t>
  </si>
  <si>
    <t>Calf Raises</t>
  </si>
  <si>
    <t>DB Lateral Raises</t>
  </si>
  <si>
    <t>Cable Side Raises</t>
  </si>
  <si>
    <t>3rd Set</t>
  </si>
  <si>
    <t>4th Set</t>
  </si>
  <si>
    <t>5th Set</t>
  </si>
  <si>
    <t xml:space="preserve">Weight </t>
  </si>
  <si>
    <t>Hip Thrusts</t>
  </si>
  <si>
    <t>6+6</t>
  </si>
  <si>
    <t>Kinesis Row</t>
  </si>
  <si>
    <t>Kinesis Back Flies</t>
  </si>
  <si>
    <t>Rich Lat Pulldowns</t>
  </si>
  <si>
    <t>Back Extensions</t>
  </si>
  <si>
    <t>Barbell Shrugs</t>
  </si>
  <si>
    <t>1 Arm Preacher</t>
  </si>
  <si>
    <t>Incl Bench</t>
  </si>
  <si>
    <t>Dips</t>
  </si>
  <si>
    <t>1 Arm Chest Press</t>
  </si>
  <si>
    <t>Triceps Pushdowns</t>
  </si>
  <si>
    <t>DB Skullcrusher</t>
  </si>
  <si>
    <t xml:space="preserve">No. of Workouts </t>
  </si>
  <si>
    <t>Tricep Pushdowns</t>
  </si>
  <si>
    <t>Bicep Curls</t>
  </si>
  <si>
    <t>Ab Machine X Crunches</t>
  </si>
  <si>
    <t>MAX</t>
  </si>
  <si>
    <t>Decline B Press</t>
  </si>
  <si>
    <t>DB Shoulder Press</t>
  </si>
  <si>
    <t>Bicep Curls DB</t>
  </si>
  <si>
    <t>130|1,100|7,90|10,80|10</t>
  </si>
  <si>
    <t>Machine x Crunches</t>
  </si>
  <si>
    <t>140|2,140|1</t>
  </si>
  <si>
    <t>Abs</t>
  </si>
  <si>
    <t>Decline Bench DB</t>
  </si>
  <si>
    <t>Sumo Deadlift</t>
  </si>
  <si>
    <t>Sumo Dlift</t>
  </si>
  <si>
    <t>100|5</t>
  </si>
  <si>
    <t>80|5</t>
  </si>
  <si>
    <t>80|5; forced sets last 2 sets</t>
  </si>
  <si>
    <t>100|10;100|16</t>
  </si>
  <si>
    <t>Boxing</t>
  </si>
  <si>
    <t>4 neg</t>
  </si>
  <si>
    <t>70|6,60|10</t>
  </si>
  <si>
    <t>Swiss Ball Crunches</t>
  </si>
  <si>
    <t>Incline Bpress</t>
  </si>
  <si>
    <t>4+4</t>
  </si>
  <si>
    <t>Treadmill</t>
  </si>
  <si>
    <t>100|3neg,60|10,60|2neg,60|7</t>
  </si>
  <si>
    <t>New goal 110kg3x June</t>
  </si>
  <si>
    <t>DB Press</t>
  </si>
  <si>
    <t>Wattbike</t>
  </si>
  <si>
    <t>Decline Bpress</t>
  </si>
  <si>
    <t>2neg</t>
  </si>
  <si>
    <t>Side Plank</t>
  </si>
  <si>
    <t>Assisted Leg Raises</t>
  </si>
  <si>
    <t>Goals:</t>
  </si>
  <si>
    <t>Strength training, 80kg, focus on cardio, waist, 110kg benchpress</t>
  </si>
  <si>
    <t>Decline BPress</t>
  </si>
  <si>
    <t>TRX HIIT</t>
  </si>
  <si>
    <t>KB HIIT</t>
  </si>
  <si>
    <t>Pull Ups/Chin Ups</t>
  </si>
  <si>
    <t>Kneeling Front Press</t>
  </si>
  <si>
    <t>Bar Oblique Rotation</t>
  </si>
  <si>
    <t>Decline Bench</t>
  </si>
  <si>
    <t>TRX Pikes + Knees In</t>
  </si>
  <si>
    <t>SS Knees Sideways</t>
  </si>
  <si>
    <t>Swissball Crunches</t>
  </si>
  <si>
    <t>Flies</t>
  </si>
  <si>
    <t>Bent Over Rows</t>
  </si>
  <si>
    <t>Inverted Rows</t>
  </si>
  <si>
    <t>Seated Shoulder Press</t>
  </si>
  <si>
    <t>Standing Shoulder Press</t>
  </si>
  <si>
    <t>Hip Thrusts 40|15,60|20,60|15</t>
  </si>
  <si>
    <t>Circuit Smith</t>
  </si>
  <si>
    <t>Hip Thrusts 45|15, 45|15</t>
  </si>
  <si>
    <t>Ball Throw Crunches</t>
  </si>
  <si>
    <t>Leg Raises</t>
  </si>
  <si>
    <t>Oblique Crunches</t>
  </si>
  <si>
    <t>Overhead Press</t>
  </si>
  <si>
    <t>60|3neg</t>
  </si>
  <si>
    <t>45/15, 20/20</t>
  </si>
  <si>
    <t>3xneg60kgdrop10x,3xneg5x</t>
  </si>
  <si>
    <t>Bench Crunches</t>
  </si>
  <si>
    <t>60|2neg+8</t>
  </si>
  <si>
    <t>Rope Crunches</t>
  </si>
  <si>
    <t>Bench Leg Raises</t>
  </si>
  <si>
    <t>Goal: 85kg, 80% muscle</t>
  </si>
  <si>
    <t>Incline DB Press</t>
  </si>
  <si>
    <t>Narrow L Pulldown</t>
  </si>
  <si>
    <t>SS Decline DB Bench</t>
  </si>
  <si>
    <t>100|4</t>
  </si>
  <si>
    <t>DB Bpress</t>
  </si>
  <si>
    <t>50/10</t>
  </si>
  <si>
    <t>Incline DB</t>
  </si>
  <si>
    <t>Chest press drop set from 50kg</t>
  </si>
  <si>
    <t>1 set 40/20</t>
  </si>
  <si>
    <t>00;02:00</t>
  </si>
  <si>
    <t>Cable Crossover</t>
  </si>
  <si>
    <t>SS Low Pulley Crossover</t>
  </si>
  <si>
    <t>Shoulder Press Machine</t>
  </si>
  <si>
    <t>Deadlifts 200kg by June</t>
  </si>
  <si>
    <t>BenchP ress 100kg comfortably</t>
  </si>
  <si>
    <t>Squats 150kg</t>
  </si>
  <si>
    <t>Clean &amp; Press 100kg</t>
  </si>
  <si>
    <t>Weights Tabata</t>
  </si>
  <si>
    <t>BBL Chest Challenge</t>
  </si>
  <si>
    <t>Cable Crunches</t>
  </si>
  <si>
    <t>Swiss Ball</t>
  </si>
  <si>
    <t>Next time bar bench</t>
  </si>
  <si>
    <t>DB BPress</t>
  </si>
  <si>
    <t>T-bar Rows</t>
  </si>
  <si>
    <t>35|10,35|10,35|8,35|8,35|7</t>
  </si>
  <si>
    <t>25|10 x4</t>
  </si>
  <si>
    <t>Smith IncBench</t>
  </si>
  <si>
    <t>Upright Rows</t>
  </si>
  <si>
    <t xml:space="preserve">Walking Lunches </t>
  </si>
  <si>
    <t>Kinese Chest</t>
  </si>
  <si>
    <t>Kinese Back</t>
  </si>
  <si>
    <t>Plate Shoulder Raise</t>
  </si>
  <si>
    <t>One Leg Leg Raise</t>
  </si>
  <si>
    <t>KB Press Ups</t>
  </si>
  <si>
    <t>Bicep 21s 20kg 20kg</t>
  </si>
  <si>
    <t>Roman Chair Leg Raises 12x 12x</t>
  </si>
  <si>
    <t>Stretching</t>
  </si>
  <si>
    <t>Front Raises</t>
  </si>
  <si>
    <t>SS Military Press</t>
  </si>
  <si>
    <t>SS Wide Cable Rows</t>
  </si>
  <si>
    <t>Chest Flies</t>
  </si>
  <si>
    <t>Bosu Knees In</t>
  </si>
  <si>
    <t>Kineses Shoulder Press</t>
  </si>
  <si>
    <t>Sumo Deads</t>
  </si>
  <si>
    <t>SS Smith Bent Over Rows</t>
  </si>
  <si>
    <t>EZ Bar Bicep Curls</t>
  </si>
  <si>
    <t>Chest Press Machine</t>
  </si>
  <si>
    <t>Kinesis Back</t>
  </si>
  <si>
    <t>Front Raise</t>
  </si>
  <si>
    <t>Lateral Raise</t>
  </si>
  <si>
    <t>Cabel Bicep Curls</t>
  </si>
  <si>
    <t>SS Triceps Pushdowns</t>
  </si>
  <si>
    <t>20kg20x</t>
  </si>
  <si>
    <t>Seated Smith Shoulder Press</t>
  </si>
  <si>
    <t>Assisted Pullups</t>
  </si>
  <si>
    <t>EZ Bar Skull Crushers</t>
  </si>
  <si>
    <t>Preachers Curl</t>
  </si>
  <si>
    <t>Ab Machine</t>
  </si>
  <si>
    <t>Bicep 21s</t>
  </si>
  <si>
    <t>Plate Front Raise</t>
  </si>
  <si>
    <t>Cable Bicep Curls</t>
  </si>
  <si>
    <t>Triceps Pushdown</t>
  </si>
  <si>
    <t>Neg10</t>
  </si>
  <si>
    <t>Neg8</t>
  </si>
  <si>
    <t>Cable Rows</t>
  </si>
  <si>
    <t>Total Gym Crunches</t>
  </si>
  <si>
    <t>Lunges</t>
  </si>
  <si>
    <t>T-Bar Rows</t>
  </si>
  <si>
    <t>Tricep Pushdown</t>
  </si>
  <si>
    <t>SS Bicep Curl Cable</t>
  </si>
  <si>
    <t>Bag Crunches</t>
  </si>
  <si>
    <t>Seated Military Press</t>
  </si>
  <si>
    <t>Ball Crunches</t>
  </si>
  <si>
    <t>Negative Pullups</t>
  </si>
  <si>
    <t>Seated Hammer Curls</t>
  </si>
  <si>
    <t>KB Lunges</t>
  </si>
  <si>
    <t>KB Pressups</t>
  </si>
  <si>
    <t>SS Bicep Curls Cable</t>
  </si>
  <si>
    <t>Smith Incline</t>
  </si>
  <si>
    <t>Wall Bicep Curls</t>
  </si>
  <si>
    <t>Smith Triceps Bench</t>
  </si>
  <si>
    <t>Smith Bench</t>
  </si>
  <si>
    <t>Wall Shoulders</t>
  </si>
  <si>
    <t>Smith Shoulder Press</t>
  </si>
  <si>
    <t>Smith Seated Shoulder Press</t>
  </si>
  <si>
    <t>Kinesis Shoulders</t>
  </si>
  <si>
    <t>Close Grip Pulldowns</t>
  </si>
  <si>
    <t>Upper Back Machine</t>
  </si>
  <si>
    <t>Shoulder Press</t>
  </si>
  <si>
    <t>Upright Row</t>
  </si>
  <si>
    <t>TRX Front Raises 10x10x</t>
  </si>
  <si>
    <t>Monster Sets</t>
  </si>
  <si>
    <t>Leg Press 100kg12x12x</t>
  </si>
  <si>
    <t>1 Leg Leg Press 50kg10x10x</t>
  </si>
  <si>
    <t>DB Skull Crushers 10kg12x10x10x</t>
  </si>
  <si>
    <t>Seated DB Curls 10kg10x10x10x</t>
  </si>
  <si>
    <t>Smith Shoulders</t>
  </si>
  <si>
    <t>Smith Inc Bpress</t>
  </si>
  <si>
    <t>Bosu Knee Touches</t>
  </si>
  <si>
    <t>Weighted Crunches</t>
  </si>
  <si>
    <t>30kg12x</t>
  </si>
  <si>
    <t>Seated DB Press</t>
  </si>
  <si>
    <t>Cable Biceps</t>
  </si>
  <si>
    <t>Cable Triceps Pushdown</t>
  </si>
  <si>
    <t>Rope Bicep Curls</t>
  </si>
  <si>
    <t>Rope Triceps Pushdown</t>
  </si>
  <si>
    <t>KB Push Ups</t>
  </si>
  <si>
    <t>Dusan Machine Shoulders</t>
  </si>
  <si>
    <t>EZ Biceps</t>
  </si>
  <si>
    <t>Smith Bench Press</t>
  </si>
  <si>
    <t>Lat Pipelines Reversed Grid</t>
  </si>
  <si>
    <t>Stepping Bosu Pressups</t>
  </si>
  <si>
    <t>50kg8x</t>
  </si>
  <si>
    <t>45kg20x</t>
  </si>
  <si>
    <t>SS Plate Front Raise</t>
  </si>
  <si>
    <t>TRX Biceps Curl</t>
  </si>
  <si>
    <t>Half Chinups</t>
  </si>
  <si>
    <t>TRX Rows</t>
  </si>
  <si>
    <t>Biceps Curls</t>
  </si>
  <si>
    <t>Underhand Lat Pdowns</t>
  </si>
  <si>
    <t>Bosu Pushups</t>
  </si>
  <si>
    <t>Preacher Curls</t>
  </si>
  <si>
    <t>Foam Roller</t>
  </si>
  <si>
    <t>Stretcher</t>
  </si>
  <si>
    <t>Chinups</t>
  </si>
  <si>
    <t>Circuit</t>
  </si>
  <si>
    <t>neg10</t>
  </si>
  <si>
    <t>Kinesis Upper Chest</t>
  </si>
  <si>
    <t xml:space="preserve">Stretching </t>
  </si>
  <si>
    <t>Smith Incline Bpress</t>
  </si>
  <si>
    <t>Wide Cable Rows</t>
  </si>
  <si>
    <t>Smith Bpress</t>
  </si>
  <si>
    <t>Smith Standing Behind Head Shoulder Press</t>
  </si>
  <si>
    <t>Ball Throws</t>
  </si>
  <si>
    <t>Latt Pulldowns</t>
  </si>
  <si>
    <t>Dusan Shoulder Press</t>
  </si>
  <si>
    <t>Kinesis Decline Bench</t>
  </si>
  <si>
    <t>Luke Mobility</t>
  </si>
  <si>
    <t>Under LatPulldown</t>
  </si>
  <si>
    <t>Preacher Curl</t>
  </si>
  <si>
    <t>SS Tricep Pushdowns</t>
  </si>
  <si>
    <t>SS Cable Bicep Curl</t>
  </si>
  <si>
    <t>Triceps Overhead Extensions</t>
  </si>
  <si>
    <t>SS Cable Biceps</t>
  </si>
  <si>
    <t>Underhand LatPulldowns</t>
  </si>
  <si>
    <t>Triceps Overhead</t>
  </si>
  <si>
    <t>military press</t>
  </si>
  <si>
    <t>hip thrusts</t>
  </si>
  <si>
    <t>preacher curls</t>
  </si>
  <si>
    <t>triceps overhead edtensions</t>
  </si>
  <si>
    <t>benchpress</t>
  </si>
  <si>
    <t>underhand pullups</t>
  </si>
  <si>
    <t>triceps pusbdow</t>
  </si>
  <si>
    <t>assisted pullups</t>
  </si>
  <si>
    <t>smith shoulders</t>
  </si>
  <si>
    <t>smith squats</t>
  </si>
  <si>
    <t>bicep preachers</t>
  </si>
  <si>
    <t>overhead extension</t>
  </si>
  <si>
    <t>skullcrushers</t>
  </si>
  <si>
    <t>preachers</t>
  </si>
  <si>
    <t>stretching</t>
  </si>
  <si>
    <t>smith bpress</t>
  </si>
  <si>
    <t>Underhand latpulldown</t>
  </si>
  <si>
    <t>Front shoulder push</t>
  </si>
  <si>
    <t>incline smith bpress</t>
  </si>
  <si>
    <t>tricep dips</t>
  </si>
  <si>
    <t>leg press</t>
  </si>
  <si>
    <t>underhand lat pulldowns</t>
  </si>
  <si>
    <t>triceps pushdowns</t>
  </si>
  <si>
    <t>bench press</t>
  </si>
  <si>
    <t>standing smith shoulders</t>
  </si>
  <si>
    <t>bicep curls</t>
  </si>
  <si>
    <t>triceps dips</t>
  </si>
  <si>
    <t>1 leg press</t>
  </si>
  <si>
    <t>chest press machine</t>
  </si>
  <si>
    <t>ss chest flyes</t>
  </si>
  <si>
    <t>miitary press</t>
  </si>
  <si>
    <t>seated kinesis shoulder</t>
  </si>
  <si>
    <t>triceps pushdown ns</t>
  </si>
  <si>
    <t>cable biceps</t>
  </si>
  <si>
    <t>smith shoulders standing</t>
  </si>
  <si>
    <t>underhand lat pulldown</t>
  </si>
  <si>
    <t>squats</t>
  </si>
  <si>
    <t>triceppusbhdowns</t>
  </si>
  <si>
    <t>ss bicep curls</t>
  </si>
  <si>
    <t>kinesis back</t>
  </si>
  <si>
    <t>ss kinesis back flyes</t>
  </si>
  <si>
    <t>incline bench</t>
  </si>
  <si>
    <t>ss cable biceps</t>
  </si>
  <si>
    <t xml:space="preserve">leg raises </t>
  </si>
  <si>
    <t>lat pulldown</t>
  </si>
  <si>
    <t>smith benchpress</t>
  </si>
  <si>
    <t>cable bicep curls</t>
  </si>
  <si>
    <t>plank</t>
  </si>
  <si>
    <t>Bench press</t>
  </si>
  <si>
    <t>db shoulder press</t>
  </si>
  <si>
    <t>triceps pushdown</t>
  </si>
  <si>
    <t>overhead extensions</t>
  </si>
  <si>
    <t>wide cable rows</t>
  </si>
  <si>
    <t>kinesis shoulders</t>
  </si>
  <si>
    <t>preacher curl</t>
  </si>
  <si>
    <t>8 (2)</t>
  </si>
  <si>
    <t>6 (4)</t>
  </si>
  <si>
    <t>standing smith shoulder press</t>
  </si>
  <si>
    <t>inverted rows</t>
  </si>
  <si>
    <t>smug incline bench</t>
  </si>
  <si>
    <t>shoulder front raise</t>
  </si>
  <si>
    <t>ss kinesis flyes</t>
  </si>
  <si>
    <t>bosu press ups</t>
  </si>
  <si>
    <t>triceps rope pushdowns</t>
  </si>
  <si>
    <t>smug shoulders</t>
  </si>
  <si>
    <t>1 arm chest</t>
  </si>
  <si>
    <t>Dusan shoulder press</t>
  </si>
  <si>
    <t>smith shoulders behind head</t>
  </si>
  <si>
    <t>upright rows</t>
  </si>
  <si>
    <t>biceps</t>
  </si>
  <si>
    <t>triceps</t>
  </si>
  <si>
    <t>12 (12)</t>
  </si>
  <si>
    <t>assisted chinups</t>
  </si>
  <si>
    <t>gvt</t>
  </si>
  <si>
    <t>cable rows</t>
  </si>
  <si>
    <t>negative pull ups</t>
  </si>
  <si>
    <t>overhead triceps pushdowns</t>
  </si>
  <si>
    <t>incline bpress</t>
  </si>
  <si>
    <t>decline bench</t>
  </si>
  <si>
    <t>deadlifts</t>
  </si>
  <si>
    <t>smith hip thrustd</t>
  </si>
  <si>
    <t>front raises</t>
  </si>
  <si>
    <t>decline bpress</t>
  </si>
  <si>
    <t>assisted pull ups</t>
  </si>
  <si>
    <t>incline db bicep curld</t>
  </si>
  <si>
    <t>shoulder press machine</t>
  </si>
  <si>
    <t>db bpress</t>
  </si>
  <si>
    <t>Front SQ</t>
  </si>
  <si>
    <t>KB SQ</t>
  </si>
  <si>
    <t>Smith Front SQ</t>
  </si>
  <si>
    <t>KB Box SQ</t>
  </si>
  <si>
    <t>Box SQ</t>
  </si>
  <si>
    <t>boxes SQ</t>
  </si>
  <si>
    <t>Smith SQ</t>
  </si>
  <si>
    <t>smith bench SQ</t>
  </si>
  <si>
    <t>kb SQ</t>
  </si>
  <si>
    <t>smith SQ</t>
  </si>
  <si>
    <t>SmithSQ</t>
  </si>
  <si>
    <t>SS kb SQ</t>
  </si>
  <si>
    <t>Bosu SQ</t>
  </si>
  <si>
    <t>Box Smith SQ</t>
  </si>
  <si>
    <t>bosu SQ</t>
  </si>
  <si>
    <t>Smith Machine Bpress</t>
  </si>
  <si>
    <t>Smith seated shoulder press</t>
  </si>
  <si>
    <t>1 leg leg press</t>
  </si>
  <si>
    <t>watt bike</t>
  </si>
  <si>
    <t>crunches</t>
  </si>
  <si>
    <t>Kinesis chest</t>
  </si>
  <si>
    <t>flyes</t>
  </si>
  <si>
    <t>back flyes</t>
  </si>
  <si>
    <t>plate front raise</t>
  </si>
  <si>
    <t>kb swings</t>
  </si>
  <si>
    <t>KB swings 16kg12x15x</t>
  </si>
  <si>
    <t>Curve treadmill 5min</t>
  </si>
  <si>
    <t>Leg press 90kg20x</t>
  </si>
  <si>
    <t>Clean &amp; press</t>
  </si>
  <si>
    <t>lat pulldowns</t>
  </si>
  <si>
    <t>ss chest press machine</t>
  </si>
  <si>
    <t>1k row</t>
  </si>
  <si>
    <t>hiit</t>
  </si>
  <si>
    <t>shoulder press machine e</t>
  </si>
  <si>
    <t>vipr crunches</t>
  </si>
  <si>
    <t>oblique crunches</t>
  </si>
  <si>
    <t xml:space="preserve">treadmill </t>
  </si>
  <si>
    <t xml:space="preserve">wattbike </t>
  </si>
  <si>
    <t>clean&amp;press</t>
  </si>
  <si>
    <t>ball throw crunches</t>
  </si>
  <si>
    <t>ball throws</t>
  </si>
  <si>
    <t>leg raises</t>
  </si>
  <si>
    <t>smith front SQ</t>
  </si>
  <si>
    <t>ab machine</t>
  </si>
  <si>
    <t>front plank</t>
  </si>
  <si>
    <t>side planks</t>
  </si>
  <si>
    <t>front SQ</t>
  </si>
  <si>
    <t>abs</t>
  </si>
  <si>
    <t>HIIT (5ex)</t>
  </si>
  <si>
    <t>hiit (5ex)</t>
  </si>
  <si>
    <t>Cable row</t>
  </si>
  <si>
    <t>Bag SQ</t>
  </si>
  <si>
    <t>VIPR crunches</t>
  </si>
  <si>
    <t xml:space="preserve">Ball throws </t>
  </si>
  <si>
    <t>Next time weights circuit</t>
  </si>
  <si>
    <t>HIIT (2x5ex)</t>
  </si>
  <si>
    <t>ss ball throws</t>
  </si>
  <si>
    <t>HIIT (3x6ex)</t>
  </si>
  <si>
    <t>hiit (2x5ex)</t>
  </si>
  <si>
    <t>Circuit training</t>
  </si>
  <si>
    <t xml:space="preserve">side plank </t>
  </si>
  <si>
    <t>5ex 4 rounds</t>
  </si>
  <si>
    <t>viper crunches</t>
  </si>
  <si>
    <t>box SQ</t>
  </si>
  <si>
    <t>total gym</t>
  </si>
  <si>
    <t>smith bechpress</t>
  </si>
  <si>
    <t>bag crunches</t>
  </si>
  <si>
    <t>smith incline bpress</t>
  </si>
  <si>
    <t>mobility exericses</t>
  </si>
  <si>
    <t>wide cable row</t>
  </si>
  <si>
    <t>3ex</t>
  </si>
  <si>
    <t>kinesis back row</t>
  </si>
  <si>
    <t>ss triceps pushdowns</t>
  </si>
  <si>
    <t>5ex mobility</t>
  </si>
  <si>
    <t>underhand lpulldowns</t>
  </si>
  <si>
    <t>ez bar bicep curl</t>
  </si>
  <si>
    <t>biceps curls</t>
  </si>
  <si>
    <t>2x3ex mobility</t>
  </si>
  <si>
    <t>bench leg raises</t>
  </si>
  <si>
    <t>3x4ex mobility</t>
  </si>
  <si>
    <t>assisted</t>
  </si>
  <si>
    <t>mobility</t>
  </si>
  <si>
    <t>triceps extensions</t>
  </si>
  <si>
    <t>smith shoulder press</t>
  </si>
  <si>
    <t>1arm rows</t>
  </si>
  <si>
    <t>db skullcrusher</t>
  </si>
  <si>
    <t>x crunches</t>
  </si>
  <si>
    <t>1x3ex</t>
  </si>
  <si>
    <t>ball throw</t>
  </si>
  <si>
    <t>triceps pushdiwns</t>
  </si>
  <si>
    <t>triceps overhead extension</t>
  </si>
  <si>
    <t>65kg10x, 65kg10x</t>
  </si>
  <si>
    <t>45kg10x, 45kg10x</t>
  </si>
  <si>
    <t>box pressups</t>
  </si>
  <si>
    <t>chest flyes machine</t>
  </si>
  <si>
    <t>kinesis row</t>
  </si>
  <si>
    <t>kinesis flyes</t>
  </si>
  <si>
    <t>rope crunches</t>
  </si>
  <si>
    <t>bosu crunches</t>
  </si>
  <si>
    <t>3x3ex</t>
  </si>
  <si>
    <t>60cm</t>
  </si>
  <si>
    <t>4(2)</t>
  </si>
  <si>
    <t>trx row</t>
  </si>
  <si>
    <t>press ups</t>
  </si>
  <si>
    <t xml:space="preserve">watt bike </t>
  </si>
  <si>
    <t xml:space="preserve">hiit </t>
  </si>
  <si>
    <t>decline db</t>
  </si>
  <si>
    <t>ss press ups</t>
  </si>
  <si>
    <t>ss jumping lunges</t>
  </si>
  <si>
    <t>negative pullups</t>
  </si>
  <si>
    <t>bend treadmill</t>
  </si>
  <si>
    <t>6ex</t>
  </si>
  <si>
    <t xml:space="preserve">chest press </t>
  </si>
  <si>
    <t>kb clean&amp;press</t>
  </si>
  <si>
    <t>trx knees in</t>
  </si>
  <si>
    <t>trx side knees</t>
  </si>
  <si>
    <t>3x</t>
  </si>
  <si>
    <t>treadmill sprints</t>
  </si>
  <si>
    <t xml:space="preserve">boxing </t>
  </si>
  <si>
    <t>next time crunches</t>
  </si>
  <si>
    <t>body dimensions</t>
  </si>
  <si>
    <t>deadlift</t>
  </si>
  <si>
    <t>standing bar rotation</t>
  </si>
  <si>
    <t>30/30</t>
  </si>
  <si>
    <t>40kg10x</t>
  </si>
  <si>
    <t>seated shoulder press</t>
  </si>
  <si>
    <t>Smith shoulder press</t>
  </si>
  <si>
    <t>boxing 5 min</t>
  </si>
  <si>
    <t>box crunches</t>
  </si>
  <si>
    <t>flies</t>
  </si>
  <si>
    <t>bent over rows</t>
  </si>
  <si>
    <t>leg press 70kg20x 90kg20x</t>
  </si>
  <si>
    <t>box crunches 3x15x</t>
  </si>
  <si>
    <t>circuit</t>
  </si>
  <si>
    <t>total gym crunches</t>
  </si>
  <si>
    <t>trx pikes</t>
  </si>
  <si>
    <t>trx knee tucks</t>
  </si>
  <si>
    <t>5ex</t>
  </si>
  <si>
    <t xml:space="preserve">vipr crunches </t>
  </si>
  <si>
    <t>Next goal 78kg</t>
  </si>
  <si>
    <t>trx knees</t>
  </si>
  <si>
    <t>oblique raises</t>
  </si>
  <si>
    <t>sumo deads</t>
  </si>
  <si>
    <t>next time bench press</t>
  </si>
  <si>
    <t>2x5ex</t>
  </si>
  <si>
    <t>Chinups negatives</t>
  </si>
  <si>
    <t>bosu power press ups</t>
  </si>
  <si>
    <t>2 bosu press ups</t>
  </si>
  <si>
    <t>bosu alternate pressup</t>
  </si>
  <si>
    <t>20% body fat</t>
  </si>
  <si>
    <t>boxing 10min</t>
  </si>
  <si>
    <t>bags 10 min</t>
  </si>
  <si>
    <t>6(2)</t>
  </si>
  <si>
    <t>hiit+bodyweight</t>
  </si>
  <si>
    <t>boxing</t>
  </si>
  <si>
    <t>v-sit ups</t>
  </si>
  <si>
    <t>Smith shoulders</t>
  </si>
  <si>
    <t>Swiss ball crunches</t>
  </si>
  <si>
    <t xml:space="preserve">Sumo deadlift </t>
  </si>
  <si>
    <t xml:space="preserve">Bag pushup </t>
  </si>
  <si>
    <t>100kg1x + 60kg10x</t>
  </si>
  <si>
    <t>kb press ups</t>
  </si>
  <si>
    <t>ss try inverted rows</t>
  </si>
  <si>
    <t>hiit+abs</t>
  </si>
  <si>
    <t>7(3)</t>
  </si>
  <si>
    <t>4(4)</t>
  </si>
  <si>
    <t>pullups</t>
  </si>
  <si>
    <t>dips</t>
  </si>
  <si>
    <t>pullups, dips, goal 10x</t>
  </si>
  <si>
    <t>Smith inverted rows</t>
  </si>
  <si>
    <t>Smith seated shoulders</t>
  </si>
  <si>
    <t>Smith bpress</t>
  </si>
  <si>
    <t>tbar rows</t>
  </si>
  <si>
    <t>clean &amp; press</t>
  </si>
  <si>
    <t>hiit 5ex</t>
  </si>
  <si>
    <t>vest crawls</t>
  </si>
  <si>
    <t>kb snatch</t>
  </si>
  <si>
    <t>box jumps/treadmill</t>
  </si>
  <si>
    <t>deadlift again</t>
  </si>
  <si>
    <t>goal: 90kg</t>
  </si>
  <si>
    <t>kinesis chest</t>
  </si>
  <si>
    <t>kinesis chest flyes</t>
  </si>
  <si>
    <t>kinesis back rows</t>
  </si>
  <si>
    <t>kinesis back flyes</t>
  </si>
  <si>
    <t xml:space="preserve">total gym </t>
  </si>
  <si>
    <t>1k water row 00:03:25</t>
  </si>
  <si>
    <t>total gym  4x15</t>
  </si>
  <si>
    <t>incl bench</t>
  </si>
  <si>
    <t>trxrows</t>
  </si>
  <si>
    <t>Dusan shoulder machine</t>
  </si>
  <si>
    <t>chinups</t>
  </si>
  <si>
    <t>smith bent over rows</t>
  </si>
  <si>
    <t>kinesis decline chest</t>
  </si>
  <si>
    <t>bosu knees in</t>
  </si>
  <si>
    <t>smith seated shoulder press</t>
  </si>
  <si>
    <t>kinesis biceps</t>
  </si>
  <si>
    <t>giant circuit</t>
  </si>
  <si>
    <t>Target: consistently coming 3 times a week, 89kg</t>
  </si>
  <si>
    <t>smith bentover rows</t>
  </si>
  <si>
    <t>assisted pull up machine</t>
  </si>
  <si>
    <t>clean &amp;press</t>
  </si>
  <si>
    <t>bosu</t>
  </si>
  <si>
    <t>2ex3sets</t>
  </si>
  <si>
    <t>1 arm chest press</t>
  </si>
  <si>
    <t>db lateral raised</t>
  </si>
  <si>
    <t xml:space="preserve">1 arm triceps </t>
  </si>
  <si>
    <t>rope. crunches</t>
  </si>
  <si>
    <t xml:space="preserve">v-sit ups </t>
  </si>
  <si>
    <t>triceps o her head extensions</t>
  </si>
  <si>
    <t>incline. Bpress</t>
  </si>
  <si>
    <t>underhand LP</t>
  </si>
  <si>
    <t>1Dusan shoulder</t>
  </si>
  <si>
    <t>1 arm triceps</t>
  </si>
  <si>
    <t>preacher</t>
  </si>
  <si>
    <t>front raise</t>
  </si>
  <si>
    <t>triceps pushdwon</t>
  </si>
  <si>
    <t xml:space="preserve"> boxing</t>
  </si>
  <si>
    <t>t bar rows</t>
  </si>
  <si>
    <t>wall bicep curls</t>
  </si>
  <si>
    <t>assisted dips</t>
  </si>
  <si>
    <t>Dusan shoulders</t>
  </si>
  <si>
    <t>ss db flyes</t>
  </si>
  <si>
    <t>calf burn</t>
  </si>
  <si>
    <t>bicep curl</t>
  </si>
  <si>
    <t>rich lat pulldown</t>
  </si>
  <si>
    <t>1 arm row</t>
  </si>
  <si>
    <t>overhead triceps</t>
  </si>
  <si>
    <t>arms on Thursday</t>
  </si>
  <si>
    <t>LBP</t>
  </si>
  <si>
    <t>smith incline</t>
  </si>
  <si>
    <t>weights tabata</t>
  </si>
  <si>
    <t>ez bar bicep curls</t>
  </si>
  <si>
    <t>incline bench db curls</t>
  </si>
  <si>
    <t>ez bar skullcrusher</t>
  </si>
  <si>
    <t>calf raises</t>
  </si>
  <si>
    <t xml:space="preserve">bosu crunches </t>
  </si>
  <si>
    <t>kinesis rows</t>
  </si>
  <si>
    <t>close grip pulldowns</t>
  </si>
  <si>
    <t>clean and press</t>
  </si>
  <si>
    <t>burn</t>
  </si>
  <si>
    <t>goal 88kg</t>
  </si>
  <si>
    <t>db press</t>
  </si>
  <si>
    <t>60 (20)</t>
  </si>
  <si>
    <t>80 (20)</t>
  </si>
  <si>
    <t>100 (60)</t>
  </si>
  <si>
    <t>120 (80)</t>
  </si>
  <si>
    <t>ez bent over rows</t>
  </si>
  <si>
    <t>shoulder press</t>
  </si>
  <si>
    <t>machine row</t>
  </si>
  <si>
    <t>decline dp press</t>
  </si>
  <si>
    <t>tyre hammer sledge</t>
  </si>
  <si>
    <t>tyre push</t>
  </si>
  <si>
    <t>tyre flips</t>
  </si>
  <si>
    <t>tyre vest run</t>
  </si>
  <si>
    <t>tyre deads 2x15x</t>
  </si>
  <si>
    <t>rotation crunch 3x15x</t>
  </si>
  <si>
    <t>crunches 3x20x</t>
  </si>
  <si>
    <t>2x7m</t>
  </si>
  <si>
    <t>6x7m</t>
  </si>
  <si>
    <t>close grippulldowns</t>
  </si>
  <si>
    <t>Smith hip thrusts</t>
  </si>
  <si>
    <t>bb 10ex</t>
  </si>
  <si>
    <t>plank 91sec</t>
  </si>
  <si>
    <t>side plank 46sec+61sec</t>
  </si>
  <si>
    <t>crunches 62</t>
  </si>
  <si>
    <t>foam roller</t>
  </si>
  <si>
    <t xml:space="preserve">bb snatch </t>
  </si>
  <si>
    <t>side grip cable rows</t>
  </si>
  <si>
    <t>overhead press</t>
  </si>
  <si>
    <t>hip thrusts30kg</t>
  </si>
  <si>
    <t>db bench</t>
  </si>
  <si>
    <t>kinesis upper back</t>
  </si>
  <si>
    <t>plate shoulder raise</t>
  </si>
  <si>
    <t>tyre+rope 10min 40/20</t>
  </si>
  <si>
    <t>bosu crunches 2x15x</t>
  </si>
  <si>
    <t>reversed crunches 15x4x</t>
  </si>
  <si>
    <t>single arm rows</t>
  </si>
  <si>
    <t>hiit + bodyweight 15 min</t>
  </si>
  <si>
    <t>bosu has 4 sets</t>
  </si>
  <si>
    <t>ss wide grip cable row</t>
  </si>
  <si>
    <t xml:space="preserve">kinesis back </t>
  </si>
  <si>
    <t>tyre+bag hiit</t>
  </si>
  <si>
    <t>8ex</t>
  </si>
  <si>
    <t>incl smith</t>
  </si>
  <si>
    <t>chest press</t>
  </si>
  <si>
    <t>kinesis</t>
  </si>
  <si>
    <t>upright rowa</t>
  </si>
  <si>
    <t>hiit 5 min</t>
  </si>
  <si>
    <t>oblique ball crunches</t>
  </si>
  <si>
    <t>total gym 2x12</t>
  </si>
  <si>
    <t>decline bench barbell</t>
  </si>
  <si>
    <t>close grip pulldown</t>
  </si>
  <si>
    <t>machine shoulder press</t>
  </si>
  <si>
    <t>ss pressups</t>
  </si>
  <si>
    <t>Russian twists</t>
  </si>
  <si>
    <t>weighted crunches</t>
  </si>
  <si>
    <t>TRX inverted rows</t>
  </si>
  <si>
    <t>incline</t>
  </si>
  <si>
    <t>wall bicep curl</t>
  </si>
  <si>
    <t>focus on shoulders and abs, hamstring stretching</t>
  </si>
  <si>
    <t>seated Smith shoulders</t>
  </si>
  <si>
    <t>seated db press</t>
  </si>
  <si>
    <t>chest pressmachine</t>
  </si>
  <si>
    <t>hiit Bulgarian bag</t>
  </si>
  <si>
    <t>side cable row</t>
  </si>
  <si>
    <t xml:space="preserve">hi it </t>
  </si>
  <si>
    <t>Dusan shoulder machine press</t>
  </si>
  <si>
    <t>kettlebells press ups</t>
  </si>
  <si>
    <t>machine shoulders</t>
  </si>
  <si>
    <t>db decline</t>
  </si>
  <si>
    <t>ss kinesis back</t>
  </si>
  <si>
    <t>ss Russian twists</t>
  </si>
  <si>
    <t>plate crunches</t>
  </si>
  <si>
    <t>pull ups</t>
  </si>
  <si>
    <t>kb pressups</t>
  </si>
  <si>
    <t>hi it</t>
  </si>
  <si>
    <t>4 (-1)</t>
  </si>
  <si>
    <t>3 (2)</t>
  </si>
  <si>
    <t>2 (3)</t>
  </si>
  <si>
    <t>ss lat pulldowns</t>
  </si>
  <si>
    <t>cable row</t>
  </si>
  <si>
    <t xml:space="preserve">Hiit </t>
  </si>
  <si>
    <t>smith behind seated shoulder press</t>
  </si>
  <si>
    <t>rich lat pulldowns</t>
  </si>
  <si>
    <t>smith seated shoulders</t>
  </si>
  <si>
    <t>smith behind head shoulders</t>
  </si>
  <si>
    <t>smith machine bpress</t>
  </si>
  <si>
    <t xml:space="preserve">chest press machine </t>
  </si>
  <si>
    <t>bench crunches</t>
  </si>
  <si>
    <t>ss cable bicep curl</t>
  </si>
  <si>
    <t>smith behind shoulders</t>
  </si>
  <si>
    <t xml:space="preserve"> benchpress</t>
  </si>
  <si>
    <t xml:space="preserve"> bosu crunches</t>
  </si>
  <si>
    <t>t- bar rows</t>
  </si>
  <si>
    <t>swissball crunches</t>
  </si>
  <si>
    <t>underhand lp</t>
  </si>
  <si>
    <t>tricep pushdowns</t>
  </si>
  <si>
    <t>chest flyes machines</t>
  </si>
  <si>
    <t>kinesis machine</t>
  </si>
  <si>
    <t>mixed crunches</t>
  </si>
  <si>
    <t>5(5)</t>
  </si>
  <si>
    <t>drop sets SQ</t>
  </si>
  <si>
    <t>70kg15x50kg15x0kg15x</t>
  </si>
  <si>
    <t>x3</t>
  </si>
  <si>
    <t>v heel touches</t>
  </si>
  <si>
    <t>drop set SQ</t>
  </si>
  <si>
    <t>cheers press</t>
  </si>
  <si>
    <t>1 chest press</t>
  </si>
  <si>
    <t>dusan shoulder press</t>
  </si>
  <si>
    <t>drop set sq</t>
  </si>
  <si>
    <t>2x</t>
  </si>
  <si>
    <t xml:space="preserve"> military press</t>
  </si>
  <si>
    <t>trx abs</t>
  </si>
  <si>
    <t xml:space="preserve"> bench press</t>
  </si>
  <si>
    <t>bcrunches</t>
  </si>
  <si>
    <t>v-situps</t>
  </si>
  <si>
    <t>bch leg raises</t>
  </si>
  <si>
    <t>decline db bench</t>
  </si>
  <si>
    <t>decline db bpress</t>
  </si>
  <si>
    <t>v situps</t>
  </si>
  <si>
    <t>7 (2)</t>
  </si>
  <si>
    <t>vsitups</t>
  </si>
  <si>
    <t>xcrunches</t>
  </si>
  <si>
    <t>reversed crunches</t>
  </si>
  <si>
    <t>ss triceps dips</t>
  </si>
  <si>
    <t>1 arm rows</t>
  </si>
  <si>
    <t>worse form toward the end</t>
  </si>
  <si>
    <t>chest flyes</t>
  </si>
  <si>
    <t>trxrow</t>
  </si>
  <si>
    <t>one arm rows</t>
  </si>
  <si>
    <t>db shoulder oress</t>
  </si>
  <si>
    <t>wall shoulder press</t>
  </si>
  <si>
    <t>box press ups</t>
  </si>
  <si>
    <t>40kg4neg+15kg10x, 4neg+17.5kg10x,4neg+20kg10x</t>
  </si>
  <si>
    <t>upper back machine</t>
  </si>
  <si>
    <t>trx back flyes</t>
  </si>
  <si>
    <t>ss bosu crunches</t>
  </si>
  <si>
    <t>kb C&amp;P</t>
  </si>
  <si>
    <t>45kgneg4x25kg7x, 4x+5x,4x+20kg10x,4x+6x</t>
  </si>
  <si>
    <t>box pushups</t>
  </si>
  <si>
    <t>back thumb</t>
  </si>
  <si>
    <t>bosu chest pks</t>
  </si>
  <si>
    <t>3z</t>
  </si>
  <si>
    <t>trx flyes</t>
  </si>
  <si>
    <t>db back flyes</t>
  </si>
  <si>
    <t>one arm chest press</t>
  </si>
  <si>
    <t xml:space="preserve">crunches </t>
  </si>
  <si>
    <t>db decline bpress</t>
  </si>
  <si>
    <t>oblique crunches 3x12xeach</t>
  </si>
  <si>
    <t>T-bar rows</t>
  </si>
  <si>
    <t>hip thrust</t>
  </si>
  <si>
    <t>db flyes</t>
  </si>
  <si>
    <t>t-bar rows</t>
  </si>
  <si>
    <t>towel pullups</t>
  </si>
  <si>
    <t>upper back</t>
  </si>
  <si>
    <t>shoulder wall</t>
  </si>
  <si>
    <t>thumb up</t>
  </si>
  <si>
    <t>trx knee tucks 4x10x10x8x</t>
  </si>
  <si>
    <t xml:space="preserve">smith shoulder </t>
  </si>
  <si>
    <t>wall shoulders</t>
  </si>
  <si>
    <t>rich LP</t>
  </si>
  <si>
    <t>ss trx back flyes</t>
  </si>
  <si>
    <t>25kg5x20kg8x20kg8x</t>
  </si>
  <si>
    <t>ss back flyes</t>
  </si>
  <si>
    <t>upper back rows</t>
  </si>
  <si>
    <t xml:space="preserve">decline db </t>
  </si>
  <si>
    <t>wall shoulder</t>
  </si>
  <si>
    <t xml:space="preserve"> bench leg rsises</t>
  </si>
  <si>
    <t>seated. back flhes</t>
  </si>
  <si>
    <t>tri for pushdowns</t>
  </si>
  <si>
    <t xml:space="preserve">biceps cable </t>
  </si>
  <si>
    <t>20kg10x,22.5kg10x,25kg10x</t>
  </si>
  <si>
    <t>1 arm triceps pushdown</t>
  </si>
  <si>
    <t>mobility circuit</t>
  </si>
  <si>
    <t>ss seated db flyes shoulder back</t>
  </si>
  <si>
    <t>tri for pushdowns 15kg12x12x</t>
  </si>
  <si>
    <t>cable box ips 15kg12x12x</t>
  </si>
  <si>
    <t>1 atm chest press</t>
  </si>
  <si>
    <t>shoulder cabe</t>
  </si>
  <si>
    <t>ss decline flyed</t>
  </si>
  <si>
    <t>ss cable 1 arm back flye</t>
  </si>
  <si>
    <t>5 mobility exercises</t>
  </si>
  <si>
    <t>db decline flyes</t>
  </si>
  <si>
    <t xml:space="preserve">triceps pushdown </t>
  </si>
  <si>
    <t>Swiss ball crunchhes</t>
  </si>
  <si>
    <t>side raises 3x15x</t>
  </si>
  <si>
    <t>trx rows</t>
  </si>
  <si>
    <t>ss kinesis back rows</t>
  </si>
  <si>
    <t>triceps cable extensions</t>
  </si>
  <si>
    <t>3ex3x</t>
  </si>
  <si>
    <t>goal 320kbpressups</t>
  </si>
  <si>
    <t>planks</t>
  </si>
  <si>
    <t>pressups</t>
  </si>
  <si>
    <t>close grip lat oulldowns</t>
  </si>
  <si>
    <t>kb</t>
  </si>
  <si>
    <t>10 (5)</t>
  </si>
  <si>
    <t>decline bench db</t>
  </si>
  <si>
    <t>hip thrusts bar</t>
  </si>
  <si>
    <t>side plank</t>
  </si>
  <si>
    <t>lat pulldiwns</t>
  </si>
  <si>
    <t>7 (5)</t>
  </si>
  <si>
    <t>10 (2)</t>
  </si>
  <si>
    <t>ss close grip pulldown</t>
  </si>
  <si>
    <t>1 triceps pushdowns</t>
  </si>
  <si>
    <t>1 arm bicep curls</t>
  </si>
  <si>
    <t>triceps overhead press</t>
  </si>
  <si>
    <t>15kg5x2x</t>
  </si>
  <si>
    <t>ss trx rows</t>
  </si>
  <si>
    <t>kettlebells pressups</t>
  </si>
  <si>
    <t>band back flyes</t>
  </si>
  <si>
    <t>shoulder machine</t>
  </si>
  <si>
    <t>triceps pushdowns 17.5kg12x9x, 5x15kg3x8x</t>
  </si>
  <si>
    <t>biceps 12kg3x12x</t>
  </si>
  <si>
    <t>leg raises 4.20x</t>
  </si>
  <si>
    <t>Juan</t>
  </si>
  <si>
    <t>smith incline benchpress</t>
  </si>
  <si>
    <t>bosu crunches 4x20x</t>
  </si>
  <si>
    <t>next time db exercises</t>
  </si>
  <si>
    <t>lunges</t>
  </si>
  <si>
    <t>bicep curld</t>
  </si>
  <si>
    <t>kinesis shoulderd</t>
  </si>
  <si>
    <t>lower back pain from doing military press last time</t>
  </si>
  <si>
    <t>Smith incline bpress</t>
  </si>
  <si>
    <t>swiss ball crunches</t>
  </si>
  <si>
    <t>we kinesis back flyes</t>
  </si>
  <si>
    <t>dusan shoulder machine e</t>
  </si>
  <si>
    <t>preachers curl</t>
  </si>
  <si>
    <t>db skullcrysbers</t>
  </si>
  <si>
    <t>8x+5x drop</t>
  </si>
  <si>
    <t>db preachers curl</t>
  </si>
  <si>
    <t>50kg10x</t>
  </si>
  <si>
    <t>1 arm chest press machine</t>
  </si>
  <si>
    <t>seated smith shoulder press</t>
  </si>
  <si>
    <t>close grip oulldowns</t>
  </si>
  <si>
    <t>monster sets</t>
  </si>
  <si>
    <t>Richard pulldowns</t>
  </si>
  <si>
    <t>db preacher curl</t>
  </si>
  <si>
    <t>overhead extensions 20kg13x13x12x</t>
  </si>
  <si>
    <t>trx knee tuck+side knees 3x10+10</t>
  </si>
  <si>
    <t>10kg8x</t>
  </si>
  <si>
    <t>one arm row</t>
  </si>
  <si>
    <t>seated db shoulder press</t>
  </si>
  <si>
    <t>standing db preacher</t>
  </si>
  <si>
    <t>ab rotators</t>
  </si>
  <si>
    <t>close grip triceps bench</t>
  </si>
  <si>
    <t>kinesis decline</t>
  </si>
  <si>
    <t>ss kinesis chest flyes</t>
  </si>
  <si>
    <t>ss close grip lat pulldowns</t>
  </si>
  <si>
    <t>power plates</t>
  </si>
  <si>
    <t>power plate plank 30s</t>
  </si>
  <si>
    <t>1 arm triceps pushdpwn</t>
  </si>
  <si>
    <t>triceps overhead extensions</t>
  </si>
  <si>
    <t>6x+6x</t>
  </si>
  <si>
    <t>preacher curl 20kg15x12x13x</t>
  </si>
  <si>
    <t>ss bicep cables</t>
  </si>
  <si>
    <t>ss side oblique rsises</t>
  </si>
  <si>
    <t>smith circuit</t>
  </si>
  <si>
    <t>3x8ex</t>
  </si>
  <si>
    <t>monster set</t>
  </si>
  <si>
    <t>cable crossover</t>
  </si>
  <si>
    <t>plate front raises 10kg12x3x</t>
  </si>
  <si>
    <t>bench leg raises 4x20x</t>
  </si>
  <si>
    <t>next time smith circuit</t>
  </si>
  <si>
    <t>dumbbell incline flyes</t>
  </si>
  <si>
    <t>incline db prone flyes</t>
  </si>
  <si>
    <t>bar skullcrushers</t>
  </si>
  <si>
    <t>bench leg raise 3x20x</t>
  </si>
  <si>
    <t>swiss ball crunches 10kg3x15x</t>
  </si>
  <si>
    <t>1arm chest</t>
  </si>
  <si>
    <t>ss ez skullcrushers</t>
  </si>
  <si>
    <t>bench leg raises 5x20x</t>
  </si>
  <si>
    <t>no quality chest engagement</t>
  </si>
  <si>
    <t>chest plate</t>
  </si>
  <si>
    <t>1arm triceps pushdowns</t>
  </si>
  <si>
    <t>ss</t>
  </si>
  <si>
    <t>incline db</t>
  </si>
  <si>
    <t>chest press mschine</t>
  </si>
  <si>
    <t>ss 1 arm chest press</t>
  </si>
  <si>
    <t>crossover</t>
  </si>
  <si>
    <t>ss triceps extensions</t>
  </si>
  <si>
    <t>ss 1 arm preacher</t>
  </si>
  <si>
    <t>v situps 4x15x</t>
  </si>
  <si>
    <t>bench leg raises 4x15x</t>
  </si>
  <si>
    <t>d b flyes</t>
  </si>
  <si>
    <t>d b shoulder press</t>
  </si>
  <si>
    <t>especially bar. bicep curls</t>
  </si>
  <si>
    <t>ss 1 arm db preacher</t>
  </si>
  <si>
    <t>decline  bpress</t>
  </si>
  <si>
    <t>triceps skullcrushers</t>
  </si>
  <si>
    <t xml:space="preserve"> v sit ups</t>
  </si>
  <si>
    <t>cable flyes</t>
  </si>
  <si>
    <t>ss rich lat rows</t>
  </si>
  <si>
    <t>front shoulder push</t>
  </si>
  <si>
    <t>ss miLitary press</t>
  </si>
  <si>
    <t>ss cable biceps 12x4x</t>
  </si>
  <si>
    <t>ss bosu crunches 15x3x</t>
  </si>
  <si>
    <t>ss lateral raises</t>
  </si>
  <si>
    <t>1 arm chest press 35kg3x12x</t>
  </si>
  <si>
    <t>plate push</t>
  </si>
  <si>
    <t>ss 1 arm triceps pushdown</t>
  </si>
  <si>
    <t>ss 1 RMB side cable raise</t>
  </si>
  <si>
    <t>8x6x</t>
  </si>
  <si>
    <t>45kg6x5x</t>
  </si>
  <si>
    <t xml:space="preserve"> narrow grip pulldowns</t>
  </si>
  <si>
    <t>db presses</t>
  </si>
  <si>
    <t>front raised</t>
  </si>
  <si>
    <t>Pete biceps</t>
  </si>
  <si>
    <t>ss skullcruhsers</t>
  </si>
  <si>
    <t>ss incline bench</t>
  </si>
  <si>
    <t xml:space="preserve">ww tricep pushdown </t>
  </si>
  <si>
    <t>deadifts</t>
  </si>
  <si>
    <t>incl db flyes</t>
  </si>
  <si>
    <t>t bar rotation</t>
  </si>
  <si>
    <t>incline bench bicep curls</t>
  </si>
  <si>
    <t>db skullcrushers</t>
  </si>
  <si>
    <t>v situps 2x10x</t>
  </si>
  <si>
    <t>chest cable crossover</t>
  </si>
  <si>
    <t>cable bicep curlds</t>
  </si>
  <si>
    <t>leg raises 4x15x</t>
  </si>
  <si>
    <t>ez standing curls</t>
  </si>
  <si>
    <t>triceps bpress</t>
  </si>
  <si>
    <t>ss db fyes</t>
  </si>
  <si>
    <t>bicep curls 30kg12x</t>
  </si>
  <si>
    <t>smith narrow shoulders</t>
  </si>
  <si>
    <t>screwball crunches</t>
  </si>
  <si>
    <t>6(6)</t>
  </si>
  <si>
    <t>negative</t>
  </si>
  <si>
    <t>shoulder smith machine</t>
  </si>
  <si>
    <t>60kg10x</t>
  </si>
  <si>
    <t>5kg10x</t>
  </si>
  <si>
    <t>bentover rows</t>
  </si>
  <si>
    <t>db skullcrusbdrd</t>
  </si>
  <si>
    <t>ball crunches</t>
  </si>
  <si>
    <t>smith seated SQ</t>
  </si>
  <si>
    <t>db bicep curls</t>
  </si>
  <si>
    <t>t bar SQ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</si>
</sst>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6" formatCode="dd/mm/yyyy;@"/>
    <numFmt numFmtId="167" formatCode="0.0"/>
    <numFmt numFmtId="168" formatCode="[$-F400]h:mm:ss\ am/pm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name val="Calibri"/>
      <scheme val="minor"/>
    </font>
    <font>
      <sz val="12"/>
      <name val="Calibri"/>
      <scheme val="minor"/>
    </font>
    <font>
      <sz val="12"/>
      <color rgb="FF000000"/>
      <name val="Calibri"/>
      <family val="2"/>
      <scheme val="minor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780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20" fontId="0" fillId="0" borderId="0" xfId="0" applyNumberFormat="1"/>
    <xf numFmtId="0" fontId="0" fillId="0" borderId="0" xfId="0" applyNumberFormat="1"/>
    <xf numFmtId="166" fontId="0" fillId="0" borderId="0" xfId="0" applyNumberFormat="1"/>
    <xf numFmtId="0" fontId="2" fillId="0" borderId="0" xfId="0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14" fontId="0" fillId="0" borderId="1" xfId="0" applyNumberFormat="1" applyBorder="1"/>
    <xf numFmtId="0" fontId="0" fillId="0" borderId="1" xfId="0" applyBorder="1"/>
    <xf numFmtId="0" fontId="0" fillId="0" borderId="0" xfId="0" applyBorder="1"/>
    <xf numFmtId="0" fontId="0" fillId="0" borderId="2" xfId="0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2" xfId="0" applyBorder="1"/>
    <xf numFmtId="0" fontId="2" fillId="7" borderId="9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2" fontId="2" fillId="3" borderId="14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 wrapText="1"/>
    </xf>
    <xf numFmtId="167" fontId="2" fillId="0" borderId="0" xfId="0" applyNumberFormat="1" applyFont="1"/>
    <xf numFmtId="167" fontId="0" fillId="0" borderId="0" xfId="0" applyNumberFormat="1"/>
    <xf numFmtId="167" fontId="2" fillId="3" borderId="14" xfId="0" applyNumberFormat="1" applyFont="1" applyFill="1" applyBorder="1" applyAlignment="1">
      <alignment horizontal="center"/>
    </xf>
    <xf numFmtId="2" fontId="2" fillId="0" borderId="0" xfId="0" applyNumberFormat="1" applyFont="1" applyBorder="1"/>
    <xf numFmtId="2" fontId="0" fillId="0" borderId="0" xfId="0" applyNumberFormat="1" applyBorder="1"/>
    <xf numFmtId="167" fontId="0" fillId="0" borderId="0" xfId="0" applyNumberFormat="1" applyBorder="1"/>
    <xf numFmtId="167" fontId="2" fillId="3" borderId="13" xfId="0" applyNumberFormat="1" applyFont="1" applyFill="1" applyBorder="1" applyAlignment="1">
      <alignment horizontal="center"/>
    </xf>
    <xf numFmtId="167" fontId="0" fillId="0" borderId="1" xfId="0" applyNumberFormat="1" applyBorder="1"/>
    <xf numFmtId="167" fontId="0" fillId="0" borderId="0" xfId="0" applyNumberFormat="1" applyFill="1" applyBorder="1"/>
    <xf numFmtId="0" fontId="0" fillId="0" borderId="0" xfId="0" applyFill="1" applyBorder="1"/>
    <xf numFmtId="0" fontId="2" fillId="7" borderId="1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center"/>
    </xf>
    <xf numFmtId="166" fontId="2" fillId="0" borderId="0" xfId="0" applyNumberFormat="1" applyFont="1"/>
    <xf numFmtId="21" fontId="0" fillId="0" borderId="0" xfId="0" applyNumberFormat="1"/>
    <xf numFmtId="0" fontId="0" fillId="2" borderId="7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" fontId="2" fillId="3" borderId="0" xfId="0" applyNumberFormat="1" applyFont="1" applyFill="1" applyBorder="1" applyAlignment="1">
      <alignment horizontal="center"/>
    </xf>
    <xf numFmtId="2" fontId="2" fillId="0" borderId="17" xfId="0" applyNumberFormat="1" applyFont="1" applyBorder="1"/>
    <xf numFmtId="167" fontId="2" fillId="2" borderId="12" xfId="0" applyNumberFormat="1" applyFont="1" applyFill="1" applyBorder="1" applyAlignment="1">
      <alignment horizontal="center" vertical="center"/>
    </xf>
    <xf numFmtId="167" fontId="2" fillId="2" borderId="3" xfId="0" applyNumberFormat="1" applyFont="1" applyFill="1" applyBorder="1" applyAlignment="1">
      <alignment horizontal="center" vertical="center"/>
    </xf>
    <xf numFmtId="167" fontId="2" fillId="2" borderId="8" xfId="0" applyNumberFormat="1" applyFont="1" applyFill="1" applyBorder="1" applyAlignment="1">
      <alignment horizontal="center" vertical="center"/>
    </xf>
    <xf numFmtId="167" fontId="2" fillId="2" borderId="12" xfId="0" applyNumberFormat="1" applyFont="1" applyFill="1" applyBorder="1" applyAlignment="1">
      <alignment horizontal="center"/>
    </xf>
    <xf numFmtId="167" fontId="2" fillId="2" borderId="3" xfId="0" applyNumberFormat="1" applyFont="1" applyFill="1" applyBorder="1" applyAlignment="1">
      <alignment horizontal="center"/>
    </xf>
    <xf numFmtId="167" fontId="2" fillId="2" borderId="8" xfId="0" applyNumberFormat="1" applyFont="1" applyFill="1" applyBorder="1" applyAlignment="1">
      <alignment horizontal="center"/>
    </xf>
    <xf numFmtId="167" fontId="2" fillId="0" borderId="14" xfId="0" applyNumberFormat="1" applyFont="1" applyFill="1" applyBorder="1" applyAlignment="1">
      <alignment vertical="center"/>
    </xf>
    <xf numFmtId="167" fontId="2" fillId="0" borderId="14" xfId="0" applyNumberFormat="1" applyFont="1" applyFill="1" applyBorder="1" applyAlignment="1"/>
    <xf numFmtId="0" fontId="0" fillId="0" borderId="0" xfId="0" applyFill="1" applyBorder="1" applyAlignment="1"/>
    <xf numFmtId="0" fontId="2" fillId="0" borderId="0" xfId="0" applyFont="1" applyFill="1" applyBorder="1" applyAlignment="1">
      <alignment vertical="center"/>
    </xf>
    <xf numFmtId="0" fontId="5" fillId="5" borderId="5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0" fillId="0" borderId="2" xfId="0" applyFill="1" applyBorder="1"/>
    <xf numFmtId="0" fontId="2" fillId="0" borderId="0" xfId="0" applyFont="1" applyFill="1" applyBorder="1" applyAlignment="1">
      <alignment horizontal="center" vertical="center"/>
    </xf>
    <xf numFmtId="166" fontId="0" fillId="0" borderId="0" xfId="0" applyNumberFormat="1" applyFill="1"/>
    <xf numFmtId="2" fontId="0" fillId="0" borderId="0" xfId="0" applyNumberFormat="1" applyFill="1"/>
    <xf numFmtId="167" fontId="0" fillId="0" borderId="0" xfId="0" applyNumberFormat="1" applyFill="1"/>
    <xf numFmtId="167" fontId="0" fillId="0" borderId="1" xfId="0" applyNumberFormat="1" applyFill="1" applyBorder="1"/>
    <xf numFmtId="0" fontId="0" fillId="0" borderId="0" xfId="0" applyFill="1"/>
    <xf numFmtId="166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/>
    <xf numFmtId="2" fontId="0" fillId="0" borderId="0" xfId="0" applyNumberFormat="1" applyFill="1" applyBorder="1"/>
    <xf numFmtId="20" fontId="0" fillId="0" borderId="0" xfId="0" applyNumberFormat="1" applyFill="1" applyBorder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/>
    <xf numFmtId="166" fontId="2" fillId="0" borderId="0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166" fontId="2" fillId="0" borderId="15" xfId="0" applyNumberFormat="1" applyFont="1" applyBorder="1"/>
    <xf numFmtId="2" fontId="2" fillId="0" borderId="0" xfId="0" applyNumberFormat="1" applyFont="1" applyFill="1" applyBorder="1" applyAlignment="1"/>
    <xf numFmtId="14" fontId="0" fillId="0" borderId="0" xfId="0" applyNumberFormat="1" applyFill="1" applyBorder="1" applyAlignment="1"/>
    <xf numFmtId="0" fontId="2" fillId="5" borderId="12" xfId="0" applyFont="1" applyFill="1" applyBorder="1" applyAlignment="1">
      <alignment horizontal="center"/>
    </xf>
    <xf numFmtId="167" fontId="2" fillId="3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/>
    <xf numFmtId="166" fontId="0" fillId="9" borderId="0" xfId="0" applyNumberFormat="1" applyFill="1" applyBorder="1"/>
    <xf numFmtId="2" fontId="0" fillId="9" borderId="0" xfId="0" applyNumberFormat="1" applyFill="1" applyBorder="1"/>
    <xf numFmtId="167" fontId="0" fillId="9" borderId="0" xfId="0" applyNumberFormat="1" applyFill="1" applyBorder="1"/>
    <xf numFmtId="0" fontId="0" fillId="9" borderId="0" xfId="0" applyFill="1" applyBorder="1"/>
    <xf numFmtId="0" fontId="0" fillId="9" borderId="0" xfId="0" applyFill="1"/>
    <xf numFmtId="2" fontId="0" fillId="0" borderId="2" xfId="0" applyNumberFormat="1" applyBorder="1"/>
    <xf numFmtId="0" fontId="0" fillId="9" borderId="2" xfId="0" applyFill="1" applyBorder="1"/>
    <xf numFmtId="0" fontId="0" fillId="9" borderId="1" xfId="0" applyFill="1" applyBorder="1"/>
    <xf numFmtId="0" fontId="0" fillId="0" borderId="0" xfId="0" applyFill="1" applyBorder="1" applyAlignment="1">
      <alignment wrapText="1"/>
    </xf>
    <xf numFmtId="0" fontId="0" fillId="0" borderId="14" xfId="0" applyBorder="1"/>
    <xf numFmtId="0" fontId="0" fillId="0" borderId="13" xfId="0" applyBorder="1"/>
    <xf numFmtId="0" fontId="0" fillId="0" borderId="3" xfId="0" applyBorder="1"/>
    <xf numFmtId="0" fontId="0" fillId="0" borderId="12" xfId="0" applyBorder="1"/>
    <xf numFmtId="2" fontId="0" fillId="0" borderId="14" xfId="0" applyNumberFormat="1" applyBorder="1"/>
    <xf numFmtId="20" fontId="0" fillId="0" borderId="0" xfId="0" applyNumberFormat="1" applyBorder="1"/>
    <xf numFmtId="49" fontId="0" fillId="0" borderId="3" xfId="0" applyNumberFormat="1" applyBorder="1"/>
    <xf numFmtId="49" fontId="0" fillId="0" borderId="12" xfId="0" applyNumberFormat="1" applyBorder="1"/>
    <xf numFmtId="21" fontId="2" fillId="7" borderId="4" xfId="0" applyNumberFormat="1" applyFont="1" applyFill="1" applyBorder="1" applyAlignment="1">
      <alignment horizontal="center" vertical="center"/>
    </xf>
    <xf numFmtId="21" fontId="2" fillId="7" borderId="3" xfId="0" applyNumberFormat="1" applyFont="1" applyFill="1" applyBorder="1" applyAlignment="1">
      <alignment horizontal="center" vertical="center"/>
    </xf>
    <xf numFmtId="21" fontId="0" fillId="0" borderId="3" xfId="0" applyNumberFormat="1" applyBorder="1"/>
    <xf numFmtId="21" fontId="0" fillId="0" borderId="8" xfId="0" applyNumberFormat="1" applyBorder="1"/>
    <xf numFmtId="21" fontId="0" fillId="0" borderId="12" xfId="0" applyNumberFormat="1" applyBorder="1"/>
    <xf numFmtId="14" fontId="0" fillId="0" borderId="14" xfId="0" applyNumberFormat="1" applyBorder="1"/>
    <xf numFmtId="0" fontId="7" fillId="0" borderId="0" xfId="0" applyFont="1"/>
    <xf numFmtId="167" fontId="0" fillId="0" borderId="2" xfId="0" applyNumberFormat="1" applyBorder="1"/>
    <xf numFmtId="167" fontId="0" fillId="0" borderId="3" xfId="0" applyNumberFormat="1" applyBorder="1"/>
    <xf numFmtId="167" fontId="0" fillId="0" borderId="12" xfId="0" applyNumberFormat="1" applyBorder="1"/>
    <xf numFmtId="167" fontId="0" fillId="0" borderId="7" xfId="0" applyNumberFormat="1" applyBorder="1"/>
    <xf numFmtId="167" fontId="0" fillId="0" borderId="14" xfId="0" applyNumberFormat="1" applyFill="1" applyBorder="1"/>
    <xf numFmtId="167" fontId="0" fillId="0" borderId="7" xfId="0" applyNumberFormat="1" applyFill="1" applyBorder="1"/>
    <xf numFmtId="167" fontId="0" fillId="0" borderId="14" xfId="0" applyNumberFormat="1" applyBorder="1"/>
    <xf numFmtId="167" fontId="0" fillId="0" borderId="2" xfId="0" applyNumberFormat="1" applyFill="1" applyBorder="1"/>
    <xf numFmtId="167" fontId="0" fillId="0" borderId="13" xfId="0" applyNumberFormat="1" applyFill="1" applyBorder="1"/>
    <xf numFmtId="167" fontId="0" fillId="0" borderId="13" xfId="0" applyNumberFormat="1" applyBorder="1"/>
    <xf numFmtId="2" fontId="0" fillId="0" borderId="2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4" fontId="2" fillId="0" borderId="16" xfId="0" applyNumberFormat="1" applyFont="1" applyBorder="1"/>
    <xf numFmtId="14" fontId="2" fillId="0" borderId="0" xfId="0" applyNumberFormat="1" applyFont="1"/>
    <xf numFmtId="14" fontId="0" fillId="0" borderId="0" xfId="0" applyNumberFormat="1" applyBorder="1"/>
    <xf numFmtId="0" fontId="0" fillId="0" borderId="0" xfId="0" applyNumberFormat="1" applyBorder="1"/>
    <xf numFmtId="46" fontId="0" fillId="0" borderId="0" xfId="0" applyNumberFormat="1" applyFill="1" applyBorder="1"/>
    <xf numFmtId="21" fontId="0" fillId="0" borderId="0" xfId="0" applyNumberFormat="1" applyFill="1" applyBorder="1"/>
    <xf numFmtId="46" fontId="0" fillId="0" borderId="0" xfId="0" applyNumberFormat="1"/>
    <xf numFmtId="46" fontId="2" fillId="7" borderId="3" xfId="0" applyNumberFormat="1" applyFont="1" applyFill="1" applyBorder="1" applyAlignment="1">
      <alignment horizontal="center" vertical="center"/>
    </xf>
    <xf numFmtId="46" fontId="0" fillId="0" borderId="3" xfId="0" applyNumberFormat="1" applyBorder="1"/>
    <xf numFmtId="46" fontId="0" fillId="0" borderId="12" xfId="0" applyNumberFormat="1" applyBorder="1"/>
    <xf numFmtId="2" fontId="0" fillId="9" borderId="0" xfId="0" applyNumberFormat="1" applyFill="1"/>
    <xf numFmtId="167" fontId="2" fillId="0" borderId="0" xfId="0" applyNumberFormat="1" applyFont="1" applyFill="1" applyBorder="1" applyAlignment="1"/>
    <xf numFmtId="167" fontId="0" fillId="9" borderId="0" xfId="0" applyNumberFormat="1" applyFill="1"/>
    <xf numFmtId="0" fontId="2" fillId="2" borderId="1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2" fillId="0" borderId="14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/>
    <xf numFmtId="0" fontId="0" fillId="9" borderId="0" xfId="0" applyNumberFormat="1" applyFill="1" applyBorder="1"/>
    <xf numFmtId="0" fontId="0" fillId="9" borderId="0" xfId="0" applyNumberFormat="1" applyFill="1"/>
    <xf numFmtId="21" fontId="0" fillId="0" borderId="0" xfId="0" applyNumberFormat="1" applyBorder="1"/>
    <xf numFmtId="167" fontId="0" fillId="0" borderId="0" xfId="1" applyNumberFormat="1" applyFont="1"/>
    <xf numFmtId="167" fontId="2" fillId="2" borderId="7" xfId="0" applyNumberFormat="1" applyFont="1" applyFill="1" applyBorder="1" applyAlignment="1">
      <alignment horizontal="center"/>
    </xf>
    <xf numFmtId="167" fontId="2" fillId="2" borderId="14" xfId="0" applyNumberFormat="1" applyFont="1" applyFill="1" applyBorder="1" applyAlignment="1">
      <alignment horizontal="center"/>
    </xf>
    <xf numFmtId="167" fontId="2" fillId="2" borderId="13" xfId="0" applyNumberFormat="1" applyFont="1" applyFill="1" applyBorder="1" applyAlignment="1">
      <alignment horizontal="center"/>
    </xf>
    <xf numFmtId="167" fontId="2" fillId="2" borderId="9" xfId="0" applyNumberFormat="1" applyFont="1" applyFill="1" applyBorder="1" applyAlignment="1">
      <alignment horizontal="center"/>
    </xf>
    <xf numFmtId="167" fontId="2" fillId="2" borderId="11" xfId="0" applyNumberFormat="1" applyFont="1" applyFill="1" applyBorder="1" applyAlignment="1">
      <alignment horizontal="center"/>
    </xf>
    <xf numFmtId="167" fontId="2" fillId="2" borderId="10" xfId="0" applyNumberFormat="1" applyFont="1" applyFill="1" applyBorder="1" applyAlignment="1">
      <alignment horizontal="center"/>
    </xf>
    <xf numFmtId="166" fontId="0" fillId="9" borderId="0" xfId="0" applyNumberFormat="1" applyFill="1"/>
    <xf numFmtId="167" fontId="0" fillId="9" borderId="1" xfId="0" applyNumberFormat="1" applyFill="1" applyBorder="1"/>
    <xf numFmtId="46" fontId="0" fillId="0" borderId="8" xfId="0" applyNumberFormat="1" applyBorder="1"/>
    <xf numFmtId="0" fontId="0" fillId="10" borderId="0" xfId="0" applyFill="1"/>
    <xf numFmtId="21" fontId="0" fillId="0" borderId="1" xfId="0" applyNumberFormat="1" applyBorder="1"/>
    <xf numFmtId="21" fontId="0" fillId="10" borderId="0" xfId="0" applyNumberFormat="1" applyFill="1"/>
    <xf numFmtId="0" fontId="8" fillId="0" borderId="0" xfId="0" applyFont="1" applyAlignment="1"/>
    <xf numFmtId="168" fontId="0" fillId="0" borderId="0" xfId="0" applyNumberFormat="1" applyFill="1" applyBorder="1"/>
    <xf numFmtId="21" fontId="0" fillId="0" borderId="2" xfId="0" applyNumberFormat="1" applyBorder="1"/>
    <xf numFmtId="0" fontId="8" fillId="10" borderId="0" xfId="0" applyFont="1" applyFill="1" applyAlignment="1"/>
    <xf numFmtId="0" fontId="8" fillId="0" borderId="0" xfId="0" applyFont="1" applyFill="1" applyAlignment="1"/>
    <xf numFmtId="14" fontId="0" fillId="0" borderId="0" xfId="0" applyNumberFormat="1" applyFill="1"/>
    <xf numFmtId="21" fontId="0" fillId="0" borderId="0" xfId="0" applyNumberFormat="1" applyFill="1"/>
    <xf numFmtId="0" fontId="0" fillId="0" borderId="2" xfId="0" applyNumberFormat="1" applyBorder="1"/>
    <xf numFmtId="0" fontId="8" fillId="0" borderId="0" xfId="0" applyFont="1"/>
    <xf numFmtId="0" fontId="0" fillId="0" borderId="1" xfId="0" applyNumberFormat="1" applyBorder="1"/>
    <xf numFmtId="0" fontId="0" fillId="0" borderId="0" xfId="0" applyNumberFormat="1" applyFill="1"/>
    <xf numFmtId="0" fontId="0" fillId="0" borderId="12" xfId="0" applyNumberFormat="1" applyBorder="1"/>
    <xf numFmtId="0" fontId="2" fillId="0" borderId="0" xfId="0" applyNumberFormat="1" applyFont="1" applyFill="1" applyBorder="1" applyAlignment="1">
      <alignment vertical="center"/>
    </xf>
    <xf numFmtId="0" fontId="2" fillId="2" borderId="8" xfId="0" applyNumberFormat="1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/>
    </xf>
    <xf numFmtId="0" fontId="2" fillId="2" borderId="14" xfId="0" applyNumberFormat="1" applyFont="1" applyFill="1" applyBorder="1" applyAlignment="1">
      <alignment horizontal="center"/>
    </xf>
    <xf numFmtId="0" fontId="2" fillId="2" borderId="13" xfId="0" applyNumberFormat="1" applyFont="1" applyFill="1" applyBorder="1" applyAlignment="1">
      <alignment horizontal="center"/>
    </xf>
    <xf numFmtId="0" fontId="0" fillId="0" borderId="0" xfId="0" applyNumberFormat="1" applyFill="1" applyBorder="1" applyAlignment="1">
      <alignment wrapText="1"/>
    </xf>
    <xf numFmtId="0" fontId="0" fillId="0" borderId="0" xfId="0" applyNumberFormat="1" applyFill="1" applyBorder="1" applyAlignment="1"/>
    <xf numFmtId="0" fontId="2" fillId="2" borderId="9" xfId="0" applyNumberFormat="1" applyFont="1" applyFill="1" applyBorder="1" applyAlignment="1">
      <alignment horizontal="center"/>
    </xf>
    <xf numFmtId="0" fontId="2" fillId="2" borderId="11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/>
    </xf>
    <xf numFmtId="0" fontId="0" fillId="9" borderId="2" xfId="0" applyNumberFormat="1" applyFill="1" applyBorder="1"/>
    <xf numFmtId="0" fontId="0" fillId="9" borderId="1" xfId="0" applyNumberFormat="1" applyFill="1" applyBorder="1"/>
    <xf numFmtId="0" fontId="0" fillId="0" borderId="2" xfId="0" applyNumberFormat="1" applyFill="1" applyBorder="1"/>
    <xf numFmtId="0" fontId="0" fillId="10" borderId="0" xfId="0" applyNumberFormat="1" applyFill="1"/>
  </cellXfs>
  <cellStyles count="780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Normal" xfId="0" builtinId="0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2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Richard!$C$6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(Richard!$A$8:$B$8,Richard!$A$14:$B$14,Richard!$A$20:$B$20,Richard!$A$26:$B$26)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08/03/16</c:v>
                  </c:pt>
                  <c:pt idx="1">
                    <c:v>12/03/16</c:v>
                  </c:pt>
                  <c:pt idx="2">
                    <c:v>15/03/16</c:v>
                  </c:pt>
                  <c:pt idx="3">
                    <c:v>22/03/16</c:v>
                  </c:pt>
                </c:lvl>
              </c:multiLvlStrCache>
            </c:multiLvlStrRef>
          </c:cat>
          <c:val>
            <c:numRef>
              <c:f>(Richard!$C$8,Richard!$C$14,Richard!$C$20,Richard!$C$26)</c:f>
              <c:numCache>
                <c:formatCode>0.0</c:formatCode>
                <c:ptCount val="4"/>
                <c:pt idx="0">
                  <c:v>30.0</c:v>
                </c:pt>
                <c:pt idx="1">
                  <c:v>40.0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Richard!$E$6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(Richard!$A$8:$B$8,Richard!$A$14:$B$14,Richard!$A$20:$B$20,Richard!$A$26:$B$26)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08/03/16</c:v>
                  </c:pt>
                  <c:pt idx="1">
                    <c:v>12/03/16</c:v>
                  </c:pt>
                  <c:pt idx="2">
                    <c:v>15/03/16</c:v>
                  </c:pt>
                  <c:pt idx="3">
                    <c:v>22/03/16</c:v>
                  </c:pt>
                </c:lvl>
              </c:multiLvlStrCache>
            </c:multiLvlStrRef>
          </c:cat>
          <c:val>
            <c:numRef>
              <c:f>(Richard!$E$8,Richard!$E$14,Richard!$E$20,Richard!$E$26)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Richard!$G$6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(Richard!$A$8:$B$8,Richard!$A$14:$B$14,Richard!$A$20:$B$20,Richard!$A$26:$B$26)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08/03/16</c:v>
                  </c:pt>
                  <c:pt idx="1">
                    <c:v>12/03/16</c:v>
                  </c:pt>
                  <c:pt idx="2">
                    <c:v>15/03/16</c:v>
                  </c:pt>
                  <c:pt idx="3">
                    <c:v>22/03/16</c:v>
                  </c:pt>
                </c:lvl>
              </c:multiLvlStrCache>
            </c:multiLvlStrRef>
          </c:cat>
          <c:val>
            <c:numRef>
              <c:f>(Richard!$G$8,Richard!$G$14,Richard!$G$20,Richard!$G$26)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24.0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Richard!$I$6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(Richard!$A$8:$B$8,Richard!$A$14:$B$14,Richard!$A$20:$B$20,Richard!$A$26:$B$26)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08/03/16</c:v>
                  </c:pt>
                  <c:pt idx="1">
                    <c:v>12/03/16</c:v>
                  </c:pt>
                  <c:pt idx="2">
                    <c:v>15/03/16</c:v>
                  </c:pt>
                  <c:pt idx="3">
                    <c:v>22/03/16</c:v>
                  </c:pt>
                </c:lvl>
              </c:multiLvlStrCache>
            </c:multiLvlStrRef>
          </c:cat>
          <c:val>
            <c:numRef>
              <c:f>(Richard!$I$8,Richard!$I$14,Richard!$I$20,Richard!$I$26)</c:f>
              <c:numCache>
                <c:formatCode>0.0</c:formatCode>
                <c:ptCount val="4"/>
                <c:pt idx="0">
                  <c:v>30.0</c:v>
                </c:pt>
                <c:pt idx="1">
                  <c:v>30.0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Richard!$K$6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(Richard!$A$8:$B$8,Richard!$A$14:$B$14,Richard!$A$20:$B$20,Richard!$A$26:$B$26)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08/03/16</c:v>
                  </c:pt>
                  <c:pt idx="1">
                    <c:v>12/03/16</c:v>
                  </c:pt>
                  <c:pt idx="2">
                    <c:v>15/03/16</c:v>
                  </c:pt>
                  <c:pt idx="3">
                    <c:v>22/03/16</c:v>
                  </c:pt>
                </c:lvl>
              </c:multiLvlStrCache>
            </c:multiLvlStrRef>
          </c:cat>
          <c:val>
            <c:numRef>
              <c:f>(Richard!$K$8,Richard!$K$14,Richard!$K$20,Richard!$K$26)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Richard!$M$6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(Richard!$A$8:$B$8,Richard!$A$14:$B$14,Richard!$A$20:$B$20,Richard!$A$26:$B$26)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08/03/16</c:v>
                  </c:pt>
                  <c:pt idx="1">
                    <c:v>12/03/16</c:v>
                  </c:pt>
                  <c:pt idx="2">
                    <c:v>15/03/16</c:v>
                  </c:pt>
                  <c:pt idx="3">
                    <c:v>22/03/16</c:v>
                  </c:pt>
                </c:lvl>
              </c:multiLvlStrCache>
            </c:multiLvlStrRef>
          </c:cat>
          <c:val>
            <c:numRef>
              <c:f>(Richard!$M$8,Richard!$M$14,Richard!$M$20,Richard!$M$26)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60.0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37518968"/>
        <c:axId val="-2135645192"/>
      </c:lineChart>
      <c:catAx>
        <c:axId val="-2137518968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-2135645192"/>
        <c:crosses val="autoZero"/>
        <c:auto val="1"/>
        <c:lblAlgn val="ctr"/>
        <c:lblOffset val="100"/>
        <c:noMultiLvlLbl val="0"/>
      </c:catAx>
      <c:valAx>
        <c:axId val="-21356451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37518968"/>
        <c:crosses val="autoZero"/>
        <c:crossBetween val="between"/>
        <c:majorUnit val="5.0"/>
      </c:valAx>
    </c:plotArea>
    <c:legend>
      <c:legendPos val="r"/>
      <c:layout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JamesM!$U$7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9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(JamesM!$A$8,JamesM!$A$20,JamesM!$A$26)</c:f>
              <c:numCache>
                <c:formatCode>m/d/yy</c:formatCode>
                <c:ptCount val="3"/>
                <c:pt idx="0">
                  <c:v>42107.0</c:v>
                </c:pt>
                <c:pt idx="1">
                  <c:v>42121.0</c:v>
                </c:pt>
                <c:pt idx="2">
                  <c:v>42142.0</c:v>
                </c:pt>
              </c:numCache>
            </c:numRef>
          </c:cat>
          <c:val>
            <c:numRef>
              <c:f>(JamesM!$U$8,JamesM!$U$20,JamesM!$U$26)</c:f>
              <c:numCache>
                <c:formatCode>0.00</c:formatCode>
                <c:ptCount val="3"/>
                <c:pt idx="0">
                  <c:v>0.0</c:v>
                </c:pt>
                <c:pt idx="1">
                  <c:v>83.5</c:v>
                </c:pt>
                <c:pt idx="2">
                  <c:v>82.0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JamesM!$V$7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9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(JamesM!$A$8,JamesM!$A$20,JamesM!$A$26)</c:f>
              <c:numCache>
                <c:formatCode>m/d/yy</c:formatCode>
                <c:ptCount val="3"/>
                <c:pt idx="0">
                  <c:v>42107.0</c:v>
                </c:pt>
                <c:pt idx="1">
                  <c:v>42121.0</c:v>
                </c:pt>
                <c:pt idx="2">
                  <c:v>42142.0</c:v>
                </c:pt>
              </c:numCache>
            </c:numRef>
          </c:cat>
          <c:val>
            <c:numRef>
              <c:f>(JamesM!$V$8,JamesM!$V$20,JamesM!$V$26)</c:f>
              <c:numCache>
                <c:formatCode>0.00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26.2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4370232"/>
        <c:axId val="1763971112"/>
      </c:lineChart>
      <c:catAx>
        <c:axId val="176437023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1763971112"/>
        <c:crosses val="autoZero"/>
        <c:auto val="0"/>
        <c:lblAlgn val="ctr"/>
        <c:lblOffset val="100"/>
        <c:noMultiLvlLbl val="0"/>
      </c:catAx>
      <c:valAx>
        <c:axId val="1763971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764370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Stu!$C$6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(Stu!$A$8:$B$8,Stu!$A$14:$B$14,Stu!$A$20:$B$20,Stu!$A$26:$B$26)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06/02/15</c:v>
                  </c:pt>
                  <c:pt idx="1">
                    <c:v>09/02/15</c:v>
                  </c:pt>
                  <c:pt idx="2">
                    <c:v>18/02/15</c:v>
                  </c:pt>
                  <c:pt idx="3">
                    <c:v>03/03/15</c:v>
                  </c:pt>
                </c:lvl>
              </c:multiLvlStrCache>
            </c:multiLvlStrRef>
          </c:cat>
          <c:val>
            <c:numRef>
              <c:f>(Stu!$C$8,Stu!$C$14,Stu!$C$20,Stu!$C$26)</c:f>
              <c:numCache>
                <c:formatCode>0.0</c:formatCode>
                <c:ptCount val="4"/>
                <c:pt idx="0">
                  <c:v>#N/A</c:v>
                </c:pt>
                <c:pt idx="1">
                  <c:v>60.0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Stu!$E$6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(Stu!$A$8:$B$8,Stu!$A$14:$B$14,Stu!$A$20:$B$20,Stu!$A$26:$B$26)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06/02/15</c:v>
                  </c:pt>
                  <c:pt idx="1">
                    <c:v>09/02/15</c:v>
                  </c:pt>
                  <c:pt idx="2">
                    <c:v>18/02/15</c:v>
                  </c:pt>
                  <c:pt idx="3">
                    <c:v>03/03/15</c:v>
                  </c:pt>
                </c:lvl>
              </c:multiLvlStrCache>
            </c:multiLvlStrRef>
          </c:cat>
          <c:val>
            <c:numRef>
              <c:f>(Stu!$E$8,Stu!$E$14,Stu!$E$20,Stu!$E$26)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Stu!$G$6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(Stu!$A$8:$B$8,Stu!$A$14:$B$14,Stu!$A$20:$B$20,Stu!$A$26:$B$26)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06/02/15</c:v>
                  </c:pt>
                  <c:pt idx="1">
                    <c:v>09/02/15</c:v>
                  </c:pt>
                  <c:pt idx="2">
                    <c:v>18/02/15</c:v>
                  </c:pt>
                  <c:pt idx="3">
                    <c:v>03/03/15</c:v>
                  </c:pt>
                </c:lvl>
              </c:multiLvlStrCache>
            </c:multiLvlStrRef>
          </c:cat>
          <c:val>
            <c:numRef>
              <c:f>(Stu!$G$8,Stu!$G$14,Stu!$G$20,Stu!$G$26)</c:f>
              <c:numCache>
                <c:formatCode>0.0</c:formatCode>
                <c:ptCount val="4"/>
                <c:pt idx="0">
                  <c:v>#N/A</c:v>
                </c:pt>
                <c:pt idx="1">
                  <c:v>50.0</c:v>
                </c:pt>
                <c:pt idx="2">
                  <c:v>#N/A</c:v>
                </c:pt>
                <c:pt idx="3">
                  <c:v>45.0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Stu!$I$6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(Stu!$A$8:$B$8,Stu!$A$14:$B$14,Stu!$A$20:$B$20,Stu!$A$26:$B$26)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06/02/15</c:v>
                  </c:pt>
                  <c:pt idx="1">
                    <c:v>09/02/15</c:v>
                  </c:pt>
                  <c:pt idx="2">
                    <c:v>18/02/15</c:v>
                  </c:pt>
                  <c:pt idx="3">
                    <c:v>03/03/15</c:v>
                  </c:pt>
                </c:lvl>
              </c:multiLvlStrCache>
            </c:multiLvlStrRef>
          </c:cat>
          <c:val>
            <c:numRef>
              <c:f>(Stu!$I$8,Stu!$I$14,Stu!$I$20,Stu!$I$26)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Stu!$K$6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(Stu!$A$8:$B$8,Stu!$A$14:$B$14,Stu!$A$20:$B$20,Stu!$A$26:$B$26)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06/02/15</c:v>
                  </c:pt>
                  <c:pt idx="1">
                    <c:v>09/02/15</c:v>
                  </c:pt>
                  <c:pt idx="2">
                    <c:v>18/02/15</c:v>
                  </c:pt>
                  <c:pt idx="3">
                    <c:v>03/03/15</c:v>
                  </c:pt>
                </c:lvl>
              </c:multiLvlStrCache>
            </c:multiLvlStrRef>
          </c:cat>
          <c:val>
            <c:numRef>
              <c:f>(Stu!$K$8,Stu!$K$14,Stu!$K$20,Stu!$K$26)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Stu!$M$6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(Stu!$A$8:$B$8,Stu!$A$14:$B$14,Stu!$A$20:$B$20,Stu!$A$26:$B$26)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06/02/15</c:v>
                  </c:pt>
                  <c:pt idx="1">
                    <c:v>09/02/15</c:v>
                  </c:pt>
                  <c:pt idx="2">
                    <c:v>18/02/15</c:v>
                  </c:pt>
                  <c:pt idx="3">
                    <c:v>03/03/15</c:v>
                  </c:pt>
                </c:lvl>
              </c:multiLvlStrCache>
            </c:multiLvlStrRef>
          </c:cat>
          <c:val>
            <c:numRef>
              <c:f>(Stu!$M$8,Stu!$M$14,Stu!$M$20,Stu!$M$26)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53301816"/>
        <c:axId val="-2053298776"/>
      </c:lineChart>
      <c:catAx>
        <c:axId val="-2053301816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-2053298776"/>
        <c:crosses val="autoZero"/>
        <c:auto val="1"/>
        <c:lblAlgn val="ctr"/>
        <c:lblOffset val="100"/>
        <c:noMultiLvlLbl val="0"/>
      </c:catAx>
      <c:valAx>
        <c:axId val="-20532987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053301816"/>
        <c:crosses val="autoZero"/>
        <c:crossBetween val="between"/>
        <c:majorUnit val="5.0"/>
      </c:valAx>
    </c:plotArea>
    <c:legend>
      <c:legendPos val="r"/>
      <c:layout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Stu!$U$7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3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(Stu!$A$8,Stu!$A$20,Stu!$A$26)</c:f>
              <c:numCache>
                <c:formatCode>m/d/yy</c:formatCode>
                <c:ptCount val="3"/>
                <c:pt idx="0">
                  <c:v>42041.0</c:v>
                </c:pt>
                <c:pt idx="1">
                  <c:v>42053.0</c:v>
                </c:pt>
                <c:pt idx="2">
                  <c:v>42066.0</c:v>
                </c:pt>
              </c:numCache>
            </c:numRef>
          </c:cat>
          <c:val>
            <c:numRef>
              <c:f>(Stu!$U$8,Stu!$U$20,Stu!$U$26)</c:f>
              <c:numCache>
                <c:formatCode>0.00</c:formatCode>
                <c:ptCount val="3"/>
                <c:pt idx="0">
                  <c:v>94.0</c:v>
                </c:pt>
                <c:pt idx="1">
                  <c:v>94.0</c:v>
                </c:pt>
                <c:pt idx="2">
                  <c:v>91.0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Stu!$V$7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3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(Stu!$A$8,Stu!$A$20,Stu!$A$26)</c:f>
              <c:numCache>
                <c:formatCode>m/d/yy</c:formatCode>
                <c:ptCount val="3"/>
                <c:pt idx="0">
                  <c:v>42041.0</c:v>
                </c:pt>
                <c:pt idx="1">
                  <c:v>42053.0</c:v>
                </c:pt>
                <c:pt idx="2">
                  <c:v>42066.0</c:v>
                </c:pt>
              </c:numCache>
            </c:numRef>
          </c:cat>
          <c:val>
            <c:numRef>
              <c:f>(Stu!$V$8,Stu!$V$20,Stu!$V$26)</c:f>
              <c:numCache>
                <c:formatCode>0.00</c:formatCode>
                <c:ptCount val="3"/>
                <c:pt idx="0">
                  <c:v>27.6</c:v>
                </c:pt>
                <c:pt idx="1">
                  <c:v>28.7</c:v>
                </c:pt>
                <c:pt idx="2">
                  <c:v>25.9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15961624"/>
        <c:axId val="-2015958808"/>
      </c:lineChart>
      <c:catAx>
        <c:axId val="-2015961624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-2015958808"/>
        <c:crosses val="autoZero"/>
        <c:auto val="0"/>
        <c:lblAlgn val="ctr"/>
        <c:lblOffset val="100"/>
        <c:noMultiLvlLbl val="0"/>
      </c:catAx>
      <c:valAx>
        <c:axId val="-2015958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20159616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Eric!$C$6</c:f>
              <c:strCache>
                <c:ptCount val="1"/>
                <c:pt idx="0">
                  <c:v>Press Ups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(Eric!$A$8:$B$8,Eric!$A$14:$B$14,Eric!$A$20:$B$20,Eric!$A$26:$B$26)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16/05/15</c:v>
                  </c:pt>
                  <c:pt idx="1">
                    <c:v>26/05/15</c:v>
                  </c:pt>
                  <c:pt idx="2">
                    <c:v>06/06/15</c:v>
                  </c:pt>
                  <c:pt idx="3">
                    <c:v>10/06/15</c:v>
                  </c:pt>
                </c:lvl>
              </c:multiLvlStrCache>
            </c:multiLvlStrRef>
          </c:cat>
          <c:val>
            <c:numRef>
              <c:f>(Eric!$C$8,Eric!$C$14,Eric!$C$20,Eric!$C$26)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Eric!$E$6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(Eric!$A$8:$B$8,Eric!$A$14:$B$14,Eric!$A$20:$B$20,Eric!$A$26:$B$26)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16/05/15</c:v>
                  </c:pt>
                  <c:pt idx="1">
                    <c:v>26/05/15</c:v>
                  </c:pt>
                  <c:pt idx="2">
                    <c:v>06/06/15</c:v>
                  </c:pt>
                  <c:pt idx="3">
                    <c:v>10/06/15</c:v>
                  </c:pt>
                </c:lvl>
              </c:multiLvlStrCache>
            </c:multiLvlStrRef>
          </c:cat>
          <c:val>
            <c:numRef>
              <c:f>(Eric!$E$8,Eric!$E$14,Eric!$E$20,Eric!$E$26)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Eric!$G$6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(Eric!$A$8:$B$8,Eric!$A$14:$B$14,Eric!$A$20:$B$20,Eric!$A$26:$B$26)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16/05/15</c:v>
                  </c:pt>
                  <c:pt idx="1">
                    <c:v>26/05/15</c:v>
                  </c:pt>
                  <c:pt idx="2">
                    <c:v>06/06/15</c:v>
                  </c:pt>
                  <c:pt idx="3">
                    <c:v>10/06/15</c:v>
                  </c:pt>
                </c:lvl>
              </c:multiLvlStrCache>
            </c:multiLvlStrRef>
          </c:cat>
          <c:val>
            <c:numRef>
              <c:f>(Eric!$G$8,Eric!$G$14,Eric!$G$20,Eric!$G$26)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Eric!$I$6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(Eric!$A$8:$B$8,Eric!$A$14:$B$14,Eric!$A$20:$B$20,Eric!$A$26:$B$26)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16/05/15</c:v>
                  </c:pt>
                  <c:pt idx="1">
                    <c:v>26/05/15</c:v>
                  </c:pt>
                  <c:pt idx="2">
                    <c:v>06/06/15</c:v>
                  </c:pt>
                  <c:pt idx="3">
                    <c:v>10/06/15</c:v>
                  </c:pt>
                </c:lvl>
              </c:multiLvlStrCache>
            </c:multiLvlStrRef>
          </c:cat>
          <c:val>
            <c:numRef>
              <c:f>(Eric!$I$8,Eric!$I$14,Eric!$I$20,Eric!$I$26)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Eric!$K$6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(Eric!$A$8:$B$8,Eric!$A$14:$B$14,Eric!$A$20:$B$20,Eric!$A$26:$B$26)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16/05/15</c:v>
                  </c:pt>
                  <c:pt idx="1">
                    <c:v>26/05/15</c:v>
                  </c:pt>
                  <c:pt idx="2">
                    <c:v>06/06/15</c:v>
                  </c:pt>
                  <c:pt idx="3">
                    <c:v>10/06/15</c:v>
                  </c:pt>
                </c:lvl>
              </c:multiLvlStrCache>
            </c:multiLvlStrRef>
          </c:cat>
          <c:val>
            <c:numRef>
              <c:f>(Eric!$K$8,Eric!$K$14,Eric!$K$20,Eric!$K$26)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Eric!$M$6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(Eric!$A$8:$B$8,Eric!$A$14:$B$14,Eric!$A$20:$B$20,Eric!$A$26:$B$26)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16/05/15</c:v>
                  </c:pt>
                  <c:pt idx="1">
                    <c:v>26/05/15</c:v>
                  </c:pt>
                  <c:pt idx="2">
                    <c:v>06/06/15</c:v>
                  </c:pt>
                  <c:pt idx="3">
                    <c:v>10/06/15</c:v>
                  </c:pt>
                </c:lvl>
              </c:multiLvlStrCache>
            </c:multiLvlStrRef>
          </c:cat>
          <c:val>
            <c:numRef>
              <c:f>(Eric!$M$8,Eric!$M$14,Eric!$M$20,Eric!$M$26)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6407672"/>
        <c:axId val="-2090292248"/>
      </c:lineChart>
      <c:catAx>
        <c:axId val="-2076407672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-2090292248"/>
        <c:crosses val="autoZero"/>
        <c:auto val="1"/>
        <c:lblAlgn val="ctr"/>
        <c:lblOffset val="100"/>
        <c:noMultiLvlLbl val="0"/>
      </c:catAx>
      <c:valAx>
        <c:axId val="-20902922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076407672"/>
        <c:crosses val="autoZero"/>
        <c:crossBetween val="between"/>
        <c:majorUnit val="5.0"/>
      </c:valAx>
    </c:plotArea>
    <c:legend>
      <c:legendPos val="r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Eric!$U$7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(Eric!$A$8,Eric!$A$20,Eric!$A$26)</c:f>
              <c:numCache>
                <c:formatCode>m/d/yy</c:formatCode>
                <c:ptCount val="3"/>
                <c:pt idx="0">
                  <c:v>42140.0</c:v>
                </c:pt>
                <c:pt idx="1">
                  <c:v>42161.0</c:v>
                </c:pt>
                <c:pt idx="2">
                  <c:v>42165.0</c:v>
                </c:pt>
              </c:numCache>
            </c:numRef>
          </c:cat>
          <c:val>
            <c:numRef>
              <c:f>(Eric!$U$8,Eric!$U$20,Eric!$U$26)</c:f>
              <c:numCache>
                <c:formatCode>0.00</c:formatCode>
                <c:ptCount val="3"/>
                <c:pt idx="0">
                  <c:v>69.0</c:v>
                </c:pt>
                <c:pt idx="1">
                  <c:v>69.5</c:v>
                </c:pt>
                <c:pt idx="2">
                  <c:v>70.0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Eric!$V$7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(Eric!$A$8,Eric!$A$20,Eric!$A$26)</c:f>
              <c:numCache>
                <c:formatCode>m/d/yy</c:formatCode>
                <c:ptCount val="3"/>
                <c:pt idx="0">
                  <c:v>42140.0</c:v>
                </c:pt>
                <c:pt idx="1">
                  <c:v>42161.0</c:v>
                </c:pt>
                <c:pt idx="2">
                  <c:v>42165.0</c:v>
                </c:pt>
              </c:numCache>
            </c:numRef>
          </c:cat>
          <c:val>
            <c:numRef>
              <c:f>(Eric!$V$8,Eric!$V$20,Eric!$V$26)</c:f>
              <c:numCache>
                <c:formatCode>0.00</c:formatCode>
                <c:ptCount val="3"/>
                <c:pt idx="0">
                  <c:v>23.6</c:v>
                </c:pt>
                <c:pt idx="1">
                  <c:v>23.6</c:v>
                </c:pt>
                <c:pt idx="2">
                  <c:v>0.0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03619256"/>
        <c:axId val="-2003770584"/>
      </c:lineChart>
      <c:catAx>
        <c:axId val="-200361925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-2003770584"/>
        <c:crosses val="autoZero"/>
        <c:auto val="0"/>
        <c:lblAlgn val="ctr"/>
        <c:lblOffset val="100"/>
        <c:noMultiLvlLbl val="0"/>
      </c:catAx>
      <c:valAx>
        <c:axId val="-2003770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2003619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Juan!$C$6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(Juan!$A$8:$B$8,Juan!$A$14:$B$14,Juan!$A$20:$B$20,Juan!$A$26:$B$26)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22/02/16</c:v>
                  </c:pt>
                  <c:pt idx="1">
                    <c:v>29/02/16</c:v>
                  </c:pt>
                  <c:pt idx="2">
                    <c:v>07/03/16</c:v>
                  </c:pt>
                  <c:pt idx="3">
                    <c:v>09/03/16</c:v>
                  </c:pt>
                </c:lvl>
              </c:multiLvlStrCache>
            </c:multiLvlStrRef>
          </c:cat>
          <c:val>
            <c:numRef>
              <c:f>(Juan!$C$8,Juan!$C$14,Juan!$C$20,Juan!$C$26)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40.0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Juan!$E$6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(Juan!$A$8:$B$8,Juan!$A$14:$B$14,Juan!$A$20:$B$20,Juan!$A$26:$B$26)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22/02/16</c:v>
                  </c:pt>
                  <c:pt idx="1">
                    <c:v>29/02/16</c:v>
                  </c:pt>
                  <c:pt idx="2">
                    <c:v>07/03/16</c:v>
                  </c:pt>
                  <c:pt idx="3">
                    <c:v>09/03/16</c:v>
                  </c:pt>
                </c:lvl>
              </c:multiLvlStrCache>
            </c:multiLvlStrRef>
          </c:cat>
          <c:val>
            <c:numRef>
              <c:f>(Juan!$E$8,Juan!$E$14,Juan!$E$20,Juan!$E$26)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Juan!$G$6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(Juan!$A$8:$B$8,Juan!$A$14:$B$14,Juan!$A$20:$B$20,Juan!$A$26:$B$26)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22/02/16</c:v>
                  </c:pt>
                  <c:pt idx="1">
                    <c:v>29/02/16</c:v>
                  </c:pt>
                  <c:pt idx="2">
                    <c:v>07/03/16</c:v>
                  </c:pt>
                  <c:pt idx="3">
                    <c:v>09/03/16</c:v>
                  </c:pt>
                </c:lvl>
              </c:multiLvlStrCache>
            </c:multiLvlStrRef>
          </c:cat>
          <c:val>
            <c:numRef>
              <c:f>(Juan!$G$8,Juan!$G$14,Juan!$G$20,Juan!$G$26)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Juan!$I$6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(Juan!$A$8:$B$8,Juan!$A$14:$B$14,Juan!$A$20:$B$20,Juan!$A$26:$B$26)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22/02/16</c:v>
                  </c:pt>
                  <c:pt idx="1">
                    <c:v>29/02/16</c:v>
                  </c:pt>
                  <c:pt idx="2">
                    <c:v>07/03/16</c:v>
                  </c:pt>
                  <c:pt idx="3">
                    <c:v>09/03/16</c:v>
                  </c:pt>
                </c:lvl>
              </c:multiLvlStrCache>
            </c:multiLvlStrRef>
          </c:cat>
          <c:val>
            <c:numRef>
              <c:f>(Juan!$I$8,Juan!$I$14,Juan!$I$20,Juan!$I$26)</c:f>
              <c:numCache>
                <c:formatCode>0.0</c:formatCode>
                <c:ptCount val="4"/>
                <c:pt idx="0">
                  <c:v>30.0</c:v>
                </c:pt>
                <c:pt idx="1">
                  <c:v>#N/A</c:v>
                </c:pt>
                <c:pt idx="2">
                  <c:v>#N/A</c:v>
                </c:pt>
                <c:pt idx="3">
                  <c:v>0.0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Juan!$K$6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(Juan!$A$8:$B$8,Juan!$A$14:$B$14,Juan!$A$20:$B$20,Juan!$A$26:$B$26)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22/02/16</c:v>
                  </c:pt>
                  <c:pt idx="1">
                    <c:v>29/02/16</c:v>
                  </c:pt>
                  <c:pt idx="2">
                    <c:v>07/03/16</c:v>
                  </c:pt>
                  <c:pt idx="3">
                    <c:v>09/03/16</c:v>
                  </c:pt>
                </c:lvl>
              </c:multiLvlStrCache>
            </c:multiLvlStrRef>
          </c:cat>
          <c:val>
            <c:numRef>
              <c:f>(Juan!$K$8,Juan!$K$14,Juan!$K$20,Juan!$K$26)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Juan!$M$6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(Juan!$A$8:$B$8,Juan!$A$14:$B$14,Juan!$A$20:$B$20,Juan!$A$26:$B$26)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22/02/16</c:v>
                  </c:pt>
                  <c:pt idx="1">
                    <c:v>29/02/16</c:v>
                  </c:pt>
                  <c:pt idx="2">
                    <c:v>07/03/16</c:v>
                  </c:pt>
                  <c:pt idx="3">
                    <c:v>09/03/16</c:v>
                  </c:pt>
                </c:lvl>
              </c:multiLvlStrCache>
            </c:multiLvlStrRef>
          </c:cat>
          <c:val>
            <c:numRef>
              <c:f>(Juan!$M$8,Juan!$M$14,Juan!$M$20,Juan!$M$26)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7062648"/>
        <c:axId val="-2015103896"/>
      </c:lineChart>
      <c:catAx>
        <c:axId val="-2037062648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-2015103896"/>
        <c:crosses val="autoZero"/>
        <c:auto val="1"/>
        <c:lblAlgn val="ctr"/>
        <c:lblOffset val="100"/>
        <c:noMultiLvlLbl val="0"/>
      </c:catAx>
      <c:valAx>
        <c:axId val="-20151038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037062648"/>
        <c:crosses val="autoZero"/>
        <c:crossBetween val="between"/>
        <c:majorUnit val="5.0"/>
      </c:valAx>
    </c:plotArea>
    <c:legend>
      <c:legendPos val="r"/>
      <c:layout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Juan!$U$7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(Juan!$A$8,Juan!$A$20,Juan!$A$26)</c:f>
              <c:numCache>
                <c:formatCode>m/d/yy</c:formatCode>
                <c:ptCount val="3"/>
                <c:pt idx="0">
                  <c:v>42422.0</c:v>
                </c:pt>
                <c:pt idx="1">
                  <c:v>42436.0</c:v>
                </c:pt>
                <c:pt idx="2">
                  <c:v>42438.0</c:v>
                </c:pt>
              </c:numCache>
            </c:numRef>
          </c:cat>
          <c:val>
            <c:numRef>
              <c:f>(Juan!$U$8,Juan!$U$20,Juan!$U$26)</c:f>
              <c:numCache>
                <c:formatCode>0.00</c:formatCode>
                <c:ptCount val="3"/>
                <c:pt idx="0">
                  <c:v>0.0</c:v>
                </c:pt>
                <c:pt idx="1">
                  <c:v>92.1</c:v>
                </c:pt>
                <c:pt idx="2">
                  <c:v>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Juan!$V$7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(Juan!$A$8,Juan!$A$20,Juan!$A$26)</c:f>
              <c:numCache>
                <c:formatCode>m/d/yy</c:formatCode>
                <c:ptCount val="3"/>
                <c:pt idx="0">
                  <c:v>42422.0</c:v>
                </c:pt>
                <c:pt idx="1">
                  <c:v>42436.0</c:v>
                </c:pt>
                <c:pt idx="2">
                  <c:v>42438.0</c:v>
                </c:pt>
              </c:numCache>
            </c:numRef>
          </c:cat>
          <c:val>
            <c:numRef>
              <c:f>(Juan!$V$8,Juan!$V$20,Juan!$V$26)</c:f>
              <c:numCache>
                <c:formatCode>0.00</c:formatCode>
                <c:ptCount val="3"/>
                <c:pt idx="0">
                  <c:v>0.0</c:v>
                </c:pt>
                <c:pt idx="1">
                  <c:v>13.1</c:v>
                </c:pt>
                <c:pt idx="2">
                  <c:v>0.0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61404584"/>
        <c:axId val="-2015097496"/>
      </c:lineChart>
      <c:catAx>
        <c:axId val="-2061404584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-2015097496"/>
        <c:crosses val="autoZero"/>
        <c:auto val="0"/>
        <c:lblAlgn val="ctr"/>
        <c:lblOffset val="100"/>
        <c:noMultiLvlLbl val="0"/>
      </c:catAx>
      <c:valAx>
        <c:axId val="-2015097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20614045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Andrew!$C$6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(Andrew!$A$8:$B$8,Andrew!$A$14:$B$14,Andrew!$A$20:$B$20,Andrew!$A$26:$B$26)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19/05/15</c:v>
                  </c:pt>
                  <c:pt idx="1">
                    <c:v>26/05/15</c:v>
                  </c:pt>
                  <c:pt idx="2">
                    <c:v>28/05/15</c:v>
                  </c:pt>
                  <c:pt idx="3">
                    <c:v>02/06/15</c:v>
                  </c:pt>
                </c:lvl>
              </c:multiLvlStrCache>
            </c:multiLvlStrRef>
          </c:cat>
          <c:val>
            <c:numRef>
              <c:f>(Andrew!$C$8,Andrew!$C$14,Andrew!$C$20,Andrew!$C$26)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Andrew!$E$6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(Andrew!$A$8:$B$8,Andrew!$A$14:$B$14,Andrew!$A$20:$B$20,Andrew!$A$26:$B$26)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19/05/15</c:v>
                  </c:pt>
                  <c:pt idx="1">
                    <c:v>26/05/15</c:v>
                  </c:pt>
                  <c:pt idx="2">
                    <c:v>28/05/15</c:v>
                  </c:pt>
                  <c:pt idx="3">
                    <c:v>02/06/15</c:v>
                  </c:pt>
                </c:lvl>
              </c:multiLvlStrCache>
            </c:multiLvlStrRef>
          </c:cat>
          <c:val>
            <c:numRef>
              <c:f>(Andrew!$E$8,Andrew!$E$14,Andrew!$E$20,Andrew!$E$26)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Andrew!$G$6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(Andrew!$A$8:$B$8,Andrew!$A$14:$B$14,Andrew!$A$20:$B$20,Andrew!$A$26:$B$26)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19/05/15</c:v>
                  </c:pt>
                  <c:pt idx="1">
                    <c:v>26/05/15</c:v>
                  </c:pt>
                  <c:pt idx="2">
                    <c:v>28/05/15</c:v>
                  </c:pt>
                  <c:pt idx="3">
                    <c:v>02/06/15</c:v>
                  </c:pt>
                </c:lvl>
              </c:multiLvlStrCache>
            </c:multiLvlStrRef>
          </c:cat>
          <c:val>
            <c:numRef>
              <c:f>(Andrew!$G$8,Andrew!$G$14,Andrew!$G$20,Andrew!$G$26)</c:f>
              <c:numCache>
                <c:formatCode>0.0</c:formatCode>
                <c:ptCount val="4"/>
                <c:pt idx="0">
                  <c:v>#N/A</c:v>
                </c:pt>
                <c:pt idx="1">
                  <c:v>55.0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Andrew!$I$6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(Andrew!$A$8:$B$8,Andrew!$A$14:$B$14,Andrew!$A$20:$B$20,Andrew!$A$26:$B$26)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19/05/15</c:v>
                  </c:pt>
                  <c:pt idx="1">
                    <c:v>26/05/15</c:v>
                  </c:pt>
                  <c:pt idx="2">
                    <c:v>28/05/15</c:v>
                  </c:pt>
                  <c:pt idx="3">
                    <c:v>02/06/15</c:v>
                  </c:pt>
                </c:lvl>
              </c:multiLvlStrCache>
            </c:multiLvlStrRef>
          </c:cat>
          <c:val>
            <c:numRef>
              <c:f>(Andrew!$I$8,Andrew!$I$14,Andrew!$I$20,Andrew!$I$26)</c:f>
              <c:numCache>
                <c:formatCode>0.0</c:formatCode>
                <c:ptCount val="4"/>
                <c:pt idx="0">
                  <c:v>17.5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Andrew!$K$6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(Andrew!$A$8:$B$8,Andrew!$A$14:$B$14,Andrew!$A$20:$B$20,Andrew!$A$26:$B$26)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19/05/15</c:v>
                  </c:pt>
                  <c:pt idx="1">
                    <c:v>26/05/15</c:v>
                  </c:pt>
                  <c:pt idx="2">
                    <c:v>28/05/15</c:v>
                  </c:pt>
                  <c:pt idx="3">
                    <c:v>02/06/15</c:v>
                  </c:pt>
                </c:lvl>
              </c:multiLvlStrCache>
            </c:multiLvlStrRef>
          </c:cat>
          <c:val>
            <c:numRef>
              <c:f>(Andrew!$K$8,Andrew!$K$14,Andrew!$K$20,Andrew!$K$26)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Andrew!$M$6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(Andrew!$A$8:$B$8,Andrew!$A$14:$B$14,Andrew!$A$20:$B$20,Andrew!$A$26:$B$26)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19/05/15</c:v>
                  </c:pt>
                  <c:pt idx="1">
                    <c:v>26/05/15</c:v>
                  </c:pt>
                  <c:pt idx="2">
                    <c:v>28/05/15</c:v>
                  </c:pt>
                  <c:pt idx="3">
                    <c:v>02/06/15</c:v>
                  </c:pt>
                </c:lvl>
              </c:multiLvlStrCache>
            </c:multiLvlStrRef>
          </c:cat>
          <c:val>
            <c:numRef>
              <c:f>(Andrew!$M$8,Andrew!$M$14,Andrew!$M$20,Andrew!$M$26)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50.0</c:v>
                </c:pt>
                <c:pt idx="3">
                  <c:v>65.0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21335592"/>
        <c:axId val="-2021332552"/>
      </c:lineChart>
      <c:catAx>
        <c:axId val="-2021335592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-2021332552"/>
        <c:crosses val="autoZero"/>
        <c:auto val="1"/>
        <c:lblAlgn val="ctr"/>
        <c:lblOffset val="100"/>
        <c:noMultiLvlLbl val="0"/>
      </c:catAx>
      <c:valAx>
        <c:axId val="-20213325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021335592"/>
        <c:crosses val="autoZero"/>
        <c:crossBetween val="between"/>
        <c:majorUnit val="5.0"/>
      </c:valAx>
    </c:plotArea>
    <c:legend>
      <c:legendPos val="r"/>
      <c:layout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Andrew!$U$7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(Andrew!$A$8,Andrew!$A$20,Andrew!$A$26)</c:f>
              <c:numCache>
                <c:formatCode>m/d/yy</c:formatCode>
                <c:ptCount val="3"/>
                <c:pt idx="0">
                  <c:v>42143.0</c:v>
                </c:pt>
                <c:pt idx="1">
                  <c:v>42152.0</c:v>
                </c:pt>
                <c:pt idx="2">
                  <c:v>42157.0</c:v>
                </c:pt>
              </c:numCache>
            </c:numRef>
          </c:cat>
          <c:val>
            <c:numRef>
              <c:f>(Andrew!$U$8,Andrew!$U$20,Andrew!$U$26)</c:f>
              <c:numCache>
                <c:formatCode>0.00</c:formatCode>
                <c:ptCount val="3"/>
                <c:pt idx="0">
                  <c:v>85.0</c:v>
                </c:pt>
                <c:pt idx="1">
                  <c:v>0.0</c:v>
                </c:pt>
                <c:pt idx="2">
                  <c:v>85.0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Andrew!$V$7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7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(Andrew!$A$8,Andrew!$A$20,Andrew!$A$26)</c:f>
              <c:numCache>
                <c:formatCode>m/d/yy</c:formatCode>
                <c:ptCount val="3"/>
                <c:pt idx="0">
                  <c:v>42143.0</c:v>
                </c:pt>
                <c:pt idx="1">
                  <c:v>42152.0</c:v>
                </c:pt>
                <c:pt idx="2">
                  <c:v>42157.0</c:v>
                </c:pt>
              </c:numCache>
            </c:numRef>
          </c:cat>
          <c:val>
            <c:numRef>
              <c:f>(Andrew!$V$8,Andrew!$V$20,Andrew!$V$26)</c:f>
              <c:numCache>
                <c:formatCode>0.00</c:formatCode>
                <c:ptCount val="3"/>
                <c:pt idx="0">
                  <c:v>21.0</c:v>
                </c:pt>
                <c:pt idx="1">
                  <c:v>0.0</c:v>
                </c:pt>
                <c:pt idx="2">
                  <c:v>21.6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14346296"/>
        <c:axId val="-2014343256"/>
      </c:lineChart>
      <c:catAx>
        <c:axId val="-201434629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-2014343256"/>
        <c:crosses val="autoZero"/>
        <c:auto val="0"/>
        <c:lblAlgn val="ctr"/>
        <c:lblOffset val="100"/>
        <c:noMultiLvlLbl val="0"/>
      </c:catAx>
      <c:valAx>
        <c:axId val="-2014343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20143462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Richard!$U$7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1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(Richard!$A$8,Richard!$A$20,Richard!$A$26)</c:f>
              <c:numCache>
                <c:formatCode>m/d/yy</c:formatCode>
                <c:ptCount val="3"/>
                <c:pt idx="0">
                  <c:v>42437.0</c:v>
                </c:pt>
                <c:pt idx="1">
                  <c:v>42444.0</c:v>
                </c:pt>
                <c:pt idx="2">
                  <c:v>42451.0</c:v>
                </c:pt>
              </c:numCache>
            </c:numRef>
          </c:cat>
          <c:val>
            <c:numRef>
              <c:f>(Richard!$U$8,Richard!$U$20,Richard!$U$26)</c:f>
              <c:numCache>
                <c:formatCode>0.00</c:formatCode>
                <c:ptCount val="3"/>
                <c:pt idx="0">
                  <c:v>82.5</c:v>
                </c:pt>
                <c:pt idx="1">
                  <c:v>83.1</c:v>
                </c:pt>
                <c:pt idx="2">
                  <c:v>83.0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Richard!$V$7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1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(Richard!$A$8,Richard!$A$20,Richard!$A$26)</c:f>
              <c:numCache>
                <c:formatCode>m/d/yy</c:formatCode>
                <c:ptCount val="3"/>
                <c:pt idx="0">
                  <c:v>42437.0</c:v>
                </c:pt>
                <c:pt idx="1">
                  <c:v>42444.0</c:v>
                </c:pt>
                <c:pt idx="2">
                  <c:v>42451.0</c:v>
                </c:pt>
              </c:numCache>
            </c:numRef>
          </c:cat>
          <c:val>
            <c:numRef>
              <c:f>(Richard!$V$8,Richard!$V$20,Richard!$V$26)</c:f>
              <c:numCache>
                <c:formatCode>0.00</c:formatCode>
                <c:ptCount val="3"/>
                <c:pt idx="0">
                  <c:v>20.8</c:v>
                </c:pt>
                <c:pt idx="1">
                  <c:v>19.1</c:v>
                </c:pt>
                <c:pt idx="2">
                  <c:v>19.4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0289048"/>
        <c:axId val="-2131592440"/>
      </c:lineChart>
      <c:catAx>
        <c:axId val="2140289048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-2131592440"/>
        <c:crosses val="autoZero"/>
        <c:auto val="0"/>
        <c:lblAlgn val="ctr"/>
        <c:lblOffset val="100"/>
        <c:noMultiLvlLbl val="0"/>
      </c:catAx>
      <c:valAx>
        <c:axId val="-2131592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40289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Gareth!$C$6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(Gareth!$A$8:$B$8,Gareth!$A$14:$B$14,Gareth!$A$20:$B$20,Gareth!$A$26:$B$26)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30/12/14</c:v>
                  </c:pt>
                  <c:pt idx="1">
                    <c:v>07/01/15</c:v>
                  </c:pt>
                  <c:pt idx="2">
                    <c:v>21/01/15</c:v>
                  </c:pt>
                  <c:pt idx="3">
                    <c:v>28/01/15</c:v>
                  </c:pt>
                </c:lvl>
              </c:multiLvlStrCache>
            </c:multiLvlStrRef>
          </c:cat>
          <c:val>
            <c:numRef>
              <c:f>(Gareth!$C$8,Gareth!$C$14,Gareth!$C$20,Gareth!$C$26)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Gareth!$E$6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(Gareth!$A$8:$B$8,Gareth!$A$14:$B$14,Gareth!$A$20:$B$20,Gareth!$A$26:$B$26)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30/12/14</c:v>
                  </c:pt>
                  <c:pt idx="1">
                    <c:v>07/01/15</c:v>
                  </c:pt>
                  <c:pt idx="2">
                    <c:v>21/01/15</c:v>
                  </c:pt>
                  <c:pt idx="3">
                    <c:v>28/01/15</c:v>
                  </c:pt>
                </c:lvl>
              </c:multiLvlStrCache>
            </c:multiLvlStrRef>
          </c:cat>
          <c:val>
            <c:numRef>
              <c:f>(Gareth!$E$8,Gareth!$E$14,Gareth!$E$20,Gareth!$E$26)</c:f>
              <c:numCache>
                <c:formatCode>0.0</c:formatCode>
                <c:ptCount val="4"/>
                <c:pt idx="0">
                  <c:v>#N/A</c:v>
                </c:pt>
                <c:pt idx="1">
                  <c:v>120.0</c:v>
                </c:pt>
                <c:pt idx="2">
                  <c:v>120.0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Gareth!$G$6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(Gareth!$A$8:$B$8,Gareth!$A$14:$B$14,Gareth!$A$20:$B$20,Gareth!$A$26:$B$26)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30/12/14</c:v>
                  </c:pt>
                  <c:pt idx="1">
                    <c:v>07/01/15</c:v>
                  </c:pt>
                  <c:pt idx="2">
                    <c:v>21/01/15</c:v>
                  </c:pt>
                  <c:pt idx="3">
                    <c:v>28/01/15</c:v>
                  </c:pt>
                </c:lvl>
              </c:multiLvlStrCache>
            </c:multiLvlStrRef>
          </c:cat>
          <c:val>
            <c:numRef>
              <c:f>(Gareth!$G$8,Gareth!$G$14,Gareth!$G$20,Gareth!$G$26)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Gareth!$I$6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(Gareth!$A$8:$B$8,Gareth!$A$14:$B$14,Gareth!$A$20:$B$20,Gareth!$A$26:$B$26)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30/12/14</c:v>
                  </c:pt>
                  <c:pt idx="1">
                    <c:v>07/01/15</c:v>
                  </c:pt>
                  <c:pt idx="2">
                    <c:v>21/01/15</c:v>
                  </c:pt>
                  <c:pt idx="3">
                    <c:v>28/01/15</c:v>
                  </c:pt>
                </c:lvl>
              </c:multiLvlStrCache>
            </c:multiLvlStrRef>
          </c:cat>
          <c:val>
            <c:numRef>
              <c:f>(Gareth!$I$8,Gareth!$I$14,Gareth!$I$20,Gareth!$I$26)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Gareth!$K$6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(Gareth!$A$8:$B$8,Gareth!$A$14:$B$14,Gareth!$A$20:$B$20,Gareth!$A$26:$B$26)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30/12/14</c:v>
                  </c:pt>
                  <c:pt idx="1">
                    <c:v>07/01/15</c:v>
                  </c:pt>
                  <c:pt idx="2">
                    <c:v>21/01/15</c:v>
                  </c:pt>
                  <c:pt idx="3">
                    <c:v>28/01/15</c:v>
                  </c:pt>
                </c:lvl>
              </c:multiLvlStrCache>
            </c:multiLvlStrRef>
          </c:cat>
          <c:val>
            <c:numRef>
              <c:f>(Gareth!$K$8,Gareth!$K$14,Gareth!$K$20,Gareth!$K$26)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Gareth!$M$6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(Gareth!$A$8:$B$8,Gareth!$A$14:$B$14,Gareth!$A$20:$B$20,Gareth!$A$26:$B$26)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30/12/14</c:v>
                  </c:pt>
                  <c:pt idx="1">
                    <c:v>07/01/15</c:v>
                  </c:pt>
                  <c:pt idx="2">
                    <c:v>21/01/15</c:v>
                  </c:pt>
                  <c:pt idx="3">
                    <c:v>28/01/15</c:v>
                  </c:pt>
                </c:lvl>
              </c:multiLvlStrCache>
            </c:multiLvlStrRef>
          </c:cat>
          <c:val>
            <c:numRef>
              <c:f>(Gareth!$M$8,Gareth!$M$14,Gareth!$M$20,Gareth!$M$26)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7297656"/>
        <c:axId val="-2135369528"/>
      </c:lineChart>
      <c:catAx>
        <c:axId val="1777297656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-2135369528"/>
        <c:crosses val="autoZero"/>
        <c:auto val="1"/>
        <c:lblAlgn val="ctr"/>
        <c:lblOffset val="100"/>
        <c:noMultiLvlLbl val="0"/>
      </c:catAx>
      <c:valAx>
        <c:axId val="-21353695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77297656"/>
        <c:crosses val="autoZero"/>
        <c:crossBetween val="between"/>
        <c:majorUnit val="5.0"/>
      </c:valAx>
    </c:plotArea>
    <c:legend>
      <c:legendPos val="r"/>
      <c:layout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Gareth!$U$7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3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(Gareth!$A$8,Gareth!$A$20,Gareth!$A$26)</c:f>
              <c:numCache>
                <c:formatCode>m/d/yy</c:formatCode>
                <c:ptCount val="3"/>
                <c:pt idx="0">
                  <c:v>42003.0</c:v>
                </c:pt>
                <c:pt idx="1">
                  <c:v>42025.0</c:v>
                </c:pt>
                <c:pt idx="2">
                  <c:v>42032.0</c:v>
                </c:pt>
              </c:numCache>
            </c:numRef>
          </c:cat>
          <c:val>
            <c:numRef>
              <c:f>(Gareth!$U$8,Gareth!$U$20,Gareth!$U$26)</c:f>
              <c:numCache>
                <c:formatCode>0.00</c:formatCode>
                <c:ptCount val="3"/>
                <c:pt idx="0">
                  <c:v>0.0</c:v>
                </c:pt>
                <c:pt idx="1">
                  <c:v>82.5</c:v>
                </c:pt>
                <c:pt idx="2">
                  <c:v>85.0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Gareth!$V$7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3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(Gareth!$A$8,Gareth!$A$20,Gareth!$A$26)</c:f>
              <c:numCache>
                <c:formatCode>m/d/yy</c:formatCode>
                <c:ptCount val="3"/>
                <c:pt idx="0">
                  <c:v>42003.0</c:v>
                </c:pt>
                <c:pt idx="1">
                  <c:v>42025.0</c:v>
                </c:pt>
                <c:pt idx="2">
                  <c:v>42032.0</c:v>
                </c:pt>
              </c:numCache>
            </c:numRef>
          </c:cat>
          <c:val>
            <c:numRef>
              <c:f>(Gareth!$V$8,Gareth!$V$20,Gareth!$V$26)</c:f>
              <c:numCache>
                <c:formatCode>0.00</c:formatCode>
                <c:ptCount val="3"/>
                <c:pt idx="0">
                  <c:v>0.0</c:v>
                </c:pt>
                <c:pt idx="1">
                  <c:v>24.5</c:v>
                </c:pt>
                <c:pt idx="2">
                  <c:v>0.0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1754232"/>
        <c:axId val="2147381336"/>
      </c:lineChart>
      <c:catAx>
        <c:axId val="209175423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2147381336"/>
        <c:crosses val="autoZero"/>
        <c:auto val="0"/>
        <c:lblAlgn val="ctr"/>
        <c:lblOffset val="100"/>
        <c:noMultiLvlLbl val="0"/>
      </c:catAx>
      <c:valAx>
        <c:axId val="2147381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091754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Nicholas!$C$6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(Nicholas!$A$8:$B$8,Nicholas!$A$14:$B$14,Nicholas!$A$20:$B$20,Nicholas!$A$26:$B$26)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07/01/15</c:v>
                  </c:pt>
                  <c:pt idx="1">
                    <c:v>09/01/15</c:v>
                  </c:pt>
                  <c:pt idx="2">
                    <c:v>13/01/15</c:v>
                  </c:pt>
                  <c:pt idx="3">
                    <c:v>15/01/15</c:v>
                  </c:pt>
                </c:lvl>
              </c:multiLvlStrCache>
            </c:multiLvlStrRef>
          </c:cat>
          <c:val>
            <c:numRef>
              <c:f>(Nicholas!$C$8,Nicholas!$C$14,Nicholas!$C$20,Nicholas!$C$26)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Nicholas!$E$6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(Nicholas!$A$8:$B$8,Nicholas!$A$14:$B$14,Nicholas!$A$20:$B$20,Nicholas!$A$26:$B$26)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07/01/15</c:v>
                  </c:pt>
                  <c:pt idx="1">
                    <c:v>09/01/15</c:v>
                  </c:pt>
                  <c:pt idx="2">
                    <c:v>13/01/15</c:v>
                  </c:pt>
                  <c:pt idx="3">
                    <c:v>15/01/15</c:v>
                  </c:pt>
                </c:lvl>
              </c:multiLvlStrCache>
            </c:multiLvlStrRef>
          </c:cat>
          <c:val>
            <c:numRef>
              <c:f>(Nicholas!$E$8,Nicholas!$E$14,Nicholas!$E$20,Nicholas!$E$26)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Nicholas!$G$6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(Nicholas!$A$8:$B$8,Nicholas!$A$14:$B$14,Nicholas!$A$20:$B$20,Nicholas!$A$26:$B$26)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07/01/15</c:v>
                  </c:pt>
                  <c:pt idx="1">
                    <c:v>09/01/15</c:v>
                  </c:pt>
                  <c:pt idx="2">
                    <c:v>13/01/15</c:v>
                  </c:pt>
                  <c:pt idx="3">
                    <c:v>15/01/15</c:v>
                  </c:pt>
                </c:lvl>
              </c:multiLvlStrCache>
            </c:multiLvlStrRef>
          </c:cat>
          <c:val>
            <c:numRef>
              <c:f>(Nicholas!$G$8,Nicholas!$G$14,Nicholas!$G$20,Nicholas!$G$26)</c:f>
              <c:numCache>
                <c:formatCode>0.0</c:formatCode>
                <c:ptCount val="4"/>
                <c:pt idx="0">
                  <c:v>40.0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Nicholas!$I$6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(Nicholas!$A$8:$B$8,Nicholas!$A$14:$B$14,Nicholas!$A$20:$B$20,Nicholas!$A$26:$B$26)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07/01/15</c:v>
                  </c:pt>
                  <c:pt idx="1">
                    <c:v>09/01/15</c:v>
                  </c:pt>
                  <c:pt idx="2">
                    <c:v>13/01/15</c:v>
                  </c:pt>
                  <c:pt idx="3">
                    <c:v>15/01/15</c:v>
                  </c:pt>
                </c:lvl>
              </c:multiLvlStrCache>
            </c:multiLvlStrRef>
          </c:cat>
          <c:val>
            <c:numRef>
              <c:f>(Nicholas!$I$8,Nicholas!$I$14,Nicholas!$I$20,Nicholas!$I$26)</c:f>
              <c:numCache>
                <c:formatCode>0.0</c:formatCode>
                <c:ptCount val="4"/>
                <c:pt idx="0">
                  <c:v>#N/A</c:v>
                </c:pt>
                <c:pt idx="1">
                  <c:v>25.0</c:v>
                </c:pt>
                <c:pt idx="2">
                  <c:v>#N/A</c:v>
                </c:pt>
                <c:pt idx="3">
                  <c:v>20.0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Nicholas!$K$6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(Nicholas!$A$8:$B$8,Nicholas!$A$14:$B$14,Nicholas!$A$20:$B$20,Nicholas!$A$26:$B$26)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07/01/15</c:v>
                  </c:pt>
                  <c:pt idx="1">
                    <c:v>09/01/15</c:v>
                  </c:pt>
                  <c:pt idx="2">
                    <c:v>13/01/15</c:v>
                  </c:pt>
                  <c:pt idx="3">
                    <c:v>15/01/15</c:v>
                  </c:pt>
                </c:lvl>
              </c:multiLvlStrCache>
            </c:multiLvlStrRef>
          </c:cat>
          <c:val>
            <c:numRef>
              <c:f>(Nicholas!$K$8,Nicholas!$K$14,Nicholas!$K$20,Nicholas!$K$26)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Nicholas!$M$6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(Nicholas!$A$8:$B$8,Nicholas!$A$14:$B$14,Nicholas!$A$20:$B$20,Nicholas!$A$26:$B$26)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07/01/15</c:v>
                  </c:pt>
                  <c:pt idx="1">
                    <c:v>09/01/15</c:v>
                  </c:pt>
                  <c:pt idx="2">
                    <c:v>13/01/15</c:v>
                  </c:pt>
                  <c:pt idx="3">
                    <c:v>15/01/15</c:v>
                  </c:pt>
                </c:lvl>
              </c:multiLvlStrCache>
            </c:multiLvlStrRef>
          </c:cat>
          <c:val>
            <c:numRef>
              <c:f>(Nicholas!$M$8,Nicholas!$M$14,Nicholas!$M$20,Nicholas!$M$26)</c:f>
              <c:numCache>
                <c:formatCode>0.0</c:formatCode>
                <c:ptCount val="4"/>
                <c:pt idx="0">
                  <c:v>#N/A</c:v>
                </c:pt>
                <c:pt idx="1">
                  <c:v>50.0</c:v>
                </c:pt>
                <c:pt idx="2">
                  <c:v>45.0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5706872"/>
        <c:axId val="1775689816"/>
      </c:lineChart>
      <c:catAx>
        <c:axId val="1775706872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1775689816"/>
        <c:crosses val="autoZero"/>
        <c:auto val="1"/>
        <c:lblAlgn val="ctr"/>
        <c:lblOffset val="100"/>
        <c:noMultiLvlLbl val="0"/>
      </c:catAx>
      <c:valAx>
        <c:axId val="17756898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75706872"/>
        <c:crosses val="autoZero"/>
        <c:crossBetween val="between"/>
        <c:majorUnit val="5.0"/>
      </c:valAx>
    </c:plotArea>
    <c:legend>
      <c:legendPos val="r"/>
      <c:layout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Nicholas!$U$7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(Nicholas!$A$8,Nicholas!$A$20,Nicholas!$A$26)</c:f>
              <c:numCache>
                <c:formatCode>m/d/yy</c:formatCode>
                <c:ptCount val="3"/>
                <c:pt idx="0">
                  <c:v>42011.0</c:v>
                </c:pt>
                <c:pt idx="1">
                  <c:v>42017.0</c:v>
                </c:pt>
                <c:pt idx="2">
                  <c:v>42019.0</c:v>
                </c:pt>
              </c:numCache>
            </c:numRef>
          </c:cat>
          <c:val>
            <c:numRef>
              <c:f>(Nicholas!$U$8,Nicholas!$U$20,Nicholas!$U$26)</c:f>
              <c:numCache>
                <c:formatCode>0.00</c:formatCode>
                <c:ptCount val="3"/>
                <c:pt idx="0">
                  <c:v>74.0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Nicholas!$V$7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5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(Nicholas!$A$8,Nicholas!$A$20,Nicholas!$A$26)</c:f>
              <c:numCache>
                <c:formatCode>m/d/yy</c:formatCode>
                <c:ptCount val="3"/>
                <c:pt idx="0">
                  <c:v>42011.0</c:v>
                </c:pt>
                <c:pt idx="1">
                  <c:v>42017.0</c:v>
                </c:pt>
                <c:pt idx="2">
                  <c:v>42019.0</c:v>
                </c:pt>
              </c:numCache>
            </c:numRef>
          </c:cat>
          <c:val>
            <c:numRef>
              <c:f>(Nicholas!$V$8,Nicholas!$V$20,Nicholas!$V$26)</c:f>
              <c:numCache>
                <c:formatCode>0.00</c:formatCode>
                <c:ptCount val="3"/>
                <c:pt idx="0">
                  <c:v>16.8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9729112"/>
        <c:axId val="1780424312"/>
      </c:lineChart>
      <c:catAx>
        <c:axId val="177972911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1780424312"/>
        <c:crosses val="autoZero"/>
        <c:auto val="0"/>
        <c:lblAlgn val="ctr"/>
        <c:lblOffset val="100"/>
        <c:noMultiLvlLbl val="0"/>
      </c:catAx>
      <c:valAx>
        <c:axId val="1780424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7797291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Jason!$C$6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(Jason!$A$8:$B$8,Jason!$A$14:$B$14,Jason!$A$20:$B$20,Jason!$A$26:$B$26)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12/05/15</c:v>
                  </c:pt>
                  <c:pt idx="1">
                    <c:v>19/05/15</c:v>
                  </c:pt>
                  <c:pt idx="2">
                    <c:v>28/05/15</c:v>
                  </c:pt>
                  <c:pt idx="3">
                    <c:v>11/06/15</c:v>
                  </c:pt>
                </c:lvl>
              </c:multiLvlStrCache>
            </c:multiLvlStrRef>
          </c:cat>
          <c:val>
            <c:numRef>
              <c:f>(Jason!$C$8,Jason!$C$14,Jason!$C$20,Jason!$C$26)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Jason!$E$6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(Jason!$A$8:$B$8,Jason!$A$14:$B$14,Jason!$A$20:$B$20,Jason!$A$26:$B$26)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12/05/15</c:v>
                  </c:pt>
                  <c:pt idx="1">
                    <c:v>19/05/15</c:v>
                  </c:pt>
                  <c:pt idx="2">
                    <c:v>28/05/15</c:v>
                  </c:pt>
                  <c:pt idx="3">
                    <c:v>11/06/15</c:v>
                  </c:pt>
                </c:lvl>
              </c:multiLvlStrCache>
            </c:multiLvlStrRef>
          </c:cat>
          <c:val>
            <c:numRef>
              <c:f>(Jason!$E$8,Jason!$E$14,Jason!$E$20,Jason!$E$26)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60.0</c:v>
                </c:pt>
                <c:pt idx="3">
                  <c:v>60.0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Jason!$G$6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(Jason!$A$8:$B$8,Jason!$A$14:$B$14,Jason!$A$20:$B$20,Jason!$A$26:$B$26)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12/05/15</c:v>
                  </c:pt>
                  <c:pt idx="1">
                    <c:v>19/05/15</c:v>
                  </c:pt>
                  <c:pt idx="2">
                    <c:v>28/05/15</c:v>
                  </c:pt>
                  <c:pt idx="3">
                    <c:v>11/06/15</c:v>
                  </c:pt>
                </c:lvl>
              </c:multiLvlStrCache>
            </c:multiLvlStrRef>
          </c:cat>
          <c:val>
            <c:numRef>
              <c:f>(Jason!$G$8,Jason!$G$14,Jason!$G$20,Jason!$G$26)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Jason!$I$6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(Jason!$A$8:$B$8,Jason!$A$14:$B$14,Jason!$A$20:$B$20,Jason!$A$26:$B$26)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12/05/15</c:v>
                  </c:pt>
                  <c:pt idx="1">
                    <c:v>19/05/15</c:v>
                  </c:pt>
                  <c:pt idx="2">
                    <c:v>28/05/15</c:v>
                  </c:pt>
                  <c:pt idx="3">
                    <c:v>11/06/15</c:v>
                  </c:pt>
                </c:lvl>
              </c:multiLvlStrCache>
            </c:multiLvlStrRef>
          </c:cat>
          <c:val>
            <c:numRef>
              <c:f>(Jason!$I$8,Jason!$I$14,Jason!$I$20,Jason!$I$26)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Jason!$K$6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(Jason!$A$8:$B$8,Jason!$A$14:$B$14,Jason!$A$20:$B$20,Jason!$A$26:$B$26)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12/05/15</c:v>
                  </c:pt>
                  <c:pt idx="1">
                    <c:v>19/05/15</c:v>
                  </c:pt>
                  <c:pt idx="2">
                    <c:v>28/05/15</c:v>
                  </c:pt>
                  <c:pt idx="3">
                    <c:v>11/06/15</c:v>
                  </c:pt>
                </c:lvl>
              </c:multiLvlStrCache>
            </c:multiLvlStrRef>
          </c:cat>
          <c:val>
            <c:numRef>
              <c:f>(Jason!$K$8,Jason!$K$14,Jason!$K$20,Jason!$K$26)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Jason!$M$6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(Jason!$A$8:$B$8,Jason!$A$14:$B$14,Jason!$A$20:$B$20,Jason!$A$26:$B$26)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12/05/15</c:v>
                  </c:pt>
                  <c:pt idx="1">
                    <c:v>19/05/15</c:v>
                  </c:pt>
                  <c:pt idx="2">
                    <c:v>28/05/15</c:v>
                  </c:pt>
                  <c:pt idx="3">
                    <c:v>11/06/15</c:v>
                  </c:pt>
                </c:lvl>
              </c:multiLvlStrCache>
            </c:multiLvlStrRef>
          </c:cat>
          <c:val>
            <c:numRef>
              <c:f>(Jason!$M$8,Jason!$M$14,Jason!$M$20,Jason!$M$26)</c:f>
              <c:numCache>
                <c:formatCode>0.0</c:formatCode>
                <c:ptCount val="4"/>
                <c:pt idx="0">
                  <c:v>#N/A</c:v>
                </c:pt>
                <c:pt idx="1">
                  <c:v>40.0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2598536"/>
        <c:axId val="1773502104"/>
      </c:lineChart>
      <c:catAx>
        <c:axId val="-2102598536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1773502104"/>
        <c:crosses val="autoZero"/>
        <c:auto val="1"/>
        <c:lblAlgn val="ctr"/>
        <c:lblOffset val="100"/>
        <c:noMultiLvlLbl val="0"/>
      </c:catAx>
      <c:valAx>
        <c:axId val="17735021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02598536"/>
        <c:crosses val="autoZero"/>
        <c:crossBetween val="between"/>
        <c:majorUnit val="5.0"/>
      </c:valAx>
    </c:plotArea>
    <c:legend>
      <c:legendPos val="r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Body Composition Progress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Jason!$U$7</c:f>
              <c:strCache>
                <c:ptCount val="1"/>
                <c:pt idx="0">
                  <c:v>Bodyweight (kg)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0.0"/>
                  <c:y val="0.0447284345047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7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(Jason!$A$8,Jason!$A$20,Jason!$A$26)</c:f>
              <c:numCache>
                <c:formatCode>m/d/yy</c:formatCode>
                <c:ptCount val="3"/>
                <c:pt idx="0">
                  <c:v>42136.0</c:v>
                </c:pt>
                <c:pt idx="1">
                  <c:v>42152.0</c:v>
                </c:pt>
                <c:pt idx="2">
                  <c:v>42166.0</c:v>
                </c:pt>
              </c:numCache>
            </c:numRef>
          </c:cat>
          <c:val>
            <c:numRef>
              <c:f>(Jason!$U$8,Jason!$U$20,Jason!$U$26)</c:f>
              <c:numCache>
                <c:formatCode>0.00</c:formatCode>
                <c:ptCount val="3"/>
                <c:pt idx="0">
                  <c:v>0.0</c:v>
                </c:pt>
                <c:pt idx="1">
                  <c:v>120.0</c:v>
                </c:pt>
                <c:pt idx="2">
                  <c:v>117.0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Jason!$V$7</c:f>
              <c:strCache>
                <c:ptCount val="1"/>
                <c:pt idx="0">
                  <c:v>Body Fat (%)</c:v>
                </c:pt>
              </c:strCache>
            </c:strRef>
          </c:tx>
          <c:marker>
            <c:symbol val="circle"/>
            <c:size val="8"/>
            <c:spPr>
              <a:solidFill>
                <a:srgbClr val="FF6600"/>
              </a:solidFill>
              <a:ln>
                <a:solidFill>
                  <a:srgbClr val="FF6600"/>
                </a:solidFill>
              </a:ln>
            </c:spPr>
          </c:marker>
          <c:dLbls>
            <c:dLbl>
              <c:idx val="0"/>
              <c:layout>
                <c:manualLayout>
                  <c:x val="-0.0015936254980079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84322599125067E-17"/>
                  <c:y val="0.0670926517571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(Jason!$A$8,Jason!$A$20,Jason!$A$26)</c:f>
              <c:numCache>
                <c:formatCode>m/d/yy</c:formatCode>
                <c:ptCount val="3"/>
                <c:pt idx="0">
                  <c:v>42136.0</c:v>
                </c:pt>
                <c:pt idx="1">
                  <c:v>42152.0</c:v>
                </c:pt>
                <c:pt idx="2">
                  <c:v>42166.0</c:v>
                </c:pt>
              </c:numCache>
            </c:numRef>
          </c:cat>
          <c:val>
            <c:numRef>
              <c:f>(Jason!$V$8,Jason!$V$20,Jason!$V$26)</c:f>
              <c:numCache>
                <c:formatCode>0.00</c:formatCode>
                <c:ptCount val="3"/>
                <c:pt idx="0">
                  <c:v>0.0</c:v>
                </c:pt>
                <c:pt idx="1">
                  <c:v>32.3</c:v>
                </c:pt>
                <c:pt idx="2">
                  <c:v>30.4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43974536"/>
        <c:axId val="1773892840"/>
      </c:lineChart>
      <c:catAx>
        <c:axId val="-214397453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1773892840"/>
        <c:crosses val="autoZero"/>
        <c:auto val="0"/>
        <c:lblAlgn val="ctr"/>
        <c:lblOffset val="100"/>
        <c:noMultiLvlLbl val="0"/>
      </c:catAx>
      <c:valAx>
        <c:axId val="1773892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2143974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Strength</a:t>
            </a:r>
            <a:r>
              <a:rPr lang="en-US" baseline="0"/>
              <a:t> Progress - Big Lifts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JamesM!$C$6</c:f>
              <c:strCache>
                <c:ptCount val="1"/>
                <c:pt idx="0">
                  <c:v>Squat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0.0357142857142857"/>
                  <c:y val="-0.029982363315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(JamesM!$A$8:$B$8,JamesM!$A$14:$B$14,JamesM!$A$20:$B$20,JamesM!$A$26:$B$26)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13/04/15</c:v>
                  </c:pt>
                  <c:pt idx="1">
                    <c:v>20/04/15</c:v>
                  </c:pt>
                  <c:pt idx="2">
                    <c:v>27/04/15</c:v>
                  </c:pt>
                  <c:pt idx="3">
                    <c:v>18/05/15</c:v>
                  </c:pt>
                </c:lvl>
              </c:multiLvlStrCache>
            </c:multiLvlStrRef>
          </c:cat>
          <c:val>
            <c:numRef>
              <c:f>(JamesM!$C$8,JamesM!$C$14,JamesM!$C$20,JamesM!$C$26)</c:f>
              <c:numCache>
                <c:formatCode>0.0</c:formatCode>
                <c:ptCount val="4"/>
                <c:pt idx="0">
                  <c:v>60.0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JamesM!$E$6</c:f>
              <c:strCache>
                <c:ptCount val="1"/>
                <c:pt idx="0">
                  <c:v>Deadlift</c:v>
                </c:pt>
              </c:strCache>
            </c:strRef>
          </c:tx>
          <c:marker>
            <c:symbol val="none"/>
          </c:marker>
          <c:cat>
            <c:multiLvlStrRef>
              <c:f>(JamesM!$A$8:$B$8,JamesM!$A$14:$B$14,JamesM!$A$20:$B$20,JamesM!$A$26:$B$26)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13/04/15</c:v>
                  </c:pt>
                  <c:pt idx="1">
                    <c:v>20/04/15</c:v>
                  </c:pt>
                  <c:pt idx="2">
                    <c:v>27/04/15</c:v>
                  </c:pt>
                  <c:pt idx="3">
                    <c:v>18/05/15</c:v>
                  </c:pt>
                </c:lvl>
              </c:multiLvlStrCache>
            </c:multiLvlStrRef>
          </c:cat>
          <c:val>
            <c:numRef>
              <c:f>(JamesM!$E$8,JamesM!$E$14,JamesM!$E$20,JamesM!$E$26)</c:f>
              <c:numCache>
                <c:formatCode>0.0</c:formatCode>
                <c:ptCount val="4"/>
                <c:pt idx="0">
                  <c:v>40.0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JamesM!$G$6</c:f>
              <c:strCache>
                <c:ptCount val="1"/>
                <c:pt idx="0">
                  <c:v>Bench Press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(JamesM!$A$8:$B$8,JamesM!$A$14:$B$14,JamesM!$A$20:$B$20,JamesM!$A$26:$B$26)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13/04/15</c:v>
                  </c:pt>
                  <c:pt idx="1">
                    <c:v>20/04/15</c:v>
                  </c:pt>
                  <c:pt idx="2">
                    <c:v>27/04/15</c:v>
                  </c:pt>
                  <c:pt idx="3">
                    <c:v>18/05/15</c:v>
                  </c:pt>
                </c:lvl>
              </c:multiLvlStrCache>
            </c:multiLvlStrRef>
          </c:cat>
          <c:val>
            <c:numRef>
              <c:f>(JamesM!$G$8,JamesM!$G$14,JamesM!$G$20,JamesM!$G$26)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JamesM!$I$6</c:f>
              <c:strCache>
                <c:ptCount val="1"/>
                <c:pt idx="0">
                  <c:v>Military Press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ymbol val="circle"/>
            <c:size val="8"/>
            <c:spPr>
              <a:solidFill>
                <a:srgbClr val="3366FF"/>
              </a:solidFill>
              <a:ln>
                <a:solidFill>
                  <a:srgbClr val="3366FF"/>
                </a:solidFill>
              </a:ln>
            </c:spPr>
          </c:marker>
          <c:dLbls>
            <c:dLbl>
              <c:idx val="0"/>
              <c:layout>
                <c:manualLayout>
                  <c:x val="-0.0285714285714286"/>
                  <c:y val="0.0493827160493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(JamesM!$A$8:$B$8,JamesM!$A$14:$B$14,JamesM!$A$20:$B$20,JamesM!$A$26:$B$26)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13/04/15</c:v>
                  </c:pt>
                  <c:pt idx="1">
                    <c:v>20/04/15</c:v>
                  </c:pt>
                  <c:pt idx="2">
                    <c:v>27/04/15</c:v>
                  </c:pt>
                  <c:pt idx="3">
                    <c:v>18/05/15</c:v>
                  </c:pt>
                </c:lvl>
              </c:multiLvlStrCache>
            </c:multiLvlStrRef>
          </c:cat>
          <c:val>
            <c:numRef>
              <c:f>(JamesM!$I$8,JamesM!$I$14,JamesM!$I$20,JamesM!$I$26)</c:f>
              <c:numCache>
                <c:formatCode>0.0</c:formatCode>
                <c:ptCount val="4"/>
                <c:pt idx="0">
                  <c:v>20.0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JamesM!$K$6</c:f>
              <c:strCache>
                <c:ptCount val="1"/>
                <c:pt idx="0">
                  <c:v>Clean &amp; Press</c:v>
                </c:pt>
              </c:strCache>
            </c:strRef>
          </c:tx>
          <c:marker>
            <c:symbol val="none"/>
          </c:marker>
          <c:cat>
            <c:multiLvlStrRef>
              <c:f>(JamesM!$A$8:$B$8,JamesM!$A$14:$B$14,JamesM!$A$20:$B$20,JamesM!$A$26:$B$26)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13/04/15</c:v>
                  </c:pt>
                  <c:pt idx="1">
                    <c:v>20/04/15</c:v>
                  </c:pt>
                  <c:pt idx="2">
                    <c:v>27/04/15</c:v>
                  </c:pt>
                  <c:pt idx="3">
                    <c:v>18/05/15</c:v>
                  </c:pt>
                </c:lvl>
              </c:multiLvlStrCache>
            </c:multiLvlStrRef>
          </c:cat>
          <c:val>
            <c:numRef>
              <c:f>(JamesM!$K$8,JamesM!$K$14,JamesM!$K$20,JamesM!$K$26)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JamesM!$M$6</c:f>
              <c:strCache>
                <c:ptCount val="1"/>
                <c:pt idx="0">
                  <c:v>Lat Pulldowns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(JamesM!$A$8:$B$8,JamesM!$A$14:$B$14,JamesM!$A$20:$B$20,JamesM!$A$26:$B$26)</c:f>
              <c:multiLvlStrCache>
                <c:ptCount val="4"/>
                <c:lvl>
                  <c:pt idx="0">
                    <c:v>MAX</c:v>
                  </c:pt>
                  <c:pt idx="1">
                    <c:v>MAX</c:v>
                  </c:pt>
                  <c:pt idx="2">
                    <c:v>MAX</c:v>
                  </c:pt>
                  <c:pt idx="3">
                    <c:v>MAX</c:v>
                  </c:pt>
                </c:lvl>
                <c:lvl>
                  <c:pt idx="0">
                    <c:v>13/04/15</c:v>
                  </c:pt>
                  <c:pt idx="1">
                    <c:v>20/04/15</c:v>
                  </c:pt>
                  <c:pt idx="2">
                    <c:v>27/04/15</c:v>
                  </c:pt>
                  <c:pt idx="3">
                    <c:v>18/05/15</c:v>
                  </c:pt>
                </c:lvl>
              </c:multiLvlStrCache>
            </c:multiLvlStrRef>
          </c:cat>
          <c:val>
            <c:numRef>
              <c:f>(JamesM!$M$8,JamesM!$M$14,JamesM!$M$20,JamesM!$M$26)</c:f>
              <c:numCache>
                <c:formatCode>0.0</c:formatCode>
                <c:ptCount val="4"/>
                <c:pt idx="0">
                  <c:v>40.0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0407544"/>
        <c:axId val="2140410584"/>
      </c:lineChart>
      <c:catAx>
        <c:axId val="2140407544"/>
        <c:scaling>
          <c:orientation val="minMax"/>
        </c:scaling>
        <c:delete val="0"/>
        <c:axPos val="b"/>
        <c:numFmt formatCode="dd/mm/yyyy;@" sourceLinked="1"/>
        <c:majorTickMark val="out"/>
        <c:minorTickMark val="none"/>
        <c:tickLblPos val="nextTo"/>
        <c:crossAx val="2140410584"/>
        <c:crosses val="autoZero"/>
        <c:auto val="1"/>
        <c:lblAlgn val="ctr"/>
        <c:lblOffset val="100"/>
        <c:noMultiLvlLbl val="0"/>
      </c:catAx>
      <c:valAx>
        <c:axId val="2140410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40407544"/>
        <c:crosses val="autoZero"/>
        <c:crossBetween val="between"/>
        <c:majorUnit val="5.0"/>
      </c:valAx>
    </c:plotArea>
    <c:legend>
      <c:legendPos val="r"/>
      <c:layout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241300</xdr:colOff>
      <xdr:row>1</xdr:row>
      <xdr:rowOff>88900</xdr:rowOff>
    </xdr:from>
    <xdr:to>
      <xdr:col>29</xdr:col>
      <xdr:colOff>622300</xdr:colOff>
      <xdr:row>9</xdr:row>
      <xdr:rowOff>152400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279400</xdr:colOff>
      <xdr:row>11</xdr:row>
      <xdr:rowOff>38100</xdr:rowOff>
    </xdr:from>
    <xdr:to>
      <xdr:col>29</xdr:col>
      <xdr:colOff>685800</xdr:colOff>
      <xdr:row>20</xdr:row>
      <xdr:rowOff>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723900</xdr:colOff>
      <xdr:row>1</xdr:row>
      <xdr:rowOff>114300</xdr:rowOff>
    </xdr:from>
    <xdr:to>
      <xdr:col>31</xdr:col>
      <xdr:colOff>165100</xdr:colOff>
      <xdr:row>11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279400</xdr:colOff>
      <xdr:row>11</xdr:row>
      <xdr:rowOff>38100</xdr:rowOff>
    </xdr:from>
    <xdr:to>
      <xdr:col>29</xdr:col>
      <xdr:colOff>685800</xdr:colOff>
      <xdr:row>20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25</xdr:row>
      <xdr:rowOff>127000</xdr:rowOff>
    </xdr:from>
    <xdr:to>
      <xdr:col>30</xdr:col>
      <xdr:colOff>762000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330200</xdr:colOff>
      <xdr:row>32</xdr:row>
      <xdr:rowOff>177800</xdr:rowOff>
    </xdr:from>
    <xdr:to>
      <xdr:col>30</xdr:col>
      <xdr:colOff>736600</xdr:colOff>
      <xdr:row>41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25</xdr:row>
      <xdr:rowOff>127000</xdr:rowOff>
    </xdr:from>
    <xdr:to>
      <xdr:col>30</xdr:col>
      <xdr:colOff>762000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330200</xdr:colOff>
      <xdr:row>32</xdr:row>
      <xdr:rowOff>177800</xdr:rowOff>
    </xdr:from>
    <xdr:to>
      <xdr:col>30</xdr:col>
      <xdr:colOff>736600</xdr:colOff>
      <xdr:row>41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25</xdr:row>
      <xdr:rowOff>127000</xdr:rowOff>
    </xdr:from>
    <xdr:to>
      <xdr:col>30</xdr:col>
      <xdr:colOff>762000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330200</xdr:colOff>
      <xdr:row>32</xdr:row>
      <xdr:rowOff>177800</xdr:rowOff>
    </xdr:from>
    <xdr:to>
      <xdr:col>30</xdr:col>
      <xdr:colOff>736600</xdr:colOff>
      <xdr:row>41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25</xdr:row>
      <xdr:rowOff>127000</xdr:rowOff>
    </xdr:from>
    <xdr:to>
      <xdr:col>30</xdr:col>
      <xdr:colOff>762000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330200</xdr:colOff>
      <xdr:row>32</xdr:row>
      <xdr:rowOff>177800</xdr:rowOff>
    </xdr:from>
    <xdr:to>
      <xdr:col>30</xdr:col>
      <xdr:colOff>736600</xdr:colOff>
      <xdr:row>41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25</xdr:row>
      <xdr:rowOff>127000</xdr:rowOff>
    </xdr:from>
    <xdr:to>
      <xdr:col>30</xdr:col>
      <xdr:colOff>762000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330200</xdr:colOff>
      <xdr:row>32</xdr:row>
      <xdr:rowOff>177800</xdr:rowOff>
    </xdr:from>
    <xdr:to>
      <xdr:col>30</xdr:col>
      <xdr:colOff>736600</xdr:colOff>
      <xdr:row>41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25</xdr:row>
      <xdr:rowOff>127000</xdr:rowOff>
    </xdr:from>
    <xdr:to>
      <xdr:col>30</xdr:col>
      <xdr:colOff>762000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330200</xdr:colOff>
      <xdr:row>32</xdr:row>
      <xdr:rowOff>177800</xdr:rowOff>
    </xdr:from>
    <xdr:to>
      <xdr:col>30</xdr:col>
      <xdr:colOff>736600</xdr:colOff>
      <xdr:row>41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25</xdr:row>
      <xdr:rowOff>127000</xdr:rowOff>
    </xdr:from>
    <xdr:to>
      <xdr:col>30</xdr:col>
      <xdr:colOff>762000</xdr:colOff>
      <xdr:row>34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330200</xdr:colOff>
      <xdr:row>32</xdr:row>
      <xdr:rowOff>177800</xdr:rowOff>
    </xdr:from>
    <xdr:to>
      <xdr:col>30</xdr:col>
      <xdr:colOff>736600</xdr:colOff>
      <xdr:row>41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T295"/>
  <sheetViews>
    <sheetView workbookViewId="0">
      <pane xSplit="1" ySplit="8" topLeftCell="L9" activePane="bottomRight" state="frozen"/>
      <selection activeCell="Q459" sqref="Q459"/>
      <selection pane="topRight" activeCell="Q459" sqref="Q459"/>
      <selection pane="bottomLeft" activeCell="Q459" sqref="Q459"/>
      <selection pane="bottomRight" activeCell="Q459" sqref="Q459"/>
    </sheetView>
  </sheetViews>
  <sheetFormatPr baseColWidth="10" defaultRowHeight="15" x14ac:dyDescent="0"/>
  <cols>
    <col min="1" max="1" width="13.33203125" style="5" bestFit="1" customWidth="1"/>
    <col min="2" max="2" width="16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7.6640625" bestFit="1" customWidth="1"/>
    <col min="12" max="12" width="7.1640625" bestFit="1" customWidth="1"/>
    <col min="13" max="13" width="7.6640625" bestFit="1" customWidth="1"/>
    <col min="14" max="14" width="7.16406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70" t="s">
        <v>44</v>
      </c>
      <c r="L1" s="73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71"/>
      <c r="L2" s="74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76"/>
      <c r="L3" s="77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9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9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42437</v>
      </c>
      <c r="B9" s="94" t="s">
        <v>57</v>
      </c>
      <c r="C9" s="51"/>
      <c r="D9" s="51"/>
      <c r="E9" s="51"/>
      <c r="F9" s="51"/>
      <c r="G9" s="51"/>
      <c r="H9" s="51"/>
      <c r="I9" s="51"/>
      <c r="J9" s="52"/>
      <c r="K9" s="52">
        <v>20</v>
      </c>
      <c r="L9" s="52">
        <v>10</v>
      </c>
      <c r="M9" s="52">
        <v>20</v>
      </c>
      <c r="N9" s="52">
        <v>15</v>
      </c>
      <c r="O9" s="52">
        <v>30</v>
      </c>
      <c r="P9" s="52">
        <v>15</v>
      </c>
      <c r="Q9" s="52">
        <v>30</v>
      </c>
      <c r="R9" s="52">
        <v>15</v>
      </c>
      <c r="S9" s="52"/>
      <c r="T9" s="52"/>
      <c r="U9" s="52"/>
      <c r="V9" s="52"/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>
        <v>82.5</v>
      </c>
      <c r="B10" s="94" t="s">
        <v>58</v>
      </c>
      <c r="C10" s="51"/>
      <c r="D10" s="51"/>
      <c r="E10" s="51"/>
      <c r="F10" s="51"/>
      <c r="G10" s="51"/>
      <c r="H10" s="51"/>
      <c r="I10" s="52"/>
      <c r="J10" s="52"/>
      <c r="K10" s="52">
        <v>40</v>
      </c>
      <c r="L10" s="52">
        <v>12</v>
      </c>
      <c r="M10" s="52">
        <v>40</v>
      </c>
      <c r="N10" s="52">
        <v>12</v>
      </c>
      <c r="O10" s="52">
        <v>40</v>
      </c>
      <c r="P10" s="52" t="s">
        <v>68</v>
      </c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>
        <v>20.8</v>
      </c>
      <c r="B11" s="94" t="s">
        <v>67</v>
      </c>
      <c r="C11" s="51"/>
      <c r="D11" s="51"/>
      <c r="E11" s="51"/>
      <c r="F11" s="51"/>
      <c r="G11" s="51"/>
      <c r="H11" s="51"/>
      <c r="I11" s="52"/>
      <c r="J11" s="52"/>
      <c r="K11" s="52">
        <v>30</v>
      </c>
      <c r="L11" s="52">
        <v>10</v>
      </c>
      <c r="M11" s="52">
        <v>30</v>
      </c>
      <c r="N11" s="52">
        <v>10</v>
      </c>
      <c r="O11" s="52">
        <v>30</v>
      </c>
      <c r="P11" s="52">
        <v>10</v>
      </c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94" t="s">
        <v>60</v>
      </c>
      <c r="C12" s="51"/>
      <c r="D12" s="51"/>
      <c r="E12" s="51"/>
      <c r="F12" s="51"/>
      <c r="G12" s="51"/>
      <c r="H12" s="51"/>
      <c r="I12" s="52"/>
      <c r="J12" s="52"/>
      <c r="K12" s="52"/>
      <c r="L12" s="52">
        <v>15</v>
      </c>
      <c r="M12" s="52"/>
      <c r="N12" s="52">
        <v>15</v>
      </c>
      <c r="O12" s="52"/>
      <c r="P12" s="52">
        <v>15</v>
      </c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94" t="s">
        <v>15</v>
      </c>
      <c r="C13" s="51"/>
      <c r="D13" s="51"/>
      <c r="E13" s="51"/>
      <c r="F13" s="51"/>
      <c r="G13" s="51"/>
      <c r="H13" s="51"/>
      <c r="I13" s="51"/>
      <c r="J13" s="52"/>
      <c r="K13" s="52">
        <v>25</v>
      </c>
      <c r="L13" s="52">
        <v>12</v>
      </c>
      <c r="M13" s="52">
        <v>30</v>
      </c>
      <c r="N13" s="52">
        <v>10</v>
      </c>
      <c r="O13" s="52">
        <v>30</v>
      </c>
      <c r="P13" s="52">
        <v>10</v>
      </c>
      <c r="Q13" s="52">
        <v>30</v>
      </c>
      <c r="R13" s="52">
        <v>10</v>
      </c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94" t="s">
        <v>61</v>
      </c>
      <c r="C14" s="51"/>
      <c r="D14" s="51"/>
      <c r="E14" s="51"/>
      <c r="F14" s="51"/>
      <c r="G14" s="51"/>
      <c r="H14" s="51"/>
      <c r="I14" s="52"/>
      <c r="J14" s="52"/>
      <c r="K14" s="52">
        <v>7</v>
      </c>
      <c r="L14" s="52">
        <v>7</v>
      </c>
      <c r="M14" s="52">
        <v>7</v>
      </c>
      <c r="N14" s="52">
        <v>8</v>
      </c>
      <c r="O14" s="52">
        <v>7</v>
      </c>
      <c r="P14" s="52">
        <v>8</v>
      </c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94" t="s">
        <v>62</v>
      </c>
      <c r="C15" s="51"/>
      <c r="D15" s="51"/>
      <c r="E15" s="51"/>
      <c r="F15" s="51"/>
      <c r="G15" s="51"/>
      <c r="H15" s="51"/>
      <c r="I15" s="52"/>
      <c r="J15" s="52"/>
      <c r="K15" s="52">
        <v>2.5</v>
      </c>
      <c r="L15" s="52">
        <v>8</v>
      </c>
      <c r="M15" s="52">
        <v>2.5</v>
      </c>
      <c r="N15" s="52">
        <v>8</v>
      </c>
      <c r="O15" s="52">
        <v>2.5</v>
      </c>
      <c r="P15" s="52">
        <v>8</v>
      </c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42441</v>
      </c>
      <c r="B17" s="94" t="s">
        <v>57</v>
      </c>
      <c r="C17" s="51"/>
      <c r="D17" s="51"/>
      <c r="E17" s="51"/>
      <c r="F17" s="51"/>
      <c r="G17" s="51"/>
      <c r="H17" s="51"/>
      <c r="I17" s="52"/>
      <c r="J17" s="52"/>
      <c r="K17" s="52">
        <v>20</v>
      </c>
      <c r="L17" s="52">
        <v>15</v>
      </c>
      <c r="M17" s="52">
        <v>20</v>
      </c>
      <c r="N17" s="52">
        <v>15</v>
      </c>
      <c r="O17" s="52">
        <v>30</v>
      </c>
      <c r="P17" s="52">
        <v>15</v>
      </c>
      <c r="Q17" s="52">
        <v>40</v>
      </c>
      <c r="R17" s="52">
        <v>10</v>
      </c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/>
      <c r="B18" s="94" t="s">
        <v>27</v>
      </c>
      <c r="C18" s="51"/>
      <c r="D18" s="51"/>
      <c r="E18" s="51"/>
      <c r="F18" s="51"/>
      <c r="G18" s="51"/>
      <c r="H18" s="51"/>
      <c r="I18" s="51"/>
      <c r="J18" s="52"/>
      <c r="K18" s="52">
        <v>40</v>
      </c>
      <c r="L18" s="52">
        <v>12</v>
      </c>
      <c r="M18" s="52">
        <v>40</v>
      </c>
      <c r="N18" s="52">
        <v>12</v>
      </c>
      <c r="O18" s="52">
        <v>40</v>
      </c>
      <c r="P18" s="52">
        <v>12</v>
      </c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/>
      <c r="B19" s="94" t="s">
        <v>67</v>
      </c>
      <c r="C19" s="51"/>
      <c r="D19" s="51"/>
      <c r="E19" s="51"/>
      <c r="F19" s="51"/>
      <c r="G19" s="51"/>
      <c r="H19" s="51"/>
      <c r="I19" s="52"/>
      <c r="J19" s="52"/>
      <c r="K19" s="52">
        <v>30</v>
      </c>
      <c r="L19" s="52">
        <v>12</v>
      </c>
      <c r="M19" s="52">
        <v>30</v>
      </c>
      <c r="N19" s="52">
        <v>12</v>
      </c>
      <c r="O19" s="52">
        <v>30</v>
      </c>
      <c r="P19" s="52">
        <v>12</v>
      </c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94" t="s">
        <v>60</v>
      </c>
      <c r="C20" s="51"/>
      <c r="D20" s="51"/>
      <c r="E20" s="51"/>
      <c r="F20" s="51"/>
      <c r="G20" s="51"/>
      <c r="H20" s="51"/>
      <c r="I20" s="52"/>
      <c r="J20" s="52"/>
      <c r="K20" s="52"/>
      <c r="L20" s="52">
        <v>15</v>
      </c>
      <c r="M20" s="52"/>
      <c r="N20" s="52">
        <v>15</v>
      </c>
      <c r="O20" s="52"/>
      <c r="P20" s="52">
        <v>15</v>
      </c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94" t="s">
        <v>15</v>
      </c>
      <c r="C21" s="51"/>
      <c r="D21" s="51"/>
      <c r="E21" s="51"/>
      <c r="F21" s="51"/>
      <c r="G21" s="51"/>
      <c r="H21" s="51"/>
      <c r="I21" s="52"/>
      <c r="J21" s="52"/>
      <c r="K21" s="52">
        <v>30</v>
      </c>
      <c r="L21" s="52">
        <v>12</v>
      </c>
      <c r="M21" s="52">
        <v>30</v>
      </c>
      <c r="N21" s="52">
        <v>10</v>
      </c>
      <c r="O21" s="52">
        <v>30</v>
      </c>
      <c r="P21" s="52">
        <v>10</v>
      </c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94" t="s">
        <v>61</v>
      </c>
      <c r="C22" s="51"/>
      <c r="D22" s="51"/>
      <c r="E22" s="51"/>
      <c r="F22" s="51"/>
      <c r="G22" s="51"/>
      <c r="H22" s="51"/>
      <c r="I22" s="51"/>
      <c r="J22" s="52"/>
      <c r="K22" s="52">
        <v>7</v>
      </c>
      <c r="L22" s="52">
        <v>10</v>
      </c>
      <c r="M22" s="52">
        <v>7</v>
      </c>
      <c r="N22" s="52">
        <v>10</v>
      </c>
      <c r="O22" s="52">
        <v>7</v>
      </c>
      <c r="P22" s="52">
        <v>8</v>
      </c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94" t="s">
        <v>62</v>
      </c>
      <c r="C23" s="51"/>
      <c r="D23" s="51"/>
      <c r="E23" s="51"/>
      <c r="F23" s="51"/>
      <c r="G23" s="51"/>
      <c r="H23" s="51"/>
      <c r="I23" s="52"/>
      <c r="J23" s="52"/>
      <c r="K23" s="52">
        <v>2.5</v>
      </c>
      <c r="L23" s="52">
        <v>10</v>
      </c>
      <c r="M23" s="52">
        <v>2.5</v>
      </c>
      <c r="N23" s="52">
        <v>10</v>
      </c>
      <c r="O23" s="52">
        <v>2.5</v>
      </c>
      <c r="P23" s="52">
        <v>10</v>
      </c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42444</v>
      </c>
      <c r="B25" s="94" t="s">
        <v>25</v>
      </c>
      <c r="C25" s="51"/>
      <c r="D25" s="51"/>
      <c r="E25" s="51"/>
      <c r="F25" s="51"/>
      <c r="G25" s="51"/>
      <c r="H25" s="51"/>
      <c r="I25" s="52"/>
      <c r="J25" s="52"/>
      <c r="K25" s="52">
        <v>60</v>
      </c>
      <c r="L25" s="52">
        <v>10</v>
      </c>
      <c r="M25" s="52">
        <v>60</v>
      </c>
      <c r="N25" s="52">
        <v>8</v>
      </c>
      <c r="O25" s="52">
        <v>60</v>
      </c>
      <c r="P25" s="52">
        <v>8</v>
      </c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>
        <v>83.1</v>
      </c>
      <c r="B26" s="94" t="s">
        <v>69</v>
      </c>
      <c r="C26" s="51"/>
      <c r="D26" s="51"/>
      <c r="E26" s="51"/>
      <c r="F26" s="51"/>
      <c r="G26" s="51"/>
      <c r="H26" s="51"/>
      <c r="I26" s="52"/>
      <c r="J26" s="52"/>
      <c r="K26" s="52">
        <v>20</v>
      </c>
      <c r="L26" s="52">
        <v>10</v>
      </c>
      <c r="M26" s="52">
        <v>17.5</v>
      </c>
      <c r="N26" s="52">
        <v>12</v>
      </c>
      <c r="O26" s="52">
        <v>17.5</v>
      </c>
      <c r="P26" s="52">
        <v>12</v>
      </c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>
        <v>19.100000000000001</v>
      </c>
      <c r="B27" s="94" t="s">
        <v>71</v>
      </c>
      <c r="C27" s="51"/>
      <c r="D27" s="51"/>
      <c r="E27" s="51"/>
      <c r="F27" s="51"/>
      <c r="G27" s="51"/>
      <c r="H27" s="51"/>
      <c r="I27" s="52"/>
      <c r="J27" s="52"/>
      <c r="K27" s="52">
        <v>30</v>
      </c>
      <c r="L27" s="52">
        <v>10</v>
      </c>
      <c r="M27" s="52">
        <v>30</v>
      </c>
      <c r="N27" s="52">
        <v>12</v>
      </c>
      <c r="O27" s="52">
        <v>30</v>
      </c>
      <c r="P27" s="52">
        <v>12</v>
      </c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94" t="s">
        <v>70</v>
      </c>
      <c r="C28" s="51"/>
      <c r="D28" s="51"/>
      <c r="E28" s="51"/>
      <c r="F28" s="51"/>
      <c r="G28" s="51"/>
      <c r="H28" s="51"/>
      <c r="I28" s="52"/>
      <c r="J28" s="52"/>
      <c r="K28" s="52">
        <v>2.5</v>
      </c>
      <c r="L28" s="52">
        <v>12</v>
      </c>
      <c r="M28" s="52">
        <v>5</v>
      </c>
      <c r="N28" s="52">
        <v>8</v>
      </c>
      <c r="O28" s="52">
        <v>2.5</v>
      </c>
      <c r="P28" s="52">
        <v>12</v>
      </c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94" t="s">
        <v>72</v>
      </c>
      <c r="C29" s="51"/>
      <c r="D29" s="51"/>
      <c r="E29" s="51"/>
      <c r="F29" s="51"/>
      <c r="G29" s="51"/>
      <c r="H29" s="51"/>
      <c r="I29" s="52"/>
      <c r="J29" s="52"/>
      <c r="K29" s="52"/>
      <c r="L29" s="52">
        <v>8</v>
      </c>
      <c r="M29" s="52"/>
      <c r="N29" s="52">
        <v>8</v>
      </c>
      <c r="O29" s="52"/>
      <c r="P29" s="52">
        <v>8</v>
      </c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94" t="s">
        <v>73</v>
      </c>
      <c r="C30" s="51"/>
      <c r="D30" s="51"/>
      <c r="E30" s="51"/>
      <c r="F30" s="51"/>
      <c r="G30" s="51"/>
      <c r="H30" s="51"/>
      <c r="I30" s="52"/>
      <c r="J30" s="52"/>
      <c r="K30" s="52">
        <v>25</v>
      </c>
      <c r="L30" s="52">
        <v>12</v>
      </c>
      <c r="M30" s="52">
        <v>25</v>
      </c>
      <c r="N30" s="52">
        <v>9</v>
      </c>
      <c r="O30" s="52">
        <v>25</v>
      </c>
      <c r="P30" s="52">
        <v>6</v>
      </c>
      <c r="Q30" s="52">
        <v>20</v>
      </c>
      <c r="R30" s="52">
        <v>8</v>
      </c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94" t="s">
        <v>74</v>
      </c>
      <c r="C31" s="51"/>
      <c r="D31" s="51"/>
      <c r="E31" s="51"/>
      <c r="F31" s="51"/>
      <c r="G31" s="51"/>
      <c r="H31" s="51"/>
      <c r="I31" s="52"/>
      <c r="J31" s="52"/>
      <c r="K31" s="52">
        <v>8</v>
      </c>
      <c r="L31" s="52">
        <v>6</v>
      </c>
      <c r="M31" s="52">
        <v>6</v>
      </c>
      <c r="N31" s="52">
        <v>10</v>
      </c>
      <c r="O31" s="52">
        <v>6</v>
      </c>
      <c r="P31" s="52">
        <v>10</v>
      </c>
      <c r="Q31" s="52">
        <v>7</v>
      </c>
      <c r="R31" s="52">
        <v>8</v>
      </c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94"/>
      <c r="C32" s="51"/>
      <c r="D32" s="51"/>
      <c r="E32" s="51"/>
      <c r="F32" s="51"/>
      <c r="G32" s="51"/>
      <c r="H32" s="51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42451</v>
      </c>
      <c r="B34" s="94" t="s">
        <v>24</v>
      </c>
      <c r="C34" s="51"/>
      <c r="D34" s="51"/>
      <c r="E34" s="51"/>
      <c r="F34" s="51"/>
      <c r="G34" s="51"/>
      <c r="H34" s="51"/>
      <c r="I34" s="52"/>
      <c r="J34" s="52"/>
      <c r="K34" s="52">
        <v>24</v>
      </c>
      <c r="L34" s="52">
        <v>9</v>
      </c>
      <c r="M34" s="52">
        <v>24</v>
      </c>
      <c r="N34" s="52">
        <v>10</v>
      </c>
      <c r="O34" s="52">
        <v>24</v>
      </c>
      <c r="P34" s="52">
        <v>11</v>
      </c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>
        <v>83</v>
      </c>
      <c r="B35" s="94" t="s">
        <v>75</v>
      </c>
      <c r="C35" s="51"/>
      <c r="D35" s="51"/>
      <c r="E35" s="51"/>
      <c r="F35" s="51"/>
      <c r="G35" s="51"/>
      <c r="H35" s="51"/>
      <c r="I35" s="52"/>
      <c r="J35" s="52"/>
      <c r="K35" s="52">
        <v>16</v>
      </c>
      <c r="L35" s="52">
        <v>9</v>
      </c>
      <c r="M35" s="52">
        <v>16</v>
      </c>
      <c r="N35" s="52">
        <v>10</v>
      </c>
      <c r="O35" s="52">
        <v>16</v>
      </c>
      <c r="P35" s="52">
        <v>7</v>
      </c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>
        <v>19.399999999999999</v>
      </c>
      <c r="B36" s="94" t="s">
        <v>76</v>
      </c>
      <c r="C36" s="51"/>
      <c r="D36" s="51"/>
      <c r="E36" s="51"/>
      <c r="F36" s="51"/>
      <c r="G36" s="51"/>
      <c r="H36" s="51"/>
      <c r="I36" s="52"/>
      <c r="J36" s="52"/>
      <c r="K36" s="52"/>
      <c r="L36" s="52">
        <v>7</v>
      </c>
      <c r="M36" s="52"/>
      <c r="N36" s="52">
        <v>8</v>
      </c>
      <c r="O36" s="52"/>
      <c r="P36" s="52">
        <v>7</v>
      </c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94" t="s">
        <v>77</v>
      </c>
      <c r="C37" s="51"/>
      <c r="D37" s="51"/>
      <c r="E37" s="51"/>
      <c r="F37" s="51"/>
      <c r="G37" s="51"/>
      <c r="H37" s="51"/>
      <c r="I37" s="52"/>
      <c r="J37" s="52"/>
      <c r="K37" s="52">
        <v>20</v>
      </c>
      <c r="L37" s="52">
        <v>10</v>
      </c>
      <c r="M37" s="52">
        <v>20</v>
      </c>
      <c r="N37" s="52">
        <v>10</v>
      </c>
      <c r="O37" s="52">
        <v>20</v>
      </c>
      <c r="P37" s="52">
        <v>10</v>
      </c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94" t="s">
        <v>78</v>
      </c>
      <c r="C38" s="52"/>
      <c r="D38" s="52"/>
      <c r="E38" s="52"/>
      <c r="F38" s="52"/>
      <c r="G38" s="52"/>
      <c r="H38" s="52"/>
      <c r="I38" s="52"/>
      <c r="J38" s="52"/>
      <c r="K38" s="52">
        <v>20</v>
      </c>
      <c r="L38" s="52">
        <v>11</v>
      </c>
      <c r="M38" s="52">
        <v>20</v>
      </c>
      <c r="N38" s="52">
        <v>8</v>
      </c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94" t="s">
        <v>79</v>
      </c>
      <c r="C39" s="11"/>
      <c r="D39" s="11"/>
      <c r="E39" s="11"/>
      <c r="F39" s="11"/>
      <c r="G39" s="11"/>
      <c r="H39" s="11"/>
      <c r="I39" s="11"/>
      <c r="J39" s="11"/>
      <c r="K39" s="52">
        <v>8</v>
      </c>
      <c r="L39" s="52">
        <v>8</v>
      </c>
      <c r="M39" s="52">
        <v>7</v>
      </c>
      <c r="N39" s="52">
        <v>7</v>
      </c>
      <c r="O39" s="52">
        <v>7</v>
      </c>
      <c r="P39" s="52">
        <v>8</v>
      </c>
      <c r="Q39" s="52">
        <v>7</v>
      </c>
      <c r="R39" s="52">
        <v>9</v>
      </c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94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/>
      <c r="B43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52"/>
      <c r="O43" s="52"/>
      <c r="P43" s="52"/>
      <c r="Q43" s="52"/>
      <c r="R43" s="52"/>
      <c r="S43" s="11"/>
      <c r="T43" s="11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/>
      <c r="B44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52"/>
      <c r="O44" s="52"/>
      <c r="P44" s="52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/>
      <c r="B45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52"/>
      <c r="O45" s="52"/>
      <c r="P45" s="52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/>
      <c r="C46" s="11"/>
      <c r="D46" s="11"/>
      <c r="E46" s="11"/>
      <c r="F46" s="11"/>
      <c r="G46" s="11"/>
      <c r="H46" s="11"/>
      <c r="I46" s="11"/>
      <c r="J46" s="11"/>
      <c r="K46" s="11"/>
      <c r="L46" s="52"/>
      <c r="M46" s="11"/>
      <c r="N46" s="52"/>
      <c r="O46" s="11"/>
      <c r="P46" s="52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/>
      <c r="C47" s="11"/>
      <c r="D47" s="11"/>
      <c r="E47" s="11"/>
      <c r="F47" s="11"/>
      <c r="G47" s="11"/>
      <c r="H47" s="11"/>
      <c r="I47" s="11"/>
      <c r="J47" s="11"/>
      <c r="K47" s="52"/>
      <c r="L47" s="52"/>
      <c r="M47" s="52"/>
      <c r="N47" s="52"/>
      <c r="O47" s="52"/>
      <c r="P47" s="5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/>
      <c r="C48" s="11"/>
      <c r="D48" s="11"/>
      <c r="E48" s="11"/>
      <c r="F48" s="11"/>
      <c r="G48" s="11"/>
      <c r="H48" s="11"/>
      <c r="I48" s="11"/>
      <c r="J48" s="11"/>
      <c r="K48" s="12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/>
      <c r="C49" s="11"/>
      <c r="D49" s="11"/>
      <c r="E49" s="11"/>
      <c r="F49" s="11"/>
      <c r="G49" s="11"/>
      <c r="H49" s="11"/>
      <c r="I49" s="11"/>
      <c r="J49" s="11"/>
      <c r="K49" s="12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/>
      <c r="B52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/>
      <c r="B53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/>
      <c r="B54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/>
      <c r="B6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/>
      <c r="B62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/>
      <c r="B63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A64" s="44"/>
      <c r="B64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/>
    </row>
    <row r="65" spans="1:31">
      <c r="A65" s="44"/>
      <c r="B65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/>
    </row>
    <row r="66" spans="1:31">
      <c r="A66" s="44"/>
      <c r="B6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/>
      <c r="B7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/>
      <c r="B7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44"/>
      <c r="B72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44"/>
      <c r="B73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44"/>
      <c r="B74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44"/>
      <c r="B75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44"/>
      <c r="B7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44"/>
      <c r="B77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/>
      <c r="B79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/>
      <c r="B8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44"/>
      <c r="B8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/>
    </row>
    <row r="82" spans="1:31">
      <c r="A82" s="44"/>
      <c r="B82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/>
    </row>
    <row r="83" spans="1:31">
      <c r="A83" s="44"/>
      <c r="B83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/>
      <c r="B88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/>
      <c r="B89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/>
      <c r="B9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/>
      <c r="B97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/>
      <c r="B98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/>
      <c r="B99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/>
      <c r="B10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/>
      <c r="B107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/>
      <c r="B108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/>
      <c r="B115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/>
      <c r="B11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/>
      <c r="B117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/>
      <c r="B124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/>
      <c r="B125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/>
      <c r="B12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/>
      <c r="B133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/>
      <c r="B134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/>
      <c r="C138"/>
      <c r="D138"/>
      <c r="E138"/>
      <c r="F138"/>
      <c r="G138"/>
      <c r="H138"/>
      <c r="J138"/>
      <c r="L138" s="17"/>
      <c r="AA138"/>
      <c r="AD138"/>
      <c r="AE138"/>
    </row>
    <row r="139" spans="1:31">
      <c r="A139" s="44"/>
      <c r="B139"/>
      <c r="C139"/>
      <c r="D139"/>
      <c r="E139"/>
      <c r="F139"/>
      <c r="G139"/>
      <c r="H139"/>
      <c r="J139"/>
      <c r="L139" s="17"/>
      <c r="AA139"/>
      <c r="AD139"/>
      <c r="AE139"/>
    </row>
    <row r="140" spans="1:31">
      <c r="A140" s="44"/>
      <c r="B140"/>
      <c r="C140"/>
      <c r="D140"/>
      <c r="E140"/>
      <c r="F140"/>
      <c r="G140"/>
      <c r="H140"/>
      <c r="J140"/>
      <c r="L140" s="17"/>
      <c r="AA140"/>
      <c r="AD140"/>
      <c r="AE140"/>
    </row>
    <row r="141" spans="1:31" s="111" customFormat="1">
      <c r="L141" s="113"/>
      <c r="Q141" s="114"/>
    </row>
    <row r="142" spans="1:31">
      <c r="A142"/>
      <c r="B142"/>
      <c r="C142"/>
      <c r="D142"/>
      <c r="E142"/>
      <c r="F142"/>
      <c r="G142"/>
      <c r="H142"/>
      <c r="J142"/>
      <c r="L142" s="17"/>
      <c r="AA142"/>
      <c r="AD142"/>
      <c r="AE142"/>
    </row>
    <row r="143" spans="1:31">
      <c r="A143" s="44"/>
      <c r="B143"/>
      <c r="C143"/>
      <c r="D143"/>
      <c r="E143"/>
      <c r="F143"/>
      <c r="G143"/>
      <c r="H143"/>
      <c r="J143"/>
      <c r="L143" s="17"/>
      <c r="AA143"/>
      <c r="AD143"/>
      <c r="AE143"/>
    </row>
    <row r="144" spans="1:31">
      <c r="A144" s="44"/>
      <c r="B144"/>
      <c r="C144"/>
      <c r="D144"/>
      <c r="E144"/>
      <c r="F144"/>
      <c r="G144"/>
      <c r="H144"/>
      <c r="J144"/>
      <c r="L144" s="17"/>
      <c r="AA144"/>
      <c r="AD144"/>
      <c r="AE144"/>
    </row>
    <row r="145" spans="1:31">
      <c r="A145" s="44"/>
      <c r="B145"/>
      <c r="C145"/>
      <c r="D145"/>
      <c r="E145"/>
      <c r="F145"/>
      <c r="G145"/>
      <c r="H145"/>
      <c r="J145"/>
      <c r="L145" s="17"/>
      <c r="AA145"/>
      <c r="AD145"/>
      <c r="AE145"/>
    </row>
    <row r="146" spans="1:31">
      <c r="A146" s="44"/>
      <c r="B146"/>
      <c r="C146"/>
      <c r="D146"/>
      <c r="E146"/>
      <c r="F146"/>
      <c r="G146"/>
      <c r="H146"/>
      <c r="J146"/>
      <c r="L146" s="17"/>
      <c r="AA146"/>
      <c r="AD146"/>
      <c r="AE146"/>
    </row>
    <row r="147" spans="1:31">
      <c r="A147" s="44"/>
      <c r="B147"/>
      <c r="C147"/>
      <c r="D147"/>
      <c r="E147"/>
      <c r="F147"/>
      <c r="G147"/>
      <c r="H147"/>
      <c r="J147"/>
      <c r="L147" s="17"/>
      <c r="AA147"/>
      <c r="AD147"/>
      <c r="AE147"/>
    </row>
    <row r="148" spans="1:31">
      <c r="A148" s="44"/>
      <c r="B148"/>
      <c r="C148"/>
      <c r="D148"/>
      <c r="E148"/>
      <c r="F148"/>
      <c r="G148"/>
      <c r="H148"/>
      <c r="J148"/>
      <c r="L148" s="17"/>
      <c r="AA148"/>
      <c r="AD148"/>
      <c r="AE148"/>
    </row>
    <row r="149" spans="1:31">
      <c r="A149" s="44"/>
      <c r="B149"/>
      <c r="C149"/>
      <c r="D149"/>
      <c r="E149"/>
      <c r="F149"/>
      <c r="G149"/>
      <c r="H149"/>
      <c r="J149"/>
      <c r="L149" s="17"/>
      <c r="AA149"/>
      <c r="AD149"/>
      <c r="AE149"/>
    </row>
    <row r="150" spans="1:31" s="111" customFormat="1">
      <c r="L150" s="113"/>
      <c r="Q150" s="114"/>
    </row>
    <row r="151" spans="1:31">
      <c r="A151"/>
      <c r="B151"/>
      <c r="C151"/>
      <c r="D151"/>
      <c r="E151"/>
      <c r="F151"/>
      <c r="G151"/>
      <c r="H151"/>
      <c r="J151"/>
      <c r="L151" s="17"/>
      <c r="AA151"/>
      <c r="AD151"/>
      <c r="AE151"/>
    </row>
    <row r="152" spans="1:31">
      <c r="A152" s="44"/>
      <c r="B152"/>
      <c r="C152"/>
      <c r="D152"/>
      <c r="E152"/>
      <c r="F152"/>
      <c r="G152"/>
      <c r="H152"/>
      <c r="J152"/>
      <c r="L152" s="17"/>
      <c r="AA152"/>
      <c r="AD152"/>
      <c r="AE152"/>
    </row>
    <row r="153" spans="1:31">
      <c r="A153" s="44"/>
      <c r="B153"/>
      <c r="C153"/>
      <c r="D153"/>
      <c r="E153"/>
      <c r="F153"/>
      <c r="G153"/>
      <c r="H153"/>
      <c r="J153"/>
      <c r="L153" s="17"/>
      <c r="AA153"/>
      <c r="AD153"/>
      <c r="AE153"/>
    </row>
    <row r="154" spans="1:31">
      <c r="A154" s="44"/>
      <c r="B154"/>
      <c r="C154"/>
      <c r="D154"/>
      <c r="E154"/>
      <c r="F154"/>
      <c r="G154"/>
      <c r="H154"/>
      <c r="J154"/>
      <c r="L154" s="17"/>
      <c r="AA154"/>
      <c r="AD154"/>
      <c r="AE154"/>
    </row>
    <row r="155" spans="1:31">
      <c r="A155" s="44"/>
      <c r="B155"/>
      <c r="C155"/>
      <c r="D155"/>
      <c r="E155"/>
      <c r="F155"/>
      <c r="G155"/>
      <c r="H155"/>
      <c r="J155"/>
      <c r="L155" s="17"/>
      <c r="AA155"/>
      <c r="AD155"/>
      <c r="AE155"/>
    </row>
    <row r="156" spans="1:31">
      <c r="A156" s="44"/>
      <c r="B156"/>
      <c r="C156"/>
      <c r="D156"/>
      <c r="E156"/>
      <c r="F156"/>
      <c r="G156"/>
      <c r="H156"/>
      <c r="J156"/>
      <c r="L156" s="17"/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L159" s="113"/>
      <c r="Q159" s="114"/>
    </row>
    <row r="160" spans="1:31">
      <c r="A160"/>
      <c r="B160"/>
      <c r="C160"/>
      <c r="D160"/>
      <c r="E160"/>
      <c r="F160"/>
      <c r="G160"/>
      <c r="H160"/>
      <c r="J160"/>
      <c r="L160" s="17"/>
      <c r="AA160"/>
      <c r="AD160"/>
      <c r="AE160"/>
    </row>
    <row r="161" spans="1:31">
      <c r="A161" s="44"/>
      <c r="B161"/>
      <c r="C161"/>
      <c r="D161"/>
      <c r="E161"/>
      <c r="F161"/>
      <c r="G161"/>
      <c r="H161"/>
      <c r="J161"/>
      <c r="L161" s="17"/>
      <c r="AA161"/>
      <c r="AD161"/>
      <c r="AE161"/>
    </row>
    <row r="162" spans="1:31">
      <c r="A162" s="44"/>
      <c r="B162"/>
      <c r="C162"/>
      <c r="D162"/>
      <c r="E162"/>
      <c r="F162"/>
      <c r="G162"/>
      <c r="H162"/>
      <c r="J162"/>
      <c r="L162" s="17"/>
      <c r="AA162"/>
      <c r="AD162"/>
      <c r="AE162"/>
    </row>
    <row r="163" spans="1:31">
      <c r="A163" s="44"/>
      <c r="B163"/>
      <c r="C163"/>
      <c r="D163"/>
      <c r="E163"/>
      <c r="F163"/>
      <c r="G163"/>
      <c r="H163"/>
      <c r="J163"/>
      <c r="L163" s="17"/>
      <c r="AA163"/>
      <c r="AD163"/>
      <c r="AE163"/>
    </row>
    <row r="164" spans="1:31">
      <c r="A164" s="44"/>
      <c r="B164"/>
      <c r="C164"/>
      <c r="D164"/>
      <c r="E164"/>
      <c r="F164"/>
      <c r="G164"/>
      <c r="H164"/>
      <c r="J164"/>
      <c r="L164" s="17"/>
      <c r="AA164"/>
      <c r="AD164"/>
      <c r="AE164"/>
    </row>
    <row r="165" spans="1:31">
      <c r="A165" s="44"/>
      <c r="B165"/>
      <c r="C165"/>
      <c r="D165"/>
      <c r="E165"/>
      <c r="F165"/>
      <c r="G165"/>
      <c r="H165"/>
      <c r="J165"/>
      <c r="L165" s="17"/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L168" s="113"/>
      <c r="Q168" s="114"/>
    </row>
    <row r="169" spans="1:31">
      <c r="A169"/>
      <c r="B169"/>
      <c r="C169"/>
      <c r="D169"/>
      <c r="E169"/>
      <c r="F169"/>
      <c r="G169"/>
      <c r="H169"/>
      <c r="J169"/>
      <c r="L169" s="17"/>
      <c r="AA169"/>
      <c r="AD169"/>
      <c r="AE169"/>
    </row>
    <row r="170" spans="1:31">
      <c r="A170" s="44"/>
      <c r="B170"/>
      <c r="C170"/>
      <c r="D170"/>
      <c r="E170"/>
      <c r="F170"/>
      <c r="G170"/>
      <c r="H170"/>
      <c r="J170"/>
      <c r="L170" s="17"/>
      <c r="AA170"/>
      <c r="AD170"/>
      <c r="AE170"/>
    </row>
    <row r="171" spans="1:31">
      <c r="A171" s="44"/>
      <c r="B171"/>
      <c r="C171"/>
      <c r="D171"/>
      <c r="E171"/>
      <c r="F171"/>
      <c r="G171"/>
      <c r="H171"/>
      <c r="J171"/>
      <c r="L171" s="17"/>
      <c r="AA171"/>
      <c r="AD171"/>
      <c r="AE171"/>
    </row>
    <row r="172" spans="1:31">
      <c r="A172" s="44"/>
      <c r="B172"/>
      <c r="C172"/>
      <c r="D172"/>
      <c r="E172"/>
      <c r="F172"/>
      <c r="G172"/>
      <c r="H172"/>
      <c r="J172"/>
      <c r="L172" s="17"/>
      <c r="AA172"/>
      <c r="AD172"/>
      <c r="AE172"/>
    </row>
    <row r="173" spans="1:31">
      <c r="A173" s="44"/>
      <c r="B173"/>
      <c r="C173"/>
      <c r="D173"/>
      <c r="E173"/>
      <c r="F173"/>
      <c r="G173"/>
      <c r="H173"/>
      <c r="J173"/>
      <c r="L173" s="17"/>
      <c r="AA173"/>
      <c r="AD173"/>
      <c r="AE173"/>
    </row>
    <row r="174" spans="1:31">
      <c r="A174" s="44"/>
      <c r="B174"/>
      <c r="C174"/>
      <c r="D174"/>
      <c r="E174"/>
      <c r="F174"/>
      <c r="G174"/>
      <c r="H174"/>
      <c r="J174"/>
      <c r="L174" s="17"/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L177" s="113"/>
      <c r="Q177" s="114"/>
    </row>
    <row r="178" spans="1:31">
      <c r="A178"/>
      <c r="B178"/>
      <c r="C178"/>
      <c r="D178"/>
      <c r="E178"/>
      <c r="F178"/>
      <c r="G178"/>
      <c r="H178"/>
      <c r="J178"/>
      <c r="L178" s="17"/>
      <c r="AA178"/>
      <c r="AD178"/>
      <c r="AE178"/>
    </row>
    <row r="179" spans="1:31">
      <c r="A179" s="44"/>
      <c r="B179"/>
      <c r="C179"/>
      <c r="D179"/>
      <c r="E179"/>
      <c r="F179"/>
      <c r="G179"/>
      <c r="H179"/>
      <c r="J179"/>
      <c r="L179" s="17"/>
      <c r="AA179"/>
      <c r="AD179"/>
      <c r="AE179"/>
    </row>
    <row r="180" spans="1:31">
      <c r="A180" s="44"/>
      <c r="B180"/>
      <c r="C180"/>
      <c r="D180"/>
      <c r="E180"/>
      <c r="F180"/>
      <c r="G180"/>
      <c r="H180"/>
      <c r="J180"/>
      <c r="L180" s="17"/>
      <c r="AA180"/>
      <c r="AD180"/>
      <c r="AE180"/>
    </row>
    <row r="181" spans="1:31">
      <c r="A181" s="44"/>
      <c r="B181"/>
      <c r="C181"/>
      <c r="D181"/>
      <c r="E181"/>
      <c r="F181"/>
      <c r="G181"/>
      <c r="H181"/>
      <c r="J181"/>
      <c r="L181" s="17"/>
      <c r="AA181"/>
      <c r="AD181"/>
      <c r="AE181"/>
    </row>
    <row r="182" spans="1:31">
      <c r="A182" s="44"/>
      <c r="B182"/>
      <c r="C182"/>
      <c r="D182"/>
      <c r="E182"/>
      <c r="F182"/>
      <c r="G182"/>
      <c r="H182"/>
      <c r="J182"/>
      <c r="L182" s="17"/>
      <c r="AA182"/>
      <c r="AD182"/>
      <c r="AE182"/>
    </row>
    <row r="183" spans="1:31">
      <c r="A183" s="44"/>
      <c r="B183"/>
      <c r="C183"/>
      <c r="D183"/>
      <c r="E183"/>
      <c r="F183"/>
      <c r="G183"/>
      <c r="H183"/>
      <c r="J183"/>
      <c r="L183" s="17"/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L184" s="17"/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7"/>
      <c r="AA185"/>
      <c r="AD185"/>
      <c r="AE185"/>
    </row>
    <row r="186" spans="1:31" s="111" customFormat="1">
      <c r="L186" s="113"/>
      <c r="Q186" s="114"/>
    </row>
    <row r="187" spans="1:31">
      <c r="A187"/>
      <c r="B187"/>
      <c r="C187"/>
      <c r="D187"/>
      <c r="E187"/>
      <c r="F187"/>
      <c r="G187"/>
      <c r="H187"/>
      <c r="J187"/>
      <c r="L187" s="17"/>
      <c r="AA187"/>
      <c r="AD187"/>
      <c r="AE187"/>
    </row>
    <row r="188" spans="1:31">
      <c r="A188" s="44"/>
      <c r="B188"/>
      <c r="C188"/>
      <c r="D188"/>
      <c r="E188"/>
      <c r="F188"/>
      <c r="G188"/>
      <c r="H188"/>
      <c r="J188"/>
      <c r="L188" s="17"/>
      <c r="AA188"/>
      <c r="AD188"/>
      <c r="AE188"/>
    </row>
    <row r="189" spans="1:31">
      <c r="A189" s="44"/>
      <c r="B189"/>
      <c r="C189"/>
      <c r="D189"/>
      <c r="E189"/>
      <c r="F189"/>
      <c r="G189"/>
      <c r="H189"/>
      <c r="J189"/>
      <c r="L189" s="17"/>
      <c r="AA189"/>
      <c r="AD189"/>
      <c r="AE189"/>
    </row>
    <row r="190" spans="1:31">
      <c r="A190" s="44"/>
      <c r="B190"/>
      <c r="C190"/>
      <c r="D190"/>
      <c r="E190"/>
      <c r="F190"/>
      <c r="G190"/>
      <c r="H190"/>
      <c r="J190"/>
      <c r="L190" s="17"/>
      <c r="AA190"/>
      <c r="AD190"/>
      <c r="AE190"/>
    </row>
    <row r="191" spans="1:31">
      <c r="A191" s="44"/>
      <c r="B191"/>
      <c r="C191"/>
      <c r="D191"/>
      <c r="E191"/>
      <c r="F191"/>
      <c r="G191"/>
      <c r="H191"/>
      <c r="J191"/>
      <c r="L191" s="17"/>
      <c r="AA191"/>
      <c r="AD191"/>
      <c r="AE191"/>
    </row>
    <row r="192" spans="1:31">
      <c r="A192" s="44"/>
      <c r="B192"/>
      <c r="C192"/>
      <c r="D192"/>
      <c r="E192"/>
      <c r="F192"/>
      <c r="G192"/>
      <c r="H192"/>
      <c r="J192"/>
      <c r="L192" s="17"/>
      <c r="AA192"/>
      <c r="AD192"/>
      <c r="AE192"/>
    </row>
    <row r="193" spans="1:31">
      <c r="A193" s="44"/>
      <c r="B193"/>
      <c r="C193"/>
      <c r="D193"/>
      <c r="E193"/>
      <c r="F193"/>
      <c r="G193"/>
      <c r="H193"/>
      <c r="J193"/>
      <c r="L193" s="17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7"/>
      <c r="AA194"/>
      <c r="AD194"/>
      <c r="AE194"/>
    </row>
    <row r="195" spans="1:31" s="111" customFormat="1">
      <c r="L195" s="113"/>
      <c r="Q195" s="114"/>
    </row>
    <row r="196" spans="1:31">
      <c r="A196"/>
      <c r="B196"/>
      <c r="C196"/>
      <c r="D196"/>
      <c r="E196"/>
      <c r="F196"/>
      <c r="G196"/>
      <c r="H196"/>
      <c r="J196"/>
      <c r="L196" s="17"/>
      <c r="AA196"/>
      <c r="AD196"/>
      <c r="AE196"/>
    </row>
    <row r="197" spans="1:31">
      <c r="A197" s="44"/>
      <c r="B197"/>
      <c r="C197"/>
      <c r="D197"/>
      <c r="E197"/>
      <c r="F197"/>
      <c r="G197"/>
      <c r="H197"/>
      <c r="J197"/>
      <c r="L197" s="17"/>
      <c r="AA197"/>
      <c r="AD197"/>
      <c r="AE197"/>
    </row>
    <row r="198" spans="1:31">
      <c r="A198" s="44"/>
      <c r="B198"/>
      <c r="C198"/>
      <c r="D198"/>
      <c r="E198"/>
      <c r="F198"/>
      <c r="G198"/>
      <c r="H198"/>
      <c r="J198"/>
      <c r="L198" s="17"/>
      <c r="AA198"/>
      <c r="AD198"/>
      <c r="AE198"/>
    </row>
    <row r="199" spans="1:31">
      <c r="A199" s="44"/>
      <c r="B199"/>
      <c r="C199"/>
      <c r="D199"/>
      <c r="E199"/>
      <c r="F199"/>
      <c r="G199"/>
      <c r="H199"/>
      <c r="J199"/>
      <c r="L199" s="17"/>
      <c r="AA199"/>
      <c r="AD199"/>
      <c r="AE199"/>
    </row>
    <row r="200" spans="1:31">
      <c r="A200" s="44"/>
      <c r="B200"/>
      <c r="C200"/>
      <c r="D200"/>
      <c r="E200"/>
      <c r="F200"/>
      <c r="G200"/>
      <c r="H200"/>
      <c r="J200"/>
      <c r="L200" s="17"/>
      <c r="AA200"/>
      <c r="AD200"/>
      <c r="AE200"/>
    </row>
    <row r="201" spans="1:31">
      <c r="A201" s="44"/>
      <c r="B201"/>
      <c r="C201"/>
      <c r="D201"/>
      <c r="E201"/>
      <c r="F201"/>
      <c r="G201"/>
      <c r="H201"/>
      <c r="J201"/>
      <c r="L201" s="17"/>
      <c r="AA201"/>
      <c r="AD201"/>
      <c r="AE201"/>
    </row>
    <row r="202" spans="1:31">
      <c r="A202" s="44"/>
      <c r="B202"/>
      <c r="C202"/>
      <c r="D202"/>
      <c r="E202"/>
      <c r="F202"/>
      <c r="G202"/>
      <c r="H202"/>
      <c r="J202"/>
      <c r="L202" s="17"/>
      <c r="AA202"/>
      <c r="AD202"/>
      <c r="AE202"/>
    </row>
    <row r="203" spans="1:31">
      <c r="A203" s="44"/>
      <c r="B203"/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L204" s="113"/>
      <c r="Q204" s="114"/>
    </row>
    <row r="205" spans="1:31">
      <c r="A205"/>
      <c r="B205"/>
      <c r="C205"/>
      <c r="D205"/>
      <c r="E205"/>
      <c r="F205"/>
      <c r="G205"/>
      <c r="H205"/>
      <c r="J205"/>
      <c r="L205" s="17"/>
      <c r="AA205"/>
      <c r="AD205"/>
      <c r="AE205"/>
    </row>
    <row r="206" spans="1:31">
      <c r="A206" s="44"/>
      <c r="B206"/>
      <c r="C206"/>
      <c r="D206"/>
      <c r="E206"/>
      <c r="F206"/>
      <c r="G206"/>
      <c r="H206"/>
      <c r="J206"/>
      <c r="L206" s="17"/>
      <c r="AA206"/>
      <c r="AD206"/>
      <c r="AE206"/>
    </row>
    <row r="207" spans="1:31">
      <c r="A207" s="44"/>
      <c r="B207"/>
      <c r="C207"/>
      <c r="D207"/>
      <c r="E207"/>
      <c r="F207"/>
      <c r="G207"/>
      <c r="H207"/>
      <c r="J207"/>
      <c r="L207" s="17"/>
      <c r="AA207"/>
      <c r="AD207"/>
      <c r="AE207"/>
    </row>
    <row r="208" spans="1:31">
      <c r="A208" s="44"/>
      <c r="B208"/>
      <c r="C208"/>
      <c r="D208"/>
      <c r="E208"/>
      <c r="F208"/>
      <c r="G208"/>
      <c r="H208"/>
      <c r="J208"/>
      <c r="L208" s="17"/>
      <c r="AA208"/>
      <c r="AD208"/>
      <c r="AE208"/>
    </row>
    <row r="209" spans="1:31">
      <c r="A209" s="44"/>
      <c r="B209"/>
      <c r="C209"/>
      <c r="D209"/>
      <c r="E209"/>
      <c r="F209"/>
      <c r="G209"/>
      <c r="H209"/>
      <c r="J209"/>
      <c r="L209" s="17"/>
      <c r="AA209"/>
      <c r="AD209"/>
      <c r="AE209"/>
    </row>
    <row r="210" spans="1:31">
      <c r="A210" s="44"/>
      <c r="B210"/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B211"/>
      <c r="C211"/>
      <c r="D211"/>
      <c r="E211"/>
      <c r="F211"/>
      <c r="G211"/>
      <c r="H211"/>
      <c r="J211"/>
      <c r="L211" s="17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L213" s="113"/>
      <c r="Q213" s="114"/>
    </row>
    <row r="214" spans="1:31">
      <c r="A214"/>
      <c r="B214"/>
      <c r="C214"/>
      <c r="D214"/>
      <c r="E214"/>
      <c r="F214"/>
      <c r="G214"/>
      <c r="H214"/>
      <c r="J214"/>
      <c r="L214" s="17"/>
      <c r="AA214"/>
      <c r="AD214"/>
      <c r="AE214"/>
    </row>
    <row r="215" spans="1:31">
      <c r="A215" s="44"/>
      <c r="B215"/>
      <c r="C215"/>
      <c r="D215"/>
      <c r="E215"/>
      <c r="F215"/>
      <c r="G215"/>
      <c r="H215"/>
      <c r="J215"/>
      <c r="L215" s="17"/>
      <c r="AA215"/>
      <c r="AD215"/>
      <c r="AE215"/>
    </row>
    <row r="216" spans="1:31">
      <c r="A216" s="44"/>
      <c r="B216"/>
      <c r="C216"/>
      <c r="D216"/>
      <c r="E216"/>
      <c r="F216"/>
      <c r="G216"/>
      <c r="H216"/>
      <c r="J216"/>
      <c r="L216" s="17"/>
      <c r="AA216"/>
      <c r="AD216"/>
      <c r="AE216"/>
    </row>
    <row r="217" spans="1:31">
      <c r="A217" s="44"/>
      <c r="B217"/>
      <c r="C217"/>
      <c r="D217"/>
      <c r="E217"/>
      <c r="F217"/>
      <c r="G217"/>
      <c r="H217"/>
      <c r="J217"/>
      <c r="L217" s="17"/>
      <c r="AA217"/>
      <c r="AD217"/>
      <c r="AE217"/>
    </row>
    <row r="218" spans="1:31">
      <c r="A218" s="44"/>
      <c r="B218"/>
      <c r="C218"/>
      <c r="D218"/>
      <c r="E218"/>
      <c r="F218"/>
      <c r="G218"/>
      <c r="H218"/>
      <c r="J218"/>
      <c r="L218" s="17"/>
      <c r="AA218"/>
      <c r="AD218"/>
      <c r="AE218"/>
    </row>
    <row r="219" spans="1:31">
      <c r="A219" s="44"/>
      <c r="B219"/>
      <c r="C219"/>
      <c r="D219"/>
      <c r="E219"/>
      <c r="F219"/>
      <c r="G219"/>
      <c r="H219"/>
      <c r="J219"/>
      <c r="L219" s="17"/>
      <c r="AA219"/>
      <c r="AD219"/>
      <c r="AE219"/>
    </row>
    <row r="220" spans="1:31">
      <c r="A220" s="44"/>
      <c r="B220"/>
      <c r="C220"/>
      <c r="D220"/>
      <c r="E220"/>
      <c r="F220"/>
      <c r="G220"/>
      <c r="H220"/>
      <c r="J220"/>
      <c r="L220" s="17"/>
      <c r="AA220"/>
      <c r="AD220"/>
      <c r="AE220"/>
    </row>
    <row r="221" spans="1:31">
      <c r="A221" s="44"/>
      <c r="B221"/>
      <c r="C221"/>
      <c r="D221"/>
      <c r="E221"/>
      <c r="F221"/>
      <c r="G221"/>
      <c r="H221"/>
      <c r="J221"/>
      <c r="L221" s="17"/>
      <c r="AA221"/>
      <c r="AD221"/>
      <c r="AE221"/>
    </row>
    <row r="222" spans="1:31" s="111" customFormat="1">
      <c r="L222" s="113"/>
      <c r="Q222" s="114"/>
    </row>
    <row r="223" spans="1:31">
      <c r="A223"/>
      <c r="B223"/>
      <c r="C223"/>
      <c r="D223"/>
      <c r="E223"/>
      <c r="F223"/>
      <c r="G223"/>
      <c r="H223"/>
      <c r="J223"/>
      <c r="L223" s="17"/>
      <c r="AA223"/>
      <c r="AD223"/>
      <c r="AE223"/>
    </row>
    <row r="224" spans="1:31">
      <c r="A224" s="44"/>
      <c r="B224"/>
      <c r="C224"/>
      <c r="D224"/>
      <c r="E224"/>
      <c r="F224"/>
      <c r="G224"/>
      <c r="H224"/>
      <c r="J224"/>
      <c r="L224" s="17"/>
      <c r="AA224"/>
      <c r="AD224"/>
      <c r="AE224"/>
    </row>
    <row r="225" spans="1:31">
      <c r="A225" s="44"/>
      <c r="B225"/>
      <c r="C225"/>
      <c r="D225"/>
      <c r="E225"/>
      <c r="F225"/>
      <c r="G225"/>
      <c r="H225"/>
      <c r="J225"/>
      <c r="L225" s="17"/>
      <c r="AA225"/>
      <c r="AD225"/>
      <c r="AE225"/>
    </row>
    <row r="226" spans="1:31">
      <c r="A226" s="44"/>
      <c r="B226"/>
      <c r="C226"/>
      <c r="D226"/>
      <c r="E226"/>
      <c r="F226"/>
      <c r="G226"/>
      <c r="H226"/>
      <c r="J226"/>
      <c r="L226" s="17"/>
      <c r="AA226"/>
      <c r="AD226"/>
      <c r="AE226"/>
    </row>
    <row r="227" spans="1:31">
      <c r="A227" s="44"/>
      <c r="B227"/>
      <c r="C227"/>
      <c r="D227"/>
      <c r="E227"/>
      <c r="F227"/>
      <c r="G227"/>
      <c r="H227"/>
      <c r="J227"/>
      <c r="L227" s="17"/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7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L231" s="113"/>
      <c r="Q231" s="114"/>
    </row>
    <row r="232" spans="1:31">
      <c r="A232"/>
      <c r="B232"/>
      <c r="C232"/>
      <c r="D232"/>
      <c r="E232"/>
      <c r="F232"/>
      <c r="G232"/>
      <c r="H232"/>
      <c r="J232"/>
      <c r="L232" s="17"/>
      <c r="AA232"/>
      <c r="AD232"/>
      <c r="AE232"/>
    </row>
    <row r="233" spans="1:31">
      <c r="A233"/>
      <c r="B233"/>
      <c r="C233"/>
      <c r="D233"/>
      <c r="E233"/>
      <c r="F233"/>
      <c r="G233"/>
      <c r="H233"/>
      <c r="J233"/>
      <c r="L233" s="17"/>
      <c r="AA233"/>
      <c r="AD233"/>
      <c r="AE233"/>
    </row>
    <row r="234" spans="1:31">
      <c r="A234"/>
      <c r="B234"/>
      <c r="C234"/>
      <c r="D234"/>
      <c r="E234"/>
      <c r="F234"/>
      <c r="G234"/>
      <c r="H234"/>
      <c r="J234"/>
      <c r="L234" s="17"/>
      <c r="AA234"/>
      <c r="AD234"/>
      <c r="AE234"/>
    </row>
    <row r="235" spans="1:31">
      <c r="A235"/>
      <c r="B235"/>
      <c r="C235"/>
      <c r="D235"/>
      <c r="E235"/>
      <c r="F235"/>
      <c r="G235"/>
      <c r="H235"/>
      <c r="J235"/>
      <c r="L235" s="17"/>
      <c r="AA235"/>
      <c r="AD235"/>
      <c r="AE235"/>
    </row>
    <row r="236" spans="1:31">
      <c r="A236"/>
      <c r="B236"/>
      <c r="C236"/>
      <c r="D236"/>
      <c r="E236"/>
      <c r="F236"/>
      <c r="G236"/>
      <c r="H236"/>
      <c r="J236"/>
      <c r="L236" s="17"/>
      <c r="AA236"/>
      <c r="AD236"/>
      <c r="AE236"/>
    </row>
    <row r="237" spans="1:31">
      <c r="A237"/>
      <c r="B237"/>
      <c r="C237"/>
      <c r="D237"/>
      <c r="E237"/>
      <c r="F237"/>
      <c r="G237"/>
      <c r="H237"/>
      <c r="J237"/>
      <c r="L237" s="17"/>
      <c r="AA237"/>
      <c r="AD237"/>
      <c r="AE237"/>
    </row>
    <row r="238" spans="1:31">
      <c r="A238"/>
      <c r="B238"/>
      <c r="C238"/>
      <c r="D238"/>
      <c r="E238"/>
      <c r="F238"/>
      <c r="G238"/>
      <c r="H238"/>
      <c r="J238"/>
      <c r="L238" s="17"/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L239" s="17"/>
      <c r="AA239"/>
      <c r="AD239"/>
      <c r="AE239"/>
    </row>
    <row r="240" spans="1:31">
      <c r="A240"/>
      <c r="B240"/>
      <c r="C240"/>
      <c r="D240"/>
      <c r="E240"/>
      <c r="F240"/>
      <c r="G240"/>
      <c r="H240"/>
      <c r="J240"/>
      <c r="L240" s="17"/>
      <c r="AA240"/>
      <c r="AD240"/>
      <c r="AE240"/>
    </row>
    <row r="241" spans="1:31">
      <c r="A241"/>
      <c r="B241"/>
      <c r="C241"/>
      <c r="D241"/>
      <c r="E241"/>
      <c r="F241"/>
      <c r="G241"/>
      <c r="H241"/>
      <c r="J241"/>
      <c r="L241" s="17"/>
      <c r="AA241"/>
      <c r="AD241"/>
      <c r="AE241"/>
    </row>
    <row r="242" spans="1:31">
      <c r="A242"/>
      <c r="B242"/>
      <c r="C242"/>
      <c r="D242"/>
      <c r="E242"/>
      <c r="F242"/>
      <c r="G242"/>
      <c r="H242"/>
      <c r="J242"/>
      <c r="L242" s="17"/>
      <c r="AA242"/>
      <c r="AD242"/>
      <c r="AE242"/>
    </row>
    <row r="243" spans="1:31">
      <c r="A243"/>
      <c r="B243"/>
      <c r="C243"/>
      <c r="D243"/>
      <c r="E243"/>
      <c r="F243"/>
      <c r="G243"/>
      <c r="H243"/>
      <c r="J243"/>
      <c r="L243" s="17"/>
      <c r="AA243"/>
      <c r="AD243"/>
      <c r="AE243"/>
    </row>
    <row r="244" spans="1:31">
      <c r="A244"/>
      <c r="B244"/>
      <c r="C244"/>
      <c r="D244"/>
      <c r="E244"/>
      <c r="F244"/>
      <c r="G244"/>
      <c r="H244"/>
      <c r="J244"/>
      <c r="L244" s="17"/>
      <c r="AA244"/>
      <c r="AD244"/>
      <c r="AE244"/>
    </row>
    <row r="245" spans="1:31">
      <c r="A245"/>
      <c r="B245"/>
      <c r="C245"/>
      <c r="D245"/>
      <c r="E245"/>
      <c r="F245"/>
      <c r="G245"/>
      <c r="H245"/>
      <c r="J245"/>
      <c r="L245" s="17"/>
      <c r="AA245"/>
      <c r="AD245"/>
      <c r="AE245"/>
    </row>
    <row r="246" spans="1:31">
      <c r="A246"/>
      <c r="B246"/>
      <c r="C246"/>
      <c r="D246"/>
      <c r="E246"/>
      <c r="F246"/>
      <c r="G246"/>
      <c r="H246"/>
      <c r="J246"/>
      <c r="L246" s="17"/>
      <c r="AA246"/>
      <c r="AD246"/>
      <c r="AE246"/>
    </row>
    <row r="247" spans="1:31">
      <c r="A247"/>
      <c r="B247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/>
      <c r="B248"/>
      <c r="C248"/>
      <c r="D248"/>
      <c r="E248"/>
      <c r="F248"/>
      <c r="G248"/>
      <c r="H248"/>
      <c r="J248"/>
      <c r="L248" s="17"/>
      <c r="AA248"/>
      <c r="AD248"/>
      <c r="AE248"/>
    </row>
    <row r="249" spans="1:31">
      <c r="A249"/>
      <c r="B249"/>
      <c r="C249"/>
      <c r="D249"/>
      <c r="E249"/>
      <c r="F249"/>
      <c r="G249"/>
      <c r="H249"/>
      <c r="J249"/>
      <c r="L249" s="17"/>
      <c r="AA249"/>
      <c r="AD249"/>
      <c r="AE249"/>
    </row>
    <row r="250" spans="1:31">
      <c r="A250"/>
      <c r="B250"/>
      <c r="C250"/>
      <c r="D250"/>
      <c r="E250"/>
      <c r="F250"/>
      <c r="G250"/>
      <c r="H250"/>
      <c r="J250"/>
      <c r="L250" s="17"/>
      <c r="AA250"/>
      <c r="AD250"/>
      <c r="AE250"/>
    </row>
    <row r="251" spans="1:31">
      <c r="A251"/>
      <c r="B251"/>
      <c r="C251"/>
      <c r="D251"/>
      <c r="E251"/>
      <c r="F251"/>
      <c r="G251"/>
      <c r="H251"/>
      <c r="J251"/>
      <c r="L251" s="17"/>
      <c r="AA251"/>
      <c r="AD251"/>
      <c r="AE251"/>
    </row>
    <row r="252" spans="1:31">
      <c r="A252"/>
      <c r="B252"/>
      <c r="C252"/>
      <c r="D252"/>
      <c r="E252"/>
      <c r="F252"/>
      <c r="G252"/>
      <c r="H252"/>
      <c r="J252"/>
      <c r="L252" s="17"/>
      <c r="AA252"/>
      <c r="AD252"/>
      <c r="AE252"/>
    </row>
    <row r="253" spans="1:31">
      <c r="A253"/>
      <c r="B253"/>
      <c r="C253"/>
      <c r="D253"/>
      <c r="E253"/>
      <c r="F253"/>
      <c r="G253"/>
      <c r="H253"/>
      <c r="J253"/>
      <c r="L253" s="17"/>
      <c r="AA253"/>
      <c r="AD253"/>
      <c r="AE253"/>
    </row>
    <row r="254" spans="1:31">
      <c r="A254"/>
      <c r="B254"/>
      <c r="C254"/>
      <c r="D254"/>
      <c r="E254"/>
      <c r="F254"/>
      <c r="G254"/>
      <c r="H254"/>
      <c r="J254"/>
      <c r="L254" s="17"/>
      <c r="AA254"/>
      <c r="AD254"/>
      <c r="AE254"/>
    </row>
    <row r="255" spans="1:31">
      <c r="A255"/>
      <c r="B255"/>
      <c r="C255"/>
      <c r="D255"/>
      <c r="E255"/>
      <c r="F255"/>
      <c r="G255"/>
      <c r="H255"/>
      <c r="J255"/>
      <c r="L255" s="17"/>
      <c r="AA255"/>
      <c r="AD255"/>
      <c r="AE255"/>
    </row>
    <row r="256" spans="1:31">
      <c r="A256"/>
      <c r="B256"/>
      <c r="C256"/>
      <c r="D256"/>
      <c r="E256"/>
      <c r="F256"/>
      <c r="G256"/>
      <c r="H256"/>
      <c r="J256"/>
      <c r="L256" s="17"/>
      <c r="AA256"/>
      <c r="AD256"/>
      <c r="AE256"/>
    </row>
    <row r="257" spans="1:31">
      <c r="A257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>
      <c r="A258"/>
      <c r="B258"/>
      <c r="C258"/>
      <c r="D258"/>
      <c r="E258"/>
      <c r="F258"/>
      <c r="G258"/>
      <c r="H258"/>
      <c r="J258"/>
      <c r="L258" s="17"/>
      <c r="AA258"/>
      <c r="AD258"/>
      <c r="AE258"/>
    </row>
    <row r="259" spans="1:31">
      <c r="A259"/>
      <c r="B259"/>
      <c r="C259"/>
      <c r="D259"/>
      <c r="E259"/>
      <c r="F259"/>
      <c r="G259"/>
      <c r="H259"/>
      <c r="J259"/>
      <c r="L259" s="17"/>
      <c r="AA259"/>
      <c r="AD259"/>
      <c r="AE259"/>
    </row>
    <row r="260" spans="1:31">
      <c r="A260"/>
      <c r="B260"/>
      <c r="C260"/>
      <c r="D260"/>
      <c r="E260"/>
      <c r="F260"/>
      <c r="G260"/>
      <c r="H260"/>
      <c r="J260"/>
      <c r="L260" s="17"/>
      <c r="AA260"/>
      <c r="AD260"/>
      <c r="AE260"/>
    </row>
    <row r="261" spans="1:31">
      <c r="A261"/>
      <c r="B261"/>
      <c r="C261"/>
      <c r="D261"/>
      <c r="E261"/>
      <c r="F261"/>
      <c r="G261"/>
      <c r="H261"/>
      <c r="J261"/>
      <c r="L261" s="17"/>
      <c r="AA261"/>
      <c r="AD261"/>
      <c r="AE261"/>
    </row>
    <row r="262" spans="1:31">
      <c r="A262"/>
      <c r="B262"/>
      <c r="C262"/>
      <c r="D262"/>
      <c r="E262"/>
      <c r="F262"/>
      <c r="G262"/>
      <c r="H262"/>
      <c r="J262"/>
      <c r="L262" s="17"/>
      <c r="AA262"/>
      <c r="AD262"/>
      <c r="AE262"/>
    </row>
    <row r="263" spans="1:31">
      <c r="A263"/>
      <c r="B263"/>
      <c r="C263"/>
      <c r="D263"/>
      <c r="E263"/>
      <c r="F263"/>
      <c r="G263"/>
      <c r="H263"/>
      <c r="J263"/>
      <c r="L263" s="17"/>
      <c r="AA263"/>
      <c r="AD263"/>
      <c r="AE263"/>
    </row>
    <row r="264" spans="1:31">
      <c r="A264"/>
      <c r="B264"/>
      <c r="C264"/>
      <c r="D264"/>
      <c r="E264"/>
      <c r="F264"/>
      <c r="G264"/>
      <c r="H264"/>
      <c r="J264"/>
      <c r="L264" s="17"/>
      <c r="AA264"/>
      <c r="AD264"/>
      <c r="AE264"/>
    </row>
    <row r="265" spans="1:31">
      <c r="A265"/>
      <c r="B265"/>
      <c r="C265"/>
      <c r="D265"/>
      <c r="E265"/>
      <c r="F265"/>
      <c r="G265"/>
      <c r="H265"/>
      <c r="J265"/>
      <c r="L265" s="17"/>
      <c r="AA265"/>
      <c r="AD265"/>
      <c r="AE265"/>
    </row>
    <row r="266" spans="1:31">
      <c r="A266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>
      <c r="A267"/>
      <c r="B267"/>
      <c r="C267"/>
      <c r="D267"/>
      <c r="E267"/>
      <c r="F267"/>
      <c r="G267"/>
      <c r="H267"/>
      <c r="J267"/>
      <c r="L267" s="17"/>
      <c r="AA267"/>
      <c r="AD267"/>
      <c r="AE267"/>
    </row>
    <row r="268" spans="1:31">
      <c r="A268"/>
      <c r="B268"/>
      <c r="C268"/>
      <c r="D268"/>
      <c r="E268"/>
      <c r="F268"/>
      <c r="G268"/>
      <c r="H268"/>
      <c r="J268"/>
      <c r="L268" s="17"/>
      <c r="AA268"/>
      <c r="AD268"/>
      <c r="AE268"/>
    </row>
    <row r="269" spans="1:31">
      <c r="A269"/>
      <c r="B269"/>
      <c r="C269"/>
      <c r="D269"/>
      <c r="E269"/>
      <c r="F269"/>
      <c r="G269"/>
      <c r="H269"/>
      <c r="J269"/>
      <c r="L269" s="17"/>
      <c r="AA269"/>
      <c r="AD269"/>
      <c r="AE269"/>
    </row>
    <row r="270" spans="1:31">
      <c r="A270"/>
      <c r="B270"/>
      <c r="C270"/>
      <c r="D270"/>
      <c r="E270"/>
      <c r="F270"/>
      <c r="G270"/>
      <c r="H270"/>
      <c r="J270"/>
      <c r="L270" s="17"/>
      <c r="AA270"/>
      <c r="AD270"/>
      <c r="AE270"/>
    </row>
    <row r="271" spans="1:31">
      <c r="A271"/>
      <c r="B271"/>
      <c r="C271"/>
      <c r="D271"/>
      <c r="E271"/>
      <c r="F271"/>
      <c r="G271"/>
      <c r="H271"/>
      <c r="J271"/>
      <c r="L271" s="17"/>
      <c r="AA271"/>
      <c r="AD271"/>
      <c r="AE271"/>
    </row>
    <row r="272" spans="1:31">
      <c r="A272"/>
      <c r="B272"/>
      <c r="C272"/>
      <c r="D272"/>
      <c r="E272"/>
      <c r="F272"/>
      <c r="G272"/>
      <c r="H272"/>
      <c r="J272"/>
      <c r="L272" s="17"/>
      <c r="AA272"/>
      <c r="AD272"/>
      <c r="AE272"/>
    </row>
    <row r="273" spans="1:31">
      <c r="A273"/>
      <c r="B273"/>
      <c r="C273"/>
      <c r="D273"/>
      <c r="E273"/>
      <c r="F273"/>
      <c r="G273"/>
      <c r="H273"/>
      <c r="J273"/>
      <c r="L273" s="17"/>
      <c r="AA273"/>
      <c r="AD273"/>
      <c r="AE273"/>
    </row>
    <row r="274" spans="1:31">
      <c r="A274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>
      <c r="A276"/>
      <c r="B276"/>
      <c r="C276"/>
      <c r="D276"/>
      <c r="E276"/>
      <c r="F276"/>
      <c r="G276"/>
      <c r="H276"/>
      <c r="J276"/>
      <c r="L276" s="17"/>
      <c r="AA276"/>
      <c r="AD276"/>
      <c r="AE276"/>
    </row>
    <row r="277" spans="1:31">
      <c r="A277"/>
      <c r="B277"/>
      <c r="C277"/>
      <c r="D277"/>
      <c r="E277"/>
      <c r="F277"/>
      <c r="G277"/>
      <c r="H277"/>
      <c r="J277"/>
      <c r="L277" s="17"/>
      <c r="AA277"/>
      <c r="AD277"/>
      <c r="AE277"/>
    </row>
    <row r="278" spans="1:31">
      <c r="A278"/>
      <c r="B278"/>
      <c r="C278"/>
      <c r="D278"/>
      <c r="E278"/>
      <c r="F278"/>
      <c r="G278"/>
      <c r="H278"/>
      <c r="J278"/>
      <c r="L278" s="17"/>
      <c r="AA278"/>
      <c r="AD278"/>
      <c r="AE278"/>
    </row>
    <row r="279" spans="1:31">
      <c r="A279"/>
      <c r="B279"/>
      <c r="C279"/>
      <c r="D279"/>
      <c r="E279"/>
      <c r="F279"/>
      <c r="G279"/>
      <c r="H279"/>
      <c r="J279"/>
      <c r="L279" s="17"/>
      <c r="AA279"/>
      <c r="AD279"/>
      <c r="AE279"/>
    </row>
    <row r="280" spans="1:31">
      <c r="A280"/>
      <c r="B280"/>
      <c r="C280"/>
      <c r="D280"/>
      <c r="E280"/>
      <c r="F280"/>
      <c r="G280"/>
      <c r="H280"/>
      <c r="J280"/>
      <c r="L280" s="17"/>
      <c r="AA280"/>
      <c r="AD280"/>
      <c r="AE280"/>
    </row>
    <row r="281" spans="1:31">
      <c r="A281"/>
      <c r="B281"/>
      <c r="C281"/>
      <c r="D281"/>
      <c r="E281"/>
      <c r="F281"/>
      <c r="G281"/>
      <c r="H281"/>
      <c r="J281"/>
      <c r="L281" s="17"/>
      <c r="AA281"/>
      <c r="AD281"/>
      <c r="AE281"/>
    </row>
    <row r="282" spans="1:31">
      <c r="A282"/>
      <c r="B282"/>
      <c r="C282"/>
      <c r="D282"/>
      <c r="E282"/>
      <c r="F282"/>
      <c r="G282"/>
      <c r="H282"/>
      <c r="J282"/>
      <c r="L282" s="17"/>
      <c r="AA282"/>
      <c r="AD282"/>
      <c r="AE282"/>
    </row>
    <row r="283" spans="1:31">
      <c r="A283"/>
      <c r="B283"/>
      <c r="C283"/>
      <c r="D283"/>
      <c r="E283"/>
      <c r="F283"/>
      <c r="G283"/>
      <c r="H283"/>
      <c r="J283"/>
      <c r="L283" s="17"/>
      <c r="AA283"/>
      <c r="AD283"/>
      <c r="AE283"/>
    </row>
    <row r="284" spans="1:31">
      <c r="A284"/>
      <c r="B284"/>
      <c r="C284"/>
      <c r="D284"/>
      <c r="E284"/>
      <c r="F284"/>
      <c r="G284"/>
      <c r="H284"/>
      <c r="J284"/>
      <c r="L284" s="17"/>
      <c r="AA284"/>
      <c r="AD284"/>
      <c r="AE284"/>
    </row>
    <row r="285" spans="1:31">
      <c r="A285"/>
      <c r="B285"/>
      <c r="C285"/>
      <c r="D285"/>
      <c r="E285"/>
      <c r="F285"/>
      <c r="G285"/>
      <c r="H285"/>
      <c r="J285"/>
      <c r="L285" s="17"/>
      <c r="AA285"/>
      <c r="AD285"/>
      <c r="AE285"/>
    </row>
    <row r="286" spans="1:31">
      <c r="A286"/>
      <c r="B286"/>
      <c r="C286"/>
      <c r="D286"/>
      <c r="E286"/>
      <c r="F286"/>
      <c r="G286"/>
      <c r="H286"/>
      <c r="J286"/>
      <c r="L286" s="17"/>
      <c r="AA286"/>
      <c r="AD286"/>
      <c r="AE286"/>
    </row>
    <row r="287" spans="1:31">
      <c r="A287"/>
      <c r="B287"/>
      <c r="C287"/>
      <c r="D287"/>
      <c r="E287"/>
      <c r="F287"/>
      <c r="G287"/>
      <c r="H287"/>
      <c r="J287"/>
      <c r="L287" s="17"/>
      <c r="AA287"/>
      <c r="AD287"/>
      <c r="AE287"/>
    </row>
    <row r="288" spans="1:31">
      <c r="A288"/>
      <c r="B288"/>
      <c r="C288"/>
      <c r="D288"/>
      <c r="E288"/>
      <c r="F288"/>
      <c r="G288"/>
      <c r="H288"/>
      <c r="J288"/>
      <c r="L288" s="17"/>
      <c r="AA288"/>
      <c r="AD288"/>
      <c r="AE288"/>
    </row>
    <row r="289" spans="1:31">
      <c r="A289"/>
      <c r="B289"/>
      <c r="C289"/>
      <c r="D289"/>
      <c r="E289"/>
      <c r="F289"/>
      <c r="G289"/>
      <c r="H289"/>
      <c r="J289"/>
      <c r="L289" s="17"/>
      <c r="AA289"/>
      <c r="AD289"/>
      <c r="AE289"/>
    </row>
    <row r="290" spans="1:31">
      <c r="A290"/>
      <c r="B290"/>
      <c r="C290"/>
      <c r="D290"/>
      <c r="E290"/>
      <c r="F290"/>
      <c r="G290"/>
      <c r="H290"/>
      <c r="J290"/>
      <c r="L290" s="17"/>
      <c r="AA290"/>
      <c r="AD290"/>
      <c r="AE290"/>
    </row>
    <row r="291" spans="1:31">
      <c r="A291"/>
      <c r="B291"/>
      <c r="C291"/>
      <c r="D291"/>
      <c r="E291"/>
      <c r="F291"/>
      <c r="G291"/>
      <c r="H291"/>
      <c r="J291"/>
      <c r="L291" s="17"/>
      <c r="AA291"/>
      <c r="AD291"/>
      <c r="AE291"/>
    </row>
    <row r="292" spans="1:31">
      <c r="A292"/>
      <c r="B292"/>
      <c r="C292"/>
      <c r="D292"/>
      <c r="E292"/>
      <c r="F292"/>
      <c r="G292"/>
      <c r="H292"/>
      <c r="J292"/>
      <c r="L292" s="17"/>
      <c r="AA292"/>
      <c r="AD292"/>
      <c r="AE292"/>
    </row>
    <row r="293" spans="1:31">
      <c r="A293"/>
      <c r="B293"/>
      <c r="C293"/>
      <c r="D293"/>
      <c r="E293"/>
      <c r="F293"/>
      <c r="G293"/>
      <c r="H293"/>
      <c r="J293"/>
      <c r="L293" s="17"/>
      <c r="AA293"/>
      <c r="AD293"/>
      <c r="AE293"/>
    </row>
    <row r="294" spans="1:31">
      <c r="A294"/>
      <c r="B294"/>
      <c r="C294"/>
      <c r="D294"/>
      <c r="E294"/>
      <c r="F294"/>
      <c r="G294"/>
      <c r="H294"/>
      <c r="J294"/>
      <c r="L294" s="17"/>
      <c r="AA294"/>
      <c r="AD294"/>
      <c r="AE294"/>
    </row>
    <row r="295" spans="1:31">
      <c r="A295"/>
      <c r="B295"/>
      <c r="C295"/>
      <c r="D295"/>
      <c r="E295"/>
      <c r="F295"/>
      <c r="G295"/>
      <c r="H295"/>
      <c r="J295"/>
      <c r="L295" s="17"/>
      <c r="AA295"/>
      <c r="AD295"/>
      <c r="AE295"/>
    </row>
  </sheetData>
  <mergeCells count="9">
    <mergeCell ref="K1:K2"/>
    <mergeCell ref="L1:L2"/>
    <mergeCell ref="K7:L7"/>
    <mergeCell ref="M7:N7"/>
    <mergeCell ref="O7:P7"/>
    <mergeCell ref="Q7:R7"/>
    <mergeCell ref="S7:T7"/>
    <mergeCell ref="B7:C8"/>
    <mergeCell ref="A7:A8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AW607"/>
  <sheetViews>
    <sheetView workbookViewId="0">
      <pane xSplit="2" ySplit="7" topLeftCell="V150" activePane="bottomRight" state="frozen"/>
      <selection activeCell="Q459" sqref="Q459"/>
      <selection pane="topRight" activeCell="Q459" sqref="Q459"/>
      <selection pane="bottomLeft" activeCell="Q459" sqref="Q459"/>
      <selection pane="bottomRight" activeCell="U151" sqref="U151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42107</v>
      </c>
      <c r="K2" s="141">
        <f>U8</f>
        <v>0</v>
      </c>
      <c r="L2" s="39"/>
      <c r="M2" s="142">
        <f>V8</f>
        <v>0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MAX(A8:A833)</f>
        <v>42472</v>
      </c>
      <c r="K3" s="12">
        <f>VLOOKUP(MAX(A8:A833),A8:AF833,21,TRUE)</f>
        <v>0</v>
      </c>
      <c r="L3" s="39"/>
      <c r="M3" s="2">
        <f>VLOOKUP(MAX(A8:A833),A8:AG833,22,TRUE)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'JamesM-SESSION'!A9</f>
        <v>42107</v>
      </c>
      <c r="B8" t="s">
        <v>84</v>
      </c>
      <c r="C8" s="132">
        <f>MAX(C9:C13)</f>
        <v>60</v>
      </c>
      <c r="D8" s="50">
        <f t="array" ref="D8">MAX(IF(C9:C13=C8,D9:D13))</f>
        <v>10</v>
      </c>
      <c r="E8" s="131">
        <f>MAX(E9:E13)</f>
        <v>40</v>
      </c>
      <c r="F8" s="132">
        <f t="array" ref="F8">MAX(IF(E9:E13=E8,F9:F13))</f>
        <v>12</v>
      </c>
      <c r="G8" s="131" t="e">
        <f>MAX(G9:G13)</f>
        <v>#N/A</v>
      </c>
      <c r="H8" s="132" t="e">
        <f t="array" ref="H8">MAX(IF(G9:G13=G8,H9:H13))</f>
        <v>#N/A</v>
      </c>
      <c r="I8" s="131">
        <f>MAX(I9:I13)</f>
        <v>20</v>
      </c>
      <c r="J8" s="132">
        <f t="array" ref="J8">MAX(IF(I9:I13=I8,J9:J13))</f>
        <v>12</v>
      </c>
      <c r="K8" s="131" t="e">
        <f>MAX(K9:K13)</f>
        <v>#N/A</v>
      </c>
      <c r="L8" s="132" t="e">
        <f t="array" ref="L8">MAX(IF(K9:K13=K8,L9:L13))</f>
        <v>#N/A</v>
      </c>
      <c r="M8" s="131">
        <f>MAX(M9:M13)</f>
        <v>40</v>
      </c>
      <c r="N8" s="132">
        <f t="array" ref="N8">MAX(IF(M9:M13=M8,N9:N13))</f>
        <v>12</v>
      </c>
      <c r="O8" s="151">
        <f>IF($A$8='JamesM-SESSION'!$A$9,INDEX('JamesM-SESSION'!$K$9:$T$41, MATCH("*1k Row*",'JamesM-SESSION'!$B$9:$B$15,0), MATCH("*1st*",'JamesM-SESSION'!$K$7:$T$7,0)),"")</f>
        <v>2.685185185185185E-3</v>
      </c>
      <c r="P8" s="151" t="e">
        <f>IF($A$8='JamesM-SESSION'!$A$9,INDEX('JamesM-SESSION'!$K$9:$T$41, MATCH("*HIIT*",'JamesM-SESSION'!$B$9:$B$15,0), MATCH("*1st*",'JamesM-SESSION'!$K$7:$T$7,0)),"")</f>
        <v>#N/A</v>
      </c>
      <c r="Q8" s="10" t="e">
        <f>INDEX('JamesM-SESSION'!$L$9:$U$41, MATCH("*HIIT*",'JamesM-SESSION'!$B$9:$B$15,0), MATCH("*1st*",'JamesM-SESSION'!$K$7:$T$7,0))</f>
        <v>#N/A</v>
      </c>
      <c r="R8" s="10">
        <f>'JamesM-SESSION'!U9</f>
        <v>0</v>
      </c>
      <c r="U8" s="8">
        <f>'JamesM-SESSION'!A10</f>
        <v>0</v>
      </c>
      <c r="V8" s="8">
        <f>'JamesM-SESSION'!A11</f>
        <v>0</v>
      </c>
      <c r="AM8" s="51"/>
    </row>
    <row r="9" spans="1:40">
      <c r="B9" t="s">
        <v>3</v>
      </c>
      <c r="C9" s="132">
        <f>IF($A8='JamesM-SESSION'!$A9,INDEX('JamesM-SESSION'!$K9:$T41, MATCH("*Squat*",'JamesM-SESSION'!$B$9:$B$15,0), MATCH("*1st*",'JamesM-SESSION'!$K$7:$T$7,0)),"")</f>
        <v>40</v>
      </c>
      <c r="D9" s="50">
        <f>INDEX('JamesM-SESSION'!$L$9:$U$41, MATCH("*Squat*",'JamesM-SESSION'!$B$9:$B$15,0), MATCH("*1st*",'JamesM-SESSION'!$K$7:$T$7,0))</f>
        <v>10</v>
      </c>
      <c r="E9" s="112">
        <f>IF($A$8='JamesM-SESSION'!$A$9,INDEX('JamesM-SESSION'!$K$9:$T$41, MATCH("*Deadlift*",'JamesM-SESSION'!$B$9:$B$15,0), MATCH("*1st*",'JamesM-SESSION'!$K$7:$T$7,0)),"")</f>
        <v>20</v>
      </c>
      <c r="F9" s="112">
        <f>INDEX('JamesM-SESSION'!$L$9:$U$41, MATCH("*Deadlift*",'JamesM-SESSION'!$B$9:$B$15,0), MATCH("*1st*",'JamesM-SESSION'!$K$7:$T$7,0))</f>
        <v>12</v>
      </c>
      <c r="G9" s="112" t="e">
        <f>IF($A$8='JamesM-SESSION'!$A$9,INDEX('JamesM-SESSION'!$K$9:$T$41, MATCH("*Bench Press*",'JamesM-SESSION'!$B$9:$B$15,0), MATCH("*1st*",'JamesM-SESSION'!$K$7:$T$7,0)),"")</f>
        <v>#N/A</v>
      </c>
      <c r="H9" s="112" t="e">
        <f>INDEX('JamesM-SESSION'!$L$9:$U$41, MATCH("*Bench Press*",'JamesM-SESSION'!$B$9:$B$15,0), MATCH("*1st*",'JamesM-SESSION'!$K$7:$T$7,0))</f>
        <v>#N/A</v>
      </c>
      <c r="I9" s="118">
        <f>IF($A$8='JamesM-SESSION'!$A$9,INDEX('JamesM-SESSION'!$K$9:$T$41, MATCH("*Military*",'JamesM-SESSION'!$B$9:$B$15,0), MATCH("*1st*",'JamesM-SESSION'!$K$7:$T$7,0)),"")</f>
        <v>20</v>
      </c>
      <c r="J9" s="52">
        <f>INDEX('JamesM-SESSION'!$L$9:$U$41, MATCH("*Military*",'JamesM-SESSION'!$B$9:$B$15,0), MATCH("*1st*",'JamesM-SESSION'!$K$7:$T$7,0))</f>
        <v>12</v>
      </c>
      <c r="K9" s="112" t="e">
        <f>IF($A$8='JamesM-SESSION'!$A$9,INDEX('JamesM-SESSION'!$K$9:$T$41, MATCH("*Clean *",'JamesM-SESSION'!$B$9:$B$15,0), MATCH("*1st*",'JamesM-SESSION'!$K$7:$T$7,0)),"")</f>
        <v>#N/A</v>
      </c>
      <c r="L9" s="112" t="e">
        <f>INDEX('JamesM-SESSION'!$L$9:$U$41, MATCH("*Clean *",'JamesM-SESSION'!$B$9:$B$15,0), MATCH("*1st*",'JamesM-SESSION'!$K$7:$T$7,0))</f>
        <v>#N/A</v>
      </c>
      <c r="M9" s="112">
        <f>IF($A$8='JamesM-SESSION'!$A$9,INDEX('JamesM-SESSION'!$K$9:$T$41, MATCH("*Lat Pulldown*",'JamesM-SESSION'!$B$9:$B$15,0), MATCH("*1st*",'JamesM-SESSION'!$K$7:$T$7,0)),"")</f>
        <v>40</v>
      </c>
      <c r="N9" s="112">
        <f>INDEX('JamesM-SESSION'!$L$9:$U$41, MATCH("*Lat Pulldown*",'JamesM-SESSION'!$B$9:$B$15,0), MATCH("*1st*",'JamesM-SESSION'!$K$7:$T$7,0))</f>
        <v>12</v>
      </c>
      <c r="O9" s="151"/>
      <c r="P9" s="151"/>
    </row>
    <row r="10" spans="1:40">
      <c r="B10" t="s">
        <v>4</v>
      </c>
      <c r="C10" s="132">
        <f>IF($A$8='JamesM-SESSION'!$A$9,INDEX('JamesM-SESSION'!$K$9:$T$41, MATCH("*Squat*",'JamesM-SESSION'!$B$9:$B$15,0), MATCH("*2ND*",'JamesM-SESSION'!$K$7:$T$7,0)),"")</f>
        <v>40</v>
      </c>
      <c r="D10" s="50">
        <f>INDEX('JamesM-SESSION'!$L$9:$U$41, MATCH("*Squat*",'JamesM-SESSION'!$B$9:$B$15,0), MATCH("*2nd*",'JamesM-SESSION'!$K$7:$T$7,0))</f>
        <v>15</v>
      </c>
      <c r="E10" s="112">
        <f>IF($A$8='JamesM-SESSION'!$A$9,INDEX('JamesM-SESSION'!$K$9:$T$41, MATCH("*Deadlift*",'JamesM-SESSION'!$B$9:$B$15,0), MATCH("*2ND*",'JamesM-SESSION'!$K$7:$T$7,0)),"")</f>
        <v>40</v>
      </c>
      <c r="F10" s="112">
        <f>INDEX('JamesM-SESSION'!$L$9:$U$41, MATCH("*Deadlift*",'JamesM-SESSION'!$B$9:$B$15,0), MATCH("*2nd*",'JamesM-SESSION'!$K$7:$T$7,0))</f>
        <v>12</v>
      </c>
      <c r="G10" s="112" t="e">
        <f>IF($A$8='JamesM-SESSION'!$A$9,INDEX('JamesM-SESSION'!$K$9:$T$41, MATCH("*Bench Press*",'JamesM-SESSION'!$B$9:$B$15,0), MATCH("*2ND*",'JamesM-SESSION'!$K$7:$T$7,0)),"")</f>
        <v>#N/A</v>
      </c>
      <c r="H10" s="112" t="e">
        <f>INDEX('JamesM-SESSION'!$L$9:$U$41, MATCH("*Bench Press*",'JamesM-SESSION'!$B$9:$B$15,0), MATCH("*2nd*",'JamesM-SESSION'!$K$7:$T$7,0))</f>
        <v>#N/A</v>
      </c>
      <c r="I10" s="118">
        <f>IF($A$8='JamesM-SESSION'!$A$9,INDEX('JamesM-SESSION'!$K$9:$T$41, MATCH("*Military*",'JamesM-SESSION'!$B$9:$B$15,0), MATCH("*2ND*",'JamesM-SESSION'!$K$7:$T$7,0)),"")</f>
        <v>20</v>
      </c>
      <c r="J10" s="52">
        <f>INDEX('JamesM-SESSION'!$L$9:$U$41, MATCH("*Military*",'JamesM-SESSION'!$B$9:$B$15,0), MATCH("*2nd*",'JamesM-SESSION'!$K$7:$T$7,0))</f>
        <v>12</v>
      </c>
      <c r="K10" s="112" t="e">
        <f>IF($A$8='JamesM-SESSION'!$A$9,INDEX('JamesM-SESSION'!$K$9:$T$41, MATCH("*Clean *",'JamesM-SESSION'!$B$9:$B$15,0), MATCH("*2ND*",'JamesM-SESSION'!$K$7:$T$7,0)),"")</f>
        <v>#N/A</v>
      </c>
      <c r="L10" s="112" t="e">
        <f>INDEX('JamesM-SESSION'!$L$9:$U$41, MATCH("*Clean *",'JamesM-SESSION'!$B$9:$B$15,0), MATCH("*2nd*",'JamesM-SESSION'!$K$7:$T$7,0))</f>
        <v>#N/A</v>
      </c>
      <c r="M10" s="112">
        <f>IF($A$8='JamesM-SESSION'!$A$9,INDEX('JamesM-SESSION'!$K$9:$T$41, MATCH("*Lat Pulldown*",'JamesM-SESSION'!$B$9:$B$15,0), MATCH("*2ND*",'JamesM-SESSION'!$K$7:$T$7,0)),"")</f>
        <v>40</v>
      </c>
      <c r="N10" s="112">
        <f>INDEX('JamesM-SESSION'!$L$9:$U$41, MATCH("*Lat Pulldown*",'JamesM-SESSION'!$B$9:$B$15,0), MATCH("*2nd*",'JamesM-SESSION'!$K$7:$T$7,0))</f>
        <v>10</v>
      </c>
      <c r="O10" s="151"/>
      <c r="P10" s="151"/>
    </row>
    <row r="11" spans="1:40">
      <c r="B11" t="s">
        <v>5</v>
      </c>
      <c r="C11" s="132">
        <f>IF($A$8='JamesM-SESSION'!$A$9,INDEX('JamesM-SESSION'!$K$9:$T$41, MATCH("*Squat*",'JamesM-SESSION'!$B$9:$B$15,0), MATCH("*3rd*",'JamesM-SESSION'!$K$7:$T$7,0)),"")</f>
        <v>60</v>
      </c>
      <c r="D11" s="50">
        <f>INDEX('JamesM-SESSION'!$L$9:$U$41, MATCH("*Squat*",'JamesM-SESSION'!$B$9:$B$15,0), MATCH("*3rd*",'JamesM-SESSION'!$K$7:$T$7,0))</f>
        <v>10</v>
      </c>
      <c r="E11" s="112">
        <f>IF($A$8='JamesM-SESSION'!$A$9,INDEX('JamesM-SESSION'!$K$9:$T$41, MATCH("*Deadlift*",'JamesM-SESSION'!$B$9:$B$15,0), MATCH("*3rd*",'JamesM-SESSION'!$K$7:$T$7,0)),"")</f>
        <v>0</v>
      </c>
      <c r="F11" s="112">
        <f>INDEX('JamesM-SESSION'!$L$9:$U$41, MATCH("*Deadlift*",'JamesM-SESSION'!$B$9:$B$15,0), MATCH("*3rd*",'JamesM-SESSION'!$K$7:$T$7,0))</f>
        <v>0</v>
      </c>
      <c r="G11" s="112" t="e">
        <f>IF($A$8='JamesM-SESSION'!$A$9,INDEX('JamesM-SESSION'!$K$9:$T$41, MATCH("*Bench Press*",'JamesM-SESSION'!$B$9:$B$15,0), MATCH("*3rd*",'JamesM-SESSION'!$K$7:$T$7,0)),"")</f>
        <v>#N/A</v>
      </c>
      <c r="H11" s="112" t="e">
        <f>INDEX('JamesM-SESSION'!$L$9:$U$41, MATCH("*Bench Press*",'JamesM-SESSION'!$B$9:$B$15,0), MATCH("*3rd*",'JamesM-SESSION'!$K$7:$T$7,0))</f>
        <v>#N/A</v>
      </c>
      <c r="I11" s="118">
        <f>IF($A$8='JamesM-SESSION'!$A$9,INDEX('JamesM-SESSION'!$K$9:$T$41, MATCH("*Military*",'JamesM-SESSION'!$B$9:$B$15,0), MATCH("*3rd*",'JamesM-SESSION'!$K$7:$T$7,0)),"")</f>
        <v>20</v>
      </c>
      <c r="J11" s="52">
        <f>INDEX('JamesM-SESSION'!$L$9:$U$41, MATCH("*Military*",'JamesM-SESSION'!$B$9:$B$15,0), MATCH("*3rd*",'JamesM-SESSION'!$K$7:$T$7,0))</f>
        <v>12</v>
      </c>
      <c r="K11" s="112" t="e">
        <f>IF($A$8='JamesM-SESSION'!$A$9,INDEX('JamesM-SESSION'!$K$9:$T$41, MATCH("*Clean *",'JamesM-SESSION'!$B$9:$B$15,0), MATCH("*3rd*",'JamesM-SESSION'!$K$7:$T$7,0)),"")</f>
        <v>#N/A</v>
      </c>
      <c r="L11" s="112" t="e">
        <f>INDEX('JamesM-SESSION'!$L$9:$U$41, MATCH("*Clean *",'JamesM-SESSION'!$B$9:$B$15,0), MATCH("*3rd*",'JamesM-SESSION'!$K$7:$T$7,0))</f>
        <v>#N/A</v>
      </c>
      <c r="M11" s="112">
        <f>IF($A$8='JamesM-SESSION'!$A$9,INDEX('JamesM-SESSION'!$K$9:$T$41, MATCH("*Lat Pulldown*",'JamesM-SESSION'!$B$9:$B$15,0), MATCH("*3rd*",'JamesM-SESSION'!$K$7:$T$7,0)),"")</f>
        <v>30</v>
      </c>
      <c r="N11" s="112">
        <f>INDEX('JamesM-SESSION'!$L$9:$U$41, MATCH("*Lat Pulldown*",'JamesM-SESSION'!$B$9:$B$15,0), MATCH("*3rd*",'JamesM-SESSION'!$K$7:$T$7,0))</f>
        <v>10</v>
      </c>
      <c r="O11" s="151"/>
      <c r="P11" s="151"/>
    </row>
    <row r="12" spans="1:40">
      <c r="B12" t="s">
        <v>6</v>
      </c>
      <c r="C12" s="132">
        <f>IF($A$8='JamesM-SESSION'!$A$9,INDEX('JamesM-SESSION'!$K$9:$T$41, MATCH("*Squat*",'JamesM-SESSION'!$B$9:$B$15,0), MATCH("*4th*",'JamesM-SESSION'!$K$7:$T$7,0)),"")</f>
        <v>0</v>
      </c>
      <c r="D12" s="50">
        <f>INDEX('JamesM-SESSION'!$L$9:$U$41, MATCH("*Squat*",'JamesM-SESSION'!$B$9:$B$15,0), MATCH("*4th*",'JamesM-SESSION'!$K$7:$T$7,0))</f>
        <v>0</v>
      </c>
      <c r="E12" s="112">
        <f>IF($A$8='JamesM-SESSION'!$A$9,INDEX('JamesM-SESSION'!$K$9:$T$41, MATCH("*Deadlift*",'JamesM-SESSION'!$B$9:$B$15,0), MATCH("*4th*",'JamesM-SESSION'!$K$7:$T$7,0)),"")</f>
        <v>0</v>
      </c>
      <c r="F12" s="112">
        <f>INDEX('JamesM-SESSION'!$L$9:$U$41, MATCH("*Deadlift*",'JamesM-SESSION'!$B$9:$B$15,0), MATCH("*4th*",'JamesM-SESSION'!$K$7:$T$7,0))</f>
        <v>0</v>
      </c>
      <c r="G12" s="112" t="e">
        <f>IF($A$8='JamesM-SESSION'!$A$9,INDEX('JamesM-SESSION'!$K$9:$T$41, MATCH("*Bench Press*",'JamesM-SESSION'!$B$9:$B$15,0), MATCH("*4th*",'JamesM-SESSION'!$K$7:$T$7,0)),"")</f>
        <v>#N/A</v>
      </c>
      <c r="H12" s="112" t="e">
        <f>INDEX('JamesM-SESSION'!$L$9:$U$41, MATCH("*Bench Press*",'JamesM-SESSION'!$B$9:$B$15,0), MATCH("*4th*",'JamesM-SESSION'!$K$7:$T$7,0))</f>
        <v>#N/A</v>
      </c>
      <c r="I12" s="118">
        <f>IF($A$8='JamesM-SESSION'!$A$9,INDEX('JamesM-SESSION'!$K$9:$T$41, MATCH("*Military*",'JamesM-SESSION'!$B$9:$B$15,0), MATCH("*4th*",'JamesM-SESSION'!$K$7:$T$7,0)),"")</f>
        <v>0</v>
      </c>
      <c r="J12" s="52">
        <f>INDEX('JamesM-SESSION'!$L$9:$U$41, MATCH("*Military*",'JamesM-SESSION'!$B$9:$B$15,0), MATCH("*4th*",'JamesM-SESSION'!$K$7:$T$7,0))</f>
        <v>0</v>
      </c>
      <c r="K12" s="112" t="e">
        <f>IF($A$8='JamesM-SESSION'!$A$9,INDEX('JamesM-SESSION'!$K$9:$T$41, MATCH("*Clean *",'JamesM-SESSION'!$B$9:$B$15,0), MATCH("*4th*",'JamesM-SESSION'!$K$7:$T$7,0)),"")</f>
        <v>#N/A</v>
      </c>
      <c r="L12" s="112" t="e">
        <f>INDEX('JamesM-SESSION'!$L$9:$U$41, MATCH("*Clean *",'JamesM-SESSION'!$B$9:$B$15,0), MATCH("*4th*",'JamesM-SESSION'!$K$7:$T$7,0))</f>
        <v>#N/A</v>
      </c>
      <c r="M12" s="112">
        <f>IF($A$8='JamesM-SESSION'!$A$9,INDEX('JamesM-SESSION'!$K$9:$T$41, MATCH("*Lat Pulldown*",'JamesM-SESSION'!$B$9:$B$15,0), MATCH("*4th*",'JamesM-SESSION'!$K$7:$T$7,0)),"")</f>
        <v>0</v>
      </c>
      <c r="N12" s="112">
        <f>INDEX('JamesM-SESSION'!$L$9:$U$41, MATCH("*Lat Pulldown*",'JamesM-SESSION'!$B$9:$B$15,0), MATCH("*4th*",'JamesM-SESSION'!$K$7:$T$7,0))</f>
        <v>0</v>
      </c>
      <c r="O12" s="151"/>
      <c r="P12" s="151"/>
    </row>
    <row r="13" spans="1:40">
      <c r="B13" t="s">
        <v>7</v>
      </c>
      <c r="C13" s="132">
        <f>IF($A$8='JamesM-SESSION'!$A$9,INDEX('JamesM-SESSION'!$K$9:$T$41, MATCH("*Squat*",'JamesM-SESSION'!$B$9:$B$15,0), MATCH("*5th*",'JamesM-SESSION'!$K$7:$T$7,0)),"")</f>
        <v>0</v>
      </c>
      <c r="D13" s="50">
        <f>INDEX('JamesM-SESSION'!$L$9:$U$41, MATCH("*Squat*",'JamesM-SESSION'!$B$9:$B$15,0), MATCH("*5th*",'JamesM-SESSION'!$K$7:$T$7,0))</f>
        <v>0</v>
      </c>
      <c r="E13" s="112">
        <f>IF($A$8='JamesM-SESSION'!$A$9,INDEX('JamesM-SESSION'!$K$9:$T$41, MATCH("*Deadlift*",'JamesM-SESSION'!$B$9:$B$15,0), MATCH("*5th*",'JamesM-SESSION'!$K$7:$T$7,0)),"")</f>
        <v>0</v>
      </c>
      <c r="F13" s="112">
        <f>INDEX('JamesM-SESSION'!$L$9:$U$41, MATCH("*Deadlift*",'JamesM-SESSION'!$B$9:$B$15,0), MATCH("*5th*",'JamesM-SESSION'!$K$7:$T$7,0))</f>
        <v>0</v>
      </c>
      <c r="G13" s="112" t="e">
        <f>IF($A$8='JamesM-SESSION'!$A$9,INDEX('JamesM-SESSION'!$K$9:$T$41, MATCH("*Bench Press*",'JamesM-SESSION'!$B$9:$B$15,0), MATCH("*5th*",'JamesM-SESSION'!$K$7:$T$7,0)),"")</f>
        <v>#N/A</v>
      </c>
      <c r="H13" s="112" t="e">
        <f>INDEX('JamesM-SESSION'!$L$9:$U$41, MATCH("*Bench Press*",'JamesM-SESSION'!$B$9:$B$15,0), MATCH("*5th*",'JamesM-SESSION'!$K$7:$T$7,0))</f>
        <v>#N/A</v>
      </c>
      <c r="I13" s="118">
        <f>IF($A$8='JamesM-SESSION'!$A$9,INDEX('JamesM-SESSION'!$K$9:$T$41, MATCH("*Military*",'JamesM-SESSION'!$B$9:$B$15,0), MATCH("*5th*",'JamesM-SESSION'!$K$7:$T$7,0)),"")</f>
        <v>0</v>
      </c>
      <c r="J13" s="52">
        <f>INDEX('JamesM-SESSION'!$L$9:$U$41, MATCH("*Military*",'JamesM-SESSION'!$B$9:$B$15,0), MATCH("*5th*",'JamesM-SESSION'!$K$7:$T$7,0))</f>
        <v>0</v>
      </c>
      <c r="K13" s="112" t="e">
        <f>IF($A$8='JamesM-SESSION'!$A$9,INDEX('JamesM-SESSION'!$K$9:$T$41, MATCH("*Clean *",'JamesM-SESSION'!$B$9:$B$15,0), MATCH("*5th*",'JamesM-SESSION'!$K$7:$T$7,0)),"")</f>
        <v>#N/A</v>
      </c>
      <c r="L13" s="112" t="e">
        <f>INDEX('JamesM-SESSION'!$L$9:$U$41, MATCH("*Clean *",'JamesM-SESSION'!$B$9:$B$15,0), MATCH("*5th*",'JamesM-SESSION'!$K$7:$T$7,0))</f>
        <v>#N/A</v>
      </c>
      <c r="M13" s="112">
        <f>IF($A$8='JamesM-SESSION'!$A$9,INDEX('JamesM-SESSION'!$K$9:$T$41, MATCH("*Lat Pulldown*",'JamesM-SESSION'!$B$9:$B$15,0), MATCH("*5th*",'JamesM-SESSION'!$K$7:$T$7,0)),"")</f>
        <v>0</v>
      </c>
      <c r="N13" s="112">
        <f>INDEX('JamesM-SESSION'!$L$9:$U$41, MATCH("*Lat Pulldown*",'JamesM-SESSION'!$B$9:$B$15,0), MATCH("*5th*",'JamesM-SESSION'!$K$7:$T$7,0))</f>
        <v>0</v>
      </c>
      <c r="O13" s="174"/>
      <c r="P13" s="151"/>
    </row>
    <row r="14" spans="1:40">
      <c r="A14" s="129">
        <f>'JamesM-SESSION'!A17</f>
        <v>42114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 t="e">
        <f>MAX(E15:E19)</f>
        <v>#N/A</v>
      </c>
      <c r="F14" s="140" t="e">
        <f t="array" ref="F14">MAX(IF(E15:E19=E14,F15:F19))</f>
        <v>#N/A</v>
      </c>
      <c r="G14" s="134" t="e">
        <f>MAX(G15:G19)</f>
        <v>#N/A</v>
      </c>
      <c r="H14" s="140" t="e">
        <f t="array" ref="H14">MAX(IF(G15:G19=G14,H15:H19))</f>
        <v>#N/A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52" t="e">
        <f>IF($A$14='JamesM-SESSION'!$A$17,INDEX('JamesM-SESSION'!$K$17:$T$23, MATCH("*1k Row*",'JamesM-SESSION'!$B$17:$B$23,0), MATCH("*1st*",'JamesM-SESSION'!$K$7:$T$7,0)),"")</f>
        <v>#N/A</v>
      </c>
      <c r="P14" s="152">
        <f>IF($A$14='JamesM-SESSION'!$A$17,INDEX('JamesM-SESSION'!$K$17:$T$23, MATCH("*HIIT*",'JamesM-SESSION'!$B$17:$B$23,0), MATCH("*1st*",'JamesM-SESSION'!$K$7:$T$7,0)),"")</f>
        <v>3.472222222222222E-3</v>
      </c>
      <c r="Q14" s="117">
        <f>INDEX('JamesM-SESSION'!$L$17:$U$23, MATCH("*HIIT*",'JamesM-SESSION'!$B$17:$B$23,0), MATCH("*1st*",'JamesM-SESSION'!$K$7:$T$7,0))</f>
        <v>0</v>
      </c>
      <c r="R14" s="117">
        <f>'JamesM-SESSION'!U17</f>
        <v>0</v>
      </c>
      <c r="S14" s="116"/>
      <c r="T14" s="116"/>
      <c r="U14" s="120">
        <f>IF('JamesM-SESSION'!A18&lt;&gt;"",'JamesM-SESSION'!A18,"")</f>
        <v>84</v>
      </c>
      <c r="V14" s="120">
        <f>IF('JamesM-SESSION'!A19&lt;&gt;"",'JamesM-SESSION'!A19,"")</f>
        <v>28.4</v>
      </c>
      <c r="W14" s="116"/>
      <c r="X14" s="116"/>
      <c r="Y14" s="116"/>
      <c r="Z14" s="116"/>
      <c r="AA14" s="116"/>
      <c r="AB14" s="116"/>
      <c r="AC14" s="116"/>
      <c r="AM14" s="51"/>
    </row>
    <row r="15" spans="1:40">
      <c r="B15" s="11" t="s">
        <v>3</v>
      </c>
      <c r="C15" s="132" t="e">
        <f>IF($A$14='JamesM-SESSION'!$A$17,INDEX('JamesM-SESSION'!$K$17:$T$23, MATCH("*Squat*",'JamesM-SESSION'!$B$17:$B$23,0), MATCH("*1st*",'JamesM-SESSION'!$K$7:$T$7,0)),"")</f>
        <v>#N/A</v>
      </c>
      <c r="D15" s="50" t="e">
        <f>INDEX('JamesM-SESSION'!$L$17:$U$23, MATCH("*Squat*",'JamesM-SESSION'!$B$17:$B$23,0), MATCH("*1ST*",'JamesM-SESSION'!$K$7:$T$7,0))</f>
        <v>#N/A</v>
      </c>
      <c r="E15" s="131" t="e">
        <f>IF($A$14='JamesM-SESSION'!$A$17,INDEX('JamesM-SESSION'!$K$17:$T$23, MATCH("*Deadlift*",'JamesM-SESSION'!$B$17:$B$23,0), MATCH("*1st*",'JamesM-SESSION'!$K$7:$T$7,0)),"")</f>
        <v>#N/A</v>
      </c>
      <c r="F15" s="131" t="e">
        <f>INDEX('JamesM-SESSION'!$L$17:$U$23, MATCH("*Deadlift*",'JamesM-SESSION'!$B$17:$B$23,0), MATCH("*1st*",'JamesM-SESSION'!$K$7:$T$7,0))</f>
        <v>#N/A</v>
      </c>
      <c r="G15" s="131" t="e">
        <f>IF($A$14='JamesM-SESSION'!$A$17,INDEX('JamesM-SESSION'!$K$17:$T$23, MATCH("*Bench Press*",'JamesM-SESSION'!$B$17:$B$23,0), MATCH("*1st*",'JamesM-SESSION'!$K$7:$T$7,0)),"")</f>
        <v>#N/A</v>
      </c>
      <c r="H15" s="131" t="e">
        <f>INDEX('JamesM-SESSION'!$L$17:$U$23, MATCH("*Bench Press*",'JamesM-SESSION'!$B$17:$B$23,0), MATCH("*1st*",'JamesM-SESSION'!$K$7:$T$7,0))</f>
        <v>#N/A</v>
      </c>
      <c r="I15" s="132" t="e">
        <f>IF($A$14='JamesM-SESSION'!$A$17,INDEX('JamesM-SESSION'!$K$17:$T$23, MATCH("*Military*",'JamesM-SESSION'!$B$17:$B$23,0), MATCH("*1st*",'JamesM-SESSION'!$K$7:$T$7,0)),"")</f>
        <v>#N/A</v>
      </c>
      <c r="J15" s="51" t="e">
        <f>INDEX('JamesM-SESSION'!$L$17:$U$23, MATCH("*Military*",'JamesM-SESSION'!$B$17:$B$23,0), MATCH("*1st*",'JamesM-SESSION'!$K$7:$T$7,0))</f>
        <v>#N/A</v>
      </c>
      <c r="K15" s="138" t="e">
        <f>IF($A$14='JamesM-SESSION'!$A$17,INDEX('JamesM-SESSION'!$K$17:$T$23, MATCH("*Clean *",'JamesM-SESSION'!$B$17:$B$23,0), MATCH("*1st*",'JamesM-SESSION'!$K$7:$T$7,0)),"")</f>
        <v>#N/A</v>
      </c>
      <c r="L15" s="51" t="e">
        <f>INDEX('JamesM-SESSION'!$L$17:$U$23, MATCH("*Clean *",'JamesM-SESSION'!$B$17:$B$23,0), MATCH("*1st*",'JamesM-SESSION'!$K$7:$T$7,0))</f>
        <v>#N/A</v>
      </c>
      <c r="M15" s="131" t="e">
        <f>IF($A$14='JamesM-SESSION'!$A$17,INDEX('JamesM-SESSION'!$K$17:$T$23, MATCH("*Lat Pulldown*",'JamesM-SESSION'!$B$17:$B$23,0), MATCH("*1st*",'JamesM-SESSION'!$K$7:$T$7,0)),"")</f>
        <v>#N/A</v>
      </c>
      <c r="N15" s="48" t="e">
        <f>INDEX('JamesM-SESSION'!$L$17:$U$23, MATCH("*Lat Pulldown*",'JamesM-SESSION'!$B$17:$B$23,0), MATCH("*1st*",'JamesM-SESSION'!$K$7:$T$7,0))</f>
        <v>#N/A</v>
      </c>
      <c r="O15" s="151"/>
      <c r="P15" s="151"/>
    </row>
    <row r="16" spans="1:40">
      <c r="B16" t="s">
        <v>4</v>
      </c>
      <c r="C16" s="132" t="e">
        <f>IF($A$14='JamesM-SESSION'!$A$17,INDEX('JamesM-SESSION'!$K$17:$T$23, MATCH("*Squat*",'JamesM-SESSION'!$B$17:$B$23,0), MATCH("*2ND*",'JamesM-SESSION'!$K$7:$T$7,0)),"")</f>
        <v>#N/A</v>
      </c>
      <c r="D16" s="50" t="e">
        <f>INDEX('JamesM-SESSION'!$L$17:$U$41, MATCH("*Squat*",'JamesM-SESSION'!$B$17:$B$23,0), MATCH("*2nd*",'JamesM-SESSION'!$K$7:$T$7,0))</f>
        <v>#N/A</v>
      </c>
      <c r="E16" s="131" t="e">
        <f>IF($A$14='JamesM-SESSION'!$A$17,INDEX('JamesM-SESSION'!$K$17:$T$23, MATCH("*Deadlift*",'JamesM-SESSION'!$B$17:$B$23,0), MATCH("*2ND*",'JamesM-SESSION'!$K$7:$T$7,0)),"")</f>
        <v>#N/A</v>
      </c>
      <c r="F16" s="131" t="e">
        <f>INDEX('JamesM-SESSION'!$L$9:$U$41, MATCH("*Deadlift*",'JamesM-SESSION'!$B$17:$B$23,0), MATCH("*2nd*",'JamesM-SESSION'!$K$7:$T$7,0))</f>
        <v>#N/A</v>
      </c>
      <c r="G16" s="131" t="e">
        <f>IF($A$14='JamesM-SESSION'!$A$17,INDEX('JamesM-SESSION'!$K$17:$T$23, MATCH("*Bench Press*",'JamesM-SESSION'!$B$17:$B$23,0), MATCH("*2ND*",'JamesM-SESSION'!$K$7:$T$7,0)),"")</f>
        <v>#N/A</v>
      </c>
      <c r="H16" s="131" t="e">
        <f>INDEX('JamesM-SESSION'!$L$9:$U$41, MATCH("*Bench Press*",'JamesM-SESSION'!$B$17:$B$23,0), MATCH("*2nd*",'JamesM-SESSION'!$K$7:$T$7,0))</f>
        <v>#N/A</v>
      </c>
      <c r="I16" s="132" t="e">
        <f>IF($A$14='JamesM-SESSION'!$A$17,INDEX('JamesM-SESSION'!$K$17:$T$23, MATCH("*Military*",'JamesM-SESSION'!$B$17:$B$23,0), MATCH("*2ND*",'JamesM-SESSION'!$K$7:$T$7,0)),"")</f>
        <v>#N/A</v>
      </c>
      <c r="J16" s="51" t="e">
        <f>INDEX('JamesM-SESSION'!$L$17:$U$41, MATCH("*Military*",'JamesM-SESSION'!$B$17:$B$23,0), MATCH("*2nd*",'JamesM-SESSION'!$K$7:$T$7,0))</f>
        <v>#N/A</v>
      </c>
      <c r="K16" s="138" t="e">
        <f>IF($A$14='JamesM-SESSION'!$A$17,INDEX('JamesM-SESSION'!$K$17:$T$23, MATCH("*Clean *",'JamesM-SESSION'!$B$17:$B$23,0), MATCH("*2ND*",'JamesM-SESSION'!$K$7:$T$7,0)),"")</f>
        <v>#N/A</v>
      </c>
      <c r="L16" s="51" t="e">
        <f>INDEX('JamesM-SESSION'!$L$17:$U$41, MATCH("*Clean *",'JamesM-SESSION'!$B$17:$B$23,0), MATCH("*2nd*",'JamesM-SESSION'!$K$7:$T$7,0))</f>
        <v>#N/A</v>
      </c>
      <c r="M16" s="131" t="e">
        <f>IF($A$14='JamesM-SESSION'!$A$17,INDEX('JamesM-SESSION'!$K$17:$T$23, MATCH("*Lat Pulldown*",'JamesM-SESSION'!$B$17:$B$23,0), MATCH("*2ND*",'JamesM-SESSION'!$K$7:$T$7,0)),"")</f>
        <v>#N/A</v>
      </c>
      <c r="N16" s="48" t="e">
        <f>INDEX('JamesM-SESSION'!$L$17:$U$41, MATCH("*Lat Pulldown*",'JamesM-SESSION'!$B$17:$B$23,0), MATCH("*2nd*",'JamesM-SESSION'!$K$7:$T$7,0))</f>
        <v>#N/A</v>
      </c>
      <c r="O16" s="151"/>
      <c r="P16" s="151"/>
    </row>
    <row r="17" spans="1:39">
      <c r="B17" t="s">
        <v>5</v>
      </c>
      <c r="C17" s="132" t="e">
        <f>IF($A$14='JamesM-SESSION'!$A$17,INDEX('JamesM-SESSION'!$K$17:$T$23, MATCH("*Squat*",'JamesM-SESSION'!$B$17:$B$23,0), MATCH("*3rd*",'JamesM-SESSION'!$K$7:$T$7,0)),"")</f>
        <v>#N/A</v>
      </c>
      <c r="D17" s="50" t="e">
        <f>INDEX('JamesM-SESSION'!$L$17:$U$41, MATCH("*Squat*",'JamesM-SESSION'!$B$17:$B$23,0), MATCH("*3rd*",'JamesM-SESSION'!$K$7:$T$7,0))</f>
        <v>#N/A</v>
      </c>
      <c r="E17" s="131" t="e">
        <f>IF($A$14='JamesM-SESSION'!$A$17,INDEX('JamesM-SESSION'!$K$17:$T$23, MATCH("*Deadlift*",'JamesM-SESSION'!$B$17:$B$23,0), MATCH("*3rd*",'JamesM-SESSION'!$K$7:$T$7,0)),"")</f>
        <v>#N/A</v>
      </c>
      <c r="F17" s="131" t="e">
        <f>INDEX('JamesM-SESSION'!$L$9:$U$41, MATCH("*Deadlift*",'JamesM-SESSION'!$B$17:$B$23,0), MATCH("*3rd*",'JamesM-SESSION'!$K$7:$T$7,0))</f>
        <v>#N/A</v>
      </c>
      <c r="G17" s="131" t="e">
        <f>IF($A$14='JamesM-SESSION'!$A$17,INDEX('JamesM-SESSION'!$K$17:$T$23, MATCH("*Bench Press*",'JamesM-SESSION'!$B$17:$B$23,0), MATCH("*3rd*",'JamesM-SESSION'!$K$7:$T$7,0)),"")</f>
        <v>#N/A</v>
      </c>
      <c r="H17" s="131" t="e">
        <f>INDEX('JamesM-SESSION'!$L$17:$U$41, MATCH("*Bench Press*",'JamesM-SESSION'!$B$17:$B$23,0), MATCH("*3rd*",'JamesM-SESSION'!$K$7:$T$7,0))</f>
        <v>#N/A</v>
      </c>
      <c r="I17" s="132" t="e">
        <f>IF($A$14='JamesM-SESSION'!$A$17,INDEX('JamesM-SESSION'!$K$17:$T$23, MATCH("*Military*",'JamesM-SESSION'!$B$17:$B$23,0), MATCH("*3rd*",'JamesM-SESSION'!$K$7:$T$7,0)),"")</f>
        <v>#N/A</v>
      </c>
      <c r="J17" s="51" t="e">
        <f>INDEX('JamesM-SESSION'!$L$17:$U$41, MATCH("*Military*",'JamesM-SESSION'!$B$17:$B$23,0), MATCH("*3rd*",'JamesM-SESSION'!$K$7:$T$7,0))</f>
        <v>#N/A</v>
      </c>
      <c r="K17" s="138" t="e">
        <f>IF($A$14='JamesM-SESSION'!$A$17,INDEX('JamesM-SESSION'!$K$17:$T$23, MATCH("*Clean *",'JamesM-SESSION'!$B$17:$B$23,0), MATCH("*3rd*",'JamesM-SESSION'!$K$7:$T$7,0)),"")</f>
        <v>#N/A</v>
      </c>
      <c r="L17" s="51" t="e">
        <f>INDEX('JamesM-SESSION'!$L$17:$U$41, MATCH("*Clean *",'JamesM-SESSION'!$B$17:$B$23,0), MATCH("*3rd*",'JamesM-SESSION'!$K$7:$T$7,0))</f>
        <v>#N/A</v>
      </c>
      <c r="M17" s="131" t="e">
        <f>IF($A$14='JamesM-SESSION'!$A$17,INDEX('JamesM-SESSION'!$K$17:$T$23, MATCH("*Lat Pulldown*",'JamesM-SESSION'!$B$17:$B$23,0), MATCH("*3rd*",'JamesM-SESSION'!$K$7:$T$7,0)),"")</f>
        <v>#N/A</v>
      </c>
      <c r="N17" s="48" t="e">
        <f>INDEX('JamesM-SESSION'!$L$17:$U$41, MATCH("*Lat Pulldown*",'JamesM-SESSION'!$B$17:$B$23,0), MATCH("*3rd*",'JamesM-SESSION'!$K$7:$T$7,0))</f>
        <v>#N/A</v>
      </c>
      <c r="O17" s="151"/>
      <c r="P17" s="151"/>
    </row>
    <row r="18" spans="1:39">
      <c r="B18" t="s">
        <v>6</v>
      </c>
      <c r="C18" s="132" t="e">
        <f>IF($A$14='JamesM-SESSION'!$A$17,INDEX('JamesM-SESSION'!$K$17:$T$23, MATCH("*Squat*",'JamesM-SESSION'!$B$17:$B$23,0), MATCH("*4th*",'JamesM-SESSION'!$K$7:$T$7,0)),"")</f>
        <v>#N/A</v>
      </c>
      <c r="D18" s="50" t="e">
        <f>INDEX('JamesM-SESSION'!$L$17:$U$41, MATCH("*Squat*",'JamesM-SESSION'!$B$17:$B$23,0), MATCH("*4th*",'JamesM-SESSION'!$K$7:$T$7,0))</f>
        <v>#N/A</v>
      </c>
      <c r="E18" s="131" t="e">
        <f>IF($A$14='JamesM-SESSION'!$A$17,INDEX('JamesM-SESSION'!$K$17:$T$23, MATCH("*Deadlift*",'JamesM-SESSION'!$B$17:$B$23,0), MATCH("*4th*",'JamesM-SESSION'!$K$7:$T$7,0)),"")</f>
        <v>#N/A</v>
      </c>
      <c r="F18" s="131" t="e">
        <f>INDEX('JamesM-SESSION'!$L$9:$U$41, MATCH("*Deadlift*",'JamesM-SESSION'!$B$17:$B$23,0), MATCH("*4th*",'JamesM-SESSION'!$K$7:$T$7,0))</f>
        <v>#N/A</v>
      </c>
      <c r="G18" s="131" t="e">
        <f>IF($A$14='JamesM-SESSION'!$A$17,INDEX('JamesM-SESSION'!$K$17:$T$23, MATCH("*Bench Press*",'JamesM-SESSION'!$B$17:$B$23,0), MATCH("*4th*",'JamesM-SESSION'!$K$7:$T$7,0)),"")</f>
        <v>#N/A</v>
      </c>
      <c r="H18" s="131" t="e">
        <f>INDEX('JamesM-SESSION'!$L$17:$U$41, MATCH("*Bench Press*",'JamesM-SESSION'!$B$17:$B$23,0), MATCH("*4th*",'JamesM-SESSION'!$K$7:$T$7,0))</f>
        <v>#N/A</v>
      </c>
      <c r="I18" s="132" t="e">
        <f>IF($A$14='JamesM-SESSION'!$A$17,INDEX('JamesM-SESSION'!$K$17:$T$23, MATCH("*Military*",'JamesM-SESSION'!$B$17:$B$23,0), MATCH("*4th*",'JamesM-SESSION'!$K$7:$T$7,0)),"")</f>
        <v>#N/A</v>
      </c>
      <c r="J18" s="51" t="e">
        <f>INDEX('JamesM-SESSION'!$L$17:$U$41, MATCH("*Military*",'JamesM-SESSION'!$B$17:$B$23,0), MATCH("*4th*",'JamesM-SESSION'!$K$7:$T$7,0))</f>
        <v>#N/A</v>
      </c>
      <c r="K18" s="138" t="e">
        <f>IF($A$14='JamesM-SESSION'!$A$17,INDEX('JamesM-SESSION'!$K$17:$T$23, MATCH("*Clean *",'JamesM-SESSION'!$B$17:$B$23,0), MATCH("*4th*",'JamesM-SESSION'!$K$7:$T$7,0)),"")</f>
        <v>#N/A</v>
      </c>
      <c r="L18" s="51" t="e">
        <f>INDEX('JamesM-SESSION'!$L$17:$U$41, MATCH("*Clean *",'JamesM-SESSION'!$B$17:$B$23,0), MATCH("*4th*",'JamesM-SESSION'!$K$7:$T$7,0))</f>
        <v>#N/A</v>
      </c>
      <c r="M18" s="131" t="e">
        <f>IF($A$14='JamesM-SESSION'!$A$17,INDEX('JamesM-SESSION'!$K$17:$T$23, MATCH("*Lat Pulldown*",'JamesM-SESSION'!$B$17:$B$23,0), MATCH("*4th*",'JamesM-SESSION'!$K$7:$T$7,0)),"")</f>
        <v>#N/A</v>
      </c>
      <c r="N18" s="48" t="e">
        <f>INDEX('JamesM-SESSION'!$L$17:$U$41, MATCH("*Lat Pulldown*",'JamesM-SESSION'!$B$17:$B$23,0), MATCH("*4th*",'JamesM-SESSION'!$K$7:$T$7,0))</f>
        <v>#N/A</v>
      </c>
      <c r="O18" s="151"/>
      <c r="P18" s="151"/>
    </row>
    <row r="19" spans="1:39">
      <c r="B19" t="s">
        <v>7</v>
      </c>
      <c r="C19" s="132" t="e">
        <f>IF($A$14='JamesM-SESSION'!$A$17,INDEX('JamesM-SESSION'!$K$17:$T$23, MATCH("*Squat*",'JamesM-SESSION'!$B$17:$B$23,0), MATCH("*5th*",'JamesM-SESSION'!$K$7:$T$7,0)),"")</f>
        <v>#N/A</v>
      </c>
      <c r="D19" s="50" t="e">
        <f>INDEX('JamesM-SESSION'!$L$17:$U$41, MATCH("*Squat*",'JamesM-SESSION'!$B$17:$B$23,0), MATCH("*5th*",'JamesM-SESSION'!K$7:$T$7,0))</f>
        <v>#N/A</v>
      </c>
      <c r="E19" s="131" t="e">
        <f>IF($A$14='JamesM-SESSION'!$A$17,INDEX('JamesM-SESSION'!$K$17:$T$23, MATCH("*Deadlift*",'JamesM-SESSION'!$B$17:$B$23,0), MATCH("*5th*",'JamesM-SESSION'!$K$7:$T$7,0)),"")</f>
        <v>#N/A</v>
      </c>
      <c r="F19" s="131" t="e">
        <f>INDEX('JamesM-SESSION'!$L$9:$U$41, MATCH("*Deadlift*",'JamesM-SESSION'!$B$17:$B$23,0), MATCH("*5th*",'JamesM-SESSION'!$K$7:$T$7,0))</f>
        <v>#N/A</v>
      </c>
      <c r="G19" s="131" t="e">
        <f>IF($A$14='JamesM-SESSION'!$A$17,INDEX('JamesM-SESSION'!$K$17:$T$23, MATCH("*Bench Press*",'JamesM-SESSION'!$B$17:$B$23,0), MATCH("*5th*",'JamesM-SESSION'!$K$7:$T$7,0)),"")</f>
        <v>#N/A</v>
      </c>
      <c r="H19" s="131" t="e">
        <f>INDEX('JamesM-SESSION'!$L$17:$U$41, MATCH("*Bench Press*",'JamesM-SESSION'!$B$17:$B$23,0), MATCH("*5th*",'JamesM-SESSION'!$K$7:$T$7,0))</f>
        <v>#N/A</v>
      </c>
      <c r="I19" s="132" t="e">
        <f>IF($A$14='JamesM-SESSION'!$A$17,INDEX('JamesM-SESSION'!$K$17:$T$23, MATCH("*Military*",'JamesM-SESSION'!$B$17:$B$23,0), MATCH("*5th*",'JamesM-SESSION'!$K$7:$T$7,0)),"")</f>
        <v>#N/A</v>
      </c>
      <c r="J19" s="51" t="e">
        <f>INDEX('JamesM-SESSION'!$L$17:$U$41, MATCH("*Military*",'JamesM-SESSION'!$B$17:$B$23,0), MATCH("*5th*",'JamesM-SESSION'!$K$7:$T$7,0))</f>
        <v>#N/A</v>
      </c>
      <c r="K19" s="138" t="e">
        <f>IF($A$14='JamesM-SESSION'!$A$17,INDEX('JamesM-SESSION'!$K$17:$T$23, MATCH("*Clean *",'JamesM-SESSION'!$B$17:$B$23,0), MATCH("*5th*",'JamesM-SESSION'!$K$7:$T$7,0)),"")</f>
        <v>#N/A</v>
      </c>
      <c r="L19" s="51" t="e">
        <f>INDEX('JamesM-SESSION'!$L$17:$U$41, MATCH("*Clean *",'JamesM-SESSION'!$B$17:$B$23,0), MATCH("*5th*",'JamesM-SESSION'!$K$7:$T$7,0))</f>
        <v>#N/A</v>
      </c>
      <c r="M19" s="131" t="e">
        <f>IF($A$14='JamesM-SESSION'!$A$17,INDEX('JamesM-SESSION'!$K$17:$T$23, MATCH("*Lat Pulldown*",'JamesM-SESSION'!$B$17:$B$23,0), MATCH("*5th*",'JamesM-SESSION'!$K$7:$T$7,0)),"")</f>
        <v>#N/A</v>
      </c>
      <c r="N19" s="48" t="e">
        <f>INDEX('JamesM-SESSION'!$L$17:$U$41, MATCH("*Lat Pulldown*",'JamesM-SESSION'!$B$17:$B$23,0), MATCH("*5th*",'JamesM-SESSION'!$K$7:$T$7,0))</f>
        <v>#N/A</v>
      </c>
      <c r="O19" s="151"/>
      <c r="P19" s="151"/>
    </row>
    <row r="20" spans="1:39">
      <c r="A20" s="129">
        <f>'JamesM-SESSION'!A25</f>
        <v>42121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 t="e">
        <f>MAX(M21:M25)</f>
        <v>#N/A</v>
      </c>
      <c r="N20" s="140" t="e">
        <f t="array" ref="N20">MAX(IF(M21:M25=M20,N21:N25))</f>
        <v>#N/A</v>
      </c>
      <c r="O20" s="152" t="e">
        <f>IF($A$20='JamesM-SESSION'!$A$25,INDEX('JamesM-SESSION'!$K$25:$T$33, MATCH("*1k Row*",'JamesM-SESSION'!$B$25:$B$33,0), MATCH("*1st*",'JamesM-SESSION'!$K$7:$T$7,0)),"")</f>
        <v>#N/A</v>
      </c>
      <c r="P20" s="152">
        <f>IF($A$20='JamesM-SESSION'!$A$25,INDEX('JamesM-SESSION'!$K$25:$T$33, MATCH("*HIIT*",'JamesM-SESSION'!$B$25:$B$33,0), MATCH("*1st*",'JamesM-SESSION'!$K$7:$T$7,0)),"")</f>
        <v>8.3333333333333332E-3</v>
      </c>
      <c r="Q20" s="117">
        <f>INDEX('JamesM-SESSION'!$L$25:$U$33, MATCH("*HIIT*",'JamesM-SESSION'!$B$25:$B$33,0), MATCH("*1st*",'JamesM-SESSION'!$K$7:$T$7,0))</f>
        <v>0</v>
      </c>
      <c r="R20" s="117">
        <f>'JamesM-SESSION'!U25</f>
        <v>0</v>
      </c>
      <c r="S20" s="116"/>
      <c r="T20" s="116"/>
      <c r="U20" s="120">
        <f>'JamesM-SESSION'!A26</f>
        <v>83.5</v>
      </c>
      <c r="V20" s="120">
        <f>'JamesM-SESSION'!A27</f>
        <v>0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IF($A$20='JamesM-SESSION'!$A$25,INDEX('JamesM-SESSION'!$K$25:$T$33, MATCH("*Squat*",'JamesM-SESSION'!$B$25:$B$33,0), MATCH("*1st*",'JamesM-SESSION'!$K$7:$T$7,0)),"")</f>
        <v>#N/A</v>
      </c>
      <c r="D21" s="87" t="e">
        <f>INDEX('JamesM-SESSION'!$L$25:$U$33, MATCH("*Squat*",'JamesM-SESSION'!$B$25:$B$33,0), MATCH("*1ST*",'JamesM-SESSION'!$K$7:$T$7,0))</f>
        <v>#N/A</v>
      </c>
      <c r="E21" s="131" t="e">
        <f>IF($A$20='JamesM-SESSION'!$A$25,INDEX('JamesM-SESSION'!$K$25:$T$33, MATCH("*Deadlift*",'JamesM-SESSION'!$B$25:$B$33,0), MATCH("*1st*",'JamesM-SESSION'!$K$7:$T$7,0)),"")</f>
        <v>#N/A</v>
      </c>
      <c r="F21" s="131" t="e">
        <f>INDEX('JamesM-SESSION'!$L$25:$U$33, MATCH("*Deadlift*",'JamesM-SESSION'!$B$25:$B$33,0), MATCH("*1st*",'JamesM-SESSION'!$K$7:$T$7,0))</f>
        <v>#N/A</v>
      </c>
      <c r="G21" s="131" t="e">
        <f>IF($A$20='JamesM-SESSION'!$A$25,INDEX('JamesM-SESSION'!$K$25:$T$33, MATCH("*Bench Press*",'JamesM-SESSION'!$B$25:$B$33,0), MATCH("*1st*",'JamesM-SESSION'!$K$7:$T$7,0)),"")</f>
        <v>#N/A</v>
      </c>
      <c r="H21" s="131" t="e">
        <f>INDEX('JamesM-SESSION'!$L$25:$U$33, MATCH("*Bench Press*",'JamesM-SESSION'!$B$25:$B$33,0), MATCH("*1st*",'JamesM-SESSION'!$K$7:$T$7,0))</f>
        <v>#N/A</v>
      </c>
      <c r="I21" s="132" t="e">
        <f>IF($A$20='JamesM-SESSION'!$A$25,INDEX('JamesM-SESSION'!$K$25:$T$33, MATCH("*Military*",'JamesM-SESSION'!$B$25:$B$33,0), MATCH("*1st*",'JamesM-SESSION'!$K$7:$T$7,0)),"")</f>
        <v>#N/A</v>
      </c>
      <c r="J21" s="51" t="e">
        <f>INDEX('JamesM-SESSION'!$L$25:$U$33, MATCH("*Military*",'JamesM-SESSION'!$B$25:$B$33,0), MATCH("*1st*",'JamesM-SESSION'!$K$7:$T$7,0))</f>
        <v>#N/A</v>
      </c>
      <c r="K21" s="138" t="e">
        <f>IF($A$20='JamesM-SESSION'!$A$25,INDEX('JamesM-SESSION'!$K$25:$T$33, MATCH("*Clean *",'JamesM-SESSION'!$B$25:$B$33,0), MATCH("*1st*",'JamesM-SESSION'!$K$7:$T$7,0)),"")</f>
        <v>#N/A</v>
      </c>
      <c r="L21" s="51" t="e">
        <f>INDEX('JamesM-SESSION'!$L$25:$U$33, MATCH("*Clean *",'JamesM-SESSION'!$B$25:$B$33,0), MATCH("*1st*",'JamesM-SESSION'!$K$7:$T$7,0))</f>
        <v>#N/A</v>
      </c>
      <c r="M21" s="131" t="e">
        <f>IF($A$20='JamesM-SESSION'!$A$25,INDEX('JamesM-SESSION'!$K$25:$T$33, MATCH("*Lat Pulldown*",'JamesM-SESSION'!$B$25:$B$33,0), MATCH("*1st*",'JamesM-SESSION'!$K$7:$T$7,0)),"")</f>
        <v>#N/A</v>
      </c>
      <c r="N21" s="48" t="e">
        <f>INDEX('JamesM-SESSION'!$L$25:$U$33, MATCH("*Lat Pulldown*",'JamesM-SESSION'!$B$25:$B$33,0), MATCH("*1st*",'JamesM-SESSION'!$K$7:$T$7,0))</f>
        <v>#N/A</v>
      </c>
      <c r="O21" s="151"/>
      <c r="P21" s="151"/>
    </row>
    <row r="22" spans="1:39">
      <c r="B22" t="s">
        <v>4</v>
      </c>
      <c r="C22" s="132" t="e">
        <f>IF($A$20='JamesM-SESSION'!$A$25,INDEX('JamesM-SESSION'!$K$25:$T$33, MATCH("*Squat*",'JamesM-SESSION'!$B$25:$B$33,0), MATCH("*2nd*",'JamesM-SESSION'!$K$7:$T$7,0)),"")</f>
        <v>#N/A</v>
      </c>
      <c r="D22" s="87" t="e">
        <f>INDEX('JamesM-SESSION'!L$25:U$33, MATCH("*Squat*",'JamesM-SESSION'!$B$25:$B$33,0), MATCH("*2nd*",'JamesM-SESSION'!K$7:T$7,0))</f>
        <v>#N/A</v>
      </c>
      <c r="E22" s="131" t="e">
        <f>IF($A$20='JamesM-SESSION'!$A$25,INDEX('JamesM-SESSION'!$K$25:$T$33, MATCH("*Deadlift*",'JamesM-SESSION'!$B$25:$B$33,0), MATCH("*2ND*",'JamesM-SESSION'!$K$7:$T$7,0)),"")</f>
        <v>#N/A</v>
      </c>
      <c r="F22" s="131" t="e">
        <f>INDEX('JamesM-SESSION'!$L$25:$U$33, MATCH("*Deadlift*",'JamesM-SESSION'!$B$25:$B$33,0), MATCH("*2nd*",'JamesM-SESSION'!$K$7:$T$7,0))</f>
        <v>#N/A</v>
      </c>
      <c r="G22" s="131" t="e">
        <f>IF($A$20='JamesM-SESSION'!$A$25,INDEX('JamesM-SESSION'!$K$25:$T$33, MATCH("*Bench Press*",'JamesM-SESSION'!$B$25:$B$33,0), MATCH("*2ND*",'JamesM-SESSION'!$K$7:$T$7,0)),"")</f>
        <v>#N/A</v>
      </c>
      <c r="H22" s="131" t="e">
        <f>INDEX('JamesM-SESSION'!$L$25:$U$33, MATCH("*Bench Press*",'JamesM-SESSION'!$B$25:$B$33,0), MATCH("*2nd*",'JamesM-SESSION'!$K$7:$T$7,0))</f>
        <v>#N/A</v>
      </c>
      <c r="I22" s="132" t="e">
        <f>IF($A$20='JamesM-SESSION'!$A$25,INDEX('JamesM-SESSION'!$K$25:$T$33, MATCH("*Military*",'JamesM-SESSION'!$B$25:$B$33,0), MATCH("*2ND*",'JamesM-SESSION'!$K$7:$T$7,0)),"")</f>
        <v>#N/A</v>
      </c>
      <c r="J22" s="51" t="e">
        <f>INDEX('JamesM-SESSION'!$L$25:$U$33, MATCH("*Military*",'JamesM-SESSION'!$B$25:$B$33,0), MATCH("*2nd*",'JamesM-SESSION'!$K$7:$T$7,0))</f>
        <v>#N/A</v>
      </c>
      <c r="K22" s="138" t="e">
        <f>IF($A$20='JamesM-SESSION'!$A$25,INDEX('JamesM-SESSION'!$K$25:$T$33, MATCH("*Clean *",'JamesM-SESSION'!$B$25:$B$33,0), MATCH("*2ND*",'JamesM-SESSION'!$K$7:$T$7,0)),"")</f>
        <v>#N/A</v>
      </c>
      <c r="L22" s="51" t="e">
        <f>INDEX('JamesM-SESSION'!$L$25:$U$33, MATCH("*Clean *",'JamesM-SESSION'!$B$25:$B$33,0), MATCH("*2nd*",'JamesM-SESSION'!$K$7:$T$7,0))</f>
        <v>#N/A</v>
      </c>
      <c r="M22" s="131" t="e">
        <f>IF($A$20='JamesM-SESSION'!$A$25,INDEX('JamesM-SESSION'!$K$25:$T$33, MATCH("*Lat Pulldown*",'JamesM-SESSION'!$B$25:$B$33,0), MATCH("*2ND*",'JamesM-SESSION'!$K$7:$T$7,0)),"")</f>
        <v>#N/A</v>
      </c>
      <c r="N22" s="48" t="e">
        <f>INDEX('JamesM-SESSION'!$L$25:$U$33, MATCH("*Lat Pulldown*",'JamesM-SESSION'!$B$25:$B$33,0), MATCH("*2nd*",'JamesM-SESSION'!$K$7:$T$7,0))</f>
        <v>#N/A</v>
      </c>
      <c r="O22" s="151"/>
      <c r="P22" s="151"/>
    </row>
    <row r="23" spans="1:39">
      <c r="B23" t="s">
        <v>5</v>
      </c>
      <c r="C23" s="132" t="e">
        <f>IF($A$20='JamesM-SESSION'!$A$25,INDEX('JamesM-SESSION'!$K$25:$T$33, MATCH("*Squat*",'JamesM-SESSION'!$B$25:$B$33,0), MATCH("*3rd*",'JamesM-SESSION'!$K$7:$T$7,0)),"")</f>
        <v>#N/A</v>
      </c>
      <c r="D23" s="87" t="e">
        <f>INDEX('JamesM-SESSION'!L$25:U$33, MATCH("*Squat*",'JamesM-SESSION'!$B$25:$B$33,0), MATCH("*3rd*",'JamesM-SESSION'!K$7:T$7,0))</f>
        <v>#N/A</v>
      </c>
      <c r="E23" s="131" t="e">
        <f>IF($A$20='JamesM-SESSION'!$A$25,INDEX('JamesM-SESSION'!$K$25:$T$33, MATCH("*Deadlift*",'JamesM-SESSION'!$B$25:$B$33,0), MATCH("*3rd*",'JamesM-SESSION'!$K$7:$T$7,0)),"")</f>
        <v>#N/A</v>
      </c>
      <c r="F23" s="131" t="e">
        <f>INDEX('JamesM-SESSION'!$L$25:$U$33, MATCH("*Deadlift*",'JamesM-SESSION'!$B$25:$B$33,0), MATCH("*3rd*",'JamesM-SESSION'!$K$7:$T$7,0))</f>
        <v>#N/A</v>
      </c>
      <c r="G23" s="131" t="e">
        <f>IF($A$20='JamesM-SESSION'!$A$25,INDEX('JamesM-SESSION'!$K$25:$T$33, MATCH("*Bench Press*",'JamesM-SESSION'!$B$25:$B$33,0), MATCH("*3rd*",'JamesM-SESSION'!$K$7:$T$7,0)),"")</f>
        <v>#N/A</v>
      </c>
      <c r="H23" s="131" t="e">
        <f>INDEX('JamesM-SESSION'!$L$25:$U$33, MATCH("*Bench Press*",'JamesM-SESSION'!$B$25:$B$33,0), MATCH("*3rd*",'JamesM-SESSION'!$K$7:$T$7,0))</f>
        <v>#N/A</v>
      </c>
      <c r="I23" s="132" t="e">
        <f>IF($A$20='JamesM-SESSION'!$A$25,INDEX('JamesM-SESSION'!$K$25:$T$33, MATCH("*Military*",'JamesM-SESSION'!$B$25:$B$33,0), MATCH("*3rd*",'JamesM-SESSION'!$K$7:$T$7,0)),"")</f>
        <v>#N/A</v>
      </c>
      <c r="J23" s="51" t="e">
        <f>INDEX('JamesM-SESSION'!$L$25:$U$33, MATCH("*Military*",'JamesM-SESSION'!$B$25:$B$33,0), MATCH("*3rd*",'JamesM-SESSION'!$K$7:$T$7,0))</f>
        <v>#N/A</v>
      </c>
      <c r="K23" s="138" t="e">
        <f>IF($A$20='JamesM-SESSION'!$A$25,INDEX('JamesM-SESSION'!$K$25:$T$33, MATCH("*Clean *",'JamesM-SESSION'!$B$25:$B$33,0), MATCH("*3rd*",'JamesM-SESSION'!$K$7:$T$7,0)),"")</f>
        <v>#N/A</v>
      </c>
      <c r="L23" s="51" t="e">
        <f>INDEX('JamesM-SESSION'!$L$25:$U$33, MATCH("*Clean *",'JamesM-SESSION'!$B$25:$B$33,0), MATCH("*3rd*",'JamesM-SESSION'!$K$7:$T$7,0))</f>
        <v>#N/A</v>
      </c>
      <c r="M23" s="131" t="e">
        <f>IF($A$20='JamesM-SESSION'!$A$25,INDEX('JamesM-SESSION'!$K$25:$T$33, MATCH("*Lat Pulldown*",'JamesM-SESSION'!$B$25:$B$33,0), MATCH("*3rd*",'JamesM-SESSION'!$K$7:$T$7,0)),"")</f>
        <v>#N/A</v>
      </c>
      <c r="N23" s="48" t="e">
        <f>INDEX('JamesM-SESSION'!$L$25:$U$33, MATCH("*Lat Pulldown*",'JamesM-SESSION'!$B$25:$B$33,0), MATCH("*3rd*",'JamesM-SESSION'!$K$7:$T$7,0))</f>
        <v>#N/A</v>
      </c>
      <c r="O23" s="151"/>
      <c r="P23" s="151"/>
    </row>
    <row r="24" spans="1:39">
      <c r="B24" t="s">
        <v>6</v>
      </c>
      <c r="C24" s="132" t="e">
        <f>IF($A$20='JamesM-SESSION'!$A$25,INDEX('JamesM-SESSION'!$K$25:$T$33, MATCH("*Squat*",'JamesM-SESSION'!$B$25:$B$33,0), MATCH("*4th*",'JamesM-SESSION'!$K$7:$T$7,0)),"")</f>
        <v>#N/A</v>
      </c>
      <c r="D24" s="87" t="e">
        <f>INDEX('JamesM-SESSION'!L$25:U$33, MATCH("*Squat*",'JamesM-SESSION'!$B$25:$B$33,0), MATCH("*4th*",'JamesM-SESSION'!K$7:T$7,0))</f>
        <v>#N/A</v>
      </c>
      <c r="E24" s="131" t="e">
        <f>IF($A$20='JamesM-SESSION'!$A$25,INDEX('JamesM-SESSION'!$K$25:$T$33, MATCH("*Deadlift*",'JamesM-SESSION'!$B$25:$B$33,0), MATCH("*4th*",'JamesM-SESSION'!$K$7:$T$7,0)),"")</f>
        <v>#N/A</v>
      </c>
      <c r="F24" s="131" t="e">
        <f>INDEX('JamesM-SESSION'!$L$25:$U$33, MATCH("*Deadlift*",'JamesM-SESSION'!$B$25:$B$33,0), MATCH("*4th*",'JamesM-SESSION'!$K$7:$T$7,0))</f>
        <v>#N/A</v>
      </c>
      <c r="G24" s="131" t="e">
        <f>IF($A$20='JamesM-SESSION'!$A$25,INDEX('JamesM-SESSION'!$K$25:$T$33, MATCH("*Bench Press*",'JamesM-SESSION'!$B$25:$B$33,0), MATCH("*4th*",'JamesM-SESSION'!$K$7:$T$7,0)),"")</f>
        <v>#N/A</v>
      </c>
      <c r="H24" s="131" t="e">
        <f>INDEX('JamesM-SESSION'!$L$25:$U$33, MATCH("*Bench Press*",'JamesM-SESSION'!$B$25:$B$33,0), MATCH("*4th*",'JamesM-SESSION'!$K$7:$T$7,0))</f>
        <v>#N/A</v>
      </c>
      <c r="I24" s="132" t="e">
        <f>IF($A$20='JamesM-SESSION'!$A$25,INDEX('JamesM-SESSION'!$K$25:$T$33, MATCH("*Military*",'JamesM-SESSION'!$B$25:$B$33,0), MATCH("*4th*",'JamesM-SESSION'!$K$7:$T$7,0)),"")</f>
        <v>#N/A</v>
      </c>
      <c r="J24" s="51" t="e">
        <f>INDEX('JamesM-SESSION'!$L$25:$U$33, MATCH("*Military*",'JamesM-SESSION'!$B$25:$B$33,0), MATCH("*4th*",'JamesM-SESSION'!$K$7:$T$7,0))</f>
        <v>#N/A</v>
      </c>
      <c r="K24" s="138" t="e">
        <f>IF($A$20='JamesM-SESSION'!$A$25,INDEX('JamesM-SESSION'!$K$25:$T$33, MATCH("*Clean *",'JamesM-SESSION'!$B$25:$B$33,0), MATCH("*4th*",'JamesM-SESSION'!$K$7:$T$7,0)),"")</f>
        <v>#N/A</v>
      </c>
      <c r="L24" s="51" t="e">
        <f>INDEX('JamesM-SESSION'!$L$25:$U$33, MATCH("*Clean *",'JamesM-SESSION'!$B$25:$B$33,0), MATCH("*4th*",'JamesM-SESSION'!$K$7:$T$7,0))</f>
        <v>#N/A</v>
      </c>
      <c r="M24" s="131" t="e">
        <f>IF($A$20='JamesM-SESSION'!$A$25,INDEX('JamesM-SESSION'!$K$25:$T$33, MATCH("*Lat Pulldown*",'JamesM-SESSION'!$B$25:$B$33,0), MATCH("*4th*",'JamesM-SESSION'!$K$7:$T$7,0)),"")</f>
        <v>#N/A</v>
      </c>
      <c r="N24" s="48" t="e">
        <f>INDEX('JamesM-SESSION'!$L$25:$U$33, MATCH("*Lat Pulldown*",'JamesM-SESSION'!$B$25:$B$33,0), MATCH("*4th*",'JamesM-SESSION'!$K$7:$T$7,0))</f>
        <v>#N/A</v>
      </c>
      <c r="O24" s="151"/>
      <c r="P24" s="151"/>
    </row>
    <row r="25" spans="1:39">
      <c r="B25" t="s">
        <v>7</v>
      </c>
      <c r="C25" s="132" t="e">
        <f>IF($A$20='JamesM-SESSION'!$A$25,INDEX('JamesM-SESSION'!$K$25:$T$33, MATCH("*Squat*",'JamesM-SESSION'!$B$25:$B$33,0), MATCH("*5th*",'JamesM-SESSION'!$K$7:$T$7,0)),"")</f>
        <v>#N/A</v>
      </c>
      <c r="D25" s="87" t="e">
        <f>INDEX('JamesM-SESSION'!L$25:U$33, MATCH("*Squat*",'JamesM-SESSION'!$B$25:$B$33,0), MATCH("*5th*",'JamesM-SESSION'!K$7:T$7,0))</f>
        <v>#N/A</v>
      </c>
      <c r="E25" s="131" t="e">
        <f>IF($A$20='JamesM-SESSION'!$A$25,INDEX('JamesM-SESSION'!$K$25:$T$33, MATCH("*Deadlift*",'JamesM-SESSION'!$B$25:$B$33,0), MATCH("*5th*",'JamesM-SESSION'!$K$7:$T$7,0)),"")</f>
        <v>#N/A</v>
      </c>
      <c r="F25" s="131" t="e">
        <f>INDEX('JamesM-SESSION'!$L$25:$U$33, MATCH("*Deadlift*",'JamesM-SESSION'!$B$25:$B$33,0), MATCH("*5th*",'JamesM-SESSION'!$K$7:$T$7,0))</f>
        <v>#N/A</v>
      </c>
      <c r="G25" s="131" t="e">
        <f>IF($A$20='JamesM-SESSION'!$A$25,INDEX('JamesM-SESSION'!$K$25:$T$33, MATCH("*Bench Press*",'JamesM-SESSION'!$B$25:$B$33,0), MATCH("*5th*",'JamesM-SESSION'!$K$7:$T$7,0)),"")</f>
        <v>#N/A</v>
      </c>
      <c r="H25" s="131" t="e">
        <f>INDEX('JamesM-SESSION'!$L$25:$U$33, MATCH("*Bench Press*",'JamesM-SESSION'!$B$25:$B$33,0), MATCH("*5th*",'JamesM-SESSION'!$K$7:$T$7,0))</f>
        <v>#N/A</v>
      </c>
      <c r="I25" s="132" t="e">
        <f>IF($A$20='JamesM-SESSION'!$A$25,INDEX('JamesM-SESSION'!$K$25:$T$33, MATCH("*Military*",'JamesM-SESSION'!$B$25:$B$33,0), MATCH("*5th*",'JamesM-SESSION'!$K$7:$T$7,0)),"")</f>
        <v>#N/A</v>
      </c>
      <c r="J25" s="51" t="e">
        <f>INDEX('JamesM-SESSION'!$L$25:$U$33, MATCH("*Military*",'JamesM-SESSION'!$B$25:$B$33,0), MATCH("*5th*",'JamesM-SESSION'!$K$7:$T$7,0))</f>
        <v>#N/A</v>
      </c>
      <c r="K25" s="138" t="e">
        <f>IF($A$20='JamesM-SESSION'!$A$25,INDEX('JamesM-SESSION'!$K$25:$T$33, MATCH("*Clean *",'JamesM-SESSION'!$B$25:$B$33,0), MATCH("*5th*",'JamesM-SESSION'!$K$7:$T$7,0)),"")</f>
        <v>#N/A</v>
      </c>
      <c r="L25" s="51" t="e">
        <f>INDEX('JamesM-SESSION'!$L$25:$U$33, MATCH("*Clean *",'JamesM-SESSION'!$B$25:$B$33,0), MATCH("*5th*",'JamesM-SESSION'!$K$7:$T$7,0))</f>
        <v>#N/A</v>
      </c>
      <c r="M25" s="131" t="e">
        <f>IF($A$20='JamesM-SESSION'!$A$25,INDEX('JamesM-SESSION'!$K$25:$T$33, MATCH("*Lat Pulldown*",'JamesM-SESSION'!$B$25:$B$33,0), MATCH("*5th*",'JamesM-SESSION'!$K$7:$T$7,0)),"")</f>
        <v>#N/A</v>
      </c>
      <c r="N25" s="48" t="e">
        <f>INDEX('JamesM-SESSION'!$L$25:$U$33, MATCH("*Lat Pulldown*",'JamesM-SESSION'!$B$25:$B$33,0), MATCH("*5th*",'JamesM-SESSION'!$K$7:$T$7,0))</f>
        <v>#N/A</v>
      </c>
      <c r="O25" s="151"/>
      <c r="P25" s="151"/>
    </row>
    <row r="26" spans="1:39">
      <c r="A26" s="129">
        <f>'JamesM-SESSION'!A34</f>
        <v>42142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 t="e">
        <f>MAX(G27:G31)</f>
        <v>#N/A</v>
      </c>
      <c r="H26" s="134" t="e">
        <f t="array" ref="H26">MAX(IF(G27:G31=G26,H27:H31))</f>
        <v>#N/A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IF($A$26='JamesM-SESSION'!$A$34,INDEX('JamesM-SESSION'!$K$34:$T$41, MATCH("*1k Row*",'JamesM-SESSION'!$B$34:$B$41,0), MATCH("*1st*",'JamesM-SESSION'!$K$7:$T$7,0)),"")</f>
        <v>#N/A</v>
      </c>
      <c r="P26" s="152" t="e">
        <f>IF($A$26='JamesM-SESSION'!$A$34,INDEX('JamesM-SESSION'!$K$34:$T$41, MATCH("*HIIT*",'JamesM-SESSION'!$B$34:$B$41,0), MATCH("*1st*",'JamesM-SESSION'!$K$7:$T$7,0)),"")</f>
        <v>#N/A</v>
      </c>
      <c r="Q26" s="117" t="e">
        <f>INDEX('JamesM-SESSION'!$L$34:$U$41, MATCH("*HIIT*",'JamesM-SESSION'!$B$34:$B$41,0), MATCH("*1st*",'JamesM-SESSION'!$K$7:$T$7,0))</f>
        <v>#N/A</v>
      </c>
      <c r="R26" s="117">
        <f>'JamesM-SESSION'!U34</f>
        <v>0</v>
      </c>
      <c r="S26" s="116"/>
      <c r="T26" s="116"/>
      <c r="U26" s="120">
        <f>'JamesM-SESSION'!A35</f>
        <v>82</v>
      </c>
      <c r="V26" s="120">
        <f>'JamesM-SESSION'!A36</f>
        <v>26.2</v>
      </c>
      <c r="W26" s="116">
        <v>32.5</v>
      </c>
      <c r="X26" s="116">
        <v>103</v>
      </c>
      <c r="Y26" s="116">
        <v>93</v>
      </c>
      <c r="Z26" s="116">
        <v>92</v>
      </c>
      <c r="AA26" s="116"/>
      <c r="AB26" s="116"/>
      <c r="AC26" s="116"/>
      <c r="AM26" s="51"/>
    </row>
    <row r="27" spans="1:39">
      <c r="B27" s="11" t="s">
        <v>3</v>
      </c>
      <c r="C27" s="132" t="e">
        <f>IF($A$26='JamesM-SESSION'!$A$34,INDEX('JamesM-SESSION'!$K$34:$T$41, MATCH("*Squat*",'JamesM-SESSION'!$B$34:$B$41,0), MATCH("*1st*",'JamesM-SESSION'!$K$7:$T$7,0)),"")</f>
        <v>#N/A</v>
      </c>
      <c r="D27" s="87" t="e">
        <f>INDEX('JamesM-SESSION'!L$34:U$41, MATCH("*Squat*",'JamesM-SESSION'!$B$34:$B$41,0), MATCH("*1ST*",'JamesM-SESSION'!K$7:T$7,0))</f>
        <v>#N/A</v>
      </c>
      <c r="E27" s="131" t="e">
        <f>IF($A$26='JamesM-SESSION'!$A$34,INDEX('JamesM-SESSION'!$K$34:$T$41, MATCH("*Deadlift*",'JamesM-SESSION'!$B$34:$B$41,0), MATCH("*1st*",'JamesM-SESSION'!$K$7:$T$7,0)),"")</f>
        <v>#N/A</v>
      </c>
      <c r="F27" s="131" t="e">
        <f>INDEX('JamesM-SESSION'!$L$34:$U$41, MATCH("*Deadlift*",'JamesM-SESSION'!$B$34:$B$41,0), MATCH("*1st*",'JamesM-SESSION'!$K$7:$T$7,0))</f>
        <v>#N/A</v>
      </c>
      <c r="G27" s="131" t="e">
        <f>IF($A$26='JamesM-SESSION'!$A$34,INDEX('JamesM-SESSION'!$K$34:$T$41, MATCH("*Bench Press*",'JamesM-SESSION'!$B$34:$B$41,0), MATCH("*1st*",'JamesM-SESSION'!$K$7:$T$7,0)),"")</f>
        <v>#N/A</v>
      </c>
      <c r="H27" s="131" t="e">
        <f>INDEX('JamesM-SESSION'!$L$34:$U$41, MATCH("*Bench Press*",'JamesM-SESSION'!$B$34:$B$41,0), MATCH("*1st*",'JamesM-SESSION'!$K$7:$T$7,0))</f>
        <v>#N/A</v>
      </c>
      <c r="I27" s="132" t="e">
        <f>IF($A$26='JamesM-SESSION'!$A$34,INDEX('JamesM-SESSION'!$K$34:$T$41, MATCH("*Military*",'JamesM-SESSION'!$B$34:$B$41,0), MATCH("*1st*",'JamesM-SESSION'!$K$7:$T$7,0)),"")</f>
        <v>#N/A</v>
      </c>
      <c r="J27" s="51" t="e">
        <f>INDEX('JamesM-SESSION'!$L$34:$U$41, MATCH("*Military*",'JamesM-SESSION'!$B$34:$B$41,0), MATCH("*1st*",'JamesM-SESSION'!$K$7:$T$7,0))</f>
        <v>#N/A</v>
      </c>
      <c r="K27" s="138" t="e">
        <f>IF($A$26='JamesM-SESSION'!$A$34,INDEX('JamesM-SESSION'!$K$34:$T$41, MATCH("*Clean *",'JamesM-SESSION'!$B$34:$B$41,0), MATCH("*1st*",'JamesM-SESSION'!$K$7:$T$7,0)),"")</f>
        <v>#N/A</v>
      </c>
      <c r="L27" s="51" t="e">
        <f>INDEX('JamesM-SESSION'!$L$34:$U$41, MATCH("*Clean *",'JamesM-SESSION'!$B$34:$B$41,0), MATCH("*1st*",'JamesM-SESSION'!$K$7:$T$7,0))</f>
        <v>#N/A</v>
      </c>
      <c r="M27" s="131" t="e">
        <f>IF($A$26='JamesM-SESSION'!$A$34,INDEX('JamesM-SESSION'!$K$34:$T$41, MATCH("*Lat Pulldown*",'JamesM-SESSION'!$B$34:$B$41,0), MATCH("*1st*",'JamesM-SESSION'!$K$7:$T$7,0)),"")</f>
        <v>#N/A</v>
      </c>
      <c r="N27" s="48" t="e">
        <f>INDEX('JamesM-SESSION'!$L$34:$U$41, MATCH("*Lat Pulldown*",'JamesM-SESSION'!$B$34:$B$41,0), MATCH("*1st*",'JamesM-SESSION'!$K$7:$T$7,0))</f>
        <v>#N/A</v>
      </c>
      <c r="O27" s="151"/>
      <c r="P27" s="151"/>
    </row>
    <row r="28" spans="1:39">
      <c r="B28" t="s">
        <v>4</v>
      </c>
      <c r="C28" s="132" t="e">
        <f>IF($A$26='JamesM-SESSION'!$A$34,INDEX('JamesM-SESSION'!$K$34:$T$41, MATCH("*Squat*",'JamesM-SESSION'!$B$34:$B$41,0), MATCH("*2nd*",'JamesM-SESSION'!$K$7:$T$7,0)),"")</f>
        <v>#N/A</v>
      </c>
      <c r="D28" s="87" t="e">
        <f>INDEX('JamesM-SESSION'!L$34:U$41, MATCH("*Squat*",'JamesM-SESSION'!$B$34:$B$41,0), MATCH("*2nd*",'JamesM-SESSION'!K$7:T$7,0))</f>
        <v>#N/A</v>
      </c>
      <c r="E28" s="131" t="e">
        <f>IF($A$26='JamesM-SESSION'!$A$34,INDEX('JamesM-SESSION'!$K$34:$T$41, MATCH("*Deadlift*",'JamesM-SESSION'!$B$34:$B$41,0), MATCH("*2ND*",'JamesM-SESSION'!$K$7:$T$7,0)),"")</f>
        <v>#N/A</v>
      </c>
      <c r="F28" s="131" t="e">
        <f>INDEX('JamesM-SESSION'!$L$34:$U$41, MATCH("*Deadlift*",'JamesM-SESSION'!$B$34:$B$41,0), MATCH("*2nd*",'JamesM-SESSION'!$K$7:$T$7,0))</f>
        <v>#N/A</v>
      </c>
      <c r="G28" s="131" t="e">
        <f>IF($A$26='JamesM-SESSION'!$A$34,INDEX('JamesM-SESSION'!$K$34:$T$41, MATCH("*Bench Press*",'JamesM-SESSION'!$B$34:$B$41,0), MATCH("*2ND*",'JamesM-SESSION'!$K$7:$T$7,0)),"")</f>
        <v>#N/A</v>
      </c>
      <c r="H28" s="131" t="e">
        <f>INDEX('JamesM-SESSION'!$L$34:$U$41, MATCH("*Bench Press*",'JamesM-SESSION'!$B$34:$B$41,0), MATCH("*2nd*",'JamesM-SESSION'!$K$7:$T$7,0))</f>
        <v>#N/A</v>
      </c>
      <c r="I28" s="132" t="e">
        <f>IF($A$26='JamesM-SESSION'!$A$34,INDEX('JamesM-SESSION'!$K$34:$T$41, MATCH("*Military*",'JamesM-SESSION'!$B$34:$B$41,0), MATCH("*2ND*",'JamesM-SESSION'!$K$7:$T$7,0)),"")</f>
        <v>#N/A</v>
      </c>
      <c r="J28" s="51" t="e">
        <f>INDEX('JamesM-SESSION'!$L$34:$U$41, MATCH("*Military*",'JamesM-SESSION'!$B$34:$B$41,0), MATCH("*2nd*",'JamesM-SESSION'!$K$7:$T$7,0))</f>
        <v>#N/A</v>
      </c>
      <c r="K28" s="138" t="e">
        <f>IF($A$26='JamesM-SESSION'!$A$34,INDEX('JamesM-SESSION'!$K$34:$T$41, MATCH("*Clean *",'JamesM-SESSION'!$B$34:$B$41,0), MATCH("*2ND*",'JamesM-SESSION'!$K$7:$T$7,0)),"")</f>
        <v>#N/A</v>
      </c>
      <c r="L28" s="51" t="e">
        <f>INDEX('JamesM-SESSION'!$L$34:$U$41, MATCH("*Clean *",'JamesM-SESSION'!$B$34:$B$41,0), MATCH("*2nd*",'JamesM-SESSION'!$K$7:$T$7,0))</f>
        <v>#N/A</v>
      </c>
      <c r="M28" s="131" t="e">
        <f>IF($A$26='JamesM-SESSION'!$A$34,INDEX('JamesM-SESSION'!$K$34:$T$41, MATCH("*Lat Pulldown*",'JamesM-SESSION'!$B$34:$B$41,0), MATCH("*2ND*",'JamesM-SESSION'!$K$7:$T$7,0)),"")</f>
        <v>#N/A</v>
      </c>
      <c r="N28" s="48" t="e">
        <f>INDEX('JamesM-SESSION'!$L$34:$U$41, MATCH("*Lat Pulldown*",'JamesM-SESSION'!$B$34:$B$41,0), MATCH("*2nd*",'JamesM-SESSION'!$K$7:$T$7,0))</f>
        <v>#N/A</v>
      </c>
      <c r="O28" s="151"/>
      <c r="P28" s="151"/>
    </row>
    <row r="29" spans="1:39">
      <c r="B29" t="s">
        <v>5</v>
      </c>
      <c r="C29" s="132" t="e">
        <f>IF($A$26='JamesM-SESSION'!$A$34,INDEX('JamesM-SESSION'!$K$34:$T$41, MATCH("*Squat*",'JamesM-SESSION'!$B$34:$B$41,0), MATCH("*3rd*",'JamesM-SESSION'!$K$7:$T$7,0)),"")</f>
        <v>#N/A</v>
      </c>
      <c r="D29" s="87" t="e">
        <f>INDEX('JamesM-SESSION'!L$34:U$41, MATCH("*Squat*",'JamesM-SESSION'!$B$34:$B$41,0), MATCH("*3rd*",'JamesM-SESSION'!K$7:T$7,0))</f>
        <v>#N/A</v>
      </c>
      <c r="E29" s="131" t="e">
        <f>IF($A$26='JamesM-SESSION'!$A$34,INDEX('JamesM-SESSION'!$K$34:$T$41, MATCH("*Deadlift*",'JamesM-SESSION'!$B$34:$B$41,0), MATCH("*3rd*",'JamesM-SESSION'!$K$7:$T$7,0)),"")</f>
        <v>#N/A</v>
      </c>
      <c r="F29" s="131" t="e">
        <f>INDEX('JamesM-SESSION'!$L$34:$U$41, MATCH("*Deadlift*",'JamesM-SESSION'!$B$34:$B$41,0), MATCH("*3rd*",'JamesM-SESSION'!$K$7:$T$7,0))</f>
        <v>#N/A</v>
      </c>
      <c r="G29" s="131" t="e">
        <f>IF($A$26='JamesM-SESSION'!$A$34,INDEX('JamesM-SESSION'!$K$34:$T$41, MATCH("*Bench Press*",'JamesM-SESSION'!$B$34:$B$41,0), MATCH("*3rd*",'JamesM-SESSION'!$K$7:$T$7,0)),"")</f>
        <v>#N/A</v>
      </c>
      <c r="H29" s="131" t="e">
        <f>INDEX('JamesM-SESSION'!$L$34:$U$41, MATCH("*Bench Press*",'JamesM-SESSION'!$B$34:$B$41,0), MATCH("*3rd*",'JamesM-SESSION'!$K$7:$T$7,0))</f>
        <v>#N/A</v>
      </c>
      <c r="I29" s="132" t="e">
        <f>IF($A$26='JamesM-SESSION'!$A$34,INDEX('JamesM-SESSION'!$K$34:$T$41, MATCH("*Military*",'JamesM-SESSION'!$B$34:$B$41,0), MATCH("*3rd*",'JamesM-SESSION'!$K$7:$T$7,0)),"")</f>
        <v>#N/A</v>
      </c>
      <c r="J29" s="51" t="e">
        <f>INDEX('JamesM-SESSION'!$L$34:$U$41, MATCH("*Military*",'JamesM-SESSION'!$B$34:$B$41,0), MATCH("*3rd*",'JamesM-SESSION'!$K$7:$T$7,0))</f>
        <v>#N/A</v>
      </c>
      <c r="K29" s="138" t="e">
        <f>IF($A$26='JamesM-SESSION'!$A$34,INDEX('JamesM-SESSION'!$K$34:$T$41, MATCH("*Clean *",'JamesM-SESSION'!$B$34:$B$41,0), MATCH("*3rd*",'JamesM-SESSION'!$K$7:$T$7,0)),"")</f>
        <v>#N/A</v>
      </c>
      <c r="L29" s="51" t="e">
        <f>INDEX('JamesM-SESSION'!$L$34:$U$41, MATCH("*Clean *",'JamesM-SESSION'!$B$34:$B$41,0), MATCH("*3rd*",'JamesM-SESSION'!$K$7:$T$7,0))</f>
        <v>#N/A</v>
      </c>
      <c r="M29" s="131" t="e">
        <f>IF($A$26='JamesM-SESSION'!$A$34,INDEX('JamesM-SESSION'!$K$34:$T$41, MATCH("*Lat Pulldown*",'JamesM-SESSION'!$B$34:$B$41,0), MATCH("*3rd*",'JamesM-SESSION'!$K$7:$T$7,0)),"")</f>
        <v>#N/A</v>
      </c>
      <c r="N29" s="48" t="e">
        <f>INDEX('JamesM-SESSION'!$L$34:$U$41, MATCH("*Lat Pulldown*",'JamesM-SESSION'!$B$34:$B$41,0), MATCH("*3rd*",'JamesM-SESSION'!$K$7:$T$7,0))</f>
        <v>#N/A</v>
      </c>
      <c r="O29" s="151"/>
      <c r="P29" s="151"/>
    </row>
    <row r="30" spans="1:39">
      <c r="B30" t="s">
        <v>6</v>
      </c>
      <c r="C30" s="132" t="e">
        <f>IF($A$26='JamesM-SESSION'!$A$34,INDEX('JamesM-SESSION'!$K$34:$T$41, MATCH("*Squat*",'JamesM-SESSION'!$B$34:$B$41,0), MATCH("*4th*",'JamesM-SESSION'!$K$7:$T$7,0)),"")</f>
        <v>#N/A</v>
      </c>
      <c r="D30" s="87" t="e">
        <f>INDEX('JamesM-SESSION'!L$34:U$41, MATCH("*Squat*",'JamesM-SESSION'!$B$34:$B$41,0), MATCH("*4th*",'JamesM-SESSION'!K$7:T$7,0))</f>
        <v>#N/A</v>
      </c>
      <c r="E30" s="131" t="e">
        <f>IF($A$26='JamesM-SESSION'!$A$34,INDEX('JamesM-SESSION'!$K$34:$T$41, MATCH("*Deadlift*",'JamesM-SESSION'!$B$34:$B$41,0), MATCH("*4th*",'JamesM-SESSION'!$K$7:$T$7,0)),"")</f>
        <v>#N/A</v>
      </c>
      <c r="F30" s="131" t="e">
        <f>INDEX('JamesM-SESSION'!$L$34:$U$41, MATCH("*Deadlift*",'JamesM-SESSION'!$B$34:$B$41,0), MATCH("*4th*",'JamesM-SESSION'!$K$7:$T$7,0))</f>
        <v>#N/A</v>
      </c>
      <c r="G30" s="131" t="e">
        <f>IF($A$26='JamesM-SESSION'!$A$34,INDEX('JamesM-SESSION'!$K$34:$T$41, MATCH("*Bench Press*",'JamesM-SESSION'!$B$34:$B$41,0), MATCH("*4th*",'JamesM-SESSION'!$K$7:$T$7,0)),"")</f>
        <v>#N/A</v>
      </c>
      <c r="H30" s="131" t="e">
        <f>INDEX('JamesM-SESSION'!$L$34:$U$41, MATCH("*Bench Press*",'JamesM-SESSION'!$B$34:$B$41,0), MATCH("*4th*",'JamesM-SESSION'!$K$7:$T$7,0))</f>
        <v>#N/A</v>
      </c>
      <c r="I30" s="132" t="e">
        <f>IF($A$26='JamesM-SESSION'!$A$34,INDEX('JamesM-SESSION'!$K$34:$T$41, MATCH("*Military*",'JamesM-SESSION'!$B$34:$B$41,0), MATCH("*4th*",'JamesM-SESSION'!$K$7:$T$7,0)),"")</f>
        <v>#N/A</v>
      </c>
      <c r="J30" s="51" t="e">
        <f>INDEX('JamesM-SESSION'!$L$34:$U$41, MATCH("*Military*",'JamesM-SESSION'!$B$34:$B$41,0), MATCH("*4th*",'JamesM-SESSION'!$K$7:$T$7,0))</f>
        <v>#N/A</v>
      </c>
      <c r="K30" s="138" t="e">
        <f>IF($A$26='JamesM-SESSION'!$A$34,INDEX('JamesM-SESSION'!$K$34:$T$41, MATCH("*Clean *",'JamesM-SESSION'!$B$34:$B$41,0), MATCH("*4th*",'JamesM-SESSION'!$K$7:$T$7,0)),"")</f>
        <v>#N/A</v>
      </c>
      <c r="L30" s="51" t="e">
        <f>INDEX('JamesM-SESSION'!$L$34:$U$41, MATCH("*Clean *",'JamesM-SESSION'!$B$34:$B$41,0), MATCH("*4th*",'JamesM-SESSION'!$K$7:$T$7,0))</f>
        <v>#N/A</v>
      </c>
      <c r="M30" s="131" t="e">
        <f>IF($A$26='JamesM-SESSION'!$A$34,INDEX('JamesM-SESSION'!$K$34:$T$41, MATCH("*Lat Pulldown*",'JamesM-SESSION'!$B$34:$B$41,0), MATCH("*4th*",'JamesM-SESSION'!$K$7:$T$7,0)),"")</f>
        <v>#N/A</v>
      </c>
      <c r="N30" s="48" t="e">
        <f>INDEX('JamesM-SESSION'!$L$34:$U$41, MATCH("*Lat Pulldown*",'JamesM-SESSION'!$B$34:$B$41,0), MATCH("*4th*",'JamesM-SESSION'!$K$7:$T$7,0))</f>
        <v>#N/A</v>
      </c>
      <c r="O30" s="151"/>
      <c r="P30" s="151"/>
    </row>
    <row r="31" spans="1:39">
      <c r="B31" t="s">
        <v>7</v>
      </c>
      <c r="C31" s="132" t="e">
        <f>IF($A$26='JamesM-SESSION'!$A$34,INDEX('JamesM-SESSION'!$K$34:$T$41, MATCH("*Squat*",'JamesM-SESSION'!$B$34:$B$41,0), MATCH("*5th*",'JamesM-SESSION'!K$7:T$7,0)),"")</f>
        <v>#N/A</v>
      </c>
      <c r="D31" s="87" t="e">
        <f>INDEX('JamesM-SESSION'!L$34:U$41, MATCH("*Squat*",'JamesM-SESSION'!$B$34:$B$41,0), MATCH("*5th*",'JamesM-SESSION'!K$7:T$7,0))</f>
        <v>#N/A</v>
      </c>
      <c r="E31" s="131" t="e">
        <f>IF($A$26='JamesM-SESSION'!$A$34,INDEX('JamesM-SESSION'!$K$34:$T$41, MATCH("*Deadlift*",'JamesM-SESSION'!$B$34:$B$41,0), MATCH("*5th*",'JamesM-SESSION'!$K$7:$T$7,0)),"")</f>
        <v>#N/A</v>
      </c>
      <c r="F31" s="131" t="e">
        <f>INDEX('JamesM-SESSION'!$L$34:$U$41, MATCH("*Deadlift*",'JamesM-SESSION'!$B$34:$B$41,0), MATCH("*5th*",'JamesM-SESSION'!$K$7:$T$7,0))</f>
        <v>#N/A</v>
      </c>
      <c r="G31" s="131" t="e">
        <f>IF($A$26='JamesM-SESSION'!$A$34,INDEX('JamesM-SESSION'!$K$34:$T$41, MATCH("*Bench Press*",'JamesM-SESSION'!$B$34:$B$41,0), MATCH("*5th*",'JamesM-SESSION'!$K$7:$T$7,0)),"")</f>
        <v>#N/A</v>
      </c>
      <c r="H31" s="131" t="e">
        <f>INDEX('JamesM-SESSION'!$L$34:$U$41, MATCH("*Bench Press*",'JamesM-SESSION'!$B$34:$B$41,0), MATCH("*5th*",'JamesM-SESSION'!$K$7:$T$7,0))</f>
        <v>#N/A</v>
      </c>
      <c r="I31" s="132" t="e">
        <f>IF($A$26='JamesM-SESSION'!$A$34,INDEX('JamesM-SESSION'!$K$34:$T$41, MATCH("*Military*",'JamesM-SESSION'!$B$34:$B$41,0), MATCH("*5th*",'JamesM-SESSION'!$K$7:$T$7,0)),"")</f>
        <v>#N/A</v>
      </c>
      <c r="J31" s="51" t="e">
        <f>INDEX('JamesM-SESSION'!$L$34:$U$41, MATCH("*Military*",'JamesM-SESSION'!$B$34:$B$41,0), MATCH("*5th*",'JamesM-SESSION'!$K$7:$T$7,0))</f>
        <v>#N/A</v>
      </c>
      <c r="K31" s="138" t="e">
        <f>IF($A$26='JamesM-SESSION'!$A$34,INDEX('JamesM-SESSION'!$K$34:$T$41, MATCH("*Clean *",'JamesM-SESSION'!$B$34:$B$41,0), MATCH("*5th*",'JamesM-SESSION'!$K$7:$T$7,0)),"")</f>
        <v>#N/A</v>
      </c>
      <c r="L31" s="51" t="e">
        <f>INDEX('JamesM-SESSION'!$L$34:$U$41, MATCH("*Clean *",'JamesM-SESSION'!$B$34:$B$41,0), MATCH("*5th*",'JamesM-SESSION'!$K$7:$T$7,0))</f>
        <v>#N/A</v>
      </c>
      <c r="M31" s="131" t="e">
        <f>IF($A$26='JamesM-SESSION'!$A$34,INDEX('JamesM-SESSION'!$K$34:$T$41, MATCH("*Lat Pulldown*",'JamesM-SESSION'!$B$34:$B$41,0), MATCH("*5th*",'JamesM-SESSION'!$K$7:$T$7,0)),"")</f>
        <v>#N/A</v>
      </c>
      <c r="N31" s="48" t="e">
        <f>INDEX('JamesM-SESSION'!$L$34:$U$41, MATCH("*Lat Pulldown*",'JamesM-SESSION'!$B$34:$B$41,0), MATCH("*5th*",'JamesM-SESSION'!$K$7:$T$7,0))</f>
        <v>#N/A</v>
      </c>
      <c r="O31" s="151"/>
      <c r="P31" s="151"/>
    </row>
    <row r="32" spans="1:39">
      <c r="A32" s="129">
        <f>'JamesM-SESSION'!A43</f>
        <v>42145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 t="e">
        <f>MAX(G33:G37)</f>
        <v>#N/A</v>
      </c>
      <c r="H32" s="116" t="e">
        <f t="array" ref="H32">MAX(IF(G33:G37=G32,H33:H37))</f>
        <v>#N/A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 t="e">
        <f>MAX(M33:M37)</f>
        <v>#N/A</v>
      </c>
      <c r="N32" s="117" t="e">
        <f t="array" ref="N32">MAX(IF(M33:M37=M32,N33:N37))</f>
        <v>#N/A</v>
      </c>
      <c r="O32" s="152" t="e">
        <f>IF($A$32='JamesM-SESSION'!$A$43,INDEX('JamesM-SESSION'!$K$43:$T$50, MATCH("*1k Row*",'JamesM-SESSION'!$B$43:$B$50,0), MATCH("*1st*",'JamesM-SESSION'!$K$7:$T$7,0)),"")</f>
        <v>#N/A</v>
      </c>
      <c r="P32" s="152" t="e">
        <f>IF($A$32='JamesM-SESSION'!$A$43,INDEX('JamesM-SESSION'!$K$43:$T$50, MATCH("*HIIT*",'JamesM-SESSION'!$B$43:$B$50,0), MATCH("*1st*",'JamesM-SESSION'!$K$7:$T$7,0)),"")</f>
        <v>#N/A</v>
      </c>
      <c r="Q32" s="117" t="e">
        <f>INDEX('JamesM-SESSION'!$L$43:$U$50, MATCH("*HIIT*",'JamesM-SESSION'!$B$43:$B$50,0), MATCH("*1st*",'JamesM-SESSION'!$K$7:$T$7,0))</f>
        <v>#N/A</v>
      </c>
      <c r="R32" s="117">
        <f>'JamesM-SESSION'!U43</f>
        <v>0</v>
      </c>
      <c r="S32" s="116"/>
      <c r="T32" s="116"/>
      <c r="U32" s="120">
        <f>'JamesM-SESSION'!A44</f>
        <v>0</v>
      </c>
      <c r="V32" s="120">
        <f>'JamesM-SESSION'!A45</f>
        <v>0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IF($A$32='JamesM-SESSION'!$A$43,INDEX('JamesM-SESSION'!$K$43:$T$50, MATCH("*Squat*",'JamesM-SESSION'!$B$43:$B$50,0), MATCH("*1st*",'JamesM-SESSION'!$K$7:$T$7,0)),"")</f>
        <v>#N/A</v>
      </c>
      <c r="D33" s="132" t="e">
        <f>INDEX('JamesM-SESSION'!$L$43:$U$50, MATCH("*Squat*",'JamesM-SESSION'!$B$43:$B$50,0), MATCH("*1st*",'JamesM-SESSION'!$K$7:$T$7,0))</f>
        <v>#N/A</v>
      </c>
      <c r="E33" s="131" t="e">
        <f>IF($A$32='JamesM-SESSION'!$A$43,INDEX('JamesM-SESSION'!$K$43:$T$50, MATCH("*Deadlift*",'JamesM-SESSION'!$B$43:$B$50,0), MATCH("*1st*",'JamesM-SESSION'!$K$7:$T$7,0)),"")</f>
        <v>#N/A</v>
      </c>
      <c r="F33" s="131" t="e">
        <f>INDEX('JamesM-SESSION'!$L$43:$U$50, MATCH("*Deadlift*",'JamesM-SESSION'!$B$43:$B$50,0), MATCH("*1st*",'JamesM-SESSION'!$K$7:$T$7,0))</f>
        <v>#N/A</v>
      </c>
      <c r="G33" s="131" t="e">
        <f>IF($A$32='JamesM-SESSION'!$A$43,INDEX('JamesM-SESSION'!$K$43:$T$50, MATCH("*Bench Press*",'JamesM-SESSION'!$B$43:$B$50,0), MATCH("*1st*",'JamesM-SESSION'!$K$7:$T$7,0)),"")</f>
        <v>#N/A</v>
      </c>
      <c r="H33" s="131" t="e">
        <f>INDEX('JamesM-SESSION'!$L$43:$U$50, MATCH("*Bench Press*",'JamesM-SESSION'!$B$43:$B$50,0), MATCH("*1st*",'JamesM-SESSION'!$K$7:$T$7,0))</f>
        <v>#N/A</v>
      </c>
      <c r="I33" s="132" t="e">
        <f>IF($A$32='JamesM-SESSION'!$A$43,INDEX('JamesM-SESSION'!$K$43:$T$50, MATCH("*Military*",'JamesM-SESSION'!$B$43:$B$50,0), MATCH("*1st*",'JamesM-SESSION'!$K$7:$T$7,0)),"")</f>
        <v>#N/A</v>
      </c>
      <c r="J33" s="48" t="e">
        <f>INDEX('JamesM-SESSION'!$L$43:$U$50, MATCH("*Military*",'JamesM-SESSION'!$B$43:$B$50,0), MATCH("*1st*",'JamesM-SESSION'!$K$7:$T$7,0))</f>
        <v>#N/A</v>
      </c>
      <c r="K33" s="131" t="e">
        <f>IF($A$32='JamesM-SESSION'!$A$43,INDEX('JamesM-SESSION'!$K$43:$T$50, MATCH("*Clean *",'JamesM-SESSION'!$B$43:$B$50,0), MATCH("*1st*",'JamesM-SESSION'!$K$7:$T$7,0)),"")</f>
        <v>#N/A</v>
      </c>
      <c r="L33" s="48" t="e">
        <f>INDEX('JamesM-SESSION'!$L$43:$U$50, MATCH("*Clean *",'JamesM-SESSION'!$B$43:$B$50,0), MATCH("*1st*",'JamesM-SESSION'!$K$7:$T$7,0))</f>
        <v>#N/A</v>
      </c>
      <c r="M33" s="131" t="e">
        <f>IF($A$32='JamesM-SESSION'!$A$43,INDEX('JamesM-SESSION'!$K$43:$T$50, MATCH("*Lat Pulldown*",'JamesM-SESSION'!$B$43:$B$50,0), MATCH("*1st*",'JamesM-SESSION'!$K$7:$T$7,0)),"")</f>
        <v>#N/A</v>
      </c>
      <c r="N33" s="48" t="e">
        <f>INDEX('JamesM-SESSION'!$L$43:$U$50, MATCH("*Lat Pulldown*",'JamesM-SESSION'!$B$43:$B$50,0), MATCH("*1st*",'JamesM-SESSION'!$K$7:$T$7,0))</f>
        <v>#N/A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IF($A$32='JamesM-SESSION'!$A$43,INDEX('JamesM-SESSION'!$K$43:$T$50, MATCH("*Squat*",'JamesM-SESSION'!$B$43:$B$50,0), MATCH("*2nd*",'JamesM-SESSION'!$K$7:$T$7,0)),"")</f>
        <v>#N/A</v>
      </c>
      <c r="D34" s="132" t="e">
        <f>INDEX('JamesM-SESSION'!$L$43:$U$50, MATCH("*Squat*",'JamesM-SESSION'!$B$43:$B$50,0), MATCH("*2nd*",'JamesM-SESSION'!$K$7:$T$7,0))</f>
        <v>#N/A</v>
      </c>
      <c r="E34" s="131" t="e">
        <f>IF($A$32='JamesM-SESSION'!$A$43,INDEX('JamesM-SESSION'!$K$43:$T$50, MATCH("*Deadlift*",'JamesM-SESSION'!$B$43:$B$50,0), MATCH("*2ND*",'JamesM-SESSION'!$K$7:$T$7,0)),"")</f>
        <v>#N/A</v>
      </c>
      <c r="F34" s="131" t="e">
        <f>INDEX('JamesM-SESSION'!$L$43:$U$50, MATCH("*Deadlift*",'JamesM-SESSION'!$B$43:$B$50,0), MATCH("*2nd*",'JamesM-SESSION'!$K$7:$T$7,0))</f>
        <v>#N/A</v>
      </c>
      <c r="G34" s="131" t="e">
        <f>IF($A$32='JamesM-SESSION'!$A$43,INDEX('JamesM-SESSION'!$K$43:$T$50, MATCH("*Bench Press*",'JamesM-SESSION'!$B$43:$B$50,0), MATCH("*2ND*",'JamesM-SESSION'!$K$7:$T$7,0)),"")</f>
        <v>#N/A</v>
      </c>
      <c r="H34" s="131" t="e">
        <f>INDEX('JamesM-SESSION'!$L$43:$U$50, MATCH("*Bench Press*",'JamesM-SESSION'!$B$43:$B$50,0), MATCH("*2nd*",'JamesM-SESSION'!$K$7:$T$7,0))</f>
        <v>#N/A</v>
      </c>
      <c r="I34" s="132" t="e">
        <f>IF($A$32='JamesM-SESSION'!$A$43,INDEX('JamesM-SESSION'!$K$43:$T$50, MATCH("*Military*",'JamesM-SESSION'!$B$43:$B$50,0), MATCH("*2ND*",'JamesM-SESSION'!$K$7:$T$7,0)),"")</f>
        <v>#N/A</v>
      </c>
      <c r="J34" s="44" t="e">
        <f>INDEX('JamesM-SESSION'!$L$43:$U$50, MATCH("*Military*",'JamesM-SESSION'!$B$43:$B$50,0), MATCH("*2nd*",'JamesM-SESSION'!$K$7:$T$7,0))</f>
        <v>#N/A</v>
      </c>
      <c r="K34" s="131" t="e">
        <f>IF($A$32='JamesM-SESSION'!$A$43,INDEX('JamesM-SESSION'!$K$43:$T$50, MATCH("*Clean *",'JamesM-SESSION'!$B$43:$B$50,0), MATCH("*2ND*",'JamesM-SESSION'!$K$7:$T$7,0)),"")</f>
        <v>#N/A</v>
      </c>
      <c r="L34" s="44" t="e">
        <f>INDEX('JamesM-SESSION'!$L$43:$U$50, MATCH("*Clean *",'JamesM-SESSION'!$B$43:$B$50,0), MATCH("*2nd*",'JamesM-SESSION'!$K$7:$T$7,0))</f>
        <v>#N/A</v>
      </c>
      <c r="M34" s="131" t="e">
        <f>IF($A$32='JamesM-SESSION'!$A$43,INDEX('JamesM-SESSION'!$K$43:$T$50, MATCH("*Lat Pulldown*",'JamesM-SESSION'!$B$43:$B$50,0), MATCH("*2ND*",'JamesM-SESSION'!$K$7:$T$7,0)),"")</f>
        <v>#N/A</v>
      </c>
      <c r="N34" s="48" t="e">
        <f>INDEX('JamesM-SESSION'!$L$43:$U$50, MATCH("*Lat Pulldown*",'JamesM-SESSION'!$B$43:$B$50,0), MATCH("*2nd*",'JamesM-SESSION'!$K$7:$T$7,0))</f>
        <v>#N/A</v>
      </c>
      <c r="O34" s="151"/>
      <c r="P34" s="151"/>
    </row>
    <row r="35" spans="1:40">
      <c r="B35" t="s">
        <v>5</v>
      </c>
      <c r="C35" s="131" t="e">
        <f>IF($A$32='JamesM-SESSION'!$A$43,INDEX('JamesM-SESSION'!$K$43:$T$50, MATCH("*Squat*",'JamesM-SESSION'!$B$43:$B$50,0), MATCH("*3rd*",'JamesM-SESSION'!$K$7:$T$7,0)),"")</f>
        <v>#N/A</v>
      </c>
      <c r="D35" s="132" t="e">
        <f>INDEX('JamesM-SESSION'!$L$43:$U$50, MATCH("*Squat*",'JamesM-SESSION'!$B$43:$B$50,0), MATCH("*3rd*",'JamesM-SESSION'!$K$7:$T$7,0))</f>
        <v>#N/A</v>
      </c>
      <c r="E35" s="131" t="e">
        <f>IF($A$32='JamesM-SESSION'!$A$43,INDEX('JamesM-SESSION'!$K$43:$T$50, MATCH("*Deadlift*",'JamesM-SESSION'!$B$43:$B$50,0), MATCH("*3rd*",'JamesM-SESSION'!$K$7:$T$7,0)),"")</f>
        <v>#N/A</v>
      </c>
      <c r="F35" s="131" t="e">
        <f>INDEX('JamesM-SESSION'!$L$43:$U$50, MATCH("*Deadlift*",'JamesM-SESSION'!$B$43:$B$50,0), MATCH("*3rd*",'JamesM-SESSION'!$K$7:$T$7,0))</f>
        <v>#N/A</v>
      </c>
      <c r="G35" s="131" t="e">
        <f>IF($A$32='JamesM-SESSION'!$A$43,INDEX('JamesM-SESSION'!$K$43:$T$50, MATCH("*Bench Press*",'JamesM-SESSION'!$B$43:$B$50,0), MATCH("*3rd*",'JamesM-SESSION'!$K$7:$T$7,0)),"")</f>
        <v>#N/A</v>
      </c>
      <c r="H35" s="131" t="e">
        <f>INDEX('JamesM-SESSION'!$L$43:$U$50, MATCH("*Bench Press*",'JamesM-SESSION'!$B$43:$B$50,0), MATCH("*3rd*",'JamesM-SESSION'!$K$7:$T$7,0))</f>
        <v>#N/A</v>
      </c>
      <c r="I35" s="132" t="e">
        <f>IF($A$32='JamesM-SESSION'!$A$43,INDEX('JamesM-SESSION'!$K$43:$T$50, MATCH("*Military*",'JamesM-SESSION'!$B$43:$B$50,0), MATCH("*3rd*",'JamesM-SESSION'!$K$7:$T$7,0)),"")</f>
        <v>#N/A</v>
      </c>
      <c r="J35" s="44" t="e">
        <f>INDEX('JamesM-SESSION'!$L$43:$U$50, MATCH("*Military*",'JamesM-SESSION'!$B$43:$B$50,0), MATCH("*3rd*",'JamesM-SESSION'!$K$7:$T$7,0))</f>
        <v>#N/A</v>
      </c>
      <c r="K35" s="131" t="e">
        <f>IF($A$32='JamesM-SESSION'!$A$43,INDEX('JamesM-SESSION'!$K$43:$T$50, MATCH("*Clean *",'JamesM-SESSION'!$B$43:$B$50,0), MATCH("*3rd*",'JamesM-SESSION'!$K$7:$T$7,0)),"")</f>
        <v>#N/A</v>
      </c>
      <c r="L35" s="44" t="e">
        <f>INDEX('JamesM-SESSION'!$L$43:$U$50, MATCH("*Clean *",'JamesM-SESSION'!$B$43:$B$50,0), MATCH("*3rd*",'JamesM-SESSION'!$K$7:$T$7,0))</f>
        <v>#N/A</v>
      </c>
      <c r="M35" s="131" t="e">
        <f>IF($A$32='JamesM-SESSION'!$A$43,INDEX('JamesM-SESSION'!$K$43:$T$50, MATCH("*Lat Pulldown*",'JamesM-SESSION'!$B$43:$B$50,0), MATCH("*3rd*",'JamesM-SESSION'!$K$7:$T$7,0)),"")</f>
        <v>#N/A</v>
      </c>
      <c r="N35" s="48" t="e">
        <f>INDEX('JamesM-SESSION'!$L$43:$U$50, MATCH("*Lat Pulldown*",'JamesM-SESSION'!$B$43:$B$50,0), MATCH("*3rd*",'JamesM-SESSION'!$K$7:$T$7,0))</f>
        <v>#N/A</v>
      </c>
      <c r="O35" s="151"/>
      <c r="P35" s="151"/>
    </row>
    <row r="36" spans="1:40">
      <c r="B36" t="s">
        <v>6</v>
      </c>
      <c r="C36" s="131" t="e">
        <f>IF($A$32='JamesM-SESSION'!$A$43,INDEX('JamesM-SESSION'!$K$43:$T$50, MATCH("*Squat*",'JamesM-SESSION'!$B$43:$B$50,0), MATCH("*4th*",'JamesM-SESSION'!$K$7:$T$7,0)),"")</f>
        <v>#N/A</v>
      </c>
      <c r="D36" s="132" t="e">
        <f>INDEX('JamesM-SESSION'!$L$43:$U$50, MATCH("*Squat*",'JamesM-SESSION'!$B$43:$B$50,0), MATCH("*4th*",'JamesM-SESSION'!$K$7:$T$7,0))</f>
        <v>#N/A</v>
      </c>
      <c r="E36" s="131" t="e">
        <f>IF($A$32='JamesM-SESSION'!$A$43,INDEX('JamesM-SESSION'!$K$43:$T$50, MATCH("*Deadlift*",'JamesM-SESSION'!$B$43:$B$50,0), MATCH("*4th*",'JamesM-SESSION'!$K$7:$T$7,0)),"")</f>
        <v>#N/A</v>
      </c>
      <c r="F36" s="131" t="e">
        <f>INDEX('JamesM-SESSION'!$L$43:$U$50, MATCH("*Deadlift*",'JamesM-SESSION'!$B$43:$B$50,0), MATCH("*4th*",'JamesM-SESSION'!$K$7:$T$7,0))</f>
        <v>#N/A</v>
      </c>
      <c r="G36" s="131" t="e">
        <f>IF($A$32='JamesM-SESSION'!$A$43,INDEX('JamesM-SESSION'!$K$43:$T$50, MATCH("*Bench Press*",'JamesM-SESSION'!$B$43:$B$50,0), MATCH("*4th*",'JamesM-SESSION'!$K$7:$T$7,0)),"")</f>
        <v>#N/A</v>
      </c>
      <c r="H36" s="131" t="e">
        <f>INDEX('JamesM-SESSION'!$L$43:$U$50, MATCH("*Bench Press*",'JamesM-SESSION'!$B$43:$B$50,0), MATCH("*4th*",'JamesM-SESSION'!$K$7:$T$7,0))</f>
        <v>#N/A</v>
      </c>
      <c r="I36" s="132" t="e">
        <f>IF($A$32='JamesM-SESSION'!$A$43,INDEX('JamesM-SESSION'!$K$43:$T$50, MATCH("*Military*",'JamesM-SESSION'!$B$43:$B$50,0), MATCH("*4th*",'JamesM-SESSION'!$K$7:$T$7,0)),"")</f>
        <v>#N/A</v>
      </c>
      <c r="J36" s="44" t="e">
        <f>INDEX('JamesM-SESSION'!$L$43:$U$50, MATCH("*Military*",'JamesM-SESSION'!$B$43:$B$50,0), MATCH("*4th*",'JamesM-SESSION'!$K$7:$T$7,0))</f>
        <v>#N/A</v>
      </c>
      <c r="K36" s="131" t="e">
        <f>IF($A$32='JamesM-SESSION'!$A$43,INDEX('JamesM-SESSION'!$K$43:$T$50, MATCH("*Clean *",'JamesM-SESSION'!$B$43:$B$50,0), MATCH("*4th*",'JamesM-SESSION'!$K$7:$T$7,0)),"")</f>
        <v>#N/A</v>
      </c>
      <c r="L36" s="44" t="e">
        <f>INDEX('JamesM-SESSION'!$L$43:$U$50, MATCH("*Clean *",'JamesM-SESSION'!$B$43:$B$50,0), MATCH("*4th*",'JamesM-SESSION'!$K$7:$T$7,0))</f>
        <v>#N/A</v>
      </c>
      <c r="M36" s="131" t="e">
        <f>IF($A$32='JamesM-SESSION'!$A$43,INDEX('JamesM-SESSION'!$K$43:$T$50, MATCH("*Lat Pulldown*",'JamesM-SESSION'!$B$43:$B$50,0), MATCH("*4th*",'JamesM-SESSION'!$K$7:$T$7,0)),"")</f>
        <v>#N/A</v>
      </c>
      <c r="N36" s="48" t="e">
        <f>INDEX('JamesM-SESSION'!$L$43:$U$50, MATCH("*Lat Pulldown*",'JamesM-SESSION'!$B$43:$B$50,0), MATCH("*4th*",'JamesM-SESSION'!$K$7:$T$7,0))</f>
        <v>#N/A</v>
      </c>
      <c r="O36" s="151"/>
      <c r="P36" s="151"/>
    </row>
    <row r="37" spans="1:40">
      <c r="B37" t="s">
        <v>7</v>
      </c>
      <c r="C37" s="131" t="e">
        <f>IF($A$32='JamesM-SESSION'!$A$43,INDEX('JamesM-SESSION'!$K$43:$T$50, MATCH("*Squat*",'JamesM-SESSION'!$B$43:$B$50,0), MATCH("*5th*",'JamesM-SESSION'!$K$7:$T$7,0)),"")</f>
        <v>#N/A</v>
      </c>
      <c r="D37" s="132" t="e">
        <f>INDEX('JamesM-SESSION'!$L$43:$U$50, MATCH("*Squat*",'JamesM-SESSION'!$B$43:$B$50,0), MATCH("*5th*",'JamesM-SESSION'!$K$7:$T$7,0))</f>
        <v>#N/A</v>
      </c>
      <c r="E37" s="131" t="e">
        <f>IF($A$32='JamesM-SESSION'!$A$43,INDEX('JamesM-SESSION'!$K$43:$T$50, MATCH("*Deadlift*",'JamesM-SESSION'!$B$43:$B$50,0), MATCH("*5th*",'JamesM-SESSION'!$K$7:$T$7,0)),"")</f>
        <v>#N/A</v>
      </c>
      <c r="F37" s="131" t="e">
        <f>INDEX('JamesM-SESSION'!$L$43:$U$50, MATCH("*Deadlift*",'JamesM-SESSION'!$B$43:$B$50,0), MATCH("*5th*",'JamesM-SESSION'!$K$7:$T$7,0))</f>
        <v>#N/A</v>
      </c>
      <c r="G37" s="131" t="e">
        <f>IF($A$32='JamesM-SESSION'!$A$43,INDEX('JamesM-SESSION'!$K$43:$T$50, MATCH("*Bench Press*",'JamesM-SESSION'!$B$43:$B$50,0), MATCH("*5th*",'JamesM-SESSION'!$K$7:$T$7,0)),"")</f>
        <v>#N/A</v>
      </c>
      <c r="H37" s="131" t="e">
        <f>INDEX('JamesM-SESSION'!$L$43:$U$50, MATCH("*Bench Press*",'JamesM-SESSION'!$B$43:$B$50,0), MATCH("*5th*",'JamesM-SESSION'!$K$7:$T$7,0))</f>
        <v>#N/A</v>
      </c>
      <c r="I37" s="132" t="e">
        <f>IF($A$32='JamesM-SESSION'!$A$43,INDEX('JamesM-SESSION'!$K$43:$T$50, MATCH("*Military*",'JamesM-SESSION'!$B$43:$B$50,0), MATCH("*5th*",'JamesM-SESSION'!$K$7:$T$7,0)),"")</f>
        <v>#N/A</v>
      </c>
      <c r="J37" s="44" t="e">
        <f>INDEX('JamesM-SESSION'!$L$43:$U$50, MATCH("*Military*",'JamesM-SESSION'!$B$43:$B$50,0), MATCH("*5th*",'JamesM-SESSION'!$K$7:$T$7,0))</f>
        <v>#N/A</v>
      </c>
      <c r="K37" s="131" t="e">
        <f>IF($A$32='JamesM-SESSION'!$A$43,INDEX('JamesM-SESSION'!$K$43:$T$50, MATCH("*Clean *",'JamesM-SESSION'!$B$43:$B$50,0), MATCH("*5th*",'JamesM-SESSION'!$K$7:$T$7,0)),"")</f>
        <v>#N/A</v>
      </c>
      <c r="L37" s="44" t="e">
        <f>INDEX('JamesM-SESSION'!$L$43:$U$50, MATCH("*Clean *",'JamesM-SESSION'!$B$43:$B$50,0), MATCH("*5th*",'JamesM-SESSION'!$K$7:$T$7,0))</f>
        <v>#N/A</v>
      </c>
      <c r="M37" s="131" t="e">
        <f>IF($A$32='JamesM-SESSION'!$A$43,INDEX('JamesM-SESSION'!$K$43:$T$50, MATCH("*Lat Pulldown*",'JamesM-SESSION'!$B$43:$B$50,0), MATCH("*5th*",'JamesM-SESSION'!$K$7:$T$7,0)),"")</f>
        <v>#N/A</v>
      </c>
      <c r="N37" s="48" t="e">
        <f>INDEX('JamesM-SESSION'!$L$43:$U$50, MATCH("*Lat Pulldown*",'JamesM-SESSION'!$B$43:$B$50,0), MATCH("*5th*",'JamesM-SESSION'!$K$7:$T$7,0))</f>
        <v>#N/A</v>
      </c>
      <c r="O37" s="151"/>
      <c r="P37" s="151"/>
    </row>
    <row r="38" spans="1:40">
      <c r="A38" s="129">
        <f>'JamesM-SESSION'!A52</f>
        <v>42150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>
        <f>MAX(E39:E43)</f>
        <v>90</v>
      </c>
      <c r="F38" s="116">
        <f t="array" ref="F38">MAX(IF(E39:E43=E38,F39:F43))</f>
        <v>4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IF($A$38='JamesM-SESSION'!$A$52,INDEX('JamesM-SESSION'!$K$52:$T$59, MATCH("*1k Row*",'JamesM-SESSION'!$B$52:$B$59,0), MATCH("*1st*",'JamesM-SESSION'!$K$7:$T$7,0)),"")</f>
        <v>#N/A</v>
      </c>
      <c r="P38" s="152">
        <f>IF($A$38='JamesM-SESSION'!$A$52,INDEX('JamesM-SESSION'!$K$52:$T$59, MATCH("*HIIT*",'JamesM-SESSION'!$B$52:$B$59,0), MATCH("*1st*",'JamesM-SESSION'!$K$7:$T$7,0)),"")</f>
        <v>1.0416666666666666E-2</v>
      </c>
      <c r="Q38" s="117">
        <f>INDEX('JamesM-SESSION'!$L$52:$U$59, MATCH("*HIIT*",'JamesM-SESSION'!$B$52:$B$59,0), MATCH("*1st*",'JamesM-SESSION'!$K$7:$T$7,0))</f>
        <v>0</v>
      </c>
      <c r="R38" s="117">
        <f>'JamesM-SESSION'!U52</f>
        <v>0</v>
      </c>
      <c r="S38" s="116"/>
      <c r="T38" s="116"/>
      <c r="U38" s="120">
        <f>'JamesM-SESSION'!A53</f>
        <v>0</v>
      </c>
      <c r="V38" s="120">
        <f>'JamesM-SESSION'!A54</f>
        <v>0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IF($A$38='JamesM-SESSION'!$A$52,INDEX('JamesM-SESSION'!$K$52:$T$59, MATCH("*Squat*",'JamesM-SESSION'!$B$52:$B$59,0), MATCH("*1st*",'JamesM-SESSION'!$K$7:$T$7,0)),"")</f>
        <v>#N/A</v>
      </c>
      <c r="D39" s="132" t="e">
        <f>INDEX('JamesM-SESSION'!L$52:U$59, MATCH("*Squat*",'JamesM-SESSION'!$B$52:$B$59,0), MATCH("*1st*",'JamesM-SESSION'!K$7:T$7,0))</f>
        <v>#N/A</v>
      </c>
      <c r="E39" s="131">
        <f>IF($A$38='JamesM-SESSION'!$A$52,INDEX('JamesM-SESSION'!$K$52:$T$59, MATCH("*Deadlift*",'JamesM-SESSION'!$B$52:$B$59,0), MATCH("*1st*",'JamesM-SESSION'!$K$7:$T$7,0)),"")</f>
        <v>40</v>
      </c>
      <c r="F39" s="131">
        <f>INDEX('JamesM-SESSION'!$L$52:$U$59, MATCH("*Deadlift*",'JamesM-SESSION'!$B$52:$B$59,0), MATCH("*1st*",'JamesM-SESSION'!$K$7:$T$7,0))</f>
        <v>10</v>
      </c>
      <c r="G39" s="131" t="e">
        <f>IF($A$38='JamesM-SESSION'!$A$52,INDEX('JamesM-SESSION'!$K$52:$T$59, MATCH("*Bench Press*",'JamesM-SESSION'!$B$52:$B$59,0), MATCH("*1st*",'JamesM-SESSION'!$K$7:$T$7,0)),"")</f>
        <v>#N/A</v>
      </c>
      <c r="H39" s="131" t="e">
        <f>INDEX('JamesM-SESSION'!$L$52:$U$59, MATCH("*Bench Press*",'JamesM-SESSION'!$B$52:$B$59,0), MATCH("*1st*",'JamesM-SESSION'!$K$7:$T$7,0))</f>
        <v>#N/A</v>
      </c>
      <c r="I39" s="132" t="e">
        <f>IF($A$38='JamesM-SESSION'!$A$52,INDEX('JamesM-SESSION'!$K$52:$T$59, MATCH("*Military*",'JamesM-SESSION'!$B$52:$B$59,0), MATCH("*1st*",'JamesM-SESSION'!$K$7:$T$7,0)),"")</f>
        <v>#N/A</v>
      </c>
      <c r="J39" s="48" t="e">
        <f>INDEX('JamesM-SESSION'!$L$52:$U$59, MATCH("*Military*",'JamesM-SESSION'!$B$52:$B$59,0), MATCH("*1st*",'JamesM-SESSION'!$K$7:$T$7,0))</f>
        <v>#N/A</v>
      </c>
      <c r="K39" s="131" t="e">
        <f>IF($A$38='JamesM-SESSION'!$A$52,INDEX('JamesM-SESSION'!$K$52:$T$59, MATCH("*Clean *",'JamesM-SESSION'!$B$52:$B$59,0), MATCH("*1st*",'JamesM-SESSION'!$K$7:$T$7,0)),"")</f>
        <v>#N/A</v>
      </c>
      <c r="L39" s="48" t="e">
        <f>INDEX('JamesM-SESSION'!$L$52:$U$59, MATCH("*Clean *",'JamesM-SESSION'!$B$52:$B$59,0), MATCH("*1st*",'JamesM-SESSION'!$K$7:$T$7,0))</f>
        <v>#N/A</v>
      </c>
      <c r="M39" s="131" t="e">
        <f>IF($A$38='JamesM-SESSION'!$A$52,INDEX('JamesM-SESSION'!$K$52:$T$59, MATCH("*Lat Pulldown*",'JamesM-SESSION'!$B$52:$B$59,0), MATCH("*1st*",'JamesM-SESSION'!$K$7:$T$7,0)),"")</f>
        <v>#N/A</v>
      </c>
      <c r="N39" s="48" t="e">
        <f>INDEX('JamesM-SESSION'!$L$52:$U$59, MATCH("*Lat Pulldown*",'JamesM-SESSION'!$B$52:$B$59,0), MATCH("*1st*",'JamesM-SESSION'!$K$7:$T$7,0))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IF($A$38='JamesM-SESSION'!$A$52,INDEX('JamesM-SESSION'!$K$52:$T$59, MATCH("*Squat*",'JamesM-SESSION'!$B$52:$B$59,0), MATCH("*2nd*",'JamesM-SESSION'!$K$7:$T$7,0)),"")</f>
        <v>#N/A</v>
      </c>
      <c r="D40" s="132" t="e">
        <f>INDEX('JamesM-SESSION'!L$52:U$59, MATCH("*Squat*",'JamesM-SESSION'!$B$52:$B$59,0), MATCH("*2nd*",'JamesM-SESSION'!K$7:T$7,0))</f>
        <v>#N/A</v>
      </c>
      <c r="E40" s="131">
        <f>IF($A$38='JamesM-SESSION'!$A$52,INDEX('JamesM-SESSION'!$K$52:$T$59, MATCH("*Deadlift*",'JamesM-SESSION'!$B$52:$B$59,0), MATCH("*2ND*",'JamesM-SESSION'!$K$7:$T$7,0)),"")</f>
        <v>60</v>
      </c>
      <c r="F40" s="131">
        <f>INDEX('JamesM-SESSION'!$L$52:$U$59, MATCH("*Deadlift*",'JamesM-SESSION'!$B$52:$B$59,0), MATCH("*2nd*",'JamesM-SESSION'!$K$7:$T$7,0))</f>
        <v>10</v>
      </c>
      <c r="G40" s="131" t="e">
        <f>IF($A$38='JamesM-SESSION'!$A$52,INDEX('JamesM-SESSION'!$K$52:$T$59, MATCH("*Bench Press*",'JamesM-SESSION'!$B$52:$B$59,0), MATCH("*2ND*",'JamesM-SESSION'!$K$7:$T$7,0)),"")</f>
        <v>#N/A</v>
      </c>
      <c r="H40" s="131" t="e">
        <f>INDEX('JamesM-SESSION'!$L$52:$U$59, MATCH("*Bench Press*",'JamesM-SESSION'!$B$52:$B$59,0), MATCH("*2nd*",'JamesM-SESSION'!$K$7:$T$7,0))</f>
        <v>#N/A</v>
      </c>
      <c r="I40" s="132" t="e">
        <f>IF($A$38='JamesM-SESSION'!$A$52,INDEX('JamesM-SESSION'!$K$52:$T$59, MATCH("*Military*",'JamesM-SESSION'!$B$52:$B$59,0), MATCH("*2ND*",'JamesM-SESSION'!$K$7:$T$7,0)),"")</f>
        <v>#N/A</v>
      </c>
      <c r="J40" s="44" t="e">
        <f>INDEX('JamesM-SESSION'!$L$52:$U$59, MATCH("*Military*",'JamesM-SESSION'!$B$52:$B$59,0), MATCH("*2nd*",'JamesM-SESSION'!$K$7:$T$7,0))</f>
        <v>#N/A</v>
      </c>
      <c r="K40" s="131" t="e">
        <f>IF($A$38='JamesM-SESSION'!$A$52,INDEX('JamesM-SESSION'!$K$52:$T$59, MATCH("*Clean *",'JamesM-SESSION'!$B$52:$B$59,0), MATCH("*2ND*",'JamesM-SESSION'!$K$7:$T$7,0)),"")</f>
        <v>#N/A</v>
      </c>
      <c r="L40" s="44" t="e">
        <f>INDEX('JamesM-SESSION'!$L$52:$U$59, MATCH("*Clean *",'JamesM-SESSION'!$B$52:$B$59,0), MATCH("*2nd*",'JamesM-SESSION'!$K$7:$T$7,0))</f>
        <v>#N/A</v>
      </c>
      <c r="M40" s="131" t="e">
        <f>IF($A$38='JamesM-SESSION'!$A$52,INDEX('JamesM-SESSION'!$K$52:$T$59, MATCH("*Lat Pulldown*",'JamesM-SESSION'!$B$52:$B$59,0), MATCH("*2ND*",'JamesM-SESSION'!$K$7:$T$7,0)),"")</f>
        <v>#N/A</v>
      </c>
      <c r="N40" s="48" t="e">
        <f>INDEX('JamesM-SESSION'!$L$52:$U$59, MATCH("*Lat Pulldown*",'JamesM-SESSION'!$B$52:$B$59,0), MATCH("*2nd*",'JamesM-SESSION'!$K$7:$T$7,0))</f>
        <v>#N/A</v>
      </c>
      <c r="O40" s="151"/>
      <c r="P40" s="151"/>
    </row>
    <row r="41" spans="1:40">
      <c r="B41" t="s">
        <v>5</v>
      </c>
      <c r="C41" s="131" t="e">
        <f>IF($A$38='JamesM-SESSION'!$A$52,INDEX('JamesM-SESSION'!$K$52:$T$59, MATCH("*Squat*",'JamesM-SESSION'!$B$52:$B$59,0), MATCH("*3rd*",'JamesM-SESSION'!$K$7:$T$7,0)),"")</f>
        <v>#N/A</v>
      </c>
      <c r="D41" s="132" t="e">
        <f>INDEX('JamesM-SESSION'!L$52:U$59, MATCH("*Squat*",'JamesM-SESSION'!$B$52:$B$59,0), MATCH("*3rd*",'JamesM-SESSION'!K$7:T$7,0))</f>
        <v>#N/A</v>
      </c>
      <c r="E41" s="131">
        <f>IF($A$38='JamesM-SESSION'!$A$52,INDEX('JamesM-SESSION'!$K$52:$T$59, MATCH("*Deadlift*",'JamesM-SESSION'!$B$52:$B$59,0), MATCH("*3rd*",'JamesM-SESSION'!$K$7:$T$7,0)),"")</f>
        <v>70</v>
      </c>
      <c r="F41" s="131">
        <f>INDEX('JamesM-SESSION'!$L$52:$U$59, MATCH("*Deadlift*",'JamesM-SESSION'!$B$52:$B$59,0), MATCH("*3rd*",'JamesM-SESSION'!$K$7:$T$7,0))</f>
        <v>10</v>
      </c>
      <c r="G41" s="131" t="e">
        <f>IF($A$38='JamesM-SESSION'!$A$52,INDEX('JamesM-SESSION'!$K$52:$T$59, MATCH("*Bench Press*",'JamesM-SESSION'!$B$52:$B$59,0), MATCH("*3rd*",'JamesM-SESSION'!$K$7:$T$7,0)),"")</f>
        <v>#N/A</v>
      </c>
      <c r="H41" s="131" t="e">
        <f>INDEX('JamesM-SESSION'!$L$52:$U$59, MATCH("*Bench Press*",'JamesM-SESSION'!$B$52:$B$59,0), MATCH("*3rd*",'JamesM-SESSION'!$K$7:$T$7,0))</f>
        <v>#N/A</v>
      </c>
      <c r="I41" s="132" t="e">
        <f>IF($A$38='JamesM-SESSION'!$A$52,INDEX('JamesM-SESSION'!$K$52:$T$59, MATCH("*Military*",'JamesM-SESSION'!$B$52:$B$59,0), MATCH("*3rd*",'JamesM-SESSION'!$K$7:$T$7,0)),"")</f>
        <v>#N/A</v>
      </c>
      <c r="J41" s="44" t="e">
        <f>INDEX('JamesM-SESSION'!$L$52:$U$59, MATCH("*Military*",'JamesM-SESSION'!$B$52:$B$59,0), MATCH("*3rd*",'JamesM-SESSION'!$K$7:$T$7,0))</f>
        <v>#N/A</v>
      </c>
      <c r="K41" s="131" t="e">
        <f>IF($A$38='JamesM-SESSION'!$A$52,INDEX('JamesM-SESSION'!$K$52:$T$59, MATCH("*Clean *",'JamesM-SESSION'!$B$52:$B$59,0), MATCH("*3rd*",'JamesM-SESSION'!$K$7:$T$7,0)),"")</f>
        <v>#N/A</v>
      </c>
      <c r="L41" s="44" t="e">
        <f>INDEX('JamesM-SESSION'!$L$52:$U$59, MATCH("*Clean *",'JamesM-SESSION'!$B$52:$B$59,0), MATCH("*3rd*",'JamesM-SESSION'!$K$7:$T$7,0))</f>
        <v>#N/A</v>
      </c>
      <c r="M41" s="131" t="e">
        <f>IF($A$38='JamesM-SESSION'!$A$52,INDEX('JamesM-SESSION'!$K$52:$T$59, MATCH("*Lat Pulldown*",'JamesM-SESSION'!$B$52:$B$59,0), MATCH("*3rd*",'JamesM-SESSION'!$K$7:$T$7,0)),"")</f>
        <v>#N/A</v>
      </c>
      <c r="N41" s="48" t="e">
        <f>INDEX('JamesM-SESSION'!$L$52:$U$59, MATCH("*Lat Pulldown*",'JamesM-SESSION'!$B$52:$B$59,0), MATCH("*3rd*",'JamesM-SESSION'!$K$7:$T$7,0))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IF($A$38='JamesM-SESSION'!$A$52,INDEX('JamesM-SESSION'!$K$52:$T$59, MATCH("*Squat*",'JamesM-SESSION'!$B$52:$B$59,0), MATCH("*4th*",'JamesM-SESSION'!$K$7:$T$7,0)),"")</f>
        <v>#N/A</v>
      </c>
      <c r="D42" s="132" t="e">
        <f>INDEX('JamesM-SESSION'!L$52:U$59, MATCH("*Squat*",'JamesM-SESSION'!$B$52:$B$59,0), MATCH("*4th*",'JamesM-SESSION'!K$7:T$7,0))</f>
        <v>#N/A</v>
      </c>
      <c r="E42" s="131">
        <f>IF($A$38='JamesM-SESSION'!$A$52,INDEX('JamesM-SESSION'!$K$52:$T$59, MATCH("*Deadlift*",'JamesM-SESSION'!$B$52:$B$59,0), MATCH("*4th*",'JamesM-SESSION'!$K$7:$T$7,0)),"")</f>
        <v>80</v>
      </c>
      <c r="F42" s="131">
        <f>INDEX('JamesM-SESSION'!$L$52:$U$59, MATCH("*Deadlift*",'JamesM-SESSION'!$B$52:$B$59,0), MATCH("*4th*",'JamesM-SESSION'!$K$7:$T$7,0))</f>
        <v>10</v>
      </c>
      <c r="G42" s="131" t="e">
        <f>IF($A$38='JamesM-SESSION'!$A$52,INDEX('JamesM-SESSION'!$K$52:$T$59, MATCH("*Bench Press*",'JamesM-SESSION'!$B$52:$B$59,0), MATCH("*4th*",'JamesM-SESSION'!$K$7:$T$7,0)),"")</f>
        <v>#N/A</v>
      </c>
      <c r="H42" s="131" t="e">
        <f>INDEX('JamesM-SESSION'!$L$52:$U$59, MATCH("*Bench Press*",'JamesM-SESSION'!$B$52:$B$59,0), MATCH("*4th*",'JamesM-SESSION'!$K$7:$T$7,0))</f>
        <v>#N/A</v>
      </c>
      <c r="I42" s="132" t="e">
        <f>IF($A$38='JamesM-SESSION'!$A$52,INDEX('JamesM-SESSION'!$K$52:$T$59, MATCH("*Military*",'JamesM-SESSION'!$B$52:$B$59,0), MATCH("*4th*",'JamesM-SESSION'!$K$7:$T$7,0)),"")</f>
        <v>#N/A</v>
      </c>
      <c r="J42" s="44" t="e">
        <f>INDEX('JamesM-SESSION'!$L$52:$U$59, MATCH("*Military*",'JamesM-SESSION'!$B$52:$B$59,0), MATCH("*4th*",'JamesM-SESSION'!$K$7:$T$7,0))</f>
        <v>#N/A</v>
      </c>
      <c r="K42" s="131" t="e">
        <f>IF($A$38='JamesM-SESSION'!$A$52,INDEX('JamesM-SESSION'!$K$52:$T$59, MATCH("*Clean *",'JamesM-SESSION'!$B$52:$B$59,0), MATCH("*4th*",'JamesM-SESSION'!$K$7:$T$7,0)),"")</f>
        <v>#N/A</v>
      </c>
      <c r="L42" s="44" t="e">
        <f>INDEX('JamesM-SESSION'!$L$52:$U$59, MATCH("*Clean *",'JamesM-SESSION'!$B$52:$B$59,0), MATCH("*4th*",'JamesM-SESSION'!$K$7:$T$7,0))</f>
        <v>#N/A</v>
      </c>
      <c r="M42" s="131" t="e">
        <f>IF($A$38='JamesM-SESSION'!$A$52,INDEX('JamesM-SESSION'!$K$52:$T$59, MATCH("*Lat Pulldown*",'JamesM-SESSION'!$B$52:$B$59,0), MATCH("*4th*",'JamesM-SESSION'!$K$7:$T$7,0)),"")</f>
        <v>#N/A</v>
      </c>
      <c r="N42" s="44" t="e">
        <f>INDEX('JamesM-SESSION'!$L$52:$U$59, MATCH("*Lat Pulldown*",'JamesM-SESSION'!$B$52:$B$59,0), MATCH("*4th*",'JamesM-SESSION'!$K$7:$T$7,0))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IF($A$38='JamesM-SESSION'!$A$52,INDEX('JamesM-SESSION'!$K$52:$T$59, MATCH("*Squat*",'JamesM-SESSION'!$B$52:$B$59,0), MATCH("*5th*",'JamesM-SESSION'!$K$7:$T$7,0)),"")</f>
        <v>#N/A</v>
      </c>
      <c r="D43" s="132" t="e">
        <f>INDEX('JamesM-SESSION'!L$52:U$59, MATCH("*Squat*",'JamesM-SESSION'!$B$52:$B$59,0), MATCH("*5th*",'JamesM-SESSION'!K$7:T$7,0))</f>
        <v>#N/A</v>
      </c>
      <c r="E43" s="131">
        <f>IF($A$38='JamesM-SESSION'!$A$52,INDEX('JamesM-SESSION'!$K$52:$T$59, MATCH("*Deadlift*",'JamesM-SESSION'!$B$52:$B$59,0), MATCH("*5th*",'JamesM-SESSION'!$K$7:$T$7,0)),"")</f>
        <v>90</v>
      </c>
      <c r="F43" s="131">
        <f>INDEX('JamesM-SESSION'!$L$52:$U$59, MATCH("*Deadlift*",'JamesM-SESSION'!$B$52:$B$59,0), MATCH("*5th*",'JamesM-SESSION'!$K$7:$T$7,0))</f>
        <v>4</v>
      </c>
      <c r="G43" s="131" t="e">
        <f>IF($A$38='JamesM-SESSION'!$A$52,INDEX('JamesM-SESSION'!$K$52:$T$59, MATCH("*Bench Press*",'JamesM-SESSION'!$B$52:$B$59,0), MATCH("*5th*",'JamesM-SESSION'!$K$7:$T$7,0)),"")</f>
        <v>#N/A</v>
      </c>
      <c r="H43" s="131" t="e">
        <f>INDEX('JamesM-SESSION'!$L$52:$U$59, MATCH("*Bench Press*",'JamesM-SESSION'!$B$52:$B$59,0), MATCH("*5th*",'JamesM-SESSION'!$K$7:$T$7,0))</f>
        <v>#N/A</v>
      </c>
      <c r="I43" s="132" t="e">
        <f>IF($A$38='JamesM-SESSION'!$A$52,INDEX('JamesM-SESSION'!$K$52:$T$59, MATCH("*Military*",'JamesM-SESSION'!$B$52:$B$59,0), MATCH("*5th*",'JamesM-SESSION'!$K$7:$T$7,0)),"")</f>
        <v>#N/A</v>
      </c>
      <c r="J43" s="44" t="e">
        <f>INDEX('JamesM-SESSION'!$L$52:$U$59, MATCH("*Military*",'JamesM-SESSION'!$B$52:$B$59,0), MATCH("*5th*",'JamesM-SESSION'!$K$7:$T$7,0))</f>
        <v>#N/A</v>
      </c>
      <c r="K43" s="131" t="e">
        <f>IF($A$38='JamesM-SESSION'!$A$52,INDEX('JamesM-SESSION'!$K$52:$T$59, MATCH("*Clean *",'JamesM-SESSION'!$B$52:$B$59,0), MATCH("*5th*",'JamesM-SESSION'!$K$7:$T$7,0)),"")</f>
        <v>#N/A</v>
      </c>
      <c r="L43" s="44" t="e">
        <f>INDEX('JamesM-SESSION'!$L$52:$U$59, MATCH("*Clean *",'JamesM-SESSION'!$B$52:$B$59,0), MATCH("*5th*",'JamesM-SESSION'!$K$7:$T$7,0))</f>
        <v>#N/A</v>
      </c>
      <c r="M43" s="131" t="e">
        <f>IF($A$38='JamesM-SESSION'!$A$52,INDEX('JamesM-SESSION'!$K$52:$T$59, MATCH("*Lat Pulldown*",'JamesM-SESSION'!$B$52:$B$59,0), MATCH("*5th*",'JamesM-SESSION'!$K$7:$T$7,0)),"")</f>
        <v>#N/A</v>
      </c>
      <c r="N43" s="44" t="e">
        <f>INDEX('JamesM-SESSION'!$L$52:$U$59, MATCH("*Lat Pulldown*",'JamesM-SESSION'!$B$52:$B$59,0), MATCH("*5th*",'JamesM-SESSION'!$K$7:$T$7,0))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'JamesM-SESSION'!A61</f>
        <v>42152</v>
      </c>
      <c r="B44" s="116" t="s">
        <v>84</v>
      </c>
      <c r="C44" s="117">
        <f>MAX(C45:C49)</f>
        <v>40</v>
      </c>
      <c r="D44" s="116">
        <f t="array" ref="D44">MAX(IF(C45:C49=C44,D45:D49))</f>
        <v>20</v>
      </c>
      <c r="E44" s="116">
        <f>MAX(E45:E49)</f>
        <v>100</v>
      </c>
      <c r="F44" s="116">
        <f t="array" ref="F44">MAX(IF(E45:E49=E44,F45:F49))</f>
        <v>2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 t="e">
        <f>MAX(M45:M49)</f>
        <v>#N/A</v>
      </c>
      <c r="N44" s="117" t="e">
        <f t="array" ref="N44">MAX(IF(M45:M49=M44,N45:N49))</f>
        <v>#N/A</v>
      </c>
      <c r="O44" s="152" t="e">
        <f>IF($A$44='JamesM-SESSION'!$A$61,INDEX('JamesM-SESSION'!$K$61:$T$68, MATCH("*1k Row*",'JamesM-SESSION'!$B$61:$B$67,0), MATCH("*1st*",'JamesM-SESSION'!$K$7:$T$7,0)),"")</f>
        <v>#N/A</v>
      </c>
      <c r="P44" s="152" t="e">
        <f>IF($A$44='JamesM-SESSION'!$A$61,INDEX('JamesM-SESSION'!$K$61:$T$68, MATCH("*HIIT*",'JamesM-SESSION'!$B$61:$B$67,0), MATCH("*1st*",'JamesM-SESSION'!$K$7:$T$7,0)),"")</f>
        <v>#N/A</v>
      </c>
      <c r="Q44" s="119" t="e">
        <f>INDEX('JamesM-SESSION'!$L$61:$U$68, MATCH("*HIIT*",'JamesM-SESSION'!$B$61:$B$67,0), MATCH("*1st*",'JamesM-SESSION'!$K$7:$T$7,0))</f>
        <v>#N/A</v>
      </c>
      <c r="R44" s="119">
        <f>'JamesM-SESSION'!U61</f>
        <v>0</v>
      </c>
      <c r="S44" s="116"/>
      <c r="T44" s="116"/>
      <c r="U44" s="120">
        <f>'JamesM-SESSION'!A62</f>
        <v>83</v>
      </c>
      <c r="V44" s="120">
        <f>'JamesM-SESSION'!A63</f>
        <v>26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>
        <f>IF($A$44='JamesM-SESSION'!$A$61,INDEX('JamesM-SESSION'!$K$61:$T$69, MATCH("*Squat*",'JamesM-SESSION'!$B$61:$B$69,0), MATCH("*1st*",'JamesM-SESSION'!$K$7:$T$7,0)),"")</f>
        <v>40</v>
      </c>
      <c r="D45" s="132">
        <f>INDEX('JamesM-SESSION'!L$61:U$69, MATCH("*Squat*",'JamesM-SESSION'!$B$61:$B$69,0), MATCH("*1st*",'JamesM-SESSION'!K$7:T$7,0))</f>
        <v>20</v>
      </c>
      <c r="E45" s="131">
        <f>IF($A$44='JamesM-SESSION'!$A$61,INDEX('JamesM-SESSION'!$K$61:$T$68, MATCH("*Deadlift*",'JamesM-SESSION'!$B$61:$B$67,0), MATCH("*1st*",'JamesM-SESSION'!$K$7:$T$7,0)),"")</f>
        <v>60</v>
      </c>
      <c r="F45" s="131">
        <f>INDEX('JamesM-SESSION'!$L$61:$U$68, MATCH("*Deadlift*",'JamesM-SESSION'!$B$61:$B$67,0), MATCH("*1st*",'JamesM-SESSION'!$K$7:$T$7,0))</f>
        <v>12</v>
      </c>
      <c r="G45" s="131" t="e">
        <f>IF($A$44='JamesM-SESSION'!$A$61,INDEX('JamesM-SESSION'!$K$61:$T$68, MATCH("*Bench Press*",'JamesM-SESSION'!$B$61:$B$67,0), MATCH("*1st*",'JamesM-SESSION'!$K$7:$T$7,0)),"")</f>
        <v>#N/A</v>
      </c>
      <c r="H45" s="131" t="e">
        <f>INDEX('JamesM-SESSION'!$L$61:$U$68, MATCH("*Bench Press*",'JamesM-SESSION'!$B$61:$B$67,0), MATCH("*1st*",'JamesM-SESSION'!$K$7:$T$7,0))</f>
        <v>#N/A</v>
      </c>
      <c r="I45" s="132" t="e">
        <f>IF($A$44='JamesM-SESSION'!$A$61,INDEX('JamesM-SESSION'!$K$61:$T$68, MATCH("*Military*",'JamesM-SESSION'!$B$61:$B$67,0), MATCH("*1st*",'JamesM-SESSION'!$K$7:$T$7,0)),"")</f>
        <v>#N/A</v>
      </c>
      <c r="J45" s="48" t="e">
        <f>INDEX('JamesM-SESSION'!$L$61:$U$68, MATCH("*Military*",'JamesM-SESSION'!$B$61:$B$67,0), MATCH("*1st*",'JamesM-SESSION'!$K$7:$T$7,0))</f>
        <v>#N/A</v>
      </c>
      <c r="K45" s="131" t="e">
        <f>IF($A$44='JamesM-SESSION'!$A$61,INDEX('JamesM-SESSION'!$K$61:$T$68, MATCH("*Clean *",'JamesM-SESSION'!$B$61:$B$67,0), MATCH("*1st*",'JamesM-SESSION'!$K$7:$T$7,0)),"")</f>
        <v>#N/A</v>
      </c>
      <c r="L45" s="48" t="e">
        <f>INDEX('JamesM-SESSION'!$L$61:$U$68, MATCH("*Clean *",'JamesM-SESSION'!$B$61:$B$67,0), MATCH("*1st*",'JamesM-SESSION'!$K$7:$T$7,0))</f>
        <v>#N/A</v>
      </c>
      <c r="M45" s="131" t="e">
        <f>IF($A$44='JamesM-SESSION'!$A$61,INDEX('JamesM-SESSION'!$K$61:$T$68, MATCH("*Lat Pulldown*",'JamesM-SESSION'!$B$61:$B$67,0), MATCH("*1st*",'JamesM-SESSION'!$K$7:$T$7,0)),"")</f>
        <v>#N/A</v>
      </c>
      <c r="N45" s="48" t="e">
        <f>INDEX('JamesM-SESSION'!$L$61:$U$68, MATCH("*Lat Pulldown*",'JamesM-SESSION'!$B$61:$B$67,0), MATCH("*1st*",'JamesM-SESSION'!$K$7:$T$7,0))</f>
        <v>#N/A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>
        <f>IF($A$44='JamesM-SESSION'!$A$61,INDEX('JamesM-SESSION'!$K$61:$T$69, MATCH("*Squat*",'JamesM-SESSION'!$B$61:$B$69,0), MATCH("*2nd*",'JamesM-SESSION'!$K$7:$T$7,0)),"")</f>
        <v>40</v>
      </c>
      <c r="D46" s="132">
        <f>INDEX('JamesM-SESSION'!L$61:U$69, MATCH("*Squat*",'JamesM-SESSION'!$B$61:$B$69,0), MATCH("*2nd*",'JamesM-SESSION'!K$7:T$7,0))</f>
        <v>20</v>
      </c>
      <c r="E46" s="131">
        <f>IF($A$44='JamesM-SESSION'!$A$61,INDEX('JamesM-SESSION'!$K$61:$T$68, MATCH("*Deadlift*",'JamesM-SESSION'!$B$61:$B$67,0), MATCH("*2ND*",'JamesM-SESSION'!$K$7:$T$7,0)),"")</f>
        <v>80</v>
      </c>
      <c r="F46" s="131">
        <f>INDEX('JamesM-SESSION'!$L$61:$U$68, MATCH("*Deadlift*",'JamesM-SESSION'!$B$61:$B$67,0), MATCH("*2nd*",'JamesM-SESSION'!$K$7:$T$7,0))</f>
        <v>12</v>
      </c>
      <c r="G46" s="131" t="e">
        <f>IF($A$44='JamesM-SESSION'!$A$61,INDEX('JamesM-SESSION'!$K$61:$T$68, MATCH("*Bench Press*",'JamesM-SESSION'!$B$61:$B$67,0), MATCH("*2ND*",'JamesM-SESSION'!$K$7:$T$7,0)),"")</f>
        <v>#N/A</v>
      </c>
      <c r="H46" s="131" t="e">
        <f>INDEX('JamesM-SESSION'!$L$61:$U$68, MATCH("*Bench Press*",'JamesM-SESSION'!$B$61:$B$67,0), MATCH("*2nd*",'JamesM-SESSION'!$K$7:$T$7,0))</f>
        <v>#N/A</v>
      </c>
      <c r="I46" s="132" t="e">
        <f>IF($A$44='JamesM-SESSION'!$A$61,INDEX('JamesM-SESSION'!$K$61:$T$68, MATCH("*Military*",'JamesM-SESSION'!$B$61:$B$67,0), MATCH("*2ND*",'JamesM-SESSION'!$K$7:$T$7,0)),"")</f>
        <v>#N/A</v>
      </c>
      <c r="J46" s="44" t="e">
        <f>INDEX('JamesM-SESSION'!$L$61:$U$68, MATCH("*Military*",'JamesM-SESSION'!$B$61:$B$67,0), MATCH("*2nd*",'JamesM-SESSION'!$K$7:$T$7,0))</f>
        <v>#N/A</v>
      </c>
      <c r="K46" s="131" t="e">
        <f>IF($A$44='JamesM-SESSION'!$A$61,INDEX('JamesM-SESSION'!$K$61:$T$68, MATCH("*Clean *",'JamesM-SESSION'!$B$61:$B$67,0), MATCH("*2ND*",'JamesM-SESSION'!$K$7:$T$7,0)),"")</f>
        <v>#N/A</v>
      </c>
      <c r="L46" s="44" t="e">
        <f>INDEX('JamesM-SESSION'!$L$61:$U$68, MATCH("*Clean *",'JamesM-SESSION'!$B$61:$B$67,0), MATCH("*2nd*",'JamesM-SESSION'!$K$7:$T$7,0))</f>
        <v>#N/A</v>
      </c>
      <c r="M46" s="131" t="e">
        <f>IF($A$44='JamesM-SESSION'!$A$61,INDEX('JamesM-SESSION'!$K$61:$T$68, MATCH("*Lat Pulldown*",'JamesM-SESSION'!$B$61:$B$67,0), MATCH("*2ND*",'JamesM-SESSION'!$K$7:$T$7,0)),"")</f>
        <v>#N/A</v>
      </c>
      <c r="N46" s="44" t="e">
        <f>INDEX('JamesM-SESSION'!$L$61:$U$68, MATCH("*Lat Pulldown*",'JamesM-SESSION'!$B$61:$B$67,0), MATCH("*2nd*",'JamesM-SESSION'!$K$7:$T$7,0))</f>
        <v>#N/A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>
        <f>IF($A$44='JamesM-SESSION'!$A$61,INDEX('JamesM-SESSION'!$K$61:$T$69, MATCH("*Squat*",'JamesM-SESSION'!$B$61:$B$69,0), MATCH("*3rd*",'JamesM-SESSION'!$K$7:$T$7,0)),"")</f>
        <v>0</v>
      </c>
      <c r="D47" s="132">
        <f>INDEX('JamesM-SESSION'!L$61:U$69, MATCH("*Squat*",'JamesM-SESSION'!$B$61:$B$69,0), MATCH("*3rd*",'JamesM-SESSION'!K$7:T$7,0))</f>
        <v>0</v>
      </c>
      <c r="E47" s="131">
        <f>IF($A$44='JamesM-SESSION'!$A$61,INDEX('JamesM-SESSION'!$K$61:$T$68, MATCH("*Deadlift*",'JamesM-SESSION'!$B$61:$B$67,0), MATCH("*3rd*",'JamesM-SESSION'!$K$7:$T$7,0)),"")</f>
        <v>85</v>
      </c>
      <c r="F47" s="131">
        <f>INDEX('JamesM-SESSION'!$L$61:$U$68, MATCH("*Deadlift*",'JamesM-SESSION'!$B$61:$B$67,0), MATCH("*3rd*",'JamesM-SESSION'!$K$7:$T$7,0))</f>
        <v>9</v>
      </c>
      <c r="G47" s="131" t="e">
        <f>IF($A$44='JamesM-SESSION'!$A$61,INDEX('JamesM-SESSION'!$K$61:$T$68, MATCH("*Bench Press*",'JamesM-SESSION'!$B$61:$B$67,0), MATCH("*3rd*",'JamesM-SESSION'!$K$7:$T$7,0)),"")</f>
        <v>#N/A</v>
      </c>
      <c r="H47" s="131" t="e">
        <f>INDEX('JamesM-SESSION'!$L$61:$U$68, MATCH("*Bench Press*",'JamesM-SESSION'!$B$61:$B$67,0), MATCH("*3rd*",'JamesM-SESSION'!$K$7:$T$7,0))</f>
        <v>#N/A</v>
      </c>
      <c r="I47" s="132" t="e">
        <f>IF($A$44='JamesM-SESSION'!$A$61,INDEX('JamesM-SESSION'!$K$61:$T$68, MATCH("*Military*",'JamesM-SESSION'!$B$61:$B$67,0), MATCH("*3rd*",'JamesM-SESSION'!$K$7:$T$7,0)),"")</f>
        <v>#N/A</v>
      </c>
      <c r="J47" s="44" t="e">
        <f>INDEX('JamesM-SESSION'!$L$61:$U$68, MATCH("*Military*",'JamesM-SESSION'!$B$61:$B$67,0), MATCH("*3rd*",'JamesM-SESSION'!$K$7:$T$7,0))</f>
        <v>#N/A</v>
      </c>
      <c r="K47" s="131" t="e">
        <f>IF($A$44='JamesM-SESSION'!$A$61,INDEX('JamesM-SESSION'!$K$61:$T$68, MATCH("*Clean *",'JamesM-SESSION'!$B$61:$B$67,0), MATCH("*3rd*",'JamesM-SESSION'!$K$7:$T$7,0)),"")</f>
        <v>#N/A</v>
      </c>
      <c r="L47" s="44" t="e">
        <f>INDEX('JamesM-SESSION'!$L$61:$U$68, MATCH("*Clean *",'JamesM-SESSION'!$B$61:$B$67,0), MATCH("*3rd*",'JamesM-SESSION'!$K$7:$T$7,0))</f>
        <v>#N/A</v>
      </c>
      <c r="M47" s="131" t="e">
        <f>IF($A$44='JamesM-SESSION'!$A$61,INDEX('JamesM-SESSION'!$K$61:$T$68, MATCH("*Lat Pulldown*",'JamesM-SESSION'!$B$61:$B$67,0), MATCH("*3rd*",'JamesM-SESSION'!$K$7:$T$7,0)),"")</f>
        <v>#N/A</v>
      </c>
      <c r="N47" s="44" t="e">
        <f>INDEX('JamesM-SESSION'!$L$61:$U$68, MATCH("*Lat Pulldown*",'JamesM-SESSION'!$B$61:$B$67,0), MATCH("*3rd*",'JamesM-SESSION'!$K$7:$T$7,0))</f>
        <v>#N/A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>
        <f>IF($A$44='JamesM-SESSION'!$A$61,INDEX('JamesM-SESSION'!$K$61:$T$69, MATCH("*Squat*",'JamesM-SESSION'!$B$61:$B$69,0), MATCH("*4th*",'JamesM-SESSION'!$K$7:$T$7,0)),"")</f>
        <v>0</v>
      </c>
      <c r="D48" s="132">
        <f>INDEX('JamesM-SESSION'!L$61:U$69, MATCH("*Squat*",'JamesM-SESSION'!$B$61:$B$69,0), MATCH("*4th*",'JamesM-SESSION'!K$7:T$7,0))</f>
        <v>0</v>
      </c>
      <c r="E48" s="131">
        <f>IF($A$44='JamesM-SESSION'!$A$61,INDEX('JamesM-SESSION'!$K$61:$T$68, MATCH("*Deadlift*",'JamesM-SESSION'!$B$61:$B$67,0), MATCH("*4th*",'JamesM-SESSION'!$K$7:$T$7,0)),"")</f>
        <v>86</v>
      </c>
      <c r="F48" s="131">
        <f>INDEX('JamesM-SESSION'!$L$61:$U$68, MATCH("*Deadlift*",'JamesM-SESSION'!$B$61:$B$67,0), MATCH("*4th*",'JamesM-SESSION'!$K$7:$T$7,0))</f>
        <v>8</v>
      </c>
      <c r="G48" s="131" t="e">
        <f>IF($A$44='JamesM-SESSION'!$A$61,INDEX('JamesM-SESSION'!$K$61:$T$68, MATCH("*Bench Press*",'JamesM-SESSION'!$B$61:$B$67,0), MATCH("*4th*",'JamesM-SESSION'!$K$7:$T$7,0)),"")</f>
        <v>#N/A</v>
      </c>
      <c r="H48" s="131" t="e">
        <f>INDEX('JamesM-SESSION'!$L$61:$U$68, MATCH("*Bench Press*",'JamesM-SESSION'!$B$61:$B$67,0), MATCH("*4th*",'JamesM-SESSION'!$K$7:$T$7,0))</f>
        <v>#N/A</v>
      </c>
      <c r="I48" s="132" t="e">
        <f>IF($A$44='JamesM-SESSION'!$A$61,INDEX('JamesM-SESSION'!$K$61:$T$68, MATCH("*Military*",'JamesM-SESSION'!$B$61:$B$67,0), MATCH("*4th*",'JamesM-SESSION'!$K$7:$T$7,0)),"")</f>
        <v>#N/A</v>
      </c>
      <c r="J48" s="44" t="e">
        <f>INDEX('JamesM-SESSION'!$L$61:$U$68, MATCH("*Military*",'JamesM-SESSION'!$B$61:$B$67,0), MATCH("*4th*",'JamesM-SESSION'!$K$7:$T$7,0))</f>
        <v>#N/A</v>
      </c>
      <c r="K48" s="131" t="e">
        <f>IF($A$44='JamesM-SESSION'!$A$61,INDEX('JamesM-SESSION'!$K$61:$T$68, MATCH("*Clean *",'JamesM-SESSION'!$B$61:$B$67,0), MATCH("*4th*",'JamesM-SESSION'!$K$7:$T$7,0)),"")</f>
        <v>#N/A</v>
      </c>
      <c r="L48" s="44" t="e">
        <f>INDEX('JamesM-SESSION'!$L$61:$U$68, MATCH("*Clean *",'JamesM-SESSION'!$B$61:$B$67,0), MATCH("*4th*",'JamesM-SESSION'!$K$7:$T$7,0))</f>
        <v>#N/A</v>
      </c>
      <c r="M48" s="131" t="e">
        <f>IF($A$44='JamesM-SESSION'!$A$61,INDEX('JamesM-SESSION'!$K$61:$T$68, MATCH("*Lat Pulldown*",'JamesM-SESSION'!$B$61:$B$67,0), MATCH("*4th*",'JamesM-SESSION'!$K$7:$T$7,0)),"")</f>
        <v>#N/A</v>
      </c>
      <c r="N48" s="44" t="e">
        <f>INDEX('JamesM-SESSION'!$L$61:$U$68, MATCH("*Lat Pulldown*",'JamesM-SESSION'!$B$61:$B$67,0), MATCH("*4th*",'JamesM-SESSION'!$K$7:$T$7,0))</f>
        <v>#N/A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>
        <f>IF($A$44='JamesM-SESSION'!$A$61,INDEX('JamesM-SESSION'!$K$61:$T$69, MATCH("*Squat*",'JamesM-SESSION'!$B$61:$B$69,0), MATCH("*5th*",'JamesM-SESSION'!$K$7:$T$7,0)),"")</f>
        <v>0</v>
      </c>
      <c r="D49" s="132">
        <f>INDEX('JamesM-SESSION'!L$61:U$69, MATCH("*Squat*",'JamesM-SESSION'!$B$61:$B$69,0), MATCH("*5th*",'JamesM-SESSION'!K$7:T$7,0))</f>
        <v>0</v>
      </c>
      <c r="E49" s="131">
        <f>IF($A$44='JamesM-SESSION'!$A$61,INDEX('JamesM-SESSION'!$K$61:$T$68, MATCH("*Deadlift*",'JamesM-SESSION'!$B$61:$B$67,0), MATCH("*5th*",'JamesM-SESSION'!$K$7:$T$7,0)),"")</f>
        <v>100</v>
      </c>
      <c r="F49" s="131">
        <f>INDEX('JamesM-SESSION'!$L$61:$U$68, MATCH("*Deadlift*",'JamesM-SESSION'!$B$61:$B$67,0), MATCH("*5th*",'JamesM-SESSION'!$K$7:$T$7,0))</f>
        <v>2</v>
      </c>
      <c r="G49" s="131" t="e">
        <f>IF($A$44='JamesM-SESSION'!$A$61,INDEX('JamesM-SESSION'!$K$61:$T$68, MATCH("*Bench Press*",'JamesM-SESSION'!$B$61:$B$67,0), MATCH("*5th*",'JamesM-SESSION'!$K$7:$T$7,0)),"")</f>
        <v>#N/A</v>
      </c>
      <c r="H49" s="131" t="e">
        <f>INDEX('JamesM-SESSION'!$L$61:$U$68, MATCH("*Bench Press*",'JamesM-SESSION'!$B$61:$B$67,0), MATCH("*5th*",'JamesM-SESSION'!$K$7:$T$7,0))</f>
        <v>#N/A</v>
      </c>
      <c r="I49" s="132" t="e">
        <f>IF($A$44='JamesM-SESSION'!$A$61,INDEX('JamesM-SESSION'!$K$61:$T$68, MATCH("*Military*",'JamesM-SESSION'!$B$61:$B$67,0), MATCH("*5th*",'JamesM-SESSION'!$K$7:$T$7,0)),"")</f>
        <v>#N/A</v>
      </c>
      <c r="J49" s="44" t="e">
        <f>INDEX('JamesM-SESSION'!$L$61:$U$68, MATCH("*Military*",'JamesM-SESSION'!$B$61:$B$67,0), MATCH("*5th*",'JamesM-SESSION'!$K$7:$T$7,0))</f>
        <v>#N/A</v>
      </c>
      <c r="K49" s="131" t="e">
        <f>IF($A$44='JamesM-SESSION'!$A$61,INDEX('JamesM-SESSION'!$K$61:$T$68, MATCH("*Clean *",'JamesM-SESSION'!$B$61:$B$67,0), MATCH("*5th*",'JamesM-SESSION'!$K$7:$T$7,0)),"")</f>
        <v>#N/A</v>
      </c>
      <c r="L49" s="44" t="e">
        <f>INDEX('JamesM-SESSION'!$L$61:$U$68, MATCH("*Clean *",'JamesM-SESSION'!$B$61:$B$67,0), MATCH("*5th*",'JamesM-SESSION'!$K$7:$T$7,0))</f>
        <v>#N/A</v>
      </c>
      <c r="M49" s="131" t="e">
        <f>IF($A$44='JamesM-SESSION'!$A$61,INDEX('JamesM-SESSION'!$K$61:$T$68, MATCH("*Lat Pulldown*",'JamesM-SESSION'!$B$61:$B$67,0), MATCH("*5th*",'JamesM-SESSION'!$K$7:$T$7,0)),"")</f>
        <v>#N/A</v>
      </c>
      <c r="N49" s="44" t="e">
        <f>INDEX('JamesM-SESSION'!$L$61:$U$68, MATCH("*Lat Pulldown*",'JamesM-SESSION'!$B$61:$B$67,0), MATCH("*5th*",'JamesM-SESSION'!$K$7:$T$7,0))</f>
        <v>#N/A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'JamesM-SESSION'!A79</f>
        <v>42163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>
        <f>MAX(E51:E55)</f>
        <v>90</v>
      </c>
      <c r="F50" s="116">
        <f t="array" ref="F50">MAX(IF(E51:E55=E50,F51:F55))</f>
        <v>5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IF($A$50='JamesM-SESSION'!$A$79,INDEX('JamesM-SESSION'!$K$70:$T$77, MATCH("*1k Row*",'JamesM-SESSION'!$B$70:$B$77,0), MATCH("*1st*",'JamesM-SESSION'!$K$7:$T$7,0)),"")</f>
        <v>#N/A</v>
      </c>
      <c r="P50" s="152">
        <f>IF($A$50='JamesM-SESSION'!$A$79,INDEX('JamesM-SESSION'!$K$70:$T$77, MATCH("*HIIT*",'JamesM-SESSION'!$B$70:$B$77,0), MATCH("*1st*",'JamesM-SESSION'!$K$7:$T$7,0)),"")</f>
        <v>7.6388888888888886E-3</v>
      </c>
      <c r="Q50" s="119">
        <f>INDEX('JamesM-SESSION'!$L$70:$U$77, MATCH("*HIIT*",'JamesM-SESSION'!$B$70:$B$77,0), MATCH("*1st*",'JamesM-SESSION'!$K$7:$T$7,0))</f>
        <v>0</v>
      </c>
      <c r="R50" s="119">
        <f>'JamesM-SESSION'!U79</f>
        <v>0</v>
      </c>
      <c r="S50" s="116"/>
      <c r="T50" s="116"/>
      <c r="U50" s="120">
        <f>'JamesM-SESSION'!A80</f>
        <v>81.5</v>
      </c>
      <c r="V50" s="120">
        <f>'JamesM-SESSION'!A81</f>
        <v>25.1</v>
      </c>
      <c r="W50" s="116"/>
      <c r="X50" s="116"/>
      <c r="Y50" s="116"/>
      <c r="Z50" s="116"/>
      <c r="AA50" s="116"/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IF($A$50='JamesM-SESSION'!$A$79,INDEX('JamesM-SESSION'!$K$70:$T$77, MATCH("*Squat*",'JamesM-SESSION'!$B$70:$B$77,0), MATCH("*1st*",'JamesM-SESSION'!$K$7:$T$7,0)),"")</f>
        <v>#N/A</v>
      </c>
      <c r="D51" s="132" t="e">
        <f>INDEX('JamesM-SESSION'!L$70:U$77, MATCH("*Squat*",'JamesM-SESSION'!$B$70:$B$77,0), MATCH("*1st*",'JamesM-SESSION'!K$7:T$7,0))</f>
        <v>#N/A</v>
      </c>
      <c r="E51" s="131">
        <f>IF($A$50='JamesM-SESSION'!$A$79,INDEX('JamesM-SESSION'!$K$70:$T$77, MATCH("*Deadlift*",'JamesM-SESSION'!$B$70:$B$77,0), MATCH("*1st*",'JamesM-SESSION'!$K$7:$T$7,0)),"")</f>
        <v>60</v>
      </c>
      <c r="F51" s="131">
        <f>INDEX('JamesM-SESSION'!$L$70:$U$77, MATCH("*Deadlift*",'JamesM-SESSION'!$B$70:$B$77,0), MATCH("*1st*",'JamesM-SESSION'!$K$7:$T$7,0))</f>
        <v>11</v>
      </c>
      <c r="G51" s="131" t="e">
        <f>IF($A$50='JamesM-SESSION'!$A$79,INDEX('JamesM-SESSION'!$K$70:$T$77, MATCH("*Bench Press*",'JamesM-SESSION'!$B$70:$B$77,0), MATCH("*1st*",'JamesM-SESSION'!$K$7:$T$7,0)),"")</f>
        <v>#N/A</v>
      </c>
      <c r="H51" s="131" t="e">
        <f>INDEX('JamesM-SESSION'!$L$70:$U$77, MATCH("*Bench Press*",'JamesM-SESSION'!$B$70:$B$77,0), MATCH("*1st*",'JamesM-SESSION'!$K$7:$T$7,0))</f>
        <v>#N/A</v>
      </c>
      <c r="I51" s="132" t="e">
        <f>IF($A$50='JamesM-SESSION'!$A$79,INDEX('JamesM-SESSION'!$K$70:$T$77, MATCH("*Military*",'JamesM-SESSION'!$B$70:$B$77,0), MATCH("*1st*",'JamesM-SESSION'!$K$7:$T$7,0)),"")</f>
        <v>#N/A</v>
      </c>
      <c r="J51" s="48" t="e">
        <f>INDEX('JamesM-SESSION'!$L$70:$U$77, MATCH("*Military*",'JamesM-SESSION'!$B$70:$B$77,0), MATCH("*1st*",'JamesM-SESSION'!$K$7:$T$7,0))</f>
        <v>#N/A</v>
      </c>
      <c r="K51" s="131" t="e">
        <f>IF($A$50='JamesM-SESSION'!$A$79,INDEX('JamesM-SESSION'!$K$70:$T$77, MATCH("*Clean *",'JamesM-SESSION'!$B$70:$B$77,0), MATCH("*1st*",'JamesM-SESSION'!$K$7:$T$7,0)),"")</f>
        <v>#N/A</v>
      </c>
      <c r="L51" s="48" t="e">
        <f>INDEX('JamesM-SESSION'!$L$70:$U$77, MATCH("*Clean *",'JamesM-SESSION'!$B$70:$B$77,0), MATCH("*1st*",'JamesM-SESSION'!$K$7:$T$7,0))</f>
        <v>#N/A</v>
      </c>
      <c r="M51" s="131" t="e">
        <f>IF($A$50='JamesM-SESSION'!$A$79,INDEX('JamesM-SESSION'!$K$70:$T$77, MATCH("*Lat Pulldown*",'JamesM-SESSION'!$B$70:$B$77,0), MATCH("*1st*",'JamesM-SESSION'!$K$7:$T$7,0)),"")</f>
        <v>#N/A</v>
      </c>
      <c r="N51" s="48" t="e">
        <f>INDEX('JamesM-SESSION'!$L$70:$U$77, MATCH("*Lat Pulldown*",'JamesM-SESSION'!$B$70:$B$77,0), MATCH("*1st*",'JamesM-SESSION'!$K$7:$T$7,0))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IF($A$50='JamesM-SESSION'!$A$79,INDEX('JamesM-SESSION'!$K$70:$T$77, MATCH("*Squat*",'JamesM-SESSION'!$B$70:$B$77,0), MATCH("*2nd*",'JamesM-SESSION'!$K$7:$T$7,0)),"")</f>
        <v>#N/A</v>
      </c>
      <c r="D52" s="132" t="e">
        <f>INDEX('JamesM-SESSION'!L$70:U$77, MATCH("*Squat*",'JamesM-SESSION'!$B$70:$B$77,0), MATCH("*2nd*",'JamesM-SESSION'!K$7:T$7,0))</f>
        <v>#N/A</v>
      </c>
      <c r="E52" s="131">
        <f>IF($A$50='JamesM-SESSION'!$A$79,INDEX('JamesM-SESSION'!$K$70:$T$77, MATCH("*Deadlift*",'JamesM-SESSION'!$B$70:$B$77,0), MATCH("*2ND*",'JamesM-SESSION'!$K$7:$T$7,0)),"")</f>
        <v>70</v>
      </c>
      <c r="F52" s="131">
        <f>INDEX('JamesM-SESSION'!$L$70:$U$77, MATCH("*Deadlift*",'JamesM-SESSION'!$B$70:$B$77,0), MATCH("*2nd*",'JamesM-SESSION'!$K$7:$T$7,0))</f>
        <v>10</v>
      </c>
      <c r="G52" s="131" t="e">
        <f>IF($A$50='JamesM-SESSION'!$A$79,INDEX('JamesM-SESSION'!$K$70:$T$77, MATCH("*Bench Press*",'JamesM-SESSION'!$B$70:$B$77,0), MATCH("*2ND*",'JamesM-SESSION'!$K$7:$T$7,0)),"")</f>
        <v>#N/A</v>
      </c>
      <c r="H52" s="131" t="e">
        <f>INDEX('JamesM-SESSION'!$L$70:$U$77, MATCH("*Bench Press*",'JamesM-SESSION'!$B$70:$B$77,0), MATCH("*2nd*",'JamesM-SESSION'!$K$7:$T$7,0))</f>
        <v>#N/A</v>
      </c>
      <c r="I52" s="132" t="e">
        <f>IF($A$50='JamesM-SESSION'!$A$79,INDEX('JamesM-SESSION'!$K$70:$T$77, MATCH("*Military*",'JamesM-SESSION'!$B$70:$B$77,0), MATCH("*2ND*",'JamesM-SESSION'!$K$7:$T$7,0)),"")</f>
        <v>#N/A</v>
      </c>
      <c r="J52" s="44" t="e">
        <f>INDEX('JamesM-SESSION'!$L$70:$U$77, MATCH("*Military*",'JamesM-SESSION'!$B$70:$B$77,0), MATCH("*2nd*",'JamesM-SESSION'!$K$7:$T$7,0))</f>
        <v>#N/A</v>
      </c>
      <c r="K52" s="131" t="e">
        <f>IF($A$50='JamesM-SESSION'!$A$79,INDEX('JamesM-SESSION'!$K$70:$T$77, MATCH("*Clean *",'JamesM-SESSION'!$B$70:$B$77,0), MATCH("*2ND*",'JamesM-SESSION'!$K$7:$T$7,0)),"")</f>
        <v>#N/A</v>
      </c>
      <c r="L52" s="44" t="e">
        <f>INDEX('JamesM-SESSION'!$L$70:$U$77, MATCH("*Clean *",'JamesM-SESSION'!$B$70:$B$77,0), MATCH("*2nd*",'JamesM-SESSION'!$K$7:$T$7,0))</f>
        <v>#N/A</v>
      </c>
      <c r="M52" s="131" t="e">
        <f>IF($A$50='JamesM-SESSION'!$A$79,INDEX('JamesM-SESSION'!$K$70:$T$77, MATCH("*Lat Pulldown*",'JamesM-SESSION'!$B$70:$B$77,0), MATCH("*2ND*",'JamesM-SESSION'!$K$7:$T$7,0)),"")</f>
        <v>#N/A</v>
      </c>
      <c r="N52" s="44" t="e">
        <f>INDEX('JamesM-SESSION'!$L$70:$U$77, MATCH("*Lat Pulldown*",'JamesM-SESSION'!$B$70:$B$77,0), MATCH("*2nd*",'JamesM-SESSION'!$K$7:$T$7,0))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IF($A$50='JamesM-SESSION'!$A$79,INDEX('JamesM-SESSION'!$K$70:$T$77, MATCH("*Squat*",'JamesM-SESSION'!$B$70:$B$77,0), MATCH("*3rd*",'JamesM-SESSION'!$K$7:$T$7,0)),"")</f>
        <v>#N/A</v>
      </c>
      <c r="D53" s="132" t="e">
        <f>INDEX('JamesM-SESSION'!L$70:U$77, MATCH("*Squat*",'JamesM-SESSION'!$B$70:$B$77,0), MATCH("*3rd*",'JamesM-SESSION'!K$7:T$7,0))</f>
        <v>#N/A</v>
      </c>
      <c r="E53" s="131">
        <f>IF($A$50='JamesM-SESSION'!$A$79,INDEX('JamesM-SESSION'!$K$70:$T$77, MATCH("*Deadlift*",'JamesM-SESSION'!$B$70:$B$77,0), MATCH("*3rd*",'JamesM-SESSION'!$K$7:$T$7,0)),"")</f>
        <v>80</v>
      </c>
      <c r="F53" s="131">
        <f>INDEX('JamesM-SESSION'!$L$70:$U$77, MATCH("*Deadlift*",'JamesM-SESSION'!$B$70:$B$77,0), MATCH("*3rd*",'JamesM-SESSION'!$K$7:$T$7,0))</f>
        <v>10</v>
      </c>
      <c r="G53" s="131" t="e">
        <f>IF($A$50='JamesM-SESSION'!$A$79,INDEX('JamesM-SESSION'!$K$70:$T$77, MATCH("*Bench Press*",'JamesM-SESSION'!$B$70:$B$77,0), MATCH("*3rd*",'JamesM-SESSION'!$K$7:$T$7,0)),"")</f>
        <v>#N/A</v>
      </c>
      <c r="H53" s="131" t="e">
        <f>INDEX('JamesM-SESSION'!$L$70:$U$77, MATCH("*Bench Press*",'JamesM-SESSION'!$B$70:$B$77,0), MATCH("*3rd*",'JamesM-SESSION'!$K$7:$T$7,0))</f>
        <v>#N/A</v>
      </c>
      <c r="I53" s="132" t="e">
        <f>IF($A$50='JamesM-SESSION'!$A$79,INDEX('JamesM-SESSION'!$K$70:$T$77, MATCH("*Military*",'JamesM-SESSION'!$B$70:$B$77,0), MATCH("*3rd*",'JamesM-SESSION'!$K$7:$T$7,0)),"")</f>
        <v>#N/A</v>
      </c>
      <c r="J53" s="44" t="e">
        <f>INDEX('JamesM-SESSION'!$L$70:$U$77, MATCH("*Military*",'JamesM-SESSION'!$B$70:$B$77,0), MATCH("*3rd*",'JamesM-SESSION'!$K$7:$T$7,0))</f>
        <v>#N/A</v>
      </c>
      <c r="K53" s="131" t="e">
        <f>IF($A$50='JamesM-SESSION'!$A$79,INDEX('JamesM-SESSION'!$K$70:$T$77, MATCH("*Clean *",'JamesM-SESSION'!$B$70:$B$77,0), MATCH("*3rd*",'JamesM-SESSION'!$K$7:$T$7,0)),"")</f>
        <v>#N/A</v>
      </c>
      <c r="L53" s="44" t="e">
        <f>INDEX('JamesM-SESSION'!$L$70:$U$77, MATCH("*Clean *",'JamesM-SESSION'!$B$70:$B$77,0), MATCH("*3rd*",'JamesM-SESSION'!$K$7:$T$7,0))</f>
        <v>#N/A</v>
      </c>
      <c r="M53" s="131" t="e">
        <f>IF($A$50='JamesM-SESSION'!$A$79,INDEX('JamesM-SESSION'!$K$70:$T$77, MATCH("*Lat Pulldown*",'JamesM-SESSION'!$B$70:$B$77,0), MATCH("*3rd*",'JamesM-SESSION'!$K$7:$T$7,0)),"")</f>
        <v>#N/A</v>
      </c>
      <c r="N53" s="44" t="e">
        <f>INDEX('JamesM-SESSION'!$L$70:$U$77, MATCH("*Lat Pulldown*",'JamesM-SESSION'!$B$70:$B$77,0), MATCH("*3rd*",'JamesM-SESSION'!$K$7:$T$7,0))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IF($A$50='JamesM-SESSION'!$A$79,INDEX('JamesM-SESSION'!$K$70:$T$77, MATCH("*Squat*",'JamesM-SESSION'!$B$70:$B$77,0), MATCH("*4th*",'JamesM-SESSION'!$K$7:$T$7,0)),"")</f>
        <v>#N/A</v>
      </c>
      <c r="D54" s="132" t="e">
        <f>INDEX('JamesM-SESSION'!L$70:U$77, MATCH("*Squat*",'JamesM-SESSION'!$B$70:$B$77,0), MATCH("*4th*",'JamesM-SESSION'!K$7:T$7,0))</f>
        <v>#N/A</v>
      </c>
      <c r="E54" s="131">
        <f>IF($A$50='JamesM-SESSION'!$A$79,INDEX('JamesM-SESSION'!$K$70:$T$77, MATCH("*Deadlift*",'JamesM-SESSION'!$B$70:$B$77,0), MATCH("*4th*",'JamesM-SESSION'!$K$7:$T$7,0)),"")</f>
        <v>80</v>
      </c>
      <c r="F54" s="131">
        <f>INDEX('JamesM-SESSION'!$L$70:$U$77, MATCH("*Deadlift*",'JamesM-SESSION'!$B$70:$B$77,0), MATCH("*4th*",'JamesM-SESSION'!$K$7:$T$7,0))</f>
        <v>10</v>
      </c>
      <c r="G54" s="131" t="e">
        <f>IF($A$50='JamesM-SESSION'!$A$79,INDEX('JamesM-SESSION'!$K$70:$T$77, MATCH("*Bench Press*",'JamesM-SESSION'!$B$70:$B$77,0), MATCH("*4th*",'JamesM-SESSION'!$K$7:$T$7,0)),"")</f>
        <v>#N/A</v>
      </c>
      <c r="H54" s="131" t="e">
        <f>INDEX('JamesM-SESSION'!$L$70:$U$77, MATCH("*Bench Press*",'JamesM-SESSION'!$B$70:$B$77,0), MATCH("*4th*",'JamesM-SESSION'!$K$7:$T$7,0))</f>
        <v>#N/A</v>
      </c>
      <c r="I54" s="132" t="e">
        <f>IF($A$50='JamesM-SESSION'!$A$79,INDEX('JamesM-SESSION'!$K$70:$T$77, MATCH("*Military*",'JamesM-SESSION'!$B$70:$B$77,0), MATCH("*4th*",'JamesM-SESSION'!$K$7:$T$7,0)),"")</f>
        <v>#N/A</v>
      </c>
      <c r="J54" s="44" t="e">
        <f>INDEX('JamesM-SESSION'!$L$70:$U$77, MATCH("*Military*",'JamesM-SESSION'!$B$70:$B$77,0), MATCH("*4th*",'JamesM-SESSION'!$K$7:$T$7,0))</f>
        <v>#N/A</v>
      </c>
      <c r="K54" s="131" t="e">
        <f>IF($A$50='JamesM-SESSION'!$A$79,INDEX('JamesM-SESSION'!$K$70:$T$77, MATCH("*Clean *",'JamesM-SESSION'!$B$70:$B$77,0), MATCH("*4th*",'JamesM-SESSION'!$K$7:$T$7,0)),"")</f>
        <v>#N/A</v>
      </c>
      <c r="L54" s="44" t="e">
        <f>INDEX('JamesM-SESSION'!$L$70:$U$77, MATCH("*Clean *",'JamesM-SESSION'!$B$70:$B$77,0), MATCH("*4th*",'JamesM-SESSION'!$K$7:$T$7,0))</f>
        <v>#N/A</v>
      </c>
      <c r="M54" s="131" t="e">
        <f>IF($A$50='JamesM-SESSION'!$A$79,INDEX('JamesM-SESSION'!$K$70:$T$77, MATCH("*Lat Pulldown*",'JamesM-SESSION'!$B$70:$B$77,0), MATCH("*4th*",'JamesM-SESSION'!$K$7:$T$7,0)),"")</f>
        <v>#N/A</v>
      </c>
      <c r="N54" s="44" t="e">
        <f>INDEX('JamesM-SESSION'!$L$70:$U$77, MATCH("*Lat Pulldown*",'JamesM-SESSION'!$B$70:$B$77,0), MATCH("*4th*",'JamesM-SESSION'!$K$7:$T$7,0))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IF($A$50='JamesM-SESSION'!$A$79,INDEX('JamesM-SESSION'!$K$70:$T$77, MATCH("*Squat*",'JamesM-SESSION'!$B$70:$B$77,0), MATCH("*5th*",'JamesM-SESSION'!$K$7:$T$7,0)),"")</f>
        <v>#N/A</v>
      </c>
      <c r="D55" s="132" t="e">
        <f>INDEX('JamesM-SESSION'!L$70:U$77, MATCH("*Squat*",'JamesM-SESSION'!$B$70:$B$77,0), MATCH("*5th*",'JamesM-SESSION'!K$7:T$7,0))</f>
        <v>#N/A</v>
      </c>
      <c r="E55" s="131">
        <f>IF($A$50='JamesM-SESSION'!$A$79,INDEX('JamesM-SESSION'!$K$70:$T$77, MATCH("*Deadlift*",'JamesM-SESSION'!$B$70:$B$77,0), MATCH("*5th*",'JamesM-SESSION'!$K$7:$T$7,0)),"")</f>
        <v>90</v>
      </c>
      <c r="F55" s="131">
        <f>INDEX('JamesM-SESSION'!$L$70:$U$77, MATCH("*Deadlift*",'JamesM-SESSION'!$B$70:$B$77,0), MATCH("*5th*",'JamesM-SESSION'!$K$7:$T$7,0))</f>
        <v>5</v>
      </c>
      <c r="G55" s="131" t="e">
        <f>IF($A$50='JamesM-SESSION'!$A$79,INDEX('JamesM-SESSION'!$K$70:$T$77, MATCH("*Bench Press*",'JamesM-SESSION'!$B$70:$B$77,0), MATCH("*5th*",'JamesM-SESSION'!$K$7:$T$7,0)),"")</f>
        <v>#N/A</v>
      </c>
      <c r="H55" s="131" t="e">
        <f>INDEX('JamesM-SESSION'!$L$70:$U$77, MATCH("*Bench Press*",'JamesM-SESSION'!$B$70:$B$77,0), MATCH("*5th*",'JamesM-SESSION'!$K$7:$T$7,0))</f>
        <v>#N/A</v>
      </c>
      <c r="I55" s="132" t="e">
        <f>IF($A$50='JamesM-SESSION'!$A$79,INDEX('JamesM-SESSION'!$K$70:$T$77, MATCH("*Military*",'JamesM-SESSION'!$B$70:$B$77,0), MATCH("*5th*",'JamesM-SESSION'!$K$7:$T$7,0)),"")</f>
        <v>#N/A</v>
      </c>
      <c r="J55" s="44" t="e">
        <f>INDEX('JamesM-SESSION'!$L$70:$U$77, MATCH("*Military*",'JamesM-SESSION'!$B$70:$B$77,0), MATCH("*5th*",'JamesM-SESSION'!$K$7:$T$7,0))</f>
        <v>#N/A</v>
      </c>
      <c r="K55" s="131" t="e">
        <f>IF($A$50='JamesM-SESSION'!$A$79,INDEX('JamesM-SESSION'!$K$70:$T$77, MATCH("*Clean *",'JamesM-SESSION'!$B$70:$B$77,0), MATCH("*5th*",'JamesM-SESSION'!$K$7:$T$7,0)),"")</f>
        <v>#N/A</v>
      </c>
      <c r="L55" s="44" t="e">
        <f>INDEX('JamesM-SESSION'!$L$70:$U$77, MATCH("*Clean *",'JamesM-SESSION'!$B$70:$B$77,0), MATCH("*5th*",'JamesM-SESSION'!$K$7:$T$7,0))</f>
        <v>#N/A</v>
      </c>
      <c r="M55" s="131" t="e">
        <f>IF($A$50='JamesM-SESSION'!$A$79,INDEX('JamesM-SESSION'!$K$70:$T$77, MATCH("*Lat Pulldown*",'JamesM-SESSION'!$B$70:$B$77,0), MATCH("*5th*",'JamesM-SESSION'!$K$7:$T$7,0)),"")</f>
        <v>#N/A</v>
      </c>
      <c r="N55" s="44" t="e">
        <f>INDEX('JamesM-SESSION'!$L$70:$U$77, MATCH("*Lat Pulldown*",'JamesM-SESSION'!$B$70:$B$77,0), MATCH("*5th*",'JamesM-SESSION'!$K$7:$T$7,0))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'JamesM-SESSION'!A88</f>
        <v>42173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 t="e">
        <f>MAX(E57:E61)</f>
        <v>#N/A</v>
      </c>
      <c r="F56" s="116" t="e">
        <f t="array" ref="F56">MAX(IF(E57:E61=E56,F57:F61))</f>
        <v>#N/A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 t="e">
        <f>MAX(M57:M61)</f>
        <v>#N/A</v>
      </c>
      <c r="N56" s="117" t="e">
        <f t="array" ref="N56">MAX(IF(M57:M61=M56,N57:N61))</f>
        <v>#N/A</v>
      </c>
      <c r="O56" s="152">
        <f>IF($A$56='JamesM-SESSION'!$A$88,INDEX('JamesM-SESSION'!$K$79:$T$86, MATCH("*1k Row*",'JamesM-SESSION'!$B$79:$B$86,0), MATCH("*1st*",'JamesM-SESSION'!$K$7:$T$7,0)),"")</f>
        <v>2.6388888888888885E-3</v>
      </c>
      <c r="P56" s="152">
        <f>IF($A$56='JamesM-SESSION'!$A$88,INDEX('JamesM-SESSION'!$K$79:$T$86, MATCH("*HIIT*",'JamesM-SESSION'!$B$79:$B$86,0), MATCH("*1st*",'JamesM-SESSION'!$K$7:$T$7,0)),"")</f>
        <v>1.0416666666666666E-2</v>
      </c>
      <c r="Q56" s="119">
        <f>INDEX('JamesM-SESSION'!$L$79:$U$86, MATCH("*HIIT*",'JamesM-SESSION'!$B$79:$B$86,0), MATCH("*1st*",'JamesM-SESSION'!$K$7:$T$7,0))</f>
        <v>0</v>
      </c>
      <c r="R56" s="119">
        <f>'JamesM-SESSION'!U88</f>
        <v>0</v>
      </c>
      <c r="S56" s="116"/>
      <c r="T56" s="116"/>
      <c r="U56" s="120">
        <f>'JamesM-SESSION'!A89</f>
        <v>80</v>
      </c>
      <c r="V56" s="120">
        <f>'JamesM-SESSION'!A90</f>
        <v>22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IF($A$56='JamesM-SESSION'!$A$88,INDEX('JamesM-SESSION'!$K$79:$T$86, MATCH("*Squat*",'JamesM-SESSION'!$B$79:$B$86,0), MATCH("*1st*",'JamesM-SESSION'!$K$7:$T$7,0)),"")</f>
        <v>#N/A</v>
      </c>
      <c r="D57" s="132" t="e">
        <f>INDEX('JamesM-SESSION'!L$79:U$86, MATCH("*Squat*",'JamesM-SESSION'!$B$79:$B$86,0), MATCH("*1st*",'JamesM-SESSION'!K$7:T$7,0))</f>
        <v>#N/A</v>
      </c>
      <c r="E57" s="131" t="e">
        <f>IF($A$56='JamesM-SESSION'!$A$88,INDEX('JamesM-SESSION'!$K$79:$T$86, MATCH("*Deadlift*",'JamesM-SESSION'!$B$79:$B$86,0), MATCH("*1st*",'JamesM-SESSION'!$K$7:$T$7,0)),"")</f>
        <v>#N/A</v>
      </c>
      <c r="F57" s="131" t="e">
        <f>INDEX('JamesM-SESSION'!$L$79:$U$86, MATCH("*Deadlift*",'JamesM-SESSION'!$B$79:$B$86,0), MATCH("*1st*",'JamesM-SESSION'!$K$7:$T$7,0))</f>
        <v>#N/A</v>
      </c>
      <c r="G57" s="131" t="e">
        <f>IF($A$56='JamesM-SESSION'!$A$88,INDEX('JamesM-SESSION'!$K$79:$T$86, MATCH("*Bench Press*",'JamesM-SESSION'!$B$79:$B$86,0), MATCH("*1st*",'JamesM-SESSION'!$K$7:$T$7,0)),"")</f>
        <v>#N/A</v>
      </c>
      <c r="H57" s="131" t="e">
        <f>INDEX('JamesM-SESSION'!$L$79:$U$86, MATCH("*Bench Press*",'JamesM-SESSION'!$B$79:$B$86,0), MATCH("*1st*",'JamesM-SESSION'!$K$7:$T$7,0))</f>
        <v>#N/A</v>
      </c>
      <c r="I57" s="132" t="e">
        <f>IF($A$56='JamesM-SESSION'!$A$88,INDEX('JamesM-SESSION'!$K$79:$T$86, MATCH("*Military*",'JamesM-SESSION'!$B$79:$B$86,0), MATCH("*1st*",'JamesM-SESSION'!$K$7:$T$7,0)),"")</f>
        <v>#N/A</v>
      </c>
      <c r="J57" s="48" t="e">
        <f>INDEX('JamesM-SESSION'!$L$79:$U$86, MATCH("*Military*",'JamesM-SESSION'!$B$79:$B$86,0), MATCH("*1st*",'JamesM-SESSION'!$K$7:$T$7,0))</f>
        <v>#N/A</v>
      </c>
      <c r="K57" s="131" t="e">
        <f>IF($A$56='JamesM-SESSION'!$A$88,INDEX('JamesM-SESSION'!$K$79:$T$86, MATCH("*Clean *",'JamesM-SESSION'!$B$79:$B$86,0), MATCH("*1st*",'JamesM-SESSION'!$K$7:$T$7,0)),"")</f>
        <v>#N/A</v>
      </c>
      <c r="L57" s="48" t="e">
        <f>INDEX('JamesM-SESSION'!$L$79:$U$86, MATCH("*Clean *",'JamesM-SESSION'!$B$79:$B$86,0), MATCH("*1st*",'JamesM-SESSION'!$K$7:$T$7,0))</f>
        <v>#N/A</v>
      </c>
      <c r="M57" s="131" t="e">
        <f>IF($A$56='JamesM-SESSION'!$A$88,INDEX('JamesM-SESSION'!$K$79:$T$86, MATCH("*Lat Pulldown*",'JamesM-SESSION'!$B$79:$B$86,0), MATCH("*1st*",'JamesM-SESSION'!$K$7:$T$7,0)),"")</f>
        <v>#N/A</v>
      </c>
      <c r="N57" s="48" t="e">
        <f>INDEX('JamesM-SESSION'!$L$79:$U$86, MATCH("*Lat Pulldown*",'JamesM-SESSION'!$B$79:$B$86,0), MATCH("*1st*",'JamesM-SESSION'!$K$7:$T$7,0))</f>
        <v>#N/A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IF($A$56='JamesM-SESSION'!$A$88,INDEX('JamesM-SESSION'!$K$79:$T$86, MATCH("*Squat*",'JamesM-SESSION'!$B$79:$B$86,0), MATCH("*2nd*",'JamesM-SESSION'!$K$7:$T$7,0)),"")</f>
        <v>#N/A</v>
      </c>
      <c r="D58" s="132" t="e">
        <f>INDEX('JamesM-SESSION'!L$79:U$86, MATCH("*Squat*",'JamesM-SESSION'!$B$79:$B$86,0), MATCH("*2nd*",'JamesM-SESSION'!K$7:T$7,0))</f>
        <v>#N/A</v>
      </c>
      <c r="E58" s="131" t="e">
        <f>IF($A$56='JamesM-SESSION'!$A$88,INDEX('JamesM-SESSION'!$K$79:$T$86, MATCH("*Deadlift*",'JamesM-SESSION'!$B$79:$B$86,0), MATCH("*2ND*",'JamesM-SESSION'!$K$7:$T$7,0)),"")</f>
        <v>#N/A</v>
      </c>
      <c r="F58" s="131" t="e">
        <f>INDEX('JamesM-SESSION'!$L$79:$U$86, MATCH("*Deadlift*",'JamesM-SESSION'!$B$79:$B$86,0), MATCH("*2nd*",'JamesM-SESSION'!$K$7:$T$7,0))</f>
        <v>#N/A</v>
      </c>
      <c r="G58" s="131" t="e">
        <f>IF($A$56='JamesM-SESSION'!$A$88,INDEX('JamesM-SESSION'!$K$79:$T$86, MATCH("*Bench Press*",'JamesM-SESSION'!$B$79:$B$86,0), MATCH("*2ND*",'JamesM-SESSION'!$K$7:$T$7,0)),"")</f>
        <v>#N/A</v>
      </c>
      <c r="H58" s="131" t="e">
        <f>INDEX('JamesM-SESSION'!$L$79:$U$86, MATCH("*Bench Press*",'JamesM-SESSION'!$B$79:$B$86,0), MATCH("*2nd*",'JamesM-SESSION'!$K$7:$T$7,0))</f>
        <v>#N/A</v>
      </c>
      <c r="I58" s="132" t="e">
        <f>IF($A$56='JamesM-SESSION'!$A$88,INDEX('JamesM-SESSION'!$K$79:$T$86, MATCH("*Military*",'JamesM-SESSION'!$B$79:$B$86,0), MATCH("*2ND*",'JamesM-SESSION'!$K$7:$T$7,0)),"")</f>
        <v>#N/A</v>
      </c>
      <c r="J58" s="44" t="e">
        <f>INDEX('JamesM-SESSION'!$L$79:$U$86, MATCH("*Military*",'JamesM-SESSION'!$B$79:$B$86,0), MATCH("*2nd*",'JamesM-SESSION'!$K$7:$T$7,0))</f>
        <v>#N/A</v>
      </c>
      <c r="K58" s="131" t="e">
        <f>IF($A$56='JamesM-SESSION'!$A$88,INDEX('JamesM-SESSION'!$K$79:$T$86, MATCH("*Clean *",'JamesM-SESSION'!$B$79:$B$86,0), MATCH("*2ND*",'JamesM-SESSION'!$K$7:$T$7,0)),"")</f>
        <v>#N/A</v>
      </c>
      <c r="L58" s="44" t="e">
        <f>INDEX('JamesM-SESSION'!$L$79:$U$86, MATCH("*Clean *",'JamesM-SESSION'!$B$79:$B$86,0), MATCH("*2nd*",'JamesM-SESSION'!$K$7:$T$7,0))</f>
        <v>#N/A</v>
      </c>
      <c r="M58" s="131" t="e">
        <f>IF($A$56='JamesM-SESSION'!$A$88,INDEX('JamesM-SESSION'!$K$79:$T$86, MATCH("*Lat Pulldown*",'JamesM-SESSION'!$B$79:$B$86,0), MATCH("*2ND*",'JamesM-SESSION'!$K$7:$T$7,0)),"")</f>
        <v>#N/A</v>
      </c>
      <c r="N58" s="44" t="e">
        <f>INDEX('JamesM-SESSION'!$L$79:$U$86, MATCH("*Lat Pulldown*",'JamesM-SESSION'!$B$79:$B$86,0), MATCH("*2nd*",'JamesM-SESSION'!$K$7:$T$7,0))</f>
        <v>#N/A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IF($A$56='JamesM-SESSION'!$A$88,INDEX('JamesM-SESSION'!$K$79:$T$86, MATCH("*Squat*",'JamesM-SESSION'!$B$79:$B$86,0), MATCH("*3rd*",'JamesM-SESSION'!$K$7:$T$7,0)),"")</f>
        <v>#N/A</v>
      </c>
      <c r="D59" s="132" t="e">
        <f>INDEX('JamesM-SESSION'!L$79:U$86, MATCH("*Squat*",'JamesM-SESSION'!$B$79:$B$86,0), MATCH("*3rd*",'JamesM-SESSION'!K$7:T$7,0))</f>
        <v>#N/A</v>
      </c>
      <c r="E59" s="131" t="e">
        <f>IF($A$56='JamesM-SESSION'!$A$88,INDEX('JamesM-SESSION'!$K$79:$T$86, MATCH("*Deadlift*",'JamesM-SESSION'!$B$79:$B$86,0), MATCH("*3rd*",'JamesM-SESSION'!$K$7:$T$7,0)),"")</f>
        <v>#N/A</v>
      </c>
      <c r="F59" s="131" t="e">
        <f>INDEX('JamesM-SESSION'!$L$79:$U$86, MATCH("*Deadlift*",'JamesM-SESSION'!$B$79:$B$86,0), MATCH("*3rd*",'JamesM-SESSION'!$K$7:$T$7,0))</f>
        <v>#N/A</v>
      </c>
      <c r="G59" s="131" t="e">
        <f>IF($A$56='JamesM-SESSION'!$A$88,INDEX('JamesM-SESSION'!$K$79:$T$86, MATCH("*Bench Press*",'JamesM-SESSION'!$B$79:$B$86,0), MATCH("*3rd*",'JamesM-SESSION'!$K$7:$T$7,0)),"")</f>
        <v>#N/A</v>
      </c>
      <c r="H59" s="131" t="e">
        <f>INDEX('JamesM-SESSION'!$L$79:$U$86, MATCH("*Bench Press*",'JamesM-SESSION'!$B$79:$B$86,0), MATCH("*3rd*",'JamesM-SESSION'!$K$7:$T$7,0))</f>
        <v>#N/A</v>
      </c>
      <c r="I59" s="132" t="e">
        <f>IF($A$56='JamesM-SESSION'!$A$88,INDEX('JamesM-SESSION'!$K$79:$T$86, MATCH("*Military*",'JamesM-SESSION'!$B$79:$B$86,0), MATCH("*3rd*",'JamesM-SESSION'!$K$7:$T$7,0)),"")</f>
        <v>#N/A</v>
      </c>
      <c r="J59" s="44" t="e">
        <f>INDEX('JamesM-SESSION'!$L$79:$U$86, MATCH("*Military*",'JamesM-SESSION'!$B$79:$B$86,0), MATCH("*3rd*",'JamesM-SESSION'!$K$7:$T$7,0))</f>
        <v>#N/A</v>
      </c>
      <c r="K59" s="131" t="e">
        <f>IF($A$56='JamesM-SESSION'!$A$88,INDEX('JamesM-SESSION'!$K$79:$T$86, MATCH("*Clean *",'JamesM-SESSION'!$B$79:$B$86,0), MATCH("*3rd*",'JamesM-SESSION'!$K$7:$T$7,0)),"")</f>
        <v>#N/A</v>
      </c>
      <c r="L59" s="44" t="e">
        <f>INDEX('JamesM-SESSION'!$L$79:$U$86, MATCH("*Clean *",'JamesM-SESSION'!$B$79:$B$86,0), MATCH("*3rd*",'JamesM-SESSION'!$K$7:$T$7,0))</f>
        <v>#N/A</v>
      </c>
      <c r="M59" s="131" t="e">
        <f>IF($A$56='JamesM-SESSION'!$A$88,INDEX('JamesM-SESSION'!$K$79:$T$86, MATCH("*Lat Pulldown*",'JamesM-SESSION'!$B$79:$B$86,0), MATCH("*3rd*",'JamesM-SESSION'!$K$7:$T$7,0)),"")</f>
        <v>#N/A</v>
      </c>
      <c r="N59" s="44" t="e">
        <f>INDEX('JamesM-SESSION'!$L$79:$U$86, MATCH("*Lat Pulldown*",'JamesM-SESSION'!$B$79:$B$86,0), MATCH("*3rd*",'JamesM-SESSION'!$K$7:$T$7,0))</f>
        <v>#N/A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IF($A$56='JamesM-SESSION'!$A$88,INDEX('JamesM-SESSION'!$K$79:$T$86, MATCH("*Squat*",'JamesM-SESSION'!$B$79:$B$86,0), MATCH("*4th*",'JamesM-SESSION'!$K$7:$T$7,0)),"")</f>
        <v>#N/A</v>
      </c>
      <c r="D60" s="132" t="e">
        <f>INDEX('JamesM-SESSION'!L$79:U$86, MATCH("*Squat*",'JamesM-SESSION'!$B$79:$B$86,0), MATCH("*4th*",'JamesM-SESSION'!K$7:T$7,0))</f>
        <v>#N/A</v>
      </c>
      <c r="E60" s="131" t="e">
        <f>IF($A$56='JamesM-SESSION'!$A$88,INDEX('JamesM-SESSION'!$K$79:$T$86, MATCH("*Deadlift*",'JamesM-SESSION'!$B$79:$B$86,0), MATCH("*4th*",'JamesM-SESSION'!$K$7:$T$7,0)),"")</f>
        <v>#N/A</v>
      </c>
      <c r="F60" s="131" t="e">
        <f>INDEX('JamesM-SESSION'!$L$79:$U$86, MATCH("*Deadlift*",'JamesM-SESSION'!$B$79:$B$86,0), MATCH("*4th*",'JamesM-SESSION'!$K$7:$T$7,0))</f>
        <v>#N/A</v>
      </c>
      <c r="G60" s="131" t="e">
        <f>IF($A$56='JamesM-SESSION'!$A$88,INDEX('JamesM-SESSION'!$K$79:$T$86, MATCH("*Bench Press*",'JamesM-SESSION'!$B$79:$B$86,0), MATCH("*4th*",'JamesM-SESSION'!$K$7:$T$7,0)),"")</f>
        <v>#N/A</v>
      </c>
      <c r="H60" s="131" t="e">
        <f>INDEX('JamesM-SESSION'!$L$79:$U$86, MATCH("*Bench Press*",'JamesM-SESSION'!$B$79:$B$86,0), MATCH("*4th*",'JamesM-SESSION'!$K$7:$T$7,0))</f>
        <v>#N/A</v>
      </c>
      <c r="I60" s="132" t="e">
        <f>IF($A$56='JamesM-SESSION'!$A$88,INDEX('JamesM-SESSION'!$K$79:$T$86, MATCH("*Military*",'JamesM-SESSION'!$B$79:$B$86,0), MATCH("*4th*",'JamesM-SESSION'!$K$7:$T$7,0)),"")</f>
        <v>#N/A</v>
      </c>
      <c r="J60" s="44" t="e">
        <f>INDEX('JamesM-SESSION'!$L$79:$U$86, MATCH("*Military*",'JamesM-SESSION'!$B$79:$B$86,0), MATCH("*4th*",'JamesM-SESSION'!$K$7:$T$7,0))</f>
        <v>#N/A</v>
      </c>
      <c r="K60" s="131" t="e">
        <f>IF($A$56='JamesM-SESSION'!$A$88,INDEX('JamesM-SESSION'!$K$79:$T$86, MATCH("*Clean *",'JamesM-SESSION'!$B$79:$B$86,0), MATCH("*4th*",'JamesM-SESSION'!$K$7:$T$7,0)),"")</f>
        <v>#N/A</v>
      </c>
      <c r="L60" s="44" t="e">
        <f>INDEX('JamesM-SESSION'!$L$79:$U$86, MATCH("*Clean *",'JamesM-SESSION'!$B$79:$B$86,0), MATCH("*4th*",'JamesM-SESSION'!$K$7:$T$7,0))</f>
        <v>#N/A</v>
      </c>
      <c r="M60" s="131" t="e">
        <f>IF($A$56='JamesM-SESSION'!$A$88,INDEX('JamesM-SESSION'!$K$79:$T$86, MATCH("*Lat Pulldown*",'JamesM-SESSION'!$B$79:$B$86,0), MATCH("*4th*",'JamesM-SESSION'!$K$7:$T$7,0)),"")</f>
        <v>#N/A</v>
      </c>
      <c r="N60" s="44" t="e">
        <f>INDEX('JamesM-SESSION'!$L$79:$U$86, MATCH("*Lat Pulldown*",'JamesM-SESSION'!$B$79:$B$86,0), MATCH("*4th*",'JamesM-SESSION'!$K$7:$T$7,0))</f>
        <v>#N/A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IF($A$56='JamesM-SESSION'!$A$88,INDEX('JamesM-SESSION'!$K$79:$T$86, MATCH("*Squat*",'JamesM-SESSION'!$B$79:$B$86,0), MATCH("*5th*",'JamesM-SESSION'!$K$7:$T$7,0)),"")</f>
        <v>#N/A</v>
      </c>
      <c r="D61" s="132" t="e">
        <f>INDEX('JamesM-SESSION'!L$79:U$86, MATCH("*Squat*",'JamesM-SESSION'!$B$79:$B$86,0), MATCH("*5th*",'JamesM-SESSION'!K$7:T$7,0))</f>
        <v>#N/A</v>
      </c>
      <c r="E61" s="131" t="e">
        <f>IF($A$56='JamesM-SESSION'!$A$88,INDEX('JamesM-SESSION'!$K$79:$T$86, MATCH("*Deadlift*",'JamesM-SESSION'!$B$79:$B$86,0), MATCH("*5th*",'JamesM-SESSION'!$K$7:$T$7,0)),"")</f>
        <v>#N/A</v>
      </c>
      <c r="F61" s="131" t="e">
        <f>INDEX('JamesM-SESSION'!$L$79:$U$86, MATCH("*Deadlift*",'JamesM-SESSION'!$B$79:$B$86,0), MATCH("*5th*",'JamesM-SESSION'!$K$7:$T$7,0))</f>
        <v>#N/A</v>
      </c>
      <c r="G61" s="131" t="e">
        <f>IF($A$56='JamesM-SESSION'!$A$88,INDEX('JamesM-SESSION'!$K$79:$T$86, MATCH("*Bench Press*",'JamesM-SESSION'!$B$79:$B$86,0), MATCH("*5th*",'JamesM-SESSION'!$K$7:$T$7,0)),"")</f>
        <v>#N/A</v>
      </c>
      <c r="H61" s="131" t="e">
        <f>INDEX('JamesM-SESSION'!$L$79:$U$86, MATCH("*Bench Press*",'JamesM-SESSION'!$B$79:$B$86,0), MATCH("*5th*",'JamesM-SESSION'!$K$7:$T$7,0))</f>
        <v>#N/A</v>
      </c>
      <c r="I61" s="132" t="e">
        <f>IF($A$56='JamesM-SESSION'!$A$88,INDEX('JamesM-SESSION'!$K$79:$T$86, MATCH("*Military*",'JamesM-SESSION'!$B$79:$B$86,0), MATCH("*5th*",'JamesM-SESSION'!$K$7:$T$7,0)),"")</f>
        <v>#N/A</v>
      </c>
      <c r="J61" s="44" t="e">
        <f>INDEX('JamesM-SESSION'!$L$79:$U$86, MATCH("*Military*",'JamesM-SESSION'!$B$79:$B$86,0), MATCH("*5th*",'JamesM-SESSION'!$K$7:$T$7,0))</f>
        <v>#N/A</v>
      </c>
      <c r="K61" s="131" t="e">
        <f>IF($A$56='JamesM-SESSION'!$A$88,INDEX('JamesM-SESSION'!$K$79:$T$86, MATCH("*Clean *",'JamesM-SESSION'!$B$79:$B$86,0), MATCH("*5th*",'JamesM-SESSION'!$K$7:$T$7,0)),"")</f>
        <v>#N/A</v>
      </c>
      <c r="L61" s="44" t="e">
        <f>INDEX('JamesM-SESSION'!$L$79:$U$86, MATCH("*Clean *",'JamesM-SESSION'!$B$79:$B$86,0), MATCH("*5th*",'JamesM-SESSION'!$K$7:$T$7,0))</f>
        <v>#N/A</v>
      </c>
      <c r="M61" s="131" t="e">
        <f>IF($A$56='JamesM-SESSION'!$A$88,INDEX('JamesM-SESSION'!$K$79:$T$86, MATCH("*Lat Pulldown*",'JamesM-SESSION'!$B$79:$B$86,0), MATCH("*5th*",'JamesM-SESSION'!$K$7:$T$7,0)),"")</f>
        <v>#N/A</v>
      </c>
      <c r="N61" s="44" t="e">
        <f>INDEX('JamesM-SESSION'!$L$79:$U$86, MATCH("*Lat Pulldown*",'JamesM-SESSION'!$B$79:$B$86,0), MATCH("*5th*",'JamesM-SESSION'!$K$7:$T$7,0))</f>
        <v>#N/A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'JamesM-SESSION'!A97</f>
        <v>42177</v>
      </c>
      <c r="B62" s="116" t="s">
        <v>84</v>
      </c>
      <c r="C62" s="117">
        <f>MAX(C63:C67)</f>
        <v>100</v>
      </c>
      <c r="D62" s="116">
        <f t="array" ref="D62">MAX(IF(C63:C67=C62,D63:D67))</f>
        <v>12</v>
      </c>
      <c r="E62" s="116" t="e">
        <f>MAX(E63:E67)</f>
        <v>#N/A</v>
      </c>
      <c r="F62" s="116" t="e">
        <f t="array" ref="F62">MAX(IF(E63:E67=E62,F63:F67))</f>
        <v>#N/A</v>
      </c>
      <c r="G62" s="116" t="e">
        <f>MAX(G63:G67)</f>
        <v>#N/A</v>
      </c>
      <c r="H62" s="116" t="e">
        <f t="array" ref="H62">MAX(IF(G63:G67=G62,H63:H67))</f>
        <v>#N/A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 t="e">
        <f>MAX(M63:M67)</f>
        <v>#N/A</v>
      </c>
      <c r="N62" s="117" t="e">
        <f t="array" ref="N62">MAX(IF(M63:M67=M62,N63:N67))</f>
        <v>#N/A</v>
      </c>
      <c r="O62" s="152" t="e">
        <f>IF(A62='JamesM-SESSION'!$A$97,INDEX('JamesM-SESSION'!$K$97:$T$104, MATCH("*1k Row*",'JamesM-SESSION'!$B$97:$B$104,0), MATCH("*1st*",'JamesM-SESSION'!$K$7:$T$7,0)),"")</f>
        <v>#N/A</v>
      </c>
      <c r="P62" s="152">
        <f>IF(A62='JamesM-SESSION'!$A$97,INDEX('JamesM-SESSION'!$K$97:$T$104, MATCH("*HIIT*",'JamesM-SESSION'!$B$97:$B$104,0), MATCH("*1st*",'JamesM-SESSION'!$K$7:$T$7,0)),"")</f>
        <v>0</v>
      </c>
      <c r="Q62" s="119">
        <f>INDEX('JamesM-SESSION'!$L$97:$U$104, MATCH("*HIIT*",'JamesM-SESSION'!$B$97:$B$104,0), MATCH("*1st*",'JamesM-SESSION'!$K$7:$T$7,0))</f>
        <v>0</v>
      </c>
      <c r="R62" s="119">
        <f>'JamesM-SESSION'!U97</f>
        <v>0</v>
      </c>
      <c r="S62" s="116"/>
      <c r="T62" s="116"/>
      <c r="U62" s="120">
        <f>'JamesM-SESSION'!A98</f>
        <v>82</v>
      </c>
      <c r="V62" s="120">
        <f>'JamesM-SESSION'!A99</f>
        <v>0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>
        <f>IF(A62='JamesM-SESSION'!$A$97,INDEX('JamesM-SESSION'!$K$97:$T$104, MATCH("*Squat*",'JamesM-SESSION'!$B$97:$B$104,0), MATCH("*1st*",'JamesM-SESSION'!$K$7:$T$7,0)),"")</f>
        <v>60</v>
      </c>
      <c r="D63" s="132">
        <f>INDEX('JamesM-SESSION'!L$97:U$104, MATCH("*Squat*",'JamesM-SESSION'!$B$97:$B$104,0), MATCH("*1st*",'JamesM-SESSION'!K$7:T$7,0))</f>
        <v>15</v>
      </c>
      <c r="E63" s="131" t="e">
        <f>IF(A62='JamesM-SESSION'!$A$97,INDEX('JamesM-SESSION'!$K$97:$T$104, MATCH("*Deadlift*",'JamesM-SESSION'!$B$97:$B$104,0), MATCH("*1st*",'JamesM-SESSION'!$K$7:$T$7,0)),"")</f>
        <v>#N/A</v>
      </c>
      <c r="F63" s="131" t="e">
        <f>INDEX('JamesM-SESSION'!$L$97:$U$104, MATCH("*Deadlift*",'JamesM-SESSION'!$B$97:$B$104,0), MATCH("*1st*",'JamesM-SESSION'!$K$7:$T$7,0))</f>
        <v>#N/A</v>
      </c>
      <c r="G63" s="131" t="e">
        <f>IF(A62='JamesM-SESSION'!$A$97,INDEX('JamesM-SESSION'!$K$97:$T$104, MATCH("*Bench Press*",'JamesM-SESSION'!$B$97:$B$104,0), MATCH("*1st*",'JamesM-SESSION'!$K$7:$T$7,0)),"")</f>
        <v>#N/A</v>
      </c>
      <c r="H63" s="131" t="e">
        <f>INDEX('JamesM-SESSION'!$L$97:$U$104, MATCH("*Bench Press*",'JamesM-SESSION'!$B$97:$B$104,0), MATCH("*1st*",'JamesM-SESSION'!$K$7:$T$7,0))</f>
        <v>#N/A</v>
      </c>
      <c r="I63" s="132" t="e">
        <f>IF(A62='JamesM-SESSION'!$A$97,INDEX('JamesM-SESSION'!$K$97:$T$104, MATCH("*Military*",'JamesM-SESSION'!$B$97:$B$104,0), MATCH("*1st*",'JamesM-SESSION'!$K$7:$T$7,0)),"")</f>
        <v>#N/A</v>
      </c>
      <c r="J63" s="48" t="e">
        <f>INDEX('JamesM-SESSION'!$L$97:$U$104, MATCH("*Military*",'JamesM-SESSION'!$B$97:$B$104,0), MATCH("*1st*",'JamesM-SESSION'!$K$7:$T$7,0))</f>
        <v>#N/A</v>
      </c>
      <c r="K63" s="131" t="e">
        <f>IF(A62='JamesM-SESSION'!$A$97,INDEX('JamesM-SESSION'!$K$97:$T$104, MATCH("*Clean *",'JamesM-SESSION'!$B$97:$B$104,0), MATCH("*1st*",'JamesM-SESSION'!$K$7:$T$7,0)),"")</f>
        <v>#N/A</v>
      </c>
      <c r="L63" s="48" t="e">
        <f>INDEX('JamesM-SESSION'!$L$97:$U$104, MATCH("*Clean *",'JamesM-SESSION'!$B$97:$B$104,0), MATCH("*1st*",'JamesM-SESSION'!$K$7:$T$7,0))</f>
        <v>#N/A</v>
      </c>
      <c r="M63" s="131" t="e">
        <f>IF(A62='JamesM-SESSION'!$A$97,INDEX('JamesM-SESSION'!$K$97:$T$104, MATCH("*Lat Pulldown*",'JamesM-SESSION'!$B$97:$B$104,0), MATCH("*1st*",'JamesM-SESSION'!$K$7:$T$7,0)),"")</f>
        <v>#N/A</v>
      </c>
      <c r="N63" s="50" t="e">
        <f>INDEX('JamesM-SESSION'!$L$97:$U$104, MATCH("*Lat Pulldown*",'JamesM-SESSION'!$B$97:$B$104,0), MATCH("*1st*",'JamesM-SESSION'!$K$7:$T$7,0))</f>
        <v>#N/A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>
        <f>IF(A62='JamesM-SESSION'!$A$97,INDEX('JamesM-SESSION'!$K$97:$T$104, MATCH("*Squat*",'JamesM-SESSION'!$B$97:$B$104,0), MATCH("*2nd*",'JamesM-SESSION'!$K$7:$T$7,0)),"")</f>
        <v>80</v>
      </c>
      <c r="D64" s="132">
        <f>INDEX('JamesM-SESSION'!L$97:U$104, MATCH("*Squat*",'JamesM-SESSION'!$B$97:$B$104,0), MATCH("*2nd*",'JamesM-SESSION'!K$7:T$7,0))</f>
        <v>12</v>
      </c>
      <c r="E64" s="131" t="e">
        <f>IF(A62='JamesM-SESSION'!$A$97,INDEX('JamesM-SESSION'!$K$97:$T$104, MATCH("*Deadlift*",'JamesM-SESSION'!$B$97:$B$104,0), MATCH("*2ND*",'JamesM-SESSION'!$K$7:$T$7,0)),"")</f>
        <v>#N/A</v>
      </c>
      <c r="F64" s="131" t="e">
        <f>INDEX('JamesM-SESSION'!$L$97:$U$104, MATCH("*Deadlift*",'JamesM-SESSION'!$B$97:$B$104,0), MATCH("*2nd*",'JamesM-SESSION'!$K$7:$T$7,0))</f>
        <v>#N/A</v>
      </c>
      <c r="G64" s="131" t="e">
        <f>IF(A62='JamesM-SESSION'!$A$97,INDEX('JamesM-SESSION'!$K$97:$T$104, MATCH("*Bench Press*",'JamesM-SESSION'!$B$97:$B$104,0), MATCH("*2ND*",'JamesM-SESSION'!$K$7:$T$7,0)),"")</f>
        <v>#N/A</v>
      </c>
      <c r="H64" s="131" t="e">
        <f>INDEX('JamesM-SESSION'!$L$97:$U$104, MATCH("*Bench Press*",'JamesM-SESSION'!$B$97:$B$104,0), MATCH("*2nd*",'JamesM-SESSION'!$K$7:$T$7,0))</f>
        <v>#N/A</v>
      </c>
      <c r="I64" s="132" t="e">
        <f>IF(A62='JamesM-SESSION'!$A$97,INDEX('JamesM-SESSION'!$K$97:$T$104, MATCH("*Military*",'JamesM-SESSION'!$B$97:$B$104,0), MATCH("*2ND*",'JamesM-SESSION'!$K$7:$T$7,0)),"")</f>
        <v>#N/A</v>
      </c>
      <c r="J64" s="44" t="e">
        <f>INDEX('JamesM-SESSION'!$L$97:$U$104, MATCH("*Military*",'JamesM-SESSION'!$B$97:$B$104,0), MATCH("*2nd*",'JamesM-SESSION'!$K$7:$T$7,0))</f>
        <v>#N/A</v>
      </c>
      <c r="K64" s="131" t="e">
        <f>IF(A62='JamesM-SESSION'!$A$97,INDEX('JamesM-SESSION'!$K$97:$T$104, MATCH("*Clean *",'JamesM-SESSION'!$B$97:$B$104,0), MATCH("*2ND*",'JamesM-SESSION'!$K$7:$T$7,0)),"")</f>
        <v>#N/A</v>
      </c>
      <c r="L64" s="44" t="e">
        <f>INDEX('JamesM-SESSION'!$L$97:$U$104, MATCH("*Clean *",'JamesM-SESSION'!$B$97:$B$104,0), MATCH("*2nd*",'JamesM-SESSION'!$K$7:$T$7,0))</f>
        <v>#N/A</v>
      </c>
      <c r="M64" s="131" t="e">
        <f>IF(A62='JamesM-SESSION'!$A$97,INDEX('JamesM-SESSION'!$K$97:$T$104, MATCH("*Lat Pulldown*",'JamesM-SESSION'!$B$97:$B$104,0), MATCH("*2ND*",'JamesM-SESSION'!$K$7:$T$7,0)),"")</f>
        <v>#N/A</v>
      </c>
      <c r="N64" s="44" t="e">
        <f>INDEX('JamesM-SESSION'!$L$97:$U$104, MATCH("*Lat Pulldown*",'JamesM-SESSION'!$B$97:$B$104,0), MATCH("*2nd*",'JamesM-SESSION'!$K$7:$T$7,0))</f>
        <v>#N/A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>
        <f>IF(A62='JamesM-SESSION'!$A$97,INDEX('JamesM-SESSION'!$K$97:$T$104, MATCH("*Squat*",'JamesM-SESSION'!$B$97:$B$104,0), MATCH("*3rd*",'JamesM-SESSION'!$K$7:$T$7,0)),"")</f>
        <v>90</v>
      </c>
      <c r="D65" s="132">
        <f>INDEX('JamesM-SESSION'!L$97:U$104, MATCH("*Squat*",'JamesM-SESSION'!$B$97:$B$104,0), MATCH("*3rd*",'JamesM-SESSION'!K$7:T$7,0))</f>
        <v>12</v>
      </c>
      <c r="E65" s="131" t="e">
        <f>IF(A62='JamesM-SESSION'!$A$97,INDEX('JamesM-SESSION'!$K$97:$T$104, MATCH("*Deadlift*",'JamesM-SESSION'!$B$97:$B$104,0), MATCH("*3rd*",'JamesM-SESSION'!$K$7:$T$7,0)),"")</f>
        <v>#N/A</v>
      </c>
      <c r="F65" s="131" t="e">
        <f>INDEX('JamesM-SESSION'!$L$97:$U$104, MATCH("*Deadlift*",'JamesM-SESSION'!$B$97:$B$104,0), MATCH("*3rd*",'JamesM-SESSION'!$K$7:$T$7,0))</f>
        <v>#N/A</v>
      </c>
      <c r="G65" s="131" t="e">
        <f>IF(A62='JamesM-SESSION'!$A$97,INDEX('JamesM-SESSION'!$K$97:$T$104, MATCH("*Bench Press*",'JamesM-SESSION'!$B$97:$B$104,0), MATCH("*3rd*",'JamesM-SESSION'!$K$7:$T$7,0)),"")</f>
        <v>#N/A</v>
      </c>
      <c r="H65" s="131" t="e">
        <f>INDEX('JamesM-SESSION'!$L$97:$U$104, MATCH("*Bench Press*",'JamesM-SESSION'!$B$97:$B$104,0), MATCH("*3rd*",'JamesM-SESSION'!$K$7:$T$7,0))</f>
        <v>#N/A</v>
      </c>
      <c r="I65" s="132" t="e">
        <f>IF(A62='JamesM-SESSION'!$A$97,INDEX('JamesM-SESSION'!$K$97:$T$104, MATCH("*Military*",'JamesM-SESSION'!$B$97:$B$104,0), MATCH("*3rd*",'JamesM-SESSION'!$K$7:$T$7,0)),"")</f>
        <v>#N/A</v>
      </c>
      <c r="J65" s="44" t="e">
        <f>INDEX('JamesM-SESSION'!$L$97:$U$104, MATCH("*Military*",'JamesM-SESSION'!$B$97:$B$104,0), MATCH("*3rd*",'JamesM-SESSION'!$K$7:$T$7,0))</f>
        <v>#N/A</v>
      </c>
      <c r="K65" s="131" t="e">
        <f>IF(A62='JamesM-SESSION'!$A$97,INDEX('JamesM-SESSION'!$K$97:$T$104, MATCH("*Clean *",'JamesM-SESSION'!$B$97:$B$104,0), MATCH("*3rd*",'JamesM-SESSION'!$K$7:$T$7,0)),"")</f>
        <v>#N/A</v>
      </c>
      <c r="L65" s="44" t="e">
        <f>INDEX('JamesM-SESSION'!$L$97:$U$104, MATCH("*Clean *",'JamesM-SESSION'!$B$97:$B$104,0), MATCH("*3rd*",'JamesM-SESSION'!$K$7:$T$7,0))</f>
        <v>#N/A</v>
      </c>
      <c r="M65" s="131" t="e">
        <f>IF(A62='JamesM-SESSION'!$A$97,INDEX('JamesM-SESSION'!$K$97:$T$104, MATCH("*Lat Pulldown*",'JamesM-SESSION'!$B$97:$B$104,0), MATCH("*3rd*",'JamesM-SESSION'!$K$7:$T$7,0)),"")</f>
        <v>#N/A</v>
      </c>
      <c r="N65" s="44" t="e">
        <f>INDEX('JamesM-SESSION'!$L$97:$U$104, MATCH("*Lat Pulldown*",'JamesM-SESSION'!$B$97:$B$104,0), MATCH("*3rd*",'JamesM-SESSION'!$K$7:$T$7,0))</f>
        <v>#N/A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>
        <f>IF(A62='JamesM-SESSION'!$A$97,INDEX('JamesM-SESSION'!$K$97:$T$104, MATCH("*Squat*",'JamesM-SESSION'!$B$97:$B$104,0), MATCH("*4th*",'JamesM-SESSION'!$K$7:$T$7,0)),"")</f>
        <v>100</v>
      </c>
      <c r="D66" s="132">
        <f>INDEX('JamesM-SESSION'!L$97:U$104, MATCH("*Squat*",'JamesM-SESSION'!$B$97:$B$104,0), MATCH("*4th*",'JamesM-SESSION'!K$7:T$7,0))</f>
        <v>12</v>
      </c>
      <c r="E66" s="131" t="e">
        <f>IF(A62='JamesM-SESSION'!$A$97,INDEX('JamesM-SESSION'!$K$97:$T$104, MATCH("*Deadlift*",'JamesM-SESSION'!$B$97:$B$104,0), MATCH("*4th*",'JamesM-SESSION'!$K$7:$T$7,0)),"")</f>
        <v>#N/A</v>
      </c>
      <c r="F66" s="131" t="e">
        <f>INDEX('JamesM-SESSION'!$L$97:$U$104, MATCH("*Deadlift*",'JamesM-SESSION'!$B$97:$B$104,0), MATCH("*4th*",'JamesM-SESSION'!$K$7:$T$7,0))</f>
        <v>#N/A</v>
      </c>
      <c r="G66" s="131" t="e">
        <f>IF(A62='JamesM-SESSION'!$A$97,INDEX('JamesM-SESSION'!$K$97:$T$104, MATCH("*Bench Press*",'JamesM-SESSION'!$B$97:$B$104,0), MATCH("*4th*",'JamesM-SESSION'!$K$7:$T$7,0)),"")</f>
        <v>#N/A</v>
      </c>
      <c r="H66" s="131" t="e">
        <f>INDEX('JamesM-SESSION'!$L$97:$U$104, MATCH("*Bench Press*",'JamesM-SESSION'!$B$97:$B$104,0), MATCH("*4th*",'JamesM-SESSION'!$K$7:$T$7,0))</f>
        <v>#N/A</v>
      </c>
      <c r="I66" s="132" t="e">
        <f>IF(A62='JamesM-SESSION'!$A$97,INDEX('JamesM-SESSION'!$K$97:$T$104, MATCH("*Military*",'JamesM-SESSION'!$B$97:$B$104,0), MATCH("*4th*",'JamesM-SESSION'!$K$7:$T$7,0)),"")</f>
        <v>#N/A</v>
      </c>
      <c r="J66" s="44" t="e">
        <f>INDEX('JamesM-SESSION'!$L$97:$U$104, MATCH("*Military*",'JamesM-SESSION'!$B$97:$B$104,0), MATCH("*4th*",'JamesM-SESSION'!$K$7:$T$7,0))</f>
        <v>#N/A</v>
      </c>
      <c r="K66" s="131" t="e">
        <f>IF(A62='JamesM-SESSION'!$A$97,INDEX('JamesM-SESSION'!$K$97:$T$104, MATCH("*Clean *",'JamesM-SESSION'!$B$97:$B$104,0), MATCH("*4th*",'JamesM-SESSION'!$K$7:$T$7,0)),"")</f>
        <v>#N/A</v>
      </c>
      <c r="L66" s="44" t="e">
        <f>INDEX('JamesM-SESSION'!$L$97:$U$104, MATCH("*Clean *",'JamesM-SESSION'!$B$97:$B$104,0), MATCH("*4th*",'JamesM-SESSION'!$K$7:$T$7,0))</f>
        <v>#N/A</v>
      </c>
      <c r="M66" s="131" t="e">
        <f>IF(A62='JamesM-SESSION'!$A$97,INDEX('JamesM-SESSION'!$K$97:$T$104, MATCH("*Lat Pulldown*",'JamesM-SESSION'!$B$97:$B$104,0), MATCH("*4th*",'JamesM-SESSION'!$K$7:$T$7,0)),"")</f>
        <v>#N/A</v>
      </c>
      <c r="N66" s="44" t="e">
        <f>INDEX('JamesM-SESSION'!$L$97:$U$104, MATCH("*Lat Pulldown*",'JamesM-SESSION'!$B$97:$B$104,0), MATCH("*4th*",'JamesM-SESSION'!$K$7:$T$7,0))</f>
        <v>#N/A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>
        <f>IF(A62='JamesM-SESSION'!$A$97,INDEX('JamesM-SESSION'!$K$97:$T$104, MATCH("*Squat*",'JamesM-SESSION'!$B$97:$B$104,0), MATCH("*5th*",'JamesM-SESSION'!$K$7:$T$7,0)),"")</f>
        <v>0</v>
      </c>
      <c r="D67" s="132">
        <f>INDEX('JamesM-SESSION'!L$97:U$104, MATCH("*Squat*",'JamesM-SESSION'!$B$97:$B$104,0), MATCH("*5th*",'JamesM-SESSION'!K$7:T$7,0))</f>
        <v>0</v>
      </c>
      <c r="E67" s="131" t="e">
        <f>IF(A62='JamesM-SESSION'!$A$97,INDEX('JamesM-SESSION'!$K$97:$T$104, MATCH("*Deadlift*",'JamesM-SESSION'!$B$97:$B$104,0), MATCH("*5th*",'JamesM-SESSION'!$K$7:$T$7,0)),"")</f>
        <v>#N/A</v>
      </c>
      <c r="F67" s="131" t="e">
        <f>INDEX('JamesM-SESSION'!$L$97:$U$104, MATCH("*Deadlift*",'JamesM-SESSION'!$B$97:$B$104,0), MATCH("*5th*",'JamesM-SESSION'!$K$7:$T$7,0))</f>
        <v>#N/A</v>
      </c>
      <c r="G67" s="131" t="e">
        <f>IF(A62='JamesM-SESSION'!$A$97,INDEX('JamesM-SESSION'!$K$97:$T$104, MATCH("*Bench Press*",'JamesM-SESSION'!$B$97:$B$104,0), MATCH("*5th*",'JamesM-SESSION'!$K$7:$T$7,0)),"")</f>
        <v>#N/A</v>
      </c>
      <c r="H67" s="131" t="e">
        <f>INDEX('JamesM-SESSION'!$L$97:$U$104, MATCH("*Bench Press*",'JamesM-SESSION'!$B$97:$B$104,0), MATCH("*5th*",'JamesM-SESSION'!$K$7:$T$7,0))</f>
        <v>#N/A</v>
      </c>
      <c r="I67" s="132" t="e">
        <f>IF(A62='JamesM-SESSION'!$A$97,INDEX('JamesM-SESSION'!$K$97:$T$104, MATCH("*Military*",'JamesM-SESSION'!$B$97:$B$104,0), MATCH("*5th*",'JamesM-SESSION'!$K$7:$T$7,0)),"")</f>
        <v>#N/A</v>
      </c>
      <c r="J67" s="44" t="e">
        <f>INDEX('JamesM-SESSION'!$L$97:$U$104, MATCH("*Military*",'JamesM-SESSION'!$B$97:$B$104,0), MATCH("*5th*",'JamesM-SESSION'!$K$7:$T$7,0))</f>
        <v>#N/A</v>
      </c>
      <c r="K67" s="131" t="e">
        <f>IF(A62='JamesM-SESSION'!$A$97,INDEX('JamesM-SESSION'!$K$97:$T$104, MATCH("*Clean *",'JamesM-SESSION'!$B$97:$B$104,0), MATCH("*5th*",'JamesM-SESSION'!$K$7:$T$7,0)),"")</f>
        <v>#N/A</v>
      </c>
      <c r="L67" s="44" t="e">
        <f>INDEX('JamesM-SESSION'!$L$97:$U$104, MATCH("*Clean *",'JamesM-SESSION'!$B$97:$B$104,0), MATCH("*5th*",'JamesM-SESSION'!$K$7:$T$7,0))</f>
        <v>#N/A</v>
      </c>
      <c r="M67" s="131" t="e">
        <f>IF(A62='JamesM-SESSION'!$A$97,INDEX('JamesM-SESSION'!$K$97:$T$104, MATCH("*Lat Pulldown*",'JamesM-SESSION'!$B$97:$B$104,0), MATCH("*5th*",'JamesM-SESSION'!$K$7:$T$7,0)),"")</f>
        <v>#N/A</v>
      </c>
      <c r="N67" s="44" t="e">
        <f>INDEX('JamesM-SESSION'!$L$97:$U$104, MATCH("*Lat Pulldown*",'JamesM-SESSION'!$B$97:$B$104,0), MATCH("*5th*",'JamesM-SESSION'!$K$7:$T$7,0))</f>
        <v>#N/A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'JamesM-SESSION'!A106</f>
        <v>42201</v>
      </c>
      <c r="B68" s="116" t="s">
        <v>84</v>
      </c>
      <c r="C68" s="117">
        <f>MAX(C69:C73)</f>
        <v>105</v>
      </c>
      <c r="D68" s="116">
        <f t="array" ref="D68">MAX(IF(C69:C73=C68,D69:D73))</f>
        <v>9</v>
      </c>
      <c r="E68" s="116" t="e">
        <f>MAX(E69:E73)</f>
        <v>#N/A</v>
      </c>
      <c r="F68" s="116" t="e">
        <f t="array" ref="F68">MAX(IF(E69:E73=E68,F69:F73))</f>
        <v>#N/A</v>
      </c>
      <c r="G68" s="116" t="e">
        <f>MAX(G69:G73)</f>
        <v>#N/A</v>
      </c>
      <c r="H68" s="116" t="e">
        <f t="array" ref="H68">MAX(IF(G69:G73=G68,H69:H73))</f>
        <v>#N/A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52" t="e">
        <f>IF($A$68='JamesM-SESSION'!$A$106,INDEX('JamesM-SESSION'!$K$106:$T$113, MATCH("*1k Row*",'JamesM-SESSION'!$B$106:$B$113,0), MATCH("*1st*",'JamesM-SESSION'!$K$7:$T$7,0)),"")</f>
        <v>#N/A</v>
      </c>
      <c r="P68" s="152">
        <f>IF($A$68='JamesM-SESSION'!$A$106,INDEX('JamesM-SESSION'!$K$106:$T$113, MATCH("*HIIT*",'JamesM-SESSION'!$B$106:$B$113,0), MATCH("*1st*",'JamesM-SESSION'!$K$7:$T$7,0)),"")</f>
        <v>8.3333333333333332E-3</v>
      </c>
      <c r="Q68" s="119">
        <f>INDEX('JamesM-SESSION'!$L$106:$U$113, MATCH("*HIIT*",'JamesM-SESSION'!$B$106:$B$113,0), MATCH("*1st*",'JamesM-SESSION'!$K$7:$T$7,0))</f>
        <v>0</v>
      </c>
      <c r="R68" s="119">
        <f>'JamesM-SESSION'!U106</f>
        <v>0</v>
      </c>
      <c r="S68" s="116"/>
      <c r="T68" s="116"/>
      <c r="U68" s="120">
        <f>'JamesM-SESSION'!A107</f>
        <v>80</v>
      </c>
      <c r="V68" s="120">
        <f>'JamesM-SESSION'!A108</f>
        <v>23.8</v>
      </c>
      <c r="W68" s="116">
        <v>33.5</v>
      </c>
      <c r="X68" s="116">
        <v>103</v>
      </c>
      <c r="Y68" s="116">
        <v>91</v>
      </c>
      <c r="Z68" s="116">
        <v>94</v>
      </c>
      <c r="AA68" s="116">
        <v>54</v>
      </c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>
        <f>IF(A68='JamesM-SESSION'!$A$106,INDEX('JamesM-SESSION'!$K$106:$T$113, MATCH("*Squat*",'JamesM-SESSION'!$B$106:$B$113,0), MATCH("*1st*",'JamesM-SESSION'!$K$7:$T$7,0)),"")</f>
        <v>60</v>
      </c>
      <c r="D69" s="132">
        <f>INDEX('JamesM-SESSION'!L$106:U$113, MATCH("*Squat*",'JamesM-SESSION'!$B$106:$B$113,0), MATCH("*1st*",'JamesM-SESSION'!K$7:T$7,0))</f>
        <v>12</v>
      </c>
      <c r="E69" s="131" t="e">
        <f>IF($A$68='JamesM-SESSION'!$A$106,INDEX('JamesM-SESSION'!$K$106:$T$113, MATCH("*Deadlift*",'JamesM-SESSION'!$B$106:$B$113,0), MATCH("*1st*",'JamesM-SESSION'!$K$7:$T$7,0)),"")</f>
        <v>#N/A</v>
      </c>
      <c r="F69" s="131" t="e">
        <f>INDEX('JamesM-SESSION'!$L$106:$U$113, MATCH("*Deadlift*",'JamesM-SESSION'!$B$106:$B$113,0), MATCH("*1st*",'JamesM-SESSION'!$K$7:$T$7,0))</f>
        <v>#N/A</v>
      </c>
      <c r="G69" s="131" t="e">
        <f>IF($A$68='JamesM-SESSION'!$A$106,INDEX('JamesM-SESSION'!$K$106:$T$113, MATCH("*Bench Press*",'JamesM-SESSION'!$B$106:$B$113,0), MATCH("*1st*",'JamesM-SESSION'!$K$7:$T$7,0)),"")</f>
        <v>#N/A</v>
      </c>
      <c r="H69" s="131" t="e">
        <f>INDEX('JamesM-SESSION'!$L$106:$U$113, MATCH("*Bench Press*",'JamesM-SESSION'!$B$106:$B$113,0), MATCH("*1st*",'JamesM-SESSION'!$K$7:$T$7,0))</f>
        <v>#N/A</v>
      </c>
      <c r="I69" s="132" t="e">
        <f>IF($A$68='JamesM-SESSION'!$A$106,INDEX('JamesM-SESSION'!$K$106:$T$113, MATCH("*Military*",'JamesM-SESSION'!$B$106:$B$113,0), MATCH("*1st*",'JamesM-SESSION'!$K$7:$T$7,0)),"")</f>
        <v>#N/A</v>
      </c>
      <c r="J69" s="48" t="e">
        <f>INDEX('JamesM-SESSION'!$L$106:$U$113, MATCH("*Military*",'JamesM-SESSION'!$B$106:$B$113,0), MATCH("*1st*",'JamesM-SESSION'!$K$7:$T$7,0))</f>
        <v>#N/A</v>
      </c>
      <c r="K69" s="131" t="e">
        <f>IF($A$68='JamesM-SESSION'!$A$106,INDEX('JamesM-SESSION'!$K$106:$T$113, MATCH("*Clean *",'JamesM-SESSION'!$B$106:$B$113,0), MATCH("*1st*",'JamesM-SESSION'!$K$7:$T$7,0)),"")</f>
        <v>#N/A</v>
      </c>
      <c r="L69" s="48" t="e">
        <f>INDEX('JamesM-SESSION'!$L$106:$U$113, MATCH("*Clean *",'JamesM-SESSION'!$B$106:$B$113,0), MATCH("*1st*",'JamesM-SESSION'!$K$7:$T$7,0))</f>
        <v>#N/A</v>
      </c>
      <c r="M69" s="131" t="e">
        <f>IF($A$68='JamesM-SESSION'!$A$106,INDEX('JamesM-SESSION'!$K$106:$T$113, MATCH("*Lat Pulldown*",'JamesM-SESSION'!$B$106:$B$113,0), MATCH("*1st*",'JamesM-SESSION'!$K$7:$T$7,0)),"")</f>
        <v>#N/A</v>
      </c>
      <c r="N69" s="48" t="e">
        <f>INDEX('JamesM-SESSION'!$L$106:$U$113, MATCH("*Lat Pulldown*",'JamesM-SESSION'!$B$106:$B$113,0), MATCH("*1st*",'JamesM-SESSION'!$K$7:$T$7,0))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>
        <f>IF(A68='JamesM-SESSION'!$A$106,INDEX('JamesM-SESSION'!$K$106:$T$113, MATCH("*Squat*",'JamesM-SESSION'!$B$106:$B$113,0), MATCH("*2nd*",'JamesM-SESSION'!$K$7:$T$7,0)),"")</f>
        <v>80</v>
      </c>
      <c r="D70" s="132">
        <f>INDEX('JamesM-SESSION'!L$106:U$113, MATCH("*Squat*",'JamesM-SESSION'!$B$106:$B$113,0), MATCH("*2nd*",'JamesM-SESSION'!K$7:T$7,0))</f>
        <v>12</v>
      </c>
      <c r="E70" s="131" t="e">
        <f>IF($A$68='JamesM-SESSION'!$A$106,INDEX('JamesM-SESSION'!$K$106:$T$113, MATCH("*Deadlift*",'JamesM-SESSION'!$B$106:$B$113,0), MATCH("*2ND*",'JamesM-SESSION'!$K$7:$T$7,0)),"")</f>
        <v>#N/A</v>
      </c>
      <c r="F70" s="131" t="e">
        <f>INDEX('JamesM-SESSION'!$L$106:$U$113, MATCH("*Deadlift*",'JamesM-SESSION'!$B$106:$B$113,0), MATCH("*2nd*",'JamesM-SESSION'!$K$7:$T$7,0))</f>
        <v>#N/A</v>
      </c>
      <c r="G70" s="131" t="e">
        <f>IF($A$68='JamesM-SESSION'!$A$106,INDEX('JamesM-SESSION'!$K$106:$T$113, MATCH("*Bench Press*",'JamesM-SESSION'!$B$106:$B$113,0), MATCH("*2ND*",'JamesM-SESSION'!$K$7:$T$7,0)),"")</f>
        <v>#N/A</v>
      </c>
      <c r="H70" s="131" t="e">
        <f>INDEX('JamesM-SESSION'!$L$106:$U$113, MATCH("*Bench Press*",'JamesM-SESSION'!$B$106:$B$113,0), MATCH("*2nd*",'JamesM-SESSION'!$K$7:$T$7,0))</f>
        <v>#N/A</v>
      </c>
      <c r="I70" s="132" t="e">
        <f>IF($A$68='JamesM-SESSION'!$A$106,INDEX('JamesM-SESSION'!$K$106:$T$113, MATCH("*Military*",'JamesM-SESSION'!$B$106:$B$113,0), MATCH("*2ND*",'JamesM-SESSION'!$K$7:$T$7,0)),"")</f>
        <v>#N/A</v>
      </c>
      <c r="J70" s="44" t="e">
        <f>INDEX('JamesM-SESSION'!$L$106:$U$113, MATCH("*Military*",'JamesM-SESSION'!$B$106:$B$113,0), MATCH("*2nd*",'JamesM-SESSION'!$K$7:$T$7,0))</f>
        <v>#N/A</v>
      </c>
      <c r="K70" s="131" t="e">
        <f>IF($A$68='JamesM-SESSION'!$A$106,INDEX('JamesM-SESSION'!$K$106:$T$113, MATCH("*Clean *",'JamesM-SESSION'!$B$106:$B$113,0), MATCH("*2ND*",'JamesM-SESSION'!$K$7:$T$7,0)),"")</f>
        <v>#N/A</v>
      </c>
      <c r="L70" s="44" t="e">
        <f>INDEX('JamesM-SESSION'!$L$106:$U$113, MATCH("*Clean *",'JamesM-SESSION'!$B$106:$B$113,0), MATCH("*2nd*",'JamesM-SESSION'!$K$7:$T$7,0))</f>
        <v>#N/A</v>
      </c>
      <c r="M70" s="131" t="e">
        <f>IF($A$68='JamesM-SESSION'!$A$106,INDEX('JamesM-SESSION'!$K$106:$T$113, MATCH("*Lat Pulldown*",'JamesM-SESSION'!$B$106:$B$113,0), MATCH("*2ND*",'JamesM-SESSION'!$K$7:$T$7,0)),"")</f>
        <v>#N/A</v>
      </c>
      <c r="N70" s="44" t="e">
        <f>INDEX('JamesM-SESSION'!$L$106:$U$113, MATCH("*Lat Pulldown*",'JamesM-SESSION'!$B$106:$B$113,0), MATCH("*2nd*",'JamesM-SESSION'!$K$7:$T$7,0))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>
        <f>IF(A68='JamesM-SESSION'!$A$106,INDEX('JamesM-SESSION'!$K$106:$T$113, MATCH("*Squat*",'JamesM-SESSION'!$B$106:$B$113,0), MATCH("*3rd*",'JamesM-SESSION'!$K$7:$T$7,0)),"")</f>
        <v>100</v>
      </c>
      <c r="D71" s="132">
        <f>INDEX('JamesM-SESSION'!L$106:U$113, MATCH("*Squat*",'JamesM-SESSION'!$B$106:$B$113,0), MATCH("*3rd*",'JamesM-SESSION'!K$7:T$7,0))</f>
        <v>12</v>
      </c>
      <c r="E71" s="131" t="e">
        <f>IF($A$68='JamesM-SESSION'!$A$106,INDEX('JamesM-SESSION'!$K$106:$T$113, MATCH("*Deadlift*",'JamesM-SESSION'!$B$106:$B$113,0), MATCH("*3rd*",'JamesM-SESSION'!$K$7:$T$7,0)),"")</f>
        <v>#N/A</v>
      </c>
      <c r="F71" s="131" t="e">
        <f>INDEX('JamesM-SESSION'!$L$106:$U$113, MATCH("*Deadlift*",'JamesM-SESSION'!$B$106:$B$113,0), MATCH("*3rd*",'JamesM-SESSION'!$K$7:$T$7,0))</f>
        <v>#N/A</v>
      </c>
      <c r="G71" s="131" t="e">
        <f>IF($A$68='JamesM-SESSION'!$A$106,INDEX('JamesM-SESSION'!$K$106:$T$113, MATCH("*Bench Press*",'JamesM-SESSION'!$B$106:$B$113,0), MATCH("*3rd*",'JamesM-SESSION'!$K$7:$T$7,0)),"")</f>
        <v>#N/A</v>
      </c>
      <c r="H71" s="131" t="e">
        <f>INDEX('JamesM-SESSION'!$L$106:$U$113, MATCH("*Bench Press*",'JamesM-SESSION'!$B$106:$B$113,0), MATCH("*3rd*",'JamesM-SESSION'!$K$7:$T$7,0))</f>
        <v>#N/A</v>
      </c>
      <c r="I71" s="132" t="e">
        <f>IF($A$68='JamesM-SESSION'!$A$106,INDEX('JamesM-SESSION'!$K$106:$T$113, MATCH("*Military*",'JamesM-SESSION'!$B$106:$B$113,0), MATCH("*3rd*",'JamesM-SESSION'!$K$7:$T$7,0)),"")</f>
        <v>#N/A</v>
      </c>
      <c r="J71" s="44" t="e">
        <f>INDEX('JamesM-SESSION'!$L$106:$U$113, MATCH("*Military*",'JamesM-SESSION'!$B$106:$B$113,0), MATCH("*3rd*",'JamesM-SESSION'!$K$7:$T$7,0))</f>
        <v>#N/A</v>
      </c>
      <c r="K71" s="131" t="e">
        <f>IF($A$68='JamesM-SESSION'!$A$106,INDEX('JamesM-SESSION'!$K$106:$T$113, MATCH("*Clean *",'JamesM-SESSION'!$B$106:$B$113,0), MATCH("*3rd*",'JamesM-SESSION'!$K$7:$T$7,0)),"")</f>
        <v>#N/A</v>
      </c>
      <c r="L71" s="44" t="e">
        <f>INDEX('JamesM-SESSION'!$L$106:$U$113, MATCH("*Clean *",'JamesM-SESSION'!$B$106:$B$113,0), MATCH("*3rd*",'JamesM-SESSION'!$K$7:$T$7,0))</f>
        <v>#N/A</v>
      </c>
      <c r="M71" s="131" t="e">
        <f>IF($A$68='JamesM-SESSION'!$A$106,INDEX('JamesM-SESSION'!$K$106:$T$113, MATCH("*Lat Pulldown*",'JamesM-SESSION'!$B$106:$B$113,0), MATCH("*3rd*",'JamesM-SESSION'!$K$7:$T$7,0)),"")</f>
        <v>#N/A</v>
      </c>
      <c r="N71" s="44" t="e">
        <f>INDEX('JamesM-SESSION'!$L$106:$U$113, MATCH("*Lat Pulldown*",'JamesM-SESSION'!$B$106:$B$113,0), MATCH("*3rd*",'JamesM-SESSION'!$K$7:$T$7,0))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>
        <f>IF(A68='JamesM-SESSION'!$A$106,INDEX('JamesM-SESSION'!$K$106:$T$113, MATCH("*Squat*",'JamesM-SESSION'!$B$106:$B$113,0), MATCH("*4th*",'JamesM-SESSION'!$K$7:$T$7,0)),"")</f>
        <v>105</v>
      </c>
      <c r="D72" s="132">
        <f>INDEX('JamesM-SESSION'!L$106:U$113, MATCH("*Squat*",'JamesM-SESSION'!$B$106:$B$113,0), MATCH("*4th*",'JamesM-SESSION'!K$7:T$7,0))</f>
        <v>9</v>
      </c>
      <c r="E72" s="131" t="e">
        <f>IF($A$68='JamesM-SESSION'!$A$106,INDEX('JamesM-SESSION'!$K$106:$T$113, MATCH("*Deadlift*",'JamesM-SESSION'!$B$106:$B$113,0), MATCH("*4th*",'JamesM-SESSION'!$K$7:$T$7,0)),"")</f>
        <v>#N/A</v>
      </c>
      <c r="F72" s="131" t="e">
        <f>INDEX('JamesM-SESSION'!$L$106:$U$113, MATCH("*Deadlift*",'JamesM-SESSION'!$B$106:$B$113,0), MATCH("*4th*",'JamesM-SESSION'!$K$7:$T$7,0))</f>
        <v>#N/A</v>
      </c>
      <c r="G72" s="131" t="e">
        <f>IF($A$68='JamesM-SESSION'!$A$106,INDEX('JamesM-SESSION'!$K$106:$T$113, MATCH("*Bench Press*",'JamesM-SESSION'!$B$106:$B$113,0), MATCH("*4th*",'JamesM-SESSION'!$K$7:$T$7,0)),"")</f>
        <v>#N/A</v>
      </c>
      <c r="H72" s="131" t="e">
        <f>INDEX('JamesM-SESSION'!$L$106:$U$113, MATCH("*Bench Press*",'JamesM-SESSION'!$B$106:$B$113,0), MATCH("*4th*",'JamesM-SESSION'!$K$7:$T$7,0))</f>
        <v>#N/A</v>
      </c>
      <c r="I72" s="132" t="e">
        <f>IF($A$68='JamesM-SESSION'!$A$106,INDEX('JamesM-SESSION'!$K$106:$T$113, MATCH("*Military*",'JamesM-SESSION'!$B$106:$B$113,0), MATCH("*4th*",'JamesM-SESSION'!$K$7:$T$7,0)),"")</f>
        <v>#N/A</v>
      </c>
      <c r="J72" s="44" t="e">
        <f>INDEX('JamesM-SESSION'!$L$106:$U$113, MATCH("*Military*",'JamesM-SESSION'!$B$106:$B$113,0), MATCH("*4th*",'JamesM-SESSION'!$K$7:$T$7,0))</f>
        <v>#N/A</v>
      </c>
      <c r="K72" s="131" t="e">
        <f>IF($A$68='JamesM-SESSION'!$A$106,INDEX('JamesM-SESSION'!$K$106:$T$113, MATCH("*Clean *",'JamesM-SESSION'!$B$106:$B$113,0), MATCH("*4th*",'JamesM-SESSION'!$K$7:$T$7,0)),"")</f>
        <v>#N/A</v>
      </c>
      <c r="L72" s="44" t="e">
        <f>INDEX('JamesM-SESSION'!$L$106:$U$113, MATCH("*Clean *",'JamesM-SESSION'!$B$106:$B$113,0), MATCH("*4th*",'JamesM-SESSION'!$K$7:$T$7,0))</f>
        <v>#N/A</v>
      </c>
      <c r="M72" s="131" t="e">
        <f>IF($A$68='JamesM-SESSION'!$A$106,INDEX('JamesM-SESSION'!$K$106:$T$113, MATCH("*Lat Pulldown*",'JamesM-SESSION'!$B$106:$B$113,0), MATCH("*4th*",'JamesM-SESSION'!$K$7:$T$7,0)),"")</f>
        <v>#N/A</v>
      </c>
      <c r="N72" s="44" t="e">
        <f>INDEX('JamesM-SESSION'!$L$106:$U$113, MATCH("*Lat Pulldown*",'JamesM-SESSION'!$B$106:$B$113,0), MATCH("*4th*",'JamesM-SESSION'!$K$7:$T$7,0))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>
        <f>IF(A68='JamesM-SESSION'!$A$106,INDEX('JamesM-SESSION'!$K$106:$T$113, MATCH("*Squat*",'JamesM-SESSION'!$B$106:$B$113,0), MATCH("*5th*",'JamesM-SESSION'!$K$7:$T$7,0)),"")</f>
        <v>0</v>
      </c>
      <c r="D73" s="132">
        <f>INDEX('JamesM-SESSION'!L$106:U$113, MATCH("*Squat*",'JamesM-SESSION'!$B$106:$B$113,0), MATCH("*5th*",'JamesM-SESSION'!K$7:T$7,0))</f>
        <v>0</v>
      </c>
      <c r="E73" s="131" t="e">
        <f>IF($A$68='JamesM-SESSION'!$A$106,INDEX('JamesM-SESSION'!$K$106:$T$113, MATCH("*Deadlift*",'JamesM-SESSION'!$B$106:$B$113,0), MATCH("*5th*",'JamesM-SESSION'!$K$7:$T$7,0)),"")</f>
        <v>#N/A</v>
      </c>
      <c r="F73" s="131" t="e">
        <f>INDEX('JamesM-SESSION'!$L$106:$U$113, MATCH("*Deadlift*",'JamesM-SESSION'!$B$106:$B$113,0), MATCH("*5th*",'JamesM-SESSION'!$K$7:$T$7,0))</f>
        <v>#N/A</v>
      </c>
      <c r="G73" s="131" t="e">
        <f>IF($A$68='JamesM-SESSION'!$A$106,INDEX('JamesM-SESSION'!$K$106:$T$113, MATCH("*Bench Press*",'JamesM-SESSION'!$B$106:$B$113,0), MATCH("*5th*",'JamesM-SESSION'!$K$7:$T$7,0)),"")</f>
        <v>#N/A</v>
      </c>
      <c r="H73" s="131" t="e">
        <f>INDEX('JamesM-SESSION'!$L$106:$U$113, MATCH("*Bench Press*",'JamesM-SESSION'!$B$106:$B$113,0), MATCH("*5th*",'JamesM-SESSION'!$K$7:$T$7,0))</f>
        <v>#N/A</v>
      </c>
      <c r="I73" s="132" t="e">
        <f>IF($A$68='JamesM-SESSION'!$A$106,INDEX('JamesM-SESSION'!$K$106:$T$113, MATCH("*Military*",'JamesM-SESSION'!$B$106:$B$113,0), MATCH("*5th*",'JamesM-SESSION'!$K$7:$T$7,0)),"")</f>
        <v>#N/A</v>
      </c>
      <c r="J73" s="44" t="e">
        <f>INDEX('JamesM-SESSION'!$L$106:$U$113, MATCH("*Military*",'JamesM-SESSION'!$B$106:$B$113,0), MATCH("*5th*",'JamesM-SESSION'!$K$7:$T$7,0))</f>
        <v>#N/A</v>
      </c>
      <c r="K73" s="131" t="e">
        <f>IF($A$68='JamesM-SESSION'!$A$106,INDEX('JamesM-SESSION'!$K$106:$T$113, MATCH("*Clean *",'JamesM-SESSION'!$B$106:$B$113,0), MATCH("*5th*",'JamesM-SESSION'!$K$7:$T$7,0)),"")</f>
        <v>#N/A</v>
      </c>
      <c r="L73" s="44" t="e">
        <f>INDEX('JamesM-SESSION'!$L$106:$U$113, MATCH("*Clean *",'JamesM-SESSION'!$B$106:$B$113,0), MATCH("*5th*",'JamesM-SESSION'!$K$7:$T$7,0))</f>
        <v>#N/A</v>
      </c>
      <c r="M73" s="131" t="e">
        <f>IF($A$68='JamesM-SESSION'!$A$106,INDEX('JamesM-SESSION'!$K$106:$T$113, MATCH("*Lat Pulldown*",'JamesM-SESSION'!$B$106:$B$113,0), MATCH("*5th*",'JamesM-SESSION'!$K$7:$T$7,0)),"")</f>
        <v>#N/A</v>
      </c>
      <c r="N73" s="44" t="e">
        <f>INDEX('JamesM-SESSION'!$L$106:$U$113, MATCH("*Lat Pulldown*",'JamesM-SESSION'!$B$106:$B$113,0), MATCH("*5th*",'JamesM-SESSION'!$K$7:$T$7,0))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'JamesM-SESSION'!A115</f>
        <v>42205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>
        <f>MAX(E75:E79)</f>
        <v>105</v>
      </c>
      <c r="F74" s="116">
        <f t="array" ref="F74">MAX(IF(E75:E79=E74,F75:F79))</f>
        <v>5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 t="e">
        <f>IF($A$74='JamesM-SESSION'!$A$115,INDEX('JamesM-SESSION'!$K$115:$T$122, MATCH("*1k Row*",'JamesM-SESSION'!$B$115:$B$122,0), MATCH("*1st*",'JamesM-SESSION'!$K$7:$T$7,0)),"")</f>
        <v>#N/A</v>
      </c>
      <c r="P74" s="152" t="e">
        <f>IF($A$74='JamesM-SESSION'!$A$115,INDEX('JamesM-SESSION'!$K$115:$T$122, MATCH("*HIIT*",'JamesM-SESSION'!$B$115:$B$122,0), MATCH("*1st*",'JamesM-SESSION'!$K$7:$T$7,0)),"")</f>
        <v>#N/A</v>
      </c>
      <c r="Q74" s="123" t="e">
        <f>INDEX('JamesM-SESSION'!$L$115:$U$122, MATCH("*HIIT*",'JamesM-SESSION'!$B$115:$B$122,0), MATCH("*1st*",'JamesM-SESSION'!$K$7:$T$7,0))</f>
        <v>#N/A</v>
      </c>
      <c r="R74" s="119">
        <f>'JamesM-SESSION'!U115</f>
        <v>0</v>
      </c>
      <c r="S74" s="116"/>
      <c r="T74" s="116"/>
      <c r="U74" s="120">
        <f>'JamesM-SESSION'!A116</f>
        <v>80</v>
      </c>
      <c r="V74" s="120">
        <f>'JamesM-SESSION'!A117</f>
        <v>25.2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IF($A$74='JamesM-SESSION'!$A$115,INDEX('JamesM-SESSION'!$K$115:$T$122, MATCH("*Squat*",'JamesM-SESSION'!$B$115:$B$122,0), MATCH("*1st*",'JamesM-SESSION'!$K$7:$T$7,0)),"")</f>
        <v>#N/A</v>
      </c>
      <c r="D75" s="132" t="e">
        <f>INDEX('JamesM-SESSION'!L$115:U$122, MATCH("*Squat*",'JamesM-SESSION'!$B$115:$B$122,0), MATCH("*1st*",'JamesM-SESSION'!K$7:T$7,0))</f>
        <v>#N/A</v>
      </c>
      <c r="E75" s="131">
        <f>IF($A$74='JamesM-SESSION'!$A$115,INDEX('JamesM-SESSION'!$K$115:$T$122, MATCH("*Deadlift*",'JamesM-SESSION'!$B$115:$B$122,0), MATCH("*1st*",'JamesM-SESSION'!$K$7:$T$7,0)),"")</f>
        <v>40</v>
      </c>
      <c r="F75" s="131">
        <f>INDEX('JamesM-SESSION'!$L$115:$U$122, MATCH("*Deadlift*",'JamesM-SESSION'!$B$115:$B$122,0), MATCH("*1st*",'JamesM-SESSION'!$K$7:$T$7,0))</f>
        <v>12</v>
      </c>
      <c r="G75" s="131" t="e">
        <f>IF($A$74='JamesM-SESSION'!$A$115,INDEX('JamesM-SESSION'!$K$115:$T$122, MATCH("*Bench Press*",'JamesM-SESSION'!$B$115:$B$122,0), MATCH("*1st*",'JamesM-SESSION'!$K$7:$T$7,0)),"")</f>
        <v>#N/A</v>
      </c>
      <c r="H75" s="131" t="e">
        <f>INDEX('JamesM-SESSION'!$L$115:$U$122, MATCH("*Bench Press*",'JamesM-SESSION'!$B$115:$B$122,0), MATCH("*1st*",'JamesM-SESSION'!$K$7:$T$7,0))</f>
        <v>#N/A</v>
      </c>
      <c r="I75" s="132" t="e">
        <f>IF($A$74='JamesM-SESSION'!$A$115,INDEX('JamesM-SESSION'!$K$115:$T$122, MATCH("*Military*",'JamesM-SESSION'!$B$115:$B$122,0), MATCH("*1st*",'JamesM-SESSION'!$K$7:$T$7,0)),"")</f>
        <v>#N/A</v>
      </c>
      <c r="J75" s="48" t="e">
        <f>INDEX('JamesM-SESSION'!$L$115:$U$122, MATCH("*Military*",'JamesM-SESSION'!$B$115:$B$122,0), MATCH("*1st*",'JamesM-SESSION'!$K$7:$T$7,0))</f>
        <v>#N/A</v>
      </c>
      <c r="K75" s="131" t="e">
        <f>IF($A$74='JamesM-SESSION'!$A$115,INDEX('JamesM-SESSION'!$K$115:$T$122, MATCH("*Clean *",'JamesM-SESSION'!$B$115:$B$122,0), MATCH("*1st*",'JamesM-SESSION'!$K$7:$T$7,0)),"")</f>
        <v>#N/A</v>
      </c>
      <c r="L75" s="48" t="e">
        <f>INDEX('JamesM-SESSION'!$L$115:$U$122, MATCH("*Clean *",'JamesM-SESSION'!$B$115:$B$122,0), MATCH("*1st*",'JamesM-SESSION'!$K$7:$T$7,0))</f>
        <v>#N/A</v>
      </c>
      <c r="M75" s="131" t="e">
        <f>IF($A$74='JamesM-SESSION'!$A$115,INDEX('JamesM-SESSION'!$K$115:$T$122, MATCH("*Lat Pulldown*",'JamesM-SESSION'!$B$115:$B$122,0), MATCH("*1st*",'JamesM-SESSION'!$K$7:$T$7,0)),"")</f>
        <v>#N/A</v>
      </c>
      <c r="N75" s="48" t="e">
        <f>INDEX('JamesM-SESSION'!$L$115:$U$122, MATCH("*Lat Pulldown*",'JamesM-SESSION'!$B$115:$B$122,0), MATCH("*1st*",'JamesM-SESSION'!$K$7:$T$7,0))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IF($A$74='JamesM-SESSION'!$A$115,INDEX('JamesM-SESSION'!$K$115:$T$122, MATCH("*Squat*",'JamesM-SESSION'!$B$115:$B$122,0), MATCH("*2nd*",'JamesM-SESSION'!$K$7:$T$7,0)),"")</f>
        <v>#N/A</v>
      </c>
      <c r="D76" s="132" t="e">
        <f>INDEX('JamesM-SESSION'!L$115:U$122, MATCH("*Squat*",'JamesM-SESSION'!$B$115:$B$122,0), MATCH("*2nd*",'JamesM-SESSION'!K$7:T$7,0))</f>
        <v>#N/A</v>
      </c>
      <c r="E76" s="131">
        <f>IF($A$74='JamesM-SESSION'!$A$115,INDEX('JamesM-SESSION'!$K$115:$T$122, MATCH("*Deadlift*",'JamesM-SESSION'!$B$115:$B$122,0), MATCH("*2ND*",'JamesM-SESSION'!$K$7:$T$7,0)),"")</f>
        <v>60</v>
      </c>
      <c r="F76" s="131">
        <f>INDEX('JamesM-SESSION'!$L$115:$U$122, MATCH("*Deadlift*",'JamesM-SESSION'!$B$115:$B$122,0), MATCH("*2nd*",'JamesM-SESSION'!$K$7:$T$7,0))</f>
        <v>8</v>
      </c>
      <c r="G76" s="131" t="e">
        <f>IF($A$74='JamesM-SESSION'!$A$115,INDEX('JamesM-SESSION'!$K$115:$T$122, MATCH("*Bench Press*",'JamesM-SESSION'!$B$115:$B$122,0), MATCH("*2ND*",'JamesM-SESSION'!$K$7:$T$7,0)),"")</f>
        <v>#N/A</v>
      </c>
      <c r="H76" s="131" t="e">
        <f>INDEX('JamesM-SESSION'!$L$115:$U$122, MATCH("*Bench Press*",'JamesM-SESSION'!$B$115:$B$122,0), MATCH("*2nd*",'JamesM-SESSION'!$K$7:$T$7,0))</f>
        <v>#N/A</v>
      </c>
      <c r="I76" s="132" t="e">
        <f>IF($A$74='JamesM-SESSION'!$A$115,INDEX('JamesM-SESSION'!$K$115:$T$122, MATCH("*Military*",'JamesM-SESSION'!$B$115:$B$122,0), MATCH("*2ND*",'JamesM-SESSION'!$K$7:$T$7,0)),"")</f>
        <v>#N/A</v>
      </c>
      <c r="J76" s="44" t="e">
        <f>INDEX('JamesM-SESSION'!$L$115:$U$122, MATCH("*Military*",'JamesM-SESSION'!$B$115:$B$122,0), MATCH("*2nd*",'JamesM-SESSION'!$K$7:$T$7,0))</f>
        <v>#N/A</v>
      </c>
      <c r="K76" s="131" t="e">
        <f>IF($A$74='JamesM-SESSION'!$A$115,INDEX('JamesM-SESSION'!$K$115:$T$122, MATCH("*Clean *",'JamesM-SESSION'!$B$115:$B$122,0), MATCH("*2ND*",'JamesM-SESSION'!$K$7:$T$7,0)),"")</f>
        <v>#N/A</v>
      </c>
      <c r="L76" s="44" t="e">
        <f>INDEX('JamesM-SESSION'!$L$115:$U$122, MATCH("*Clean *",'JamesM-SESSION'!$B$115:$B$122,0), MATCH("*2nd*",'JamesM-SESSION'!$K$7:$T$7,0))</f>
        <v>#N/A</v>
      </c>
      <c r="M76" s="131" t="e">
        <f>IF($A$74='JamesM-SESSION'!$A$115,INDEX('JamesM-SESSION'!$K$115:$T$122, MATCH("*Lat Pulldown*",'JamesM-SESSION'!$B$115:$B$122,0), MATCH("*2ND*",'JamesM-SESSION'!$K$7:$T$7,0)),"")</f>
        <v>#N/A</v>
      </c>
      <c r="N76" s="44" t="e">
        <f>INDEX('JamesM-SESSION'!$L$115:$U$122, MATCH("*Lat Pulldown*",'JamesM-SESSION'!$B$115:$B$122,0), MATCH("*2nd*",'JamesM-SESSION'!$K$7:$T$7,0))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IF($A$74='JamesM-SESSION'!$A$115,INDEX('JamesM-SESSION'!$K$115:$T$122, MATCH("*Squat*",'JamesM-SESSION'!$B$115:$B$122,0), MATCH("*3rd*",'JamesM-SESSION'!$K$7:$T$7,0)),"")</f>
        <v>#N/A</v>
      </c>
      <c r="D77" s="132" t="e">
        <f>INDEX('JamesM-SESSION'!L$115:U$122, MATCH("*Squat*",'JamesM-SESSION'!$B$115:$B$122,0), MATCH("*3rd*",'JamesM-SESSION'!K$7:T$7,0))</f>
        <v>#N/A</v>
      </c>
      <c r="E77" s="131">
        <f>IF($A$74='JamesM-SESSION'!$A$115,INDEX('JamesM-SESSION'!$K$115:$T$122, MATCH("*Deadlift*",'JamesM-SESSION'!$B$115:$B$122,0), MATCH("*3rd*",'JamesM-SESSION'!$K$7:$T$7,0)),"")</f>
        <v>80</v>
      </c>
      <c r="F77" s="131">
        <f>INDEX('JamesM-SESSION'!$L$115:$U$122, MATCH("*Deadlift*",'JamesM-SESSION'!$B$115:$B$122,0), MATCH("*3rd*",'JamesM-SESSION'!$K$7:$T$7,0))</f>
        <v>6</v>
      </c>
      <c r="G77" s="131" t="e">
        <f>IF($A$74='JamesM-SESSION'!$A$115,INDEX('JamesM-SESSION'!$K$115:$T$122, MATCH("*Bench Press*",'JamesM-SESSION'!$B$115:$B$122,0), MATCH("*3rd*",'JamesM-SESSION'!$K$7:$T$7,0)),"")</f>
        <v>#N/A</v>
      </c>
      <c r="H77" s="131" t="e">
        <f>INDEX('JamesM-SESSION'!$L$115:$U$122, MATCH("*Bench Press*",'JamesM-SESSION'!$B$115:$B$122,0), MATCH("*3rd*",'JamesM-SESSION'!$K$7:$T$7,0))</f>
        <v>#N/A</v>
      </c>
      <c r="I77" s="132" t="e">
        <f>IF($A$74='JamesM-SESSION'!$A$115,INDEX('JamesM-SESSION'!$K$115:$T$122, MATCH("*Military*",'JamesM-SESSION'!$B$115:$B$122,0), MATCH("*3rd*",'JamesM-SESSION'!$K$7:$T$7,0)),"")</f>
        <v>#N/A</v>
      </c>
      <c r="J77" s="44" t="e">
        <f>INDEX('JamesM-SESSION'!$L$115:$U$122, MATCH("*Military*",'JamesM-SESSION'!$B$115:$B$122,0), MATCH("*3rd*",'JamesM-SESSION'!$K$7:$T$7,0))</f>
        <v>#N/A</v>
      </c>
      <c r="K77" s="131" t="e">
        <f>IF($A$74='JamesM-SESSION'!$A$115,INDEX('JamesM-SESSION'!$K$115:$T$122, MATCH("*Clean *",'JamesM-SESSION'!$B$115:$B$122,0), MATCH("*3rd*",'JamesM-SESSION'!$K$7:$T$7,0)),"")</f>
        <v>#N/A</v>
      </c>
      <c r="L77" s="44" t="e">
        <f>INDEX('JamesM-SESSION'!$L$115:$U$122, MATCH("*Clean *",'JamesM-SESSION'!$B$115:$B$122,0), MATCH("*3rd*",'JamesM-SESSION'!$K$7:$T$7,0))</f>
        <v>#N/A</v>
      </c>
      <c r="M77" s="131" t="e">
        <f>IF($A$74='JamesM-SESSION'!$A$115,INDEX('JamesM-SESSION'!$K$115:$T$122, MATCH("*Lat Pulldown*",'JamesM-SESSION'!$B$115:$B$122,0), MATCH("*3rd*",'JamesM-SESSION'!$K$7:$T$7,0)),"")</f>
        <v>#N/A</v>
      </c>
      <c r="N77" s="44" t="e">
        <f>INDEX('JamesM-SESSION'!$L$115:$U$122, MATCH("*Lat Pulldown*",'JamesM-SESSION'!$B$115:$B$122,0), MATCH("*3rd*",'JamesM-SESSION'!$K$7:$T$7,0))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IF($A$74='JamesM-SESSION'!$A$115,INDEX('JamesM-SESSION'!$K$115:$T$122, MATCH("*Squat*",'JamesM-SESSION'!$B$115:$B$122,0), MATCH("*4th*",'JamesM-SESSION'!$K$7:$T$7,0)),"")</f>
        <v>#N/A</v>
      </c>
      <c r="D78" s="132" t="e">
        <f>INDEX('JamesM-SESSION'!L$115:U$122, MATCH("*Squat*",'JamesM-SESSION'!$B$115:$B$122,0), MATCH("*4th*",'JamesM-SESSION'!K$7:T$7,0))</f>
        <v>#N/A</v>
      </c>
      <c r="E78" s="131">
        <f>IF($A$74='JamesM-SESSION'!$A$115,INDEX('JamesM-SESSION'!$K$115:$T$122, MATCH("*Deadlift*",'JamesM-SESSION'!$B$115:$B$122,0), MATCH("*4th*",'JamesM-SESSION'!$K$7:$T$7,0)),"")</f>
        <v>100</v>
      </c>
      <c r="F78" s="131">
        <f>INDEX('JamesM-SESSION'!$L$115:$U$122, MATCH("*Deadlift*",'JamesM-SESSION'!$B$115:$B$122,0), MATCH("*4th*",'JamesM-SESSION'!$K$7:$T$7,0))</f>
        <v>5</v>
      </c>
      <c r="G78" s="131" t="e">
        <f>IF($A$74='JamesM-SESSION'!$A$115,INDEX('JamesM-SESSION'!$K$115:$T$122, MATCH("*Bench Press*",'JamesM-SESSION'!$B$115:$B$122,0), MATCH("*4th*",'JamesM-SESSION'!$K$7:$T$7,0)),"")</f>
        <v>#N/A</v>
      </c>
      <c r="H78" s="131" t="e">
        <f>INDEX('JamesM-SESSION'!$L$115:$U$122, MATCH("*Bench Press*",'JamesM-SESSION'!$B$115:$B$122,0), MATCH("*4th*",'JamesM-SESSION'!$K$7:$T$7,0))</f>
        <v>#N/A</v>
      </c>
      <c r="I78" s="132" t="e">
        <f>IF($A$74='JamesM-SESSION'!$A$115,INDEX('JamesM-SESSION'!$K$115:$T$122, MATCH("*Military*",'JamesM-SESSION'!$B$115:$B$122,0), MATCH("*4th*",'JamesM-SESSION'!$K$7:$T$7,0)),"")</f>
        <v>#N/A</v>
      </c>
      <c r="J78" s="44" t="e">
        <f>INDEX('JamesM-SESSION'!$L$115:$U$122, MATCH("*Military*",'JamesM-SESSION'!$B$115:$B$122,0), MATCH("*4th*",'JamesM-SESSION'!$K$7:$T$7,0))</f>
        <v>#N/A</v>
      </c>
      <c r="K78" s="131" t="e">
        <f>IF($A$74='JamesM-SESSION'!$A$115,INDEX('JamesM-SESSION'!$K$115:$T$122, MATCH("*Clean *",'JamesM-SESSION'!$B$115:$B$122,0), MATCH("*4th*",'JamesM-SESSION'!$K$7:$T$7,0)),"")</f>
        <v>#N/A</v>
      </c>
      <c r="L78" s="44" t="e">
        <f>INDEX('JamesM-SESSION'!$L$115:$U$122, MATCH("*Clean *",'JamesM-SESSION'!$B$115:$B$122,0), MATCH("*4th*",'JamesM-SESSION'!$K$7:$T$7,0))</f>
        <v>#N/A</v>
      </c>
      <c r="M78" s="131" t="e">
        <f>IF($A$74='JamesM-SESSION'!$A$115,INDEX('JamesM-SESSION'!$K$115:$T$122, MATCH("*Lat Pulldown*",'JamesM-SESSION'!$B$115:$B$122,0), MATCH("*4th*",'JamesM-SESSION'!$K$7:$T$7,0)),"")</f>
        <v>#N/A</v>
      </c>
      <c r="N78" s="44" t="e">
        <f>INDEX('JamesM-SESSION'!$L$115:$U$122, MATCH("*Lat Pulldown*",'JamesM-SESSION'!$B$115:$B$122,0), MATCH("*4th*",'JamesM-SESSION'!$K$7:$T$7,0))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IF($A$74='JamesM-SESSION'!$A$115,INDEX('JamesM-SESSION'!$K$115:$T$122, MATCH("*Squat*",'JamesM-SESSION'!$B$115:$B$122,0), MATCH("*5th*",'JamesM-SESSION'!$K$7:$T$7,0)),"")</f>
        <v>#N/A</v>
      </c>
      <c r="D79" s="132" t="e">
        <f>INDEX('JamesM-SESSION'!L$115:U$122, MATCH("*Squat*",'JamesM-SESSION'!$B$115:$B$122,0), MATCH("*5th*",'JamesM-SESSION'!K$7:T$7,0))</f>
        <v>#N/A</v>
      </c>
      <c r="E79" s="131">
        <f>IF($A$74='JamesM-SESSION'!$A$115,INDEX('JamesM-SESSION'!$K$115:$T$122, MATCH("*Deadlift*",'JamesM-SESSION'!$B$115:$B$122,0), MATCH("*5th*",'JamesM-SESSION'!$K$7:$T$7,0)),"")</f>
        <v>105</v>
      </c>
      <c r="F79" s="131">
        <f>INDEX('JamesM-SESSION'!$L$115:$U$122, MATCH("*Deadlift*",'JamesM-SESSION'!$B$115:$B$122,0), MATCH("*5th*",'JamesM-SESSION'!$K$7:$T$7,0))</f>
        <v>5</v>
      </c>
      <c r="G79" s="131" t="e">
        <f>IF($A$74='JamesM-SESSION'!$A$115,INDEX('JamesM-SESSION'!$K$115:$T$122, MATCH("*Bench Press*",'JamesM-SESSION'!$B$115:$B$122,0), MATCH("*5th*",'JamesM-SESSION'!$K$7:$T$7,0)),"")</f>
        <v>#N/A</v>
      </c>
      <c r="H79" s="131" t="e">
        <f>INDEX('JamesM-SESSION'!$L$115:$U$122, MATCH("*Bench Press*",'JamesM-SESSION'!$B$115:$B$122,0), MATCH("*5th*",'JamesM-SESSION'!$K$7:$T$7,0))</f>
        <v>#N/A</v>
      </c>
      <c r="I79" s="132" t="e">
        <f>IF($A$74='JamesM-SESSION'!$A$115,INDEX('JamesM-SESSION'!$K$115:$T$122, MATCH("*Military*",'JamesM-SESSION'!$B$115:$B$122,0), MATCH("*5th*",'JamesM-SESSION'!$K$7:$T$7,0)),"")</f>
        <v>#N/A</v>
      </c>
      <c r="J79" s="44" t="e">
        <f>INDEX('JamesM-SESSION'!$L$115:$U$122, MATCH("*Military*",'JamesM-SESSION'!$B$115:$B$122,0), MATCH("*5th*",'JamesM-SESSION'!$K$7:$T$7,0))</f>
        <v>#N/A</v>
      </c>
      <c r="K79" s="131" t="e">
        <f>IF($A$74='JamesM-SESSION'!$A$115,INDEX('JamesM-SESSION'!$K$115:$T$122, MATCH("*Clean *",'JamesM-SESSION'!$B$115:$B$122,0), MATCH("*5th*",'JamesM-SESSION'!$K$7:$T$7,0)),"")</f>
        <v>#N/A</v>
      </c>
      <c r="L79" s="44" t="e">
        <f>INDEX('JamesM-SESSION'!$L$115:$U$122, MATCH("*Clean *",'JamesM-SESSION'!$B$115:$B$122,0), MATCH("*5th*",'JamesM-SESSION'!$K$7:$T$7,0))</f>
        <v>#N/A</v>
      </c>
      <c r="M79" s="131" t="e">
        <f>IF($A$74='JamesM-SESSION'!$A$115,INDEX('JamesM-SESSION'!$K$115:$T$122, MATCH("*Lat Pulldown*",'JamesM-SESSION'!$B$115:$B$122,0), MATCH("*5th*",'JamesM-SESSION'!$K$7:$T$7,0)),"")</f>
        <v>#N/A</v>
      </c>
      <c r="N79" s="44" t="e">
        <f>INDEX('JamesM-SESSION'!$L$115:$U$122, MATCH("*Lat Pulldown*",'JamesM-SESSION'!$B$115:$B$122,0), MATCH("*5th*",'JamesM-SESSION'!$K$7:$T$7,0))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'JamesM-SESSION'!A124</f>
        <v>42212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 t="e">
        <f>MAX(M81:M85)</f>
        <v>#N/A</v>
      </c>
      <c r="N80" s="117" t="e">
        <f t="array" ref="N80">MAX(IF(M81:M85=M80,N81:N85))</f>
        <v>#N/A</v>
      </c>
      <c r="O80" s="152">
        <f>IF($A$80='JamesM-SESSION'!$A$124,INDEX('JamesM-SESSION'!$K$124:$T$131, MATCH("*1k Row*",'JamesM-SESSION'!$B$124:$B$131,0), MATCH("*1st*",'JamesM-SESSION'!$K$7:$T$7,0)),"")</f>
        <v>2.673611111111111E-3</v>
      </c>
      <c r="P80" s="152">
        <f>IF($A$80='JamesM-SESSION'!$A$124,INDEX('JamesM-SESSION'!$K$124:$T$131, MATCH("*HIIT*",'JamesM-SESSION'!$B$124:$B$131,0), MATCH("*1st*",'JamesM-SESSION'!$K$7:$T$7,0)),"")</f>
        <v>9.0277777777777787E-3</v>
      </c>
      <c r="Q80" s="123" t="str">
        <f>INDEX('JamesM-SESSION'!$L$124:$U$131, MATCH("*HIIT*",'JamesM-SESSION'!$B$124:$B$131,0), MATCH("*1st*",'JamesM-SESSION'!$K$7:$T$7,0))</f>
        <v>45/15</v>
      </c>
      <c r="R80" s="119">
        <f>'JamesM-SESSION'!U124</f>
        <v>0</v>
      </c>
      <c r="S80" s="116"/>
      <c r="T80" s="116"/>
      <c r="U80" s="120">
        <f>'JamesM-SESSION'!A134</f>
        <v>79.5</v>
      </c>
      <c r="V80" s="120">
        <f>'JamesM-SESSION'!A135</f>
        <v>24.3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IF($A$80='JamesM-SESSION'!$A$124,INDEX('JamesM-SESSION'!$K$124:$T$131, MATCH("*Squat*",'JamesM-SESSION'!$B$124:$B$131,0), MATCH("*1st*",'JamesM-SESSION'!$K$7:$T$7,0)),"")</f>
        <v>#N/A</v>
      </c>
      <c r="D81" s="132" t="e">
        <f>INDEX('JamesM-SESSION'!L$124:U$131, MATCH("*Squat*",'JamesM-SESSION'!$B$124:$B$131,0), MATCH("*1st*",'JamesM-SESSION'!K$7:T$7,0))</f>
        <v>#N/A</v>
      </c>
      <c r="E81" s="131" t="e">
        <f>IF($A$80='JamesM-SESSION'!$A$124,INDEX('JamesM-SESSION'!$K$124:$T$131, MATCH("*Deadlift*",'JamesM-SESSION'!$B$124:$B$131,0), MATCH("*1st*",'JamesM-SESSION'!$K$7:$T$7,0)),"")</f>
        <v>#N/A</v>
      </c>
      <c r="F81" s="131" t="e">
        <f>INDEX('JamesM-SESSION'!$L$124:$U$131, MATCH("*Deadlift*",'JamesM-SESSION'!$B$124:$B$131,0), MATCH("*1st*",'JamesM-SESSION'!$K$7:$T$7,0))</f>
        <v>#N/A</v>
      </c>
      <c r="G81" s="131" t="e">
        <f>IF($A$80='JamesM-SESSION'!$A$124,INDEX('JamesM-SESSION'!$K$124:$T$131, MATCH("*Bench Press*",'JamesM-SESSION'!$B$124:$B$131,0), MATCH("*1st*",'JamesM-SESSION'!$K$7:$T$7,0)),"")</f>
        <v>#N/A</v>
      </c>
      <c r="H81" s="131" t="e">
        <f>INDEX('JamesM-SESSION'!$L$124:$U$131, MATCH("*Bench Press*",'JamesM-SESSION'!$B$124:$B$131,0), MATCH("*1st*",'JamesM-SESSION'!$K$7:$T$7,0))</f>
        <v>#N/A</v>
      </c>
      <c r="I81" s="132" t="e">
        <f>IF($A$80='JamesM-SESSION'!$A$124,INDEX('JamesM-SESSION'!$K$124:$T$131, MATCH("*Military*",'JamesM-SESSION'!$B$124:$B$131,0), MATCH("*1st*",'JamesM-SESSION'!$K$7:$T$7,0)),"")</f>
        <v>#N/A</v>
      </c>
      <c r="J81" s="48" t="e">
        <f>INDEX('JamesM-SESSION'!$L$124:$U$131, MATCH("*Military*",'JamesM-SESSION'!$B$124:$B$131,0), MATCH("*1st*",'JamesM-SESSION'!$K$7:$T$7,0))</f>
        <v>#N/A</v>
      </c>
      <c r="K81" s="131" t="e">
        <f>IF($A$80='JamesM-SESSION'!$A$124,INDEX('JamesM-SESSION'!$K$124:$T$131, MATCH("*Clean *",'JamesM-SESSION'!$B$124:$B$131,0), MATCH("*1st*",'JamesM-SESSION'!$K$7:$T$7,0)),"")</f>
        <v>#N/A</v>
      </c>
      <c r="L81" s="48" t="e">
        <f>INDEX('JamesM-SESSION'!$L$124:$U$131, MATCH("*Clean *",'JamesM-SESSION'!$B$124:$B$131,0), MATCH("*1st*",'JamesM-SESSION'!$K$7:$T$7,0))</f>
        <v>#N/A</v>
      </c>
      <c r="M81" s="131" t="e">
        <f>IF($A$80='JamesM-SESSION'!$A$124,INDEX('JamesM-SESSION'!$K$124:$T$131, MATCH("*Lat Pulldown*",'JamesM-SESSION'!$B$124:$B$131,0), MATCH("*1st*",'JamesM-SESSION'!$K$7:$T$7,0)),"")</f>
        <v>#N/A</v>
      </c>
      <c r="N81" s="48" t="e">
        <f>INDEX('JamesM-SESSION'!$L$124:$U$131, MATCH("*Lat Pulldown*",'JamesM-SESSION'!$B$124:$B$131,0), MATCH("*1st*",'JamesM-SESSION'!$K$7:$T$7,0))</f>
        <v>#N/A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IF($A$80='JamesM-SESSION'!$A$124,INDEX('JamesM-SESSION'!$K$124:$T$131, MATCH("*Squat*",'JamesM-SESSION'!$B$124:$B$131,0), MATCH("*1st*",'JamesM-SESSION'!$K$7:$T$7,0)),"")</f>
        <v>#N/A</v>
      </c>
      <c r="D82" s="132" t="e">
        <f>INDEX('JamesM-SESSION'!L$124:U$131, MATCH("*Squat*",'JamesM-SESSION'!$B$124:$B$131,0), MATCH("*1st*",'JamesM-SESSION'!K$7:T$7,0))</f>
        <v>#N/A</v>
      </c>
      <c r="E82" s="131" t="e">
        <f>IF($A$80='JamesM-SESSION'!$A$124,INDEX('JamesM-SESSION'!$K$124:$T$131, MATCH("*Deadlift*",'JamesM-SESSION'!$B$124:$B$131,0), MATCH("*2ND*",'JamesM-SESSION'!$K$7:$T$7,0)),"")</f>
        <v>#N/A</v>
      </c>
      <c r="F82" s="131" t="e">
        <f>INDEX('JamesM-SESSION'!$L$124:$U$131, MATCH("*Deadlift*",'JamesM-SESSION'!$B$124:$B$131,0), MATCH("*2nd*",'JamesM-SESSION'!$K$7:$T$7,0))</f>
        <v>#N/A</v>
      </c>
      <c r="G82" s="131" t="e">
        <f>IF($A$80='JamesM-SESSION'!$A$124,INDEX('JamesM-SESSION'!$K$124:$T$131, MATCH("*Bench Press*",'JamesM-SESSION'!$B$124:$B$131,0), MATCH("*2ND*",'JamesM-SESSION'!$K$7:$T$7,0)),"")</f>
        <v>#N/A</v>
      </c>
      <c r="H82" s="131" t="e">
        <f>INDEX('JamesM-SESSION'!$L$124:$U$131, MATCH("*Bench Press*",'JamesM-SESSION'!$B$124:$B$131,0), MATCH("*2nd*",'JamesM-SESSION'!$K$7:$T$7,0))</f>
        <v>#N/A</v>
      </c>
      <c r="I82" s="132" t="e">
        <f>IF($A$80='JamesM-SESSION'!$A$124,INDEX('JamesM-SESSION'!$K$124:$T$131, MATCH("*Military*",'JamesM-SESSION'!$B$124:$B$131,0), MATCH("*2ND*",'JamesM-SESSION'!$K$7:$T$7,0)),"")</f>
        <v>#N/A</v>
      </c>
      <c r="J82" s="44" t="e">
        <f>INDEX('JamesM-SESSION'!$L$124:$U$131, MATCH("*Military*",'JamesM-SESSION'!$B$124:$B$131,0), MATCH("*2nd*",'JamesM-SESSION'!$K$7:$T$7,0))</f>
        <v>#N/A</v>
      </c>
      <c r="K82" s="131" t="e">
        <f>IF($A$80='JamesM-SESSION'!$A$124,INDEX('JamesM-SESSION'!$K$124:$T$131, MATCH("*Clean *",'JamesM-SESSION'!$B$124:$B$131,0), MATCH("*2ND*",'JamesM-SESSION'!$K$7:$T$7,0)),"")</f>
        <v>#N/A</v>
      </c>
      <c r="L82" s="44" t="e">
        <f>INDEX('JamesM-SESSION'!$L$124:$U$131, MATCH("*Clean *",'JamesM-SESSION'!$B$124:$B$131,0), MATCH("*2nd*",'JamesM-SESSION'!$K$7:$T$7,0))</f>
        <v>#N/A</v>
      </c>
      <c r="M82" s="131" t="e">
        <f>IF($A$80='JamesM-SESSION'!$A$124,INDEX('JamesM-SESSION'!$K$124:$T$131, MATCH("*Lat Pulldown*",'JamesM-SESSION'!$B$124:$B$131,0), MATCH("*2ND*",'JamesM-SESSION'!$K$7:$T$7,0)),"")</f>
        <v>#N/A</v>
      </c>
      <c r="N82" s="44" t="e">
        <f>INDEX('JamesM-SESSION'!$L$124:$U$131, MATCH("*Lat Pulldown*",'JamesM-SESSION'!$B$124:$B$131,0), MATCH("*2nd*",'JamesM-SESSION'!$K$7:$T$7,0))</f>
        <v>#N/A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IF($A$80='JamesM-SESSION'!$A$124,INDEX('JamesM-SESSION'!$K$124:$T$131, MATCH("*Squat*",'JamesM-SESSION'!$B$124:$B$131,0), MATCH("*1st*",'JamesM-SESSION'!$K$7:$T$7,0)),"")</f>
        <v>#N/A</v>
      </c>
      <c r="D83" s="132" t="e">
        <f>INDEX('JamesM-SESSION'!L$124:U$131, MATCH("*Squat*",'JamesM-SESSION'!$B$124:$B$131,0), MATCH("*1st*",'JamesM-SESSION'!K$7:T$7,0))</f>
        <v>#N/A</v>
      </c>
      <c r="E83" s="131" t="e">
        <f>IF($A$80='JamesM-SESSION'!$A$124,INDEX('JamesM-SESSION'!$K$124:$T$131, MATCH("*Deadlift*",'JamesM-SESSION'!$B$124:$B$131,0), MATCH("*3rd*",'JamesM-SESSION'!$K$7:$T$7,0)),"")</f>
        <v>#N/A</v>
      </c>
      <c r="F83" s="131" t="e">
        <f>INDEX('JamesM-SESSION'!$L$124:$U$131, MATCH("*Deadlift*",'JamesM-SESSION'!$B$124:$B$131,0), MATCH("*3rd*",'JamesM-SESSION'!$K$7:$T$7,0))</f>
        <v>#N/A</v>
      </c>
      <c r="G83" s="131" t="e">
        <f>IF($A$80='JamesM-SESSION'!$A$124,INDEX('JamesM-SESSION'!$K$124:$T$131, MATCH("*Bench Press*",'JamesM-SESSION'!$B$124:$B$131,0), MATCH("*3rd*",'JamesM-SESSION'!$K$7:$T$7,0)),"")</f>
        <v>#N/A</v>
      </c>
      <c r="H83" s="131" t="e">
        <f>INDEX('JamesM-SESSION'!$L$124:$U$131, MATCH("*Bench Press*",'JamesM-SESSION'!$B$124:$B$131,0), MATCH("*3rd*",'JamesM-SESSION'!$K$7:$T$7,0))</f>
        <v>#N/A</v>
      </c>
      <c r="I83" s="132" t="e">
        <f>IF($A$80='JamesM-SESSION'!$A$124,INDEX('JamesM-SESSION'!$K$124:$T$131, MATCH("*Military*",'JamesM-SESSION'!$B$124:$B$131,0), MATCH("*3rd*",'JamesM-SESSION'!$K$7:$T$7,0)),"")</f>
        <v>#N/A</v>
      </c>
      <c r="J83" s="44" t="e">
        <f>INDEX('JamesM-SESSION'!$L$124:$U$131, MATCH("*Military*",'JamesM-SESSION'!$B$124:$B$131,0), MATCH("*3rd*",'JamesM-SESSION'!$K$7:$T$7,0))</f>
        <v>#N/A</v>
      </c>
      <c r="K83" s="131" t="e">
        <f>IF($A$80='JamesM-SESSION'!$A$124,INDEX('JamesM-SESSION'!$K$124:$T$131, MATCH("*Clean *",'JamesM-SESSION'!$B$124:$B$131,0), MATCH("*3rd*",'JamesM-SESSION'!$K$7:$T$7,0)),"")</f>
        <v>#N/A</v>
      </c>
      <c r="L83" s="44" t="e">
        <f>INDEX('JamesM-SESSION'!$L$124:$U$131, MATCH("*Clean *",'JamesM-SESSION'!$B$124:$B$131,0), MATCH("*3rd*",'JamesM-SESSION'!$K$7:$T$7,0))</f>
        <v>#N/A</v>
      </c>
      <c r="M83" s="131" t="e">
        <f>IF($A$80='JamesM-SESSION'!$A$124,INDEX('JamesM-SESSION'!$K$124:$T$131, MATCH("*Lat Pulldown*",'JamesM-SESSION'!$B$124:$B$131,0), MATCH("*3rd*",'JamesM-SESSION'!$K$7:$T$7,0)),"")</f>
        <v>#N/A</v>
      </c>
      <c r="N83" s="44" t="e">
        <f>INDEX('JamesM-SESSION'!$L$124:$U$131, MATCH("*Lat Pulldown*",'JamesM-SESSION'!$B$124:$B$131,0), MATCH("*3rd*",'JamesM-SESSION'!$K$7:$T$7,0))</f>
        <v>#N/A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IF($A$80='JamesM-SESSION'!$A$124,INDEX('JamesM-SESSION'!$K$124:$T$131, MATCH("*Squat*",'JamesM-SESSION'!$B$124:$B$131,0), MATCH("*1st*",'JamesM-SESSION'!$K$7:$T$7,0)),"")</f>
        <v>#N/A</v>
      </c>
      <c r="D84" s="132" t="e">
        <f>INDEX('JamesM-SESSION'!L$124:U$131, MATCH("*Squat*",'JamesM-SESSION'!$B$124:$B$131,0), MATCH("*1st*",'JamesM-SESSION'!K$7:T$7,0))</f>
        <v>#N/A</v>
      </c>
      <c r="E84" s="131" t="e">
        <f>IF($A$80='JamesM-SESSION'!$A$124,INDEX('JamesM-SESSION'!$K$124:$T$131, MATCH("*Deadlift*",'JamesM-SESSION'!$B$124:$B$131,0), MATCH("*4th*",'JamesM-SESSION'!$K$7:$T$7,0)),"")</f>
        <v>#N/A</v>
      </c>
      <c r="F84" s="131" t="e">
        <f>INDEX('JamesM-SESSION'!$L$124:$U$131, MATCH("*Deadlift*",'JamesM-SESSION'!$B$124:$B$131,0), MATCH("*4th*",'JamesM-SESSION'!$K$7:$T$7,0))</f>
        <v>#N/A</v>
      </c>
      <c r="G84" s="131" t="e">
        <f>IF($A$80='JamesM-SESSION'!$A$124,INDEX('JamesM-SESSION'!$K$124:$T$131, MATCH("*Bench Press*",'JamesM-SESSION'!$B$124:$B$131,0), MATCH("*4th*",'JamesM-SESSION'!$K$7:$T$7,0)),"")</f>
        <v>#N/A</v>
      </c>
      <c r="H84" s="131" t="e">
        <f>INDEX('JamesM-SESSION'!$L$124:$U$131, MATCH("*Bench Press*",'JamesM-SESSION'!$B$124:$B$131,0), MATCH("*4th*",'JamesM-SESSION'!$K$7:$T$7,0))</f>
        <v>#N/A</v>
      </c>
      <c r="I84" s="132" t="e">
        <f>IF($A$80='JamesM-SESSION'!$A$124,INDEX('JamesM-SESSION'!$K$124:$T$131, MATCH("*Military*",'JamesM-SESSION'!$B$124:$B$131,0), MATCH("*4th*",'JamesM-SESSION'!$K$7:$T$7,0)),"")</f>
        <v>#N/A</v>
      </c>
      <c r="J84" s="44" t="e">
        <f>INDEX('JamesM-SESSION'!$L$124:$U$131, MATCH("*Military*",'JamesM-SESSION'!$B$124:$B$131,0), MATCH("*4th*",'JamesM-SESSION'!$K$7:$T$7,0))</f>
        <v>#N/A</v>
      </c>
      <c r="K84" s="131" t="e">
        <f>IF($A$80='JamesM-SESSION'!$A$124,INDEX('JamesM-SESSION'!$K$124:$T$131, MATCH("*Clean *",'JamesM-SESSION'!$B$124:$B$131,0), MATCH("*4th*",'JamesM-SESSION'!$K$7:$T$7,0)),"")</f>
        <v>#N/A</v>
      </c>
      <c r="L84" s="44" t="e">
        <f>INDEX('JamesM-SESSION'!$L$124:$U$131, MATCH("*Clean *",'JamesM-SESSION'!$B$124:$B$131,0), MATCH("*4th*",'JamesM-SESSION'!$K$7:$T$7,0))</f>
        <v>#N/A</v>
      </c>
      <c r="M84" s="131" t="e">
        <f>IF($A$80='JamesM-SESSION'!$A$124,INDEX('JamesM-SESSION'!$K$124:$T$131, MATCH("*Lat Pulldown*",'JamesM-SESSION'!$B$124:$B$131,0), MATCH("*4th*",'JamesM-SESSION'!$K$7:$T$7,0)),"")</f>
        <v>#N/A</v>
      </c>
      <c r="N84" s="44" t="e">
        <f>INDEX('JamesM-SESSION'!$L$124:$U$131, MATCH("*Lat Pulldown*",'JamesM-SESSION'!$B$124:$B$131,0), MATCH("*4th*",'JamesM-SESSION'!$K$7:$T$7,0))</f>
        <v>#N/A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IF($A$80='JamesM-SESSION'!$A$124,INDEX('JamesM-SESSION'!$K$124:$T$131, MATCH("*Squat*",'JamesM-SESSION'!$B$124:$B$131,0), MATCH("*1st*",'JamesM-SESSION'!$K$7:$T$7,0)),"")</f>
        <v>#N/A</v>
      </c>
      <c r="D85" s="132" t="e">
        <f>INDEX('JamesM-SESSION'!L$124:U$131, MATCH("*Squat*",'JamesM-SESSION'!$B$124:$B$131,0), MATCH("*1st*",'JamesM-SESSION'!K$7:T$7,0))</f>
        <v>#N/A</v>
      </c>
      <c r="E85" s="131" t="e">
        <f>IF($A$80='JamesM-SESSION'!$A$124,INDEX('JamesM-SESSION'!$K$124:$T$131, MATCH("*Deadlift*",'JamesM-SESSION'!$B$124:$B$131,0), MATCH("*5th*",'JamesM-SESSION'!$K$7:$T$7,0)),"")</f>
        <v>#N/A</v>
      </c>
      <c r="F85" s="131" t="e">
        <f>INDEX('JamesM-SESSION'!$L$124:$U$131, MATCH("*Deadlift*",'JamesM-SESSION'!$B$124:$B$131,0), MATCH("*5th*",'JamesM-SESSION'!$K$7:$T$7,0))</f>
        <v>#N/A</v>
      </c>
      <c r="G85" s="131" t="e">
        <f>IF($A$80='JamesM-SESSION'!$A$124,INDEX('JamesM-SESSION'!$K$124:$T$131, MATCH("*Bench Press*",'JamesM-SESSION'!$B$124:$B$131,0), MATCH("*5th*",'JamesM-SESSION'!$K$7:$T$7,0)),"")</f>
        <v>#N/A</v>
      </c>
      <c r="H85" s="131" t="e">
        <f>INDEX('JamesM-SESSION'!$L$124:$U$131, MATCH("*Bench Press*",'JamesM-SESSION'!$B$124:$B$131,0), MATCH("*5th*",'JamesM-SESSION'!$K$7:$T$7,0))</f>
        <v>#N/A</v>
      </c>
      <c r="I85" s="132" t="e">
        <f>IF($A$80='JamesM-SESSION'!$A$124,INDEX('JamesM-SESSION'!$K$124:$T$131, MATCH("*Military*",'JamesM-SESSION'!$B$124:$B$131,0), MATCH("*5th*",'JamesM-SESSION'!$K$7:$T$7,0)),"")</f>
        <v>#N/A</v>
      </c>
      <c r="J85" s="44" t="e">
        <f>INDEX('JamesM-SESSION'!$L$124:$U$131, MATCH("*Military*",'JamesM-SESSION'!$B$124:$B$131,0), MATCH("*5th*",'JamesM-SESSION'!$K$7:$T$7,0))</f>
        <v>#N/A</v>
      </c>
      <c r="K85" s="131" t="e">
        <f>IF($A$80='JamesM-SESSION'!$A$124,INDEX('JamesM-SESSION'!$K$124:$T$131, MATCH("*Clean *",'JamesM-SESSION'!$B$124:$B$131,0), MATCH("*5th*",'JamesM-SESSION'!$K$7:$T$7,0)),"")</f>
        <v>#N/A</v>
      </c>
      <c r="L85" s="44" t="e">
        <f>INDEX('JamesM-SESSION'!$L$124:$U$131, MATCH("*Clean *",'JamesM-SESSION'!$B$124:$B$131,0), MATCH("*5th*",'JamesM-SESSION'!$K$7:$T$7,0))</f>
        <v>#N/A</v>
      </c>
      <c r="M85" s="131" t="e">
        <f>IF($A$80='JamesM-SESSION'!$A$124,INDEX('JamesM-SESSION'!$K$124:$T$131, MATCH("*Lat Pulldown*",'JamesM-SESSION'!$B$124:$B$131,0), MATCH("*5th*",'JamesM-SESSION'!$K$7:$T$7,0)),"")</f>
        <v>#N/A</v>
      </c>
      <c r="N85" s="44" t="e">
        <f>INDEX('JamesM-SESSION'!$L$124:$U$131, MATCH("*Lat Pulldown*",'JamesM-SESSION'!$B$124:$B$131,0), MATCH("*5th*",'JamesM-SESSION'!$K$7:$T$7,0))</f>
        <v>#N/A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'JamesM-SESSION'!A133</f>
        <v>42219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 t="e">
        <f>MAX(G87:G91)</f>
        <v>#N/A</v>
      </c>
      <c r="H86" s="116" t="e">
        <f t="array" ref="H86">MAX(IF(G87:G91=G86,H87:H91))</f>
        <v>#N/A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52" t="e">
        <f>IF($A$86='JamesM-SESSION'!$A$133,INDEX('JamesM-SESSION'!$K$133:$T$140, MATCH("*1k Row*",'JamesM-SESSION'!$B$133:$B$140,0), MATCH("*1st*",'JamesM-SESSION'!$K$7:$T$7,0)),"")</f>
        <v>#N/A</v>
      </c>
      <c r="P86" s="152" t="e">
        <f>IF($A$86='JamesM-SESSION'!$A$133,INDEX('JamesM-SESSION'!$K$133:$T$140, MATCH("*HIIT*",'JamesM-SESSION'!$B$133:$B$140,0), MATCH("*1st*",'JamesM-SESSION'!$K$7:$T$7,0)),"")</f>
        <v>#N/A</v>
      </c>
      <c r="Q86" s="119" t="e">
        <f>INDEX('JamesM-SESSION'!$L$133:$U$140, MATCH("*HIIT*",'JamesM-SESSION'!$B$133:$B$140,0), MATCH("*1st*",'JamesM-SESSION'!$K$7:$T$7,0))</f>
        <v>#N/A</v>
      </c>
      <c r="R86" s="119">
        <f>'JamesM-SESSION'!U133</f>
        <v>0</v>
      </c>
      <c r="S86" s="116"/>
      <c r="T86" s="116"/>
      <c r="U86" s="120">
        <f>'JamesM-SESSION'!A143</f>
        <v>0</v>
      </c>
      <c r="V86" s="120">
        <f>'JamesM-SESSION'!A144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IF($A$86='JamesM-SESSION'!$A$133,INDEX('JamesM-SESSION'!$K$133:$T$140, MATCH("*Squat*",'JamesM-SESSION'!$B$133:$B$140,0), MATCH("*1st*",'JamesM-SESSION'!$K$7:$T$7,0)),"")</f>
        <v>#N/A</v>
      </c>
      <c r="D87" s="132" t="e">
        <f>INDEX('JamesM-SESSION'!L$133:U$140, MATCH("*Squat*",'JamesM-SESSION'!$B$133:$B$140,0), MATCH("*1st*",'JamesM-SESSION'!K$7:T$7,0))</f>
        <v>#N/A</v>
      </c>
      <c r="E87" s="131" t="e">
        <f>IF($A$86='JamesM-SESSION'!$A$133,INDEX('JamesM-SESSION'!$K$133:$T$140, MATCH("*Deadlift*",'JamesM-SESSION'!$B$133:$B$140,0), MATCH("*1st*",'JamesM-SESSION'!$K$7:$T$7,0)),"")</f>
        <v>#N/A</v>
      </c>
      <c r="F87" s="131" t="e">
        <f>INDEX('JamesM-SESSION'!$L$133:$U$140, MATCH("*Deadlift*",'JamesM-SESSION'!$B$133:$B$140,0), MATCH("*1st*",'JamesM-SESSION'!$K$7:$T$7,0))</f>
        <v>#N/A</v>
      </c>
      <c r="G87" s="131" t="e">
        <f>IF($A$86='JamesM-SESSION'!$A$133,INDEX('JamesM-SESSION'!$K$133:$T$140, MATCH("*Bench Press*",'JamesM-SESSION'!$B$133:$B$140,0), MATCH("*1st*",'JamesM-SESSION'!$K$7:$T$7,0)),"")</f>
        <v>#N/A</v>
      </c>
      <c r="H87" s="131" t="e">
        <f>INDEX('JamesM-SESSION'!$L$133:$U$140, MATCH("*Bench Press*",'JamesM-SESSION'!$B$133:$B$140,0), MATCH("*1st*",'JamesM-SESSION'!$K$7:$T$7,0))</f>
        <v>#N/A</v>
      </c>
      <c r="I87" s="132" t="e">
        <f>IF($A$86='JamesM-SESSION'!$A$133,INDEX('JamesM-SESSION'!$K$133:$T$140, MATCH("*Military*",'JamesM-SESSION'!$B$133:$B$140,0), MATCH("*1st*",'JamesM-SESSION'!$K$7:$T$7,0)),"")</f>
        <v>#N/A</v>
      </c>
      <c r="J87" s="48" t="e">
        <f>INDEX('JamesM-SESSION'!$L$133:$U$140, MATCH("*Military*",'JamesM-SESSION'!$B$133:$B$140,0), MATCH("*1st*",'JamesM-SESSION'!$K$7:$T$7,0))</f>
        <v>#N/A</v>
      </c>
      <c r="K87" s="131" t="e">
        <f>IF($A$86='JamesM-SESSION'!$A$133,INDEX('JamesM-SESSION'!$K$133:$T$140, MATCH("*Clean *",'JamesM-SESSION'!$B$133:$B$140,0), MATCH("*1st*",'JamesM-SESSION'!$K$7:$T$7,0)),"")</f>
        <v>#N/A</v>
      </c>
      <c r="L87" s="48" t="e">
        <f>INDEX('JamesM-SESSION'!$L$133:$U$140, MATCH("*Clean *",'JamesM-SESSION'!$B$133:$B$140,0), MATCH("*1st*",'JamesM-SESSION'!$K$7:$T$7,0))</f>
        <v>#N/A</v>
      </c>
      <c r="M87" s="131" t="e">
        <f>IF($A$86='JamesM-SESSION'!$A$133,INDEX('JamesM-SESSION'!$K$133:$T$140, MATCH("*Lat Pulldown*",'JamesM-SESSION'!$B$133:$B$140,0), MATCH("*1st*",'JamesM-SESSION'!$K$7:$T$7,0)),"")</f>
        <v>#N/A</v>
      </c>
      <c r="N87" s="48" t="e">
        <f>INDEX('JamesM-SESSION'!$L$133:$U$140, MATCH("*Lat Pulldown*",'JamesM-SESSION'!$B$133:$B$140,0), MATCH("*1st*",'JamesM-SESSION'!$K$7:$T$7,0))</f>
        <v>#N/A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IF($A$86='JamesM-SESSION'!$A$133,INDEX('JamesM-SESSION'!$K$133:$T$140, MATCH("*Squat*",'JamesM-SESSION'!$B$133:$B$140,0), MATCH("*2nd*",'JamesM-SESSION'!$K$7:$T$7,0)),"")</f>
        <v>#N/A</v>
      </c>
      <c r="D88" s="132" t="e">
        <f>INDEX('JamesM-SESSION'!L$133:U$140, MATCH("*Squat*",'JamesM-SESSION'!$B$133:$B$140,0), MATCH("*2nd*",'JamesM-SESSION'!K$7:T$7,0))</f>
        <v>#N/A</v>
      </c>
      <c r="E88" s="131" t="e">
        <f>IF($A$86='JamesM-SESSION'!$A$133,INDEX('JamesM-SESSION'!$K$133:$T$140, MATCH("*Deadlift*",'JamesM-SESSION'!$B$133:$B$140,0), MATCH("*2ND*",'JamesM-SESSION'!$K$7:$T$7,0)),"")</f>
        <v>#N/A</v>
      </c>
      <c r="F88" s="131" t="e">
        <f>INDEX('JamesM-SESSION'!$L$133:$U$140, MATCH("*Deadlift*",'JamesM-SESSION'!$B$133:$B$140,0), MATCH("*2nd*",'JamesM-SESSION'!$K$7:$T$7,0))</f>
        <v>#N/A</v>
      </c>
      <c r="G88" s="131" t="e">
        <f>IF($A$86='JamesM-SESSION'!$A$133,INDEX('JamesM-SESSION'!$K$133:$T$140, MATCH("*Bench Press*",'JamesM-SESSION'!$B$133:$B$140,0), MATCH("*2ND*",'JamesM-SESSION'!$K$7:$T$7,0)),"")</f>
        <v>#N/A</v>
      </c>
      <c r="H88" s="131" t="e">
        <f>INDEX('JamesM-SESSION'!$L$133:$U$140, MATCH("*Bench Press*",'JamesM-SESSION'!$B$133:$B$140,0), MATCH("*2nd*",'JamesM-SESSION'!$K$7:$T$7,0))</f>
        <v>#N/A</v>
      </c>
      <c r="I88" s="132" t="e">
        <f>IF($A$86='JamesM-SESSION'!$A$133,INDEX('JamesM-SESSION'!$K$133:$T$140, MATCH("*Military*",'JamesM-SESSION'!$B$133:$B$140,0), MATCH("*2ND*",'JamesM-SESSION'!$K$7:$T$7,0)),"")</f>
        <v>#N/A</v>
      </c>
      <c r="J88" s="44" t="e">
        <f>INDEX('JamesM-SESSION'!$L$133:$U$140, MATCH("*Military*",'JamesM-SESSION'!$B$133:$B$140,0), MATCH("*2nd*",'JamesM-SESSION'!$K$7:$T$7,0))</f>
        <v>#N/A</v>
      </c>
      <c r="K88" s="131" t="e">
        <f>IF($A$86='JamesM-SESSION'!$A$133,INDEX('JamesM-SESSION'!$K$133:$T$140, MATCH("*Clean *",'JamesM-SESSION'!$B$133:$B$140,0), MATCH("*2ND*",'JamesM-SESSION'!$K$7:$T$7,0)),"")</f>
        <v>#N/A</v>
      </c>
      <c r="L88" s="44" t="e">
        <f>INDEX('JamesM-SESSION'!$L$133:$U$140, MATCH("*Clean *",'JamesM-SESSION'!$B$133:$B$140,0), MATCH("*2nd*",'JamesM-SESSION'!$K$7:$T$7,0))</f>
        <v>#N/A</v>
      </c>
      <c r="M88" s="131" t="e">
        <f>IF($A$86='JamesM-SESSION'!$A$133,INDEX('JamesM-SESSION'!$K$133:$T$140, MATCH("*Lat Pulldown*",'JamesM-SESSION'!$B$133:$B$140,0), MATCH("*2ND*",'JamesM-SESSION'!$K$7:$T$7,0)),"")</f>
        <v>#N/A</v>
      </c>
      <c r="N88" s="44" t="e">
        <f>INDEX('JamesM-SESSION'!$L$133:$U$140, MATCH("*Lat Pulldown*",'JamesM-SESSION'!$B$133:$B$140,0), MATCH("*2nd*",'JamesM-SESSION'!$K$7:$T$7,0))</f>
        <v>#N/A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IF($A$86='JamesM-SESSION'!$A$133,INDEX('JamesM-SESSION'!$K$133:$T$140, MATCH("*Squat*",'JamesM-SESSION'!$B$133:$B$140,0), MATCH("*3rd*",'JamesM-SESSION'!$K$7:$T$7,0)),"")</f>
        <v>#N/A</v>
      </c>
      <c r="D89" s="132" t="e">
        <f>INDEX('JamesM-SESSION'!L$133:U$140, MATCH("*Squat*",'JamesM-SESSION'!$B$133:$B$140,0), MATCH("*3rd*",'JamesM-SESSION'!K$7:T$7,0))</f>
        <v>#N/A</v>
      </c>
      <c r="E89" s="131" t="e">
        <f>IF($A$86='JamesM-SESSION'!$A$133,INDEX('JamesM-SESSION'!$K$133:$T$140, MATCH("*Deadlift*",'JamesM-SESSION'!$B$133:$B$140,0), MATCH("*3rd*",'JamesM-SESSION'!$K$7:$T$7,0)),"")</f>
        <v>#N/A</v>
      </c>
      <c r="F89" s="131" t="e">
        <f>INDEX('JamesM-SESSION'!$L$133:$U$140, MATCH("*Deadlift*",'JamesM-SESSION'!$B$133:$B$140,0), MATCH("*3rd*",'JamesM-SESSION'!$K$7:$T$7,0))</f>
        <v>#N/A</v>
      </c>
      <c r="G89" s="131" t="e">
        <f>IF($A$86='JamesM-SESSION'!$A$133,INDEX('JamesM-SESSION'!$K$133:$T$140, MATCH("*Bench Press*",'JamesM-SESSION'!$B$133:$B$140,0), MATCH("*3rd*",'JamesM-SESSION'!$K$7:$T$7,0)),"")</f>
        <v>#N/A</v>
      </c>
      <c r="H89" s="131" t="e">
        <f>INDEX('JamesM-SESSION'!$L$133:$U$140, MATCH("*Bench Press*",'JamesM-SESSION'!$B$133:$B$140,0), MATCH("*3rd*",'JamesM-SESSION'!$K$7:$T$7,0))</f>
        <v>#N/A</v>
      </c>
      <c r="I89" s="132" t="e">
        <f>IF($A$86='JamesM-SESSION'!$A$133,INDEX('JamesM-SESSION'!$K$133:$T$140, MATCH("*Military*",'JamesM-SESSION'!$B$133:$B$140,0), MATCH("*3rd*",'JamesM-SESSION'!$K$7:$T$7,0)),"")</f>
        <v>#N/A</v>
      </c>
      <c r="J89" s="44" t="e">
        <f>INDEX('JamesM-SESSION'!$L$133:$U$140, MATCH("*Military*",'JamesM-SESSION'!$B$133:$B$140,0), MATCH("*3rd*",'JamesM-SESSION'!$K$7:$T$7,0))</f>
        <v>#N/A</v>
      </c>
      <c r="K89" s="131" t="e">
        <f>IF($A$86='JamesM-SESSION'!$A$133,INDEX('JamesM-SESSION'!$K$133:$T$140, MATCH("*Clean *",'JamesM-SESSION'!$B$133:$B$140,0), MATCH("*3rd*",'JamesM-SESSION'!$K$7:$T$7,0)),"")</f>
        <v>#N/A</v>
      </c>
      <c r="L89" s="44" t="e">
        <f>INDEX('JamesM-SESSION'!$L$133:$U$140, MATCH("*Clean *",'JamesM-SESSION'!$B$133:$B$140,0), MATCH("*3rd*",'JamesM-SESSION'!$K$7:$T$7,0))</f>
        <v>#N/A</v>
      </c>
      <c r="M89" s="131" t="e">
        <f>IF($A$86='JamesM-SESSION'!$A$133,INDEX('JamesM-SESSION'!$K$133:$T$140, MATCH("*Lat Pulldown*",'JamesM-SESSION'!$B$133:$B$140,0), MATCH("*3rd*",'JamesM-SESSION'!$K$7:$T$7,0)),"")</f>
        <v>#N/A</v>
      </c>
      <c r="N89" s="44" t="e">
        <f>INDEX('JamesM-SESSION'!$L$133:$U$140, MATCH("*Lat Pulldown*",'JamesM-SESSION'!$B$133:$B$140,0), MATCH("*3rd*",'JamesM-SESSION'!$K$7:$T$7,0))</f>
        <v>#N/A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IF($A$86='JamesM-SESSION'!$A$133,INDEX('JamesM-SESSION'!$K$133:$T$140, MATCH("*Squat*",'JamesM-SESSION'!$B$133:$B$140,0), MATCH("*4th*",'JamesM-SESSION'!$K$7:$T$7,0)),"")</f>
        <v>#N/A</v>
      </c>
      <c r="D90" s="132" t="e">
        <f>INDEX('JamesM-SESSION'!L$133:U$140, MATCH("*Squat*",'JamesM-SESSION'!$B$133:$B$140,0), MATCH("*4th*",'JamesM-SESSION'!K$7:T$7,0))</f>
        <v>#N/A</v>
      </c>
      <c r="E90" s="131" t="e">
        <f>IF($A$86='JamesM-SESSION'!$A$133,INDEX('JamesM-SESSION'!$K$133:$T$140, MATCH("*Deadlift*",'JamesM-SESSION'!$B$133:$B$140,0), MATCH("*4th*",'JamesM-SESSION'!$K$7:$T$7,0)),"")</f>
        <v>#N/A</v>
      </c>
      <c r="F90" s="131" t="e">
        <f>INDEX('JamesM-SESSION'!$L$133:$U$140, MATCH("*Deadlift*",'JamesM-SESSION'!$B$133:$B$140,0), MATCH("*4th*",'JamesM-SESSION'!$K$7:$T$7,0))</f>
        <v>#N/A</v>
      </c>
      <c r="G90" s="131" t="e">
        <f>IF($A$86='JamesM-SESSION'!$A$133,INDEX('JamesM-SESSION'!$K$133:$T$140, MATCH("*Bench Press*",'JamesM-SESSION'!$B$133:$B$140,0), MATCH("*4th*",'JamesM-SESSION'!$K$7:$T$7,0)),"")</f>
        <v>#N/A</v>
      </c>
      <c r="H90" s="131" t="e">
        <f>INDEX('JamesM-SESSION'!$L$133:$U$140, MATCH("*Bench Press*",'JamesM-SESSION'!$B$133:$B$140,0), MATCH("*4th*",'JamesM-SESSION'!$K$7:$T$7,0))</f>
        <v>#N/A</v>
      </c>
      <c r="I90" s="132" t="e">
        <f>IF($A$86='JamesM-SESSION'!$A$133,INDEX('JamesM-SESSION'!$K$133:$T$140, MATCH("*Military*",'JamesM-SESSION'!$B$133:$B$140,0), MATCH("*4th*",'JamesM-SESSION'!$K$7:$T$7,0)),"")</f>
        <v>#N/A</v>
      </c>
      <c r="J90" s="44" t="e">
        <f>INDEX('JamesM-SESSION'!$L$133:$U$140, MATCH("*Military*",'JamesM-SESSION'!$B$133:$B$140,0), MATCH("*4th*",'JamesM-SESSION'!$K$7:$T$7,0))</f>
        <v>#N/A</v>
      </c>
      <c r="K90" s="131" t="e">
        <f>IF($A$86='JamesM-SESSION'!$A$133,INDEX('JamesM-SESSION'!$K$133:$T$140, MATCH("*Clean *",'JamesM-SESSION'!$B$133:$B$140,0), MATCH("*4th*",'JamesM-SESSION'!$K$7:$T$7,0)),"")</f>
        <v>#N/A</v>
      </c>
      <c r="L90" s="44" t="e">
        <f>INDEX('JamesM-SESSION'!$L$133:$U$140, MATCH("*Clean *",'JamesM-SESSION'!$B$133:$B$140,0), MATCH("*4th*",'JamesM-SESSION'!$K$7:$T$7,0))</f>
        <v>#N/A</v>
      </c>
      <c r="M90" s="131" t="e">
        <f>IF($A$86='JamesM-SESSION'!$A$133,INDEX('JamesM-SESSION'!$K$133:$T$140, MATCH("*Lat Pulldown*",'JamesM-SESSION'!$B$133:$B$140,0), MATCH("*4th*",'JamesM-SESSION'!$K$7:$T$7,0)),"")</f>
        <v>#N/A</v>
      </c>
      <c r="N90" s="44" t="e">
        <f>INDEX('JamesM-SESSION'!$L$133:$U$140, MATCH("*Lat Pulldown*",'JamesM-SESSION'!$B$133:$B$140,0), MATCH("*4th*",'JamesM-SESSION'!$K$7:$T$7,0))</f>
        <v>#N/A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IF($A$86='JamesM-SESSION'!$A$133,INDEX('JamesM-SESSION'!$K$133:$T$140, MATCH("*Squat*",'JamesM-SESSION'!$B$133:$B$140,0), MATCH("*5th*",'JamesM-SESSION'!$K$7:$T$7,0)),"")</f>
        <v>#N/A</v>
      </c>
      <c r="D91" s="132" t="e">
        <f>INDEX('JamesM-SESSION'!L$133:U$140, MATCH("*Squat*",'JamesM-SESSION'!$B$133:$B$140,0), MATCH("*5th*",'JamesM-SESSION'!K$7:T$7,0))</f>
        <v>#N/A</v>
      </c>
      <c r="E91" s="131" t="e">
        <f>IF($A$86='JamesM-SESSION'!$A$133,INDEX('JamesM-SESSION'!$K$133:$T$140, MATCH("*Deadlift*",'JamesM-SESSION'!$B$133:$B$140,0), MATCH("*5th*",'JamesM-SESSION'!$K$7:$T$7,0)),"")</f>
        <v>#N/A</v>
      </c>
      <c r="F91" s="131" t="e">
        <f>INDEX('JamesM-SESSION'!$L$133:$U$140, MATCH("*Deadlift*",'JamesM-SESSION'!$B$133:$B$140,0), MATCH("*5th*",'JamesM-SESSION'!$K$7:$T$7,0))</f>
        <v>#N/A</v>
      </c>
      <c r="G91" s="131" t="e">
        <f>IF($A$86='JamesM-SESSION'!$A$133,INDEX('JamesM-SESSION'!$K$133:$T$140, MATCH("*Bench Press*",'JamesM-SESSION'!$B$133:$B$140,0), MATCH("*5th*",'JamesM-SESSION'!$K$7:$T$7,0)),"")</f>
        <v>#N/A</v>
      </c>
      <c r="H91" s="131" t="e">
        <f>INDEX('JamesM-SESSION'!$L$133:$U$140, MATCH("*Bench Press*",'JamesM-SESSION'!$B$133:$B$140,0), MATCH("*5th*",'JamesM-SESSION'!$K$7:$T$7,0))</f>
        <v>#N/A</v>
      </c>
      <c r="I91" s="132" t="e">
        <f>IF($A$86='JamesM-SESSION'!$A$133,INDEX('JamesM-SESSION'!$K$133:$T$140, MATCH("*Military*",'JamesM-SESSION'!$B$133:$B$140,0), MATCH("*5th*",'JamesM-SESSION'!$K$7:$T$7,0)),"")</f>
        <v>#N/A</v>
      </c>
      <c r="J91" s="44" t="e">
        <f>INDEX('JamesM-SESSION'!$L$133:$U$140, MATCH("*Military*",'JamesM-SESSION'!$B$133:$B$140,0), MATCH("*5th*",'JamesM-SESSION'!$K$7:$T$7,0))</f>
        <v>#N/A</v>
      </c>
      <c r="K91" s="131" t="e">
        <f>IF($A$86='JamesM-SESSION'!$A$133,INDEX('JamesM-SESSION'!$K$133:$T$140, MATCH("*Clean *",'JamesM-SESSION'!$B$133:$B$140,0), MATCH("*5th*",'JamesM-SESSION'!$K$7:$T$7,0)),"")</f>
        <v>#N/A</v>
      </c>
      <c r="L91" s="44" t="e">
        <f>INDEX('JamesM-SESSION'!$L$133:$U$140, MATCH("*Clean *",'JamesM-SESSION'!$B$133:$B$140,0), MATCH("*5th*",'JamesM-SESSION'!$K$7:$T$7,0))</f>
        <v>#N/A</v>
      </c>
      <c r="M91" s="131" t="e">
        <f>IF($A$86='JamesM-SESSION'!$A$133,INDEX('JamesM-SESSION'!$K$133:$T$140, MATCH("*Lat Pulldown*",'JamesM-SESSION'!$B$133:$B$140,0), MATCH("*5th*",'JamesM-SESSION'!$K$7:$T$7,0)),"")</f>
        <v>#N/A</v>
      </c>
      <c r="N91" s="44" t="e">
        <f>INDEX('JamesM-SESSION'!$L$133:$U$140, MATCH("*Lat Pulldown*",'JamesM-SESSION'!$B$133:$B$140,0), MATCH("*5th*",'JamesM-SESSION'!$K$7:$T$7,0))</f>
        <v>#N/A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'JamesM-SESSION'!A142</f>
        <v>42226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 t="e">
        <f>MAX(M93:M97)</f>
        <v>#N/A</v>
      </c>
      <c r="N92" s="117" t="e">
        <f t="array" ref="N92">MAX(IF(M93:M97=M92,N93:N97))</f>
        <v>#N/A</v>
      </c>
      <c r="O92" s="152" t="e">
        <f>IF($A$92='JamesM-SESSION'!$A$142,INDEX('JamesM-SESSION'!$K$142:$T$149, MATCH("*1k Row*",'JamesM-SESSION'!$B$142:$B$149,0), MATCH("*1st*",'JamesM-SESSION'!$K$7:$T$7,0)),"")</f>
        <v>#N/A</v>
      </c>
      <c r="P92" s="152" t="e">
        <f>IF($A$92='JamesM-SESSION'!$A$142,INDEX('JamesM-SESSION'!$K$142:$T$149, MATCH("*HIIT*",'JamesM-SESSION'!$B$142:$B$149,0), MATCH("*1st*",'JamesM-SESSION'!$K$7:$T$7,0)),"")</f>
        <v>#N/A</v>
      </c>
      <c r="Q92" s="119" t="e">
        <f>INDEX('JamesM-SESSION'!$L$142:$U$149, MATCH("*HIIT*",'JamesM-SESSION'!$B$142:$B$149,0), MATCH("*1st*",'JamesM-SESSION'!$K$7:$T$7,0))</f>
        <v>#N/A</v>
      </c>
      <c r="R92" s="119">
        <f>'JamesM-SESSION'!U142</f>
        <v>0</v>
      </c>
      <c r="S92" s="116"/>
      <c r="T92" s="116"/>
      <c r="U92" s="120">
        <f>'JamesM-SESSION'!A152</f>
        <v>79</v>
      </c>
      <c r="V92" s="120">
        <f>'JamesM-SESSION'!A153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IF($A$92='JamesM-SESSION'!$A$142,INDEX('JamesM-SESSION'!$K$142:$T$149, MATCH("*Squat*",'JamesM-SESSION'!$B$142:$B$149,0), MATCH("*1st*",'JamesM-SESSION'!$K$7:$T$7,0)),"")</f>
        <v>#N/A</v>
      </c>
      <c r="D93" s="132" t="e">
        <f>INDEX('JamesM-SESSION'!L$142:U$149, MATCH("*Squat*",'JamesM-SESSION'!$B$142:$B$149,0), MATCH("*1st*",'JamesM-SESSION'!K$7:T$7,0))</f>
        <v>#N/A</v>
      </c>
      <c r="E93" s="131" t="e">
        <f>IF($A$92='JamesM-SESSION'!$A$142,INDEX('JamesM-SESSION'!$K$142:$T$149, MATCH("*Deadlift*",'JamesM-SESSION'!$B$142:$B$149,0), MATCH("*1st*",'JamesM-SESSION'!$K$7:$T$7,0)),"")</f>
        <v>#N/A</v>
      </c>
      <c r="F93" s="131" t="e">
        <f>INDEX('JamesM-SESSION'!$L$142:$U$149, MATCH("*Deadlift*",'JamesM-SESSION'!$B$142:$B$149,0), MATCH("*1st*",'JamesM-SESSION'!$K$7:$T$7,0))</f>
        <v>#N/A</v>
      </c>
      <c r="G93" s="131" t="e">
        <f>IF($A$92='JamesM-SESSION'!$A$142,INDEX('JamesM-SESSION'!$K$142:$T$149, MATCH("*Bench Press*",'JamesM-SESSION'!$B$142:$B$149,0), MATCH("*1st*",'JamesM-SESSION'!$K$7:$T$7,0)),"")</f>
        <v>#N/A</v>
      </c>
      <c r="H93" s="131" t="e">
        <f>INDEX('JamesM-SESSION'!$L$142:$U$149, MATCH("*Bench Press*",'JamesM-SESSION'!$B$142:$B$149,0), MATCH("*1st*",'JamesM-SESSION'!$K$7:$T$7,0))</f>
        <v>#N/A</v>
      </c>
      <c r="I93" s="132" t="e">
        <f>IF($A$92='JamesM-SESSION'!$A$142,INDEX('JamesM-SESSION'!$K$142:$T$149, MATCH("*Military*",'JamesM-SESSION'!$B$142:$B$149,0), MATCH("*1st*",'JamesM-SESSION'!$K$7:$T$7,0)),"")</f>
        <v>#N/A</v>
      </c>
      <c r="J93" s="48" t="e">
        <f>INDEX('JamesM-SESSION'!$L$142:$U$149, MATCH("*Military*",'JamesM-SESSION'!$B$142:$B$149,0), MATCH("*1st*",'JamesM-SESSION'!$K$7:$T$7,0))</f>
        <v>#N/A</v>
      </c>
      <c r="K93" s="131" t="e">
        <f>IF($A$92='JamesM-SESSION'!$A$142,INDEX('JamesM-SESSION'!$K$142:$T$149, MATCH("*Clean *",'JamesM-SESSION'!$B$142:$B$149,0), MATCH("*1st*",'JamesM-SESSION'!$K$7:$T$7,0)),"")</f>
        <v>#N/A</v>
      </c>
      <c r="L93" s="48" t="e">
        <f>INDEX('JamesM-SESSION'!$L$142:$U$149, MATCH("*Clean *",'JamesM-SESSION'!$B$142:$B$149,0), MATCH("*1st*",'JamesM-SESSION'!$K$7:$T$7,0))</f>
        <v>#N/A</v>
      </c>
      <c r="M93" s="131" t="e">
        <f>IF($A$92='JamesM-SESSION'!$A$142,INDEX('JamesM-SESSION'!$K$142:$T$149, MATCH("*Lat Pulldown*",'JamesM-SESSION'!$B$142:$B$149,0), MATCH("*1st*",'JamesM-SESSION'!$K$7:$T$7,0)),"")</f>
        <v>#N/A</v>
      </c>
      <c r="N93" s="48" t="e">
        <f>INDEX('JamesM-SESSION'!$L$142:$U$149, MATCH("*Lat Pulldown*",'JamesM-SESSION'!$B$142:$B$149,0), MATCH("*1st*",'JamesM-SESSION'!$K$7:$T$7,0))</f>
        <v>#N/A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IF($A$92='JamesM-SESSION'!$A$142,INDEX('JamesM-SESSION'!$K$142:$T$149, MATCH("*Squat*",'JamesM-SESSION'!$B$142:$B$149,0), MATCH("*2nd*",'JamesM-SESSION'!$K$7:$T$7,0)),"")</f>
        <v>#N/A</v>
      </c>
      <c r="D94" s="132" t="e">
        <f>INDEX('JamesM-SESSION'!L$142:U$149, MATCH("*Squat*",'JamesM-SESSION'!$B$142:$B$149,0), MATCH("*2nd*",'JamesM-SESSION'!K$7:T$7,0))</f>
        <v>#N/A</v>
      </c>
      <c r="E94" s="131" t="e">
        <f>IF($A$92='JamesM-SESSION'!$A$142,INDEX('JamesM-SESSION'!$K$142:$T$149, MATCH("*Deadlift*",'JamesM-SESSION'!$B$142:$B$149,0), MATCH("*2ND*",'JamesM-SESSION'!$K$7:$T$7,0)),"")</f>
        <v>#N/A</v>
      </c>
      <c r="F94" s="131" t="e">
        <f>INDEX('JamesM-SESSION'!$L$142:$U$149, MATCH("*Deadlift*",'JamesM-SESSION'!$B$142:$B$149,0), MATCH("*2nd*",'JamesM-SESSION'!$K$7:$T$7,0))</f>
        <v>#N/A</v>
      </c>
      <c r="G94" s="131" t="e">
        <f>IF($A$92='JamesM-SESSION'!$A$142,INDEX('JamesM-SESSION'!$K$142:$T$149, MATCH("*Bench Press*",'JamesM-SESSION'!$B$142:$B$149,0), MATCH("*2ND*",'JamesM-SESSION'!$K$7:$T$7,0)),"")</f>
        <v>#N/A</v>
      </c>
      <c r="H94" s="131" t="e">
        <f>INDEX('JamesM-SESSION'!$L$142:$U$149, MATCH("*Bench Press*",'JamesM-SESSION'!$B$142:$B$149,0), MATCH("*2nd*",'JamesM-SESSION'!$K$7:$T$7,0))</f>
        <v>#N/A</v>
      </c>
      <c r="I94" s="132" t="e">
        <f>IF($A$92='JamesM-SESSION'!$A$142,INDEX('JamesM-SESSION'!$K$142:$T$149, MATCH("*Military*",'JamesM-SESSION'!$B$142:$B$149,0), MATCH("*2ND*",'JamesM-SESSION'!$K$7:$T$7,0)),"")</f>
        <v>#N/A</v>
      </c>
      <c r="J94" s="44" t="e">
        <f>INDEX('JamesM-SESSION'!$L$142:$U$149, MATCH("*Military*",'JamesM-SESSION'!$B$142:$B$149,0), MATCH("*2nd*",'JamesM-SESSION'!$K$7:$T$7,0))</f>
        <v>#N/A</v>
      </c>
      <c r="K94" s="131" t="e">
        <f>IF($A$92='JamesM-SESSION'!$A$142,INDEX('JamesM-SESSION'!$K$142:$T$149, MATCH("*Clean *",'JamesM-SESSION'!$B$142:$B$149,0), MATCH("*2ND*",'JamesM-SESSION'!$K$7:$T$7,0)),"")</f>
        <v>#N/A</v>
      </c>
      <c r="L94" s="44" t="e">
        <f>INDEX('JamesM-SESSION'!$L$142:$U$149, MATCH("*Clean *",'JamesM-SESSION'!$B$142:$B$149,0), MATCH("*2nd*",'JamesM-SESSION'!$K$7:$T$7,0))</f>
        <v>#N/A</v>
      </c>
      <c r="M94" s="131" t="e">
        <f>IF($A$92='JamesM-SESSION'!$A$142,INDEX('JamesM-SESSION'!$K$142:$T$149, MATCH("*Lat Pulldown*",'JamesM-SESSION'!$B$142:$B$149,0), MATCH("*2ND*",'JamesM-SESSION'!$K$7:$T$7,0)),"")</f>
        <v>#N/A</v>
      </c>
      <c r="N94" s="44" t="e">
        <f>INDEX('JamesM-SESSION'!$L$142:$U$149, MATCH("*Lat Pulldown*",'JamesM-SESSION'!$B$142:$B$149,0), MATCH("*2nd*",'JamesM-SESSION'!$K$7:$T$7,0))</f>
        <v>#N/A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IF($A$92='JamesM-SESSION'!$A$142,INDEX('JamesM-SESSION'!$K$142:$T$149, MATCH("*Squat*",'JamesM-SESSION'!$B$142:$B$149,0), MATCH("*3rd*",'JamesM-SESSION'!$K$7:$T$7,0)),"")</f>
        <v>#N/A</v>
      </c>
      <c r="D95" s="132" t="e">
        <f>INDEX('JamesM-SESSION'!L$142:U$149, MATCH("*Squat*",'JamesM-SESSION'!$B$142:$B$149,0), MATCH("*3rd*",'JamesM-SESSION'!K$7:T$7,0))</f>
        <v>#N/A</v>
      </c>
      <c r="E95" s="131" t="e">
        <f>IF($A$92='JamesM-SESSION'!$A$142,INDEX('JamesM-SESSION'!$K$142:$T$149, MATCH("*Deadlift*",'JamesM-SESSION'!$B$142:$B$149,0), MATCH("*3rd*",'JamesM-SESSION'!$K$7:$T$7,0)),"")</f>
        <v>#N/A</v>
      </c>
      <c r="F95" s="131" t="e">
        <f>INDEX('JamesM-SESSION'!$L$142:$U$149, MATCH("*Deadlift*",'JamesM-SESSION'!$B$142:$B$149,0), MATCH("*3rd*",'JamesM-SESSION'!$K$7:$T$7,0))</f>
        <v>#N/A</v>
      </c>
      <c r="G95" s="131" t="e">
        <f>IF($A$92='JamesM-SESSION'!$A$142,INDEX('JamesM-SESSION'!$K$142:$T$149, MATCH("*Bench Press*",'JamesM-SESSION'!$B$142:$B$149,0), MATCH("*3rd*",'JamesM-SESSION'!$K$7:$T$7,0)),"")</f>
        <v>#N/A</v>
      </c>
      <c r="H95" s="131" t="e">
        <f>INDEX('JamesM-SESSION'!$L$142:$U$149, MATCH("*Bench Press*",'JamesM-SESSION'!$B$142:$B$149,0), MATCH("*3rd*",'JamesM-SESSION'!$K$7:$T$7,0))</f>
        <v>#N/A</v>
      </c>
      <c r="I95" s="132" t="e">
        <f>IF($A$92='JamesM-SESSION'!$A$142,INDEX('JamesM-SESSION'!$K$142:$T$149, MATCH("*Military*",'JamesM-SESSION'!$B$142:$B$149,0), MATCH("*3rd*",'JamesM-SESSION'!$K$7:$T$7,0)),"")</f>
        <v>#N/A</v>
      </c>
      <c r="J95" s="44" t="e">
        <f>INDEX('JamesM-SESSION'!$L$142:$U$149, MATCH("*Military*",'JamesM-SESSION'!$B$142:$B$149,0), MATCH("*3rd*",'JamesM-SESSION'!$K$7:$T$7,0))</f>
        <v>#N/A</v>
      </c>
      <c r="K95" s="131" t="e">
        <f>IF($A$92='JamesM-SESSION'!$A$142,INDEX('JamesM-SESSION'!$K$142:$T$149, MATCH("*Clean *",'JamesM-SESSION'!$B$142:$B$149,0), MATCH("*3rd*",'JamesM-SESSION'!$K$7:$T$7,0)),"")</f>
        <v>#N/A</v>
      </c>
      <c r="L95" s="44" t="e">
        <f>INDEX('JamesM-SESSION'!$L$142:$U$149, MATCH("*Clean *",'JamesM-SESSION'!$B$142:$B$149,0), MATCH("*3rd*",'JamesM-SESSION'!$K$7:$T$7,0))</f>
        <v>#N/A</v>
      </c>
      <c r="M95" s="131" t="e">
        <f>IF($A$92='JamesM-SESSION'!$A$142,INDEX('JamesM-SESSION'!$K$142:$T$149, MATCH("*Lat Pulldown*",'JamesM-SESSION'!$B$142:$B$149,0), MATCH("*3rd*",'JamesM-SESSION'!$K$7:$T$7,0)),"")</f>
        <v>#N/A</v>
      </c>
      <c r="N95" s="44" t="e">
        <f>INDEX('JamesM-SESSION'!$L$142:$U$149, MATCH("*Lat Pulldown*",'JamesM-SESSION'!$B$142:$B$149,0), MATCH("*3rd*",'JamesM-SESSION'!$K$7:$T$7,0))</f>
        <v>#N/A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IF($A$92='JamesM-SESSION'!$A$142,INDEX('JamesM-SESSION'!$K$142:$T$149, MATCH("*Squat*",'JamesM-SESSION'!$B$142:$B$149,0), MATCH("*4th*",'JamesM-SESSION'!$K$7:$T$7,0)),"")</f>
        <v>#N/A</v>
      </c>
      <c r="D96" s="132" t="e">
        <f>INDEX('JamesM-SESSION'!L$142:U$149, MATCH("*Squat*",'JamesM-SESSION'!$B$142:$B$149,0), MATCH("*4th*",'JamesM-SESSION'!K$7:T$7,0))</f>
        <v>#N/A</v>
      </c>
      <c r="E96" s="131" t="e">
        <f>IF($A$92='JamesM-SESSION'!$A$142,INDEX('JamesM-SESSION'!$K$142:$T$149, MATCH("*Deadlift*",'JamesM-SESSION'!$B$142:$B$149,0), MATCH("*4th*",'JamesM-SESSION'!$K$7:$T$7,0)),"")</f>
        <v>#N/A</v>
      </c>
      <c r="F96" s="131" t="e">
        <f>INDEX('JamesM-SESSION'!$L$142:$U$149, MATCH("*Deadlift*",'JamesM-SESSION'!$B$142:$B$149,0), MATCH("*4th*",'JamesM-SESSION'!$K$7:$T$7,0))</f>
        <v>#N/A</v>
      </c>
      <c r="G96" s="131" t="e">
        <f>IF($A$92='JamesM-SESSION'!$A$142,INDEX('JamesM-SESSION'!$K$142:$T$149, MATCH("*Bench Press*",'JamesM-SESSION'!$B$142:$B$149,0), MATCH("*4th*",'JamesM-SESSION'!$K$7:$T$7,0)),"")</f>
        <v>#N/A</v>
      </c>
      <c r="H96" s="131" t="e">
        <f>INDEX('JamesM-SESSION'!$L$142:$U$149, MATCH("*Bench Press*",'JamesM-SESSION'!$B$142:$B$149,0), MATCH("*4th*",'JamesM-SESSION'!$K$7:$T$7,0))</f>
        <v>#N/A</v>
      </c>
      <c r="I96" s="132" t="e">
        <f>IF($A$92='JamesM-SESSION'!$A$142,INDEX('JamesM-SESSION'!$K$142:$T$149, MATCH("*Military*",'JamesM-SESSION'!$B$142:$B$149,0), MATCH("*4th*",'JamesM-SESSION'!$K$7:$T$7,0)),"")</f>
        <v>#N/A</v>
      </c>
      <c r="J96" s="44" t="e">
        <f>INDEX('JamesM-SESSION'!$L$142:$U$149, MATCH("*Military*",'JamesM-SESSION'!$B$142:$B$149,0), MATCH("*4th*",'JamesM-SESSION'!$K$7:$T$7,0))</f>
        <v>#N/A</v>
      </c>
      <c r="K96" s="131" t="e">
        <f>IF($A$92='JamesM-SESSION'!$A$142,INDEX('JamesM-SESSION'!$K$142:$T$149, MATCH("*Clean *",'JamesM-SESSION'!$B$142:$B$149,0), MATCH("*4th*",'JamesM-SESSION'!$K$7:$T$7,0)),"")</f>
        <v>#N/A</v>
      </c>
      <c r="L96" s="44" t="e">
        <f>INDEX('JamesM-SESSION'!$L$142:$U$149, MATCH("*Clean *",'JamesM-SESSION'!$B$142:$B$149,0), MATCH("*4th*",'JamesM-SESSION'!$K$7:$T$7,0))</f>
        <v>#N/A</v>
      </c>
      <c r="M96" s="131" t="e">
        <f>IF($A$92='JamesM-SESSION'!$A$142,INDEX('JamesM-SESSION'!$K$142:$T$149, MATCH("*Lat Pulldown*",'JamesM-SESSION'!$B$142:$B$149,0), MATCH("*4th*",'JamesM-SESSION'!$K$7:$T$7,0)),"")</f>
        <v>#N/A</v>
      </c>
      <c r="N96" s="44" t="e">
        <f>INDEX('JamesM-SESSION'!$L$142:$U$149, MATCH("*Lat Pulldown*",'JamesM-SESSION'!$B$142:$B$149,0), MATCH("*4th*",'JamesM-SESSION'!$K$7:$T$7,0))</f>
        <v>#N/A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IF($A$92='JamesM-SESSION'!$A$142,INDEX('JamesM-SESSION'!$K$142:$T$149, MATCH("*Squat*",'JamesM-SESSION'!$B$142:$B$149,0), MATCH("*5th*",'JamesM-SESSION'!$K$7:$T$7,0)),"")</f>
        <v>#N/A</v>
      </c>
      <c r="D97" s="132" t="e">
        <f>INDEX('JamesM-SESSION'!L$142:U$149, MATCH("*Squat*",'JamesM-SESSION'!$B$142:$B$149,0), MATCH("*5th*",'JamesM-SESSION'!K$7:T$7,0))</f>
        <v>#N/A</v>
      </c>
      <c r="E97" s="131" t="e">
        <f>IF($A$92='JamesM-SESSION'!$A$142,INDEX('JamesM-SESSION'!$K$142:$T$149, MATCH("*Deadlift*",'JamesM-SESSION'!$B$142:$B$149,0), MATCH("*5th*",'JamesM-SESSION'!$K$7:$T$7,0)),"")</f>
        <v>#N/A</v>
      </c>
      <c r="F97" s="131" t="e">
        <f>INDEX('JamesM-SESSION'!$L$142:$U$149, MATCH("*Deadlift*",'JamesM-SESSION'!$B$142:$B$149,0), MATCH("*5th*",'JamesM-SESSION'!$K$7:$T$7,0))</f>
        <v>#N/A</v>
      </c>
      <c r="G97" s="131" t="e">
        <f>IF($A$92='JamesM-SESSION'!$A$142,INDEX('JamesM-SESSION'!$K$142:$T$149, MATCH("*Bench Press*",'JamesM-SESSION'!$B$142:$B$149,0), MATCH("*5th*",'JamesM-SESSION'!$K$7:$T$7,0)),"")</f>
        <v>#N/A</v>
      </c>
      <c r="H97" s="131" t="e">
        <f>INDEX('JamesM-SESSION'!$L$142:$U$149, MATCH("*Bench Press*",'JamesM-SESSION'!$B$142:$B$149,0), MATCH("*5th*",'JamesM-SESSION'!$K$7:$T$7,0))</f>
        <v>#N/A</v>
      </c>
      <c r="I97" s="132" t="e">
        <f>IF($A$92='JamesM-SESSION'!$A$142,INDEX('JamesM-SESSION'!$K$142:$T$149, MATCH("*Military*",'JamesM-SESSION'!$B$142:$B$149,0), MATCH("*5th*",'JamesM-SESSION'!$K$7:$T$7,0)),"")</f>
        <v>#N/A</v>
      </c>
      <c r="J97" s="44" t="e">
        <f>INDEX('JamesM-SESSION'!$L$142:$U$149, MATCH("*Military*",'JamesM-SESSION'!$B$142:$B$149,0), MATCH("*5th*",'JamesM-SESSION'!$K$7:$T$7,0))</f>
        <v>#N/A</v>
      </c>
      <c r="K97" s="131" t="e">
        <f>IF($A$92='JamesM-SESSION'!$A$142,INDEX('JamesM-SESSION'!$K$142:$T$149, MATCH("*Clean *",'JamesM-SESSION'!$B$142:$B$149,0), MATCH("*5th*",'JamesM-SESSION'!$K$7:$T$7,0)),"")</f>
        <v>#N/A</v>
      </c>
      <c r="L97" s="44" t="e">
        <f>INDEX('JamesM-SESSION'!$L$142:$U$149, MATCH("*Clean *",'JamesM-SESSION'!$B$142:$B$149,0), MATCH("*5th*",'JamesM-SESSION'!$K$7:$T$7,0))</f>
        <v>#N/A</v>
      </c>
      <c r="M97" s="131" t="e">
        <f>IF($A$92='JamesM-SESSION'!$A$142,INDEX('JamesM-SESSION'!$K$142:$T$149, MATCH("*Lat Pulldown*",'JamesM-SESSION'!$B$142:$B$149,0), MATCH("*5th*",'JamesM-SESSION'!$K$7:$T$7,0)),"")</f>
        <v>#N/A</v>
      </c>
      <c r="N97" s="44" t="e">
        <f>INDEX('JamesM-SESSION'!$L$142:$U$149, MATCH("*Lat Pulldown*",'JamesM-SESSION'!$B$142:$B$149,0), MATCH("*5th*",'JamesM-SESSION'!$K$7:$T$7,0))</f>
        <v>#N/A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'JamesM-SESSION'!A151</f>
        <v>42228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 t="e">
        <f>MAX(I99:I103)</f>
        <v>#N/A</v>
      </c>
      <c r="J98" s="116" t="e">
        <f t="array" ref="J98">MAX(IF(I99:I103=I98,J99:J103))</f>
        <v>#N/A</v>
      </c>
      <c r="K98" s="116" t="e">
        <f>MAX(K99:K103)</f>
        <v>#N/A</v>
      </c>
      <c r="L98" s="116" t="e">
        <f t="array" ref="L98">MAX(IF(K99:K103=K98,L99:L103))</f>
        <v>#N/A</v>
      </c>
      <c r="M98" s="116" t="e">
        <f>MAX(M99:M103)</f>
        <v>#N/A</v>
      </c>
      <c r="N98" s="117" t="e">
        <f t="array" ref="N98">MAX(IF(M99:M103=M98,N99:N103))</f>
        <v>#N/A</v>
      </c>
      <c r="O98" s="152" t="e">
        <f>IF($A$98='JamesM-SESSION'!$A$151,INDEX('JamesM-SESSION'!$K$151:$T$159, MATCH("*1k Row*",'JamesM-SESSION'!$B$151:$B$159,0), MATCH("*1st*",'JamesM-SESSION'!$K$7:$T$7,0)),"")</f>
        <v>#N/A</v>
      </c>
      <c r="P98" s="152">
        <f>IF($A$98='JamesM-SESSION'!$A$151,INDEX('JamesM-SESSION'!$K$151:$T$159, MATCH("*HIIT*",'JamesM-SESSION'!$B$151:$B$159,0), MATCH("*1st*",'JamesM-SESSION'!$K$7:$T$7,0)),"")</f>
        <v>9.0277777777777787E-3</v>
      </c>
      <c r="Q98" s="189">
        <f>INDEX('JamesM-SESSION'!$K$151:$L$159, MATCH("*HIIT*",'JamesM-SESSION'!$B$151:$B$159,0), MATCH("*1st*",'JamesM-SESSION'!$K$7:$T$7,0))</f>
        <v>9.0277777777777787E-3</v>
      </c>
      <c r="R98" s="119">
        <f>'JamesM-SESSION'!U151</f>
        <v>0</v>
      </c>
      <c r="S98" s="116"/>
      <c r="T98" s="116"/>
      <c r="U98" s="120">
        <f>'JamesM-SESSION'!A161</f>
        <v>78.3</v>
      </c>
      <c r="V98" s="120">
        <f>'JamesM-SESSION'!A162</f>
        <v>22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IF($A$98='JamesM-SESSION'!$A$151,INDEX('JamesM-SESSION'!$K$151:$T$158, MATCH("*Squat*",'JamesM-SESSION'!$B$151:$B$158,0), MATCH("*1st*",'JamesM-SESSION'!$K$7:$T$7,0)),"")</f>
        <v>#N/A</v>
      </c>
      <c r="D99" s="132" t="e">
        <f>INDEX('JamesM-SESSION'!L$151:U$158, MATCH("*Squat*",'JamesM-SESSION'!$B$151:$B$158,0), MATCH("*1st*",'JamesM-SESSION'!K$7:T$7,0))</f>
        <v>#N/A</v>
      </c>
      <c r="E99" s="131" t="e">
        <f>IF($A$98='JamesM-SESSION'!$A$151,INDEX('JamesM-SESSION'!$K$151:$T$159, MATCH("*Deadlift*",'JamesM-SESSION'!$B$151:$B$159,0), MATCH("*1st*",'JamesM-SESSION'!$K$7:$T$7,0)),"")</f>
        <v>#N/A</v>
      </c>
      <c r="F99" s="131" t="e">
        <f>INDEX('JamesM-SESSION'!$L$151:$U$159, MATCH("*Deadlift*",'JamesM-SESSION'!$B$151:$B$159,0), MATCH("*1st*",'JamesM-SESSION'!$K$7:$T$7,0))</f>
        <v>#N/A</v>
      </c>
      <c r="G99" s="131" t="e">
        <f>IF($A$98='JamesM-SESSION'!$A$151,INDEX('JamesM-SESSION'!$K$151:$T$159, MATCH("*Bench Press*",'JamesM-SESSION'!$B$151:$B$159,0), MATCH("*1st*",'JamesM-SESSION'!$K$7:$T$7,0)),"")</f>
        <v>#N/A</v>
      </c>
      <c r="H99" s="131" t="e">
        <f>INDEX('JamesM-SESSION'!$K$151:$L$159, MATCH("*Bench Press*",'JamesM-SESSION'!$B$151:$B$159,0), MATCH("*1st*",'JamesM-SESSION'!$K$7:$T$7,0))</f>
        <v>#N/A</v>
      </c>
      <c r="I99" s="132" t="e">
        <f>IF($A$98='JamesM-SESSION'!$A$151,INDEX('JamesM-SESSION'!$K$151:$T$159, MATCH("*Military*",'JamesM-SESSION'!$B$151:$B$159,0), MATCH("*1st*",'JamesM-SESSION'!$K$7:$T$7,0)),"")</f>
        <v>#N/A</v>
      </c>
      <c r="J99" s="48" t="e">
        <f>INDEX('JamesM-SESSION'!$K$151:$L$159, MATCH("*Military*",'JamesM-SESSION'!$B$151:$B$159,0), MATCH("*1st*",'JamesM-SESSION'!$K$7:$T$7,0))</f>
        <v>#N/A</v>
      </c>
      <c r="K99" s="131" t="e">
        <f>IF($A$98='JamesM-SESSION'!$A$151,INDEX('JamesM-SESSION'!$K$151:$T$159, MATCH("*Clean *",'JamesM-SESSION'!$B$151:$B$159,0), MATCH("*1st*",'JamesM-SESSION'!$K$7:$T$7,0)),"")</f>
        <v>#N/A</v>
      </c>
      <c r="L99" s="48" t="e">
        <f>INDEX('JamesM-SESSION'!$K$151:$L$159, MATCH("*Clean *",'JamesM-SESSION'!$B$151:$B$159,0), MATCH("*1st*",'JamesM-SESSION'!$K$7:$T$7,0))</f>
        <v>#N/A</v>
      </c>
      <c r="M99" s="131" t="e">
        <f>IF($A$98='JamesM-SESSION'!$A$151,INDEX('JamesM-SESSION'!$K$151:$T$159, MATCH("*Lat Pulldown*",'JamesM-SESSION'!$B$151:$B$159,0), MATCH("*1st*",'JamesM-SESSION'!$K$7:$T$7,0)),"")</f>
        <v>#N/A</v>
      </c>
      <c r="N99" s="48" t="e">
        <f>INDEX('JamesM-SESSION'!$K$151:$L$159, MATCH("*Lat Pulldown*",'JamesM-SESSION'!$B$151:$B$159,0), MATCH("*1st*",'JamesM-SESSION'!$K$7:$T$7,0))</f>
        <v>#N/A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IF($A$98='JamesM-SESSION'!$A$151,INDEX('JamesM-SESSION'!$K$151:$T$158, MATCH("*Squat*",'JamesM-SESSION'!$B$151:$B$158,0), MATCH("*2nd*",'JamesM-SESSION'!$K$7:$T$7,0)),"")</f>
        <v>#N/A</v>
      </c>
      <c r="D100" s="132" t="e">
        <f>INDEX('JamesM-SESSION'!L$151:U$158, MATCH("*Squat*",'JamesM-SESSION'!$B$151:$B$158,0), MATCH("*2nd*",'JamesM-SESSION'!K$7:T$7,0))</f>
        <v>#N/A</v>
      </c>
      <c r="E100" s="131" t="e">
        <f>IF($A$98='JamesM-SESSION'!$A$151,INDEX('JamesM-SESSION'!$K$151:$T$159, MATCH("*Deadlift*",'JamesM-SESSION'!$B$151:$B$159,0), MATCH("*2ND*",'JamesM-SESSION'!$K$7:$T$7,0)),"")</f>
        <v>#N/A</v>
      </c>
      <c r="F100" s="131" t="e">
        <f>INDEX('JamesM-SESSION'!$L$151:$U$159, MATCH("*Deadlift*",'JamesM-SESSION'!$B$151:$B$159,0), MATCH("*2nd*",'JamesM-SESSION'!$K$7:$T$7,0))</f>
        <v>#N/A</v>
      </c>
      <c r="G100" s="131" t="e">
        <f>IF($A$98='JamesM-SESSION'!$A$151,INDEX('JamesM-SESSION'!$K$151:$T$159, MATCH("*Bench Press*",'JamesM-SESSION'!$B$151:$B$159,0), MATCH("*2ND*",'JamesM-SESSION'!$K$7:$T$7,0)),"")</f>
        <v>#N/A</v>
      </c>
      <c r="H100" s="131" t="e">
        <f>INDEX('JamesM-SESSION'!$K$151:$L$159, MATCH("*Bench Press*",'JamesM-SESSION'!$B$151:$B$159,0), MATCH("*2nd*",'JamesM-SESSION'!$K$7:$T$7,0))</f>
        <v>#N/A</v>
      </c>
      <c r="I100" s="132" t="e">
        <f>IF($A$98='JamesM-SESSION'!$A$151,INDEX('JamesM-SESSION'!$K$151:$T$159, MATCH("*Military*",'JamesM-SESSION'!$B$151:$B$159,0), MATCH("*2ND*",'JamesM-SESSION'!$K$7:$T$7,0)),"")</f>
        <v>#N/A</v>
      </c>
      <c r="J100" s="44" t="e">
        <f>INDEX('JamesM-SESSION'!$L$151:$U$159, MATCH("*Military*",'JamesM-SESSION'!$B$151:$B$159,0), MATCH("*2nd*",'JamesM-SESSION'!$K$7:$T$7,0))</f>
        <v>#N/A</v>
      </c>
      <c r="K100" s="131" t="e">
        <f>IF($A$98='JamesM-SESSION'!$A$151,INDEX('JamesM-SESSION'!$K$151:$T$159, MATCH("*Clean *",'JamesM-SESSION'!$B$151:$B$159,0), MATCH("*2ND*",'JamesM-SESSION'!$K$7:$T$7,0)),"")</f>
        <v>#N/A</v>
      </c>
      <c r="L100" s="44" t="e">
        <f>INDEX('JamesM-SESSION'!$K$151:$L$159, MATCH("*Clean *",'JamesM-SESSION'!$B$151:$B$159,0), MATCH("*2nd*",'JamesM-SESSION'!$K$7:$T$7,0))</f>
        <v>#N/A</v>
      </c>
      <c r="M100" s="131" t="e">
        <f>IF($A$98='JamesM-SESSION'!$A$151,INDEX('JamesM-SESSION'!$K$151:$T$159, MATCH("*Lat Pulldown*",'JamesM-SESSION'!$B$151:$B$159,0), MATCH("*2ND*",'JamesM-SESSION'!$K$7:$T$7,0)),"")</f>
        <v>#N/A</v>
      </c>
      <c r="N100" s="44" t="e">
        <f>INDEX('JamesM-SESSION'!$L$151:$U$159, MATCH("*Lat Pulldown*",'JamesM-SESSION'!$B$151:$B$159,0), MATCH("*2nd*",'JamesM-SESSION'!$K$7:$T$7,0))</f>
        <v>#N/A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IF($A$98='JamesM-SESSION'!$A$151,INDEX('JamesM-SESSION'!$K$151:$T$158, MATCH("*Squat*",'JamesM-SESSION'!$B$151:$B$158,0), MATCH("*3rd*",'JamesM-SESSION'!$K$7:$T$7,0)),"")</f>
        <v>#N/A</v>
      </c>
      <c r="D101" s="132" t="e">
        <f>INDEX('JamesM-SESSION'!L$151:U$158, MATCH("*Squat*",'JamesM-SESSION'!$B$151:$B$158,0), MATCH("*3rd*",'JamesM-SESSION'!K$7:T$7,0))</f>
        <v>#N/A</v>
      </c>
      <c r="E101" s="131" t="e">
        <f>IF($A$98='JamesM-SESSION'!$A$151,INDEX('JamesM-SESSION'!$K$151:$T$159, MATCH("*Deadlift*",'JamesM-SESSION'!$B$151:$B$159,0), MATCH("*3rd*",'JamesM-SESSION'!$K$7:$T$7,0)),"")</f>
        <v>#N/A</v>
      </c>
      <c r="F101" s="131" t="e">
        <f>INDEX('JamesM-SESSION'!$L$151:$U$159, MATCH("*Deadlift*",'JamesM-SESSION'!$B$151:$B$159,0), MATCH("*3rd*",'JamesM-SESSION'!$K$7:$T$7,0))</f>
        <v>#N/A</v>
      </c>
      <c r="G101" s="131" t="e">
        <f>IF($A$98='JamesM-SESSION'!$A$151,INDEX('JamesM-SESSION'!$K$151:$T$159, MATCH("*Bench Press*",'JamesM-SESSION'!$B$151:$B$159,0), MATCH("*3rd*",'JamesM-SESSION'!$K$7:$T$7,0)),"")</f>
        <v>#N/A</v>
      </c>
      <c r="H101" s="131" t="e">
        <f>INDEX('JamesM-SESSION'!$K$151:$L$159, MATCH("*Bench Press*",'JamesM-SESSION'!$B$151:$B$159,0), MATCH("*3rd*",'JamesM-SESSION'!$K$7:$T$7,0))</f>
        <v>#N/A</v>
      </c>
      <c r="I101" s="132" t="e">
        <f>IF($A$98='JamesM-SESSION'!$A$151,INDEX('JamesM-SESSION'!$K$151:$T$159, MATCH("*Military*",'JamesM-SESSION'!$B$151:$B$159,0), MATCH("*3rd*",'JamesM-SESSION'!$K$7:$T$7,0)),"")</f>
        <v>#N/A</v>
      </c>
      <c r="J101" s="44" t="e">
        <f>INDEX('JamesM-SESSION'!$L$151:$U$159, MATCH("*Military*",'JamesM-SESSION'!$B$151:$B$159,0), MATCH("*3rd*",'JamesM-SESSION'!$K$7:$T$7,0))</f>
        <v>#N/A</v>
      </c>
      <c r="K101" s="131" t="e">
        <f>IF($A$98='JamesM-SESSION'!$A$151,INDEX('JamesM-SESSION'!$K$151:$T$159, MATCH("*Clean *",'JamesM-SESSION'!$B$151:$B$159,0), MATCH("*3rd*",'JamesM-SESSION'!$K$7:$T$7,0)),"")</f>
        <v>#N/A</v>
      </c>
      <c r="L101" s="44" t="e">
        <f>INDEX('JamesM-SESSION'!$K$151:$L$159, MATCH("*Clean *",'JamesM-SESSION'!$B$151:$B$159,0), MATCH("*3rd*",'JamesM-SESSION'!$K$7:$T$7,0))</f>
        <v>#N/A</v>
      </c>
      <c r="M101" s="131" t="e">
        <f>IF($A$98='JamesM-SESSION'!$A$151,INDEX('JamesM-SESSION'!$K$151:$T$159, MATCH("*Lat Pulldown*",'JamesM-SESSION'!$B$151:$B$159,0), MATCH("*3rd*",'JamesM-SESSION'!$K$7:$T$7,0)),"")</f>
        <v>#N/A</v>
      </c>
      <c r="N101" s="44" t="e">
        <f>INDEX('JamesM-SESSION'!$L$151:$U$159, MATCH("*Lat Pulldown*",'JamesM-SESSION'!$B$151:$B$159,0), MATCH("*3rd*",'JamesM-SESSION'!$K$7:$T$7,0))</f>
        <v>#N/A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IF($A$98='JamesM-SESSION'!$A$151,INDEX('JamesM-SESSION'!$K$151:$T$158, MATCH("*Squat*",'JamesM-SESSION'!$B$151:$B$158,0), MATCH("*4th*",'JamesM-SESSION'!$K$7:$T$7,0)),"")</f>
        <v>#N/A</v>
      </c>
      <c r="D102" s="132" t="e">
        <f>INDEX('JamesM-SESSION'!L$151:U$158, MATCH("*Squat*",'JamesM-SESSION'!$B$151:$B$158,0), MATCH("*4th*",'JamesM-SESSION'!K$7:T$7,0))</f>
        <v>#N/A</v>
      </c>
      <c r="E102" s="131" t="e">
        <f>IF($A$98='JamesM-SESSION'!$A$151,INDEX('JamesM-SESSION'!$K$151:$T$159, MATCH("*Deadlift*",'JamesM-SESSION'!$B$151:$B$159,0), MATCH("*4th*",'JamesM-SESSION'!$K$7:$T$7,0)),"")</f>
        <v>#N/A</v>
      </c>
      <c r="F102" s="131" t="e">
        <f>INDEX('JamesM-SESSION'!$L$151:$U$159, MATCH("*Deadlift*",'JamesM-SESSION'!$B$151:$B$159,0), MATCH("*4th*",'JamesM-SESSION'!$K$7:$T$7,0))</f>
        <v>#N/A</v>
      </c>
      <c r="G102" s="131" t="e">
        <f>IF($A$98='JamesM-SESSION'!$A$151,INDEX('JamesM-SESSION'!$K$151:$T$159, MATCH("*Bench Press*",'JamesM-SESSION'!$B$151:$B$159,0), MATCH("*4th*",'JamesM-SESSION'!$K$7:$T$7,0)),"")</f>
        <v>#N/A</v>
      </c>
      <c r="H102" s="131" t="e">
        <f>INDEX('JamesM-SESSION'!$K$151:$L$159, MATCH("*Bench Press*",'JamesM-SESSION'!$B$151:$B$159,0), MATCH("*4th*",'JamesM-SESSION'!$K$7:$T$7,0))</f>
        <v>#N/A</v>
      </c>
      <c r="I102" s="132" t="e">
        <f>IF($A$98='JamesM-SESSION'!$A$151,INDEX('JamesM-SESSION'!$K$151:$T$159, MATCH("*Military*",'JamesM-SESSION'!$B$151:$B$159,0), MATCH("*4th*",'JamesM-SESSION'!$K$7:$T$7,0)),"")</f>
        <v>#N/A</v>
      </c>
      <c r="J102" s="44" t="e">
        <f>INDEX('JamesM-SESSION'!$L$151:$U$159, MATCH("*Military*",'JamesM-SESSION'!$B$151:$B$159,0), MATCH("*4th*",'JamesM-SESSION'!$K$7:$T$7,0))</f>
        <v>#N/A</v>
      </c>
      <c r="K102" s="131" t="e">
        <f>IF($A$98='JamesM-SESSION'!$A$151,INDEX('JamesM-SESSION'!$K$151:$T$159, MATCH("*Clean *",'JamesM-SESSION'!$B$151:$B$159,0), MATCH("*4th*",'JamesM-SESSION'!$K$7:$T$7,0)),"")</f>
        <v>#N/A</v>
      </c>
      <c r="L102" s="44" t="e">
        <f>INDEX('JamesM-SESSION'!$K$151:$L$159, MATCH("*Clean *",'JamesM-SESSION'!$B$151:$B$159,0), MATCH("*4th*",'JamesM-SESSION'!$K$7:$T$7,0))</f>
        <v>#N/A</v>
      </c>
      <c r="M102" s="131" t="e">
        <f>IF($A$98='JamesM-SESSION'!$A$151,INDEX('JamesM-SESSION'!$K$151:$T$159, MATCH("*Lat Pulldown*",'JamesM-SESSION'!$B$151:$B$159,0), MATCH("*4th*",'JamesM-SESSION'!$K$7:$T$7,0)),"")</f>
        <v>#N/A</v>
      </c>
      <c r="N102" s="44" t="e">
        <f>INDEX('JamesM-SESSION'!$L$151:$U$159, MATCH("*Lat Pulldown*",'JamesM-SESSION'!$B$151:$B$159,0), MATCH("*4th*",'JamesM-SESSION'!$K$7:$T$7,0))</f>
        <v>#N/A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IF($A$98='JamesM-SESSION'!$A$151,INDEX('JamesM-SESSION'!$K$151:$T$158, MATCH("*Squat*",'JamesM-SESSION'!$B$151:$B$158,0), MATCH("*5th*",'JamesM-SESSION'!$K$7:$T$7,0)),"")</f>
        <v>#N/A</v>
      </c>
      <c r="D103" s="132" t="e">
        <f>INDEX('JamesM-SESSION'!L$151:U$158, MATCH("*Squat*",'JamesM-SESSION'!$B$151:$B$158,0), MATCH("*5th*",'JamesM-SESSION'!K$7:T$7,0))</f>
        <v>#N/A</v>
      </c>
      <c r="E103" s="131" t="e">
        <f>IF($A$98='JamesM-SESSION'!$A$151,INDEX('JamesM-SESSION'!$K$151:$T$159, MATCH("*Deadlift*",'JamesM-SESSION'!$B$151:$B$159,0), MATCH("*5th*",'JamesM-SESSION'!$K$7:$T$7,0)),"")</f>
        <v>#N/A</v>
      </c>
      <c r="F103" s="131" t="e">
        <f>INDEX('JamesM-SESSION'!$L$151:$U$159, MATCH("*Deadlift*",'JamesM-SESSION'!$B$151:$B$159,0), MATCH("*5th*",'JamesM-SESSION'!$K$7:$T$7,0))</f>
        <v>#N/A</v>
      </c>
      <c r="G103" s="131" t="e">
        <f>IF($A$98='JamesM-SESSION'!$A$151,INDEX('JamesM-SESSION'!$K$151:$T$159, MATCH("*Bench Press*",'JamesM-SESSION'!$B$151:$B$159,0), MATCH("*5th*",'JamesM-SESSION'!$K$7:$T$7,0)),"")</f>
        <v>#N/A</v>
      </c>
      <c r="H103" s="131" t="e">
        <f>INDEX('JamesM-SESSION'!$K$151:$L$159, MATCH("*Bench Press*",'JamesM-SESSION'!$B$151:$B$159,0), MATCH("*5th*",'JamesM-SESSION'!$K$7:$T$7,0))</f>
        <v>#N/A</v>
      </c>
      <c r="I103" s="132" t="e">
        <f>IF($A$98='JamesM-SESSION'!$A$151,INDEX('JamesM-SESSION'!$K$151:$T$159, MATCH("*Military*",'JamesM-SESSION'!$B$151:$B$159,0), MATCH("*5th*",'JamesM-SESSION'!$K$7:$T$7,0)),"")</f>
        <v>#N/A</v>
      </c>
      <c r="J103" s="44" t="e">
        <f>INDEX('JamesM-SESSION'!$L$151:$U$159, MATCH("*Military*",'JamesM-SESSION'!$B$151:$B$159,0), MATCH("*5th*",'JamesM-SESSION'!$K$7:$T$7,0))</f>
        <v>#N/A</v>
      </c>
      <c r="K103" s="131" t="e">
        <f>IF($A$98='JamesM-SESSION'!$A$151,INDEX('JamesM-SESSION'!$K$151:$T$159, MATCH("*Clean *",'JamesM-SESSION'!$B$151:$B$159,0), MATCH("*5th*",'JamesM-SESSION'!$K$7:$T$7,0)),"")</f>
        <v>#N/A</v>
      </c>
      <c r="L103" s="44" t="e">
        <f>INDEX('JamesM-SESSION'!$K$151:$L$159, MATCH("*Clean *",'JamesM-SESSION'!$B$151:$B$159,0), MATCH("*5th*",'JamesM-SESSION'!$K$7:$T$7,0))</f>
        <v>#N/A</v>
      </c>
      <c r="M103" s="131" t="e">
        <f>IF($A$98='JamesM-SESSION'!$A$151,INDEX('JamesM-SESSION'!$K$151:$T$159, MATCH("*Lat Pulldown*",'JamesM-SESSION'!$B$151:$B$159,0), MATCH("*5th*",'JamesM-SESSION'!$K$7:$T$7,0)),"")</f>
        <v>#N/A</v>
      </c>
      <c r="N103" s="44" t="e">
        <f>INDEX('JamesM-SESSION'!$L$151:$U$159, MATCH("*Lat Pulldown*",'JamesM-SESSION'!$B$151:$B$159,0), MATCH("*5th*",'JamesM-SESSION'!$K$7:$T$7,0))</f>
        <v>#N/A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'JamesM-SESSION'!A160</f>
        <v>42254</v>
      </c>
      <c r="B104" s="116" t="s">
        <v>84</v>
      </c>
      <c r="C104" s="117">
        <f>MAX(C105:C109)</f>
        <v>80</v>
      </c>
      <c r="D104" s="116">
        <f t="array" ref="D104">MAX(IF(C105:C109=C104,D105:D109))</f>
        <v>15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>
        <f>MAX(I105:I109)</f>
        <v>25</v>
      </c>
      <c r="J104" s="116">
        <f t="array" ref="J104">MAX(IF(I105:I109=I104,J105:J109))</f>
        <v>12</v>
      </c>
      <c r="K104" s="116" t="e">
        <f>MAX(K105:K109)</f>
        <v>#N/A</v>
      </c>
      <c r="L104" s="116" t="e">
        <f t="array" ref="L104">MAX(IF(K105:K109=K104,L105:L109))</f>
        <v>#N/A</v>
      </c>
      <c r="M104" s="116" t="e">
        <f>MAX(M105:M109)</f>
        <v>#N/A</v>
      </c>
      <c r="N104" s="117" t="e">
        <f t="array" ref="N104">MAX(IF(M105:M109=M104,N105:N109))</f>
        <v>#N/A</v>
      </c>
      <c r="O104" s="152" t="e">
        <f>IF($A$104='JamesM-SESSION'!$A$160,INDEX('JamesM-SESSION'!$K$160:$T$167, MATCH("*1k Row*",'JamesM-SESSION'!$B$160:$B$167,0), MATCH("*1st*",'JamesM-SESSION'!$K$7:$T$7,0)),"")</f>
        <v>#N/A</v>
      </c>
      <c r="P104" s="152" t="e">
        <f>IF($A$104='JamesM-SESSION'!$A$160,INDEX('JamesM-SESSION'!$K$160:$T$167, MATCH("*HIIT*",'JamesM-SESSION'!$B$160:$B$167,0), MATCH("*1st*",'JamesM-SESSION'!$K$7:$T$7,0)),"")</f>
        <v>#N/A</v>
      </c>
      <c r="Q104" s="119" t="e">
        <f>INDEX('JamesM-SESSION'!$L$160:$U$167, MATCH("*HIIT*",'JamesM-SESSION'!$B$160:$B$167,0), MATCH("*1st*",'JamesM-SESSION'!$K$7:$T$7,0))</f>
        <v>#N/A</v>
      </c>
      <c r="R104" s="119">
        <f>'JamesM-SESSION'!U160</f>
        <v>0</v>
      </c>
      <c r="S104" s="116"/>
      <c r="T104" s="116"/>
      <c r="U104" s="120">
        <f>'JamesM-SESSION'!A170</f>
        <v>0</v>
      </c>
      <c r="V104" s="120">
        <f>'JamesM-SESSION'!A171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>
        <f t="array" ref="C105">IF($A$104='JamesM-SESSION'!$A$160,INDEX('JamesM-SESSION'!$K$160:$T$167, MATCH("*Squat*",'JamesM-SESSION'!$B$160:$B$167,0), MATCH("*1st*",'JamesM-SESSION'!$K$7:$T$7,0)),"")</f>
        <v>60</v>
      </c>
      <c r="D105" s="132">
        <f>INDEX('JamesM-SESSION'!L$160:U$167, MATCH("*Squat*",'JamesM-SESSION'!$B$160:$B$167,0), MATCH("*1st*",'JamesM-SESSION'!K$7:T$7,0))</f>
        <v>15</v>
      </c>
      <c r="E105" s="131" t="e">
        <f>IF($A$104='JamesM-SESSION'!$A$160,INDEX('JamesM-SESSION'!$K$160:$T$167, MATCH("*Deadlift*",'JamesM-SESSION'!$B$160:$B$167,0), MATCH("*1st*",'JamesM-SESSION'!$K$7:$T$7,0)),"")</f>
        <v>#N/A</v>
      </c>
      <c r="F105" s="131" t="e">
        <f>INDEX('JamesM-SESSION'!$L$160:$U$167, MATCH("*Deadlift*",'JamesM-SESSION'!$B$160:$B$167,0), MATCH("*1st*",'JamesM-SESSION'!$K$7:$T$7,0))</f>
        <v>#N/A</v>
      </c>
      <c r="G105" s="131" t="e">
        <f>IF($A$104='JamesM-SESSION'!$A$160,INDEX('JamesM-SESSION'!$K$160:$T$167, MATCH("*Bench Press*",'JamesM-SESSION'!$B$160:$B$167,0), MATCH("*1st*",'JamesM-SESSION'!$K$7:$T$7,0)),"")</f>
        <v>#N/A</v>
      </c>
      <c r="H105" s="131" t="e">
        <f>INDEX('JamesM-SESSION'!$L$160:$U$167, MATCH("*Bench Press*",'JamesM-SESSION'!$B$160:$B$167,0), MATCH("*1st*",'JamesM-SESSION'!$K$7:$T$7,0))</f>
        <v>#N/A</v>
      </c>
      <c r="I105" s="132">
        <f>IF($A$104='JamesM-SESSION'!$A$160,INDEX('JamesM-SESSION'!$K$160:$T$167, MATCH("*Military*",'JamesM-SESSION'!$B$160:$B$167,0), MATCH("*1st*",'JamesM-SESSION'!$K$7:$T$7,0)),"")</f>
        <v>20</v>
      </c>
      <c r="J105" s="48">
        <f>INDEX('JamesM-SESSION'!$L$160:$U$167, MATCH("*Military*",'JamesM-SESSION'!$B$160:$B$167,0), MATCH("*1st*",'JamesM-SESSION'!$K$7:$T$7,0))</f>
        <v>12</v>
      </c>
      <c r="K105" s="131" t="e">
        <f>IF($A$104='JamesM-SESSION'!$A$160,INDEX('JamesM-SESSION'!$K$160:$T$167, MATCH("*Clean *",'JamesM-SESSION'!$B$160:$B$167,0), MATCH("*1st*",'JamesM-SESSION'!$K$7:$T$7,0)),"")</f>
        <v>#N/A</v>
      </c>
      <c r="L105" s="48" t="e">
        <f>INDEX('JamesM-SESSION'!$L$160:$U$167, MATCH("*Clean *",'JamesM-SESSION'!$B$160:$B$167,0), MATCH("*1st*",'JamesM-SESSION'!$K$7:$T$7,0))</f>
        <v>#N/A</v>
      </c>
      <c r="M105" s="131" t="e">
        <f>IF($A$104='JamesM-SESSION'!$A$160,INDEX('JamesM-SESSION'!$K$160:$T$167, MATCH("*Lat Pulldown*",'JamesM-SESSION'!$B$160:$B$167,0), MATCH("*1st*",'JamesM-SESSION'!$K$7:$T$7,0)),"")</f>
        <v>#N/A</v>
      </c>
      <c r="N105" s="48" t="e">
        <f>INDEX('JamesM-SESSION'!$L$160:$U$167, MATCH("*Lat Pulldown*",'JamesM-SESSION'!$B$160:$B$167,0), MATCH("*1st*",'JamesM-SESSION'!$K$7:$T$7,0))</f>
        <v>#N/A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>
        <f>IF($A$104='JamesM-SESSION'!$A$160,INDEX('JamesM-SESSION'!$K$160:$T$167, MATCH("*Squat*",'JamesM-SESSION'!$B$160:$B$167,0), MATCH("*2nd*",'JamesM-SESSION'!$K$7:$T$7,0)),"")</f>
        <v>80</v>
      </c>
      <c r="D106" s="132">
        <f>INDEX('JamesM-SESSION'!L$160:U$167, MATCH("*Squat*",'JamesM-SESSION'!$B$160:$B$167,0), MATCH("*2nd*",'JamesM-SESSION'!K$7:T$7,0))</f>
        <v>15</v>
      </c>
      <c r="E106" s="131" t="e">
        <f>IF($A$104='JamesM-SESSION'!$A$160,INDEX('JamesM-SESSION'!$K$160:$T$167, MATCH("*Deadlift*",'JamesM-SESSION'!$B$160:$B$167,0), MATCH("*2ND*",'JamesM-SESSION'!$K$7:$T$7,0)),"")</f>
        <v>#N/A</v>
      </c>
      <c r="F106" s="131" t="e">
        <f>INDEX('JamesM-SESSION'!$L$160:$U$167, MATCH("*Deadlift*",'JamesM-SESSION'!$B$160:$B$167,0), MATCH("*2nd*",'JamesM-SESSION'!$K$7:$T$7,0))</f>
        <v>#N/A</v>
      </c>
      <c r="G106" s="131" t="e">
        <f>IF($A$104='JamesM-SESSION'!$A$160,INDEX('JamesM-SESSION'!$K$160:$T$167, MATCH("*Bench Press*",'JamesM-SESSION'!$B$160:$B$167,0), MATCH("*2ND*",'JamesM-SESSION'!$K$7:$T$7,0)),"")</f>
        <v>#N/A</v>
      </c>
      <c r="H106" s="131" t="e">
        <f>INDEX('JamesM-SESSION'!$L$160:$U$167, MATCH("*Bench Press*",'JamesM-SESSION'!$B$160:$B$167,0), MATCH("*2nd*",'JamesM-SESSION'!$K$7:$T$7,0))</f>
        <v>#N/A</v>
      </c>
      <c r="I106" s="132">
        <f>IF($A$104='JamesM-SESSION'!$A$160,INDEX('JamesM-SESSION'!$K$160:$T$167, MATCH("*Military*",'JamesM-SESSION'!$B$160:$B$167,0), MATCH("*2ND*",'JamesM-SESSION'!$K$7:$T$7,0)),"")</f>
        <v>25</v>
      </c>
      <c r="J106" s="44">
        <f>INDEX('JamesM-SESSION'!$L$160:$U$167, MATCH("*Military*",'JamesM-SESSION'!$B$160:$B$167,0), MATCH("*2nd*",'JamesM-SESSION'!$K$7:$T$7,0))</f>
        <v>12</v>
      </c>
      <c r="K106" s="131" t="e">
        <f>IF($A$104='JamesM-SESSION'!$A$160,INDEX('JamesM-SESSION'!$K$160:$T$167, MATCH("*Clean *",'JamesM-SESSION'!$B$160:$B$167,0), MATCH("*2ND*",'JamesM-SESSION'!$K$7:$T$7,0)),"")</f>
        <v>#N/A</v>
      </c>
      <c r="L106" s="44" t="e">
        <f>INDEX('JamesM-SESSION'!$L$160:$U$167, MATCH("*Clean *",'JamesM-SESSION'!$B$160:$B$167,0), MATCH("*2nd*",'JamesM-SESSION'!$K$7:$T$7,0))</f>
        <v>#N/A</v>
      </c>
      <c r="M106" s="131" t="e">
        <f>IF($A$104='JamesM-SESSION'!$A$160,INDEX('JamesM-SESSION'!$K$160:$T$167, MATCH("*Lat Pulldown*",'JamesM-SESSION'!$B$160:$B$167,0), MATCH("*2ND*",'JamesM-SESSION'!$K$7:$T$7,0)),"")</f>
        <v>#N/A</v>
      </c>
      <c r="N106" s="44" t="e">
        <f>INDEX('JamesM-SESSION'!$L$160:$U$167, MATCH("*Lat Pulldown*",'JamesM-SESSION'!$B$160:$B$167,0), MATCH("*2nd*",'JamesM-SESSION'!$K$7:$T$7,0))</f>
        <v>#N/A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>
        <f>IF($A$104='JamesM-SESSION'!$A$160,INDEX('JamesM-SESSION'!$K$160:$T$167, MATCH("*Squat*",'JamesM-SESSION'!$B$160:$B$167,0), MATCH("*3rd*",'JamesM-SESSION'!$K$7:$T$7,0)),"")</f>
        <v>80</v>
      </c>
      <c r="D107" s="132">
        <f>INDEX('JamesM-SESSION'!L$160:U$167, MATCH("*Squat*",'JamesM-SESSION'!$B$160:$B$167,0), MATCH("*3rd*",'JamesM-SESSION'!K$7:T$7,0))</f>
        <v>15</v>
      </c>
      <c r="E107" s="131" t="e">
        <f>IF($A$104='JamesM-SESSION'!$A$160,INDEX('JamesM-SESSION'!$K$160:$T$167, MATCH("*Deadlift*",'JamesM-SESSION'!$B$160:$B$167,0), MATCH("*3rd*",'JamesM-SESSION'!$K$7:$T$7,0)),"")</f>
        <v>#N/A</v>
      </c>
      <c r="F107" s="131" t="e">
        <f>INDEX('JamesM-SESSION'!$L$160:$U$167, MATCH("*Deadlift*",'JamesM-SESSION'!$B$160:$B$167,0), MATCH("*3rd*",'JamesM-SESSION'!$K$7:$T$7,0))</f>
        <v>#N/A</v>
      </c>
      <c r="G107" s="131" t="e">
        <f>IF($A$104='JamesM-SESSION'!$A$160,INDEX('JamesM-SESSION'!$K$160:$T$167, MATCH("*Bench Press*",'JamesM-SESSION'!$B$160:$B$167,0), MATCH("*3rd*",'JamesM-SESSION'!$K$7:$T$7,0)),"")</f>
        <v>#N/A</v>
      </c>
      <c r="H107" s="131" t="e">
        <f>INDEX('JamesM-SESSION'!$L$160:$U$167, MATCH("*Bench Press*",'JamesM-SESSION'!$B$160:$B$167,0), MATCH("*3rd*",'JamesM-SESSION'!$K$7:$T$7,0))</f>
        <v>#N/A</v>
      </c>
      <c r="I107" s="132">
        <f>IF($A$104='JamesM-SESSION'!$A$160,INDEX('JamesM-SESSION'!$K$160:$T$167, MATCH("*Military*",'JamesM-SESSION'!$B$160:$B$167,0), MATCH("*3rd*",'JamesM-SESSION'!$K$7:$T$7,0)),"")</f>
        <v>25</v>
      </c>
      <c r="J107" s="44">
        <f>INDEX('JamesM-SESSION'!$L$160:$U$167, MATCH("*Military*",'JamesM-SESSION'!$B$160:$B$167,0), MATCH("*3rd*",'JamesM-SESSION'!$K$7:$T$7,0))</f>
        <v>12</v>
      </c>
      <c r="K107" s="131" t="e">
        <f>IF($A$104='JamesM-SESSION'!$A$160,INDEX('JamesM-SESSION'!$K$160:$T$167, MATCH("*Clean *",'JamesM-SESSION'!$B$160:$B$167,0), MATCH("*3rd*",'JamesM-SESSION'!$K$7:$T$7,0)),"")</f>
        <v>#N/A</v>
      </c>
      <c r="L107" s="44" t="e">
        <f>INDEX('JamesM-SESSION'!$L$160:$U$167, MATCH("*Clean *",'JamesM-SESSION'!$B$160:$B$167,0), MATCH("*3rd*",'JamesM-SESSION'!$K$7:$T$7,0))</f>
        <v>#N/A</v>
      </c>
      <c r="M107" s="131" t="e">
        <f>IF($A$104='JamesM-SESSION'!$A$160,INDEX('JamesM-SESSION'!$K$160:$T$167, MATCH("*Lat Pulldown*",'JamesM-SESSION'!$B$160:$B$167,0), MATCH("*3rd*",'JamesM-SESSION'!$K$7:$T$7,0)),"")</f>
        <v>#N/A</v>
      </c>
      <c r="N107" s="44" t="e">
        <f>INDEX('JamesM-SESSION'!$L$160:$U$167, MATCH("*Lat Pulldown*",'JamesM-SESSION'!$B$160:$B$167,0), MATCH("*3rd*",'JamesM-SESSION'!$K$7:$T$7,0))</f>
        <v>#N/A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>
        <f>IF($A$104='JamesM-SESSION'!$A$160,INDEX('JamesM-SESSION'!$K$160:$T$167, MATCH("*Squat*",'JamesM-SESSION'!$B$160:$B$167,0), MATCH("*4th*",'JamesM-SESSION'!$K$7:$T$7,0)),"")</f>
        <v>80</v>
      </c>
      <c r="D108" s="132">
        <f>INDEX('JamesM-SESSION'!L$160:U$167, MATCH("*Squat*",'JamesM-SESSION'!$B$160:$B$167,0), MATCH("*4th*",'JamesM-SESSION'!K$7:T$7,0))</f>
        <v>15</v>
      </c>
      <c r="E108" s="131" t="e">
        <f>IF($A$104='JamesM-SESSION'!$A$160,INDEX('JamesM-SESSION'!$K$160:$T$167, MATCH("*Deadlift*",'JamesM-SESSION'!$B$160:$B$167,0), MATCH("*4th*",'JamesM-SESSION'!$K$7:$T$7,0)),"")</f>
        <v>#N/A</v>
      </c>
      <c r="F108" s="131" t="e">
        <f>INDEX('JamesM-SESSION'!$L$160:$U$167, MATCH("*Deadlift*",'JamesM-SESSION'!$B$160:$B$167,0), MATCH("*4th*",'JamesM-SESSION'!$K$7:$T$7,0))</f>
        <v>#N/A</v>
      </c>
      <c r="G108" s="131" t="e">
        <f>IF($A$104='JamesM-SESSION'!$A$160,INDEX('JamesM-SESSION'!$K$160:$T$167, MATCH("*Bench Press*",'JamesM-SESSION'!$B$160:$B$167,0), MATCH("*4th*",'JamesM-SESSION'!$K$7:$T$7,0)),"")</f>
        <v>#N/A</v>
      </c>
      <c r="H108" s="131" t="e">
        <f>INDEX('JamesM-SESSION'!$L$160:$U$167, MATCH("*Bench Press*",'JamesM-SESSION'!$B$160:$B$167,0), MATCH("*4th*",'JamesM-SESSION'!$K$7:$T$7,0))</f>
        <v>#N/A</v>
      </c>
      <c r="I108" s="132">
        <f>IF($A$104='JamesM-SESSION'!$A$160,INDEX('JamesM-SESSION'!$K$160:$T$167, MATCH("*Military*",'JamesM-SESSION'!$B$160:$B$167,0), MATCH("*4th*",'JamesM-SESSION'!$K$7:$T$7,0)),"")</f>
        <v>25</v>
      </c>
      <c r="J108" s="44">
        <f>INDEX('JamesM-SESSION'!$L$160:$U$167, MATCH("*Military*",'JamesM-SESSION'!$B$160:$B$167,0), MATCH("*4th*",'JamesM-SESSION'!$K$7:$T$7,0))</f>
        <v>12</v>
      </c>
      <c r="K108" s="131" t="e">
        <f>IF($A$104='JamesM-SESSION'!$A$160,INDEX('JamesM-SESSION'!$K$160:$T$167, MATCH("*Clean *",'JamesM-SESSION'!$B$160:$B$167,0), MATCH("*4th*",'JamesM-SESSION'!$K$7:$T$7,0)),"")</f>
        <v>#N/A</v>
      </c>
      <c r="L108" s="44" t="e">
        <f>INDEX('JamesM-SESSION'!$L$160:$U$167, MATCH("*Clean *",'JamesM-SESSION'!$B$160:$B$167,0), MATCH("*4th*",'JamesM-SESSION'!$K$7:$T$7,0))</f>
        <v>#N/A</v>
      </c>
      <c r="M108" s="131" t="e">
        <f>IF($A$104='JamesM-SESSION'!$A$160,INDEX('JamesM-SESSION'!$K$160:$T$167, MATCH("*Lat Pulldown*",'JamesM-SESSION'!$B$160:$B$167,0), MATCH("*4th*",'JamesM-SESSION'!$K$7:$T$7,0)),"")</f>
        <v>#N/A</v>
      </c>
      <c r="N108" s="44" t="e">
        <f>INDEX('JamesM-SESSION'!$L$160:$U$167, MATCH("*Lat Pulldown*",'JamesM-SESSION'!$B$160:$B$167,0), MATCH("*4th*",'JamesM-SESSION'!$K$7:$T$7,0))</f>
        <v>#N/A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>
        <f>IF($A$104='JamesM-SESSION'!$A$160,INDEX('JamesM-SESSION'!$K$160:$T$167, MATCH("*Squat*",'JamesM-SESSION'!$B$160:$B$167,0), MATCH("*5th*",'JamesM-SESSION'!$K$7:$T$7,0)),"")</f>
        <v>0</v>
      </c>
      <c r="D109" s="132">
        <f>INDEX('JamesM-SESSION'!L$160:U$167, MATCH("*Squat*",'JamesM-SESSION'!$B$160:$B$167,0), MATCH("*5th*",'JamesM-SESSION'!K$7:T$7,0))</f>
        <v>0</v>
      </c>
      <c r="E109" s="131" t="e">
        <f>IF($A$104='JamesM-SESSION'!$A$160,INDEX('JamesM-SESSION'!$K$160:$T$167, MATCH("*Deadlift*",'JamesM-SESSION'!$B$160:$B$167,0), MATCH("*5th*",'JamesM-SESSION'!$K$7:$T$7,0)),"")</f>
        <v>#N/A</v>
      </c>
      <c r="F109" s="131" t="e">
        <f>INDEX('JamesM-SESSION'!$L$160:$U$167, MATCH("*Deadlift*",'JamesM-SESSION'!$B$160:$B$167,0), MATCH("*5th*",'JamesM-SESSION'!$K$7:$T$7,0))</f>
        <v>#N/A</v>
      </c>
      <c r="G109" s="131" t="e">
        <f>IF($A$104='JamesM-SESSION'!$A$160,INDEX('JamesM-SESSION'!$K$160:$T$167, MATCH("*Bench Press*",'JamesM-SESSION'!$B$160:$B$167,0), MATCH("*5th*",'JamesM-SESSION'!$K$7:$T$7,0)),"")</f>
        <v>#N/A</v>
      </c>
      <c r="H109" s="131" t="e">
        <f>INDEX('JamesM-SESSION'!$L$160:$U$167, MATCH("*Bench Press*",'JamesM-SESSION'!$B$160:$B$167,0), MATCH("*5th*",'JamesM-SESSION'!$K$7:$T$7,0))</f>
        <v>#N/A</v>
      </c>
      <c r="I109" s="132">
        <f>IF($A$104='JamesM-SESSION'!$A$160,INDEX('JamesM-SESSION'!$K$160:$T$167, MATCH("*Military*",'JamesM-SESSION'!$B$160:$B$167,0), MATCH("*5th*",'JamesM-SESSION'!$K$7:$T$7,0)),"")</f>
        <v>0</v>
      </c>
      <c r="J109" s="44">
        <f>INDEX('JamesM-SESSION'!$L$160:$U$167, MATCH("*Military*",'JamesM-SESSION'!$B$160:$B$167,0), MATCH("*5th*",'JamesM-SESSION'!$K$7:$T$7,0))</f>
        <v>0</v>
      </c>
      <c r="K109" s="131" t="e">
        <f>IF($A$104='JamesM-SESSION'!$A$160,INDEX('JamesM-SESSION'!$K$160:$T$167, MATCH("*Clean *",'JamesM-SESSION'!$B$160:$B$167,0), MATCH("*5th*",'JamesM-SESSION'!$K$7:$T$7,0)),"")</f>
        <v>#N/A</v>
      </c>
      <c r="L109" s="44" t="e">
        <f>INDEX('JamesM-SESSION'!$L$160:$U$167, MATCH("*Clean *",'JamesM-SESSION'!$B$160:$B$167,0), MATCH("*5th*",'JamesM-SESSION'!$K$7:$T$7,0))</f>
        <v>#N/A</v>
      </c>
      <c r="M109" s="131" t="e">
        <f>IF($A$104='JamesM-SESSION'!$A$160,INDEX('JamesM-SESSION'!$K$160:$T$167, MATCH("*Lat Pulldown*",'JamesM-SESSION'!$B$160:$B$167,0), MATCH("*5th*",'JamesM-SESSION'!$K$7:$T$7,0)),"")</f>
        <v>#N/A</v>
      </c>
      <c r="N109" s="44" t="e">
        <f>INDEX('JamesM-SESSION'!$L$160:$U$167, MATCH("*Lat Pulldown*",'JamesM-SESSION'!$B$160:$B$167,0), MATCH("*5th*",'JamesM-SESSION'!$K$7:$T$7,0))</f>
        <v>#N/A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'JamesM-SESSION'!A169</f>
        <v>42268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>
        <f>MAX(G111:G115)</f>
        <v>40</v>
      </c>
      <c r="H110" s="116">
        <f t="array" ref="H110">MAX(IF(G111:G115=G110,H111:H115))</f>
        <v>12</v>
      </c>
      <c r="I110" s="116">
        <f>MAX(I111:I115)</f>
        <v>25</v>
      </c>
      <c r="J110" s="116">
        <f t="array" ref="J110">MAX(IF(I111:I115=I110,J111:J115))</f>
        <v>12</v>
      </c>
      <c r="K110" s="116" t="e">
        <f>MAX(K111:K115)</f>
        <v>#N/A</v>
      </c>
      <c r="L110" s="116" t="e">
        <f t="array" ref="L110">MAX(IF(K111:K115=K110,L111:L115))</f>
        <v>#N/A</v>
      </c>
      <c r="M110" s="116" t="e">
        <f>MAX(M111:M115)</f>
        <v>#N/A</v>
      </c>
      <c r="N110" s="117" t="e">
        <f t="array" ref="N110">MAX(IF(M111:M115=M110,N111:N115))</f>
        <v>#N/A</v>
      </c>
      <c r="O110" s="152" t="e">
        <f>IF($A$110='JamesM-SESSION'!$A$169,INDEX('JamesM-SESSION'!$K$169:$T$176, MATCH("*1k Row*",'JamesM-SESSION'!$B$169:$B$176,0), MATCH("*1st*",'JamesM-SESSION'!$K$7:$T$7,0)),"")</f>
        <v>#N/A</v>
      </c>
      <c r="P110" s="152" t="e">
        <f>IF($A$110='JamesM-SESSION'!$A$169,INDEX('JamesM-SESSION'!$K$169:$T$176, MATCH("*HIIT*",'JamesM-SESSION'!$B$169:$B$176,0), MATCH("*1st*",'JamesM-SESSION'!$K$7:$T$7,0)),"")</f>
        <v>#N/A</v>
      </c>
      <c r="Q110" s="119" t="e">
        <f>INDEX('JamesM-SESSION'!$L$169:$U$176, MATCH("*HIIT*",'JamesM-SESSION'!$B$169:$B$176,0), MATCH("*1st*",'JamesM-SESSION'!$K$7:$T$7,0))</f>
        <v>#N/A</v>
      </c>
      <c r="R110" s="119">
        <f>'JamesM-SESSION'!U169</f>
        <v>0</v>
      </c>
      <c r="S110" s="116"/>
      <c r="T110" s="116"/>
      <c r="U110" s="120">
        <f>'JamesM-SESSION'!A179</f>
        <v>0</v>
      </c>
      <c r="V110" s="120">
        <f>'JamesM-SESSION'!A180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IF($A$110='JamesM-SESSION'!$A$169,INDEX('JamesM-SESSION'!$K$169:$T$176, MATCH("*Squat*",'JamesM-SESSION'!$B$169:$B$176,0), MATCH("*1st*",'JamesM-SESSION'!$K$7:$T$7,0)),"")</f>
        <v>#N/A</v>
      </c>
      <c r="D111" s="132" t="e">
        <f>INDEX('JamesM-SESSION'!L$169:U$176, MATCH("*Squat*",'JamesM-SESSION'!$B$169:$B$176,0), MATCH("*1st*",'JamesM-SESSION'!K$7:T$7,0))</f>
        <v>#N/A</v>
      </c>
      <c r="E111" s="131" t="e">
        <f>IF($A$110='JamesM-SESSION'!$A$169,INDEX('JamesM-SESSION'!$K$169:$T$176, MATCH("*Deadlift*",'JamesM-SESSION'!$B$169:$B$176,0), MATCH("*1st*",'JamesM-SESSION'!$K$7:$T$7,0)),"")</f>
        <v>#N/A</v>
      </c>
      <c r="F111" s="131" t="e">
        <f>INDEX('JamesM-SESSION'!$L$169:$U$176, MATCH("*Deadlift*",'JamesM-SESSION'!$B$169:$B$176,0), MATCH("*1st*",'JamesM-SESSION'!$K$7:$T$7,0))</f>
        <v>#N/A</v>
      </c>
      <c r="G111" s="131">
        <f>IF($A$110='JamesM-SESSION'!$A$169,INDEX('JamesM-SESSION'!$K$169:$T$176, MATCH("*Bench Press*",'JamesM-SESSION'!$B$169:$B$176,0), MATCH("*1st*",'JamesM-SESSION'!$K$7:$T$7,0)),"")</f>
        <v>40</v>
      </c>
      <c r="H111" s="131">
        <f>INDEX('JamesM-SESSION'!$L$169:$U$176, MATCH("*Bench Press*",'JamesM-SESSION'!$B$169:$B$176,0), MATCH("*1st*",'JamesM-SESSION'!$K$7:$T$7,0))</f>
        <v>12</v>
      </c>
      <c r="I111" s="132">
        <f>IF($A$110='JamesM-SESSION'!$A$169,INDEX('JamesM-SESSION'!$K$169:$T$176, MATCH("*Military*",'JamesM-SESSION'!$B$169:$B$176,0), MATCH("*1st*",'JamesM-SESSION'!$K$7:$T$7,0)),"")</f>
        <v>25</v>
      </c>
      <c r="J111" s="48">
        <f>INDEX('JamesM-SESSION'!$L$169:$U$176, MATCH("*Military*",'JamesM-SESSION'!$B$169:$B$176,0), MATCH("*1st*",'JamesM-SESSION'!$K$7:$T$7,0))</f>
        <v>12</v>
      </c>
      <c r="K111" s="131" t="e">
        <f>IF($A$110='JamesM-SESSION'!$A$169,INDEX('JamesM-SESSION'!$K$169:$T$176, MATCH("*Clean *",'JamesM-SESSION'!$B$169:$B$176,0), MATCH("*1st*",'JamesM-SESSION'!$K$7:$T$7,0)),"")</f>
        <v>#N/A</v>
      </c>
      <c r="L111" s="48" t="e">
        <f>INDEX('JamesM-SESSION'!$L$169:$U$176, MATCH("*Clean *",'JamesM-SESSION'!$B$169:$B$176,0), MATCH("*1st*",'JamesM-SESSION'!$K$7:$T$7,0))</f>
        <v>#N/A</v>
      </c>
      <c r="M111" s="131" t="e">
        <f>IF($A$110='JamesM-SESSION'!$A$169,INDEX('JamesM-SESSION'!$K$169:$T$176, MATCH("*Lat Pulldown*",'JamesM-SESSION'!$B$169:$B$176,0), MATCH("*1st*",'JamesM-SESSION'!$K$7:$T$7,0)),"")</f>
        <v>#N/A</v>
      </c>
      <c r="N111" s="48" t="e">
        <f>INDEX('JamesM-SESSION'!$L$169:$U$176, MATCH("*Lat Pulldown*",'JamesM-SESSION'!$B$169:$B$176,0), MATCH("*1st*",'JamesM-SESSION'!$K$7:$T$7,0))</f>
        <v>#N/A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IF($A$110='JamesM-SESSION'!$A$169,INDEX('JamesM-SESSION'!$K$169:$T$176, MATCH("*Squat*",'JamesM-SESSION'!$B$169:$B$176,0), MATCH("*2nd*",'JamesM-SESSION'!$K$7:$T$7,0)),"")</f>
        <v>#N/A</v>
      </c>
      <c r="D112" s="132" t="e">
        <f>INDEX('JamesM-SESSION'!L$169:U$176, MATCH("*Squat*",'JamesM-SESSION'!$B$169:$B$176,0), MATCH("*2nd*",'JamesM-SESSION'!K$7:T$7,0))</f>
        <v>#N/A</v>
      </c>
      <c r="E112" s="131" t="e">
        <f>IF($A$110='JamesM-SESSION'!$A$169,INDEX('JamesM-SESSION'!$K$169:$T$176, MATCH("*Deadlift*",'JamesM-SESSION'!$B$169:$B$176,0), MATCH("*2ND*",'JamesM-SESSION'!$K$7:$T$7,0)),"")</f>
        <v>#N/A</v>
      </c>
      <c r="F112" s="131" t="e">
        <f>INDEX('JamesM-SESSION'!$L$169:$U$176, MATCH("*Deadlift*",'JamesM-SESSION'!$B$169:$B$176,0), MATCH("*2nd*",'JamesM-SESSION'!$K$7:$T$7,0))</f>
        <v>#N/A</v>
      </c>
      <c r="G112" s="131">
        <f>IF($A$110='JamesM-SESSION'!$A$169,INDEX('JamesM-SESSION'!$K$169:$T$176, MATCH("*Bench Press*",'JamesM-SESSION'!$B$169:$B$176,0), MATCH("*2ND*",'JamesM-SESSION'!$K$7:$T$7,0)),"")</f>
        <v>40</v>
      </c>
      <c r="H112" s="131">
        <f>INDEX('JamesM-SESSION'!$L$169:$U$176, MATCH("*Bench Press*",'JamesM-SESSION'!$B$169:$B$176,0), MATCH("*2nd*",'JamesM-SESSION'!$K$7:$T$7,0))</f>
        <v>12</v>
      </c>
      <c r="I112" s="132">
        <f>IF($A$110='JamesM-SESSION'!$A$169,INDEX('JamesM-SESSION'!$K$169:$T$176, MATCH("*Military*",'JamesM-SESSION'!$B$169:$B$176,0), MATCH("*2ND*",'JamesM-SESSION'!$K$7:$T$7,0)),"")</f>
        <v>25</v>
      </c>
      <c r="J112" s="44">
        <f>INDEX('JamesM-SESSION'!$L$169:$U$176, MATCH("*Military*",'JamesM-SESSION'!$B$169:$B$176,0), MATCH("*2nd*",'JamesM-SESSION'!$K$7:$T$7,0))</f>
        <v>12</v>
      </c>
      <c r="K112" s="131" t="e">
        <f>IF($A$110='JamesM-SESSION'!$A$169,INDEX('JamesM-SESSION'!$K$169:$T$176, MATCH("*Clean *",'JamesM-SESSION'!$B$169:$B$176,0), MATCH("*2ND*",'JamesM-SESSION'!$K$7:$T$7,0)),"")</f>
        <v>#N/A</v>
      </c>
      <c r="L112" s="44" t="e">
        <f>INDEX('JamesM-SESSION'!$L$169:$U$176, MATCH("*Clean *",'JamesM-SESSION'!$B$169:$B$176,0), MATCH("*2nd*",'JamesM-SESSION'!$K$7:$T$7,0))</f>
        <v>#N/A</v>
      </c>
      <c r="M112" s="131" t="e">
        <f>IF($A$110='JamesM-SESSION'!$A$169,INDEX('JamesM-SESSION'!$K$169:$T$176, MATCH("*Lat Pulldown*",'JamesM-SESSION'!$B$169:$B$176,0), MATCH("*2ND*",'JamesM-SESSION'!$K$7:$T$7,0)),"")</f>
        <v>#N/A</v>
      </c>
      <c r="N112" s="44" t="e">
        <f>INDEX('JamesM-SESSION'!$L$169:$U$176, MATCH("*Lat Pulldown*",'JamesM-SESSION'!$B$169:$B$176,0), MATCH("*2nd*",'JamesM-SESSION'!$K$7:$T$7,0))</f>
        <v>#N/A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IF($A$110='JamesM-SESSION'!$A$169,INDEX('JamesM-SESSION'!$K$169:$T$176, MATCH("*Squat*",'JamesM-SESSION'!$B$169:$B$176,0), MATCH("*3rd*",'JamesM-SESSION'!$K$7:$T$7,0)),"")</f>
        <v>#N/A</v>
      </c>
      <c r="D113" s="132" t="e">
        <f>INDEX('JamesM-SESSION'!L$169:U$176, MATCH("*Squat*",'JamesM-SESSION'!$B$169:$B$176,0), MATCH("*3rd*",'JamesM-SESSION'!K$7:T$7,0))</f>
        <v>#N/A</v>
      </c>
      <c r="E113" s="131" t="e">
        <f>IF($A$110='JamesM-SESSION'!$A$169,INDEX('JamesM-SESSION'!$K$169:$T$176, MATCH("*Deadlift*",'JamesM-SESSION'!$B$169:$B$176,0), MATCH("*3rd*",'JamesM-SESSION'!$K$7:$T$7,0)),"")</f>
        <v>#N/A</v>
      </c>
      <c r="F113" s="131" t="e">
        <f>INDEX('JamesM-SESSION'!$L$169:$U$176, MATCH("*Deadlift*",'JamesM-SESSION'!$B$169:$B$176,0), MATCH("*3rd*",'JamesM-SESSION'!$K$7:$T$7,0))</f>
        <v>#N/A</v>
      </c>
      <c r="G113" s="131">
        <f>IF($A$110='JamesM-SESSION'!$A$169,INDEX('JamesM-SESSION'!$K$169:$T$176, MATCH("*Bench Press*",'JamesM-SESSION'!$B$169:$B$176,0), MATCH("*3rd*",'JamesM-SESSION'!$K$7:$T$7,0)),"")</f>
        <v>40</v>
      </c>
      <c r="H113" s="131">
        <f>INDEX('JamesM-SESSION'!$L$169:$U$176, MATCH("*Bench Press*",'JamesM-SESSION'!$B$169:$B$176,0), MATCH("*3rd*",'JamesM-SESSION'!$K$7:$T$7,0))</f>
        <v>12</v>
      </c>
      <c r="I113" s="132">
        <f>IF($A$110='JamesM-SESSION'!$A$169,INDEX('JamesM-SESSION'!$K$169:$T$176, MATCH("*Military*",'JamesM-SESSION'!$B$169:$B$176,0), MATCH("*3rd*",'JamesM-SESSION'!$K$7:$T$7,0)),"")</f>
        <v>25</v>
      </c>
      <c r="J113" s="44">
        <f>INDEX('JamesM-SESSION'!$L$169:$U$176, MATCH("*Military*",'JamesM-SESSION'!$B$169:$B$176,0), MATCH("*3rd*",'JamesM-SESSION'!$K$7:$T$7,0))</f>
        <v>12</v>
      </c>
      <c r="K113" s="131" t="e">
        <f>IF($A$110='JamesM-SESSION'!$A$169,INDEX('JamesM-SESSION'!$K$169:$T$176, MATCH("*Clean *",'JamesM-SESSION'!$B$169:$B$176,0), MATCH("*3rd*",'JamesM-SESSION'!$K$7:$T$7,0)),"")</f>
        <v>#N/A</v>
      </c>
      <c r="L113" s="44" t="e">
        <f>INDEX('JamesM-SESSION'!$L$169:$U$176, MATCH("*Clean *",'JamesM-SESSION'!$B$169:$B$176,0), MATCH("*3rd*",'JamesM-SESSION'!$K$7:$T$7,0))</f>
        <v>#N/A</v>
      </c>
      <c r="M113" s="131" t="e">
        <f>IF($A$110='JamesM-SESSION'!$A$169,INDEX('JamesM-SESSION'!$K$169:$T$176, MATCH("*Lat Pulldown*",'JamesM-SESSION'!$B$169:$B$176,0), MATCH("*3rd*",'JamesM-SESSION'!$K$7:$T$7,0)),"")</f>
        <v>#N/A</v>
      </c>
      <c r="N113" s="44" t="e">
        <f>INDEX('JamesM-SESSION'!$L$169:$U$176, MATCH("*Lat Pulldown*",'JamesM-SESSION'!$B$169:$B$176,0), MATCH("*3rd*",'JamesM-SESSION'!$K$7:$T$7,0))</f>
        <v>#N/A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IF($A$110='JamesM-SESSION'!$A$169,INDEX('JamesM-SESSION'!$K$169:$T$176, MATCH("*Squat*",'JamesM-SESSION'!$B$169:$B$176,0), MATCH("*4th*",'JamesM-SESSION'!$K$7:$T$7,0)),"")</f>
        <v>#N/A</v>
      </c>
      <c r="D114" s="132" t="e">
        <f>INDEX('JamesM-SESSION'!L$169:U$176, MATCH("*Squat*",'JamesM-SESSION'!$B$169:$B$176,0), MATCH("*4th*",'JamesM-SESSION'!K$7:T$7,0))</f>
        <v>#N/A</v>
      </c>
      <c r="E114" s="131" t="e">
        <f>IF($A$110='JamesM-SESSION'!$A$169,INDEX('JamesM-SESSION'!$K$169:$T$176, MATCH("*Deadlift*",'JamesM-SESSION'!$B$169:$B$176,0), MATCH("*4th*",'JamesM-SESSION'!$K$7:$T$7,0)),"")</f>
        <v>#N/A</v>
      </c>
      <c r="F114" s="131" t="e">
        <f>INDEX('JamesM-SESSION'!$L$169:$U$176, MATCH("*Deadlift*",'JamesM-SESSION'!$B$169:$B$176,0), MATCH("*4th*",'JamesM-SESSION'!$K$7:$T$7,0))</f>
        <v>#N/A</v>
      </c>
      <c r="G114" s="131">
        <f>IF($A$110='JamesM-SESSION'!$A$169,INDEX('JamesM-SESSION'!$K$169:$T$176, MATCH("*Bench Press*",'JamesM-SESSION'!$B$169:$B$176,0), MATCH("*4th*",'JamesM-SESSION'!$K$7:$T$7,0)),"")</f>
        <v>40</v>
      </c>
      <c r="H114" s="131">
        <f>INDEX('JamesM-SESSION'!$L$169:$U$176, MATCH("*Bench Press*",'JamesM-SESSION'!$B$169:$B$176,0), MATCH("*4th*",'JamesM-SESSION'!$K$7:$T$7,0))</f>
        <v>12</v>
      </c>
      <c r="I114" s="132">
        <f>IF($A$110='JamesM-SESSION'!$A$169,INDEX('JamesM-SESSION'!$K$169:$T$176, MATCH("*Military*",'JamesM-SESSION'!$B$169:$B$176,0), MATCH("*4th*",'JamesM-SESSION'!$K$7:$T$7,0)),"")</f>
        <v>25</v>
      </c>
      <c r="J114" s="44">
        <f>INDEX('JamesM-SESSION'!$L$169:$U$176, MATCH("*Military*",'JamesM-SESSION'!$B$169:$B$176,0), MATCH("*4th*",'JamesM-SESSION'!$K$7:$T$7,0))</f>
        <v>12</v>
      </c>
      <c r="K114" s="131" t="e">
        <f>IF($A$110='JamesM-SESSION'!$A$169,INDEX('JamesM-SESSION'!$K$169:$T$176, MATCH("*Clean *",'JamesM-SESSION'!$B$169:$B$176,0), MATCH("*4th*",'JamesM-SESSION'!$K$7:$T$7,0)),"")</f>
        <v>#N/A</v>
      </c>
      <c r="L114" s="44" t="e">
        <f>INDEX('JamesM-SESSION'!$L$169:$U$176, MATCH("*Clean *",'JamesM-SESSION'!$B$169:$B$176,0), MATCH("*4th*",'JamesM-SESSION'!$K$7:$T$7,0))</f>
        <v>#N/A</v>
      </c>
      <c r="M114" s="131" t="e">
        <f>IF($A$110='JamesM-SESSION'!$A$169,INDEX('JamesM-SESSION'!$K$169:$T$176, MATCH("*Lat Pulldown*",'JamesM-SESSION'!$B$169:$B$176,0), MATCH("*4th*",'JamesM-SESSION'!$K$7:$T$7,0)),"")</f>
        <v>#N/A</v>
      </c>
      <c r="N114" s="44" t="e">
        <f>INDEX('JamesM-SESSION'!$L$169:$U$176, MATCH("*Lat Pulldown*",'JamesM-SESSION'!$B$169:$B$176,0), MATCH("*4th*",'JamesM-SESSION'!$K$7:$T$7,0))</f>
        <v>#N/A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IF($A$110='JamesM-SESSION'!$A$169,INDEX('JamesM-SESSION'!$K$169:$T$176, MATCH("*Squat*",'JamesM-SESSION'!$B$169:$B$176,0), MATCH("*5th*",'JamesM-SESSION'!$K$7:$T$7,0)),"")</f>
        <v>#N/A</v>
      </c>
      <c r="D115" s="132" t="e">
        <f>INDEX('JamesM-SESSION'!L$169:U$176, MATCH("*Squat*",'JamesM-SESSION'!$B$169:$B$176,0), MATCH("*5th*",'JamesM-SESSION'!K$7:T$7,0))</f>
        <v>#N/A</v>
      </c>
      <c r="E115" s="131" t="e">
        <f>IF($A$110='JamesM-SESSION'!$A$169,INDEX('JamesM-SESSION'!$K$169:$T$176, MATCH("*Deadlift*",'JamesM-SESSION'!$B$169:$B$176,0), MATCH("*5th*",'JamesM-SESSION'!$K$7:$T$7,0)),"")</f>
        <v>#N/A</v>
      </c>
      <c r="F115" s="131" t="e">
        <f>INDEX('JamesM-SESSION'!$L$169:$U$176, MATCH("*Deadlift*",'JamesM-SESSION'!$B$169:$B$176,0), MATCH("*5th*",'JamesM-SESSION'!$K$7:$T$7,0))</f>
        <v>#N/A</v>
      </c>
      <c r="G115" s="131">
        <f>IF($A$110='JamesM-SESSION'!$A$169,INDEX('JamesM-SESSION'!$K$169:$T$176, MATCH("*Bench Press*",'JamesM-SESSION'!$B$169:$B$176,0), MATCH("*5th*",'JamesM-SESSION'!$K$7:$T$7,0)),"")</f>
        <v>0</v>
      </c>
      <c r="H115" s="131">
        <f>INDEX('JamesM-SESSION'!$L$169:$U$176, MATCH("*Bench Press*",'JamesM-SESSION'!$B$169:$B$176,0), MATCH("*5th*",'JamesM-SESSION'!$K$7:$T$7,0))</f>
        <v>0</v>
      </c>
      <c r="I115" s="132">
        <f>IF($A$110='JamesM-SESSION'!$A$169,INDEX('JamesM-SESSION'!$K$169:$T$176, MATCH("*Military*",'JamesM-SESSION'!$B$169:$B$176,0), MATCH("*5th*",'JamesM-SESSION'!$K$7:$T$7,0)),"")</f>
        <v>0</v>
      </c>
      <c r="J115" s="44">
        <f>INDEX('JamesM-SESSION'!$L$169:$U$176, MATCH("*Military*",'JamesM-SESSION'!$B$169:$B$176,0), MATCH("*5th*",'JamesM-SESSION'!$K$7:$T$7,0))</f>
        <v>0</v>
      </c>
      <c r="K115" s="131" t="e">
        <f>IF($A$110='JamesM-SESSION'!$A$169,INDEX('JamesM-SESSION'!$K$169:$T$176, MATCH("*Clean *",'JamesM-SESSION'!$B$169:$B$176,0), MATCH("*5th*",'JamesM-SESSION'!$K$7:$T$7,0)),"")</f>
        <v>#N/A</v>
      </c>
      <c r="L115" s="44" t="e">
        <f>INDEX('JamesM-SESSION'!$L$169:$U$176, MATCH("*Clean *",'JamesM-SESSION'!$B$169:$B$176,0), MATCH("*5th*",'JamesM-SESSION'!$K$7:$T$7,0))</f>
        <v>#N/A</v>
      </c>
      <c r="M115" s="131" t="e">
        <f>IF($A$110='JamesM-SESSION'!$A$169,INDEX('JamesM-SESSION'!$K$169:$T$176, MATCH("*Lat Pulldown*",'JamesM-SESSION'!$B$169:$B$176,0), MATCH("*5th*",'JamesM-SESSION'!$K$7:$T$7,0)),"")</f>
        <v>#N/A</v>
      </c>
      <c r="N115" s="44" t="e">
        <f>INDEX('JamesM-SESSION'!$L$169:$U$176, MATCH("*Lat Pulldown*",'JamesM-SESSION'!$B$169:$B$176,0), MATCH("*5th*",'JamesM-SESSION'!$K$7:$T$7,0))</f>
        <v>#N/A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'JamesM-SESSION'!A178</f>
        <v>42269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>
        <f>MAX(E117:E121)</f>
        <v>80</v>
      </c>
      <c r="F116" s="116">
        <f t="array" ref="F116">MAX(IF(E117:E121=E116,F117:F121))</f>
        <v>10</v>
      </c>
      <c r="G116" s="116" t="e">
        <f>MAX(G117:G121)</f>
        <v>#N/A</v>
      </c>
      <c r="H116" s="116" t="e">
        <f t="array" ref="H116">MAX(IF(G117:G121=G116,H117:H121))</f>
        <v>#N/A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52" t="e">
        <f>IF($A$116='JamesM-SESSION'!$A$178,INDEX('JamesM-SESSION'!$K$178:$T$185, MATCH("*1k Row*",'JamesM-SESSION'!$B$178:$B$185,0), MATCH("*1st*",'JamesM-SESSION'!$K$7:$T$7,0)),"")</f>
        <v>#N/A</v>
      </c>
      <c r="P116" s="152" t="e">
        <f>IF($A$116='JamesM-SESSION'!$A$178,INDEX('JamesM-SESSION'!$K$178:$T$185, MATCH("*HIIT*",'JamesM-SESSION'!$B$178:$B$185,0), MATCH("*1st*",'JamesM-SESSION'!$K$7:$T$7,0)),"")</f>
        <v>#N/A</v>
      </c>
      <c r="Q116" s="119" t="e">
        <f>INDEX('JamesM-SESSION'!$L$178:$U$185, MATCH("*HIIT*",'JamesM-SESSION'!$B$178:$B$185,0), MATCH("*1st*",'JamesM-SESSION'!$K$7:$T$7,0))</f>
        <v>#N/A</v>
      </c>
      <c r="R116" s="119">
        <f>'JamesM-SESSION'!U178</f>
        <v>0</v>
      </c>
      <c r="S116" s="116"/>
      <c r="T116" s="116"/>
      <c r="U116" s="120">
        <f>'JamesM-SESSION'!A188</f>
        <v>0</v>
      </c>
      <c r="V116" s="120">
        <f>'JamesM-SESSION'!A189</f>
        <v>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IF($A$116='JamesM-SESSION'!$A$178,INDEX('JamesM-SESSION'!$K$178:$T$185, MATCH("*Squat*",'JamesM-SESSION'!$B$178:$B$185,0), MATCH("*1st*",'JamesM-SESSION'!$K$7:$T$7,0)),"")</f>
        <v>#N/A</v>
      </c>
      <c r="D117" s="132" t="e">
        <f>INDEX('JamesM-SESSION'!L$178:U$185, MATCH("*Squat*",'JamesM-SESSION'!$B$178:$B$185,0), MATCH("*1st*",'JamesM-SESSION'!K$7:T$7,0))</f>
        <v>#N/A</v>
      </c>
      <c r="E117" s="131">
        <f>IF($A$116='JamesM-SESSION'!$A$178,INDEX('JamesM-SESSION'!$K$178:$T$185, MATCH("*Deadlift*",'JamesM-SESSION'!$B$178:$B$185,0), MATCH("*1st*",'JamesM-SESSION'!$K$7:$T$7,0)),"")</f>
        <v>40</v>
      </c>
      <c r="F117" s="131">
        <f>INDEX('JamesM-SESSION'!$L$178:$U$185, MATCH("*Deadlift*",'JamesM-SESSION'!$B$178:$B$185,0), MATCH("*1st*",'JamesM-SESSION'!$K$7:$T$7,0))</f>
        <v>15</v>
      </c>
      <c r="G117" s="131" t="e">
        <f>IF($A$116='JamesM-SESSION'!$A$178,INDEX('JamesM-SESSION'!$K$178:$T$185, MATCH("*Bench Press*",'JamesM-SESSION'!$B$178:$B$185,0), MATCH("*1st*",'JamesM-SESSION'!$K$7:$T$7,0)),"")</f>
        <v>#N/A</v>
      </c>
      <c r="H117" s="131" t="e">
        <f>INDEX('JamesM-SESSION'!$L$178:$U$185, MATCH("*Bench Press*",'JamesM-SESSION'!$B$178:$B$185,0), MATCH("*1st*",'JamesM-SESSION'!$K$7:$T$7,0))</f>
        <v>#N/A</v>
      </c>
      <c r="I117" s="132" t="e">
        <f>IF($A$116='JamesM-SESSION'!$A$178,INDEX('JamesM-SESSION'!$K$178:$T$185, MATCH("*Military*",'JamesM-SESSION'!$B$178:$B$185,0), MATCH("*1st*",'JamesM-SESSION'!$K$7:$T$7,0)),"")</f>
        <v>#N/A</v>
      </c>
      <c r="J117" s="48" t="e">
        <f>INDEX('JamesM-SESSION'!$L$178:$U$185, MATCH("*Military*",'JamesM-SESSION'!$B$178:$B$185,0), MATCH("*1st*",'JamesM-SESSION'!$K$7:$T$7,0))</f>
        <v>#N/A</v>
      </c>
      <c r="K117" s="131" t="e">
        <f>IF($A$116='JamesM-SESSION'!$A$178,INDEX('JamesM-SESSION'!$K$178:$T$185, MATCH("*Clean *",'JamesM-SESSION'!$B$178:$B$185,0), MATCH("*1st*",'JamesM-SESSION'!$K$7:$T$7,0)),"")</f>
        <v>#N/A</v>
      </c>
      <c r="L117" s="48" t="e">
        <f>INDEX('JamesM-SESSION'!$L$178:$U$185, MATCH("*Clean *",'JamesM-SESSION'!$B$178:$B$185,0), MATCH("*1st*",'JamesM-SESSION'!$K$7:$T$7,0))</f>
        <v>#N/A</v>
      </c>
      <c r="M117" s="131" t="e">
        <f>IF($A$116='JamesM-SESSION'!$A$178,INDEX('JamesM-SESSION'!$K$178:$T$185, MATCH("*Lat Pulldown*",'JamesM-SESSION'!$B$178:$B$185,0), MATCH("*1st*",'JamesM-SESSION'!$K$7:$T$7,0)),"")</f>
        <v>#N/A</v>
      </c>
      <c r="N117" s="48" t="e">
        <f>INDEX('JamesM-SESSION'!$L$178:$U$185, MATCH("*Lat Pulldown*",'JamesM-SESSION'!$B$178:$B$185,0), MATCH("*1st*",'JamesM-SESSION'!$K$7:$T$7,0))</f>
        <v>#N/A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IF($A$116='JamesM-SESSION'!$A$178,INDEX('JamesM-SESSION'!$K$178:$T$185, MATCH("*Squat*",'JamesM-SESSION'!$B$178:$B$185,0), MATCH("*2nd*",'JamesM-SESSION'!$K$7:$T$7,0)),"")</f>
        <v>#N/A</v>
      </c>
      <c r="D118" s="132" t="e">
        <f>INDEX('JamesM-SESSION'!L$178:U$185, MATCH("*Squat*",'JamesM-SESSION'!$B$178:$B$185,0), MATCH("*2nd*",'JamesM-SESSION'!K$7:T$7,0))</f>
        <v>#N/A</v>
      </c>
      <c r="E118" s="131">
        <f>IF($A$116='JamesM-SESSION'!$A$178,INDEX('JamesM-SESSION'!$K$178:$T$185, MATCH("*Deadlift*",'JamesM-SESSION'!$B$178:$B$185,0), MATCH("*2ND*",'JamesM-SESSION'!$K$7:$T$7,0)),"")</f>
        <v>60</v>
      </c>
      <c r="F118" s="131">
        <f>INDEX('JamesM-SESSION'!$L$178:$U$185, MATCH("*Deadlift*",'JamesM-SESSION'!$B$178:$B$185,0), MATCH("*2nd*",'JamesM-SESSION'!$K$7:$T$7,0))</f>
        <v>15</v>
      </c>
      <c r="G118" s="131" t="e">
        <f>IF($A$116='JamesM-SESSION'!$A$178,INDEX('JamesM-SESSION'!$K$178:$T$185, MATCH("*Bench Press*",'JamesM-SESSION'!$B$178:$B$185,0), MATCH("*2ND*",'JamesM-SESSION'!$K$7:$T$7,0)),"")</f>
        <v>#N/A</v>
      </c>
      <c r="H118" s="131" t="e">
        <f>INDEX('JamesM-SESSION'!$L$178:$U$185, MATCH("*Bench Press*",'JamesM-SESSION'!$B$178:$B$185,0), MATCH("*2nd*",'JamesM-SESSION'!$K$7:$T$7,0))</f>
        <v>#N/A</v>
      </c>
      <c r="I118" s="132" t="e">
        <f>IF($A$116='JamesM-SESSION'!$A$178,INDEX('JamesM-SESSION'!$K$178:$T$185, MATCH("*Military*",'JamesM-SESSION'!$B$178:$B$185,0), MATCH("*2ND*",'JamesM-SESSION'!$K$7:$T$7,0)),"")</f>
        <v>#N/A</v>
      </c>
      <c r="J118" s="44" t="e">
        <f>INDEX('JamesM-SESSION'!$L$178:$U$185, MATCH("*Military*",'JamesM-SESSION'!$B$178:$B$185,0), MATCH("*2nd*",'JamesM-SESSION'!$K$7:$T$7,0))</f>
        <v>#N/A</v>
      </c>
      <c r="K118" s="131" t="e">
        <f>IF($A$116='JamesM-SESSION'!$A$178,INDEX('JamesM-SESSION'!$K$178:$T$185, MATCH("*Clean *",'JamesM-SESSION'!$B$178:$B$185,0), MATCH("*2ND*",'JamesM-SESSION'!$K$7:$T$7,0)),"")</f>
        <v>#N/A</v>
      </c>
      <c r="L118" s="44" t="e">
        <f>INDEX('JamesM-SESSION'!$L$178:$U$185, MATCH("*Clean *",'JamesM-SESSION'!$B$178:$B$185,0), MATCH("*2nd*",'JamesM-SESSION'!$K$7:$T$7,0))</f>
        <v>#N/A</v>
      </c>
      <c r="M118" s="131" t="e">
        <f>IF($A$116='JamesM-SESSION'!$A$178,INDEX('JamesM-SESSION'!$K$178:$T$185, MATCH("*Lat Pulldown*",'JamesM-SESSION'!$B$178:$B$185,0), MATCH("*2ND*",'JamesM-SESSION'!$K$7:$T$7,0)),"")</f>
        <v>#N/A</v>
      </c>
      <c r="N118" s="44" t="e">
        <f>INDEX('JamesM-SESSION'!$L$178:$U$185, MATCH("*Lat Pulldown*",'JamesM-SESSION'!$B$178:$B$185,0), MATCH("*2nd*",'JamesM-SESSION'!$K$7:$T$7,0))</f>
        <v>#N/A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IF($A$116='JamesM-SESSION'!$A$178,INDEX('JamesM-SESSION'!$K$178:$T$185, MATCH("*Squat*",'JamesM-SESSION'!$B$178:$B$185,0), MATCH("*3rd*",'JamesM-SESSION'!$K$7:$T$7,0)),"")</f>
        <v>#N/A</v>
      </c>
      <c r="D119" s="132" t="e">
        <f>INDEX('JamesM-SESSION'!L$178:U$185, MATCH("*Squat*",'JamesM-SESSION'!$B$178:$B$185,0), MATCH("*3rd*",'JamesM-SESSION'!K$7:T$7,0))</f>
        <v>#N/A</v>
      </c>
      <c r="E119" s="131">
        <f>IF($A$116='JamesM-SESSION'!$A$178,INDEX('JamesM-SESSION'!$K$178:$T$185, MATCH("*Deadlift*",'JamesM-SESSION'!$B$178:$B$185,0), MATCH("*3rd*",'JamesM-SESSION'!$K$7:$T$7,0)),"")</f>
        <v>80</v>
      </c>
      <c r="F119" s="131">
        <f>INDEX('JamesM-SESSION'!$L$178:$U$185, MATCH("*Deadlift*",'JamesM-SESSION'!$B$178:$B$185,0), MATCH("*3rd*",'JamesM-SESSION'!$K$7:$T$7,0))</f>
        <v>8</v>
      </c>
      <c r="G119" s="131" t="e">
        <f>IF($A$116='JamesM-SESSION'!$A$178,INDEX('JamesM-SESSION'!$K$178:$T$185, MATCH("*Bench Press*",'JamesM-SESSION'!$B$178:$B$185,0), MATCH("*3rd*",'JamesM-SESSION'!$K$7:$T$7,0)),"")</f>
        <v>#N/A</v>
      </c>
      <c r="H119" s="131" t="e">
        <f>INDEX('JamesM-SESSION'!$L$178:$U$185, MATCH("*Bench Press*",'JamesM-SESSION'!$B$178:$B$185,0), MATCH("*3rd*",'JamesM-SESSION'!$K$7:$T$7,0))</f>
        <v>#N/A</v>
      </c>
      <c r="I119" s="132" t="e">
        <f>IF($A$116='JamesM-SESSION'!$A$178,INDEX('JamesM-SESSION'!$K$178:$T$185, MATCH("*Military*",'JamesM-SESSION'!$B$178:$B$185,0), MATCH("*3rd*",'JamesM-SESSION'!$K$7:$T$7,0)),"")</f>
        <v>#N/A</v>
      </c>
      <c r="J119" s="44" t="e">
        <f>INDEX('JamesM-SESSION'!$L$178:$U$185, MATCH("*Military*",'JamesM-SESSION'!$B$178:$B$185,0), MATCH("*3rd*",'JamesM-SESSION'!$K$7:$T$7,0))</f>
        <v>#N/A</v>
      </c>
      <c r="K119" s="131" t="e">
        <f>IF($A$116='JamesM-SESSION'!$A$178,INDEX('JamesM-SESSION'!$K$178:$T$185, MATCH("*Clean *",'JamesM-SESSION'!$B$178:$B$185,0), MATCH("*3rd*",'JamesM-SESSION'!$K$7:$T$7,0)),"")</f>
        <v>#N/A</v>
      </c>
      <c r="L119" s="44" t="e">
        <f>INDEX('JamesM-SESSION'!$L$178:$U$185, MATCH("*Clean *",'JamesM-SESSION'!$B$178:$B$185,0), MATCH("*3rd*",'JamesM-SESSION'!$K$7:$T$7,0))</f>
        <v>#N/A</v>
      </c>
      <c r="M119" s="131" t="e">
        <f>IF($A$116='JamesM-SESSION'!$A$178,INDEX('JamesM-SESSION'!$K$178:$T$185, MATCH("*Lat Pulldown*",'JamesM-SESSION'!$B$178:$B$185,0), MATCH("*3rd*",'JamesM-SESSION'!$K$7:$T$7,0)),"")</f>
        <v>#N/A</v>
      </c>
      <c r="N119" s="44" t="e">
        <f>INDEX('JamesM-SESSION'!$L$178:$U$185, MATCH("*Lat Pulldown*",'JamesM-SESSION'!$B$178:$B$185,0), MATCH("*3rd*",'JamesM-SESSION'!$K$7:$T$7,0))</f>
        <v>#N/A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IF($A$116='JamesM-SESSION'!$A$178,INDEX('JamesM-SESSION'!$K$178:$T$185, MATCH("*Squat*",'JamesM-SESSION'!$B$178:$B$185,0), MATCH("*4th*",'JamesM-SESSION'!$K$7:$T$7,0)),"")</f>
        <v>#N/A</v>
      </c>
      <c r="D120" s="132" t="e">
        <f>INDEX('JamesM-SESSION'!L$178:U$185, MATCH("*Squat*",'JamesM-SESSION'!$B$178:$B$185,0), MATCH("*4th*",'JamesM-SESSION'!K$7:T$7,0))</f>
        <v>#N/A</v>
      </c>
      <c r="E120" s="131">
        <f>IF($A$116='JamesM-SESSION'!$A$178,INDEX('JamesM-SESSION'!$K$178:$T$185, MATCH("*Deadlift*",'JamesM-SESSION'!$B$178:$B$185,0), MATCH("*4th*",'JamesM-SESSION'!$K$7:$T$7,0)),"")</f>
        <v>80</v>
      </c>
      <c r="F120" s="131">
        <f>INDEX('JamesM-SESSION'!$L$178:$U$185, MATCH("*Deadlift*",'JamesM-SESSION'!$B$178:$B$185,0), MATCH("*4th*",'JamesM-SESSION'!$K$7:$T$7,0))</f>
        <v>10</v>
      </c>
      <c r="G120" s="131" t="e">
        <f>IF($A$116='JamesM-SESSION'!$A$178,INDEX('JamesM-SESSION'!$K$178:$T$185, MATCH("*Bench Press*",'JamesM-SESSION'!$B$178:$B$185,0), MATCH("*4th*",'JamesM-SESSION'!$K$7:$T$7,0)),"")</f>
        <v>#N/A</v>
      </c>
      <c r="H120" s="131" t="e">
        <f>INDEX('JamesM-SESSION'!$L$178:$U$185, MATCH("*Bench Press*",'JamesM-SESSION'!$B$178:$B$185,0), MATCH("*4th*",'JamesM-SESSION'!$K$7:$T$7,0))</f>
        <v>#N/A</v>
      </c>
      <c r="I120" s="132" t="e">
        <f>IF($A$116='JamesM-SESSION'!$A$178,INDEX('JamesM-SESSION'!$K$178:$T$185, MATCH("*Military*",'JamesM-SESSION'!$B$178:$B$185,0), MATCH("*4th*",'JamesM-SESSION'!$K$7:$T$7,0)),"")</f>
        <v>#N/A</v>
      </c>
      <c r="J120" s="44" t="e">
        <f>INDEX('JamesM-SESSION'!$L$178:$U$185, MATCH("*Military*",'JamesM-SESSION'!$B$178:$B$185,0), MATCH("*4th*",'JamesM-SESSION'!$K$7:$T$7,0))</f>
        <v>#N/A</v>
      </c>
      <c r="K120" s="131" t="e">
        <f>IF($A$116='JamesM-SESSION'!$A$178,INDEX('JamesM-SESSION'!$K$178:$T$185, MATCH("*Clean *",'JamesM-SESSION'!$B$178:$B$185,0), MATCH("*4th*",'JamesM-SESSION'!$K$7:$T$7,0)),"")</f>
        <v>#N/A</v>
      </c>
      <c r="L120" s="44" t="e">
        <f>INDEX('JamesM-SESSION'!$L$178:$U$185, MATCH("*Clean *",'JamesM-SESSION'!$B$178:$B$185,0), MATCH("*4th*",'JamesM-SESSION'!$K$7:$T$7,0))</f>
        <v>#N/A</v>
      </c>
      <c r="M120" s="131" t="e">
        <f>IF($A$116='JamesM-SESSION'!$A$178,INDEX('JamesM-SESSION'!$K$178:$T$185, MATCH("*Lat Pulldown*",'JamesM-SESSION'!$B$178:$B$185,0), MATCH("*4th*",'JamesM-SESSION'!$K$7:$T$7,0)),"")</f>
        <v>#N/A</v>
      </c>
      <c r="N120" s="44" t="e">
        <f>INDEX('JamesM-SESSION'!$L$178:$U$185, MATCH("*Lat Pulldown*",'JamesM-SESSION'!$B$178:$B$185,0), MATCH("*4th*",'JamesM-SESSION'!$K$7:$T$7,0))</f>
        <v>#N/A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IF($A$116='JamesM-SESSION'!$A$178,INDEX('JamesM-SESSION'!$K$178:$T$185, MATCH("*Squat*",'JamesM-SESSION'!$B$178:$B$185,0), MATCH("*5th*",'JamesM-SESSION'!$K$7:$T$7,0)),"")</f>
        <v>#N/A</v>
      </c>
      <c r="D121" s="132" t="e">
        <f>INDEX('JamesM-SESSION'!L$178:U$185, MATCH("*Squat*",'JamesM-SESSION'!$B$178:$B$185,0), MATCH("*5th*",'JamesM-SESSION'!K$7:T$7,0))</f>
        <v>#N/A</v>
      </c>
      <c r="E121" s="131">
        <f>IF($A$116='JamesM-SESSION'!$A$178,INDEX('JamesM-SESSION'!$K$178:$T$185, MATCH("*Deadlift*",'JamesM-SESSION'!$B$178:$B$185,0), MATCH("*5th*",'JamesM-SESSION'!$K$7:$T$7,0)),"")</f>
        <v>80</v>
      </c>
      <c r="F121" s="131">
        <f>INDEX('JamesM-SESSION'!$L$178:$U$185, MATCH("*Deadlift*",'JamesM-SESSION'!$B$178:$B$185,0), MATCH("*5th*",'JamesM-SESSION'!$K$7:$T$7,0))</f>
        <v>8</v>
      </c>
      <c r="G121" s="131" t="e">
        <f>IF($A$116='JamesM-SESSION'!$A$178,INDEX('JamesM-SESSION'!$K$178:$T$185, MATCH("*Bench Press*",'JamesM-SESSION'!$B$178:$B$185,0), MATCH("*5th*",'JamesM-SESSION'!$K$7:$T$7,0)),"")</f>
        <v>#N/A</v>
      </c>
      <c r="H121" s="131" t="e">
        <f>INDEX('JamesM-SESSION'!$L$178:$U$185, MATCH("*Bench Press*",'JamesM-SESSION'!$B$178:$B$185,0), MATCH("*5th*",'JamesM-SESSION'!$K$7:$T$7,0))</f>
        <v>#N/A</v>
      </c>
      <c r="I121" s="132" t="e">
        <f>IF($A$116='JamesM-SESSION'!$A$178,INDEX('JamesM-SESSION'!$K$178:$T$185, MATCH("*Military*",'JamesM-SESSION'!$B$178:$B$185,0), MATCH("*5th*",'JamesM-SESSION'!$K$7:$T$7,0)),"")</f>
        <v>#N/A</v>
      </c>
      <c r="J121" s="44" t="e">
        <f>INDEX('JamesM-SESSION'!$L$178:$U$185, MATCH("*Military*",'JamesM-SESSION'!$B$178:$B$185,0), MATCH("*5th*",'JamesM-SESSION'!$K$7:$T$7,0))</f>
        <v>#N/A</v>
      </c>
      <c r="K121" s="131" t="e">
        <f>IF($A$116='JamesM-SESSION'!$A$178,INDEX('JamesM-SESSION'!$K$178:$T$185, MATCH("*Clean *",'JamesM-SESSION'!$B$178:$B$185,0), MATCH("*5th*",'JamesM-SESSION'!$K$7:$T$7,0)),"")</f>
        <v>#N/A</v>
      </c>
      <c r="L121" s="44" t="e">
        <f>INDEX('JamesM-SESSION'!$L$178:$U$185, MATCH("*Clean *",'JamesM-SESSION'!$B$178:$B$185,0), MATCH("*5th*",'JamesM-SESSION'!$K$7:$T$7,0))</f>
        <v>#N/A</v>
      </c>
      <c r="M121" s="131" t="e">
        <f>IF($A$116='JamesM-SESSION'!$A$178,INDEX('JamesM-SESSION'!$K$178:$T$185, MATCH("*Lat Pulldown*",'JamesM-SESSION'!$B$178:$B$185,0), MATCH("*5th*",'JamesM-SESSION'!$K$7:$T$7,0)),"")</f>
        <v>#N/A</v>
      </c>
      <c r="N121" s="44" t="e">
        <f>INDEX('JamesM-SESSION'!$L$178:$U$185, MATCH("*Lat Pulldown*",'JamesM-SESSION'!$B$178:$B$185,0), MATCH("*5th*",'JamesM-SESSION'!$K$7:$T$7,0))</f>
        <v>#N/A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'JamesM-SESSION'!A187</f>
        <v>42299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>
        <f>MAX(E123:E127)</f>
        <v>80</v>
      </c>
      <c r="F122" s="116">
        <f t="array" ref="F122">MAX(IF(E123:E127=E122,F123:F127))</f>
        <v>12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 t="e">
        <f>MAX(M123:M127)</f>
        <v>#N/A</v>
      </c>
      <c r="N122" s="117" t="e">
        <f t="array" ref="N122">MAX(IF(M123:M127=M122,N123:N127))</f>
        <v>#N/A</v>
      </c>
      <c r="O122" s="152" t="e">
        <f>IF($A$122='JamesM-SESSION'!$A$187,INDEX('JamesM-SESSION'!$K$187:$T$194, MATCH("*1k Row*",'JamesM-SESSION'!$B$187:$B$194,0), MATCH("*1st*",'JamesM-SESSION'!$K$7:$T$7,0)),"")</f>
        <v>#N/A</v>
      </c>
      <c r="P122" s="152" t="e">
        <f>IF($A$122='JamesM-SESSION'!$A$187,INDEX('JamesM-SESSION'!$K$187:$T$194, MATCH("*HIIT*",'JamesM-SESSION'!$B$187:$B$194,0), MATCH("*1st*",'JamesM-SESSION'!$K$7:$T$7,0)),"")</f>
        <v>#N/A</v>
      </c>
      <c r="Q122" s="119" t="e">
        <f>INDEX('JamesM-SESSION'!$L$187:$U$194, MATCH("*HIIT*",'JamesM-SESSION'!$B$187:$B$194,0), MATCH("*1st*",'JamesM-SESSION'!$K$7:$T$7,0))</f>
        <v>#N/A</v>
      </c>
      <c r="R122" s="119">
        <f>'JamesM-SESSION'!U187</f>
        <v>0</v>
      </c>
      <c r="S122" s="116"/>
      <c r="T122" s="116"/>
      <c r="U122" s="120">
        <f>'JamesM-SESSION'!A197</f>
        <v>0</v>
      </c>
      <c r="V122" s="120">
        <f>'JamesM-SESSION'!A198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IF($A$122='JamesM-SESSION'!$A$187,INDEX('JamesM-SESSION'!$K$187:$T$194, MATCH("*Squat*",'JamesM-SESSION'!$B$187:$B$194,0), MATCH("*1st*",'JamesM-SESSION'!$K$7:$T$7,0)),"")</f>
        <v>#N/A</v>
      </c>
      <c r="D123" s="132" t="e">
        <f>INDEX('JamesM-SESSION'!L$187:U$194, MATCH("*Squat*",'JamesM-SESSION'!$B$187:$B$194,0), MATCH("*1st*",'JamesM-SESSION'!K$7:T$7,0))</f>
        <v>#N/A</v>
      </c>
      <c r="E123" s="131">
        <f>IF($A$122='JamesM-SESSION'!$A$187,INDEX('JamesM-SESSION'!$K$187:$T$194, MATCH("*Deadlift*",'JamesM-SESSION'!$B$187:$B$194,0), MATCH("*1st*",'JamesM-SESSION'!$K$7:$T$7,0)),"")</f>
        <v>60</v>
      </c>
      <c r="F123" s="131">
        <f>INDEX('JamesM-SESSION'!$L$187:$U$194, MATCH("*Deadlift*",'JamesM-SESSION'!$B$187:$B$194,0), MATCH("*1st*",'JamesM-SESSION'!$K$7:$T$7,0))</f>
        <v>12</v>
      </c>
      <c r="G123" s="131" t="e">
        <f>IF($A$122='JamesM-SESSION'!$A$187,INDEX('JamesM-SESSION'!$K$187:$T$194, MATCH("*Bench Press*",'JamesM-SESSION'!$B$187:$B$194,0), MATCH("*1st*",'JamesM-SESSION'!$K$7:$T$7,0)),"")</f>
        <v>#N/A</v>
      </c>
      <c r="H123" s="131" t="e">
        <f>INDEX('JamesM-SESSION'!$L$187:$U$194, MATCH("*Bench Press*",'JamesM-SESSION'!$B$187:$B$194,0), MATCH("*1st*",'JamesM-SESSION'!$K$7:$T$7,0))</f>
        <v>#N/A</v>
      </c>
      <c r="I123" s="132" t="e">
        <f>IF($A$122='JamesM-SESSION'!$A$187,INDEX('JamesM-SESSION'!$K$187:$T$194, MATCH("*Military*",'JamesM-SESSION'!$B$187:$B$194,0), MATCH("*1st*",'JamesM-SESSION'!$K$7:$T$7,0)),"")</f>
        <v>#N/A</v>
      </c>
      <c r="J123" s="48" t="e">
        <f>INDEX('JamesM-SESSION'!$L$187:$U$194, MATCH("*Military*",'JamesM-SESSION'!$B$187:$B$194,0), MATCH("*1st*",'JamesM-SESSION'!$K$7:$T$7,0))</f>
        <v>#N/A</v>
      </c>
      <c r="K123" s="131" t="e">
        <f>IF($A$122='JamesM-SESSION'!$A$187,INDEX('JamesM-SESSION'!$K$187:$T$194, MATCH("*Clean *",'JamesM-SESSION'!$B$187:$B$194,0), MATCH("*1st*",'JamesM-SESSION'!$K$7:$T$7,0)),"")</f>
        <v>#N/A</v>
      </c>
      <c r="L123" s="48" t="e">
        <f>INDEX('JamesM-SESSION'!$L$187:$U$194, MATCH("*Clean *",'JamesM-SESSION'!$B$187:$B$194,0), MATCH("*1st*",'JamesM-SESSION'!$K$7:$T$7,0))</f>
        <v>#N/A</v>
      </c>
      <c r="M123" s="131" t="e">
        <f>IF($A$122='JamesM-SESSION'!$A$187,INDEX('JamesM-SESSION'!$K$187:$T$194, MATCH("*Lat Pulldown*",'JamesM-SESSION'!$B$187:$B$194,0), MATCH("*1st*",'JamesM-SESSION'!$K$7:$T$7,0)),"")</f>
        <v>#N/A</v>
      </c>
      <c r="N123" s="48" t="e">
        <f>INDEX('JamesM-SESSION'!$L$187:$U$194, MATCH("*Lat Pulldown*",'JamesM-SESSION'!$B$187:$B$194,0), MATCH("*1st*",'JamesM-SESSION'!$K$7:$T$7,0))</f>
        <v>#N/A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IF($A$122='JamesM-SESSION'!$A$187,INDEX('JamesM-SESSION'!$K$187:$T$194, MATCH("*Squat*",'JamesM-SESSION'!$B$187:$B$194,0), MATCH("*2nd*",'JamesM-SESSION'!$K$7:$T$7,0)),"")</f>
        <v>#N/A</v>
      </c>
      <c r="D124" s="132" t="e">
        <f>INDEX('JamesM-SESSION'!L$187:U$194, MATCH("*Squat*",'JamesM-SESSION'!$B$187:$B$194,0), MATCH("*2nd*",'JamesM-SESSION'!K$7:T$7,0))</f>
        <v>#N/A</v>
      </c>
      <c r="E124" s="131">
        <f>IF($A$122='JamesM-SESSION'!$A$187,INDEX('JamesM-SESSION'!$K$187:$T$194, MATCH("*Deadlift*",'JamesM-SESSION'!$B$187:$B$194,0), MATCH("*2ND*",'JamesM-SESSION'!$K$7:$T$7,0)),"")</f>
        <v>80</v>
      </c>
      <c r="F124" s="131">
        <f>INDEX('JamesM-SESSION'!$L$187:$U$194, MATCH("*Deadlift*",'JamesM-SESSION'!$B$187:$B$194,0), MATCH("*2nd*",'JamesM-SESSION'!$K$7:$T$7,0))</f>
        <v>12</v>
      </c>
      <c r="G124" s="131" t="e">
        <f>IF($A$122='JamesM-SESSION'!$A$187,INDEX('JamesM-SESSION'!$K$187:$T$194, MATCH("*Bench Press*",'JamesM-SESSION'!$B$187:$B$194,0), MATCH("*2ND*",'JamesM-SESSION'!$K$7:$T$7,0)),"")</f>
        <v>#N/A</v>
      </c>
      <c r="H124" s="131" t="e">
        <f>INDEX('JamesM-SESSION'!$L$187:$U$194, MATCH("*Bench Press*",'JamesM-SESSION'!$B$187:$B$194,0), MATCH("*2nd*",'JamesM-SESSION'!$K$7:$T$7,0))</f>
        <v>#N/A</v>
      </c>
      <c r="I124" s="132" t="e">
        <f>IF($A$122='JamesM-SESSION'!$A$187,INDEX('JamesM-SESSION'!$K$187:$T$194, MATCH("*Military*",'JamesM-SESSION'!$B$187:$B$194,0), MATCH("*2ND*",'JamesM-SESSION'!$K$7:$T$7,0)),"")</f>
        <v>#N/A</v>
      </c>
      <c r="J124" s="44" t="e">
        <f>INDEX('JamesM-SESSION'!$L$187:$U$194, MATCH("*Military*",'JamesM-SESSION'!$B$187:$B$194,0), MATCH("*2nd*",'JamesM-SESSION'!$K$7:$T$7,0))</f>
        <v>#N/A</v>
      </c>
      <c r="K124" s="131" t="e">
        <f>IF($A$122='JamesM-SESSION'!$A$187,INDEX('JamesM-SESSION'!$K$187:$T$194, MATCH("*Clean *",'JamesM-SESSION'!$B$187:$B$194,0), MATCH("*2ND*",'JamesM-SESSION'!$K$7:$T$7,0)),"")</f>
        <v>#N/A</v>
      </c>
      <c r="L124" s="44" t="e">
        <f>INDEX('JamesM-SESSION'!$L$187:$U$194, MATCH("*Clean *",'JamesM-SESSION'!$B$187:$B$194,0), MATCH("*2nd*",'JamesM-SESSION'!$K$7:$T$7,0))</f>
        <v>#N/A</v>
      </c>
      <c r="M124" s="131" t="e">
        <f>IF($A$122='JamesM-SESSION'!$A$187,INDEX('JamesM-SESSION'!$K$187:$T$194, MATCH("*Lat Pulldown*",'JamesM-SESSION'!$B$187:$B$194,0), MATCH("*2ND*",'JamesM-SESSION'!$K$7:$T$7,0)),"")</f>
        <v>#N/A</v>
      </c>
      <c r="N124" s="44" t="e">
        <f>INDEX('JamesM-SESSION'!$L$187:$U$194, MATCH("*Lat Pulldown*",'JamesM-SESSION'!$B$187:$B$194,0), MATCH("*2nd*",'JamesM-SESSION'!$K$7:$T$7,0))</f>
        <v>#N/A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IF($A$122='JamesM-SESSION'!$A$187,INDEX('JamesM-SESSION'!$K$187:$T$194, MATCH("*Squat*",'JamesM-SESSION'!$B$187:$B$194,0), MATCH("*3rd*",'JamesM-SESSION'!$K$7:$T$7,0)),"")</f>
        <v>#N/A</v>
      </c>
      <c r="D125" s="132" t="e">
        <f>INDEX('JamesM-SESSION'!L$187:U$194, MATCH("*Squat*",'JamesM-SESSION'!$B$187:$B$194,0), MATCH("*3rd*",'JamesM-SESSION'!K$7:T$7,0))</f>
        <v>#N/A</v>
      </c>
      <c r="E125" s="131">
        <f>IF($A$122='JamesM-SESSION'!$A$187,INDEX('JamesM-SESSION'!$K$187:$T$194, MATCH("*Deadlift*",'JamesM-SESSION'!$B$187:$B$194,0), MATCH("*3rd*",'JamesM-SESSION'!$K$7:$T$7,0)),"")</f>
        <v>80</v>
      </c>
      <c r="F125" s="131">
        <f>INDEX('JamesM-SESSION'!$L$187:$U$194, MATCH("*Deadlift*",'JamesM-SESSION'!$B$187:$B$194,0), MATCH("*3rd*",'JamesM-SESSION'!$K$7:$T$7,0))</f>
        <v>12</v>
      </c>
      <c r="G125" s="131" t="e">
        <f>IF($A$122='JamesM-SESSION'!$A$187,INDEX('JamesM-SESSION'!$K$187:$T$194, MATCH("*Bench Press*",'JamesM-SESSION'!$B$187:$B$194,0), MATCH("*3rd*",'JamesM-SESSION'!$K$7:$T$7,0)),"")</f>
        <v>#N/A</v>
      </c>
      <c r="H125" s="131" t="e">
        <f>INDEX('JamesM-SESSION'!$L$187:$U$194, MATCH("*Bench Press*",'JamesM-SESSION'!$B$187:$B$194,0), MATCH("*3rd*",'JamesM-SESSION'!$K$7:$T$7,0))</f>
        <v>#N/A</v>
      </c>
      <c r="I125" s="132" t="e">
        <f>IF($A$122='JamesM-SESSION'!$A$187,INDEX('JamesM-SESSION'!$K$187:$T$194, MATCH("*Military*",'JamesM-SESSION'!$B$187:$B$194,0), MATCH("*3rd*",'JamesM-SESSION'!$K$7:$T$7,0)),"")</f>
        <v>#N/A</v>
      </c>
      <c r="J125" s="44" t="e">
        <f>INDEX('JamesM-SESSION'!$L$187:$U$194, MATCH("*Military*",'JamesM-SESSION'!$B$187:$B$194,0), MATCH("*3rd*",'JamesM-SESSION'!$K$7:$T$7,0))</f>
        <v>#N/A</v>
      </c>
      <c r="K125" s="131" t="e">
        <f>IF($A$122='JamesM-SESSION'!$A$187,INDEX('JamesM-SESSION'!$K$187:$T$194, MATCH("*Clean *",'JamesM-SESSION'!$B$187:$B$194,0), MATCH("*3rd*",'JamesM-SESSION'!$K$7:$T$7,0)),"")</f>
        <v>#N/A</v>
      </c>
      <c r="L125" s="44" t="e">
        <f>INDEX('JamesM-SESSION'!$L$187:$U$194, MATCH("*Clean *",'JamesM-SESSION'!$B$187:$B$194,0), MATCH("*3rd*",'JamesM-SESSION'!$K$7:$T$7,0))</f>
        <v>#N/A</v>
      </c>
      <c r="M125" s="131" t="e">
        <f>IF($A$122='JamesM-SESSION'!$A$187,INDEX('JamesM-SESSION'!$K$187:$T$194, MATCH("*Lat Pulldown*",'JamesM-SESSION'!$B$187:$B$194,0), MATCH("*3rd*",'JamesM-SESSION'!$K$7:$T$7,0)),"")</f>
        <v>#N/A</v>
      </c>
      <c r="N125" s="44" t="e">
        <f>INDEX('JamesM-SESSION'!$L$187:$U$194, MATCH("*Lat Pulldown*",'JamesM-SESSION'!$B$187:$B$194,0), MATCH("*3rd*",'JamesM-SESSION'!$K$7:$T$7,0))</f>
        <v>#N/A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IF($A$122='JamesM-SESSION'!$A$187,INDEX('JamesM-SESSION'!$K$187:$T$194, MATCH("*Squat*",'JamesM-SESSION'!$B$187:$B$194,0), MATCH("*4th*",'JamesM-SESSION'!$K$7:$T$7,0)),"")</f>
        <v>#N/A</v>
      </c>
      <c r="D126" s="132" t="e">
        <f>INDEX('JamesM-SESSION'!L$187:U$194, MATCH("*Squat*",'JamesM-SESSION'!$B$187:$B$194,0), MATCH("*4th*",'JamesM-SESSION'!K$7:T$7,0))</f>
        <v>#N/A</v>
      </c>
      <c r="E126" s="131">
        <f>IF($A$122='JamesM-SESSION'!$A$187,INDEX('JamesM-SESSION'!$K$187:$T$194, MATCH("*Deadlift*",'JamesM-SESSION'!$B$187:$B$194,0), MATCH("*4th*",'JamesM-SESSION'!$K$7:$T$7,0)),"")</f>
        <v>80</v>
      </c>
      <c r="F126" s="131">
        <f>INDEX('JamesM-SESSION'!$L$187:$U$194, MATCH("*Deadlift*",'JamesM-SESSION'!$B$187:$B$194,0), MATCH("*4th*",'JamesM-SESSION'!$K$7:$T$7,0))</f>
        <v>12</v>
      </c>
      <c r="G126" s="131" t="e">
        <f>IF($A$122='JamesM-SESSION'!$A$187,INDEX('JamesM-SESSION'!$K$187:$T$194, MATCH("*Bench Press*",'JamesM-SESSION'!$B$187:$B$194,0), MATCH("*4th*",'JamesM-SESSION'!$K$7:$T$7,0)),"")</f>
        <v>#N/A</v>
      </c>
      <c r="H126" s="131" t="e">
        <f>INDEX('JamesM-SESSION'!$L$187:$U$194, MATCH("*Bench Press*",'JamesM-SESSION'!$B$187:$B$194,0), MATCH("*4th*",'JamesM-SESSION'!$K$7:$T$7,0))</f>
        <v>#N/A</v>
      </c>
      <c r="I126" s="132" t="e">
        <f>IF($A$122='JamesM-SESSION'!$A$187,INDEX('JamesM-SESSION'!$K$187:$T$194, MATCH("*Military*",'JamesM-SESSION'!$B$187:$B$194,0), MATCH("*4th*",'JamesM-SESSION'!$K$7:$T$7,0)),"")</f>
        <v>#N/A</v>
      </c>
      <c r="J126" s="44" t="e">
        <f>INDEX('JamesM-SESSION'!$L$187:$U$194, MATCH("*Military*",'JamesM-SESSION'!$B$187:$B$194,0), MATCH("*4th*",'JamesM-SESSION'!$K$7:$T$7,0))</f>
        <v>#N/A</v>
      </c>
      <c r="K126" s="131" t="e">
        <f>IF($A$122='JamesM-SESSION'!$A$187,INDEX('JamesM-SESSION'!$K$187:$T$194, MATCH("*Clean *",'JamesM-SESSION'!$B$187:$B$194,0), MATCH("*4th*",'JamesM-SESSION'!$K$7:$T$7,0)),"")</f>
        <v>#N/A</v>
      </c>
      <c r="L126" s="44" t="e">
        <f>INDEX('JamesM-SESSION'!$L$187:$U$194, MATCH("*Clean *",'JamesM-SESSION'!$B$187:$B$194,0), MATCH("*4th*",'JamesM-SESSION'!$K$7:$T$7,0))</f>
        <v>#N/A</v>
      </c>
      <c r="M126" s="131" t="e">
        <f>IF($A$122='JamesM-SESSION'!$A$187,INDEX('JamesM-SESSION'!$K$187:$T$194, MATCH("*Lat Pulldown*",'JamesM-SESSION'!$B$187:$B$194,0), MATCH("*4th*",'JamesM-SESSION'!$K$7:$T$7,0)),"")</f>
        <v>#N/A</v>
      </c>
      <c r="N126" s="44" t="e">
        <f>INDEX('JamesM-SESSION'!$L$187:$U$194, MATCH("*Lat Pulldown*",'JamesM-SESSION'!$B$187:$B$194,0), MATCH("*4th*",'JamesM-SESSION'!$K$7:$T$7,0))</f>
        <v>#N/A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IF($A$122='JamesM-SESSION'!$A$187,INDEX('JamesM-SESSION'!$K$187:$T$194, MATCH("*Squat*",'JamesM-SESSION'!$B$187:$B$194,0), MATCH("*5th*",'JamesM-SESSION'!$K$7:$T$7,0)),"")</f>
        <v>#N/A</v>
      </c>
      <c r="D127" s="132" t="e">
        <f>INDEX('JamesM-SESSION'!L$187:U$194, MATCH("*Squat*",'JamesM-SESSION'!$B$187:$B$194,0), MATCH("*5th*",'JamesM-SESSION'!K$7:T$7,0))</f>
        <v>#N/A</v>
      </c>
      <c r="E127" s="131">
        <f>IF($A$122='JamesM-SESSION'!$A$187,INDEX('JamesM-SESSION'!$K$187:$T$194, MATCH("*Deadlift*",'JamesM-SESSION'!$B$187:$B$194,0), MATCH("*5th*",'JamesM-SESSION'!$K$7:$T$7,0)),"")</f>
        <v>0</v>
      </c>
      <c r="F127" s="131">
        <f>INDEX('JamesM-SESSION'!$L$187:$U$194, MATCH("*Deadlift*",'JamesM-SESSION'!$B$187:$B$194,0), MATCH("*5th*",'JamesM-SESSION'!$K$7:$T$7,0))</f>
        <v>0</v>
      </c>
      <c r="G127" s="131" t="e">
        <f>IF($A$122='JamesM-SESSION'!$A$187,INDEX('JamesM-SESSION'!$K$187:$T$194, MATCH("*Bench Press*",'JamesM-SESSION'!$B$187:$B$194,0), MATCH("*5th*",'JamesM-SESSION'!$K$7:$T$7,0)),"")</f>
        <v>#N/A</v>
      </c>
      <c r="H127" s="131" t="e">
        <f>INDEX('JamesM-SESSION'!$L$187:$U$194, MATCH("*Bench Press*",'JamesM-SESSION'!$B$187:$B$194,0), MATCH("*5th*",'JamesM-SESSION'!$K$7:$T$7,0))</f>
        <v>#N/A</v>
      </c>
      <c r="I127" s="132" t="e">
        <f>IF($A$122='JamesM-SESSION'!$A$187,INDEX('JamesM-SESSION'!$K$187:$T$194, MATCH("*Military*",'JamesM-SESSION'!$B$187:$B$194,0), MATCH("*5th*",'JamesM-SESSION'!$K$7:$T$7,0)),"")</f>
        <v>#N/A</v>
      </c>
      <c r="J127" s="44" t="e">
        <f>INDEX('JamesM-SESSION'!$L$187:$U$194, MATCH("*Military*",'JamesM-SESSION'!$B$187:$B$194,0), MATCH("*5th*",'JamesM-SESSION'!$K$7:$T$7,0))</f>
        <v>#N/A</v>
      </c>
      <c r="K127" s="131" t="e">
        <f>IF($A$122='JamesM-SESSION'!$A$187,INDEX('JamesM-SESSION'!$K$187:$T$194, MATCH("*Clean *",'JamesM-SESSION'!$B$187:$B$194,0), MATCH("*5th*",'JamesM-SESSION'!$K$7:$T$7,0)),"")</f>
        <v>#N/A</v>
      </c>
      <c r="L127" s="44" t="e">
        <f>INDEX('JamesM-SESSION'!$L$187:$U$194, MATCH("*Clean *",'JamesM-SESSION'!$B$187:$B$194,0), MATCH("*5th*",'JamesM-SESSION'!$K$7:$T$7,0))</f>
        <v>#N/A</v>
      </c>
      <c r="M127" s="131" t="e">
        <f>IF($A$122='JamesM-SESSION'!$A$187,INDEX('JamesM-SESSION'!$K$187:$T$194, MATCH("*Lat Pulldown*",'JamesM-SESSION'!$B$187:$B$194,0), MATCH("*5th*",'JamesM-SESSION'!$K$7:$T$7,0)),"")</f>
        <v>#N/A</v>
      </c>
      <c r="N127" s="44" t="e">
        <f>INDEX('JamesM-SESSION'!$L$187:$U$194, MATCH("*Lat Pulldown*",'JamesM-SESSION'!$B$187:$B$194,0), MATCH("*5th*",'JamesM-SESSION'!$K$7:$T$7,0))</f>
        <v>#N/A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'JamesM-SESSION'!A196</f>
        <v>42303</v>
      </c>
      <c r="B128" s="116" t="s">
        <v>84</v>
      </c>
      <c r="C128" s="117">
        <f>MAX(C129:C133)</f>
        <v>100</v>
      </c>
      <c r="D128" s="116">
        <f t="array" ref="D128">MAX(IF(C129:C133=C128,D129:D133))</f>
        <v>12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>
        <f>MAX(K129:K133)</f>
        <v>30</v>
      </c>
      <c r="L128" s="116">
        <f t="array" ref="L128">MAX(IF(K129:K133=K128,L129:L133))</f>
        <v>12</v>
      </c>
      <c r="M128" s="116" t="e">
        <f>MAX(M129:M133)</f>
        <v>#N/A</v>
      </c>
      <c r="N128" s="117" t="e">
        <f t="array" ref="N128">MAX(IF(M129:M133=M128,N129:N133))</f>
        <v>#N/A</v>
      </c>
      <c r="O128" s="152" t="e">
        <f>IF($A$128='JamesM-SESSION'!$A$196,INDEX('JamesM-SESSION'!$K$196:$T$203, MATCH("*1k Row*",'JamesM-SESSION'!$B$196:$B$203,0), MATCH("*1st*",'JamesM-SESSION'!$K$7:$T$7,0)),"")</f>
        <v>#N/A</v>
      </c>
      <c r="P128" s="152">
        <f>IF($A$128='JamesM-SESSION'!$A$196,INDEX('JamesM-SESSION'!$K$196:$T$203, MATCH("*HIIT*",'JamesM-SESSION'!$B$196:$B$203,0), MATCH("*1st*",'JamesM-SESSION'!$K$7:$T$7,0)),"")</f>
        <v>1.1111111111111112E-2</v>
      </c>
      <c r="Q128" s="119" t="str">
        <f>INDEX('JamesM-SESSION'!$L$196:$U$203, MATCH("*HIIT*",'JamesM-SESSION'!$B$196:$B$203,0), MATCH("*1st*",'JamesM-SESSION'!$K$7:$T$7,0))</f>
        <v>45/15</v>
      </c>
      <c r="R128" s="119">
        <f>'JamesM-SESSION'!U196</f>
        <v>0</v>
      </c>
      <c r="S128" s="116"/>
      <c r="T128" s="116"/>
      <c r="U128" s="120">
        <f>'JamesM-SESSION'!A206</f>
        <v>78</v>
      </c>
      <c r="V128" s="120">
        <f>'JamesM-SESSION'!A207</f>
        <v>22</v>
      </c>
      <c r="W128" s="116">
        <v>31</v>
      </c>
      <c r="X128" s="116">
        <v>101</v>
      </c>
      <c r="Y128" s="116">
        <v>90</v>
      </c>
      <c r="Z128" s="116">
        <v>91</v>
      </c>
      <c r="AA128" s="116">
        <v>52</v>
      </c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>
        <f>IF($A$128='JamesM-SESSION'!$A$196,INDEX('JamesM-SESSION'!$K$196:$T$203, MATCH("*Squat*",'JamesM-SESSION'!$B$196:$B$203,0), MATCH("*1st*",'JamesM-SESSION'!$K$7:$T$7,0)),"")</f>
        <v>0</v>
      </c>
      <c r="D129" s="132">
        <f>INDEX('JamesM-SESSION'!L$196:U$203, MATCH("*Squat*",'JamesM-SESSION'!$B$196:$B$203,0), MATCH("*1st*",'JamesM-SESSION'!K$7:T$7,0))</f>
        <v>12</v>
      </c>
      <c r="E129" s="131" t="e">
        <f>IF($A$128='JamesM-SESSION'!$A$196,INDEX('JamesM-SESSION'!$K$196:$T$203, MATCH("*Deadlift*",'JamesM-SESSION'!$B$196:$B$203,0), MATCH("*1st*",'JamesM-SESSION'!$K$7:$T$7,0)),"")</f>
        <v>#N/A</v>
      </c>
      <c r="F129" s="131" t="e">
        <f>INDEX('JamesM-SESSION'!$L$196:$U$203, MATCH("*Deadlift*",'JamesM-SESSION'!$B$196:$B$203,0), MATCH("*1st*",'JamesM-SESSION'!$K$7:$T$7,0))</f>
        <v>#N/A</v>
      </c>
      <c r="G129" s="131" t="e">
        <f>IF($A$128='JamesM-SESSION'!$A$196,INDEX('JamesM-SESSION'!$K$196:$T$203, MATCH("*Bench Press*",'JamesM-SESSION'!$B$196:$B$203,0), MATCH("*1st*",'JamesM-SESSION'!$K$7:$T$7,0)),"")</f>
        <v>#N/A</v>
      </c>
      <c r="H129" s="131" t="e">
        <f>INDEX('JamesM-SESSION'!$L$196:$U$203, MATCH("*Bench Press*",'JamesM-SESSION'!$B$196:$B$203,0), MATCH("*1st*",'JamesM-SESSION'!$K$7:$T$7,0))</f>
        <v>#N/A</v>
      </c>
      <c r="I129" s="132" t="e">
        <f>IF($A$128='JamesM-SESSION'!$A$196,INDEX('JamesM-SESSION'!$K$196:$T$203, MATCH("*Military*",'JamesM-SESSION'!$B$196:$B$203,0), MATCH("*1st*",'JamesM-SESSION'!$K$7:$T$7,0)),"")</f>
        <v>#N/A</v>
      </c>
      <c r="J129" s="48" t="e">
        <f>INDEX('JamesM-SESSION'!$L$196:$U$203, MATCH("*Military*",'JamesM-SESSION'!$B$196:$B$203,0), MATCH("*1st*",'JamesM-SESSION'!$K$7:$T$7,0))</f>
        <v>#N/A</v>
      </c>
      <c r="K129" s="131">
        <f>IF($A$128='JamesM-SESSION'!$A$196,INDEX('JamesM-SESSION'!$K$196:$T$203, MATCH("*Clean *",'JamesM-SESSION'!$B$196:$B$203,0), MATCH("*1st*",'JamesM-SESSION'!$K$7:$T$7,0)),"")</f>
        <v>25</v>
      </c>
      <c r="L129" s="48">
        <f>INDEX('JamesM-SESSION'!$L$196:$U$203, MATCH("*Clean *",'JamesM-SESSION'!$B$196:$B$203,0), MATCH("*1st*",'JamesM-SESSION'!$K$7:$T$7,0))</f>
        <v>12</v>
      </c>
      <c r="M129" s="131" t="e">
        <f>IF($A$128='JamesM-SESSION'!$A$196,INDEX('JamesM-SESSION'!$K$196:$T$203, MATCH("*Lat Pulldown*",'JamesM-SESSION'!$B$196:$B$203,0), MATCH("*1st*",'JamesM-SESSION'!$K$7:$T$7,0)),"")</f>
        <v>#N/A</v>
      </c>
      <c r="N129" s="48" t="e">
        <f>INDEX('JamesM-SESSION'!$L$196:$U$203, MATCH("*Lat Pulldown*",'JamesM-SESSION'!$B$196:$B$203,0), MATCH("*1st*",'JamesM-SESSION'!$K$7:$T$7,0))</f>
        <v>#N/A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>
        <f>IF($A$128='JamesM-SESSION'!$A$196,INDEX('JamesM-SESSION'!$K$196:$T$203, MATCH("*Squat*",'JamesM-SESSION'!$B$196:$B$203,0), MATCH("*2nd*",'JamesM-SESSION'!$K$7:$T$7,0)),"")</f>
        <v>40</v>
      </c>
      <c r="D130" s="132">
        <f>INDEX('JamesM-SESSION'!L$196:U$203, MATCH("*Squat*",'JamesM-SESSION'!$B$196:$B$203,0), MATCH("*2nd*",'JamesM-SESSION'!K$7:T$7,0))</f>
        <v>12</v>
      </c>
      <c r="E130" s="131" t="e">
        <f>IF($A$128='JamesM-SESSION'!$A$196,INDEX('JamesM-SESSION'!$K$196:$T$203, MATCH("*Deadlift*",'JamesM-SESSION'!$B$196:$B$203,0), MATCH("*2ND*",'JamesM-SESSION'!$K$7:$T$7,0)),"")</f>
        <v>#N/A</v>
      </c>
      <c r="F130" s="131" t="e">
        <f>INDEX('JamesM-SESSION'!$L$196:$U$203, MATCH("*Deadlift*",'JamesM-SESSION'!$B$196:$B$203,0), MATCH("*2nd*",'JamesM-SESSION'!$K$7:$T$7,0))</f>
        <v>#N/A</v>
      </c>
      <c r="G130" s="131" t="e">
        <f>IF($A$128='JamesM-SESSION'!$A$196,INDEX('JamesM-SESSION'!$K$196:$T$203, MATCH("*Bench Press*",'JamesM-SESSION'!$B$196:$B$203,0), MATCH("*2ND*",'JamesM-SESSION'!$K$7:$T$7,0)),"")</f>
        <v>#N/A</v>
      </c>
      <c r="H130" s="131" t="e">
        <f>INDEX('JamesM-SESSION'!$L$196:$U$203, MATCH("*Bench Press*",'JamesM-SESSION'!$B$196:$B$203,0), MATCH("*2nd*",'JamesM-SESSION'!$K$7:$T$7,0))</f>
        <v>#N/A</v>
      </c>
      <c r="I130" s="132" t="e">
        <f>IF($A$128='JamesM-SESSION'!$A$196,INDEX('JamesM-SESSION'!$K$196:$T$203, MATCH("*Military*",'JamesM-SESSION'!$B$196:$B$203,0), MATCH("*2ND*",'JamesM-SESSION'!$K$7:$T$7,0)),"")</f>
        <v>#N/A</v>
      </c>
      <c r="J130" s="44" t="e">
        <f>INDEX('JamesM-SESSION'!$L$196:$U$203, MATCH("*Military*",'JamesM-SESSION'!$B$196:$B$203,0), MATCH("*2nd*",'JamesM-SESSION'!$K$7:$T$7,0))</f>
        <v>#N/A</v>
      </c>
      <c r="K130" s="131">
        <f>IF($A$128='JamesM-SESSION'!$A$196,INDEX('JamesM-SESSION'!$K$196:$T$203, MATCH("*Clean *",'JamesM-SESSION'!$B$196:$B$203,0), MATCH("*2ND*",'JamesM-SESSION'!$K$7:$T$7,0)),"")</f>
        <v>30</v>
      </c>
      <c r="L130" s="44">
        <f>INDEX('JamesM-SESSION'!$L$196:$U$203, MATCH("*Clean *",'JamesM-SESSION'!$B$196:$B$203,0), MATCH("*2nd*",'JamesM-SESSION'!$K$7:$T$7,0))</f>
        <v>12</v>
      </c>
      <c r="M130" s="131" t="e">
        <f>IF($A$128='JamesM-SESSION'!$A$196,INDEX('JamesM-SESSION'!$K$196:$T$203, MATCH("*Lat Pulldown*",'JamesM-SESSION'!$B$196:$B$203,0), MATCH("*2ND*",'JamesM-SESSION'!$K$7:$T$7,0)),"")</f>
        <v>#N/A</v>
      </c>
      <c r="N130" s="44" t="e">
        <f>INDEX('JamesM-SESSION'!$L$196:$U$203, MATCH("*Lat Pulldown*",'JamesM-SESSION'!$B$196:$B$203,0), MATCH("*2nd*",'JamesM-SESSION'!$K$7:$T$7,0))</f>
        <v>#N/A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>
        <f>IF($A$128='JamesM-SESSION'!$A$196,INDEX('JamesM-SESSION'!$K$196:$T$203, MATCH("*Squat*",'JamesM-SESSION'!$B$196:$B$203,0), MATCH("*3rd*",'JamesM-SESSION'!$K$7:$T$7,0)),"")</f>
        <v>60</v>
      </c>
      <c r="D131" s="132">
        <f>INDEX('JamesM-SESSION'!L$196:U$203, MATCH("*Squat*",'JamesM-SESSION'!$B$196:$B$203,0), MATCH("*3rd*",'JamesM-SESSION'!K$7:T$7,0))</f>
        <v>12</v>
      </c>
      <c r="E131" s="131" t="e">
        <f>IF($A$128='JamesM-SESSION'!$A$196,INDEX('JamesM-SESSION'!$K$196:$T$203, MATCH("*Deadlift*",'JamesM-SESSION'!$B$196:$B$203,0), MATCH("*3rd*",'JamesM-SESSION'!$K$7:$T$7,0)),"")</f>
        <v>#N/A</v>
      </c>
      <c r="F131" s="131" t="e">
        <f>INDEX('JamesM-SESSION'!$L$196:$U$203, MATCH("*Deadlift*",'JamesM-SESSION'!$B$196:$B$203,0), MATCH("*3rd*",'JamesM-SESSION'!$K$7:$T$7,0))</f>
        <v>#N/A</v>
      </c>
      <c r="G131" s="131" t="e">
        <f>IF($A$128='JamesM-SESSION'!$A$196,INDEX('JamesM-SESSION'!$K$196:$T$203, MATCH("*Bench Press*",'JamesM-SESSION'!$B$196:$B$203,0), MATCH("*3rd*",'JamesM-SESSION'!$K$7:$T$7,0)),"")</f>
        <v>#N/A</v>
      </c>
      <c r="H131" s="131" t="e">
        <f>INDEX('JamesM-SESSION'!$L$196:$U$203, MATCH("*Bench Press*",'JamesM-SESSION'!$B$196:$B$203,0), MATCH("*3rd*",'JamesM-SESSION'!$K$7:$T$7,0))</f>
        <v>#N/A</v>
      </c>
      <c r="I131" s="132" t="e">
        <f>IF($A$128='JamesM-SESSION'!$A$196,INDEX('JamesM-SESSION'!$K$196:$T$203, MATCH("*Military*",'JamesM-SESSION'!$B$196:$B$203,0), MATCH("*3rd*",'JamesM-SESSION'!$K$7:$T$7,0)),"")</f>
        <v>#N/A</v>
      </c>
      <c r="J131" s="44" t="e">
        <f>INDEX('JamesM-SESSION'!$L$196:$U$203, MATCH("*Military*",'JamesM-SESSION'!$B$196:$B$203,0), MATCH("*3rd*",'JamesM-SESSION'!$K$7:$T$7,0))</f>
        <v>#N/A</v>
      </c>
      <c r="K131" s="131">
        <f>IF($A$128='JamesM-SESSION'!$A$196,INDEX('JamesM-SESSION'!$K$196:$T$203, MATCH("*Clean *",'JamesM-SESSION'!$B$196:$B$203,0), MATCH("*3rd*",'JamesM-SESSION'!$K$7:$T$7,0)),"")</f>
        <v>30</v>
      </c>
      <c r="L131" s="44">
        <f>INDEX('JamesM-SESSION'!$L$196:$U$203, MATCH("*Clean *",'JamesM-SESSION'!$B$196:$B$203,0), MATCH("*3rd*",'JamesM-SESSION'!$K$7:$T$7,0))</f>
        <v>12</v>
      </c>
      <c r="M131" s="131" t="e">
        <f>IF($A$128='JamesM-SESSION'!$A$196,INDEX('JamesM-SESSION'!$K$196:$T$203, MATCH("*Lat Pulldown*",'JamesM-SESSION'!$B$196:$B$203,0), MATCH("*3rd*",'JamesM-SESSION'!$K$7:$T$7,0)),"")</f>
        <v>#N/A</v>
      </c>
      <c r="N131" s="44" t="e">
        <f>INDEX('JamesM-SESSION'!$L$196:$U$203, MATCH("*Lat Pulldown*",'JamesM-SESSION'!$B$196:$B$203,0), MATCH("*3rd*",'JamesM-SESSION'!$K$7:$T$7,0))</f>
        <v>#N/A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>
        <f>IF($A$128='JamesM-SESSION'!$A$196,INDEX('JamesM-SESSION'!$K$196:$T$203, MATCH("*Squat*",'JamesM-SESSION'!$B$196:$B$203,0), MATCH("*4th*",'JamesM-SESSION'!$K$7:$T$7,0)),"")</f>
        <v>80</v>
      </c>
      <c r="D132" s="132">
        <f>INDEX('JamesM-SESSION'!L$196:U$203, MATCH("*Squat*",'JamesM-SESSION'!$B$196:$B$203,0), MATCH("*4th*",'JamesM-SESSION'!K$7:T$7,0))</f>
        <v>12</v>
      </c>
      <c r="E132" s="131" t="e">
        <f>IF($A$128='JamesM-SESSION'!$A$196,INDEX('JamesM-SESSION'!$K$196:$T$203, MATCH("*Deadlift*",'JamesM-SESSION'!$B$196:$B$203,0), MATCH("*4th*",'JamesM-SESSION'!$K$7:$T$7,0)),"")</f>
        <v>#N/A</v>
      </c>
      <c r="F132" s="131" t="e">
        <f>INDEX('JamesM-SESSION'!$L$196:$U$203, MATCH("*Deadlift*",'JamesM-SESSION'!$B$196:$B$203,0), MATCH("*4th*",'JamesM-SESSION'!$K$7:$T$7,0))</f>
        <v>#N/A</v>
      </c>
      <c r="G132" s="131" t="e">
        <f>IF($A$128='JamesM-SESSION'!$A$196,INDEX('JamesM-SESSION'!$K$196:$T$203, MATCH("*Bench Press*",'JamesM-SESSION'!$B$196:$B$203,0), MATCH("*4th*",'JamesM-SESSION'!$K$7:$T$7,0)),"")</f>
        <v>#N/A</v>
      </c>
      <c r="H132" s="131" t="e">
        <f>INDEX('JamesM-SESSION'!$L$196:$U$203, MATCH("*Bench Press*",'JamesM-SESSION'!$B$196:$B$203,0), MATCH("*4th*",'JamesM-SESSION'!$K$7:$T$7,0))</f>
        <v>#N/A</v>
      </c>
      <c r="I132" s="132" t="e">
        <f>IF($A$128='JamesM-SESSION'!$A$196,INDEX('JamesM-SESSION'!$K$196:$T$203, MATCH("*Military*",'JamesM-SESSION'!$B$196:$B$203,0), MATCH("*4th*",'JamesM-SESSION'!$K$7:$T$7,0)),"")</f>
        <v>#N/A</v>
      </c>
      <c r="J132" s="44" t="e">
        <f>INDEX('JamesM-SESSION'!$L$196:$U$203, MATCH("*Military*",'JamesM-SESSION'!$B$196:$B$203,0), MATCH("*4th*",'JamesM-SESSION'!$K$7:$T$7,0))</f>
        <v>#N/A</v>
      </c>
      <c r="K132" s="131">
        <f>IF($A$128='JamesM-SESSION'!$A$196,INDEX('JamesM-SESSION'!$K$196:$T$203, MATCH("*Clean *",'JamesM-SESSION'!$B$196:$B$203,0), MATCH("*4th*",'JamesM-SESSION'!$K$7:$T$7,0)),"")</f>
        <v>0</v>
      </c>
      <c r="L132" s="44">
        <f>INDEX('JamesM-SESSION'!$L$196:$U$203, MATCH("*Clean *",'JamesM-SESSION'!$B$196:$B$203,0), MATCH("*4th*",'JamesM-SESSION'!$K$7:$T$7,0))</f>
        <v>0</v>
      </c>
      <c r="M132" s="131" t="e">
        <f>IF($A$128='JamesM-SESSION'!$A$196,INDEX('JamesM-SESSION'!$K$196:$T$203, MATCH("*Lat Pulldown*",'JamesM-SESSION'!$B$196:$B$203,0), MATCH("*4th*",'JamesM-SESSION'!$K$7:$T$7,0)),"")</f>
        <v>#N/A</v>
      </c>
      <c r="N132" s="44" t="e">
        <f>INDEX('JamesM-SESSION'!$L$196:$U$203, MATCH("*Lat Pulldown*",'JamesM-SESSION'!$B$196:$B$203,0), MATCH("*4th*",'JamesM-SESSION'!$K$7:$T$7,0))</f>
        <v>#N/A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>
        <f>IF($A$128='JamesM-SESSION'!$A$196,INDEX('JamesM-SESSION'!$K$196:$T$203, MATCH("*Squat*",'JamesM-SESSION'!$B$196:$B$203,0), MATCH("*5th*",'JamesM-SESSION'!$K$7:$T$7,0)),"")</f>
        <v>100</v>
      </c>
      <c r="D133" s="132">
        <f>INDEX('JamesM-SESSION'!L$196:U$203, MATCH("*Squat*",'JamesM-SESSION'!$B$196:$B$203,0), MATCH("*5th*",'JamesM-SESSION'!K$7:T$7,0))</f>
        <v>12</v>
      </c>
      <c r="E133" s="131" t="e">
        <f>IF($A$128='JamesM-SESSION'!$A$196,INDEX('JamesM-SESSION'!$K$196:$T$203, MATCH("*Deadlift*",'JamesM-SESSION'!$B$196:$B$203,0), MATCH("*5th*",'JamesM-SESSION'!$K$7:$T$7,0)),"")</f>
        <v>#N/A</v>
      </c>
      <c r="F133" s="131" t="e">
        <f>INDEX('JamesM-SESSION'!$L$196:$U$203, MATCH("*Deadlift*",'JamesM-SESSION'!$B$196:$B$203,0), MATCH("*5th*",'JamesM-SESSION'!$K$7:$T$7,0))</f>
        <v>#N/A</v>
      </c>
      <c r="G133" s="131" t="e">
        <f>IF($A$128='JamesM-SESSION'!$A$196,INDEX('JamesM-SESSION'!$K$196:$T$203, MATCH("*Bench Press*",'JamesM-SESSION'!$B$196:$B$203,0), MATCH("*5th*",'JamesM-SESSION'!$K$7:$T$7,0)),"")</f>
        <v>#N/A</v>
      </c>
      <c r="H133" s="131" t="e">
        <f>INDEX('JamesM-SESSION'!$L$196:$U$203, MATCH("*Bench Press*",'JamesM-SESSION'!$B$196:$B$203,0), MATCH("*5th*",'JamesM-SESSION'!$K$7:$T$7,0))</f>
        <v>#N/A</v>
      </c>
      <c r="I133" s="132" t="e">
        <f>IF($A$128='JamesM-SESSION'!$A$196,INDEX('JamesM-SESSION'!$K$196:$T$203, MATCH("*Military*",'JamesM-SESSION'!$B$196:$B$203,0), MATCH("*5th*",'JamesM-SESSION'!$K$7:$T$7,0)),"")</f>
        <v>#N/A</v>
      </c>
      <c r="J133" s="44" t="e">
        <f>INDEX('JamesM-SESSION'!$L$196:$U$203, MATCH("*Military*",'JamesM-SESSION'!$B$196:$B$203,0), MATCH("*5th*",'JamesM-SESSION'!$K$7:$T$7,0))</f>
        <v>#N/A</v>
      </c>
      <c r="K133" s="131">
        <f>IF($A$128='JamesM-SESSION'!$A$196,INDEX('JamesM-SESSION'!$K$196:$T$203, MATCH("*Clean *",'JamesM-SESSION'!$B$196:$B$203,0), MATCH("*5th*",'JamesM-SESSION'!$K$7:$T$7,0)),"")</f>
        <v>0</v>
      </c>
      <c r="L133" s="44">
        <f>INDEX('JamesM-SESSION'!$L$196:$U$203, MATCH("*Clean *",'JamesM-SESSION'!$B$196:$B$203,0), MATCH("*5th*",'JamesM-SESSION'!$K$7:$T$7,0))</f>
        <v>0</v>
      </c>
      <c r="M133" s="131" t="e">
        <f>IF($A$128='JamesM-SESSION'!$A$196,INDEX('JamesM-SESSION'!$K$196:$T$203, MATCH("*Lat Pulldown*",'JamesM-SESSION'!$B$196:$B$203,0), MATCH("*5th*",'JamesM-SESSION'!$K$7:$T$7,0)),"")</f>
        <v>#N/A</v>
      </c>
      <c r="N133" s="44" t="e">
        <f>INDEX('JamesM-SESSION'!$L$196:$U$203, MATCH("*Lat Pulldown*",'JamesM-SESSION'!$B$196:$B$203,0), MATCH("*5th*",'JamesM-SESSION'!$K$7:$T$7,0))</f>
        <v>#N/A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'JamesM-SESSION'!A205</f>
        <v>42310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 t="e">
        <f>MAX(E135:E139)</f>
        <v>#N/A</v>
      </c>
      <c r="F134" s="116" t="e">
        <f t="array" ref="F134">MAX(IF(E135:E139=E134,F135:F139))</f>
        <v>#N/A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>
        <f>MAX(K135:K139)</f>
        <v>32.5</v>
      </c>
      <c r="L134" s="116">
        <f t="array" ref="L134">MAX(IF(K135:K139=K134,L135:L139))</f>
        <v>12</v>
      </c>
      <c r="M134" s="116" t="e">
        <f>MAX(M135:M139)</f>
        <v>#N/A</v>
      </c>
      <c r="N134" s="117" t="e">
        <f t="array" ref="N134">MAX(IF(M135:M139=M134,N135:N139))</f>
        <v>#N/A</v>
      </c>
      <c r="O134" s="152" t="e">
        <f>IF($A$134='JamesM-SESSION'!$A$205,INDEX('JamesM-SESSION'!$K$205:$T$212, MATCH("*1k Row*",'JamesM-SESSION'!$B$205:$B$212,0), MATCH("*1st*",'JamesM-SESSION'!$K$7:$T$7,0)),"")</f>
        <v>#N/A</v>
      </c>
      <c r="P134" s="152">
        <f>IF($A$134='JamesM-SESSION'!$A$205,INDEX('JamesM-SESSION'!$K$205:$T$212, MATCH("*HIIT*",'JamesM-SESSION'!$B$205:$B$212,0), MATCH("*1st*",'JamesM-SESSION'!$K$7:$T$7,0)),"")</f>
        <v>1.0416666666666666E-2</v>
      </c>
      <c r="Q134" s="119" t="str">
        <f>INDEX('JamesM-SESSION'!$L$205:$U$212, MATCH("*HIIT*",'JamesM-SESSION'!$B$205:$B$212,0), MATCH("*1st*",'JamesM-SESSION'!$K$7:$T$7,0))</f>
        <v>45/15</v>
      </c>
      <c r="R134" s="119">
        <f>'JamesM-SESSION'!U205</f>
        <v>0</v>
      </c>
      <c r="S134" s="116"/>
      <c r="T134" s="116"/>
      <c r="U134" s="120">
        <f>'JamesM-SESSION'!A206</f>
        <v>78</v>
      </c>
      <c r="V134" s="120">
        <f>'JamesM-SESSION'!A207</f>
        <v>22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IF($A$134='JamesM-SESSION'!$A$205,INDEX('JamesM-SESSION'!$K$205:$T$212, MATCH("*Squat*",'JamesM-SESSION'!$B$205:$B$212,0), MATCH("*1st*",'JamesM-SESSION'!$K$7:$T$7,0)),"")</f>
        <v>#N/A</v>
      </c>
      <c r="D135" s="132" t="e">
        <f>INDEX('JamesM-SESSION'!L$205:U$212, MATCH("*Squat*",'JamesM-SESSION'!$B$205:$B$212,0), MATCH("*1st*",'JamesM-SESSION'!K$7:T$7,0))</f>
        <v>#N/A</v>
      </c>
      <c r="E135" s="131" t="e">
        <f>IF($A$134='JamesM-SESSION'!$A$205,INDEX('JamesM-SESSION'!$K$205:$T$212, MATCH("*Deadlift*",'JamesM-SESSION'!$B$205:$B$212,0), MATCH("*1st*",'JamesM-SESSION'!$K$7:$T$7,0)),"")</f>
        <v>#N/A</v>
      </c>
      <c r="F135" s="131" t="e">
        <f>INDEX('JamesM-SESSION'!$L$205:$U$212, MATCH("*Deadlift*",'JamesM-SESSION'!$B$205:$B$212,0), MATCH("*1st*",'JamesM-SESSION'!$K$7:$T$7,0))</f>
        <v>#N/A</v>
      </c>
      <c r="G135" s="131" t="e">
        <f>IF($A$134='JamesM-SESSION'!$A$205,INDEX('JamesM-SESSION'!$K$205:$T$212, MATCH("*Bench Press*",'JamesM-SESSION'!$B$205:$B$212,0), MATCH("*1st*",'JamesM-SESSION'!$K$7:$T$7,0)),"")</f>
        <v>#N/A</v>
      </c>
      <c r="H135" s="131" t="e">
        <f>INDEX('JamesM-SESSION'!$L$205:$U$212, MATCH("*Bench Press*",'JamesM-SESSION'!$B$205:$B$212,0), MATCH("*1st*",'JamesM-SESSION'!$K$7:$T$7,0))</f>
        <v>#N/A</v>
      </c>
      <c r="I135" s="132" t="e">
        <f>IF($A$134='JamesM-SESSION'!$A$205,INDEX('JamesM-SESSION'!$K$205:$T$212, MATCH("*Military*",'JamesM-SESSION'!$B$205:$B$212,0), MATCH("*1st*",'JamesM-SESSION'!$K$7:$T$7,0)),"")</f>
        <v>#N/A</v>
      </c>
      <c r="J135" s="48" t="e">
        <f>INDEX('JamesM-SESSION'!$L$205:$U$212, MATCH("*Military*",'JamesM-SESSION'!$B$205:$B$212,0), MATCH("*1st*",'JamesM-SESSION'!$K$7:$T$7,0))</f>
        <v>#N/A</v>
      </c>
      <c r="K135" s="131">
        <f>IF($A$134='JamesM-SESSION'!$A$205,INDEX('JamesM-SESSION'!$K$205:$T$212, MATCH("*Clean *",'JamesM-SESSION'!$B$205:$B$212,0), MATCH("*1st*",'JamesM-SESSION'!$K$7:$T$7,0)),"")</f>
        <v>20</v>
      </c>
      <c r="L135" s="48">
        <f>INDEX('JamesM-SESSION'!$L$205:$U$212, MATCH("*Clean *",'JamesM-SESSION'!$B$205:$B$212,0), MATCH("*1st*",'JamesM-SESSION'!$K$7:$T$7,0))</f>
        <v>12</v>
      </c>
      <c r="M135" s="131" t="e">
        <f>IF($A$134='JamesM-SESSION'!$A$205,INDEX('JamesM-SESSION'!$K$205:$T$212, MATCH("*Lat Pulldown*",'JamesM-SESSION'!$B$205:$B$212,0), MATCH("*1st*",'JamesM-SESSION'!$K$7:$T$7,0)),"")</f>
        <v>#N/A</v>
      </c>
      <c r="N135" s="48" t="e">
        <f>INDEX('JamesM-SESSION'!$L$205:$U$212, MATCH("*Lat Pulldown*",'JamesM-SESSION'!$B$205:$B$212,0), MATCH("*1st*",'JamesM-SESSION'!$K$7:$T$7,0))</f>
        <v>#N/A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IF($A$134='JamesM-SESSION'!$A$205,INDEX('JamesM-SESSION'!$K$205:$T$212, MATCH("*Squat*",'JamesM-SESSION'!$B$205:$B$212,0), MATCH("*2nd*",'JamesM-SESSION'!$K$7:$T$7,0)),"")</f>
        <v>#N/A</v>
      </c>
      <c r="D136" s="132" t="e">
        <f>INDEX('JamesM-SESSION'!L$205:U$212, MATCH("*Squat*",'JamesM-SESSION'!$B$205:$B$212,0), MATCH("*2nd*",'JamesM-SESSION'!K$7:T$7,0))</f>
        <v>#N/A</v>
      </c>
      <c r="E136" s="131" t="e">
        <f>IF($A$134='JamesM-SESSION'!$A$205,INDEX('JamesM-SESSION'!$K$205:$T$212, MATCH("*Deadlift*",'JamesM-SESSION'!$B$205:$B$212,0), MATCH("*2ND*",'JamesM-SESSION'!$K$7:$T$7,0)),"")</f>
        <v>#N/A</v>
      </c>
      <c r="F136" s="131" t="e">
        <f>INDEX('JamesM-SESSION'!$L$205:$U$212, MATCH("*Deadlift*",'JamesM-SESSION'!$B$205:$B$212,0), MATCH("*2nd*",'JamesM-SESSION'!$K$7:$T$7,0))</f>
        <v>#N/A</v>
      </c>
      <c r="G136" s="131" t="e">
        <f>IF($A$134='JamesM-SESSION'!$A$205,INDEX('JamesM-SESSION'!$K$205:$T$212, MATCH("*Bench Press*",'JamesM-SESSION'!$B$205:$B$212,0), MATCH("*2ND*",'JamesM-SESSION'!$K$7:$T$7,0)),"")</f>
        <v>#N/A</v>
      </c>
      <c r="H136" s="131" t="e">
        <f>INDEX('JamesM-SESSION'!$L$205:$U$212, MATCH("*Bench Press*",'JamesM-SESSION'!$B$205:$B$212,0), MATCH("*2nd*",'JamesM-SESSION'!$K$7:$T$7,0))</f>
        <v>#N/A</v>
      </c>
      <c r="I136" s="132" t="e">
        <f>IF($A$134='JamesM-SESSION'!$A$205,INDEX('JamesM-SESSION'!$K$205:$T$212, MATCH("*Military*",'JamesM-SESSION'!$B$205:$B$212,0), MATCH("*2ND*",'JamesM-SESSION'!$K$7:$T$7,0)),"")</f>
        <v>#N/A</v>
      </c>
      <c r="J136" s="44" t="e">
        <f>INDEX('JamesM-SESSION'!$L$205:$U$212, MATCH("*Military*",'JamesM-SESSION'!$B$205:$B$212,0), MATCH("*2nd*",'JamesM-SESSION'!$K$7:$T$7,0))</f>
        <v>#N/A</v>
      </c>
      <c r="K136" s="131">
        <f>IF($A$134='JamesM-SESSION'!$A$205,INDEX('JamesM-SESSION'!$K$205:$T$212, MATCH("*Clean *",'JamesM-SESSION'!$B$205:$B$212,0), MATCH("*2ND*",'JamesM-SESSION'!$K$7:$T$7,0)),"")</f>
        <v>32.5</v>
      </c>
      <c r="L136" s="44">
        <f>INDEX('JamesM-SESSION'!$L$205:$U$212, MATCH("*Clean *",'JamesM-SESSION'!$B$205:$B$212,0), MATCH("*2nd*",'JamesM-SESSION'!$K$7:$T$7,0))</f>
        <v>12</v>
      </c>
      <c r="M136" s="131" t="e">
        <f>IF($A$134='JamesM-SESSION'!$A$205,INDEX('JamesM-SESSION'!$K$205:$T$212, MATCH("*Lat Pulldown*",'JamesM-SESSION'!$B$205:$B$212,0), MATCH("*2ND*",'JamesM-SESSION'!$K$7:$T$7,0)),"")</f>
        <v>#N/A</v>
      </c>
      <c r="N136" s="44" t="e">
        <f>INDEX('JamesM-SESSION'!$L$205:$U$212, MATCH("*Lat Pulldown*",'JamesM-SESSION'!$B$205:$B$212,0), MATCH("*2nd*",'JamesM-SESSION'!$K$7:$T$7,0))</f>
        <v>#N/A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IF($A$134='JamesM-SESSION'!$A$205,INDEX('JamesM-SESSION'!$K$205:$T$212, MATCH("*Squat*",'JamesM-SESSION'!$B$205:$B$212,0), MATCH("*3rd*",'JamesM-SESSION'!$K$7:$T$7,0)),"")</f>
        <v>#N/A</v>
      </c>
      <c r="D137" s="132" t="e">
        <f>INDEX('JamesM-SESSION'!L$205:U$212, MATCH("*Squat*",'JamesM-SESSION'!$B$205:$B$212,0), MATCH("*3rd*",'JamesM-SESSION'!K$7:T$7,0))</f>
        <v>#N/A</v>
      </c>
      <c r="E137" s="131" t="e">
        <f>IF($A$134='JamesM-SESSION'!$A$205,INDEX('JamesM-SESSION'!$K$205:$T$212, MATCH("*Deadlift*",'JamesM-SESSION'!$B$205:$B$212,0), MATCH("*3rd*",'JamesM-SESSION'!$K$7:$T$7,0)),"")</f>
        <v>#N/A</v>
      </c>
      <c r="F137" s="131" t="e">
        <f>INDEX('JamesM-SESSION'!$L$205:$U$212, MATCH("*Deadlift*",'JamesM-SESSION'!$B$205:$B$212,0), MATCH("*3rd*",'JamesM-SESSION'!$K$7:$T$7,0))</f>
        <v>#N/A</v>
      </c>
      <c r="G137" s="131" t="e">
        <f>IF($A$134='JamesM-SESSION'!$A$205,INDEX('JamesM-SESSION'!$K$205:$T$212, MATCH("*Bench Press*",'JamesM-SESSION'!$B$205:$B$212,0), MATCH("*3rd*",'JamesM-SESSION'!$K$7:$T$7,0)),"")</f>
        <v>#N/A</v>
      </c>
      <c r="H137" s="131" t="e">
        <f>INDEX('JamesM-SESSION'!$L$205:$U$212, MATCH("*Bench Press*",'JamesM-SESSION'!$B$205:$B$212,0), MATCH("*3rd*",'JamesM-SESSION'!$K$7:$T$7,0))</f>
        <v>#N/A</v>
      </c>
      <c r="I137" s="132" t="e">
        <f>IF($A$134='JamesM-SESSION'!$A$205,INDEX('JamesM-SESSION'!$K$205:$T$212, MATCH("*Military*",'JamesM-SESSION'!$B$205:$B$212,0), MATCH("*3rd*",'JamesM-SESSION'!$K$7:$T$7,0)),"")</f>
        <v>#N/A</v>
      </c>
      <c r="J137" s="44" t="e">
        <f>INDEX('JamesM-SESSION'!$L$205:$U$212, MATCH("*Military*",'JamesM-SESSION'!$B$205:$B$212,0), MATCH("*3rd*",'JamesM-SESSION'!$K$7:$T$7,0))</f>
        <v>#N/A</v>
      </c>
      <c r="K137" s="131">
        <f>IF($A$134='JamesM-SESSION'!$A$205,INDEX('JamesM-SESSION'!$K$205:$T$212, MATCH("*Clean *",'JamesM-SESSION'!$B$205:$B$212,0), MATCH("*3rd*",'JamesM-SESSION'!$K$7:$T$7,0)),"")</f>
        <v>32.5</v>
      </c>
      <c r="L137" s="44">
        <f>INDEX('JamesM-SESSION'!$L$205:$U$212, MATCH("*Clean *",'JamesM-SESSION'!$B$205:$B$212,0), MATCH("*3rd*",'JamesM-SESSION'!$K$7:$T$7,0))</f>
        <v>12</v>
      </c>
      <c r="M137" s="131" t="e">
        <f>IF($A$134='JamesM-SESSION'!$A$205,INDEX('JamesM-SESSION'!$K$205:$T$212, MATCH("*Lat Pulldown*",'JamesM-SESSION'!$B$205:$B$212,0), MATCH("*3rd*",'JamesM-SESSION'!$K$7:$T$7,0)),"")</f>
        <v>#N/A</v>
      </c>
      <c r="N137" s="44" t="e">
        <f>INDEX('JamesM-SESSION'!$L$205:$U$212, MATCH("*Lat Pulldown*",'JamesM-SESSION'!$B$205:$B$212,0), MATCH("*3rd*",'JamesM-SESSION'!$K$7:$T$7,0))</f>
        <v>#N/A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IF($A$134='JamesM-SESSION'!$A$205,INDEX('JamesM-SESSION'!$K$205:$T$212, MATCH("*Squat*",'JamesM-SESSION'!$B$205:$B$212,0), MATCH("*4th*",'JamesM-SESSION'!$K$7:$T$7,0)),"")</f>
        <v>#N/A</v>
      </c>
      <c r="D138" s="132" t="e">
        <f>INDEX('JamesM-SESSION'!L$205:U$212, MATCH("*Squat*",'JamesM-SESSION'!$B$205:$B$212,0), MATCH("*4th*",'JamesM-SESSION'!K$7:T$7,0))</f>
        <v>#N/A</v>
      </c>
      <c r="E138" s="131" t="e">
        <f>IF($A$134='JamesM-SESSION'!$A$205,INDEX('JamesM-SESSION'!$K$205:$T$212, MATCH("*Deadlift*",'JamesM-SESSION'!$B$205:$B$212,0), MATCH("*4th*",'JamesM-SESSION'!$K$7:$T$7,0)),"")</f>
        <v>#N/A</v>
      </c>
      <c r="F138" s="131" t="e">
        <f>INDEX('JamesM-SESSION'!$L$205:$U$212, MATCH("*Deadlift*",'JamesM-SESSION'!$B$205:$B$212,0), MATCH("*4th*",'JamesM-SESSION'!$K$7:$T$7,0))</f>
        <v>#N/A</v>
      </c>
      <c r="G138" s="131" t="e">
        <f>IF($A$134='JamesM-SESSION'!$A$205,INDEX('JamesM-SESSION'!$K$205:$T$212, MATCH("*Bench Press*",'JamesM-SESSION'!$B$205:$B$212,0), MATCH("*4th*",'JamesM-SESSION'!$K$7:$T$7,0)),"")</f>
        <v>#N/A</v>
      </c>
      <c r="H138" s="131" t="e">
        <f>INDEX('JamesM-SESSION'!$L$205:$U$212, MATCH("*Bench Press*",'JamesM-SESSION'!$B$205:$B$212,0), MATCH("*4th*",'JamesM-SESSION'!$K$7:$T$7,0))</f>
        <v>#N/A</v>
      </c>
      <c r="I138" s="132" t="e">
        <f>IF($A$134='JamesM-SESSION'!$A$205,INDEX('JamesM-SESSION'!$K$205:$T$212, MATCH("*Military*",'JamesM-SESSION'!$B$205:$B$212,0), MATCH("*4th*",'JamesM-SESSION'!$K$7:$T$7,0)),"")</f>
        <v>#N/A</v>
      </c>
      <c r="J138" s="44" t="e">
        <f>INDEX('JamesM-SESSION'!$L$205:$U$212, MATCH("*Military*",'JamesM-SESSION'!$B$205:$B$212,0), MATCH("*4th*",'JamesM-SESSION'!$K$7:$T$7,0))</f>
        <v>#N/A</v>
      </c>
      <c r="K138" s="131">
        <f>IF($A$134='JamesM-SESSION'!$A$205,INDEX('JamesM-SESSION'!$K$205:$T$212, MATCH("*Clean *",'JamesM-SESSION'!$B$205:$B$212,0), MATCH("*4th*",'JamesM-SESSION'!$K$7:$T$7,0)),"")</f>
        <v>32.5</v>
      </c>
      <c r="L138" s="44">
        <f>INDEX('JamesM-SESSION'!$L$205:$U$212, MATCH("*Clean *",'JamesM-SESSION'!$B$205:$B$212,0), MATCH("*4th*",'JamesM-SESSION'!$K$7:$T$7,0))</f>
        <v>12</v>
      </c>
      <c r="M138" s="131" t="e">
        <f>IF($A$134='JamesM-SESSION'!$A$205,INDEX('JamesM-SESSION'!$K$205:$T$212, MATCH("*Lat Pulldown*",'JamesM-SESSION'!$B$205:$B$212,0), MATCH("*4th*",'JamesM-SESSION'!$K$7:$T$7,0)),"")</f>
        <v>#N/A</v>
      </c>
      <c r="N138" s="44" t="e">
        <f>INDEX('JamesM-SESSION'!$L$205:$U$212, MATCH("*Lat Pulldown*",'JamesM-SESSION'!$B$205:$B$212,0), MATCH("*4th*",'JamesM-SESSION'!$K$7:$T$7,0))</f>
        <v>#N/A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IF($A$134='JamesM-SESSION'!$A$205,INDEX('JamesM-SESSION'!$K$205:$T$212, MATCH("*Squat*",'JamesM-SESSION'!$B$205:$B$212,0), MATCH("*5th*",'JamesM-SESSION'!$K$7:$T$7,0)),"")</f>
        <v>#N/A</v>
      </c>
      <c r="D139" s="132" t="e">
        <f>INDEX('JamesM-SESSION'!L$205:U$212, MATCH("*Squat*",'JamesM-SESSION'!$B$205:$B$212,0), MATCH("*5th*",'JamesM-SESSION'!K$7:T$7,0))</f>
        <v>#N/A</v>
      </c>
      <c r="E139" s="131" t="e">
        <f>IF($A$134='JamesM-SESSION'!$A$205,INDEX('JamesM-SESSION'!$K$205:$T$212, MATCH("*Deadlift*",'JamesM-SESSION'!$B$205:$B$212,0), MATCH("*5th*",'JamesM-SESSION'!$K$7:$T$7,0)),"")</f>
        <v>#N/A</v>
      </c>
      <c r="F139" s="131" t="e">
        <f>INDEX('JamesM-SESSION'!$L$205:$U$212, MATCH("*Deadlift*",'JamesM-SESSION'!$B$205:$B$212,0), MATCH("*5th*",'JamesM-SESSION'!$K$7:$T$7,0))</f>
        <v>#N/A</v>
      </c>
      <c r="G139" s="131" t="e">
        <f>IF($A$134='JamesM-SESSION'!$A$205,INDEX('JamesM-SESSION'!$K$205:$T$212, MATCH("*Bench Press*",'JamesM-SESSION'!$B$205:$B$212,0), MATCH("*5th*",'JamesM-SESSION'!$K$7:$T$7,0)),"")</f>
        <v>#N/A</v>
      </c>
      <c r="H139" s="131" t="e">
        <f>INDEX('JamesM-SESSION'!$L$205:$U$212, MATCH("*Bench Press*",'JamesM-SESSION'!$B$205:$B$212,0), MATCH("*5th*",'JamesM-SESSION'!$K$7:$T$7,0))</f>
        <v>#N/A</v>
      </c>
      <c r="I139" s="132" t="e">
        <f>IF($A$134='JamesM-SESSION'!$A$205,INDEX('JamesM-SESSION'!$K$205:$T$212, MATCH("*Military*",'JamesM-SESSION'!$B$205:$B$212,0), MATCH("*5th*",'JamesM-SESSION'!$K$7:$T$7,0)),"")</f>
        <v>#N/A</v>
      </c>
      <c r="J139" s="44" t="e">
        <f>INDEX('JamesM-SESSION'!$L$205:$U$212, MATCH("*Military*",'JamesM-SESSION'!$B$205:$B$212,0), MATCH("*5th*",'JamesM-SESSION'!$K$7:$T$7,0))</f>
        <v>#N/A</v>
      </c>
      <c r="K139" s="131">
        <f>IF($A$134='JamesM-SESSION'!$A$205,INDEX('JamesM-SESSION'!$K$205:$T$212, MATCH("*Clean *",'JamesM-SESSION'!$B$205:$B$212,0), MATCH("*5th*",'JamesM-SESSION'!$K$7:$T$7,0)),"")</f>
        <v>0</v>
      </c>
      <c r="L139" s="44">
        <f>INDEX('JamesM-SESSION'!$L$205:$U$212, MATCH("*Clean *",'JamesM-SESSION'!$B$205:$B$212,0), MATCH("*5th*",'JamesM-SESSION'!$K$7:$T$7,0))</f>
        <v>0</v>
      </c>
      <c r="M139" s="131" t="e">
        <f>IF($A$134='JamesM-SESSION'!$A$205,INDEX('JamesM-SESSION'!$K$205:$T$212, MATCH("*Lat Pulldown*",'JamesM-SESSION'!$B$205:$B$212,0), MATCH("*5th*",'JamesM-SESSION'!$K$7:$T$7,0)),"")</f>
        <v>#N/A</v>
      </c>
      <c r="N139" s="44" t="e">
        <f>INDEX('JamesM-SESSION'!$L$205:$U$212, MATCH("*Lat Pulldown*",'JamesM-SESSION'!$B$205:$B$212,0), MATCH("*5th*",'JamesM-SESSION'!$K$7:$T$7,0))</f>
        <v>#N/A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'JamesM-SESSION'!A214</f>
        <v>42313</v>
      </c>
      <c r="B140" s="116" t="s">
        <v>84</v>
      </c>
      <c r="C140" s="117">
        <f>MAX(C141:C145)</f>
        <v>80</v>
      </c>
      <c r="D140" s="116">
        <f t="array" ref="D140">MAX(IF(C141:C145=C140,D141:D145))</f>
        <v>15</v>
      </c>
      <c r="E140" s="116" t="e">
        <f>MAX(E141:E145)</f>
        <v>#N/A</v>
      </c>
      <c r="F140" s="116" t="e">
        <f t="array" ref="F140">MAX(IF(E141:E145=E140,F141:F145))</f>
        <v>#N/A</v>
      </c>
      <c r="G140" s="116">
        <f>MAX(G141:G145)</f>
        <v>40</v>
      </c>
      <c r="H140" s="116">
        <f t="array" ref="H140">MAX(IF(G141:G145=G140,H141:H145))</f>
        <v>12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52" t="e">
        <f>IF($A$140='JamesM-SESSION'!$A$214,INDEX('JamesM-SESSION'!$K$214:$T$221, MATCH("*1k Row*",'JamesM-SESSION'!$B$214:$B$221,0), MATCH("*1st*",'JamesM-SESSION'!$K$7:$T$7,0)),"")</f>
        <v>#N/A</v>
      </c>
      <c r="P140" s="152">
        <f>IF($A$140='JamesM-SESSION'!$A$214,INDEX('JamesM-SESSION'!$K$214:$T$221, MATCH("*HIIT*",'JamesM-SESSION'!$B$214:$B$221,0), MATCH("*1st*",'JamesM-SESSION'!$K$7:$T$7,0)),"")</f>
        <v>1.0416666666666666E-2</v>
      </c>
      <c r="Q140" s="119" t="e">
        <f>INDEX('JamesM-SESSION'!$L$214:$U$221, MATCH("*HIIT*",'JamesM-SESSION'!$B$212:$B$214,0), MATCH("*1st*",'JamesM-SESSION'!$K$7:$T$7,0))</f>
        <v>#N/A</v>
      </c>
      <c r="R140" s="119">
        <f>'JamesM-SESSION'!U214</f>
        <v>0</v>
      </c>
      <c r="S140" s="116"/>
      <c r="T140" s="116"/>
      <c r="U140" s="120">
        <f>'JamesM-SESSION'!A215</f>
        <v>0</v>
      </c>
      <c r="V140" s="120">
        <f>'JamesM-SESSION'!A216</f>
        <v>0</v>
      </c>
      <c r="W140" s="116"/>
      <c r="X140" s="116"/>
      <c r="Y140" s="116"/>
      <c r="Z140" s="116"/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>
        <f>IF($A$140='JamesM-SESSION'!$A$214,INDEX('JamesM-SESSION'!$K$214:$T$221, MATCH("*Squat*",'JamesM-SESSION'!$B$214:$B$221,0), MATCH("*1st*",'JamesM-SESSION'!$K$7:$T$7,0)),"")</f>
        <v>60</v>
      </c>
      <c r="D141" s="132">
        <f>INDEX('JamesM-SESSION'!L$214:U$221, MATCH("*Squat*",'JamesM-SESSION'!$B$214:$B$221,0), MATCH("*1st*",'JamesM-SESSION'!K$7:T$7,0))</f>
        <v>15</v>
      </c>
      <c r="E141" s="131" t="e">
        <f>IF($A$140='JamesM-SESSION'!$A$214,INDEX('JamesM-SESSION'!$K$214:$T$221, MATCH("*Deadlift*",'JamesM-SESSION'!$B$214:$B$221,0), MATCH("*1st*",'JamesM-SESSION'!$K$7:$T$7,0)),"")</f>
        <v>#N/A</v>
      </c>
      <c r="F141" s="131" t="e">
        <f>INDEX('JamesM-SESSION'!$L$214:$U$221, MATCH("*Deadlift*",'JamesM-SESSION'!$B$214:$B$221,0), MATCH("*1st*",'JamesM-SESSION'!$K$7:$T$7,0))</f>
        <v>#N/A</v>
      </c>
      <c r="G141" s="131">
        <f>IF($A$140='JamesM-SESSION'!$A$214,INDEX('JamesM-SESSION'!$K$214:$T$221, MATCH("*Bench Press*",'JamesM-SESSION'!$B$214:$B$221,0), MATCH("*1st*",'JamesM-SESSION'!$K$7:$T$7,0)),"")</f>
        <v>40</v>
      </c>
      <c r="H141" s="131">
        <f>INDEX('JamesM-SESSION'!$L$214:$U$221, MATCH("*Bench Press*",'JamesM-SESSION'!$B$214:$B$221,0), MATCH("*1st*",'JamesM-SESSION'!$K$7:$T$7,0))</f>
        <v>12</v>
      </c>
      <c r="I141" s="132" t="e">
        <f>IF($A$140='JamesM-SESSION'!$A$214,INDEX('JamesM-SESSION'!$K$214:$T$221, MATCH("*Military*",'JamesM-SESSION'!$B$214:$B$221,0), MATCH("*1st*",'JamesM-SESSION'!$K$7:$T$7,0)),"")</f>
        <v>#N/A</v>
      </c>
      <c r="J141" s="48" t="e">
        <f>INDEX('JamesM-SESSION'!$L$214:$U$221, MATCH("*Military*",'JamesM-SESSION'!$B$214:$B$221,0), MATCH("*1st*",'JamesM-SESSION'!$K$7:$T$7,0))</f>
        <v>#N/A</v>
      </c>
      <c r="K141" s="131" t="e">
        <f>IF($A$140='JamesM-SESSION'!$A$214,INDEX('JamesM-SESSION'!$K$214:$T$221, MATCH("*Clean *",'JamesM-SESSION'!$B$214:$B$221,0), MATCH("*1st*",'JamesM-SESSION'!$K$7:$T$7,0)),"")</f>
        <v>#N/A</v>
      </c>
      <c r="L141" s="48" t="e">
        <f>INDEX('JamesM-SESSION'!$L$214:$U$221, MATCH("*Clean *",'JamesM-SESSION'!$B$214:$B$221,0), MATCH("*1st*",'JamesM-SESSION'!$K$7:$T$7,0))</f>
        <v>#N/A</v>
      </c>
      <c r="M141" s="131" t="e">
        <f>IF($A$140='JamesM-SESSION'!$A$214,INDEX('JamesM-SESSION'!$K$214:$T$221, MATCH("*Lat Pulldown*",'JamesM-SESSION'!$B$214:$B$221,0), MATCH("*1st*",'JamesM-SESSION'!$K$7:$T$7,0)),"")</f>
        <v>#N/A</v>
      </c>
      <c r="N141" s="48" t="e">
        <f>INDEX('JamesM-SESSION'!$L$214:$U$221, MATCH("*Lat Pulldown*",'JamesM-SESSION'!$B$214:$B$221,0), MATCH("*1st*",'JamesM-SESSION'!$K$7:$T$7,0))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>
        <f>IF($A$140='JamesM-SESSION'!$A$214,INDEX('JamesM-SESSION'!$K$214:$T$221, MATCH("*Squat*",'JamesM-SESSION'!$B$214:$B$221,0), MATCH("*2nd*",'JamesM-SESSION'!$K$7:$T$7,0)),"")</f>
        <v>80</v>
      </c>
      <c r="D142" s="132">
        <f>INDEX('JamesM-SESSION'!L$214:U$221, MATCH("*Squat*",'JamesM-SESSION'!$B$214:$B$221,0), MATCH("*2nd*",'JamesM-SESSION'!K$7:T$7,0))</f>
        <v>15</v>
      </c>
      <c r="E142" s="131" t="e">
        <f>IF($A$140='JamesM-SESSION'!$A$214,INDEX('JamesM-SESSION'!$K$214:$T$221, MATCH("*Deadlift*",'JamesM-SESSION'!$B$214:$B$221,0), MATCH("*2ND*",'JamesM-SESSION'!$K$7:$T$7,0)),"")</f>
        <v>#N/A</v>
      </c>
      <c r="F142" s="131" t="e">
        <f>INDEX('JamesM-SESSION'!$L$214:$U$221, MATCH("*Deadlift*",'JamesM-SESSION'!$B$214:$B$221,0), MATCH("*2nd*",'JamesM-SESSION'!$K$7:$T$7,0))</f>
        <v>#N/A</v>
      </c>
      <c r="G142" s="131">
        <f>IF($A$140='JamesM-SESSION'!$A$214,INDEX('JamesM-SESSION'!$K$214:$T$221, MATCH("*Bench Press*",'JamesM-SESSION'!$B$214:$B$221,0), MATCH("*2ND*",'JamesM-SESSION'!$K$7:$T$7,0)),"")</f>
        <v>40</v>
      </c>
      <c r="H142" s="131">
        <f>INDEX('JamesM-SESSION'!$L$214:$U$221, MATCH("*Bench Press*",'JamesM-SESSION'!$B$214:$B$221,0), MATCH("*2nd*",'JamesM-SESSION'!$K$7:$T$7,0))</f>
        <v>12</v>
      </c>
      <c r="I142" s="132" t="e">
        <f>IF($A$140='JamesM-SESSION'!$A$214,INDEX('JamesM-SESSION'!$K$214:$T$221, MATCH("*Military*",'JamesM-SESSION'!$B$214:$B$221,0), MATCH("*2ND*",'JamesM-SESSION'!$K$7:$T$7,0)),"")</f>
        <v>#N/A</v>
      </c>
      <c r="J142" s="44" t="e">
        <f>INDEX('JamesM-SESSION'!$L$214:$U$221, MATCH("*Military*",'JamesM-SESSION'!$B$214:$B$221,0), MATCH("*2nd*",'JamesM-SESSION'!$K$7:$T$7,0))</f>
        <v>#N/A</v>
      </c>
      <c r="K142" s="131" t="e">
        <f>IF($A$140='JamesM-SESSION'!$A$214,INDEX('JamesM-SESSION'!$K$214:$T$221, MATCH("*Clean *",'JamesM-SESSION'!$B$214:$B$221,0), MATCH("*2ND*",'JamesM-SESSION'!$K$7:$T$7,0)),"")</f>
        <v>#N/A</v>
      </c>
      <c r="L142" s="44" t="e">
        <f>INDEX('JamesM-SESSION'!$L$214:$U$221, MATCH("*Clean *",'JamesM-SESSION'!$B$214:$B$221,0), MATCH("*2nd*",'JamesM-SESSION'!$K$7:$T$7,0))</f>
        <v>#N/A</v>
      </c>
      <c r="M142" s="131" t="e">
        <f>IF($A$140='JamesM-SESSION'!$A$214,INDEX('JamesM-SESSION'!$K$214:$T$221, MATCH("*Lat Pulldown*",'JamesM-SESSION'!$B$214:$B$221,0), MATCH("*2ND*",'JamesM-SESSION'!$K$7:$T$7,0)),"")</f>
        <v>#N/A</v>
      </c>
      <c r="N142" s="44" t="e">
        <f>INDEX('JamesM-SESSION'!$L$214:$U$221, MATCH("*Lat Pulldown*",'JamesM-SESSION'!$B$214:$B$221,0), MATCH("*2nd*",'JamesM-SESSION'!$K$7:$T$7,0))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>
        <f>IF($A$140='JamesM-SESSION'!$A$214,INDEX('JamesM-SESSION'!$K$214:$T$221, MATCH("*Squat*",'JamesM-SESSION'!$B$214:$B$221,0), MATCH("*3rd*",'JamesM-SESSION'!$K$7:$T$7,0)),"")</f>
        <v>80</v>
      </c>
      <c r="D143" s="132">
        <f>INDEX('JamesM-SESSION'!L$214:U$221, MATCH("*Squat*",'JamesM-SESSION'!$B$214:$B$221,0), MATCH("*3rd*",'JamesM-SESSION'!K$7:T$7,0))</f>
        <v>15</v>
      </c>
      <c r="E143" s="131" t="e">
        <f>IF($A$140='JamesM-SESSION'!$A$214,INDEX('JamesM-SESSION'!$K$214:$T$221, MATCH("*Deadlift*",'JamesM-SESSION'!$B$214:$B$221,0), MATCH("*3rd*",'JamesM-SESSION'!$K$7:$T$7,0)),"")</f>
        <v>#N/A</v>
      </c>
      <c r="F143" s="131" t="e">
        <f>INDEX('JamesM-SESSION'!$L$214:$U$221, MATCH("*Deadlift*",'JamesM-SESSION'!$B$214:$B$221,0), MATCH("*3rd*",'JamesM-SESSION'!$K$7:$T$7,0))</f>
        <v>#N/A</v>
      </c>
      <c r="G143" s="131">
        <f>IF($A$140='JamesM-SESSION'!$A$214,INDEX('JamesM-SESSION'!$K$214:$T$221, MATCH("*Bench Press*",'JamesM-SESSION'!$B$214:$B$221,0), MATCH("*3rd*",'JamesM-SESSION'!$K$7:$T$7,0)),"")</f>
        <v>40</v>
      </c>
      <c r="H143" s="131">
        <f>INDEX('JamesM-SESSION'!$L$214:$U$221, MATCH("*Bench Press*",'JamesM-SESSION'!$B$214:$B$221,0), MATCH("*3rd*",'JamesM-SESSION'!$K$7:$T$7,0))</f>
        <v>12</v>
      </c>
      <c r="I143" s="132" t="e">
        <f>IF($A$140='JamesM-SESSION'!$A$214,INDEX('JamesM-SESSION'!$K$214:$T$221, MATCH("*Military*",'JamesM-SESSION'!$B$214:$B$221,0), MATCH("*3rd*",'JamesM-SESSION'!$K$7:$T$7,0)),"")</f>
        <v>#N/A</v>
      </c>
      <c r="J143" s="44" t="e">
        <f>INDEX('JamesM-SESSION'!$L$214:$U$221, MATCH("*Military*",'JamesM-SESSION'!$B$214:$B$221,0), MATCH("*3rd*",'JamesM-SESSION'!$K$7:$T$7,0))</f>
        <v>#N/A</v>
      </c>
      <c r="K143" s="131" t="e">
        <f>IF($A$140='JamesM-SESSION'!$A$214,INDEX('JamesM-SESSION'!$K$214:$T$221, MATCH("*Clean *",'JamesM-SESSION'!$B$214:$B$221,0), MATCH("*3rd*",'JamesM-SESSION'!$K$7:$T$7,0)),"")</f>
        <v>#N/A</v>
      </c>
      <c r="L143" s="44" t="e">
        <f>INDEX('JamesM-SESSION'!$L$214:$U$221, MATCH("*Clean *",'JamesM-SESSION'!$B$214:$B$221,0), MATCH("*3rd*",'JamesM-SESSION'!$K$7:$T$7,0))</f>
        <v>#N/A</v>
      </c>
      <c r="M143" s="131" t="e">
        <f>IF($A$140='JamesM-SESSION'!$A$214,INDEX('JamesM-SESSION'!$K$214:$T$221, MATCH("*Lat Pulldown*",'JamesM-SESSION'!$B$214:$B$221,0), MATCH("*3rd*",'JamesM-SESSION'!$K$7:$T$7,0)),"")</f>
        <v>#N/A</v>
      </c>
      <c r="N143" s="44" t="e">
        <f>INDEX('JamesM-SESSION'!$L$214:$U$221, MATCH("*Lat Pulldown*",'JamesM-SESSION'!$B$214:$B$221,0), MATCH("*3rd*",'JamesM-SESSION'!$K$7:$T$7,0))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>
        <f>IF($A$140='JamesM-SESSION'!$A$214,INDEX('JamesM-SESSION'!$K$214:$T$221, MATCH("*Squat*",'JamesM-SESSION'!$B$214:$B$221,0), MATCH("*4th*",'JamesM-SESSION'!$K$7:$T$7,0)),"")</f>
        <v>80</v>
      </c>
      <c r="D144" s="132">
        <f>INDEX('JamesM-SESSION'!L$214:U$221, MATCH("*Squat*",'JamesM-SESSION'!$B$214:$B$221,0), MATCH("*4th*",'JamesM-SESSION'!K$7:T$7,0))</f>
        <v>15</v>
      </c>
      <c r="E144" s="131" t="e">
        <f>IF($A$140='JamesM-SESSION'!$A$214,INDEX('JamesM-SESSION'!$K$214:$T$221, MATCH("*Deadlift*",'JamesM-SESSION'!$B$214:$B$221,0), MATCH("*4th*",'JamesM-SESSION'!$K$7:$T$7,0)),"")</f>
        <v>#N/A</v>
      </c>
      <c r="F144" s="131" t="e">
        <f>INDEX('JamesM-SESSION'!$L$214:$U$221, MATCH("*Deadlift*",'JamesM-SESSION'!$B$214:$B$221,0), MATCH("*4th*",'JamesM-SESSION'!$K$7:$T$7,0))</f>
        <v>#N/A</v>
      </c>
      <c r="G144" s="131">
        <f>IF($A$140='JamesM-SESSION'!$A$214,INDEX('JamesM-SESSION'!$K$214:$T$221, MATCH("*Bench Press*",'JamesM-SESSION'!$B$214:$B$221,0), MATCH("*4th*",'JamesM-SESSION'!$K$7:$T$7,0)),"")</f>
        <v>40</v>
      </c>
      <c r="H144" s="131">
        <f>INDEX('JamesM-SESSION'!$L$214:$U$221, MATCH("*Bench Press*",'JamesM-SESSION'!$B$214:$B$221,0), MATCH("*4th*",'JamesM-SESSION'!$K$7:$T$7,0))</f>
        <v>12</v>
      </c>
      <c r="I144" s="132" t="e">
        <f>IF($A$140='JamesM-SESSION'!$A$214,INDEX('JamesM-SESSION'!$K$214:$T$221, MATCH("*Military*",'JamesM-SESSION'!$B$214:$B$221,0), MATCH("*4th*",'JamesM-SESSION'!$K$7:$T$7,0)),"")</f>
        <v>#N/A</v>
      </c>
      <c r="J144" s="44" t="e">
        <f>INDEX('JamesM-SESSION'!$L$214:$U$221, MATCH("*Military*",'JamesM-SESSION'!$B$214:$B$221,0), MATCH("*4th*",'JamesM-SESSION'!$K$7:$T$7,0))</f>
        <v>#N/A</v>
      </c>
      <c r="K144" s="131" t="e">
        <f>IF($A$140='JamesM-SESSION'!$A$214,INDEX('JamesM-SESSION'!$K$214:$T$221, MATCH("*Clean *",'JamesM-SESSION'!$B$214:$B$221,0), MATCH("*4th*",'JamesM-SESSION'!$K$7:$T$7,0)),"")</f>
        <v>#N/A</v>
      </c>
      <c r="L144" s="44" t="e">
        <f>INDEX('JamesM-SESSION'!$L$214:$U$221, MATCH("*Clean *",'JamesM-SESSION'!$B$214:$B$221,0), MATCH("*4th*",'JamesM-SESSION'!$K$7:$T$7,0))</f>
        <v>#N/A</v>
      </c>
      <c r="M144" s="131" t="e">
        <f>IF($A$140='JamesM-SESSION'!$A$214,INDEX('JamesM-SESSION'!$K$214:$T$221, MATCH("*Lat Pulldown*",'JamesM-SESSION'!$B$214:$B$221,0), MATCH("*4th*",'JamesM-SESSION'!$K$7:$T$7,0)),"")</f>
        <v>#N/A</v>
      </c>
      <c r="N144" s="44" t="e">
        <f>INDEX('JamesM-SESSION'!$L$214:$U$221, MATCH("*Lat Pulldown*",'JamesM-SESSION'!$B$214:$B$221,0), MATCH("*4th*",'JamesM-SESSION'!$K$7:$T$7,0))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>
        <f>IF($A$140='JamesM-SESSION'!$A$214,INDEX('JamesM-SESSION'!$K$214:$T$221, MATCH("*Squat*",'JamesM-SESSION'!$B$214:$B$221,0), MATCH("*5th*",'JamesM-SESSION'!$K$7:$T$7,0)),"")</f>
        <v>0</v>
      </c>
      <c r="D145" s="132">
        <f>INDEX('JamesM-SESSION'!L$214:U$221, MATCH("*Squat*",'JamesM-SESSION'!$B$214:$B$221,0), MATCH("*5th*",'JamesM-SESSION'!K$7:T$7,0))</f>
        <v>0</v>
      </c>
      <c r="E145" s="131" t="e">
        <f>IF($A$140='JamesM-SESSION'!$A$214,INDEX('JamesM-SESSION'!$K$214:$T$221, MATCH("*Deadlift*",'JamesM-SESSION'!$B$214:$B$221,0), MATCH("*5th*",'JamesM-SESSION'!$K$7:$T$7,0)),"")</f>
        <v>#N/A</v>
      </c>
      <c r="F145" s="131" t="e">
        <f>INDEX('JamesM-SESSION'!$L$214:$U$221, MATCH("*Deadlift*",'JamesM-SESSION'!$B$214:$B$221,0), MATCH("*5th*",'JamesM-SESSION'!$K$7:$T$7,0))</f>
        <v>#N/A</v>
      </c>
      <c r="G145" s="131">
        <f>IF($A$140='JamesM-SESSION'!$A$214,INDEX('JamesM-SESSION'!$K$214:$T$221, MATCH("*Bench Press*",'JamesM-SESSION'!$B$214:$B$221,0), MATCH("*5th*",'JamesM-SESSION'!$K$7:$T$7,0)),"")</f>
        <v>0</v>
      </c>
      <c r="H145" s="131">
        <f>INDEX('JamesM-SESSION'!$L$214:$U$221, MATCH("*Bench Press*",'JamesM-SESSION'!$B$214:$B$221,0), MATCH("*5th*",'JamesM-SESSION'!$K$7:$T$7,0))</f>
        <v>0</v>
      </c>
      <c r="I145" s="132" t="e">
        <f>IF($A$140='JamesM-SESSION'!$A$214,INDEX('JamesM-SESSION'!$K$214:$T$221, MATCH("*Military*",'JamesM-SESSION'!$B$214:$B$221,0), MATCH("*5th*",'JamesM-SESSION'!$K$7:$T$7,0)),"")</f>
        <v>#N/A</v>
      </c>
      <c r="J145" s="44" t="e">
        <f>INDEX('JamesM-SESSION'!$L$214:$U$221, MATCH("*Military*",'JamesM-SESSION'!$B$214:$B$221,0), MATCH("*5th*",'JamesM-SESSION'!$K$7:$T$7,0))</f>
        <v>#N/A</v>
      </c>
      <c r="K145" s="131" t="e">
        <f>IF($A$140='JamesM-SESSION'!$A$214,INDEX('JamesM-SESSION'!$K$214:$T$221, MATCH("*Clean *",'JamesM-SESSION'!$B$214:$B$221,0), MATCH("*5th*",'JamesM-SESSION'!$K$7:$T$7,0)),"")</f>
        <v>#N/A</v>
      </c>
      <c r="L145" s="44" t="e">
        <f>INDEX('JamesM-SESSION'!$L$214:$U$221, MATCH("*Clean *",'JamesM-SESSION'!$B$214:$B$221,0), MATCH("*5th*",'JamesM-SESSION'!$K$7:$T$7,0))</f>
        <v>#N/A</v>
      </c>
      <c r="M145" s="131" t="e">
        <f>IF($A$140='JamesM-SESSION'!$A$214,INDEX('JamesM-SESSION'!$K$214:$T$221, MATCH("*Lat Pulldown*",'JamesM-SESSION'!$B$214:$B$221,0), MATCH("*5th*",'JamesM-SESSION'!$K$7:$T$7,0)),"")</f>
        <v>#N/A</v>
      </c>
      <c r="N145" s="44" t="e">
        <f>INDEX('JamesM-SESSION'!$L$214:$U$221, MATCH("*Lat Pulldown*",'JamesM-SESSION'!$B$214:$B$221,0), MATCH("*5th*",'JamesM-SESSION'!$K$7:$T$7,0))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'JamesM-SESSION'!A223</f>
        <v>42318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>
        <f>MAX(G147:G151)</f>
        <v>40</v>
      </c>
      <c r="H146" s="116">
        <f t="array" ref="H146">MAX(IF(G147:G151=G146,H147:H151))</f>
        <v>12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 t="e">
        <f>MAX(M147:M151)</f>
        <v>#N/A</v>
      </c>
      <c r="N146" s="117" t="e">
        <f t="array" ref="N146">MAX(IF(M147:M151=M146,N147:N151))</f>
        <v>#N/A</v>
      </c>
      <c r="O146" s="152" t="e">
        <f>IF($A$146='JamesM-SESSION'!$A$223,INDEX('JamesM-SESSION'!$K$223:$T$230, MATCH("*1k Row*",'JamesM-SESSION'!$B$223:$B$230,0), MATCH("*1st*",'JamesM-SESSION'!$K$7:$T$7,0)),"")</f>
        <v>#N/A</v>
      </c>
      <c r="P146" s="152">
        <f>IF($A$146='JamesM-SESSION'!$A$223,INDEX('JamesM-SESSION'!$K$223:$T$230, MATCH("*HIIT*",'JamesM-SESSION'!$B$223:$B$230,0), MATCH("*1st*",'JamesM-SESSION'!$K$7:$T$7,0)),"")</f>
        <v>1.0416666666666666E-2</v>
      </c>
      <c r="Q146" s="152">
        <f>INDEX('JamesM-SESSION'!$L$223:$U$230, MATCH("*HIIT*",'JamesM-SESSION'!$B$223:$B$230,0), MATCH("*1st*",'JamesM-SESSION'!$K$7:$T$7,0))</f>
        <v>0</v>
      </c>
      <c r="R146" s="119">
        <f>'JamesM-SESSION'!U223</f>
        <v>0</v>
      </c>
      <c r="S146" s="116"/>
      <c r="T146" s="116"/>
      <c r="U146" s="120">
        <f>'JamesM-SESSION'!A227</f>
        <v>0</v>
      </c>
      <c r="V146" s="120">
        <f>'JamesM-SESSION'!A228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IF($A$146='JamesM-SESSION'!$A$223,INDEX('JamesM-SESSION'!$K$223:$T$230, MATCH("*Squat*",'JamesM-SESSION'!$B$223:$B$230,0), MATCH("*1st*",'JamesM-SESSION'!$K$7:$T$7,0)),"")</f>
        <v>#N/A</v>
      </c>
      <c r="D147" s="132" t="e">
        <f>INDEX('JamesM-SESSION'!L$223:U$230, MATCH("*Squat*",'JamesM-SESSION'!$B$223:$B$230,0), MATCH("*1st*",'JamesM-SESSION'!K$7:T$7,0))</f>
        <v>#N/A</v>
      </c>
      <c r="E147" s="131" t="e">
        <f>IF($A$146='JamesM-SESSION'!$A$223,INDEX('JamesM-SESSION'!$K$223:$T$230, MATCH("*Deadlift*",'JamesM-SESSION'!$B$223:$B$230,0), MATCH("*1st*",'JamesM-SESSION'!$K$7:$T$7,0)),"")</f>
        <v>#N/A</v>
      </c>
      <c r="F147" s="131" t="e">
        <f>INDEX('JamesM-SESSION'!$L$223:$U$230, MATCH("*Deadlift*",'JamesM-SESSION'!$B$223:$B$230,0), MATCH("*1st*",'JamesM-SESSION'!$K$7:$T$7,0))</f>
        <v>#N/A</v>
      </c>
      <c r="G147" s="131">
        <f>IF($A$146='JamesM-SESSION'!$A$223,INDEX('JamesM-SESSION'!$K$223:$T$230, MATCH("*Bench Press*",'JamesM-SESSION'!$B$223:$B$230,0), MATCH("*1st*",'JamesM-SESSION'!$K$7:$T$7,0)),"")</f>
        <v>40</v>
      </c>
      <c r="H147" s="131">
        <f>INDEX('JamesM-SESSION'!$L$223:$U$230, MATCH("*Bench Press*",'JamesM-SESSION'!$B$223:$B$230,0), MATCH("*1st*",'JamesM-SESSION'!$K$7:$T$7,0))</f>
        <v>12</v>
      </c>
      <c r="I147" s="132" t="e">
        <f>IF($A$146='JamesM-SESSION'!$A$223,INDEX('JamesM-SESSION'!$K$223:$T$230, MATCH("*Military*",'JamesM-SESSION'!$B$223:$B$230,0), MATCH("*1st*",'JamesM-SESSION'!$K$7:$T$7,0)),"")</f>
        <v>#N/A</v>
      </c>
      <c r="J147" s="48" t="e">
        <f>INDEX('JamesM-SESSION'!$L$223:$U$230, MATCH("*Military*",'JamesM-SESSION'!$B$223:$B$230,0), MATCH("*1st*",'JamesM-SESSION'!$K$7:$T$7,0))</f>
        <v>#N/A</v>
      </c>
      <c r="K147" s="131" t="e">
        <f>IF($A$146='JamesM-SESSION'!$A$223,INDEX('JamesM-SESSION'!$K$223:$T$230, MATCH("*Clean *",'JamesM-SESSION'!$B$223:$B$230,0), MATCH("*1st*",'JamesM-SESSION'!$K$7:$T$7,0)),"")</f>
        <v>#N/A</v>
      </c>
      <c r="L147" s="48" t="e">
        <f>INDEX('JamesM-SESSION'!$L$223:$U$230, MATCH("*Clean *",'JamesM-SESSION'!$B$223:$B$230,0), MATCH("*1st*",'JamesM-SESSION'!$K$7:$T$7,0))</f>
        <v>#N/A</v>
      </c>
      <c r="M147" s="131" t="e">
        <f>IF($A$146='JamesM-SESSION'!$A$223,INDEX('JamesM-SESSION'!$K$223:$T$230, MATCH("*Lat Pulldown*",'JamesM-SESSION'!$B$223:$B$230,0), MATCH("*1st*",'JamesM-SESSION'!$K$7:$T$7,0)),"")</f>
        <v>#N/A</v>
      </c>
      <c r="N147" s="48" t="e">
        <f>INDEX('JamesM-SESSION'!$L$223:$U$230, MATCH("*Lat Pulldown*",'JamesM-SESSION'!$B$223:$B$230,0), MATCH("*1st*",'JamesM-SESSION'!$K$7:$T$7,0))</f>
        <v>#N/A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IF($A$146='JamesM-SESSION'!$A$223,INDEX('JamesM-SESSION'!$K$223:$T$230, MATCH("*Squat*",'JamesM-SESSION'!$B$223:$B$230,0), MATCH("*2nd*",'JamesM-SESSION'!$K$7:$T$7,0)),"")</f>
        <v>#N/A</v>
      </c>
      <c r="D148" s="132" t="e">
        <f>INDEX('JamesM-SESSION'!L$223:U$230, MATCH("*Squat*",'JamesM-SESSION'!$B$223:$B$230,0), MATCH("*2nd*",'JamesM-SESSION'!K$7:T$7,0))</f>
        <v>#N/A</v>
      </c>
      <c r="E148" s="131" t="e">
        <f>IF($A$146='JamesM-SESSION'!$A$223,INDEX('JamesM-SESSION'!$K$223:$T$230, MATCH("*Deadlift*",'JamesM-SESSION'!$B$223:$B$230,0), MATCH("*2ND*",'JamesM-SESSION'!$K$7:$T$7,0)),"")</f>
        <v>#N/A</v>
      </c>
      <c r="F148" s="131" t="e">
        <f>INDEX('JamesM-SESSION'!$L$223:$U$230, MATCH("*Deadlift*",'JamesM-SESSION'!$B$223:$B$230,0), MATCH("*2nd*",'JamesM-SESSION'!$K$7:$T$7,0))</f>
        <v>#N/A</v>
      </c>
      <c r="G148" s="131">
        <f>IF($A$146='JamesM-SESSION'!$A$223,INDEX('JamesM-SESSION'!$K$223:$T$230, MATCH("*Bench Press*",'JamesM-SESSION'!$B$223:$B$230,0), MATCH("*2ND*",'JamesM-SESSION'!$K$7:$T$7,0)),"")</f>
        <v>40</v>
      </c>
      <c r="H148" s="131">
        <f>INDEX('JamesM-SESSION'!$L$223:$U$230, MATCH("*Bench Press*",'JamesM-SESSION'!$B$223:$B$230,0), MATCH("*2nd*",'JamesM-SESSION'!$K$7:$T$7,0))</f>
        <v>12</v>
      </c>
      <c r="I148" s="132" t="e">
        <f>IF($A$146='JamesM-SESSION'!$A$223,INDEX('JamesM-SESSION'!$K$223:$T$230, MATCH("*Military*",'JamesM-SESSION'!$B$223:$B$230,0), MATCH("*2ND*",'JamesM-SESSION'!$K$7:$T$7,0)),"")</f>
        <v>#N/A</v>
      </c>
      <c r="J148" s="44" t="e">
        <f>INDEX('JamesM-SESSION'!$L$223:$U$230, MATCH("*Military*",'JamesM-SESSION'!$B$223:$B$230,0), MATCH("*2nd*",'JamesM-SESSION'!$K$7:$T$7,0))</f>
        <v>#N/A</v>
      </c>
      <c r="K148" s="131" t="e">
        <f>IF($A$146='JamesM-SESSION'!$A$223,INDEX('JamesM-SESSION'!$K$223:$T$230, MATCH("*Clean *",'JamesM-SESSION'!$B$223:$B$230,0), MATCH("*2ND*",'JamesM-SESSION'!$K$7:$T$7,0)),"")</f>
        <v>#N/A</v>
      </c>
      <c r="L148" s="44" t="e">
        <f>INDEX('JamesM-SESSION'!$L$223:$U$230, MATCH("*Clean *",'JamesM-SESSION'!$B$223:$B$230,0), MATCH("*2nd*",'JamesM-SESSION'!$K$7:$T$7,0))</f>
        <v>#N/A</v>
      </c>
      <c r="M148" s="131" t="e">
        <f>IF($A$146='JamesM-SESSION'!$A$223,INDEX('JamesM-SESSION'!$K$223:$T$230, MATCH("*Lat Pulldown*",'JamesM-SESSION'!$B$223:$B$230,0), MATCH("*2ND*",'JamesM-SESSION'!$K$7:$T$7,0)),"")</f>
        <v>#N/A</v>
      </c>
      <c r="N148" s="44" t="e">
        <f>INDEX('JamesM-SESSION'!$L$223:$U$230, MATCH("*Lat Pulldown*",'JamesM-SESSION'!$B$223:$B$230,0), MATCH("*2nd*",'JamesM-SESSION'!$K$7:$T$7,0))</f>
        <v>#N/A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IF($A$146='JamesM-SESSION'!$A$223,INDEX('JamesM-SESSION'!$K$223:$T$230, MATCH("*Squat*",'JamesM-SESSION'!$B$223:$B$230,0), MATCH("*3rd*",'JamesM-SESSION'!$K$7:$T$7,0)),"")</f>
        <v>#N/A</v>
      </c>
      <c r="D149" s="132" t="e">
        <f>INDEX('JamesM-SESSION'!L$223:U$230, MATCH("*Squat*",'JamesM-SESSION'!$B$223:$B$230,0), MATCH("*3rd*",'JamesM-SESSION'!K$7:T$7,0))</f>
        <v>#N/A</v>
      </c>
      <c r="E149" s="131" t="e">
        <f>IF($A$146='JamesM-SESSION'!$A$223,INDEX('JamesM-SESSION'!$K$223:$T$230, MATCH("*Deadlift*",'JamesM-SESSION'!$B$223:$B$230,0), MATCH("*3rd*",'JamesM-SESSION'!$K$7:$T$7,0)),"")</f>
        <v>#N/A</v>
      </c>
      <c r="F149" s="131" t="e">
        <f>INDEX('JamesM-SESSION'!$L$223:$U$230, MATCH("*Deadlift*",'JamesM-SESSION'!$B$223:$B$230,0), MATCH("*3rd*",'JamesM-SESSION'!$K$7:$T$7,0))</f>
        <v>#N/A</v>
      </c>
      <c r="G149" s="131">
        <f>IF($A$146='JamesM-SESSION'!$A$223,INDEX('JamesM-SESSION'!$K$223:$T$230, MATCH("*Bench Press*",'JamesM-SESSION'!$B$223:$B$230,0), MATCH("*3rd*",'JamesM-SESSION'!$K$7:$T$7,0)),"")</f>
        <v>40</v>
      </c>
      <c r="H149" s="131">
        <f>INDEX('JamesM-SESSION'!$L$223:$U$230, MATCH("*Bench Press*",'JamesM-SESSION'!$B$223:$B$230,0), MATCH("*3rd*",'JamesM-SESSION'!$K$7:$T$7,0))</f>
        <v>12</v>
      </c>
      <c r="I149" s="132" t="e">
        <f>IF($A$146='JamesM-SESSION'!$A$223,INDEX('JamesM-SESSION'!$K$223:$T$230, MATCH("*Military*",'JamesM-SESSION'!$B$223:$B$230,0), MATCH("*3rd*",'JamesM-SESSION'!$K$7:$T$7,0)),"")</f>
        <v>#N/A</v>
      </c>
      <c r="J149" s="44" t="e">
        <f>INDEX('JamesM-SESSION'!$L$223:$U$230, MATCH("*Military*",'JamesM-SESSION'!$B$223:$B$230,0), MATCH("*3rd*",'JamesM-SESSION'!$K$7:$T$7,0))</f>
        <v>#N/A</v>
      </c>
      <c r="K149" s="131" t="e">
        <f>IF($A$146='JamesM-SESSION'!$A$223,INDEX('JamesM-SESSION'!$K$223:$T$230, MATCH("*Clean *",'JamesM-SESSION'!$B$223:$B$230,0), MATCH("*3rd*",'JamesM-SESSION'!$K$7:$T$7,0)),"")</f>
        <v>#N/A</v>
      </c>
      <c r="L149" s="44" t="e">
        <f>INDEX('JamesM-SESSION'!$L$223:$U$230, MATCH("*Clean *",'JamesM-SESSION'!$B$223:$B$230,0), MATCH("*3rd*",'JamesM-SESSION'!$K$7:$T$7,0))</f>
        <v>#N/A</v>
      </c>
      <c r="M149" s="131" t="e">
        <f>IF($A$146='JamesM-SESSION'!$A$223,INDEX('JamesM-SESSION'!$K$223:$T$230, MATCH("*Lat Pulldown*",'JamesM-SESSION'!$B$223:$B$230,0), MATCH("*3rd*",'JamesM-SESSION'!$K$7:$T$7,0)),"")</f>
        <v>#N/A</v>
      </c>
      <c r="N149" s="44" t="e">
        <f>INDEX('JamesM-SESSION'!$L$223:$U$230, MATCH("*Lat Pulldown*",'JamesM-SESSION'!$B$223:$B$230,0), MATCH("*3rd*",'JamesM-SESSION'!$K$7:$T$7,0))</f>
        <v>#N/A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IF($A$146='JamesM-SESSION'!$A$223,INDEX('JamesM-SESSION'!$K$223:$T$230, MATCH("*Squat*",'JamesM-SESSION'!$B$223:$B$230,0), MATCH("*4th*",'JamesM-SESSION'!$K$7:$T$7,0)),"")</f>
        <v>#N/A</v>
      </c>
      <c r="D150" s="132" t="e">
        <f>INDEX('JamesM-SESSION'!L$223:U$230, MATCH("*Squat*",'JamesM-SESSION'!$B$223:$B$230,0), MATCH("*4th*",'JamesM-SESSION'!K$7:T$7,0))</f>
        <v>#N/A</v>
      </c>
      <c r="E150" s="131" t="e">
        <f>IF($A$146='JamesM-SESSION'!$A$223,INDEX('JamesM-SESSION'!$K$223:$T$230, MATCH("*Deadlift*",'JamesM-SESSION'!$B$223:$B$230,0), MATCH("*4th*",'JamesM-SESSION'!$K$7:$T$7,0)),"")</f>
        <v>#N/A</v>
      </c>
      <c r="F150" s="131" t="e">
        <f>INDEX('JamesM-SESSION'!$L$223:$U$230, MATCH("*Deadlift*",'JamesM-SESSION'!$B$223:$B$230,0), MATCH("*4th*",'JamesM-SESSION'!$K$7:$T$7,0))</f>
        <v>#N/A</v>
      </c>
      <c r="G150" s="131">
        <f>IF($A$146='JamesM-SESSION'!$A$223,INDEX('JamesM-SESSION'!$K$223:$T$230, MATCH("*Bench Press*",'JamesM-SESSION'!$B$223:$B$230,0), MATCH("*4th*",'JamesM-SESSION'!$K$7:$T$7,0)),"")</f>
        <v>40</v>
      </c>
      <c r="H150" s="131">
        <f>INDEX('JamesM-SESSION'!$L$223:$U$230, MATCH("*Bench Press*",'JamesM-SESSION'!$B$223:$B$230,0), MATCH("*4th*",'JamesM-SESSION'!$K$7:$T$7,0))</f>
        <v>12</v>
      </c>
      <c r="I150" s="132" t="e">
        <f>IF($A$146='JamesM-SESSION'!$A$223,INDEX('JamesM-SESSION'!$K$223:$T$230, MATCH("*Military*",'JamesM-SESSION'!$B$223:$B$230,0), MATCH("*4th*",'JamesM-SESSION'!$K$7:$T$7,0)),"")</f>
        <v>#N/A</v>
      </c>
      <c r="J150" s="44" t="e">
        <f>INDEX('JamesM-SESSION'!$L$223:$U$230, MATCH("*Military*",'JamesM-SESSION'!$B$223:$B$230,0), MATCH("*4th*",'JamesM-SESSION'!$K$7:$T$7,0))</f>
        <v>#N/A</v>
      </c>
      <c r="K150" s="131" t="e">
        <f>IF($A$146='JamesM-SESSION'!$A$223,INDEX('JamesM-SESSION'!$K$223:$T$230, MATCH("*Clean *",'JamesM-SESSION'!$B$223:$B$230,0), MATCH("*4th*",'JamesM-SESSION'!$K$7:$T$7,0)),"")</f>
        <v>#N/A</v>
      </c>
      <c r="L150" s="44" t="e">
        <f>INDEX('JamesM-SESSION'!$L$223:$U$230, MATCH("*Clean *",'JamesM-SESSION'!$B$223:$B$230,0), MATCH("*4th*",'JamesM-SESSION'!$K$7:$T$7,0))</f>
        <v>#N/A</v>
      </c>
      <c r="M150" s="131" t="e">
        <f>IF($A$146='JamesM-SESSION'!$A$223,INDEX('JamesM-SESSION'!$K$223:$T$230, MATCH("*Lat Pulldown*",'JamesM-SESSION'!$B$223:$B$230,0), MATCH("*4th*",'JamesM-SESSION'!$K$7:$T$7,0)),"")</f>
        <v>#N/A</v>
      </c>
      <c r="N150" s="44" t="e">
        <f>INDEX('JamesM-SESSION'!$L$223:$U$230, MATCH("*Lat Pulldown*",'JamesM-SESSION'!$B$223:$B$230,0), MATCH("*4th*",'JamesM-SESSION'!$K$7:$T$7,0))</f>
        <v>#N/A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IF($A$146='JamesM-SESSION'!$A$223,INDEX('JamesM-SESSION'!$K$223:$T$230, MATCH("*Squat*",'JamesM-SESSION'!$B$223:$B$230,0), MATCH("*5th*",'JamesM-SESSION'!$K$7:$T$7,0)),"")</f>
        <v>#N/A</v>
      </c>
      <c r="D151" s="132" t="e">
        <f>INDEX('JamesM-SESSION'!L$223:U$230, MATCH("*Squat*",'JamesM-SESSION'!$B$223:$B$230,0), MATCH("*5th*",'JamesM-SESSION'!K$7:T$7,0))</f>
        <v>#N/A</v>
      </c>
      <c r="E151" s="131" t="e">
        <f>IF($A$146='JamesM-SESSION'!$A$223,INDEX('JamesM-SESSION'!$K$223:$T$230, MATCH("*Deadlift*",'JamesM-SESSION'!$B$223:$B$230,0), MATCH("*5th*",'JamesM-SESSION'!$K$7:$T$7,0)),"")</f>
        <v>#N/A</v>
      </c>
      <c r="F151" s="131" t="e">
        <f>INDEX('JamesM-SESSION'!$L$223:$U$230, MATCH("*Deadlift*",'JamesM-SESSION'!$B$223:$B$230,0), MATCH("*5th*",'JamesM-SESSION'!$K$7:$T$7,0))</f>
        <v>#N/A</v>
      </c>
      <c r="G151" s="131">
        <f>IF($A$146='JamesM-SESSION'!$A$223,INDEX('JamesM-SESSION'!$K$223:$T$230, MATCH("*Bench Press*",'JamesM-SESSION'!$B$223:$B$230,0), MATCH("*5th*",'JamesM-SESSION'!$K$7:$T$7,0)),"")</f>
        <v>0</v>
      </c>
      <c r="H151" s="131">
        <f>INDEX('JamesM-SESSION'!$L$223:$U$230, MATCH("*Bench Press*",'JamesM-SESSION'!$B$223:$B$230,0), MATCH("*5th*",'JamesM-SESSION'!$K$7:$T$7,0))</f>
        <v>0</v>
      </c>
      <c r="I151" s="132" t="e">
        <f>IF($A$146='JamesM-SESSION'!$A$223,INDEX('JamesM-SESSION'!$K$223:$T$230, MATCH("*Military*",'JamesM-SESSION'!$B$223:$B$230,0), MATCH("*5th*",'JamesM-SESSION'!$K$7:$T$7,0)),"")</f>
        <v>#N/A</v>
      </c>
      <c r="J151" s="44" t="e">
        <f>INDEX('JamesM-SESSION'!$L$223:$U$230, MATCH("*Military*",'JamesM-SESSION'!$B$223:$B$230,0), MATCH("*5th*",'JamesM-SESSION'!$K$7:$T$7,0))</f>
        <v>#N/A</v>
      </c>
      <c r="K151" s="131" t="e">
        <f>IF($A$146='JamesM-SESSION'!$A$223,INDEX('JamesM-SESSION'!$K$223:$T$230, MATCH("*Clean *",'JamesM-SESSION'!$B$223:$B$230,0), MATCH("*5th*",'JamesM-SESSION'!$K$7:$T$7,0)),"")</f>
        <v>#N/A</v>
      </c>
      <c r="L151" s="44" t="e">
        <f>INDEX('JamesM-SESSION'!$L$223:$U$230, MATCH("*Clean *",'JamesM-SESSION'!$B$223:$B$230,0), MATCH("*5th*",'JamesM-SESSION'!$K$7:$T$7,0))</f>
        <v>#N/A</v>
      </c>
      <c r="M151" s="131" t="e">
        <f>IF($A$146='JamesM-SESSION'!$A$223,INDEX('JamesM-SESSION'!$K$223:$T$230, MATCH("*Lat Pulldown*",'JamesM-SESSION'!$B$223:$B$230,0), MATCH("*5th*",'JamesM-SESSION'!$K$7:$T$7,0)),"")</f>
        <v>#N/A</v>
      </c>
      <c r="N151" s="44" t="e">
        <f>INDEX('JamesM-SESSION'!$L$223:$U$230, MATCH("*Lat Pulldown*",'JamesM-SESSION'!$B$223:$B$230,0), MATCH("*5th*",'JamesM-SESSION'!$K$7:$T$7,0))</f>
        <v>#N/A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'JamesM-SESSION'!A232</f>
        <v>42320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>
        <f>MAX(E153:E157)</f>
        <v>90</v>
      </c>
      <c r="F152" s="116">
        <f t="array" ref="F152">MAX(IF(E153:E157=E152,F153:F157))</f>
        <v>10</v>
      </c>
      <c r="G152" s="116">
        <f>MAX(G153:G157)</f>
        <v>42.5</v>
      </c>
      <c r="H152" s="116">
        <f t="array" ref="H152">MAX(IF(G153:G157=G152,H153:H157))</f>
        <v>12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 t="e">
        <f>MAX(M153:M157)</f>
        <v>#N/A</v>
      </c>
      <c r="N152" s="117" t="e">
        <f t="array" ref="N152">MAX(IF(M153:M157=M152,N153:N157))</f>
        <v>#N/A</v>
      </c>
      <c r="O152" s="152" t="e">
        <f>IF($A$140='JamesM-SESSION'!$A$214,INDEX('JamesM-SESSION'!$K$214:$T$221, MATCH("*1k Row*",'JamesM-SESSION'!$B$214:$B$221,0), MATCH("*1st*",'JamesM-SESSION'!$K$7:$T$7,0)),"")</f>
        <v>#N/A</v>
      </c>
      <c r="P152" s="152">
        <f>IF($A$140='JamesM-SESSION'!$A$214,INDEX('JamesM-SESSION'!$K$214:$T$221, MATCH("*HIIT*",'JamesM-SESSION'!$B$214:$B$221,0), MATCH("*1st*",'JamesM-SESSION'!$K$7:$T$7,0)),"")</f>
        <v>1.0416666666666666E-2</v>
      </c>
      <c r="Q152" s="119" t="e">
        <f>INDEX('JamesM-SESSION'!$L$212:$U$214, MATCH("*HIIT*",'JamesM-SESSION'!$B$212:$B$214,0), MATCH("*1st*",'JamesM-SESSION'!$K$7:$T$7,0))</f>
        <v>#N/A</v>
      </c>
      <c r="R152" s="119">
        <f>'JamesM-SESSION'!U232</f>
        <v>0</v>
      </c>
      <c r="S152" s="116"/>
      <c r="T152" s="116"/>
      <c r="U152" s="120">
        <f>'JamesM-SESSION'!A233</f>
        <v>0</v>
      </c>
      <c r="V152" s="120">
        <f>'JamesM-SESSION'!A234</f>
        <v>0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IF($A$152='JamesM-SESSION'!$A$232,INDEX('JamesM-SESSION'!$K$232:$T$239, MATCH("*Squat*",'JamesM-SESSION'!$B$232:$B$239,0), MATCH("*1st*",'JamesM-SESSION'!$K$7:$T$7,0)),"")</f>
        <v>#N/A</v>
      </c>
      <c r="D153" s="132" t="e">
        <f>INDEX('JamesM-SESSION'!L$232:U$239, MATCH("*Squat*",'JamesM-SESSION'!$B$232:$B$239,0), MATCH("*1st*",'JamesM-SESSION'!K$7:T$7,0))</f>
        <v>#N/A</v>
      </c>
      <c r="E153" s="131">
        <f>IF($A$152='JamesM-SESSION'!$A$232,INDEX('JamesM-SESSION'!$K$232:$T$239, MATCH("*Deadlift*",'JamesM-SESSION'!$B$232:$B$239,0), MATCH("*1st*",'JamesM-SESSION'!$K$7:$T$7,0)),"")</f>
        <v>60</v>
      </c>
      <c r="F153" s="131">
        <f>INDEX('JamesM-SESSION'!$L$232:$U$239, MATCH("*Deadlift*",'JamesM-SESSION'!$B$232:$B$239,0), MATCH("*1st*",'JamesM-SESSION'!$K$7:$T$7,0))</f>
        <v>10</v>
      </c>
      <c r="G153" s="131">
        <f>IF($A$152='JamesM-SESSION'!$A$232,INDEX('JamesM-SESSION'!$K$232:$T$239, MATCH("*Bench Press*",'JamesM-SESSION'!$B$232:$B$239,0), MATCH("*1st*",'JamesM-SESSION'!$K$7:$T$7,0)),"")</f>
        <v>42.5</v>
      </c>
      <c r="H153" s="131">
        <f>INDEX('JamesM-SESSION'!$L$232:$U$239, MATCH("*Bench Press*",'JamesM-SESSION'!$B$232:$B$239,0), MATCH("*1st*",'JamesM-SESSION'!$K$7:$T$7,0))</f>
        <v>12</v>
      </c>
      <c r="I153" s="132" t="e">
        <f>IF($A$152='JamesM-SESSION'!$A$232,INDEX('JamesM-SESSION'!$K$232:$T$239, MATCH("*Military*",'JamesM-SESSION'!$B$232:$B$239,0), MATCH("*1st*",'JamesM-SESSION'!$K$7:$T$7,0)),"")</f>
        <v>#N/A</v>
      </c>
      <c r="J153" s="48" t="e">
        <f>INDEX('JamesM-SESSION'!$L$232:$U$239, MATCH("*Military*",'JamesM-SESSION'!$B$232:$B$239,0), MATCH("*1st*",'JamesM-SESSION'!$K$7:$T$7,0))</f>
        <v>#N/A</v>
      </c>
      <c r="K153" s="131" t="e">
        <f>IF($A$152='JamesM-SESSION'!$A$232,INDEX('JamesM-SESSION'!$K$232:$T$239, MATCH("*Clean *",'JamesM-SESSION'!$B$232:$B$239,0), MATCH("*1st*",'JamesM-SESSION'!$K$7:$T$7,0)),"")</f>
        <v>#N/A</v>
      </c>
      <c r="L153" s="48" t="e">
        <f>INDEX('JamesM-SESSION'!$L$232:$U$239, MATCH("*Clean *",'JamesM-SESSION'!$B$232:$B$239,0), MATCH("*1st*",'JamesM-SESSION'!$K$7:$T$7,0))</f>
        <v>#N/A</v>
      </c>
      <c r="M153" s="131" t="e">
        <f>IF($A$152='JamesM-SESSION'!$A$232,INDEX('JamesM-SESSION'!$K$232:$T$239, MATCH("*Lat Pulldown*",'JamesM-SESSION'!$B$232:$B$239,0), MATCH("*1st*",'JamesM-SESSION'!$K$7:$T$7,0)),"")</f>
        <v>#N/A</v>
      </c>
      <c r="N153" s="48" t="e">
        <f>INDEX('JamesM-SESSION'!$L$232:$U$239, MATCH("*Lat Pulldown*",'JamesM-SESSION'!$B$232:$B$239,0), MATCH("*1st*",'JamesM-SESSION'!$K$7:$T$7,0))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IF($A$152='JamesM-SESSION'!$A$232,INDEX('JamesM-SESSION'!$K$232:$T$239, MATCH("*Squat*",'JamesM-SESSION'!$B$232:$B$239,0), MATCH("*2nd*",'JamesM-SESSION'!$K$7:$T$7,0)),"")</f>
        <v>#N/A</v>
      </c>
      <c r="D154" s="132" t="e">
        <f>INDEX('JamesM-SESSION'!L$232:U$239, MATCH("*Squat*",'JamesM-SESSION'!$B$232:$B$239,0), MATCH("*2nd*",'JamesM-SESSION'!K$7:T$7,0))</f>
        <v>#N/A</v>
      </c>
      <c r="E154" s="131">
        <f>IF($A$152='JamesM-SESSION'!$A$232,INDEX('JamesM-SESSION'!$K$232:$T$239, MATCH("*Deadlift*",'JamesM-SESSION'!$B$232:$B$239,0), MATCH("*2ND*",'JamesM-SESSION'!$K$7:$T$7,0)),"")</f>
        <v>80</v>
      </c>
      <c r="F154" s="131">
        <f>INDEX('JamesM-SESSION'!$L$232:$U$239, MATCH("*Deadlift*",'JamesM-SESSION'!$B$232:$B$239,0), MATCH("*2nd*",'JamesM-SESSION'!$K$7:$T$7,0))</f>
        <v>10</v>
      </c>
      <c r="G154" s="131">
        <f>IF($A$152='JamesM-SESSION'!$A$232,INDEX('JamesM-SESSION'!$K$232:$T$239, MATCH("*Bench Press*",'JamesM-SESSION'!$B$232:$B$239,0), MATCH("*2ND*",'JamesM-SESSION'!$K$7:$T$7,0)),"")</f>
        <v>42.5</v>
      </c>
      <c r="H154" s="131">
        <f>INDEX('JamesM-SESSION'!$L$232:$U$239, MATCH("*Bench Press*",'JamesM-SESSION'!$B$232:$B$239,0), MATCH("*2nd*",'JamesM-SESSION'!$K$7:$T$7,0))</f>
        <v>12</v>
      </c>
      <c r="I154" s="132" t="e">
        <f>IF($A$152='JamesM-SESSION'!$A$232,INDEX('JamesM-SESSION'!$K$232:$T$239, MATCH("*Military*",'JamesM-SESSION'!$B$232:$B$239,0), MATCH("*2ND*",'JamesM-SESSION'!$K$7:$T$7,0)),"")</f>
        <v>#N/A</v>
      </c>
      <c r="J154" s="44" t="e">
        <f>INDEX('JamesM-SESSION'!$L$232:$U$239, MATCH("*Military*",'JamesM-SESSION'!$B$232:$B$239,0), MATCH("*2nd*",'JamesM-SESSION'!$K$7:$T$7,0))</f>
        <v>#N/A</v>
      </c>
      <c r="K154" s="131" t="e">
        <f>IF($A$152='JamesM-SESSION'!$A$232,INDEX('JamesM-SESSION'!$K$232:$T$239, MATCH("*Clean *",'JamesM-SESSION'!$B$232:$B$239,0), MATCH("*2ND*",'JamesM-SESSION'!$K$7:$T$7,0)),"")</f>
        <v>#N/A</v>
      </c>
      <c r="L154" s="44" t="e">
        <f>INDEX('JamesM-SESSION'!$L$232:$U$239, MATCH("*Clean *",'JamesM-SESSION'!$B$232:$B$239,0), MATCH("*2nd*",'JamesM-SESSION'!$K$7:$T$7,0))</f>
        <v>#N/A</v>
      </c>
      <c r="M154" s="131" t="e">
        <f>IF($A$152='JamesM-SESSION'!$A$232,INDEX('JamesM-SESSION'!$K$232:$T$239, MATCH("*Lat Pulldown*",'JamesM-SESSION'!$B$232:$B$239,0), MATCH("*2ND*",'JamesM-SESSION'!$K$7:$T$7,0)),"")</f>
        <v>#N/A</v>
      </c>
      <c r="N154" s="44" t="e">
        <f>INDEX('JamesM-SESSION'!$L$232:$U$239, MATCH("*Lat Pulldown*",'JamesM-SESSION'!$B$232:$B$239,0), MATCH("*2nd*",'JamesM-SESSION'!$K$7:$T$7,0))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IF($A$152='JamesM-SESSION'!$A$232,INDEX('JamesM-SESSION'!$K$232:$T$239, MATCH("*Squat*",'JamesM-SESSION'!$B$232:$B$239,0), MATCH("*3rd*",'JamesM-SESSION'!$K$7:$T$7,0)),"")</f>
        <v>#N/A</v>
      </c>
      <c r="D155" s="132" t="e">
        <f>INDEX('JamesM-SESSION'!L$232:U$239, MATCH("*Squat*",'JamesM-SESSION'!$B$232:$B$239,0), MATCH("*3rd*",'JamesM-SESSION'!K$7:T$7,0))</f>
        <v>#N/A</v>
      </c>
      <c r="E155" s="131">
        <f>IF($A$152='JamesM-SESSION'!$A$232,INDEX('JamesM-SESSION'!$K$232:$T$239, MATCH("*Deadlift*",'JamesM-SESSION'!$B$232:$B$239,0), MATCH("*3rd*",'JamesM-SESSION'!$K$7:$T$7,0)),"")</f>
        <v>90</v>
      </c>
      <c r="F155" s="131">
        <f>INDEX('JamesM-SESSION'!$L$232:$U$239, MATCH("*Deadlift*",'JamesM-SESSION'!$B$232:$B$239,0), MATCH("*3rd*",'JamesM-SESSION'!$K$7:$T$7,0))</f>
        <v>10</v>
      </c>
      <c r="G155" s="131">
        <f>IF($A$152='JamesM-SESSION'!$A$232,INDEX('JamesM-SESSION'!$K$232:$T$239, MATCH("*Bench Press*",'JamesM-SESSION'!$B$232:$B$239,0), MATCH("*3rd*",'JamesM-SESSION'!$K$7:$T$7,0)),"")</f>
        <v>42.5</v>
      </c>
      <c r="H155" s="131">
        <f>INDEX('JamesM-SESSION'!$L$232:$U$239, MATCH("*Bench Press*",'JamesM-SESSION'!$B$232:$B$239,0), MATCH("*3rd*",'JamesM-SESSION'!$K$7:$T$7,0))</f>
        <v>12</v>
      </c>
      <c r="I155" s="132" t="e">
        <f>IF($A$152='JamesM-SESSION'!$A$232,INDEX('JamesM-SESSION'!$K$232:$T$239, MATCH("*Military*",'JamesM-SESSION'!$B$232:$B$239,0), MATCH("*3rd*",'JamesM-SESSION'!$K$7:$T$7,0)),"")</f>
        <v>#N/A</v>
      </c>
      <c r="J155" s="44" t="e">
        <f>INDEX('JamesM-SESSION'!$L$232:$U$239, MATCH("*Military*",'JamesM-SESSION'!$B$232:$B$239,0), MATCH("*3rd*",'JamesM-SESSION'!$K$7:$T$7,0))</f>
        <v>#N/A</v>
      </c>
      <c r="K155" s="131" t="e">
        <f>IF($A$152='JamesM-SESSION'!$A$232,INDEX('JamesM-SESSION'!$K$232:$T$239, MATCH("*Clean *",'JamesM-SESSION'!$B$232:$B$239,0), MATCH("*3rd*",'JamesM-SESSION'!$K$7:$T$7,0)),"")</f>
        <v>#N/A</v>
      </c>
      <c r="L155" s="44" t="e">
        <f>INDEX('JamesM-SESSION'!$L$232:$U$239, MATCH("*Clean *",'JamesM-SESSION'!$B$232:$B$239,0), MATCH("*3rd*",'JamesM-SESSION'!$K$7:$T$7,0))</f>
        <v>#N/A</v>
      </c>
      <c r="M155" s="131" t="e">
        <f>IF($A$152='JamesM-SESSION'!$A$232,INDEX('JamesM-SESSION'!$K$232:$T$239, MATCH("*Lat Pulldown*",'JamesM-SESSION'!$B$232:$B$239,0), MATCH("*3rd*",'JamesM-SESSION'!$K$7:$T$7,0)),"")</f>
        <v>#N/A</v>
      </c>
      <c r="N155" s="44" t="e">
        <f>INDEX('JamesM-SESSION'!$L$232:$U$239, MATCH("*Lat Pulldown*",'JamesM-SESSION'!$B$232:$B$239,0), MATCH("*3rd*",'JamesM-SESSION'!$K$7:$T$7,0))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IF($A$152='JamesM-SESSION'!$A$232,INDEX('JamesM-SESSION'!$K$232:$T$239, MATCH("*Squat*",'JamesM-SESSION'!$B$232:$B$239,0), MATCH("*4th*",'JamesM-SESSION'!$K$7:$T$7,0)),"")</f>
        <v>#N/A</v>
      </c>
      <c r="D156" s="132" t="e">
        <f>INDEX('JamesM-SESSION'!L$232:U$239, MATCH("*Squat*",'JamesM-SESSION'!$B$232:$B$239,0), MATCH("*4th*",'JamesM-SESSION'!K$7:T$7,0))</f>
        <v>#N/A</v>
      </c>
      <c r="E156" s="131">
        <f>IF($A$152='JamesM-SESSION'!$A$232,INDEX('JamesM-SESSION'!$K$232:$T$239, MATCH("*Deadlift*",'JamesM-SESSION'!$B$232:$B$239,0), MATCH("*4th*",'JamesM-SESSION'!$K$7:$T$7,0)),"")</f>
        <v>90</v>
      </c>
      <c r="F156" s="131">
        <f>INDEX('JamesM-SESSION'!$L$232:$U$239, MATCH("*Deadlift*",'JamesM-SESSION'!$B$232:$B$239,0), MATCH("*4th*",'JamesM-SESSION'!$K$7:$T$7,0))</f>
        <v>8</v>
      </c>
      <c r="G156" s="131">
        <f>IF($A$152='JamesM-SESSION'!$A$232,INDEX('JamesM-SESSION'!$K$232:$T$239, MATCH("*Bench Press*",'JamesM-SESSION'!$B$232:$B$239,0), MATCH("*4th*",'JamesM-SESSION'!$K$7:$T$7,0)),"")</f>
        <v>42.5</v>
      </c>
      <c r="H156" s="131">
        <f>INDEX('JamesM-SESSION'!$L$232:$U$239, MATCH("*Bench Press*",'JamesM-SESSION'!$B$232:$B$239,0), MATCH("*4th*",'JamesM-SESSION'!$K$7:$T$7,0))</f>
        <v>12</v>
      </c>
      <c r="I156" s="132" t="e">
        <f>IF($A$152='JamesM-SESSION'!$A$232,INDEX('JamesM-SESSION'!$K$232:$T$239, MATCH("*Military*",'JamesM-SESSION'!$B$232:$B$239,0), MATCH("*4th*",'JamesM-SESSION'!$K$7:$T$7,0)),"")</f>
        <v>#N/A</v>
      </c>
      <c r="J156" s="44" t="e">
        <f>INDEX('JamesM-SESSION'!$L$232:$U$239, MATCH("*Military*",'JamesM-SESSION'!$B$232:$B$239,0), MATCH("*4th*",'JamesM-SESSION'!$K$7:$T$7,0))</f>
        <v>#N/A</v>
      </c>
      <c r="K156" s="131" t="e">
        <f>IF($A$152='JamesM-SESSION'!$A$232,INDEX('JamesM-SESSION'!$K$232:$T$239, MATCH("*Clean *",'JamesM-SESSION'!$B$232:$B$239,0), MATCH("*4th*",'JamesM-SESSION'!$K$7:$T$7,0)),"")</f>
        <v>#N/A</v>
      </c>
      <c r="L156" s="44" t="e">
        <f>INDEX('JamesM-SESSION'!$L$232:$U$239, MATCH("*Clean *",'JamesM-SESSION'!$B$232:$B$239,0), MATCH("*4th*",'JamesM-SESSION'!$K$7:$T$7,0))</f>
        <v>#N/A</v>
      </c>
      <c r="M156" s="131" t="e">
        <f>IF($A$152='JamesM-SESSION'!$A$232,INDEX('JamesM-SESSION'!$K$232:$T$239, MATCH("*Lat Pulldown*",'JamesM-SESSION'!$B$232:$B$239,0), MATCH("*4th*",'JamesM-SESSION'!$K$7:$T$7,0)),"")</f>
        <v>#N/A</v>
      </c>
      <c r="N156" s="44" t="e">
        <f>INDEX('JamesM-SESSION'!$L$232:$U$239, MATCH("*Lat Pulldown*",'JamesM-SESSION'!$B$232:$B$239,0), MATCH("*4th*",'JamesM-SESSION'!$K$7:$T$7,0))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IF($A$152='JamesM-SESSION'!$A$232,INDEX('JamesM-SESSION'!$K$232:$T$239, MATCH("*Squat*",'JamesM-SESSION'!$B$232:$B$239,0), MATCH("*5th*",'JamesM-SESSION'!$K$7:$T$7,0)),"")</f>
        <v>#N/A</v>
      </c>
      <c r="D157" s="132" t="e">
        <f>INDEX('JamesM-SESSION'!L$232:U$239, MATCH("*Squat*",'JamesM-SESSION'!$B$232:$B$239,0), MATCH("*5th*",'JamesM-SESSION'!K$7:T$7,0))</f>
        <v>#N/A</v>
      </c>
      <c r="E157" s="131">
        <f>IF($A$152='JamesM-SESSION'!$A$232,INDEX('JamesM-SESSION'!$K$232:$T$239, MATCH("*Deadlift*",'JamesM-SESSION'!$B$232:$B$239,0), MATCH("*5th*",'JamesM-SESSION'!$K$7:$T$7,0)),"")</f>
        <v>0</v>
      </c>
      <c r="F157" s="131">
        <f>INDEX('JamesM-SESSION'!$L$232:$U$239, MATCH("*Deadlift*",'JamesM-SESSION'!$B$232:$B$239,0), MATCH("*5th*",'JamesM-SESSION'!$K$7:$T$7,0))</f>
        <v>0</v>
      </c>
      <c r="G157" s="131">
        <f>IF($A$152='JamesM-SESSION'!$A$232,INDEX('JamesM-SESSION'!$K$232:$T$239, MATCH("*Bench Press*",'JamesM-SESSION'!$B$232:$B$239,0), MATCH("*5th*",'JamesM-SESSION'!$K$7:$T$7,0)),"")</f>
        <v>0</v>
      </c>
      <c r="H157" s="131">
        <f>INDEX('JamesM-SESSION'!$L$232:$U$239, MATCH("*Bench Press*",'JamesM-SESSION'!$B$232:$B$239,0), MATCH("*5th*",'JamesM-SESSION'!$K$7:$T$7,0))</f>
        <v>0</v>
      </c>
      <c r="I157" s="132" t="e">
        <f>IF($A$152='JamesM-SESSION'!$A$232,INDEX('JamesM-SESSION'!$K$232:$T$239, MATCH("*Military*",'JamesM-SESSION'!$B$232:$B$239,0), MATCH("*5th*",'JamesM-SESSION'!$K$7:$T$7,0)),"")</f>
        <v>#N/A</v>
      </c>
      <c r="J157" s="44" t="e">
        <f>INDEX('JamesM-SESSION'!$L$232:$U$239, MATCH("*Military*",'JamesM-SESSION'!$B$232:$B$239,0), MATCH("*5th*",'JamesM-SESSION'!$K$7:$T$7,0))</f>
        <v>#N/A</v>
      </c>
      <c r="K157" s="131" t="e">
        <f>IF($A$152='JamesM-SESSION'!$A$232,INDEX('JamesM-SESSION'!$K$232:$T$239, MATCH("*Clean *",'JamesM-SESSION'!$B$232:$B$239,0), MATCH("*5th*",'JamesM-SESSION'!$K$7:$T$7,0)),"")</f>
        <v>#N/A</v>
      </c>
      <c r="L157" s="44" t="e">
        <f>INDEX('JamesM-SESSION'!$L$232:$U$239, MATCH("*Clean *",'JamesM-SESSION'!$B$232:$B$239,0), MATCH("*5th*",'JamesM-SESSION'!$K$7:$T$7,0))</f>
        <v>#N/A</v>
      </c>
      <c r="M157" s="131" t="e">
        <f>IF($A$152='JamesM-SESSION'!$A$232,INDEX('JamesM-SESSION'!$K$232:$T$239, MATCH("*Lat Pulldown*",'JamesM-SESSION'!$B$232:$B$239,0), MATCH("*5th*",'JamesM-SESSION'!$K$7:$T$7,0)),"")</f>
        <v>#N/A</v>
      </c>
      <c r="N157" s="44" t="e">
        <f>INDEX('JamesM-SESSION'!$L$232:$U$239, MATCH("*Lat Pulldown*",'JamesM-SESSION'!$B$232:$B$239,0), MATCH("*5th*",'JamesM-SESSION'!$K$7:$T$7,0))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'JamesM-SESSION'!A241</f>
        <v>42331</v>
      </c>
      <c r="B158" s="116" t="s">
        <v>84</v>
      </c>
      <c r="C158" s="117">
        <f>MAX(C159:C163)</f>
        <v>90</v>
      </c>
      <c r="D158" s="116">
        <f t="array" ref="D158">MAX(IF(C159:C163=C158,D159:D163))</f>
        <v>15</v>
      </c>
      <c r="E158" s="116" t="e">
        <f>MAX(E159:E163)</f>
        <v>#N/A</v>
      </c>
      <c r="F158" s="116" t="e">
        <f t="array" ref="F158">MAX(IF(E159:E163=E158,F159:F163))</f>
        <v>#N/A</v>
      </c>
      <c r="G158" s="116" t="e">
        <f>MAX(G159:G163)</f>
        <v>#N/A</v>
      </c>
      <c r="H158" s="116" t="e">
        <f t="array" ref="H158">MAX(IF(G159:G163=G158,H159:H163))</f>
        <v>#N/A</v>
      </c>
      <c r="I158" s="116" t="e">
        <f>MAX(I159:I163)</f>
        <v>#N/A</v>
      </c>
      <c r="J158" s="116" t="e">
        <f t="array" ref="J158">MAX(IF(I159:I163=I158,J159:J163))</f>
        <v>#N/A</v>
      </c>
      <c r="K158" s="116" t="e">
        <f>MAX(K159:K163)</f>
        <v>#N/A</v>
      </c>
      <c r="L158" s="116" t="e">
        <f t="array" ref="L158">MAX(IF(K159:K163=K158,L159:L163))</f>
        <v>#N/A</v>
      </c>
      <c r="M158" s="116" t="e">
        <f>MAX(M159:M163)</f>
        <v>#N/A</v>
      </c>
      <c r="N158" s="117" t="e">
        <f t="array" ref="N158">MAX(IF(M159:M163=M158,N159:N163))</f>
        <v>#N/A</v>
      </c>
      <c r="O158" s="152" t="e">
        <f>IF($A$134='JamesM-SESSION'!$A$205,INDEX('JamesM-SESSION'!$K$205:$T$212, MATCH("*1k Row*",'JamesM-SESSION'!$B$205:$B$212,0), MATCH("*1st*",'JamesM-SESSION'!$K$7:$T$7,0)),"")</f>
        <v>#N/A</v>
      </c>
      <c r="P158" s="152">
        <f>IF($A$134='JamesM-SESSION'!$A$205,INDEX('JamesM-SESSION'!$K$205:$T$212, MATCH("*HIIT*",'JamesM-SESSION'!$B$205:$B$212,0), MATCH("*1st*",'JamesM-SESSION'!$K$7:$T$7,0)),"")</f>
        <v>1.0416666666666666E-2</v>
      </c>
      <c r="Q158" s="119" t="str">
        <f>INDEX('JamesM-SESSION'!$L$205:$U$212, MATCH("*HIIT*",'JamesM-SESSION'!$B$205:$B$212,0), MATCH("*1st*",'JamesM-SESSION'!$K$7:$T$7,0))</f>
        <v>45/15</v>
      </c>
      <c r="R158" s="119">
        <f>'JamesM-SESSION'!U241</f>
        <v>0</v>
      </c>
      <c r="S158" s="116"/>
      <c r="T158" s="116"/>
      <c r="U158" s="120">
        <f>'JamesM-SESSION'!A242</f>
        <v>0</v>
      </c>
      <c r="V158" s="120">
        <f>'JamesM-SESSION'!A243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>
        <f>IF($A$158='JamesM-SESSION'!$A$241,INDEX('JamesM-SESSION'!$K$241:$T$248, MATCH("*Squat*",'JamesM-SESSION'!$B$241:$B$248,0), MATCH("*1st*",'JamesM-SESSION'!$K$7:$T$7,0)),"")</f>
        <v>60</v>
      </c>
      <c r="D159" s="132">
        <f>INDEX('JamesM-SESSION'!L$241:U$248, MATCH("*Squat*",'JamesM-SESSION'!$B$241:$B$248,0), MATCH("*1st*",'JamesM-SESSION'!K$7:T$7,0))</f>
        <v>15</v>
      </c>
      <c r="E159" s="131" t="e">
        <f>IF($A$158='JamesM-SESSION'!$A$241,INDEX('JamesM-SESSION'!$K$241:$T$248, MATCH("*Deadlift*",'JamesM-SESSION'!$B$241:$B$248,0), MATCH("*1st*",'JamesM-SESSION'!$K$7:$T$7,0)),"")</f>
        <v>#N/A</v>
      </c>
      <c r="F159" s="131" t="e">
        <f>INDEX('JamesM-SESSION'!$L$241:$U$248, MATCH("*Deadlift*",'JamesM-SESSION'!$B$241:$B$248,0), MATCH("*1st*",'JamesM-SESSION'!$K$7:$T$7,0))</f>
        <v>#N/A</v>
      </c>
      <c r="G159" s="131" t="e">
        <f>IF($A$158='JamesM-SESSION'!$A$241,INDEX('JamesM-SESSION'!$K$241:$T$248, MATCH("*Bench Press*",'JamesM-SESSION'!$B$241:$B$248,0), MATCH("*1st*",'JamesM-SESSION'!$K$7:$T$7,0)),"")</f>
        <v>#N/A</v>
      </c>
      <c r="H159" s="131" t="e">
        <f>INDEX('JamesM-SESSION'!$L$241:$U$248, MATCH("*Bench Press*",'JamesM-SESSION'!$B$241:$B$248,0), MATCH("*1st*",'JamesM-SESSION'!$K$7:$T$7,0))</f>
        <v>#N/A</v>
      </c>
      <c r="I159" s="132" t="e">
        <f>IF($A$158='JamesM-SESSION'!$A$241,INDEX('JamesM-SESSION'!$K$241:$T$248, MATCH("*Military*",'JamesM-SESSION'!$B$241:$B$248,0), MATCH("*1st*",'JamesM-SESSION'!$K$7:$T$7,0)),"")</f>
        <v>#N/A</v>
      </c>
      <c r="J159" s="48" t="e">
        <f>INDEX('JamesM-SESSION'!$L$241:$U$248, MATCH("*Military*",'JamesM-SESSION'!$B$241:$B$248,0), MATCH("*1st*",'JamesM-SESSION'!$K$7:$T$7,0))</f>
        <v>#N/A</v>
      </c>
      <c r="K159" s="131" t="e">
        <f>IF($A$158='JamesM-SESSION'!$A$241,INDEX('JamesM-SESSION'!$K$241:$T$248, MATCH("*Clean *",'JamesM-SESSION'!$B$241:$B$248,0), MATCH("*1st*",'JamesM-SESSION'!$K$7:$T$7,0)),"")</f>
        <v>#N/A</v>
      </c>
      <c r="L159" s="48" t="e">
        <f>INDEX('JamesM-SESSION'!$L$241:$U$248, MATCH("*Clean *",'JamesM-SESSION'!$B$241:$B$248,0), MATCH("*1st*",'JamesM-SESSION'!$K$7:$T$7,0))</f>
        <v>#N/A</v>
      </c>
      <c r="M159" s="131" t="e">
        <f>IF($A$158='JamesM-SESSION'!$A$241,INDEX('JamesM-SESSION'!$K$241:$T$248, MATCH("*Lat Pulldown*",'JamesM-SESSION'!$B$241:$B$248,0), MATCH("*1st*",'JamesM-SESSION'!$K$7:$T$7,0)),"")</f>
        <v>#N/A</v>
      </c>
      <c r="N159" s="48" t="e">
        <f>INDEX('JamesM-SESSION'!$L$241:$U$248, MATCH("*Lat Pulldown*",'JamesM-SESSION'!$B$241:$B$248,0), MATCH("*1st*",'JamesM-SESSION'!$K$7:$T$7,0))</f>
        <v>#N/A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>
        <f>IF($A$158='JamesM-SESSION'!$A$241,INDEX('JamesM-SESSION'!$K$241:$T$248, MATCH("*Squat*",'JamesM-SESSION'!$B$241:$B$248,0), MATCH("*2nd*",'JamesM-SESSION'!$K$7:$T$7,0)),"")</f>
        <v>80</v>
      </c>
      <c r="D160" s="132">
        <f>INDEX('JamesM-SESSION'!L$241:U$248, MATCH("*Squat*",'JamesM-SESSION'!$B$241:$B$248,0), MATCH("*2nd*",'JamesM-SESSION'!K$7:T$7,0))</f>
        <v>15</v>
      </c>
      <c r="E160" s="131" t="e">
        <f>IF($A$158='JamesM-SESSION'!$A$241,INDEX('JamesM-SESSION'!$K$241:$T$248, MATCH("*Deadlift*",'JamesM-SESSION'!$B$241:$B$248,0), MATCH("*2ND*",'JamesM-SESSION'!$K$7:$T$7,0)),"")</f>
        <v>#N/A</v>
      </c>
      <c r="F160" s="131" t="e">
        <f>INDEX('JamesM-SESSION'!$L$241:$U$248, MATCH("*Deadlift*",'JamesM-SESSION'!$B$241:$B$248,0), MATCH("*2nd*",'JamesM-SESSION'!$K$7:$T$7,0))</f>
        <v>#N/A</v>
      </c>
      <c r="G160" s="131" t="e">
        <f>IF($A$158='JamesM-SESSION'!$A$241,INDEX('JamesM-SESSION'!$K$241:$T$248, MATCH("*Bench Press*",'JamesM-SESSION'!$B$241:$B$248,0), MATCH("*2ND*",'JamesM-SESSION'!$K$7:$T$7,0)),"")</f>
        <v>#N/A</v>
      </c>
      <c r="H160" s="131" t="e">
        <f>INDEX('JamesM-SESSION'!$L$241:$U$248, MATCH("*Bench Press*",'JamesM-SESSION'!$B$241:$B$248,0), MATCH("*2nd*",'JamesM-SESSION'!$K$7:$T$7,0))</f>
        <v>#N/A</v>
      </c>
      <c r="I160" s="132" t="e">
        <f>IF($A$158='JamesM-SESSION'!$A$241,INDEX('JamesM-SESSION'!$K$241:$T$248, MATCH("*Military*",'JamesM-SESSION'!$B$241:$B$248,0), MATCH("*2ND*",'JamesM-SESSION'!$K$7:$T$7,0)),"")</f>
        <v>#N/A</v>
      </c>
      <c r="J160" s="44" t="e">
        <f>INDEX('JamesM-SESSION'!$L$241:$U$248, MATCH("*Military*",'JamesM-SESSION'!$B$241:$B$248,0), MATCH("*2nd*",'JamesM-SESSION'!$K$7:$T$7,0))</f>
        <v>#N/A</v>
      </c>
      <c r="K160" s="131" t="e">
        <f>IF($A$158='JamesM-SESSION'!$A$241,INDEX('JamesM-SESSION'!$K$241:$T$248, MATCH("*Clean *",'JamesM-SESSION'!$B$241:$B$248,0), MATCH("*2ND*",'JamesM-SESSION'!$K$7:$T$7,0)),"")</f>
        <v>#N/A</v>
      </c>
      <c r="L160" s="44" t="e">
        <f>INDEX('JamesM-SESSION'!$L$241:$U$248, MATCH("*Clean *",'JamesM-SESSION'!$B$241:$B$248,0), MATCH("*2nd*",'JamesM-SESSION'!$K$7:$T$7,0))</f>
        <v>#N/A</v>
      </c>
      <c r="M160" s="131" t="e">
        <f>IF($A$158='JamesM-SESSION'!$A$241,INDEX('JamesM-SESSION'!$K$241:$T$248, MATCH("*Lat Pulldown*",'JamesM-SESSION'!$B$241:$B$248,0), MATCH("*2ND*",'JamesM-SESSION'!$K$7:$T$7,0)),"")</f>
        <v>#N/A</v>
      </c>
      <c r="N160" s="44" t="e">
        <f>INDEX('JamesM-SESSION'!$L$241:$U$248, MATCH("*Lat Pulldown*",'JamesM-SESSION'!$B$241:$B$248,0), MATCH("*2nd*",'JamesM-SESSION'!$K$7:$T$7,0))</f>
        <v>#N/A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>
        <f>IF($A$158='JamesM-SESSION'!$A$241,INDEX('JamesM-SESSION'!$K$241:$T$248, MATCH("*Squat*",'JamesM-SESSION'!$B$241:$B$248,0), MATCH("*3rd*",'JamesM-SESSION'!$K$7:$T$7,0)),"")</f>
        <v>90</v>
      </c>
      <c r="D161" s="132">
        <f>INDEX('JamesM-SESSION'!L$241:U$248, MATCH("*Squat*",'JamesM-SESSION'!$B$241:$B$248,0), MATCH("*3rd*",'JamesM-SESSION'!K$7:T$7,0))</f>
        <v>15</v>
      </c>
      <c r="E161" s="131" t="e">
        <f>IF($A$158='JamesM-SESSION'!$A$241,INDEX('JamesM-SESSION'!$K$241:$T$248, MATCH("*Deadlift*",'JamesM-SESSION'!$B$241:$B$248,0), MATCH("*3rd*",'JamesM-SESSION'!$K$7:$T$7,0)),"")</f>
        <v>#N/A</v>
      </c>
      <c r="F161" s="131" t="e">
        <f>INDEX('JamesM-SESSION'!$L$241:$U$248, MATCH("*Deadlift*",'JamesM-SESSION'!$B$241:$B$248,0), MATCH("*3rd*",'JamesM-SESSION'!$K$7:$T$7,0))</f>
        <v>#N/A</v>
      </c>
      <c r="G161" s="131" t="e">
        <f>IF($A$158='JamesM-SESSION'!$A$241,INDEX('JamesM-SESSION'!$K$241:$T$248, MATCH("*Bench Press*",'JamesM-SESSION'!$B$241:$B$248,0), MATCH("*3rd*",'JamesM-SESSION'!$K$7:$T$7,0)),"")</f>
        <v>#N/A</v>
      </c>
      <c r="H161" s="131" t="e">
        <f>INDEX('JamesM-SESSION'!$L$241:$U$248, MATCH("*Bench Press*",'JamesM-SESSION'!$B$241:$B$248,0), MATCH("*3rd*",'JamesM-SESSION'!$K$7:$T$7,0))</f>
        <v>#N/A</v>
      </c>
      <c r="I161" s="132" t="e">
        <f>IF($A$158='JamesM-SESSION'!$A$241,INDEX('JamesM-SESSION'!$K$241:$T$248, MATCH("*Military*",'JamesM-SESSION'!$B$241:$B$248,0), MATCH("*3rd*",'JamesM-SESSION'!$K$7:$T$7,0)),"")</f>
        <v>#N/A</v>
      </c>
      <c r="J161" s="44" t="e">
        <f>INDEX('JamesM-SESSION'!$L$241:$U$248, MATCH("*Military*",'JamesM-SESSION'!$B$241:$B$248,0), MATCH("*3rd*",'JamesM-SESSION'!$K$7:$T$7,0))</f>
        <v>#N/A</v>
      </c>
      <c r="K161" s="131" t="e">
        <f>IF($A$158='JamesM-SESSION'!$A$241,INDEX('JamesM-SESSION'!$K$241:$T$248, MATCH("*Clean *",'JamesM-SESSION'!$B$241:$B$248,0), MATCH("*3rd*",'JamesM-SESSION'!$K$7:$T$7,0)),"")</f>
        <v>#N/A</v>
      </c>
      <c r="L161" s="44" t="e">
        <f>INDEX('JamesM-SESSION'!$L$241:$U$248, MATCH("*Clean *",'JamesM-SESSION'!$B$241:$B$248,0), MATCH("*3rd*",'JamesM-SESSION'!$K$7:$T$7,0))</f>
        <v>#N/A</v>
      </c>
      <c r="M161" s="131" t="e">
        <f>IF($A$158='JamesM-SESSION'!$A$241,INDEX('JamesM-SESSION'!$K$241:$T$248, MATCH("*Lat Pulldown*",'JamesM-SESSION'!$B$241:$B$248,0), MATCH("*3rd*",'JamesM-SESSION'!$K$7:$T$7,0)),"")</f>
        <v>#N/A</v>
      </c>
      <c r="N161" s="44" t="e">
        <f>INDEX('JamesM-SESSION'!$L$241:$U$248, MATCH("*Lat Pulldown*",'JamesM-SESSION'!$B$241:$B$248,0), MATCH("*3rd*",'JamesM-SESSION'!$K$7:$T$7,0))</f>
        <v>#N/A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>
        <f>IF($A$158='JamesM-SESSION'!$A$241,INDEX('JamesM-SESSION'!$K$241:$T$248, MATCH("*Squat*",'JamesM-SESSION'!$B$241:$B$248,0), MATCH("*4th*",'JamesM-SESSION'!$K$7:$T$7,0)),"")</f>
        <v>0</v>
      </c>
      <c r="D162" s="132">
        <f>INDEX('JamesM-SESSION'!L$241:U$248, MATCH("*Squat*",'JamesM-SESSION'!$B$241:$B$248,0), MATCH("*4th*",'JamesM-SESSION'!K$7:T$7,0))</f>
        <v>0</v>
      </c>
      <c r="E162" s="131" t="e">
        <f>IF($A$158='JamesM-SESSION'!$A$241,INDEX('JamesM-SESSION'!$K$241:$T$248, MATCH("*Deadlift*",'JamesM-SESSION'!$B$241:$B$248,0), MATCH("*4th*",'JamesM-SESSION'!$K$7:$T$7,0)),"")</f>
        <v>#N/A</v>
      </c>
      <c r="F162" s="131" t="e">
        <f>INDEX('JamesM-SESSION'!$L$241:$U$248, MATCH("*Deadlift*",'JamesM-SESSION'!$B$241:$B$248,0), MATCH("*4th*",'JamesM-SESSION'!$K$7:$T$7,0))</f>
        <v>#N/A</v>
      </c>
      <c r="G162" s="131" t="e">
        <f>IF($A$158='JamesM-SESSION'!$A$241,INDEX('JamesM-SESSION'!$K$241:$T$248, MATCH("*Bench Press*",'JamesM-SESSION'!$B$241:$B$248,0), MATCH("*4th*",'JamesM-SESSION'!$K$7:$T$7,0)),"")</f>
        <v>#N/A</v>
      </c>
      <c r="H162" s="131" t="e">
        <f>INDEX('JamesM-SESSION'!$L$241:$U$248, MATCH("*Bench Press*",'JamesM-SESSION'!$B$241:$B$248,0), MATCH("*4th*",'JamesM-SESSION'!$K$7:$T$7,0))</f>
        <v>#N/A</v>
      </c>
      <c r="I162" s="132" t="e">
        <f>IF($A$158='JamesM-SESSION'!$A$241,INDEX('JamesM-SESSION'!$K$241:$T$248, MATCH("*Military*",'JamesM-SESSION'!$B$241:$B$248,0), MATCH("*4th*",'JamesM-SESSION'!$K$7:$T$7,0)),"")</f>
        <v>#N/A</v>
      </c>
      <c r="J162" s="44" t="e">
        <f>INDEX('JamesM-SESSION'!$L$241:$U$248, MATCH("*Military*",'JamesM-SESSION'!$B$241:$B$248,0), MATCH("*4th*",'JamesM-SESSION'!$K$7:$T$7,0))</f>
        <v>#N/A</v>
      </c>
      <c r="K162" s="131" t="e">
        <f>IF($A$158='JamesM-SESSION'!$A$241,INDEX('JamesM-SESSION'!$K$241:$T$248, MATCH("*Clean *",'JamesM-SESSION'!$B$241:$B$248,0), MATCH("*4th*",'JamesM-SESSION'!$K$7:$T$7,0)),"")</f>
        <v>#N/A</v>
      </c>
      <c r="L162" s="44" t="e">
        <f>INDEX('JamesM-SESSION'!$L$241:$U$248, MATCH("*Clean *",'JamesM-SESSION'!$B$241:$B$248,0), MATCH("*4th*",'JamesM-SESSION'!$K$7:$T$7,0))</f>
        <v>#N/A</v>
      </c>
      <c r="M162" s="131" t="e">
        <f>IF($A$158='JamesM-SESSION'!$A$241,INDEX('JamesM-SESSION'!$K$241:$T$248, MATCH("*Lat Pulldown*",'JamesM-SESSION'!$B$241:$B$248,0), MATCH("*4th*",'JamesM-SESSION'!$K$7:$T$7,0)),"")</f>
        <v>#N/A</v>
      </c>
      <c r="N162" s="44" t="e">
        <f>INDEX('JamesM-SESSION'!$L$241:$U$248, MATCH("*Lat Pulldown*",'JamesM-SESSION'!$B$241:$B$248,0), MATCH("*4th*",'JamesM-SESSION'!$K$7:$T$7,0))</f>
        <v>#N/A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>
        <f>IF($A$158='JamesM-SESSION'!$A$241,INDEX('JamesM-SESSION'!$K$241:$T$248, MATCH("*Squat*",'JamesM-SESSION'!$B$241:$B$248,0), MATCH("*5th*",'JamesM-SESSION'!$K$7:$T$7,0)),"")</f>
        <v>0</v>
      </c>
      <c r="D163" s="132">
        <f>INDEX('JamesM-SESSION'!L$241:U$248, MATCH("*Squat*",'JamesM-SESSION'!$B$241:$B$248,0), MATCH("*5th*",'JamesM-SESSION'!K$7:T$7,0))</f>
        <v>0</v>
      </c>
      <c r="E163" s="131" t="e">
        <f>IF($A$158='JamesM-SESSION'!$A$241,INDEX('JamesM-SESSION'!$K$241:$T$248, MATCH("*Deadlift*",'JamesM-SESSION'!$B$241:$B$248,0), MATCH("*5th*",'JamesM-SESSION'!$K$7:$T$7,0)),"")</f>
        <v>#N/A</v>
      </c>
      <c r="F163" s="131" t="e">
        <f>INDEX('JamesM-SESSION'!$L$241:$U$248, MATCH("*Deadlift*",'JamesM-SESSION'!$B$241:$B$248,0), MATCH("*5th*",'JamesM-SESSION'!$K$7:$T$7,0))</f>
        <v>#N/A</v>
      </c>
      <c r="G163" s="131" t="e">
        <f>IF($A$158='JamesM-SESSION'!$A$241,INDEX('JamesM-SESSION'!$K$241:$T$248, MATCH("*Bench Press*",'JamesM-SESSION'!$B$241:$B$248,0), MATCH("*5th*",'JamesM-SESSION'!$K$7:$T$7,0)),"")</f>
        <v>#N/A</v>
      </c>
      <c r="H163" s="131" t="e">
        <f>INDEX('JamesM-SESSION'!$L$241:$U$248, MATCH("*Bench Press*",'JamesM-SESSION'!$B$241:$B$248,0), MATCH("*5th*",'JamesM-SESSION'!$K$7:$T$7,0))</f>
        <v>#N/A</v>
      </c>
      <c r="I163" s="132" t="e">
        <f>IF($A$158='JamesM-SESSION'!$A$241,INDEX('JamesM-SESSION'!$K$241:$T$248, MATCH("*Military*",'JamesM-SESSION'!$B$241:$B$248,0), MATCH("*5th*",'JamesM-SESSION'!$K$7:$T$7,0)),"")</f>
        <v>#N/A</v>
      </c>
      <c r="J163" s="44" t="e">
        <f>INDEX('JamesM-SESSION'!$L$241:$U$248, MATCH("*Military*",'JamesM-SESSION'!$B$241:$B$248,0), MATCH("*5th*",'JamesM-SESSION'!$K$7:$T$7,0))</f>
        <v>#N/A</v>
      </c>
      <c r="K163" s="131" t="e">
        <f>IF($A$158='JamesM-SESSION'!$A$241,INDEX('JamesM-SESSION'!$K$241:$T$248, MATCH("*Clean *",'JamesM-SESSION'!$B$241:$B$248,0), MATCH("*5th*",'JamesM-SESSION'!$K$7:$T$7,0)),"")</f>
        <v>#N/A</v>
      </c>
      <c r="L163" s="44" t="e">
        <f>INDEX('JamesM-SESSION'!$L$241:$U$248, MATCH("*Clean *",'JamesM-SESSION'!$B$241:$B$248,0), MATCH("*5th*",'JamesM-SESSION'!$K$7:$T$7,0))</f>
        <v>#N/A</v>
      </c>
      <c r="M163" s="131" t="e">
        <f>IF($A$158='JamesM-SESSION'!$A$241,INDEX('JamesM-SESSION'!$K$241:$T$248, MATCH("*Lat Pulldown*",'JamesM-SESSION'!$B$241:$B$248,0), MATCH("*5th*",'JamesM-SESSION'!$K$7:$T$7,0)),"")</f>
        <v>#N/A</v>
      </c>
      <c r="N163" s="44" t="e">
        <f>INDEX('JamesM-SESSION'!$L$241:$U$248, MATCH("*Lat Pulldown*",'JamesM-SESSION'!$B$241:$B$248,0), MATCH("*5th*",'JamesM-SESSION'!$K$7:$T$7,0))</f>
        <v>#N/A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'JamesM-SESSION'!A250</f>
        <v>42334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>
        <f>MAX(E165:E169)</f>
        <v>100</v>
      </c>
      <c r="F164" s="116">
        <f t="array" ref="F164">MAX(IF(E165:E169=E164,F165:F169))</f>
        <v>4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 t="e">
        <f>MAX(M165:M169)</f>
        <v>#N/A</v>
      </c>
      <c r="N164" s="117" t="e">
        <f t="array" ref="N164">MAX(IF(M165:M169=M164,N165:N169))</f>
        <v>#N/A</v>
      </c>
      <c r="O164" s="152">
        <f>IF($A$164='JamesM-SESSION'!$A$250,INDEX('JamesM-SESSION'!$K$250:$T$257, MATCH("*1k Row*",'JamesM-SESSION'!$B$250:$B$257,0), MATCH("*1st*",'JamesM-SESSION'!$K$7:$T$7,0)),"")</f>
        <v>2.627314814814815E-3</v>
      </c>
      <c r="P164" s="152">
        <f>IF($A$164='JamesM-SESSION'!$A$250,INDEX('JamesM-SESSION'!$K$250:$T$257, MATCH("*HIIT*",'JamesM-SESSION'!$B$250:$B$257,0), MATCH("*1st*",'JamesM-SESSION'!$K$7:$T$7,0)),"")</f>
        <v>6.9444444444444441E-3</v>
      </c>
      <c r="Q164" s="119" t="str">
        <f>INDEX('JamesM-SESSION'!$L$250:$U$257, MATCH("*HIIT*",'JamesM-SESSION'!$B$250:$B$257,0), MATCH("*1st*",'JamesM-SESSION'!$K$7:$T$7,0))</f>
        <v>40/20</v>
      </c>
      <c r="R164" s="119">
        <f>'JamesM-SESSION'!U250</f>
        <v>0</v>
      </c>
      <c r="S164" s="116"/>
      <c r="T164" s="116"/>
      <c r="U164" s="120">
        <f>'JamesM-SESSION'!A251</f>
        <v>0</v>
      </c>
      <c r="V164" s="120">
        <f>'JamesM-SESSION'!A252</f>
        <v>0</v>
      </c>
      <c r="W164" s="116"/>
      <c r="X164" s="116"/>
      <c r="Y164" s="116"/>
      <c r="Z164" s="116"/>
      <c r="AA164" s="116"/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IF($A$164='JamesM-SESSION'!$A$250,INDEX('JamesM-SESSION'!$K$250:$T$257, MATCH("*Squat*",'JamesM-SESSION'!$B$250:$B$257,0), MATCH("*1st*",'JamesM-SESSION'!$K$7:$T$7,0)),"")</f>
        <v>#N/A</v>
      </c>
      <c r="D165" s="132" t="e">
        <f>INDEX('JamesM-SESSION'!L$250:U$257, MATCH("*Squat*",'JamesM-SESSION'!$B$250:$B$257,0), MATCH("*1st*",'JamesM-SESSION'!K$7:T$7,0))</f>
        <v>#N/A</v>
      </c>
      <c r="E165" s="131">
        <f>IF($A$164='JamesM-SESSION'!$A$250,INDEX('JamesM-SESSION'!$K$250:$T$257, MATCH("*Deadlift*",'JamesM-SESSION'!$B$250:$B$257,0), MATCH("*1st*",'JamesM-SESSION'!$K$7:$T$7,0)),"")</f>
        <v>40</v>
      </c>
      <c r="F165" s="131">
        <f>INDEX('JamesM-SESSION'!$L$250:$U$257, MATCH("*Deadlift*",'JamesM-SESSION'!$B$250:$B$257,0), MATCH("*1st*",'JamesM-SESSION'!$K$7:$T$7,0))</f>
        <v>12</v>
      </c>
      <c r="G165" s="131" t="e">
        <f>IF($A$164='JamesM-SESSION'!$A$250,INDEX('JamesM-SESSION'!$K$250:$T$257, MATCH("*Bench Press*",'JamesM-SESSION'!$B$250:$B$257,0), MATCH("*1st*",'JamesM-SESSION'!$K$7:$T$7,0)),"")</f>
        <v>#N/A</v>
      </c>
      <c r="H165" s="131" t="e">
        <f>INDEX('JamesM-SESSION'!$L$250:$U$257, MATCH("*Bench Press*",'JamesM-SESSION'!$B$250:$B$257,0), MATCH("*1st*",'JamesM-SESSION'!$K$7:$T$7,0))</f>
        <v>#N/A</v>
      </c>
      <c r="I165" s="132" t="e">
        <f>IF($A$164='JamesM-SESSION'!$A$250,INDEX('JamesM-SESSION'!$K$250:$T$257, MATCH("*Military*",'JamesM-SESSION'!$B$250:$B$257,0), MATCH("*1st*",'JamesM-SESSION'!$K$7:$T$7,0)),"")</f>
        <v>#N/A</v>
      </c>
      <c r="J165" s="48" t="e">
        <f>INDEX('JamesM-SESSION'!$L$250:$U$257, MATCH("*Military*",'JamesM-SESSION'!$B$250:$B$257,0), MATCH("*1st*",'JamesM-SESSION'!$K$7:$T$7,0))</f>
        <v>#N/A</v>
      </c>
      <c r="K165" s="131" t="e">
        <f>IF($A$164='JamesM-SESSION'!$A$250,INDEX('JamesM-SESSION'!$K$250:$T$257, MATCH("*Clean *",'JamesM-SESSION'!$B$250:$B$257,0), MATCH("*1st*",'JamesM-SESSION'!$K$7:$T$7,0)),"")</f>
        <v>#N/A</v>
      </c>
      <c r="L165" s="48" t="e">
        <f>INDEX('JamesM-SESSION'!$L$250:$U$257, MATCH("*Clean *",'JamesM-SESSION'!$B$250:$B$257,0), MATCH("*1st*",'JamesM-SESSION'!$K$7:$T$7,0))</f>
        <v>#N/A</v>
      </c>
      <c r="M165" s="131" t="e">
        <f>IF($A$164='JamesM-SESSION'!$A$250,INDEX('JamesM-SESSION'!$K$250:$T$257, MATCH("*Lat Pulldown*",'JamesM-SESSION'!$B$250:$B$257,0), MATCH("*1st*",'JamesM-SESSION'!$K$7:$T$7,0)),"")</f>
        <v>#N/A</v>
      </c>
      <c r="N165" s="48" t="e">
        <f>INDEX('JamesM-SESSION'!$L$250:$U$257, MATCH("*Lat Pulldown*",'JamesM-SESSION'!$B$250:$B$257,0), MATCH("*1st*",'JamesM-SESSION'!$K$7:$T$7,0))</f>
        <v>#N/A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IF($A$164='JamesM-SESSION'!$A$250,INDEX('JamesM-SESSION'!$K$250:$T$257, MATCH("*Squat*",'JamesM-SESSION'!$B$250:$B$257,0), MATCH("*2nd*",'JamesM-SESSION'!$K$7:$T$7,0)),"")</f>
        <v>#N/A</v>
      </c>
      <c r="D166" s="132" t="e">
        <f>INDEX('JamesM-SESSION'!L$250:U$257, MATCH("*Squat*",'JamesM-SESSION'!$B$250:$B$257,0), MATCH("*2nd*",'JamesM-SESSION'!K$7:T$7,0))</f>
        <v>#N/A</v>
      </c>
      <c r="E166" s="131">
        <f>IF($A$164='JamesM-SESSION'!$A$250,INDEX('JamesM-SESSION'!$K$250:$T$257, MATCH("*Deadlift*",'JamesM-SESSION'!$B$250:$B$257,0), MATCH("*2ND*",'JamesM-SESSION'!$K$7:$T$7,0)),"")</f>
        <v>80</v>
      </c>
      <c r="F166" s="131">
        <f>INDEX('JamesM-SESSION'!$L$250:$U$257, MATCH("*Deadlift*",'JamesM-SESSION'!$B$250:$B$257,0), MATCH("*2nd*",'JamesM-SESSION'!$K$7:$T$7,0))</f>
        <v>12</v>
      </c>
      <c r="G166" s="131" t="e">
        <f>IF($A$164='JamesM-SESSION'!$A$250,INDEX('JamesM-SESSION'!$K$250:$T$257, MATCH("*Bench Press*",'JamesM-SESSION'!$B$250:$B$257,0), MATCH("*2ND*",'JamesM-SESSION'!$K$7:$T$7,0)),"")</f>
        <v>#N/A</v>
      </c>
      <c r="H166" s="131" t="e">
        <f>INDEX('JamesM-SESSION'!$L$250:$U$257, MATCH("*Bench Press*",'JamesM-SESSION'!$B$250:$B$257,0), MATCH("*2nd*",'JamesM-SESSION'!$K$7:$T$7,0))</f>
        <v>#N/A</v>
      </c>
      <c r="I166" s="132" t="e">
        <f>IF($A$164='JamesM-SESSION'!$A$250,INDEX('JamesM-SESSION'!$K$250:$T$257, MATCH("*Military*",'JamesM-SESSION'!$B$250:$B$257,0), MATCH("*2ND*",'JamesM-SESSION'!$K$7:$T$7,0)),"")</f>
        <v>#N/A</v>
      </c>
      <c r="J166" s="44" t="e">
        <f>INDEX('JamesM-SESSION'!$L$250:$U$257, MATCH("*Military*",'JamesM-SESSION'!$B$250:$B$257,0), MATCH("*2nd*",'JamesM-SESSION'!$K$7:$T$7,0))</f>
        <v>#N/A</v>
      </c>
      <c r="K166" s="131" t="e">
        <f>IF($A$164='JamesM-SESSION'!$A$250,INDEX('JamesM-SESSION'!$K$250:$T$257, MATCH("*Clean *",'JamesM-SESSION'!$B$250:$B$257,0), MATCH("*2ND*",'JamesM-SESSION'!$K$7:$T$7,0)),"")</f>
        <v>#N/A</v>
      </c>
      <c r="L166" s="44" t="e">
        <f>INDEX('JamesM-SESSION'!$L$250:$U$257, MATCH("*Clean *",'JamesM-SESSION'!$B$250:$B$257,0), MATCH("*2nd*",'JamesM-SESSION'!$K$7:$T$7,0))</f>
        <v>#N/A</v>
      </c>
      <c r="M166" s="131" t="e">
        <f>IF($A$164='JamesM-SESSION'!$A$250,INDEX('JamesM-SESSION'!$K$250:$T$257, MATCH("*Lat Pulldown*",'JamesM-SESSION'!$B$250:$B$257,0), MATCH("*2ND*",'JamesM-SESSION'!$K$7:$T$7,0)),"")</f>
        <v>#N/A</v>
      </c>
      <c r="N166" s="44" t="e">
        <f>INDEX('JamesM-SESSION'!$L$250:$U$257, MATCH("*Lat Pulldown*",'JamesM-SESSION'!$B$250:$B$257,0), MATCH("*2nd*",'JamesM-SESSION'!$K$7:$T$7,0))</f>
        <v>#N/A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IF($A$164='JamesM-SESSION'!$A$250,INDEX('JamesM-SESSION'!$K$250:$T$257, MATCH("*Squat*",'JamesM-SESSION'!$B$250:$B$257,0), MATCH("*3rd*",'JamesM-SESSION'!$K$7:$T$7,0)),"")</f>
        <v>#N/A</v>
      </c>
      <c r="D167" s="132" t="e">
        <f>INDEX('JamesM-SESSION'!L$250:U$257, MATCH("*Squat*",'JamesM-SESSION'!$B$250:$B$257,0), MATCH("*3rd*",'JamesM-SESSION'!K$7:T$7,0))</f>
        <v>#N/A</v>
      </c>
      <c r="E167" s="131">
        <f>IF($A$164='JamesM-SESSION'!$A$250,INDEX('JamesM-SESSION'!$K$250:$T$257, MATCH("*Deadlift*",'JamesM-SESSION'!$B$250:$B$257,0), MATCH("*3rd*",'JamesM-SESSION'!$K$7:$T$7,0)),"")</f>
        <v>90</v>
      </c>
      <c r="F167" s="131">
        <f>INDEX('JamesM-SESSION'!$L$250:$U$257, MATCH("*Deadlift*",'JamesM-SESSION'!$B$250:$B$257,0), MATCH("*3rd*",'JamesM-SESSION'!$K$7:$T$7,0))</f>
        <v>6</v>
      </c>
      <c r="G167" s="131" t="e">
        <f>IF($A$164='JamesM-SESSION'!$A$250,INDEX('JamesM-SESSION'!$K$250:$T$257, MATCH("*Bench Press*",'JamesM-SESSION'!$B$250:$B$257,0), MATCH("*3rd*",'JamesM-SESSION'!$K$7:$T$7,0)),"")</f>
        <v>#N/A</v>
      </c>
      <c r="H167" s="131" t="e">
        <f>INDEX('JamesM-SESSION'!$L$250:$U$257, MATCH("*Bench Press*",'JamesM-SESSION'!$B$250:$B$257,0), MATCH("*3rd*",'JamesM-SESSION'!$K$7:$T$7,0))</f>
        <v>#N/A</v>
      </c>
      <c r="I167" s="132" t="e">
        <f>IF($A$164='JamesM-SESSION'!$A$250,INDEX('JamesM-SESSION'!$K$250:$T$257, MATCH("*Military*",'JamesM-SESSION'!$B$250:$B$257,0), MATCH("*3rd*",'JamesM-SESSION'!$K$7:$T$7,0)),"")</f>
        <v>#N/A</v>
      </c>
      <c r="J167" s="44" t="e">
        <f>INDEX('JamesM-SESSION'!$L$250:$U$257, MATCH("*Military*",'JamesM-SESSION'!$B$250:$B$257,0), MATCH("*3rd*",'JamesM-SESSION'!$K$7:$T$7,0))</f>
        <v>#N/A</v>
      </c>
      <c r="K167" s="131" t="e">
        <f>IF($A$164='JamesM-SESSION'!$A$250,INDEX('JamesM-SESSION'!$K$250:$T$257, MATCH("*Clean *",'JamesM-SESSION'!$B$250:$B$257,0), MATCH("*3rd*",'JamesM-SESSION'!$K$7:$T$7,0)),"")</f>
        <v>#N/A</v>
      </c>
      <c r="L167" s="44" t="e">
        <f>INDEX('JamesM-SESSION'!$L$250:$U$257, MATCH("*Clean *",'JamesM-SESSION'!$B$250:$B$257,0), MATCH("*3rd*",'JamesM-SESSION'!$K$7:$T$7,0))</f>
        <v>#N/A</v>
      </c>
      <c r="M167" s="131" t="e">
        <f>IF($A$164='JamesM-SESSION'!$A$250,INDEX('JamesM-SESSION'!$K$250:$T$257, MATCH("*Lat Pulldown*",'JamesM-SESSION'!$B$250:$B$257,0), MATCH("*3rd*",'JamesM-SESSION'!$K$7:$T$7,0)),"")</f>
        <v>#N/A</v>
      </c>
      <c r="N167" s="44" t="e">
        <f>INDEX('JamesM-SESSION'!$L$250:$U$257, MATCH("*Lat Pulldown*",'JamesM-SESSION'!$B$250:$B$257,0), MATCH("*3rd*",'JamesM-SESSION'!$K$7:$T$7,0))</f>
        <v>#N/A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IF($A$164='JamesM-SESSION'!$A$250,INDEX('JamesM-SESSION'!$K$250:$T$257, MATCH("*Squat*",'JamesM-SESSION'!$B$250:$B$257,0), MATCH("*4th*",'JamesM-SESSION'!$K$7:$T$7,0)),"")</f>
        <v>#N/A</v>
      </c>
      <c r="D168" s="132" t="e">
        <f>INDEX('JamesM-SESSION'!L$250:U$257, MATCH("*Squat*",'JamesM-SESSION'!$B$250:$B$257,0), MATCH("*4th*",'JamesM-SESSION'!K$7:T$7,0))</f>
        <v>#N/A</v>
      </c>
      <c r="E168" s="131">
        <f>IF($A$164='JamesM-SESSION'!$A$250,INDEX('JamesM-SESSION'!$K$250:$T$257, MATCH("*Deadlift*",'JamesM-SESSION'!$B$250:$B$257,0), MATCH("*4th*",'JamesM-SESSION'!$K$7:$T$7,0)),"")</f>
        <v>100</v>
      </c>
      <c r="F168" s="131">
        <f>INDEX('JamesM-SESSION'!$L$250:$U$257, MATCH("*Deadlift*",'JamesM-SESSION'!$B$250:$B$257,0), MATCH("*4th*",'JamesM-SESSION'!$K$7:$T$7,0))</f>
        <v>4</v>
      </c>
      <c r="G168" s="131" t="e">
        <f>IF($A$164='JamesM-SESSION'!$A$250,INDEX('JamesM-SESSION'!$K$250:$T$257, MATCH("*Bench Press*",'JamesM-SESSION'!$B$250:$B$257,0), MATCH("*4th*",'JamesM-SESSION'!$K$7:$T$7,0)),"")</f>
        <v>#N/A</v>
      </c>
      <c r="H168" s="131" t="e">
        <f>INDEX('JamesM-SESSION'!$L$250:$U$257, MATCH("*Bench Press*",'JamesM-SESSION'!$B$250:$B$257,0), MATCH("*4th*",'JamesM-SESSION'!$K$7:$T$7,0))</f>
        <v>#N/A</v>
      </c>
      <c r="I168" s="132" t="e">
        <f>IF($A$164='JamesM-SESSION'!$A$250,INDEX('JamesM-SESSION'!$K$250:$T$257, MATCH("*Military*",'JamesM-SESSION'!$B$250:$B$257,0), MATCH("*4th*",'JamesM-SESSION'!$K$7:$T$7,0)),"")</f>
        <v>#N/A</v>
      </c>
      <c r="J168" s="44" t="e">
        <f>INDEX('JamesM-SESSION'!$L$250:$U$257, MATCH("*Military*",'JamesM-SESSION'!$B$250:$B$257,0), MATCH("*4th*",'JamesM-SESSION'!$K$7:$T$7,0))</f>
        <v>#N/A</v>
      </c>
      <c r="K168" s="131" t="e">
        <f>IF($A$164='JamesM-SESSION'!$A$250,INDEX('JamesM-SESSION'!$K$250:$T$257, MATCH("*Clean *",'JamesM-SESSION'!$B$250:$B$257,0), MATCH("*4th*",'JamesM-SESSION'!$K$7:$T$7,0)),"")</f>
        <v>#N/A</v>
      </c>
      <c r="L168" s="44" t="e">
        <f>INDEX('JamesM-SESSION'!$L$250:$U$257, MATCH("*Clean *",'JamesM-SESSION'!$B$250:$B$257,0), MATCH("*4th*",'JamesM-SESSION'!$K$7:$T$7,0))</f>
        <v>#N/A</v>
      </c>
      <c r="M168" s="131" t="e">
        <f>IF($A$164='JamesM-SESSION'!$A$250,INDEX('JamesM-SESSION'!$K$250:$T$257, MATCH("*Lat Pulldown*",'JamesM-SESSION'!$B$250:$B$257,0), MATCH("*4th*",'JamesM-SESSION'!$K$7:$T$7,0)),"")</f>
        <v>#N/A</v>
      </c>
      <c r="N168" s="44" t="e">
        <f>INDEX('JamesM-SESSION'!$L$250:$U$257, MATCH("*Lat Pulldown*",'JamesM-SESSION'!$B$250:$B$257,0), MATCH("*4th*",'JamesM-SESSION'!$K$7:$T$7,0))</f>
        <v>#N/A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IF($A$164='JamesM-SESSION'!$A$250,INDEX('JamesM-SESSION'!$K$250:$T$257, MATCH("*Squat*",'JamesM-SESSION'!$B$250:$B$257,0), MATCH("*5th*",'JamesM-SESSION'!$K$7:$T$7,0)),"")</f>
        <v>#N/A</v>
      </c>
      <c r="D169" s="132" t="e">
        <f>INDEX('JamesM-SESSION'!L$250:U$257, MATCH("*Squat*",'JamesM-SESSION'!$B$250:$B$257,0), MATCH("*5th*",'JamesM-SESSION'!K$7:T$7,0))</f>
        <v>#N/A</v>
      </c>
      <c r="E169" s="131">
        <f>IF($A$164='JamesM-SESSION'!$A$250,INDEX('JamesM-SESSION'!$K$250:$T$257, MATCH("*Deadlift*",'JamesM-SESSION'!$B$250:$B$257,0), MATCH("*5th*",'JamesM-SESSION'!$K$7:$T$7,0)),"")</f>
        <v>0</v>
      </c>
      <c r="F169" s="131">
        <f>INDEX('JamesM-SESSION'!$L$250:$U$257, MATCH("*Deadlift*",'JamesM-SESSION'!$B$250:$B$257,0), MATCH("*5th*",'JamesM-SESSION'!$K$7:$T$7,0))</f>
        <v>0</v>
      </c>
      <c r="G169" s="131" t="e">
        <f>IF($A$164='JamesM-SESSION'!$A$250,INDEX('JamesM-SESSION'!$K$250:$T$257, MATCH("*Bench Press*",'JamesM-SESSION'!$B$250:$B$257,0), MATCH("*5th*",'JamesM-SESSION'!$K$7:$T$7,0)),"")</f>
        <v>#N/A</v>
      </c>
      <c r="H169" s="131" t="e">
        <f>INDEX('JamesM-SESSION'!$L$250:$U$257, MATCH("*Bench Press*",'JamesM-SESSION'!$B$250:$B$257,0), MATCH("*5th*",'JamesM-SESSION'!$K$7:$T$7,0))</f>
        <v>#N/A</v>
      </c>
      <c r="I169" s="132" t="e">
        <f>IF($A$164='JamesM-SESSION'!$A$250,INDEX('JamesM-SESSION'!$K$250:$T$257, MATCH("*Military*",'JamesM-SESSION'!$B$250:$B$257,0), MATCH("*5th*",'JamesM-SESSION'!$K$7:$T$7,0)),"")</f>
        <v>#N/A</v>
      </c>
      <c r="J169" s="44" t="e">
        <f>INDEX('JamesM-SESSION'!$L$250:$U$257, MATCH("*Military*",'JamesM-SESSION'!$B$250:$B$257,0), MATCH("*5th*",'JamesM-SESSION'!$K$7:$T$7,0))</f>
        <v>#N/A</v>
      </c>
      <c r="K169" s="131" t="e">
        <f>IF($A$164='JamesM-SESSION'!$A$250,INDEX('JamesM-SESSION'!$K$250:$T$257, MATCH("*Clean *",'JamesM-SESSION'!$B$250:$B$257,0), MATCH("*5th*",'JamesM-SESSION'!$K$7:$T$7,0)),"")</f>
        <v>#N/A</v>
      </c>
      <c r="L169" s="44" t="e">
        <f>INDEX('JamesM-SESSION'!$L$250:$U$257, MATCH("*Clean *",'JamesM-SESSION'!$B$250:$B$257,0), MATCH("*5th*",'JamesM-SESSION'!$K$7:$T$7,0))</f>
        <v>#N/A</v>
      </c>
      <c r="M169" s="131" t="e">
        <f>IF($A$164='JamesM-SESSION'!$A$250,INDEX('JamesM-SESSION'!$K$250:$T$257, MATCH("*Lat Pulldown*",'JamesM-SESSION'!$B$250:$B$257,0), MATCH("*5th*",'JamesM-SESSION'!$K$7:$T$7,0)),"")</f>
        <v>#N/A</v>
      </c>
      <c r="N169" s="44" t="e">
        <f>INDEX('JamesM-SESSION'!$L$250:$U$257, MATCH("*Lat Pulldown*",'JamesM-SESSION'!$B$250:$B$257,0), MATCH("*5th*",'JamesM-SESSION'!$K$7:$T$7,0))</f>
        <v>#N/A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'JamesM-SESSION'!A259</f>
        <v>42340</v>
      </c>
      <c r="B170" s="116" t="s">
        <v>84</v>
      </c>
      <c r="C170" s="117" t="e">
        <f>MAX(C171:C175)</f>
        <v>#N/A</v>
      </c>
      <c r="D170" s="116" t="e">
        <f t="array" ref="D170">MAX(IF(C171:C175=C170,D171:D175))</f>
        <v>#N/A</v>
      </c>
      <c r="E170" s="116" t="e">
        <f>MAX(E171:E175)</f>
        <v>#N/A</v>
      </c>
      <c r="F170" s="116" t="e">
        <f t="array" ref="F170">MAX(IF(E171:E175=E170,F171:F175))</f>
        <v>#N/A</v>
      </c>
      <c r="G170" s="116">
        <f>MAX(G171:G175)</f>
        <v>45</v>
      </c>
      <c r="H170" s="116">
        <f t="array" ref="H170">MAX(IF(G171:G175=G170,H171:H175))</f>
        <v>12</v>
      </c>
      <c r="I170" s="116" t="e">
        <f>MAX(I171:I175)</f>
        <v>#N/A</v>
      </c>
      <c r="J170" s="116" t="e">
        <f t="array" ref="J170">MAX(IF(I171:I175=I170,J171:J175))</f>
        <v>#N/A</v>
      </c>
      <c r="K170" s="116">
        <f>MAX(K171:K175)</f>
        <v>32.5</v>
      </c>
      <c r="L170" s="116">
        <f t="array" ref="L170">MAX(IF(K171:K175=K170,L171:L175))</f>
        <v>12</v>
      </c>
      <c r="M170" s="116" t="e">
        <f>MAX(M171:M175)</f>
        <v>#N/A</v>
      </c>
      <c r="N170" s="117" t="e">
        <f t="array" ref="N170">MAX(IF(M171:M175=M170,N171:N175))</f>
        <v>#N/A</v>
      </c>
      <c r="O170" s="152" t="e">
        <f>IF($A$170='JamesM-SESSION'!$A$259,INDEX('JamesM-SESSION'!$K$259:$T$266, MATCH("*1k Row*",'JamesM-SESSION'!$B$259:$B$266,0), MATCH("*1st*",'JamesM-SESSION'!$K$7:$T$7,0)),"")</f>
        <v>#N/A</v>
      </c>
      <c r="P170" s="152">
        <f>IF($A$170='JamesM-SESSION'!$A$259,INDEX('JamesM-SESSION'!$K259:$T$266, MATCH("*HIIT*",'JamesM-SESSION'!$B$259:$B$266,0), MATCH("*1st*",'JamesM-SESSION'!$K$7:$T$7,0)),"")</f>
        <v>6.9444444444444441E-3</v>
      </c>
      <c r="Q170" s="119" t="str">
        <f>INDEX('JamesM-SESSION'!$L$259:$U$266, MATCH("*HIIT*",'JamesM-SESSION'!$B$259:$B$266,0), MATCH("*1st*",'JamesM-SESSION'!$K$7:$T$7,0))</f>
        <v>45/15</v>
      </c>
      <c r="R170" s="119">
        <f>'JamesM-SESSION'!U259</f>
        <v>0</v>
      </c>
      <c r="S170" s="116"/>
      <c r="T170" s="116"/>
      <c r="U170" s="120">
        <f>'JamesM-SESSION'!A260</f>
        <v>0</v>
      </c>
      <c r="V170" s="120">
        <f>'JamesM-SESSION'!A261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 t="e">
        <f>IF($A$170='JamesM-SESSION'!$A$259,INDEX('JamesM-SESSION'!$K$259:$T$266, MATCH("*Squat*",'JamesM-SESSION'!$B$259:$B$266,0), MATCH("*1st*",'JamesM-SESSION'!$K$7:$T$7,0)),"")</f>
        <v>#N/A</v>
      </c>
      <c r="D171" s="132" t="e">
        <f>INDEX('JamesM-SESSION'!L$259:U$266, MATCH("*Squat*",'JamesM-SESSION'!$B$259:$B$266,0), MATCH("*1st*",'JamesM-SESSION'!K$7:T$7,0))</f>
        <v>#N/A</v>
      </c>
      <c r="E171" s="131" t="e">
        <f>IF($A$170='JamesM-SESSION'!$A$259,INDEX('JamesM-SESSION'!$K$259:$T$266, MATCH("*Deadlift*",'JamesM-SESSION'!$B$259:$B$266,0), MATCH("*1st*",'JamesM-SESSION'!$K$7:$T$7,0)),"")</f>
        <v>#N/A</v>
      </c>
      <c r="F171" s="131" t="e">
        <f>INDEX('JamesM-SESSION'!$L$259:$U$266, MATCH("*Deadlift*",'JamesM-SESSION'!$B$259:$B$266,0), MATCH("*1st*",'JamesM-SESSION'!$K$7:$T$7,0))</f>
        <v>#N/A</v>
      </c>
      <c r="G171" s="131">
        <f>IF($A$170='JamesM-SESSION'!$A$259,INDEX('JamesM-SESSION'!$K$259:$T$266, MATCH("*Bench Press*",'JamesM-SESSION'!$B$259:$B$266,0), MATCH("*1st*",'JamesM-SESSION'!$K$7:$T$7,0)),"")</f>
        <v>45</v>
      </c>
      <c r="H171" s="131">
        <f>INDEX('JamesM-SESSION'!$L$259:$U$266, MATCH("*Bench Press*",'JamesM-SESSION'!$B$259:$B$266,0), MATCH("*1st*",'JamesM-SESSION'!$K$7:$T$7,0))</f>
        <v>12</v>
      </c>
      <c r="I171" s="132" t="e">
        <f>IF($A$170='JamesM-SESSION'!$A$259,INDEX('JamesM-SESSION'!$K$259:$T$266, MATCH("*Military*",'JamesM-SESSION'!$B$259:$B$266,0), MATCH("*1st*",'JamesM-SESSION'!$K$7:$T$7,0)),"")</f>
        <v>#N/A</v>
      </c>
      <c r="J171" s="48" t="e">
        <f>INDEX('JamesM-SESSION'!$L$259:$U$266, MATCH("*Military*",'JamesM-SESSION'!$B$259:$B$266,0), MATCH("*1st*",'JamesM-SESSION'!$K$7:$T$7,0))</f>
        <v>#N/A</v>
      </c>
      <c r="K171" s="131">
        <f>IF($A$170='JamesM-SESSION'!$A$259,INDEX('JamesM-SESSION'!$K$259:$T$266, MATCH("*Clean *",'JamesM-SESSION'!$B$259:$B$266,0), MATCH("*1st*",'JamesM-SESSION'!$K$7:$T$7,0)),"")</f>
        <v>30</v>
      </c>
      <c r="L171" s="48">
        <f>INDEX('JamesM-SESSION'!$L$259:$U$266, MATCH("*Clean *",'JamesM-SESSION'!$B$259:$B$266,0), MATCH("*1st*",'JamesM-SESSION'!$K$7:$T$7,0))</f>
        <v>12</v>
      </c>
      <c r="M171" s="131" t="e">
        <f>IF($A$170='JamesM-SESSION'!$A$259,INDEX('JamesM-SESSION'!$K$259:$T$266, MATCH("*Lat Pulldown*",'JamesM-SESSION'!$B$259:$B$266,0), MATCH("*1st*",'JamesM-SESSION'!$K$7:$T$7,0)),"")</f>
        <v>#N/A</v>
      </c>
      <c r="N171" s="48" t="e">
        <f>INDEX('JamesM-SESSION'!$L$259:$U$266, MATCH("*Lat Pulldown*",'JamesM-SESSION'!$B$259:$B$266,0), MATCH("*1st*",'JamesM-SESSION'!$K$7:$T$7,0))</f>
        <v>#N/A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 t="e">
        <f>IF($A$170='JamesM-SESSION'!$A$259,INDEX('JamesM-SESSION'!$K$259:$T$266, MATCH("*Squat*",'JamesM-SESSION'!$B$259:$B$266,0), MATCH("*2nd*",'JamesM-SESSION'!$K$7:$T$7,0)),"")</f>
        <v>#N/A</v>
      </c>
      <c r="D172" s="132" t="e">
        <f>INDEX('JamesM-SESSION'!L$259:U$266, MATCH("*Squat*",'JamesM-SESSION'!$B$259:$B$266,0), MATCH("*2nd*",'JamesM-SESSION'!K$7:T$7,0))</f>
        <v>#N/A</v>
      </c>
      <c r="E172" s="131" t="e">
        <f>IF($A$170='JamesM-SESSION'!$A$259,INDEX('JamesM-SESSION'!$K$259:$T$266, MATCH("*Deadlift*",'JamesM-SESSION'!$B$259:$B$266,0), MATCH("*2ND*",'JamesM-SESSION'!$K$7:$T$7,0)),"")</f>
        <v>#N/A</v>
      </c>
      <c r="F172" s="131" t="e">
        <f>INDEX('JamesM-SESSION'!$L$259:$U$266, MATCH("*Deadlift*",'JamesM-SESSION'!$B$259:$B$266,0), MATCH("*2nd*",'JamesM-SESSION'!$K$7:$T$7,0))</f>
        <v>#N/A</v>
      </c>
      <c r="G172" s="131">
        <f>IF($A$170='JamesM-SESSION'!$A$259,INDEX('JamesM-SESSION'!$K$259:$T$266, MATCH("*Bench Press*",'JamesM-SESSION'!$B$259:$B$266,0), MATCH("*2ND*",'JamesM-SESSION'!$K$7:$T$7,0)),"")</f>
        <v>45</v>
      </c>
      <c r="H172" s="131">
        <f>INDEX('JamesM-SESSION'!$L$259:$U$266, MATCH("*Bench Press*",'JamesM-SESSION'!$B$259:$B$266,0), MATCH("*2nd*",'JamesM-SESSION'!$K$7:$T$7,0))</f>
        <v>12</v>
      </c>
      <c r="I172" s="132" t="e">
        <f>IF($A$170='JamesM-SESSION'!$A$259,INDEX('JamesM-SESSION'!$K$259:$T$266, MATCH("*Military*",'JamesM-SESSION'!$B$259:$B$266,0), MATCH("*2ND*",'JamesM-SESSION'!$K$7:$T$7,0)),"")</f>
        <v>#N/A</v>
      </c>
      <c r="J172" s="44" t="e">
        <f>INDEX('JamesM-SESSION'!$L$259:$U$266, MATCH("*Military*",'JamesM-SESSION'!$B$259:$B$266,0), MATCH("*2nd*",'JamesM-SESSION'!$K$7:$T$7,0))</f>
        <v>#N/A</v>
      </c>
      <c r="K172" s="131">
        <f>IF($A$170='JamesM-SESSION'!$A$259,INDEX('JamesM-SESSION'!$K$259:$T$266, MATCH("*Clean *",'JamesM-SESSION'!$B$259:$B$266,0), MATCH("*2ND*",'JamesM-SESSION'!$K$7:$T$7,0)),"")</f>
        <v>32.5</v>
      </c>
      <c r="L172" s="44">
        <f>INDEX('JamesM-SESSION'!$L$259:$U$266, MATCH("*Clean *",'JamesM-SESSION'!$B$259:$B$266,0), MATCH("*2nd*",'JamesM-SESSION'!$K$7:$T$7,0))</f>
        <v>12</v>
      </c>
      <c r="M172" s="131" t="e">
        <f>IF($A$170='JamesM-SESSION'!$A$259,INDEX('JamesM-SESSION'!$K$259:$T$266, MATCH("*Lat Pulldown*",'JamesM-SESSION'!$B$259:$B$266,0), MATCH("*2ND*",'JamesM-SESSION'!$K$7:$T$7,0)),"")</f>
        <v>#N/A</v>
      </c>
      <c r="N172" s="44" t="e">
        <f>INDEX('JamesM-SESSION'!$L$259:$U$266, MATCH("*Lat Pulldown*",'JamesM-SESSION'!$B$259:$B$266,0), MATCH("*2nd*",'JamesM-SESSION'!$K$7:$T$7,0))</f>
        <v>#N/A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 t="e">
        <f>IF($A$170='JamesM-SESSION'!$A$259,INDEX('JamesM-SESSION'!$K$259:$T$266, MATCH("*Squat*",'JamesM-SESSION'!$B$259:$B$266,0), MATCH("*3rd*",'JamesM-SESSION'!$K$7:$T$7,0)),"")</f>
        <v>#N/A</v>
      </c>
      <c r="D173" s="132" t="e">
        <f>INDEX('JamesM-SESSION'!L$259:U$266, MATCH("*Squat*",'JamesM-SESSION'!$B$259:$B$266,0), MATCH("*3rd*",'JamesM-SESSION'!K$7:T$7,0))</f>
        <v>#N/A</v>
      </c>
      <c r="E173" s="131" t="e">
        <f>IF($A$170='JamesM-SESSION'!$A$259,INDEX('JamesM-SESSION'!$K$259:$T$266, MATCH("*Deadlift*",'JamesM-SESSION'!$B$259:$B$266,0), MATCH("*3rd*",'JamesM-SESSION'!$K$7:$T$7,0)),"")</f>
        <v>#N/A</v>
      </c>
      <c r="F173" s="131" t="e">
        <f>INDEX('JamesM-SESSION'!$L$259:$U$266, MATCH("*Deadlift*",'JamesM-SESSION'!$B$259:$B$266,0), MATCH("*3rd*",'JamesM-SESSION'!$K$7:$T$7,0))</f>
        <v>#N/A</v>
      </c>
      <c r="G173" s="131">
        <f>IF($A$170='JamesM-SESSION'!$A$259,INDEX('JamesM-SESSION'!$K$259:$T$266, MATCH("*Bench Press*",'JamesM-SESSION'!$B$259:$B$266,0), MATCH("*3rd*",'JamesM-SESSION'!$K$7:$T$7,0)),"")</f>
        <v>45</v>
      </c>
      <c r="H173" s="131">
        <f>INDEX('JamesM-SESSION'!$L$259:$U$266, MATCH("*Bench Press*",'JamesM-SESSION'!$B$259:$B$266,0), MATCH("*3rd*",'JamesM-SESSION'!$K$7:$T$7,0))</f>
        <v>12</v>
      </c>
      <c r="I173" s="132" t="e">
        <f>IF($A$170='JamesM-SESSION'!$A$259,INDEX('JamesM-SESSION'!$K$259:$T$266, MATCH("*Military*",'JamesM-SESSION'!$B$259:$B$266,0), MATCH("*3rd*",'JamesM-SESSION'!$K$7:$T$7,0)),"")</f>
        <v>#N/A</v>
      </c>
      <c r="J173" s="44" t="e">
        <f>INDEX('JamesM-SESSION'!$L$259:$U$266, MATCH("*Military*",'JamesM-SESSION'!$B$259:$B$266,0), MATCH("*3rd*",'JamesM-SESSION'!$K$7:$T$7,0))</f>
        <v>#N/A</v>
      </c>
      <c r="K173" s="131">
        <f>IF($A$170='JamesM-SESSION'!$A$259,INDEX('JamesM-SESSION'!$K$259:$T$266, MATCH("*Clean *",'JamesM-SESSION'!$B$259:$B$266,0), MATCH("*3rd*",'JamesM-SESSION'!$K$7:$T$7,0)),"")</f>
        <v>32.5</v>
      </c>
      <c r="L173" s="44">
        <f>INDEX('JamesM-SESSION'!$L$259:$U$266, MATCH("*Clean *",'JamesM-SESSION'!$B$259:$B$266,0), MATCH("*3rd*",'JamesM-SESSION'!$K$7:$T$7,0))</f>
        <v>12</v>
      </c>
      <c r="M173" s="131" t="e">
        <f>IF($A$170='JamesM-SESSION'!$A$259,INDEX('JamesM-SESSION'!$K$259:$T$266, MATCH("*Lat Pulldown*",'JamesM-SESSION'!$B$259:$B$266,0), MATCH("*3rd*",'JamesM-SESSION'!$K$7:$T$7,0)),"")</f>
        <v>#N/A</v>
      </c>
      <c r="N173" s="44" t="e">
        <f>INDEX('JamesM-SESSION'!$L$259:$U$266, MATCH("*Lat Pulldown*",'JamesM-SESSION'!$B$259:$B$266,0), MATCH("*3rd*",'JamesM-SESSION'!$K$7:$T$7,0))</f>
        <v>#N/A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 t="e">
        <f>IF($A$170='JamesM-SESSION'!$A$259,INDEX('JamesM-SESSION'!$K$259:$T$266, MATCH("*Squat*",'JamesM-SESSION'!$B$259:$B$266,0), MATCH("*4th*",'JamesM-SESSION'!$K$7:$T$7,0)),"")</f>
        <v>#N/A</v>
      </c>
      <c r="D174" s="132" t="e">
        <f>INDEX('JamesM-SESSION'!L$259:U$266, MATCH("*Squat*",'JamesM-SESSION'!$B$259:$B$266,0), MATCH("*4th*",'JamesM-SESSION'!K$7:T$7,0))</f>
        <v>#N/A</v>
      </c>
      <c r="E174" s="131" t="e">
        <f>IF($A$170='JamesM-SESSION'!$A$259,INDEX('JamesM-SESSION'!$K$259:$T$266, MATCH("*Deadlift*",'JamesM-SESSION'!$B$259:$B$266,0), MATCH("*4th*",'JamesM-SESSION'!$K$7:$T$7,0)),"")</f>
        <v>#N/A</v>
      </c>
      <c r="F174" s="131" t="e">
        <f>INDEX('JamesM-SESSION'!$L$259:$U$266, MATCH("*Deadlift*",'JamesM-SESSION'!$B$259:$B$266,0), MATCH("*4th*",'JamesM-SESSION'!$K$7:$T$7,0))</f>
        <v>#N/A</v>
      </c>
      <c r="G174" s="131">
        <f>IF($A$170='JamesM-SESSION'!$A$259,INDEX('JamesM-SESSION'!$K$259:$T$266, MATCH("*Bench Press*",'JamesM-SESSION'!$B$259:$B$266,0), MATCH("*4th*",'JamesM-SESSION'!$K$7:$T$7,0)),"")</f>
        <v>45</v>
      </c>
      <c r="H174" s="131">
        <f>INDEX('JamesM-SESSION'!$L$259:$U$266, MATCH("*Bench Press*",'JamesM-SESSION'!$B$259:$B$266,0), MATCH("*4th*",'JamesM-SESSION'!$K$7:$T$7,0))</f>
        <v>12</v>
      </c>
      <c r="I174" s="132" t="e">
        <f>IF($A$170='JamesM-SESSION'!$A$259,INDEX('JamesM-SESSION'!$K$259:$T$266, MATCH("*Military*",'JamesM-SESSION'!$B$259:$B$266,0), MATCH("*4th*",'JamesM-SESSION'!$K$7:$T$7,0)),"")</f>
        <v>#N/A</v>
      </c>
      <c r="J174" s="44" t="e">
        <f>INDEX('JamesM-SESSION'!$L$259:$U$266, MATCH("*Military*",'JamesM-SESSION'!$B$259:$B$266,0), MATCH("*4th*",'JamesM-SESSION'!$K$7:$T$7,0))</f>
        <v>#N/A</v>
      </c>
      <c r="K174" s="131">
        <f>IF($A$170='JamesM-SESSION'!$A$259,INDEX('JamesM-SESSION'!$K$259:$T$266, MATCH("*Clean *",'JamesM-SESSION'!$B$259:$B$266,0), MATCH("*4th*",'JamesM-SESSION'!$K$7:$T$7,0)),"")</f>
        <v>32.5</v>
      </c>
      <c r="L174" s="44">
        <f>INDEX('JamesM-SESSION'!$L$259:$U$266, MATCH("*Clean *",'JamesM-SESSION'!$B$259:$B$266,0), MATCH("*4th*",'JamesM-SESSION'!$K$7:$T$7,0))</f>
        <v>10</v>
      </c>
      <c r="M174" s="131" t="e">
        <f>IF($A$170='JamesM-SESSION'!$A$259,INDEX('JamesM-SESSION'!$K$259:$T$266, MATCH("*Lat Pulldown*",'JamesM-SESSION'!$B$259:$B$266,0), MATCH("*4th*",'JamesM-SESSION'!$K$7:$T$7,0)),"")</f>
        <v>#N/A</v>
      </c>
      <c r="N174" s="44" t="e">
        <f>INDEX('JamesM-SESSION'!$L$259:$U$266, MATCH("*Lat Pulldown*",'JamesM-SESSION'!$B$259:$B$266,0), MATCH("*4th*",'JamesM-SESSION'!$K$7:$T$7,0))</f>
        <v>#N/A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 t="e">
        <f>IF($A$170='JamesM-SESSION'!$A$259,INDEX('JamesM-SESSION'!$K$259:$T$266, MATCH("*Squat*",'JamesM-SESSION'!$B$259:$B$266,0), MATCH("*5th*",'JamesM-SESSION'!$K$7:$T$7,0)),"")</f>
        <v>#N/A</v>
      </c>
      <c r="D175" s="132" t="e">
        <f>INDEX('JamesM-SESSION'!L$259:U$266, MATCH("*Squat*",'JamesM-SESSION'!$B$259:$B$266,0), MATCH("*5th*",'JamesM-SESSION'!K$7:T$7,0))</f>
        <v>#N/A</v>
      </c>
      <c r="E175" s="131" t="e">
        <f>IF($A$170='JamesM-SESSION'!$A$259,INDEX('JamesM-SESSION'!$K$259:$T$266, MATCH("*Deadlift*",'JamesM-SESSION'!$B$259:$B$266,0), MATCH("*5th*",'JamesM-SESSION'!$K$7:$T$7,0)),"")</f>
        <v>#N/A</v>
      </c>
      <c r="F175" s="131" t="e">
        <f>INDEX('JamesM-SESSION'!$L$259:$U$266, MATCH("*Deadlift*",'JamesM-SESSION'!$B$259:$B$266,0), MATCH("*5th*",'JamesM-SESSION'!$K$7:$T$7,0))</f>
        <v>#N/A</v>
      </c>
      <c r="G175" s="131">
        <f>IF($A$170='JamesM-SESSION'!$A$259,INDEX('JamesM-SESSION'!$K$259:$T$266, MATCH("*Bench Press*",'JamesM-SESSION'!$B$259:$B$266,0), MATCH("*5th*",'JamesM-SESSION'!$K$7:$T$7,0)),"")</f>
        <v>0</v>
      </c>
      <c r="H175" s="131">
        <f>INDEX('JamesM-SESSION'!$L$259:$U$266, MATCH("*Bench Press*",'JamesM-SESSION'!$B$259:$B$266,0), MATCH("*5th*",'JamesM-SESSION'!$K$7:$T$7,0))</f>
        <v>0</v>
      </c>
      <c r="I175" s="132" t="e">
        <f>IF($A$170='JamesM-SESSION'!$A$259,INDEX('JamesM-SESSION'!$K$259:$T$266, MATCH("*Military*",'JamesM-SESSION'!$B$259:$B$266,0), MATCH("*5th*",'JamesM-SESSION'!$K$7:$T$7,0)),"")</f>
        <v>#N/A</v>
      </c>
      <c r="J175" s="44" t="e">
        <f>INDEX('JamesM-SESSION'!$L$259:$U$266, MATCH("*Military*",'JamesM-SESSION'!$B$259:$B$266,0), MATCH("*5th*",'JamesM-SESSION'!$K$7:$T$7,0))</f>
        <v>#N/A</v>
      </c>
      <c r="K175" s="131">
        <f>IF($A$170='JamesM-SESSION'!$A$259,INDEX('JamesM-SESSION'!$K$259:$T$266, MATCH("*Clean *",'JamesM-SESSION'!$B$259:$B$266,0), MATCH("*5th*",'JamesM-SESSION'!$K$7:$T$7,0)),"")</f>
        <v>0</v>
      </c>
      <c r="L175" s="44">
        <f>INDEX('JamesM-SESSION'!$L$259:$U$266, MATCH("*Clean *",'JamesM-SESSION'!$B$259:$B$266,0), MATCH("*5th*",'JamesM-SESSION'!$K$7:$T$7,0))</f>
        <v>0</v>
      </c>
      <c r="M175" s="131" t="e">
        <f>IF($A$170='JamesM-SESSION'!$A$259,INDEX('JamesM-SESSION'!$K$259:$T$266, MATCH("*Lat Pulldown*",'JamesM-SESSION'!$B$259:$B$266,0), MATCH("*5th*",'JamesM-SESSION'!$K$7:$T$7,0)),"")</f>
        <v>#N/A</v>
      </c>
      <c r="N175" s="44" t="e">
        <f>INDEX('JamesM-SESSION'!$L$259:$U$266, MATCH("*Lat Pulldown*",'JamesM-SESSION'!$B$259:$B$266,0), MATCH("*5th*",'JamesM-SESSION'!$K$7:$T$7,0))</f>
        <v>#N/A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'JamesM-SESSION'!A268</f>
        <v>42345</v>
      </c>
      <c r="B176" s="116" t="s">
        <v>84</v>
      </c>
      <c r="C176" s="117" t="e">
        <f>MAX(C177:C181)</f>
        <v>#N/A</v>
      </c>
      <c r="D176" s="116" t="e">
        <f t="array" ref="D176">MAX(IF(C177:C181=C176,D177:D181))</f>
        <v>#N/A</v>
      </c>
      <c r="E176" s="116">
        <f>MAX(E177:E181)</f>
        <v>80</v>
      </c>
      <c r="F176" s="116">
        <f t="array" ref="F176">MAX(IF(E177:E181=E176,F177:F181))</f>
        <v>12</v>
      </c>
      <c r="G176" s="116">
        <f>MAX(G177:G181)</f>
        <v>47.5</v>
      </c>
      <c r="H176" s="116">
        <f t="array" ref="H176">MAX(IF(G177:G181=G176,H177:H181))</f>
        <v>12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 t="e">
        <f>MAX(M177:M181)</f>
        <v>#N/A</v>
      </c>
      <c r="N176" s="117" t="e">
        <f t="array" ref="N176">MAX(IF(M177:M181=M176,N177:N181))</f>
        <v>#N/A</v>
      </c>
      <c r="O176" s="152" t="e">
        <f>IF($A$176='JamesM-SESSION'!$A$268,INDEX('JamesM-SESSION'!$K$268:$T$275, MATCH("*1k Row*",'JamesM-SESSION'!$B$268:$B$275,0), MATCH("*1st*",'JamesM-SESSION'!$K$7:$T$7,0)),"")</f>
        <v>#N/A</v>
      </c>
      <c r="P176" s="152">
        <f>IF($A$176='JamesM-SESSION'!$A$268,INDEX('JamesM-SESSION'!$K$268:$T$275, MATCH("*HIIT*",'JamesM-SESSION'!$B$268:$B$275,0), MATCH("*1st*",'JamesM-SESSION'!$K$7:$T$7,0)),"")</f>
        <v>6.9444444444444441E-3</v>
      </c>
      <c r="Q176" s="119" t="str">
        <f>INDEX('JamesM-SESSION'!$L$268:$U$275, MATCH("*HIIT*",'JamesM-SESSION'!$B$268:$B$275,0), MATCH("*1st*",'JamesM-SESSION'!$K$7:$T$7,0))</f>
        <v>45/15</v>
      </c>
      <c r="R176" s="119">
        <f>'JamesM-SESSION'!U268</f>
        <v>0</v>
      </c>
      <c r="S176" s="116"/>
      <c r="T176" s="116"/>
      <c r="U176" s="120">
        <f>'JamesM-SESSION'!A269</f>
        <v>0</v>
      </c>
      <c r="V176" s="120">
        <f>'JamesM-SESSION'!A270</f>
        <v>0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 t="e">
        <f>IF($A$176='JamesM-SESSION'!$A$268,INDEX('JamesM-SESSION'!$K$268:$T$275, MATCH("*Squat*",'JamesM-SESSION'!$B$268:$B$275,0), MATCH("*1st*",'JamesM-SESSION'!$K$7:$T$7,0)),"")</f>
        <v>#N/A</v>
      </c>
      <c r="D177" s="132" t="e">
        <f>INDEX('JamesM-SESSION'!L$268:U$275, MATCH("*Squat*",'JamesM-SESSION'!$B$268:$B$275,0), MATCH("*1st*",'JamesM-SESSION'!K$7:T$7,0))</f>
        <v>#N/A</v>
      </c>
      <c r="E177" s="131">
        <f>IF($A$176='JamesM-SESSION'!$A$268,INDEX('JamesM-SESSION'!$K$268:$T$275, MATCH("*Deadlift*",'JamesM-SESSION'!$B$268:$B$275,0), MATCH("*1st*",'JamesM-SESSION'!$K$7:$T$7,0)),"")</f>
        <v>20</v>
      </c>
      <c r="F177" s="131">
        <f>INDEX('JamesM-SESSION'!$L$268:$U$275, MATCH("*Deadlift*",'JamesM-SESSION'!$B$268:$B$275,0), MATCH("*1st*",'JamesM-SESSION'!$K$7:$T$7,0))</f>
        <v>12</v>
      </c>
      <c r="G177" s="131">
        <f>IF($A$176='JamesM-SESSION'!$A$268,INDEX('JamesM-SESSION'!$K$268:$T$275, MATCH("*Bench Press*",'JamesM-SESSION'!$B$268:$B$275,0), MATCH("*1st*",'JamesM-SESSION'!$K$7:$T$7,0)),"")</f>
        <v>47.5</v>
      </c>
      <c r="H177" s="131">
        <f>INDEX('JamesM-SESSION'!$L$268:$U$275, MATCH("*Bench Press*",'JamesM-SESSION'!$B$268:$B$275,0), MATCH("*1st*",'JamesM-SESSION'!$K$7:$T$7,0))</f>
        <v>12</v>
      </c>
      <c r="I177" s="132" t="e">
        <f>IF($A$176='JamesM-SESSION'!$A$268,INDEX('JamesM-SESSION'!$K$268:$T$275, MATCH("*Military*",'JamesM-SESSION'!$B$268:$B$275,0), MATCH("*1st*",'JamesM-SESSION'!$K$7:$T$7,0)),"")</f>
        <v>#N/A</v>
      </c>
      <c r="J177" s="48" t="e">
        <f>INDEX('JamesM-SESSION'!$L$268:$U$275, MATCH("*Military*",'JamesM-SESSION'!$B$268:$B$275,0), MATCH("*1st*",'JamesM-SESSION'!$K$7:$T$7,0))</f>
        <v>#N/A</v>
      </c>
      <c r="K177" s="131" t="e">
        <f>IF($A$176='JamesM-SESSION'!$A$268,INDEX('JamesM-SESSION'!$K$268:$T$275, MATCH("*Clean *",'JamesM-SESSION'!$B$268:$B$275,0), MATCH("*1st*",'JamesM-SESSION'!$K$7:$T$7,0)),"")</f>
        <v>#N/A</v>
      </c>
      <c r="L177" s="48" t="e">
        <f>INDEX('JamesM-SESSION'!$L$268:$U$275, MATCH("*Clean *",'JamesM-SESSION'!$B$268:$B$275,0), MATCH("*1st*",'JamesM-SESSION'!$K$7:$T$7,0))</f>
        <v>#N/A</v>
      </c>
      <c r="M177" s="131" t="e">
        <f>IF($A$176='JamesM-SESSION'!$A$268,INDEX('JamesM-SESSION'!$K$268:$T$275, MATCH("*Lat Pulldown*",'JamesM-SESSION'!$B$268:$B$275,0), MATCH("*1st*",'JamesM-SESSION'!$K$7:$T$7,0)),"")</f>
        <v>#N/A</v>
      </c>
      <c r="N177" s="48" t="e">
        <f>INDEX('JamesM-SESSION'!$L$268:$U$275, MATCH("*Lat Pulldown*",'JamesM-SESSION'!$B$268:$B$275,0), MATCH("*1st*",'JamesM-SESSION'!$K$7:$T$7,0))</f>
        <v>#N/A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 t="e">
        <f>IF($A$176='JamesM-SESSION'!$A$268,INDEX('JamesM-SESSION'!$K$268:$T$275, MATCH("*Squat*",'JamesM-SESSION'!$B$268:$B$275,0), MATCH("*2nd*",'JamesM-SESSION'!$K$7:$T$7,0)),"")</f>
        <v>#N/A</v>
      </c>
      <c r="D178" s="132" t="e">
        <f>INDEX('JamesM-SESSION'!L$268:U$275, MATCH("*Squat*",'JamesM-SESSION'!$B$268:$B$275,0), MATCH("*2nd*",'JamesM-SESSION'!K$7:T$7,0))</f>
        <v>#N/A</v>
      </c>
      <c r="E178" s="131">
        <f>IF($A$176='JamesM-SESSION'!$A$268,INDEX('JamesM-SESSION'!$K$268:$T$275, MATCH("*Deadlift*",'JamesM-SESSION'!$B$268:$B$275,0), MATCH("*2ND*",'JamesM-SESSION'!$K$7:$T$7,0)),"")</f>
        <v>40</v>
      </c>
      <c r="F178" s="131">
        <f>INDEX('JamesM-SESSION'!$L$268:$U$275, MATCH("*Deadlift*",'JamesM-SESSION'!$B$268:$B$275,0), MATCH("*2nd*",'JamesM-SESSION'!$K$7:$T$7,0))</f>
        <v>12</v>
      </c>
      <c r="G178" s="131">
        <f>IF($A$176='JamesM-SESSION'!$A$268,INDEX('JamesM-SESSION'!$K$268:$T$275, MATCH("*Bench Press*",'JamesM-SESSION'!$B$268:$B$275,0), MATCH("*2ND*",'JamesM-SESSION'!$K$7:$T$7,0)),"")</f>
        <v>47.5</v>
      </c>
      <c r="H178" s="131">
        <f>INDEX('JamesM-SESSION'!$L$268:$U$275, MATCH("*Bench Press*",'JamesM-SESSION'!$B$268:$B$275,0), MATCH("*2nd*",'JamesM-SESSION'!$K$7:$T$7,0))</f>
        <v>8</v>
      </c>
      <c r="I178" s="132" t="e">
        <f>IF($A$176='JamesM-SESSION'!$A$268,INDEX('JamesM-SESSION'!$K$268:$T$275, MATCH("*Military*",'JamesM-SESSION'!$B$268:$B$275,0), MATCH("*2ND*",'JamesM-SESSION'!$K$7:$T$7,0)),"")</f>
        <v>#N/A</v>
      </c>
      <c r="J178" s="44" t="e">
        <f>INDEX('JamesM-SESSION'!$L$268:$U$275, MATCH("*Military*",'JamesM-SESSION'!$B$268:$B$275,0), MATCH("*2nd*",'JamesM-SESSION'!$K$7:$T$7,0))</f>
        <v>#N/A</v>
      </c>
      <c r="K178" s="131" t="e">
        <f>IF($A$176='JamesM-SESSION'!$A$268,INDEX('JamesM-SESSION'!$K$268:$T$275, MATCH("*Clean *",'JamesM-SESSION'!$B$268:$B$275,0), MATCH("*2ND*",'JamesM-SESSION'!$K$7:$T$7,0)),"")</f>
        <v>#N/A</v>
      </c>
      <c r="L178" s="44" t="e">
        <f>INDEX('JamesM-SESSION'!$L$268:$U$275, MATCH("*Clean *",'JamesM-SESSION'!$B$268:$B$275,0), MATCH("*2nd*",'JamesM-SESSION'!$K$7:$T$7,0))</f>
        <v>#N/A</v>
      </c>
      <c r="M178" s="131" t="e">
        <f>IF($A$176='JamesM-SESSION'!$A$268,INDEX('JamesM-SESSION'!$K$268:$T$275, MATCH("*Lat Pulldown*",'JamesM-SESSION'!$B$268:$B$275,0), MATCH("*2ND*",'JamesM-SESSION'!$K$7:$T$7,0)),"")</f>
        <v>#N/A</v>
      </c>
      <c r="N178" s="44" t="e">
        <f>INDEX('JamesM-SESSION'!$L$268:$U$275, MATCH("*Lat Pulldown*",'JamesM-SESSION'!$B$268:$B$275,0), MATCH("*2nd*",'JamesM-SESSION'!$K$7:$T$7,0))</f>
        <v>#N/A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 t="e">
        <f>IF($A$176='JamesM-SESSION'!$A$268,INDEX('JamesM-SESSION'!$K$268:$T$275, MATCH("*Squat*",'JamesM-SESSION'!$B$268:$B$275,0), MATCH("*3rd*",'JamesM-SESSION'!$K$7:$T$7,0)),"")</f>
        <v>#N/A</v>
      </c>
      <c r="D179" s="132" t="e">
        <f>INDEX('JamesM-SESSION'!L$268:U$275, MATCH("*Squat*",'JamesM-SESSION'!$B$268:$B$275,0), MATCH("*3rd*",'JamesM-SESSION'!K$7:T$7,0))</f>
        <v>#N/A</v>
      </c>
      <c r="E179" s="131">
        <f>IF($A$176='JamesM-SESSION'!$A$268,INDEX('JamesM-SESSION'!$K$268:$T$275, MATCH("*Deadlift*",'JamesM-SESSION'!$B$268:$B$275,0), MATCH("*3rd*",'JamesM-SESSION'!$K$7:$T$7,0)),"")</f>
        <v>60</v>
      </c>
      <c r="F179" s="131">
        <f>INDEX('JamesM-SESSION'!$L$268:$U$275, MATCH("*Deadlift*",'JamesM-SESSION'!$B$268:$B$275,0), MATCH("*3rd*",'JamesM-SESSION'!$K$7:$T$7,0))</f>
        <v>12</v>
      </c>
      <c r="G179" s="131">
        <f>IF($A$176='JamesM-SESSION'!$A$268,INDEX('JamesM-SESSION'!$K$268:$T$275, MATCH("*Bench Press*",'JamesM-SESSION'!$B$268:$B$275,0), MATCH("*3rd*",'JamesM-SESSION'!$K$7:$T$7,0)),"")</f>
        <v>47.5</v>
      </c>
      <c r="H179" s="131">
        <f>INDEX('JamesM-SESSION'!$L$268:$U$275, MATCH("*Bench Press*",'JamesM-SESSION'!$B$268:$B$275,0), MATCH("*3rd*",'JamesM-SESSION'!$K$7:$T$7,0))</f>
        <v>8</v>
      </c>
      <c r="I179" s="132" t="e">
        <f>IF($A$176='JamesM-SESSION'!$A$268,INDEX('JamesM-SESSION'!$K$268:$T$275, MATCH("*Military*",'JamesM-SESSION'!$B$268:$B$275,0), MATCH("*3rd*",'JamesM-SESSION'!$K$7:$T$7,0)),"")</f>
        <v>#N/A</v>
      </c>
      <c r="J179" s="44" t="e">
        <f>INDEX('JamesM-SESSION'!$L$268:$U$275, MATCH("*Military*",'JamesM-SESSION'!$B$268:$B$275,0), MATCH("*3rd*",'JamesM-SESSION'!$K$7:$T$7,0))</f>
        <v>#N/A</v>
      </c>
      <c r="K179" s="131" t="e">
        <f>IF($A$176='JamesM-SESSION'!$A$268,INDEX('JamesM-SESSION'!$K$268:$T$275, MATCH("*Clean *",'JamesM-SESSION'!$B$268:$B$275,0), MATCH("*3rd*",'JamesM-SESSION'!$K$7:$T$7,0)),"")</f>
        <v>#N/A</v>
      </c>
      <c r="L179" s="44" t="e">
        <f>INDEX('JamesM-SESSION'!$L$268:$U$275, MATCH("*Clean *",'JamesM-SESSION'!$B$268:$B$275,0), MATCH("*3rd*",'JamesM-SESSION'!$K$7:$T$7,0))</f>
        <v>#N/A</v>
      </c>
      <c r="M179" s="131" t="e">
        <f>IF($A$176='JamesM-SESSION'!$A$268,INDEX('JamesM-SESSION'!$K$268:$T$275, MATCH("*Lat Pulldown*",'JamesM-SESSION'!$B$268:$B$275,0), MATCH("*3rd*",'JamesM-SESSION'!$K$7:$T$7,0)),"")</f>
        <v>#N/A</v>
      </c>
      <c r="N179" s="44" t="e">
        <f>INDEX('JamesM-SESSION'!$L$268:$U$275, MATCH("*Lat Pulldown*",'JamesM-SESSION'!$B$268:$B$275,0), MATCH("*3rd*",'JamesM-SESSION'!$K$7:$T$7,0))</f>
        <v>#N/A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 t="e">
        <f>IF($A$176='JamesM-SESSION'!$A$268,INDEX('JamesM-SESSION'!$K$268:$T$275, MATCH("*Squat*",'JamesM-SESSION'!$B$268:$B$275,0), MATCH("*4th*",'JamesM-SESSION'!$K$7:$T$7,0)),"")</f>
        <v>#N/A</v>
      </c>
      <c r="D180" s="132" t="e">
        <f>INDEX('JamesM-SESSION'!L$268:U$275, MATCH("*Squat*",'JamesM-SESSION'!$B$268:$B$275,0), MATCH("*4th*",'JamesM-SESSION'!K$7:T$7,0))</f>
        <v>#N/A</v>
      </c>
      <c r="E180" s="131">
        <f>IF($A$176='JamesM-SESSION'!$A$268,INDEX('JamesM-SESSION'!$K$268:$T$275, MATCH("*Deadlift*",'JamesM-SESSION'!$B$268:$B$275,0), MATCH("*4th*",'JamesM-SESSION'!$K$7:$T$7,0)),"")</f>
        <v>60</v>
      </c>
      <c r="F180" s="131">
        <f>INDEX('JamesM-SESSION'!$L$268:$U$275, MATCH("*Deadlift*",'JamesM-SESSION'!$B$268:$B$275,0), MATCH("*4th*",'JamesM-SESSION'!$K$7:$T$7,0))</f>
        <v>12</v>
      </c>
      <c r="G180" s="131">
        <f>IF($A$176='JamesM-SESSION'!$A$268,INDEX('JamesM-SESSION'!$K$268:$T$275, MATCH("*Bench Press*",'JamesM-SESSION'!$B$268:$B$275,0), MATCH("*4th*",'JamesM-SESSION'!$K$7:$T$7,0)),"")</f>
        <v>47.5</v>
      </c>
      <c r="H180" s="131">
        <f>INDEX('JamesM-SESSION'!$L$268:$U$275, MATCH("*Bench Press*",'JamesM-SESSION'!$B$268:$B$275,0), MATCH("*4th*",'JamesM-SESSION'!$K$7:$T$7,0))</f>
        <v>8</v>
      </c>
      <c r="I180" s="132" t="e">
        <f>IF($A$176='JamesM-SESSION'!$A$268,INDEX('JamesM-SESSION'!$K$268:$T$275, MATCH("*Military*",'JamesM-SESSION'!$B$268:$B$275,0), MATCH("*4th*",'JamesM-SESSION'!$K$7:$T$7,0)),"")</f>
        <v>#N/A</v>
      </c>
      <c r="J180" s="44" t="e">
        <f>INDEX('JamesM-SESSION'!$L$268:$U$275, MATCH("*Military*",'JamesM-SESSION'!$B$268:$B$275,0), MATCH("*4th*",'JamesM-SESSION'!$K$7:$T$7,0))</f>
        <v>#N/A</v>
      </c>
      <c r="K180" s="131" t="e">
        <f>IF($A$176='JamesM-SESSION'!$A$268,INDEX('JamesM-SESSION'!$K$268:$T$275, MATCH("*Clean *",'JamesM-SESSION'!$B$268:$B$275,0), MATCH("*4th*",'JamesM-SESSION'!$K$7:$T$7,0)),"")</f>
        <v>#N/A</v>
      </c>
      <c r="L180" s="44" t="e">
        <f>INDEX('JamesM-SESSION'!$L$268:$U$275, MATCH("*Clean *",'JamesM-SESSION'!$B$268:$B$275,0), MATCH("*4th*",'JamesM-SESSION'!$K$7:$T$7,0))</f>
        <v>#N/A</v>
      </c>
      <c r="M180" s="131" t="e">
        <f>IF($A$176='JamesM-SESSION'!$A$268,INDEX('JamesM-SESSION'!$K$268:$T$275, MATCH("*Lat Pulldown*",'JamesM-SESSION'!$B$268:$B$275,0), MATCH("*4th*",'JamesM-SESSION'!$K$7:$T$7,0)),"")</f>
        <v>#N/A</v>
      </c>
      <c r="N180" s="44" t="e">
        <f>INDEX('JamesM-SESSION'!$L$268:$U$275, MATCH("*Lat Pulldown*",'JamesM-SESSION'!$B$268:$B$275,0), MATCH("*4th*",'JamesM-SESSION'!$K$7:$T$7,0))</f>
        <v>#N/A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 t="e">
        <f>IF($A$176='JamesM-SESSION'!$A$268,INDEX('JamesM-SESSION'!$K$268:$T$275, MATCH("*Squat*",'JamesM-SESSION'!$B$268:$B$275,0), MATCH("*5th*",'JamesM-SESSION'!$K$7:$T$7,0)),"")</f>
        <v>#N/A</v>
      </c>
      <c r="D181" s="132" t="e">
        <f>INDEX('JamesM-SESSION'!L$268:U$275, MATCH("*Squat*",'JamesM-SESSION'!$B$268:$B$275,0), MATCH("*5th*",'JamesM-SESSION'!K$7:T$7,0))</f>
        <v>#N/A</v>
      </c>
      <c r="E181" s="131">
        <f>IF($A$176='JamesM-SESSION'!$A$268,INDEX('JamesM-SESSION'!$K$268:$T$275, MATCH("*Deadlift*",'JamesM-SESSION'!$B$268:$B$275,0), MATCH("*5th*",'JamesM-SESSION'!$K$7:$T$7,0)),"")</f>
        <v>80</v>
      </c>
      <c r="F181" s="131">
        <f>INDEX('JamesM-SESSION'!$L$268:$U$275, MATCH("*Deadlift*",'JamesM-SESSION'!$B$268:$B$275,0), MATCH("*5th*",'JamesM-SESSION'!$K$7:$T$7,0))</f>
        <v>12</v>
      </c>
      <c r="G181" s="131">
        <f>IF($A$176='JamesM-SESSION'!$A$268,INDEX('JamesM-SESSION'!$K$268:$T$275, MATCH("*Bench Press*",'JamesM-SESSION'!$B$268:$B$275,0), MATCH("*5th*",'JamesM-SESSION'!$K$7:$T$7,0)),"")</f>
        <v>0</v>
      </c>
      <c r="H181" s="131">
        <f>INDEX('JamesM-SESSION'!$L$268:$U$275, MATCH("*Bench Press*",'JamesM-SESSION'!$B$268:$B$275,0), MATCH("*5th*",'JamesM-SESSION'!$K$7:$T$7,0))</f>
        <v>0</v>
      </c>
      <c r="I181" s="132" t="e">
        <f>IF($A$176='JamesM-SESSION'!$A$268,INDEX('JamesM-SESSION'!$K$268:$T$275, MATCH("*Military*",'JamesM-SESSION'!$B$268:$B$275,0), MATCH("*5th*",'JamesM-SESSION'!$K$7:$T$7,0)),"")</f>
        <v>#N/A</v>
      </c>
      <c r="J181" s="44" t="e">
        <f>INDEX('JamesM-SESSION'!$L$268:$U$275, MATCH("*Military*",'JamesM-SESSION'!$B$268:$B$275,0), MATCH("*5th*",'JamesM-SESSION'!$K$7:$T$7,0))</f>
        <v>#N/A</v>
      </c>
      <c r="K181" s="131" t="e">
        <f>IF($A$176='JamesM-SESSION'!$A$268,INDEX('JamesM-SESSION'!$K$268:$T$275, MATCH("*Clean *",'JamesM-SESSION'!$B$268:$B$275,0), MATCH("*5th*",'JamesM-SESSION'!$K$7:$T$7,0)),"")</f>
        <v>#N/A</v>
      </c>
      <c r="L181" s="44" t="e">
        <f>INDEX('JamesM-SESSION'!$L$268:$U$275, MATCH("*Clean *",'JamesM-SESSION'!$B$268:$B$275,0), MATCH("*5th*",'JamesM-SESSION'!$K$7:$T$7,0))</f>
        <v>#N/A</v>
      </c>
      <c r="M181" s="131" t="e">
        <f>IF($A$176='JamesM-SESSION'!$A$268,INDEX('JamesM-SESSION'!$K$268:$T$275, MATCH("*Lat Pulldown*",'JamesM-SESSION'!$B$268:$B$275,0), MATCH("*5th*",'JamesM-SESSION'!$K$7:$T$7,0)),"")</f>
        <v>#N/A</v>
      </c>
      <c r="N181" s="44" t="e">
        <f>INDEX('JamesM-SESSION'!$L$268:$U$275, MATCH("*Lat Pulldown*",'JamesM-SESSION'!$B$268:$B$275,0), MATCH("*5th*",'JamesM-SESSION'!$K$7:$T$7,0))</f>
        <v>#N/A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'JamesM-SESSION'!A277</f>
        <v>42347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 t="e">
        <f>MAX(E183:E187)</f>
        <v>#N/A</v>
      </c>
      <c r="F182" s="116" t="e">
        <f t="array" ref="F182">MAX(IF(E183:E187=E182,F183:F187))</f>
        <v>#N/A</v>
      </c>
      <c r="G182" s="116" t="e">
        <f>MAX(G183:G187)</f>
        <v>#N/A</v>
      </c>
      <c r="H182" s="116" t="e">
        <f t="array" ref="H182">MAX(IF(G183:G187=G182,H183:H187))</f>
        <v>#N/A</v>
      </c>
      <c r="I182" s="116" t="e">
        <f>MAX(I183:I187)</f>
        <v>#N/A</v>
      </c>
      <c r="J182" s="116" t="e">
        <f t="array" ref="J182">MAX(IF(I183:I187=I182,J183:J187))</f>
        <v>#N/A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IF($A$182='JamesM-SESSION'!$A$277,INDEX('JamesM-SESSION'!$K$277:$T$284, MATCH("*1k Row*",'JamesM-SESSION'!$B$277:$B$284,0), MATCH("*1st*",'JamesM-SESSION'!$K$7:$T$7,0)),"")</f>
        <v>#N/A</v>
      </c>
      <c r="P182" s="152">
        <f>IF($A$182='JamesM-SESSION'!$A$277,INDEX('JamesM-SESSION'!$K$277:$T$284, MATCH("*HIIT*",'JamesM-SESSION'!$B$277:$B$284,0), MATCH("*1st*",'JamesM-SESSION'!$K$7:$T$7,0)),"")</f>
        <v>6.9444444444444441E-3</v>
      </c>
      <c r="Q182" s="119" t="str">
        <f>INDEX('JamesM-SESSION'!$L$277:$U$284, MATCH("*HIIT*",'JamesM-SESSION'!$B$277:$B$284,0), MATCH("*1st*",'JamesM-SESSION'!$K$7:$T$7,0))</f>
        <v>45/15</v>
      </c>
      <c r="R182" s="119">
        <f>'JamesM-SESSION'!U277</f>
        <v>0</v>
      </c>
      <c r="S182" s="116"/>
      <c r="T182" s="116"/>
      <c r="U182" s="120">
        <f>'JamesM-SESSION'!A278</f>
        <v>0</v>
      </c>
      <c r="V182" s="120">
        <f>'JamesM-SESSION'!A279</f>
        <v>0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IF($A$182='JamesM-SESSION'!$A$277,INDEX('JamesM-SESSION'!$K$277:$T$284, MATCH("*Squat*",'JamesM-SESSION'!$B$277:$B$284,0), MATCH("*1st*",'JamesM-SESSION'!$K$7:$T$7,0)),"")</f>
        <v>#N/A</v>
      </c>
      <c r="D183" s="132" t="e">
        <f>INDEX('JamesM-SESSION'!L$277:U$284, MATCH("*Squat*",'JamesM-SESSION'!$B$277:$B$284,0), MATCH("*1st*",'JamesM-SESSION'!K$7:T$7,0))</f>
        <v>#N/A</v>
      </c>
      <c r="E183" s="131" t="e">
        <f>IF($A$182='JamesM-SESSION'!$A$277,INDEX('JamesM-SESSION'!$K$277:$T$284, MATCH("*Deadlift*",'JamesM-SESSION'!$B$277:$B$284,0), MATCH("*1st*",'JamesM-SESSION'!$K$7:$T$7,0)),"")</f>
        <v>#N/A</v>
      </c>
      <c r="F183" s="131" t="e">
        <f>INDEX('JamesM-SESSION'!$L$277:$U$284, MATCH("*Deadlift*",'JamesM-SESSION'!$B$277:$B$284,0), MATCH("*1st*",'JamesM-SESSION'!$K$7:$T$7,0))</f>
        <v>#N/A</v>
      </c>
      <c r="G183" s="131" t="e">
        <f>IF($A$182='JamesM-SESSION'!$A$277,INDEX('JamesM-SESSION'!$K$277:$T$284, MATCH("*Bench Press*",'JamesM-SESSION'!$B$277:$B$284,0), MATCH("*1st*",'JamesM-SESSION'!$K$7:$T$7,0)),"")</f>
        <v>#N/A</v>
      </c>
      <c r="H183" s="131" t="e">
        <f>INDEX('JamesM-SESSION'!$L$277:$U$284, MATCH("*Bench Press*",'JamesM-SESSION'!$B$277:$B$284,0), MATCH("*1st*",'JamesM-SESSION'!$K$7:$T$7,0))</f>
        <v>#N/A</v>
      </c>
      <c r="I183" s="132" t="e">
        <f>IF($A$182='JamesM-SESSION'!$A$277,INDEX('JamesM-SESSION'!$K$277:$T$284, MATCH("*Military*",'JamesM-SESSION'!$B$277:$B$284,0), MATCH("*1st*",'JamesM-SESSION'!$K$7:$T$7,0)),"")</f>
        <v>#N/A</v>
      </c>
      <c r="J183" s="48" t="e">
        <f>INDEX('JamesM-SESSION'!$L$277:$U$284, MATCH("*Military*",'JamesM-SESSION'!$B$277:$B$284,0), MATCH("*1st*",'JamesM-SESSION'!$K$7:$T$7,0))</f>
        <v>#N/A</v>
      </c>
      <c r="K183" s="131" t="e">
        <f>IF($A$182='JamesM-SESSION'!$A$277,INDEX('JamesM-SESSION'!$K$277:$T$284, MATCH("*Clean *",'JamesM-SESSION'!$B$277:$B$284,0), MATCH("*1st*",'JamesM-SESSION'!$K$7:$T$7,0)),"")</f>
        <v>#N/A</v>
      </c>
      <c r="L183" s="48" t="e">
        <f>INDEX('JamesM-SESSION'!$L$277:$U$284, MATCH("*Clean *",'JamesM-SESSION'!$B$277:$B$284,0), MATCH("*1st*",'JamesM-SESSION'!$K$7:$T$7,0))</f>
        <v>#N/A</v>
      </c>
      <c r="M183" s="131" t="e">
        <f>IF($A$182='JamesM-SESSION'!$A$277,INDEX('JamesM-SESSION'!$K$277:$T$284, MATCH("*Lat Pulldown*",'JamesM-SESSION'!$B$277:$B$284,0), MATCH("*1st*",'JamesM-SESSION'!$K$7:$T$7,0)),"")</f>
        <v>#N/A</v>
      </c>
      <c r="N183" s="48" t="e">
        <f>INDEX('JamesM-SESSION'!$L$277:$U$284, MATCH("*Lat Pulldown*",'JamesM-SESSION'!$B$277:$B$284,0), MATCH("*1st*",'JamesM-SESSION'!$K$7:$T$7,0))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IF($A$182='JamesM-SESSION'!$A$277,INDEX('JamesM-SESSION'!$K$277:$T$284, MATCH("*Squat*",'JamesM-SESSION'!$B$277:$B$284,0), MATCH("*2nd*",'JamesM-SESSION'!$K$7:$T$7,0)),"")</f>
        <v>#N/A</v>
      </c>
      <c r="D184" s="132" t="e">
        <f>INDEX('JamesM-SESSION'!L$277:U$284, MATCH("*Squat*",'JamesM-SESSION'!$B$277:$B$284,0), MATCH("*2nd*",'JamesM-SESSION'!K$7:T$7,0))</f>
        <v>#N/A</v>
      </c>
      <c r="E184" s="131" t="e">
        <f>IF($A$182='JamesM-SESSION'!$A$277,INDEX('JamesM-SESSION'!$K$277:$T$284, MATCH("*Deadlift*",'JamesM-SESSION'!$B$277:$B$284,0), MATCH("*2ND*",'JamesM-SESSION'!$K$7:$T$7,0)),"")</f>
        <v>#N/A</v>
      </c>
      <c r="F184" s="131" t="e">
        <f>INDEX('JamesM-SESSION'!$L$277:$U$284, MATCH("*Deadlift*",'JamesM-SESSION'!$B$277:$B$284,0), MATCH("*2nd*",'JamesM-SESSION'!$K$7:$T$7,0))</f>
        <v>#N/A</v>
      </c>
      <c r="G184" s="131" t="e">
        <f>IF($A$182='JamesM-SESSION'!$A$277,INDEX('JamesM-SESSION'!$K$277:$T$284, MATCH("*Bench Press*",'JamesM-SESSION'!$B$277:$B$284,0), MATCH("*2ND*",'JamesM-SESSION'!$K$7:$T$7,0)),"")</f>
        <v>#N/A</v>
      </c>
      <c r="H184" s="131" t="e">
        <f>INDEX('JamesM-SESSION'!$L$277:$U$284, MATCH("*Bench Press*",'JamesM-SESSION'!$B$277:$B$284,0), MATCH("*2nd*",'JamesM-SESSION'!$K$7:$T$7,0))</f>
        <v>#N/A</v>
      </c>
      <c r="I184" s="132" t="e">
        <f>IF($A$182='JamesM-SESSION'!$A$277,INDEX('JamesM-SESSION'!$K$277:$T$284, MATCH("*Military*",'JamesM-SESSION'!$B$277:$B$284,0), MATCH("*2ND*",'JamesM-SESSION'!$K$7:$T$7,0)),"")</f>
        <v>#N/A</v>
      </c>
      <c r="J184" s="44" t="e">
        <f>INDEX('JamesM-SESSION'!$L$277:$U$284, MATCH("*Military*",'JamesM-SESSION'!$B$277:$B$284,0), MATCH("*2nd*",'JamesM-SESSION'!$K$7:$T$7,0))</f>
        <v>#N/A</v>
      </c>
      <c r="K184" s="131" t="e">
        <f>IF($A$182='JamesM-SESSION'!$A$277,INDEX('JamesM-SESSION'!$K$277:$T$284, MATCH("*Clean *",'JamesM-SESSION'!$B$277:$B$284,0), MATCH("*2ND*",'JamesM-SESSION'!$K$7:$T$7,0)),"")</f>
        <v>#N/A</v>
      </c>
      <c r="L184" s="44" t="e">
        <f>INDEX('JamesM-SESSION'!$L$277:$U$284, MATCH("*Clean *",'JamesM-SESSION'!$B$277:$B$284,0), MATCH("*2nd*",'JamesM-SESSION'!$K$7:$T$7,0))</f>
        <v>#N/A</v>
      </c>
      <c r="M184" s="131" t="e">
        <f>IF($A$182='JamesM-SESSION'!$A$277,INDEX('JamesM-SESSION'!$K$277:$T$284, MATCH("*Lat Pulldown*",'JamesM-SESSION'!$B$277:$B$284,0), MATCH("*2ND*",'JamesM-SESSION'!$K$7:$T$7,0)),"")</f>
        <v>#N/A</v>
      </c>
      <c r="N184" s="44" t="e">
        <f>INDEX('JamesM-SESSION'!$L$277:$U$284, MATCH("*Lat Pulldown*",'JamesM-SESSION'!$B$277:$B$284,0), MATCH("*2nd*",'JamesM-SESSION'!$K$7:$T$7,0))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IF($A$182='JamesM-SESSION'!$A$277,INDEX('JamesM-SESSION'!$K$277:$T$284, MATCH("*Squat*",'JamesM-SESSION'!$B$277:$B$284,0), MATCH("*3rd*",'JamesM-SESSION'!$K$7:$T$7,0)),"")</f>
        <v>#N/A</v>
      </c>
      <c r="D185" s="132" t="e">
        <f>INDEX('JamesM-SESSION'!L$277:U$284, MATCH("*Squat*",'JamesM-SESSION'!$B$277:$B$284,0), MATCH("*3rd*",'JamesM-SESSION'!K$7:T$7,0))</f>
        <v>#N/A</v>
      </c>
      <c r="E185" s="131" t="e">
        <f>IF($A$182='JamesM-SESSION'!$A$277,INDEX('JamesM-SESSION'!$K$277:$T$284, MATCH("*Deadlift*",'JamesM-SESSION'!$B$277:$B$284,0), MATCH("*3rd*",'JamesM-SESSION'!$K$7:$T$7,0)),"")</f>
        <v>#N/A</v>
      </c>
      <c r="F185" s="131" t="e">
        <f>INDEX('JamesM-SESSION'!$L$277:$U$284, MATCH("*Deadlift*",'JamesM-SESSION'!$B$277:$B$284,0), MATCH("*3rd*",'JamesM-SESSION'!$K$7:$T$7,0))</f>
        <v>#N/A</v>
      </c>
      <c r="G185" s="131" t="e">
        <f>IF($A$182='JamesM-SESSION'!$A$277,INDEX('JamesM-SESSION'!$K$277:$T$284, MATCH("*Bench Press*",'JamesM-SESSION'!$B$277:$B$284,0), MATCH("*3rd*",'JamesM-SESSION'!$K$7:$T$7,0)),"")</f>
        <v>#N/A</v>
      </c>
      <c r="H185" s="131" t="e">
        <f>INDEX('JamesM-SESSION'!$L$277:$U$284, MATCH("*Bench Press*",'JamesM-SESSION'!$B$277:$B$284,0), MATCH("*3rd*",'JamesM-SESSION'!$K$7:$T$7,0))</f>
        <v>#N/A</v>
      </c>
      <c r="I185" s="132" t="e">
        <f>IF($A$182='JamesM-SESSION'!$A$277,INDEX('JamesM-SESSION'!$K$277:$T$284, MATCH("*Military*",'JamesM-SESSION'!$B$277:$B$284,0), MATCH("*3rd*",'JamesM-SESSION'!$K$7:$T$7,0)),"")</f>
        <v>#N/A</v>
      </c>
      <c r="J185" s="44" t="e">
        <f>INDEX('JamesM-SESSION'!$L$277:$U$284, MATCH("*Military*",'JamesM-SESSION'!$B$277:$B$284,0), MATCH("*3rd*",'JamesM-SESSION'!$K$7:$T$7,0))</f>
        <v>#N/A</v>
      </c>
      <c r="K185" s="131" t="e">
        <f>IF($A$182='JamesM-SESSION'!$A$277,INDEX('JamesM-SESSION'!$K$277:$T$284, MATCH("*Clean *",'JamesM-SESSION'!$B$277:$B$284,0), MATCH("*3rd*",'JamesM-SESSION'!$K$7:$T$7,0)),"")</f>
        <v>#N/A</v>
      </c>
      <c r="L185" s="44" t="e">
        <f>INDEX('JamesM-SESSION'!$L$277:$U$284, MATCH("*Clean *",'JamesM-SESSION'!$B$277:$B$284,0), MATCH("*3rd*",'JamesM-SESSION'!$K$7:$T$7,0))</f>
        <v>#N/A</v>
      </c>
      <c r="M185" s="131" t="e">
        <f>IF($A$182='JamesM-SESSION'!$A$277,INDEX('JamesM-SESSION'!$K$277:$T$284, MATCH("*Lat Pulldown*",'JamesM-SESSION'!$B$277:$B$284,0), MATCH("*3rd*",'JamesM-SESSION'!$K$7:$T$7,0)),"")</f>
        <v>#N/A</v>
      </c>
      <c r="N185" s="44" t="e">
        <f>INDEX('JamesM-SESSION'!$L$277:$U$284, MATCH("*Lat Pulldown*",'JamesM-SESSION'!$B$277:$B$284,0), MATCH("*3rd*",'JamesM-SESSION'!$K$7:$T$7,0))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IF($A$182='JamesM-SESSION'!$A$277,INDEX('JamesM-SESSION'!$K$277:$T$284, MATCH("*Squat*",'JamesM-SESSION'!$B$277:$B$284,0), MATCH("*4th*",'JamesM-SESSION'!$K$7:$T$7,0)),"")</f>
        <v>#N/A</v>
      </c>
      <c r="D186" s="132" t="e">
        <f>INDEX('JamesM-SESSION'!L$277:U$284, MATCH("*Squat*",'JamesM-SESSION'!$B$277:$B$284,0), MATCH("*4th*",'JamesM-SESSION'!K$7:T$7,0))</f>
        <v>#N/A</v>
      </c>
      <c r="E186" s="131" t="e">
        <f>IF($A$182='JamesM-SESSION'!$A$277,INDEX('JamesM-SESSION'!$K$277:$T$284, MATCH("*Deadlift*",'JamesM-SESSION'!$B$277:$B$284,0), MATCH("*4th*",'JamesM-SESSION'!$K$7:$T$7,0)),"")</f>
        <v>#N/A</v>
      </c>
      <c r="F186" s="131" t="e">
        <f>INDEX('JamesM-SESSION'!$L$277:$U$284, MATCH("*Deadlift*",'JamesM-SESSION'!$B$277:$B$284,0), MATCH("*4th*",'JamesM-SESSION'!$K$7:$T$7,0))</f>
        <v>#N/A</v>
      </c>
      <c r="G186" s="131" t="e">
        <f>IF($A$182='JamesM-SESSION'!$A$277,INDEX('JamesM-SESSION'!$K$277:$T$284, MATCH("*Bench Press*",'JamesM-SESSION'!$B$277:$B$284,0), MATCH("*4th*",'JamesM-SESSION'!$K$7:$T$7,0)),"")</f>
        <v>#N/A</v>
      </c>
      <c r="H186" s="131" t="e">
        <f>INDEX('JamesM-SESSION'!$L$277:$U$284, MATCH("*Bench Press*",'JamesM-SESSION'!$B$277:$B$284,0), MATCH("*4th*",'JamesM-SESSION'!$K$7:$T$7,0))</f>
        <v>#N/A</v>
      </c>
      <c r="I186" s="132" t="e">
        <f>IF($A$182='JamesM-SESSION'!$A$277,INDEX('JamesM-SESSION'!$K$277:$T$284, MATCH("*Military*",'JamesM-SESSION'!$B$277:$B$284,0), MATCH("*4th*",'JamesM-SESSION'!$K$7:$T$7,0)),"")</f>
        <v>#N/A</v>
      </c>
      <c r="J186" s="44" t="e">
        <f>INDEX('JamesM-SESSION'!$L$277:$U$284, MATCH("*Military*",'JamesM-SESSION'!$B$277:$B$284,0), MATCH("*4th*",'JamesM-SESSION'!$K$7:$T$7,0))</f>
        <v>#N/A</v>
      </c>
      <c r="K186" s="131" t="e">
        <f>IF($A$182='JamesM-SESSION'!$A$277,INDEX('JamesM-SESSION'!$K$277:$T$284, MATCH("*Clean *",'JamesM-SESSION'!$B$277:$B$284,0), MATCH("*4th*",'JamesM-SESSION'!$K$7:$T$7,0)),"")</f>
        <v>#N/A</v>
      </c>
      <c r="L186" s="44" t="e">
        <f>INDEX('JamesM-SESSION'!$L$277:$U$284, MATCH("*Clean *",'JamesM-SESSION'!$B$277:$B$284,0), MATCH("*4th*",'JamesM-SESSION'!$K$7:$T$7,0))</f>
        <v>#N/A</v>
      </c>
      <c r="M186" s="131" t="e">
        <f>IF($A$182='JamesM-SESSION'!$A$277,INDEX('JamesM-SESSION'!$K$277:$T$284, MATCH("*Lat Pulldown*",'JamesM-SESSION'!$B$277:$B$284,0), MATCH("*4th*",'JamesM-SESSION'!$K$7:$T$7,0)),"")</f>
        <v>#N/A</v>
      </c>
      <c r="N186" s="44" t="e">
        <f>INDEX('JamesM-SESSION'!$L$277:$U$284, MATCH("*Lat Pulldown*",'JamesM-SESSION'!$B$277:$B$284,0), MATCH("*4th*",'JamesM-SESSION'!$K$7:$T$7,0))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IF($A$182='JamesM-SESSION'!$A$277,INDEX('JamesM-SESSION'!$K$277:$T$284, MATCH("*Squat*",'JamesM-SESSION'!$B$277:$B$284,0), MATCH("*5th*",'JamesM-SESSION'!$K$7:$T$7,0)),"")</f>
        <v>#N/A</v>
      </c>
      <c r="D187" s="132" t="e">
        <f>INDEX('JamesM-SESSION'!L$277:U$284, MATCH("*Squat*",'JamesM-SESSION'!$B$277:$B$284,0), MATCH("*5th*",'JamesM-SESSION'!K$7:T$7,0))</f>
        <v>#N/A</v>
      </c>
      <c r="E187" s="131" t="e">
        <f>IF($A$182='JamesM-SESSION'!$A$277,INDEX('JamesM-SESSION'!$K$277:$T$284, MATCH("*Deadlift*",'JamesM-SESSION'!$B$277:$B$284,0), MATCH("*5th*",'JamesM-SESSION'!$K$7:$T$7,0)),"")</f>
        <v>#N/A</v>
      </c>
      <c r="F187" s="131" t="e">
        <f>INDEX('JamesM-SESSION'!$L$277:$U$284, MATCH("*Deadlift*",'JamesM-SESSION'!$B$277:$B$284,0), MATCH("*5th*",'JamesM-SESSION'!$K$7:$T$7,0))</f>
        <v>#N/A</v>
      </c>
      <c r="G187" s="131" t="e">
        <f>IF($A$182='JamesM-SESSION'!$A$277,INDEX('JamesM-SESSION'!$K$277:$T$284, MATCH("*Bench Press*",'JamesM-SESSION'!$B$277:$B$284,0), MATCH("*5th*",'JamesM-SESSION'!$K$7:$T$7,0)),"")</f>
        <v>#N/A</v>
      </c>
      <c r="H187" s="131" t="e">
        <f>INDEX('JamesM-SESSION'!$L$277:$U$284, MATCH("*Bench Press*",'JamesM-SESSION'!$B$277:$B$284,0), MATCH("*5th*",'JamesM-SESSION'!$K$7:$T$7,0))</f>
        <v>#N/A</v>
      </c>
      <c r="I187" s="132" t="e">
        <f>IF($A$182='JamesM-SESSION'!$A$277,INDEX('JamesM-SESSION'!$K$277:$T$284, MATCH("*Military*",'JamesM-SESSION'!$B$277:$B$284,0), MATCH("*5th*",'JamesM-SESSION'!$K$7:$T$7,0)),"")</f>
        <v>#N/A</v>
      </c>
      <c r="J187" s="44" t="e">
        <f>INDEX('JamesM-SESSION'!$L$277:$U$284, MATCH("*Military*",'JamesM-SESSION'!$B$277:$B$284,0), MATCH("*5th*",'JamesM-SESSION'!$K$7:$T$7,0))</f>
        <v>#N/A</v>
      </c>
      <c r="K187" s="131" t="e">
        <f>IF($A$182='JamesM-SESSION'!$A$277,INDEX('JamesM-SESSION'!$K$277:$T$284, MATCH("*Clean *",'JamesM-SESSION'!$B$277:$B$284,0), MATCH("*5th*",'JamesM-SESSION'!$K$7:$T$7,0)),"")</f>
        <v>#N/A</v>
      </c>
      <c r="L187" s="44" t="e">
        <f>INDEX('JamesM-SESSION'!$L$277:$U$284, MATCH("*Clean *",'JamesM-SESSION'!$B$277:$B$284,0), MATCH("*5th*",'JamesM-SESSION'!$K$7:$T$7,0))</f>
        <v>#N/A</v>
      </c>
      <c r="M187" s="131" t="e">
        <f>IF($A$182='JamesM-SESSION'!$A$277,INDEX('JamesM-SESSION'!$K$277:$T$284, MATCH("*Lat Pulldown*",'JamesM-SESSION'!$B$277:$B$284,0), MATCH("*5th*",'JamesM-SESSION'!$K$7:$T$7,0)),"")</f>
        <v>#N/A</v>
      </c>
      <c r="N187" s="44" t="e">
        <f>INDEX('JamesM-SESSION'!$L$277:$U$284, MATCH("*Lat Pulldown*",'JamesM-SESSION'!$B$277:$B$284,0), MATCH("*5th*",'JamesM-SESSION'!$K$7:$T$7,0))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'JamesM-SESSION'!A286</f>
        <v>42374</v>
      </c>
      <c r="B188" s="116" t="s">
        <v>84</v>
      </c>
      <c r="C188" s="117" t="e">
        <f>MAX(C189:C193)</f>
        <v>#N/A</v>
      </c>
      <c r="D188" s="116" t="e">
        <f t="array" ref="D188">MAX(IF(C189:C193=C188,D189:D193))</f>
        <v>#N/A</v>
      </c>
      <c r="E188" s="116" t="e">
        <f>MAX(E189:E193)</f>
        <v>#N/A</v>
      </c>
      <c r="F188" s="116" t="e">
        <f t="array" ref="F188">MAX(IF(E189:E193=E188,F189:F193))</f>
        <v>#N/A</v>
      </c>
      <c r="G188" s="116">
        <f>MAX(G189:G193)</f>
        <v>47.5</v>
      </c>
      <c r="H188" s="116">
        <f t="array" ref="H188">MAX(IF(G189:G193=G188,H189:H193))</f>
        <v>0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>
        <f>IF($A$188='JamesM-SESSION'!$A$286,INDEX('JamesM-SESSION'!$K$286:$T$293, MATCH("*1k Row*",'JamesM-SESSION'!$B$286:$B$293,0), MATCH("*1st*",'JamesM-SESSION'!$K$7:$T$7,0)),"")</f>
        <v>2.7083333333333334E-3</v>
      </c>
      <c r="P188" s="152" t="e">
        <f>IF($A$188='JamesM-SESSION'!$A$286,INDEX('JamesM-SESSION'!$K$286:$T$293, MATCH("*HIIT*",'JamesM-SESSION'!$B$286:$B$293,0), MATCH("*1st*",'JamesM-SESSION'!$K$7:$T$7,0)),"")</f>
        <v>#N/A</v>
      </c>
      <c r="Q188" s="119" t="e">
        <f>INDEX('JamesM-SESSION'!$L$286:$U$293, MATCH("*HIIT*",'JamesM-SESSION'!$B$286:$B$293,0), MATCH("*1st*",'JamesM-SESSION'!$K$7:$T$7,0))</f>
        <v>#N/A</v>
      </c>
      <c r="R188" s="119">
        <f>'JamesM-SESSION'!U286</f>
        <v>0</v>
      </c>
      <c r="S188" s="116"/>
      <c r="T188" s="116"/>
      <c r="U188" s="120">
        <f>'JamesM-SESSION'!A287</f>
        <v>0</v>
      </c>
      <c r="V188" s="120">
        <f>'JamesM-SESSION'!A288</f>
        <v>0</v>
      </c>
      <c r="W188" s="116">
        <v>32</v>
      </c>
      <c r="X188" s="116">
        <v>103</v>
      </c>
      <c r="Y188" s="116">
        <v>90</v>
      </c>
      <c r="Z188" s="116">
        <v>91</v>
      </c>
      <c r="AA188" s="116">
        <v>47</v>
      </c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 t="e">
        <f>IF($A$188='JamesM-SESSION'!$A$286,INDEX('JamesM-SESSION'!$K$286:$T$293, MATCH("*Squat*",'JamesM-SESSION'!$B$286:$B$293,0), MATCH("*1st*",'JamesM-SESSION'!$K$7:$T$7,0)),"")</f>
        <v>#N/A</v>
      </c>
      <c r="D189" s="132" t="e">
        <f>INDEX('JamesM-SESSION'!L$188:U$293, MATCH("*Squat*",'JamesM-SESSION'!$B$286:$B$293,0), MATCH("*1st*",'JamesM-SESSION'!K$7:T$7,0))</f>
        <v>#N/A</v>
      </c>
      <c r="E189" s="131" t="e">
        <f>IF($A$188='JamesM-SESSION'!$A$286,INDEX('JamesM-SESSION'!$K$286:$T$293, MATCH("*Deadlift*",'JamesM-SESSION'!$B$286:$B$293,0), MATCH("*1st*",'JamesM-SESSION'!$K$7:$T$7,0)),"")</f>
        <v>#N/A</v>
      </c>
      <c r="F189" s="131" t="e">
        <f>INDEX('JamesM-SESSION'!$L$188:$U$293, MATCH("*Deadlift*",'JamesM-SESSION'!$B$286:$B$293,0), MATCH("*1st*",'JamesM-SESSION'!$K$7:$T$7,0))</f>
        <v>#N/A</v>
      </c>
      <c r="G189" s="131">
        <f>IF($A$188='JamesM-SESSION'!$A$286,INDEX('JamesM-SESSION'!$K$286:$T$293, MATCH("*Bench Press*",'JamesM-SESSION'!$B$286:$B$293,0), MATCH("*1st*",'JamesM-SESSION'!$K$7:$T$7,0)),"")</f>
        <v>40</v>
      </c>
      <c r="H189" s="131">
        <f>INDEX('JamesM-SESSION'!$L$188:$U$293, MATCH("*Bench Press*",'JamesM-SESSION'!$B$286:$B$293,0), MATCH("*1st*",'JamesM-SESSION'!$K$7:$T$7,0))</f>
        <v>0</v>
      </c>
      <c r="I189" s="132" t="e">
        <f>IF($A$188='JamesM-SESSION'!$A$286,INDEX('JamesM-SESSION'!$K$286:$T$293, MATCH("*Military*",'JamesM-SESSION'!$B$286:$B$293,0), MATCH("*1st*",'JamesM-SESSION'!$K$7:$T$7,0)),"")</f>
        <v>#N/A</v>
      </c>
      <c r="J189" s="48" t="e">
        <f>INDEX('JamesM-SESSION'!$L$188:$U$293, MATCH("*Military*",'JamesM-SESSION'!$B$286:$B$293,0), MATCH("*1st*",'JamesM-SESSION'!$K$7:$T$7,0))</f>
        <v>#N/A</v>
      </c>
      <c r="K189" s="131" t="e">
        <f>IF($A$188='JamesM-SESSION'!$A$286,INDEX('JamesM-SESSION'!$K$286:$T$293, MATCH("*Clean *",'JamesM-SESSION'!$B$286:$B$293,0), MATCH("*1st*",'JamesM-SESSION'!$K$7:$T$7,0)),"")</f>
        <v>#N/A</v>
      </c>
      <c r="L189" s="48" t="e">
        <f>INDEX('JamesM-SESSION'!$L$188:$U$293, MATCH("*Clean *",'JamesM-SESSION'!$B$286:$B$293,0), MATCH("*1st*",'JamesM-SESSION'!$K$7:$T$7,0))</f>
        <v>#N/A</v>
      </c>
      <c r="M189" s="131" t="e">
        <f>IF($A$188='JamesM-SESSION'!$A$286,INDEX('JamesM-SESSION'!$K$286:$T$293, MATCH("*Lat Pulldown*",'JamesM-SESSION'!$B$286:$B$293,0), MATCH("*1st*",'JamesM-SESSION'!$K$7:$T$7,0)),"")</f>
        <v>#N/A</v>
      </c>
      <c r="N189" s="48" t="e">
        <f>INDEX('JamesM-SESSION'!$L$188:$U$293, MATCH("*Lat Pulldown*",'JamesM-SESSION'!$B$286:$B$293,0), MATCH("*1st*",'JamesM-SESSION'!$K$7:$T$7,0))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 t="e">
        <f>IF($A$188='JamesM-SESSION'!$A$286,INDEX('JamesM-SESSION'!$K$286:$T$293, MATCH("*Squat*",'JamesM-SESSION'!$B$286:$B$293,0), MATCH("*2nd*",'JamesM-SESSION'!$K$7:$T$7,0)),"")</f>
        <v>#N/A</v>
      </c>
      <c r="D190" s="132" t="e">
        <f>INDEX('JamesM-SESSION'!L$188:U$293, MATCH("*Squat*",'JamesM-SESSION'!$B$286:$B$293,0), MATCH("*2nd*",'JamesM-SESSION'!K$7:T$7,0))</f>
        <v>#N/A</v>
      </c>
      <c r="E190" s="131" t="e">
        <f>IF($A$188='JamesM-SESSION'!$A$286,INDEX('JamesM-SESSION'!$K$286:$T$293, MATCH("*Deadlift*",'JamesM-SESSION'!$B$286:$B$293,0), MATCH("*2ND*",'JamesM-SESSION'!$K$7:$T$7,0)),"")</f>
        <v>#N/A</v>
      </c>
      <c r="F190" s="131" t="e">
        <f>INDEX('JamesM-SESSION'!$L$188:$U$293, MATCH("*Deadlift*",'JamesM-SESSION'!$B$286:$B$293,0), MATCH("*2nd*",'JamesM-SESSION'!$K$7:$T$7,0))</f>
        <v>#N/A</v>
      </c>
      <c r="G190" s="131">
        <f>IF($A$188='JamesM-SESSION'!$A$286,INDEX('JamesM-SESSION'!$K$286:$T$293, MATCH("*Bench Press*",'JamesM-SESSION'!$B$286:$B$293,0), MATCH("*2ND*",'JamesM-SESSION'!$K$7:$T$7,0)),"")</f>
        <v>42.5</v>
      </c>
      <c r="H190" s="131">
        <f>INDEX('JamesM-SESSION'!$L$188:$U$293, MATCH("*Bench Press*",'JamesM-SESSION'!$B$286:$B$293,0), MATCH("*2nd*",'JamesM-SESSION'!$K$7:$T$7,0))</f>
        <v>0</v>
      </c>
      <c r="I190" s="132" t="e">
        <f>IF($A$188='JamesM-SESSION'!$A$286,INDEX('JamesM-SESSION'!$K$286:$T$293, MATCH("*Military*",'JamesM-SESSION'!$B$286:$B$293,0), MATCH("*2ND*",'JamesM-SESSION'!$K$7:$T$7,0)),"")</f>
        <v>#N/A</v>
      </c>
      <c r="J190" s="44" t="e">
        <f>INDEX('JamesM-SESSION'!$L$188:$U$293, MATCH("*Military*",'JamesM-SESSION'!$B$286:$B$293,0), MATCH("*2nd*",'JamesM-SESSION'!$K$7:$T$7,0))</f>
        <v>#N/A</v>
      </c>
      <c r="K190" s="131" t="e">
        <f>IF($A$188='JamesM-SESSION'!$A$286,INDEX('JamesM-SESSION'!$K$286:$T$293, MATCH("*Clean *",'JamesM-SESSION'!$B$286:$B$293,0), MATCH("*2ND*",'JamesM-SESSION'!$K$7:$T$7,0)),"")</f>
        <v>#N/A</v>
      </c>
      <c r="L190" s="44" t="e">
        <f>INDEX('JamesM-SESSION'!$L$188:$U$293, MATCH("*Clean *",'JamesM-SESSION'!$B$286:$B$293,0), MATCH("*2nd*",'JamesM-SESSION'!$K$7:$T$7,0))</f>
        <v>#N/A</v>
      </c>
      <c r="M190" s="131" t="e">
        <f>IF($A$188='JamesM-SESSION'!$A$286,INDEX('JamesM-SESSION'!$K$286:$T$293, MATCH("*Lat Pulldown*",'JamesM-SESSION'!$B$286:$B$293,0), MATCH("*2ND*",'JamesM-SESSION'!$K$7:$T$7,0)),"")</f>
        <v>#N/A</v>
      </c>
      <c r="N190" s="44" t="e">
        <f>INDEX('JamesM-SESSION'!$L$188:$U$293, MATCH("*Lat Pulldown*",'JamesM-SESSION'!$B$286:$B$293,0), MATCH("*2nd*",'JamesM-SESSION'!$K$7:$T$7,0))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 t="e">
        <f>IF($A$188='JamesM-SESSION'!$A$286,INDEX('JamesM-SESSION'!$K$286:$T$293, MATCH("*Squat*",'JamesM-SESSION'!$B$286:$B$293,0), MATCH("*3rd*",'JamesM-SESSION'!$K$7:$T$7,0)),"")</f>
        <v>#N/A</v>
      </c>
      <c r="D191" s="132" t="e">
        <f>INDEX('JamesM-SESSION'!L$188:U$293, MATCH("*Squat*",'JamesM-SESSION'!$B$286:$B$293,0), MATCH("*3rd*",'JamesM-SESSION'!K$7:T$7,0))</f>
        <v>#N/A</v>
      </c>
      <c r="E191" s="131" t="e">
        <f>IF($A$188='JamesM-SESSION'!$A$286,INDEX('JamesM-SESSION'!$K$286:$T$293, MATCH("*Deadlift*",'JamesM-SESSION'!$B$286:$B$293,0), MATCH("*3rd*",'JamesM-SESSION'!$K$7:$T$7,0)),"")</f>
        <v>#N/A</v>
      </c>
      <c r="F191" s="131" t="e">
        <f>INDEX('JamesM-SESSION'!$L$188:$U$293, MATCH("*Deadlift*",'JamesM-SESSION'!$B$286:$B$293,0), MATCH("*3rd*",'JamesM-SESSION'!$K$7:$T$7,0))</f>
        <v>#N/A</v>
      </c>
      <c r="G191" s="131">
        <f>IF($A$188='JamesM-SESSION'!$A$286,INDEX('JamesM-SESSION'!$K$286:$T$293, MATCH("*Bench Press*",'JamesM-SESSION'!$B$286:$B$293,0), MATCH("*3rd*",'JamesM-SESSION'!$K$7:$T$7,0)),"")</f>
        <v>45</v>
      </c>
      <c r="H191" s="131">
        <f>INDEX('JamesM-SESSION'!$L$188:$U$293, MATCH("*Bench Press*",'JamesM-SESSION'!$B$286:$B$293,0), MATCH("*3rd*",'JamesM-SESSION'!$K$7:$T$7,0))</f>
        <v>0</v>
      </c>
      <c r="I191" s="132" t="e">
        <f>IF($A$188='JamesM-SESSION'!$A$286,INDEX('JamesM-SESSION'!$K$286:$T$293, MATCH("*Military*",'JamesM-SESSION'!$B$286:$B$293,0), MATCH("*3rd*",'JamesM-SESSION'!$K$7:$T$7,0)),"")</f>
        <v>#N/A</v>
      </c>
      <c r="J191" s="44" t="e">
        <f>INDEX('JamesM-SESSION'!$L$188:$U$293, MATCH("*Military*",'JamesM-SESSION'!$B$286:$B$293,0), MATCH("*3rd*",'JamesM-SESSION'!$K$7:$T$7,0))</f>
        <v>#N/A</v>
      </c>
      <c r="K191" s="131" t="e">
        <f>IF($A$188='JamesM-SESSION'!$A$286,INDEX('JamesM-SESSION'!$K$286:$T$293, MATCH("*Clean *",'JamesM-SESSION'!$B$286:$B$293,0), MATCH("*3rd*",'JamesM-SESSION'!$K$7:$T$7,0)),"")</f>
        <v>#N/A</v>
      </c>
      <c r="L191" s="44" t="e">
        <f>INDEX('JamesM-SESSION'!$L$188:$U$293, MATCH("*Clean *",'JamesM-SESSION'!$B$286:$B$293,0), MATCH("*3rd*",'JamesM-SESSION'!$K$7:$T$7,0))</f>
        <v>#N/A</v>
      </c>
      <c r="M191" s="131" t="e">
        <f>IF($A$188='JamesM-SESSION'!$A$286,INDEX('JamesM-SESSION'!$K$286:$T$293, MATCH("*Lat Pulldown*",'JamesM-SESSION'!$B$286:$B$293,0), MATCH("*3rd*",'JamesM-SESSION'!$K$7:$T$7,0)),"")</f>
        <v>#N/A</v>
      </c>
      <c r="N191" s="44" t="e">
        <f>INDEX('JamesM-SESSION'!$L$188:$U$293, MATCH("*Lat Pulldown*",'JamesM-SESSION'!$B$286:$B$293,0), MATCH("*3rd*",'JamesM-SESSION'!$K$7:$T$7,0))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 t="e">
        <f>IF($A$188='JamesM-SESSION'!$A$286,INDEX('JamesM-SESSION'!$K$286:$T$293, MATCH("*Squat*",'JamesM-SESSION'!$B$286:$B$293,0), MATCH("*4th*",'JamesM-SESSION'!$K$7:$T$7,0)),"")</f>
        <v>#N/A</v>
      </c>
      <c r="D192" s="132" t="e">
        <f>INDEX('JamesM-SESSION'!L$188:U$293, MATCH("*Squat*",'JamesM-SESSION'!$B$286:$B$293,0), MATCH("*4th*",'JamesM-SESSION'!K$7:T$7,0))</f>
        <v>#N/A</v>
      </c>
      <c r="E192" s="131" t="e">
        <f>IF($A$188='JamesM-SESSION'!$A$286,INDEX('JamesM-SESSION'!$K$286:$T$293, MATCH("*Deadlift*",'JamesM-SESSION'!$B$286:$B$293,0), MATCH("*4th*",'JamesM-SESSION'!$K$7:$T$7,0)),"")</f>
        <v>#N/A</v>
      </c>
      <c r="F192" s="131" t="e">
        <f>INDEX('JamesM-SESSION'!$L$188:$U$293, MATCH("*Deadlift*",'JamesM-SESSION'!$B$286:$B$293,0), MATCH("*4th*",'JamesM-SESSION'!$K$7:$T$7,0))</f>
        <v>#N/A</v>
      </c>
      <c r="G192" s="131">
        <f>IF($A$188='JamesM-SESSION'!$A$286,INDEX('JamesM-SESSION'!$K$286:$T$293, MATCH("*Bench Press*",'JamesM-SESSION'!$B$286:$B$293,0), MATCH("*4th*",'JamesM-SESSION'!$K$7:$T$7,0)),"")</f>
        <v>47.5</v>
      </c>
      <c r="H192" s="131">
        <f>INDEX('JamesM-SESSION'!$L$188:$U$293, MATCH("*Bench Press*",'JamesM-SESSION'!$B$286:$B$293,0), MATCH("*4th*",'JamesM-SESSION'!$K$7:$T$7,0))</f>
        <v>0</v>
      </c>
      <c r="I192" s="132" t="e">
        <f>IF($A$188='JamesM-SESSION'!$A$286,INDEX('JamesM-SESSION'!$K$286:$T$293, MATCH("*Military*",'JamesM-SESSION'!$B$286:$B$293,0), MATCH("*4th*",'JamesM-SESSION'!$K$7:$T$7,0)),"")</f>
        <v>#N/A</v>
      </c>
      <c r="J192" s="44" t="e">
        <f>INDEX('JamesM-SESSION'!$L$188:$U$293, MATCH("*Military*",'JamesM-SESSION'!$B$286:$B$293,0), MATCH("*4th*",'JamesM-SESSION'!$K$7:$T$7,0))</f>
        <v>#N/A</v>
      </c>
      <c r="K192" s="131" t="e">
        <f>IF($A$188='JamesM-SESSION'!$A$286,INDEX('JamesM-SESSION'!$K$286:$T$293, MATCH("*Clean *",'JamesM-SESSION'!$B$286:$B$293,0), MATCH("*4th*",'JamesM-SESSION'!$K$7:$T$7,0)),"")</f>
        <v>#N/A</v>
      </c>
      <c r="L192" s="44" t="e">
        <f>INDEX('JamesM-SESSION'!$L$188:$U$293, MATCH("*Clean *",'JamesM-SESSION'!$B$286:$B$293,0), MATCH("*4th*",'JamesM-SESSION'!$K$7:$T$7,0))</f>
        <v>#N/A</v>
      </c>
      <c r="M192" s="131" t="e">
        <f>IF($A$188='JamesM-SESSION'!$A$286,INDEX('JamesM-SESSION'!$K$286:$T$293, MATCH("*Lat Pulldown*",'JamesM-SESSION'!$B$286:$B$293,0), MATCH("*4th*",'JamesM-SESSION'!$K$7:$T$7,0)),"")</f>
        <v>#N/A</v>
      </c>
      <c r="N192" s="44" t="e">
        <f>INDEX('JamesM-SESSION'!$L$188:$U$293, MATCH("*Lat Pulldown*",'JamesM-SESSION'!$B$286:$B$293,0), MATCH("*4th*",'JamesM-SESSION'!$K$7:$T$7,0))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 t="e">
        <f>IF($A$188='JamesM-SESSION'!$A$286,INDEX('JamesM-SESSION'!$K$286:$T$293, MATCH("*Squat*",'JamesM-SESSION'!$B$286:$B$293,0), MATCH("*5th*",'JamesM-SESSION'!$K$7:$T$7,0)),"")</f>
        <v>#N/A</v>
      </c>
      <c r="D193" s="132" t="e">
        <f>INDEX('JamesM-SESSION'!L$188:U$293, MATCH("*Squat*",'JamesM-SESSION'!$B$286:$B$293,0), MATCH("*5th*",'JamesM-SESSION'!K$7:T$7,0))</f>
        <v>#N/A</v>
      </c>
      <c r="E193" s="131" t="e">
        <f>IF($A$188='JamesM-SESSION'!$A$286,INDEX('JamesM-SESSION'!$K$286:$T$293, MATCH("*Deadlift*",'JamesM-SESSION'!$B$286:$B$293,0), MATCH("*5th*",'JamesM-SESSION'!$K$7:$T$7,0)),"")</f>
        <v>#N/A</v>
      </c>
      <c r="F193" s="131" t="e">
        <f>INDEX('JamesM-SESSION'!$L$188:$U$293, MATCH("*Deadlift*",'JamesM-SESSION'!$B$286:$B$293,0), MATCH("*5th*",'JamesM-SESSION'!$K$7:$T$7,0))</f>
        <v>#N/A</v>
      </c>
      <c r="G193" s="131">
        <f>IF($A$188='JamesM-SESSION'!$A$286,INDEX('JamesM-SESSION'!$K$286:$T$293, MATCH("*Bench Press*",'JamesM-SESSION'!$B$286:$B$293,0), MATCH("*5th*",'JamesM-SESSION'!$K$7:$T$7,0)),"")</f>
        <v>0</v>
      </c>
      <c r="H193" s="131">
        <f>INDEX('JamesM-SESSION'!$L$188:$U$293, MATCH("*Bench Press*",'JamesM-SESSION'!$B$286:$B$293,0), MATCH("*5th*",'JamesM-SESSION'!$K$7:$T$7,0))</f>
        <v>0</v>
      </c>
      <c r="I193" s="132" t="e">
        <f>IF($A$188='JamesM-SESSION'!$A$286,INDEX('JamesM-SESSION'!$K$286:$T$293, MATCH("*Military*",'JamesM-SESSION'!$B$286:$B$293,0), MATCH("*5th*",'JamesM-SESSION'!$K$7:$T$7,0)),"")</f>
        <v>#N/A</v>
      </c>
      <c r="J193" s="44" t="e">
        <f>INDEX('JamesM-SESSION'!$L$188:$U$293, MATCH("*Military*",'JamesM-SESSION'!$B$286:$B$293,0), MATCH("*5th*",'JamesM-SESSION'!$K$7:$T$7,0))</f>
        <v>#N/A</v>
      </c>
      <c r="K193" s="131" t="e">
        <f>IF($A$188='JamesM-SESSION'!$A$286,INDEX('JamesM-SESSION'!$K$286:$T$293, MATCH("*Clean *",'JamesM-SESSION'!$B$286:$B$293,0), MATCH("*5th*",'JamesM-SESSION'!$K$7:$T$7,0)),"")</f>
        <v>#N/A</v>
      </c>
      <c r="L193" s="44" t="e">
        <f>INDEX('JamesM-SESSION'!$L$188:$U$293, MATCH("*Clean *",'JamesM-SESSION'!$B$286:$B$293,0), MATCH("*5th*",'JamesM-SESSION'!$K$7:$T$7,0))</f>
        <v>#N/A</v>
      </c>
      <c r="M193" s="131" t="e">
        <f>IF($A$188='JamesM-SESSION'!$A$286,INDEX('JamesM-SESSION'!$K$286:$T$293, MATCH("*Lat Pulldown*",'JamesM-SESSION'!$B$286:$B$293,0), MATCH("*5th*",'JamesM-SESSION'!$K$7:$T$7,0)),"")</f>
        <v>#N/A</v>
      </c>
      <c r="N193" s="44" t="e">
        <f>INDEX('JamesM-SESSION'!$L$188:$U$293, MATCH("*Lat Pulldown*",'JamesM-SESSION'!$B$286:$B$293,0), MATCH("*5th*",'JamesM-SESSION'!$K$7:$T$7,0))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'JamesM-SESSION'!A295</f>
        <v>42381</v>
      </c>
      <c r="B194" s="116" t="s">
        <v>84</v>
      </c>
      <c r="C194" s="117">
        <f>MAX(C195:C199)</f>
        <v>80</v>
      </c>
      <c r="D194" s="116">
        <f t="array" ref="D194">MAX(IF(C195:C199=C194,D195:D199))</f>
        <v>15</v>
      </c>
      <c r="E194" s="116" t="e">
        <f>MAX(E195:E199)</f>
        <v>#N/A</v>
      </c>
      <c r="F194" s="116" t="e">
        <f t="array" ref="F194">MAX(IF(E195:E199=E194,F195:F199))</f>
        <v>#N/A</v>
      </c>
      <c r="G194" s="116" t="e">
        <f>MAX(G195:G199)</f>
        <v>#N/A</v>
      </c>
      <c r="H194" s="116" t="e">
        <f t="array" ref="H194">MAX(IF(G195:G199=G194,H195:H199))</f>
        <v>#N/A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 t="e">
        <f>MAX(M195:M199)</f>
        <v>#N/A</v>
      </c>
      <c r="N194" s="117" t="e">
        <f t="array" ref="N194">MAX(IF(M195:M199=M194,N195:N199))</f>
        <v>#N/A</v>
      </c>
      <c r="O194" s="152" t="e">
        <f>IF($A$194='JamesM-SESSION'!$A$295,INDEX('JamesM-SESSION'!$K$295:$T$302, MATCH("*1k Row*",'JamesM-SESSION'!$B$295:$B$302,0), MATCH("*1st*",'JamesM-SESSION'!$K$7:$T$7,0)),"")</f>
        <v>#N/A</v>
      </c>
      <c r="P194" s="152" t="e">
        <f>IF($A$194='JamesM-SESSION'!$A$295,INDEX('JamesM-SESSION'!$K$295:$T$302, MATCH("*HIIT*",'JamesM-SESSION'!$B$295:$B$302,0), MATCH("*1st*",'JamesM-SESSION'!$K$7:$T$7,0)),"")</f>
        <v>#N/A</v>
      </c>
      <c r="Q194" s="119">
        <f>INDEX('JamesM-SESSION'!$L$212:$U$295, MATCH("*HIIT*",'JamesM-SESSION'!$B$212:$B$295,0), MATCH("*1st*",'JamesM-SESSION'!$K$7:$T$7,0))</f>
        <v>0</v>
      </c>
      <c r="R194" s="119">
        <f>'JamesM-SESSION'!U295</f>
        <v>0</v>
      </c>
      <c r="S194" s="116"/>
      <c r="T194" s="116"/>
      <c r="U194" s="120">
        <f>'JamesM-SESSION'!A296</f>
        <v>0</v>
      </c>
      <c r="V194" s="120">
        <f>'JamesM-SESSION'!A297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>
        <f>IF($A$194='JamesM-SESSION'!$A$295,INDEX('JamesM-SESSION'!$K$295:$T$302, MATCH("*Squat*",'JamesM-SESSION'!$B$295:$B$302,0), MATCH("*1st*",'JamesM-SESSION'!$K$7:$T$7,0)),"")</f>
        <v>80</v>
      </c>
      <c r="D195" s="132">
        <f>INDEX('JamesM-SESSION'!L$295:U$302, MATCH("*Squat*",'JamesM-SESSION'!$B$295:$B$302,0), MATCH("*1st*",'JamesM-SESSION'!K$7:T$7,0))</f>
        <v>15</v>
      </c>
      <c r="E195" s="131" t="e">
        <f>IF($A$194='JamesM-SESSION'!$A$295,INDEX('JamesM-SESSION'!$K$295:$T$302, MATCH("*Deadlift*",'JamesM-SESSION'!$B$295:$B$302,0), MATCH("*1st*",'JamesM-SESSION'!$K$7:$T$7,0)),"")</f>
        <v>#N/A</v>
      </c>
      <c r="F195" s="131" t="e">
        <f>INDEX('JamesM-SESSION'!$L$295:$U$302, MATCH("*Deadlift*",'JamesM-SESSION'!$B$295:$B$302,0), MATCH("*1st*",'JamesM-SESSION'!$K$7:$T$7,0))</f>
        <v>#N/A</v>
      </c>
      <c r="G195" s="131" t="e">
        <f>IF($A$194='JamesM-SESSION'!$A$295,INDEX('JamesM-SESSION'!$K$295:$T$302, MATCH("*Bench Press*",'JamesM-SESSION'!$B$295:$B$302,0), MATCH("*1st*",'JamesM-SESSION'!$K$7:$T$7,0)),"")</f>
        <v>#N/A</v>
      </c>
      <c r="H195" s="131" t="e">
        <f>INDEX('JamesM-SESSION'!$L$295:$U$302, MATCH("*Bench Press*",'JamesM-SESSION'!$B$295:$B$302,0), MATCH("*1st*",'JamesM-SESSION'!$K$7:$T$7,0))</f>
        <v>#N/A</v>
      </c>
      <c r="I195" s="132" t="e">
        <f>IF($A$194='JamesM-SESSION'!$A$295,INDEX('JamesM-SESSION'!$K$295:$T$302, MATCH("*Military*",'JamesM-SESSION'!$B$295:$B$302,0), MATCH("*1st*",'JamesM-SESSION'!$K$7:$T$7,0)),"")</f>
        <v>#N/A</v>
      </c>
      <c r="J195" s="48" t="e">
        <f>INDEX('JamesM-SESSION'!$L$295:$U$302, MATCH("*Military*",'JamesM-SESSION'!$B$295:$B$302,0), MATCH("*1st*",'JamesM-SESSION'!$K$7:$T$7,0))</f>
        <v>#N/A</v>
      </c>
      <c r="K195" s="131" t="e">
        <f>IF($A$194='JamesM-SESSION'!$A$295,INDEX('JamesM-SESSION'!$K$295:$T$302, MATCH("*Clean *",'JamesM-SESSION'!$B$295:$B$302,0), MATCH("*1st*",'JamesM-SESSION'!$K$7:$T$7,0)),"")</f>
        <v>#N/A</v>
      </c>
      <c r="L195" s="48" t="e">
        <f>INDEX('JamesM-SESSION'!$L$295:$U$302, MATCH("*Clean *",'JamesM-SESSION'!$B$295:$B$302,0), MATCH("*1st*",'JamesM-SESSION'!$K$7:$T$7,0))</f>
        <v>#N/A</v>
      </c>
      <c r="M195" s="131" t="e">
        <f>IF($A$194='JamesM-SESSION'!$A$295,INDEX('JamesM-SESSION'!$K$295:$T$302, MATCH("*Lat Pulldown*",'JamesM-SESSION'!$B$295:$B$302,0), MATCH("*1st*",'JamesM-SESSION'!$K$7:$T$7,0)),"")</f>
        <v>#N/A</v>
      </c>
      <c r="N195" s="48" t="e">
        <f>INDEX('JamesM-SESSION'!$L$295:$U$302, MATCH("*Lat Pulldown*",'JamesM-SESSION'!$B$295:$B$302,0), MATCH("*1st*",'JamesM-SESSION'!$K$7:$T$7,0))</f>
        <v>#N/A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>
        <f>IF($A$194='JamesM-SESSION'!$A$295,INDEX('JamesM-SESSION'!$K$295:$T$302, MATCH("*Squat*",'JamesM-SESSION'!$B$295:$B$302,0), MATCH("*2nd*",'JamesM-SESSION'!$K$7:$T$7,0)),"")</f>
        <v>60</v>
      </c>
      <c r="D196" s="132">
        <f>INDEX('JamesM-SESSION'!L$295:U$302, MATCH("*Squat*",'JamesM-SESSION'!$B$295:$B$302,0), MATCH("*2nd*",'JamesM-SESSION'!K$7:T$7,0))</f>
        <v>15</v>
      </c>
      <c r="E196" s="131" t="e">
        <f>IF($A$194='JamesM-SESSION'!$A$295,INDEX('JamesM-SESSION'!$K$295:$T$302, MATCH("*Deadlift*",'JamesM-SESSION'!$B$295:$B$302,0), MATCH("*2ND*",'JamesM-SESSION'!$K$7:$T$7,0)),"")</f>
        <v>#N/A</v>
      </c>
      <c r="F196" s="131" t="e">
        <f>INDEX('JamesM-SESSION'!$L$295:$U$302, MATCH("*Deadlift*",'JamesM-SESSION'!$B$295:$B$302,0), MATCH("*2nd*",'JamesM-SESSION'!$K$7:$T$7,0))</f>
        <v>#N/A</v>
      </c>
      <c r="G196" s="131" t="e">
        <f>IF($A$194='JamesM-SESSION'!$A$295,INDEX('JamesM-SESSION'!$K$295:$T$302, MATCH("*Bench Press*",'JamesM-SESSION'!$B$295:$B$302,0), MATCH("*2ND*",'JamesM-SESSION'!$K$7:$T$7,0)),"")</f>
        <v>#N/A</v>
      </c>
      <c r="H196" s="131" t="e">
        <f>INDEX('JamesM-SESSION'!$L$295:$U$302, MATCH("*Bench Press*",'JamesM-SESSION'!$B$295:$B$302,0), MATCH("*2nd*",'JamesM-SESSION'!$K$7:$T$7,0))</f>
        <v>#N/A</v>
      </c>
      <c r="I196" s="132" t="e">
        <f>IF($A$194='JamesM-SESSION'!$A$295,INDEX('JamesM-SESSION'!$K$295:$T$302, MATCH("*Military*",'JamesM-SESSION'!$B$295:$B$302,0), MATCH("*2ND*",'JamesM-SESSION'!$K$7:$T$7,0)),"")</f>
        <v>#N/A</v>
      </c>
      <c r="J196" s="44" t="e">
        <f>INDEX('JamesM-SESSION'!$L$295:$U$302, MATCH("*Military*",'JamesM-SESSION'!$B$295:$B$302,0), MATCH("*2nd*",'JamesM-SESSION'!$K$7:$T$7,0))</f>
        <v>#N/A</v>
      </c>
      <c r="K196" s="131" t="e">
        <f>IF($A$194='JamesM-SESSION'!$A$295,INDEX('JamesM-SESSION'!$K$295:$T$302, MATCH("*Clean *",'JamesM-SESSION'!$B$295:$B$302,0), MATCH("*2ND*",'JamesM-SESSION'!$K$7:$T$7,0)),"")</f>
        <v>#N/A</v>
      </c>
      <c r="L196" s="44" t="e">
        <f>INDEX('JamesM-SESSION'!$L$295:$U$302, MATCH("*Clean *",'JamesM-SESSION'!$B$295:$B$302,0), MATCH("*2nd*",'JamesM-SESSION'!$K$7:$T$7,0))</f>
        <v>#N/A</v>
      </c>
      <c r="M196" s="131" t="e">
        <f>IF($A$194='JamesM-SESSION'!$A$295,INDEX('JamesM-SESSION'!$K$295:$T$302, MATCH("*Lat Pulldown*",'JamesM-SESSION'!$B$295:$B$302,0), MATCH("*2ND*",'JamesM-SESSION'!$K$7:$T$7,0)),"")</f>
        <v>#N/A</v>
      </c>
      <c r="N196" s="44" t="e">
        <f>INDEX('JamesM-SESSION'!$L$295:$U$302, MATCH("*Lat Pulldown*",'JamesM-SESSION'!$B$295:$B$302,0), MATCH("*2nd*",'JamesM-SESSION'!$K$7:$T$7,0))</f>
        <v>#N/A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>
        <f>IF($A$194='JamesM-SESSION'!$A$295,INDEX('JamesM-SESSION'!$K$295:$T$302, MATCH("*Squat*",'JamesM-SESSION'!$B$295:$B$302,0), MATCH("*3rd*",'JamesM-SESSION'!$K$7:$T$7,0)),"")</f>
        <v>40</v>
      </c>
      <c r="D197" s="132">
        <f>INDEX('JamesM-SESSION'!L$295:U$302, MATCH("*Squat*",'JamesM-SESSION'!$B$295:$B$302,0), MATCH("*3rd*",'JamesM-SESSION'!K$7:T$7,0))</f>
        <v>15</v>
      </c>
      <c r="E197" s="131" t="e">
        <f>IF($A$194='JamesM-SESSION'!$A$295,INDEX('JamesM-SESSION'!$K$295:$T$302, MATCH("*Deadlift*",'JamesM-SESSION'!$B$295:$B$302,0), MATCH("*3rd*",'JamesM-SESSION'!$K$7:$T$7,0)),"")</f>
        <v>#N/A</v>
      </c>
      <c r="F197" s="131" t="e">
        <f>INDEX('JamesM-SESSION'!$L$295:$U$302, MATCH("*Deadlift*",'JamesM-SESSION'!$B$295:$B$302,0), MATCH("*3rd*",'JamesM-SESSION'!$K$7:$T$7,0))</f>
        <v>#N/A</v>
      </c>
      <c r="G197" s="131" t="e">
        <f>IF($A$194='JamesM-SESSION'!$A$295,INDEX('JamesM-SESSION'!$K$295:$T$302, MATCH("*Bench Press*",'JamesM-SESSION'!$B$295:$B$302,0), MATCH("*3rd*",'JamesM-SESSION'!$K$7:$T$7,0)),"")</f>
        <v>#N/A</v>
      </c>
      <c r="H197" s="131" t="e">
        <f>INDEX('JamesM-SESSION'!$L$295:$U$302, MATCH("*Bench Press*",'JamesM-SESSION'!$B$295:$B$302,0), MATCH("*3rd*",'JamesM-SESSION'!$K$7:$T$7,0))</f>
        <v>#N/A</v>
      </c>
      <c r="I197" s="132" t="e">
        <f>IF($A$194='JamesM-SESSION'!$A$295,INDEX('JamesM-SESSION'!$K$295:$T$302, MATCH("*Military*",'JamesM-SESSION'!$B$295:$B$302,0), MATCH("*3rd*",'JamesM-SESSION'!$K$7:$T$7,0)),"")</f>
        <v>#N/A</v>
      </c>
      <c r="J197" s="44" t="e">
        <f>INDEX('JamesM-SESSION'!$L$295:$U$302, MATCH("*Military*",'JamesM-SESSION'!$B$295:$B$302,0), MATCH("*3rd*",'JamesM-SESSION'!$K$7:$T$7,0))</f>
        <v>#N/A</v>
      </c>
      <c r="K197" s="131" t="e">
        <f>IF($A$194='JamesM-SESSION'!$A$295,INDEX('JamesM-SESSION'!$K$295:$T$302, MATCH("*Clean *",'JamesM-SESSION'!$B$295:$B$302,0), MATCH("*3rd*",'JamesM-SESSION'!$K$7:$T$7,0)),"")</f>
        <v>#N/A</v>
      </c>
      <c r="L197" s="44" t="e">
        <f>INDEX('JamesM-SESSION'!$L$295:$U$302, MATCH("*Clean *",'JamesM-SESSION'!$B$295:$B$302,0), MATCH("*3rd*",'JamesM-SESSION'!$K$7:$T$7,0))</f>
        <v>#N/A</v>
      </c>
      <c r="M197" s="131" t="e">
        <f>IF($A$194='JamesM-SESSION'!$A$295,INDEX('JamesM-SESSION'!$K$295:$T$302, MATCH("*Lat Pulldown*",'JamesM-SESSION'!$B$295:$B$302,0), MATCH("*3rd*",'JamesM-SESSION'!$K$7:$T$7,0)),"")</f>
        <v>#N/A</v>
      </c>
      <c r="N197" s="44" t="e">
        <f>INDEX('JamesM-SESSION'!$L$295:$U$302, MATCH("*Lat Pulldown*",'JamesM-SESSION'!$B$295:$B$302,0), MATCH("*3rd*",'JamesM-SESSION'!$K$7:$T$7,0))</f>
        <v>#N/A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>
        <f>IF($A$194='JamesM-SESSION'!$A$295,INDEX('JamesM-SESSION'!$K$295:$T$302, MATCH("*Squat*",'JamesM-SESSION'!$B$295:$B$302,0), MATCH("*4th*",'JamesM-SESSION'!$K$7:$T$7,0)),"")</f>
        <v>0</v>
      </c>
      <c r="D198" s="132">
        <f>INDEX('JamesM-SESSION'!L$295:U$302, MATCH("*Squat*",'JamesM-SESSION'!$B$295:$B$302,0), MATCH("*4th*",'JamesM-SESSION'!K$7:T$7,0))</f>
        <v>15</v>
      </c>
      <c r="E198" s="131" t="e">
        <f>IF($A$194='JamesM-SESSION'!$A$295,INDEX('JamesM-SESSION'!$K$295:$T$302, MATCH("*Deadlift*",'JamesM-SESSION'!$B$295:$B$302,0), MATCH("*4th*",'JamesM-SESSION'!$K$7:$T$7,0)),"")</f>
        <v>#N/A</v>
      </c>
      <c r="F198" s="131" t="e">
        <f>INDEX('JamesM-SESSION'!$L$295:$U$302, MATCH("*Deadlift*",'JamesM-SESSION'!$B$295:$B$302,0), MATCH("*4th*",'JamesM-SESSION'!$K$7:$T$7,0))</f>
        <v>#N/A</v>
      </c>
      <c r="G198" s="131" t="e">
        <f>IF($A$194='JamesM-SESSION'!$A$295,INDEX('JamesM-SESSION'!$K$295:$T$302, MATCH("*Bench Press*",'JamesM-SESSION'!$B$295:$B$302,0), MATCH("*4th*",'JamesM-SESSION'!$K$7:$T$7,0)),"")</f>
        <v>#N/A</v>
      </c>
      <c r="H198" s="131" t="e">
        <f>INDEX('JamesM-SESSION'!$L$295:$U$302, MATCH("*Bench Press*",'JamesM-SESSION'!$B$295:$B$302,0), MATCH("*4th*",'JamesM-SESSION'!$K$7:$T$7,0))</f>
        <v>#N/A</v>
      </c>
      <c r="I198" s="132" t="e">
        <f>IF($A$194='JamesM-SESSION'!$A$295,INDEX('JamesM-SESSION'!$K$295:$T$302, MATCH("*Military*",'JamesM-SESSION'!$B$295:$B$302,0), MATCH("*4th*",'JamesM-SESSION'!$K$7:$T$7,0)),"")</f>
        <v>#N/A</v>
      </c>
      <c r="J198" s="44" t="e">
        <f>INDEX('JamesM-SESSION'!$L$295:$U$302, MATCH("*Military*",'JamesM-SESSION'!$B$295:$B$302,0), MATCH("*4th*",'JamesM-SESSION'!$K$7:$T$7,0))</f>
        <v>#N/A</v>
      </c>
      <c r="K198" s="131" t="e">
        <f>IF($A$194='JamesM-SESSION'!$A$295,INDEX('JamesM-SESSION'!$K$295:$T$302, MATCH("*Clean *",'JamesM-SESSION'!$B$295:$B$302,0), MATCH("*4th*",'JamesM-SESSION'!$K$7:$T$7,0)),"")</f>
        <v>#N/A</v>
      </c>
      <c r="L198" s="44" t="e">
        <f>INDEX('JamesM-SESSION'!$L$295:$U$302, MATCH("*Clean *",'JamesM-SESSION'!$B$295:$B$302,0), MATCH("*4th*",'JamesM-SESSION'!$K$7:$T$7,0))</f>
        <v>#N/A</v>
      </c>
      <c r="M198" s="131" t="e">
        <f>IF($A$194='JamesM-SESSION'!$A$295,INDEX('JamesM-SESSION'!$K$295:$T$302, MATCH("*Lat Pulldown*",'JamesM-SESSION'!$B$295:$B$302,0), MATCH("*4th*",'JamesM-SESSION'!$K$7:$T$7,0)),"")</f>
        <v>#N/A</v>
      </c>
      <c r="N198" s="44" t="e">
        <f>INDEX('JamesM-SESSION'!$L$295:$U$302, MATCH("*Lat Pulldown*",'JamesM-SESSION'!$B$295:$B$302,0), MATCH("*4th*",'JamesM-SESSION'!$K$7:$T$7,0))</f>
        <v>#N/A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>
        <f>IF($A$194='JamesM-SESSION'!$A$295,INDEX('JamesM-SESSION'!$K$295:$T$302, MATCH("*Squat*",'JamesM-SESSION'!$B$295:$B$302,0), MATCH("*5th*",'JamesM-SESSION'!$K$7:$T$7,0)),"")</f>
        <v>0</v>
      </c>
      <c r="D199" s="132">
        <f>INDEX('JamesM-SESSION'!L$295:U$302, MATCH("*Squat*",'JamesM-SESSION'!$B$295:$B$302,0), MATCH("*5th*",'JamesM-SESSION'!K$7:T$7,0))</f>
        <v>0</v>
      </c>
      <c r="E199" s="131" t="e">
        <f>IF($A$194='JamesM-SESSION'!$A$295,INDEX('JamesM-SESSION'!$K$295:$T$302, MATCH("*Deadlift*",'JamesM-SESSION'!$B$295:$B$302,0), MATCH("*5th*",'JamesM-SESSION'!$K$7:$T$7,0)),"")</f>
        <v>#N/A</v>
      </c>
      <c r="F199" s="131" t="e">
        <f>INDEX('JamesM-SESSION'!$L$295:$U$302, MATCH("*Deadlift*",'JamesM-SESSION'!$B$295:$B$302,0), MATCH("*5th*",'JamesM-SESSION'!$K$7:$T$7,0))</f>
        <v>#N/A</v>
      </c>
      <c r="G199" s="131" t="e">
        <f>IF($A$194='JamesM-SESSION'!$A$295,INDEX('JamesM-SESSION'!$K$295:$T$302, MATCH("*Bench Press*",'JamesM-SESSION'!$B$295:$B$302,0), MATCH("*5th*",'JamesM-SESSION'!$K$7:$T$7,0)),"")</f>
        <v>#N/A</v>
      </c>
      <c r="H199" s="131" t="e">
        <f>INDEX('JamesM-SESSION'!$L$295:$U$302, MATCH("*Bench Press*",'JamesM-SESSION'!$B$295:$B$302,0), MATCH("*5th*",'JamesM-SESSION'!$K$7:$T$7,0))</f>
        <v>#N/A</v>
      </c>
      <c r="I199" s="132" t="e">
        <f>IF($A$194='JamesM-SESSION'!$A$295,INDEX('JamesM-SESSION'!$K$295:$T$302, MATCH("*Military*",'JamesM-SESSION'!$B$295:$B$302,0), MATCH("*5th*",'JamesM-SESSION'!$K$7:$T$7,0)),"")</f>
        <v>#N/A</v>
      </c>
      <c r="J199" s="44" t="e">
        <f>INDEX('JamesM-SESSION'!$L$295:$U$302, MATCH("*Military*",'JamesM-SESSION'!$B$295:$B$302,0), MATCH("*5th*",'JamesM-SESSION'!$K$7:$T$7,0))</f>
        <v>#N/A</v>
      </c>
      <c r="K199" s="131" t="e">
        <f>IF($A$194='JamesM-SESSION'!$A$295,INDEX('JamesM-SESSION'!$K$295:$T$302, MATCH("*Clean *",'JamesM-SESSION'!$B$295:$B$302,0), MATCH("*5th*",'JamesM-SESSION'!$K$7:$T$7,0)),"")</f>
        <v>#N/A</v>
      </c>
      <c r="L199" s="44" t="e">
        <f>INDEX('JamesM-SESSION'!$L$295:$U$302, MATCH("*Clean *",'JamesM-SESSION'!$B$295:$B$302,0), MATCH("*5th*",'JamesM-SESSION'!$K$7:$T$7,0))</f>
        <v>#N/A</v>
      </c>
      <c r="M199" s="131" t="e">
        <f>IF($A$194='JamesM-SESSION'!$A$295,INDEX('JamesM-SESSION'!$K$295:$T$302, MATCH("*Lat Pulldown*",'JamesM-SESSION'!$B$295:$B$302,0), MATCH("*5th*",'JamesM-SESSION'!$K$7:$T$7,0)),"")</f>
        <v>#N/A</v>
      </c>
      <c r="N199" s="44" t="e">
        <f>INDEX('JamesM-SESSION'!$L$295:$U$302, MATCH("*Lat Pulldown*",'JamesM-SESSION'!$B$295:$B$302,0), MATCH("*5th*",'JamesM-SESSION'!$K$7:$T$7,0))</f>
        <v>#N/A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'JamesM-SESSION'!A304</f>
        <v>42394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>
        <f>MAX(E201:E205)</f>
        <v>100</v>
      </c>
      <c r="F200" s="116">
        <f t="array" ref="F200">MAX(IF(E201:E205=E200,F201:F205))</f>
        <v>12</v>
      </c>
      <c r="G200" s="116">
        <f>MAX(G201:G205)</f>
        <v>47.5</v>
      </c>
      <c r="H200" s="116">
        <f t="array" ref="H200">MAX(IF(G201:G205=G200,H201:H205))</f>
        <v>10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 t="e">
        <f>MAX(M201:M205)</f>
        <v>#N/A</v>
      </c>
      <c r="N200" s="117" t="e">
        <f t="array" ref="N200">MAX(IF(M201:M205=M200,N201:N205))</f>
        <v>#N/A</v>
      </c>
      <c r="O200" s="152" t="e">
        <f>IF($A$200='JamesM-SESSION'!$A$304,INDEX('JamesM-SESSION'!$K$304:$T$311, MATCH("*1k Row*",'JamesM-SESSION'!$B$304:$B$311,0), MATCH("*1st*",'JamesM-SESSION'!$K$7:$T$7,0)),"")</f>
        <v>#N/A</v>
      </c>
      <c r="P200" s="152">
        <f>IF($A$200='JamesM-SESSION'!$A$304,INDEX('JamesM-SESSION'!$K$304:$T$311, MATCH("*HIIT*",'JamesM-SESSION'!$B$304:$B$311,0), MATCH("*1st*",'JamesM-SESSION'!$K$7:$T$7,0)),"")</f>
        <v>6.9444444444444441E-3</v>
      </c>
      <c r="Q200" s="119" t="str">
        <f>INDEX('JamesM-SESSION'!$L$304:$U$311, MATCH("*HIIT*",'JamesM-SESSION'!$B$304:$B$311,0), MATCH("*1st*",'JamesM-SESSION'!$K$7:$T$7,0))</f>
        <v>45/15</v>
      </c>
      <c r="R200" s="119">
        <f>'JamesM-SESSION'!U304</f>
        <v>0</v>
      </c>
      <c r="S200" s="116"/>
      <c r="T200" s="116"/>
      <c r="U200" s="120">
        <f>'JamesM-SESSION'!A305</f>
        <v>0</v>
      </c>
      <c r="V200" s="120">
        <f>'JamesM-SESSION'!A306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e">
        <f>IF($A$200='JamesM-SESSION'!$A$304,INDEX('JamesM-SESSION'!$K$304:$T$311, MATCH("*Squat*",'JamesM-SESSION'!$B$304:$B$311,0), MATCH("*1st*",'JamesM-SESSION'!$K$7:$T$7,0)),"")</f>
        <v>#N/A</v>
      </c>
      <c r="D201" s="132" t="e">
        <f>INDEX('JamesM-SESSION'!L$304:U$311, MATCH("*Squat*",'JamesM-SESSION'!$B$304:$B$311,0), MATCH("*1st*",'JamesM-SESSION'!K$7:T$7,0))</f>
        <v>#N/A</v>
      </c>
      <c r="E201" s="131">
        <f>IF($A$200='JamesM-SESSION'!$A$304,INDEX('JamesM-SESSION'!$K$304:$T$311, MATCH("*Deadlift*",'JamesM-SESSION'!$B$304:$B$311,0), MATCH("*1st*",'JamesM-SESSION'!$K$7:$T$7,0)),"")</f>
        <v>60</v>
      </c>
      <c r="F201" s="131">
        <f>INDEX('JamesM-SESSION'!$L$304:$U$311, MATCH("*Deadlift*",'JamesM-SESSION'!$B$304:$B$311,0), MATCH("*1st*",'JamesM-SESSION'!$K$7:$T$7,0))</f>
        <v>12</v>
      </c>
      <c r="G201" s="131">
        <f>IF($A$200='JamesM-SESSION'!$A$304,INDEX('JamesM-SESSION'!$K$304:$T$311, MATCH("*Bench Press*",'JamesM-SESSION'!$B$304:$B$311,0), MATCH("*1st*",'JamesM-SESSION'!$K$7:$T$7,0)),"")</f>
        <v>47.5</v>
      </c>
      <c r="H201" s="131">
        <f>INDEX('JamesM-SESSION'!$L$304:$U$311, MATCH("*Bench Press*",'JamesM-SESSION'!$B$304:$B$311,0), MATCH("*1st*",'JamesM-SESSION'!$K$7:$T$7,0))</f>
        <v>10</v>
      </c>
      <c r="I201" s="132" t="e">
        <f>IF($A$200='JamesM-SESSION'!$A$304,INDEX('JamesM-SESSION'!$K$304:$T$311, MATCH("*Military*",'JamesM-SESSION'!$B$304:$B$311,0), MATCH("*1st*",'JamesM-SESSION'!$K$7:$T$7,0)),"")</f>
        <v>#N/A</v>
      </c>
      <c r="J201" s="48" t="e">
        <f>INDEX('JamesM-SESSION'!$L$304:$U$311, MATCH("*Military*",'JamesM-SESSION'!$B$304:$B$311,0), MATCH("*1st*",'JamesM-SESSION'!$K$7:$T$7,0))</f>
        <v>#N/A</v>
      </c>
      <c r="K201" s="131" t="e">
        <f>IF($A$200='JamesM-SESSION'!$A$304,INDEX('JamesM-SESSION'!$K$304:$T$311, MATCH("*Clean *",'JamesM-SESSION'!$B$304:$B$311,0), MATCH("*1st*",'JamesM-SESSION'!$K$7:$T$7,0)),"")</f>
        <v>#N/A</v>
      </c>
      <c r="L201" s="48" t="e">
        <f>INDEX('JamesM-SESSION'!$L$304:$U$311, MATCH("*Clean *",'JamesM-SESSION'!$B$304:$B$311,0), MATCH("*1st*",'JamesM-SESSION'!$K$7:$T$7,0))</f>
        <v>#N/A</v>
      </c>
      <c r="M201" s="131" t="e">
        <f>IF($A$200='JamesM-SESSION'!$A$304,INDEX('JamesM-SESSION'!$K$304:$T$311, MATCH("*Lat Pulldown*",'JamesM-SESSION'!$B$304:$B$311,0), MATCH("*1st*",'JamesM-SESSION'!$K$7:$T$7,0)),"")</f>
        <v>#N/A</v>
      </c>
      <c r="N201" s="48" t="e">
        <f>INDEX('JamesM-SESSION'!$L$304:$U$311, MATCH("*Lat Pulldown*",'JamesM-SESSION'!$B$304:$B$311,0), MATCH("*1st*",'JamesM-SESSION'!$K$7:$T$7,0))</f>
        <v>#N/A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IF($A$200='JamesM-SESSION'!$A$304,INDEX('JamesM-SESSION'!$K$304:$T$311, MATCH("*Squat*",'JamesM-SESSION'!$B$304:$B$311,0), MATCH("*2nd*",'JamesM-SESSION'!$K$7:$T$7,0)),"")</f>
        <v>#N/A</v>
      </c>
      <c r="D202" s="132" t="e">
        <f>INDEX('JamesM-SESSION'!L$304:U$311, MATCH("*Squat*",'JamesM-SESSION'!$B$304:$B$311,0), MATCH("*2nd*",'JamesM-SESSION'!K$7:T$7,0))</f>
        <v>#N/A</v>
      </c>
      <c r="E202" s="131">
        <f>IF($A$200='JamesM-SESSION'!$A$304,INDEX('JamesM-SESSION'!$K$304:$T$311, MATCH("*Deadlift*",'JamesM-SESSION'!$B$304:$B$311,0), MATCH("*2ND*",'JamesM-SESSION'!$K$7:$T$7,0)),"")</f>
        <v>80</v>
      </c>
      <c r="F202" s="131">
        <f>INDEX('JamesM-SESSION'!$L$304:$U$311, MATCH("*Deadlift*",'JamesM-SESSION'!$B$304:$B$311,0), MATCH("*2nd*",'JamesM-SESSION'!$K$7:$T$7,0))</f>
        <v>12</v>
      </c>
      <c r="G202" s="131">
        <f>IF($A$200='JamesM-SESSION'!$A$304,INDEX('JamesM-SESSION'!$K$304:$T$311, MATCH("*Bench Press*",'JamesM-SESSION'!$B$304:$B$311,0), MATCH("*2ND*",'JamesM-SESSION'!$K$7:$T$7,0)),"")</f>
        <v>47.5</v>
      </c>
      <c r="H202" s="131">
        <f>INDEX('JamesM-SESSION'!$L$304:$U$311, MATCH("*Bench Press*",'JamesM-SESSION'!$B$304:$B$311,0), MATCH("*2nd*",'JamesM-SESSION'!$K$7:$T$7,0))</f>
        <v>10</v>
      </c>
      <c r="I202" s="132" t="e">
        <f>IF($A$200='JamesM-SESSION'!$A$304,INDEX('JamesM-SESSION'!$K$304:$T$311, MATCH("*Military*",'JamesM-SESSION'!$B$304:$B$311,0), MATCH("*2ND*",'JamesM-SESSION'!$K$7:$T$7,0)),"")</f>
        <v>#N/A</v>
      </c>
      <c r="J202" s="44" t="e">
        <f>INDEX('JamesM-SESSION'!$L$304:$U$311, MATCH("*Military*",'JamesM-SESSION'!$B$304:$B$311,0), MATCH("*2nd*",'JamesM-SESSION'!$K$7:$T$7,0))</f>
        <v>#N/A</v>
      </c>
      <c r="K202" s="131" t="e">
        <f>IF($A$200='JamesM-SESSION'!$A$304,INDEX('JamesM-SESSION'!$K$304:$T$311, MATCH("*Clean *",'JamesM-SESSION'!$B$304:$B$311,0), MATCH("*2ND*",'JamesM-SESSION'!$K$7:$T$7,0)),"")</f>
        <v>#N/A</v>
      </c>
      <c r="L202" s="44" t="e">
        <f>INDEX('JamesM-SESSION'!$L$304:$U$311, MATCH("*Clean *",'JamesM-SESSION'!$B$304:$B$311,0), MATCH("*2nd*",'JamesM-SESSION'!$K$7:$T$7,0))</f>
        <v>#N/A</v>
      </c>
      <c r="M202" s="131" t="e">
        <f>IF($A$200='JamesM-SESSION'!$A$304,INDEX('JamesM-SESSION'!$K$304:$T$311, MATCH("*Lat Pulldown*",'JamesM-SESSION'!$B$304:$B$311,0), MATCH("*2ND*",'JamesM-SESSION'!$K$7:$T$7,0)),"")</f>
        <v>#N/A</v>
      </c>
      <c r="N202" s="44" t="e">
        <f>INDEX('JamesM-SESSION'!$L$304:$U$311, MATCH("*Lat Pulldown*",'JamesM-SESSION'!$B$304:$B$311,0), MATCH("*2nd*",'JamesM-SESSION'!$K$7:$T$7,0))</f>
        <v>#N/A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IF($A$200='JamesM-SESSION'!$A$304,INDEX('JamesM-SESSION'!$K$304:$T$311, MATCH("*Squat*",'JamesM-SESSION'!$B$304:$B$311,0), MATCH("*3rd*",'JamesM-SESSION'!$K$7:$T$7,0)),"")</f>
        <v>#N/A</v>
      </c>
      <c r="D203" s="132" t="e">
        <f>INDEX('JamesM-SESSION'!L$304:U$311, MATCH("*Squat*",'JamesM-SESSION'!$B$304:$B$311,0), MATCH("*3rd*",'JamesM-SESSION'!K$7:T$7,0))</f>
        <v>#N/A</v>
      </c>
      <c r="E203" s="131">
        <f>IF($A$200='JamesM-SESSION'!$A$304,INDEX('JamesM-SESSION'!$K$304:$T$311, MATCH("*Deadlift*",'JamesM-SESSION'!$B$304:$B$311,0), MATCH("*3rd*",'JamesM-SESSION'!$K$7:$T$7,0)),"")</f>
        <v>100</v>
      </c>
      <c r="F203" s="131">
        <f>INDEX('JamesM-SESSION'!$L$304:$U$311, MATCH("*Deadlift*",'JamesM-SESSION'!$B$304:$B$311,0), MATCH("*3rd*",'JamesM-SESSION'!$K$7:$T$7,0))</f>
        <v>12</v>
      </c>
      <c r="G203" s="131">
        <f>IF($A$200='JamesM-SESSION'!$A$304,INDEX('JamesM-SESSION'!$K$304:$T$311, MATCH("*Bench Press*",'JamesM-SESSION'!$B$304:$B$311,0), MATCH("*3rd*",'JamesM-SESSION'!$K$7:$T$7,0)),"")</f>
        <v>47.5</v>
      </c>
      <c r="H203" s="131">
        <f>INDEX('JamesM-SESSION'!$L$304:$U$311, MATCH("*Bench Press*",'JamesM-SESSION'!$B$304:$B$311,0), MATCH("*3rd*",'JamesM-SESSION'!$K$7:$T$7,0))</f>
        <v>10</v>
      </c>
      <c r="I203" s="132" t="e">
        <f>IF($A$200='JamesM-SESSION'!$A$304,INDEX('JamesM-SESSION'!$K$304:$T$311, MATCH("*Military*",'JamesM-SESSION'!$B$304:$B$311,0), MATCH("*3rd*",'JamesM-SESSION'!$K$7:$T$7,0)),"")</f>
        <v>#N/A</v>
      </c>
      <c r="J203" s="44" t="e">
        <f>INDEX('JamesM-SESSION'!$L$304:$U$311, MATCH("*Military*",'JamesM-SESSION'!$B$304:$B$311,0), MATCH("*3rd*",'JamesM-SESSION'!$K$7:$T$7,0))</f>
        <v>#N/A</v>
      </c>
      <c r="K203" s="131" t="e">
        <f>IF($A$200='JamesM-SESSION'!$A$304,INDEX('JamesM-SESSION'!$K$304:$T$311, MATCH("*Clean *",'JamesM-SESSION'!$B$304:$B$311,0), MATCH("*3rd*",'JamesM-SESSION'!$K$7:$T$7,0)),"")</f>
        <v>#N/A</v>
      </c>
      <c r="L203" s="44" t="e">
        <f>INDEX('JamesM-SESSION'!$L$304:$U$311, MATCH("*Clean *",'JamesM-SESSION'!$B$304:$B$311,0), MATCH("*3rd*",'JamesM-SESSION'!$K$7:$T$7,0))</f>
        <v>#N/A</v>
      </c>
      <c r="M203" s="131" t="e">
        <f>IF($A$200='JamesM-SESSION'!$A$304,INDEX('JamesM-SESSION'!$K$304:$T$311, MATCH("*Lat Pulldown*",'JamesM-SESSION'!$B$304:$B$311,0), MATCH("*3rd*",'JamesM-SESSION'!$K$7:$T$7,0)),"")</f>
        <v>#N/A</v>
      </c>
      <c r="N203" s="44" t="e">
        <f>INDEX('JamesM-SESSION'!$L$304:$U$311, MATCH("*Lat Pulldown*",'JamesM-SESSION'!$B$304:$B$311,0), MATCH("*3rd*",'JamesM-SESSION'!$K$7:$T$7,0))</f>
        <v>#N/A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IF($A$200='JamesM-SESSION'!$A$304,INDEX('JamesM-SESSION'!$K$304:$T$311, MATCH("*Squat*",'JamesM-SESSION'!$B$304:$B$311,0), MATCH("*4th*",'JamesM-SESSION'!$K$7:$T$7,0)),"")</f>
        <v>#N/A</v>
      </c>
      <c r="D204" s="132" t="e">
        <f>INDEX('JamesM-SESSION'!L$304:U$311, MATCH("*Squat*",'JamesM-SESSION'!$B$304:$B$311,0), MATCH("*4th*",'JamesM-SESSION'!K$7:T$7,0))</f>
        <v>#N/A</v>
      </c>
      <c r="E204" s="131">
        <f>IF($A$200='JamesM-SESSION'!$A$304,INDEX('JamesM-SESSION'!$K$304:$T$311, MATCH("*Deadlift*",'JamesM-SESSION'!$B$304:$B$311,0), MATCH("*4th*",'JamesM-SESSION'!$K$7:$T$7,0)),"")</f>
        <v>100</v>
      </c>
      <c r="F204" s="131">
        <f>INDEX('JamesM-SESSION'!$L$304:$U$311, MATCH("*Deadlift*",'JamesM-SESSION'!$B$304:$B$311,0), MATCH("*4th*",'JamesM-SESSION'!$K$7:$T$7,0))</f>
        <v>10</v>
      </c>
      <c r="G204" s="131">
        <f>IF($A$200='JamesM-SESSION'!$A$304,INDEX('JamesM-SESSION'!$K$304:$T$311, MATCH("*Bench Press*",'JamesM-SESSION'!$B$304:$B$311,0), MATCH("*4th*",'JamesM-SESSION'!$K$7:$T$7,0)),"")</f>
        <v>47.5</v>
      </c>
      <c r="H204" s="131">
        <f>INDEX('JamesM-SESSION'!$L$304:$U$311, MATCH("*Bench Press*",'JamesM-SESSION'!$B$304:$B$311,0), MATCH("*4th*",'JamesM-SESSION'!$K$7:$T$7,0))</f>
        <v>8</v>
      </c>
      <c r="I204" s="132" t="e">
        <f>IF($A$200='JamesM-SESSION'!$A$304,INDEX('JamesM-SESSION'!$K$304:$T$311, MATCH("*Military*",'JamesM-SESSION'!$B$304:$B$311,0), MATCH("*4th*",'JamesM-SESSION'!$K$7:$T$7,0)),"")</f>
        <v>#N/A</v>
      </c>
      <c r="J204" s="44" t="e">
        <f>INDEX('JamesM-SESSION'!$L$304:$U$311, MATCH("*Military*",'JamesM-SESSION'!$B$304:$B$311,0), MATCH("*4th*",'JamesM-SESSION'!$K$7:$T$7,0))</f>
        <v>#N/A</v>
      </c>
      <c r="K204" s="131" t="e">
        <f>IF($A$200='JamesM-SESSION'!$A$304,INDEX('JamesM-SESSION'!$K$304:$T$311, MATCH("*Clean *",'JamesM-SESSION'!$B$304:$B$311,0), MATCH("*4th*",'JamesM-SESSION'!$K$7:$T$7,0)),"")</f>
        <v>#N/A</v>
      </c>
      <c r="L204" s="44" t="e">
        <f>INDEX('JamesM-SESSION'!$L$304:$U$311, MATCH("*Clean *",'JamesM-SESSION'!$B$304:$B$311,0), MATCH("*4th*",'JamesM-SESSION'!$K$7:$T$7,0))</f>
        <v>#N/A</v>
      </c>
      <c r="M204" s="131" t="e">
        <f>IF($A$200='JamesM-SESSION'!$A$304,INDEX('JamesM-SESSION'!$K$304:$T$311, MATCH("*Lat Pulldown*",'JamesM-SESSION'!$B$304:$B$311,0), MATCH("*4th*",'JamesM-SESSION'!$K$7:$T$7,0)),"")</f>
        <v>#N/A</v>
      </c>
      <c r="N204" s="44" t="e">
        <f>INDEX('JamesM-SESSION'!$L$304:$U$311, MATCH("*Lat Pulldown*",'JamesM-SESSION'!$B$304:$B$311,0), MATCH("*4th*",'JamesM-SESSION'!$K$7:$T$7,0))</f>
        <v>#N/A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IF($A$200='JamesM-SESSION'!$A$304,INDEX('JamesM-SESSION'!$K$304:$T$311, MATCH("*Squat*",'JamesM-SESSION'!$B$304:$B$311,0), MATCH("*5th*",'JamesM-SESSION'!$K$7:$T$7,0)),"")</f>
        <v>#N/A</v>
      </c>
      <c r="D205" s="132" t="e">
        <f>INDEX('JamesM-SESSION'!L$304:U$311, MATCH("*Squat*",'JamesM-SESSION'!$B$304:$B$311,0), MATCH("*5th*",'JamesM-SESSION'!K$7:T$7,0))</f>
        <v>#N/A</v>
      </c>
      <c r="E205" s="131">
        <f>IF($A$200='JamesM-SESSION'!$A$304,INDEX('JamesM-SESSION'!$K$304:$T$311, MATCH("*Deadlift*",'JamesM-SESSION'!$B$304:$B$311,0), MATCH("*5th*",'JamesM-SESSION'!$K$7:$T$7,0)),"")</f>
        <v>0</v>
      </c>
      <c r="F205" s="131">
        <f>INDEX('JamesM-SESSION'!$L$304:$U$311, MATCH("*Deadlift*",'JamesM-SESSION'!$B$304:$B$311,0), MATCH("*5th*",'JamesM-SESSION'!$K$7:$T$7,0))</f>
        <v>0</v>
      </c>
      <c r="G205" s="131">
        <f>IF($A$200='JamesM-SESSION'!$A$304,INDEX('JamesM-SESSION'!$K$304:$T$311, MATCH("*Bench Press*",'JamesM-SESSION'!$B$304:$B$311,0), MATCH("*5th*",'JamesM-SESSION'!$K$7:$T$7,0)),"")</f>
        <v>0</v>
      </c>
      <c r="H205" s="131">
        <f>INDEX('JamesM-SESSION'!$L$304:$U$311, MATCH("*Bench Press*",'JamesM-SESSION'!$B$304:$B$311,0), MATCH("*5th*",'JamesM-SESSION'!$K$7:$T$7,0))</f>
        <v>0</v>
      </c>
      <c r="I205" s="132" t="e">
        <f>IF($A$200='JamesM-SESSION'!$A$304,INDEX('JamesM-SESSION'!$K$304:$T$311, MATCH("*Military*",'JamesM-SESSION'!$B$304:$B$311,0), MATCH("*5th*",'JamesM-SESSION'!$K$7:$T$7,0)),"")</f>
        <v>#N/A</v>
      </c>
      <c r="J205" s="44" t="e">
        <f>INDEX('JamesM-SESSION'!$L$304:$U$311, MATCH("*Military*",'JamesM-SESSION'!$B$304:$B$311,0), MATCH("*5th*",'JamesM-SESSION'!$K$7:$T$7,0))</f>
        <v>#N/A</v>
      </c>
      <c r="K205" s="131" t="e">
        <f>IF($A$200='JamesM-SESSION'!$A$304,INDEX('JamesM-SESSION'!$K$304:$T$311, MATCH("*Clean *",'JamesM-SESSION'!$B$304:$B$311,0), MATCH("*5th*",'JamesM-SESSION'!$K$7:$T$7,0)),"")</f>
        <v>#N/A</v>
      </c>
      <c r="L205" s="44" t="e">
        <f>INDEX('JamesM-SESSION'!$L$304:$U$311, MATCH("*Clean *",'JamesM-SESSION'!$B$304:$B$311,0), MATCH("*5th*",'JamesM-SESSION'!$K$7:$T$7,0))</f>
        <v>#N/A</v>
      </c>
      <c r="M205" s="131" t="e">
        <f>IF($A$200='JamesM-SESSION'!$A$304,INDEX('JamesM-SESSION'!$K$304:$T$311, MATCH("*Lat Pulldown*",'JamesM-SESSION'!$B$304:$B$311,0), MATCH("*5th*",'JamesM-SESSION'!$K$7:$T$7,0)),"")</f>
        <v>#N/A</v>
      </c>
      <c r="N205" s="44" t="e">
        <f>INDEX('JamesM-SESSION'!$L$304:$U$311, MATCH("*Lat Pulldown*",'JamesM-SESSION'!$B$304:$B$311,0), MATCH("*5th*",'JamesM-SESSION'!$K$7:$T$7,0))</f>
        <v>#N/A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'JamesM-SESSION'!A313</f>
        <v>42401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 t="e">
        <f>MAX(E207:E211)</f>
        <v>#N/A</v>
      </c>
      <c r="F206" s="116" t="e">
        <f t="array" ref="F206">MAX(IF(E207:E211=E206,F207:F211))</f>
        <v>#N/A</v>
      </c>
      <c r="G206" s="116">
        <f>MAX(G207:G211)</f>
        <v>47.5</v>
      </c>
      <c r="H206" s="116">
        <f t="array" ref="H206">MAX(IF(G207:G211=G206,H207:H211))</f>
        <v>12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 t="e">
        <f>MAX(M207:M211)</f>
        <v>#N/A</v>
      </c>
      <c r="N206" s="117" t="e">
        <f t="array" ref="N206">MAX(IF(M207:M211=M206,N207:N211))</f>
        <v>#N/A</v>
      </c>
      <c r="O206" s="152" t="e">
        <f>IF($A$206='JamesM-SESSION'!$A$313,INDEX('JamesM-SESSION'!$K$313:$T$320, MATCH("*1k Row*",'JamesM-SESSION'!$B$313:$B$320,0), MATCH("*1st*",'JamesM-SESSION'!$K$7:$T$7,0)),"")</f>
        <v>#N/A</v>
      </c>
      <c r="P206" s="152" t="e">
        <f>IF($A$206='JamesM-SESSION'!$A$313,INDEX('JamesM-SESSION'!$K$313:$T$320, MATCH("*HIIT*",'JamesM-SESSION'!$B$313:$B$320,0), MATCH("*1st*",'JamesM-SESSION'!$K$7:$T$7,0)),"")</f>
        <v>#N/A</v>
      </c>
      <c r="Q206" s="119" t="e">
        <f>INDEX('JamesM-SESSION'!$L$313:$U$320, MATCH("*HIIT*",'JamesM-SESSION'!$B$313:$B$320,0), MATCH("*1st*",'JamesM-SESSION'!$K$7:$T$7,0))</f>
        <v>#N/A</v>
      </c>
      <c r="R206" s="119">
        <f>'JamesM-SESSION'!U313</f>
        <v>0</v>
      </c>
      <c r="S206" s="116"/>
      <c r="T206" s="116"/>
      <c r="U206" s="120">
        <f>'JamesM-SESSION'!A314</f>
        <v>0</v>
      </c>
      <c r="V206" s="120">
        <f>'JamesM-SESSION'!A315</f>
        <v>0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IF($A$206='JamesM-SESSION'!$A$313,INDEX('JamesM-SESSION'!$K$313:$T$320, MATCH("*Squat*",'JamesM-SESSION'!$B$313:$B$320,0), MATCH("*1st*",'JamesM-SESSION'!$K$7:$T$7,0)),"")</f>
        <v>#N/A</v>
      </c>
      <c r="D207" s="132" t="e">
        <f>INDEX('JamesM-SESSION'!L$313:U$320, MATCH("*Squat*",'JamesM-SESSION'!$B$313:$B$320,0), MATCH("*1st*",'JamesM-SESSION'!K$7:T$7,0))</f>
        <v>#N/A</v>
      </c>
      <c r="E207" s="131" t="e">
        <f>IF($A$206='JamesM-SESSION'!$A$313,INDEX('JamesM-SESSION'!$K$313:$T$320, MATCH("*Deadlift*",'JamesM-SESSION'!$B$313:$B$320,0), MATCH("*1st*",'JamesM-SESSION'!$K$7:$T$7,0)),"")</f>
        <v>#N/A</v>
      </c>
      <c r="F207" s="131" t="e">
        <f>INDEX('JamesM-SESSION'!$L$313:$U$320, MATCH("*Deadlift*",'JamesM-SESSION'!$B$313:$B$320,0), MATCH("*1st*",'JamesM-SESSION'!$K$7:$T$7,0))</f>
        <v>#N/A</v>
      </c>
      <c r="G207" s="131">
        <f>IF($A$206='JamesM-SESSION'!$A$313,INDEX('JamesM-SESSION'!$K$313:$T$320, MATCH("*Bench Press*",'JamesM-SESSION'!$B$313:$B$320,0), MATCH("*1st*",'JamesM-SESSION'!$K$7:$T$7,0)),"")</f>
        <v>47.5</v>
      </c>
      <c r="H207" s="131">
        <f>INDEX('JamesM-SESSION'!$L$313:$U$320, MATCH("*Bench Press*",'JamesM-SESSION'!$B$313:$B$320,0), MATCH("*1st*",'JamesM-SESSION'!$K$7:$T$7,0))</f>
        <v>12</v>
      </c>
      <c r="I207" s="132" t="e">
        <f>IF($A$206='JamesM-SESSION'!$A$313,INDEX('JamesM-SESSION'!$K$313:$T$320, MATCH("*Military*",'JamesM-SESSION'!$B$313:$B$320,0), MATCH("*1st*",'JamesM-SESSION'!$K$7:$T$7,0)),"")</f>
        <v>#N/A</v>
      </c>
      <c r="J207" s="48" t="e">
        <f>INDEX('JamesM-SESSION'!$L$313:$U$320, MATCH("*Military*",'JamesM-SESSION'!$B$313:$B$320,0), MATCH("*1st*",'JamesM-SESSION'!$K$7:$T$7,0))</f>
        <v>#N/A</v>
      </c>
      <c r="K207" s="131" t="e">
        <f>IF($A$206='JamesM-SESSION'!$A$313,INDEX('JamesM-SESSION'!$K$313:$T$320, MATCH("*Clean *",'JamesM-SESSION'!$B$313:$B$320,0), MATCH("*1st*",'JamesM-SESSION'!$K$7:$T$7,0)),"")</f>
        <v>#N/A</v>
      </c>
      <c r="L207" s="48" t="e">
        <f>INDEX('JamesM-SESSION'!$L$313:$U$320, MATCH("*Clean *",'JamesM-SESSION'!$B$313:$B$320,0), MATCH("*1st*",'JamesM-SESSION'!$K$7:$T$7,0))</f>
        <v>#N/A</v>
      </c>
      <c r="M207" s="131" t="e">
        <f>IF($A$206='JamesM-SESSION'!$A$313,INDEX('JamesM-SESSION'!$K$313:$T$320, MATCH("*Lat Pulldown*",'JamesM-SESSION'!$B$313:$B$320,0), MATCH("*1st*",'JamesM-SESSION'!$K$7:$T$7,0)),"")</f>
        <v>#N/A</v>
      </c>
      <c r="N207" s="48" t="e">
        <f>INDEX('JamesM-SESSION'!$L$313:$U$320, MATCH("*Lat Pulldown*",'JamesM-SESSION'!$B$313:$B$320,0), MATCH("*1st*",'JamesM-SESSION'!$K$7:$T$7,0))</f>
        <v>#N/A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IF($A$206='JamesM-SESSION'!$A$313,INDEX('JamesM-SESSION'!$K$313:$T$320, MATCH("*Squat*",'JamesM-SESSION'!$B$313:$B$320,0), MATCH("*2nd*",'JamesM-SESSION'!$K$7:$T$7,0)),"")</f>
        <v>#N/A</v>
      </c>
      <c r="D208" s="132" t="e">
        <f>INDEX('JamesM-SESSION'!L$313:U$320, MATCH("*Squat*",'JamesM-SESSION'!$B$313:$B$320,0), MATCH("*2nd*",'JamesM-SESSION'!K$7:T$7,0))</f>
        <v>#N/A</v>
      </c>
      <c r="E208" s="131" t="e">
        <f>IF($A$206='JamesM-SESSION'!$A$313,INDEX('JamesM-SESSION'!$K$313:$T$320, MATCH("*Deadlift*",'JamesM-SESSION'!$B$313:$B$320,0), MATCH("*2ND*",'JamesM-SESSION'!$K$7:$T$7,0)),"")</f>
        <v>#N/A</v>
      </c>
      <c r="F208" s="131" t="e">
        <f>INDEX('JamesM-SESSION'!$L$313:$U$320, MATCH("*Deadlift*",'JamesM-SESSION'!$B$313:$B$320,0), MATCH("*2nd*",'JamesM-SESSION'!$K$7:$T$7,0))</f>
        <v>#N/A</v>
      </c>
      <c r="G208" s="131">
        <f>IF($A$206='JamesM-SESSION'!$A$313,INDEX('JamesM-SESSION'!$K$313:$T$320, MATCH("*Bench Press*",'JamesM-SESSION'!$B$313:$B$320,0), MATCH("*2ND*",'JamesM-SESSION'!$K$7:$T$7,0)),"")</f>
        <v>47.5</v>
      </c>
      <c r="H208" s="131">
        <f>INDEX('JamesM-SESSION'!$L$313:$U$320, MATCH("*Bench Press*",'JamesM-SESSION'!$B$313:$B$320,0), MATCH("*2nd*",'JamesM-SESSION'!$K$7:$T$7,0))</f>
        <v>10</v>
      </c>
      <c r="I208" s="132" t="e">
        <f>IF($A$206='JamesM-SESSION'!$A$313,INDEX('JamesM-SESSION'!$K$313:$T$320, MATCH("*Military*",'JamesM-SESSION'!$B$313:$B$320,0), MATCH("*2ND*",'JamesM-SESSION'!$K$7:$T$7,0)),"")</f>
        <v>#N/A</v>
      </c>
      <c r="J208" s="44" t="e">
        <f>INDEX('JamesM-SESSION'!$L$313:$U$320, MATCH("*Military*",'JamesM-SESSION'!$B$313:$B$320,0), MATCH("*2nd*",'JamesM-SESSION'!$K$7:$T$7,0))</f>
        <v>#N/A</v>
      </c>
      <c r="K208" s="131" t="e">
        <f>IF($A$206='JamesM-SESSION'!$A$313,INDEX('JamesM-SESSION'!$K$313:$T$320, MATCH("*Clean *",'JamesM-SESSION'!$B$313:$B$320,0), MATCH("*2ND*",'JamesM-SESSION'!$K$7:$T$7,0)),"")</f>
        <v>#N/A</v>
      </c>
      <c r="L208" s="44" t="e">
        <f>INDEX('JamesM-SESSION'!$L$313:$U$320, MATCH("*Clean *",'JamesM-SESSION'!$B$313:$B$320,0), MATCH("*2nd*",'JamesM-SESSION'!$K$7:$T$7,0))</f>
        <v>#N/A</v>
      </c>
      <c r="M208" s="131" t="e">
        <f>IF($A$206='JamesM-SESSION'!$A$313,INDEX('JamesM-SESSION'!$K$313:$T$320, MATCH("*Lat Pulldown*",'JamesM-SESSION'!$B$313:$B$320,0), MATCH("*2ND*",'JamesM-SESSION'!$K$7:$T$7,0)),"")</f>
        <v>#N/A</v>
      </c>
      <c r="N208" s="44" t="e">
        <f>INDEX('JamesM-SESSION'!$L$313:$U$320, MATCH("*Lat Pulldown*",'JamesM-SESSION'!$B$313:$B$320,0), MATCH("*2nd*",'JamesM-SESSION'!$K$7:$T$7,0))</f>
        <v>#N/A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IF($A$206='JamesM-SESSION'!$A$313,INDEX('JamesM-SESSION'!$K$313:$T$320, MATCH("*Squat*",'JamesM-SESSION'!$B$313:$B$320,0), MATCH("*3rd*",'JamesM-SESSION'!$K$7:$T$7,0)),"")</f>
        <v>#N/A</v>
      </c>
      <c r="D209" s="132" t="e">
        <f>INDEX('JamesM-SESSION'!L$313:U$320, MATCH("*Squat*",'JamesM-SESSION'!$B$313:$B$320,0), MATCH("*3rd*",'JamesM-SESSION'!K$7:T$7,0))</f>
        <v>#N/A</v>
      </c>
      <c r="E209" s="131" t="e">
        <f>IF($A$206='JamesM-SESSION'!$A$313,INDEX('JamesM-SESSION'!$K$313:$T$320, MATCH("*Deadlift*",'JamesM-SESSION'!$B$313:$B$320,0), MATCH("*3rd*",'JamesM-SESSION'!$K$7:$T$7,0)),"")</f>
        <v>#N/A</v>
      </c>
      <c r="F209" s="131" t="e">
        <f>INDEX('JamesM-SESSION'!$L$313:$U$320, MATCH("*Deadlift*",'JamesM-SESSION'!$B$313:$B$320,0), MATCH("*3rd*",'JamesM-SESSION'!$K$7:$T$7,0))</f>
        <v>#N/A</v>
      </c>
      <c r="G209" s="131">
        <f>IF($A$206='JamesM-SESSION'!$A$313,INDEX('JamesM-SESSION'!$K$313:$T$320, MATCH("*Bench Press*",'JamesM-SESSION'!$B$313:$B$320,0), MATCH("*3rd*",'JamesM-SESSION'!$K$7:$T$7,0)),"")</f>
        <v>47.5</v>
      </c>
      <c r="H209" s="131">
        <f>INDEX('JamesM-SESSION'!$L$313:$U$320, MATCH("*Bench Press*",'JamesM-SESSION'!$B$313:$B$320,0), MATCH("*3rd*",'JamesM-SESSION'!$K$7:$T$7,0))</f>
        <v>10</v>
      </c>
      <c r="I209" s="132" t="e">
        <f>IF($A$206='JamesM-SESSION'!$A$313,INDEX('JamesM-SESSION'!$K$313:$T$320, MATCH("*Military*",'JamesM-SESSION'!$B$313:$B$320,0), MATCH("*3rd*",'JamesM-SESSION'!$K$7:$T$7,0)),"")</f>
        <v>#N/A</v>
      </c>
      <c r="J209" s="44" t="e">
        <f>INDEX('JamesM-SESSION'!$L$313:$U$320, MATCH("*Military*",'JamesM-SESSION'!$B$313:$B$320,0), MATCH("*3rd*",'JamesM-SESSION'!$K$7:$T$7,0))</f>
        <v>#N/A</v>
      </c>
      <c r="K209" s="131" t="e">
        <f>IF($A$206='JamesM-SESSION'!$A$313,INDEX('JamesM-SESSION'!$K$313:$T$320, MATCH("*Clean *",'JamesM-SESSION'!$B$313:$B$320,0), MATCH("*3rd*",'JamesM-SESSION'!$K$7:$T$7,0)),"")</f>
        <v>#N/A</v>
      </c>
      <c r="L209" s="44" t="e">
        <f>INDEX('JamesM-SESSION'!$L$313:$U$320, MATCH("*Clean *",'JamesM-SESSION'!$B$313:$B$320,0), MATCH("*3rd*",'JamesM-SESSION'!$K$7:$T$7,0))</f>
        <v>#N/A</v>
      </c>
      <c r="M209" s="131" t="e">
        <f>IF($A$206='JamesM-SESSION'!$A$313,INDEX('JamesM-SESSION'!$K$313:$T$320, MATCH("*Lat Pulldown*",'JamesM-SESSION'!$B$313:$B$320,0), MATCH("*3rd*",'JamesM-SESSION'!$K$7:$T$7,0)),"")</f>
        <v>#N/A</v>
      </c>
      <c r="N209" s="44" t="e">
        <f>INDEX('JamesM-SESSION'!$L$313:$U$320, MATCH("*Lat Pulldown*",'JamesM-SESSION'!$B$313:$B$320,0), MATCH("*3rd*",'JamesM-SESSION'!$K$7:$T$7,0))</f>
        <v>#N/A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IF($A$206='JamesM-SESSION'!$A$313,INDEX('JamesM-SESSION'!$K$313:$T$320, MATCH("*Squat*",'JamesM-SESSION'!$B$313:$B$320,0), MATCH("*4th*",'JamesM-SESSION'!$K$7:$T$7,0)),"")</f>
        <v>#N/A</v>
      </c>
      <c r="D210" s="132" t="e">
        <f>INDEX('JamesM-SESSION'!L$313:U$320, MATCH("*Squat*",'JamesM-SESSION'!$B$313:$B$320,0), MATCH("*4th*",'JamesM-SESSION'!K$7:T$7,0))</f>
        <v>#N/A</v>
      </c>
      <c r="E210" s="131" t="e">
        <f>IF($A$206='JamesM-SESSION'!$A$313,INDEX('JamesM-SESSION'!$K$313:$T$320, MATCH("*Deadlift*",'JamesM-SESSION'!$B$313:$B$320,0), MATCH("*4th*",'JamesM-SESSION'!$K$7:$T$7,0)),"")</f>
        <v>#N/A</v>
      </c>
      <c r="F210" s="131" t="e">
        <f>INDEX('JamesM-SESSION'!$L$313:$U$320, MATCH("*Deadlift*",'JamesM-SESSION'!$B$313:$B$320,0), MATCH("*4th*",'JamesM-SESSION'!$K$7:$T$7,0))</f>
        <v>#N/A</v>
      </c>
      <c r="G210" s="131">
        <f>IF($A$206='JamesM-SESSION'!$A$313,INDEX('JamesM-SESSION'!$K$313:$T$320, MATCH("*Bench Press*",'JamesM-SESSION'!$B$313:$B$320,0), MATCH("*4th*",'JamesM-SESSION'!$K$7:$T$7,0)),"")</f>
        <v>47.5</v>
      </c>
      <c r="H210" s="131" t="str">
        <f>INDEX('JamesM-SESSION'!$L$313:$U$320, MATCH("*Bench Press*",'JamesM-SESSION'!$B$313:$B$320,0), MATCH("*4th*",'JamesM-SESSION'!$K$7:$T$7,0))</f>
        <v>7 (2)</v>
      </c>
      <c r="I210" s="132" t="e">
        <f>IF($A$206='JamesM-SESSION'!$A$313,INDEX('JamesM-SESSION'!$K$313:$T$320, MATCH("*Military*",'JamesM-SESSION'!$B$313:$B$320,0), MATCH("*4th*",'JamesM-SESSION'!$K$7:$T$7,0)),"")</f>
        <v>#N/A</v>
      </c>
      <c r="J210" s="44" t="e">
        <f>INDEX('JamesM-SESSION'!$L$313:$U$320, MATCH("*Military*",'JamesM-SESSION'!$B$313:$B$320,0), MATCH("*4th*",'JamesM-SESSION'!$K$7:$T$7,0))</f>
        <v>#N/A</v>
      </c>
      <c r="K210" s="131" t="e">
        <f>IF($A$206='JamesM-SESSION'!$A$313,INDEX('JamesM-SESSION'!$K$313:$T$320, MATCH("*Clean *",'JamesM-SESSION'!$B$313:$B$320,0), MATCH("*4th*",'JamesM-SESSION'!$K$7:$T$7,0)),"")</f>
        <v>#N/A</v>
      </c>
      <c r="L210" s="44" t="e">
        <f>INDEX('JamesM-SESSION'!$L$313:$U$320, MATCH("*Clean *",'JamesM-SESSION'!$B$313:$B$320,0), MATCH("*4th*",'JamesM-SESSION'!$K$7:$T$7,0))</f>
        <v>#N/A</v>
      </c>
      <c r="M210" s="131" t="e">
        <f>IF($A$206='JamesM-SESSION'!$A$313,INDEX('JamesM-SESSION'!$K$313:$T$320, MATCH("*Lat Pulldown*",'JamesM-SESSION'!$B$313:$B$320,0), MATCH("*4th*",'JamesM-SESSION'!$K$7:$T$7,0)),"")</f>
        <v>#N/A</v>
      </c>
      <c r="N210" s="44" t="e">
        <f>INDEX('JamesM-SESSION'!$L$313:$U$320, MATCH("*Lat Pulldown*",'JamesM-SESSION'!$B$313:$B$320,0), MATCH("*4th*",'JamesM-SESSION'!$K$7:$T$7,0))</f>
        <v>#N/A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IF($A$206='JamesM-SESSION'!$A$313,INDEX('JamesM-SESSION'!$K$313:$T$320, MATCH("*Squat*",'JamesM-SESSION'!$B$313:$B$320,0), MATCH("*5th*",'JamesM-SESSION'!$K$7:$T$7,0)),"")</f>
        <v>#N/A</v>
      </c>
      <c r="D211" s="132" t="e">
        <f>INDEX('JamesM-SESSION'!L$313:U$320, MATCH("*Squat*",'JamesM-SESSION'!$B$313:$B$320,0), MATCH("*5th*",'JamesM-SESSION'!K$7:T$7,0))</f>
        <v>#N/A</v>
      </c>
      <c r="E211" s="131" t="e">
        <f>IF($A$206='JamesM-SESSION'!$A$313,INDEX('JamesM-SESSION'!$K$313:$T$320, MATCH("*Deadlift*",'JamesM-SESSION'!$B$313:$B$320,0), MATCH("*5th*",'JamesM-SESSION'!$K$7:$T$7,0)),"")</f>
        <v>#N/A</v>
      </c>
      <c r="F211" s="131" t="e">
        <f>INDEX('JamesM-SESSION'!$L$313:$U$320, MATCH("*Deadlift*",'JamesM-SESSION'!$B$313:$B$320,0), MATCH("*5th*",'JamesM-SESSION'!$K$7:$T$7,0))</f>
        <v>#N/A</v>
      </c>
      <c r="G211" s="131">
        <f>IF($A$206='JamesM-SESSION'!$A$313,INDEX('JamesM-SESSION'!$K$313:$T$320, MATCH("*Bench Press*",'JamesM-SESSION'!$B$313:$B$320,0), MATCH("*5th*",'JamesM-SESSION'!$K$7:$T$7,0)),"")</f>
        <v>0</v>
      </c>
      <c r="H211" s="131">
        <f>INDEX('JamesM-SESSION'!$L$313:$U$320, MATCH("*Bench Press*",'JamesM-SESSION'!$B$313:$B$320,0), MATCH("*5th*",'JamesM-SESSION'!$K$7:$T$7,0))</f>
        <v>0</v>
      </c>
      <c r="I211" s="132" t="e">
        <f>IF($A$206='JamesM-SESSION'!$A$313,INDEX('JamesM-SESSION'!$K$313:$T$320, MATCH("*Military*",'JamesM-SESSION'!$B$313:$B$320,0), MATCH("*5th*",'JamesM-SESSION'!$K$7:$T$7,0)),"")</f>
        <v>#N/A</v>
      </c>
      <c r="J211" s="44" t="e">
        <f>INDEX('JamesM-SESSION'!$L$313:$U$320, MATCH("*Military*",'JamesM-SESSION'!$B$313:$B$320,0), MATCH("*5th*",'JamesM-SESSION'!$K$7:$T$7,0))</f>
        <v>#N/A</v>
      </c>
      <c r="K211" s="131" t="e">
        <f>IF($A$206='JamesM-SESSION'!$A$313,INDEX('JamesM-SESSION'!$K$313:$T$320, MATCH("*Clean *",'JamesM-SESSION'!$B$313:$B$320,0), MATCH("*5th*",'JamesM-SESSION'!$K$7:$T$7,0)),"")</f>
        <v>#N/A</v>
      </c>
      <c r="L211" s="44" t="e">
        <f>INDEX('JamesM-SESSION'!$L$313:$U$320, MATCH("*Clean *",'JamesM-SESSION'!$B$313:$B$320,0), MATCH("*5th*",'JamesM-SESSION'!$K$7:$T$7,0))</f>
        <v>#N/A</v>
      </c>
      <c r="M211" s="131" t="e">
        <f>IF($A$206='JamesM-SESSION'!$A$313,INDEX('JamesM-SESSION'!$K$313:$T$320, MATCH("*Lat Pulldown*",'JamesM-SESSION'!$B$313:$B$320,0), MATCH("*5th*",'JamesM-SESSION'!$K$7:$T$7,0)),"")</f>
        <v>#N/A</v>
      </c>
      <c r="N211" s="44" t="e">
        <f>INDEX('JamesM-SESSION'!$L$313:$U$320, MATCH("*Lat Pulldown*",'JamesM-SESSION'!$B$313:$B$320,0), MATCH("*5th*",'JamesM-SESSION'!$K$7:$T$7,0))</f>
        <v>#N/A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'JamesM-SESSION'!A322</f>
        <v>42409</v>
      </c>
      <c r="B212" s="116" t="s">
        <v>84</v>
      </c>
      <c r="C212" s="117" t="e">
        <f>MAX(C213:C217)</f>
        <v>#N/A</v>
      </c>
      <c r="D212" s="116" t="e">
        <f t="array" ref="D212">MAX(IF(C213:C217=C212,D213:D217))</f>
        <v>#N/A</v>
      </c>
      <c r="E212" s="116" t="e">
        <f>MAX(E213:E217)</f>
        <v>#N/A</v>
      </c>
      <c r="F212" s="116" t="e">
        <f t="array" ref="F212">MAX(IF(E213:E217=E212,F213:F217))</f>
        <v>#N/A</v>
      </c>
      <c r="G212" s="116" t="e">
        <f>MAX(G213:G217)</f>
        <v>#N/A</v>
      </c>
      <c r="H212" s="116" t="e">
        <f t="array" ref="H212">MAX(IF(G213:G217=G212,H213:H217))</f>
        <v>#N/A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IF($A$212='JamesM-SESSION'!$A$322,INDEX('JamesM-SESSION'!$K$322:$T$329, MATCH("*1k Row*",'JamesM-SESSION'!$B$322:$B$329,0), MATCH("*1st*",'JamesM-SESSION'!$K$7:$T$7,0)),"")</f>
        <v>#N/A</v>
      </c>
      <c r="P212" s="152">
        <f>IF($A$212='JamesM-SESSION'!$A$322,INDEX('JamesM-SESSION'!$K$322:$T$329, MATCH("*HIIT*",'JamesM-SESSION'!$B$322:$B$329,0), MATCH("*1st*",'JamesM-SESSION'!$K$7:$T$7,0)),"")</f>
        <v>3.472222222222222E-3</v>
      </c>
      <c r="Q212" s="119">
        <f>INDEX('JamesM-SESSION'!$L$322:$U$329, MATCH("*HIIT*",'JamesM-SESSION'!$B$322:$B$329,0), MATCH("*1st*",'JamesM-SESSION'!$K$7:$T$7,0))</f>
        <v>0</v>
      </c>
      <c r="R212" s="119">
        <f>'JamesM-SESSION'!U322</f>
        <v>0</v>
      </c>
      <c r="S212" s="116"/>
      <c r="T212" s="116"/>
      <c r="U212" s="120">
        <f>'JamesM-SESSION'!A323</f>
        <v>0</v>
      </c>
      <c r="V212" s="120">
        <f>'JamesM-SESSION'!A324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 t="e">
        <f>IF($A$212='JamesM-SESSION'!$A$322,INDEX('JamesM-SESSION'!$K$322:$T$329, MATCH("*Squat*",'JamesM-SESSION'!$B$322:$B$329,0), MATCH("*1st*",'JamesM-SESSION'!$K$7:$T$7,0)),"")</f>
        <v>#N/A</v>
      </c>
      <c r="D213" s="132" t="e">
        <f>INDEX('JamesM-SESSION'!L$322:U$329, MATCH("*Squat*",'JamesM-SESSION'!$B$322:$B$329,0), MATCH("*1st*",'JamesM-SESSION'!K$7:T$7,0))</f>
        <v>#N/A</v>
      </c>
      <c r="E213" s="131" t="e">
        <f>IF($A$212='JamesM-SESSION'!$A$322,INDEX('JamesM-SESSION'!$K$322:$T$329, MATCH("*Deadlift*",'JamesM-SESSION'!$B$322:$B$329,0), MATCH("*1st*",'JamesM-SESSION'!$K$7:$T$7,0)),"")</f>
        <v>#N/A</v>
      </c>
      <c r="F213" s="131" t="e">
        <f>INDEX('JamesM-SESSION'!$L$322:$U$329, MATCH("*Deadlift*",'JamesM-SESSION'!$B$322:$B$329,0), MATCH("*1st*",'JamesM-SESSION'!$K$7:$T$7,0))</f>
        <v>#N/A</v>
      </c>
      <c r="G213" s="131" t="e">
        <f>IF($A$212='JamesM-SESSION'!$A$322,INDEX('JamesM-SESSION'!$K$322:$T$329, MATCH("*Bench Press*",'JamesM-SESSION'!$B$322:$B$329,0), MATCH("*1st*",'JamesM-SESSION'!$K$7:$T$7,0)),"")</f>
        <v>#N/A</v>
      </c>
      <c r="H213" s="131" t="e">
        <f>INDEX('JamesM-SESSION'!$L$322:$U$329, MATCH("*Bench Press*",'JamesM-SESSION'!$B$322:$B$329,0), MATCH("*1st*",'JamesM-SESSION'!$K$7:$T$7,0))</f>
        <v>#N/A</v>
      </c>
      <c r="I213" s="132" t="e">
        <f>IF($A$212='JamesM-SESSION'!$A$322,INDEX('JamesM-SESSION'!$K$322:$T$329, MATCH("*Military*",'JamesM-SESSION'!$B$322:$B$329,0), MATCH("*1st*",'JamesM-SESSION'!$K$7:$T$7,0)),"")</f>
        <v>#N/A</v>
      </c>
      <c r="J213" s="48" t="e">
        <f>INDEX('JamesM-SESSION'!$L$322:$U$329, MATCH("*Military*",'JamesM-SESSION'!$B$322:$B$329,0), MATCH("*1st*",'JamesM-SESSION'!$K$7:$T$7,0))</f>
        <v>#N/A</v>
      </c>
      <c r="K213" s="131" t="e">
        <f>IF($A$212='JamesM-SESSION'!$A$322,INDEX('JamesM-SESSION'!$K$322:$T$329, MATCH("*Clean *",'JamesM-SESSION'!$B$322:$B$329,0), MATCH("*1st*",'JamesM-SESSION'!$K$7:$T$7,0)),"")</f>
        <v>#N/A</v>
      </c>
      <c r="L213" s="48" t="e">
        <f>INDEX('JamesM-SESSION'!$L$322:$U$329, MATCH("*Clean *",'JamesM-SESSION'!$B$322:$B$329,0), MATCH("*1st*",'JamesM-SESSION'!$K$7:$T$7,0))</f>
        <v>#N/A</v>
      </c>
      <c r="M213" s="131" t="e">
        <f>IF($A$212='JamesM-SESSION'!$A$322,INDEX('JamesM-SESSION'!$K$322:$T$329, MATCH("*Lat Pulldown*",'JamesM-SESSION'!$B$322:$B$329,0), MATCH("*1st*",'JamesM-SESSION'!$K$7:$T$7,0)),"")</f>
        <v>#N/A</v>
      </c>
      <c r="N213" s="48" t="e">
        <f>INDEX('JamesM-SESSION'!$L$322:$U$329, MATCH("*Lat Pulldown*",'JamesM-SESSION'!$B$322:$B$329,0), MATCH("*1st*",'JamesM-SESSION'!$K$7:$T$7,0))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 t="e">
        <f>IF($A$212='JamesM-SESSION'!$A$322,INDEX('JamesM-SESSION'!$K$322:$T$329, MATCH("*Squat*",'JamesM-SESSION'!$B$322:$B$329,0), MATCH("*2nd*",'JamesM-SESSION'!$K$7:$T$7,0)),"")</f>
        <v>#N/A</v>
      </c>
      <c r="D214" s="132" t="e">
        <f>INDEX('JamesM-SESSION'!L$322:U$329, MATCH("*Squat*",'JamesM-SESSION'!$B$322:$B$329,0), MATCH("*2nd*",'JamesM-SESSION'!K$7:T$7,0))</f>
        <v>#N/A</v>
      </c>
      <c r="E214" s="131" t="e">
        <f>IF($A$212='JamesM-SESSION'!$A$322,INDEX('JamesM-SESSION'!$K$322:$T$329, MATCH("*Deadlift*",'JamesM-SESSION'!$B$322:$B$329,0), MATCH("*2ND*",'JamesM-SESSION'!$K$7:$T$7,0)),"")</f>
        <v>#N/A</v>
      </c>
      <c r="F214" s="131" t="e">
        <f>INDEX('JamesM-SESSION'!$L$322:$U$329, MATCH("*Deadlift*",'JamesM-SESSION'!$B$322:$B$329,0), MATCH("*2nd*",'JamesM-SESSION'!$K$7:$T$7,0))</f>
        <v>#N/A</v>
      </c>
      <c r="G214" s="131" t="e">
        <f>IF($A$212='JamesM-SESSION'!$A$322,INDEX('JamesM-SESSION'!$K$322:$T$329, MATCH("*Bench Press*",'JamesM-SESSION'!$B$322:$B$329,0), MATCH("*2ND*",'JamesM-SESSION'!$K$7:$T$7,0)),"")</f>
        <v>#N/A</v>
      </c>
      <c r="H214" s="131" t="e">
        <f>INDEX('JamesM-SESSION'!$L$322:$U$329, MATCH("*Bench Press*",'JamesM-SESSION'!$B$322:$B$329,0), MATCH("*2nd*",'JamesM-SESSION'!$K$7:$T$7,0))</f>
        <v>#N/A</v>
      </c>
      <c r="I214" s="132" t="e">
        <f>IF($A$212='JamesM-SESSION'!$A$322,INDEX('JamesM-SESSION'!$K$322:$T$329, MATCH("*Military*",'JamesM-SESSION'!$B$322:$B$329,0), MATCH("*2ND*",'JamesM-SESSION'!$K$7:$T$7,0)),"")</f>
        <v>#N/A</v>
      </c>
      <c r="J214" s="44" t="e">
        <f>INDEX('JamesM-SESSION'!$L$322:$U$329, MATCH("*Military*",'JamesM-SESSION'!$B$322:$B$329,0), MATCH("*2nd*",'JamesM-SESSION'!$K$7:$T$7,0))</f>
        <v>#N/A</v>
      </c>
      <c r="K214" s="131" t="e">
        <f>IF($A$212='JamesM-SESSION'!$A$322,INDEX('JamesM-SESSION'!$K$322:$T$329, MATCH("*Clean *",'JamesM-SESSION'!$B$322:$B$329,0), MATCH("*2ND*",'JamesM-SESSION'!$K$7:$T$7,0)),"")</f>
        <v>#N/A</v>
      </c>
      <c r="L214" s="44" t="e">
        <f>INDEX('JamesM-SESSION'!$L$322:$U$329, MATCH("*Clean *",'JamesM-SESSION'!$B$322:$B$329,0), MATCH("*2nd*",'JamesM-SESSION'!$K$7:$T$7,0))</f>
        <v>#N/A</v>
      </c>
      <c r="M214" s="131" t="e">
        <f>IF($A$212='JamesM-SESSION'!$A$322,INDEX('JamesM-SESSION'!$K$322:$T$329, MATCH("*Lat Pulldown*",'JamesM-SESSION'!$B$322:$B$329,0), MATCH("*2ND*",'JamesM-SESSION'!$K$7:$T$7,0)),"")</f>
        <v>#N/A</v>
      </c>
      <c r="N214" s="44" t="e">
        <f>INDEX('JamesM-SESSION'!$L$322:$U$329, MATCH("*Lat Pulldown*",'JamesM-SESSION'!$B$322:$B$329,0), MATCH("*2nd*",'JamesM-SESSION'!$K$7:$T$7,0))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 t="e">
        <f>IF($A$212='JamesM-SESSION'!$A$322,INDEX('JamesM-SESSION'!$K$322:$T$329, MATCH("*Squat*",'JamesM-SESSION'!$B$322:$B$329,0), MATCH("*3rd*",'JamesM-SESSION'!$K$7:$T$7,0)),"")</f>
        <v>#N/A</v>
      </c>
      <c r="D215" s="132" t="e">
        <f>INDEX('JamesM-SESSION'!L$322:U$329, MATCH("*Squat*",'JamesM-SESSION'!$B$322:$B$329,0), MATCH("*3rd*",'JamesM-SESSION'!K$7:T$7,0))</f>
        <v>#N/A</v>
      </c>
      <c r="E215" s="131" t="e">
        <f>IF($A$212='JamesM-SESSION'!$A$322,INDEX('JamesM-SESSION'!$K$322:$T$329, MATCH("*Deadlift*",'JamesM-SESSION'!$B$322:$B$329,0), MATCH("*3rd*",'JamesM-SESSION'!$K$7:$T$7,0)),"")</f>
        <v>#N/A</v>
      </c>
      <c r="F215" s="131" t="e">
        <f>INDEX('JamesM-SESSION'!$L$322:$U$329, MATCH("*Deadlift*",'JamesM-SESSION'!$B$322:$B$329,0), MATCH("*3rd*",'JamesM-SESSION'!$K$7:$T$7,0))</f>
        <v>#N/A</v>
      </c>
      <c r="G215" s="131" t="e">
        <f>IF($A$212='JamesM-SESSION'!$A$322,INDEX('JamesM-SESSION'!$K$322:$T$329, MATCH("*Bench Press*",'JamesM-SESSION'!$B$322:$B$329,0), MATCH("*3rd*",'JamesM-SESSION'!$K$7:$T$7,0)),"")</f>
        <v>#N/A</v>
      </c>
      <c r="H215" s="131" t="e">
        <f>INDEX('JamesM-SESSION'!$L$322:$U$329, MATCH("*Bench Press*",'JamesM-SESSION'!$B$322:$B$329,0), MATCH("*3rd*",'JamesM-SESSION'!$K$7:$T$7,0))</f>
        <v>#N/A</v>
      </c>
      <c r="I215" s="132" t="e">
        <f>IF($A$212='JamesM-SESSION'!$A$322,INDEX('JamesM-SESSION'!$K$322:$T$329, MATCH("*Military*",'JamesM-SESSION'!$B$322:$B$329,0), MATCH("*3rd*",'JamesM-SESSION'!$K$7:$T$7,0)),"")</f>
        <v>#N/A</v>
      </c>
      <c r="J215" s="44" t="e">
        <f>INDEX('JamesM-SESSION'!$L$322:$U$329, MATCH("*Military*",'JamesM-SESSION'!$B$322:$B$329,0), MATCH("*3rd*",'JamesM-SESSION'!$K$7:$T$7,0))</f>
        <v>#N/A</v>
      </c>
      <c r="K215" s="131" t="e">
        <f>IF($A$212='JamesM-SESSION'!$A$322,INDEX('JamesM-SESSION'!$K$322:$T$329, MATCH("*Clean *",'JamesM-SESSION'!$B$322:$B$329,0), MATCH("*3rd*",'JamesM-SESSION'!$K$7:$T$7,0)),"")</f>
        <v>#N/A</v>
      </c>
      <c r="L215" s="44" t="e">
        <f>INDEX('JamesM-SESSION'!$L$322:$U$329, MATCH("*Clean *",'JamesM-SESSION'!$B$322:$B$329,0), MATCH("*3rd*",'JamesM-SESSION'!$K$7:$T$7,0))</f>
        <v>#N/A</v>
      </c>
      <c r="M215" s="131" t="e">
        <f>IF($A$212='JamesM-SESSION'!$A$322,INDEX('JamesM-SESSION'!$K$322:$T$329, MATCH("*Lat Pulldown*",'JamesM-SESSION'!$B$322:$B$329,0), MATCH("*3rd*",'JamesM-SESSION'!$K$7:$T$7,0)),"")</f>
        <v>#N/A</v>
      </c>
      <c r="N215" s="44" t="e">
        <f>INDEX('JamesM-SESSION'!$L$322:$U$329, MATCH("*Lat Pulldown*",'JamesM-SESSION'!$B$322:$B$329,0), MATCH("*3rd*",'JamesM-SESSION'!$K$7:$T$7,0))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 t="e">
        <f>IF($A$212='JamesM-SESSION'!$A$322,INDEX('JamesM-SESSION'!$K$322:$T$329, MATCH("*Squat*",'JamesM-SESSION'!$B$322:$B$329,0), MATCH("*4th*",'JamesM-SESSION'!$K$7:$T$7,0)),"")</f>
        <v>#N/A</v>
      </c>
      <c r="D216" s="132" t="e">
        <f>INDEX('JamesM-SESSION'!L$322:U$329, MATCH("*Squat*",'JamesM-SESSION'!$B$322:$B$329,0), MATCH("*4th*",'JamesM-SESSION'!K$7:T$7,0))</f>
        <v>#N/A</v>
      </c>
      <c r="E216" s="131" t="e">
        <f>IF($A$212='JamesM-SESSION'!$A$322,INDEX('JamesM-SESSION'!$K$322:$T$329, MATCH("*Deadlift*",'JamesM-SESSION'!$B$322:$B$329,0), MATCH("*4th*",'JamesM-SESSION'!$K$7:$T$7,0)),"")</f>
        <v>#N/A</v>
      </c>
      <c r="F216" s="131" t="e">
        <f>INDEX('JamesM-SESSION'!$L$322:$U$329, MATCH("*Deadlift*",'JamesM-SESSION'!$B$322:$B$329,0), MATCH("*4th*",'JamesM-SESSION'!$K$7:$T$7,0))</f>
        <v>#N/A</v>
      </c>
      <c r="G216" s="131" t="e">
        <f>IF($A$212='JamesM-SESSION'!$A$322,INDEX('JamesM-SESSION'!$K$322:$T$329, MATCH("*Bench Press*",'JamesM-SESSION'!$B$322:$B$329,0), MATCH("*4th*",'JamesM-SESSION'!$K$7:$T$7,0)),"")</f>
        <v>#N/A</v>
      </c>
      <c r="H216" s="131" t="e">
        <f>INDEX('JamesM-SESSION'!$L$322:$U$329, MATCH("*Bench Press*",'JamesM-SESSION'!$B$322:$B$329,0), MATCH("*4th*",'JamesM-SESSION'!$K$7:$T$7,0))</f>
        <v>#N/A</v>
      </c>
      <c r="I216" s="132" t="e">
        <f>IF($A$212='JamesM-SESSION'!$A$322,INDEX('JamesM-SESSION'!$K$322:$T$329, MATCH("*Military*",'JamesM-SESSION'!$B$322:$B$329,0), MATCH("*4th*",'JamesM-SESSION'!$K$7:$T$7,0)),"")</f>
        <v>#N/A</v>
      </c>
      <c r="J216" s="44" t="e">
        <f>INDEX('JamesM-SESSION'!$L$322:$U$329, MATCH("*Military*",'JamesM-SESSION'!$B$322:$B$329,0), MATCH("*4th*",'JamesM-SESSION'!$K$7:$T$7,0))</f>
        <v>#N/A</v>
      </c>
      <c r="K216" s="131" t="e">
        <f>IF($A$212='JamesM-SESSION'!$A$322,INDEX('JamesM-SESSION'!$K$322:$T$329, MATCH("*Clean *",'JamesM-SESSION'!$B$322:$B$329,0), MATCH("*4th*",'JamesM-SESSION'!$K$7:$T$7,0)),"")</f>
        <v>#N/A</v>
      </c>
      <c r="L216" s="44" t="e">
        <f>INDEX('JamesM-SESSION'!$L$322:$U$329, MATCH("*Clean *",'JamesM-SESSION'!$B$322:$B$329,0), MATCH("*4th*",'JamesM-SESSION'!$K$7:$T$7,0))</f>
        <v>#N/A</v>
      </c>
      <c r="M216" s="131" t="e">
        <f>IF($A$212='JamesM-SESSION'!$A$322,INDEX('JamesM-SESSION'!$K$322:$T$329, MATCH("*Lat Pulldown*",'JamesM-SESSION'!$B$322:$B$329,0), MATCH("*4th*",'JamesM-SESSION'!$K$7:$T$7,0)),"")</f>
        <v>#N/A</v>
      </c>
      <c r="N216" s="44" t="e">
        <f>INDEX('JamesM-SESSION'!$L$322:$U$329, MATCH("*Lat Pulldown*",'JamesM-SESSION'!$B$322:$B$329,0), MATCH("*4th*",'JamesM-SESSION'!$K$7:$T$7,0))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 t="e">
        <f>IF($A$212='JamesM-SESSION'!$A$322,INDEX('JamesM-SESSION'!$K$322:$T$329, MATCH("*Squat*",'JamesM-SESSION'!$B$322:$B$329,0), MATCH("*5th*",'JamesM-SESSION'!$K$7:$T$7,0)),"")</f>
        <v>#N/A</v>
      </c>
      <c r="D217" s="132" t="e">
        <f>INDEX('JamesM-SESSION'!L$322:U$329, MATCH("*Squat*",'JamesM-SESSION'!$B$322:$B$329,0), MATCH("*5th*",'JamesM-SESSION'!K$7:T$7,0))</f>
        <v>#N/A</v>
      </c>
      <c r="E217" s="131" t="e">
        <f>IF($A$212='JamesM-SESSION'!$A$322,INDEX('JamesM-SESSION'!$K$322:$T$329, MATCH("*Deadlift*",'JamesM-SESSION'!$B$322:$B$329,0), MATCH("*5th*",'JamesM-SESSION'!$K$7:$T$7,0)),"")</f>
        <v>#N/A</v>
      </c>
      <c r="F217" s="131" t="e">
        <f>INDEX('JamesM-SESSION'!$L$322:$U$329, MATCH("*Deadlift*",'JamesM-SESSION'!$B$322:$B$329,0), MATCH("*5th*",'JamesM-SESSION'!$K$7:$T$7,0))</f>
        <v>#N/A</v>
      </c>
      <c r="G217" s="131" t="e">
        <f>IF($A$212='JamesM-SESSION'!$A$322,INDEX('JamesM-SESSION'!$K$322:$T$329, MATCH("*Bench Press*",'JamesM-SESSION'!$B$322:$B$329,0), MATCH("*5th*",'JamesM-SESSION'!$K$7:$T$7,0)),"")</f>
        <v>#N/A</v>
      </c>
      <c r="H217" s="131" t="e">
        <f>INDEX('JamesM-SESSION'!$L$322:$U$329, MATCH("*Bench Press*",'JamesM-SESSION'!$B$322:$B$329,0), MATCH("*5th*",'JamesM-SESSION'!$K$7:$T$7,0))</f>
        <v>#N/A</v>
      </c>
      <c r="I217" s="132" t="e">
        <f>IF($A$212='JamesM-SESSION'!$A$322,INDEX('JamesM-SESSION'!$K$322:$T$329, MATCH("*Military*",'JamesM-SESSION'!$B$322:$B$329,0), MATCH("*5th*",'JamesM-SESSION'!$K$7:$T$7,0)),"")</f>
        <v>#N/A</v>
      </c>
      <c r="J217" s="44" t="e">
        <f>INDEX('JamesM-SESSION'!$L$322:$U$329, MATCH("*Military*",'JamesM-SESSION'!$B$322:$B$329,0), MATCH("*5th*",'JamesM-SESSION'!$K$7:$T$7,0))</f>
        <v>#N/A</v>
      </c>
      <c r="K217" s="131" t="e">
        <f>IF($A$212='JamesM-SESSION'!$A$322,INDEX('JamesM-SESSION'!$K$322:$T$329, MATCH("*Clean *",'JamesM-SESSION'!$B$322:$B$329,0), MATCH("*5th*",'JamesM-SESSION'!$K$7:$T$7,0)),"")</f>
        <v>#N/A</v>
      </c>
      <c r="L217" s="44" t="e">
        <f>INDEX('JamesM-SESSION'!$L$322:$U$329, MATCH("*Clean *",'JamesM-SESSION'!$B$322:$B$329,0), MATCH("*5th*",'JamesM-SESSION'!$K$7:$T$7,0))</f>
        <v>#N/A</v>
      </c>
      <c r="M217" s="131" t="e">
        <f>IF($A$212='JamesM-SESSION'!$A$322,INDEX('JamesM-SESSION'!$K$322:$T$329, MATCH("*Lat Pulldown*",'JamesM-SESSION'!$B$322:$B$329,0), MATCH("*5th*",'JamesM-SESSION'!$K$7:$T$7,0)),"")</f>
        <v>#N/A</v>
      </c>
      <c r="N217" s="44" t="e">
        <f>INDEX('JamesM-SESSION'!$L$322:$U$329, MATCH("*Lat Pulldown*",'JamesM-SESSION'!$B$322:$B$329,0), MATCH("*5th*",'JamesM-SESSION'!$K$7:$T$7,0))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'JamesM-SESSION'!A331</f>
        <v>42415</v>
      </c>
      <c r="B218" s="116" t="s">
        <v>84</v>
      </c>
      <c r="C218" s="117" t="e">
        <f>MAX(C219:C223)</f>
        <v>#N/A</v>
      </c>
      <c r="D218" s="116" t="e">
        <f t="array" ref="D218">MAX(IF(C219:C223=C218,D219:D223))</f>
        <v>#N/A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 t="e">
        <f>IF($A$218='JamesM-SESSION'!$A$331,INDEX('JamesM-SESSION'!$K$331:$T$338, MATCH("*1k Row*",'JamesM-SESSION'!$B$331:$B$338,0), MATCH("*1st*",'JamesM-SESSION'!$K$7:$T$7,0)),"")</f>
        <v>#N/A</v>
      </c>
      <c r="P218" s="152">
        <f>IF($A$218='JamesM-SESSION'!$A$331,INDEX('JamesM-SESSION'!$K$331:$T$338, MATCH("*HIIT*",'JamesM-SESSION'!$B$331:$B$338,0), MATCH("*1st*",'JamesM-SESSION'!$K$7:$T$7,0)),"")</f>
        <v>2.4999999999999998E-2</v>
      </c>
      <c r="Q218" s="119">
        <f>INDEX('JamesM-SESSION'!$L$212:$U$331, MATCH("*HIIT*",'JamesM-SESSION'!$B$212:$B$331,0), MATCH("*1st*",'JamesM-SESSION'!$K$7:$T$7,0))</f>
        <v>0</v>
      </c>
      <c r="R218" s="119">
        <f>'JamesM-SESSION'!U331</f>
        <v>0</v>
      </c>
      <c r="S218" s="116"/>
      <c r="T218" s="116"/>
      <c r="U218" s="120">
        <f>'JamesM-SESSION'!A332</f>
        <v>79.3</v>
      </c>
      <c r="V218" s="120">
        <f>'JamesM-SESSION'!A333</f>
        <v>17.3</v>
      </c>
      <c r="W218" s="116"/>
      <c r="X218" s="116"/>
      <c r="Y218" s="116"/>
      <c r="Z218" s="116"/>
      <c r="AA218" s="116"/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 t="e">
        <f>IF($A$218='JamesM-SESSION'!$A$331,INDEX('JamesM-SESSION'!$K$331:$T$338, MATCH("*Squat*",'JamesM-SESSION'!$B$331:$B$338,0), MATCH("*1st*",'JamesM-SESSION'!$K$7:$T$7,0)),"")</f>
        <v>#N/A</v>
      </c>
      <c r="D219" s="132" t="e">
        <f>INDEX('JamesM-SESSION'!L$331:U$338, MATCH("*Squat*",'JamesM-SESSION'!$B$331:$B$338,0), MATCH("*1st*",'JamesM-SESSION'!K$7:T$7,0))</f>
        <v>#N/A</v>
      </c>
      <c r="E219" s="131" t="e">
        <f>IF($A$218='JamesM-SESSION'!$A$331,INDEX('JamesM-SESSION'!$K$331:$T$338, MATCH("*Deadlift*",'JamesM-SESSION'!$B$331:$B$338,0), MATCH("*1st*",'JamesM-SESSION'!$K$7:$T$7,0)),"")</f>
        <v>#N/A</v>
      </c>
      <c r="F219" s="131" t="e">
        <f>INDEX('JamesM-SESSION'!$L$331:$U$338, MATCH("*Deadlift*",'JamesM-SESSION'!$B$331:$B$338,0), MATCH("*1st*",'JamesM-SESSION'!$K$7:$T$7,0))</f>
        <v>#N/A</v>
      </c>
      <c r="G219" s="131" t="e">
        <f>IF($A$218='JamesM-SESSION'!$A$331,INDEX('JamesM-SESSION'!$K$331:$T$338, MATCH("*Bench Press*",'JamesM-SESSION'!$B$338:$B$338,0), MATCH("*1st*",'JamesM-SESSION'!$K$7:$T$7,0)),"")</f>
        <v>#N/A</v>
      </c>
      <c r="H219" s="131" t="e">
        <f>INDEX('JamesM-SESSION'!$L$331:$U$338, MATCH("*Bench Press*",'JamesM-SESSION'!$B$331:$B$338,0), MATCH("*1st*",'JamesM-SESSION'!$K$7:$T$7,0))</f>
        <v>#N/A</v>
      </c>
      <c r="I219" s="132" t="e">
        <f>IF($A$218='JamesM-SESSION'!$A$331,INDEX('JamesM-SESSION'!$K$331:$T$338, MATCH("*Military*",'JamesM-SESSION'!$B$338:$B$338,0), MATCH("*1st*",'JamesM-SESSION'!$K$7:$T$7,0)),"")</f>
        <v>#N/A</v>
      </c>
      <c r="J219" s="48" t="e">
        <f>INDEX('JamesM-SESSION'!$L$331:$U$338, MATCH("*Military*",'JamesM-SESSION'!$B$331:$B$338,0), MATCH("*1st*",'JamesM-SESSION'!$K$7:$T$7,0))</f>
        <v>#N/A</v>
      </c>
      <c r="K219" s="131" t="e">
        <f>IF($A$218='JamesM-SESSION'!$A$331,INDEX('JamesM-SESSION'!$K$331:$T$338, MATCH("*Clean *",'JamesM-SESSION'!$B$338:$B$338,0), MATCH("*1st*",'JamesM-SESSION'!$K$7:$T$7,0)),"")</f>
        <v>#N/A</v>
      </c>
      <c r="L219" s="48" t="e">
        <f>INDEX('JamesM-SESSION'!$L$331:$U$338, MATCH("*Clean *",'JamesM-SESSION'!$B$331:$B$338,0), MATCH("*1st*",'JamesM-SESSION'!$K$7:$T$7,0))</f>
        <v>#N/A</v>
      </c>
      <c r="M219" s="131" t="e">
        <f>IF($A$218='JamesM-SESSION'!$A$331,INDEX('JamesM-SESSION'!$K$331:$T$338, MATCH("*Lat Pulldown*",'JamesM-SESSION'!$B$338:$B$338,0), MATCH("*1st*",'JamesM-SESSION'!$K$7:$T$7,0)),"")</f>
        <v>#N/A</v>
      </c>
      <c r="N219" s="48" t="e">
        <f>INDEX('JamesM-SESSION'!$L$331:$U$338, MATCH("*Lat Pulldown*",'JamesM-SESSION'!$B$331:$B$338,0), MATCH("*1st*",'JamesM-SESSION'!$K$7:$T$7,0))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 t="e">
        <f>IF($A$218='JamesM-SESSION'!$A$331,INDEX('JamesM-SESSION'!$K$331:$T$338, MATCH("*Squat*",'JamesM-SESSION'!$B$331:$B$338,0), MATCH("*2nd*",'JamesM-SESSION'!$K$7:$T$7,0)),"")</f>
        <v>#N/A</v>
      </c>
      <c r="D220" s="132" t="e">
        <f>INDEX('JamesM-SESSION'!L$331:U$338, MATCH("*Squat*",'JamesM-SESSION'!$B$331:$B$338,0), MATCH("*2nd*",'JamesM-SESSION'!K$7:T$7,0))</f>
        <v>#N/A</v>
      </c>
      <c r="E220" s="131" t="e">
        <f>IF($A$218='JamesM-SESSION'!$A$331,INDEX('JamesM-SESSION'!$K$331:$T$338, MATCH("*Deadlift*",'JamesM-SESSION'!$B$331:$B$338,0), MATCH("*2ND*",'JamesM-SESSION'!$K$7:$T$7,0)),"")</f>
        <v>#N/A</v>
      </c>
      <c r="F220" s="131" t="e">
        <f>INDEX('JamesM-SESSION'!$L$331:$U$338, MATCH("*Deadlift*",'JamesM-SESSION'!$B$331:$B$338,0), MATCH("*2nd*",'JamesM-SESSION'!$K$7:$T$7,0))</f>
        <v>#N/A</v>
      </c>
      <c r="G220" s="131" t="e">
        <f>IF($A$218='JamesM-SESSION'!$A$331,INDEX('JamesM-SESSION'!$K$331:$T$338, MATCH("*Bench Press*",'JamesM-SESSION'!$B$338:$B$338,0), MATCH("*2ND*",'JamesM-SESSION'!$K$7:$T$7,0)),"")</f>
        <v>#N/A</v>
      </c>
      <c r="H220" s="131" t="e">
        <f>INDEX('JamesM-SESSION'!$L$331:$U$338, MATCH("*Bench Press*",'JamesM-SESSION'!$B$331:$B$338,0), MATCH("*2nd*",'JamesM-SESSION'!$K$7:$T$7,0))</f>
        <v>#N/A</v>
      </c>
      <c r="I220" s="132" t="e">
        <f>IF($A$218='JamesM-SESSION'!$A$331,INDEX('JamesM-SESSION'!$K$331:$T$338, MATCH("*Military*",'JamesM-SESSION'!$B$338:$B$338,0), MATCH("*2ND*",'JamesM-SESSION'!$K$7:$T$7,0)),"")</f>
        <v>#N/A</v>
      </c>
      <c r="J220" s="44" t="e">
        <f>INDEX('JamesM-SESSION'!$L$331:$U$338, MATCH("*Military*",'JamesM-SESSION'!$B$331:$B$338,0), MATCH("*2nd*",'JamesM-SESSION'!$K$7:$T$7,0))</f>
        <v>#N/A</v>
      </c>
      <c r="K220" s="131" t="e">
        <f>IF($A$218='JamesM-SESSION'!$A$331,INDEX('JamesM-SESSION'!$K$331:$T$338, MATCH("*Clean *",'JamesM-SESSION'!$B$338:$B$338,0), MATCH("*2ND*",'JamesM-SESSION'!$K$7:$T$7,0)),"")</f>
        <v>#N/A</v>
      </c>
      <c r="L220" s="44" t="e">
        <f>INDEX('JamesM-SESSION'!$L$331:$U$338, MATCH("*Clean *",'JamesM-SESSION'!$B$331:$B$338,0), MATCH("*2nd*",'JamesM-SESSION'!$K$7:$T$7,0))</f>
        <v>#N/A</v>
      </c>
      <c r="M220" s="131" t="e">
        <f>IF($A$218='JamesM-SESSION'!$A$331,INDEX('JamesM-SESSION'!$K$331:$T$338, MATCH("*Lat Pulldown*",'JamesM-SESSION'!$B$338:$B$338,0), MATCH("*2ND*",'JamesM-SESSION'!$K$7:$T$7,0)),"")</f>
        <v>#N/A</v>
      </c>
      <c r="N220" s="44" t="e">
        <f>INDEX('JamesM-SESSION'!$L$331:$U$338, MATCH("*Lat Pulldown*",'JamesM-SESSION'!$B$331:$B$338,0), MATCH("*2nd*",'JamesM-SESSION'!$K$7:$T$7,0))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 t="e">
        <f>IF($A$218='JamesM-SESSION'!$A$331,INDEX('JamesM-SESSION'!$K$331:$T$338, MATCH("*Squat*",'JamesM-SESSION'!$B$331:$B$338,0), MATCH("*3rd*",'JamesM-SESSION'!$K$7:$T$7,0)),"")</f>
        <v>#N/A</v>
      </c>
      <c r="D221" s="132" t="e">
        <f>INDEX('JamesM-SESSION'!L$331:U$338, MATCH("*Squat*",'JamesM-SESSION'!$B$331:$B$338,0), MATCH("*3rd*",'JamesM-SESSION'!K$7:T$7,0))</f>
        <v>#N/A</v>
      </c>
      <c r="E221" s="131" t="e">
        <f>IF($A$218='JamesM-SESSION'!$A$331,INDEX('JamesM-SESSION'!$K$331:$T$338, MATCH("*Deadlift*",'JamesM-SESSION'!$B$331:$B$338,0), MATCH("*3rd*",'JamesM-SESSION'!$K$7:$T$7,0)),"")</f>
        <v>#N/A</v>
      </c>
      <c r="F221" s="131" t="e">
        <f>INDEX('JamesM-SESSION'!$L$331:$U$338, MATCH("*Deadlift*",'JamesM-SESSION'!$B$331:$B$338,0), MATCH("*3rd*",'JamesM-SESSION'!$K$7:$T$7,0))</f>
        <v>#N/A</v>
      </c>
      <c r="G221" s="131" t="e">
        <f>IF($A$218='JamesM-SESSION'!$A$331,INDEX('JamesM-SESSION'!$K$331:$T$338, MATCH("*Bench Press*",'JamesM-SESSION'!$B$338:$B$338,0), MATCH("*3rd*",'JamesM-SESSION'!$K$7:$T$7,0)),"")</f>
        <v>#N/A</v>
      </c>
      <c r="H221" s="131" t="e">
        <f>INDEX('JamesM-SESSION'!$L$331:$U$338, MATCH("*Bench Press*",'JamesM-SESSION'!$B$331:$B$338,0), MATCH("*3rd*",'JamesM-SESSION'!$K$7:$T$7,0))</f>
        <v>#N/A</v>
      </c>
      <c r="I221" s="132" t="e">
        <f>IF($A$218='JamesM-SESSION'!$A$331,INDEX('JamesM-SESSION'!$K$331:$T$338, MATCH("*Military*",'JamesM-SESSION'!$B$338:$B$338,0), MATCH("*3rd*",'JamesM-SESSION'!$K$7:$T$7,0)),"")</f>
        <v>#N/A</v>
      </c>
      <c r="J221" s="44" t="e">
        <f>INDEX('JamesM-SESSION'!$L$331:$U$338, MATCH("*Military*",'JamesM-SESSION'!$B$331:$B$338,0), MATCH("*3rd*",'JamesM-SESSION'!$K$7:$T$7,0))</f>
        <v>#N/A</v>
      </c>
      <c r="K221" s="131" t="e">
        <f>IF($A$218='JamesM-SESSION'!$A$331,INDEX('JamesM-SESSION'!$K$331:$T$338, MATCH("*Clean *",'JamesM-SESSION'!$B$338:$B$338,0), MATCH("*3rd*",'JamesM-SESSION'!$K$7:$T$7,0)),"")</f>
        <v>#N/A</v>
      </c>
      <c r="L221" s="44" t="e">
        <f>INDEX('JamesM-SESSION'!$L$331:$U$338, MATCH("*Clean *",'JamesM-SESSION'!$B$331:$B$338,0), MATCH("*3rd*",'JamesM-SESSION'!$K$7:$T$7,0))</f>
        <v>#N/A</v>
      </c>
      <c r="M221" s="131" t="e">
        <f>IF($A$218='JamesM-SESSION'!$A$331,INDEX('JamesM-SESSION'!$K$331:$T$338, MATCH("*Lat Pulldown*",'JamesM-SESSION'!$B$338:$B$338,0), MATCH("*3rd*",'JamesM-SESSION'!$K$7:$T$7,0)),"")</f>
        <v>#N/A</v>
      </c>
      <c r="N221" s="44" t="e">
        <f>INDEX('JamesM-SESSION'!$L$331:$U$338, MATCH("*Lat Pulldown*",'JamesM-SESSION'!$B$331:$B$338,0), MATCH("*3rd*",'JamesM-SESSION'!$K$7:$T$7,0))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 t="e">
        <f>IF($A$218='JamesM-SESSION'!$A$331,INDEX('JamesM-SESSION'!$K$331:$T$338, MATCH("*Squat*",'JamesM-SESSION'!$B$331:$B$338,0), MATCH("*4th*",'JamesM-SESSION'!$K$7:$T$7,0)),"")</f>
        <v>#N/A</v>
      </c>
      <c r="D222" s="132" t="e">
        <f>INDEX('JamesM-SESSION'!L$331:U$338, MATCH("*Squat*",'JamesM-SESSION'!$B$331:$B$338,0), MATCH("*4th*",'JamesM-SESSION'!K$7:T$7,0))</f>
        <v>#N/A</v>
      </c>
      <c r="E222" s="131" t="e">
        <f>IF($A$218='JamesM-SESSION'!$A$331,INDEX('JamesM-SESSION'!$K$331:$T$338, MATCH("*Deadlift*",'JamesM-SESSION'!$B$331:$B$338,0), MATCH("*4th*",'JamesM-SESSION'!$K$7:$T$7,0)),"")</f>
        <v>#N/A</v>
      </c>
      <c r="F222" s="131" t="e">
        <f>INDEX('JamesM-SESSION'!$L$331:$U$338, MATCH("*Deadlift*",'JamesM-SESSION'!$B$331:$B$338,0), MATCH("*4th*",'JamesM-SESSION'!$K$7:$T$7,0))</f>
        <v>#N/A</v>
      </c>
      <c r="G222" s="131" t="e">
        <f>IF($A$218='JamesM-SESSION'!$A$331,INDEX('JamesM-SESSION'!$K$331:$T$338, MATCH("*Bench Press*",'JamesM-SESSION'!$B$338:$B$338,0), MATCH("*4th*",'JamesM-SESSION'!$K$7:$T$7,0)),"")</f>
        <v>#N/A</v>
      </c>
      <c r="H222" s="131" t="e">
        <f>INDEX('JamesM-SESSION'!$L$331:$U$338, MATCH("*Bench Press*",'JamesM-SESSION'!$B$331:$B$338,0), MATCH("*4th*",'JamesM-SESSION'!$K$7:$T$7,0))</f>
        <v>#N/A</v>
      </c>
      <c r="I222" s="132" t="e">
        <f>IF($A$218='JamesM-SESSION'!$A$331,INDEX('JamesM-SESSION'!$K$331:$T$338, MATCH("*Military*",'JamesM-SESSION'!$B$338:$B$338,0), MATCH("*4th*",'JamesM-SESSION'!$K$7:$T$7,0)),"")</f>
        <v>#N/A</v>
      </c>
      <c r="J222" s="44" t="e">
        <f>INDEX('JamesM-SESSION'!$L$331:$U$338, MATCH("*Military*",'JamesM-SESSION'!$B$331:$B$338,0), MATCH("*4th*",'JamesM-SESSION'!$K$7:$T$7,0))</f>
        <v>#N/A</v>
      </c>
      <c r="K222" s="131" t="e">
        <f>IF($A$218='JamesM-SESSION'!$A$331,INDEX('JamesM-SESSION'!$K$331:$T$338, MATCH("*Clean *",'JamesM-SESSION'!$B$338:$B$338,0), MATCH("*4th*",'JamesM-SESSION'!$K$7:$T$7,0)),"")</f>
        <v>#N/A</v>
      </c>
      <c r="L222" s="44" t="e">
        <f>INDEX('JamesM-SESSION'!$L$331:$U$338, MATCH("*Clean *",'JamesM-SESSION'!$B$331:$B$338,0), MATCH("*4th*",'JamesM-SESSION'!$K$7:$T$7,0))</f>
        <v>#N/A</v>
      </c>
      <c r="M222" s="131" t="e">
        <f>IF($A$218='JamesM-SESSION'!$A$331,INDEX('JamesM-SESSION'!$K$331:$T$338, MATCH("*Lat Pulldown*",'JamesM-SESSION'!$B$338:$B$338,0), MATCH("*4th*",'JamesM-SESSION'!$K$7:$T$7,0)),"")</f>
        <v>#N/A</v>
      </c>
      <c r="N222" s="44" t="e">
        <f>INDEX('JamesM-SESSION'!$L$331:$U$338, MATCH("*Lat Pulldown*",'JamesM-SESSION'!$B$331:$B$338,0), MATCH("*4th*",'JamesM-SESSION'!$K$7:$T$7,0))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 t="e">
        <f>IF($A$218='JamesM-SESSION'!$A$331,INDEX('JamesM-SESSION'!$K$331:$T$338, MATCH("*Squat*",'JamesM-SESSION'!$B$331:$B$338,0), MATCH("*5th*",'JamesM-SESSION'!$K$7:$T$7,0)),"")</f>
        <v>#N/A</v>
      </c>
      <c r="D223" s="132" t="e">
        <f>INDEX('JamesM-SESSION'!L$331:U$338, MATCH("*Squat*",'JamesM-SESSION'!$B$331:$B$338,0), MATCH("*5th*",'JamesM-SESSION'!K$7:T$7,0))</f>
        <v>#N/A</v>
      </c>
      <c r="E223" s="131" t="e">
        <f>IF($A$218='JamesM-SESSION'!$A$331,INDEX('JamesM-SESSION'!$K$331:$T$338, MATCH("*Deadlift*",'JamesM-SESSION'!$B$331:$B$338,0), MATCH("*5th*",'JamesM-SESSION'!$K$7:$T$7,0)),"")</f>
        <v>#N/A</v>
      </c>
      <c r="F223" s="131" t="e">
        <f>INDEX('JamesM-SESSION'!$L$331:$U$338, MATCH("*Deadlift*",'JamesM-SESSION'!$B$331:$B$338,0), MATCH("*5th*",'JamesM-SESSION'!$K$7:$T$7,0))</f>
        <v>#N/A</v>
      </c>
      <c r="G223" s="131" t="e">
        <f>IF($A$218='JamesM-SESSION'!$A$331,INDEX('JamesM-SESSION'!$K$331:$T$338, MATCH("*Bench Press*",'JamesM-SESSION'!$B$338:$B$338,0), MATCH("*5th*",'JamesM-SESSION'!$K$7:$T$7,0)),"")</f>
        <v>#N/A</v>
      </c>
      <c r="H223" s="131" t="e">
        <f>INDEX('JamesM-SESSION'!$L$331:$U$338, MATCH("*Bench Press*",'JamesM-SESSION'!$B$331:$B$338,0), MATCH("*5th*",'JamesM-SESSION'!$K$7:$T$7,0))</f>
        <v>#N/A</v>
      </c>
      <c r="I223" s="132" t="e">
        <f>IF($A$218='JamesM-SESSION'!$A$331,INDEX('JamesM-SESSION'!$K$331:$T$338, MATCH("*Military*",'JamesM-SESSION'!$B$338:$B$338,0), MATCH("*5th*",'JamesM-SESSION'!$K$7:$T$7,0)),"")</f>
        <v>#N/A</v>
      </c>
      <c r="J223" s="44" t="e">
        <f>INDEX('JamesM-SESSION'!$L$331:$U$338, MATCH("*Military*",'JamesM-SESSION'!$B$331:$B$338,0), MATCH("*5th*",'JamesM-SESSION'!$K$7:$T$7,0))</f>
        <v>#N/A</v>
      </c>
      <c r="K223" s="131" t="e">
        <f>IF($A$218='JamesM-SESSION'!$A$331,INDEX('JamesM-SESSION'!$K$331:$T$338, MATCH("*Clean *",'JamesM-SESSION'!$B$338:$B$338,0), MATCH("*5th*",'JamesM-SESSION'!$K$7:$T$7,0)),"")</f>
        <v>#N/A</v>
      </c>
      <c r="L223" s="44" t="e">
        <f>INDEX('JamesM-SESSION'!$L$331:$U$338, MATCH("*Clean *",'JamesM-SESSION'!$B$331:$B$338,0), MATCH("*5th*",'JamesM-SESSION'!$K$7:$T$7,0))</f>
        <v>#N/A</v>
      </c>
      <c r="M223" s="131" t="e">
        <f>IF($A$218='JamesM-SESSION'!$A$331,INDEX('JamesM-SESSION'!$K$331:$T$338, MATCH("*Lat Pulldown*",'JamesM-SESSION'!$B$338:$B$338,0), MATCH("*5th*",'JamesM-SESSION'!$K$7:$T$7,0)),"")</f>
        <v>#N/A</v>
      </c>
      <c r="N223" s="44" t="e">
        <f>INDEX('JamesM-SESSION'!$L$331:$U$338, MATCH("*Lat Pulldown*",'JamesM-SESSION'!$B$331:$B$338,0), MATCH("*5th*",'JamesM-SESSION'!$K$7:$T$7,0))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'JamesM-SESSION'!A340</f>
        <v>42418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 t="e">
        <f>MAX(E225:E229)</f>
        <v>#N/A</v>
      </c>
      <c r="F224" s="116" t="e">
        <f t="array" ref="F224">MAX(IF(E225:E229=E224,F225:F229))</f>
        <v>#N/A</v>
      </c>
      <c r="G224" s="116">
        <f>MAX(G225:G229)</f>
        <v>47.5</v>
      </c>
      <c r="H224" s="116">
        <f t="array" ref="H224">MAX(IF(G225:G229=G224,H225:H229))</f>
        <v>12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IF($A$224='JamesM-SESSION'!$A$340,INDEX('JamesM-SESSION'!$K$340:$T$347, MATCH("*1k Row*",'JamesM-SESSION'!$B$340:$B$347,0), MATCH("*1st*",'JamesM-SESSION'!$K$7:$T$7,0)),"")</f>
        <v>#N/A</v>
      </c>
      <c r="P224" s="152" t="e">
        <f>IF($A$224='JamesM-SESSION'!$A$340,INDEX('JamesM-SESSION'!$K$340:$T$347, MATCH("*HIIT*",'JamesM-SESSION'!$B$340:$B$347,0), MATCH("*1st*",'JamesM-SESSION'!$K$7:$T$7,0)),"")</f>
        <v>#N/A</v>
      </c>
      <c r="Q224" s="119" t="e">
        <f>INDEX('JamesM-SESSION'!$L$340:$U$347, MATCH("*HIIT*",'JamesM-SESSION'!$B$340:$B$347,0), MATCH("*1st*",'JamesM-SESSION'!$K$7:$T$7,0))</f>
        <v>#N/A</v>
      </c>
      <c r="R224" s="119">
        <f>'JamesM-SESSION'!U340</f>
        <v>0</v>
      </c>
      <c r="S224" s="116"/>
      <c r="T224" s="116"/>
      <c r="U224" s="120">
        <f>'JamesM-SESSION'!A341</f>
        <v>0</v>
      </c>
      <c r="V224" s="120">
        <f>'JamesM-SESSION'!A342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IF($A$224='JamesM-SESSION'!$A$340,INDEX('JamesM-SESSION'!$K$340:$T$347, MATCH("*Squat*",'JamesM-SESSION'!$B$340:$B$347,0), MATCH("*1st*",'JamesM-SESSION'!$K$7:$T$7,0)),"")</f>
        <v>#N/A</v>
      </c>
      <c r="D225" s="132" t="e">
        <f>INDEX('JamesM-SESSION'!L$340:U$347, MATCH("*Squat*",'JamesM-SESSION'!$B$340:$B$347,0), MATCH("*1st*",'JamesM-SESSION'!K$7:T$7,0))</f>
        <v>#N/A</v>
      </c>
      <c r="E225" s="131" t="e">
        <f>IF($A$224='JamesM-SESSION'!$A$340,INDEX('JamesM-SESSION'!$K$340:$T$347, MATCH("*Deadlift*",'JamesM-SESSION'!$B$340:$B$347,0), MATCH("*1st*",'JamesM-SESSION'!$K$7:$T$7,0)),"")</f>
        <v>#N/A</v>
      </c>
      <c r="F225" s="131" t="e">
        <f>INDEX('JamesM-SESSION'!$L$340:$U$347, MATCH("*Deadlift*",'JamesM-SESSION'!$B$340:$B$347,0), MATCH("*1st*",'JamesM-SESSION'!$K$7:$T$7,0))</f>
        <v>#N/A</v>
      </c>
      <c r="G225" s="131">
        <f>IF($A$224='JamesM-SESSION'!$A$340,INDEX('JamesM-SESSION'!$K$340:$T$347, MATCH("*Bench Press*",'JamesM-SESSION'!$B$340:$B$347,0), MATCH("*1st*",'JamesM-SESSION'!$K$7:$T$7,0)),"")</f>
        <v>47.5</v>
      </c>
      <c r="H225" s="131">
        <f>INDEX('JamesM-SESSION'!$L$340:$U$347, MATCH("*Bench Press*",'JamesM-SESSION'!$B$340:$B$347,0), MATCH("*1st*",'JamesM-SESSION'!$K$7:$T$7,0))</f>
        <v>12</v>
      </c>
      <c r="I225" s="132" t="e">
        <f>IF($A$224='JamesM-SESSION'!$A$340,INDEX('JamesM-SESSION'!$K$340:$T$347, MATCH("*Military*",'JamesM-SESSION'!$B$340:$B$347,0), MATCH("*1st*",'JamesM-SESSION'!$K$7:$T$7,0)),"")</f>
        <v>#N/A</v>
      </c>
      <c r="J225" s="48" t="e">
        <f>INDEX('JamesM-SESSION'!$L$340:$U$347, MATCH("*Military*",'JamesM-SESSION'!$B$340:$B$347,0), MATCH("*1st*",'JamesM-SESSION'!$K$7:$T$7,0))</f>
        <v>#N/A</v>
      </c>
      <c r="K225" s="131" t="e">
        <f>IF($A$224='JamesM-SESSION'!$A$340,INDEX('JamesM-SESSION'!$K$340:$T$347, MATCH("*Clean *",'JamesM-SESSION'!$B$340:$B$347,0), MATCH("*1st*",'JamesM-SESSION'!$K$7:$T$7,0)),"")</f>
        <v>#N/A</v>
      </c>
      <c r="L225" s="48" t="e">
        <f>INDEX('JamesM-SESSION'!$L$340:$U$347, MATCH("*Clean *",'JamesM-SESSION'!$B$340:$B$347,0), MATCH("*1st*",'JamesM-SESSION'!$K$7:$T$7,0))</f>
        <v>#N/A</v>
      </c>
      <c r="M225" s="131" t="e">
        <f>IF($A$224='JamesM-SESSION'!$A$340,INDEX('JamesM-SESSION'!$K$340:$T$347, MATCH("*Lat Pulldown*",'JamesM-SESSION'!$B$340:$B$347,0), MATCH("*1st*",'JamesM-SESSION'!$K$7:$T$7,0)),"")</f>
        <v>#N/A</v>
      </c>
      <c r="N225" s="48" t="e">
        <f>INDEX('JamesM-SESSION'!$L$340:$U$347, MATCH("*Lat Pulldown*",'JamesM-SESSION'!$B$340:$B$347,0), MATCH("*1st*",'JamesM-SESSION'!$K$7:$T$7,0))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IF($A$224='JamesM-SESSION'!$A$340,INDEX('JamesM-SESSION'!$K$340:$T$347, MATCH("*Squat*",'JamesM-SESSION'!$B$340:$B$347,0), MATCH("*2nd*",'JamesM-SESSION'!$K$7:$T$7,0)),"")</f>
        <v>#N/A</v>
      </c>
      <c r="D226" s="132" t="e">
        <f>INDEX('JamesM-SESSION'!L$340:U$347, MATCH("*Squat*",'JamesM-SESSION'!$B$340:$B$347,0), MATCH("*2nd*",'JamesM-SESSION'!K$7:T$7,0))</f>
        <v>#N/A</v>
      </c>
      <c r="E226" s="131" t="e">
        <f>IF($A$224='JamesM-SESSION'!$A$340,INDEX('JamesM-SESSION'!$K$340:$T$347, MATCH("*Deadlift*",'JamesM-SESSION'!$B$340:$B$347,0), MATCH("*2ND*",'JamesM-SESSION'!$K$7:$T$7,0)),"")</f>
        <v>#N/A</v>
      </c>
      <c r="F226" s="131" t="e">
        <f>INDEX('JamesM-SESSION'!$L$340:$U$347, MATCH("*Deadlift*",'JamesM-SESSION'!$B$340:$B$347,0), MATCH("*2nd*",'JamesM-SESSION'!$K$7:$T$7,0))</f>
        <v>#N/A</v>
      </c>
      <c r="G226" s="131">
        <f>IF($A$224='JamesM-SESSION'!$A$340,INDEX('JamesM-SESSION'!$K$340:$T$347, MATCH("*Bench Press*",'JamesM-SESSION'!$B$340:$B$347,0), MATCH("*2ND*",'JamesM-SESSION'!$K$7:$T$7,0)),"")</f>
        <v>47.5</v>
      </c>
      <c r="H226" s="131">
        <f>INDEX('JamesM-SESSION'!$L$340:$U$347, MATCH("*Bench Press*",'JamesM-SESSION'!$B$340:$B$347,0), MATCH("*2nd*",'JamesM-SESSION'!$K$7:$T$7,0))</f>
        <v>12</v>
      </c>
      <c r="I226" s="132" t="e">
        <f>IF($A$224='JamesM-SESSION'!$A$340,INDEX('JamesM-SESSION'!$K$340:$T$347, MATCH("*Military*",'JamesM-SESSION'!$B$340:$B$347,0), MATCH("*2ND*",'JamesM-SESSION'!$K$7:$T$7,0)),"")</f>
        <v>#N/A</v>
      </c>
      <c r="J226" s="44" t="e">
        <f>INDEX('JamesM-SESSION'!$L$340:$U$347, MATCH("*Military*",'JamesM-SESSION'!$B$340:$B$347,0), MATCH("*2nd*",'JamesM-SESSION'!$K$7:$T$7,0))</f>
        <v>#N/A</v>
      </c>
      <c r="K226" s="131" t="e">
        <f>IF($A$224='JamesM-SESSION'!$A$340,INDEX('JamesM-SESSION'!$K$340:$T$347, MATCH("*Clean *",'JamesM-SESSION'!$B$340:$B$347,0), MATCH("*2ND*",'JamesM-SESSION'!$K$7:$T$7,0)),"")</f>
        <v>#N/A</v>
      </c>
      <c r="L226" s="44" t="e">
        <f>INDEX('JamesM-SESSION'!$L$340:$U$347, MATCH("*Clean *",'JamesM-SESSION'!$B$340:$B$347,0), MATCH("*2nd*",'JamesM-SESSION'!$K$7:$T$7,0))</f>
        <v>#N/A</v>
      </c>
      <c r="M226" s="131" t="e">
        <f>IF($A$224='JamesM-SESSION'!$A$340,INDEX('JamesM-SESSION'!$K$340:$T$347, MATCH("*Lat Pulldown*",'JamesM-SESSION'!$B$340:$B$347,0), MATCH("*2ND*",'JamesM-SESSION'!$K$7:$T$7,0)),"")</f>
        <v>#N/A</v>
      </c>
      <c r="N226" s="44" t="e">
        <f>INDEX('JamesM-SESSION'!$L$340:$U$347, MATCH("*Lat Pulldown*",'JamesM-SESSION'!$B$340:$B$347,0), MATCH("*2nd*",'JamesM-SESSION'!$K$7:$T$7,0))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IF($A$224='JamesM-SESSION'!$A$340,INDEX('JamesM-SESSION'!$K$340:$T$347, MATCH("*Squat*",'JamesM-SESSION'!$B$340:$B$347,0), MATCH("*3rd*",'JamesM-SESSION'!$K$7:$T$7,0)),"")</f>
        <v>#N/A</v>
      </c>
      <c r="D227" s="132" t="e">
        <f>INDEX('JamesM-SESSION'!L$340:U$347, MATCH("*Squat*",'JamesM-SESSION'!$B$340:$B$347,0), MATCH("*3rd*",'JamesM-SESSION'!K$7:T$7,0))</f>
        <v>#N/A</v>
      </c>
      <c r="E227" s="131" t="e">
        <f>IF($A$224='JamesM-SESSION'!$A$340,INDEX('JamesM-SESSION'!$K$340:$T$347, MATCH("*Deadlift*",'JamesM-SESSION'!$B$340:$B$347,0), MATCH("*3rd*",'JamesM-SESSION'!$K$7:$T$7,0)),"")</f>
        <v>#N/A</v>
      </c>
      <c r="F227" s="131" t="e">
        <f>INDEX('JamesM-SESSION'!$L$340:$U$347, MATCH("*Deadlift*",'JamesM-SESSION'!$B$340:$B$347,0), MATCH("*3rd*",'JamesM-SESSION'!$K$7:$T$7,0))</f>
        <v>#N/A</v>
      </c>
      <c r="G227" s="131">
        <f>IF($A$224='JamesM-SESSION'!$A$340,INDEX('JamesM-SESSION'!$K$340:$T$347, MATCH("*Bench Press*",'JamesM-SESSION'!$B$340:$B$347,0), MATCH("*3rd*",'JamesM-SESSION'!$K$7:$T$7,0)),"")</f>
        <v>47.5</v>
      </c>
      <c r="H227" s="131">
        <f>INDEX('JamesM-SESSION'!$L$340:$U$347, MATCH("*Bench Press*",'JamesM-SESSION'!$B$340:$B$347,0), MATCH("*3rd*",'JamesM-SESSION'!$K$7:$T$7,0))</f>
        <v>12</v>
      </c>
      <c r="I227" s="132" t="e">
        <f>IF($A$224='JamesM-SESSION'!$A$340,INDEX('JamesM-SESSION'!$K$340:$T$347, MATCH("*Military*",'JamesM-SESSION'!$B$340:$B$347,0), MATCH("*3rd*",'JamesM-SESSION'!$K$7:$T$7,0)),"")</f>
        <v>#N/A</v>
      </c>
      <c r="J227" s="44" t="e">
        <f>INDEX('JamesM-SESSION'!$L$340:$U$347, MATCH("*Military*",'JamesM-SESSION'!$B$340:$B$347,0), MATCH("*3rd*",'JamesM-SESSION'!$K$7:$T$7,0))</f>
        <v>#N/A</v>
      </c>
      <c r="K227" s="131" t="e">
        <f>IF($A$224='JamesM-SESSION'!$A$340,INDEX('JamesM-SESSION'!$K$340:$T$347, MATCH("*Clean *",'JamesM-SESSION'!$B$340:$B$347,0), MATCH("*3rd*",'JamesM-SESSION'!$K$7:$T$7,0)),"")</f>
        <v>#N/A</v>
      </c>
      <c r="L227" s="44" t="e">
        <f>INDEX('JamesM-SESSION'!$L$340:$U$347, MATCH("*Clean *",'JamesM-SESSION'!$B$340:$B$347,0), MATCH("*3rd*",'JamesM-SESSION'!$K$7:$T$7,0))</f>
        <v>#N/A</v>
      </c>
      <c r="M227" s="131" t="e">
        <f>IF($A$224='JamesM-SESSION'!$A$340,INDEX('JamesM-SESSION'!$K$340:$T$347, MATCH("*Lat Pulldown*",'JamesM-SESSION'!$B$340:$B$347,0), MATCH("*3rd*",'JamesM-SESSION'!$K$7:$T$7,0)),"")</f>
        <v>#N/A</v>
      </c>
      <c r="N227" s="44" t="e">
        <f>INDEX('JamesM-SESSION'!$L$340:$U$347, MATCH("*Lat Pulldown*",'JamesM-SESSION'!$B$340:$B$347,0), MATCH("*3rd*",'JamesM-SESSION'!$K$7:$T$7,0))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IF($A$224='JamesM-SESSION'!$A$340,INDEX('JamesM-SESSION'!$K$340:$T$347, MATCH("*Squat*",'JamesM-SESSION'!$B$340:$B$347,0), MATCH("*4th*",'JamesM-SESSION'!$K$7:$T$7,0)),"")</f>
        <v>#N/A</v>
      </c>
      <c r="D228" s="132" t="e">
        <f>INDEX('JamesM-SESSION'!L$340:U$347, MATCH("*Squat*",'JamesM-SESSION'!$B$340:$B$347,0), MATCH("*4th*",'JamesM-SESSION'!K$7:T$7,0))</f>
        <v>#N/A</v>
      </c>
      <c r="E228" s="131" t="e">
        <f>IF($A$224='JamesM-SESSION'!$A$340,INDEX('JamesM-SESSION'!$K$340:$T$347, MATCH("*Deadlift*",'JamesM-SESSION'!$B$340:$B$347,0), MATCH("*4th*",'JamesM-SESSION'!$K$7:$T$7,0)),"")</f>
        <v>#N/A</v>
      </c>
      <c r="F228" s="131" t="e">
        <f>INDEX('JamesM-SESSION'!$L$340:$U$347, MATCH("*Deadlift*",'JamesM-SESSION'!$B$340:$B$347,0), MATCH("*4th*",'JamesM-SESSION'!$K$7:$T$7,0))</f>
        <v>#N/A</v>
      </c>
      <c r="G228" s="131">
        <f>IF($A$224='JamesM-SESSION'!$A$340,INDEX('JamesM-SESSION'!$K$340:$T$347, MATCH("*Bench Press*",'JamesM-SESSION'!$B$340:$B$347,0), MATCH("*4th*",'JamesM-SESSION'!$K$7:$T$7,0)),"")</f>
        <v>47.5</v>
      </c>
      <c r="H228" s="131">
        <f>INDEX('JamesM-SESSION'!$L$340:$U$347, MATCH("*Bench Press*",'JamesM-SESSION'!$B$340:$B$347,0), MATCH("*4th*",'JamesM-SESSION'!$K$7:$T$7,0))</f>
        <v>9</v>
      </c>
      <c r="I228" s="132" t="e">
        <f>IF($A$224='JamesM-SESSION'!$A$340,INDEX('JamesM-SESSION'!$K$340:$T$347, MATCH("*Military*",'JamesM-SESSION'!$B$340:$B$347,0), MATCH("*4th*",'JamesM-SESSION'!$K$7:$T$7,0)),"")</f>
        <v>#N/A</v>
      </c>
      <c r="J228" s="44" t="e">
        <f>INDEX('JamesM-SESSION'!$L$340:$U$347, MATCH("*Military*",'JamesM-SESSION'!$B$340:$B$347,0), MATCH("*4th*",'JamesM-SESSION'!$K$7:$T$7,0))</f>
        <v>#N/A</v>
      </c>
      <c r="K228" s="131" t="e">
        <f>IF($A$224='JamesM-SESSION'!$A$340,INDEX('JamesM-SESSION'!$K$340:$T$347, MATCH("*Clean *",'JamesM-SESSION'!$B$340:$B$347,0), MATCH("*4th*",'JamesM-SESSION'!$K$7:$T$7,0)),"")</f>
        <v>#N/A</v>
      </c>
      <c r="L228" s="44" t="e">
        <f>INDEX('JamesM-SESSION'!$L$340:$U$347, MATCH("*Clean *",'JamesM-SESSION'!$B$340:$B$347,0), MATCH("*4th*",'JamesM-SESSION'!$K$7:$T$7,0))</f>
        <v>#N/A</v>
      </c>
      <c r="M228" s="131" t="e">
        <f>IF($A$224='JamesM-SESSION'!$A$340,INDEX('JamesM-SESSION'!$K$340:$T$347, MATCH("*Lat Pulldown*",'JamesM-SESSION'!$B$340:$B$347,0), MATCH("*4th*",'JamesM-SESSION'!$K$7:$T$7,0)),"")</f>
        <v>#N/A</v>
      </c>
      <c r="N228" s="44" t="e">
        <f>INDEX('JamesM-SESSION'!$L$340:$U$347, MATCH("*Lat Pulldown*",'JamesM-SESSION'!$B$340:$B$347,0), MATCH("*4th*",'JamesM-SESSION'!$K$7:$T$7,0))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IF($A$224='JamesM-SESSION'!$A$340,INDEX('JamesM-SESSION'!$K$340:$T$347, MATCH("*Squat*",'JamesM-SESSION'!$B$340:$B$347,0), MATCH("*5th*",'JamesM-SESSION'!$K$7:$T$7,0)),"")</f>
        <v>#N/A</v>
      </c>
      <c r="D229" s="132" t="e">
        <f>INDEX('JamesM-SESSION'!L$340:U$347, MATCH("*Squat*",'JamesM-SESSION'!$B$340:$B$347,0), MATCH("*5th*",'JamesM-SESSION'!K$7:T$7,0))</f>
        <v>#N/A</v>
      </c>
      <c r="E229" s="131" t="e">
        <f>IF($A$224='JamesM-SESSION'!$A$340,INDEX('JamesM-SESSION'!$K$340:$T$347, MATCH("*Deadlift*",'JamesM-SESSION'!$B$340:$B$347,0), MATCH("*5th*",'JamesM-SESSION'!$K$7:$T$7,0)),"")</f>
        <v>#N/A</v>
      </c>
      <c r="F229" s="131" t="e">
        <f>INDEX('JamesM-SESSION'!$L$340:$U$347, MATCH("*Deadlift*",'JamesM-SESSION'!$B$340:$B$347,0), MATCH("*5th*",'JamesM-SESSION'!$K$7:$T$7,0))</f>
        <v>#N/A</v>
      </c>
      <c r="G229" s="131">
        <f>IF($A$224='JamesM-SESSION'!$A$340,INDEX('JamesM-SESSION'!$K$340:$T$347, MATCH("*Bench Press*",'JamesM-SESSION'!$B$340:$B$347,0), MATCH("*5th*",'JamesM-SESSION'!$K$7:$T$7,0)),"")</f>
        <v>0</v>
      </c>
      <c r="H229" s="131">
        <f>INDEX('JamesM-SESSION'!$L$340:$U$347, MATCH("*Bench Press*",'JamesM-SESSION'!$B$340:$B$347,0), MATCH("*5th*",'JamesM-SESSION'!$K$7:$T$7,0))</f>
        <v>0</v>
      </c>
      <c r="I229" s="132" t="e">
        <f>IF($A$224='JamesM-SESSION'!$A$340,INDEX('JamesM-SESSION'!$K$340:$T$347, MATCH("*Military*",'JamesM-SESSION'!$B$340:$B$347,0), MATCH("*5th*",'JamesM-SESSION'!$K$7:$T$7,0)),"")</f>
        <v>#N/A</v>
      </c>
      <c r="J229" s="44" t="e">
        <f>INDEX('JamesM-SESSION'!$L$340:$U$347, MATCH("*Military*",'JamesM-SESSION'!$B$340:$B$347,0), MATCH("*5th*",'JamesM-SESSION'!$K$7:$T$7,0))</f>
        <v>#N/A</v>
      </c>
      <c r="K229" s="131" t="e">
        <f>IF($A$224='JamesM-SESSION'!$A$340,INDEX('JamesM-SESSION'!$K$340:$T$347, MATCH("*Clean *",'JamesM-SESSION'!$B$340:$B$347,0), MATCH("*5th*",'JamesM-SESSION'!$K$7:$T$7,0)),"")</f>
        <v>#N/A</v>
      </c>
      <c r="L229" s="44" t="e">
        <f>INDEX('JamesM-SESSION'!$L$340:$U$347, MATCH("*Clean *",'JamesM-SESSION'!$B$340:$B$347,0), MATCH("*5th*",'JamesM-SESSION'!$K$7:$T$7,0))</f>
        <v>#N/A</v>
      </c>
      <c r="M229" s="131" t="e">
        <f>IF($A$224='JamesM-SESSION'!$A$340,INDEX('JamesM-SESSION'!$K$340:$T$347, MATCH("*Lat Pulldown*",'JamesM-SESSION'!$B$340:$B$347,0), MATCH("*5th*",'JamesM-SESSION'!$K$7:$T$7,0)),"")</f>
        <v>#N/A</v>
      </c>
      <c r="N229" s="44" t="e">
        <f>INDEX('JamesM-SESSION'!$L$340:$U$347, MATCH("*Lat Pulldown*",'JamesM-SESSION'!$B$340:$B$347,0), MATCH("*5th*",'JamesM-SESSION'!$K$7:$T$7,0))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'JamesM-SESSION'!A349</f>
        <v>42436</v>
      </c>
      <c r="B230" s="116" t="s">
        <v>84</v>
      </c>
      <c r="C230" s="117">
        <f>MAX(C231:C235)</f>
        <v>60</v>
      </c>
      <c r="D230" s="116">
        <f t="array" ref="D230">MAX(IF(C231:C235=C230,D231:D235))</f>
        <v>15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>
        <f>MAX(M231:M235)</f>
        <v>50</v>
      </c>
      <c r="N230" s="117">
        <f t="array" ref="N230">MAX(IF(M231:M235=M230,N231:N235))</f>
        <v>12</v>
      </c>
      <c r="O230" s="152" t="e">
        <f>IF($A$230='JamesM-SESSION'!$A$349,INDEX('JamesM-SESSION'!$K$349:$T$356, MATCH("*1k Row*",'JamesM-SESSION'!$B$349:$B$356,0), MATCH("*1st*",'JamesM-SESSION'!$K$7:$T$7,0)),"")</f>
        <v>#N/A</v>
      </c>
      <c r="P230" s="152">
        <f>IF($A$230='JamesM-SESSION'!$A$349,INDEX('JamesM-SESSION'!$K$349:$T$356, MATCH("*HIIT*",'JamesM-SESSION'!$B$349:$B$356,0), MATCH("*1st*",'JamesM-SESSION'!$K$7:$T$7,0)),"")</f>
        <v>0</v>
      </c>
      <c r="Q230" s="119">
        <f>INDEX('JamesM-SESSION'!$L$212:$U$349, MATCH("*HIIT*",'JamesM-SESSION'!$B$212:$B$349,0), MATCH("*1st*",'JamesM-SESSION'!$K$7:$T$7,0))</f>
        <v>0</v>
      </c>
      <c r="R230" s="119">
        <f>'JamesM-SESSION'!U349</f>
        <v>0</v>
      </c>
      <c r="S230" s="116"/>
      <c r="T230" s="116"/>
      <c r="U230" s="120">
        <f>'JamesM-SESSION'!A548</f>
        <v>0</v>
      </c>
      <c r="V230" s="120">
        <f>'JamesM-SESSION'!A351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>
        <f>IF($A$230='JamesM-SESSION'!$A$349,INDEX('JamesM-SESSION'!$K$349:$T$356, MATCH("*Squat*",'JamesM-SESSION'!$B$349:$B$356,0), MATCH("*1st*",'JamesM-SESSION'!$K$7:$T$7,0)),"")</f>
        <v>60</v>
      </c>
      <c r="D231" s="132">
        <f>INDEX('JamesM-SESSION'!L$349:U$356, MATCH("*Squat*",'JamesM-SESSION'!$B$349:$B$356,0), MATCH("*1st*",'JamesM-SESSION'!K$7:T$7,0))</f>
        <v>15</v>
      </c>
      <c r="E231" s="131" t="e">
        <f>IF($A$230='JamesM-SESSION'!$A$349,INDEX('JamesM-SESSION'!$K$349:$T$356, MATCH("*Deadlift*",'JamesM-SESSION'!$B$349:$B$356,0), MATCH("*1st*",'JamesM-SESSION'!$K$7:$T$7,0)),"")</f>
        <v>#N/A</v>
      </c>
      <c r="F231" s="131" t="e">
        <f>INDEX('JamesM-SESSION'!$L$349:$U$356, MATCH("*Deadlift*",'JamesM-SESSION'!$B$349:$B$356,0), MATCH("*1st*",'JamesM-SESSION'!$K$7:$T$7,0))</f>
        <v>#N/A</v>
      </c>
      <c r="G231" s="131" t="e">
        <f>IF($A$230='JamesM-SESSION'!$A$349,INDEX('JamesM-SESSION'!$K$349:$T$356, MATCH("*Bench Press*",'JamesM-SESSION'!$B$349:$B$356,0), MATCH("*1st*",'JamesM-SESSION'!$K$7:$T$7,0)),"")</f>
        <v>#N/A</v>
      </c>
      <c r="H231" s="131" t="e">
        <f>INDEX('JamesM-SESSION'!$L$349:$U$356, MATCH("*Bench Press*",'JamesM-SESSION'!$B$349:$B$356,0), MATCH("*1st*",'JamesM-SESSION'!$K$7:$T$7,0))</f>
        <v>#N/A</v>
      </c>
      <c r="I231" s="132" t="e">
        <f>IF($A$230='JamesM-SESSION'!$A$349,INDEX('JamesM-SESSION'!$K$349:$T$356, MATCH("*Military*",'JamesM-SESSION'!$B$349:$B$356,0), MATCH("*1st*",'JamesM-SESSION'!$K$7:$T$7,0)),"")</f>
        <v>#N/A</v>
      </c>
      <c r="J231" s="48" t="e">
        <f>INDEX('JamesM-SESSION'!$L$349:$U$356, MATCH("*Military*",'JamesM-SESSION'!$B$349:$B$356,0), MATCH("*1st*",'JamesM-SESSION'!$K$7:$T$7,0))</f>
        <v>#N/A</v>
      </c>
      <c r="K231" s="131" t="e">
        <f>IF($A$230='JamesM-SESSION'!$A$349,INDEX('JamesM-SESSION'!$K$349:$T$356, MATCH("*Clean *",'JamesM-SESSION'!$B$349:$B$356,0), MATCH("*1st*",'JamesM-SESSION'!$K$7:$T$7,0)),"")</f>
        <v>#N/A</v>
      </c>
      <c r="L231" s="48" t="e">
        <f>INDEX('JamesM-SESSION'!$L$349:$U$356, MATCH("*Clean *",'JamesM-SESSION'!$B$349:$B$356,0), MATCH("*1st*",'JamesM-SESSION'!$K$7:$T$7,0))</f>
        <v>#N/A</v>
      </c>
      <c r="M231" s="131">
        <f>IF($A$230='JamesM-SESSION'!$A$349,INDEX('JamesM-SESSION'!$K$349:$T$356, MATCH("*Lat Pulldown*",'JamesM-SESSION'!$B$349:$B$356,0), MATCH("*1st*",'JamesM-SESSION'!$K$7:$T$7,0)),"")</f>
        <v>50</v>
      </c>
      <c r="N231" s="48">
        <f>INDEX('JamesM-SESSION'!$L$349:$U$356, MATCH("*Lat Pulldown*",'JamesM-SESSION'!$B$349:$B$356,0), MATCH("*1st*",'JamesM-SESSION'!$K$7:$T$7,0))</f>
        <v>12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>
        <f>IF($A$230='JamesM-SESSION'!$A$349,INDEX('JamesM-SESSION'!$K$349:$T$356, MATCH("*Squat*",'JamesM-SESSION'!$B$349:$B$356,0), MATCH("*2nd*",'JamesM-SESSION'!$K$7:$T$7,0)),"")</f>
        <v>60</v>
      </c>
      <c r="D232" s="132">
        <f>INDEX('JamesM-SESSION'!L$349:U$356, MATCH("*Squat*",'JamesM-SESSION'!$B$349:$B$356,0), MATCH("*2nd*",'JamesM-SESSION'!K$7:T$7,0))</f>
        <v>15</v>
      </c>
      <c r="E232" s="131" t="e">
        <f>IF($A$230='JamesM-SESSION'!$A$349,INDEX('JamesM-SESSION'!$K$349:$T$356, MATCH("*Deadlift*",'JamesM-SESSION'!$B$349:$B$356,0), MATCH("*2ND*",'JamesM-SESSION'!$K$7:$T$7,0)),"")</f>
        <v>#N/A</v>
      </c>
      <c r="F232" s="131" t="e">
        <f>INDEX('JamesM-SESSION'!$L$349:$U$356, MATCH("*Deadlift*",'JamesM-SESSION'!$B$349:$B$356,0), MATCH("*2nd*",'JamesM-SESSION'!$K$7:$T$7,0))</f>
        <v>#N/A</v>
      </c>
      <c r="G232" s="131" t="e">
        <f>IF($A$230='JamesM-SESSION'!$A$349,INDEX('JamesM-SESSION'!$K$349:$T$356, MATCH("*Bench Press*",'JamesM-SESSION'!$B$349:$B$356,0), MATCH("*2ND*",'JamesM-SESSION'!$K$7:$T$7,0)),"")</f>
        <v>#N/A</v>
      </c>
      <c r="H232" s="131" t="e">
        <f>INDEX('JamesM-SESSION'!$L$349:$U$356, MATCH("*Bench Press*",'JamesM-SESSION'!$B$349:$B$356,0), MATCH("*2nd*",'JamesM-SESSION'!$K$7:$T$7,0))</f>
        <v>#N/A</v>
      </c>
      <c r="I232" s="132" t="e">
        <f>IF($A$230='JamesM-SESSION'!$A$349,INDEX('JamesM-SESSION'!$K$349:$T$356, MATCH("*Military*",'JamesM-SESSION'!$B$349:$B$356,0), MATCH("*2ND*",'JamesM-SESSION'!$K$7:$T$7,0)),"")</f>
        <v>#N/A</v>
      </c>
      <c r="J232" s="44" t="e">
        <f>INDEX('JamesM-SESSION'!$L$349:$U$356, MATCH("*Military*",'JamesM-SESSION'!$B$349:$B$356,0), MATCH("*2nd*",'JamesM-SESSION'!$K$7:$T$7,0))</f>
        <v>#N/A</v>
      </c>
      <c r="K232" s="131" t="e">
        <f>IF($A$230='JamesM-SESSION'!$A$349,INDEX('JamesM-SESSION'!$K$349:$T$356, MATCH("*Clean *",'JamesM-SESSION'!$B$349:$B$356,0), MATCH("*2ND*",'JamesM-SESSION'!$K$7:$T$7,0)),"")</f>
        <v>#N/A</v>
      </c>
      <c r="L232" s="44" t="e">
        <f>INDEX('JamesM-SESSION'!$L$349:$U$356, MATCH("*Clean *",'JamesM-SESSION'!$B$349:$B$356,0), MATCH("*2nd*",'JamesM-SESSION'!$K$7:$T$7,0))</f>
        <v>#N/A</v>
      </c>
      <c r="M232" s="131">
        <f>IF($A$230='JamesM-SESSION'!$A$349,INDEX('JamesM-SESSION'!$K$349:$T$356, MATCH("*Lat Pulldown*",'JamesM-SESSION'!$B$349:$B$356,0), MATCH("*2ND*",'JamesM-SESSION'!$K$7:$T$7,0)),"")</f>
        <v>50</v>
      </c>
      <c r="N232" s="44">
        <f>INDEX('JamesM-SESSION'!$L$349:$U$356, MATCH("*Lat Pulldown*",'JamesM-SESSION'!$B$349:$B$356,0), MATCH("*2nd*",'JamesM-SESSION'!$K$7:$T$7,0))</f>
        <v>12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>
        <f>IF($A$230='JamesM-SESSION'!$A$349,INDEX('JamesM-SESSION'!$K$349:$T$356, MATCH("*Squat*",'JamesM-SESSION'!$B$349:$B$356,0), MATCH("*3rd*",'JamesM-SESSION'!$K$7:$T$7,0)),"")</f>
        <v>60</v>
      </c>
      <c r="D233" s="132">
        <f>INDEX('JamesM-SESSION'!L$349:U$356, MATCH("*Squat*",'JamesM-SESSION'!$B$349:$B$356,0), MATCH("*3rd*",'JamesM-SESSION'!K$7:T$7,0))</f>
        <v>15</v>
      </c>
      <c r="E233" s="131" t="e">
        <f>IF($A$230='JamesM-SESSION'!$A$349,INDEX('JamesM-SESSION'!$K$349:$T$356, MATCH("*Deadlift*",'JamesM-SESSION'!$B$349:$B$356,0), MATCH("*3rd*",'JamesM-SESSION'!$K$7:$T$7,0)),"")</f>
        <v>#N/A</v>
      </c>
      <c r="F233" s="131" t="e">
        <f>INDEX('JamesM-SESSION'!$L$349:$U$356, MATCH("*Deadlift*",'JamesM-SESSION'!$B$349:$B$356,0), MATCH("*3rd*",'JamesM-SESSION'!$K$7:$T$7,0))</f>
        <v>#N/A</v>
      </c>
      <c r="G233" s="131" t="e">
        <f>IF($A$230='JamesM-SESSION'!$A$349,INDEX('JamesM-SESSION'!$K$349:$T$356, MATCH("*Bench Press*",'JamesM-SESSION'!$B$349:$B$356,0), MATCH("*3rd*",'JamesM-SESSION'!$K$7:$T$7,0)),"")</f>
        <v>#N/A</v>
      </c>
      <c r="H233" s="131" t="e">
        <f>INDEX('JamesM-SESSION'!$L$349:$U$356, MATCH("*Bench Press*",'JamesM-SESSION'!$B$349:$B$356,0), MATCH("*3rd*",'JamesM-SESSION'!$K$7:$T$7,0))</f>
        <v>#N/A</v>
      </c>
      <c r="I233" s="132" t="e">
        <f>IF($A$230='JamesM-SESSION'!$A$349,INDEX('JamesM-SESSION'!$K$349:$T$356, MATCH("*Military*",'JamesM-SESSION'!$B$349:$B$356,0), MATCH("*3rd*",'JamesM-SESSION'!$K$7:$T$7,0)),"")</f>
        <v>#N/A</v>
      </c>
      <c r="J233" s="44" t="e">
        <f>INDEX('JamesM-SESSION'!$L$349:$U$356, MATCH("*Military*",'JamesM-SESSION'!$B$349:$B$356,0), MATCH("*3rd*",'JamesM-SESSION'!$K$7:$T$7,0))</f>
        <v>#N/A</v>
      </c>
      <c r="K233" s="131" t="e">
        <f>IF($A$230='JamesM-SESSION'!$A$349,INDEX('JamesM-SESSION'!$K$349:$T$356, MATCH("*Clean *",'JamesM-SESSION'!$B$349:$B$356,0), MATCH("*3rd*",'JamesM-SESSION'!$K$7:$T$7,0)),"")</f>
        <v>#N/A</v>
      </c>
      <c r="L233" s="44" t="e">
        <f>INDEX('JamesM-SESSION'!$L$349:$U$356, MATCH("*Clean *",'JamesM-SESSION'!$B$349:$B$356,0), MATCH("*3rd*",'JamesM-SESSION'!$K$7:$T$7,0))</f>
        <v>#N/A</v>
      </c>
      <c r="M233" s="131">
        <f>IF($A$230='JamesM-SESSION'!$A$349,INDEX('JamesM-SESSION'!$K$349:$T$356, MATCH("*Lat Pulldown*",'JamesM-SESSION'!$B$349:$B$356,0), MATCH("*3rd*",'JamesM-SESSION'!$K$7:$T$7,0)),"")</f>
        <v>50</v>
      </c>
      <c r="N233" s="44">
        <f>INDEX('JamesM-SESSION'!$L$349:$U$356, MATCH("*Lat Pulldown*",'JamesM-SESSION'!$B$349:$B$356,0), MATCH("*3rd*",'JamesM-SESSION'!$K$7:$T$7,0))</f>
        <v>12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>
        <f>IF($A$230='JamesM-SESSION'!$A$349,INDEX('JamesM-SESSION'!$K$349:$T$356, MATCH("*Squat*",'JamesM-SESSION'!$B$349:$B$356,0), MATCH("*4th*",'JamesM-SESSION'!$K$7:$T$7,0)),"")</f>
        <v>60</v>
      </c>
      <c r="D234" s="132">
        <f>INDEX('JamesM-SESSION'!L$349:U$356, MATCH("*Squat*",'JamesM-SESSION'!$B$349:$B$356,0), MATCH("*4th*",'JamesM-SESSION'!K$7:T$7,0))</f>
        <v>15</v>
      </c>
      <c r="E234" s="131" t="e">
        <f>IF($A$230='JamesM-SESSION'!$A$349,INDEX('JamesM-SESSION'!$K$349:$T$356, MATCH("*Deadlift*",'JamesM-SESSION'!$B$349:$B$356,0), MATCH("*4th*",'JamesM-SESSION'!$K$7:$T$7,0)),"")</f>
        <v>#N/A</v>
      </c>
      <c r="F234" s="131" t="e">
        <f>INDEX('JamesM-SESSION'!$L$349:$U$356, MATCH("*Deadlift*",'JamesM-SESSION'!$B$349:$B$356,0), MATCH("*4th*",'JamesM-SESSION'!$K$7:$T$7,0))</f>
        <v>#N/A</v>
      </c>
      <c r="G234" s="131" t="e">
        <f>IF($A$230='JamesM-SESSION'!$A$349,INDEX('JamesM-SESSION'!$K$349:$T$356, MATCH("*Bench Press*",'JamesM-SESSION'!$B$349:$B$356,0), MATCH("*4th*",'JamesM-SESSION'!$K$7:$T$7,0)),"")</f>
        <v>#N/A</v>
      </c>
      <c r="H234" s="131" t="e">
        <f>INDEX('JamesM-SESSION'!$L$349:$U$356, MATCH("*Bench Press*",'JamesM-SESSION'!$B$349:$B$356,0), MATCH("*4th*",'JamesM-SESSION'!$K$7:$T$7,0))</f>
        <v>#N/A</v>
      </c>
      <c r="I234" s="132" t="e">
        <f>IF($A$230='JamesM-SESSION'!$A$349,INDEX('JamesM-SESSION'!$K$349:$T$356, MATCH("*Military*",'JamesM-SESSION'!$B$349:$B$356,0), MATCH("*4th*",'JamesM-SESSION'!$K$7:$T$7,0)),"")</f>
        <v>#N/A</v>
      </c>
      <c r="J234" s="44" t="e">
        <f>INDEX('JamesM-SESSION'!$L$349:$U$356, MATCH("*Military*",'JamesM-SESSION'!$B$349:$B$356,0), MATCH("*4th*",'JamesM-SESSION'!$K$7:$T$7,0))</f>
        <v>#N/A</v>
      </c>
      <c r="K234" s="131" t="e">
        <f>IF($A$230='JamesM-SESSION'!$A$349,INDEX('JamesM-SESSION'!$K$349:$T$356, MATCH("*Clean *",'JamesM-SESSION'!$B$349:$B$356,0), MATCH("*4th*",'JamesM-SESSION'!$K$7:$T$7,0)),"")</f>
        <v>#N/A</v>
      </c>
      <c r="L234" s="44" t="e">
        <f>INDEX('JamesM-SESSION'!$L$349:$U$356, MATCH("*Clean *",'JamesM-SESSION'!$B$349:$B$356,0), MATCH("*4th*",'JamesM-SESSION'!$K$7:$T$7,0))</f>
        <v>#N/A</v>
      </c>
      <c r="M234" s="131">
        <f>IF($A$230='JamesM-SESSION'!$A$349,INDEX('JamesM-SESSION'!$K$349:$T$356, MATCH("*Lat Pulldown*",'JamesM-SESSION'!$B$349:$B$356,0), MATCH("*4th*",'JamesM-SESSION'!$K$7:$T$7,0)),"")</f>
        <v>0</v>
      </c>
      <c r="N234" s="44">
        <f>INDEX('JamesM-SESSION'!$L$349:$U$356, MATCH("*Lat Pulldown*",'JamesM-SESSION'!$B$349:$B$356,0), MATCH("*4th*",'JamesM-SESSION'!$K$7:$T$7,0))</f>
        <v>0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>
        <f>IF($A$230='JamesM-SESSION'!$A$349,INDEX('JamesM-SESSION'!$K$349:$T$356, MATCH("*Squat*",'JamesM-SESSION'!$B$349:$B$356,0), MATCH("*5th*",'JamesM-SESSION'!$K$7:$T$7,0)),"")</f>
        <v>0</v>
      </c>
      <c r="D235" s="132">
        <f>INDEX('JamesM-SESSION'!L$349:U$356, MATCH("*Squat*",'JamesM-SESSION'!$B$349:$B$356,0), MATCH("*5th*",'JamesM-SESSION'!K$7:T$7,0))</f>
        <v>0</v>
      </c>
      <c r="E235" s="131" t="e">
        <f>IF($A$230='JamesM-SESSION'!$A$349,INDEX('JamesM-SESSION'!$K$349:$T$356, MATCH("*Deadlift*",'JamesM-SESSION'!$B$349:$B$356,0), MATCH("*5th*",'JamesM-SESSION'!$K$7:$T$7,0)),"")</f>
        <v>#N/A</v>
      </c>
      <c r="F235" s="131" t="e">
        <f>INDEX('JamesM-SESSION'!$L$349:$U$356, MATCH("*Deadlift*",'JamesM-SESSION'!$B$349:$B$356,0), MATCH("*5th*",'JamesM-SESSION'!$K$7:$T$7,0))</f>
        <v>#N/A</v>
      </c>
      <c r="G235" s="131" t="e">
        <f>IF($A$230='JamesM-SESSION'!$A$349,INDEX('JamesM-SESSION'!$K$349:$T$356, MATCH("*Bench Press*",'JamesM-SESSION'!$B$349:$B$356,0), MATCH("*5th*",'JamesM-SESSION'!$K$7:$T$7,0)),"")</f>
        <v>#N/A</v>
      </c>
      <c r="H235" s="131" t="e">
        <f>INDEX('JamesM-SESSION'!$L$349:$U$356, MATCH("*Bench Press*",'JamesM-SESSION'!$B$349:$B$356,0), MATCH("*5th*",'JamesM-SESSION'!$K$7:$T$7,0))</f>
        <v>#N/A</v>
      </c>
      <c r="I235" s="132" t="e">
        <f>IF($A$230='JamesM-SESSION'!$A$349,INDEX('JamesM-SESSION'!$K$349:$T$356, MATCH("*Military*",'JamesM-SESSION'!$B$349:$B$356,0), MATCH("*5th*",'JamesM-SESSION'!$K$7:$T$7,0)),"")</f>
        <v>#N/A</v>
      </c>
      <c r="J235" s="44" t="e">
        <f>INDEX('JamesM-SESSION'!$L$349:$U$356, MATCH("*Military*",'JamesM-SESSION'!$B$349:$B$356,0), MATCH("*5th*",'JamesM-SESSION'!$K$7:$T$7,0))</f>
        <v>#N/A</v>
      </c>
      <c r="K235" s="131" t="e">
        <f>IF($A$230='JamesM-SESSION'!$A$349,INDEX('JamesM-SESSION'!$K$349:$T$356, MATCH("*Clean *",'JamesM-SESSION'!$B$349:$B$356,0), MATCH("*5th*",'JamesM-SESSION'!$K$7:$T$7,0)),"")</f>
        <v>#N/A</v>
      </c>
      <c r="L235" s="44" t="e">
        <f>INDEX('JamesM-SESSION'!$L$349:$U$356, MATCH("*Clean *",'JamesM-SESSION'!$B$349:$B$356,0), MATCH("*5th*",'JamesM-SESSION'!$K$7:$T$7,0))</f>
        <v>#N/A</v>
      </c>
      <c r="M235" s="131">
        <f>IF($A$230='JamesM-SESSION'!$A$349,INDEX('JamesM-SESSION'!$K$349:$T$356, MATCH("*Lat Pulldown*",'JamesM-SESSION'!$B$349:$B$356,0), MATCH("*5th*",'JamesM-SESSION'!$K$7:$T$7,0)),"")</f>
        <v>0</v>
      </c>
      <c r="N235" s="44">
        <f>INDEX('JamesM-SESSION'!$L$349:$U$356, MATCH("*Lat Pulldown*",'JamesM-SESSION'!$B$349:$B$356,0), MATCH("*5th*",'JamesM-SESSION'!$K$7:$T$7,0))</f>
        <v>0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'JamesM-SESSION'!A358</f>
        <v>42437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 t="e">
        <f>MAX(I237:I241)</f>
        <v>#N/A</v>
      </c>
      <c r="J236" s="116" t="e">
        <f t="array" ref="J236">MAX(IF(I237:I241=I236,J237:J241))</f>
        <v>#N/A</v>
      </c>
      <c r="K236" s="116" t="e">
        <f>MAX(K237:K241)</f>
        <v>#N/A</v>
      </c>
      <c r="L236" s="116" t="e">
        <f t="array" ref="L236">MAX(IF(K237:K241=K236,L237:L241))</f>
        <v>#N/A</v>
      </c>
      <c r="M236" s="116" t="e">
        <f>MAX(M237:M241)</f>
        <v>#N/A</v>
      </c>
      <c r="N236" s="117" t="e">
        <f t="array" ref="N236">MAX(IF(M237:M241=M236,N237:N241))</f>
        <v>#N/A</v>
      </c>
      <c r="O236" s="152" t="e">
        <f>IF($A$236='JamesM-SESSION'!$A$358,INDEX('JamesM-SESSION'!$K$358:$T$365, MATCH("*1k Row*",'JamesM-SESSION'!$B$358:$B$365,0), MATCH("*1st*",'JamesM-SESSION'!$K$7:$T$7,0)),"")</f>
        <v>#N/A</v>
      </c>
      <c r="P236" s="152">
        <f>IF($A$236='JamesM-SESSION'!$A$358,INDEX('JamesM-SESSION'!$K$358:$T$365, MATCH("*HIIT*",'JamesM-SESSION'!$B$358:$B$365,0), MATCH("*1st*",'JamesM-SESSION'!$K$7:$T$7,0)),"")</f>
        <v>3.472222222222222E-3</v>
      </c>
      <c r="Q236" s="119" t="str">
        <f>INDEX('JamesM-SESSION'!$L$358:$U$365, MATCH("*HIIT*",'JamesM-SESSION'!$B$358:$B$365,0), MATCH("*1st*",'JamesM-SESSION'!$K$7:$T$7,0))</f>
        <v>45/15</v>
      </c>
      <c r="R236" s="119">
        <f>'JamesM-SESSION'!U358</f>
        <v>0</v>
      </c>
      <c r="S236" s="116"/>
      <c r="T236" s="116"/>
      <c r="U236" s="120">
        <f>'JamesM-SESSION'!A359</f>
        <v>0</v>
      </c>
      <c r="V236" s="120">
        <f>'JamesM-SESSION'!A360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IF($A$236='JamesM-SESSION'!$A$358,INDEX('JamesM-SESSION'!$K$358:$T$365, MATCH("*Squat*",'JamesM-SESSION'!$B$358:$B$365,0), MATCH("*1st*",'JamesM-SESSION'!$K$7:$T$7,0)),"")</f>
        <v>#N/A</v>
      </c>
      <c r="D237" s="132" t="e">
        <f>INDEX('JamesM-SESSION'!L$358:U$365, MATCH("*Squat*",'JamesM-SESSION'!$B$358:$B$365,0), MATCH("*1st*",'JamesM-SESSION'!K$7:T$7,0))</f>
        <v>#N/A</v>
      </c>
      <c r="E237" s="131" t="e">
        <f>IF($A$236='JamesM-SESSION'!$A$358,INDEX('JamesM-SESSION'!$K$358:$T$365, MATCH("*Deadlift*",'JamesM-SESSION'!$B$358:$B$365,0), MATCH("*1st*",'JamesM-SESSION'!$K$7:$T$7,0)),"")</f>
        <v>#N/A</v>
      </c>
      <c r="F237" s="131" t="e">
        <f>INDEX('JamesM-SESSION'!$L$358:$U$365, MATCH("*Deadlift*",'JamesM-SESSION'!$B$358:$B$365,0), MATCH("*1st*",'JamesM-SESSION'!$K$7:$T$7,0))</f>
        <v>#N/A</v>
      </c>
      <c r="G237" s="131" t="e">
        <f>IF($A$236='JamesM-SESSION'!$A$358,INDEX('JamesM-SESSION'!$K$358:$T$365, MATCH("*Bench Press*",'JamesM-SESSION'!$B$358:$B$365,0), MATCH("*1st*",'JamesM-SESSION'!$K$7:$T$7,0)),"")</f>
        <v>#N/A</v>
      </c>
      <c r="H237" s="131" t="e">
        <f>INDEX('JamesM-SESSION'!$L$358:$U$365, MATCH("*Bench Press*",'JamesM-SESSION'!$B$358:$B$365,0), MATCH("*1st*",'JamesM-SESSION'!$K$7:$T$7,0))</f>
        <v>#N/A</v>
      </c>
      <c r="I237" s="132" t="e">
        <f>IF($A$236='JamesM-SESSION'!$A$358,INDEX('JamesM-SESSION'!$K$358:$T$365, MATCH("*Military*",'JamesM-SESSION'!$B$358:$B$365,0), MATCH("*1st*",'JamesM-SESSION'!$K$7:$T$7,0)),"")</f>
        <v>#N/A</v>
      </c>
      <c r="J237" s="48" t="e">
        <f>INDEX('JamesM-SESSION'!$L$358:$U$365, MATCH("*Military*",'JamesM-SESSION'!$B$358:$B$365,0), MATCH("*1st*",'JamesM-SESSION'!$K$7:$T$7,0))</f>
        <v>#N/A</v>
      </c>
      <c r="K237" s="131" t="e">
        <f>IF($A$236='JamesM-SESSION'!$A$358,INDEX('JamesM-SESSION'!$K$358:$T$365, MATCH("*Clean *",'JamesM-SESSION'!$B$358:$B$365,0), MATCH("*1st*",'JamesM-SESSION'!$K$7:$T$7,0)),"")</f>
        <v>#N/A</v>
      </c>
      <c r="L237" s="48" t="e">
        <f>INDEX('JamesM-SESSION'!$L$358:$U$365, MATCH("*Clean *",'JamesM-SESSION'!$B$358:$B$365,0), MATCH("*1st*",'JamesM-SESSION'!$K$7:$T$7,0))</f>
        <v>#N/A</v>
      </c>
      <c r="M237" s="131" t="e">
        <f>IF($A$236='JamesM-SESSION'!$A$358,INDEX('JamesM-SESSION'!$K$358:$T$365, MATCH("*Lat Pulldown*",'JamesM-SESSION'!$B$358:$B$365,0), MATCH("*1st*",'JamesM-SESSION'!$K$7:$T$7,0)),"")</f>
        <v>#N/A</v>
      </c>
      <c r="N237" s="48" t="e">
        <f>INDEX('JamesM-SESSION'!$L$358:$U$365, MATCH("*Lat Pulldown*",'JamesM-SESSION'!$B$358:$B$365,0), MATCH("*1st*",'JamesM-SESSION'!$K$7:$T$7,0))</f>
        <v>#N/A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IF($A$236='JamesM-SESSION'!$A$358,INDEX('JamesM-SESSION'!$K$358:$T$365, MATCH("*Squat*",'JamesM-SESSION'!$B$358:$B$365,0), MATCH("*2nd*",'JamesM-SESSION'!$K$7:$T$7,0)),"")</f>
        <v>#N/A</v>
      </c>
      <c r="D238" s="132" t="e">
        <f>INDEX('JamesM-SESSION'!L$358:U$365, MATCH("*Squat*",'JamesM-SESSION'!$B$358:$B$365,0), MATCH("*2nd*",'JamesM-SESSION'!K$7:T$7,0))</f>
        <v>#N/A</v>
      </c>
      <c r="E238" s="131" t="e">
        <f>IF($A$236='JamesM-SESSION'!$A$358,INDEX('JamesM-SESSION'!$K$358:$T$365, MATCH("*Deadlift*",'JamesM-SESSION'!$B$358:$B$365,0), MATCH("*2ND*",'JamesM-SESSION'!$K$7:$T$7,0)),"")</f>
        <v>#N/A</v>
      </c>
      <c r="F238" s="131" t="e">
        <f>INDEX('JamesM-SESSION'!$L$358:$U$365, MATCH("*Deadlift*",'JamesM-SESSION'!$B$358:$B$365,0), MATCH("*2nd*",'JamesM-SESSION'!$K$7:$T$7,0))</f>
        <v>#N/A</v>
      </c>
      <c r="G238" s="131" t="e">
        <f>IF($A$236='JamesM-SESSION'!$A$358,INDEX('JamesM-SESSION'!$K$358:$T$365, MATCH("*Bench Press*",'JamesM-SESSION'!$B$358:$B$365,0), MATCH("*2ND*",'JamesM-SESSION'!$K$7:$T$7,0)),"")</f>
        <v>#N/A</v>
      </c>
      <c r="H238" s="131" t="e">
        <f>INDEX('JamesM-SESSION'!$L$358:$U$365, MATCH("*Bench Press*",'JamesM-SESSION'!$B$358:$B$365,0), MATCH("*2nd*",'JamesM-SESSION'!$K$7:$T$7,0))</f>
        <v>#N/A</v>
      </c>
      <c r="I238" s="132" t="e">
        <f>IF($A$236='JamesM-SESSION'!$A$358,INDEX('JamesM-SESSION'!$K$358:$T$365, MATCH("*Military*",'JamesM-SESSION'!$B$358:$B$365,0), MATCH("*2ND*",'JamesM-SESSION'!$K$7:$T$7,0)),"")</f>
        <v>#N/A</v>
      </c>
      <c r="J238" s="44" t="e">
        <f>INDEX('JamesM-SESSION'!$L$358:$U$365, MATCH("*Military*",'JamesM-SESSION'!$B$358:$B$365,0), MATCH("*2nd*",'JamesM-SESSION'!$K$7:$T$7,0))</f>
        <v>#N/A</v>
      </c>
      <c r="K238" s="131" t="e">
        <f>IF($A$236='JamesM-SESSION'!$A$358,INDEX('JamesM-SESSION'!$K$358:$T$365, MATCH("*Clean *",'JamesM-SESSION'!$B$358:$B$365,0), MATCH("*2ND*",'JamesM-SESSION'!$K$7:$T$7,0)),"")</f>
        <v>#N/A</v>
      </c>
      <c r="L238" s="44" t="e">
        <f>INDEX('JamesM-SESSION'!$L$358:$U$365, MATCH("*Clean *",'JamesM-SESSION'!$B$358:$B$365,0), MATCH("*2nd*",'JamesM-SESSION'!$K$7:$T$7,0))</f>
        <v>#N/A</v>
      </c>
      <c r="M238" s="131" t="e">
        <f>IF($A$236='JamesM-SESSION'!$A$358,INDEX('JamesM-SESSION'!$K$358:$T$365, MATCH("*Lat Pulldown*",'JamesM-SESSION'!$B$358:$B$365,0), MATCH("*2ND*",'JamesM-SESSION'!$K$7:$T$7,0)),"")</f>
        <v>#N/A</v>
      </c>
      <c r="N238" s="44" t="e">
        <f>INDEX('JamesM-SESSION'!$L$358:$U$365, MATCH("*Lat Pulldown*",'JamesM-SESSION'!$B$358:$B$365,0), MATCH("*2nd*",'JamesM-SESSION'!$K$7:$T$7,0))</f>
        <v>#N/A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IF($A$236='JamesM-SESSION'!$A$358,INDEX('JamesM-SESSION'!$K$358:$T$365, MATCH("*Squat*",'JamesM-SESSION'!$B$358:$B$365,0), MATCH("*3rd*",'JamesM-SESSION'!$K$7:$T$7,0)),"")</f>
        <v>#N/A</v>
      </c>
      <c r="D239" s="132" t="e">
        <f>INDEX('JamesM-SESSION'!L$358:U$365, MATCH("*Squat*",'JamesM-SESSION'!$B$358:$B$365,0), MATCH("*3rd*",'JamesM-SESSION'!K$7:T$7,0))</f>
        <v>#N/A</v>
      </c>
      <c r="E239" s="131" t="e">
        <f>IF($A$236='JamesM-SESSION'!$A$358,INDEX('JamesM-SESSION'!$K$358:$T$365, MATCH("*Deadlift*",'JamesM-SESSION'!$B$358:$B$365,0), MATCH("*3rd*",'JamesM-SESSION'!$K$7:$T$7,0)),"")</f>
        <v>#N/A</v>
      </c>
      <c r="F239" s="131" t="e">
        <f>INDEX('JamesM-SESSION'!$L$358:$U$365, MATCH("*Deadlift*",'JamesM-SESSION'!$B$358:$B$365,0), MATCH("*3rd*",'JamesM-SESSION'!$K$7:$T$7,0))</f>
        <v>#N/A</v>
      </c>
      <c r="G239" s="131" t="e">
        <f>IF($A$236='JamesM-SESSION'!$A$358,INDEX('JamesM-SESSION'!$K$358:$T$365, MATCH("*Bench Press*",'JamesM-SESSION'!$B$358:$B$365,0), MATCH("*3rd*",'JamesM-SESSION'!$K$7:$T$7,0)),"")</f>
        <v>#N/A</v>
      </c>
      <c r="H239" s="131" t="e">
        <f>INDEX('JamesM-SESSION'!$L$358:$U$365, MATCH("*Bench Press*",'JamesM-SESSION'!$B$358:$B$365,0), MATCH("*3rd*",'JamesM-SESSION'!$K$7:$T$7,0))</f>
        <v>#N/A</v>
      </c>
      <c r="I239" s="132" t="e">
        <f>IF($A$236='JamesM-SESSION'!$A$358,INDEX('JamesM-SESSION'!$K$358:$T$365, MATCH("*Military*",'JamesM-SESSION'!$B$358:$B$365,0), MATCH("*3rd*",'JamesM-SESSION'!$K$7:$T$7,0)),"")</f>
        <v>#N/A</v>
      </c>
      <c r="J239" s="44" t="e">
        <f>INDEX('JamesM-SESSION'!$L$358:$U$365, MATCH("*Military*",'JamesM-SESSION'!$B$358:$B$365,0), MATCH("*3rd*",'JamesM-SESSION'!$K$7:$T$7,0))</f>
        <v>#N/A</v>
      </c>
      <c r="K239" s="131" t="e">
        <f>IF($A$236='JamesM-SESSION'!$A$358,INDEX('JamesM-SESSION'!$K$358:$T$365, MATCH("*Clean *",'JamesM-SESSION'!$B$358:$B$365,0), MATCH("*3rd*",'JamesM-SESSION'!$K$7:$T$7,0)),"")</f>
        <v>#N/A</v>
      </c>
      <c r="L239" s="44" t="e">
        <f>INDEX('JamesM-SESSION'!$L$358:$U$365, MATCH("*Clean *",'JamesM-SESSION'!$B$358:$B$365,0), MATCH("*3rd*",'JamesM-SESSION'!$K$7:$T$7,0))</f>
        <v>#N/A</v>
      </c>
      <c r="M239" s="131" t="e">
        <f>IF($A$236='JamesM-SESSION'!$A$358,INDEX('JamesM-SESSION'!$K$358:$T$365, MATCH("*Lat Pulldown*",'JamesM-SESSION'!$B$358:$B$365,0), MATCH("*3rd*",'JamesM-SESSION'!$K$7:$T$7,0)),"")</f>
        <v>#N/A</v>
      </c>
      <c r="N239" s="44" t="e">
        <f>INDEX('JamesM-SESSION'!$L$358:$U$365, MATCH("*Lat Pulldown*",'JamesM-SESSION'!$B$358:$B$365,0), MATCH("*3rd*",'JamesM-SESSION'!$K$7:$T$7,0))</f>
        <v>#N/A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IF($A$236='JamesM-SESSION'!$A$358,INDEX('JamesM-SESSION'!$K$358:$T$365, MATCH("*Squat*",'JamesM-SESSION'!$B$358:$B$365,0), MATCH("*4th*",'JamesM-SESSION'!$K$7:$T$7,0)),"")</f>
        <v>#N/A</v>
      </c>
      <c r="D240" s="132" t="e">
        <f>INDEX('JamesM-SESSION'!L$358:U$365, MATCH("*Squat*",'JamesM-SESSION'!$B$358:$B$365,0), MATCH("*4th*",'JamesM-SESSION'!K$7:T$7,0))</f>
        <v>#N/A</v>
      </c>
      <c r="E240" s="131" t="e">
        <f>IF($A$236='JamesM-SESSION'!$A$358,INDEX('JamesM-SESSION'!$K$358:$T$365, MATCH("*Deadlift*",'JamesM-SESSION'!$B$358:$B$365,0), MATCH("*4th*",'JamesM-SESSION'!$K$7:$T$7,0)),"")</f>
        <v>#N/A</v>
      </c>
      <c r="F240" s="131" t="e">
        <f>INDEX('JamesM-SESSION'!$L$358:$U$365, MATCH("*Deadlift*",'JamesM-SESSION'!$B$358:$B$365,0), MATCH("*4th*",'JamesM-SESSION'!$K$7:$T$7,0))</f>
        <v>#N/A</v>
      </c>
      <c r="G240" s="131" t="e">
        <f>IF($A$236='JamesM-SESSION'!$A$358,INDEX('JamesM-SESSION'!$K$358:$T$365, MATCH("*Bench Press*",'JamesM-SESSION'!$B$358:$B$365,0), MATCH("*4th*",'JamesM-SESSION'!$K$7:$T$7,0)),"")</f>
        <v>#N/A</v>
      </c>
      <c r="H240" s="131" t="e">
        <f>INDEX('JamesM-SESSION'!$L$358:$U$365, MATCH("*Bench Press*",'JamesM-SESSION'!$B$358:$B$365,0), MATCH("*4th*",'JamesM-SESSION'!$K$7:$T$7,0))</f>
        <v>#N/A</v>
      </c>
      <c r="I240" s="132" t="e">
        <f>IF($A$236='JamesM-SESSION'!$A$358,INDEX('JamesM-SESSION'!$K$358:$T$365, MATCH("*Military*",'JamesM-SESSION'!$B$358:$B$365,0), MATCH("*4th*",'JamesM-SESSION'!$K$7:$T$7,0)),"")</f>
        <v>#N/A</v>
      </c>
      <c r="J240" s="44" t="e">
        <f>INDEX('JamesM-SESSION'!$L$358:$U$365, MATCH("*Military*",'JamesM-SESSION'!$B$358:$B$365,0), MATCH("*4th*",'JamesM-SESSION'!$K$7:$T$7,0))</f>
        <v>#N/A</v>
      </c>
      <c r="K240" s="131" t="e">
        <f>IF($A$236='JamesM-SESSION'!$A$358,INDEX('JamesM-SESSION'!$K$358:$T$365, MATCH("*Clean *",'JamesM-SESSION'!$B$358:$B$365,0), MATCH("*4th*",'JamesM-SESSION'!$K$7:$T$7,0)),"")</f>
        <v>#N/A</v>
      </c>
      <c r="L240" s="44" t="e">
        <f>INDEX('JamesM-SESSION'!$L$358:$U$365, MATCH("*Clean *",'JamesM-SESSION'!$B$358:$B$365,0), MATCH("*4th*",'JamesM-SESSION'!$K$7:$T$7,0))</f>
        <v>#N/A</v>
      </c>
      <c r="M240" s="131" t="e">
        <f>IF($A$236='JamesM-SESSION'!$A$358,INDEX('JamesM-SESSION'!$K$358:$T$365, MATCH("*Lat Pulldown*",'JamesM-SESSION'!$B$358:$B$365,0), MATCH("*4th*",'JamesM-SESSION'!$K$7:$T$7,0)),"")</f>
        <v>#N/A</v>
      </c>
      <c r="N240" s="44" t="e">
        <f>INDEX('JamesM-SESSION'!$L$358:$U$365, MATCH("*Lat Pulldown*",'JamesM-SESSION'!$B$358:$B$365,0), MATCH("*4th*",'JamesM-SESSION'!$K$7:$T$7,0))</f>
        <v>#N/A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IF($A$236='JamesM-SESSION'!$A$358,INDEX('JamesM-SESSION'!$K$358:$T$365, MATCH("*Squat*",'JamesM-SESSION'!$B$358:$B$365,0), MATCH("*5th*",'JamesM-SESSION'!$K$7:$T$7,0)),"")</f>
        <v>#N/A</v>
      </c>
      <c r="D241" s="132" t="e">
        <f>INDEX('JamesM-SESSION'!L$358:U$365, MATCH("*Squat*",'JamesM-SESSION'!$B$358:$B$365,0), MATCH("*5th*",'JamesM-SESSION'!K$7:T$7,0))</f>
        <v>#N/A</v>
      </c>
      <c r="E241" s="131" t="e">
        <f>IF($A$236='JamesM-SESSION'!$A$358,INDEX('JamesM-SESSION'!$K$358:$T$365, MATCH("*Deadlift*",'JamesM-SESSION'!$B$358:$B$365,0), MATCH("*5th*",'JamesM-SESSION'!$K$7:$T$7,0)),"")</f>
        <v>#N/A</v>
      </c>
      <c r="F241" s="131" t="e">
        <f>INDEX('JamesM-SESSION'!$L$358:$U$365, MATCH("*Deadlift*",'JamesM-SESSION'!$B$358:$B$365,0), MATCH("*5th*",'JamesM-SESSION'!$K$7:$T$7,0))</f>
        <v>#N/A</v>
      </c>
      <c r="G241" s="131" t="e">
        <f>IF($A$236='JamesM-SESSION'!$A$358,INDEX('JamesM-SESSION'!$K$358:$T$365, MATCH("*Bench Press*",'JamesM-SESSION'!$B$358:$B$365,0), MATCH("*5th*",'JamesM-SESSION'!$K$7:$T$7,0)),"")</f>
        <v>#N/A</v>
      </c>
      <c r="H241" s="131" t="e">
        <f>INDEX('JamesM-SESSION'!$L$358:$U$365, MATCH("*Bench Press*",'JamesM-SESSION'!$B$358:$B$365,0), MATCH("*5th*",'JamesM-SESSION'!$K$7:$T$7,0))</f>
        <v>#N/A</v>
      </c>
      <c r="I241" s="132" t="e">
        <f>IF($A$236='JamesM-SESSION'!$A$358,INDEX('JamesM-SESSION'!$K$358:$T$365, MATCH("*Military*",'JamesM-SESSION'!$B$358:$B$365,0), MATCH("*5th*",'JamesM-SESSION'!$K$7:$T$7,0)),"")</f>
        <v>#N/A</v>
      </c>
      <c r="J241" s="44" t="e">
        <f>INDEX('JamesM-SESSION'!$L$358:$U$365, MATCH("*Military*",'JamesM-SESSION'!$B$358:$B$365,0), MATCH("*5th*",'JamesM-SESSION'!$K$7:$T$7,0))</f>
        <v>#N/A</v>
      </c>
      <c r="K241" s="131" t="e">
        <f>IF($A$236='JamesM-SESSION'!$A$358,INDEX('JamesM-SESSION'!$K$358:$T$365, MATCH("*Clean *",'JamesM-SESSION'!$B$358:$B$365,0), MATCH("*5th*",'JamesM-SESSION'!$K$7:$T$7,0)),"")</f>
        <v>#N/A</v>
      </c>
      <c r="L241" s="44" t="e">
        <f>INDEX('JamesM-SESSION'!$L$358:$U$365, MATCH("*Clean *",'JamesM-SESSION'!$B$358:$B$365,0), MATCH("*5th*",'JamesM-SESSION'!$K$7:$T$7,0))</f>
        <v>#N/A</v>
      </c>
      <c r="M241" s="131" t="e">
        <f>IF($A$236='JamesM-SESSION'!$A$358,INDEX('JamesM-SESSION'!$K$358:$T$365, MATCH("*Lat Pulldown*",'JamesM-SESSION'!$B$358:$B$365,0), MATCH("*5th*",'JamesM-SESSION'!$K$7:$T$7,0)),"")</f>
        <v>#N/A</v>
      </c>
      <c r="N241" s="44" t="e">
        <f>INDEX('JamesM-SESSION'!$L$358:$U$365, MATCH("*Lat Pulldown*",'JamesM-SESSION'!$B$358:$B$365,0), MATCH("*5th*",'JamesM-SESSION'!$K$7:$T$7,0))</f>
        <v>#N/A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'JamesM-SESSION'!A367</f>
        <v>42464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>
        <f>MAX(I243:I247)</f>
        <v>25</v>
      </c>
      <c r="J242" s="116">
        <f t="array" ref="J242">MAX(IF(I243:I247=I242,J243:J247))</f>
        <v>12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IF($A$242='JamesM-SESSION'!$A$367,INDEX('JamesM-SESSION'!$K$367:$T$374, MATCH("*1k Row*",'JamesM-SESSION'!$B$367:$B$374,0), MATCH("*1st*",'JamesM-SESSION'!$K$7:$T$7,0)),"")</f>
        <v>#N/A</v>
      </c>
      <c r="P242" s="152" t="e">
        <f>IF($A$242='JamesM-SESSION'!$A$367,INDEX('JamesM-SESSION'!$K$367:$T$374, MATCH("*HIIT*",'JamesM-SESSION'!$B$367:$B$374,0), MATCH("*1st*",'JamesM-SESSION'!$K$7:$T$7,0)),"")</f>
        <v>#N/A</v>
      </c>
      <c r="Q242" s="119">
        <f>INDEX('JamesM-SESSION'!$L$212:$U$367, MATCH("*HIIT*",'JamesM-SESSION'!$B$212:$B$367,0), MATCH("*1st*",'JamesM-SESSION'!$K$7:$T$7,0))</f>
        <v>0</v>
      </c>
      <c r="R242" s="119">
        <f>'JamesM-SESSION'!U367</f>
        <v>0</v>
      </c>
      <c r="S242" s="116"/>
      <c r="T242" s="116"/>
      <c r="U242" s="120">
        <f>'JamesM-SESSION'!A368</f>
        <v>0</v>
      </c>
      <c r="V242" s="120">
        <f>'JamesM-SESSION'!A369</f>
        <v>0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IF($A$242='JamesM-SESSION'!$A$367,INDEX('JamesM-SESSION'!$K$367:$T$374, MATCH("*Squat*",'JamesM-SESSION'!$B$367:$B$374,0), MATCH("*1st*",'JamesM-SESSION'!$K$7:$T$7,0)),"")</f>
        <v>#N/A</v>
      </c>
      <c r="D243" s="132" t="e">
        <f>INDEX('JamesM-SESSION'!L$367:U$374, MATCH("*Squat*",'JamesM-SESSION'!$B$367:$B$374,0), MATCH("*1st*",'JamesM-SESSION'!K$7:T$7,0))</f>
        <v>#N/A</v>
      </c>
      <c r="E243" s="131" t="e">
        <f>IF($A$242='JamesM-SESSION'!$A$367,INDEX('JamesM-SESSION'!$K$367:$T$374, MATCH("*Deadlift*",'JamesM-SESSION'!$B$367:$B$374,0), MATCH("*1st*",'JamesM-SESSION'!$K$7:$T$7,0)),"")</f>
        <v>#N/A</v>
      </c>
      <c r="F243" s="131" t="e">
        <f>INDEX('JamesM-SESSION'!$L$367:$U$374, MATCH("*Deadlift*",'JamesM-SESSION'!$B$367:$B$374,0), MATCH("*1st*",'JamesM-SESSION'!$K$7:$T$7,0))</f>
        <v>#N/A</v>
      </c>
      <c r="G243" s="131" t="e">
        <f>IF($A$242='JamesM-SESSION'!$A$367,INDEX('JamesM-SESSION'!$K$367:$T$374, MATCH("*Bench Press*",'JamesM-SESSION'!$B$367:$B$374,0), MATCH("*1st*",'JamesM-SESSION'!$K$7:$T$7,0)),"")</f>
        <v>#N/A</v>
      </c>
      <c r="H243" s="131" t="e">
        <f>INDEX('JamesM-SESSION'!$L$367:$U$374, MATCH("*Bench Press*",'JamesM-SESSION'!$B$367:$B$374,0), MATCH("*1st*",'JamesM-SESSION'!$K$7:$T$7,0))</f>
        <v>#N/A</v>
      </c>
      <c r="I243" s="132">
        <f>IF($A$242='JamesM-SESSION'!$A$367,INDEX('JamesM-SESSION'!$K$367:$T$374, MATCH("*Military*",'JamesM-SESSION'!$B$367:$B$374,0), MATCH("*1st*",'JamesM-SESSION'!$K$7:$T$7,0)),"")</f>
        <v>25</v>
      </c>
      <c r="J243" s="48">
        <f>INDEX('JamesM-SESSION'!$L$367:$U$374, MATCH("*Military*",'JamesM-SESSION'!$B$367:$B$374,0), MATCH("*1st*",'JamesM-SESSION'!$K$7:$T$7,0))</f>
        <v>12</v>
      </c>
      <c r="K243" s="131" t="e">
        <f>IF($A$242='JamesM-SESSION'!$A$367,INDEX('JamesM-SESSION'!$K$367:$T$374, MATCH("*Clean *",'JamesM-SESSION'!$B$367:$B$374,0), MATCH("*1st*",'JamesM-SESSION'!$K$7:$T$7,0)),"")</f>
        <v>#N/A</v>
      </c>
      <c r="L243" s="48" t="e">
        <f>INDEX('JamesM-SESSION'!$L$367:$U$374, MATCH("*Clean *",'JamesM-SESSION'!$B$367:$B$374,0), MATCH("*1st*",'JamesM-SESSION'!$K$7:$T$7,0))</f>
        <v>#N/A</v>
      </c>
      <c r="M243" s="131" t="e">
        <f>IF($A$242='JamesM-SESSION'!$A$367,INDEX('JamesM-SESSION'!$K$367:$T$374, MATCH("*Lat Pulldown*",'JamesM-SESSION'!$B$367:$B$374,0), MATCH("*1st*",'JamesM-SESSION'!$K$7:$T$7,0)),"")</f>
        <v>#N/A</v>
      </c>
      <c r="N243" s="48" t="e">
        <f>INDEX('JamesM-SESSION'!$L$367:$U$374, MATCH("*Lat Pulldown*",'JamesM-SESSION'!$B$367:$B$374,0), MATCH("*1st*",'JamesM-SESSION'!$K$7:$T$7,0))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IF($A$242='JamesM-SESSION'!$A$367,INDEX('JamesM-SESSION'!$K$367:$T$374, MATCH("*Squat*",'JamesM-SESSION'!$B$367:$B$374,0), MATCH("*2nd*",'JamesM-SESSION'!$K$7:$T$7,0)),"")</f>
        <v>#N/A</v>
      </c>
      <c r="D244" s="132" t="e">
        <f>INDEX('JamesM-SESSION'!L$367:U$374, MATCH("*Squat*",'JamesM-SESSION'!$B$367:$B$374,0), MATCH("*2nd*",'JamesM-SESSION'!K$7:T$7,0))</f>
        <v>#N/A</v>
      </c>
      <c r="E244" s="131" t="e">
        <f>IF($A$242='JamesM-SESSION'!$A$367,INDEX('JamesM-SESSION'!$K$367:$T$374, MATCH("*Deadlift*",'JamesM-SESSION'!$B$367:$B$374,0), MATCH("*2ND*",'JamesM-SESSION'!$K$7:$T$7,0)),"")</f>
        <v>#N/A</v>
      </c>
      <c r="F244" s="131" t="e">
        <f>INDEX('JamesM-SESSION'!$L$367:$U$374, MATCH("*Deadlift*",'JamesM-SESSION'!$B$367:$B$374,0), MATCH("*2nd*",'JamesM-SESSION'!$K$7:$T$7,0))</f>
        <v>#N/A</v>
      </c>
      <c r="G244" s="131" t="e">
        <f>IF($A$242='JamesM-SESSION'!$A$367,INDEX('JamesM-SESSION'!$K$367:$T$374, MATCH("*Bench Press*",'JamesM-SESSION'!$B$367:$B$374,0), MATCH("*2ND*",'JamesM-SESSION'!$K$7:$T$7,0)),"")</f>
        <v>#N/A</v>
      </c>
      <c r="H244" s="131" t="e">
        <f>INDEX('JamesM-SESSION'!$L$367:$U$374, MATCH("*Bench Press*",'JamesM-SESSION'!$B$367:$B$374,0), MATCH("*2nd*",'JamesM-SESSION'!$K$7:$T$7,0))</f>
        <v>#N/A</v>
      </c>
      <c r="I244" s="132">
        <f>IF($A$242='JamesM-SESSION'!$A$367,INDEX('JamesM-SESSION'!$K$367:$T$374, MATCH("*Military*",'JamesM-SESSION'!$B$367:$B$374,0), MATCH("*2ND*",'JamesM-SESSION'!$K$7:$T$7,0)),"")</f>
        <v>25</v>
      </c>
      <c r="J244" s="44">
        <f>INDEX('JamesM-SESSION'!$L$367:$U$374, MATCH("*Military*",'JamesM-SESSION'!$B$367:$B$374,0), MATCH("*2nd*",'JamesM-SESSION'!$K$7:$T$7,0))</f>
        <v>12</v>
      </c>
      <c r="K244" s="131" t="e">
        <f>IF($A$242='JamesM-SESSION'!$A$367,INDEX('JamesM-SESSION'!$K$367:$T$374, MATCH("*Clean *",'JamesM-SESSION'!$B$367:$B$374,0), MATCH("*2ND*",'JamesM-SESSION'!$K$7:$T$7,0)),"")</f>
        <v>#N/A</v>
      </c>
      <c r="L244" s="44" t="e">
        <f>INDEX('JamesM-SESSION'!$L$367:$U$374, MATCH("*Clean *",'JamesM-SESSION'!$B$367:$B$374,0), MATCH("*2nd*",'JamesM-SESSION'!$K$7:$T$7,0))</f>
        <v>#N/A</v>
      </c>
      <c r="M244" s="131" t="e">
        <f>IF($A$242='JamesM-SESSION'!$A$367,INDEX('JamesM-SESSION'!$K$367:$T$374, MATCH("*Lat Pulldown*",'JamesM-SESSION'!$B$367:$B$374,0), MATCH("*2ND*",'JamesM-SESSION'!$K$7:$T$7,0)),"")</f>
        <v>#N/A</v>
      </c>
      <c r="N244" s="44" t="e">
        <f>INDEX('JamesM-SESSION'!$L$367:$U$374, MATCH("*Lat Pulldown*",'JamesM-SESSION'!$B$367:$B$374,0), MATCH("*2nd*",'JamesM-SESSION'!$K$7:$T$7,0))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IF($A$242='JamesM-SESSION'!$A$367,INDEX('JamesM-SESSION'!$K$367:$T$374, MATCH("*Squat*",'JamesM-SESSION'!$B$367:$B$374,0), MATCH("*3rd*",'JamesM-SESSION'!$K$7:$T$7,0)),"")</f>
        <v>#N/A</v>
      </c>
      <c r="D245" s="132" t="e">
        <f>INDEX('JamesM-SESSION'!L$367:U$374, MATCH("*Squat*",'JamesM-SESSION'!$B$367:$B$374,0), MATCH("*3rd*",'JamesM-SESSION'!K$7:T$7,0))</f>
        <v>#N/A</v>
      </c>
      <c r="E245" s="131" t="e">
        <f>IF($A$242='JamesM-SESSION'!$A$367,INDEX('JamesM-SESSION'!$K$367:$T$374, MATCH("*Deadlift*",'JamesM-SESSION'!$B$367:$B$374,0), MATCH("*3rd*",'JamesM-SESSION'!$K$7:$T$7,0)),"")</f>
        <v>#N/A</v>
      </c>
      <c r="F245" s="131" t="e">
        <f>INDEX('JamesM-SESSION'!$L$367:$U$374, MATCH("*Deadlift*",'JamesM-SESSION'!$B$367:$B$374,0), MATCH("*3rd*",'JamesM-SESSION'!$K$7:$T$7,0))</f>
        <v>#N/A</v>
      </c>
      <c r="G245" s="131" t="e">
        <f>IF($A$242='JamesM-SESSION'!$A$367,INDEX('JamesM-SESSION'!$K$367:$T$374, MATCH("*Bench Press*",'JamesM-SESSION'!$B$367:$B$374,0), MATCH("*3rd*",'JamesM-SESSION'!$K$7:$T$7,0)),"")</f>
        <v>#N/A</v>
      </c>
      <c r="H245" s="131" t="e">
        <f>INDEX('JamesM-SESSION'!$L$367:$U$374, MATCH("*Bench Press*",'JamesM-SESSION'!$B$367:$B$374,0), MATCH("*3rd*",'JamesM-SESSION'!$K$7:$T$7,0))</f>
        <v>#N/A</v>
      </c>
      <c r="I245" s="132">
        <f>IF($A$242='JamesM-SESSION'!$A$367,INDEX('JamesM-SESSION'!$K$367:$T$374, MATCH("*Military*",'JamesM-SESSION'!$B$367:$B$374,0), MATCH("*3rd*",'JamesM-SESSION'!$K$7:$T$7,0)),"")</f>
        <v>25</v>
      </c>
      <c r="J245" s="44">
        <f>INDEX('JamesM-SESSION'!$L$367:$U$374, MATCH("*Military*",'JamesM-SESSION'!$B$367:$B$374,0), MATCH("*3rd*",'JamesM-SESSION'!$K$7:$T$7,0))</f>
        <v>12</v>
      </c>
      <c r="K245" s="131" t="e">
        <f>IF($A$242='JamesM-SESSION'!$A$367,INDEX('JamesM-SESSION'!$K$367:$T$374, MATCH("*Clean *",'JamesM-SESSION'!$B$367:$B$374,0), MATCH("*3rd*",'JamesM-SESSION'!$K$7:$T$7,0)),"")</f>
        <v>#N/A</v>
      </c>
      <c r="L245" s="44" t="e">
        <f>INDEX('JamesM-SESSION'!$L$367:$U$374, MATCH("*Clean *",'JamesM-SESSION'!$B$367:$B$374,0), MATCH("*3rd*",'JamesM-SESSION'!$K$7:$T$7,0))</f>
        <v>#N/A</v>
      </c>
      <c r="M245" s="131" t="e">
        <f>IF($A$242='JamesM-SESSION'!$A$367,INDEX('JamesM-SESSION'!$K$367:$T$374, MATCH("*Lat Pulldown*",'JamesM-SESSION'!$B$367:$B$374,0), MATCH("*3rd*",'JamesM-SESSION'!$K$7:$T$7,0)),"")</f>
        <v>#N/A</v>
      </c>
      <c r="N245" s="44" t="e">
        <f>INDEX('JamesM-SESSION'!$L$367:$U$374, MATCH("*Lat Pulldown*",'JamesM-SESSION'!$B$367:$B$374,0), MATCH("*3rd*",'JamesM-SESSION'!$K$7:$T$7,0))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IF($A$242='JamesM-SESSION'!$A$367,INDEX('JamesM-SESSION'!$K$367:$T$374, MATCH("*Squat*",'JamesM-SESSION'!$B$367:$B$374,0), MATCH("*4th*",'JamesM-SESSION'!$K$7:$T$7,0)),"")</f>
        <v>#N/A</v>
      </c>
      <c r="D246" s="132" t="e">
        <f>INDEX('JamesM-SESSION'!L$367:U$374, MATCH("*Squat*",'JamesM-SESSION'!$B$367:$B$374,0), MATCH("*4th*",'JamesM-SESSION'!K$7:T$7,0))</f>
        <v>#N/A</v>
      </c>
      <c r="E246" s="131" t="e">
        <f>IF($A$242='JamesM-SESSION'!$A$367,INDEX('JamesM-SESSION'!$K$367:$T$374, MATCH("*Deadlift*",'JamesM-SESSION'!$B$367:$B$374,0), MATCH("*4th*",'JamesM-SESSION'!$K$7:$T$7,0)),"")</f>
        <v>#N/A</v>
      </c>
      <c r="F246" s="131" t="e">
        <f>INDEX('JamesM-SESSION'!$L$367:$U$374, MATCH("*Deadlift*",'JamesM-SESSION'!$B$367:$B$374,0), MATCH("*4th*",'JamesM-SESSION'!$K$7:$T$7,0))</f>
        <v>#N/A</v>
      </c>
      <c r="G246" s="131" t="e">
        <f>IF($A$242='JamesM-SESSION'!$A$367,INDEX('JamesM-SESSION'!$K$367:$T$374, MATCH("*Bench Press*",'JamesM-SESSION'!$B$367:$B$374,0), MATCH("*4th*",'JamesM-SESSION'!$K$7:$T$7,0)),"")</f>
        <v>#N/A</v>
      </c>
      <c r="H246" s="131" t="e">
        <f>INDEX('JamesM-SESSION'!$L$367:$U$374, MATCH("*Bench Press*",'JamesM-SESSION'!$B$367:$B$374,0), MATCH("*4th*",'JamesM-SESSION'!$K$7:$T$7,0))</f>
        <v>#N/A</v>
      </c>
      <c r="I246" s="132">
        <f>IF($A$242='JamesM-SESSION'!$A$367,INDEX('JamesM-SESSION'!$K$367:$T$374, MATCH("*Military*",'JamesM-SESSION'!$B$367:$B$374,0), MATCH("*4th*",'JamesM-SESSION'!$K$7:$T$7,0)),"")</f>
        <v>0</v>
      </c>
      <c r="J246" s="44">
        <f>INDEX('JamesM-SESSION'!$L$367:$U$374, MATCH("*Military*",'JamesM-SESSION'!$B$367:$B$374,0), MATCH("*4th*",'JamesM-SESSION'!$K$7:$T$7,0))</f>
        <v>0</v>
      </c>
      <c r="K246" s="131" t="e">
        <f>IF($A$242='JamesM-SESSION'!$A$367,INDEX('JamesM-SESSION'!$K$367:$T$374, MATCH("*Clean *",'JamesM-SESSION'!$B$367:$B$374,0), MATCH("*4th*",'JamesM-SESSION'!$K$7:$T$7,0)),"")</f>
        <v>#N/A</v>
      </c>
      <c r="L246" s="44" t="e">
        <f>INDEX('JamesM-SESSION'!$L$367:$U$374, MATCH("*Clean *",'JamesM-SESSION'!$B$367:$B$374,0), MATCH("*4th*",'JamesM-SESSION'!$K$7:$T$7,0))</f>
        <v>#N/A</v>
      </c>
      <c r="M246" s="131" t="e">
        <f>IF($A$242='JamesM-SESSION'!$A$367,INDEX('JamesM-SESSION'!$K$367:$T$374, MATCH("*Lat Pulldown*",'JamesM-SESSION'!$B$367:$B$374,0), MATCH("*4th*",'JamesM-SESSION'!$K$7:$T$7,0)),"")</f>
        <v>#N/A</v>
      </c>
      <c r="N246" s="44" t="e">
        <f>INDEX('JamesM-SESSION'!$L$367:$U$374, MATCH("*Lat Pulldown*",'JamesM-SESSION'!$B$367:$B$374,0), MATCH("*4th*",'JamesM-SESSION'!$K$7:$T$7,0))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IF($A$242='JamesM-SESSION'!$A$367,INDEX('JamesM-SESSION'!$K$367:$T$374, MATCH("*Squat*",'JamesM-SESSION'!$B$367:$B$374,0), MATCH("*5th*",'JamesM-SESSION'!$K$7:$T$7,0)),"")</f>
        <v>#N/A</v>
      </c>
      <c r="D247" s="132" t="e">
        <f>INDEX('JamesM-SESSION'!L$367:U$374, MATCH("*Squat*",'JamesM-SESSION'!$B$367:$B$374,0), MATCH("*5th*",'JamesM-SESSION'!K$7:T$7,0))</f>
        <v>#N/A</v>
      </c>
      <c r="E247" s="131" t="e">
        <f>IF($A$242='JamesM-SESSION'!$A$367,INDEX('JamesM-SESSION'!$K$367:$T$374, MATCH("*Deadlift*",'JamesM-SESSION'!$B$367:$B$374,0), MATCH("*5th*",'JamesM-SESSION'!$K$7:$T$7,0)),"")</f>
        <v>#N/A</v>
      </c>
      <c r="F247" s="131" t="e">
        <f>INDEX('JamesM-SESSION'!$L$367:$U$374, MATCH("*Deadlift*",'JamesM-SESSION'!$B$367:$B$374,0), MATCH("*5th*",'JamesM-SESSION'!$K$7:$T$7,0))</f>
        <v>#N/A</v>
      </c>
      <c r="G247" s="131" t="e">
        <f>IF($A$242='JamesM-SESSION'!$A$367,INDEX('JamesM-SESSION'!$K$367:$T$374, MATCH("*Bench Press*",'JamesM-SESSION'!$B$367:$B$374,0), MATCH("*5th*",'JamesM-SESSION'!$K$7:$T$7,0)),"")</f>
        <v>#N/A</v>
      </c>
      <c r="H247" s="131" t="e">
        <f>INDEX('JamesM-SESSION'!$L$367:$U$374, MATCH("*Bench Press*",'JamesM-SESSION'!$B$367:$B$374,0), MATCH("*5th*",'JamesM-SESSION'!$K$7:$T$7,0))</f>
        <v>#N/A</v>
      </c>
      <c r="I247" s="132">
        <f>IF($A$242='JamesM-SESSION'!$A$367,INDEX('JamesM-SESSION'!$K$367:$T$374, MATCH("*Military*",'JamesM-SESSION'!$B$367:$B$374,0), MATCH("*5th*",'JamesM-SESSION'!$K$7:$T$7,0)),"")</f>
        <v>0</v>
      </c>
      <c r="J247" s="44">
        <f>INDEX('JamesM-SESSION'!$L$367:$U$374, MATCH("*Military*",'JamesM-SESSION'!$B$367:$B$374,0), MATCH("*5th*",'JamesM-SESSION'!$K$7:$T$7,0))</f>
        <v>0</v>
      </c>
      <c r="K247" s="131" t="e">
        <f>IF($A$242='JamesM-SESSION'!$A$367,INDEX('JamesM-SESSION'!$K$367:$T$374, MATCH("*Clean *",'JamesM-SESSION'!$B$367:$B$374,0), MATCH("*5th*",'JamesM-SESSION'!$K$7:$T$7,0)),"")</f>
        <v>#N/A</v>
      </c>
      <c r="L247" s="44" t="e">
        <f>INDEX('JamesM-SESSION'!$L$367:$U$374, MATCH("*Clean *",'JamesM-SESSION'!$B$367:$B$374,0), MATCH("*5th*",'JamesM-SESSION'!$K$7:$T$7,0))</f>
        <v>#N/A</v>
      </c>
      <c r="M247" s="131" t="e">
        <f>IF($A$242='JamesM-SESSION'!$A$367,INDEX('JamesM-SESSION'!$K$367:$T$374, MATCH("*Lat Pulldown*",'JamesM-SESSION'!$B$367:$B$374,0), MATCH("*5th*",'JamesM-SESSION'!$K$7:$T$7,0)),"")</f>
        <v>#N/A</v>
      </c>
      <c r="N247" s="44" t="e">
        <f>INDEX('JamesM-SESSION'!$L$367:$U$374, MATCH("*Lat Pulldown*",'JamesM-SESSION'!$B$367:$B$374,0), MATCH("*5th*",'JamesM-SESSION'!$K$7:$T$7,0))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'JamesM-SESSION'!A376</f>
        <v>42472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>
        <f>MAX(G249:G253)</f>
        <v>40</v>
      </c>
      <c r="H248" s="116">
        <f t="array" ref="H248">MAX(IF(G249:G253=G248,H249:H253))</f>
        <v>10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IF($A$248='JamesM-SESSION'!$A$376,INDEX('JamesM-SESSION'!$K$376:$T$383, MATCH("*1k Row*",'JamesM-SESSION'!$B$376:$B$383,0), MATCH("*1st*",'JamesM-SESSION'!$K$7:$T$7,0)),"")</f>
        <v>#N/A</v>
      </c>
      <c r="P248" s="152" t="e">
        <f>IF($A$248='JamesM-SESSION'!$A$376,INDEX('JamesM-SESSION'!$K$376:$T$383, MATCH("*HIIT*",'JamesM-SESSION'!$B$376:$B$383,0), MATCH("*1st*",'JamesM-SESSION'!$K$7:$T$7,0)),"")</f>
        <v>#N/A</v>
      </c>
      <c r="Q248" s="119" t="e">
        <f>INDEX('JamesM-SESSION'!$L$376:$U$383, MATCH("*HIIT*",'JamesM-SESSION'!$B$376:$B$383,0), MATCH("*1st*",'JamesM-SESSION'!$K$7:$T$7,0))</f>
        <v>#N/A</v>
      </c>
      <c r="R248" s="119">
        <f>'JamesM-SESSION'!U376</f>
        <v>0</v>
      </c>
      <c r="S248" s="116"/>
      <c r="T248" s="116"/>
      <c r="U248" s="120">
        <f>'JamesM-SESSION'!A377</f>
        <v>79.099999999999994</v>
      </c>
      <c r="V248" s="120">
        <f>'JamesM-SESSION'!A378</f>
        <v>0</v>
      </c>
      <c r="W248" s="116">
        <v>31</v>
      </c>
      <c r="X248" s="116">
        <v>101</v>
      </c>
      <c r="Y248" s="116">
        <v>90</v>
      </c>
      <c r="Z248" s="116">
        <v>90</v>
      </c>
      <c r="AA248" s="116">
        <v>54</v>
      </c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IF($A$248='JamesM-SESSION'!$A$376,INDEX('JamesM-SESSION'!$K$376:$T$383, MATCH("*Squat*",'JamesM-SESSION'!$B$376:$B$383,0), MATCH("*1st*",'JamesM-SESSION'!$K$7:$T$7,0)),"")</f>
        <v>#N/A</v>
      </c>
      <c r="D249" s="132" t="e">
        <f>INDEX('JamesM-SESSION'!L$376:U$383, MATCH("*Squat*",'JamesM-SESSION'!$B$376:$B$383,0), MATCH("*1st*",'JamesM-SESSION'!K$7:T$7,0))</f>
        <v>#N/A</v>
      </c>
      <c r="E249" s="131" t="e">
        <f>IF($A$248='JamesM-SESSION'!$A$376,INDEX('JamesM-SESSION'!$K$376:$T$383, MATCH("*Deadlift*",'JamesM-SESSION'!$B$376:$B$383,0), MATCH("*1st*",'JamesM-SESSION'!$K$7:$T$7,0)),"")</f>
        <v>#N/A</v>
      </c>
      <c r="F249" s="131" t="e">
        <f>INDEX('JamesM-SESSION'!$L$376:$U$383, MATCH("*Deadlift*",'JamesM-SESSION'!$B$376:$B$383,0), MATCH("*1st*",'JamesM-SESSION'!$K$7:$T$7,0))</f>
        <v>#N/A</v>
      </c>
      <c r="G249" s="131">
        <f>IF($A$248='JamesM-SESSION'!$A$376,INDEX('JamesM-SESSION'!$K$376:$T$383, MATCH("*Bench Press*",'JamesM-SESSION'!$B$376:$B$383,0), MATCH("*1st*",'JamesM-SESSION'!$K$7:$T$7,0)),"")</f>
        <v>40</v>
      </c>
      <c r="H249" s="131">
        <f>INDEX('JamesM-SESSION'!$L$376:$U$383, MATCH("*Bench Press*",'JamesM-SESSION'!$B$376:$B$383,0), MATCH("*1st*",'JamesM-SESSION'!$K$7:$T$7,0))</f>
        <v>8</v>
      </c>
      <c r="I249" s="132" t="e">
        <f>IF($A$248='JamesM-SESSION'!$A$376,INDEX('JamesM-SESSION'!$K$376:$T$383, MATCH("*Military*",'JamesM-SESSION'!$B$376:$B$383,0), MATCH("*1st*",'JamesM-SESSION'!$K$7:$T$7,0)),"")</f>
        <v>#N/A</v>
      </c>
      <c r="J249" s="48" t="e">
        <f>INDEX('JamesM-SESSION'!$L$376:$U$383, MATCH("*Military*",'JamesM-SESSION'!$B$376:$B$383,0), MATCH("*1st*",'JamesM-SESSION'!$K$7:$T$7,0))</f>
        <v>#N/A</v>
      </c>
      <c r="K249" s="131" t="e">
        <f>IF($A$248='JamesM-SESSION'!$A$376,INDEX('JamesM-SESSION'!$K$376:$T$383, MATCH("*Clean *",'JamesM-SESSION'!$B$376:$B$383,0), MATCH("*1st*",'JamesM-SESSION'!$K$7:$T$7,0)),"")</f>
        <v>#N/A</v>
      </c>
      <c r="L249" s="48" t="e">
        <f>INDEX('JamesM-SESSION'!$L$376:$U$383, MATCH("*Clean *",'JamesM-SESSION'!$B$376:$B$383,0), MATCH("*1st*",'JamesM-SESSION'!$K$7:$T$7,0))</f>
        <v>#N/A</v>
      </c>
      <c r="M249" s="131" t="e">
        <f>IF($A$248='JamesM-SESSION'!$A$376,INDEX('JamesM-SESSION'!$K$376:$T$383, MATCH("*Lat Pulldown*",'JamesM-SESSION'!$B$376:$B$383,0), MATCH("*1st*",'JamesM-SESSION'!$K$7:$T$7,0)),"")</f>
        <v>#N/A</v>
      </c>
      <c r="N249" s="48" t="e">
        <f>INDEX('JamesM-SESSION'!$L$376:$U$383, MATCH("*Lat Pulldown*",'JamesM-SESSION'!$B$376:$B$383,0), MATCH("*1st*",'JamesM-SESSION'!$K$7:$T$7,0))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IF($A$248='JamesM-SESSION'!$A$376,INDEX('JamesM-SESSION'!$K$376:$T$383, MATCH("*Squat*",'JamesM-SESSION'!$B$376:$B$383,0), MATCH("*2nd*",'JamesM-SESSION'!$K$7:$T$7,0)),"")</f>
        <v>#N/A</v>
      </c>
      <c r="D250" s="132" t="e">
        <f>INDEX('JamesM-SESSION'!L$376:U$383, MATCH("*Squat*",'JamesM-SESSION'!$B$376:$B$383,0), MATCH("*2nd*",'JamesM-SESSION'!K$7:T$7,0))</f>
        <v>#N/A</v>
      </c>
      <c r="E250" s="131" t="e">
        <f>IF($A$248='JamesM-SESSION'!$A$376,INDEX('JamesM-SESSION'!$K$376:$T$383, MATCH("*Deadlift*",'JamesM-SESSION'!$B$376:$B$383,0), MATCH("*2ND*",'JamesM-SESSION'!$K$7:$T$7,0)),"")</f>
        <v>#N/A</v>
      </c>
      <c r="F250" s="131" t="e">
        <f>INDEX('JamesM-SESSION'!$L$376:$U$383, MATCH("*Deadlift*",'JamesM-SESSION'!$B$376:$B$383,0), MATCH("*2nd*",'JamesM-SESSION'!$K$7:$T$7,0))</f>
        <v>#N/A</v>
      </c>
      <c r="G250" s="131">
        <f>IF($A$248='JamesM-SESSION'!$A$376,INDEX('JamesM-SESSION'!$K$376:$T$383, MATCH("*Bench Press*",'JamesM-SESSION'!$B$376:$B$383,0), MATCH("*2ND*",'JamesM-SESSION'!$K$7:$T$7,0)),"")</f>
        <v>40</v>
      </c>
      <c r="H250" s="131">
        <f>INDEX('JamesM-SESSION'!$L$376:$U$383, MATCH("*Bench Press*",'JamesM-SESSION'!$B$376:$B$383,0), MATCH("*2nd*",'JamesM-SESSION'!$K$7:$T$7,0))</f>
        <v>10</v>
      </c>
      <c r="I250" s="132" t="e">
        <f>IF($A$248='JamesM-SESSION'!$A$376,INDEX('JamesM-SESSION'!$K$376:$T$383, MATCH("*Military*",'JamesM-SESSION'!$B$376:$B$383,0), MATCH("*2ND*",'JamesM-SESSION'!$K$7:$T$7,0)),"")</f>
        <v>#N/A</v>
      </c>
      <c r="J250" s="44" t="e">
        <f>INDEX('JamesM-SESSION'!$L$376:$U$383, MATCH("*Military*",'JamesM-SESSION'!$B$376:$B$383,0), MATCH("*2nd*",'JamesM-SESSION'!$K$7:$T$7,0))</f>
        <v>#N/A</v>
      </c>
      <c r="K250" s="131" t="e">
        <f>IF($A$248='JamesM-SESSION'!$A$376,INDEX('JamesM-SESSION'!$K$376:$T$383, MATCH("*Clean *",'JamesM-SESSION'!$B$376:$B$383,0), MATCH("*2ND*",'JamesM-SESSION'!$K$7:$T$7,0)),"")</f>
        <v>#N/A</v>
      </c>
      <c r="L250" s="44" t="e">
        <f>INDEX('JamesM-SESSION'!$L$376:$U$383, MATCH("*Clean *",'JamesM-SESSION'!$B$376:$B$383,0), MATCH("*2nd*",'JamesM-SESSION'!$K$7:$T$7,0))</f>
        <v>#N/A</v>
      </c>
      <c r="M250" s="131" t="e">
        <f>IF($A$248='JamesM-SESSION'!$A$376,INDEX('JamesM-SESSION'!$K$376:$T$383, MATCH("*Lat Pulldown*",'JamesM-SESSION'!$B$376:$B$383,0), MATCH("*2ND*",'JamesM-SESSION'!$K$7:$T$7,0)),"")</f>
        <v>#N/A</v>
      </c>
      <c r="N250" s="44" t="e">
        <f>INDEX('JamesM-SESSION'!$L$376:$U$383, MATCH("*Lat Pulldown*",'JamesM-SESSION'!$B$376:$B$383,0), MATCH("*2nd*",'JamesM-SESSION'!$K$7:$T$7,0))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IF($A$248='JamesM-SESSION'!$A$376,INDEX('JamesM-SESSION'!$K$376:$T$383, MATCH("*Squat*",'JamesM-SESSION'!$B$376:$B$383,0), MATCH("*3rd*",'JamesM-SESSION'!$K$7:$T$7,0)),"")</f>
        <v>#N/A</v>
      </c>
      <c r="D251" s="132" t="e">
        <f>INDEX('JamesM-SESSION'!L$376:U$383, MATCH("*Squat*",'JamesM-SESSION'!$B$376:$B$383,0), MATCH("*3rd*",'JamesM-SESSION'!K$7:T$7,0))</f>
        <v>#N/A</v>
      </c>
      <c r="E251" s="131" t="e">
        <f>IF($A$248='JamesM-SESSION'!$A$376,INDEX('JamesM-SESSION'!$K$376:$T$383, MATCH("*Deadlift*",'JamesM-SESSION'!$B$376:$B$383,0), MATCH("*3rd*",'JamesM-SESSION'!$K$7:$T$7,0)),"")</f>
        <v>#N/A</v>
      </c>
      <c r="F251" s="131" t="e">
        <f>INDEX('JamesM-SESSION'!$L$376:$U$383, MATCH("*Deadlift*",'JamesM-SESSION'!$B$376:$B$383,0), MATCH("*3rd*",'JamesM-SESSION'!$K$7:$T$7,0))</f>
        <v>#N/A</v>
      </c>
      <c r="G251" s="131">
        <f>IF($A$248='JamesM-SESSION'!$A$376,INDEX('JamesM-SESSION'!$K$376:$T$383, MATCH("*Bench Press*",'JamesM-SESSION'!$B$376:$B$383,0), MATCH("*3rd*",'JamesM-SESSION'!$K$7:$T$7,0)),"")</f>
        <v>40</v>
      </c>
      <c r="H251" s="131">
        <f>INDEX('JamesM-SESSION'!$L$376:$U$383, MATCH("*Bench Press*",'JamesM-SESSION'!$B$376:$B$383,0), MATCH("*3rd*",'JamesM-SESSION'!$K$7:$T$7,0))</f>
        <v>8</v>
      </c>
      <c r="I251" s="132" t="e">
        <f>IF($A$248='JamesM-SESSION'!$A$376,INDEX('JamesM-SESSION'!$K$376:$T$383, MATCH("*Military*",'JamesM-SESSION'!$B$376:$B$383,0), MATCH("*3rd*",'JamesM-SESSION'!$K$7:$T$7,0)),"")</f>
        <v>#N/A</v>
      </c>
      <c r="J251" s="44" t="e">
        <f>INDEX('JamesM-SESSION'!$L$376:$U$383, MATCH("*Military*",'JamesM-SESSION'!$B$376:$B$383,0), MATCH("*3rd*",'JamesM-SESSION'!$K$7:$T$7,0))</f>
        <v>#N/A</v>
      </c>
      <c r="K251" s="131" t="e">
        <f>IF($A$248='JamesM-SESSION'!$A$376,INDEX('JamesM-SESSION'!$K$376:$T$383, MATCH("*Clean *",'JamesM-SESSION'!$B$376:$B$383,0), MATCH("*3rd*",'JamesM-SESSION'!$K$7:$T$7,0)),"")</f>
        <v>#N/A</v>
      </c>
      <c r="L251" s="44" t="e">
        <f>INDEX('JamesM-SESSION'!$L$376:$U$383, MATCH("*Clean *",'JamesM-SESSION'!$B$376:$B$383,0), MATCH("*3rd*",'JamesM-SESSION'!$K$7:$T$7,0))</f>
        <v>#N/A</v>
      </c>
      <c r="M251" s="131" t="e">
        <f>IF($A$248='JamesM-SESSION'!$A$376,INDEX('JamesM-SESSION'!$K$376:$T$383, MATCH("*Lat Pulldown*",'JamesM-SESSION'!$B$376:$B$383,0), MATCH("*3rd*",'JamesM-SESSION'!$K$7:$T$7,0)),"")</f>
        <v>#N/A</v>
      </c>
      <c r="N251" s="44" t="e">
        <f>INDEX('JamesM-SESSION'!$L$376:$U$383, MATCH("*Lat Pulldown*",'JamesM-SESSION'!$B$376:$B$383,0), MATCH("*3rd*",'JamesM-SESSION'!$K$7:$T$7,0))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IF($A$248='JamesM-SESSION'!$A$376,INDEX('JamesM-SESSION'!$K$376:$T$383, MATCH("*Squat*",'JamesM-SESSION'!$B$376:$B$383,0), MATCH("*4th*",'JamesM-SESSION'!$K$7:$T$7,0)),"")</f>
        <v>#N/A</v>
      </c>
      <c r="D252" s="132" t="e">
        <f>INDEX('JamesM-SESSION'!L$376:U$383, MATCH("*Squat*",'JamesM-SESSION'!$B$376:$B$383,0), MATCH("*4th*",'JamesM-SESSION'!K$7:T$7,0))</f>
        <v>#N/A</v>
      </c>
      <c r="E252" s="131" t="e">
        <f>IF($A$248='JamesM-SESSION'!$A$376,INDEX('JamesM-SESSION'!$K$376:$T$383, MATCH("*Deadlift*",'JamesM-SESSION'!$B$376:$B$383,0), MATCH("*4th*",'JamesM-SESSION'!$K$7:$T$7,0)),"")</f>
        <v>#N/A</v>
      </c>
      <c r="F252" s="131" t="e">
        <f>INDEX('JamesM-SESSION'!$L$376:$U$383, MATCH("*Deadlift*",'JamesM-SESSION'!$B$376:$B$383,0), MATCH("*4th*",'JamesM-SESSION'!$K$7:$T$7,0))</f>
        <v>#N/A</v>
      </c>
      <c r="G252" s="131">
        <f>IF($A$248='JamesM-SESSION'!$A$376,INDEX('JamesM-SESSION'!$K$376:$T$383, MATCH("*Bench Press*",'JamesM-SESSION'!$B$376:$B$383,0), MATCH("*4th*",'JamesM-SESSION'!$K$7:$T$7,0)),"")</f>
        <v>40</v>
      </c>
      <c r="H252" s="131">
        <f>INDEX('JamesM-SESSION'!$L$376:$U$383, MATCH("*Bench Press*",'JamesM-SESSION'!$B$376:$B$383,0), MATCH("*4th*",'JamesM-SESSION'!$K$7:$T$7,0))</f>
        <v>5</v>
      </c>
      <c r="I252" s="132" t="e">
        <f>IF($A$248='JamesM-SESSION'!$A$376,INDEX('JamesM-SESSION'!$K$376:$T$383, MATCH("*Military*",'JamesM-SESSION'!$B$376:$B$383,0), MATCH("*4th*",'JamesM-SESSION'!$K$7:$T$7,0)),"")</f>
        <v>#N/A</v>
      </c>
      <c r="J252" s="44" t="e">
        <f>INDEX('JamesM-SESSION'!$L$376:$U$383, MATCH("*Military*",'JamesM-SESSION'!$B$376:$B$383,0), MATCH("*4th*",'JamesM-SESSION'!$K$7:$T$7,0))</f>
        <v>#N/A</v>
      </c>
      <c r="K252" s="131" t="e">
        <f>IF($A$248='JamesM-SESSION'!$A$376,INDEX('JamesM-SESSION'!$K$376:$T$383, MATCH("*Clean *",'JamesM-SESSION'!$B$376:$B$383,0), MATCH("*4th*",'JamesM-SESSION'!$K$7:$T$7,0)),"")</f>
        <v>#N/A</v>
      </c>
      <c r="L252" s="44" t="e">
        <f>INDEX('JamesM-SESSION'!$L$376:$U$383, MATCH("*Clean *",'JamesM-SESSION'!$B$376:$B$383,0), MATCH("*4th*",'JamesM-SESSION'!$K$7:$T$7,0))</f>
        <v>#N/A</v>
      </c>
      <c r="M252" s="131" t="e">
        <f>IF($A$248='JamesM-SESSION'!$A$376,INDEX('JamesM-SESSION'!$K$376:$T$383, MATCH("*Lat Pulldown*",'JamesM-SESSION'!$B$376:$B$383,0), MATCH("*4th*",'JamesM-SESSION'!$K$7:$T$7,0)),"")</f>
        <v>#N/A</v>
      </c>
      <c r="N252" s="44" t="e">
        <f>INDEX('JamesM-SESSION'!$L$376:$U$383, MATCH("*Lat Pulldown*",'JamesM-SESSION'!$B$376:$B$383,0), MATCH("*4th*",'JamesM-SESSION'!$K$7:$T$7,0))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IF($A$248='JamesM-SESSION'!$A$376,INDEX('JamesM-SESSION'!$K$376:$T$383, MATCH("*Squat*",'JamesM-SESSION'!$B$376:$B$383,0), MATCH("*5th*",'JamesM-SESSION'!$K$7:$T$7,0)),"")</f>
        <v>#N/A</v>
      </c>
      <c r="D253" s="132" t="e">
        <f>INDEX('JamesM-SESSION'!L$376:U$383, MATCH("*Squat*",'JamesM-SESSION'!$B$376:$B$383,0), MATCH("*5th*",'JamesM-SESSION'!K$7:T$7,0))</f>
        <v>#N/A</v>
      </c>
      <c r="E253" s="131" t="e">
        <f>IF($A$248='JamesM-SESSION'!$A$376,INDEX('JamesM-SESSION'!$K$376:$T$383, MATCH("*Deadlift*",'JamesM-SESSION'!$B$376:$B$383,0), MATCH("*5th*",'JamesM-SESSION'!$K$7:$T$7,0)),"")</f>
        <v>#N/A</v>
      </c>
      <c r="F253" s="131" t="e">
        <f>INDEX('JamesM-SESSION'!$L$376:$U$383, MATCH("*Deadlift*",'JamesM-SESSION'!$B$376:$B$383,0), MATCH("*5th*",'JamesM-SESSION'!$K$7:$T$7,0))</f>
        <v>#N/A</v>
      </c>
      <c r="G253" s="131">
        <f>IF($A$248='JamesM-SESSION'!$A$376,INDEX('JamesM-SESSION'!$K$376:$T$383, MATCH("*Bench Press*",'JamesM-SESSION'!$B$376:$B$383,0), MATCH("*5th*",'JamesM-SESSION'!$K$7:$T$7,0)),"")</f>
        <v>40</v>
      </c>
      <c r="H253" s="131">
        <f>INDEX('JamesM-SESSION'!$L$376:$U$383, MATCH("*Bench Press*",'JamesM-SESSION'!$B$376:$B$383,0), MATCH("*5th*",'JamesM-SESSION'!$K$7:$T$7,0))</f>
        <v>4</v>
      </c>
      <c r="I253" s="132" t="e">
        <f>IF($A$248='JamesM-SESSION'!$A$376,INDEX('JamesM-SESSION'!$K$376:$T$383, MATCH("*Military*",'JamesM-SESSION'!$B$376:$B$383,0), MATCH("*5th*",'JamesM-SESSION'!$K$7:$T$7,0)),"")</f>
        <v>#N/A</v>
      </c>
      <c r="J253" s="44" t="e">
        <f>INDEX('JamesM-SESSION'!$L$376:$U$383, MATCH("*Military*",'JamesM-SESSION'!$B$376:$B$383,0), MATCH("*5th*",'JamesM-SESSION'!$K$7:$T$7,0))</f>
        <v>#N/A</v>
      </c>
      <c r="K253" s="131" t="e">
        <f>IF($A$248='JamesM-SESSION'!$A$376,INDEX('JamesM-SESSION'!$K$376:$T$383, MATCH("*Clean *",'JamesM-SESSION'!$B$376:$B$383,0), MATCH("*5th*",'JamesM-SESSION'!$K$7:$T$7,0)),"")</f>
        <v>#N/A</v>
      </c>
      <c r="L253" s="44" t="e">
        <f>INDEX('JamesM-SESSION'!$L$376:$U$383, MATCH("*Clean *",'JamesM-SESSION'!$B$376:$B$383,0), MATCH("*5th*",'JamesM-SESSION'!$K$7:$T$7,0))</f>
        <v>#N/A</v>
      </c>
      <c r="M253" s="131" t="e">
        <f>IF($A$248='JamesM-SESSION'!$A$376,INDEX('JamesM-SESSION'!$K$376:$T$383, MATCH("*Lat Pulldown*",'JamesM-SESSION'!$B$376:$B$383,0), MATCH("*5th*",'JamesM-SESSION'!$K$7:$T$7,0)),"")</f>
        <v>#N/A</v>
      </c>
      <c r="N253" s="44" t="e">
        <f>INDEX('JamesM-SESSION'!$L$376:$U$383, MATCH("*Lat Pulldown*",'JamesM-SESSION'!$B$376:$B$383,0), MATCH("*5th*",'JamesM-SESSION'!$K$7:$T$7,0))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'JamesM-SESSION'!A385</f>
        <v>0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 t="e">
        <f>MAX(E255:E259)</f>
        <v>#N/A</v>
      </c>
      <c r="F254" s="116" t="e">
        <f t="array" ref="F254">MAX(IF(E255:E259=E254,F255:F259))</f>
        <v>#N/A</v>
      </c>
      <c r="G254" s="116" t="e">
        <f>MAX(G255:G259)</f>
        <v>#N/A</v>
      </c>
      <c r="H254" s="116" t="e">
        <f t="array" ref="H254">MAX(IF(G255:G259=G254,H255:H259))</f>
        <v>#N/A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IF($A$254='JamesM-SESSION'!$A$385,INDEX('JamesM-SESSION'!$K$385:$T$392, MATCH("*1k Row*",'JamesM-SESSION'!$B$385:$B$392,0), MATCH("*1st*",'JamesM-SESSION'!$K$7:$T$7,0)),"")</f>
        <v>#N/A</v>
      </c>
      <c r="P254" s="152" t="e">
        <f>IF($A$254='JamesM-SESSION'!$A$385,INDEX('JamesM-SESSION'!$K$385:$T$392, MATCH("*HIIT*",'JamesM-SESSION'!$B$385:$B$392,0), MATCH("*1st*",'JamesM-SESSION'!$K$7:$T$7,0)),"")</f>
        <v>#N/A</v>
      </c>
      <c r="Q254" s="119">
        <f>INDEX('JamesM-SESSION'!$L$212:$U$385, MATCH("*HIIT*",'JamesM-SESSION'!$B$212:$B$385,0), MATCH("*1st*",'JamesM-SESSION'!$K$7:$T$7,0))</f>
        <v>0</v>
      </c>
      <c r="R254" s="119">
        <f>'JamesM-SESSION'!U385</f>
        <v>0</v>
      </c>
      <c r="S254" s="116"/>
      <c r="T254" s="116"/>
      <c r="U254" s="120">
        <f>'JamesM-SESSION'!A386</f>
        <v>0</v>
      </c>
      <c r="V254" s="120">
        <f>'JamesM-SESSION'!A387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IF($A$254='JamesM-SESSION'!$A$385,INDEX('JamesM-SESSION'!$K$385:$T$392, MATCH("*Squat*",'JamesM-SESSION'!$B$385:$B$392,0), MATCH("*1st*",'JamesM-SESSION'!$K$7:$T$7,0)),"")</f>
        <v>#N/A</v>
      </c>
      <c r="D255" s="132" t="e">
        <f>INDEX('JamesM-SESSION'!L$385:U$392, MATCH("*Squat*",'JamesM-SESSION'!$B$385:$B$392,0), MATCH("*1st*",'JamesM-SESSION'!K$7:T$7,0))</f>
        <v>#N/A</v>
      </c>
      <c r="E255" s="131" t="e">
        <f>IF($A$254='JamesM-SESSION'!$A$385,INDEX('JamesM-SESSION'!$K$385:$T$392, MATCH("*Deadlift*",'JamesM-SESSION'!$B$385:$B$392,0), MATCH("*1st*",'JamesM-SESSION'!$K$7:$T$7,0)),"")</f>
        <v>#N/A</v>
      </c>
      <c r="F255" s="131" t="e">
        <f>INDEX('JamesM-SESSION'!$L$385:$U$392, MATCH("*Deadlift*",'JamesM-SESSION'!$B$385:$B$392,0), MATCH("*1st*",'JamesM-SESSION'!$K$7:$T$7,0))</f>
        <v>#N/A</v>
      </c>
      <c r="G255" s="131" t="e">
        <f>IF($A$254='JamesM-SESSION'!$A$385,INDEX('JamesM-SESSION'!$K$385:$T$392, MATCH("*Bench Press*",'JamesM-SESSION'!$B$385:$B$392,0), MATCH("*1st*",'JamesM-SESSION'!$K$7:$T$7,0)),"")</f>
        <v>#N/A</v>
      </c>
      <c r="H255" s="131" t="e">
        <f>INDEX('JamesM-SESSION'!$L$385:$U$392, MATCH("*Bench Press*",'JamesM-SESSION'!$B$385:$B$392,0), MATCH("*1st*",'JamesM-SESSION'!$K$7:$T$7,0))</f>
        <v>#N/A</v>
      </c>
      <c r="I255" s="132" t="e">
        <f>IF($A$254='JamesM-SESSION'!$A$385,INDEX('JamesM-SESSION'!$K$385:$T$392, MATCH("*Military*",'JamesM-SESSION'!$B$385:$B$392,0), MATCH("*1st*",'JamesM-SESSION'!$K$7:$T$7,0)),"")</f>
        <v>#N/A</v>
      </c>
      <c r="J255" s="48" t="e">
        <f>INDEX('JamesM-SESSION'!$L$385:$U$392, MATCH("*Military*",'JamesM-SESSION'!$B$385:$B$392,0), MATCH("*1st*",'JamesM-SESSION'!$K$7:$T$7,0))</f>
        <v>#N/A</v>
      </c>
      <c r="K255" s="131" t="e">
        <f>IF($A$254='JamesM-SESSION'!$A$385,INDEX('JamesM-SESSION'!$K$385:$T$392, MATCH("*Clean *",'JamesM-SESSION'!$B$385:$B$392,0), MATCH("*1st*",'JamesM-SESSION'!$K$7:$T$7,0)),"")</f>
        <v>#N/A</v>
      </c>
      <c r="L255" s="48" t="e">
        <f>INDEX('JamesM-SESSION'!$L$385:$U$392, MATCH("*Clean *",'JamesM-SESSION'!$B$385:$B$392,0), MATCH("*1st*",'JamesM-SESSION'!$K$7:$T$7,0))</f>
        <v>#N/A</v>
      </c>
      <c r="M255" s="131" t="e">
        <f>IF($A$254='JamesM-SESSION'!$A$385,INDEX('JamesM-SESSION'!$K$385:$T$392, MATCH("*Lat Pulldown*",'JamesM-SESSION'!$B$385:$B$392,0), MATCH("*1st*",'JamesM-SESSION'!$K$7:$T$7,0)),"")</f>
        <v>#N/A</v>
      </c>
      <c r="N255" s="48" t="e">
        <f>INDEX('JamesM-SESSION'!$L$385:$U$392, MATCH("*Lat Pulldown*",'JamesM-SESSION'!$B$385:$B$392,0), MATCH("*1st*",'JamesM-SESSION'!$K$7:$T$7,0))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IF($A$254='JamesM-SESSION'!$A$385,INDEX('JamesM-SESSION'!$K$385:$T$392, MATCH("*Squat*",'JamesM-SESSION'!$B$385:$B$392,0), MATCH("*2nd*",'JamesM-SESSION'!$K$7:$T$7,0)),"")</f>
        <v>#N/A</v>
      </c>
      <c r="D256" s="132" t="e">
        <f>INDEX('JamesM-SESSION'!L$385:U$392, MATCH("*Squat*",'JamesM-SESSION'!$B$385:$B$392,0), MATCH("*2nd*",'JamesM-SESSION'!K$7:T$7,0))</f>
        <v>#N/A</v>
      </c>
      <c r="E256" s="131" t="e">
        <f>IF($A$254='JamesM-SESSION'!$A$385,INDEX('JamesM-SESSION'!$K$385:$T$392, MATCH("*Deadlift*",'JamesM-SESSION'!$B$385:$B$392,0), MATCH("*2ND*",'JamesM-SESSION'!$K$7:$T$7,0)),"")</f>
        <v>#N/A</v>
      </c>
      <c r="F256" s="131" t="e">
        <f>INDEX('JamesM-SESSION'!$L$385:$U$392, MATCH("*Deadlift*",'JamesM-SESSION'!$B$385:$B$392,0), MATCH("*2nd*",'JamesM-SESSION'!$K$7:$T$7,0))</f>
        <v>#N/A</v>
      </c>
      <c r="G256" s="131" t="e">
        <f>IF($A$254='JamesM-SESSION'!$A$385,INDEX('JamesM-SESSION'!$K$385:$T$392, MATCH("*Bench Press*",'JamesM-SESSION'!$B$385:$B$392,0), MATCH("*2ND*",'JamesM-SESSION'!$K$7:$T$7,0)),"")</f>
        <v>#N/A</v>
      </c>
      <c r="H256" s="131" t="e">
        <f>INDEX('JamesM-SESSION'!$L$385:$U$392, MATCH("*Bench Press*",'JamesM-SESSION'!$B$385:$B$392,0), MATCH("*2nd*",'JamesM-SESSION'!$K$7:$T$7,0))</f>
        <v>#N/A</v>
      </c>
      <c r="I256" s="132" t="e">
        <f>IF($A$254='JamesM-SESSION'!$A$385,INDEX('JamesM-SESSION'!$K$385:$T$392, MATCH("*Military*",'JamesM-SESSION'!$B$385:$B$392,0), MATCH("*2ND*",'JamesM-SESSION'!$K$7:$T$7,0)),"")</f>
        <v>#N/A</v>
      </c>
      <c r="J256" s="44" t="e">
        <f>INDEX('JamesM-SESSION'!$L$385:$U$392, MATCH("*Military*",'JamesM-SESSION'!$B$385:$B$392,0), MATCH("*2nd*",'JamesM-SESSION'!$K$7:$T$7,0))</f>
        <v>#N/A</v>
      </c>
      <c r="K256" s="131" t="e">
        <f>IF($A$254='JamesM-SESSION'!$A$385,INDEX('JamesM-SESSION'!$K$385:$T$392, MATCH("*Clean *",'JamesM-SESSION'!$B$385:$B$392,0), MATCH("*2ND*",'JamesM-SESSION'!$K$7:$T$7,0)),"")</f>
        <v>#N/A</v>
      </c>
      <c r="L256" s="44" t="e">
        <f>INDEX('JamesM-SESSION'!$L$385:$U$392, MATCH("*Clean *",'JamesM-SESSION'!$B$385:$B$392,0), MATCH("*2nd*",'JamesM-SESSION'!$K$7:$T$7,0))</f>
        <v>#N/A</v>
      </c>
      <c r="M256" s="131" t="e">
        <f>IF($A$254='JamesM-SESSION'!$A$385,INDEX('JamesM-SESSION'!$K$385:$T$392, MATCH("*Lat Pulldown*",'JamesM-SESSION'!$B$385:$B$392,0), MATCH("*2ND*",'JamesM-SESSION'!$K$7:$T$7,0)),"")</f>
        <v>#N/A</v>
      </c>
      <c r="N256" s="44" t="e">
        <f>INDEX('JamesM-SESSION'!$L$385:$U$392, MATCH("*Lat Pulldown*",'JamesM-SESSION'!$B$385:$B$392,0), MATCH("*2nd*",'JamesM-SESSION'!$K$7:$T$7,0))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IF($A$254='JamesM-SESSION'!$A$385,INDEX('JamesM-SESSION'!$K$385:$T$392, MATCH("*Squat*",'JamesM-SESSION'!$B$385:$B$392,0), MATCH("*3rd*",'JamesM-SESSION'!$K$7:$T$7,0)),"")</f>
        <v>#N/A</v>
      </c>
      <c r="D257" s="132" t="e">
        <f>INDEX('JamesM-SESSION'!L$385:U$392, MATCH("*Squat*",'JamesM-SESSION'!$B$385:$B$392,0), MATCH("*3rd*",'JamesM-SESSION'!K$7:T$7,0))</f>
        <v>#N/A</v>
      </c>
      <c r="E257" s="131" t="e">
        <f>IF($A$254='JamesM-SESSION'!$A$385,INDEX('JamesM-SESSION'!$K$385:$T$392, MATCH("*Deadlift*",'JamesM-SESSION'!$B$385:$B$392,0), MATCH("*3rd*",'JamesM-SESSION'!$K$7:$T$7,0)),"")</f>
        <v>#N/A</v>
      </c>
      <c r="F257" s="131" t="e">
        <f>INDEX('JamesM-SESSION'!$L$385:$U$392, MATCH("*Deadlift*",'JamesM-SESSION'!$B$385:$B$392,0), MATCH("*3rd*",'JamesM-SESSION'!$K$7:$T$7,0))</f>
        <v>#N/A</v>
      </c>
      <c r="G257" s="131" t="e">
        <f>IF($A$254='JamesM-SESSION'!$A$385,INDEX('JamesM-SESSION'!$K$385:$T$392, MATCH("*Bench Press*",'JamesM-SESSION'!$B$385:$B$392,0), MATCH("*3rd*",'JamesM-SESSION'!$K$7:$T$7,0)),"")</f>
        <v>#N/A</v>
      </c>
      <c r="H257" s="131" t="e">
        <f>INDEX('JamesM-SESSION'!$L$385:$U$392, MATCH("*Bench Press*",'JamesM-SESSION'!$B$385:$B$392,0), MATCH("*3rd*",'JamesM-SESSION'!$K$7:$T$7,0))</f>
        <v>#N/A</v>
      </c>
      <c r="I257" s="132" t="e">
        <f>IF($A$254='JamesM-SESSION'!$A$385,INDEX('JamesM-SESSION'!$K$385:$T$392, MATCH("*Military*",'JamesM-SESSION'!$B$385:$B$392,0), MATCH("*3rd*",'JamesM-SESSION'!$K$7:$T$7,0)),"")</f>
        <v>#N/A</v>
      </c>
      <c r="J257" s="44" t="e">
        <f>INDEX('JamesM-SESSION'!$L$385:$U$392, MATCH("*Military*",'JamesM-SESSION'!$B$385:$B$392,0), MATCH("*3rd*",'JamesM-SESSION'!$K$7:$T$7,0))</f>
        <v>#N/A</v>
      </c>
      <c r="K257" s="131" t="e">
        <f>IF($A$254='JamesM-SESSION'!$A$385,INDEX('JamesM-SESSION'!$K$385:$T$392, MATCH("*Clean *",'JamesM-SESSION'!$B$385:$B$392,0), MATCH("*3rd*",'JamesM-SESSION'!$K$7:$T$7,0)),"")</f>
        <v>#N/A</v>
      </c>
      <c r="L257" s="44" t="e">
        <f>INDEX('JamesM-SESSION'!$L$385:$U$392, MATCH("*Clean *",'JamesM-SESSION'!$B$385:$B$392,0), MATCH("*3rd*",'JamesM-SESSION'!$K$7:$T$7,0))</f>
        <v>#N/A</v>
      </c>
      <c r="M257" s="131" t="e">
        <f>IF($A$254='JamesM-SESSION'!$A$385,INDEX('JamesM-SESSION'!$K$385:$T$392, MATCH("*Lat Pulldown*",'JamesM-SESSION'!$B$385:$B$392,0), MATCH("*3rd*",'JamesM-SESSION'!$K$7:$T$7,0)),"")</f>
        <v>#N/A</v>
      </c>
      <c r="N257" s="44" t="e">
        <f>INDEX('JamesM-SESSION'!$L$385:$U$392, MATCH("*Lat Pulldown*",'JamesM-SESSION'!$B$385:$B$392,0), MATCH("*3rd*",'JamesM-SESSION'!$K$7:$T$7,0))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IF($A$254='JamesM-SESSION'!$A$385,INDEX('JamesM-SESSION'!$K$385:$T$392, MATCH("*Squat*",'JamesM-SESSION'!$B$385:$B$392,0), MATCH("*4th*",'JamesM-SESSION'!$K$7:$T$7,0)),"")</f>
        <v>#N/A</v>
      </c>
      <c r="D258" s="132" t="e">
        <f>INDEX('JamesM-SESSION'!L$385:U$392, MATCH("*Squat*",'JamesM-SESSION'!$B$385:$B$392,0), MATCH("*4th*",'JamesM-SESSION'!K$7:T$7,0))</f>
        <v>#N/A</v>
      </c>
      <c r="E258" s="131" t="e">
        <f>IF($A$254='JamesM-SESSION'!$A$385,INDEX('JamesM-SESSION'!$K$385:$T$392, MATCH("*Deadlift*",'JamesM-SESSION'!$B$385:$B$392,0), MATCH("*4th*",'JamesM-SESSION'!$K$7:$T$7,0)),"")</f>
        <v>#N/A</v>
      </c>
      <c r="F258" s="131" t="e">
        <f>INDEX('JamesM-SESSION'!$L$385:$U$392, MATCH("*Deadlift*",'JamesM-SESSION'!$B$385:$B$392,0), MATCH("*4th*",'JamesM-SESSION'!$K$7:$T$7,0))</f>
        <v>#N/A</v>
      </c>
      <c r="G258" s="131" t="e">
        <f>IF($A$254='JamesM-SESSION'!$A$385,INDEX('JamesM-SESSION'!$K$385:$T$392, MATCH("*Bench Press*",'JamesM-SESSION'!$B$385:$B$392,0), MATCH("*4th*",'JamesM-SESSION'!$K$7:$T$7,0)),"")</f>
        <v>#N/A</v>
      </c>
      <c r="H258" s="131" t="e">
        <f>INDEX('JamesM-SESSION'!$L$385:$U$392, MATCH("*Bench Press*",'JamesM-SESSION'!$B$385:$B$392,0), MATCH("*4th*",'JamesM-SESSION'!$K$7:$T$7,0))</f>
        <v>#N/A</v>
      </c>
      <c r="I258" s="132" t="e">
        <f>IF($A$254='JamesM-SESSION'!$A$385,INDEX('JamesM-SESSION'!$K$385:$T$392, MATCH("*Military*",'JamesM-SESSION'!$B$385:$B$392,0), MATCH("*4th*",'JamesM-SESSION'!$K$7:$T$7,0)),"")</f>
        <v>#N/A</v>
      </c>
      <c r="J258" s="44" t="e">
        <f>INDEX('JamesM-SESSION'!$L$385:$U$392, MATCH("*Military*",'JamesM-SESSION'!$B$385:$B$392,0), MATCH("*4th*",'JamesM-SESSION'!$K$7:$T$7,0))</f>
        <v>#N/A</v>
      </c>
      <c r="K258" s="131" t="e">
        <f>IF($A$254='JamesM-SESSION'!$A$385,INDEX('JamesM-SESSION'!$K$385:$T$392, MATCH("*Clean *",'JamesM-SESSION'!$B$385:$B$392,0), MATCH("*4th*",'JamesM-SESSION'!$K$7:$T$7,0)),"")</f>
        <v>#N/A</v>
      </c>
      <c r="L258" s="44" t="e">
        <f>INDEX('JamesM-SESSION'!$L$385:$U$392, MATCH("*Clean *",'JamesM-SESSION'!$B$385:$B$392,0), MATCH("*4th*",'JamesM-SESSION'!$K$7:$T$7,0))</f>
        <v>#N/A</v>
      </c>
      <c r="M258" s="131" t="e">
        <f>IF($A$254='JamesM-SESSION'!$A$385,INDEX('JamesM-SESSION'!$K$385:$T$392, MATCH("*Lat Pulldown*",'JamesM-SESSION'!$B$385:$B$392,0), MATCH("*4th*",'JamesM-SESSION'!$K$7:$T$7,0)),"")</f>
        <v>#N/A</v>
      </c>
      <c r="N258" s="44" t="e">
        <f>INDEX('JamesM-SESSION'!$L$385:$U$392, MATCH("*Lat Pulldown*",'JamesM-SESSION'!$B$385:$B$392,0), MATCH("*4th*",'JamesM-SESSION'!$K$7:$T$7,0))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IF($A$254='JamesM-SESSION'!$A$385,INDEX('JamesM-SESSION'!$K$385:$T$392, MATCH("*Squat*",'JamesM-SESSION'!$B$385:$B$392,0), MATCH("*5th*",'JamesM-SESSION'!$K$7:$T$7,0)),"")</f>
        <v>#N/A</v>
      </c>
      <c r="D259" s="132" t="e">
        <f>INDEX('JamesM-SESSION'!L$385:U$392, MATCH("*Squat*",'JamesM-SESSION'!$B$385:$B$392,0), MATCH("*5th*",'JamesM-SESSION'!K$7:T$7,0))</f>
        <v>#N/A</v>
      </c>
      <c r="E259" s="131" t="e">
        <f>IF($A$254='JamesM-SESSION'!$A$385,INDEX('JamesM-SESSION'!$K$385:$T$392, MATCH("*Deadlift*",'JamesM-SESSION'!$B$385:$B$392,0), MATCH("*5th*",'JamesM-SESSION'!$K$7:$T$7,0)),"")</f>
        <v>#N/A</v>
      </c>
      <c r="F259" s="131" t="e">
        <f>INDEX('JamesM-SESSION'!$L$385:$U$392, MATCH("*Deadlift*",'JamesM-SESSION'!$B$385:$B$392,0), MATCH("*5th*",'JamesM-SESSION'!$K$7:$T$7,0))</f>
        <v>#N/A</v>
      </c>
      <c r="G259" s="131" t="e">
        <f>IF($A$254='JamesM-SESSION'!$A$385,INDEX('JamesM-SESSION'!$K$385:$T$392, MATCH("*Bench Press*",'JamesM-SESSION'!$B$385:$B$392,0), MATCH("*5th*",'JamesM-SESSION'!$K$7:$T$7,0)),"")</f>
        <v>#N/A</v>
      </c>
      <c r="H259" s="131" t="e">
        <f>INDEX('JamesM-SESSION'!$L$385:$U$392, MATCH("*Bench Press*",'JamesM-SESSION'!$B$385:$B$392,0), MATCH("*5th*",'JamesM-SESSION'!$K$7:$T$7,0))</f>
        <v>#N/A</v>
      </c>
      <c r="I259" s="132" t="e">
        <f>IF($A$254='JamesM-SESSION'!$A$385,INDEX('JamesM-SESSION'!$K$385:$T$392, MATCH("*Military*",'JamesM-SESSION'!$B$385:$B$392,0), MATCH("*5th*",'JamesM-SESSION'!$K$7:$T$7,0)),"")</f>
        <v>#N/A</v>
      </c>
      <c r="J259" s="44" t="e">
        <f>INDEX('JamesM-SESSION'!$L$385:$U$392, MATCH("*Military*",'JamesM-SESSION'!$B$385:$B$392,0), MATCH("*5th*",'JamesM-SESSION'!$K$7:$T$7,0))</f>
        <v>#N/A</v>
      </c>
      <c r="K259" s="131" t="e">
        <f>IF($A$254='JamesM-SESSION'!$A$385,INDEX('JamesM-SESSION'!$K$385:$T$392, MATCH("*Clean *",'JamesM-SESSION'!$B$385:$B$392,0), MATCH("*5th*",'JamesM-SESSION'!$K$7:$T$7,0)),"")</f>
        <v>#N/A</v>
      </c>
      <c r="L259" s="44" t="e">
        <f>INDEX('JamesM-SESSION'!$L$385:$U$392, MATCH("*Clean *",'JamesM-SESSION'!$B$385:$B$392,0), MATCH("*5th*",'JamesM-SESSION'!$K$7:$T$7,0))</f>
        <v>#N/A</v>
      </c>
      <c r="M259" s="131" t="e">
        <f>IF($A$254='JamesM-SESSION'!$A$385,INDEX('JamesM-SESSION'!$K$385:$T$392, MATCH("*Lat Pulldown*",'JamesM-SESSION'!$B$385:$B$392,0), MATCH("*5th*",'JamesM-SESSION'!$K$7:$T$7,0)),"")</f>
        <v>#N/A</v>
      </c>
      <c r="N259" s="44" t="e">
        <f>INDEX('JamesM-SESSION'!$L$385:$U$392, MATCH("*Lat Pulldown*",'JamesM-SESSION'!$B$385:$B$392,0), MATCH("*5th*",'JamesM-SESSION'!$K$7:$T$7,0))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'JamesM-SESSION'!A394</f>
        <v>0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IF($A$260='JamesM-SESSION'!$A$394,INDEX('JamesM-SESSION'!$K$394:$T$401, MATCH("*1k Row*",'JamesM-SESSION'!$B$394:$B$401,0), MATCH("*1st*",'JamesM-SESSION'!$K$7:$T$7,0)),"")</f>
        <v>#N/A</v>
      </c>
      <c r="P260" s="152" t="e">
        <f>IF($A$260='JamesM-SESSION'!$A$394,INDEX('JamesM-SESSION'!$K$394:$T$401, MATCH("*HIIT*",'JamesM-SESSION'!$B$394:$B$401,0), MATCH("*1st*",'JamesM-SESSION'!$K$7:$T$7,0)),"")</f>
        <v>#N/A</v>
      </c>
      <c r="Q260" s="119" t="e">
        <f>INDEX('JamesM-SESSION'!$L$394:$U$401, MATCH("*HIIT*",'JamesM-SESSION'!$B$394:$B$401,0), MATCH("*1st*",'JamesM-SESSION'!$K$7:$T$7,0))</f>
        <v>#N/A</v>
      </c>
      <c r="R260" s="119">
        <f>'JamesM-SESSION'!U394</f>
        <v>0</v>
      </c>
      <c r="S260" s="116"/>
      <c r="T260" s="116"/>
      <c r="U260" s="120">
        <f>'JamesM-SESSION'!A395</f>
        <v>0</v>
      </c>
      <c r="V260" s="120">
        <f>'JamesM-SESSION'!A396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IF($A$260='JamesM-SESSION'!$A$394,INDEX('JamesM-SESSION'!$K$394:$T$401, MATCH("*Squat*",'JamesM-SESSION'!$B$394:$B$401,0), MATCH("*1st*",'JamesM-SESSION'!$K$7:$T$7,0)),"")</f>
        <v>#N/A</v>
      </c>
      <c r="D261" s="132" t="e">
        <f>INDEX('JamesM-SESSION'!L$394:U$401, MATCH("*Squat*",'JamesM-SESSION'!$B$394:$B$401,0), MATCH("*1st*",'JamesM-SESSION'!K$7:T$7,0))</f>
        <v>#N/A</v>
      </c>
      <c r="E261" s="131" t="e">
        <f>IF($A$260='JamesM-SESSION'!$A$394,INDEX('JamesM-SESSION'!$K$394:$T$401, MATCH("*Deadlift*",'JamesM-SESSION'!$B$394:$B$401,0), MATCH("*1st*",'JamesM-SESSION'!$K$7:$T$7,0)),"")</f>
        <v>#N/A</v>
      </c>
      <c r="F261" s="131" t="e">
        <f>INDEX('JamesM-SESSION'!$L$394:$U$401, MATCH("*Deadlift*",'JamesM-SESSION'!$B$394:$B$401,0), MATCH("*1st*",'JamesM-SESSION'!$K$7:$T$7,0))</f>
        <v>#N/A</v>
      </c>
      <c r="G261" s="131" t="e">
        <f>IF($A$260='JamesM-SESSION'!$A$394,INDEX('JamesM-SESSION'!$K$394:$T$401, MATCH("*Bench Press*",'JamesM-SESSION'!$B$394:$B$401,0), MATCH("*1st*",'JamesM-SESSION'!$K$7:$T$7,0)),"")</f>
        <v>#N/A</v>
      </c>
      <c r="H261" s="131" t="e">
        <f>INDEX('JamesM-SESSION'!$L$394:$U$401, MATCH("*Bench Press*",'JamesM-SESSION'!$B$394:$B$401,0), MATCH("*1st*",'JamesM-SESSION'!$K$7:$T$7,0))</f>
        <v>#N/A</v>
      </c>
      <c r="I261" s="132" t="e">
        <f>IF($A$260='JamesM-SESSION'!$A$394,INDEX('JamesM-SESSION'!$K$394:$T$401, MATCH("*Military*",'JamesM-SESSION'!$B$394:$B$401,0), MATCH("*1st*",'JamesM-SESSION'!$K$7:$T$7,0)),"")</f>
        <v>#N/A</v>
      </c>
      <c r="J261" s="48" t="e">
        <f>INDEX('JamesM-SESSION'!$L$394:$U$401, MATCH("*Military*",'JamesM-SESSION'!$B$394:$B$401,0), MATCH("*1st*",'JamesM-SESSION'!$K$7:$T$7,0))</f>
        <v>#N/A</v>
      </c>
      <c r="K261" s="131" t="e">
        <f>IF($A$260='JamesM-SESSION'!$A$394,INDEX('JamesM-SESSION'!$K$394:$T$401, MATCH("*Clean *",'JamesM-SESSION'!$B$394:$B$401,0), MATCH("*1st*",'JamesM-SESSION'!$K$7:$T$7,0)),"")</f>
        <v>#N/A</v>
      </c>
      <c r="L261" s="48" t="e">
        <f>INDEX('JamesM-SESSION'!$L$394:$U$401, MATCH("*Clean *",'JamesM-SESSION'!$B$394:$B$401,0), MATCH("*1st*",'JamesM-SESSION'!$K$7:$T$7,0))</f>
        <v>#N/A</v>
      </c>
      <c r="M261" s="131" t="e">
        <f>IF($A$260='JamesM-SESSION'!$A$394,INDEX('JamesM-SESSION'!$K$394:$T$401, MATCH("*Lat Pulldown*",'JamesM-SESSION'!$B$394:$B$401,0), MATCH("*1st*",'JamesM-SESSION'!$K$7:$T$7,0)),"")</f>
        <v>#N/A</v>
      </c>
      <c r="N261" s="48" t="e">
        <f>INDEX('JamesM-SESSION'!$L$394:$U$401, MATCH("*Lat Pulldown*",'JamesM-SESSION'!$B$394:$B$401,0), MATCH("*1st*",'JamesM-SESSION'!$K$7:$T$7,0))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IF($A$260='JamesM-SESSION'!$A$394,INDEX('JamesM-SESSION'!$K$394:$T$401, MATCH("*Squat*",'JamesM-SESSION'!$B$394:$B$401,0), MATCH("*2nd*",'JamesM-SESSION'!$K$7:$T$7,0)),"")</f>
        <v>#N/A</v>
      </c>
      <c r="D262" s="132" t="e">
        <f>INDEX('JamesM-SESSION'!L$394:U$401, MATCH("*Squat*",'JamesM-SESSION'!$B$394:$B$401,0), MATCH("*2nd*",'JamesM-SESSION'!K$7:T$7,0))</f>
        <v>#N/A</v>
      </c>
      <c r="E262" s="131" t="e">
        <f>IF($A$260='JamesM-SESSION'!$A$394,INDEX('JamesM-SESSION'!$K$394:$T$401, MATCH("*Deadlift*",'JamesM-SESSION'!$B$394:$B$401,0), MATCH("*2ND*",'JamesM-SESSION'!$K$7:$T$7,0)),"")</f>
        <v>#N/A</v>
      </c>
      <c r="F262" s="131" t="e">
        <f>INDEX('JamesM-SESSION'!$L$394:$U$401, MATCH("*Deadlift*",'JamesM-SESSION'!$B$394:$B$401,0), MATCH("*2nd*",'JamesM-SESSION'!$K$7:$T$7,0))</f>
        <v>#N/A</v>
      </c>
      <c r="G262" s="131" t="e">
        <f>IF($A$260='JamesM-SESSION'!$A$394,INDEX('JamesM-SESSION'!$K$394:$T$401, MATCH("*Bench Press*",'JamesM-SESSION'!$B$394:$B$401,0), MATCH("*2ND*",'JamesM-SESSION'!$K$7:$T$7,0)),"")</f>
        <v>#N/A</v>
      </c>
      <c r="H262" s="131" t="e">
        <f>INDEX('JamesM-SESSION'!$L$394:$U$401, MATCH("*Bench Press*",'JamesM-SESSION'!$B$394:$B$401,0), MATCH("*2nd*",'JamesM-SESSION'!$K$7:$T$7,0))</f>
        <v>#N/A</v>
      </c>
      <c r="I262" s="132" t="e">
        <f>IF($A$260='JamesM-SESSION'!$A$394,INDEX('JamesM-SESSION'!$K$394:$T$401, MATCH("*Military*",'JamesM-SESSION'!$B$394:$B$401,0), MATCH("*2ND*",'JamesM-SESSION'!$K$7:$T$7,0)),"")</f>
        <v>#N/A</v>
      </c>
      <c r="J262" s="44" t="e">
        <f>INDEX('JamesM-SESSION'!$L$394:$U$401, MATCH("*Military*",'JamesM-SESSION'!$B$394:$B$401,0), MATCH("*2nd*",'JamesM-SESSION'!$K$7:$T$7,0))</f>
        <v>#N/A</v>
      </c>
      <c r="K262" s="131" t="e">
        <f>IF($A$260='JamesM-SESSION'!$A$394,INDEX('JamesM-SESSION'!$K$394:$T$401, MATCH("*Clean *",'JamesM-SESSION'!$B$394:$B$401,0), MATCH("*2ND*",'JamesM-SESSION'!$K$7:$T$7,0)),"")</f>
        <v>#N/A</v>
      </c>
      <c r="L262" s="44" t="e">
        <f>INDEX('JamesM-SESSION'!$L$394:$U$401, MATCH("*Clean *",'JamesM-SESSION'!$B$394:$B$401,0), MATCH("*2nd*",'JamesM-SESSION'!$K$7:$T$7,0))</f>
        <v>#N/A</v>
      </c>
      <c r="M262" s="131" t="e">
        <f>IF($A$260='JamesM-SESSION'!$A$394,INDEX('JamesM-SESSION'!$K$394:$T$401, MATCH("*Lat Pulldown*",'JamesM-SESSION'!$B$394:$B$401,0), MATCH("*2ND*",'JamesM-SESSION'!$K$7:$T$7,0)),"")</f>
        <v>#N/A</v>
      </c>
      <c r="N262" s="44" t="e">
        <f>INDEX('JamesM-SESSION'!$L$394:$U$401, MATCH("*Lat Pulldown*",'JamesM-SESSION'!$B$394:$B$401,0), MATCH("*2nd*",'JamesM-SESSION'!$K$7:$T$7,0))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IF($A$260='JamesM-SESSION'!$A$394,INDEX('JamesM-SESSION'!$K$394:$T$401, MATCH("*Squat*",'JamesM-SESSION'!$B$394:$B$401,0), MATCH("*3rd*",'JamesM-SESSION'!$K$7:$T$7,0)),"")</f>
        <v>#N/A</v>
      </c>
      <c r="D263" s="132" t="e">
        <f>INDEX('JamesM-SESSION'!L$394:U$401, MATCH("*Squat*",'JamesM-SESSION'!$B$394:$B$401,0), MATCH("*3rd*",'JamesM-SESSION'!K$7:T$7,0))</f>
        <v>#N/A</v>
      </c>
      <c r="E263" s="131" t="e">
        <f>IF($A$260='JamesM-SESSION'!$A$394,INDEX('JamesM-SESSION'!$K$394:$T$401, MATCH("*Deadlift*",'JamesM-SESSION'!$B$394:$B$401,0), MATCH("*3rd*",'JamesM-SESSION'!$K$7:$T$7,0)),"")</f>
        <v>#N/A</v>
      </c>
      <c r="F263" s="131" t="e">
        <f>INDEX('JamesM-SESSION'!$L$394:$U$401, MATCH("*Deadlift*",'JamesM-SESSION'!$B$394:$B$401,0), MATCH("*3rd*",'JamesM-SESSION'!$K$7:$T$7,0))</f>
        <v>#N/A</v>
      </c>
      <c r="G263" s="131" t="e">
        <f>IF($A$260='JamesM-SESSION'!$A$394,INDEX('JamesM-SESSION'!$K$394:$T$401, MATCH("*Bench Press*",'JamesM-SESSION'!$B$394:$B$401,0), MATCH("*3rd*",'JamesM-SESSION'!$K$7:$T$7,0)),"")</f>
        <v>#N/A</v>
      </c>
      <c r="H263" s="131" t="e">
        <f>INDEX('JamesM-SESSION'!$L$394:$U$401, MATCH("*Bench Press*",'JamesM-SESSION'!$B$394:$B$401,0), MATCH("*3rd*",'JamesM-SESSION'!$K$7:$T$7,0))</f>
        <v>#N/A</v>
      </c>
      <c r="I263" s="132" t="e">
        <f>IF($A$260='JamesM-SESSION'!$A$394,INDEX('JamesM-SESSION'!$K$394:$T$401, MATCH("*Military*",'JamesM-SESSION'!$B$394:$B$401,0), MATCH("*3rd*",'JamesM-SESSION'!$K$7:$T$7,0)),"")</f>
        <v>#N/A</v>
      </c>
      <c r="J263" s="44" t="e">
        <f>INDEX('JamesM-SESSION'!$L$394:$U$401, MATCH("*Military*",'JamesM-SESSION'!$B$394:$B$401,0), MATCH("*3rd*",'JamesM-SESSION'!$K$7:$T$7,0))</f>
        <v>#N/A</v>
      </c>
      <c r="K263" s="131" t="e">
        <f>IF($A$260='JamesM-SESSION'!$A$394,INDEX('JamesM-SESSION'!$K$394:$T$401, MATCH("*Clean *",'JamesM-SESSION'!$B$394:$B$401,0), MATCH("*3rd*",'JamesM-SESSION'!$K$7:$T$7,0)),"")</f>
        <v>#N/A</v>
      </c>
      <c r="L263" s="44" t="e">
        <f>INDEX('JamesM-SESSION'!$L$394:$U$401, MATCH("*Clean *",'JamesM-SESSION'!$B$394:$B$401,0), MATCH("*3rd*",'JamesM-SESSION'!$K$7:$T$7,0))</f>
        <v>#N/A</v>
      </c>
      <c r="M263" s="131" t="e">
        <f>IF($A$260='JamesM-SESSION'!$A$394,INDEX('JamesM-SESSION'!$K$394:$T$401, MATCH("*Lat Pulldown*",'JamesM-SESSION'!$B$394:$B$401,0), MATCH("*3rd*",'JamesM-SESSION'!$K$7:$T$7,0)),"")</f>
        <v>#N/A</v>
      </c>
      <c r="N263" s="44" t="e">
        <f>INDEX('JamesM-SESSION'!$L$394:$U$401, MATCH("*Lat Pulldown*",'JamesM-SESSION'!$B$394:$B$401,0), MATCH("*3rd*",'JamesM-SESSION'!$K$7:$T$7,0))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IF($A$260='JamesM-SESSION'!$A$394,INDEX('JamesM-SESSION'!$K$394:$T$401, MATCH("*Squat*",'JamesM-SESSION'!$B$394:$B$401,0), MATCH("*4th*",'JamesM-SESSION'!$K$7:$T$7,0)),"")</f>
        <v>#N/A</v>
      </c>
      <c r="D264" s="132" t="e">
        <f>INDEX('JamesM-SESSION'!L$394:U$401, MATCH("*Squat*",'JamesM-SESSION'!$B$394:$B$401,0), MATCH("*4th*",'JamesM-SESSION'!K$7:T$7,0))</f>
        <v>#N/A</v>
      </c>
      <c r="E264" s="131" t="e">
        <f>IF($A$260='JamesM-SESSION'!$A$394,INDEX('JamesM-SESSION'!$K$394:$T$401, MATCH("*Deadlift*",'JamesM-SESSION'!$B$394:$B$401,0), MATCH("*4th*",'JamesM-SESSION'!$K$7:$T$7,0)),"")</f>
        <v>#N/A</v>
      </c>
      <c r="F264" s="131" t="e">
        <f>INDEX('JamesM-SESSION'!$L$394:$U$401, MATCH("*Deadlift*",'JamesM-SESSION'!$B$394:$B$401,0), MATCH("*4th*",'JamesM-SESSION'!$K$7:$T$7,0))</f>
        <v>#N/A</v>
      </c>
      <c r="G264" s="131" t="e">
        <f>IF($A$260='JamesM-SESSION'!$A$394,INDEX('JamesM-SESSION'!$K$394:$T$401, MATCH("*Bench Press*",'JamesM-SESSION'!$B$394:$B$401,0), MATCH("*4th*",'JamesM-SESSION'!$K$7:$T$7,0)),"")</f>
        <v>#N/A</v>
      </c>
      <c r="H264" s="131" t="e">
        <f>INDEX('JamesM-SESSION'!$L$394:$U$401, MATCH("*Bench Press*",'JamesM-SESSION'!$B$394:$B$401,0), MATCH("*4th*",'JamesM-SESSION'!$K$7:$T$7,0))</f>
        <v>#N/A</v>
      </c>
      <c r="I264" s="132" t="e">
        <f>IF($A$260='JamesM-SESSION'!$A$394,INDEX('JamesM-SESSION'!$K$394:$T$401, MATCH("*Military*",'JamesM-SESSION'!$B$394:$B$401,0), MATCH("*4th*",'JamesM-SESSION'!$K$7:$T$7,0)),"")</f>
        <v>#N/A</v>
      </c>
      <c r="J264" s="44" t="e">
        <f>INDEX('JamesM-SESSION'!$L$394:$U$401, MATCH("*Military*",'JamesM-SESSION'!$B$394:$B$401,0), MATCH("*4th*",'JamesM-SESSION'!$K$7:$T$7,0))</f>
        <v>#N/A</v>
      </c>
      <c r="K264" s="131" t="e">
        <f>IF($A$260='JamesM-SESSION'!$A$394,INDEX('JamesM-SESSION'!$K$394:$T$401, MATCH("*Clean *",'JamesM-SESSION'!$B$394:$B$401,0), MATCH("*4th*",'JamesM-SESSION'!$K$7:$T$7,0)),"")</f>
        <v>#N/A</v>
      </c>
      <c r="L264" s="44" t="e">
        <f>INDEX('JamesM-SESSION'!$L$394:$U$401, MATCH("*Clean *",'JamesM-SESSION'!$B$394:$B$401,0), MATCH("*4th*",'JamesM-SESSION'!$K$7:$T$7,0))</f>
        <v>#N/A</v>
      </c>
      <c r="M264" s="131" t="e">
        <f>IF($A$260='JamesM-SESSION'!$A$394,INDEX('JamesM-SESSION'!$K$394:$T$401, MATCH("*Lat Pulldown*",'JamesM-SESSION'!$B$394:$B$401,0), MATCH("*4th*",'JamesM-SESSION'!$K$7:$T$7,0)),"")</f>
        <v>#N/A</v>
      </c>
      <c r="N264" s="44" t="e">
        <f>INDEX('JamesM-SESSION'!$L$394:$U$401, MATCH("*Lat Pulldown*",'JamesM-SESSION'!$B$394:$B$401,0), MATCH("*4th*",'JamesM-SESSION'!$K$7:$T$7,0))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IF($A$260='JamesM-SESSION'!$A$394,INDEX('JamesM-SESSION'!$K$394:$T$401, MATCH("*Squat*",'JamesM-SESSION'!$B$394:$B$401,0), MATCH("*5th*",'JamesM-SESSION'!$K$7:$T$7,0)),"")</f>
        <v>#N/A</v>
      </c>
      <c r="D265" s="132" t="e">
        <f>INDEX('JamesM-SESSION'!L$394:U$401, MATCH("*Squat*",'JamesM-SESSION'!$B$394:$B$401,0), MATCH("*5th*",'JamesM-SESSION'!K$7:T$7,0))</f>
        <v>#N/A</v>
      </c>
      <c r="E265" s="131" t="e">
        <f>IF($A$260='JamesM-SESSION'!$A$394,INDEX('JamesM-SESSION'!$K$394:$T$401, MATCH("*Deadlift*",'JamesM-SESSION'!$B$394:$B$401,0), MATCH("*5th*",'JamesM-SESSION'!$K$7:$T$7,0)),"")</f>
        <v>#N/A</v>
      </c>
      <c r="F265" s="131" t="e">
        <f>INDEX('JamesM-SESSION'!$L$394:$U$401, MATCH("*Deadlift*",'JamesM-SESSION'!$B$394:$B$401,0), MATCH("*5th*",'JamesM-SESSION'!$K$7:$T$7,0))</f>
        <v>#N/A</v>
      </c>
      <c r="G265" s="131" t="e">
        <f>IF($A$260='JamesM-SESSION'!$A$394,INDEX('JamesM-SESSION'!$K$394:$T$401, MATCH("*Bench Press*",'JamesM-SESSION'!$B$394:$B$401,0), MATCH("*5th*",'JamesM-SESSION'!$K$7:$T$7,0)),"")</f>
        <v>#N/A</v>
      </c>
      <c r="H265" s="131" t="e">
        <f>INDEX('JamesM-SESSION'!$L$394:$U$401, MATCH("*Bench Press*",'JamesM-SESSION'!$B$394:$B$401,0), MATCH("*5th*",'JamesM-SESSION'!$K$7:$T$7,0))</f>
        <v>#N/A</v>
      </c>
      <c r="I265" s="132" t="e">
        <f>IF($A$260='JamesM-SESSION'!$A$394,INDEX('JamesM-SESSION'!$K$394:$T$401, MATCH("*Military*",'JamesM-SESSION'!$B$394:$B$401,0), MATCH("*5th*",'JamesM-SESSION'!$K$7:$T$7,0)),"")</f>
        <v>#N/A</v>
      </c>
      <c r="J265" s="44" t="e">
        <f>INDEX('JamesM-SESSION'!$L$394:$U$401, MATCH("*Military*",'JamesM-SESSION'!$B$394:$B$401,0), MATCH("*5th*",'JamesM-SESSION'!$K$7:$T$7,0))</f>
        <v>#N/A</v>
      </c>
      <c r="K265" s="131" t="e">
        <f>IF($A$260='JamesM-SESSION'!$A$394,INDEX('JamesM-SESSION'!$K$394:$T$401, MATCH("*Clean *",'JamesM-SESSION'!$B$394:$B$401,0), MATCH("*5th*",'JamesM-SESSION'!$K$7:$T$7,0)),"")</f>
        <v>#N/A</v>
      </c>
      <c r="L265" s="44" t="e">
        <f>INDEX('JamesM-SESSION'!$L$394:$U$401, MATCH("*Clean *",'JamesM-SESSION'!$B$394:$B$401,0), MATCH("*5th*",'JamesM-SESSION'!$K$7:$T$7,0))</f>
        <v>#N/A</v>
      </c>
      <c r="M265" s="131" t="e">
        <f>IF($A$260='JamesM-SESSION'!$A$394,INDEX('JamesM-SESSION'!$K$394:$T$401, MATCH("*Lat Pulldown*",'JamesM-SESSION'!$B$394:$B$401,0), MATCH("*5th*",'JamesM-SESSION'!$K$7:$T$7,0)),"")</f>
        <v>#N/A</v>
      </c>
      <c r="N265" s="44" t="e">
        <f>INDEX('JamesM-SESSION'!$L$394:$U$401, MATCH("*Lat Pulldown*",'JamesM-SESSION'!$B$394:$B$401,0), MATCH("*5th*",'JamesM-SESSION'!$K$7:$T$7,0))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'JamesM-SESSION'!A403</f>
        <v>0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IF($A$266='JamesM-SESSION'!$A$403,INDEX('JamesM-SESSION'!$K$403:$T$410, MATCH("*1k Row*",'JamesM-SESSION'!$B$403:$B$410,0), MATCH("*1st*",'JamesM-SESSION'!$K$7:$T$7,0)),"")</f>
        <v>#N/A</v>
      </c>
      <c r="P266" s="152" t="e">
        <f>IF($A$266='JamesM-SESSION'!$A$403,INDEX('JamesM-SESSION'!$K$403:$T$410, MATCH("*HIIT*",'JamesM-SESSION'!$B$403:$B$410,0), MATCH("*1st*",'JamesM-SESSION'!$K$7:$T$7,0)),"")</f>
        <v>#N/A</v>
      </c>
      <c r="Q266" s="119">
        <f>INDEX('JamesM-SESSION'!$L$212:$U$403, MATCH("*HIIT*",'JamesM-SESSION'!$B$212:$B$403,0), MATCH("*1st*",'JamesM-SESSION'!$K$7:$T$7,0))</f>
        <v>0</v>
      </c>
      <c r="R266" s="119">
        <f>'JamesM-SESSION'!U403</f>
        <v>0</v>
      </c>
      <c r="S266" s="116"/>
      <c r="T266" s="116"/>
      <c r="U266" s="120">
        <f>'JamesM-SESSION'!A413+'JamesM-SESSION'!B404</f>
        <v>0</v>
      </c>
      <c r="V266" s="120">
        <f>'JamesM-SESSION'!A414+'JamesM-SESSION'!B405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IF($A$266='JamesM-SESSION'!$A$403,INDEX('JamesM-SESSION'!$K$403:$T$410, MATCH("*Squat*",'JamesM-SESSION'!$B$403:$B$410,0), MATCH("*1st*",'JamesM-SESSION'!$K$7:$T$7,0)),"")</f>
        <v>#N/A</v>
      </c>
      <c r="D267" s="132" t="e">
        <f>INDEX('JamesM-SESSION'!L$403:U$410, MATCH("*Squat*",'JamesM-SESSION'!$B$403:$B$410,0), MATCH("*1st*",'JamesM-SESSION'!K$7:T$7,0))</f>
        <v>#N/A</v>
      </c>
      <c r="E267" s="131" t="e">
        <f>IF($A$266='JamesM-SESSION'!$A$403,INDEX('JamesM-SESSION'!$K$403:$T$410, MATCH("*Deadlift*",'JamesM-SESSION'!$B$403:$B$410,0), MATCH("*1st*",'JamesM-SESSION'!$K$7:$T$7,0)),"")</f>
        <v>#N/A</v>
      </c>
      <c r="F267" s="131" t="e">
        <f>INDEX('JamesM-SESSION'!$L$403:$U$410, MATCH("*Deadlift*",'JamesM-SESSION'!$B$403:$B$410,0), MATCH("*1st*",'JamesM-SESSION'!$K$7:$T$7,0))</f>
        <v>#N/A</v>
      </c>
      <c r="G267" s="131" t="e">
        <f>IF($A$266='JamesM-SESSION'!$A$403,INDEX('JamesM-SESSION'!$K$403:$T$410, MATCH("*Bench Press*",'JamesM-SESSION'!$B$403:$B$410,0), MATCH("*1st*",'JamesM-SESSION'!$K$7:$T$7,0)),"")</f>
        <v>#N/A</v>
      </c>
      <c r="H267" s="131" t="e">
        <f>INDEX('JamesM-SESSION'!$L$403:$U$410, MATCH("*Bench Press*",'JamesM-SESSION'!$B$403:$B$410,0), MATCH("*1st*",'JamesM-SESSION'!$K$7:$T$7,0))</f>
        <v>#N/A</v>
      </c>
      <c r="I267" s="132" t="e">
        <f>IF($A$266='JamesM-SESSION'!$A$403,INDEX('JamesM-SESSION'!$K$403:$T$410, MATCH("*Military*",'JamesM-SESSION'!$B$403:$B$410,0), MATCH("*1st*",'JamesM-SESSION'!$K$7:$T$7,0)),"")</f>
        <v>#N/A</v>
      </c>
      <c r="J267" s="48" t="e">
        <f>INDEX('JamesM-SESSION'!$L$403:$U$410, MATCH("*Military*",'JamesM-SESSION'!$B$403:$B$410,0), MATCH("*1st*",'JamesM-SESSION'!$K$7:$T$7,0))</f>
        <v>#N/A</v>
      </c>
      <c r="K267" s="131" t="e">
        <f>IF($A$266='JamesM-SESSION'!$A$403,INDEX('JamesM-SESSION'!$K$403:$T$410, MATCH("*Clean *",'JamesM-SESSION'!$B$403:$B$410,0), MATCH("*1st*",'JamesM-SESSION'!$K$7:$T$7,0)),"")</f>
        <v>#N/A</v>
      </c>
      <c r="L267" s="48" t="e">
        <f>INDEX('JamesM-SESSION'!$L$403:$U$410, MATCH("*Clean *",'JamesM-SESSION'!$B$403:$B$410,0), MATCH("*1st*",'JamesM-SESSION'!$K$7:$T$7,0))</f>
        <v>#N/A</v>
      </c>
      <c r="M267" s="131" t="e">
        <f>IF($A$266='JamesM-SESSION'!$A$403,INDEX('JamesM-SESSION'!$K$403:$T$410, MATCH("*Lat Pulldown*",'JamesM-SESSION'!$B$403:$B$410,0), MATCH("*1st*",'JamesM-SESSION'!$K$7:$T$7,0)),"")</f>
        <v>#N/A</v>
      </c>
      <c r="N267" s="48" t="e">
        <f>INDEX('JamesM-SESSION'!$L$403:$U$410, MATCH("*Lat Pulldown*",'JamesM-SESSION'!$B$403:$B$410,0), MATCH("*1st*",'JamesM-SESSION'!$K$7:$T$7,0))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IF($A$266='JamesM-SESSION'!$A$403,INDEX('JamesM-SESSION'!$K$403:$T$410, MATCH("*Squat*",'JamesM-SESSION'!$B$403:$B$410,0), MATCH("*2nd*",'JamesM-SESSION'!$K$7:$T$7,0)),"")</f>
        <v>#N/A</v>
      </c>
      <c r="D268" s="132" t="e">
        <f>INDEX('JamesM-SESSION'!L$403:U$410, MATCH("*Squat*",'JamesM-SESSION'!$B$403:$B$410,0), MATCH("*2nd*",'JamesM-SESSION'!K$7:T$7,0))</f>
        <v>#N/A</v>
      </c>
      <c r="E268" s="131" t="e">
        <f>IF($A$266='JamesM-SESSION'!$A$403,INDEX('JamesM-SESSION'!$K$403:$T$410, MATCH("*Deadlift*",'JamesM-SESSION'!$B$403:$B$410,0), MATCH("*2ND*",'JamesM-SESSION'!$K$7:$T$7,0)),"")</f>
        <v>#N/A</v>
      </c>
      <c r="F268" s="131" t="e">
        <f>INDEX('JamesM-SESSION'!$L$403:$U$410, MATCH("*Deadlift*",'JamesM-SESSION'!$B$403:$B$410,0), MATCH("*2nd*",'JamesM-SESSION'!$K$7:$T$7,0))</f>
        <v>#N/A</v>
      </c>
      <c r="G268" s="131" t="e">
        <f>IF($A$266='JamesM-SESSION'!$A$403,INDEX('JamesM-SESSION'!$K$403:$T$410, MATCH("*Bench Press*",'JamesM-SESSION'!$B$403:$B$410,0), MATCH("*2ND*",'JamesM-SESSION'!$K$7:$T$7,0)),"")</f>
        <v>#N/A</v>
      </c>
      <c r="H268" s="131" t="e">
        <f>INDEX('JamesM-SESSION'!$L$403:$U$410, MATCH("*Bench Press*",'JamesM-SESSION'!$B$403:$B$410,0), MATCH("*2nd*",'JamesM-SESSION'!$K$7:$T$7,0))</f>
        <v>#N/A</v>
      </c>
      <c r="I268" s="132" t="e">
        <f>IF($A$266='JamesM-SESSION'!$A$403,INDEX('JamesM-SESSION'!$K$403:$T$410, MATCH("*Military*",'JamesM-SESSION'!$B$403:$B$410,0), MATCH("*2ND*",'JamesM-SESSION'!$K$7:$T$7,0)),"")</f>
        <v>#N/A</v>
      </c>
      <c r="J268" s="44" t="e">
        <f>INDEX('JamesM-SESSION'!$L$403:$U$410, MATCH("*Military*",'JamesM-SESSION'!$B$403:$B$410,0), MATCH("*2nd*",'JamesM-SESSION'!$K$7:$T$7,0))</f>
        <v>#N/A</v>
      </c>
      <c r="K268" s="131" t="e">
        <f>IF($A$266='JamesM-SESSION'!$A$403,INDEX('JamesM-SESSION'!$K$403:$T$410, MATCH("*Clean *",'JamesM-SESSION'!$B$403:$B$410,0), MATCH("*2ND*",'JamesM-SESSION'!$K$7:$T$7,0)),"")</f>
        <v>#N/A</v>
      </c>
      <c r="L268" s="44" t="e">
        <f>INDEX('JamesM-SESSION'!$L$403:$U$410, MATCH("*Clean *",'JamesM-SESSION'!$B$403:$B$410,0), MATCH("*2nd*",'JamesM-SESSION'!$K$7:$T$7,0))</f>
        <v>#N/A</v>
      </c>
      <c r="M268" s="131" t="e">
        <f>IF($A$266='JamesM-SESSION'!$A$403,INDEX('JamesM-SESSION'!$K$403:$T$410, MATCH("*Lat Pulldown*",'JamesM-SESSION'!$B$403:$B$410,0), MATCH("*2ND*",'JamesM-SESSION'!$K$7:$T$7,0)),"")</f>
        <v>#N/A</v>
      </c>
      <c r="N268" s="44" t="e">
        <f>INDEX('JamesM-SESSION'!$L$403:$U$410, MATCH("*Lat Pulldown*",'JamesM-SESSION'!$B$403:$B$410,0), MATCH("*2nd*",'JamesM-SESSION'!$K$7:$T$7,0))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IF($A$266='JamesM-SESSION'!$A$403,INDEX('JamesM-SESSION'!$K$403:$T$410, MATCH("*Squat*",'JamesM-SESSION'!$B$403:$B$410,0), MATCH("*3rd*",'JamesM-SESSION'!$K$7:$T$7,0)),"")</f>
        <v>#N/A</v>
      </c>
      <c r="D269" s="132" t="e">
        <f>INDEX('JamesM-SESSION'!L$403:U$410, MATCH("*Squat*",'JamesM-SESSION'!$B$403:$B$410,0), MATCH("*3rd*",'JamesM-SESSION'!K$7:T$7,0))</f>
        <v>#N/A</v>
      </c>
      <c r="E269" s="131" t="e">
        <f>IF($A$266='JamesM-SESSION'!$A$403,INDEX('JamesM-SESSION'!$K$403:$T$410, MATCH("*Deadlift*",'JamesM-SESSION'!$B$403:$B$410,0), MATCH("*3rd*",'JamesM-SESSION'!$K$7:$T$7,0)),"")</f>
        <v>#N/A</v>
      </c>
      <c r="F269" s="131" t="e">
        <f>INDEX('JamesM-SESSION'!$L$403:$U$410, MATCH("*Deadlift*",'JamesM-SESSION'!$B$403:$B$410,0), MATCH("*3rd*",'JamesM-SESSION'!$K$7:$T$7,0))</f>
        <v>#N/A</v>
      </c>
      <c r="G269" s="131" t="e">
        <f>IF($A$266='JamesM-SESSION'!$A$403,INDEX('JamesM-SESSION'!$K$403:$T$410, MATCH("*Bench Press*",'JamesM-SESSION'!$B$403:$B$410,0), MATCH("*3rd*",'JamesM-SESSION'!$K$7:$T$7,0)),"")</f>
        <v>#N/A</v>
      </c>
      <c r="H269" s="131" t="e">
        <f>INDEX('JamesM-SESSION'!$L$403:$U$410, MATCH("*Bench Press*",'JamesM-SESSION'!$B$403:$B$410,0), MATCH("*3rd*",'JamesM-SESSION'!$K$7:$T$7,0))</f>
        <v>#N/A</v>
      </c>
      <c r="I269" s="132" t="e">
        <f>IF($A$266='JamesM-SESSION'!$A$403,INDEX('JamesM-SESSION'!$K$403:$T$410, MATCH("*Military*",'JamesM-SESSION'!$B$403:$B$410,0), MATCH("*3rd*",'JamesM-SESSION'!$K$7:$T$7,0)),"")</f>
        <v>#N/A</v>
      </c>
      <c r="J269" s="44" t="e">
        <f>INDEX('JamesM-SESSION'!$L$403:$U$410, MATCH("*Military*",'JamesM-SESSION'!$B$403:$B$410,0), MATCH("*3rd*",'JamesM-SESSION'!$K$7:$T$7,0))</f>
        <v>#N/A</v>
      </c>
      <c r="K269" s="131" t="e">
        <f>IF($A$266='JamesM-SESSION'!$A$403,INDEX('JamesM-SESSION'!$K$403:$T$410, MATCH("*Clean *",'JamesM-SESSION'!$B$403:$B$410,0), MATCH("*3rd*",'JamesM-SESSION'!$K$7:$T$7,0)),"")</f>
        <v>#N/A</v>
      </c>
      <c r="L269" s="44" t="e">
        <f>INDEX('JamesM-SESSION'!$L$403:$U$410, MATCH("*Clean *",'JamesM-SESSION'!$B$403:$B$410,0), MATCH("*3rd*",'JamesM-SESSION'!$K$7:$T$7,0))</f>
        <v>#N/A</v>
      </c>
      <c r="M269" s="131" t="e">
        <f>IF($A$266='JamesM-SESSION'!$A$403,INDEX('JamesM-SESSION'!$K$403:$T$410, MATCH("*Lat Pulldown*",'JamesM-SESSION'!$B$403:$B$410,0), MATCH("*3rd*",'JamesM-SESSION'!$K$7:$T$7,0)),"")</f>
        <v>#N/A</v>
      </c>
      <c r="N269" s="44" t="e">
        <f>INDEX('JamesM-SESSION'!$L$403:$U$410, MATCH("*Lat Pulldown*",'JamesM-SESSION'!$B$403:$B$410,0), MATCH("*3rd*",'JamesM-SESSION'!$K$7:$T$7,0))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IF($A$266='JamesM-SESSION'!$A$403,INDEX('JamesM-SESSION'!$K$403:$T$410, MATCH("*Squat*",'JamesM-SESSION'!$B$403:$B$410,0), MATCH("*4th*",'JamesM-SESSION'!$K$7:$T$7,0)),"")</f>
        <v>#N/A</v>
      </c>
      <c r="D270" s="132" t="e">
        <f>INDEX('JamesM-SESSION'!L$403:U$410, MATCH("*Squat*",'JamesM-SESSION'!$B$403:$B$410,0), MATCH("*4th*",'JamesM-SESSION'!K$7:T$7,0))</f>
        <v>#N/A</v>
      </c>
      <c r="E270" s="131" t="e">
        <f>IF($A$266='JamesM-SESSION'!$A$403,INDEX('JamesM-SESSION'!$K$403:$T$410, MATCH("*Deadlift*",'JamesM-SESSION'!$B$403:$B$410,0), MATCH("*4th*",'JamesM-SESSION'!$K$7:$T$7,0)),"")</f>
        <v>#N/A</v>
      </c>
      <c r="F270" s="131" t="e">
        <f>INDEX('JamesM-SESSION'!$L$403:$U$410, MATCH("*Deadlift*",'JamesM-SESSION'!$B$403:$B$410,0), MATCH("*4th*",'JamesM-SESSION'!$K$7:$T$7,0))</f>
        <v>#N/A</v>
      </c>
      <c r="G270" s="131" t="e">
        <f>IF($A$266='JamesM-SESSION'!$A$403,INDEX('JamesM-SESSION'!$K$403:$T$410, MATCH("*Bench Press*",'JamesM-SESSION'!$B$403:$B$410,0), MATCH("*4th*",'JamesM-SESSION'!$K$7:$T$7,0)),"")</f>
        <v>#N/A</v>
      </c>
      <c r="H270" s="131" t="e">
        <f>INDEX('JamesM-SESSION'!$L$403:$U$410, MATCH("*Bench Press*",'JamesM-SESSION'!$B$403:$B$410,0), MATCH("*4th*",'JamesM-SESSION'!$K$7:$T$7,0))</f>
        <v>#N/A</v>
      </c>
      <c r="I270" s="132" t="e">
        <f>IF($A$266='JamesM-SESSION'!$A$403,INDEX('JamesM-SESSION'!$K$403:$T$410, MATCH("*Military*",'JamesM-SESSION'!$B$403:$B$410,0), MATCH("*4th*",'JamesM-SESSION'!$K$7:$T$7,0)),"")</f>
        <v>#N/A</v>
      </c>
      <c r="J270" s="44" t="e">
        <f>INDEX('JamesM-SESSION'!$L$403:$U$410, MATCH("*Military*",'JamesM-SESSION'!$B$403:$B$410,0), MATCH("*4th*",'JamesM-SESSION'!$K$7:$T$7,0))</f>
        <v>#N/A</v>
      </c>
      <c r="K270" s="131" t="e">
        <f>IF($A$266='JamesM-SESSION'!$A$403,INDEX('JamesM-SESSION'!$K$403:$T$410, MATCH("*Clean *",'JamesM-SESSION'!$B$403:$B$410,0), MATCH("*4th*",'JamesM-SESSION'!$K$7:$T$7,0)),"")</f>
        <v>#N/A</v>
      </c>
      <c r="L270" s="44" t="e">
        <f>INDEX('JamesM-SESSION'!$L$403:$U$410, MATCH("*Clean *",'JamesM-SESSION'!$B$403:$B$410,0), MATCH("*4th*",'JamesM-SESSION'!$K$7:$T$7,0))</f>
        <v>#N/A</v>
      </c>
      <c r="M270" s="131" t="e">
        <f>IF($A$266='JamesM-SESSION'!$A$403,INDEX('JamesM-SESSION'!$K$403:$T$410, MATCH("*Lat Pulldown*",'JamesM-SESSION'!$B$403:$B$410,0), MATCH("*4th*",'JamesM-SESSION'!$K$7:$T$7,0)),"")</f>
        <v>#N/A</v>
      </c>
      <c r="N270" s="44" t="e">
        <f>INDEX('JamesM-SESSION'!$L$403:$U$410, MATCH("*Lat Pulldown*",'JamesM-SESSION'!$B$403:$B$410,0), MATCH("*4th*",'JamesM-SESSION'!$K$7:$T$7,0))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IF($A$266='JamesM-SESSION'!$A$403,INDEX('JamesM-SESSION'!$K$403:$T$410, MATCH("*Squat*",'JamesM-SESSION'!$B$403:$B$410,0), MATCH("*5th*",'JamesM-SESSION'!$K$7:$T$7,0)),"")</f>
        <v>#N/A</v>
      </c>
      <c r="D271" s="132" t="e">
        <f>INDEX('JamesM-SESSION'!L$403:U$410, MATCH("*Squat*",'JamesM-SESSION'!$B$403:$B$410,0), MATCH("*5th*",'JamesM-SESSION'!K$7:T$7,0))</f>
        <v>#N/A</v>
      </c>
      <c r="E271" s="131" t="e">
        <f>IF($A$266='JamesM-SESSION'!$A$403,INDEX('JamesM-SESSION'!$K$403:$T$410, MATCH("*Deadlift*",'JamesM-SESSION'!$B$403:$B$410,0), MATCH("*5th*",'JamesM-SESSION'!$K$7:$T$7,0)),"")</f>
        <v>#N/A</v>
      </c>
      <c r="F271" s="131" t="e">
        <f>INDEX('JamesM-SESSION'!$L$403:$U$410, MATCH("*Deadlift*",'JamesM-SESSION'!$B$403:$B$410,0), MATCH("*5th*",'JamesM-SESSION'!$K$7:$T$7,0))</f>
        <v>#N/A</v>
      </c>
      <c r="G271" s="131" t="e">
        <f>IF($A$266='JamesM-SESSION'!$A$403,INDEX('JamesM-SESSION'!$K$403:$T$410, MATCH("*Bench Press*",'JamesM-SESSION'!$B$403:$B$410,0), MATCH("*5th*",'JamesM-SESSION'!$K$7:$T$7,0)),"")</f>
        <v>#N/A</v>
      </c>
      <c r="H271" s="131" t="e">
        <f>INDEX('JamesM-SESSION'!$L$403:$U$410, MATCH("*Bench Press*",'JamesM-SESSION'!$B$403:$B$410,0), MATCH("*5th*",'JamesM-SESSION'!$K$7:$T$7,0))</f>
        <v>#N/A</v>
      </c>
      <c r="I271" s="132" t="e">
        <f>IF($A$266='JamesM-SESSION'!$A$403,INDEX('JamesM-SESSION'!$K$403:$T$410, MATCH("*Military*",'JamesM-SESSION'!$B$403:$B$410,0), MATCH("*5th*",'JamesM-SESSION'!$K$7:$T$7,0)),"")</f>
        <v>#N/A</v>
      </c>
      <c r="J271" s="44" t="e">
        <f>INDEX('JamesM-SESSION'!$L$403:$U$410, MATCH("*Military*",'JamesM-SESSION'!$B$403:$B$410,0), MATCH("*5th*",'JamesM-SESSION'!$K$7:$T$7,0))</f>
        <v>#N/A</v>
      </c>
      <c r="K271" s="131" t="e">
        <f>IF($A$266='JamesM-SESSION'!$A$403,INDEX('JamesM-SESSION'!$K$403:$T$410, MATCH("*Clean *",'JamesM-SESSION'!$B$403:$B$410,0), MATCH("*5th*",'JamesM-SESSION'!$K$7:$T$7,0)),"")</f>
        <v>#N/A</v>
      </c>
      <c r="L271" s="44" t="e">
        <f>INDEX('JamesM-SESSION'!$L$403:$U$410, MATCH("*Clean *",'JamesM-SESSION'!$B$403:$B$410,0), MATCH("*5th*",'JamesM-SESSION'!$K$7:$T$7,0))</f>
        <v>#N/A</v>
      </c>
      <c r="M271" s="131" t="e">
        <f>IF($A$266='JamesM-SESSION'!$A$403,INDEX('JamesM-SESSION'!$K$403:$T$410, MATCH("*Lat Pulldown*",'JamesM-SESSION'!$B$403:$B$410,0), MATCH("*5th*",'JamesM-SESSION'!$K$7:$T$7,0)),"")</f>
        <v>#N/A</v>
      </c>
      <c r="N271" s="44" t="e">
        <f>INDEX('JamesM-SESSION'!$L$403:$U$410, MATCH("*Lat Pulldown*",'JamesM-SESSION'!$B$403:$B$410,0), MATCH("*5th*",'JamesM-SESSION'!$K$7:$T$7,0))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'JamesM-SESSION'!A412</f>
        <v>0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 t="e">
        <f>MAX(M273:M277)</f>
        <v>#N/A</v>
      </c>
      <c r="N272" s="117" t="e">
        <f t="array" ref="N272">MAX(IF(M273:M277=M272,N273:N277))</f>
        <v>#N/A</v>
      </c>
      <c r="O272" s="152" t="e">
        <f>IF($A$272='JamesM-SESSION'!$A$412,INDEX('JamesM-SESSION'!$K$412:$T$419, MATCH("*1k Row*",'JamesM-SESSION'!$B$412:$B$419,0), MATCH("*1st*",'JamesM-SESSION'!$K$7:$T$7,0)),"")</f>
        <v>#N/A</v>
      </c>
      <c r="P272" s="152" t="e">
        <f>IF($A$272='JamesM-SESSION'!$A$412,INDEX('JamesM-SESSION'!$K$412:$T$419, MATCH("*HIIT*",'JamesM-SESSION'!$B$412:$B$419,0), MATCH("*1st*",'JamesM-SESSION'!$K$7:$T$7,0)),"")</f>
        <v>#N/A</v>
      </c>
      <c r="Q272" s="119" t="e">
        <f>INDEX('JamesM-SESSION'!$L$412:$U$419, MATCH("*HIIT*",'JamesM-SESSION'!$B$412:$B$419,0), MATCH("*1st*",'JamesM-SESSION'!$K$7:$T$7,0))</f>
        <v>#N/A</v>
      </c>
      <c r="R272" s="119">
        <f>'JamesM-SESSION'!U412</f>
        <v>0</v>
      </c>
      <c r="S272" s="116"/>
      <c r="T272" s="116"/>
      <c r="U272" s="120">
        <f>'JamesM-SESSION'!A413</f>
        <v>0</v>
      </c>
      <c r="V272" s="120">
        <f>'JamesM-SESSION'!A414</f>
        <v>0</v>
      </c>
      <c r="W272" s="116"/>
      <c r="X272" s="116"/>
      <c r="Y272" s="116"/>
      <c r="Z272" s="116"/>
      <c r="AA272" s="116"/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IF($A$272='JamesM-SESSION'!$A$412,INDEX('JamesM-SESSION'!$K$412:$T$419, MATCH("*Squat*",'JamesM-SESSION'!$B$412:$B$419,0), MATCH("*1st*",'JamesM-SESSION'!$K$7:$T$7,0)),"")</f>
        <v>#N/A</v>
      </c>
      <c r="D273" s="132" t="e">
        <f>INDEX('JamesM-SESSION'!L$412:U$419, MATCH("*Squat*",'JamesM-SESSION'!$B$412:$B$419,0), MATCH("*1st*",'JamesM-SESSION'!K$7:T$7,0))</f>
        <v>#N/A</v>
      </c>
      <c r="E273" s="131" t="e">
        <f>IF($A$272='JamesM-SESSION'!$A$412,INDEX('JamesM-SESSION'!$K$412:$T$419, MATCH("*Deadlift*",'JamesM-SESSION'!$B$412:$B$419,0), MATCH("*1st*",'JamesM-SESSION'!$K$7:$T$7,0)),"")</f>
        <v>#N/A</v>
      </c>
      <c r="F273" s="131" t="e">
        <f>INDEX('JamesM-SESSION'!$L$412:$U$419, MATCH("*Deadlift*",'JamesM-SESSION'!$B$412:$B$419,0), MATCH("*1st*",'JamesM-SESSION'!$K$7:$T$7,0))</f>
        <v>#N/A</v>
      </c>
      <c r="G273" s="131" t="e">
        <f>IF($A$272='JamesM-SESSION'!$A$412,INDEX('JamesM-SESSION'!$K$412:$T$419, MATCH("*Bench Press*",'JamesM-SESSION'!$B$412:$B$419,0), MATCH("*1st*",'JamesM-SESSION'!$K$7:$T$7,0)),"")</f>
        <v>#N/A</v>
      </c>
      <c r="H273" s="131" t="e">
        <f>INDEX('JamesM-SESSION'!$L$412:$U$419, MATCH("*Bench Press*",'JamesM-SESSION'!$B$412:$B$419,0), MATCH("*1st*",'JamesM-SESSION'!$K$7:$T$7,0))</f>
        <v>#N/A</v>
      </c>
      <c r="I273" s="132" t="e">
        <f>IF($A$272='JamesM-SESSION'!$A$412,INDEX('JamesM-SESSION'!$K$412:$T$419, MATCH("*Military*",'JamesM-SESSION'!$B$412:$B$419,0), MATCH("*1st*",'JamesM-SESSION'!$K$7:$T$7,0)),"")</f>
        <v>#N/A</v>
      </c>
      <c r="J273" s="48" t="e">
        <f>INDEX('JamesM-SESSION'!$L$412:$U$419, MATCH("*Military*",'JamesM-SESSION'!$B$412:$B$419,0), MATCH("*1st*",'JamesM-SESSION'!$K$7:$T$7,0))</f>
        <v>#N/A</v>
      </c>
      <c r="K273" s="131" t="e">
        <f>IF($A$272='JamesM-SESSION'!$A$412,INDEX('JamesM-SESSION'!$K$412:$T$419, MATCH("*Clean *",'JamesM-SESSION'!$B$412:$B$419,0), MATCH("*1st*",'JamesM-SESSION'!$K$7:$T$7,0)),"")</f>
        <v>#N/A</v>
      </c>
      <c r="L273" s="48" t="e">
        <f>INDEX('JamesM-SESSION'!$L$412:$U$419, MATCH("*Clean *",'JamesM-SESSION'!$B$412:$B$419,0), MATCH("*1st*",'JamesM-SESSION'!$K$7:$T$7,0))</f>
        <v>#N/A</v>
      </c>
      <c r="M273" s="131" t="e">
        <f>IF($A$272='JamesM-SESSION'!$A$412,INDEX('JamesM-SESSION'!$K$412:$T$419, MATCH("*Lat Pulldown*",'JamesM-SESSION'!$B$412:$B$419,0), MATCH("*1st*",'JamesM-SESSION'!$K$7:$T$7,0)),"")</f>
        <v>#N/A</v>
      </c>
      <c r="N273" s="48" t="e">
        <f>INDEX('JamesM-SESSION'!$L$412:$U$419, MATCH("*Lat Pulldown*",'JamesM-SESSION'!$B$412:$B$419,0), MATCH("*1st*",'JamesM-SESSION'!$K$7:$T$7,0))</f>
        <v>#N/A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IF($A$272='JamesM-SESSION'!$A$412,INDEX('JamesM-SESSION'!$K$412:$T$419, MATCH("*Squat*",'JamesM-SESSION'!$B$412:$B$419,0), MATCH("*2nd*",'JamesM-SESSION'!$K$7:$T$7,0)),"")</f>
        <v>#N/A</v>
      </c>
      <c r="D274" s="132" t="e">
        <f>INDEX('JamesM-SESSION'!L$412:U$419, MATCH("*Squat*",'JamesM-SESSION'!$B$412:$B$419,0), MATCH("*2nd*",'JamesM-SESSION'!K$7:T$7,0))</f>
        <v>#N/A</v>
      </c>
      <c r="E274" s="131" t="e">
        <f>IF($A$272='JamesM-SESSION'!$A$412,INDEX('JamesM-SESSION'!$K$412:$T$419, MATCH("*Deadlift*",'JamesM-SESSION'!$B$412:$B$419,0), MATCH("*2ND*",'JamesM-SESSION'!$K$7:$T$7,0)),"")</f>
        <v>#N/A</v>
      </c>
      <c r="F274" s="131" t="e">
        <f>INDEX('JamesM-SESSION'!$L$412:$U$419, MATCH("*Deadlift*",'JamesM-SESSION'!$B$412:$B$419,0), MATCH("*2nd*",'JamesM-SESSION'!$K$7:$T$7,0))</f>
        <v>#N/A</v>
      </c>
      <c r="G274" s="131" t="e">
        <f>IF($A$272='JamesM-SESSION'!$A$412,INDEX('JamesM-SESSION'!$K$412:$T$419, MATCH("*Bench Press*",'JamesM-SESSION'!$B$412:$B$419,0), MATCH("*2ND*",'JamesM-SESSION'!$K$7:$T$7,0)),"")</f>
        <v>#N/A</v>
      </c>
      <c r="H274" s="131" t="e">
        <f>INDEX('JamesM-SESSION'!$L$412:$U$419, MATCH("*Bench Press*",'JamesM-SESSION'!$B$412:$B$419,0), MATCH("*2nd*",'JamesM-SESSION'!$K$7:$T$7,0))</f>
        <v>#N/A</v>
      </c>
      <c r="I274" s="132" t="e">
        <f>IF($A$272='JamesM-SESSION'!$A$412,INDEX('JamesM-SESSION'!$K$412:$T$419, MATCH("*Military*",'JamesM-SESSION'!$B$412:$B$419,0), MATCH("*2ND*",'JamesM-SESSION'!$K$7:$T$7,0)),"")</f>
        <v>#N/A</v>
      </c>
      <c r="J274" s="44" t="e">
        <f>INDEX('JamesM-SESSION'!$L$412:$U$419, MATCH("*Military*",'JamesM-SESSION'!$B$412:$B$419,0), MATCH("*2nd*",'JamesM-SESSION'!$K$7:$T$7,0))</f>
        <v>#N/A</v>
      </c>
      <c r="K274" s="131" t="e">
        <f>IF($A$272='JamesM-SESSION'!$A$412,INDEX('JamesM-SESSION'!$K$412:$T$419, MATCH("*Clean *",'JamesM-SESSION'!$B$412:$B$419,0), MATCH("*2ND*",'JamesM-SESSION'!$K$7:$T$7,0)),"")</f>
        <v>#N/A</v>
      </c>
      <c r="L274" s="44" t="e">
        <f>INDEX('JamesM-SESSION'!$L$412:$U$419, MATCH("*Clean *",'JamesM-SESSION'!$B$412:$B$419,0), MATCH("*2nd*",'JamesM-SESSION'!$K$7:$T$7,0))</f>
        <v>#N/A</v>
      </c>
      <c r="M274" s="131" t="e">
        <f>IF($A$272='JamesM-SESSION'!$A$412,INDEX('JamesM-SESSION'!$K$412:$T$419, MATCH("*Lat Pulldown*",'JamesM-SESSION'!$B$412:$B$419,0), MATCH("*2ND*",'JamesM-SESSION'!$K$7:$T$7,0)),"")</f>
        <v>#N/A</v>
      </c>
      <c r="N274" s="44" t="e">
        <f>INDEX('JamesM-SESSION'!$L$412:$U$419, MATCH("*Lat Pulldown*",'JamesM-SESSION'!$B$412:$B$419,0), MATCH("*2nd*",'JamesM-SESSION'!$K$7:$T$7,0))</f>
        <v>#N/A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IF($A$272='JamesM-SESSION'!$A$412,INDEX('JamesM-SESSION'!$K$412:$T$419, MATCH("*Squat*",'JamesM-SESSION'!$B$412:$B$419,0), MATCH("*3rd*",'JamesM-SESSION'!$K$7:$T$7,0)),"")</f>
        <v>#N/A</v>
      </c>
      <c r="D275" s="132" t="e">
        <f>INDEX('JamesM-SESSION'!L$412:U$419, MATCH("*Squat*",'JamesM-SESSION'!$B$412:$B$419,0), MATCH("*3rd*",'JamesM-SESSION'!K$7:T$7,0))</f>
        <v>#N/A</v>
      </c>
      <c r="E275" s="131" t="e">
        <f>IF($A$272='JamesM-SESSION'!$A$412,INDEX('JamesM-SESSION'!$K$412:$T$419, MATCH("*Deadlift*",'JamesM-SESSION'!$B$412:$B$419,0), MATCH("*3rd*",'JamesM-SESSION'!$K$7:$T$7,0)),"")</f>
        <v>#N/A</v>
      </c>
      <c r="F275" s="131" t="e">
        <f>INDEX('JamesM-SESSION'!$L$412:$U$419, MATCH("*Deadlift*",'JamesM-SESSION'!$B$412:$B$419,0), MATCH("*3rd*",'JamesM-SESSION'!$K$7:$T$7,0))</f>
        <v>#N/A</v>
      </c>
      <c r="G275" s="131" t="e">
        <f>IF($A$272='JamesM-SESSION'!$A$412,INDEX('JamesM-SESSION'!$K$412:$T$419, MATCH("*Bench Press*",'JamesM-SESSION'!$B$412:$B$419,0), MATCH("*3rd*",'JamesM-SESSION'!$K$7:$T$7,0)),"")</f>
        <v>#N/A</v>
      </c>
      <c r="H275" s="131" t="e">
        <f>INDEX('JamesM-SESSION'!$L$412:$U$419, MATCH("*Bench Press*",'JamesM-SESSION'!$B$412:$B$419,0), MATCH("*3rd*",'JamesM-SESSION'!$K$7:$T$7,0))</f>
        <v>#N/A</v>
      </c>
      <c r="I275" s="132" t="e">
        <f>IF($A$272='JamesM-SESSION'!$A$412,INDEX('JamesM-SESSION'!$K$412:$T$419, MATCH("*Military*",'JamesM-SESSION'!$B$412:$B$419,0), MATCH("*3rd*",'JamesM-SESSION'!$K$7:$T$7,0)),"")</f>
        <v>#N/A</v>
      </c>
      <c r="J275" s="44" t="e">
        <f>INDEX('JamesM-SESSION'!$L$412:$U$419, MATCH("*Military*",'JamesM-SESSION'!$B$412:$B$419,0), MATCH("*3rd*",'JamesM-SESSION'!$K$7:$T$7,0))</f>
        <v>#N/A</v>
      </c>
      <c r="K275" s="131" t="e">
        <f>IF($A$272='JamesM-SESSION'!$A$412,INDEX('JamesM-SESSION'!$K$412:$T$419, MATCH("*Clean *",'JamesM-SESSION'!$B$412:$B$419,0), MATCH("*3rd*",'JamesM-SESSION'!$K$7:$T$7,0)),"")</f>
        <v>#N/A</v>
      </c>
      <c r="L275" s="44" t="e">
        <f>INDEX('JamesM-SESSION'!$L$412:$U$419, MATCH("*Clean *",'JamesM-SESSION'!$B$412:$B$419,0), MATCH("*3rd*",'JamesM-SESSION'!$K$7:$T$7,0))</f>
        <v>#N/A</v>
      </c>
      <c r="M275" s="131" t="e">
        <f>IF($A$272='JamesM-SESSION'!$A$412,INDEX('JamesM-SESSION'!$K$412:$T$419, MATCH("*Lat Pulldown*",'JamesM-SESSION'!$B$412:$B$419,0), MATCH("*3rd*",'JamesM-SESSION'!$K$7:$T$7,0)),"")</f>
        <v>#N/A</v>
      </c>
      <c r="N275" s="44" t="e">
        <f>INDEX('JamesM-SESSION'!$L$412:$U$419, MATCH("*Lat Pulldown*",'JamesM-SESSION'!$B$412:$B$419,0), MATCH("*3rd*",'JamesM-SESSION'!$K$7:$T$7,0))</f>
        <v>#N/A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IF($A$272='JamesM-SESSION'!$A$412,INDEX('JamesM-SESSION'!$K$412:$T$419, MATCH("*Squat*",'JamesM-SESSION'!$B$412:$B$419,0), MATCH("*4th*",'JamesM-SESSION'!$K$7:$T$7,0)),"")</f>
        <v>#N/A</v>
      </c>
      <c r="D276" s="132" t="e">
        <f>INDEX('JamesM-SESSION'!L$412:U$419, MATCH("*Squat*",'JamesM-SESSION'!$B$412:$B$419,0), MATCH("*4th*",'JamesM-SESSION'!K$7:T$7,0))</f>
        <v>#N/A</v>
      </c>
      <c r="E276" s="131" t="e">
        <f>IF($A$272='JamesM-SESSION'!$A$412,INDEX('JamesM-SESSION'!$K$412:$T$419, MATCH("*Deadlift*",'JamesM-SESSION'!$B$412:$B$419,0), MATCH("*4th*",'JamesM-SESSION'!$K$7:$T$7,0)),"")</f>
        <v>#N/A</v>
      </c>
      <c r="F276" s="131" t="e">
        <f>INDEX('JamesM-SESSION'!$L$412:$U$419, MATCH("*Deadlift*",'JamesM-SESSION'!$B$412:$B$419,0), MATCH("*4th*",'JamesM-SESSION'!$K$7:$T$7,0))</f>
        <v>#N/A</v>
      </c>
      <c r="G276" s="131" t="e">
        <f>IF($A$272='JamesM-SESSION'!$A$412,INDEX('JamesM-SESSION'!$K$412:$T$419, MATCH("*Bench Press*",'JamesM-SESSION'!$B$412:$B$419,0), MATCH("*4th*",'JamesM-SESSION'!$K$7:$T$7,0)),"")</f>
        <v>#N/A</v>
      </c>
      <c r="H276" s="131" t="e">
        <f>INDEX('JamesM-SESSION'!$L$412:$U$419, MATCH("*Bench Press*",'JamesM-SESSION'!$B$412:$B$419,0), MATCH("*4th*",'JamesM-SESSION'!$K$7:$T$7,0))</f>
        <v>#N/A</v>
      </c>
      <c r="I276" s="132" t="e">
        <f>IF($A$272='JamesM-SESSION'!$A$412,INDEX('JamesM-SESSION'!$K$412:$T$419, MATCH("*Military*",'JamesM-SESSION'!$B$412:$B$419,0), MATCH("*4th*",'JamesM-SESSION'!$K$7:$T$7,0)),"")</f>
        <v>#N/A</v>
      </c>
      <c r="J276" s="44" t="e">
        <f>INDEX('JamesM-SESSION'!$L$412:$U$419, MATCH("*Military*",'JamesM-SESSION'!$B$412:$B$419,0), MATCH("*4th*",'JamesM-SESSION'!$K$7:$T$7,0))</f>
        <v>#N/A</v>
      </c>
      <c r="K276" s="131" t="e">
        <f>IF($A$272='JamesM-SESSION'!$A$412,INDEX('JamesM-SESSION'!$K$412:$T$419, MATCH("*Clean *",'JamesM-SESSION'!$B$412:$B$419,0), MATCH("*4th*",'JamesM-SESSION'!$K$7:$T$7,0)),"")</f>
        <v>#N/A</v>
      </c>
      <c r="L276" s="44" t="e">
        <f>INDEX('JamesM-SESSION'!$L$412:$U$419, MATCH("*Clean *",'JamesM-SESSION'!$B$412:$B$419,0), MATCH("*4th*",'JamesM-SESSION'!$K$7:$T$7,0))</f>
        <v>#N/A</v>
      </c>
      <c r="M276" s="131" t="e">
        <f>IF($A$272='JamesM-SESSION'!$A$412,INDEX('JamesM-SESSION'!$K$412:$T$419, MATCH("*Lat Pulldown*",'JamesM-SESSION'!$B$412:$B$419,0), MATCH("*4th*",'JamesM-SESSION'!$K$7:$T$7,0)),"")</f>
        <v>#N/A</v>
      </c>
      <c r="N276" s="44" t="e">
        <f>INDEX('JamesM-SESSION'!$L$412:$U$419, MATCH("*Lat Pulldown*",'JamesM-SESSION'!$B$412:$B$419,0), MATCH("*4th*",'JamesM-SESSION'!$K$7:$T$7,0))</f>
        <v>#N/A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IF($A$272='JamesM-SESSION'!$A$412,INDEX('JamesM-SESSION'!$K$412:$T$419, MATCH("*Squat*",'JamesM-SESSION'!$B$412:$B$419,0), MATCH("*5th*",'JamesM-SESSION'!$K$7:$T$7,0)),"")</f>
        <v>#N/A</v>
      </c>
      <c r="D277" s="132" t="e">
        <f>INDEX('JamesM-SESSION'!L$412:U$419, MATCH("*Squat*",'JamesM-SESSION'!$B$412:$B$419,0), MATCH("*5th*",'JamesM-SESSION'!K$7:T$7,0))</f>
        <v>#N/A</v>
      </c>
      <c r="E277" s="131" t="e">
        <f>IF($A$272='JamesM-SESSION'!$A$412,INDEX('JamesM-SESSION'!$K$412:$T$419, MATCH("*Deadlift*",'JamesM-SESSION'!$B$412:$B$419,0), MATCH("*5th*",'JamesM-SESSION'!$K$7:$T$7,0)),"")</f>
        <v>#N/A</v>
      </c>
      <c r="F277" s="131" t="e">
        <f>INDEX('JamesM-SESSION'!$L$412:$U$419, MATCH("*Deadlift*",'JamesM-SESSION'!$B$412:$B$419,0), MATCH("*5th*",'JamesM-SESSION'!$K$7:$T$7,0))</f>
        <v>#N/A</v>
      </c>
      <c r="G277" s="131" t="e">
        <f>IF($A$272='JamesM-SESSION'!$A$412,INDEX('JamesM-SESSION'!$K$412:$T$419, MATCH("*Bench Press*",'JamesM-SESSION'!$B$412:$B$419,0), MATCH("*5th*",'JamesM-SESSION'!$K$7:$T$7,0)),"")</f>
        <v>#N/A</v>
      </c>
      <c r="H277" s="131" t="e">
        <f>INDEX('JamesM-SESSION'!$L$412:$U$419, MATCH("*Bench Press*",'JamesM-SESSION'!$B$412:$B$419,0), MATCH("*5th*",'JamesM-SESSION'!$K$7:$T$7,0))</f>
        <v>#N/A</v>
      </c>
      <c r="I277" s="132" t="e">
        <f>IF($A$272='JamesM-SESSION'!$A$412,INDEX('JamesM-SESSION'!$K$412:$T$419, MATCH("*Military*",'JamesM-SESSION'!$B$412:$B$419,0), MATCH("*5th*",'JamesM-SESSION'!$K$7:$T$7,0)),"")</f>
        <v>#N/A</v>
      </c>
      <c r="J277" s="44" t="e">
        <f>INDEX('JamesM-SESSION'!$L$412:$U$419, MATCH("*Military*",'JamesM-SESSION'!$B$412:$B$419,0), MATCH("*5th*",'JamesM-SESSION'!$K$7:$T$7,0))</f>
        <v>#N/A</v>
      </c>
      <c r="K277" s="131" t="e">
        <f>IF($A$272='JamesM-SESSION'!$A$412,INDEX('JamesM-SESSION'!$K$412:$T$419, MATCH("*Clean *",'JamesM-SESSION'!$B$412:$B$419,0), MATCH("*5th*",'JamesM-SESSION'!$K$7:$T$7,0)),"")</f>
        <v>#N/A</v>
      </c>
      <c r="L277" s="44" t="e">
        <f>INDEX('JamesM-SESSION'!$L$412:$U$419, MATCH("*Clean *",'JamesM-SESSION'!$B$412:$B$419,0), MATCH("*5th*",'JamesM-SESSION'!$K$7:$T$7,0))</f>
        <v>#N/A</v>
      </c>
      <c r="M277" s="131" t="e">
        <f>IF($A$272='JamesM-SESSION'!$A$412,INDEX('JamesM-SESSION'!$K$412:$T$419, MATCH("*Lat Pulldown*",'JamesM-SESSION'!$B$412:$B$419,0), MATCH("*5th*",'JamesM-SESSION'!$K$7:$T$7,0)),"")</f>
        <v>#N/A</v>
      </c>
      <c r="N277" s="44" t="e">
        <f>INDEX('JamesM-SESSION'!$L$412:$U$419, MATCH("*Lat Pulldown*",'JamesM-SESSION'!$B$412:$B$419,0), MATCH("*5th*",'JamesM-SESSION'!$K$7:$T$7,0))</f>
        <v>#N/A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'JamesM-SESSION'!A421</f>
        <v>0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 t="e">
        <f>MAX(E279:E283)</f>
        <v>#N/A</v>
      </c>
      <c r="F278" s="116" t="e">
        <f t="array" ref="F278">MAX(IF(E279:E283=E278,F279:F283))</f>
        <v>#N/A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IF($A$278='JamesM-SESSION'!$A$421,INDEX('JamesM-SESSION'!$K$421:$T$428, MATCH("*1k Row*",'JamesM-SESSION'!$B$421:$B$428,0), MATCH("*1st*",'JamesM-SESSION'!$K$7:$T$7,0)),"")</f>
        <v>#N/A</v>
      </c>
      <c r="P278" s="152" t="e">
        <f>IF($A$278='JamesM-SESSION'!$A$421,INDEX('JamesM-SESSION'!$K$421:$T$428, MATCH("*HIIT*",'JamesM-SESSION'!$B$421:$B$428,0), MATCH("*1st*",'JamesM-SESSION'!$K$7:$T$7,0)),"")</f>
        <v>#N/A</v>
      </c>
      <c r="Q278" s="119">
        <f>INDEX('JamesM-SESSION'!$L$212:$U$421, MATCH("*HIIT*",'JamesM-SESSION'!$B$212:$B$421,0), MATCH("*1st*",'JamesM-SESSION'!$K$7:$T$7,0))</f>
        <v>0</v>
      </c>
      <c r="R278" s="119">
        <f>'JamesM-SESSION'!U421</f>
        <v>0</v>
      </c>
      <c r="S278" s="116"/>
      <c r="T278" s="116"/>
      <c r="U278" s="120">
        <f>'JamesM-SESSION'!A422</f>
        <v>0</v>
      </c>
      <c r="V278" s="120">
        <f>'JamesM-SESSION'!A423</f>
        <v>0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IF($A$278='JamesM-SESSION'!$A$421,INDEX('JamesM-SESSION'!$K$421:$T$428, MATCH("*Squat*",'JamesM-SESSION'!$B$421:$B$428,0), MATCH("*1st*",'JamesM-SESSION'!$K$7:$T$7,0)),"")</f>
        <v>#N/A</v>
      </c>
      <c r="D279" s="132" t="e">
        <f>INDEX('JamesM-SESSION'!L$421:U$428, MATCH("*Squat*",'JamesM-SESSION'!$B$421:$B$428,0), MATCH("*1st*",'JamesM-SESSION'!K$7:T$7,0))</f>
        <v>#N/A</v>
      </c>
      <c r="E279" s="131" t="e">
        <f>IF($A$278='JamesM-SESSION'!$A$421,INDEX('JamesM-SESSION'!$K$421:$T$428, MATCH("*Deadlift*",'JamesM-SESSION'!$B$421:$B$428,0), MATCH("*1st*",'JamesM-SESSION'!$K$7:$T$7,0)),"")</f>
        <v>#N/A</v>
      </c>
      <c r="F279" s="131">
        <f>INDEX('JamesM-SESSION'!$L$212:$U$421, MATCH("*Deadlift*",'JamesM-SESSION'!$B$212:$B$421,0), MATCH("*1st*",'JamesM-SESSION'!$K$7:$T$7,0))</f>
        <v>10</v>
      </c>
      <c r="G279" s="131" t="e">
        <f>IF($A$278='JamesM-SESSION'!$A$421,INDEX('JamesM-SESSION'!$K$421:$T$428, MATCH("*Bench Press*",'JamesM-SESSION'!$B$421:$B$428,0), MATCH("*1st*",'JamesM-SESSION'!$K$7:$T$7,0)),"")</f>
        <v>#N/A</v>
      </c>
      <c r="H279" s="131" t="e">
        <f>INDEX('JamesM-SESSION'!$L$421:$U$428, MATCH("*Bench Press*",'JamesM-SESSION'!$B$421:$B$428,0), MATCH("*1st*",'JamesM-SESSION'!$K$7:$T$7,0))</f>
        <v>#N/A</v>
      </c>
      <c r="I279" s="132" t="e">
        <f>IF($A$278='JamesM-SESSION'!$A$421,INDEX('JamesM-SESSION'!$K$421:$T$428, MATCH("*Military*",'JamesM-SESSION'!$B$421:$B$428,0), MATCH("*1st*",'JamesM-SESSION'!$K$7:$T$7,0)),"")</f>
        <v>#N/A</v>
      </c>
      <c r="J279" s="48" t="e">
        <f>INDEX('JamesM-SESSION'!$L$421:$U$428, MATCH("*Military*",'JamesM-SESSION'!$B$421:$B$428,0), MATCH("*1st*",'JamesM-SESSION'!$K$7:$T$7,0))</f>
        <v>#N/A</v>
      </c>
      <c r="K279" s="131" t="e">
        <f>IF($A$278='JamesM-SESSION'!$A$421,INDEX('JamesM-SESSION'!$K$421:$T$428, MATCH("*Clean *",'JamesM-SESSION'!$B$421:$B$428,0), MATCH("*1st*",'JamesM-SESSION'!$K$7:$T$7,0)),"")</f>
        <v>#N/A</v>
      </c>
      <c r="L279" s="48" t="e">
        <f>INDEX('JamesM-SESSION'!$L$421:$U$428, MATCH("*Clean *",'JamesM-SESSION'!$B$421:$B$428,0), MATCH("*1st*",'JamesM-SESSION'!$K$7:$T$7,0))</f>
        <v>#N/A</v>
      </c>
      <c r="M279" s="131" t="e">
        <f>IF($A$278='JamesM-SESSION'!$A$421,INDEX('JamesM-SESSION'!$K$421:$T$428, MATCH("*Lat Pulldown*",'JamesM-SESSION'!$B$421:$B$428,0), MATCH("*1st*",'JamesM-SESSION'!$K$7:$T$7,0)),"")</f>
        <v>#N/A</v>
      </c>
      <c r="N279" s="48" t="e">
        <f>INDEX('JamesM-SESSION'!$L$421:$U$428, MATCH("*Lat Pulldown*",'JamesM-SESSION'!$B$421:$B$428,0), MATCH("*1st*",'JamesM-SESSION'!$K$7:$T$7,0))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IF($A$278='JamesM-SESSION'!$A$421,INDEX('JamesM-SESSION'!$K$421:$T$428, MATCH("*Squat*",'JamesM-SESSION'!$B$421:$B$428,0), MATCH("*2nd*",'JamesM-SESSION'!$K$7:$T$7,0)),"")</f>
        <v>#N/A</v>
      </c>
      <c r="D280" s="132" t="e">
        <f>INDEX('JamesM-SESSION'!L$421:U$428, MATCH("*Squat*",'JamesM-SESSION'!$B$421:$B$428,0), MATCH("*2nd*",'JamesM-SESSION'!K$7:T$7,0))</f>
        <v>#N/A</v>
      </c>
      <c r="E280" s="131" t="e">
        <f>IF($A$278='JamesM-SESSION'!$A$421,INDEX('JamesM-SESSION'!$K$421:$T$428, MATCH("*Deadlift*",'JamesM-SESSION'!$B$421:$B$428,0), MATCH("*2ND*",'JamesM-SESSION'!$K$7:$T$7,0)),"")</f>
        <v>#N/A</v>
      </c>
      <c r="F280" s="131">
        <f>INDEX('JamesM-SESSION'!$L$212:$U$421, MATCH("*Deadlift*",'JamesM-SESSION'!$B$212:$B$421,0), MATCH("*2nd*",'JamesM-SESSION'!$K$7:$T$7,0))</f>
        <v>10</v>
      </c>
      <c r="G280" s="131" t="e">
        <f>IF($A$278='JamesM-SESSION'!$A$421,INDEX('JamesM-SESSION'!$K$421:$T$428, MATCH("*Bench Press*",'JamesM-SESSION'!$B$421:$B$428,0), MATCH("*2ND*",'JamesM-SESSION'!$K$7:$T$7,0)),"")</f>
        <v>#N/A</v>
      </c>
      <c r="H280" s="131" t="e">
        <f>INDEX('JamesM-SESSION'!$L$421:$U$428, MATCH("*Bench Press*",'JamesM-SESSION'!$B$421:$B$428,0), MATCH("*2nd*",'JamesM-SESSION'!$K$7:$T$7,0))</f>
        <v>#N/A</v>
      </c>
      <c r="I280" s="132" t="e">
        <f>IF($A$278='JamesM-SESSION'!$A$421,INDEX('JamesM-SESSION'!$K$421:$T$428, MATCH("*Military*",'JamesM-SESSION'!$B$421:$B$428,0), MATCH("*2ND*",'JamesM-SESSION'!$K$7:$T$7,0)),"")</f>
        <v>#N/A</v>
      </c>
      <c r="J280" s="44" t="e">
        <f>INDEX('JamesM-SESSION'!$L$421:$U$428, MATCH("*Military*",'JamesM-SESSION'!$B$421:$B$428,0), MATCH("*2nd*",'JamesM-SESSION'!$K$7:$T$7,0))</f>
        <v>#N/A</v>
      </c>
      <c r="K280" s="131" t="e">
        <f>IF($A$278='JamesM-SESSION'!$A$421,INDEX('JamesM-SESSION'!$K$421:$T$428, MATCH("*Clean *",'JamesM-SESSION'!$B$421:$B$428,0), MATCH("*2ND*",'JamesM-SESSION'!$K$7:$T$7,0)),"")</f>
        <v>#N/A</v>
      </c>
      <c r="L280" s="44" t="e">
        <f>INDEX('JamesM-SESSION'!$L$421:$U$428, MATCH("*Clean *",'JamesM-SESSION'!$B$421:$B$428,0), MATCH("*2nd*",'JamesM-SESSION'!$K$7:$T$7,0))</f>
        <v>#N/A</v>
      </c>
      <c r="M280" s="131" t="e">
        <f>IF($A$278='JamesM-SESSION'!$A$421,INDEX('JamesM-SESSION'!$K$421:$T$428, MATCH("*Lat Pulldown*",'JamesM-SESSION'!$B$421:$B$428,0), MATCH("*2ND*",'JamesM-SESSION'!$K$7:$T$7,0)),"")</f>
        <v>#N/A</v>
      </c>
      <c r="N280" s="44" t="e">
        <f>INDEX('JamesM-SESSION'!$L$421:$U$428, MATCH("*Lat Pulldown*",'JamesM-SESSION'!$B$421:$B$428,0), MATCH("*2nd*",'JamesM-SESSION'!$K$7:$T$7,0))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IF($A$278='JamesM-SESSION'!$A$421,INDEX('JamesM-SESSION'!$K$421:$T$428, MATCH("*Squat*",'JamesM-SESSION'!$B$421:$B$428,0), MATCH("*3rd*",'JamesM-SESSION'!$K$7:$T$7,0)),"")</f>
        <v>#N/A</v>
      </c>
      <c r="D281" s="132" t="e">
        <f>INDEX('JamesM-SESSION'!L$421:U$428, MATCH("*Squat*",'JamesM-SESSION'!$B$421:$B$428,0), MATCH("*3rd*",'JamesM-SESSION'!K$7:T$7,0))</f>
        <v>#N/A</v>
      </c>
      <c r="E281" s="131" t="e">
        <f>IF($A$278='JamesM-SESSION'!$A$421,INDEX('JamesM-SESSION'!$K$421:$T$428, MATCH("*Deadlift*",'JamesM-SESSION'!$B$421:$B$428,0), MATCH("*3rd*",'JamesM-SESSION'!$K$7:$T$7,0)),"")</f>
        <v>#N/A</v>
      </c>
      <c r="F281" s="131">
        <f>INDEX('JamesM-SESSION'!$L$212:$U$421, MATCH("*Deadlift*",'JamesM-SESSION'!$B$212:$B$421,0), MATCH("*3rd*",'JamesM-SESSION'!$K$7:$T$7,0))</f>
        <v>10</v>
      </c>
      <c r="G281" s="131" t="e">
        <f>IF($A$278='JamesM-SESSION'!$A$421,INDEX('JamesM-SESSION'!$K$421:$T$428, MATCH("*Bench Press*",'JamesM-SESSION'!$B$421:$B$428,0), MATCH("*3rd*",'JamesM-SESSION'!$K$7:$T$7,0)),"")</f>
        <v>#N/A</v>
      </c>
      <c r="H281" s="131" t="e">
        <f>INDEX('JamesM-SESSION'!$L$421:$U$428, MATCH("*Bench Press*",'JamesM-SESSION'!$B$421:$B$428,0), MATCH("*3rd*",'JamesM-SESSION'!$K$7:$T$7,0))</f>
        <v>#N/A</v>
      </c>
      <c r="I281" s="132" t="e">
        <f>IF($A$278='JamesM-SESSION'!$A$421,INDEX('JamesM-SESSION'!$K$421:$T$428, MATCH("*Military*",'JamesM-SESSION'!$B$421:$B$428,0), MATCH("*3rd*",'JamesM-SESSION'!$K$7:$T$7,0)),"")</f>
        <v>#N/A</v>
      </c>
      <c r="J281" s="44" t="e">
        <f>INDEX('JamesM-SESSION'!$L$421:$U$428, MATCH("*Military*",'JamesM-SESSION'!$B$421:$B$428,0), MATCH("*3rd*",'JamesM-SESSION'!$K$7:$T$7,0))</f>
        <v>#N/A</v>
      </c>
      <c r="K281" s="131" t="e">
        <f>IF($A$278='JamesM-SESSION'!$A$421,INDEX('JamesM-SESSION'!$K$421:$T$428, MATCH("*Clean *",'JamesM-SESSION'!$B$421:$B$428,0), MATCH("*3rd*",'JamesM-SESSION'!$K$7:$T$7,0)),"")</f>
        <v>#N/A</v>
      </c>
      <c r="L281" s="44" t="e">
        <f>INDEX('JamesM-SESSION'!$L$421:$U$428, MATCH("*Clean *",'JamesM-SESSION'!$B$421:$B$428,0), MATCH("*3rd*",'JamesM-SESSION'!$K$7:$T$7,0))</f>
        <v>#N/A</v>
      </c>
      <c r="M281" s="131" t="e">
        <f>IF($A$278='JamesM-SESSION'!$A$421,INDEX('JamesM-SESSION'!$K$421:$T$428, MATCH("*Lat Pulldown*",'JamesM-SESSION'!$B$421:$B$428,0), MATCH("*3rd*",'JamesM-SESSION'!$K$7:$T$7,0)),"")</f>
        <v>#N/A</v>
      </c>
      <c r="N281" s="44" t="e">
        <f>INDEX('JamesM-SESSION'!$L$421:$U$428, MATCH("*Lat Pulldown*",'JamesM-SESSION'!$B$421:$B$428,0), MATCH("*3rd*",'JamesM-SESSION'!$K$7:$T$7,0))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IF($A$278='JamesM-SESSION'!$A$421,INDEX('JamesM-SESSION'!$K$421:$T$428, MATCH("*Squat*",'JamesM-SESSION'!$B$421:$B$428,0), MATCH("*4th*",'JamesM-SESSION'!$K$7:$T$7,0)),"")</f>
        <v>#N/A</v>
      </c>
      <c r="D282" s="132" t="e">
        <f>INDEX('JamesM-SESSION'!L$421:U$428, MATCH("*Squat*",'JamesM-SESSION'!$B$421:$B$428,0), MATCH("*4th*",'JamesM-SESSION'!K$7:T$7,0))</f>
        <v>#N/A</v>
      </c>
      <c r="E282" s="131" t="e">
        <f>IF($A$278='JamesM-SESSION'!$A$421,INDEX('JamesM-SESSION'!$K$421:$T$428, MATCH("*Deadlift*",'JamesM-SESSION'!$B$421:$B$428,0), MATCH("*4th*",'JamesM-SESSION'!$K$7:$T$7,0)),"")</f>
        <v>#N/A</v>
      </c>
      <c r="F282" s="131">
        <f>INDEX('JamesM-SESSION'!$L$212:$U$421, MATCH("*Deadlift*",'JamesM-SESSION'!$B$212:$B$421,0), MATCH("*4th*",'JamesM-SESSION'!$K$7:$T$7,0))</f>
        <v>8</v>
      </c>
      <c r="G282" s="131" t="e">
        <f>IF($A$278='JamesM-SESSION'!$A$421,INDEX('JamesM-SESSION'!$K$421:$T$428, MATCH("*Bench Press*",'JamesM-SESSION'!$B$421:$B$428,0), MATCH("*4th*",'JamesM-SESSION'!$K$7:$T$7,0)),"")</f>
        <v>#N/A</v>
      </c>
      <c r="H282" s="131" t="e">
        <f>INDEX('JamesM-SESSION'!$L$421:$U$428, MATCH("*Bench Press*",'JamesM-SESSION'!$B$421:$B$428,0), MATCH("*4th*",'JamesM-SESSION'!$K$7:$T$7,0))</f>
        <v>#N/A</v>
      </c>
      <c r="I282" s="132" t="e">
        <f>IF($A$278='JamesM-SESSION'!$A$421,INDEX('JamesM-SESSION'!$K$421:$T$428, MATCH("*Military*",'JamesM-SESSION'!$B$421:$B$428,0), MATCH("*4th*",'JamesM-SESSION'!$K$7:$T$7,0)),"")</f>
        <v>#N/A</v>
      </c>
      <c r="J282" s="44" t="e">
        <f>INDEX('JamesM-SESSION'!$L$421:$U$428, MATCH("*Military*",'JamesM-SESSION'!$B$421:$B$428,0), MATCH("*4th*",'JamesM-SESSION'!$K$7:$T$7,0))</f>
        <v>#N/A</v>
      </c>
      <c r="K282" s="131" t="e">
        <f>IF($A$278='JamesM-SESSION'!$A$421,INDEX('JamesM-SESSION'!$K$421:$T$428, MATCH("*Clean *",'JamesM-SESSION'!$B$421:$B$428,0), MATCH("*4th*",'JamesM-SESSION'!$K$7:$T$7,0)),"")</f>
        <v>#N/A</v>
      </c>
      <c r="L282" s="44" t="e">
        <f>INDEX('JamesM-SESSION'!$L$421:$U$428, MATCH("*Clean *",'JamesM-SESSION'!$B$421:$B$428,0), MATCH("*4th*",'JamesM-SESSION'!$K$7:$T$7,0))</f>
        <v>#N/A</v>
      </c>
      <c r="M282" s="131" t="e">
        <f>IF($A$278='JamesM-SESSION'!$A$421,INDEX('JamesM-SESSION'!$K$421:$T$428, MATCH("*Lat Pulldown*",'JamesM-SESSION'!$B$421:$B$428,0), MATCH("*4th*",'JamesM-SESSION'!$K$7:$T$7,0)),"")</f>
        <v>#N/A</v>
      </c>
      <c r="N282" s="44" t="e">
        <f>INDEX('JamesM-SESSION'!$L$421:$U$428, MATCH("*Lat Pulldown*",'JamesM-SESSION'!$B$421:$B$428,0), MATCH("*4th*",'JamesM-SESSION'!$K$7:$T$7,0))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IF($A$278='JamesM-SESSION'!$A$421,INDEX('JamesM-SESSION'!$K$421:$T$428, MATCH("*Squat*",'JamesM-SESSION'!$B$421:$B$428,0), MATCH("*5th*",'JamesM-SESSION'!$K$7:$T$7,0)),"")</f>
        <v>#N/A</v>
      </c>
      <c r="D283" s="132" t="e">
        <f>INDEX('JamesM-SESSION'!L$421:U$428, MATCH("*Squat*",'JamesM-SESSION'!$B$421:$B$428,0), MATCH("*5th*",'JamesM-SESSION'!K$7:T$7,0))</f>
        <v>#N/A</v>
      </c>
      <c r="E283" s="131" t="e">
        <f>IF($A$278='JamesM-SESSION'!$A$421,INDEX('JamesM-SESSION'!$K$421:$T$428, MATCH("*Deadlift*",'JamesM-SESSION'!$B$421:$B$428,0), MATCH("*5th*",'JamesM-SESSION'!$K$7:$T$7,0)),"")</f>
        <v>#N/A</v>
      </c>
      <c r="F283" s="131">
        <f>INDEX('JamesM-SESSION'!$L$212:$U$421, MATCH("*Deadlift*",'JamesM-SESSION'!$B$212:$B$421,0), MATCH("*5th*",'JamesM-SESSION'!$K$7:$T$7,0))</f>
        <v>0</v>
      </c>
      <c r="G283" s="131" t="e">
        <f>IF($A$278='JamesM-SESSION'!$A$421,INDEX('JamesM-SESSION'!$K$421:$T$428, MATCH("*Bench Press*",'JamesM-SESSION'!$B$421:$B$428,0), MATCH("*5th*",'JamesM-SESSION'!$K$7:$T$7,0)),"")</f>
        <v>#N/A</v>
      </c>
      <c r="H283" s="131" t="e">
        <f>INDEX('JamesM-SESSION'!$L$421:$U$428, MATCH("*Bench Press*",'JamesM-SESSION'!$B$421:$B$428,0), MATCH("*5th*",'JamesM-SESSION'!$K$7:$T$7,0))</f>
        <v>#N/A</v>
      </c>
      <c r="I283" s="132" t="e">
        <f>IF($A$278='JamesM-SESSION'!$A$421,INDEX('JamesM-SESSION'!$K$421:$T$428, MATCH("*Military*",'JamesM-SESSION'!$B$421:$B$428,0), MATCH("*5th*",'JamesM-SESSION'!$K$7:$T$7,0)),"")</f>
        <v>#N/A</v>
      </c>
      <c r="J283" s="44" t="e">
        <f>INDEX('JamesM-SESSION'!$L$421:$U$428, MATCH("*Military*",'JamesM-SESSION'!$B$421:$B$428,0), MATCH("*5th*",'JamesM-SESSION'!$K$7:$T$7,0))</f>
        <v>#N/A</v>
      </c>
      <c r="K283" s="131" t="e">
        <f>IF($A$278='JamesM-SESSION'!$A$421,INDEX('JamesM-SESSION'!$K$421:$T$428, MATCH("*Clean *",'JamesM-SESSION'!$B$421:$B$428,0), MATCH("*5th*",'JamesM-SESSION'!$K$7:$T$7,0)),"")</f>
        <v>#N/A</v>
      </c>
      <c r="L283" s="44" t="e">
        <f>INDEX('JamesM-SESSION'!$L$421:$U$428, MATCH("*Clean *",'JamesM-SESSION'!$B$421:$B$428,0), MATCH("*5th*",'JamesM-SESSION'!$K$7:$T$7,0))</f>
        <v>#N/A</v>
      </c>
      <c r="M283" s="131" t="e">
        <f>IF($A$278='JamesM-SESSION'!$A$421,INDEX('JamesM-SESSION'!$K$421:$T$428, MATCH("*Lat Pulldown*",'JamesM-SESSION'!$B$421:$B$428,0), MATCH("*5th*",'JamesM-SESSION'!$K$7:$T$7,0)),"")</f>
        <v>#N/A</v>
      </c>
      <c r="N283" s="44" t="e">
        <f>INDEX('JamesM-SESSION'!$L$421:$U$428, MATCH("*Lat Pulldown*",'JamesM-SESSION'!$B$421:$B$428,0), MATCH("*5th*",'JamesM-SESSION'!$K$7:$T$7,0))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'JamesM-SESSION'!A430</f>
        <v>0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IF($A$284='JamesM-SESSION'!$A$430,INDEX('JamesM-SESSION'!$K$430:$T$437, MATCH("*1k Row*",'JamesM-SESSION'!$B$430:$B$437,0), MATCH("*1st*",'JamesM-SESSION'!$K$7:$T$7,0)),"")</f>
        <v>#N/A</v>
      </c>
      <c r="P284" s="152" t="e">
        <f>IF($A$284='JamesM-SESSION'!$A$430,INDEX('JamesM-SESSION'!$K$430:$T$437, MATCH("*HIIT*",'JamesM-SESSION'!$B$430:$B$437,0), MATCH("*1st*",'JamesM-SESSION'!$K$7:$T$7,0)),"")</f>
        <v>#N/A</v>
      </c>
      <c r="Q284" s="119" t="e">
        <f>INDEX('JamesM-SESSION'!$L$430:$U$437, MATCH("*HIIT*",'JamesM-SESSION'!$B$430:$B$437,0), MATCH("*1st*",'JamesM-SESSION'!$K$7:$T$7,0))</f>
        <v>#N/A</v>
      </c>
      <c r="R284" s="119">
        <f>'JamesM-SESSION'!U430</f>
        <v>0</v>
      </c>
      <c r="S284" s="116"/>
      <c r="T284" s="116"/>
      <c r="U284" s="120">
        <f>'JamesM-SESSION'!A431</f>
        <v>0</v>
      </c>
      <c r="V284" s="120">
        <f>'JamesM-SESSION'!A432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IF($A$284='JamesM-SESSION'!$A$430,INDEX('JamesM-SESSION'!$K$430:$T$437, MATCH("*Squat*",'JamesM-SESSION'!$B$430:$B$437,0), MATCH("*1st*",'JamesM-SESSION'!$K$7:$T$7,0)),"")</f>
        <v>#N/A</v>
      </c>
      <c r="D285" s="132" t="e">
        <f>INDEX('JamesM-SESSION'!L$430:U$437, MATCH("*Squat*",'JamesM-SESSION'!$B$430:$B$437,0), MATCH("*1st*",'JamesM-SESSION'!K$7:T$7,0))</f>
        <v>#N/A</v>
      </c>
      <c r="E285" s="131" t="e">
        <f>IF($A$284='JamesM-SESSION'!$A$430,INDEX('JamesM-SESSION'!$K$430:$T$437, MATCH("*Deadlift*",'JamesM-SESSION'!$B$430:$B$437,0), MATCH("*1st*",'JamesM-SESSION'!$K$7:$T$7,0)),"")</f>
        <v>#N/A</v>
      </c>
      <c r="F285" s="131" t="e">
        <f>INDEX('JamesM-SESSION'!$L$430:$U$437, MATCH("*Deadlift*",'JamesM-SESSION'!$B$430:$B$437,0), MATCH("*1st*",'JamesM-SESSION'!$K$7:$T$7,0))</f>
        <v>#N/A</v>
      </c>
      <c r="G285" s="131" t="e">
        <f>IF($A$284='JamesM-SESSION'!$A$430,INDEX('JamesM-SESSION'!$K$430:$T$437, MATCH("*Bench Press*",'JamesM-SESSION'!$B$430:$B$437,0), MATCH("*1st*",'JamesM-SESSION'!$K$7:$T$7,0)),"")</f>
        <v>#N/A</v>
      </c>
      <c r="H285" s="131" t="e">
        <f>INDEX('JamesM-SESSION'!$L$430:$U$437, MATCH("*Bench Press*",'JamesM-SESSION'!$B$430:$B$437,0), MATCH("*1st*",'JamesM-SESSION'!$K$7:$T$7,0))</f>
        <v>#N/A</v>
      </c>
      <c r="I285" s="132" t="e">
        <f>IF($A$284='JamesM-SESSION'!$A$430,INDEX('JamesM-SESSION'!$K$430:$T$437, MATCH("*Military*",'JamesM-SESSION'!$B$430:$B$437,0), MATCH("*1st*",'JamesM-SESSION'!$K$7:$T$7,0)),"")</f>
        <v>#N/A</v>
      </c>
      <c r="J285" s="48" t="e">
        <f>INDEX('JamesM-SESSION'!$L$430:$U$437, MATCH("*Military*",'JamesM-SESSION'!$B$430:$B$437,0), MATCH("*1st*",'JamesM-SESSION'!$K$7:$T$7,0))</f>
        <v>#N/A</v>
      </c>
      <c r="K285" s="131" t="e">
        <f>IF($A$284='JamesM-SESSION'!$A$430,INDEX('JamesM-SESSION'!$K$430:$T$437, MATCH("*Clean *",'JamesM-SESSION'!$B$430:$B$437,0), MATCH("*1st*",'JamesM-SESSION'!$K$7:$T$7,0)),"")</f>
        <v>#N/A</v>
      </c>
      <c r="L285" s="48" t="e">
        <f>INDEX('JamesM-SESSION'!$L$430:$U$437, MATCH("*Clean *",'JamesM-SESSION'!$B$430:$B$437,0), MATCH("*1st*",'JamesM-SESSION'!$K$7:$T$7,0))</f>
        <v>#N/A</v>
      </c>
      <c r="M285" s="131" t="e">
        <f>IF($A$284='JamesM-SESSION'!$A$430,INDEX('JamesM-SESSION'!$K$430:$T$437, MATCH("*Lat Pulldown*",'JamesM-SESSION'!$B$430:$B$437,0), MATCH("*1st*",'JamesM-SESSION'!$K$7:$T$7,0)),"")</f>
        <v>#N/A</v>
      </c>
      <c r="N285" s="48" t="e">
        <f>INDEX('JamesM-SESSION'!$L$430:$U$437, MATCH("*Lat Pulldown*",'JamesM-SESSION'!$B$430:$B$437,0), MATCH("*1st*",'JamesM-SESSION'!$K$7:$T$7,0))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IF($A$284='JamesM-SESSION'!$A$430,INDEX('JamesM-SESSION'!$K$430:$T$437, MATCH("*Squat*",'JamesM-SESSION'!$B$430:$B$437,0), MATCH("*2nd*",'JamesM-SESSION'!$K$7:$T$7,0)),"")</f>
        <v>#N/A</v>
      </c>
      <c r="D286" s="132" t="e">
        <f>INDEX('JamesM-SESSION'!L$430:U$437, MATCH("*Squat*",'JamesM-SESSION'!$B$430:$B$437,0), MATCH("*2nd*",'JamesM-SESSION'!K$7:T$7,0))</f>
        <v>#N/A</v>
      </c>
      <c r="E286" s="131" t="e">
        <f>IF($A$284='JamesM-SESSION'!$A$430,INDEX('JamesM-SESSION'!$K$430:$T$437, MATCH("*Deadlift*",'JamesM-SESSION'!$B$430:$B$437,0), MATCH("*2ND*",'JamesM-SESSION'!$K$7:$T$7,0)),"")</f>
        <v>#N/A</v>
      </c>
      <c r="F286" s="131" t="e">
        <f>INDEX('JamesM-SESSION'!$L$430:$U$437, MATCH("*Deadlift*",'JamesM-SESSION'!$B$430:$B$437,0), MATCH("*2nd*",'JamesM-SESSION'!$K$7:$T$7,0))</f>
        <v>#N/A</v>
      </c>
      <c r="G286" s="131" t="e">
        <f>IF($A$284='JamesM-SESSION'!$A$430,INDEX('JamesM-SESSION'!$K$430:$T$437, MATCH("*Bench Press*",'JamesM-SESSION'!$B$430:$B$437,0), MATCH("*2ND*",'JamesM-SESSION'!$K$7:$T$7,0)),"")</f>
        <v>#N/A</v>
      </c>
      <c r="H286" s="131" t="e">
        <f>INDEX('JamesM-SESSION'!$L$430:$U$437, MATCH("*Bench Press*",'JamesM-SESSION'!$B$430:$B$437,0), MATCH("*2nd*",'JamesM-SESSION'!$K$7:$T$7,0))</f>
        <v>#N/A</v>
      </c>
      <c r="I286" s="132" t="e">
        <f>IF($A$284='JamesM-SESSION'!$A$430,INDEX('JamesM-SESSION'!$K$430:$T$437, MATCH("*Military*",'JamesM-SESSION'!$B$430:$B$437,0), MATCH("*2ND*",'JamesM-SESSION'!$K$7:$T$7,0)),"")</f>
        <v>#N/A</v>
      </c>
      <c r="J286" s="44" t="e">
        <f>INDEX('JamesM-SESSION'!$L$430:$U$437, MATCH("*Military*",'JamesM-SESSION'!$B$430:$B$437,0), MATCH("*2nd*",'JamesM-SESSION'!$K$7:$T$7,0))</f>
        <v>#N/A</v>
      </c>
      <c r="K286" s="131" t="e">
        <f>IF($A$284='JamesM-SESSION'!$A$430,INDEX('JamesM-SESSION'!$K$430:$T$437, MATCH("*Clean *",'JamesM-SESSION'!$B$430:$B$437,0), MATCH("*2ND*",'JamesM-SESSION'!$K$7:$T$7,0)),"")</f>
        <v>#N/A</v>
      </c>
      <c r="L286" s="44" t="e">
        <f>INDEX('JamesM-SESSION'!$L$430:$U$437, MATCH("*Clean *",'JamesM-SESSION'!$B$430:$B$437,0), MATCH("*2nd*",'JamesM-SESSION'!$K$7:$T$7,0))</f>
        <v>#N/A</v>
      </c>
      <c r="M286" s="131" t="e">
        <f>IF($A$284='JamesM-SESSION'!$A$430,INDEX('JamesM-SESSION'!$K$430:$T$437, MATCH("*Lat Pulldown*",'JamesM-SESSION'!$B$430:$B$437,0), MATCH("*2ND*",'JamesM-SESSION'!$K$7:$T$7,0)),"")</f>
        <v>#N/A</v>
      </c>
      <c r="N286" s="44" t="e">
        <f>INDEX('JamesM-SESSION'!$L$430:$U$437, MATCH("*Lat Pulldown*",'JamesM-SESSION'!$B$430:$B$437,0), MATCH("*2nd*",'JamesM-SESSION'!$K$7:$T$7,0))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IF($A$284='JamesM-SESSION'!$A$430,INDEX('JamesM-SESSION'!$K$430:$T$437, MATCH("*Squat*",'JamesM-SESSION'!$B$430:$B$437,0), MATCH("*3rd*",'JamesM-SESSION'!$K$7:$T$7,0)),"")</f>
        <v>#N/A</v>
      </c>
      <c r="D287" s="132" t="e">
        <f>INDEX('JamesM-SESSION'!L$430:U$437, MATCH("*Squat*",'JamesM-SESSION'!$B$430:$B$437,0), MATCH("*3rd*",'JamesM-SESSION'!K$7:T$7,0))</f>
        <v>#N/A</v>
      </c>
      <c r="E287" s="131" t="e">
        <f>IF($A$284='JamesM-SESSION'!$A$430,INDEX('JamesM-SESSION'!$K$430:$T$437, MATCH("*Deadlift*",'JamesM-SESSION'!$B$430:$B$437,0), MATCH("*3rd*",'JamesM-SESSION'!$K$7:$T$7,0)),"")</f>
        <v>#N/A</v>
      </c>
      <c r="F287" s="131" t="e">
        <f>INDEX('JamesM-SESSION'!$L$430:$U$437, MATCH("*Deadlift*",'JamesM-SESSION'!$B$430:$B$437,0), MATCH("*3rd*",'JamesM-SESSION'!$K$7:$T$7,0))</f>
        <v>#N/A</v>
      </c>
      <c r="G287" s="131" t="e">
        <f>IF($A$284='JamesM-SESSION'!$A$430,INDEX('JamesM-SESSION'!$K$430:$T$437, MATCH("*Bench Press*",'JamesM-SESSION'!$B$430:$B$437,0), MATCH("*3rd*",'JamesM-SESSION'!$K$7:$T$7,0)),"")</f>
        <v>#N/A</v>
      </c>
      <c r="H287" s="131" t="e">
        <f>INDEX('JamesM-SESSION'!$L$430:$U$437, MATCH("*Bench Press*",'JamesM-SESSION'!$B$430:$B$437,0), MATCH("*3rd*",'JamesM-SESSION'!$K$7:$T$7,0))</f>
        <v>#N/A</v>
      </c>
      <c r="I287" s="132" t="e">
        <f>IF($A$284='JamesM-SESSION'!$A$430,INDEX('JamesM-SESSION'!$K$430:$T$437, MATCH("*Military*",'JamesM-SESSION'!$B$430:$B$437,0), MATCH("*3rd*",'JamesM-SESSION'!$K$7:$T$7,0)),"")</f>
        <v>#N/A</v>
      </c>
      <c r="J287" s="44" t="e">
        <f>INDEX('JamesM-SESSION'!$L$430:$U$437, MATCH("*Military*",'JamesM-SESSION'!$B$430:$B$437,0), MATCH("*3rd*",'JamesM-SESSION'!$K$7:$T$7,0))</f>
        <v>#N/A</v>
      </c>
      <c r="K287" s="131" t="e">
        <f>IF($A$284='JamesM-SESSION'!$A$430,INDEX('JamesM-SESSION'!$K$430:$T$437, MATCH("*Clean *",'JamesM-SESSION'!$B$430:$B$437,0), MATCH("*3rd*",'JamesM-SESSION'!$K$7:$T$7,0)),"")</f>
        <v>#N/A</v>
      </c>
      <c r="L287" s="44" t="e">
        <f>INDEX('JamesM-SESSION'!$L$430:$U$437, MATCH("*Clean *",'JamesM-SESSION'!$B$430:$B$437,0), MATCH("*3rd*",'JamesM-SESSION'!$K$7:$T$7,0))</f>
        <v>#N/A</v>
      </c>
      <c r="M287" s="131" t="e">
        <f>IF($A$284='JamesM-SESSION'!$A$430,INDEX('JamesM-SESSION'!$K$430:$T$437, MATCH("*Lat Pulldown*",'JamesM-SESSION'!$B$430:$B$437,0), MATCH("*3rd*",'JamesM-SESSION'!$K$7:$T$7,0)),"")</f>
        <v>#N/A</v>
      </c>
      <c r="N287" s="44" t="e">
        <f>INDEX('JamesM-SESSION'!$L$430:$U$437, MATCH("*Lat Pulldown*",'JamesM-SESSION'!$B$430:$B$437,0), MATCH("*3rd*",'JamesM-SESSION'!$K$7:$T$7,0))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IF($A$284='JamesM-SESSION'!$A$430,INDEX('JamesM-SESSION'!$K$430:$T$437, MATCH("*Squat*",'JamesM-SESSION'!$B$430:$B$437,0), MATCH("*4th*",'JamesM-SESSION'!$K$7:$T$7,0)),"")</f>
        <v>#N/A</v>
      </c>
      <c r="D288" s="132" t="e">
        <f>INDEX('JamesM-SESSION'!L$430:U$437, MATCH("*Squat*",'JamesM-SESSION'!$B$430:$B$437,0), MATCH("*4th*",'JamesM-SESSION'!K$7:T$7,0))</f>
        <v>#N/A</v>
      </c>
      <c r="E288" s="131" t="e">
        <f>IF($A$284='JamesM-SESSION'!$A$430,INDEX('JamesM-SESSION'!$K$430:$T$437, MATCH("*Deadlift*",'JamesM-SESSION'!$B$430:$B$437,0), MATCH("*4th*",'JamesM-SESSION'!$K$7:$T$7,0)),"")</f>
        <v>#N/A</v>
      </c>
      <c r="F288" s="131" t="e">
        <f>INDEX('JamesM-SESSION'!$L$430:$U$437, MATCH("*Deadlift*",'JamesM-SESSION'!$B$430:$B$437,0), MATCH("*4th*",'JamesM-SESSION'!$K$7:$T$7,0))</f>
        <v>#N/A</v>
      </c>
      <c r="G288" s="131" t="e">
        <f>IF($A$284='JamesM-SESSION'!$A$430,INDEX('JamesM-SESSION'!$K$430:$T$437, MATCH("*Bench Press*",'JamesM-SESSION'!$B$430:$B$437,0), MATCH("*4th*",'JamesM-SESSION'!$K$7:$T$7,0)),"")</f>
        <v>#N/A</v>
      </c>
      <c r="H288" s="131" t="e">
        <f>INDEX('JamesM-SESSION'!$L$430:$U$437, MATCH("*Bench Press*",'JamesM-SESSION'!$B$430:$B$437,0), MATCH("*4th*",'JamesM-SESSION'!$K$7:$T$7,0))</f>
        <v>#N/A</v>
      </c>
      <c r="I288" s="132" t="e">
        <f>IF($A$284='JamesM-SESSION'!$A$430,INDEX('JamesM-SESSION'!$K$430:$T$437, MATCH("*Military*",'JamesM-SESSION'!$B$430:$B$437,0), MATCH("*4th*",'JamesM-SESSION'!$K$7:$T$7,0)),"")</f>
        <v>#N/A</v>
      </c>
      <c r="J288" s="44" t="e">
        <f>INDEX('JamesM-SESSION'!$L$430:$U$437, MATCH("*Military*",'JamesM-SESSION'!$B$430:$B$437,0), MATCH("*4th*",'JamesM-SESSION'!$K$7:$T$7,0))</f>
        <v>#N/A</v>
      </c>
      <c r="K288" s="131" t="e">
        <f>IF($A$284='JamesM-SESSION'!$A$430,INDEX('JamesM-SESSION'!$K$430:$T$437, MATCH("*Clean *",'JamesM-SESSION'!$B$430:$B$437,0), MATCH("*4th*",'JamesM-SESSION'!$K$7:$T$7,0)),"")</f>
        <v>#N/A</v>
      </c>
      <c r="L288" s="44" t="e">
        <f>INDEX('JamesM-SESSION'!$L$430:$U$437, MATCH("*Clean *",'JamesM-SESSION'!$B$430:$B$437,0), MATCH("*4th*",'JamesM-SESSION'!$K$7:$T$7,0))</f>
        <v>#N/A</v>
      </c>
      <c r="M288" s="131" t="e">
        <f>IF($A$284='JamesM-SESSION'!$A$430,INDEX('JamesM-SESSION'!$K$430:$T$437, MATCH("*Lat Pulldown*",'JamesM-SESSION'!$B$430:$B$437,0), MATCH("*4th*",'JamesM-SESSION'!$K$7:$T$7,0)),"")</f>
        <v>#N/A</v>
      </c>
      <c r="N288" s="44" t="e">
        <f>INDEX('JamesM-SESSION'!$L$430:$U$437, MATCH("*Lat Pulldown*",'JamesM-SESSION'!$B$430:$B$437,0), MATCH("*4th*",'JamesM-SESSION'!$K$7:$T$7,0))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IF($A$284='JamesM-SESSION'!$A$430,INDEX('JamesM-SESSION'!$K$430:$T$437, MATCH("*Squat*",'JamesM-SESSION'!$B$430:$B$437,0), MATCH("*5th*",'JamesM-SESSION'!$K$7:$T$7,0)),"")</f>
        <v>#N/A</v>
      </c>
      <c r="D289" s="132" t="e">
        <f>INDEX('JamesM-SESSION'!L$430:U$437, MATCH("*Squat*",'JamesM-SESSION'!$B$430:$B$437,0), MATCH("*5th*",'JamesM-SESSION'!K$7:T$7,0))</f>
        <v>#N/A</v>
      </c>
      <c r="E289" s="131" t="e">
        <f>IF($A$284='JamesM-SESSION'!$A$430,INDEX('JamesM-SESSION'!$K$430:$T$437, MATCH("*Deadlift*",'JamesM-SESSION'!$B$430:$B$437,0), MATCH("*5th*",'JamesM-SESSION'!$K$7:$T$7,0)),"")</f>
        <v>#N/A</v>
      </c>
      <c r="F289" s="131" t="e">
        <f>INDEX('JamesM-SESSION'!$L$430:$U$437, MATCH("*Deadlift*",'JamesM-SESSION'!$B$430:$B$437,0), MATCH("*5th*",'JamesM-SESSION'!$K$7:$T$7,0))</f>
        <v>#N/A</v>
      </c>
      <c r="G289" s="131" t="e">
        <f>IF($A$284='JamesM-SESSION'!$A$430,INDEX('JamesM-SESSION'!$K$430:$T$437, MATCH("*Bench Press*",'JamesM-SESSION'!$B$430:$B$437,0), MATCH("*5th*",'JamesM-SESSION'!$K$7:$T$7,0)),"")</f>
        <v>#N/A</v>
      </c>
      <c r="H289" s="131" t="e">
        <f>INDEX('JamesM-SESSION'!$L$430:$U$437, MATCH("*Bench Press*",'JamesM-SESSION'!$B$430:$B$437,0), MATCH("*5th*",'JamesM-SESSION'!$K$7:$T$7,0))</f>
        <v>#N/A</v>
      </c>
      <c r="I289" s="132" t="e">
        <f>IF($A$284='JamesM-SESSION'!$A$430,INDEX('JamesM-SESSION'!$K$430:$T$437, MATCH("*Military*",'JamesM-SESSION'!$B$430:$B$437,0), MATCH("*5th*",'JamesM-SESSION'!$K$7:$T$7,0)),"")</f>
        <v>#N/A</v>
      </c>
      <c r="J289" s="44" t="e">
        <f>INDEX('JamesM-SESSION'!$L$430:$U$437, MATCH("*Military*",'JamesM-SESSION'!$B$430:$B$437,0), MATCH("*5th*",'JamesM-SESSION'!$K$7:$T$7,0))</f>
        <v>#N/A</v>
      </c>
      <c r="K289" s="131" t="e">
        <f>IF($A$284='JamesM-SESSION'!$A$430,INDEX('JamesM-SESSION'!$K$430:$T$437, MATCH("*Clean *",'JamesM-SESSION'!$B$430:$B$437,0), MATCH("*5th*",'JamesM-SESSION'!$K$7:$T$7,0)),"")</f>
        <v>#N/A</v>
      </c>
      <c r="L289" s="44" t="e">
        <f>INDEX('JamesM-SESSION'!$L$430:$U$437, MATCH("*Clean *",'JamesM-SESSION'!$B$430:$B$437,0), MATCH("*5th*",'JamesM-SESSION'!$K$7:$T$7,0))</f>
        <v>#N/A</v>
      </c>
      <c r="M289" s="131" t="e">
        <f>IF($A$284='JamesM-SESSION'!$A$430,INDEX('JamesM-SESSION'!$K$430:$T$437, MATCH("*Lat Pulldown*",'JamesM-SESSION'!$B$430:$B$437,0), MATCH("*5th*",'JamesM-SESSION'!$K$7:$T$7,0)),"")</f>
        <v>#N/A</v>
      </c>
      <c r="N289" s="44" t="e">
        <f>INDEX('JamesM-SESSION'!$L$430:$U$437, MATCH("*Lat Pulldown*",'JamesM-SESSION'!$B$430:$B$437,0), MATCH("*5th*",'JamesM-SESSION'!$K$7:$T$7,0))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'JamesM-SESSION'!A439</f>
        <v>0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IF($A$290='JamesM-SESSION'!$A$439,INDEX('JamesM-SESSION'!$K$439:$T$446, MATCH("*1k Row*",'JamesM-SESSION'!$B$439:$B$446,0), MATCH("*1st*",'JamesM-SESSION'!$K$7:$T$7,0)),"")</f>
        <v>#N/A</v>
      </c>
      <c r="P290" s="152" t="e">
        <f>IF($A$290='JamesM-SESSION'!$A$439,INDEX('JamesM-SESSION'!$K$439:$T$446, MATCH("*HIIT*",'JamesM-SESSION'!$B$439:$B$446,0), MATCH("*1st*",'JamesM-SESSION'!$K$7:$T$7,0)),"")</f>
        <v>#N/A</v>
      </c>
      <c r="Q290" s="119">
        <f>INDEX('JamesM-SESSION'!$L$212:$U$439, MATCH("*HIIT*",'JamesM-SESSION'!$B$212:$B$439,0), MATCH("*1st*",'JamesM-SESSION'!$K$7:$T$7,0))</f>
        <v>0</v>
      </c>
      <c r="R290" s="119">
        <f>'JamesM-SESSION'!U439</f>
        <v>0</v>
      </c>
      <c r="S290" s="116"/>
      <c r="T290" s="116"/>
      <c r="U290" s="120">
        <f>'JamesM-SESSION'!A440</f>
        <v>0</v>
      </c>
      <c r="V290" s="120">
        <f>'JamesM-SESSION'!A441</f>
        <v>0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IF($A$290='JamesM-SESSION'!$A$439,INDEX('JamesM-SESSION'!$K$439:$T$446, MATCH("*Squat*",'JamesM-SESSION'!$B$439:$B$446,0), MATCH("*1st*",'JamesM-SESSION'!$K$7:$T$7,0)),"")</f>
        <v>#N/A</v>
      </c>
      <c r="D291" s="132" t="e">
        <f>INDEX('JamesM-SESSION'!L$439:U$446, MATCH("*Squat*",'JamesM-SESSION'!$B$439:$B$446,0), MATCH("*1st*",'JamesM-SESSION'!K$7:T$7,0))</f>
        <v>#N/A</v>
      </c>
      <c r="E291" s="131" t="e">
        <f>IF($A$290='JamesM-SESSION'!$A$439,INDEX('JamesM-SESSION'!$K$439:$T$446, MATCH("*Deadlift*",'JamesM-SESSION'!$B$439:$B$446,0), MATCH("*1st*",'JamesM-SESSION'!$K$7:$T$7,0)),"")</f>
        <v>#N/A</v>
      </c>
      <c r="F291" s="131" t="e">
        <f>INDEX('JamesM-SESSION'!$L$439:$U$446, MATCH("*Deadlift*",'JamesM-SESSION'!$B$439:$B$446,0), MATCH("*1st*",'JamesM-SESSION'!$K$7:$T$7,0))</f>
        <v>#N/A</v>
      </c>
      <c r="G291" s="131" t="e">
        <f>IF($A$290='JamesM-SESSION'!$A$439,INDEX('JamesM-SESSION'!$K$439:$T$446, MATCH("*Bench Press*",'JamesM-SESSION'!$B$439:$B$446,0), MATCH("*1st*",'JamesM-SESSION'!$K$7:$T$7,0)),"")</f>
        <v>#N/A</v>
      </c>
      <c r="H291" s="131" t="e">
        <f>INDEX('JamesM-SESSION'!$L$439:$U$446, MATCH("*Bench Press*",'JamesM-SESSION'!$B$439:$B$446,0), MATCH("*1st*",'JamesM-SESSION'!$K$7:$T$7,0))</f>
        <v>#N/A</v>
      </c>
      <c r="I291" s="132" t="e">
        <f>IF($A$290='JamesM-SESSION'!$A$439,INDEX('JamesM-SESSION'!$K$439:$T$446, MATCH("*Military*",'JamesM-SESSION'!$B$439:$B$446,0), MATCH("*1st*",'JamesM-SESSION'!$K$7:$T$7,0)),"")</f>
        <v>#N/A</v>
      </c>
      <c r="J291" s="48" t="e">
        <f>INDEX('JamesM-SESSION'!$L$439:$U$446, MATCH("*Military*",'JamesM-SESSION'!$B$439:$B$446,0), MATCH("*1st*",'JamesM-SESSION'!$K$7:$T$7,0))</f>
        <v>#N/A</v>
      </c>
      <c r="K291" s="131" t="e">
        <f>IF($A$290='JamesM-SESSION'!$A$439,INDEX('JamesM-SESSION'!$K$439:$T$446, MATCH("*Clean *",'JamesM-SESSION'!$B$439:$B$446,0), MATCH("*1st*",'JamesM-SESSION'!$K$7:$T$7,0)),"")</f>
        <v>#N/A</v>
      </c>
      <c r="L291" s="48" t="e">
        <f>INDEX('JamesM-SESSION'!$L$439:$U$446, MATCH("*Clean *",'JamesM-SESSION'!$B$439:$B$446,0), MATCH("*1st*",'JamesM-SESSION'!$K$7:$T$7,0))</f>
        <v>#N/A</v>
      </c>
      <c r="M291" s="131" t="e">
        <f>IF($A$290='JamesM-SESSION'!$A$439,INDEX('JamesM-SESSION'!$K$439:$T$446, MATCH("*Lat Pulldown*",'JamesM-SESSION'!$B$439:$B$446,0), MATCH("*1st*",'JamesM-SESSION'!$K$7:$T$7,0)),"")</f>
        <v>#N/A</v>
      </c>
      <c r="N291" s="48" t="e">
        <f>INDEX('JamesM-SESSION'!$L$439:$U$446, MATCH("*Lat Pulldown*",'JamesM-SESSION'!$B$439:$B$446,0), MATCH("*1st*",'JamesM-SESSION'!$K$7:$T$7,0))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IF($A$290='JamesM-SESSION'!$A$439,INDEX('JamesM-SESSION'!$K$439:$T$446, MATCH("*Squat*",'JamesM-SESSION'!$B$439:$B$446,0), MATCH("*2nd*",'JamesM-SESSION'!$K$7:$T$7,0)),"")</f>
        <v>#N/A</v>
      </c>
      <c r="D292" s="132" t="e">
        <f>INDEX('JamesM-SESSION'!L$439:U$446, MATCH("*Squat*",'JamesM-SESSION'!$B$439:$B$446,0), MATCH("*2nd*",'JamesM-SESSION'!K$7:T$7,0))</f>
        <v>#N/A</v>
      </c>
      <c r="E292" s="131" t="e">
        <f>IF($A$290='JamesM-SESSION'!$A$439,INDEX('JamesM-SESSION'!$K$439:$T$446, MATCH("*Deadlift*",'JamesM-SESSION'!$B$439:$B$446,0), MATCH("*2ND*",'JamesM-SESSION'!$K$7:$T$7,0)),"")</f>
        <v>#N/A</v>
      </c>
      <c r="F292" s="131" t="e">
        <f>INDEX('JamesM-SESSION'!$L$439:$U$446, MATCH("*Deadlift*",'JamesM-SESSION'!$B$439:$B$446,0), MATCH("*2nd*",'JamesM-SESSION'!$K$7:$T$7,0))</f>
        <v>#N/A</v>
      </c>
      <c r="G292" s="131" t="e">
        <f>IF($A$290='JamesM-SESSION'!$A$439,INDEX('JamesM-SESSION'!$K$439:$T$446, MATCH("*Bench Press*",'JamesM-SESSION'!$B$439:$B$446,0), MATCH("*2ND*",'JamesM-SESSION'!$K$7:$T$7,0)),"")</f>
        <v>#N/A</v>
      </c>
      <c r="H292" s="131" t="e">
        <f>INDEX('JamesM-SESSION'!$L$439:$U$446, MATCH("*Bench Press*",'JamesM-SESSION'!$B$439:$B$446,0), MATCH("*2nd*",'JamesM-SESSION'!$K$7:$T$7,0))</f>
        <v>#N/A</v>
      </c>
      <c r="I292" s="132" t="e">
        <f>IF($A$290='JamesM-SESSION'!$A$439,INDEX('JamesM-SESSION'!$K$439:$T$446, MATCH("*Military*",'JamesM-SESSION'!$B$439:$B$446,0), MATCH("*2ND*",'JamesM-SESSION'!$K$7:$T$7,0)),"")</f>
        <v>#N/A</v>
      </c>
      <c r="J292" s="44" t="e">
        <f>INDEX('JamesM-SESSION'!$L$439:$U$446, MATCH("*Military*",'JamesM-SESSION'!$B$439:$B$446,0), MATCH("*2nd*",'JamesM-SESSION'!$K$7:$T$7,0))</f>
        <v>#N/A</v>
      </c>
      <c r="K292" s="131" t="e">
        <f>IF($A$290='JamesM-SESSION'!$A$439,INDEX('JamesM-SESSION'!$K$439:$T$446, MATCH("*Clean *",'JamesM-SESSION'!$B$439:$B$446,0), MATCH("*2ND*",'JamesM-SESSION'!$K$7:$T$7,0)),"")</f>
        <v>#N/A</v>
      </c>
      <c r="L292" s="44" t="e">
        <f>INDEX('JamesM-SESSION'!$L$439:$U$446, MATCH("*Clean *",'JamesM-SESSION'!$B$439:$B$446,0), MATCH("*2nd*",'JamesM-SESSION'!$K$7:$T$7,0))</f>
        <v>#N/A</v>
      </c>
      <c r="M292" s="131" t="e">
        <f>IF($A$290='JamesM-SESSION'!$A$439,INDEX('JamesM-SESSION'!$K$439:$T$446, MATCH("*Lat Pulldown*",'JamesM-SESSION'!$B$439:$B$446,0), MATCH("*2ND*",'JamesM-SESSION'!$K$7:$T$7,0)),"")</f>
        <v>#N/A</v>
      </c>
      <c r="N292" s="44" t="e">
        <f>INDEX('JamesM-SESSION'!$L$439:$U$446, MATCH("*Lat Pulldown*",'JamesM-SESSION'!$B$439:$B$446,0), MATCH("*2nd*",'JamesM-SESSION'!$K$7:$T$7,0))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IF($A$290='JamesM-SESSION'!$A$439,INDEX('JamesM-SESSION'!$K$439:$T$446, MATCH("*Squat*",'JamesM-SESSION'!$B$439:$B$446,0), MATCH("*3rd*",'JamesM-SESSION'!$K$7:$T$7,0)),"")</f>
        <v>#N/A</v>
      </c>
      <c r="D293" s="132" t="e">
        <f>INDEX('JamesM-SESSION'!L$439:U$446, MATCH("*Squat*",'JamesM-SESSION'!$B$439:$B$446,0), MATCH("*3rd*",'JamesM-SESSION'!K$7:T$7,0))</f>
        <v>#N/A</v>
      </c>
      <c r="E293" s="131" t="e">
        <f>IF($A$290='JamesM-SESSION'!$A$439,INDEX('JamesM-SESSION'!$K$439:$T$446, MATCH("*Deadlift*",'JamesM-SESSION'!$B$439:$B$446,0), MATCH("*3rd*",'JamesM-SESSION'!$K$7:$T$7,0)),"")</f>
        <v>#N/A</v>
      </c>
      <c r="F293" s="131" t="e">
        <f>INDEX('JamesM-SESSION'!$L$439:$U$446, MATCH("*Deadlift*",'JamesM-SESSION'!$B$439:$B$446,0), MATCH("*3rd*",'JamesM-SESSION'!$K$7:$T$7,0))</f>
        <v>#N/A</v>
      </c>
      <c r="G293" s="131" t="e">
        <f>IF($A$290='JamesM-SESSION'!$A$439,INDEX('JamesM-SESSION'!$K$439:$T$446, MATCH("*Bench Press*",'JamesM-SESSION'!$B$439:$B$446,0), MATCH("*3rd*",'JamesM-SESSION'!$K$7:$T$7,0)),"")</f>
        <v>#N/A</v>
      </c>
      <c r="H293" s="131" t="e">
        <f>INDEX('JamesM-SESSION'!$L$439:$U$446, MATCH("*Bench Press*",'JamesM-SESSION'!$B$439:$B$446,0), MATCH("*3rd*",'JamesM-SESSION'!$K$7:$T$7,0))</f>
        <v>#N/A</v>
      </c>
      <c r="I293" s="132" t="e">
        <f>IF($A$290='JamesM-SESSION'!$A$439,INDEX('JamesM-SESSION'!$K$439:$T$446, MATCH("*Military*",'JamesM-SESSION'!$B$439:$B$446,0), MATCH("*3rd*",'JamesM-SESSION'!$K$7:$T$7,0)),"")</f>
        <v>#N/A</v>
      </c>
      <c r="J293" s="44" t="e">
        <f>INDEX('JamesM-SESSION'!$L$439:$U$446, MATCH("*Military*",'JamesM-SESSION'!$B$439:$B$446,0), MATCH("*3rd*",'JamesM-SESSION'!$K$7:$T$7,0))</f>
        <v>#N/A</v>
      </c>
      <c r="K293" s="131" t="e">
        <f>IF($A$290='JamesM-SESSION'!$A$439,INDEX('JamesM-SESSION'!$K$439:$T$446, MATCH("*Clean *",'JamesM-SESSION'!$B$439:$B$446,0), MATCH("*3rd*",'JamesM-SESSION'!$K$7:$T$7,0)),"")</f>
        <v>#N/A</v>
      </c>
      <c r="L293" s="44" t="e">
        <f>INDEX('JamesM-SESSION'!$L$439:$U$446, MATCH("*Clean *",'JamesM-SESSION'!$B$439:$B$446,0), MATCH("*3rd*",'JamesM-SESSION'!$K$7:$T$7,0))</f>
        <v>#N/A</v>
      </c>
      <c r="M293" s="131" t="e">
        <f>IF($A$290='JamesM-SESSION'!$A$439,INDEX('JamesM-SESSION'!$K$439:$T$446, MATCH("*Lat Pulldown*",'JamesM-SESSION'!$B$439:$B$446,0), MATCH("*3rd*",'JamesM-SESSION'!$K$7:$T$7,0)),"")</f>
        <v>#N/A</v>
      </c>
      <c r="N293" s="44" t="e">
        <f>INDEX('JamesM-SESSION'!$L$439:$U$446, MATCH("*Lat Pulldown*",'JamesM-SESSION'!$B$439:$B$446,0), MATCH("*3rd*",'JamesM-SESSION'!$K$7:$T$7,0))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IF($A$290='JamesM-SESSION'!$A$439,INDEX('JamesM-SESSION'!$K$439:$T$446, MATCH("*Squat*",'JamesM-SESSION'!$B$439:$B$446,0), MATCH("*4th*",'JamesM-SESSION'!$K$7:$T$7,0)),"")</f>
        <v>#N/A</v>
      </c>
      <c r="D294" s="132" t="e">
        <f>INDEX('JamesM-SESSION'!L$439:U$446, MATCH("*Squat*",'JamesM-SESSION'!$B$439:$B$446,0), MATCH("*4th*",'JamesM-SESSION'!K$7:T$7,0))</f>
        <v>#N/A</v>
      </c>
      <c r="E294" s="131" t="e">
        <f>IF($A$290='JamesM-SESSION'!$A$439,INDEX('JamesM-SESSION'!$K$439:$T$446, MATCH("*Deadlift*",'JamesM-SESSION'!$B$439:$B$446,0), MATCH("*4th*",'JamesM-SESSION'!$K$7:$T$7,0)),"")</f>
        <v>#N/A</v>
      </c>
      <c r="F294" s="131" t="e">
        <f>INDEX('JamesM-SESSION'!$L$439:$U$446, MATCH("*Deadlift*",'JamesM-SESSION'!$B$439:$B$446,0), MATCH("*4th*",'JamesM-SESSION'!$K$7:$T$7,0))</f>
        <v>#N/A</v>
      </c>
      <c r="G294" s="131" t="e">
        <f>IF($A$290='JamesM-SESSION'!$A$439,INDEX('JamesM-SESSION'!$K$439:$T$446, MATCH("*Bench Press*",'JamesM-SESSION'!$B$439:$B$446,0), MATCH("*4th*",'JamesM-SESSION'!$K$7:$T$7,0)),"")</f>
        <v>#N/A</v>
      </c>
      <c r="H294" s="131" t="e">
        <f>INDEX('JamesM-SESSION'!$L$439:$U$446, MATCH("*Bench Press*",'JamesM-SESSION'!$B$439:$B$446,0), MATCH("*4th*",'JamesM-SESSION'!$K$7:$T$7,0))</f>
        <v>#N/A</v>
      </c>
      <c r="I294" s="132" t="e">
        <f>IF($A$290='JamesM-SESSION'!$A$439,INDEX('JamesM-SESSION'!$K$439:$T$446, MATCH("*Military*",'JamesM-SESSION'!$B$439:$B$446,0), MATCH("*4th*",'JamesM-SESSION'!$K$7:$T$7,0)),"")</f>
        <v>#N/A</v>
      </c>
      <c r="J294" s="44" t="e">
        <f>INDEX('JamesM-SESSION'!$L$439:$U$446, MATCH("*Military*",'JamesM-SESSION'!$B$439:$B$446,0), MATCH("*4th*",'JamesM-SESSION'!$K$7:$T$7,0))</f>
        <v>#N/A</v>
      </c>
      <c r="K294" s="131" t="e">
        <f>IF($A$290='JamesM-SESSION'!$A$439,INDEX('JamesM-SESSION'!$K$439:$T$446, MATCH("*Clean *",'JamesM-SESSION'!$B$439:$B$446,0), MATCH("*4th*",'JamesM-SESSION'!$K$7:$T$7,0)),"")</f>
        <v>#N/A</v>
      </c>
      <c r="L294" s="44" t="e">
        <f>INDEX('JamesM-SESSION'!$L$439:$U$446, MATCH("*Clean *",'JamesM-SESSION'!$B$439:$B$446,0), MATCH("*4th*",'JamesM-SESSION'!$K$7:$T$7,0))</f>
        <v>#N/A</v>
      </c>
      <c r="M294" s="131" t="e">
        <f>IF($A$290='JamesM-SESSION'!$A$439,INDEX('JamesM-SESSION'!$K$439:$T$446, MATCH("*Lat Pulldown*",'JamesM-SESSION'!$B$439:$B$446,0), MATCH("*4th*",'JamesM-SESSION'!$K$7:$T$7,0)),"")</f>
        <v>#N/A</v>
      </c>
      <c r="N294" s="44" t="e">
        <f>INDEX('JamesM-SESSION'!$L$439:$U$446, MATCH("*Lat Pulldown*",'JamesM-SESSION'!$B$439:$B$446,0), MATCH("*4th*",'JamesM-SESSION'!$K$7:$T$7,0))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IF($A$290='JamesM-SESSION'!$A$439,INDEX('JamesM-SESSION'!$K$439:$T$446, MATCH("*Squat*",'JamesM-SESSION'!$B$439:$B$446,0), MATCH("*5th*",'JamesM-SESSION'!$K$7:$T$7,0)),"")</f>
        <v>#N/A</v>
      </c>
      <c r="D295" s="132" t="e">
        <f>INDEX('JamesM-SESSION'!L$439:U$446, MATCH("*Squat*",'JamesM-SESSION'!$B$439:$B$446,0), MATCH("*5th*",'JamesM-SESSION'!K$7:T$7,0))</f>
        <v>#N/A</v>
      </c>
      <c r="E295" s="131" t="e">
        <f>IF($A$290='JamesM-SESSION'!$A$439,INDEX('JamesM-SESSION'!$K$439:$T$446, MATCH("*Deadlift*",'JamesM-SESSION'!$B$439:$B$446,0), MATCH("*5th*",'JamesM-SESSION'!$K$7:$T$7,0)),"")</f>
        <v>#N/A</v>
      </c>
      <c r="F295" s="131" t="e">
        <f>INDEX('JamesM-SESSION'!$L$439:$U$446, MATCH("*Deadlift*",'JamesM-SESSION'!$B$439:$B$446,0), MATCH("*5th*",'JamesM-SESSION'!$K$7:$T$7,0))</f>
        <v>#N/A</v>
      </c>
      <c r="G295" s="131" t="e">
        <f>IF($A$290='JamesM-SESSION'!$A$439,INDEX('JamesM-SESSION'!$K$439:$T$446, MATCH("*Bench Press*",'JamesM-SESSION'!$B$439:$B$446,0), MATCH("*5th*",'JamesM-SESSION'!$K$7:$T$7,0)),"")</f>
        <v>#N/A</v>
      </c>
      <c r="H295" s="131" t="e">
        <f>INDEX('JamesM-SESSION'!$L$439:$U$446, MATCH("*Bench Press*",'JamesM-SESSION'!$B$439:$B$446,0), MATCH("*5th*",'JamesM-SESSION'!$K$7:$T$7,0))</f>
        <v>#N/A</v>
      </c>
      <c r="I295" s="132" t="e">
        <f>IF($A$290='JamesM-SESSION'!$A$439,INDEX('JamesM-SESSION'!$K$439:$T$446, MATCH("*Military*",'JamesM-SESSION'!$B$439:$B$446,0), MATCH("*5th*",'JamesM-SESSION'!$K$7:$T$7,0)),"")</f>
        <v>#N/A</v>
      </c>
      <c r="J295" s="44" t="e">
        <f>INDEX('JamesM-SESSION'!$L$439:$U$446, MATCH("*Military*",'JamesM-SESSION'!$B$439:$B$446,0), MATCH("*5th*",'JamesM-SESSION'!$K$7:$T$7,0))</f>
        <v>#N/A</v>
      </c>
      <c r="K295" s="131" t="e">
        <f>IF($A$290='JamesM-SESSION'!$A$439,INDEX('JamesM-SESSION'!$K$439:$T$446, MATCH("*Clean *",'JamesM-SESSION'!$B$439:$B$446,0), MATCH("*5th*",'JamesM-SESSION'!$K$7:$T$7,0)),"")</f>
        <v>#N/A</v>
      </c>
      <c r="L295" s="44" t="e">
        <f>INDEX('JamesM-SESSION'!$L$439:$U$446, MATCH("*Clean *",'JamesM-SESSION'!$B$439:$B$446,0), MATCH("*5th*",'JamesM-SESSION'!$K$7:$T$7,0))</f>
        <v>#N/A</v>
      </c>
      <c r="M295" s="131" t="e">
        <f>IF($A$290='JamesM-SESSION'!$A$439,INDEX('JamesM-SESSION'!$K$439:$T$446, MATCH("*Lat Pulldown*",'JamesM-SESSION'!$B$439:$B$446,0), MATCH("*5th*",'JamesM-SESSION'!$K$7:$T$7,0)),"")</f>
        <v>#N/A</v>
      </c>
      <c r="N295" s="44" t="e">
        <f>INDEX('JamesM-SESSION'!$L$439:$U$446, MATCH("*Lat Pulldown*",'JamesM-SESSION'!$B$439:$B$446,0), MATCH("*5th*",'JamesM-SESSION'!$K$7:$T$7,0))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'JamesM-SESSION'!A448</f>
        <v>0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IF($A$296='JamesM-SESSION'!$A$448,INDEX('JamesM-SESSION'!$K$448:$T$455, MATCH("*1k Row*",'JamesM-SESSION'!$B$448:$B$455,0), MATCH("*1st*",'JamesM-SESSION'!$K$7:$T$7,0)),"")</f>
        <v>#N/A</v>
      </c>
      <c r="P296" s="152" t="e">
        <f>IF($A$296='JamesM-SESSION'!$A$448,INDEX('JamesM-SESSION'!$K$448:$T$455, MATCH("*HIIT*",'JamesM-SESSION'!$B$448:$B$455,0), MATCH("*1st*",'JamesM-SESSION'!$K$7:$T$7,0)),"")</f>
        <v>#N/A</v>
      </c>
      <c r="Q296" s="119" t="e">
        <f>INDEX('JamesM-SESSION'!$L$448:$U$455, MATCH("*HIIT*",'JamesM-SESSION'!$B$448:$B$455,0), MATCH("*1st*",'JamesM-SESSION'!$K$7:$T$7,0))</f>
        <v>#N/A</v>
      </c>
      <c r="R296" s="119">
        <f>'JamesM-SESSION'!U448</f>
        <v>0</v>
      </c>
      <c r="S296" s="116"/>
      <c r="T296" s="116"/>
      <c r="U296" s="120">
        <f>'JamesM-SESSION'!A449</f>
        <v>0</v>
      </c>
      <c r="V296" s="120">
        <f>'JamesM-SESSION'!A450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IF($A$296='JamesM-SESSION'!$A$448,INDEX('JamesM-SESSION'!$K$448:$T$455, MATCH("*Squat*",'JamesM-SESSION'!$B$448:$B$455,0), MATCH("*1st*",'JamesM-SESSION'!$K$7:$T$7,0)),"")</f>
        <v>#N/A</v>
      </c>
      <c r="D297" s="132" t="e">
        <f>INDEX('JamesM-SESSION'!L$448:U$455, MATCH("*Squat*",'JamesM-SESSION'!$B$448:$B$455,0), MATCH("*1st*",'JamesM-SESSION'!K$7:T$7,0))</f>
        <v>#N/A</v>
      </c>
      <c r="E297" s="131" t="e">
        <f>IF($A$296='JamesM-SESSION'!$A$448,INDEX('JamesM-SESSION'!$K$448:$T$455, MATCH("*Deadlift*",'JamesM-SESSION'!$B$448:$B$455,0), MATCH("*1st*",'JamesM-SESSION'!$K$7:$T$7,0)),"")</f>
        <v>#N/A</v>
      </c>
      <c r="F297" s="131" t="e">
        <f>INDEX('JamesM-SESSION'!$L$448:$U$455, MATCH("*Deadlift*",'JamesM-SESSION'!$B$448:$B$455,0), MATCH("*1st*",'JamesM-SESSION'!$K$7:$T$7,0))</f>
        <v>#N/A</v>
      </c>
      <c r="G297" s="131" t="e">
        <f>IF($A$296='JamesM-SESSION'!$A$448,INDEX('JamesM-SESSION'!$K$448:$T$455, MATCH("*Bench Press*",'JamesM-SESSION'!$B$448:$B$455,0), MATCH("*1st*",'JamesM-SESSION'!$K$7:$T$7,0)),"")</f>
        <v>#N/A</v>
      </c>
      <c r="H297" s="131" t="e">
        <f>INDEX('JamesM-SESSION'!$L$448:$U$455, MATCH("*Bench Press*",'JamesM-SESSION'!$B$448:$B$455,0), MATCH("*1st*",'JamesM-SESSION'!$K$7:$T$7,0))</f>
        <v>#N/A</v>
      </c>
      <c r="I297" s="132" t="e">
        <f>IF($A$296='JamesM-SESSION'!$A$448,INDEX('JamesM-SESSION'!$K$448:$T$455, MATCH("*Military*",'JamesM-SESSION'!$B$448:$B$455,0), MATCH("*1st*",'JamesM-SESSION'!$K$7:$T$7,0)),"")</f>
        <v>#N/A</v>
      </c>
      <c r="J297" s="48" t="e">
        <f>INDEX('JamesM-SESSION'!$L$448:$U$455, MATCH("*Military*",'JamesM-SESSION'!$B$448:$B$455,0), MATCH("*1st*",'JamesM-SESSION'!$K$7:$T$7,0))</f>
        <v>#N/A</v>
      </c>
      <c r="K297" s="131" t="e">
        <f>IF($A$296='JamesM-SESSION'!$A$448,INDEX('JamesM-SESSION'!$K$448:$T$455, MATCH("*Clean *",'JamesM-SESSION'!$B$448:$B$455,0), MATCH("*1st*",'JamesM-SESSION'!$K$7:$T$7,0)),"")</f>
        <v>#N/A</v>
      </c>
      <c r="L297" s="48" t="e">
        <f>INDEX('JamesM-SESSION'!$L$448:$U$455, MATCH("*Clean *",'JamesM-SESSION'!$B$448:$B$455,0), MATCH("*1st*",'JamesM-SESSION'!$K$7:$T$7,0))</f>
        <v>#N/A</v>
      </c>
      <c r="M297" s="131" t="e">
        <f>IF($A$296='JamesM-SESSION'!$A$448,INDEX('JamesM-SESSION'!$K$448:$T$455, MATCH("*Lat Pulldown*",'JamesM-SESSION'!$B$448:$B$455,0), MATCH("*1st*",'JamesM-SESSION'!$K$7:$T$7,0)),"")</f>
        <v>#N/A</v>
      </c>
      <c r="N297" s="48" t="e">
        <f>INDEX('JamesM-SESSION'!$L$448:$U$455, MATCH("*Lat Pulldown*",'JamesM-SESSION'!$B$448:$B$455,0), MATCH("*1st*",'JamesM-SESSION'!$K$7:$T$7,0))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IF($A$296='JamesM-SESSION'!$A$448,INDEX('JamesM-SESSION'!$K$448:$T$455, MATCH("*Squat*",'JamesM-SESSION'!$B$448:$B$455,0), MATCH("*2nd*",'JamesM-SESSION'!$K$7:$T$7,0)),"")</f>
        <v>#N/A</v>
      </c>
      <c r="D298" s="132" t="e">
        <f>INDEX('JamesM-SESSION'!L$448:U$455, MATCH("*Squat*",'JamesM-SESSION'!$B$448:$B$455,0), MATCH("*2nd*",'JamesM-SESSION'!K$7:T$7,0))</f>
        <v>#N/A</v>
      </c>
      <c r="E298" s="131" t="e">
        <f>IF($A$296='JamesM-SESSION'!$A$448,INDEX('JamesM-SESSION'!$K$448:$T$455, MATCH("*Deadlift*",'JamesM-SESSION'!$B$448:$B$455,0), MATCH("*2ND*",'JamesM-SESSION'!$K$7:$T$7,0)),"")</f>
        <v>#N/A</v>
      </c>
      <c r="F298" s="131" t="e">
        <f>INDEX('JamesM-SESSION'!$L$448:$U$455, MATCH("*Deadlift*",'JamesM-SESSION'!$B$448:$B$455,0), MATCH("*2nd*",'JamesM-SESSION'!$K$7:$T$7,0))</f>
        <v>#N/A</v>
      </c>
      <c r="G298" s="131" t="e">
        <f>IF($A$296='JamesM-SESSION'!$A$448,INDEX('JamesM-SESSION'!$K$448:$T$455, MATCH("*Bench Press*",'JamesM-SESSION'!$B$448:$B$455,0), MATCH("*2ND*",'JamesM-SESSION'!$K$7:$T$7,0)),"")</f>
        <v>#N/A</v>
      </c>
      <c r="H298" s="131" t="e">
        <f>INDEX('JamesM-SESSION'!$L$448:$U$455, MATCH("*Bench Press*",'JamesM-SESSION'!$B$448:$B$455,0), MATCH("*2nd*",'JamesM-SESSION'!$K$7:$T$7,0))</f>
        <v>#N/A</v>
      </c>
      <c r="I298" s="132" t="e">
        <f>IF($A$296='JamesM-SESSION'!$A$448,INDEX('JamesM-SESSION'!$K$448:$T$455, MATCH("*Military*",'JamesM-SESSION'!$B$448:$B$455,0), MATCH("*2ND*",'JamesM-SESSION'!$K$7:$T$7,0)),"")</f>
        <v>#N/A</v>
      </c>
      <c r="J298" s="44" t="e">
        <f>INDEX('JamesM-SESSION'!$L$448:$U$455, MATCH("*Military*",'JamesM-SESSION'!$B$448:$B$455,0), MATCH("*2nd*",'JamesM-SESSION'!$K$7:$T$7,0))</f>
        <v>#N/A</v>
      </c>
      <c r="K298" s="131" t="e">
        <f>IF($A$296='JamesM-SESSION'!$A$448,INDEX('JamesM-SESSION'!$K$448:$T$455, MATCH("*Clean *",'JamesM-SESSION'!$B$448:$B$455,0), MATCH("*2ND*",'JamesM-SESSION'!$K$7:$T$7,0)),"")</f>
        <v>#N/A</v>
      </c>
      <c r="L298" s="44" t="e">
        <f>INDEX('JamesM-SESSION'!$L$448:$U$455, MATCH("*Clean *",'JamesM-SESSION'!$B$448:$B$455,0), MATCH("*2nd*",'JamesM-SESSION'!$K$7:$T$7,0))</f>
        <v>#N/A</v>
      </c>
      <c r="M298" s="131" t="e">
        <f>IF($A$296='JamesM-SESSION'!$A$448,INDEX('JamesM-SESSION'!$K$448:$T$455, MATCH("*Lat Pulldown*",'JamesM-SESSION'!$B$448:$B$455,0), MATCH("*2ND*",'JamesM-SESSION'!$K$7:$T$7,0)),"")</f>
        <v>#N/A</v>
      </c>
      <c r="N298" s="44" t="e">
        <f>INDEX('JamesM-SESSION'!$L$448:$U$455, MATCH("*Lat Pulldown*",'JamesM-SESSION'!$B$448:$B$455,0), MATCH("*2nd*",'JamesM-SESSION'!$K$7:$T$7,0))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IF($A$296='JamesM-SESSION'!$A$448,INDEX('JamesM-SESSION'!$K$448:$T$455, MATCH("*Squat*",'JamesM-SESSION'!$B$448:$B$455,0), MATCH("*3rd*",'JamesM-SESSION'!$K$7:$T$7,0)),"")</f>
        <v>#N/A</v>
      </c>
      <c r="D299" s="132" t="e">
        <f>INDEX('JamesM-SESSION'!L$448:U$455, MATCH("*Squat*",'JamesM-SESSION'!$B$448:$B$455,0), MATCH("*3rd*",'JamesM-SESSION'!K$7:T$7,0))</f>
        <v>#N/A</v>
      </c>
      <c r="E299" s="131" t="e">
        <f>IF($A$296='JamesM-SESSION'!$A$448,INDEX('JamesM-SESSION'!$K$448:$T$455, MATCH("*Deadlift*",'JamesM-SESSION'!$B$448:$B$455,0), MATCH("*3rd*",'JamesM-SESSION'!$K$7:$T$7,0)),"")</f>
        <v>#N/A</v>
      </c>
      <c r="F299" s="131" t="e">
        <f>INDEX('JamesM-SESSION'!$L$448:$U$455, MATCH("*Deadlift*",'JamesM-SESSION'!$B$448:$B$455,0), MATCH("*3rd*",'JamesM-SESSION'!$K$7:$T$7,0))</f>
        <v>#N/A</v>
      </c>
      <c r="G299" s="131" t="e">
        <f>IF($A$296='JamesM-SESSION'!$A$448,INDEX('JamesM-SESSION'!$K$448:$T$455, MATCH("*Bench Press*",'JamesM-SESSION'!$B$448:$B$455,0), MATCH("*3rd*",'JamesM-SESSION'!$K$7:$T$7,0)),"")</f>
        <v>#N/A</v>
      </c>
      <c r="H299" s="131" t="e">
        <f>INDEX('JamesM-SESSION'!$L$448:$U$455, MATCH("*Bench Press*",'JamesM-SESSION'!$B$448:$B$455,0), MATCH("*3rd*",'JamesM-SESSION'!$K$7:$T$7,0))</f>
        <v>#N/A</v>
      </c>
      <c r="I299" s="132" t="e">
        <f>IF($A$296='JamesM-SESSION'!$A$448,INDEX('JamesM-SESSION'!$K$448:$T$455, MATCH("*Military*",'JamesM-SESSION'!$B$448:$B$455,0), MATCH("*3rd*",'JamesM-SESSION'!$K$7:$T$7,0)),"")</f>
        <v>#N/A</v>
      </c>
      <c r="J299" s="44" t="e">
        <f>INDEX('JamesM-SESSION'!$L$448:$U$455, MATCH("*Military*",'JamesM-SESSION'!$B$448:$B$455,0), MATCH("*3rd*",'JamesM-SESSION'!$K$7:$T$7,0))</f>
        <v>#N/A</v>
      </c>
      <c r="K299" s="131" t="e">
        <f>IF($A$296='JamesM-SESSION'!$A$448,INDEX('JamesM-SESSION'!$K$448:$T$455, MATCH("*Clean *",'JamesM-SESSION'!$B$448:$B$455,0), MATCH("*3rd*",'JamesM-SESSION'!$K$7:$T$7,0)),"")</f>
        <v>#N/A</v>
      </c>
      <c r="L299" s="44" t="e">
        <f>INDEX('JamesM-SESSION'!$L$448:$U$455, MATCH("*Clean *",'JamesM-SESSION'!$B$448:$B$455,0), MATCH("*3rd*",'JamesM-SESSION'!$K$7:$T$7,0))</f>
        <v>#N/A</v>
      </c>
      <c r="M299" s="131" t="e">
        <f>IF($A$296='JamesM-SESSION'!$A$448,INDEX('JamesM-SESSION'!$K$448:$T$455, MATCH("*Lat Pulldown*",'JamesM-SESSION'!$B$448:$B$455,0), MATCH("*3rd*",'JamesM-SESSION'!$K$7:$T$7,0)),"")</f>
        <v>#N/A</v>
      </c>
      <c r="N299" s="44" t="e">
        <f>INDEX('JamesM-SESSION'!$L$448:$U$455, MATCH("*Lat Pulldown*",'JamesM-SESSION'!$B$448:$B$455,0), MATCH("*3rd*",'JamesM-SESSION'!$K$7:$T$7,0))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IF($A$296='JamesM-SESSION'!$A$448,INDEX('JamesM-SESSION'!$K$448:$T$455, MATCH("*Squat*",'JamesM-SESSION'!$B$448:$B$455,0), MATCH("*4th*",'JamesM-SESSION'!$K$7:$T$7,0)),"")</f>
        <v>#N/A</v>
      </c>
      <c r="D300" s="132" t="e">
        <f>INDEX('JamesM-SESSION'!L$448:U$455, MATCH("*Squat*",'JamesM-SESSION'!$B$448:$B$455,0), MATCH("*4th*",'JamesM-SESSION'!K$7:T$7,0))</f>
        <v>#N/A</v>
      </c>
      <c r="E300" s="131" t="e">
        <f>IF($A$296='JamesM-SESSION'!$A$448,INDEX('JamesM-SESSION'!$K$448:$T$455, MATCH("*Deadlift*",'JamesM-SESSION'!$B$448:$B$455,0), MATCH("*4th*",'JamesM-SESSION'!$K$7:$T$7,0)),"")</f>
        <v>#N/A</v>
      </c>
      <c r="F300" s="131" t="e">
        <f>INDEX('JamesM-SESSION'!$L$448:$U$455, MATCH("*Deadlift*",'JamesM-SESSION'!$B$448:$B$455,0), MATCH("*4th*",'JamesM-SESSION'!$K$7:$T$7,0))</f>
        <v>#N/A</v>
      </c>
      <c r="G300" s="131" t="e">
        <f>IF($A$296='JamesM-SESSION'!$A$448,INDEX('JamesM-SESSION'!$K$448:$T$455, MATCH("*Bench Press*",'JamesM-SESSION'!$B$448:$B$455,0), MATCH("*4th*",'JamesM-SESSION'!$K$7:$T$7,0)),"")</f>
        <v>#N/A</v>
      </c>
      <c r="H300" s="131" t="e">
        <f>INDEX('JamesM-SESSION'!$L$448:$U$455, MATCH("*Bench Press*",'JamesM-SESSION'!$B$448:$B$455,0), MATCH("*4th*",'JamesM-SESSION'!$K$7:$T$7,0))</f>
        <v>#N/A</v>
      </c>
      <c r="I300" s="132" t="e">
        <f>IF($A$296='JamesM-SESSION'!$A$448,INDEX('JamesM-SESSION'!$K$448:$T$455, MATCH("*Military*",'JamesM-SESSION'!$B$448:$B$455,0), MATCH("*4th*",'JamesM-SESSION'!$K$7:$T$7,0)),"")</f>
        <v>#N/A</v>
      </c>
      <c r="J300" s="44" t="e">
        <f>INDEX('JamesM-SESSION'!$L$448:$U$455, MATCH("*Military*",'JamesM-SESSION'!$B$448:$B$455,0), MATCH("*4th*",'JamesM-SESSION'!$K$7:$T$7,0))</f>
        <v>#N/A</v>
      </c>
      <c r="K300" s="131" t="e">
        <f>IF($A$296='JamesM-SESSION'!$A$448,INDEX('JamesM-SESSION'!$K$448:$T$455, MATCH("*Clean *",'JamesM-SESSION'!$B$448:$B$455,0), MATCH("*4th*",'JamesM-SESSION'!$K$7:$T$7,0)),"")</f>
        <v>#N/A</v>
      </c>
      <c r="L300" s="44" t="e">
        <f>INDEX('JamesM-SESSION'!$L$448:$U$455, MATCH("*Clean *",'JamesM-SESSION'!$B$448:$B$455,0), MATCH("*4th*",'JamesM-SESSION'!$K$7:$T$7,0))</f>
        <v>#N/A</v>
      </c>
      <c r="M300" s="131" t="e">
        <f>IF($A$296='JamesM-SESSION'!$A$448,INDEX('JamesM-SESSION'!$K$448:$T$455, MATCH("*Lat Pulldown*",'JamesM-SESSION'!$B$448:$B$455,0), MATCH("*4th*",'JamesM-SESSION'!$K$7:$T$7,0)),"")</f>
        <v>#N/A</v>
      </c>
      <c r="N300" s="44" t="e">
        <f>INDEX('JamesM-SESSION'!$L$448:$U$455, MATCH("*Lat Pulldown*",'JamesM-SESSION'!$B$448:$B$455,0), MATCH("*4th*",'JamesM-SESSION'!$K$7:$T$7,0))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IF($A$296='JamesM-SESSION'!$A$448,INDEX('JamesM-SESSION'!$K$448:$T$455, MATCH("*Squat*",'JamesM-SESSION'!$B$448:$B$455,0), MATCH("*5th*",'JamesM-SESSION'!$K$7:$T$7,0)),"")</f>
        <v>#N/A</v>
      </c>
      <c r="D301" s="132" t="e">
        <f>INDEX('JamesM-SESSION'!L$448:U$455, MATCH("*Squat*",'JamesM-SESSION'!$B$448:$B$455,0), MATCH("*5th*",'JamesM-SESSION'!K$7:T$7,0))</f>
        <v>#N/A</v>
      </c>
      <c r="E301" s="131" t="e">
        <f>IF($A$296='JamesM-SESSION'!$A$448,INDEX('JamesM-SESSION'!$K$448:$T$455, MATCH("*Deadlift*",'JamesM-SESSION'!$B$448:$B$455,0), MATCH("*5th*",'JamesM-SESSION'!$K$7:$T$7,0)),"")</f>
        <v>#N/A</v>
      </c>
      <c r="F301" s="131" t="e">
        <f>INDEX('JamesM-SESSION'!$L$448:$U$455, MATCH("*Deadlift*",'JamesM-SESSION'!$B$448:$B$455,0), MATCH("*5th*",'JamesM-SESSION'!$K$7:$T$7,0))</f>
        <v>#N/A</v>
      </c>
      <c r="G301" s="131" t="e">
        <f>IF($A$296='JamesM-SESSION'!$A$448,INDEX('JamesM-SESSION'!$K$448:$T$455, MATCH("*Bench Press*",'JamesM-SESSION'!$B$448:$B$455,0), MATCH("*5th*",'JamesM-SESSION'!$K$7:$T$7,0)),"")</f>
        <v>#N/A</v>
      </c>
      <c r="H301" s="131" t="e">
        <f>INDEX('JamesM-SESSION'!$L$448:$U$455, MATCH("*Bench Press*",'JamesM-SESSION'!$B$448:$B$455,0), MATCH("*5th*",'JamesM-SESSION'!$K$7:$T$7,0))</f>
        <v>#N/A</v>
      </c>
      <c r="I301" s="132" t="e">
        <f>IF($A$296='JamesM-SESSION'!$A$448,INDEX('JamesM-SESSION'!$K$448:$T$455, MATCH("*Military*",'JamesM-SESSION'!$B$448:$B$455,0), MATCH("*5th*",'JamesM-SESSION'!$K$7:$T$7,0)),"")</f>
        <v>#N/A</v>
      </c>
      <c r="J301" s="44" t="e">
        <f>INDEX('JamesM-SESSION'!$L$448:$U$455, MATCH("*Military*",'JamesM-SESSION'!$B$448:$B$455,0), MATCH("*5th*",'JamesM-SESSION'!$K$7:$T$7,0))</f>
        <v>#N/A</v>
      </c>
      <c r="K301" s="131" t="e">
        <f>IF($A$296='JamesM-SESSION'!$A$448,INDEX('JamesM-SESSION'!$K$448:$T$455, MATCH("*Clean *",'JamesM-SESSION'!$B$448:$B$455,0), MATCH("*5th*",'JamesM-SESSION'!$K$7:$T$7,0)),"")</f>
        <v>#N/A</v>
      </c>
      <c r="L301" s="44" t="e">
        <f>INDEX('JamesM-SESSION'!$L$448:$U$455, MATCH("*Clean *",'JamesM-SESSION'!$B$448:$B$455,0), MATCH("*5th*",'JamesM-SESSION'!$K$7:$T$7,0))</f>
        <v>#N/A</v>
      </c>
      <c r="M301" s="131" t="e">
        <f>IF($A$296='JamesM-SESSION'!$A$448,INDEX('JamesM-SESSION'!$K$448:$T$455, MATCH("*Lat Pulldown*",'JamesM-SESSION'!$B$448:$B$455,0), MATCH("*5th*",'JamesM-SESSION'!$K$7:$T$7,0)),"")</f>
        <v>#N/A</v>
      </c>
      <c r="N301" s="44" t="e">
        <f>INDEX('JamesM-SESSION'!$L$448:$U$455, MATCH("*Lat Pulldown*",'JamesM-SESSION'!$B$448:$B$455,0), MATCH("*5th*",'JamesM-SESSION'!$K$7:$T$7,0))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'JamesM-SESSION'!A457</f>
        <v>0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IF($A$302='JamesM-SESSION'!$A$457,INDEX('JamesM-SESSION'!$K$457:$T$464, MATCH("*1k Row*",'JamesM-SESSION'!$B$457:$B$464,0), MATCH("*1st*",'JamesM-SESSION'!$K$7:$T$7,0)),"")</f>
        <v>#N/A</v>
      </c>
      <c r="P302" s="152" t="e">
        <f>IF($A$302='JamesM-SESSION'!$A$457,INDEX('JamesM-SESSION'!$K$457:$T$464, MATCH("*HIIT*",'JamesM-SESSION'!$B$457:$B$464,0), MATCH("*1st*",'JamesM-SESSION'!$K$7:$T$7,0)),"")</f>
        <v>#N/A</v>
      </c>
      <c r="Q302" s="119">
        <f>INDEX('JamesM-SESSION'!$L$212:$U$457, MATCH("*HIIT*",'JamesM-SESSION'!$B$212:$B$457,0), MATCH("*1st*",'JamesM-SESSION'!$K$7:$T$7,0))</f>
        <v>0</v>
      </c>
      <c r="R302" s="119">
        <f>'JamesM-SESSION'!U457</f>
        <v>0</v>
      </c>
      <c r="S302" s="116"/>
      <c r="T302" s="116"/>
      <c r="U302" s="120">
        <f>'JamesM-SESSION'!A458</f>
        <v>0</v>
      </c>
      <c r="V302" s="120">
        <f>'JamesM-SESSION'!A459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IF($A$302='JamesM-SESSION'!$A$457,INDEX('JamesM-SESSION'!$K$457:$T$464, MATCH("*Squat*",'JamesM-SESSION'!$B$457:$B$464,0), MATCH("*1st*",'JamesM-SESSION'!$K$7:$T$7,0)),"")</f>
        <v>#N/A</v>
      </c>
      <c r="D303" s="132" t="e">
        <f>INDEX('JamesM-SESSION'!L$457:U$464, MATCH("*Squat*",'JamesM-SESSION'!$B$457:$B$464,0), MATCH("*1st*",'JamesM-SESSION'!K$7:T$7,0))</f>
        <v>#N/A</v>
      </c>
      <c r="E303" s="131" t="e">
        <f>IF($A$302='JamesM-SESSION'!$A$457,INDEX('JamesM-SESSION'!$K$457:$T$464, MATCH("*Deadlift*",'JamesM-SESSION'!$B$457:$B$464,0), MATCH("*1st*",'JamesM-SESSION'!$K$7:$T$7,0)),"")</f>
        <v>#N/A</v>
      </c>
      <c r="F303" s="131" t="e">
        <f>INDEX('JamesM-SESSION'!$L$457:$U$464, MATCH("*Deadlift*",'JamesM-SESSION'!$B$457:$B$464,0), MATCH("*1st*",'JamesM-SESSION'!$K$7:$T$7,0))</f>
        <v>#N/A</v>
      </c>
      <c r="G303" s="131" t="e">
        <f>IF($A$302='JamesM-SESSION'!$A$457,INDEX('JamesM-SESSION'!$K$457:$T$464, MATCH("*Bench Press*",'JamesM-SESSION'!$B$457:$B$464,0), MATCH("*1st*",'JamesM-SESSION'!$K$7:$T$7,0)),"")</f>
        <v>#N/A</v>
      </c>
      <c r="H303" s="131" t="e">
        <f>INDEX('JamesM-SESSION'!$L$457:$U$464, MATCH("*Bench Press*",'JamesM-SESSION'!$B$457:$B$464,0), MATCH("*1st*",'JamesM-SESSION'!$K$7:$T$7,0))</f>
        <v>#N/A</v>
      </c>
      <c r="I303" s="132" t="e">
        <f>IF($A$302='JamesM-SESSION'!$A$457,INDEX('JamesM-SESSION'!$K$457:$T$464, MATCH("*Military*",'JamesM-SESSION'!$B$457:$B$464,0), MATCH("*1st*",'JamesM-SESSION'!$K$7:$T$7,0)),"")</f>
        <v>#N/A</v>
      </c>
      <c r="J303" s="48" t="e">
        <f>INDEX('JamesM-SESSION'!$L$457:$U$464, MATCH("*Military*",'JamesM-SESSION'!$B$457:$B$464,0), MATCH("*1st*",'JamesM-SESSION'!$K$7:$T$7,0))</f>
        <v>#N/A</v>
      </c>
      <c r="K303" s="131" t="e">
        <f>IF($A$302='JamesM-SESSION'!$A$457,INDEX('JamesM-SESSION'!$K$457:$T$464, MATCH("*Clean *",'JamesM-SESSION'!$B$457:$B$464,0), MATCH("*1st*",'JamesM-SESSION'!$K$7:$T$7,0)),"")</f>
        <v>#N/A</v>
      </c>
      <c r="L303" s="48" t="e">
        <f>INDEX('JamesM-SESSION'!$L$457:$U$464, MATCH("*Clean *",'JamesM-SESSION'!$B$457:$B$464,0), MATCH("*1st*",'JamesM-SESSION'!$K$7:$T$7,0))</f>
        <v>#N/A</v>
      </c>
      <c r="M303" s="131" t="e">
        <f>IF($A$302='JamesM-SESSION'!$A$457,INDEX('JamesM-SESSION'!$K$457:$T$464, MATCH("*Lat Pulldown*",'JamesM-SESSION'!$B$457:$B$464,0), MATCH("*1st*",'JamesM-SESSION'!$K$7:$T$7,0)),"")</f>
        <v>#N/A</v>
      </c>
      <c r="N303" s="48" t="e">
        <f>INDEX('JamesM-SESSION'!$L$457:$U$464, MATCH("*Lat Pulldown*",'JamesM-SESSION'!$B$457:$B$464,0), MATCH("*1st*",'JamesM-SESSION'!$K$7:$T$7,0))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IF($A$302='JamesM-SESSION'!$A$457,INDEX('JamesM-SESSION'!$K$457:$T$464, MATCH("*Squat*",'JamesM-SESSION'!$B$457:$B$464,0), MATCH("*2nd*",'JamesM-SESSION'!$K$7:$T$7,0)),"")</f>
        <v>#N/A</v>
      </c>
      <c r="D304" s="132" t="e">
        <f>INDEX('JamesM-SESSION'!L$457:U$464, MATCH("*Squat*",'JamesM-SESSION'!$B$457:$B$464,0), MATCH("*2nd*",'JamesM-SESSION'!K$7:T$7,0))</f>
        <v>#N/A</v>
      </c>
      <c r="E304" s="131" t="e">
        <f>IF($A$302='JamesM-SESSION'!$A$457,INDEX('JamesM-SESSION'!$K$457:$T$464, MATCH("*Deadlift*",'JamesM-SESSION'!$B$457:$B$464,0), MATCH("*2ND*",'JamesM-SESSION'!$K$7:$T$7,0)),"")</f>
        <v>#N/A</v>
      </c>
      <c r="F304" s="131" t="e">
        <f>INDEX('JamesM-SESSION'!$L$457:$U$464, MATCH("*Deadlift*",'JamesM-SESSION'!$B$457:$B$464,0), MATCH("*2nd*",'JamesM-SESSION'!$K$7:$T$7,0))</f>
        <v>#N/A</v>
      </c>
      <c r="G304" s="131" t="e">
        <f>IF($A$302='JamesM-SESSION'!$A$457,INDEX('JamesM-SESSION'!$K$457:$T$464, MATCH("*Bench Press*",'JamesM-SESSION'!$B$457:$B$464,0), MATCH("*2ND*",'JamesM-SESSION'!$K$7:$T$7,0)),"")</f>
        <v>#N/A</v>
      </c>
      <c r="H304" s="131" t="e">
        <f>INDEX('JamesM-SESSION'!$L$457:$U$464, MATCH("*Bench Press*",'JamesM-SESSION'!$B$457:$B$464,0), MATCH("*2nd*",'JamesM-SESSION'!$K$7:$T$7,0))</f>
        <v>#N/A</v>
      </c>
      <c r="I304" s="132" t="e">
        <f>IF($A$302='JamesM-SESSION'!$A$457,INDEX('JamesM-SESSION'!$K$457:$T$464, MATCH("*Military*",'JamesM-SESSION'!$B$457:$B$464,0), MATCH("*2ND*",'JamesM-SESSION'!$K$7:$T$7,0)),"")</f>
        <v>#N/A</v>
      </c>
      <c r="J304" s="44" t="e">
        <f>INDEX('JamesM-SESSION'!$L$457:$U$464, MATCH("*Military*",'JamesM-SESSION'!$B$457:$B$464,0), MATCH("*2nd*",'JamesM-SESSION'!$K$7:$T$7,0))</f>
        <v>#N/A</v>
      </c>
      <c r="K304" s="131" t="e">
        <f>IF($A$302='JamesM-SESSION'!$A$457,INDEX('JamesM-SESSION'!$K$457:$T$464, MATCH("*Clean *",'JamesM-SESSION'!$B$457:$B$464,0), MATCH("*2ND*",'JamesM-SESSION'!$K$7:$T$7,0)),"")</f>
        <v>#N/A</v>
      </c>
      <c r="L304" s="44" t="e">
        <f>INDEX('JamesM-SESSION'!$L$457:$U$464, MATCH("*Clean *",'JamesM-SESSION'!$B$457:$B$464,0), MATCH("*2nd*",'JamesM-SESSION'!$K$7:$T$7,0))</f>
        <v>#N/A</v>
      </c>
      <c r="M304" s="131" t="e">
        <f>IF($A$302='JamesM-SESSION'!$A$457,INDEX('JamesM-SESSION'!$K$457:$T$464, MATCH("*Lat Pulldown*",'JamesM-SESSION'!$B$457:$B$464,0), MATCH("*2ND*",'JamesM-SESSION'!$K$7:$T$7,0)),"")</f>
        <v>#N/A</v>
      </c>
      <c r="N304" s="44" t="e">
        <f>INDEX('JamesM-SESSION'!$L$457:$U$464, MATCH("*Lat Pulldown*",'JamesM-SESSION'!$B$457:$B$464,0), MATCH("*2nd*",'JamesM-SESSION'!$K$7:$T$7,0))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IF($A$302='JamesM-SESSION'!$A$457,INDEX('JamesM-SESSION'!$K$457:$T$464, MATCH("*Squat*",'JamesM-SESSION'!$B$457:$B$464,0), MATCH("*3rd*",'JamesM-SESSION'!$K$7:$T$7,0)),"")</f>
        <v>#N/A</v>
      </c>
      <c r="D305" s="132" t="e">
        <f>INDEX('JamesM-SESSION'!L$457:U$464, MATCH("*Squat*",'JamesM-SESSION'!$B$457:$B$464,0), MATCH("*3rd*",'JamesM-SESSION'!K$7:T$7,0))</f>
        <v>#N/A</v>
      </c>
      <c r="E305" s="131" t="e">
        <f>IF($A$302='JamesM-SESSION'!$A$457,INDEX('JamesM-SESSION'!$K$457:$T$464, MATCH("*Deadlift*",'JamesM-SESSION'!$B$457:$B$464,0), MATCH("*3rd*",'JamesM-SESSION'!$K$7:$T$7,0)),"")</f>
        <v>#N/A</v>
      </c>
      <c r="F305" s="131" t="e">
        <f>INDEX('JamesM-SESSION'!$L$457:$U$464, MATCH("*Deadlift*",'JamesM-SESSION'!$B$457:$B$464,0), MATCH("*3rd*",'JamesM-SESSION'!$K$7:$T$7,0))</f>
        <v>#N/A</v>
      </c>
      <c r="G305" s="131" t="e">
        <f>IF($A$302='JamesM-SESSION'!$A$457,INDEX('JamesM-SESSION'!$K$457:$T$464, MATCH("*Bench Press*",'JamesM-SESSION'!$B$457:$B$464,0), MATCH("*3rd*",'JamesM-SESSION'!$K$7:$T$7,0)),"")</f>
        <v>#N/A</v>
      </c>
      <c r="H305" s="131" t="e">
        <f>INDEX('JamesM-SESSION'!$L$457:$U$464, MATCH("*Bench Press*",'JamesM-SESSION'!$B$457:$B$464,0), MATCH("*3rd*",'JamesM-SESSION'!$K$7:$T$7,0))</f>
        <v>#N/A</v>
      </c>
      <c r="I305" s="132" t="e">
        <f>IF($A$302='JamesM-SESSION'!$A$457,INDEX('JamesM-SESSION'!$K$457:$T$464, MATCH("*Military*",'JamesM-SESSION'!$B$457:$B$464,0), MATCH("*3rd*",'JamesM-SESSION'!$K$7:$T$7,0)),"")</f>
        <v>#N/A</v>
      </c>
      <c r="J305" s="44" t="e">
        <f>INDEX('JamesM-SESSION'!$L$457:$U$464, MATCH("*Military*",'JamesM-SESSION'!$B$457:$B$464,0), MATCH("*3rd*",'JamesM-SESSION'!$K$7:$T$7,0))</f>
        <v>#N/A</v>
      </c>
      <c r="K305" s="131" t="e">
        <f>IF($A$302='JamesM-SESSION'!$A$457,INDEX('JamesM-SESSION'!$K$457:$T$464, MATCH("*Clean *",'JamesM-SESSION'!$B$457:$B$464,0), MATCH("*3rd*",'JamesM-SESSION'!$K$7:$T$7,0)),"")</f>
        <v>#N/A</v>
      </c>
      <c r="L305" s="44" t="e">
        <f>INDEX('JamesM-SESSION'!$L$457:$U$464, MATCH("*Clean *",'JamesM-SESSION'!$B$457:$B$464,0), MATCH("*3rd*",'JamesM-SESSION'!$K$7:$T$7,0))</f>
        <v>#N/A</v>
      </c>
      <c r="M305" s="131" t="e">
        <f>IF($A$302='JamesM-SESSION'!$A$457,INDEX('JamesM-SESSION'!$K$457:$T$464, MATCH("*Lat Pulldown*",'JamesM-SESSION'!$B$457:$B$464,0), MATCH("*3rd*",'JamesM-SESSION'!$K$7:$T$7,0)),"")</f>
        <v>#N/A</v>
      </c>
      <c r="N305" s="44" t="e">
        <f>INDEX('JamesM-SESSION'!$L$457:$U$464, MATCH("*Lat Pulldown*",'JamesM-SESSION'!$B$457:$B$464,0), MATCH("*3rd*",'JamesM-SESSION'!$K$7:$T$7,0))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IF($A$302='JamesM-SESSION'!$A$457,INDEX('JamesM-SESSION'!$K$457:$T$464, MATCH("*Squat*",'JamesM-SESSION'!$B$457:$B$464,0), MATCH("*4th*",'JamesM-SESSION'!$K$7:$T$7,0)),"")</f>
        <v>#N/A</v>
      </c>
      <c r="D306" s="132" t="e">
        <f>INDEX('JamesM-SESSION'!L$457:U$464, MATCH("*Squat*",'JamesM-SESSION'!$B$457:$B$464,0), MATCH("*4th*",'JamesM-SESSION'!K$7:T$7,0))</f>
        <v>#N/A</v>
      </c>
      <c r="E306" s="131" t="e">
        <f>IF($A$302='JamesM-SESSION'!$A$457,INDEX('JamesM-SESSION'!$K$457:$T$464, MATCH("*Deadlift*",'JamesM-SESSION'!$B$457:$B$464,0), MATCH("*4th*",'JamesM-SESSION'!$K$7:$T$7,0)),"")</f>
        <v>#N/A</v>
      </c>
      <c r="F306" s="131" t="e">
        <f>INDEX('JamesM-SESSION'!$L$457:$U$464, MATCH("*Deadlift*",'JamesM-SESSION'!$B$457:$B$464,0), MATCH("*4th*",'JamesM-SESSION'!$K$7:$T$7,0))</f>
        <v>#N/A</v>
      </c>
      <c r="G306" s="131" t="e">
        <f>IF($A$302='JamesM-SESSION'!$A$457,INDEX('JamesM-SESSION'!$K$457:$T$464, MATCH("*Bench Press*",'JamesM-SESSION'!$B$457:$B$464,0), MATCH("*4th*",'JamesM-SESSION'!$K$7:$T$7,0)),"")</f>
        <v>#N/A</v>
      </c>
      <c r="H306" s="131" t="e">
        <f>INDEX('JamesM-SESSION'!$L$457:$U$464, MATCH("*Bench Press*",'JamesM-SESSION'!$B$457:$B$464,0), MATCH("*4th*",'JamesM-SESSION'!$K$7:$T$7,0))</f>
        <v>#N/A</v>
      </c>
      <c r="I306" s="132" t="e">
        <f>IF($A$302='JamesM-SESSION'!$A$457,INDEX('JamesM-SESSION'!$K$457:$T$464, MATCH("*Military*",'JamesM-SESSION'!$B$457:$B$464,0), MATCH("*4th*",'JamesM-SESSION'!$K$7:$T$7,0)),"")</f>
        <v>#N/A</v>
      </c>
      <c r="J306" s="44" t="e">
        <f>INDEX('JamesM-SESSION'!$L$457:$U$464, MATCH("*Military*",'JamesM-SESSION'!$B$457:$B$464,0), MATCH("*4th*",'JamesM-SESSION'!$K$7:$T$7,0))</f>
        <v>#N/A</v>
      </c>
      <c r="K306" s="131" t="e">
        <f>IF($A$302='JamesM-SESSION'!$A$457,INDEX('JamesM-SESSION'!$K$457:$T$464, MATCH("*Clean *",'JamesM-SESSION'!$B$457:$B$464,0), MATCH("*4th*",'JamesM-SESSION'!$K$7:$T$7,0)),"")</f>
        <v>#N/A</v>
      </c>
      <c r="L306" s="44" t="e">
        <f>INDEX('JamesM-SESSION'!$L$457:$U$464, MATCH("*Clean *",'JamesM-SESSION'!$B$457:$B$464,0), MATCH("*4th*",'JamesM-SESSION'!$K$7:$T$7,0))</f>
        <v>#N/A</v>
      </c>
      <c r="M306" s="131" t="e">
        <f>IF($A$302='JamesM-SESSION'!$A$457,INDEX('JamesM-SESSION'!$K$457:$T$464, MATCH("*Lat Pulldown*",'JamesM-SESSION'!$B$457:$B$464,0), MATCH("*4th*",'JamesM-SESSION'!$K$7:$T$7,0)),"")</f>
        <v>#N/A</v>
      </c>
      <c r="N306" s="44" t="e">
        <f>INDEX('JamesM-SESSION'!$L$457:$U$464, MATCH("*Lat Pulldown*",'JamesM-SESSION'!$B$457:$B$464,0), MATCH("*4th*",'JamesM-SESSION'!$K$7:$T$7,0))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IF($A$302='JamesM-SESSION'!$A$457,INDEX('JamesM-SESSION'!$K$457:$T$464, MATCH("*Squat*",'JamesM-SESSION'!$B$457:$B$464,0), MATCH("*5th*",'JamesM-SESSION'!$K$7:$T$7,0)),"")</f>
        <v>#N/A</v>
      </c>
      <c r="D307" s="132" t="e">
        <f>INDEX('JamesM-SESSION'!L$457:U$464, MATCH("*Squat*",'JamesM-SESSION'!$B$457:$B$464,0), MATCH("*5th*",'JamesM-SESSION'!K$7:T$7,0))</f>
        <v>#N/A</v>
      </c>
      <c r="E307" s="131" t="e">
        <f>IF($A$302='JamesM-SESSION'!$A$457,INDEX('JamesM-SESSION'!$K$457:$T$464, MATCH("*Deadlift*",'JamesM-SESSION'!$B$457:$B$464,0), MATCH("*5th*",'JamesM-SESSION'!$K$7:$T$7,0)),"")</f>
        <v>#N/A</v>
      </c>
      <c r="F307" s="131" t="e">
        <f>INDEX('JamesM-SESSION'!$L$457:$U$464, MATCH("*Deadlift*",'JamesM-SESSION'!$B$457:$B$464,0), MATCH("*5th*",'JamesM-SESSION'!$K$7:$T$7,0))</f>
        <v>#N/A</v>
      </c>
      <c r="G307" s="131" t="e">
        <f>IF($A$302='JamesM-SESSION'!$A$457,INDEX('JamesM-SESSION'!$K$457:$T$464, MATCH("*Bench Press*",'JamesM-SESSION'!$B$457:$B$464,0), MATCH("*5th*",'JamesM-SESSION'!$K$7:$T$7,0)),"")</f>
        <v>#N/A</v>
      </c>
      <c r="H307" s="131" t="e">
        <f>INDEX('JamesM-SESSION'!$L$457:$U$464, MATCH("*Bench Press*",'JamesM-SESSION'!$B$457:$B$464,0), MATCH("*5th*",'JamesM-SESSION'!$K$7:$T$7,0))</f>
        <v>#N/A</v>
      </c>
      <c r="I307" s="132" t="e">
        <f>IF($A$302='JamesM-SESSION'!$A$457,INDEX('JamesM-SESSION'!$K$457:$T$464, MATCH("*Military*",'JamesM-SESSION'!$B$457:$B$464,0), MATCH("*5th*",'JamesM-SESSION'!$K$7:$T$7,0)),"")</f>
        <v>#N/A</v>
      </c>
      <c r="J307" s="44" t="e">
        <f>INDEX('JamesM-SESSION'!$L$457:$U$464, MATCH("*Military*",'JamesM-SESSION'!$B$457:$B$464,0), MATCH("*5th*",'JamesM-SESSION'!$K$7:$T$7,0))</f>
        <v>#N/A</v>
      </c>
      <c r="K307" s="131" t="e">
        <f>IF($A$302='JamesM-SESSION'!$A$457,INDEX('JamesM-SESSION'!$K$457:$T$464, MATCH("*Clean *",'JamesM-SESSION'!$B$457:$B$464,0), MATCH("*5th*",'JamesM-SESSION'!$K$7:$T$7,0)),"")</f>
        <v>#N/A</v>
      </c>
      <c r="L307" s="44" t="e">
        <f>INDEX('JamesM-SESSION'!$L$457:$U$464, MATCH("*Clean *",'JamesM-SESSION'!$B$457:$B$464,0), MATCH("*5th*",'JamesM-SESSION'!$K$7:$T$7,0))</f>
        <v>#N/A</v>
      </c>
      <c r="M307" s="131" t="e">
        <f>IF($A$302='JamesM-SESSION'!$A$457,INDEX('JamesM-SESSION'!$K$457:$T$464, MATCH("*Lat Pulldown*",'JamesM-SESSION'!$B$457:$B$464,0), MATCH("*5th*",'JamesM-SESSION'!$K$7:$T$7,0)),"")</f>
        <v>#N/A</v>
      </c>
      <c r="N307" s="44" t="e">
        <f>INDEX('JamesM-SESSION'!$L$457:$U$464, MATCH("*Lat Pulldown*",'JamesM-SESSION'!$B$457:$B$464,0), MATCH("*5th*",'JamesM-SESSION'!$K$7:$T$7,0))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'JamesM-SESSION'!A466</f>
        <v>0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 t="e">
        <f>MAX(M309:M313)</f>
        <v>#N/A</v>
      </c>
      <c r="N308" s="117" t="e">
        <f t="array" ref="N308">MAX(IF(M309:M313=M308,N309:N313))</f>
        <v>#N/A</v>
      </c>
      <c r="O308" s="152" t="e">
        <f>IF($A$308='JamesM-SESSION'!$A$466,INDEX('JamesM-SESSION'!$K$466:$T$473, MATCH("*1k Row*",'JamesM-SESSION'!$B$466:$B$473,0), MATCH("*1st*",'JamesM-SESSION'!$K$7:$T$7,0)),"")</f>
        <v>#N/A</v>
      </c>
      <c r="P308" s="152" t="e">
        <f>IF($A$308='JamesM-SESSION'!$A$466,INDEX('JamesM-SESSION'!$K$466:$T$473, MATCH("*HIIT*",'JamesM-SESSION'!$B$466:$B$473,0), MATCH("*1st*",'JamesM-SESSION'!$K$7:$T$7,0)),"")</f>
        <v>#N/A</v>
      </c>
      <c r="Q308" s="119" t="e">
        <f>INDEX('JamesM-SESSION'!$L$466:$U$473, MATCH("*HIIT*",'JamesM-SESSION'!$B$466:$B$473,0), MATCH("*1st*",'JamesM-SESSION'!$K$7:$T$7,0))</f>
        <v>#N/A</v>
      </c>
      <c r="R308" s="119">
        <f>'JamesM-SESSION'!U466</f>
        <v>0</v>
      </c>
      <c r="S308" s="116"/>
      <c r="T308" s="116"/>
      <c r="U308" s="120">
        <f>'JamesM-SESSION'!A467</f>
        <v>0</v>
      </c>
      <c r="V308" s="120">
        <f>'JamesM-SESSION'!A468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IF($A$308='JamesM-SESSION'!$A$466,INDEX('JamesM-SESSION'!$K$466:$T$473, MATCH("*Squat*",'JamesM-SESSION'!$B$466:$B$473,0), MATCH("*1st*",'JamesM-SESSION'!$K$7:$T$7,0)),"")</f>
        <v>#N/A</v>
      </c>
      <c r="D309" s="132" t="e">
        <f>INDEX('JamesM-SESSION'!L$466:U$473, MATCH("*Squat*",'JamesM-SESSION'!$B$466:$B$473,0), MATCH("*1st*",'JamesM-SESSION'!K$7:T$7,0))</f>
        <v>#N/A</v>
      </c>
      <c r="E309" s="131" t="e">
        <f>IF($A$308='JamesM-SESSION'!$A$466,INDEX('JamesM-SESSION'!$K$466:$T$473, MATCH("*Deadlift*",'JamesM-SESSION'!$B$466:$B$473,0), MATCH("*1st*",'JamesM-SESSION'!$K$7:$T$7,0)),"")</f>
        <v>#N/A</v>
      </c>
      <c r="F309" s="131" t="e">
        <f>INDEX('JamesM-SESSION'!$L$466:$U$473, MATCH("*Deadlift*",'JamesM-SESSION'!$B$466:$B$473,0), MATCH("*1st*",'JamesM-SESSION'!$K$7:$T$7,0))</f>
        <v>#N/A</v>
      </c>
      <c r="G309" s="131" t="e">
        <f>IF($A$308='JamesM-SESSION'!$A$466,INDEX('JamesM-SESSION'!$K$466:$T$473, MATCH("*Bench Press*",'JamesM-SESSION'!$B$466:$B$473,0), MATCH("*1st*",'JamesM-SESSION'!$K$7:$T$7,0)),"")</f>
        <v>#N/A</v>
      </c>
      <c r="H309" s="131" t="e">
        <f>INDEX('JamesM-SESSION'!$L$466:$U$473, MATCH("*Bench Press*",'JamesM-SESSION'!$B$466:$B$473,0), MATCH("*1st*",'JamesM-SESSION'!$K$7:$T$7,0))</f>
        <v>#N/A</v>
      </c>
      <c r="I309" s="132" t="e">
        <f>IF($A$308='JamesM-SESSION'!$A$466,INDEX('JamesM-SESSION'!$K$466:$T$473, MATCH("*Military*",'JamesM-SESSION'!$B$466:$B$473,0), MATCH("*1st*",'JamesM-SESSION'!$K$7:$T$7,0)),"")</f>
        <v>#N/A</v>
      </c>
      <c r="J309" s="48" t="e">
        <f>INDEX('JamesM-SESSION'!$L$466:$U$473, MATCH("*Military*",'JamesM-SESSION'!$B$466:$B$473,0), MATCH("*1st*",'JamesM-SESSION'!$K$7:$T$7,0))</f>
        <v>#N/A</v>
      </c>
      <c r="K309" s="131" t="e">
        <f>IF($A$308='JamesM-SESSION'!$A$466,INDEX('JamesM-SESSION'!$K$466:$T$473, MATCH("*Clean *",'JamesM-SESSION'!$B$466:$B$473,0), MATCH("*1st*",'JamesM-SESSION'!$K$7:$T$7,0)),"")</f>
        <v>#N/A</v>
      </c>
      <c r="L309" s="48" t="e">
        <f>INDEX('JamesM-SESSION'!$L$466:$U$473, MATCH("*Clean *",'JamesM-SESSION'!$B$466:$B$473,0), MATCH("*1st*",'JamesM-SESSION'!$K$7:$T$7,0))</f>
        <v>#N/A</v>
      </c>
      <c r="M309" s="131" t="e">
        <f>IF($A$308='JamesM-SESSION'!$A$466,INDEX('JamesM-SESSION'!$K$466:$T$473, MATCH("*Lat Pulldown*",'JamesM-SESSION'!$B$466:$B$473,0), MATCH("*1st*",'JamesM-SESSION'!$K$7:$T$7,0)),"")</f>
        <v>#N/A</v>
      </c>
      <c r="N309" s="48" t="e">
        <f>INDEX('JamesM-SESSION'!$L$466:$U$473, MATCH("*Lat Pulldown*",'JamesM-SESSION'!$B$466:$B$473,0), MATCH("*1st*",'JamesM-SESSION'!$K$7:$T$7,0))</f>
        <v>#N/A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IF($A$308='JamesM-SESSION'!$A$466,INDEX('JamesM-SESSION'!$K$466:$T$473, MATCH("*Squat*",'JamesM-SESSION'!$B$466:$B$473,0), MATCH("*2nd*",'JamesM-SESSION'!$K$7:$T$7,0)),"")</f>
        <v>#N/A</v>
      </c>
      <c r="D310" s="132" t="e">
        <f>INDEX('JamesM-SESSION'!L$466:U$473, MATCH("*Squat*",'JamesM-SESSION'!$B$466:$B$473,0), MATCH("*2nd*",'JamesM-SESSION'!K$7:T$7,0))</f>
        <v>#N/A</v>
      </c>
      <c r="E310" s="131" t="e">
        <f>IF($A$308='JamesM-SESSION'!$A$466,INDEX('JamesM-SESSION'!$K$466:$T$473, MATCH("*Deadlift*",'JamesM-SESSION'!$B$466:$B$473,0), MATCH("*2ND*",'JamesM-SESSION'!$K$7:$T$7,0)),"")</f>
        <v>#N/A</v>
      </c>
      <c r="F310" s="131" t="e">
        <f>INDEX('JamesM-SESSION'!$L$466:$U$473, MATCH("*Deadlift*",'JamesM-SESSION'!$B$466:$B$473,0), MATCH("*2nd*",'JamesM-SESSION'!$K$7:$T$7,0))</f>
        <v>#N/A</v>
      </c>
      <c r="G310" s="131" t="e">
        <f>IF($A$308='JamesM-SESSION'!$A$466,INDEX('JamesM-SESSION'!$K$466:$T$473, MATCH("*Bench Press*",'JamesM-SESSION'!$B$466:$B$473,0), MATCH("*2ND*",'JamesM-SESSION'!$K$7:$T$7,0)),"")</f>
        <v>#N/A</v>
      </c>
      <c r="H310" s="131" t="e">
        <f>INDEX('JamesM-SESSION'!$L$466:$U$473, MATCH("*Bench Press*",'JamesM-SESSION'!$B$466:$B$473,0), MATCH("*2nd*",'JamesM-SESSION'!$K$7:$T$7,0))</f>
        <v>#N/A</v>
      </c>
      <c r="I310" s="132" t="e">
        <f>IF($A$308='JamesM-SESSION'!$A$466,INDEX('JamesM-SESSION'!$K$466:$T$473, MATCH("*Military*",'JamesM-SESSION'!$B$466:$B$473,0), MATCH("*2ND*",'JamesM-SESSION'!$K$7:$T$7,0)),"")</f>
        <v>#N/A</v>
      </c>
      <c r="J310" s="44" t="e">
        <f>INDEX('JamesM-SESSION'!$L$466:$U$473, MATCH("*Military*",'JamesM-SESSION'!$B$466:$B$473,0), MATCH("*2nd*",'JamesM-SESSION'!$K$7:$T$7,0))</f>
        <v>#N/A</v>
      </c>
      <c r="K310" s="131" t="e">
        <f>IF($A$308='JamesM-SESSION'!$A$466,INDEX('JamesM-SESSION'!$K$466:$T$473, MATCH("*Clean *",'JamesM-SESSION'!$B$466:$B$473,0), MATCH("*2ND*",'JamesM-SESSION'!$K$7:$T$7,0)),"")</f>
        <v>#N/A</v>
      </c>
      <c r="L310" s="44" t="e">
        <f>INDEX('JamesM-SESSION'!$L$466:$U$473, MATCH("*Clean *",'JamesM-SESSION'!$B$466:$B$473,0), MATCH("*2nd*",'JamesM-SESSION'!$K$7:$T$7,0))</f>
        <v>#N/A</v>
      </c>
      <c r="M310" s="131" t="e">
        <f>IF($A$308='JamesM-SESSION'!$A$466,INDEX('JamesM-SESSION'!$K$466:$T$473, MATCH("*Lat Pulldown*",'JamesM-SESSION'!$B$466:$B$473,0), MATCH("*2ND*",'JamesM-SESSION'!$K$7:$T$7,0)),"")</f>
        <v>#N/A</v>
      </c>
      <c r="N310" s="44" t="e">
        <f>INDEX('JamesM-SESSION'!$L$466:$U$473, MATCH("*Lat Pulldown*",'JamesM-SESSION'!$B$466:$B$473,0), MATCH("*2nd*",'JamesM-SESSION'!$K$7:$T$7,0))</f>
        <v>#N/A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IF($A$308='JamesM-SESSION'!$A$466,INDEX('JamesM-SESSION'!$K$466:$T$473, MATCH("*Squat*",'JamesM-SESSION'!$B$466:$B$473,0), MATCH("*3rd*",'JamesM-SESSION'!$K$7:$T$7,0)),"")</f>
        <v>#N/A</v>
      </c>
      <c r="D311" s="132" t="e">
        <f>INDEX('JamesM-SESSION'!L$466:U$473, MATCH("*Squat*",'JamesM-SESSION'!$B$466:$B$473,0), MATCH("*3rd*",'JamesM-SESSION'!K$7:T$7,0))</f>
        <v>#N/A</v>
      </c>
      <c r="E311" s="131" t="e">
        <f>IF($A$308='JamesM-SESSION'!$A$466,INDEX('JamesM-SESSION'!$K$466:$T$473, MATCH("*Deadlift*",'JamesM-SESSION'!$B$466:$B$473,0), MATCH("*3rd*",'JamesM-SESSION'!$K$7:$T$7,0)),"")</f>
        <v>#N/A</v>
      </c>
      <c r="F311" s="131" t="e">
        <f>INDEX('JamesM-SESSION'!$L$466:$U$473, MATCH("*Deadlift*",'JamesM-SESSION'!$B$466:$B$473,0), MATCH("*3rd*",'JamesM-SESSION'!$K$7:$T$7,0))</f>
        <v>#N/A</v>
      </c>
      <c r="G311" s="131" t="e">
        <f>IF($A$308='JamesM-SESSION'!$A$466,INDEX('JamesM-SESSION'!$K$466:$T$473, MATCH("*Bench Press*",'JamesM-SESSION'!$B$466:$B$473,0), MATCH("*3rd*",'JamesM-SESSION'!$K$7:$T$7,0)),"")</f>
        <v>#N/A</v>
      </c>
      <c r="H311" s="131" t="e">
        <f>INDEX('JamesM-SESSION'!$L$466:$U$473, MATCH("*Bench Press*",'JamesM-SESSION'!$B$466:$B$473,0), MATCH("*3rd*",'JamesM-SESSION'!$K$7:$T$7,0))</f>
        <v>#N/A</v>
      </c>
      <c r="I311" s="132" t="e">
        <f>IF($A$308='JamesM-SESSION'!$A$466,INDEX('JamesM-SESSION'!$K$466:$T$473, MATCH("*Military*",'JamesM-SESSION'!$B$466:$B$473,0), MATCH("*3rd*",'JamesM-SESSION'!$K$7:$T$7,0)),"")</f>
        <v>#N/A</v>
      </c>
      <c r="J311" s="44" t="e">
        <f>INDEX('JamesM-SESSION'!$L$466:$U$473, MATCH("*Military*",'JamesM-SESSION'!$B$466:$B$473,0), MATCH("*3rd*",'JamesM-SESSION'!$K$7:$T$7,0))</f>
        <v>#N/A</v>
      </c>
      <c r="K311" s="131" t="e">
        <f>IF($A$308='JamesM-SESSION'!$A$466,INDEX('JamesM-SESSION'!$K$466:$T$473, MATCH("*Clean *",'JamesM-SESSION'!$B$466:$B$473,0), MATCH("*3rd*",'JamesM-SESSION'!$K$7:$T$7,0)),"")</f>
        <v>#N/A</v>
      </c>
      <c r="L311" s="44" t="e">
        <f>INDEX('JamesM-SESSION'!$L$466:$U$473, MATCH("*Clean *",'JamesM-SESSION'!$B$466:$B$473,0), MATCH("*3rd*",'JamesM-SESSION'!$K$7:$T$7,0))</f>
        <v>#N/A</v>
      </c>
      <c r="M311" s="131" t="e">
        <f>IF($A$308='JamesM-SESSION'!$A$466,INDEX('JamesM-SESSION'!$K$466:$T$473, MATCH("*Lat Pulldown*",'JamesM-SESSION'!$B$466:$B$473,0), MATCH("*3rd*",'JamesM-SESSION'!$K$7:$T$7,0)),"")</f>
        <v>#N/A</v>
      </c>
      <c r="N311" s="44" t="e">
        <f>INDEX('JamesM-SESSION'!$L$466:$U$473, MATCH("*Lat Pulldown*",'JamesM-SESSION'!$B$466:$B$473,0), MATCH("*3rd*",'JamesM-SESSION'!$K$7:$T$7,0))</f>
        <v>#N/A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IF($A$308='JamesM-SESSION'!$A$466,INDEX('JamesM-SESSION'!$K$466:$T$473, MATCH("*Squat*",'JamesM-SESSION'!$B$466:$B$473,0), MATCH("*4th*",'JamesM-SESSION'!$K$7:$T$7,0)),"")</f>
        <v>#N/A</v>
      </c>
      <c r="D312" s="132" t="e">
        <f>INDEX('JamesM-SESSION'!L$466:U$473, MATCH("*Squat*",'JamesM-SESSION'!$B$466:$B$473,0), MATCH("*4th*",'JamesM-SESSION'!K$7:T$7,0))</f>
        <v>#N/A</v>
      </c>
      <c r="E312" s="131" t="e">
        <f>IF($A$308='JamesM-SESSION'!$A$466,INDEX('JamesM-SESSION'!$K$466:$T$473, MATCH("*Deadlift*",'JamesM-SESSION'!$B$466:$B$473,0), MATCH("*4th*",'JamesM-SESSION'!$K$7:$T$7,0)),"")</f>
        <v>#N/A</v>
      </c>
      <c r="F312" s="131" t="e">
        <f>INDEX('JamesM-SESSION'!$L$466:$U$473, MATCH("*Deadlift*",'JamesM-SESSION'!$B$466:$B$473,0), MATCH("*4th*",'JamesM-SESSION'!$K$7:$T$7,0))</f>
        <v>#N/A</v>
      </c>
      <c r="G312" s="131" t="e">
        <f>IF($A$308='JamesM-SESSION'!$A$466,INDEX('JamesM-SESSION'!$K$466:$T$473, MATCH("*Bench Press*",'JamesM-SESSION'!$B$466:$B$473,0), MATCH("*4th*",'JamesM-SESSION'!$K$7:$T$7,0)),"")</f>
        <v>#N/A</v>
      </c>
      <c r="H312" s="131" t="e">
        <f>INDEX('JamesM-SESSION'!$L$466:$U$473, MATCH("*Bench Press*",'JamesM-SESSION'!$B$466:$B$473,0), MATCH("*4th*",'JamesM-SESSION'!$K$7:$T$7,0))</f>
        <v>#N/A</v>
      </c>
      <c r="I312" s="132" t="e">
        <f>IF($A$308='JamesM-SESSION'!$A$466,INDEX('JamesM-SESSION'!$K$466:$T$473, MATCH("*Military*",'JamesM-SESSION'!$B$466:$B$473,0), MATCH("*4th*",'JamesM-SESSION'!$K$7:$T$7,0)),"")</f>
        <v>#N/A</v>
      </c>
      <c r="J312" s="44" t="e">
        <f>INDEX('JamesM-SESSION'!$L$466:$U$473, MATCH("*Military*",'JamesM-SESSION'!$B$466:$B$473,0), MATCH("*4th*",'JamesM-SESSION'!$K$7:$T$7,0))</f>
        <v>#N/A</v>
      </c>
      <c r="K312" s="131" t="e">
        <f>IF($A$308='JamesM-SESSION'!$A$466,INDEX('JamesM-SESSION'!$K$466:$T$473, MATCH("*Clean *",'JamesM-SESSION'!$B$466:$B$473,0), MATCH("*4th*",'JamesM-SESSION'!$K$7:$T$7,0)),"")</f>
        <v>#N/A</v>
      </c>
      <c r="L312" s="44" t="e">
        <f>INDEX('JamesM-SESSION'!$L$466:$U$473, MATCH("*Clean *",'JamesM-SESSION'!$B$466:$B$473,0), MATCH("*4th*",'JamesM-SESSION'!$K$7:$T$7,0))</f>
        <v>#N/A</v>
      </c>
      <c r="M312" s="131" t="e">
        <f>IF($A$308='JamesM-SESSION'!$A$466,INDEX('JamesM-SESSION'!$K$466:$T$473, MATCH("*Lat Pulldown*",'JamesM-SESSION'!$B$466:$B$473,0), MATCH("*4th*",'JamesM-SESSION'!$K$7:$T$7,0)),"")</f>
        <v>#N/A</v>
      </c>
      <c r="N312" s="44" t="e">
        <f>INDEX('JamesM-SESSION'!$L$466:$U$473, MATCH("*Lat Pulldown*",'JamesM-SESSION'!$B$466:$B$473,0), MATCH("*4th*",'JamesM-SESSION'!$K$7:$T$7,0))</f>
        <v>#N/A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IF($A$308='JamesM-SESSION'!$A$466,INDEX('JamesM-SESSION'!$K$466:$T$473, MATCH("*Squat*",'JamesM-SESSION'!$B$466:$B$473,0), MATCH("*5th*",'JamesM-SESSION'!$K$7:$T$7,0)),"")</f>
        <v>#N/A</v>
      </c>
      <c r="D313" s="132" t="e">
        <f>INDEX('JamesM-SESSION'!L$466:U$473, MATCH("*Squat*",'JamesM-SESSION'!$B$466:$B$473,0), MATCH("*5th*",'JamesM-SESSION'!K$7:T$7,0))</f>
        <v>#N/A</v>
      </c>
      <c r="E313" s="131" t="e">
        <f>IF($A$308='JamesM-SESSION'!$A$466,INDEX('JamesM-SESSION'!$K$466:$T$473, MATCH("*Deadlift*",'JamesM-SESSION'!$B$466:$B$473,0), MATCH("*5th*",'JamesM-SESSION'!$K$7:$T$7,0)),"")</f>
        <v>#N/A</v>
      </c>
      <c r="F313" s="131" t="e">
        <f>INDEX('JamesM-SESSION'!$L$466:$U$473, MATCH("*Deadlift*",'JamesM-SESSION'!$B$466:$B$473,0), MATCH("*5th*",'JamesM-SESSION'!$K$7:$T$7,0))</f>
        <v>#N/A</v>
      </c>
      <c r="G313" s="131" t="e">
        <f>IF($A$308='JamesM-SESSION'!$A$466,INDEX('JamesM-SESSION'!$K$466:$T$473, MATCH("*Bench Press*",'JamesM-SESSION'!$B$466:$B$473,0), MATCH("*5th*",'JamesM-SESSION'!$K$7:$T$7,0)),"")</f>
        <v>#N/A</v>
      </c>
      <c r="H313" s="131" t="e">
        <f>INDEX('JamesM-SESSION'!$L$466:$U$473, MATCH("*Bench Press*",'JamesM-SESSION'!$B$466:$B$473,0), MATCH("*5th*",'JamesM-SESSION'!$K$7:$T$7,0))</f>
        <v>#N/A</v>
      </c>
      <c r="I313" s="132" t="e">
        <f>IF($A$308='JamesM-SESSION'!$A$466,INDEX('JamesM-SESSION'!$K$466:$T$473, MATCH("*Military*",'JamesM-SESSION'!$B$466:$B$473,0), MATCH("*5th*",'JamesM-SESSION'!$K$7:$T$7,0)),"")</f>
        <v>#N/A</v>
      </c>
      <c r="J313" s="44" t="e">
        <f>INDEX('JamesM-SESSION'!$L$466:$U$473, MATCH("*Military*",'JamesM-SESSION'!$B$466:$B$473,0), MATCH("*5th*",'JamesM-SESSION'!$K$7:$T$7,0))</f>
        <v>#N/A</v>
      </c>
      <c r="K313" s="131" t="e">
        <f>IF($A$308='JamesM-SESSION'!$A$466,INDEX('JamesM-SESSION'!$K$466:$T$473, MATCH("*Clean *",'JamesM-SESSION'!$B$466:$B$473,0), MATCH("*5th*",'JamesM-SESSION'!$K$7:$T$7,0)),"")</f>
        <v>#N/A</v>
      </c>
      <c r="L313" s="44" t="e">
        <f>INDEX('JamesM-SESSION'!$L$466:$U$473, MATCH("*Clean *",'JamesM-SESSION'!$B$466:$B$473,0), MATCH("*5th*",'JamesM-SESSION'!$K$7:$T$7,0))</f>
        <v>#N/A</v>
      </c>
      <c r="M313" s="131" t="e">
        <f>IF($A$308='JamesM-SESSION'!$A$466,INDEX('JamesM-SESSION'!$K$466:$T$473, MATCH("*Lat Pulldown*",'JamesM-SESSION'!$B$466:$B$473,0), MATCH("*5th*",'JamesM-SESSION'!$K$7:$T$7,0)),"")</f>
        <v>#N/A</v>
      </c>
      <c r="N313" s="44" t="e">
        <f>INDEX('JamesM-SESSION'!$L$466:$U$473, MATCH("*Lat Pulldown*",'JamesM-SESSION'!$B$466:$B$473,0), MATCH("*5th*",'JamesM-SESSION'!$K$7:$T$7,0))</f>
        <v>#N/A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'JamesM-SESSION'!A475</f>
        <v>0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 t="e">
        <f>MAX(G315:G319)</f>
        <v>#N/A</v>
      </c>
      <c r="H314" s="116" t="e">
        <f t="array" ref="H314">MAX(IF(G315:G319=G314,H315:H319))</f>
        <v>#N/A</v>
      </c>
      <c r="I314" s="116" t="e">
        <f>MAX(I315:I319)</f>
        <v>#N/A</v>
      </c>
      <c r="J314" s="116" t="e">
        <f t="array" ref="J314">MAX(IF(I315:I319=I314,J315:J319))</f>
        <v>#N/A</v>
      </c>
      <c r="K314" s="116" t="e">
        <f>MAX(K315:K319)</f>
        <v>#N/A</v>
      </c>
      <c r="L314" s="116" t="e">
        <f t="array" ref="L314">MAX(IF(K315:K319=K314,L315:L319))</f>
        <v>#N/A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IF($A$314='JamesM-SESSION'!$A$475,INDEX('JamesM-SESSION'!$K$475:$T$482, MATCH("*1k Row*",'JamesM-SESSION'!$B$475:$B$482,0), MATCH("*1st*",'JamesM-SESSION'!$K$7:$T$7,0)),"")</f>
        <v>#N/A</v>
      </c>
      <c r="P314" s="152" t="e">
        <f>IF($A$314='JamesM-SESSION'!$A$475,INDEX('JamesM-SESSION'!$K$475:$T$482, MATCH("*HIIT*",'JamesM-SESSION'!$B$475:$B$482,0), MATCH("*1st*",'JamesM-SESSION'!$K$7:$T$7,0)),"")</f>
        <v>#N/A</v>
      </c>
      <c r="Q314" s="119" t="e">
        <f>INDEX('JamesM-SESSION'!$L$475:$U$482, MATCH("*HIIT*",'JamesM-SESSION'!$B$475:$B$482,0), MATCH("*1st*",'JamesM-SESSION'!$K$7:$T$7,0))</f>
        <v>#N/A</v>
      </c>
      <c r="R314" s="119">
        <f>'JamesM-SESSION'!U475</f>
        <v>0</v>
      </c>
      <c r="S314" s="116"/>
      <c r="T314" s="116"/>
      <c r="U314" s="120">
        <f>'JamesM-SESSION'!A476</f>
        <v>0</v>
      </c>
      <c r="V314" s="120">
        <f>'JamesM-SESSION'!A477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IF($A$314='JamesM-SESSION'!$A$475,INDEX('JamesM-SESSION'!$K$475:$T$482, MATCH("*Squat*",'JamesM-SESSION'!$B$475:$B$482,0), MATCH("*1st*",'JamesM-SESSION'!$K$7:$T$7,0)),"")</f>
        <v>#N/A</v>
      </c>
      <c r="D315" s="132" t="e">
        <f>INDEX('JamesM-SESSION'!L$475:U$482, MATCH("*Squat*",'JamesM-SESSION'!$B$475:$B$482,0), MATCH("*1st*",'JamesM-SESSION'!K$7:T$7,0))</f>
        <v>#N/A</v>
      </c>
      <c r="E315" s="131" t="e">
        <f>IF($A$314='JamesM-SESSION'!$A$475,INDEX('JamesM-SESSION'!$K$475:$T$482, MATCH("*Deadlift*",'JamesM-SESSION'!$B$475:$B$482,0), MATCH("*1st*",'JamesM-SESSION'!$K$7:$T$7,0)),"")</f>
        <v>#N/A</v>
      </c>
      <c r="F315" s="131" t="e">
        <f>INDEX('JamesM-SESSION'!$L$475:$U$482, MATCH("*Deadlift*",'JamesM-SESSION'!$B$475:$B$482,0), MATCH("*1st*",'JamesM-SESSION'!$K$7:$T$7,0))</f>
        <v>#N/A</v>
      </c>
      <c r="G315" s="131" t="e">
        <f>IF($A$314='JamesM-SESSION'!$A$475,INDEX('JamesM-SESSION'!$K$475:$T$482, MATCH("*Bench Press*",'JamesM-SESSION'!$B$475:$B$482,0), MATCH("*1st*",'JamesM-SESSION'!$K$7:$T$7,0)),"")</f>
        <v>#N/A</v>
      </c>
      <c r="H315" s="131" t="e">
        <f>INDEX('JamesM-SESSION'!$L$475:$U$482, MATCH("*Bench Press*",'JamesM-SESSION'!$B$475:$B$482,0), MATCH("*1st*",'JamesM-SESSION'!$K$7:$T$7,0))</f>
        <v>#N/A</v>
      </c>
      <c r="I315" s="132" t="e">
        <f>IF($A$314='JamesM-SESSION'!$A$475,INDEX('JamesM-SESSION'!$K$475:$T$482, MATCH("*Military*",'JamesM-SESSION'!$B$475:$B$482,0), MATCH("*1st*",'JamesM-SESSION'!$K$7:$T$7,0)),"")</f>
        <v>#N/A</v>
      </c>
      <c r="J315" s="48" t="e">
        <f>INDEX('JamesM-SESSION'!$L$475:$U$482, MATCH("*Military*",'JamesM-SESSION'!$B$475:$B$482,0), MATCH("*1st*",'JamesM-SESSION'!$K$7:$T$7,0))</f>
        <v>#N/A</v>
      </c>
      <c r="K315" s="131" t="e">
        <f>IF($A$314='JamesM-SESSION'!$A$475,INDEX('JamesM-SESSION'!$K$475:$T$482, MATCH("*Clean *",'JamesM-SESSION'!$B$475:$B$482,0), MATCH("*1st*",'JamesM-SESSION'!$K$7:$T$7,0)),"")</f>
        <v>#N/A</v>
      </c>
      <c r="L315" s="48" t="e">
        <f>INDEX('JamesM-SESSION'!$L$475:$U$482, MATCH("*Clean *",'JamesM-SESSION'!$B$475:$B$482,0), MATCH("*1st*",'JamesM-SESSION'!$K$7:$T$7,0))</f>
        <v>#N/A</v>
      </c>
      <c r="M315" s="131" t="e">
        <f>IF($A$314='JamesM-SESSION'!$A$475,INDEX('JamesM-SESSION'!$K$475:$T$482, MATCH("*Lat Pulldown*",'JamesM-SESSION'!$B$475:$B$482,0), MATCH("*1st*",'JamesM-SESSION'!$K$7:$T$7,0)),"")</f>
        <v>#N/A</v>
      </c>
      <c r="N315" s="48" t="e">
        <f>INDEX('JamesM-SESSION'!$L$475:$U$482, MATCH("*Lat Pulldown*",'JamesM-SESSION'!$B$475:$B$482,0), MATCH("*1st*",'JamesM-SESSION'!$K$7:$T$7,0))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IF($A$314='JamesM-SESSION'!$A$475,INDEX('JamesM-SESSION'!$K$475:$T$482, MATCH("*Squat*",'JamesM-SESSION'!$B$475:$B$482,0), MATCH("*2nd*",'JamesM-SESSION'!$K$7:$T$7,0)),"")</f>
        <v>#N/A</v>
      </c>
      <c r="D316" s="132" t="e">
        <f>INDEX('JamesM-SESSION'!L$475:U$482, MATCH("*Squat*",'JamesM-SESSION'!$B$475:$B$482,0), MATCH("*2nd*",'JamesM-SESSION'!K$7:T$7,0))</f>
        <v>#N/A</v>
      </c>
      <c r="E316" s="131" t="e">
        <f>IF($A$314='JamesM-SESSION'!$A$475,INDEX('JamesM-SESSION'!$K$475:$T$482, MATCH("*Deadlift*",'JamesM-SESSION'!$B$475:$B$482,0), MATCH("*2ND*",'JamesM-SESSION'!$K$7:$T$7,0)),"")</f>
        <v>#N/A</v>
      </c>
      <c r="F316" s="131" t="e">
        <f>INDEX('JamesM-SESSION'!$L$475:$U$482, MATCH("*Deadlift*",'JamesM-SESSION'!$B$475:$B$482,0), MATCH("*2nd*",'JamesM-SESSION'!$K$7:$T$7,0))</f>
        <v>#N/A</v>
      </c>
      <c r="G316" s="131" t="e">
        <f>IF($A$314='JamesM-SESSION'!$A$475,INDEX('JamesM-SESSION'!$K$475:$T$482, MATCH("*Bench Press*",'JamesM-SESSION'!$B$475:$B$482,0), MATCH("*2ND*",'JamesM-SESSION'!$K$7:$T$7,0)),"")</f>
        <v>#N/A</v>
      </c>
      <c r="H316" s="131" t="e">
        <f>INDEX('JamesM-SESSION'!$L$475:$U$482, MATCH("*Bench Press*",'JamesM-SESSION'!$B$475:$B$482,0), MATCH("*2nd*",'JamesM-SESSION'!$K$7:$T$7,0))</f>
        <v>#N/A</v>
      </c>
      <c r="I316" s="132" t="e">
        <f>IF($A$314='JamesM-SESSION'!$A$475,INDEX('JamesM-SESSION'!$K$475:$T$482, MATCH("*Military*",'JamesM-SESSION'!$B$475:$B$482,0), MATCH("*2ND*",'JamesM-SESSION'!$K$7:$T$7,0)),"")</f>
        <v>#N/A</v>
      </c>
      <c r="J316" s="44" t="e">
        <f>INDEX('JamesM-SESSION'!$L$475:$U$482, MATCH("*Military*",'JamesM-SESSION'!$B$475:$B$482,0), MATCH("*2nd*",'JamesM-SESSION'!$K$7:$T$7,0))</f>
        <v>#N/A</v>
      </c>
      <c r="K316" s="131" t="e">
        <f>IF($A$314='JamesM-SESSION'!$A$475,INDEX('JamesM-SESSION'!$K$475:$T$482, MATCH("*Clean *",'JamesM-SESSION'!$B$475:$B$482,0), MATCH("*2ND*",'JamesM-SESSION'!$K$7:$T$7,0)),"")</f>
        <v>#N/A</v>
      </c>
      <c r="L316" s="44" t="e">
        <f>INDEX('JamesM-SESSION'!$L$475:$U$482, MATCH("*Clean *",'JamesM-SESSION'!$B$475:$B$482,0), MATCH("*2nd*",'JamesM-SESSION'!$K$7:$T$7,0))</f>
        <v>#N/A</v>
      </c>
      <c r="M316" s="131" t="e">
        <f>IF($A$314='JamesM-SESSION'!$A$475,INDEX('JamesM-SESSION'!$K$475:$T$482, MATCH("*Lat Pulldown*",'JamesM-SESSION'!$B$475:$B$482,0), MATCH("*2ND*",'JamesM-SESSION'!$K$7:$T$7,0)),"")</f>
        <v>#N/A</v>
      </c>
      <c r="N316" s="44" t="e">
        <f>INDEX('JamesM-SESSION'!$L$475:$U$482, MATCH("*Lat Pulldown*",'JamesM-SESSION'!$B$475:$B$482,0), MATCH("*2nd*",'JamesM-SESSION'!$K$7:$T$7,0))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IF($A$314='JamesM-SESSION'!$A$475,INDEX('JamesM-SESSION'!$K$475:$T$482, MATCH("*Squat*",'JamesM-SESSION'!$B$475:$B$482,0), MATCH("*3rd*",'JamesM-SESSION'!$K$7:$T$7,0)),"")</f>
        <v>#N/A</v>
      </c>
      <c r="D317" s="132" t="e">
        <f>INDEX('JamesM-SESSION'!L$475:U$482, MATCH("*Squat*",'JamesM-SESSION'!$B$475:$B$482,0), MATCH("*3rd*",'JamesM-SESSION'!K$7:T$7,0))</f>
        <v>#N/A</v>
      </c>
      <c r="E317" s="131" t="e">
        <f>IF($A$314='JamesM-SESSION'!$A$475,INDEX('JamesM-SESSION'!$K$475:$T$482, MATCH("*Deadlift*",'JamesM-SESSION'!$B$475:$B$482,0), MATCH("*3rd*",'JamesM-SESSION'!$K$7:$T$7,0)),"")</f>
        <v>#N/A</v>
      </c>
      <c r="F317" s="131" t="e">
        <f>INDEX('JamesM-SESSION'!$L$475:$U$482, MATCH("*Deadlift*",'JamesM-SESSION'!$B$475:$B$482,0), MATCH("*3rd*",'JamesM-SESSION'!$K$7:$T$7,0))</f>
        <v>#N/A</v>
      </c>
      <c r="G317" s="131" t="e">
        <f>IF($A$314='JamesM-SESSION'!$A$475,INDEX('JamesM-SESSION'!$K$475:$T$482, MATCH("*Bench Press*",'JamesM-SESSION'!$B$475:$B$482,0), MATCH("*3rd*",'JamesM-SESSION'!$K$7:$T$7,0)),"")</f>
        <v>#N/A</v>
      </c>
      <c r="H317" s="131" t="e">
        <f>INDEX('JamesM-SESSION'!$L$475:$U$482, MATCH("*Bench Press*",'JamesM-SESSION'!$B$475:$B$482,0), MATCH("*3rd*",'JamesM-SESSION'!$K$7:$T$7,0))</f>
        <v>#N/A</v>
      </c>
      <c r="I317" s="132" t="e">
        <f>IF($A$314='JamesM-SESSION'!$A$475,INDEX('JamesM-SESSION'!$K$475:$T$482, MATCH("*Military*",'JamesM-SESSION'!$B$475:$B$482,0), MATCH("*3rd*",'JamesM-SESSION'!$K$7:$T$7,0)),"")</f>
        <v>#N/A</v>
      </c>
      <c r="J317" s="44" t="e">
        <f>INDEX('JamesM-SESSION'!$L$475:$U$482, MATCH("*Military*",'JamesM-SESSION'!$B$475:$B$482,0), MATCH("*3rd*",'JamesM-SESSION'!$K$7:$T$7,0))</f>
        <v>#N/A</v>
      </c>
      <c r="K317" s="131" t="e">
        <f>IF($A$314='JamesM-SESSION'!$A$475,INDEX('JamesM-SESSION'!$K$475:$T$482, MATCH("*Clean *",'JamesM-SESSION'!$B$475:$B$482,0), MATCH("*3rd*",'JamesM-SESSION'!$K$7:$T$7,0)),"")</f>
        <v>#N/A</v>
      </c>
      <c r="L317" s="44" t="e">
        <f>INDEX('JamesM-SESSION'!$L$475:$U$482, MATCH("*Clean *",'JamesM-SESSION'!$B$475:$B$482,0), MATCH("*3rd*",'JamesM-SESSION'!$K$7:$T$7,0))</f>
        <v>#N/A</v>
      </c>
      <c r="M317" s="131" t="e">
        <f>IF($A$314='JamesM-SESSION'!$A$475,INDEX('JamesM-SESSION'!$K$475:$T$482, MATCH("*Lat Pulldown*",'JamesM-SESSION'!$B$475:$B$482,0), MATCH("*3rd*",'JamesM-SESSION'!$K$7:$T$7,0)),"")</f>
        <v>#N/A</v>
      </c>
      <c r="N317" s="44" t="e">
        <f>INDEX('JamesM-SESSION'!$L$475:$U$482, MATCH("*Lat Pulldown*",'JamesM-SESSION'!$B$475:$B$482,0), MATCH("*3rd*",'JamesM-SESSION'!$K$7:$T$7,0))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IF($A$314='JamesM-SESSION'!$A$475,INDEX('JamesM-SESSION'!$K$475:$T$482, MATCH("*Squat*",'JamesM-SESSION'!$B$475:$B$482,0), MATCH("*4th*",'JamesM-SESSION'!$K$7:$T$7,0)),"")</f>
        <v>#N/A</v>
      </c>
      <c r="D318" s="132" t="e">
        <f>INDEX('JamesM-SESSION'!L$475:U$482, MATCH("*Squat*",'JamesM-SESSION'!$B$475:$B$482,0), MATCH("*4th*",'JamesM-SESSION'!K$7:T$7,0))</f>
        <v>#N/A</v>
      </c>
      <c r="E318" s="131" t="e">
        <f>IF($A$314='JamesM-SESSION'!$A$475,INDEX('JamesM-SESSION'!$K$475:$T$482, MATCH("*Deadlift*",'JamesM-SESSION'!$B$475:$B$482,0), MATCH("*4th*",'JamesM-SESSION'!$K$7:$T$7,0)),"")</f>
        <v>#N/A</v>
      </c>
      <c r="F318" s="131" t="e">
        <f>INDEX('JamesM-SESSION'!$L$475:$U$482, MATCH("*Deadlift*",'JamesM-SESSION'!$B$475:$B$482,0), MATCH("*4th*",'JamesM-SESSION'!$K$7:$T$7,0))</f>
        <v>#N/A</v>
      </c>
      <c r="G318" s="131" t="e">
        <f>IF($A$314='JamesM-SESSION'!$A$475,INDEX('JamesM-SESSION'!$K$475:$T$482, MATCH("*Bench Press*",'JamesM-SESSION'!$B$475:$B$482,0), MATCH("*4th*",'JamesM-SESSION'!$K$7:$T$7,0)),"")</f>
        <v>#N/A</v>
      </c>
      <c r="H318" s="131" t="e">
        <f>INDEX('JamesM-SESSION'!$L$475:$U$482, MATCH("*Bench Press*",'JamesM-SESSION'!$B$475:$B$482,0), MATCH("*4th*",'JamesM-SESSION'!$K$7:$T$7,0))</f>
        <v>#N/A</v>
      </c>
      <c r="I318" s="132" t="e">
        <f>IF($A$314='JamesM-SESSION'!$A$475,INDEX('JamesM-SESSION'!$K$475:$T$482, MATCH("*Military*",'JamesM-SESSION'!$B$475:$B$482,0), MATCH("*4th*",'JamesM-SESSION'!$K$7:$T$7,0)),"")</f>
        <v>#N/A</v>
      </c>
      <c r="J318" s="44" t="e">
        <f>INDEX('JamesM-SESSION'!$L$475:$U$482, MATCH("*Military*",'JamesM-SESSION'!$B$475:$B$482,0), MATCH("*4th*",'JamesM-SESSION'!$K$7:$T$7,0))</f>
        <v>#N/A</v>
      </c>
      <c r="K318" s="131" t="e">
        <f>IF($A$314='JamesM-SESSION'!$A$475,INDEX('JamesM-SESSION'!$K$475:$T$482, MATCH("*Clean *",'JamesM-SESSION'!$B$475:$B$482,0), MATCH("*4th*",'JamesM-SESSION'!$K$7:$T$7,0)),"")</f>
        <v>#N/A</v>
      </c>
      <c r="L318" s="44" t="e">
        <f>INDEX('JamesM-SESSION'!$L$475:$U$482, MATCH("*Clean *",'JamesM-SESSION'!$B$475:$B$482,0), MATCH("*4th*",'JamesM-SESSION'!$K$7:$T$7,0))</f>
        <v>#N/A</v>
      </c>
      <c r="M318" s="131" t="e">
        <f>IF($A$314='JamesM-SESSION'!$A$475,INDEX('JamesM-SESSION'!$K$475:$T$482, MATCH("*Lat Pulldown*",'JamesM-SESSION'!$B$475:$B$482,0), MATCH("*4th*",'JamesM-SESSION'!$K$7:$T$7,0)),"")</f>
        <v>#N/A</v>
      </c>
      <c r="N318" s="44" t="e">
        <f>INDEX('JamesM-SESSION'!$L$475:$U$482, MATCH("*Lat Pulldown*",'JamesM-SESSION'!$B$475:$B$482,0), MATCH("*4th*",'JamesM-SESSION'!$K$7:$T$7,0))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IF($A$314='JamesM-SESSION'!$A$475,INDEX('JamesM-SESSION'!$K$475:$T$482, MATCH("*Squat*",'JamesM-SESSION'!$B$475:$B$482,0), MATCH("*5th*",'JamesM-SESSION'!$K$7:$T$7,0)),"")</f>
        <v>#N/A</v>
      </c>
      <c r="D319" s="132" t="e">
        <f>INDEX('JamesM-SESSION'!L$475:U$482, MATCH("*Squat*",'JamesM-SESSION'!$B$475:$B$482,0), MATCH("*5th*",'JamesM-SESSION'!K$7:T$7,0))</f>
        <v>#N/A</v>
      </c>
      <c r="E319" s="131" t="e">
        <f>IF($A$314='JamesM-SESSION'!$A$475,INDEX('JamesM-SESSION'!$K$475:$T$482, MATCH("*Deadlift*",'JamesM-SESSION'!$B$475:$B$482,0), MATCH("*5th*",'JamesM-SESSION'!$K$7:$T$7,0)),"")</f>
        <v>#N/A</v>
      </c>
      <c r="F319" s="131" t="e">
        <f>INDEX('JamesM-SESSION'!$L$475:$U$482, MATCH("*Deadlift*",'JamesM-SESSION'!$B$475:$B$482,0), MATCH("*5th*",'JamesM-SESSION'!$K$7:$T$7,0))</f>
        <v>#N/A</v>
      </c>
      <c r="G319" s="131" t="e">
        <f>IF($A$314='JamesM-SESSION'!$A$475,INDEX('JamesM-SESSION'!$K$475:$T$482, MATCH("*Bench Press*",'JamesM-SESSION'!$B$475:$B$482,0), MATCH("*5th*",'JamesM-SESSION'!$K$7:$T$7,0)),"")</f>
        <v>#N/A</v>
      </c>
      <c r="H319" s="131" t="e">
        <f>INDEX('JamesM-SESSION'!$L$475:$U$482, MATCH("*Bench Press*",'JamesM-SESSION'!$B$475:$B$482,0), MATCH("*5th*",'JamesM-SESSION'!$K$7:$T$7,0))</f>
        <v>#N/A</v>
      </c>
      <c r="I319" s="132" t="e">
        <f>IF($A$314='JamesM-SESSION'!$A$475,INDEX('JamesM-SESSION'!$K$475:$T$482, MATCH("*Military*",'JamesM-SESSION'!$B$475:$B$482,0), MATCH("*5th*",'JamesM-SESSION'!$K$7:$T$7,0)),"")</f>
        <v>#N/A</v>
      </c>
      <c r="J319" s="44" t="e">
        <f>INDEX('JamesM-SESSION'!$L$475:$U$482, MATCH("*Military*",'JamesM-SESSION'!$B$475:$B$482,0), MATCH("*5th*",'JamesM-SESSION'!$K$7:$T$7,0))</f>
        <v>#N/A</v>
      </c>
      <c r="K319" s="131" t="e">
        <f>IF($A$314='JamesM-SESSION'!$A$475,INDEX('JamesM-SESSION'!$K$475:$T$482, MATCH("*Clean *",'JamesM-SESSION'!$B$475:$B$482,0), MATCH("*5th*",'JamesM-SESSION'!$K$7:$T$7,0)),"")</f>
        <v>#N/A</v>
      </c>
      <c r="L319" s="44" t="e">
        <f>INDEX('JamesM-SESSION'!$L$475:$U$482, MATCH("*Clean *",'JamesM-SESSION'!$B$475:$B$482,0), MATCH("*5th*",'JamesM-SESSION'!$K$7:$T$7,0))</f>
        <v>#N/A</v>
      </c>
      <c r="M319" s="131" t="e">
        <f>IF($A$314='JamesM-SESSION'!$A$475,INDEX('JamesM-SESSION'!$K$475:$T$482, MATCH("*Lat Pulldown*",'JamesM-SESSION'!$B$475:$B$482,0), MATCH("*5th*",'JamesM-SESSION'!$K$7:$T$7,0)),"")</f>
        <v>#N/A</v>
      </c>
      <c r="N319" s="44" t="e">
        <f>INDEX('JamesM-SESSION'!$L$475:$U$482, MATCH("*Lat Pulldown*",'JamesM-SESSION'!$B$475:$B$482,0), MATCH("*5th*",'JamesM-SESSION'!$K$7:$T$7,0))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'JamesM-SESSION'!A484</f>
        <v>0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IF($A$320='JamesM-SESSION'!$A$484,INDEX('JamesM-SESSION'!$K$484:$T$491, MATCH("*1k Row*",'JamesM-SESSION'!$B$484:$B$491,0), MATCH("*1st*",'JamesM-SESSION'!$K$7:$T$7,0)),"")</f>
        <v>#N/A</v>
      </c>
      <c r="P320" s="152" t="e">
        <f>IF($A$320='JamesM-SESSION'!$A$484,INDEX('JamesM-SESSION'!$K$484:$T$491, MATCH("*HIIT*",'JamesM-SESSION'!$B$484:$B$491,0), MATCH("*1st*",'JamesM-SESSION'!$K$7:$T$7,0)),"")</f>
        <v>#N/A</v>
      </c>
      <c r="Q320" s="119" t="e">
        <f>INDEX('JamesM-SESSION'!$L$484:$U$491, MATCH("*HIIT*",'JamesM-SESSION'!$B$484:$B$491,0), MATCH("*1st*",'JamesM-SESSION'!$K$7:$T$7,0))</f>
        <v>#N/A</v>
      </c>
      <c r="R320" s="119">
        <f>'JamesM-SESSION'!U484</f>
        <v>0</v>
      </c>
      <c r="S320" s="116"/>
      <c r="T320" s="116"/>
      <c r="U320" s="120">
        <f>'JamesM-SESSION'!A485</f>
        <v>0</v>
      </c>
      <c r="V320" s="120">
        <f>'JamesM-SESSION'!A486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IF($A$320='JamesM-SESSION'!$A$484,INDEX('JamesM-SESSION'!$K$484:$T$491, MATCH("*Squat*",'JamesM-SESSION'!$B$484:$B$491,0), MATCH("*1st*",'JamesM-SESSION'!$K$7:$T$7,0)),"")</f>
        <v>#N/A</v>
      </c>
      <c r="D321" s="132" t="e">
        <f>INDEX('JamesM-SESSION'!L$484:U$491, MATCH("*Squat*",'JamesM-SESSION'!$B$484:$B$491,0), MATCH("*1st*",'JamesM-SESSION'!K$7:T$7,0))</f>
        <v>#N/A</v>
      </c>
      <c r="E321" s="131" t="e">
        <f>IF($A$320='JamesM-SESSION'!$A$484,INDEX('JamesM-SESSION'!$K$484:$T$491, MATCH("*Deadlift*",'JamesM-SESSION'!$B$484:$B$491,0), MATCH("*1st*",'JamesM-SESSION'!$K$7:$T$7,0)),"")</f>
        <v>#N/A</v>
      </c>
      <c r="F321" s="131" t="e">
        <f>INDEX('JamesM-SESSION'!$L$484:$U$491, MATCH("*Deadlift*",'JamesM-SESSION'!$B$484:$B$491,0), MATCH("*1st*",'JamesM-SESSION'!$K$7:$T$7,0))</f>
        <v>#N/A</v>
      </c>
      <c r="G321" s="131" t="e">
        <f>IF($A$320='JamesM-SESSION'!$A$484,INDEX('JamesM-SESSION'!$K$484:$T$491, MATCH("*Bench Press*",'JamesM-SESSION'!$B$484:$B$491,0), MATCH("*1st*",'JamesM-SESSION'!$K$7:$T$7,0)),"")</f>
        <v>#N/A</v>
      </c>
      <c r="H321" s="131" t="e">
        <f>INDEX('JamesM-SESSION'!$L$484:$U$491, MATCH("*Bench Press*",'JamesM-SESSION'!$B$484:$B$491,0), MATCH("*1st*",'JamesM-SESSION'!$K$7:$T$7,0))</f>
        <v>#N/A</v>
      </c>
      <c r="I321" s="132" t="e">
        <f>IF($A$320='JamesM-SESSION'!$A$484,INDEX('JamesM-SESSION'!$K$484:$T$491, MATCH("*Military*",'JamesM-SESSION'!$B$484:$B$491,0), MATCH("*1st*",'JamesM-SESSION'!$K$7:$T$7,0)),"")</f>
        <v>#N/A</v>
      </c>
      <c r="J321" s="48" t="e">
        <f>INDEX('JamesM-SESSION'!$L$484:$U$491, MATCH("*Military*",'JamesM-SESSION'!$B$484:$B$491,0), MATCH("*1st*",'JamesM-SESSION'!$K$7:$T$7,0))</f>
        <v>#N/A</v>
      </c>
      <c r="K321" s="131" t="e">
        <f>IF($A$320='JamesM-SESSION'!$A$484,INDEX('JamesM-SESSION'!$K$484:$T$491, MATCH("*Clean *",'JamesM-SESSION'!$B$484:$B$491,0), MATCH("*1st*",'JamesM-SESSION'!$K$7:$T$7,0)),"")</f>
        <v>#N/A</v>
      </c>
      <c r="L321" s="48" t="e">
        <f>INDEX('JamesM-SESSION'!$L$484:$U$491, MATCH("*Clean *",'JamesM-SESSION'!$B$484:$B$491,0), MATCH("*1st*",'JamesM-SESSION'!$K$7:$T$7,0))</f>
        <v>#N/A</v>
      </c>
      <c r="M321" s="131" t="e">
        <f>IF($A$320='JamesM-SESSION'!$A$484,INDEX('JamesM-SESSION'!$K$484:$T$491, MATCH("*Lat Pulldown*",'JamesM-SESSION'!$B$484:$B$491,0), MATCH("*1st*",'JamesM-SESSION'!$K$7:$T$7,0)),"")</f>
        <v>#N/A</v>
      </c>
      <c r="N321" s="48" t="e">
        <f>INDEX('JamesM-SESSION'!$L$484:$U$491, MATCH("*Lat Pulldown*",'JamesM-SESSION'!$B$484:$B$491,0), MATCH("*1st*",'JamesM-SESSION'!$K$7:$T$7,0))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IF($A$320='JamesM-SESSION'!$A$484,INDEX('JamesM-SESSION'!$K$484:$T$491, MATCH("*Squat*",'JamesM-SESSION'!$B$484:$B$491,0), MATCH("*2nd*",'JamesM-SESSION'!$K$7:$T$7,0)),"")</f>
        <v>#N/A</v>
      </c>
      <c r="D322" s="132" t="e">
        <f>INDEX('JamesM-SESSION'!L$484:U$491, MATCH("*Squat*",'JamesM-SESSION'!$B$484:$B$491,0), MATCH("*2nd*",'JamesM-SESSION'!K$7:T$7,0))</f>
        <v>#N/A</v>
      </c>
      <c r="E322" s="131" t="e">
        <f>IF($A$320='JamesM-SESSION'!$A$484,INDEX('JamesM-SESSION'!$K$484:$T$491, MATCH("*Deadlift*",'JamesM-SESSION'!$B$484:$B$491,0), MATCH("*2ND*",'JamesM-SESSION'!$K$7:$T$7,0)),"")</f>
        <v>#N/A</v>
      </c>
      <c r="F322" s="131" t="e">
        <f>INDEX('JamesM-SESSION'!$L$484:$U$491, MATCH("*Deadlift*",'JamesM-SESSION'!$B$484:$B$491,0), MATCH("*2nd*",'JamesM-SESSION'!$K$7:$T$7,0))</f>
        <v>#N/A</v>
      </c>
      <c r="G322" s="131" t="e">
        <f>IF($A$320='JamesM-SESSION'!$A$484,INDEX('JamesM-SESSION'!$K$484:$T$491, MATCH("*Bench Press*",'JamesM-SESSION'!$B$484:$B$491,0), MATCH("*2ND*",'JamesM-SESSION'!$K$7:$T$7,0)),"")</f>
        <v>#N/A</v>
      </c>
      <c r="H322" s="131" t="e">
        <f>INDEX('JamesM-SESSION'!$L$484:$U$491, MATCH("*Bench Press*",'JamesM-SESSION'!$B$484:$B$491,0), MATCH("*2nd*",'JamesM-SESSION'!$K$7:$T$7,0))</f>
        <v>#N/A</v>
      </c>
      <c r="I322" s="132" t="e">
        <f>IF($A$320='JamesM-SESSION'!$A$484,INDEX('JamesM-SESSION'!$K$484:$T$491, MATCH("*Military*",'JamesM-SESSION'!$B$484:$B$491,0), MATCH("*2ND*",'JamesM-SESSION'!$K$7:$T$7,0)),"")</f>
        <v>#N/A</v>
      </c>
      <c r="J322" s="44" t="e">
        <f>INDEX('JamesM-SESSION'!$L$484:$U$491, MATCH("*Military*",'JamesM-SESSION'!$B$484:$B$491,0), MATCH("*2nd*",'JamesM-SESSION'!$K$7:$T$7,0))</f>
        <v>#N/A</v>
      </c>
      <c r="K322" s="131" t="e">
        <f>IF($A$320='JamesM-SESSION'!$A$484,INDEX('JamesM-SESSION'!$K$484:$T$491, MATCH("*Clean *",'JamesM-SESSION'!$B$484:$B$491,0), MATCH("*2ND*",'JamesM-SESSION'!$K$7:$T$7,0)),"")</f>
        <v>#N/A</v>
      </c>
      <c r="L322" s="44" t="e">
        <f>INDEX('JamesM-SESSION'!$L$484:$U$491, MATCH("*Clean *",'JamesM-SESSION'!$B$484:$B$491,0), MATCH("*2nd*",'JamesM-SESSION'!$K$7:$T$7,0))</f>
        <v>#N/A</v>
      </c>
      <c r="M322" s="131" t="e">
        <f>IF($A$320='JamesM-SESSION'!$A$484,INDEX('JamesM-SESSION'!$K$484:$T$491, MATCH("*Lat Pulldown*",'JamesM-SESSION'!$B$484:$B$491,0), MATCH("*2ND*",'JamesM-SESSION'!$K$7:$T$7,0)),"")</f>
        <v>#N/A</v>
      </c>
      <c r="N322" s="44" t="e">
        <f>INDEX('JamesM-SESSION'!$L$484:$U$491, MATCH("*Lat Pulldown*",'JamesM-SESSION'!$B$484:$B$491,0), MATCH("*2nd*",'JamesM-SESSION'!$K$7:$T$7,0))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IF($A$320='JamesM-SESSION'!$A$484,INDEX('JamesM-SESSION'!$K$484:$T$491, MATCH("*Squat*",'JamesM-SESSION'!$B$484:$B$491,0), MATCH("*3rd*",'JamesM-SESSION'!$K$7:$T$7,0)),"")</f>
        <v>#N/A</v>
      </c>
      <c r="D323" s="132" t="e">
        <f>INDEX('JamesM-SESSION'!L$484:U$491, MATCH("*Squat*",'JamesM-SESSION'!$B$484:$B$491,0), MATCH("*3rd*",'JamesM-SESSION'!K$7:T$7,0))</f>
        <v>#N/A</v>
      </c>
      <c r="E323" s="131" t="e">
        <f>IF($A$320='JamesM-SESSION'!$A$484,INDEX('JamesM-SESSION'!$K$484:$T$491, MATCH("*Deadlift*",'JamesM-SESSION'!$B$484:$B$491,0), MATCH("*3rd*",'JamesM-SESSION'!$K$7:$T$7,0)),"")</f>
        <v>#N/A</v>
      </c>
      <c r="F323" s="131" t="e">
        <f>INDEX('JamesM-SESSION'!$L$484:$U$491, MATCH("*Deadlift*",'JamesM-SESSION'!$B$484:$B$491,0), MATCH("*3rd*",'JamesM-SESSION'!$K$7:$T$7,0))</f>
        <v>#N/A</v>
      </c>
      <c r="G323" s="131" t="e">
        <f>IF($A$320='JamesM-SESSION'!$A$484,INDEX('JamesM-SESSION'!$K$484:$T$491, MATCH("*Bench Press*",'JamesM-SESSION'!$B$484:$B$491,0), MATCH("*3rd*",'JamesM-SESSION'!$K$7:$T$7,0)),"")</f>
        <v>#N/A</v>
      </c>
      <c r="H323" s="131" t="e">
        <f>INDEX('JamesM-SESSION'!$L$484:$U$491, MATCH("*Bench Press*",'JamesM-SESSION'!$B$484:$B$491,0), MATCH("*3rd*",'JamesM-SESSION'!$K$7:$T$7,0))</f>
        <v>#N/A</v>
      </c>
      <c r="I323" s="132" t="e">
        <f>IF($A$320='JamesM-SESSION'!$A$484,INDEX('JamesM-SESSION'!$K$484:$T$491, MATCH("*Military*",'JamesM-SESSION'!$B$484:$B$491,0), MATCH("*3rd*",'JamesM-SESSION'!$K$7:$T$7,0)),"")</f>
        <v>#N/A</v>
      </c>
      <c r="J323" s="44" t="e">
        <f>INDEX('JamesM-SESSION'!$L$484:$U$491, MATCH("*Military*",'JamesM-SESSION'!$B$484:$B$491,0), MATCH("*3rd*",'JamesM-SESSION'!$K$7:$T$7,0))</f>
        <v>#N/A</v>
      </c>
      <c r="K323" s="131" t="e">
        <f>IF($A$320='JamesM-SESSION'!$A$484,INDEX('JamesM-SESSION'!$K$484:$T$491, MATCH("*Clean *",'JamesM-SESSION'!$B$484:$B$491,0), MATCH("*3rd*",'JamesM-SESSION'!$K$7:$T$7,0)),"")</f>
        <v>#N/A</v>
      </c>
      <c r="L323" s="44" t="e">
        <f>INDEX('JamesM-SESSION'!$L$484:$U$491, MATCH("*Clean *",'JamesM-SESSION'!$B$484:$B$491,0), MATCH("*3rd*",'JamesM-SESSION'!$K$7:$T$7,0))</f>
        <v>#N/A</v>
      </c>
      <c r="M323" s="131" t="e">
        <f>IF($A$320='JamesM-SESSION'!$A$484,INDEX('JamesM-SESSION'!$K$484:$T$491, MATCH("*Lat Pulldown*",'JamesM-SESSION'!$B$484:$B$491,0), MATCH("*3rd*",'JamesM-SESSION'!$K$7:$T$7,0)),"")</f>
        <v>#N/A</v>
      </c>
      <c r="N323" s="44" t="e">
        <f>INDEX('JamesM-SESSION'!$L$484:$U$491, MATCH("*Lat Pulldown*",'JamesM-SESSION'!$B$484:$B$491,0), MATCH("*3rd*",'JamesM-SESSION'!$K$7:$T$7,0))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IF($A$320='JamesM-SESSION'!$A$484,INDEX('JamesM-SESSION'!$K$484:$T$491, MATCH("*Squat*",'JamesM-SESSION'!$B$484:$B$491,0), MATCH("*4th*",'JamesM-SESSION'!$K$7:$T$7,0)),"")</f>
        <v>#N/A</v>
      </c>
      <c r="D324" s="132" t="e">
        <f>INDEX('JamesM-SESSION'!L$484:U$491, MATCH("*Squat*",'JamesM-SESSION'!$B$484:$B$491,0), MATCH("*4th*",'JamesM-SESSION'!K$7:T$7,0))</f>
        <v>#N/A</v>
      </c>
      <c r="E324" s="131" t="e">
        <f>IF($A$320='JamesM-SESSION'!$A$484,INDEX('JamesM-SESSION'!$K$484:$T$491, MATCH("*Deadlift*",'JamesM-SESSION'!$B$484:$B$491,0), MATCH("*4th*",'JamesM-SESSION'!$K$7:$T$7,0)),"")</f>
        <v>#N/A</v>
      </c>
      <c r="F324" s="131" t="e">
        <f>INDEX('JamesM-SESSION'!$L$484:$U$491, MATCH("*Deadlift*",'JamesM-SESSION'!$B$484:$B$491,0), MATCH("*4th*",'JamesM-SESSION'!$K$7:$T$7,0))</f>
        <v>#N/A</v>
      </c>
      <c r="G324" s="131" t="e">
        <f>IF($A$320='JamesM-SESSION'!$A$484,INDEX('JamesM-SESSION'!$K$484:$T$491, MATCH("*Bench Press*",'JamesM-SESSION'!$B$484:$B$491,0), MATCH("*4th*",'JamesM-SESSION'!$K$7:$T$7,0)),"")</f>
        <v>#N/A</v>
      </c>
      <c r="H324" s="131" t="e">
        <f>INDEX('JamesM-SESSION'!$L$484:$U$491, MATCH("*Bench Press*",'JamesM-SESSION'!$B$484:$B$491,0), MATCH("*4th*",'JamesM-SESSION'!$K$7:$T$7,0))</f>
        <v>#N/A</v>
      </c>
      <c r="I324" s="132" t="e">
        <f>IF($A$320='JamesM-SESSION'!$A$484,INDEX('JamesM-SESSION'!$K$484:$T$491, MATCH("*Military*",'JamesM-SESSION'!$B$484:$B$491,0), MATCH("*4th*",'JamesM-SESSION'!$K$7:$T$7,0)),"")</f>
        <v>#N/A</v>
      </c>
      <c r="J324" s="44" t="e">
        <f>INDEX('JamesM-SESSION'!$L$484:$U$491, MATCH("*Military*",'JamesM-SESSION'!$B$484:$B$491,0), MATCH("*4th*",'JamesM-SESSION'!$K$7:$T$7,0))</f>
        <v>#N/A</v>
      </c>
      <c r="K324" s="131" t="e">
        <f>IF($A$320='JamesM-SESSION'!$A$484,INDEX('JamesM-SESSION'!$K$484:$T$491, MATCH("*Clean *",'JamesM-SESSION'!$B$484:$B$491,0), MATCH("*4th*",'JamesM-SESSION'!$K$7:$T$7,0)),"")</f>
        <v>#N/A</v>
      </c>
      <c r="L324" s="44" t="e">
        <f>INDEX('JamesM-SESSION'!$L$484:$U$491, MATCH("*Clean *",'JamesM-SESSION'!$B$484:$B$491,0), MATCH("*4th*",'JamesM-SESSION'!$K$7:$T$7,0))</f>
        <v>#N/A</v>
      </c>
      <c r="M324" s="131" t="e">
        <f>IF($A$320='JamesM-SESSION'!$A$484,INDEX('JamesM-SESSION'!$K$484:$T$491, MATCH("*Lat Pulldown*",'JamesM-SESSION'!$B$484:$B$491,0), MATCH("*4th*",'JamesM-SESSION'!$K$7:$T$7,0)),"")</f>
        <v>#N/A</v>
      </c>
      <c r="N324" s="44" t="e">
        <f>INDEX('JamesM-SESSION'!$L$484:$U$491, MATCH("*Lat Pulldown*",'JamesM-SESSION'!$B$484:$B$491,0), MATCH("*4th*",'JamesM-SESSION'!$K$7:$T$7,0))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IF($A$320='JamesM-SESSION'!$A$484,INDEX('JamesM-SESSION'!$K$484:$T$491, MATCH("*Squat*",'JamesM-SESSION'!$B$484:$B$491,0), MATCH("*5th*",'JamesM-SESSION'!$K$7:$T$7,0)),"")</f>
        <v>#N/A</v>
      </c>
      <c r="D325" s="132" t="e">
        <f>INDEX('JamesM-SESSION'!L$484:U$491, MATCH("*Squat*",'JamesM-SESSION'!$B$484:$B$491,0), MATCH("*5th*",'JamesM-SESSION'!K$7:T$7,0))</f>
        <v>#N/A</v>
      </c>
      <c r="E325" s="131" t="e">
        <f>IF($A$320='JamesM-SESSION'!$A$484,INDEX('JamesM-SESSION'!$K$484:$T$491, MATCH("*Deadlift*",'JamesM-SESSION'!$B$484:$B$491,0), MATCH("*5th*",'JamesM-SESSION'!$K$7:$T$7,0)),"")</f>
        <v>#N/A</v>
      </c>
      <c r="F325" s="131" t="e">
        <f>INDEX('JamesM-SESSION'!$L$484:$U$491, MATCH("*Deadlift*",'JamesM-SESSION'!$B$484:$B$491,0), MATCH("*5th*",'JamesM-SESSION'!$K$7:$T$7,0))</f>
        <v>#N/A</v>
      </c>
      <c r="G325" s="131" t="e">
        <f>IF($A$320='JamesM-SESSION'!$A$484,INDEX('JamesM-SESSION'!$K$484:$T$491, MATCH("*Bench Press*",'JamesM-SESSION'!$B$484:$B$491,0), MATCH("*5th*",'JamesM-SESSION'!$K$7:$T$7,0)),"")</f>
        <v>#N/A</v>
      </c>
      <c r="H325" s="131" t="e">
        <f>INDEX('JamesM-SESSION'!$L$484:$U$491, MATCH("*Bench Press*",'JamesM-SESSION'!$B$484:$B$491,0), MATCH("*5th*",'JamesM-SESSION'!$K$7:$T$7,0))</f>
        <v>#N/A</v>
      </c>
      <c r="I325" s="132" t="e">
        <f>IF($A$320='JamesM-SESSION'!$A$484,INDEX('JamesM-SESSION'!$K$484:$T$491, MATCH("*Military*",'JamesM-SESSION'!$B$484:$B$491,0), MATCH("*5th*",'JamesM-SESSION'!$K$7:$T$7,0)),"")</f>
        <v>#N/A</v>
      </c>
      <c r="J325" s="44" t="e">
        <f>INDEX('JamesM-SESSION'!$L$484:$U$491, MATCH("*Military*",'JamesM-SESSION'!$B$484:$B$491,0), MATCH("*5th*",'JamesM-SESSION'!$K$7:$T$7,0))</f>
        <v>#N/A</v>
      </c>
      <c r="K325" s="131" t="e">
        <f>IF($A$320='JamesM-SESSION'!$A$484,INDEX('JamesM-SESSION'!$K$484:$T$491, MATCH("*Clean *",'JamesM-SESSION'!$B$484:$B$491,0), MATCH("*5th*",'JamesM-SESSION'!$K$7:$T$7,0)),"")</f>
        <v>#N/A</v>
      </c>
      <c r="L325" s="44" t="e">
        <f>INDEX('JamesM-SESSION'!$L$484:$U$491, MATCH("*Clean *",'JamesM-SESSION'!$B$484:$B$491,0), MATCH("*5th*",'JamesM-SESSION'!$K$7:$T$7,0))</f>
        <v>#N/A</v>
      </c>
      <c r="M325" s="131" t="e">
        <f>IF($A$320='JamesM-SESSION'!$A$484,INDEX('JamesM-SESSION'!$K$484:$T$491, MATCH("*Lat Pulldown*",'JamesM-SESSION'!$B$484:$B$491,0), MATCH("*5th*",'JamesM-SESSION'!$K$7:$T$7,0)),"")</f>
        <v>#N/A</v>
      </c>
      <c r="N325" s="44" t="e">
        <f>INDEX('JamesM-SESSION'!$L$484:$U$491, MATCH("*Lat Pulldown*",'JamesM-SESSION'!$B$484:$B$491,0), MATCH("*5th*",'JamesM-SESSION'!$K$7:$T$7,0))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'JamesM-SESSION'!A493</f>
        <v>0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IF($A$326='JamesM-SESSION'!$A$493,INDEX('JamesM-SESSION'!$K$493:$T$500, MATCH("*1k Row*",'JamesM-SESSION'!$B$493:$B$500,0), MATCH("*1st*",'JamesM-SESSION'!$K$7:$T$7,0)),"")</f>
        <v>#N/A</v>
      </c>
      <c r="P326" s="152" t="e">
        <f>IF($A$326='JamesM-SESSION'!$A$493,INDEX('JamesM-SESSION'!$K$493:$T$500, MATCH("*HIIT*",'JamesM-SESSION'!$B$493:$B$500,0), MATCH("*1st*",'JamesM-SESSION'!$K$7:$T$7,0)),"")</f>
        <v>#N/A</v>
      </c>
      <c r="Q326" s="119" t="e">
        <f>INDEX('JamesM-SESSION'!$L$493:$U$500, MATCH("*HIIT*",'JamesM-SESSION'!$B$493:$B$500,0), MATCH("*1st*",'JamesM-SESSION'!$K$7:$T$7,0))</f>
        <v>#N/A</v>
      </c>
      <c r="R326" s="119">
        <f>'JamesM-SESSION'!U493</f>
        <v>0</v>
      </c>
      <c r="S326" s="116"/>
      <c r="T326" s="116"/>
      <c r="U326" s="120">
        <f>'JamesM-SESSION'!A494</f>
        <v>0</v>
      </c>
      <c r="V326" s="120">
        <f>'JamesM-SESSION'!A495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IF($A$326='JamesM-SESSION'!$A$493,INDEX('JamesM-SESSION'!$K$493:$T$500, MATCH("*Squat*",'JamesM-SESSION'!$B$493:$B$500,0), MATCH("*1st*",'JamesM-SESSION'!$K$7:$T$7,0)),"")</f>
        <v>#N/A</v>
      </c>
      <c r="D327" s="132" t="e">
        <f>INDEX('JamesM-SESSION'!L$493:U$500, MATCH("*Squat*",'JamesM-SESSION'!$B$493:$B$500,0), MATCH("*1st*",'JamesM-SESSION'!K$7:T$7,0))</f>
        <v>#N/A</v>
      </c>
      <c r="E327" s="131" t="e">
        <f>IF($A$326='JamesM-SESSION'!$A$493,INDEX('JamesM-SESSION'!$K$493:$T$500, MATCH("*Deadlift*",'JamesM-SESSION'!$B$493:$B$500,0), MATCH("*1st*",'JamesM-SESSION'!$K$7:$T$7,0)),"")</f>
        <v>#N/A</v>
      </c>
      <c r="F327" s="131" t="e">
        <f>INDEX('JamesM-SESSION'!$L$493:$U$500, MATCH("*Deadlift*",'JamesM-SESSION'!$B$493:$B$500,0), MATCH("*1st*",'JamesM-SESSION'!$K$7:$T$7,0))</f>
        <v>#N/A</v>
      </c>
      <c r="G327" s="131" t="e">
        <f>IF($A$326='JamesM-SESSION'!$A$493,INDEX('JamesM-SESSION'!$K$493:$T$500, MATCH("*Bench Press*",'JamesM-SESSION'!$B$493:$B$500,0), MATCH("*1st*",'JamesM-SESSION'!$K$7:$T$7,0)),"")</f>
        <v>#N/A</v>
      </c>
      <c r="H327" s="131" t="e">
        <f>INDEX('JamesM-SESSION'!$L$493:$U$500, MATCH("*Bench Press*",'JamesM-SESSION'!$B$493:$B$500,0), MATCH("*1st*",'JamesM-SESSION'!$K$7:$T$7,0))</f>
        <v>#N/A</v>
      </c>
      <c r="I327" s="132" t="e">
        <f>IF($A$326='JamesM-SESSION'!$A$493,INDEX('JamesM-SESSION'!$K$493:$T$500, MATCH("*Military*",'JamesM-SESSION'!$B$493:$B$500,0), MATCH("*1st*",'JamesM-SESSION'!$K$7:$T$7,0)),"")</f>
        <v>#N/A</v>
      </c>
      <c r="J327" s="48" t="e">
        <f>INDEX('JamesM-SESSION'!$L$493:$U$500, MATCH("*Military*",'JamesM-SESSION'!$B$493:$B$500,0), MATCH("*1st*",'JamesM-SESSION'!$K$7:$T$7,0))</f>
        <v>#N/A</v>
      </c>
      <c r="K327" s="131" t="e">
        <f>IF($A$326='JamesM-SESSION'!$A$493,INDEX('JamesM-SESSION'!$K$493:$T$500, MATCH("*Clean *",'JamesM-SESSION'!$B$493:$B$500,0), MATCH("*1st*",'JamesM-SESSION'!$K$7:$T$7,0)),"")</f>
        <v>#N/A</v>
      </c>
      <c r="L327" s="48" t="e">
        <f>INDEX('JamesM-SESSION'!$L$493:$U$500, MATCH("*Clean *",'JamesM-SESSION'!$B$493:$B$500,0), MATCH("*1st*",'JamesM-SESSION'!$K$7:$T$7,0))</f>
        <v>#N/A</v>
      </c>
      <c r="M327" s="131" t="e">
        <f>IF($A$326='JamesM-SESSION'!$A$493,INDEX('JamesM-SESSION'!$K$493:$T$500, MATCH("*Lat Pulldown*",'JamesM-SESSION'!$B$493:$B$500,0), MATCH("*1st*",'JamesM-SESSION'!$K$7:$T$7,0)),"")</f>
        <v>#N/A</v>
      </c>
      <c r="N327" s="48" t="e">
        <f>INDEX('JamesM-SESSION'!$L$493:$U$500, MATCH("*Lat Pulldown*",'JamesM-SESSION'!$B$493:$B$500,0), MATCH("*1st*",'JamesM-SESSION'!$K$7:$T$7,0))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IF($A$326='JamesM-SESSION'!$A$493,INDEX('JamesM-SESSION'!$K$493:$T$500, MATCH("*Squat*",'JamesM-SESSION'!$B$493:$B$500,0), MATCH("*2nd*",'JamesM-SESSION'!$K$7:$T$7,0)),"")</f>
        <v>#N/A</v>
      </c>
      <c r="D328" s="132" t="e">
        <f>INDEX('JamesM-SESSION'!L$493:U$500, MATCH("*Squat*",'JamesM-SESSION'!$B$493:$B$500,0), MATCH("*2nd*",'JamesM-SESSION'!K$7:T$7,0))</f>
        <v>#N/A</v>
      </c>
      <c r="E328" s="131" t="e">
        <f>IF($A$326='JamesM-SESSION'!$A$493,INDEX('JamesM-SESSION'!$K$493:$T$500, MATCH("*Deadlift*",'JamesM-SESSION'!$B$493:$B$500,0), MATCH("*2ND*",'JamesM-SESSION'!$K$7:$T$7,0)),"")</f>
        <v>#N/A</v>
      </c>
      <c r="F328" s="131" t="e">
        <f>INDEX('JamesM-SESSION'!$L$493:$U$500, MATCH("*Deadlift*",'JamesM-SESSION'!$B$493:$B$500,0), MATCH("*2nd*",'JamesM-SESSION'!$K$7:$T$7,0))</f>
        <v>#N/A</v>
      </c>
      <c r="G328" s="131" t="e">
        <f>IF($A$326='JamesM-SESSION'!$A$493,INDEX('JamesM-SESSION'!$K$493:$T$500, MATCH("*Bench Press*",'JamesM-SESSION'!$B$493:$B$500,0), MATCH("*2ND*",'JamesM-SESSION'!$K$7:$T$7,0)),"")</f>
        <v>#N/A</v>
      </c>
      <c r="H328" s="131" t="e">
        <f>INDEX('JamesM-SESSION'!$L$493:$U$500, MATCH("*Bench Press*",'JamesM-SESSION'!$B$493:$B$500,0), MATCH("*2nd*",'JamesM-SESSION'!$K$7:$T$7,0))</f>
        <v>#N/A</v>
      </c>
      <c r="I328" s="132" t="e">
        <f>IF($A$326='JamesM-SESSION'!$A$493,INDEX('JamesM-SESSION'!$K$493:$T$500, MATCH("*Military*",'JamesM-SESSION'!$B$493:$B$500,0), MATCH("*2ND*",'JamesM-SESSION'!$K$7:$T$7,0)),"")</f>
        <v>#N/A</v>
      </c>
      <c r="J328" s="44" t="e">
        <f>INDEX('JamesM-SESSION'!$L$493:$U$500, MATCH("*Military*",'JamesM-SESSION'!$B$493:$B$500,0), MATCH("*2nd*",'JamesM-SESSION'!$K$7:$T$7,0))</f>
        <v>#N/A</v>
      </c>
      <c r="K328" s="131" t="e">
        <f>IF($A$326='JamesM-SESSION'!$A$493,INDEX('JamesM-SESSION'!$K$493:$T$500, MATCH("*Clean *",'JamesM-SESSION'!$B$493:$B$500,0), MATCH("*2ND*",'JamesM-SESSION'!$K$7:$T$7,0)),"")</f>
        <v>#N/A</v>
      </c>
      <c r="L328" s="44" t="e">
        <f>INDEX('JamesM-SESSION'!$L$493:$U$500, MATCH("*Clean *",'JamesM-SESSION'!$B$493:$B$500,0), MATCH("*2nd*",'JamesM-SESSION'!$K$7:$T$7,0))</f>
        <v>#N/A</v>
      </c>
      <c r="M328" s="131" t="e">
        <f>IF($A$326='JamesM-SESSION'!$A$493,INDEX('JamesM-SESSION'!$K$493:$T$500, MATCH("*Lat Pulldown*",'JamesM-SESSION'!$B$493:$B$500,0), MATCH("*2ND*",'JamesM-SESSION'!$K$7:$T$7,0)),"")</f>
        <v>#N/A</v>
      </c>
      <c r="N328" s="44" t="e">
        <f>INDEX('JamesM-SESSION'!$L$493:$U$500, MATCH("*Lat Pulldown*",'JamesM-SESSION'!$B$493:$B$500,0), MATCH("*2nd*",'JamesM-SESSION'!$K$7:$T$7,0))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IF($A$326='JamesM-SESSION'!$A$493,INDEX('JamesM-SESSION'!$K$493:$T$500, MATCH("*Squat*",'JamesM-SESSION'!$B$493:$B$500,0), MATCH("*3rd*",'JamesM-SESSION'!$K$7:$T$7,0)),"")</f>
        <v>#N/A</v>
      </c>
      <c r="D329" s="132" t="e">
        <f>INDEX('JamesM-SESSION'!L$493:U$500, MATCH("*Squat*",'JamesM-SESSION'!$B$493:$B$500,0), MATCH("*3rd*",'JamesM-SESSION'!K$7:T$7,0))</f>
        <v>#N/A</v>
      </c>
      <c r="E329" s="131" t="e">
        <f>IF($A$326='JamesM-SESSION'!$A$493,INDEX('JamesM-SESSION'!$K$493:$T$500, MATCH("*Deadlift*",'JamesM-SESSION'!$B$493:$B$500,0), MATCH("*3rd*",'JamesM-SESSION'!$K$7:$T$7,0)),"")</f>
        <v>#N/A</v>
      </c>
      <c r="F329" s="131" t="e">
        <f>INDEX('JamesM-SESSION'!$L$493:$U$500, MATCH("*Deadlift*",'JamesM-SESSION'!$B$493:$B$500,0), MATCH("*3rd*",'JamesM-SESSION'!$K$7:$T$7,0))</f>
        <v>#N/A</v>
      </c>
      <c r="G329" s="131" t="e">
        <f>IF($A$326='JamesM-SESSION'!$A$493,INDEX('JamesM-SESSION'!$K$493:$T$500, MATCH("*Bench Press*",'JamesM-SESSION'!$B$493:$B$500,0), MATCH("*3rd*",'JamesM-SESSION'!$K$7:$T$7,0)),"")</f>
        <v>#N/A</v>
      </c>
      <c r="H329" s="131" t="e">
        <f>INDEX('JamesM-SESSION'!$L$493:$U$500, MATCH("*Bench Press*",'JamesM-SESSION'!$B$493:$B$500,0), MATCH("*3rd*",'JamesM-SESSION'!$K$7:$T$7,0))</f>
        <v>#N/A</v>
      </c>
      <c r="I329" s="132" t="e">
        <f>IF($A$326='JamesM-SESSION'!$A$493,INDEX('JamesM-SESSION'!$K$493:$T$500, MATCH("*Military*",'JamesM-SESSION'!$B$493:$B$500,0), MATCH("*3rd*",'JamesM-SESSION'!$K$7:$T$7,0)),"")</f>
        <v>#N/A</v>
      </c>
      <c r="J329" s="44" t="e">
        <f>INDEX('JamesM-SESSION'!$L$493:$U$500, MATCH("*Military*",'JamesM-SESSION'!$B$493:$B$500,0), MATCH("*3rd*",'JamesM-SESSION'!$K$7:$T$7,0))</f>
        <v>#N/A</v>
      </c>
      <c r="K329" s="131" t="e">
        <f>IF($A$326='JamesM-SESSION'!$A$493,INDEX('JamesM-SESSION'!$K$493:$T$500, MATCH("*Clean *",'JamesM-SESSION'!$B$493:$B$500,0), MATCH("*3rd*",'JamesM-SESSION'!$K$7:$T$7,0)),"")</f>
        <v>#N/A</v>
      </c>
      <c r="L329" s="44" t="e">
        <f>INDEX('JamesM-SESSION'!$L$493:$U$500, MATCH("*Clean *",'JamesM-SESSION'!$B$493:$B$500,0), MATCH("*3rd*",'JamesM-SESSION'!$K$7:$T$7,0))</f>
        <v>#N/A</v>
      </c>
      <c r="M329" s="131" t="e">
        <f>IF($A$326='JamesM-SESSION'!$A$493,INDEX('JamesM-SESSION'!$K$493:$T$500, MATCH("*Lat Pulldown*",'JamesM-SESSION'!$B$493:$B$500,0), MATCH("*3rd*",'JamesM-SESSION'!$K$7:$T$7,0)),"")</f>
        <v>#N/A</v>
      </c>
      <c r="N329" s="44" t="e">
        <f>INDEX('JamesM-SESSION'!$L$493:$U$500, MATCH("*Lat Pulldown*",'JamesM-SESSION'!$B$493:$B$500,0), MATCH("*3rd*",'JamesM-SESSION'!$K$7:$T$7,0))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IF($A$326='JamesM-SESSION'!$A$493,INDEX('JamesM-SESSION'!$K$493:$T$500, MATCH("*Squat*",'JamesM-SESSION'!$B$493:$B$500,0), MATCH("*4th*",'JamesM-SESSION'!$K$7:$T$7,0)),"")</f>
        <v>#N/A</v>
      </c>
      <c r="D330" s="132" t="e">
        <f>INDEX('JamesM-SESSION'!L$493:U$500, MATCH("*Squat*",'JamesM-SESSION'!$B$493:$B$500,0), MATCH("*4th*",'JamesM-SESSION'!K$7:T$7,0))</f>
        <v>#N/A</v>
      </c>
      <c r="E330" s="131" t="e">
        <f>IF($A$326='JamesM-SESSION'!$A$493,INDEX('JamesM-SESSION'!$K$493:$T$500, MATCH("*Deadlift*",'JamesM-SESSION'!$B$493:$B$500,0), MATCH("*4th*",'JamesM-SESSION'!$K$7:$T$7,0)),"")</f>
        <v>#N/A</v>
      </c>
      <c r="F330" s="131" t="e">
        <f>INDEX('JamesM-SESSION'!$L$493:$U$500, MATCH("*Deadlift*",'JamesM-SESSION'!$B$493:$B$500,0), MATCH("*4th*",'JamesM-SESSION'!$K$7:$T$7,0))</f>
        <v>#N/A</v>
      </c>
      <c r="G330" s="131" t="e">
        <f>IF($A$326='JamesM-SESSION'!$A$493,INDEX('JamesM-SESSION'!$K$493:$T$500, MATCH("*Bench Press*",'JamesM-SESSION'!$B$493:$B$500,0), MATCH("*4th*",'JamesM-SESSION'!$K$7:$T$7,0)),"")</f>
        <v>#N/A</v>
      </c>
      <c r="H330" s="131" t="e">
        <f>INDEX('JamesM-SESSION'!$L$493:$U$500, MATCH("*Bench Press*",'JamesM-SESSION'!$B$493:$B$500,0), MATCH("*4th*",'JamesM-SESSION'!$K$7:$T$7,0))</f>
        <v>#N/A</v>
      </c>
      <c r="I330" s="132" t="e">
        <f>IF($A$326='JamesM-SESSION'!$A$493,INDEX('JamesM-SESSION'!$K$493:$T$500, MATCH("*Military*",'JamesM-SESSION'!$B$493:$B$500,0), MATCH("*4th*",'JamesM-SESSION'!$K$7:$T$7,0)),"")</f>
        <v>#N/A</v>
      </c>
      <c r="J330" s="44" t="e">
        <f>INDEX('JamesM-SESSION'!$L$493:$U$500, MATCH("*Military*",'JamesM-SESSION'!$B$493:$B$500,0), MATCH("*4th*",'JamesM-SESSION'!$K$7:$T$7,0))</f>
        <v>#N/A</v>
      </c>
      <c r="K330" s="131" t="e">
        <f>IF($A$326='JamesM-SESSION'!$A$493,INDEX('JamesM-SESSION'!$K$493:$T$500, MATCH("*Clean *",'JamesM-SESSION'!$B$493:$B$500,0), MATCH("*4th*",'JamesM-SESSION'!$K$7:$T$7,0)),"")</f>
        <v>#N/A</v>
      </c>
      <c r="L330" s="44" t="e">
        <f>INDEX('JamesM-SESSION'!$L$493:$U$500, MATCH("*Clean *",'JamesM-SESSION'!$B$493:$B$500,0), MATCH("*4th*",'JamesM-SESSION'!$K$7:$T$7,0))</f>
        <v>#N/A</v>
      </c>
      <c r="M330" s="131" t="e">
        <f>IF($A$326='JamesM-SESSION'!$A$493,INDEX('JamesM-SESSION'!$K$493:$T$500, MATCH("*Lat Pulldown*",'JamesM-SESSION'!$B$493:$B$500,0), MATCH("*4th*",'JamesM-SESSION'!$K$7:$T$7,0)),"")</f>
        <v>#N/A</v>
      </c>
      <c r="N330" s="44" t="e">
        <f>INDEX('JamesM-SESSION'!$L$493:$U$500, MATCH("*Lat Pulldown*",'JamesM-SESSION'!$B$493:$B$500,0), MATCH("*4th*",'JamesM-SESSION'!$K$7:$T$7,0))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IF($A$326='JamesM-SESSION'!$A$493,INDEX('JamesM-SESSION'!$K$493:$T$500, MATCH("*Squat*",'JamesM-SESSION'!$B$493:$B$500,0), MATCH("*5th*",'JamesM-SESSION'!$K$7:$T$7,0)),"")</f>
        <v>#N/A</v>
      </c>
      <c r="D331" s="132" t="e">
        <f>INDEX('JamesM-SESSION'!L$493:U$500, MATCH("*Squat*",'JamesM-SESSION'!$B$493:$B$500,0), MATCH("*5th*",'JamesM-SESSION'!K$7:T$7,0))</f>
        <v>#N/A</v>
      </c>
      <c r="E331" s="131" t="e">
        <f>IF($A$326='JamesM-SESSION'!$A$493,INDEX('JamesM-SESSION'!$K$493:$T$500, MATCH("*Deadlift*",'JamesM-SESSION'!$B$493:$B$500,0), MATCH("*5th*",'JamesM-SESSION'!$K$7:$T$7,0)),"")</f>
        <v>#N/A</v>
      </c>
      <c r="F331" s="131" t="e">
        <f>INDEX('JamesM-SESSION'!$L$493:$U$500, MATCH("*Deadlift*",'JamesM-SESSION'!$B$493:$B$500,0), MATCH("*5th*",'JamesM-SESSION'!$K$7:$T$7,0))</f>
        <v>#N/A</v>
      </c>
      <c r="G331" s="131" t="e">
        <f>IF($A$326='JamesM-SESSION'!$A$493,INDEX('JamesM-SESSION'!$K$493:$T$500, MATCH("*Bench Press*",'JamesM-SESSION'!$B$493:$B$500,0), MATCH("*5th*",'JamesM-SESSION'!$K$7:$T$7,0)),"")</f>
        <v>#N/A</v>
      </c>
      <c r="H331" s="131" t="e">
        <f>INDEX('JamesM-SESSION'!$L$493:$U$500, MATCH("*Bench Press*",'JamesM-SESSION'!$B$493:$B$500,0), MATCH("*5th*",'JamesM-SESSION'!$K$7:$T$7,0))</f>
        <v>#N/A</v>
      </c>
      <c r="I331" s="132" t="e">
        <f>IF($A$326='JamesM-SESSION'!$A$493,INDEX('JamesM-SESSION'!$K$493:$T$500, MATCH("*Military*",'JamesM-SESSION'!$B$493:$B$500,0), MATCH("*5th*",'JamesM-SESSION'!$K$7:$T$7,0)),"")</f>
        <v>#N/A</v>
      </c>
      <c r="J331" s="44" t="e">
        <f>INDEX('JamesM-SESSION'!$L$493:$U$500, MATCH("*Military*",'JamesM-SESSION'!$B$493:$B$500,0), MATCH("*5th*",'JamesM-SESSION'!$K$7:$T$7,0))</f>
        <v>#N/A</v>
      </c>
      <c r="K331" s="131" t="e">
        <f>IF($A$326='JamesM-SESSION'!$A$493,INDEX('JamesM-SESSION'!$K$493:$T$500, MATCH("*Clean *",'JamesM-SESSION'!$B$493:$B$500,0), MATCH("*5th*",'JamesM-SESSION'!$K$7:$T$7,0)),"")</f>
        <v>#N/A</v>
      </c>
      <c r="L331" s="44" t="e">
        <f>INDEX('JamesM-SESSION'!$L$493:$U$500, MATCH("*Clean *",'JamesM-SESSION'!$B$493:$B$500,0), MATCH("*5th*",'JamesM-SESSION'!$K$7:$T$7,0))</f>
        <v>#N/A</v>
      </c>
      <c r="M331" s="131" t="e">
        <f>IF($A$326='JamesM-SESSION'!$A$493,INDEX('JamesM-SESSION'!$K$493:$T$500, MATCH("*Lat Pulldown*",'JamesM-SESSION'!$B$493:$B$500,0), MATCH("*5th*",'JamesM-SESSION'!$K$7:$T$7,0)),"")</f>
        <v>#N/A</v>
      </c>
      <c r="N331" s="44" t="e">
        <f>INDEX('JamesM-SESSION'!$L$493:$U$500, MATCH("*Lat Pulldown*",'JamesM-SESSION'!$B$493:$B$500,0), MATCH("*5th*",'JamesM-SESSION'!$K$7:$T$7,0))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'JamesM-SESSION'!A502</f>
        <v>0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IF($A$332='JamesM-SESSION'!$A$502,INDEX('JamesM-SESSION'!$K$502:$T$509, MATCH("*1k Row*",'JamesM-SESSION'!$B$502:$B$509,0), MATCH("*1st*",'JamesM-SESSION'!$K$7:$T$7,0)),"")</f>
        <v>#N/A</v>
      </c>
      <c r="P332" s="152" t="e">
        <f>IF($A$332='JamesM-SESSION'!$A$502,INDEX('JamesM-SESSION'!$K$502:$T$509, MATCH("*HIIT*",'JamesM-SESSION'!$B$502:$B$509,0), MATCH("*1st*",'JamesM-SESSION'!$K$7:$T$7,0)),"")</f>
        <v>#N/A</v>
      </c>
      <c r="Q332" s="119" t="e">
        <f>INDEX('JamesM-SESSION'!$L$502:$U$509, MATCH("*HIIT*",'JamesM-SESSION'!$B$502:$B$509,0), MATCH("*1st*",'JamesM-SESSION'!$K$7:$T$7,0))</f>
        <v>#N/A</v>
      </c>
      <c r="R332" s="119">
        <f>'JamesM-SESSION'!U502</f>
        <v>0</v>
      </c>
      <c r="S332" s="116"/>
      <c r="T332" s="116"/>
      <c r="U332" s="120">
        <f>'JamesM-SESSION'!A503</f>
        <v>0</v>
      </c>
      <c r="V332" s="120">
        <f>'JamesM-SESSION'!A504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IF($A$332='JamesM-SESSION'!$A$502,INDEX('JamesM-SESSION'!$K$502:$T$509, MATCH("*Squat*",'JamesM-SESSION'!$B$502:$B$509,0), MATCH("*1st*",'JamesM-SESSION'!$K$7:$T$7,0)),"")</f>
        <v>#N/A</v>
      </c>
      <c r="D333" s="132" t="e">
        <f>INDEX('JamesM-SESSION'!L$502:U$509, MATCH("*Squat*",'JamesM-SESSION'!$B$502:$B$509,0), MATCH("*1st*",'JamesM-SESSION'!K$7:T$7,0))</f>
        <v>#N/A</v>
      </c>
      <c r="E333" s="131" t="e">
        <f>IF($A$332='JamesM-SESSION'!$A$502,INDEX('JamesM-SESSION'!$K$502:$T$509, MATCH("*Deadlift*",'JamesM-SESSION'!$B$502:$B$509,0), MATCH("*1st*",'JamesM-SESSION'!$K$7:$T$7,0)),"")</f>
        <v>#N/A</v>
      </c>
      <c r="F333" s="131" t="e">
        <f>INDEX('JamesM-SESSION'!$L$502:$U$509, MATCH("*Deadlift*",'JamesM-SESSION'!$B$502:$B$509,0), MATCH("*1st*",'JamesM-SESSION'!$K$7:$T$7,0))</f>
        <v>#N/A</v>
      </c>
      <c r="G333" s="131" t="e">
        <f>IF($A$332='JamesM-SESSION'!$A$502,INDEX('JamesM-SESSION'!$K$502:$T$509, MATCH("*Bench Press*",'JamesM-SESSION'!$B$502:$B$509,0), MATCH("*1st*",'JamesM-SESSION'!$K$7:$T$7,0)),"")</f>
        <v>#N/A</v>
      </c>
      <c r="H333" s="131" t="e">
        <f>INDEX('JamesM-SESSION'!$L$502:$U$509, MATCH("*Bench Press*",'JamesM-SESSION'!$B$502:$B$509,0), MATCH("*1st*",'JamesM-SESSION'!$K$7:$T$7,0))</f>
        <v>#N/A</v>
      </c>
      <c r="I333" s="132" t="e">
        <f>IF($A$332='JamesM-SESSION'!$A$502,INDEX('JamesM-SESSION'!$K$502:$T$509, MATCH("*Military*",'JamesM-SESSION'!$B$502:$B$509,0), MATCH("*1st*",'JamesM-SESSION'!$K$7:$T$7,0)),"")</f>
        <v>#N/A</v>
      </c>
      <c r="J333" s="48" t="e">
        <f>INDEX('JamesM-SESSION'!$L$502:$U$509, MATCH("*Military*",'JamesM-SESSION'!$B$502:$B$509,0), MATCH("*1st*",'JamesM-SESSION'!$K$7:$T$7,0))</f>
        <v>#N/A</v>
      </c>
      <c r="K333" s="131" t="e">
        <f>IF($A$332='JamesM-SESSION'!$A$502,INDEX('JamesM-SESSION'!$K$502:$T$509, MATCH("*Clean *",'JamesM-SESSION'!$B$502:$B$509,0), MATCH("*1st*",'JamesM-SESSION'!$K$7:$T$7,0)),"")</f>
        <v>#N/A</v>
      </c>
      <c r="L333" s="48" t="e">
        <f>INDEX('JamesM-SESSION'!$L$502:$U$509, MATCH("*Clean *",'JamesM-SESSION'!$B$502:$B$509,0), MATCH("*1st*",'JamesM-SESSION'!$K$7:$T$7,0))</f>
        <v>#N/A</v>
      </c>
      <c r="M333" s="131" t="e">
        <f>IF($A$332='JamesM-SESSION'!$A$502,INDEX('JamesM-SESSION'!$K$502:$T$509, MATCH("*Lat Pulldown*",'JamesM-SESSION'!$B$502:$B$509,0), MATCH("*1st*",'JamesM-SESSION'!$K$7:$T$7,0)),"")</f>
        <v>#N/A</v>
      </c>
      <c r="N333" s="48" t="e">
        <f>INDEX('JamesM-SESSION'!$L$502:$U$509, MATCH("*Lat Pulldown*",'JamesM-SESSION'!$B$502:$B$509,0), MATCH("*1st*",'JamesM-SESSION'!$K$7:$T$7,0))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IF($A$332='JamesM-SESSION'!$A$502,INDEX('JamesM-SESSION'!$K$502:$T$509, MATCH("*Squat*",'JamesM-SESSION'!$B$502:$B$509,0), MATCH("*2nd*",'JamesM-SESSION'!$K$7:$T$7,0)),"")</f>
        <v>#N/A</v>
      </c>
      <c r="D334" s="132" t="e">
        <f>INDEX('JamesM-SESSION'!L$502:U$509, MATCH("*Squat*",'JamesM-SESSION'!$B$502:$B$509,0), MATCH("*2nd*",'JamesM-SESSION'!K$7:T$7,0))</f>
        <v>#N/A</v>
      </c>
      <c r="E334" s="131" t="e">
        <f>IF($A$332='JamesM-SESSION'!$A$502,INDEX('JamesM-SESSION'!$K$502:$T$509, MATCH("*Deadlift*",'JamesM-SESSION'!$B$502:$B$509,0), MATCH("*2ND*",'JamesM-SESSION'!$K$7:$T$7,0)),"")</f>
        <v>#N/A</v>
      </c>
      <c r="F334" s="131" t="e">
        <f>INDEX('JamesM-SESSION'!$L$502:$U$509, MATCH("*Deadlift*",'JamesM-SESSION'!$B$502:$B$509,0), MATCH("*2nd*",'JamesM-SESSION'!$K$7:$T$7,0))</f>
        <v>#N/A</v>
      </c>
      <c r="G334" s="131" t="e">
        <f>IF($A$332='JamesM-SESSION'!$A$502,INDEX('JamesM-SESSION'!$K$502:$T$509, MATCH("*Bench Press*",'JamesM-SESSION'!$B$502:$B$509,0), MATCH("*2ND*",'JamesM-SESSION'!$K$7:$T$7,0)),"")</f>
        <v>#N/A</v>
      </c>
      <c r="H334" s="131" t="e">
        <f>INDEX('JamesM-SESSION'!$L$502:$U$509, MATCH("*Bench Press*",'JamesM-SESSION'!$B$502:$B$509,0), MATCH("*2nd*",'JamesM-SESSION'!$K$7:$T$7,0))</f>
        <v>#N/A</v>
      </c>
      <c r="I334" s="132" t="e">
        <f>IF($A$332='JamesM-SESSION'!$A$502,INDEX('JamesM-SESSION'!$K$502:$T$509, MATCH("*Military*",'JamesM-SESSION'!$B$502:$B$509,0), MATCH("*2ND*",'JamesM-SESSION'!$K$7:$T$7,0)),"")</f>
        <v>#N/A</v>
      </c>
      <c r="J334" s="44" t="e">
        <f>INDEX('JamesM-SESSION'!$L$502:$U$509, MATCH("*Military*",'JamesM-SESSION'!$B$502:$B$509,0), MATCH("*2nd*",'JamesM-SESSION'!$K$7:$T$7,0))</f>
        <v>#N/A</v>
      </c>
      <c r="K334" s="131" t="e">
        <f>IF($A$332='JamesM-SESSION'!$A$502,INDEX('JamesM-SESSION'!$K$502:$T$509, MATCH("*Clean *",'JamesM-SESSION'!$B$502:$B$509,0), MATCH("*2ND*",'JamesM-SESSION'!$K$7:$T$7,0)),"")</f>
        <v>#N/A</v>
      </c>
      <c r="L334" s="44" t="e">
        <f>INDEX('JamesM-SESSION'!$L$502:$U$509, MATCH("*Clean *",'JamesM-SESSION'!$B$502:$B$509,0), MATCH("*2nd*",'JamesM-SESSION'!$K$7:$T$7,0))</f>
        <v>#N/A</v>
      </c>
      <c r="M334" s="131" t="e">
        <f>IF($A$332='JamesM-SESSION'!$A$502,INDEX('JamesM-SESSION'!$K$502:$T$509, MATCH("*Lat Pulldown*",'JamesM-SESSION'!$B$502:$B$509,0), MATCH("*2ND*",'JamesM-SESSION'!$K$7:$T$7,0)),"")</f>
        <v>#N/A</v>
      </c>
      <c r="N334" s="44" t="e">
        <f>INDEX('JamesM-SESSION'!$L$502:$U$509, MATCH("*Lat Pulldown*",'JamesM-SESSION'!$B$502:$B$509,0), MATCH("*2nd*",'JamesM-SESSION'!$K$7:$T$7,0))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IF($A$332='JamesM-SESSION'!$A$502,INDEX('JamesM-SESSION'!$K$502:$T$509, MATCH("*Squat*",'JamesM-SESSION'!$B$502:$B$509,0), MATCH("*3rd*",'JamesM-SESSION'!$K$7:$T$7,0)),"")</f>
        <v>#N/A</v>
      </c>
      <c r="D335" s="132" t="e">
        <f>INDEX('JamesM-SESSION'!L$502:U$509, MATCH("*Squat*",'JamesM-SESSION'!$B$502:$B$509,0), MATCH("*3rd*",'JamesM-SESSION'!K$7:T$7,0))</f>
        <v>#N/A</v>
      </c>
      <c r="E335" s="131" t="e">
        <f>IF($A$332='JamesM-SESSION'!$A$502,INDEX('JamesM-SESSION'!$K$502:$T$509, MATCH("*Deadlift*",'JamesM-SESSION'!$B$502:$B$509,0), MATCH("*3rd*",'JamesM-SESSION'!$K$7:$T$7,0)),"")</f>
        <v>#N/A</v>
      </c>
      <c r="F335" s="131" t="e">
        <f>INDEX('JamesM-SESSION'!$L$502:$U$509, MATCH("*Deadlift*",'JamesM-SESSION'!$B$502:$B$509,0), MATCH("*3rd*",'JamesM-SESSION'!$K$7:$T$7,0))</f>
        <v>#N/A</v>
      </c>
      <c r="G335" s="131" t="e">
        <f>IF($A$332='JamesM-SESSION'!$A$502,INDEX('JamesM-SESSION'!$K$502:$T$509, MATCH("*Bench Press*",'JamesM-SESSION'!$B$502:$B$509,0), MATCH("*3rd*",'JamesM-SESSION'!$K$7:$T$7,0)),"")</f>
        <v>#N/A</v>
      </c>
      <c r="H335" s="131" t="e">
        <f>INDEX('JamesM-SESSION'!$L$502:$U$509, MATCH("*Bench Press*",'JamesM-SESSION'!$B$502:$B$509,0), MATCH("*3rd*",'JamesM-SESSION'!$K$7:$T$7,0))</f>
        <v>#N/A</v>
      </c>
      <c r="I335" s="132" t="e">
        <f>IF($A$332='JamesM-SESSION'!$A$502,INDEX('JamesM-SESSION'!$K$502:$T$509, MATCH("*Military*",'JamesM-SESSION'!$B$502:$B$509,0), MATCH("*3rd*",'JamesM-SESSION'!$K$7:$T$7,0)),"")</f>
        <v>#N/A</v>
      </c>
      <c r="J335" s="44" t="e">
        <f>INDEX('JamesM-SESSION'!$L$502:$U$509, MATCH("*Military*",'JamesM-SESSION'!$B$502:$B$509,0), MATCH("*3rd*",'JamesM-SESSION'!$K$7:$T$7,0))</f>
        <v>#N/A</v>
      </c>
      <c r="K335" s="131" t="e">
        <f>IF($A$332='JamesM-SESSION'!$A$502,INDEX('JamesM-SESSION'!$K$502:$T$509, MATCH("*Clean *",'JamesM-SESSION'!$B$502:$B$509,0), MATCH("*3rd*",'JamesM-SESSION'!$K$7:$T$7,0)),"")</f>
        <v>#N/A</v>
      </c>
      <c r="L335" s="44" t="e">
        <f>INDEX('JamesM-SESSION'!$L$502:$U$509, MATCH("*Clean *",'JamesM-SESSION'!$B$502:$B$509,0), MATCH("*3rd*",'JamesM-SESSION'!$K$7:$T$7,0))</f>
        <v>#N/A</v>
      </c>
      <c r="M335" s="131" t="e">
        <f>IF($A$332='JamesM-SESSION'!$A$502,INDEX('JamesM-SESSION'!$K$502:$T$509, MATCH("*Lat Pulldown*",'JamesM-SESSION'!$B$502:$B$509,0), MATCH("*3rd*",'JamesM-SESSION'!$K$7:$T$7,0)),"")</f>
        <v>#N/A</v>
      </c>
      <c r="N335" s="44" t="e">
        <f>INDEX('JamesM-SESSION'!$L$502:$U$509, MATCH("*Lat Pulldown*",'JamesM-SESSION'!$B$502:$B$509,0), MATCH("*3rd*",'JamesM-SESSION'!$K$7:$T$7,0))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IF($A$332='JamesM-SESSION'!$A$502,INDEX('JamesM-SESSION'!$K$502:$T$509, MATCH("*Squat*",'JamesM-SESSION'!$B$502:$B$509,0), MATCH("*4th*",'JamesM-SESSION'!$K$7:$T$7,0)),"")</f>
        <v>#N/A</v>
      </c>
      <c r="D336" s="132" t="e">
        <f>INDEX('JamesM-SESSION'!L$502:U$509, MATCH("*Squat*",'JamesM-SESSION'!$B$502:$B$509,0), MATCH("*4th*",'JamesM-SESSION'!K$7:T$7,0))</f>
        <v>#N/A</v>
      </c>
      <c r="E336" s="131" t="e">
        <f>IF($A$332='JamesM-SESSION'!$A$502,INDEX('JamesM-SESSION'!$K$502:$T$509, MATCH("*Deadlift*",'JamesM-SESSION'!$B$502:$B$509,0), MATCH("*4th*",'JamesM-SESSION'!$K$7:$T$7,0)),"")</f>
        <v>#N/A</v>
      </c>
      <c r="F336" s="131" t="e">
        <f>INDEX('JamesM-SESSION'!$L$502:$U$509, MATCH("*Deadlift*",'JamesM-SESSION'!$B$502:$B$509,0), MATCH("*4th*",'JamesM-SESSION'!$K$7:$T$7,0))</f>
        <v>#N/A</v>
      </c>
      <c r="G336" s="131" t="e">
        <f>IF($A$332='JamesM-SESSION'!$A$502,INDEX('JamesM-SESSION'!$K$502:$T$509, MATCH("*Bench Press*",'JamesM-SESSION'!$B$502:$B$509,0), MATCH("*4th*",'JamesM-SESSION'!$K$7:$T$7,0)),"")</f>
        <v>#N/A</v>
      </c>
      <c r="H336" s="131" t="e">
        <f>INDEX('JamesM-SESSION'!$L$502:$U$509, MATCH("*Bench Press*",'JamesM-SESSION'!$B$502:$B$509,0), MATCH("*4th*",'JamesM-SESSION'!$K$7:$T$7,0))</f>
        <v>#N/A</v>
      </c>
      <c r="I336" s="132" t="e">
        <f>IF($A$332='JamesM-SESSION'!$A$502,INDEX('JamesM-SESSION'!$K$502:$T$509, MATCH("*Military*",'JamesM-SESSION'!$B$502:$B$509,0), MATCH("*4th*",'JamesM-SESSION'!$K$7:$T$7,0)),"")</f>
        <v>#N/A</v>
      </c>
      <c r="J336" s="44" t="e">
        <f>INDEX('JamesM-SESSION'!$L$502:$U$509, MATCH("*Military*",'JamesM-SESSION'!$B$502:$B$509,0), MATCH("*4th*",'JamesM-SESSION'!$K$7:$T$7,0))</f>
        <v>#N/A</v>
      </c>
      <c r="K336" s="131" t="e">
        <f>IF($A$332='JamesM-SESSION'!$A$502,INDEX('JamesM-SESSION'!$K$502:$T$509, MATCH("*Clean *",'JamesM-SESSION'!$B$502:$B$509,0), MATCH("*4th*",'JamesM-SESSION'!$K$7:$T$7,0)),"")</f>
        <v>#N/A</v>
      </c>
      <c r="L336" s="44" t="e">
        <f>INDEX('JamesM-SESSION'!$L$502:$U$509, MATCH("*Clean *",'JamesM-SESSION'!$B$502:$B$509,0), MATCH("*4th*",'JamesM-SESSION'!$K$7:$T$7,0))</f>
        <v>#N/A</v>
      </c>
      <c r="M336" s="131" t="e">
        <f>IF($A$332='JamesM-SESSION'!$A$502,INDEX('JamesM-SESSION'!$K$502:$T$509, MATCH("*Lat Pulldown*",'JamesM-SESSION'!$B$502:$B$509,0), MATCH("*4th*",'JamesM-SESSION'!$K$7:$T$7,0)),"")</f>
        <v>#N/A</v>
      </c>
      <c r="N336" s="44" t="e">
        <f>INDEX('JamesM-SESSION'!$L$502:$U$509, MATCH("*Lat Pulldown*",'JamesM-SESSION'!$B$502:$B$509,0), MATCH("*4th*",'JamesM-SESSION'!$K$7:$T$7,0))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IF($A$332='JamesM-SESSION'!$A$502,INDEX('JamesM-SESSION'!$K$502:$T$509, MATCH("*Squat*",'JamesM-SESSION'!$B$502:$B$509,0), MATCH("*5th*",'JamesM-SESSION'!$K$7:$T$7,0)),"")</f>
        <v>#N/A</v>
      </c>
      <c r="D337" s="132" t="e">
        <f>INDEX('JamesM-SESSION'!L$502:U$509, MATCH("*Squat*",'JamesM-SESSION'!$B$502:$B$509,0), MATCH("*5th*",'JamesM-SESSION'!K$7:T$7,0))</f>
        <v>#N/A</v>
      </c>
      <c r="E337" s="131" t="e">
        <f>IF($A$332='JamesM-SESSION'!$A$502,INDEX('JamesM-SESSION'!$K$502:$T$509, MATCH("*Deadlift*",'JamesM-SESSION'!$B$502:$B$509,0), MATCH("*5th*",'JamesM-SESSION'!$K$7:$T$7,0)),"")</f>
        <v>#N/A</v>
      </c>
      <c r="F337" s="131" t="e">
        <f>INDEX('JamesM-SESSION'!$L$502:$U$509, MATCH("*Deadlift*",'JamesM-SESSION'!$B$502:$B$509,0), MATCH("*5th*",'JamesM-SESSION'!$K$7:$T$7,0))</f>
        <v>#N/A</v>
      </c>
      <c r="G337" s="131" t="e">
        <f>IF($A$332='JamesM-SESSION'!$A$502,INDEX('JamesM-SESSION'!$K$502:$T$509, MATCH("*Bench Press*",'JamesM-SESSION'!$B$502:$B$509,0), MATCH("*5th*",'JamesM-SESSION'!$K$7:$T$7,0)),"")</f>
        <v>#N/A</v>
      </c>
      <c r="H337" s="131" t="e">
        <f>INDEX('JamesM-SESSION'!$L$502:$U$509, MATCH("*Bench Press*",'JamesM-SESSION'!$B$502:$B$509,0), MATCH("*5th*",'JamesM-SESSION'!$K$7:$T$7,0))</f>
        <v>#N/A</v>
      </c>
      <c r="I337" s="132" t="e">
        <f>IF($A$332='JamesM-SESSION'!$A$502,INDEX('JamesM-SESSION'!$K$502:$T$509, MATCH("*Military*",'JamesM-SESSION'!$B$502:$B$509,0), MATCH("*5th*",'JamesM-SESSION'!$K$7:$T$7,0)),"")</f>
        <v>#N/A</v>
      </c>
      <c r="J337" s="44" t="e">
        <f>INDEX('JamesM-SESSION'!$L$502:$U$509, MATCH("*Military*",'JamesM-SESSION'!$B$502:$B$509,0), MATCH("*5th*",'JamesM-SESSION'!$K$7:$T$7,0))</f>
        <v>#N/A</v>
      </c>
      <c r="K337" s="131" t="e">
        <f>IF($A$332='JamesM-SESSION'!$A$502,INDEX('JamesM-SESSION'!$K$502:$T$509, MATCH("*Clean *",'JamesM-SESSION'!$B$502:$B$509,0), MATCH("*5th*",'JamesM-SESSION'!$K$7:$T$7,0)),"")</f>
        <v>#N/A</v>
      </c>
      <c r="L337" s="44" t="e">
        <f>INDEX('JamesM-SESSION'!$L$502:$U$509, MATCH("*Clean *",'JamesM-SESSION'!$B$502:$B$509,0), MATCH("*5th*",'JamesM-SESSION'!$K$7:$T$7,0))</f>
        <v>#N/A</v>
      </c>
      <c r="M337" s="131" t="e">
        <f>IF($A$332='JamesM-SESSION'!$A$502,INDEX('JamesM-SESSION'!$K$502:$T$509, MATCH("*Lat Pulldown*",'JamesM-SESSION'!$B$502:$B$509,0), MATCH("*5th*",'JamesM-SESSION'!$K$7:$T$7,0)),"")</f>
        <v>#N/A</v>
      </c>
      <c r="N337" s="44" t="e">
        <f>INDEX('JamesM-SESSION'!$L$502:$U$509, MATCH("*Lat Pulldown*",'JamesM-SESSION'!$B$502:$B$509,0), MATCH("*5th*",'JamesM-SESSION'!$K$7:$T$7,0))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'JamesM-SESSION'!A511</f>
        <v>0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 t="e">
        <f>MAX(G339:G343)</f>
        <v>#N/A</v>
      </c>
      <c r="H338" s="116" t="e">
        <f t="array" ref="H338">MAX(IF(G339:G343=G338,H339:H343))</f>
        <v>#N/A</v>
      </c>
      <c r="I338" s="116" t="e">
        <f>MAX(I339:I343)</f>
        <v>#N/A</v>
      </c>
      <c r="J338" s="116" t="e">
        <f t="array" ref="J338">MAX(IF(I339:I343=I338,J339:J343))</f>
        <v>#N/A</v>
      </c>
      <c r="K338" s="116" t="e">
        <f>MAX(K339:K343)</f>
        <v>#N/A</v>
      </c>
      <c r="L338" s="116" t="e">
        <f t="array" ref="L338">MAX(IF(K339:K343=K338,L339:L343))</f>
        <v>#N/A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IF($A$338='JamesM-SESSION'!$A$511,INDEX('JamesM-SESSION'!$K$511:$T$518, MATCH("*1k Row*",'JamesM-SESSION'!$B$511:$B$518,0), MATCH("*1st*",'JamesM-SESSION'!$K$7:$T$7,0)),"")</f>
        <v>#N/A</v>
      </c>
      <c r="P338" s="152" t="e">
        <f>IF($A$338='JamesM-SESSION'!$A$511,INDEX('JamesM-SESSION'!$K$511:$T$518, MATCH("*HIIT*",'JamesM-SESSION'!$B$511:$B$518,0), MATCH("*1st*",'JamesM-SESSION'!$K$7:$T$7,0)),"")</f>
        <v>#N/A</v>
      </c>
      <c r="Q338" s="119" t="e">
        <f>INDEX('JamesM-SESSION'!$L$511:$U$518, MATCH("*HIIT*",'JamesM-SESSION'!$B$511:$B$518,0), MATCH("*1st*",'JamesM-SESSION'!$K$7:$T$7,0))</f>
        <v>#N/A</v>
      </c>
      <c r="R338" s="119">
        <f>'JamesM-SESSION'!U511</f>
        <v>0</v>
      </c>
      <c r="S338" s="116"/>
      <c r="T338" s="116"/>
      <c r="U338" s="120">
        <f>'JamesM-SESSION'!A512</f>
        <v>0</v>
      </c>
      <c r="V338" s="120">
        <f>'JamesM-SESSION'!A513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IF($A$338='JamesM-SESSION'!$A$511,INDEX('JamesM-SESSION'!$K$511:$T$518, MATCH("*Squat*",'JamesM-SESSION'!$B$511:$B$518,0), MATCH("*1st*",'JamesM-SESSION'!$K$7:$T$7,0)),"")</f>
        <v>#N/A</v>
      </c>
      <c r="D339" s="132">
        <f>INDEX('JamesM-SESSION'!L$214:U$221, MATCH("*Squat*",'JamesM-SESSION'!$B$214:$B$221,0), MATCH("*1st*",'JamesM-SESSION'!K$7:T$7,0))</f>
        <v>15</v>
      </c>
      <c r="E339" s="131" t="e">
        <f>IF($A$338='JamesM-SESSION'!$A$511,INDEX('JamesM-SESSION'!$K$511:$T$518, MATCH("*Deadlift*",'JamesM-SESSION'!$B$511:$B$518,0), MATCH("*1st*",'JamesM-SESSION'!$K$7:$T$7,0)),"")</f>
        <v>#N/A</v>
      </c>
      <c r="F339" s="131" t="e">
        <f>INDEX('JamesM-SESSION'!$L$511:$U$518, MATCH("*Deadlift*",'JamesM-SESSION'!$B$511:$B$518,0), MATCH("*1st*",'JamesM-SESSION'!$K$7:$T$7,0))</f>
        <v>#N/A</v>
      </c>
      <c r="G339" s="131" t="e">
        <f>IF($A$338='JamesM-SESSION'!$A$511,INDEX('JamesM-SESSION'!$K$511:$T$518, MATCH("*Bench Press*",'JamesM-SESSION'!$B$511:$B$518,0), MATCH("*1st*",'JamesM-SESSION'!$K$7:$T$7,0)),"")</f>
        <v>#N/A</v>
      </c>
      <c r="H339" s="131" t="e">
        <f>INDEX('JamesM-SESSION'!$L$511:$U$518, MATCH("*Bench Press*",'JamesM-SESSION'!$B$511:$B$518,0), MATCH("*1st*",'JamesM-SESSION'!$K$7:$T$7,0))</f>
        <v>#N/A</v>
      </c>
      <c r="I339" s="132" t="e">
        <f>IF($A$338='JamesM-SESSION'!$A$511,INDEX('JamesM-SESSION'!$K$511:$T$518, MATCH("*Military*",'JamesM-SESSION'!$B$511:$B$518,0), MATCH("*1st*",'JamesM-SESSION'!$K$7:$T$7,0)),"")</f>
        <v>#N/A</v>
      </c>
      <c r="J339" s="48" t="e">
        <f>INDEX('JamesM-SESSION'!$L$511:$U$518, MATCH("*Military*",'JamesM-SESSION'!$B$511:$B$518,0), MATCH("*1st*",'JamesM-SESSION'!$K$7:$T$7,0))</f>
        <v>#N/A</v>
      </c>
      <c r="K339" s="131" t="e">
        <f>IF($A$338='JamesM-SESSION'!$A$511,INDEX('JamesM-SESSION'!$K$511:$T$518, MATCH("*Clean *",'JamesM-SESSION'!$B$511:$B$518,0), MATCH("*1st*",'JamesM-SESSION'!$K$7:$T$7,0)),"")</f>
        <v>#N/A</v>
      </c>
      <c r="L339" s="48" t="e">
        <f>INDEX('JamesM-SESSION'!$L$511:$U$518, MATCH("*Clean *",'JamesM-SESSION'!$B$511:$B$518,0), MATCH("*1st*",'JamesM-SESSION'!$K$7:$T$7,0))</f>
        <v>#N/A</v>
      </c>
      <c r="M339" s="131" t="e">
        <f>IF($A$338='JamesM-SESSION'!$A$511,INDEX('JamesM-SESSION'!$K$511:$T$518, MATCH("*Lat Pulldown*",'JamesM-SESSION'!$B$511:$B$518,0), MATCH("*1st*",'JamesM-SESSION'!$K$7:$T$7,0)),"")</f>
        <v>#N/A</v>
      </c>
      <c r="N339" s="48" t="e">
        <f>INDEX('JamesM-SESSION'!$L$511:$U$518, MATCH("*Lat Pulldown*",'JamesM-SESSION'!$B$511:$B$518,0), MATCH("*1st*",'JamesM-SESSION'!$K$7:$T$7,0))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IF($A$338='JamesM-SESSION'!$A$511,INDEX('JamesM-SESSION'!$K$511:$T$518, MATCH("*Squat*",'JamesM-SESSION'!$B$511:$B$518,0), MATCH("*2nd*",'JamesM-SESSION'!$K$7:$T$7,0)),"")</f>
        <v>#N/A</v>
      </c>
      <c r="D340" s="132">
        <f>INDEX('JamesM-SESSION'!L$214:U$221, MATCH("*Squat*",'JamesM-SESSION'!$B$214:$B$221,0), MATCH("*2nd*",'JamesM-SESSION'!K$7:T$7,0))</f>
        <v>15</v>
      </c>
      <c r="E340" s="131" t="e">
        <f>IF($A$338='JamesM-SESSION'!$A$511,INDEX('JamesM-SESSION'!$K$511:$T$518, MATCH("*Deadlift*",'JamesM-SESSION'!$B$511:$B$518,0), MATCH("*2ND*",'JamesM-SESSION'!$K$7:$T$7,0)),"")</f>
        <v>#N/A</v>
      </c>
      <c r="F340" s="131" t="e">
        <f>INDEX('JamesM-SESSION'!$L$511:$U$518, MATCH("*Deadlift*",'JamesM-SESSION'!$B$511:$B$518,0), MATCH("*2nd*",'JamesM-SESSION'!$K$7:$T$7,0))</f>
        <v>#N/A</v>
      </c>
      <c r="G340" s="131" t="e">
        <f>IF($A$338='JamesM-SESSION'!$A$511,INDEX('JamesM-SESSION'!$K$511:$T$518, MATCH("*Bench Press*",'JamesM-SESSION'!$B$511:$B$518,0), MATCH("*2ND*",'JamesM-SESSION'!$K$7:$T$7,0)),"")</f>
        <v>#N/A</v>
      </c>
      <c r="H340" s="131" t="e">
        <f>INDEX('JamesM-SESSION'!$L$511:$U$518, MATCH("*Bench Press*",'JamesM-SESSION'!$B$511:$B$518,0), MATCH("*2nd*",'JamesM-SESSION'!$K$7:$T$7,0))</f>
        <v>#N/A</v>
      </c>
      <c r="I340" s="132" t="e">
        <f>IF($A$338='JamesM-SESSION'!$A$511,INDEX('JamesM-SESSION'!$K$511:$T$518, MATCH("*Military*",'JamesM-SESSION'!$B$511:$B$518,0), MATCH("*2ND*",'JamesM-SESSION'!$K$7:$T$7,0)),"")</f>
        <v>#N/A</v>
      </c>
      <c r="J340" s="44" t="e">
        <f>INDEX('JamesM-SESSION'!$L$511:$U$518, MATCH("*Military*",'JamesM-SESSION'!$B$511:$B$518,0), MATCH("*2nd*",'JamesM-SESSION'!$K$7:$T$7,0))</f>
        <v>#N/A</v>
      </c>
      <c r="K340" s="131" t="e">
        <f>IF($A$338='JamesM-SESSION'!$A$511,INDEX('JamesM-SESSION'!$K$511:$T$518, MATCH("*Clean *",'JamesM-SESSION'!$B$511:$B$518,0), MATCH("*2ND*",'JamesM-SESSION'!$K$7:$T$7,0)),"")</f>
        <v>#N/A</v>
      </c>
      <c r="L340" s="44" t="e">
        <f>INDEX('JamesM-SESSION'!$L$511:$U$518, MATCH("*Clean *",'JamesM-SESSION'!$B$511:$B$518,0), MATCH("*2nd*",'JamesM-SESSION'!$K$7:$T$7,0))</f>
        <v>#N/A</v>
      </c>
      <c r="M340" s="131" t="e">
        <f>IF($A$338='JamesM-SESSION'!$A$511,INDEX('JamesM-SESSION'!$K$511:$T$518, MATCH("*Lat Pulldown*",'JamesM-SESSION'!$B$511:$B$518,0), MATCH("*2ND*",'JamesM-SESSION'!$K$7:$T$7,0)),"")</f>
        <v>#N/A</v>
      </c>
      <c r="N340" s="44" t="e">
        <f>INDEX('JamesM-SESSION'!$L$511:$U$518, MATCH("*Lat Pulldown*",'JamesM-SESSION'!$B$511:$B$518,0), MATCH("*2nd*",'JamesM-SESSION'!$K$7:$T$7,0))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IF($A$338='JamesM-SESSION'!$A$511,INDEX('JamesM-SESSION'!$K$511:$T$518, MATCH("*Squat*",'JamesM-SESSION'!$B$511:$B$518,0), MATCH("*3rd*",'JamesM-SESSION'!$K$7:$T$7,0)),"")</f>
        <v>#N/A</v>
      </c>
      <c r="D341" s="132">
        <f>INDEX('JamesM-SESSION'!L$214:U$221, MATCH("*Squat*",'JamesM-SESSION'!$B$214:$B$221,0), MATCH("*3rd*",'JamesM-SESSION'!K$7:T$7,0))</f>
        <v>15</v>
      </c>
      <c r="E341" s="131" t="e">
        <f>IF($A$338='JamesM-SESSION'!$A$511,INDEX('JamesM-SESSION'!$K$511:$T$518, MATCH("*Deadlift*",'JamesM-SESSION'!$B$511:$B$518,0), MATCH("*3rd*",'JamesM-SESSION'!$K$7:$T$7,0)),"")</f>
        <v>#N/A</v>
      </c>
      <c r="F341" s="131" t="e">
        <f>INDEX('JamesM-SESSION'!$L$511:$U$518, MATCH("*Deadlift*",'JamesM-SESSION'!$B$511:$B$518,0), MATCH("*3rd*",'JamesM-SESSION'!$K$7:$T$7,0))</f>
        <v>#N/A</v>
      </c>
      <c r="G341" s="131" t="e">
        <f>IF($A$338='JamesM-SESSION'!$A$511,INDEX('JamesM-SESSION'!$K$511:$T$518, MATCH("*Bench Press*",'JamesM-SESSION'!$B$511:$B$518,0), MATCH("*3rd*",'JamesM-SESSION'!$K$7:$T$7,0)),"")</f>
        <v>#N/A</v>
      </c>
      <c r="H341" s="131" t="e">
        <f>INDEX('JamesM-SESSION'!$L$511:$U$518, MATCH("*Bench Press*",'JamesM-SESSION'!$B$511:$B$518,0), MATCH("*3rd*",'JamesM-SESSION'!$K$7:$T$7,0))</f>
        <v>#N/A</v>
      </c>
      <c r="I341" s="132" t="e">
        <f>IF($A$338='JamesM-SESSION'!$A$511,INDEX('JamesM-SESSION'!$K$511:$T$518, MATCH("*Military*",'JamesM-SESSION'!$B$511:$B$518,0), MATCH("*3rd*",'JamesM-SESSION'!$K$7:$T$7,0)),"")</f>
        <v>#N/A</v>
      </c>
      <c r="J341" s="44" t="e">
        <f>INDEX('JamesM-SESSION'!$L$511:$U$518, MATCH("*Military*",'JamesM-SESSION'!$B$511:$B$518,0), MATCH("*3rd*",'JamesM-SESSION'!$K$7:$T$7,0))</f>
        <v>#N/A</v>
      </c>
      <c r="K341" s="131" t="e">
        <f>IF($A$338='JamesM-SESSION'!$A$511,INDEX('JamesM-SESSION'!$K$511:$T$518, MATCH("*Clean *",'JamesM-SESSION'!$B$511:$B$518,0), MATCH("*3rd*",'JamesM-SESSION'!$K$7:$T$7,0)),"")</f>
        <v>#N/A</v>
      </c>
      <c r="L341" s="44" t="e">
        <f>INDEX('JamesM-SESSION'!$L$511:$U$518, MATCH("*Clean *",'JamesM-SESSION'!$B$511:$B$518,0), MATCH("*3rd*",'JamesM-SESSION'!$K$7:$T$7,0))</f>
        <v>#N/A</v>
      </c>
      <c r="M341" s="131" t="e">
        <f>IF($A$338='JamesM-SESSION'!$A$511,INDEX('JamesM-SESSION'!$K$511:$T$518, MATCH("*Lat Pulldown*",'JamesM-SESSION'!$B$511:$B$518,0), MATCH("*3rd*",'JamesM-SESSION'!$K$7:$T$7,0)),"")</f>
        <v>#N/A</v>
      </c>
      <c r="N341" s="44" t="e">
        <f>INDEX('JamesM-SESSION'!$L$511:$U$518, MATCH("*Lat Pulldown*",'JamesM-SESSION'!$B$511:$B$518,0), MATCH("*3rd*",'JamesM-SESSION'!$K$7:$T$7,0))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IF($A$338='JamesM-SESSION'!$A$511,INDEX('JamesM-SESSION'!$K$511:$T$518, MATCH("*Squat*",'JamesM-SESSION'!$B$511:$B$518,0), MATCH("*4th*",'JamesM-SESSION'!$K$7:$T$7,0)),"")</f>
        <v>#N/A</v>
      </c>
      <c r="D342" s="132">
        <f>INDEX('JamesM-SESSION'!L$214:U$221, MATCH("*Squat*",'JamesM-SESSION'!$B$214:$B$221,0), MATCH("*4th*",'JamesM-SESSION'!K$7:T$7,0))</f>
        <v>15</v>
      </c>
      <c r="E342" s="131" t="e">
        <f>IF($A$338='JamesM-SESSION'!$A$511,INDEX('JamesM-SESSION'!$K$511:$T$518, MATCH("*Deadlift*",'JamesM-SESSION'!$B$511:$B$518,0), MATCH("*4th*",'JamesM-SESSION'!$K$7:$T$7,0)),"")</f>
        <v>#N/A</v>
      </c>
      <c r="F342" s="131" t="e">
        <f>INDEX('JamesM-SESSION'!$L$511:$U$518, MATCH("*Deadlift*",'JamesM-SESSION'!$B$511:$B$518,0), MATCH("*4th*",'JamesM-SESSION'!$K$7:$T$7,0))</f>
        <v>#N/A</v>
      </c>
      <c r="G342" s="131" t="e">
        <f>IF($A$338='JamesM-SESSION'!$A$511,INDEX('JamesM-SESSION'!$K$511:$T$518, MATCH("*Bench Press*",'JamesM-SESSION'!$B$511:$B$518,0), MATCH("*4th*",'JamesM-SESSION'!$K$7:$T$7,0)),"")</f>
        <v>#N/A</v>
      </c>
      <c r="H342" s="131" t="e">
        <f>INDEX('JamesM-SESSION'!$L$511:$U$518, MATCH("*Bench Press*",'JamesM-SESSION'!$B$511:$B$518,0), MATCH("*4th*",'JamesM-SESSION'!$K$7:$T$7,0))</f>
        <v>#N/A</v>
      </c>
      <c r="I342" s="132" t="e">
        <f>IF($A$338='JamesM-SESSION'!$A$511,INDEX('JamesM-SESSION'!$K$511:$T$518, MATCH("*Military*",'JamesM-SESSION'!$B$511:$B$518,0), MATCH("*4th*",'JamesM-SESSION'!$K$7:$T$7,0)),"")</f>
        <v>#N/A</v>
      </c>
      <c r="J342" s="44" t="e">
        <f>INDEX('JamesM-SESSION'!$L$511:$U$518, MATCH("*Military*",'JamesM-SESSION'!$B$511:$B$518,0), MATCH("*4th*",'JamesM-SESSION'!$K$7:$T$7,0))</f>
        <v>#N/A</v>
      </c>
      <c r="K342" s="131" t="e">
        <f>IF($A$338='JamesM-SESSION'!$A$511,INDEX('JamesM-SESSION'!$K$511:$T$518, MATCH("*Clean *",'JamesM-SESSION'!$B$511:$B$518,0), MATCH("*4th*",'JamesM-SESSION'!$K$7:$T$7,0)),"")</f>
        <v>#N/A</v>
      </c>
      <c r="L342" s="44" t="e">
        <f>INDEX('JamesM-SESSION'!$L$511:$U$518, MATCH("*Clean *",'JamesM-SESSION'!$B$511:$B$518,0), MATCH("*4th*",'JamesM-SESSION'!$K$7:$T$7,0))</f>
        <v>#N/A</v>
      </c>
      <c r="M342" s="131" t="e">
        <f>IF($A$338='JamesM-SESSION'!$A$511,INDEX('JamesM-SESSION'!$K$511:$T$518, MATCH("*Lat Pulldown*",'JamesM-SESSION'!$B$511:$B$518,0), MATCH("*4th*",'JamesM-SESSION'!$K$7:$T$7,0)),"")</f>
        <v>#N/A</v>
      </c>
      <c r="N342" s="44" t="e">
        <f>INDEX('JamesM-SESSION'!$L$511:$U$518, MATCH("*Lat Pulldown*",'JamesM-SESSION'!$B$511:$B$518,0), MATCH("*4th*",'JamesM-SESSION'!$K$7:$T$7,0))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IF($A$338='JamesM-SESSION'!$A$511,INDEX('JamesM-SESSION'!$K$511:$T$518, MATCH("*Squat*",'JamesM-SESSION'!$B$511:$B$518,0), MATCH("*5th*",'JamesM-SESSION'!$K$7:$T$7,0)),"")</f>
        <v>#N/A</v>
      </c>
      <c r="D343" s="132">
        <f>INDEX('JamesM-SESSION'!L$214:U$221, MATCH("*Squat*",'JamesM-SESSION'!$B$214:$B$221,0), MATCH("*5th*",'JamesM-SESSION'!K$7:T$7,0))</f>
        <v>0</v>
      </c>
      <c r="E343" s="131" t="e">
        <f>IF($A$338='JamesM-SESSION'!$A$511,INDEX('JamesM-SESSION'!$K$511:$T$518, MATCH("*Deadlift*",'JamesM-SESSION'!$B$511:$B$518,0), MATCH("*5th*",'JamesM-SESSION'!$K$7:$T$7,0)),"")</f>
        <v>#N/A</v>
      </c>
      <c r="F343" s="131" t="e">
        <f>INDEX('JamesM-SESSION'!$L$511:$U$518, MATCH("*Deadlift*",'JamesM-SESSION'!$B$511:$B$518,0), MATCH("*5th*",'JamesM-SESSION'!$K$7:$T$7,0))</f>
        <v>#N/A</v>
      </c>
      <c r="G343" s="131" t="e">
        <f>IF($A$338='JamesM-SESSION'!$A$511,INDEX('JamesM-SESSION'!$K$511:$T$518, MATCH("*Bench Press*",'JamesM-SESSION'!$B$511:$B$518,0), MATCH("*5th*",'JamesM-SESSION'!$K$7:$T$7,0)),"")</f>
        <v>#N/A</v>
      </c>
      <c r="H343" s="131" t="e">
        <f>INDEX('JamesM-SESSION'!$L$511:$U$518, MATCH("*Bench Press*",'JamesM-SESSION'!$B$511:$B$518,0), MATCH("*5th*",'JamesM-SESSION'!$K$7:$T$7,0))</f>
        <v>#N/A</v>
      </c>
      <c r="I343" s="132" t="e">
        <f>IF($A$338='JamesM-SESSION'!$A$511,INDEX('JamesM-SESSION'!$K$511:$T$518, MATCH("*Military*",'JamesM-SESSION'!$B$511:$B$518,0), MATCH("*5th*",'JamesM-SESSION'!$K$7:$T$7,0)),"")</f>
        <v>#N/A</v>
      </c>
      <c r="J343" s="44" t="e">
        <f>INDEX('JamesM-SESSION'!$L$511:$U$518, MATCH("*Military*",'JamesM-SESSION'!$B$511:$B$518,0), MATCH("*5th*",'JamesM-SESSION'!$K$7:$T$7,0))</f>
        <v>#N/A</v>
      </c>
      <c r="K343" s="131" t="e">
        <f>IF($A$338='JamesM-SESSION'!$A$511,INDEX('JamesM-SESSION'!$K$511:$T$518, MATCH("*Clean *",'JamesM-SESSION'!$B$511:$B$518,0), MATCH("*5th*",'JamesM-SESSION'!$K$7:$T$7,0)),"")</f>
        <v>#N/A</v>
      </c>
      <c r="L343" s="44" t="e">
        <f>INDEX('JamesM-SESSION'!$L$511:$U$518, MATCH("*Clean *",'JamesM-SESSION'!$B$511:$B$518,0), MATCH("*5th*",'JamesM-SESSION'!$K$7:$T$7,0))</f>
        <v>#N/A</v>
      </c>
      <c r="M343" s="131" t="e">
        <f>IF($A$338='JamesM-SESSION'!$A$511,INDEX('JamesM-SESSION'!$K$511:$T$518, MATCH("*Lat Pulldown*",'JamesM-SESSION'!$B$511:$B$518,0), MATCH("*5th*",'JamesM-SESSION'!$K$7:$T$7,0)),"")</f>
        <v>#N/A</v>
      </c>
      <c r="N343" s="44" t="e">
        <f>INDEX('JamesM-SESSION'!$L$511:$U$518, MATCH("*Lat Pulldown*",'JamesM-SESSION'!$B$511:$B$518,0), MATCH("*5th*",'JamesM-SESSION'!$K$7:$T$7,0))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'JamesM-SESSION'!A520</f>
        <v>0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 t="e">
        <f>MAX(E345:E349)</f>
        <v>#N/A</v>
      </c>
      <c r="F344" s="116" t="e">
        <f t="array" ref="F344">MAX(IF(E345:E349=E344,F345:F349))</f>
        <v>#N/A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IF($A$344='JamesM-SESSION'!$A$520,INDEX('JamesM-SESSION'!$K$520:$T$527, MATCH("*1k Row*",'JamesM-SESSION'!$B$520:$B$527,0), MATCH("*1st*",'JamesM-SESSION'!$K$7:$T$7,0)),"")</f>
        <v>#N/A</v>
      </c>
      <c r="P344" s="152" t="e">
        <f>IF($A$344='JamesM-SESSION'!$A$520,INDEX('JamesM-SESSION'!$K$520:$T$527, MATCH("*HIIT*",'JamesM-SESSION'!$B$520:$B$527,0), MATCH("*1st*",'JamesM-SESSION'!$K$7:$T$7,0)),"")</f>
        <v>#N/A</v>
      </c>
      <c r="Q344" s="119" t="e">
        <f>INDEX('JamesM-SESSION'!$L$520:$U$527, MATCH("*HIIT*",'JamesM-SESSION'!$B$520:$B$527,0), MATCH("*1st*",'JamesM-SESSION'!$K$7:$T$7,0))</f>
        <v>#N/A</v>
      </c>
      <c r="R344" s="119">
        <f>'JamesM-SESSION'!U520</f>
        <v>0</v>
      </c>
      <c r="S344" s="116"/>
      <c r="T344" s="116"/>
      <c r="U344" s="120">
        <f>'JamesM-SESSION'!A521</f>
        <v>0</v>
      </c>
      <c r="V344" s="120">
        <f>'JamesM-SESSION'!A522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IF($A$344='JamesM-SESSION'!$A$520,INDEX('JamesM-SESSION'!$K$520:$T$527, MATCH("*Squat*",'JamesM-SESSION'!$B$520:$B$527,0), MATCH("*1st*",'JamesM-SESSION'!$K$7:$T$7,0)),"")</f>
        <v>#N/A</v>
      </c>
      <c r="D345" s="132" t="e">
        <f>INDEX('JamesM-SESSION'!L$520:U$527, MATCH("*Squat*",'JamesM-SESSION'!$B$520:$B$527,0), MATCH("*1st*",'JamesM-SESSION'!K$7:T$7,0))</f>
        <v>#N/A</v>
      </c>
      <c r="E345" s="131" t="e">
        <f>IF($A$344='JamesM-SESSION'!$A$520,INDEX('JamesM-SESSION'!$K$520:$T$527, MATCH("*Deadlift*",'JamesM-SESSION'!$B$520:$B$527,0), MATCH("*1st*",'JamesM-SESSION'!$K$7:$T$7,0)),"")</f>
        <v>#N/A</v>
      </c>
      <c r="F345" s="131" t="e">
        <f>INDEX('JamesM-SESSION'!$L$520:$U$527, MATCH("*Deadlift*",'JamesM-SESSION'!$B$520:$B$527,0), MATCH("*1st*",'JamesM-SESSION'!$K$7:$T$7,0))</f>
        <v>#N/A</v>
      </c>
      <c r="G345" s="131" t="e">
        <f>IF($A$344='JamesM-SESSION'!$A$520,INDEX('JamesM-SESSION'!$K$520:$T$527, MATCH("*Bench Press*",'JamesM-SESSION'!$B$520:$B$527,0), MATCH("*1st*",'JamesM-SESSION'!$K$7:$T$7,0)),"")</f>
        <v>#N/A</v>
      </c>
      <c r="H345" s="131" t="e">
        <f>INDEX('JamesM-SESSION'!$L$520:$U$527, MATCH("*Bench Press*",'JamesM-SESSION'!$B$520:$B$527,0), MATCH("*1st*",'JamesM-SESSION'!$K$7:$T$7,0))</f>
        <v>#N/A</v>
      </c>
      <c r="I345" s="132" t="e">
        <f>IF($A$344='JamesM-SESSION'!$A$520,INDEX('JamesM-SESSION'!$K$520:$T$527, MATCH("*Military*",'JamesM-SESSION'!$B$520:$B$527,0), MATCH("*1st*",'JamesM-SESSION'!$K$7:$T$7,0)),"")</f>
        <v>#N/A</v>
      </c>
      <c r="J345" s="48" t="e">
        <f>INDEX('JamesM-SESSION'!$L$520:$U$527, MATCH("*Military*",'JamesM-SESSION'!$B$520:$B$527,0), MATCH("*1st*",'JamesM-SESSION'!$K$7:$T$7,0))</f>
        <v>#N/A</v>
      </c>
      <c r="K345" s="131" t="e">
        <f>IF($A$344='JamesM-SESSION'!$A$520,INDEX('JamesM-SESSION'!$K$520:$T$527, MATCH("*Clean *",'JamesM-SESSION'!$B$520:$B$527,0), MATCH("*1st*",'JamesM-SESSION'!$K$7:$T$7,0)),"")</f>
        <v>#N/A</v>
      </c>
      <c r="L345" s="48" t="e">
        <f>INDEX('JamesM-SESSION'!$L$520:$U$527, MATCH("*Clean *",'JamesM-SESSION'!$B$520:$B$527,0), MATCH("*1st*",'JamesM-SESSION'!$K$7:$T$7,0))</f>
        <v>#N/A</v>
      </c>
      <c r="M345" s="131" t="e">
        <f>IF($A$344='JamesM-SESSION'!$A$520,INDEX('JamesM-SESSION'!$K$520:$T$527, MATCH("*Lat Pulldown*",'JamesM-SESSION'!$B$520:$B$527,0), MATCH("*1st*",'JamesM-SESSION'!$K$7:$T$7,0)),"")</f>
        <v>#N/A</v>
      </c>
      <c r="N345" s="48" t="e">
        <f>INDEX('JamesM-SESSION'!$L$520:$U$527, MATCH("*Lat Pulldown*",'JamesM-SESSION'!$B$520:$B$527,0), MATCH("*1st*",'JamesM-SESSION'!$K$7:$T$7,0))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IF($A$344='JamesM-SESSION'!$A$520,INDEX('JamesM-SESSION'!$K$520:$T$527, MATCH("*Squat*",'JamesM-SESSION'!$B$520:$B$527,0), MATCH("*2nd*",'JamesM-SESSION'!$K$7:$T$7,0)),"")</f>
        <v>#N/A</v>
      </c>
      <c r="D346" s="132" t="e">
        <f>INDEX('JamesM-SESSION'!L$520:U$527, MATCH("*Squat*",'JamesM-SESSION'!$B$520:$B$527,0), MATCH("*2nd*",'JamesM-SESSION'!K$7:T$7,0))</f>
        <v>#N/A</v>
      </c>
      <c r="E346" s="131" t="e">
        <f>IF($A$344='JamesM-SESSION'!$A$520,INDEX('JamesM-SESSION'!$K$520:$T$527, MATCH("*Deadlift*",'JamesM-SESSION'!$B$520:$B$527,0), MATCH("*2ND*",'JamesM-SESSION'!$K$7:$T$7,0)),"")</f>
        <v>#N/A</v>
      </c>
      <c r="F346" s="131" t="e">
        <f>INDEX('JamesM-SESSION'!$L$520:$U$527, MATCH("*Deadlift*",'JamesM-SESSION'!$B$520:$B$527,0), MATCH("*2nd*",'JamesM-SESSION'!$K$7:$T$7,0))</f>
        <v>#N/A</v>
      </c>
      <c r="G346" s="131" t="e">
        <f>IF($A$344='JamesM-SESSION'!$A$520,INDEX('JamesM-SESSION'!$K$520:$T$527, MATCH("*Bench Press*",'JamesM-SESSION'!$B$520:$B$527,0), MATCH("*2ND*",'JamesM-SESSION'!$K$7:$T$7,0)),"")</f>
        <v>#N/A</v>
      </c>
      <c r="H346" s="131" t="e">
        <f>INDEX('JamesM-SESSION'!$L$520:$U$527, MATCH("*Bench Press*",'JamesM-SESSION'!$B$520:$B$527,0), MATCH("*2nd*",'JamesM-SESSION'!$K$7:$T$7,0))</f>
        <v>#N/A</v>
      </c>
      <c r="I346" s="132" t="e">
        <f>IF($A$344='JamesM-SESSION'!$A$520,INDEX('JamesM-SESSION'!$K$520:$T$527, MATCH("*Military*",'JamesM-SESSION'!$B$520:$B$527,0), MATCH("*2ND*",'JamesM-SESSION'!$K$7:$T$7,0)),"")</f>
        <v>#N/A</v>
      </c>
      <c r="J346" s="44" t="e">
        <f>INDEX('JamesM-SESSION'!$L$520:$U$527, MATCH("*Military*",'JamesM-SESSION'!$B$520:$B$527,0), MATCH("*2nd*",'JamesM-SESSION'!$K$7:$T$7,0))</f>
        <v>#N/A</v>
      </c>
      <c r="K346" s="131" t="e">
        <f>IF($A$344='JamesM-SESSION'!$A$520,INDEX('JamesM-SESSION'!$K$520:$T$527, MATCH("*Clean *",'JamesM-SESSION'!$B$520:$B$527,0), MATCH("*2ND*",'JamesM-SESSION'!$K$7:$T$7,0)),"")</f>
        <v>#N/A</v>
      </c>
      <c r="L346" s="44" t="e">
        <f>INDEX('JamesM-SESSION'!$L$520:$U$527, MATCH("*Clean *",'JamesM-SESSION'!$B$520:$B$527,0), MATCH("*2nd*",'JamesM-SESSION'!$K$7:$T$7,0))</f>
        <v>#N/A</v>
      </c>
      <c r="M346" s="131" t="e">
        <f>IF($A$344='JamesM-SESSION'!$A$520,INDEX('JamesM-SESSION'!$K$520:$T$527, MATCH("*Lat Pulldown*",'JamesM-SESSION'!$B$520:$B$527,0), MATCH("*2ND*",'JamesM-SESSION'!$K$7:$T$7,0)),"")</f>
        <v>#N/A</v>
      </c>
      <c r="N346" s="44" t="e">
        <f>INDEX('JamesM-SESSION'!$L$520:$U$527, MATCH("*Lat Pulldown*",'JamesM-SESSION'!$B$520:$B$527,0), MATCH("*2nd*",'JamesM-SESSION'!$K$7:$T$7,0))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IF($A$344='JamesM-SESSION'!$A$520,INDEX('JamesM-SESSION'!$K$520:$T$527, MATCH("*Squat*",'JamesM-SESSION'!$B$520:$B$527,0), MATCH("*3rd*",'JamesM-SESSION'!$K$7:$T$7,0)),"")</f>
        <v>#N/A</v>
      </c>
      <c r="D347" s="132" t="e">
        <f>INDEX('JamesM-SESSION'!L$520:U$527, MATCH("*Squat*",'JamesM-SESSION'!$B$520:$B$527,0), MATCH("*3rd*",'JamesM-SESSION'!K$7:T$7,0))</f>
        <v>#N/A</v>
      </c>
      <c r="E347" s="131" t="e">
        <f>IF($A$344='JamesM-SESSION'!$A$520,INDEX('JamesM-SESSION'!$K$520:$T$527, MATCH("*Deadlift*",'JamesM-SESSION'!$B$520:$B$527,0), MATCH("*3rd*",'JamesM-SESSION'!$K$7:$T$7,0)),"")</f>
        <v>#N/A</v>
      </c>
      <c r="F347" s="131" t="e">
        <f>INDEX('JamesM-SESSION'!$L$520:$U$527, MATCH("*Deadlift*",'JamesM-SESSION'!$B$520:$B$527,0), MATCH("*3rd*",'JamesM-SESSION'!$K$7:$T$7,0))</f>
        <v>#N/A</v>
      </c>
      <c r="G347" s="131" t="e">
        <f>IF($A$344='JamesM-SESSION'!$A$520,INDEX('JamesM-SESSION'!$K$520:$T$527, MATCH("*Bench Press*",'JamesM-SESSION'!$B$520:$B$527,0), MATCH("*3rd*",'JamesM-SESSION'!$K$7:$T$7,0)),"")</f>
        <v>#N/A</v>
      </c>
      <c r="H347" s="131" t="e">
        <f>INDEX('JamesM-SESSION'!$L$520:$U$527, MATCH("*Bench Press*",'JamesM-SESSION'!$B$520:$B$527,0), MATCH("*3rd*",'JamesM-SESSION'!$K$7:$T$7,0))</f>
        <v>#N/A</v>
      </c>
      <c r="I347" s="132" t="e">
        <f>IF($A$344='JamesM-SESSION'!$A$520,INDEX('JamesM-SESSION'!$K$520:$T$527, MATCH("*Military*",'JamesM-SESSION'!$B$520:$B$527,0), MATCH("*3rd*",'JamesM-SESSION'!$K$7:$T$7,0)),"")</f>
        <v>#N/A</v>
      </c>
      <c r="J347" s="44" t="e">
        <f>INDEX('JamesM-SESSION'!$L$520:$U$527, MATCH("*Military*",'JamesM-SESSION'!$B$520:$B$527,0), MATCH("*3rd*",'JamesM-SESSION'!$K$7:$T$7,0))</f>
        <v>#N/A</v>
      </c>
      <c r="K347" s="131" t="e">
        <f>IF($A$344='JamesM-SESSION'!$A$520,INDEX('JamesM-SESSION'!$K$520:$T$527, MATCH("*Clean *",'JamesM-SESSION'!$B$520:$B$527,0), MATCH("*3rd*",'JamesM-SESSION'!$K$7:$T$7,0)),"")</f>
        <v>#N/A</v>
      </c>
      <c r="L347" s="44" t="e">
        <f>INDEX('JamesM-SESSION'!$L$520:$U$527, MATCH("*Clean *",'JamesM-SESSION'!$B$520:$B$527,0), MATCH("*3rd*",'JamesM-SESSION'!$K$7:$T$7,0))</f>
        <v>#N/A</v>
      </c>
      <c r="M347" s="131" t="e">
        <f>IF($A$344='JamesM-SESSION'!$A$520,INDEX('JamesM-SESSION'!$K$520:$T$527, MATCH("*Lat Pulldown*",'JamesM-SESSION'!$B$520:$B$527,0), MATCH("*3rd*",'JamesM-SESSION'!$K$7:$T$7,0)),"")</f>
        <v>#N/A</v>
      </c>
      <c r="N347" s="44" t="e">
        <f>INDEX('JamesM-SESSION'!$L$520:$U$527, MATCH("*Lat Pulldown*",'JamesM-SESSION'!$B$520:$B$527,0), MATCH("*3rd*",'JamesM-SESSION'!$K$7:$T$7,0))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IF($A$344='JamesM-SESSION'!$A$520,INDEX('JamesM-SESSION'!$K$520:$T$527, MATCH("*Squat*",'JamesM-SESSION'!$B$520:$B$527,0), MATCH("*4th*",'JamesM-SESSION'!$K$7:$T$7,0)),"")</f>
        <v>#N/A</v>
      </c>
      <c r="D348" s="132" t="e">
        <f>INDEX('JamesM-SESSION'!L$520:U$527, MATCH("*Squat*",'JamesM-SESSION'!$B$520:$B$527,0), MATCH("*4th*",'JamesM-SESSION'!K$7:T$7,0))</f>
        <v>#N/A</v>
      </c>
      <c r="E348" s="131" t="e">
        <f>IF($A$344='JamesM-SESSION'!$A$520,INDEX('JamesM-SESSION'!$K$520:$T$527, MATCH("*Deadlift*",'JamesM-SESSION'!$B$520:$B$527,0), MATCH("*4th*",'JamesM-SESSION'!$K$7:$T$7,0)),"")</f>
        <v>#N/A</v>
      </c>
      <c r="F348" s="131" t="e">
        <f>INDEX('JamesM-SESSION'!$L$520:$U$527, MATCH("*Deadlift*",'JamesM-SESSION'!$B$520:$B$527,0), MATCH("*4th*",'JamesM-SESSION'!$K$7:$T$7,0))</f>
        <v>#N/A</v>
      </c>
      <c r="G348" s="131" t="e">
        <f>IF($A$344='JamesM-SESSION'!$A$520,INDEX('JamesM-SESSION'!$K$520:$T$527, MATCH("*Bench Press*",'JamesM-SESSION'!$B$520:$B$527,0), MATCH("*4th*",'JamesM-SESSION'!$K$7:$T$7,0)),"")</f>
        <v>#N/A</v>
      </c>
      <c r="H348" s="131" t="e">
        <f>INDEX('JamesM-SESSION'!$L$520:$U$527, MATCH("*Bench Press*",'JamesM-SESSION'!$B$520:$B$527,0), MATCH("*4th*",'JamesM-SESSION'!$K$7:$T$7,0))</f>
        <v>#N/A</v>
      </c>
      <c r="I348" s="132" t="e">
        <f>IF($A$344='JamesM-SESSION'!$A$520,INDEX('JamesM-SESSION'!$K$520:$T$527, MATCH("*Military*",'JamesM-SESSION'!$B$520:$B$527,0), MATCH("*4th*",'JamesM-SESSION'!$K$7:$T$7,0)),"")</f>
        <v>#N/A</v>
      </c>
      <c r="J348" s="44" t="e">
        <f>INDEX('JamesM-SESSION'!$L$520:$U$527, MATCH("*Military*",'JamesM-SESSION'!$B$520:$B$527,0), MATCH("*4th*",'JamesM-SESSION'!$K$7:$T$7,0))</f>
        <v>#N/A</v>
      </c>
      <c r="K348" s="131" t="e">
        <f>IF($A$344='JamesM-SESSION'!$A$520,INDEX('JamesM-SESSION'!$K$520:$T$527, MATCH("*Clean *",'JamesM-SESSION'!$B$520:$B$527,0), MATCH("*4th*",'JamesM-SESSION'!$K$7:$T$7,0)),"")</f>
        <v>#N/A</v>
      </c>
      <c r="L348" s="44" t="e">
        <f>INDEX('JamesM-SESSION'!$L$520:$U$527, MATCH("*Clean *",'JamesM-SESSION'!$B$520:$B$527,0), MATCH("*4th*",'JamesM-SESSION'!$K$7:$T$7,0))</f>
        <v>#N/A</v>
      </c>
      <c r="M348" s="131" t="e">
        <f>IF($A$344='JamesM-SESSION'!$A$520,INDEX('JamesM-SESSION'!$K$520:$T$527, MATCH("*Lat Pulldown*",'JamesM-SESSION'!$B$520:$B$527,0), MATCH("*4th*",'JamesM-SESSION'!$K$7:$T$7,0)),"")</f>
        <v>#N/A</v>
      </c>
      <c r="N348" s="44" t="e">
        <f>INDEX('JamesM-SESSION'!$L$520:$U$527, MATCH("*Lat Pulldown*",'JamesM-SESSION'!$B$520:$B$527,0), MATCH("*4th*",'JamesM-SESSION'!$K$7:$T$7,0))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IF($A$344='JamesM-SESSION'!$A$520,INDEX('JamesM-SESSION'!$K$520:$T$527, MATCH("*Squat*",'JamesM-SESSION'!$B$520:$B$527,0), MATCH("*5th*",'JamesM-SESSION'!$K$7:$T$7,0)),"")</f>
        <v>#N/A</v>
      </c>
      <c r="D349" s="132" t="e">
        <f>INDEX('JamesM-SESSION'!L$520:U$527, MATCH("*Squat*",'JamesM-SESSION'!$B$520:$B$527,0), MATCH("*5th*",'JamesM-SESSION'!K$7:T$7,0))</f>
        <v>#N/A</v>
      </c>
      <c r="E349" s="131" t="e">
        <f>IF($A$344='JamesM-SESSION'!$A$520,INDEX('JamesM-SESSION'!$K$520:$T$527, MATCH("*Deadlift*",'JamesM-SESSION'!$B$520:$B$527,0), MATCH("*5th*",'JamesM-SESSION'!$K$7:$T$7,0)),"")</f>
        <v>#N/A</v>
      </c>
      <c r="F349" s="131" t="e">
        <f>INDEX('JamesM-SESSION'!$L$520:$U$527, MATCH("*Deadlift*",'JamesM-SESSION'!$B$520:$B$527,0), MATCH("*5th*",'JamesM-SESSION'!$K$7:$T$7,0))</f>
        <v>#N/A</v>
      </c>
      <c r="G349" s="131" t="e">
        <f>IF($A$344='JamesM-SESSION'!$A$520,INDEX('JamesM-SESSION'!$K$520:$T$527, MATCH("*Bench Press*",'JamesM-SESSION'!$B$520:$B$527,0), MATCH("*5th*",'JamesM-SESSION'!$K$7:$T$7,0)),"")</f>
        <v>#N/A</v>
      </c>
      <c r="H349" s="131" t="e">
        <f>INDEX('JamesM-SESSION'!$L$520:$U$527, MATCH("*Bench Press*",'JamesM-SESSION'!$B$520:$B$527,0), MATCH("*5th*",'JamesM-SESSION'!$K$7:$T$7,0))</f>
        <v>#N/A</v>
      </c>
      <c r="I349" s="132" t="e">
        <f>IF($A$344='JamesM-SESSION'!$A$520,INDEX('JamesM-SESSION'!$K$520:$T$527, MATCH("*Military*",'JamesM-SESSION'!$B$520:$B$527,0), MATCH("*5th*",'JamesM-SESSION'!$K$7:$T$7,0)),"")</f>
        <v>#N/A</v>
      </c>
      <c r="J349" s="44" t="e">
        <f>INDEX('JamesM-SESSION'!$L$520:$U$527, MATCH("*Military*",'JamesM-SESSION'!$B$520:$B$527,0), MATCH("*5th*",'JamesM-SESSION'!$K$7:$T$7,0))</f>
        <v>#N/A</v>
      </c>
      <c r="K349" s="131" t="e">
        <f>IF($A$344='JamesM-SESSION'!$A$520,INDEX('JamesM-SESSION'!$K$520:$T$527, MATCH("*Clean *",'JamesM-SESSION'!$B$520:$B$527,0), MATCH("*5th*",'JamesM-SESSION'!$K$7:$T$7,0)),"")</f>
        <v>#N/A</v>
      </c>
      <c r="L349" s="44" t="e">
        <f>INDEX('JamesM-SESSION'!$L$520:$U$527, MATCH("*Clean *",'JamesM-SESSION'!$B$520:$B$527,0), MATCH("*5th*",'JamesM-SESSION'!$K$7:$T$7,0))</f>
        <v>#N/A</v>
      </c>
      <c r="M349" s="131" t="e">
        <f>IF($A$344='JamesM-SESSION'!$A$520,INDEX('JamesM-SESSION'!$K$520:$T$527, MATCH("*Lat Pulldown*",'JamesM-SESSION'!$B$520:$B$527,0), MATCH("*5th*",'JamesM-SESSION'!$K$7:$T$7,0)),"")</f>
        <v>#N/A</v>
      </c>
      <c r="N349" s="44" t="e">
        <f>INDEX('JamesM-SESSION'!$L$520:$U$527, MATCH("*Lat Pulldown*",'JamesM-SESSION'!$B$520:$B$527,0), MATCH("*5th*",'JamesM-SESSION'!$K$7:$T$7,0))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'JamesM-SESSION'!A529</f>
        <v>0</v>
      </c>
      <c r="B350" s="116" t="s">
        <v>84</v>
      </c>
      <c r="C350" s="117" t="e">
        <f>MAX(C351:C355)</f>
        <v>#N/A</v>
      </c>
      <c r="D350" s="116" t="e">
        <f t="array" ref="D350">MAX(IF(C351:C355=C548,D351:D355))</f>
        <v>#N/A</v>
      </c>
      <c r="E350" s="116" t="e">
        <f>MAX(E351:E355)</f>
        <v>#N/A</v>
      </c>
      <c r="F350" s="116" t="e">
        <f t="array" ref="F350">MAX(IF(E351:E355=E548,F351:F355))</f>
        <v>#N/A</v>
      </c>
      <c r="G350" s="116" t="e">
        <f>MAX(G351:G355)</f>
        <v>#N/A</v>
      </c>
      <c r="H350" s="116" t="e">
        <f t="array" ref="H350">MAX(IF(G351:G355=G548,H351:H355))</f>
        <v>#N/A</v>
      </c>
      <c r="I350" s="116" t="e">
        <f>MAX(I351:I355)</f>
        <v>#N/A</v>
      </c>
      <c r="J350" s="116" t="e">
        <f t="array" ref="J350">MAX(IF(I351:I355=I548,J351:J355))</f>
        <v>#N/A</v>
      </c>
      <c r="K350" s="116" t="e">
        <f>MAX(K351:K355)</f>
        <v>#N/A</v>
      </c>
      <c r="L350" s="116" t="e">
        <f t="array" ref="L350">MAX(IF(K351:K355=K548,L351:L355))</f>
        <v>#N/A</v>
      </c>
      <c r="M350" s="116" t="e">
        <f>MAX(M351:M355)</f>
        <v>#N/A</v>
      </c>
      <c r="N350" s="117" t="e">
        <f t="array" ref="N350">MAX(IF(M351:M355=M548,N351:N355))</f>
        <v>#N/A</v>
      </c>
      <c r="O350" s="152" t="str">
        <f>IF($A$140='JamesM-SESSION'!$A$529,INDEX('JamesM-SESSION'!$K$529:$T$536, MATCH("*1k Row*",'JamesM-SESSION'!$B$529:$B$536,0), MATCH("*1st*",'JamesM-SESSION'!$K$7:$T$7,0)),"")</f>
        <v/>
      </c>
      <c r="P350" s="152" t="str">
        <f>IF($A$140='JamesM-SESSION'!$A$529,INDEX('JamesM-SESSION'!$K$529:$T$536, MATCH("*HIIT*",'JamesM-SESSION'!$B$529:$B$536,0), MATCH("*1st*",'JamesM-SESSION'!$K$7:$T$7,0)),"")</f>
        <v/>
      </c>
      <c r="Q350" s="119" t="e">
        <f>INDEX('JamesM-SESSION'!$L$529:$U$529, MATCH("*HIIT*",'JamesM-SESSION'!$B$529:$B$529,0), MATCH("*1st*",'JamesM-SESSION'!$K$7:$T$7,0))</f>
        <v>#N/A</v>
      </c>
      <c r="R350" s="119">
        <f>'JamesM-SESSION'!U418</f>
        <v>0</v>
      </c>
      <c r="S350" s="116"/>
      <c r="T350" s="116"/>
      <c r="U350" s="120">
        <f>'JamesM-SESSION'!A530</f>
        <v>0</v>
      </c>
      <c r="V350" s="120">
        <f>'JamesM-SESSION'!A531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IF($A$350='JamesM-SESSION'!$A$529,INDEX('JamesM-SESSION'!$K$529:$T$536, MATCH("*Squat*",'JamesM-SESSION'!$B$529:$B$536,0), MATCH("*1st*",'JamesM-SESSION'!$K$7:$T$7,0)),"")</f>
        <v>#N/A</v>
      </c>
      <c r="D351" s="132" t="e">
        <f>INDEX('JamesM-SESSION'!L$529:U$536, MATCH("*Squat*",'JamesM-SESSION'!$B$529:$B$536,0), MATCH("*1st*",'JamesM-SESSION'!K$7:T$7,0))</f>
        <v>#N/A</v>
      </c>
      <c r="E351" s="131" t="e">
        <f>IF($A$350='JamesM-SESSION'!$A$529,INDEX('JamesM-SESSION'!$K$529:$T$536, MATCH("*Deadlift*",'JamesM-SESSION'!$B$529:$B$536,0), MATCH("*1st*",'JamesM-SESSION'!$K$7:$T$7,0)),"")</f>
        <v>#N/A</v>
      </c>
      <c r="F351" s="131" t="e">
        <f>INDEX('JamesM-SESSION'!$L$529:$U$536, MATCH("*Deadlift*",'JamesM-SESSION'!$B$529:$B$536,0), MATCH("*1st*",'JamesM-SESSION'!$K$7:$T$7,0))</f>
        <v>#N/A</v>
      </c>
      <c r="G351" s="131" t="e">
        <f>IF($A$350='JamesM-SESSION'!$A$529,INDEX('JamesM-SESSION'!$K$529:$T$536, MATCH("*Bench Press*",'JamesM-SESSION'!$B$529:$B$536,0), MATCH("*1st*",'JamesM-SESSION'!$K$7:$T$7,0)),"")</f>
        <v>#N/A</v>
      </c>
      <c r="H351" s="131" t="e">
        <f>INDEX('JamesM-SESSION'!$L$529:$U$536, MATCH("*Bench Press*",'JamesM-SESSION'!$B$529:$B$536,0), MATCH("*1st*",'JamesM-SESSION'!$K$7:$T$7,0))</f>
        <v>#N/A</v>
      </c>
      <c r="I351" s="132" t="e">
        <f>IF($A$350='JamesM-SESSION'!$A$529,INDEX('JamesM-SESSION'!$K$529:$T$536, MATCH("*Military*",'JamesM-SESSION'!$B$529:$B$536,0), MATCH("*1st*",'JamesM-SESSION'!$K$7:$T$7,0)),"")</f>
        <v>#N/A</v>
      </c>
      <c r="J351" s="48" t="e">
        <f>INDEX('JamesM-SESSION'!$L$529:$U$536, MATCH("*Military*",'JamesM-SESSION'!$B$529:$B$536,0), MATCH("*1st*",'JamesM-SESSION'!$K$7:$T$7,0))</f>
        <v>#N/A</v>
      </c>
      <c r="K351" s="131" t="e">
        <f>IF($A$350='JamesM-SESSION'!$A$529,INDEX('JamesM-SESSION'!$K$529:$T$536, MATCH("*Clean *",'JamesM-SESSION'!$B$529:$B$536,0), MATCH("*1st*",'JamesM-SESSION'!$K$7:$T$7,0)),"")</f>
        <v>#N/A</v>
      </c>
      <c r="L351" s="48" t="e">
        <f>INDEX('JamesM-SESSION'!$L$529:$U$536, MATCH("*Clean *",'JamesM-SESSION'!$B$529:$B$536,0), MATCH("*1st*",'JamesM-SESSION'!$K$7:$T$7,0))</f>
        <v>#N/A</v>
      </c>
      <c r="M351" s="131" t="e">
        <f>IF($A$350='JamesM-SESSION'!$A$529,INDEX('JamesM-SESSION'!$K$529:$T$536, MATCH("*Lat Pulldown*",'JamesM-SESSION'!$B$529:$B$536,0), MATCH("*1st*",'JamesM-SESSION'!$K$7:$T$7,0)),"")</f>
        <v>#N/A</v>
      </c>
      <c r="N351" s="48" t="e">
        <f>INDEX('JamesM-SESSION'!$L$529:$U$536, MATCH("*Lat Pulldown*",'JamesM-SESSION'!$B$529:$B$536,0), MATCH("*1st*",'JamesM-SESSION'!$K$7:$T$7,0))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IF($A$350='JamesM-SESSION'!$A$529,INDEX('JamesM-SESSION'!$K$529:$T$536, MATCH("*Squat*",'JamesM-SESSION'!$B$529:$B$536,0), MATCH("*2nd*",'JamesM-SESSION'!$K$7:$T$7,0)),"")</f>
        <v>#N/A</v>
      </c>
      <c r="D352" s="132" t="e">
        <f>INDEX('JamesM-SESSION'!L$529:U$536, MATCH("*Squat*",'JamesM-SESSION'!$B$529:$B$536,0), MATCH("*2nd*",'JamesM-SESSION'!K$7:T$7,0))</f>
        <v>#N/A</v>
      </c>
      <c r="E352" s="131" t="e">
        <f>IF($A$350='JamesM-SESSION'!$A$529,INDEX('JamesM-SESSION'!$K$529:$T$536, MATCH("*Deadlift*",'JamesM-SESSION'!$B$529:$B$536,0), MATCH("*2ND*",'JamesM-SESSION'!$K$7:$T$7,0)),"")</f>
        <v>#N/A</v>
      </c>
      <c r="F352" s="131" t="e">
        <f>INDEX('JamesM-SESSION'!$L$529:$U$536, MATCH("*Deadlift*",'JamesM-SESSION'!$B$529:$B$536,0), MATCH("*2nd*",'JamesM-SESSION'!$K$7:$T$7,0))</f>
        <v>#N/A</v>
      </c>
      <c r="G352" s="131" t="e">
        <f>IF($A$350='JamesM-SESSION'!$A$529,INDEX('JamesM-SESSION'!$K$529:$T$536, MATCH("*Bench Press*",'JamesM-SESSION'!$B$529:$B$536,0), MATCH("*2ND*",'JamesM-SESSION'!$K$7:$T$7,0)),"")</f>
        <v>#N/A</v>
      </c>
      <c r="H352" s="131" t="e">
        <f>INDEX('JamesM-SESSION'!$L$529:$U$536, MATCH("*Bench Press*",'JamesM-SESSION'!$B$529:$B$536,0), MATCH("*2nd*",'JamesM-SESSION'!$K$7:$T$7,0))</f>
        <v>#N/A</v>
      </c>
      <c r="I352" s="132" t="e">
        <f>IF($A$350='JamesM-SESSION'!$A$529,INDEX('JamesM-SESSION'!$K$529:$T$536, MATCH("*Military*",'JamesM-SESSION'!$B$529:$B$536,0), MATCH("*2ND*",'JamesM-SESSION'!$K$7:$T$7,0)),"")</f>
        <v>#N/A</v>
      </c>
      <c r="J352" s="44" t="e">
        <f>INDEX('JamesM-SESSION'!$L$529:$U$536, MATCH("*Military*",'JamesM-SESSION'!$B$529:$B$536,0), MATCH("*2nd*",'JamesM-SESSION'!$K$7:$T$7,0))</f>
        <v>#N/A</v>
      </c>
      <c r="K352" s="131" t="e">
        <f>IF($A$350='JamesM-SESSION'!$A$529,INDEX('JamesM-SESSION'!$K$529:$T$536, MATCH("*Clean *",'JamesM-SESSION'!$B$529:$B$536,0), MATCH("*2ND*",'JamesM-SESSION'!$K$7:$T$7,0)),"")</f>
        <v>#N/A</v>
      </c>
      <c r="L352" s="44" t="e">
        <f>INDEX('JamesM-SESSION'!$L$529:$U$536, MATCH("*Clean *",'JamesM-SESSION'!$B$529:$B$536,0), MATCH("*2nd*",'JamesM-SESSION'!$K$7:$T$7,0))</f>
        <v>#N/A</v>
      </c>
      <c r="M352" s="131" t="e">
        <f>IF($A$350='JamesM-SESSION'!$A$529,INDEX('JamesM-SESSION'!$K$529:$T$536, MATCH("*Lat Pulldown*",'JamesM-SESSION'!$B$529:$B$536,0), MATCH("*2ND*",'JamesM-SESSION'!$K$7:$T$7,0)),"")</f>
        <v>#N/A</v>
      </c>
      <c r="N352" s="44" t="e">
        <f>INDEX('JamesM-SESSION'!$L$529:$U$536, MATCH("*Lat Pulldown*",'JamesM-SESSION'!$B$529:$B$536,0), MATCH("*2nd*",'JamesM-SESSION'!$K$7:$T$7,0))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IF($A$350='JamesM-SESSION'!$A$529,INDEX('JamesM-SESSION'!$K$529:$T$536, MATCH("*Squat*",'JamesM-SESSION'!$B$529:$B$536,0), MATCH("*3rd*",'JamesM-SESSION'!$K$7:$T$7,0)),"")</f>
        <v>#N/A</v>
      </c>
      <c r="D353" s="132" t="e">
        <f>INDEX('JamesM-SESSION'!L$529:U$536, MATCH("*Squat*",'JamesM-SESSION'!$B$529:$B$536,0), MATCH("*3rd*",'JamesM-SESSION'!K$7:T$7,0))</f>
        <v>#N/A</v>
      </c>
      <c r="E353" s="131" t="e">
        <f>IF($A$350='JamesM-SESSION'!$A$529,INDEX('JamesM-SESSION'!$K$529:$T$536, MATCH("*Deadlift*",'JamesM-SESSION'!$B$529:$B$536,0), MATCH("*3rd*",'JamesM-SESSION'!$K$7:$T$7,0)),"")</f>
        <v>#N/A</v>
      </c>
      <c r="F353" s="131" t="e">
        <f>INDEX('JamesM-SESSION'!$L$529:$U$536, MATCH("*Deadlift*",'JamesM-SESSION'!$B$529:$B$536,0), MATCH("*3rd*",'JamesM-SESSION'!$K$7:$T$7,0))</f>
        <v>#N/A</v>
      </c>
      <c r="G353" s="131" t="e">
        <f>IF($A$350='JamesM-SESSION'!$A$529,INDEX('JamesM-SESSION'!$K$529:$T$536, MATCH("*Bench Press*",'JamesM-SESSION'!$B$529:$B$536,0), MATCH("*3rd*",'JamesM-SESSION'!$K$7:$T$7,0)),"")</f>
        <v>#N/A</v>
      </c>
      <c r="H353" s="131" t="e">
        <f>INDEX('JamesM-SESSION'!$L$529:$U$536, MATCH("*Bench Press*",'JamesM-SESSION'!$B$529:$B$536,0), MATCH("*3rd*",'JamesM-SESSION'!$K$7:$T$7,0))</f>
        <v>#N/A</v>
      </c>
      <c r="I353" s="132" t="e">
        <f>IF($A$350='JamesM-SESSION'!$A$529,INDEX('JamesM-SESSION'!$K$529:$T$536, MATCH("*Military*",'JamesM-SESSION'!$B$529:$B$536,0), MATCH("*3rd*",'JamesM-SESSION'!$K$7:$T$7,0)),"")</f>
        <v>#N/A</v>
      </c>
      <c r="J353" s="44" t="e">
        <f>INDEX('JamesM-SESSION'!$L$529:$U$536, MATCH("*Military*",'JamesM-SESSION'!$B$529:$B$536,0), MATCH("*3rd*",'JamesM-SESSION'!$K$7:$T$7,0))</f>
        <v>#N/A</v>
      </c>
      <c r="K353" s="131" t="e">
        <f>IF($A$350='JamesM-SESSION'!$A$529,INDEX('JamesM-SESSION'!$K$529:$T$536, MATCH("*Clean *",'JamesM-SESSION'!$B$529:$B$536,0), MATCH("*3rd*",'JamesM-SESSION'!$K$7:$T$7,0)),"")</f>
        <v>#N/A</v>
      </c>
      <c r="L353" s="44" t="e">
        <f>INDEX('JamesM-SESSION'!$L$529:$U$536, MATCH("*Clean *",'JamesM-SESSION'!$B$529:$B$536,0), MATCH("*3rd*",'JamesM-SESSION'!$K$7:$T$7,0))</f>
        <v>#N/A</v>
      </c>
      <c r="M353" s="131" t="e">
        <f>IF($A$350='JamesM-SESSION'!$A$529,INDEX('JamesM-SESSION'!$K$529:$T$536, MATCH("*Lat Pulldown*",'JamesM-SESSION'!$B$529:$B$536,0), MATCH("*3rd*",'JamesM-SESSION'!$K$7:$T$7,0)),"")</f>
        <v>#N/A</v>
      </c>
      <c r="N353" s="44" t="e">
        <f>INDEX('JamesM-SESSION'!$L$529:$U$536, MATCH("*Lat Pulldown*",'JamesM-SESSION'!$B$529:$B$536,0), MATCH("*3rd*",'JamesM-SESSION'!$K$7:$T$7,0))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IF($A$350='JamesM-SESSION'!$A$529,INDEX('JamesM-SESSION'!$K$529:$T$536, MATCH("*Squat*",'JamesM-SESSION'!$B$529:$B$536,0), MATCH("*4th*",'JamesM-SESSION'!$K$7:$T$7,0)),"")</f>
        <v>#N/A</v>
      </c>
      <c r="D354" s="132" t="e">
        <f>INDEX('JamesM-SESSION'!L$529:U$536, MATCH("*Squat*",'JamesM-SESSION'!$B$529:$B$536,0), MATCH("*4th*",'JamesM-SESSION'!K$7:T$7,0))</f>
        <v>#N/A</v>
      </c>
      <c r="E354" s="131" t="e">
        <f>IF($A$350='JamesM-SESSION'!$A$529,INDEX('JamesM-SESSION'!$K$529:$T$536, MATCH("*Deadlift*",'JamesM-SESSION'!$B$529:$B$536,0), MATCH("*4th*",'JamesM-SESSION'!$K$7:$T$7,0)),"")</f>
        <v>#N/A</v>
      </c>
      <c r="F354" s="131" t="e">
        <f>INDEX('JamesM-SESSION'!$L$529:$U$536, MATCH("*Deadlift*",'JamesM-SESSION'!$B$529:$B$536,0), MATCH("*4th*",'JamesM-SESSION'!$K$7:$T$7,0))</f>
        <v>#N/A</v>
      </c>
      <c r="G354" s="131" t="e">
        <f>IF($A$350='JamesM-SESSION'!$A$529,INDEX('JamesM-SESSION'!$K$529:$T$536, MATCH("*Bench Press*",'JamesM-SESSION'!$B$529:$B$536,0), MATCH("*4th*",'JamesM-SESSION'!$K$7:$T$7,0)),"")</f>
        <v>#N/A</v>
      </c>
      <c r="H354" s="131" t="e">
        <f>INDEX('JamesM-SESSION'!$L$529:$U$536, MATCH("*Bench Press*",'JamesM-SESSION'!$B$529:$B$536,0), MATCH("*4th*",'JamesM-SESSION'!$K$7:$T$7,0))</f>
        <v>#N/A</v>
      </c>
      <c r="I354" s="132" t="e">
        <f>IF($A$350='JamesM-SESSION'!$A$529,INDEX('JamesM-SESSION'!$K$529:$T$536, MATCH("*Military*",'JamesM-SESSION'!$B$529:$B$536,0), MATCH("*4th*",'JamesM-SESSION'!$K$7:$T$7,0)),"")</f>
        <v>#N/A</v>
      </c>
      <c r="J354" s="44" t="e">
        <f>INDEX('JamesM-SESSION'!$L$529:$U$536, MATCH("*Military*",'JamesM-SESSION'!$B$529:$B$536,0), MATCH("*4th*",'JamesM-SESSION'!$K$7:$T$7,0))</f>
        <v>#N/A</v>
      </c>
      <c r="K354" s="131" t="e">
        <f>IF($A$350='JamesM-SESSION'!$A$529,INDEX('JamesM-SESSION'!$K$529:$T$536, MATCH("*Clean *",'JamesM-SESSION'!$B$529:$B$536,0), MATCH("*4th*",'JamesM-SESSION'!$K$7:$T$7,0)),"")</f>
        <v>#N/A</v>
      </c>
      <c r="L354" s="44" t="e">
        <f>INDEX('JamesM-SESSION'!$L$529:$U$536, MATCH("*Clean *",'JamesM-SESSION'!$B$529:$B$536,0), MATCH("*4th*",'JamesM-SESSION'!$K$7:$T$7,0))</f>
        <v>#N/A</v>
      </c>
      <c r="M354" s="131" t="e">
        <f>IF($A$350='JamesM-SESSION'!$A$529,INDEX('JamesM-SESSION'!$K$529:$T$536, MATCH("*Lat Pulldown*",'JamesM-SESSION'!$B$529:$B$536,0), MATCH("*4th*",'JamesM-SESSION'!$K$7:$T$7,0)),"")</f>
        <v>#N/A</v>
      </c>
      <c r="N354" s="44" t="e">
        <f>INDEX('JamesM-SESSION'!$L$529:$U$536, MATCH("*Lat Pulldown*",'JamesM-SESSION'!$B$529:$B$536,0), MATCH("*4th*",'JamesM-SESSION'!$K$7:$T$7,0))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IF($A$350='JamesM-SESSION'!$A$529,INDEX('JamesM-SESSION'!$K$529:$T$536, MATCH("*Squat*",'JamesM-SESSION'!$B$529:$B$536,0), MATCH("*5th*",'JamesM-SESSION'!$K$7:$T$7,0)),"")</f>
        <v>#N/A</v>
      </c>
      <c r="D355" s="132" t="e">
        <f>INDEX('JamesM-SESSION'!L$529:U$536, MATCH("*Squat*",'JamesM-SESSION'!$B$529:$B$536,0), MATCH("*5th*",'JamesM-SESSION'!K$7:T$7,0))</f>
        <v>#N/A</v>
      </c>
      <c r="E355" s="131" t="e">
        <f>IF($A$350='JamesM-SESSION'!$A$529,INDEX('JamesM-SESSION'!$K$529:$T$536, MATCH("*Deadlift*",'JamesM-SESSION'!$B$529:$B$536,0), MATCH("*5th*",'JamesM-SESSION'!$K$7:$T$7,0)),"")</f>
        <v>#N/A</v>
      </c>
      <c r="F355" s="131" t="e">
        <f>INDEX('JamesM-SESSION'!$L$529:$U$536, MATCH("*Deadlift*",'JamesM-SESSION'!$B$529:$B$536,0), MATCH("*5th*",'JamesM-SESSION'!$K$7:$T$7,0))</f>
        <v>#N/A</v>
      </c>
      <c r="G355" s="131" t="e">
        <f>IF($A$350='JamesM-SESSION'!$A$529,INDEX('JamesM-SESSION'!$K$529:$T$536, MATCH("*Bench Press*",'JamesM-SESSION'!$B$529:$B$536,0), MATCH("*5th*",'JamesM-SESSION'!$K$7:$T$7,0)),"")</f>
        <v>#N/A</v>
      </c>
      <c r="H355" s="131" t="e">
        <f>INDEX('JamesM-SESSION'!$L$529:$U$536, MATCH("*Bench Press*",'JamesM-SESSION'!$B$529:$B$536,0), MATCH("*5th*",'JamesM-SESSION'!$K$7:$T$7,0))</f>
        <v>#N/A</v>
      </c>
      <c r="I355" s="132" t="e">
        <f>IF($A$350='JamesM-SESSION'!$A$529,INDEX('JamesM-SESSION'!$K$529:$T$536, MATCH("*Military*",'JamesM-SESSION'!$B$529:$B$536,0), MATCH("*5th*",'JamesM-SESSION'!$K$7:$T$7,0)),"")</f>
        <v>#N/A</v>
      </c>
      <c r="J355" s="44" t="e">
        <f>INDEX('JamesM-SESSION'!$L$529:$U$536, MATCH("*Military*",'JamesM-SESSION'!$B$529:$B$536,0), MATCH("*5th*",'JamesM-SESSION'!$K$7:$T$7,0))</f>
        <v>#N/A</v>
      </c>
      <c r="K355" s="131" t="e">
        <f>IF($A$350='JamesM-SESSION'!$A$529,INDEX('JamesM-SESSION'!$K$529:$T$536, MATCH("*Clean *",'JamesM-SESSION'!$B$529:$B$536,0), MATCH("*5th*",'JamesM-SESSION'!$K$7:$T$7,0)),"")</f>
        <v>#N/A</v>
      </c>
      <c r="L355" s="44" t="e">
        <f>INDEX('JamesM-SESSION'!$L$529:$U$536, MATCH("*Clean *",'JamesM-SESSION'!$B$529:$B$536,0), MATCH("*5th*",'JamesM-SESSION'!$K$7:$T$7,0))</f>
        <v>#N/A</v>
      </c>
      <c r="M355" s="131" t="e">
        <f>IF($A$350='JamesM-SESSION'!$A$529,INDEX('JamesM-SESSION'!$K$529:$T$536, MATCH("*Lat Pulldown*",'JamesM-SESSION'!$B$529:$B$536,0), MATCH("*5th*",'JamesM-SESSION'!$K$7:$T$7,0)),"")</f>
        <v>#N/A</v>
      </c>
      <c r="N355" s="44" t="e">
        <f>INDEX('JamesM-SESSION'!$L$529:$U$536, MATCH("*Lat Pulldown*",'JamesM-SESSION'!$B$529:$B$536,0), MATCH("*5th*",'JamesM-SESSION'!$K$7:$T$7,0))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'JamesM-SESSION'!A538</f>
        <v>0</v>
      </c>
      <c r="B356" s="116" t="s">
        <v>84</v>
      </c>
      <c r="C356" s="117" t="e">
        <f>MAX(C357:C361)</f>
        <v>#N/A</v>
      </c>
      <c r="D356" s="116" t="e">
        <f t="array" ref="D356">MAX(IF(C357:C361=C356,D357:D361))</f>
        <v>#N/A</v>
      </c>
      <c r="E356" s="116" t="e">
        <f>MAX(E357:E361)</f>
        <v>#N/A</v>
      </c>
      <c r="F356" s="116" t="e">
        <f t="array" ref="F356">MAX(IF(E357:E361=E356,F357:F361))</f>
        <v>#N/A</v>
      </c>
      <c r="G356" s="116" t="e">
        <f>MAX(G357:G361)</f>
        <v>#N/A</v>
      </c>
      <c r="H356" s="116" t="e">
        <f t="array" ref="H356">MAX(IF(G357:G361=G356,H357:H361))</f>
        <v>#N/A</v>
      </c>
      <c r="I356" s="116" t="e">
        <f>MAX(I357:I361)</f>
        <v>#N/A</v>
      </c>
      <c r="J356" s="116" t="e">
        <f t="array" ref="J356">MAX(IF(I357:I361=I356,J357:J361))</f>
        <v>#N/A</v>
      </c>
      <c r="K356" s="116" t="e">
        <f>MAX(K357:K361)</f>
        <v>#N/A</v>
      </c>
      <c r="L356" s="116" t="e">
        <f t="array" ref="L356">MAX(IF(K357:K361=K356,L357:L361))</f>
        <v>#N/A</v>
      </c>
      <c r="M356" s="116" t="e">
        <f>MAX(M357:M361)</f>
        <v>#N/A</v>
      </c>
      <c r="N356" s="117" t="e">
        <f t="array" ref="N356">MAX(IF(M357:M361=M356,N357:N361))</f>
        <v>#N/A</v>
      </c>
      <c r="O356" s="152" t="str">
        <f>IF($A$140='JamesM-SESSION'!$A$538,INDEX('JamesM-SESSION'!$K$538:$T$545, MATCH("*1k Row*",'JamesM-SESSION'!$B$538:$B$545,0), MATCH("*1st*",'JamesM-SESSION'!$K$7:$T$7,0)),"")</f>
        <v/>
      </c>
      <c r="P356" s="152" t="str">
        <f>IF($A$140='JamesM-SESSION'!$A$538,INDEX('JamesM-SESSION'!$K$538:$T$545, MATCH("*HIIT*",'JamesM-SESSION'!$B$538:$B$545,0), MATCH("*1st*",'JamesM-SESSION'!$K$7:$T$7,0)),"")</f>
        <v/>
      </c>
      <c r="Q356" s="119" t="e">
        <f>INDEX('JamesM-SESSION'!$L$538:$U$538, MATCH("*HIIT*",'JamesM-SESSION'!$B$538:$B$538,0), MATCH("*1st*",'JamesM-SESSION'!$K$7:$T$7,0))</f>
        <v>#N/A</v>
      </c>
      <c r="R356" s="119">
        <f>'JamesM-SESSION'!U424</f>
        <v>0</v>
      </c>
      <c r="S356" s="116"/>
      <c r="T356" s="116"/>
      <c r="U356" s="120">
        <f>'JamesM-SESSION'!A539</f>
        <v>0</v>
      </c>
      <c r="V356" s="120">
        <f>'JamesM-SESSION'!A540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IF($A$356='JamesM-SESSION'!$A$538,INDEX('JamesM-SESSION'!$K$538:$T$545, MATCH("*Squat*",'JamesM-SESSION'!$B$538:$B$545,0), MATCH("*1st*",'JamesM-SESSION'!$K$7:$T$7,0)),"")</f>
        <v>#N/A</v>
      </c>
      <c r="D357" s="132" t="e">
        <f>INDEX('JamesM-SESSION'!L$538:U$545, MATCH("*Squat*",'JamesM-SESSION'!$B$538:$B$545,0), MATCH("*1st*",'JamesM-SESSION'!K$7:T$7,0))</f>
        <v>#N/A</v>
      </c>
      <c r="E357" s="131" t="e">
        <f>IF($A$356='JamesM-SESSION'!$A$538,INDEX('JamesM-SESSION'!$K$538:$T$545, MATCH("*Deadlift*",'JamesM-SESSION'!$B$538:$B$545,0), MATCH("*1st*",'JamesM-SESSION'!$K$7:$T$7,0)),"")</f>
        <v>#N/A</v>
      </c>
      <c r="F357" s="131" t="e">
        <f>INDEX('JamesM-SESSION'!$L$538:$U$545, MATCH("*Deadlift*",'JamesM-SESSION'!$B$538:$B$545,0), MATCH("*1st*",'JamesM-SESSION'!$K$7:$T$7,0))</f>
        <v>#N/A</v>
      </c>
      <c r="G357" s="131" t="e">
        <f>IF($A$356='JamesM-SESSION'!$A$538,INDEX('JamesM-SESSION'!$K$538:$T$545, MATCH("*Bench Press*",'JamesM-SESSION'!$B$538:$B$545,0), MATCH("*1st*",'JamesM-SESSION'!$K$7:$T$7,0)),"")</f>
        <v>#N/A</v>
      </c>
      <c r="H357" s="131" t="e">
        <f>INDEX('JamesM-SESSION'!$L$538:$U$545, MATCH("*Bench Press*",'JamesM-SESSION'!$B$538:$B$545,0), MATCH("*1st*",'JamesM-SESSION'!$K$7:$T$7,0))</f>
        <v>#N/A</v>
      </c>
      <c r="I357" s="132" t="e">
        <f>IF($A$356='JamesM-SESSION'!$A$538,INDEX('JamesM-SESSION'!$K$538:$T$545, MATCH("*Military*",'JamesM-SESSION'!$B$538:$B$545,0), MATCH("*1st*",'JamesM-SESSION'!$K$7:$T$7,0)),"")</f>
        <v>#N/A</v>
      </c>
      <c r="J357" s="48" t="e">
        <f>INDEX('JamesM-SESSION'!$L$538:$U$545, MATCH("*Military*",'JamesM-SESSION'!$B$538:$B$545,0), MATCH("*1st*",'JamesM-SESSION'!$K$7:$T$7,0))</f>
        <v>#N/A</v>
      </c>
      <c r="K357" s="131" t="e">
        <f>IF($A$356='JamesM-SESSION'!$A$538,INDEX('JamesM-SESSION'!$K$538:$T$545, MATCH("*Clean *",'JamesM-SESSION'!$B$538:$B$545,0), MATCH("*1st*",'JamesM-SESSION'!$K$7:$T$7,0)),"")</f>
        <v>#N/A</v>
      </c>
      <c r="L357" s="48" t="e">
        <f>INDEX('JamesM-SESSION'!$L$538:$U$545, MATCH("*Clean *",'JamesM-SESSION'!$B$538:$B$545,0), MATCH("*1st*",'JamesM-SESSION'!$K$7:$T$7,0))</f>
        <v>#N/A</v>
      </c>
      <c r="M357" s="131" t="e">
        <f>IF($A$356='JamesM-SESSION'!$A$538,INDEX('JamesM-SESSION'!$K$538:$T$545, MATCH("*Lat Pulldown*",'JamesM-SESSION'!$B$538:$B$545,0), MATCH("*1st*",'JamesM-SESSION'!$K$7:$T$7,0)),"")</f>
        <v>#N/A</v>
      </c>
      <c r="N357" s="48" t="e">
        <f>INDEX('JamesM-SESSION'!$L$538:$U$545, MATCH("*Lat Pulldown*",'JamesM-SESSION'!$B$538:$B$545,0), MATCH("*1st*",'JamesM-SESSION'!$K$7:$T$7,0))</f>
        <v>#N/A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IF($A$356='JamesM-SESSION'!$A$538,INDEX('JamesM-SESSION'!$K$538:$T$545, MATCH("*Squat*",'JamesM-SESSION'!$B$538:$B$545,0), MATCH("*2nd*",'JamesM-SESSION'!$K$7:$T$7,0)),"")</f>
        <v>#N/A</v>
      </c>
      <c r="D358" s="132" t="e">
        <f>INDEX('JamesM-SESSION'!L$538:U$545, MATCH("*Squat*",'JamesM-SESSION'!$B$538:$B$545,0), MATCH("*2nd*",'JamesM-SESSION'!K$7:T$7,0))</f>
        <v>#N/A</v>
      </c>
      <c r="E358" s="131" t="e">
        <f>IF($A$356='JamesM-SESSION'!$A$538,INDEX('JamesM-SESSION'!$K$538:$T$545, MATCH("*Deadlift*",'JamesM-SESSION'!$B$538:$B$545,0), MATCH("*2ND*",'JamesM-SESSION'!$K$7:$T$7,0)),"")</f>
        <v>#N/A</v>
      </c>
      <c r="F358" s="131" t="e">
        <f>INDEX('JamesM-SESSION'!$L$538:$U$545, MATCH("*Deadlift*",'JamesM-SESSION'!$B$538:$B$545,0), MATCH("*2nd*",'JamesM-SESSION'!$K$7:$T$7,0))</f>
        <v>#N/A</v>
      </c>
      <c r="G358" s="131" t="e">
        <f>IF($A$356='JamesM-SESSION'!$A$538,INDEX('JamesM-SESSION'!$K$538:$T$545, MATCH("*Bench Press*",'JamesM-SESSION'!$B$538:$B$545,0), MATCH("*2ND*",'JamesM-SESSION'!$K$7:$T$7,0)),"")</f>
        <v>#N/A</v>
      </c>
      <c r="H358" s="131" t="e">
        <f>INDEX('JamesM-SESSION'!$L$538:$U$545, MATCH("*Bench Press*",'JamesM-SESSION'!$B$538:$B$545,0), MATCH("*2nd*",'JamesM-SESSION'!$K$7:$T$7,0))</f>
        <v>#N/A</v>
      </c>
      <c r="I358" s="132" t="e">
        <f>IF($A$356='JamesM-SESSION'!$A$538,INDEX('JamesM-SESSION'!$K$538:$T$545, MATCH("*Military*",'JamesM-SESSION'!$B$538:$B$545,0), MATCH("*2ND*",'JamesM-SESSION'!$K$7:$T$7,0)),"")</f>
        <v>#N/A</v>
      </c>
      <c r="J358" s="44" t="e">
        <f>INDEX('JamesM-SESSION'!$L$538:$U$545, MATCH("*Military*",'JamesM-SESSION'!$B$538:$B$545,0), MATCH("*2nd*",'JamesM-SESSION'!$K$7:$T$7,0))</f>
        <v>#N/A</v>
      </c>
      <c r="K358" s="131" t="e">
        <f>IF($A$356='JamesM-SESSION'!$A$538,INDEX('JamesM-SESSION'!$K$538:$T$545, MATCH("*Clean *",'JamesM-SESSION'!$B$538:$B$545,0), MATCH("*2ND*",'JamesM-SESSION'!$K$7:$T$7,0)),"")</f>
        <v>#N/A</v>
      </c>
      <c r="L358" s="44" t="e">
        <f>INDEX('JamesM-SESSION'!$L$538:$U$545, MATCH("*Clean *",'JamesM-SESSION'!$B$538:$B$545,0), MATCH("*2nd*",'JamesM-SESSION'!$K$7:$T$7,0))</f>
        <v>#N/A</v>
      </c>
      <c r="M358" s="131" t="e">
        <f>IF($A$356='JamesM-SESSION'!$A$538,INDEX('JamesM-SESSION'!$K$538:$T$545, MATCH("*Lat Pulldown*",'JamesM-SESSION'!$B$538:$B$545,0), MATCH("*2ND*",'JamesM-SESSION'!$K$7:$T$7,0)),"")</f>
        <v>#N/A</v>
      </c>
      <c r="N358" s="44" t="e">
        <f>INDEX('JamesM-SESSION'!$L$538:$U$545, MATCH("*Lat Pulldown*",'JamesM-SESSION'!$B$538:$B$545,0), MATCH("*2nd*",'JamesM-SESSION'!$K$7:$T$7,0))</f>
        <v>#N/A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IF($A$356='JamesM-SESSION'!$A$538,INDEX('JamesM-SESSION'!$K$538:$T$545, MATCH("*Squat*",'JamesM-SESSION'!$B$538:$B$545,0), MATCH("*3rd*",'JamesM-SESSION'!$K$7:$T$7,0)),"")</f>
        <v>#N/A</v>
      </c>
      <c r="D359" s="132" t="e">
        <f>INDEX('JamesM-SESSION'!L$538:U$545, MATCH("*Squat*",'JamesM-SESSION'!$B$538:$B$545,0), MATCH("*3rd*",'JamesM-SESSION'!K$7:T$7,0))</f>
        <v>#N/A</v>
      </c>
      <c r="E359" s="131" t="e">
        <f>IF($A$356='JamesM-SESSION'!$A$538,INDEX('JamesM-SESSION'!$K$538:$T$545, MATCH("*Deadlift*",'JamesM-SESSION'!$B$538:$B$545,0), MATCH("*3rd*",'JamesM-SESSION'!$K$7:$T$7,0)),"")</f>
        <v>#N/A</v>
      </c>
      <c r="F359" s="131" t="e">
        <f>INDEX('JamesM-SESSION'!$L$538:$U$545, MATCH("*Deadlift*",'JamesM-SESSION'!$B$538:$B$545,0), MATCH("*3rd*",'JamesM-SESSION'!$K$7:$T$7,0))</f>
        <v>#N/A</v>
      </c>
      <c r="G359" s="131" t="e">
        <f>IF($A$356='JamesM-SESSION'!$A$538,INDEX('JamesM-SESSION'!$K$538:$T$545, MATCH("*Bench Press*",'JamesM-SESSION'!$B$538:$B$545,0), MATCH("*3rd*",'JamesM-SESSION'!$K$7:$T$7,0)),"")</f>
        <v>#N/A</v>
      </c>
      <c r="H359" s="131" t="e">
        <f>INDEX('JamesM-SESSION'!$L$538:$U$545, MATCH("*Bench Press*",'JamesM-SESSION'!$B$538:$B$545,0), MATCH("*3rd*",'JamesM-SESSION'!$K$7:$T$7,0))</f>
        <v>#N/A</v>
      </c>
      <c r="I359" s="132" t="e">
        <f>IF($A$356='JamesM-SESSION'!$A$538,INDEX('JamesM-SESSION'!$K$538:$T$545, MATCH("*Military*",'JamesM-SESSION'!$B$538:$B$545,0), MATCH("*3rd*",'JamesM-SESSION'!$K$7:$T$7,0)),"")</f>
        <v>#N/A</v>
      </c>
      <c r="J359" s="44" t="e">
        <f>INDEX('JamesM-SESSION'!$L$538:$U$545, MATCH("*Military*",'JamesM-SESSION'!$B$538:$B$545,0), MATCH("*3rd*",'JamesM-SESSION'!$K$7:$T$7,0))</f>
        <v>#N/A</v>
      </c>
      <c r="K359" s="131" t="e">
        <f>IF($A$356='JamesM-SESSION'!$A$538,INDEX('JamesM-SESSION'!$K$538:$T$545, MATCH("*Clean *",'JamesM-SESSION'!$B$538:$B$545,0), MATCH("*3rd*",'JamesM-SESSION'!$K$7:$T$7,0)),"")</f>
        <v>#N/A</v>
      </c>
      <c r="L359" s="44" t="e">
        <f>INDEX('JamesM-SESSION'!$L$538:$U$545, MATCH("*Clean *",'JamesM-SESSION'!$B$538:$B$545,0), MATCH("*3rd*",'JamesM-SESSION'!$K$7:$T$7,0))</f>
        <v>#N/A</v>
      </c>
      <c r="M359" s="131" t="e">
        <f>IF($A$356='JamesM-SESSION'!$A$538,INDEX('JamesM-SESSION'!$K$538:$T$545, MATCH("*Lat Pulldown*",'JamesM-SESSION'!$B$538:$B$545,0), MATCH("*3rd*",'JamesM-SESSION'!$K$7:$T$7,0)),"")</f>
        <v>#N/A</v>
      </c>
      <c r="N359" s="44" t="e">
        <f>INDEX('JamesM-SESSION'!$L$538:$U$545, MATCH("*Lat Pulldown*",'JamesM-SESSION'!$B$538:$B$545,0), MATCH("*3rd*",'JamesM-SESSION'!$K$7:$T$7,0))</f>
        <v>#N/A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IF($A$356='JamesM-SESSION'!$A$538,INDEX('JamesM-SESSION'!$K$538:$T$545, MATCH("*Squat*",'JamesM-SESSION'!$B$538:$B$545,0), MATCH("*4th*",'JamesM-SESSION'!$K$7:$T$7,0)),"")</f>
        <v>#N/A</v>
      </c>
      <c r="D360" s="132" t="e">
        <f>INDEX('JamesM-SESSION'!L$538:U$545, MATCH("*Squat*",'JamesM-SESSION'!$B$538:$B$545,0), MATCH("*4th*",'JamesM-SESSION'!K$7:T$7,0))</f>
        <v>#N/A</v>
      </c>
      <c r="E360" s="131" t="e">
        <f>IF($A$356='JamesM-SESSION'!$A$538,INDEX('JamesM-SESSION'!$K$538:$T$545, MATCH("*Deadlift*",'JamesM-SESSION'!$B$538:$B$545,0), MATCH("*4th*",'JamesM-SESSION'!$K$7:$T$7,0)),"")</f>
        <v>#N/A</v>
      </c>
      <c r="F360" s="131" t="e">
        <f>INDEX('JamesM-SESSION'!$L$538:$U$545, MATCH("*Deadlift*",'JamesM-SESSION'!$B$538:$B$545,0), MATCH("*4th*",'JamesM-SESSION'!$K$7:$T$7,0))</f>
        <v>#N/A</v>
      </c>
      <c r="G360" s="131" t="e">
        <f>IF($A$356='JamesM-SESSION'!$A$538,INDEX('JamesM-SESSION'!$K$538:$T$545, MATCH("*Bench Press*",'JamesM-SESSION'!$B$538:$B$545,0), MATCH("*4th*",'JamesM-SESSION'!$K$7:$T$7,0)),"")</f>
        <v>#N/A</v>
      </c>
      <c r="H360" s="131" t="e">
        <f>INDEX('JamesM-SESSION'!$L$538:$U$545, MATCH("*Bench Press*",'JamesM-SESSION'!$B$538:$B$545,0), MATCH("*4th*",'JamesM-SESSION'!$K$7:$T$7,0))</f>
        <v>#N/A</v>
      </c>
      <c r="I360" s="132" t="e">
        <f>IF($A$356='JamesM-SESSION'!$A$538,INDEX('JamesM-SESSION'!$K$538:$T$545, MATCH("*Military*",'JamesM-SESSION'!$B$538:$B$545,0), MATCH("*4th*",'JamesM-SESSION'!$K$7:$T$7,0)),"")</f>
        <v>#N/A</v>
      </c>
      <c r="J360" s="44" t="e">
        <f>INDEX('JamesM-SESSION'!$L$538:$U$545, MATCH("*Military*",'JamesM-SESSION'!$B$538:$B$545,0), MATCH("*4th*",'JamesM-SESSION'!$K$7:$T$7,0))</f>
        <v>#N/A</v>
      </c>
      <c r="K360" s="131" t="e">
        <f>IF($A$356='JamesM-SESSION'!$A$538,INDEX('JamesM-SESSION'!$K$538:$T$545, MATCH("*Clean *",'JamesM-SESSION'!$B$538:$B$545,0), MATCH("*4th*",'JamesM-SESSION'!$K$7:$T$7,0)),"")</f>
        <v>#N/A</v>
      </c>
      <c r="L360" s="44" t="e">
        <f>INDEX('JamesM-SESSION'!$L$538:$U$545, MATCH("*Clean *",'JamesM-SESSION'!$B$538:$B$545,0), MATCH("*4th*",'JamesM-SESSION'!$K$7:$T$7,0))</f>
        <v>#N/A</v>
      </c>
      <c r="M360" s="131" t="e">
        <f>IF($A$356='JamesM-SESSION'!$A$538,INDEX('JamesM-SESSION'!$K$538:$T$545, MATCH("*Lat Pulldown*",'JamesM-SESSION'!$B$538:$B$545,0), MATCH("*4th*",'JamesM-SESSION'!$K$7:$T$7,0)),"")</f>
        <v>#N/A</v>
      </c>
      <c r="N360" s="44" t="e">
        <f>INDEX('JamesM-SESSION'!$L$538:$U$545, MATCH("*Lat Pulldown*",'JamesM-SESSION'!$B$538:$B$545,0), MATCH("*4th*",'JamesM-SESSION'!$K$7:$T$7,0))</f>
        <v>#N/A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IF($A$356='JamesM-SESSION'!$A$538,INDEX('JamesM-SESSION'!$K$538:$T$545, MATCH("*Squat*",'JamesM-SESSION'!$B$538:$B$545,0), MATCH("*5th*",'JamesM-SESSION'!$K$7:$T$7,0)),"")</f>
        <v>#N/A</v>
      </c>
      <c r="D361" s="132" t="e">
        <f>INDEX('JamesM-SESSION'!L$538:U$545, MATCH("*Squat*",'JamesM-SESSION'!$B$538:$B$545,0), MATCH("*5th*",'JamesM-SESSION'!K$7:T$7,0))</f>
        <v>#N/A</v>
      </c>
      <c r="E361" s="131" t="e">
        <f>IF($A$356='JamesM-SESSION'!$A$538,INDEX('JamesM-SESSION'!$K$538:$T$545, MATCH("*Deadlift*",'JamesM-SESSION'!$B$538:$B$545,0), MATCH("*5th*",'JamesM-SESSION'!$K$7:$T$7,0)),"")</f>
        <v>#N/A</v>
      </c>
      <c r="F361" s="131" t="e">
        <f>INDEX('JamesM-SESSION'!$L$538:$U$545, MATCH("*Deadlift*",'JamesM-SESSION'!$B$538:$B$545,0), MATCH("*5th*",'JamesM-SESSION'!$K$7:$T$7,0))</f>
        <v>#N/A</v>
      </c>
      <c r="G361" s="131" t="e">
        <f>IF($A$356='JamesM-SESSION'!$A$538,INDEX('JamesM-SESSION'!$K$538:$T$545, MATCH("*Bench Press*",'JamesM-SESSION'!$B$538:$B$545,0), MATCH("*5th*",'JamesM-SESSION'!$K$7:$T$7,0)),"")</f>
        <v>#N/A</v>
      </c>
      <c r="H361" s="131" t="e">
        <f>INDEX('JamesM-SESSION'!$L$538:$U$545, MATCH("*Bench Press*",'JamesM-SESSION'!$B$538:$B$545,0), MATCH("*5th*",'JamesM-SESSION'!$K$7:$T$7,0))</f>
        <v>#N/A</v>
      </c>
      <c r="I361" s="132" t="e">
        <f>IF($A$356='JamesM-SESSION'!$A$538,INDEX('JamesM-SESSION'!$K$538:$T$545, MATCH("*Military*",'JamesM-SESSION'!$B$538:$B$545,0), MATCH("*5th*",'JamesM-SESSION'!$K$7:$T$7,0)),"")</f>
        <v>#N/A</v>
      </c>
      <c r="J361" s="44" t="e">
        <f>INDEX('JamesM-SESSION'!$L$538:$U$545, MATCH("*Military*",'JamesM-SESSION'!$B$538:$B$545,0), MATCH("*5th*",'JamesM-SESSION'!$K$7:$T$7,0))</f>
        <v>#N/A</v>
      </c>
      <c r="K361" s="131" t="e">
        <f>IF($A$356='JamesM-SESSION'!$A$538,INDEX('JamesM-SESSION'!$K$538:$T$545, MATCH("*Clean *",'JamesM-SESSION'!$B$538:$B$545,0), MATCH("*5th*",'JamesM-SESSION'!$K$7:$T$7,0)),"")</f>
        <v>#N/A</v>
      </c>
      <c r="L361" s="44" t="e">
        <f>INDEX('JamesM-SESSION'!$L$538:$U$545, MATCH("*Clean *",'JamesM-SESSION'!$B$538:$B$545,0), MATCH("*5th*",'JamesM-SESSION'!$K$7:$T$7,0))</f>
        <v>#N/A</v>
      </c>
      <c r="M361" s="131" t="e">
        <f>IF($A$356='JamesM-SESSION'!$A$538,INDEX('JamesM-SESSION'!$K$538:$T$545, MATCH("*Lat Pulldown*",'JamesM-SESSION'!$B$538:$B$545,0), MATCH("*5th*",'JamesM-SESSION'!$K$7:$T$7,0)),"")</f>
        <v>#N/A</v>
      </c>
      <c r="N361" s="44" t="e">
        <f>INDEX('JamesM-SESSION'!$L$538:$U$545, MATCH("*Lat Pulldown*",'JamesM-SESSION'!$B$538:$B$545,0), MATCH("*5th*",'JamesM-SESSION'!$K$7:$T$7,0))</f>
        <v>#N/A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'JamesM-SESSION'!A547</f>
        <v>0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str">
        <f>IF($A$140='JamesM-SESSION'!$A$547,INDEX('JamesM-SESSION'!$K$547:$T$554, MATCH("*1k Row*",'JamesM-SESSION'!$B$547:$B$554,0), MATCH("*1st*",'JamesM-SESSION'!$K$7:$T$7,0)),"")</f>
        <v/>
      </c>
      <c r="P362" s="152" t="str">
        <f>IF($A$140='JamesM-SESSION'!$A$547,INDEX('JamesM-SESSION'!$K$547:$T$554, MATCH("*HIIT*",'JamesM-SESSION'!$B$547:$B$554,0), MATCH("*1st*",'JamesM-SESSION'!$K$7:$T$7,0)),"")</f>
        <v/>
      </c>
      <c r="Q362" s="119" t="e">
        <f>INDEX('JamesM-SESSION'!$L$547:$U$547, MATCH("*HIIT*",'JamesM-SESSION'!$B$547:$B$547,0), MATCH("*1st*",'JamesM-SESSION'!$K$7:$T$7,0))</f>
        <v>#N/A</v>
      </c>
      <c r="R362" s="119">
        <f>'JamesM-SESSION'!U430</f>
        <v>0</v>
      </c>
      <c r="S362" s="116"/>
      <c r="T362" s="116"/>
      <c r="U362" s="120">
        <f>'JamesM-SESSION'!A548</f>
        <v>0</v>
      </c>
      <c r="V362" s="120">
        <f>'JamesM-SESSION'!A549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IF($A$362='JamesM-SESSION'!$A$547,INDEX('JamesM-SESSION'!$K$547:$T$554, MATCH("*Squat*",'JamesM-SESSION'!$B$547:$B$554,0), MATCH("*1st*",'JamesM-SESSION'!$K$7:$T$7,0)),"")</f>
        <v>#N/A</v>
      </c>
      <c r="D363" s="132" t="e">
        <f>INDEX('JamesM-SESSION'!L$547:U$554, MATCH("*Squat*",'JamesM-SESSION'!$B$547:$B$554,0), MATCH("*1st*",'JamesM-SESSION'!K$7:T$7,0))</f>
        <v>#N/A</v>
      </c>
      <c r="E363" s="131" t="e">
        <f>IF($A$362='JamesM-SESSION'!$A$547,INDEX('JamesM-SESSION'!$K$547:$T$554, MATCH("*Deadlift*",'JamesM-SESSION'!$B$547:$B$554,0), MATCH("*1st*",'JamesM-SESSION'!$K$7:$T$7,0)),"")</f>
        <v>#N/A</v>
      </c>
      <c r="F363" s="131" t="e">
        <f>INDEX('JamesM-SESSION'!$L$547:$U$554, MATCH("*Deadlift*",'JamesM-SESSION'!$B$547:$B$554,0), MATCH("*1st*",'JamesM-SESSION'!$K$7:$T$7,0))</f>
        <v>#N/A</v>
      </c>
      <c r="G363" s="131" t="e">
        <f>IF($A$362='JamesM-SESSION'!$A$547,INDEX('JamesM-SESSION'!$K$547:$T$554, MATCH("*Bench Press*",'JamesM-SESSION'!$B$547:$B$554,0), MATCH("*1st*",'JamesM-SESSION'!$K$7:$T$7,0)),"")</f>
        <v>#N/A</v>
      </c>
      <c r="H363" s="131" t="e">
        <f>INDEX('JamesM-SESSION'!$L$547:$U$554, MATCH("*Bench Press*",'JamesM-SESSION'!$B$547:$B$554,0), MATCH("*1st*",'JamesM-SESSION'!$K$7:$T$7,0))</f>
        <v>#N/A</v>
      </c>
      <c r="I363" s="132" t="e">
        <f>IF($A$362='JamesM-SESSION'!$A$547,INDEX('JamesM-SESSION'!$K$547:$T$554, MATCH("*Military*",'JamesM-SESSION'!$B$547:$B$554,0), MATCH("*1st*",'JamesM-SESSION'!$K$7:$T$7,0)),"")</f>
        <v>#N/A</v>
      </c>
      <c r="J363" s="48" t="e">
        <f>INDEX('JamesM-SESSION'!$L$547:$U$554, MATCH("*Military*",'JamesM-SESSION'!$B$547:$B$554,0), MATCH("*1st*",'JamesM-SESSION'!$K$7:$T$7,0))</f>
        <v>#N/A</v>
      </c>
      <c r="K363" s="131" t="e">
        <f>IF($A$362='JamesM-SESSION'!$A$547,INDEX('JamesM-SESSION'!$K$547:$T$554, MATCH("*Clean *",'JamesM-SESSION'!$B$547:$B$554,0), MATCH("*1st*",'JamesM-SESSION'!$K$7:$T$7,0)),"")</f>
        <v>#N/A</v>
      </c>
      <c r="L363" s="48" t="e">
        <f>INDEX('JamesM-SESSION'!$L$547:$U$554, MATCH("*Clean *",'JamesM-SESSION'!$B$547:$B$554,0), MATCH("*1st*",'JamesM-SESSION'!$K$7:$T$7,0))</f>
        <v>#N/A</v>
      </c>
      <c r="M363" s="131" t="e">
        <f>IF($A$362='JamesM-SESSION'!$A$547,INDEX('JamesM-SESSION'!$K$547:$T$554, MATCH("*Lat Pulldown*",'JamesM-SESSION'!$B$547:$B$554,0), MATCH("*1st*",'JamesM-SESSION'!$K$7:$T$7,0)),"")</f>
        <v>#N/A</v>
      </c>
      <c r="N363" s="48" t="e">
        <f>INDEX('JamesM-SESSION'!$L$547:$U$554, MATCH("*Lat Pulldown*",'JamesM-SESSION'!$B$547:$B$554,0), MATCH("*1st*",'JamesM-SESSION'!$K$7:$T$7,0))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IF($A$362='JamesM-SESSION'!$A$547,INDEX('JamesM-SESSION'!$K$547:$T$554, MATCH("*Squat*",'JamesM-SESSION'!$B$547:$B$554,0), MATCH("*2nd*",'JamesM-SESSION'!$K$7:$T$7,0)),"")</f>
        <v>#N/A</v>
      </c>
      <c r="D364" s="132" t="e">
        <f>INDEX('JamesM-SESSION'!L$547:U$554, MATCH("*Squat*",'JamesM-SESSION'!$B$547:$B$554,0), MATCH("*2nd*",'JamesM-SESSION'!K$7:T$7,0))</f>
        <v>#N/A</v>
      </c>
      <c r="E364" s="131" t="e">
        <f>IF($A$362='JamesM-SESSION'!$A$547,INDEX('JamesM-SESSION'!$K$547:$T$554, MATCH("*Deadlift*",'JamesM-SESSION'!$B$547:$B$554,0), MATCH("*2ND*",'JamesM-SESSION'!$K$7:$T$7,0)),"")</f>
        <v>#N/A</v>
      </c>
      <c r="F364" s="131" t="e">
        <f>INDEX('JamesM-SESSION'!$L$547:$U$554, MATCH("*Deadlift*",'JamesM-SESSION'!$B$547:$B$554,0), MATCH("*2nd*",'JamesM-SESSION'!$K$7:$T$7,0))</f>
        <v>#N/A</v>
      </c>
      <c r="G364" s="131" t="e">
        <f>IF($A$362='JamesM-SESSION'!$A$547,INDEX('JamesM-SESSION'!$K$547:$T$554, MATCH("*Bench Press*",'JamesM-SESSION'!$B$547:$B$554,0), MATCH("*2ND*",'JamesM-SESSION'!$K$7:$T$7,0)),"")</f>
        <v>#N/A</v>
      </c>
      <c r="H364" s="131" t="e">
        <f>INDEX('JamesM-SESSION'!$L$547:$U$554, MATCH("*Bench Press*",'JamesM-SESSION'!$B$547:$B$554,0), MATCH("*2nd*",'JamesM-SESSION'!$K$7:$T$7,0))</f>
        <v>#N/A</v>
      </c>
      <c r="I364" s="132" t="e">
        <f>IF($A$362='JamesM-SESSION'!$A$547,INDEX('JamesM-SESSION'!$K$547:$T$554, MATCH("*Military*",'JamesM-SESSION'!$B$547:$B$554,0), MATCH("*2ND*",'JamesM-SESSION'!$K$7:$T$7,0)),"")</f>
        <v>#N/A</v>
      </c>
      <c r="J364" s="44" t="e">
        <f>INDEX('JamesM-SESSION'!$L$547:$U$554, MATCH("*Military*",'JamesM-SESSION'!$B$547:$B$554,0), MATCH("*2nd*",'JamesM-SESSION'!$K$7:$T$7,0))</f>
        <v>#N/A</v>
      </c>
      <c r="K364" s="131" t="e">
        <f>IF($A$362='JamesM-SESSION'!$A$547,INDEX('JamesM-SESSION'!$K$547:$T$554, MATCH("*Clean *",'JamesM-SESSION'!$B$547:$B$554,0), MATCH("*2ND*",'JamesM-SESSION'!$K$7:$T$7,0)),"")</f>
        <v>#N/A</v>
      </c>
      <c r="L364" s="44" t="e">
        <f>INDEX('JamesM-SESSION'!$L$547:$U$554, MATCH("*Clean *",'JamesM-SESSION'!$B$547:$B$554,0), MATCH("*2nd*",'JamesM-SESSION'!$K$7:$T$7,0))</f>
        <v>#N/A</v>
      </c>
      <c r="M364" s="131" t="e">
        <f>IF($A$362='JamesM-SESSION'!$A$547,INDEX('JamesM-SESSION'!$K$547:$T$554, MATCH("*Lat Pulldown*",'JamesM-SESSION'!$B$547:$B$554,0), MATCH("*2ND*",'JamesM-SESSION'!$K$7:$T$7,0)),"")</f>
        <v>#N/A</v>
      </c>
      <c r="N364" s="44" t="e">
        <f>INDEX('JamesM-SESSION'!$L$547:$U$554, MATCH("*Lat Pulldown*",'JamesM-SESSION'!$B$547:$B$554,0), MATCH("*2nd*",'JamesM-SESSION'!$K$7:$T$7,0))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IF($A$362='JamesM-SESSION'!$A$547,INDEX('JamesM-SESSION'!$K$547:$T$554, MATCH("*Squat*",'JamesM-SESSION'!$B$547:$B$554,0), MATCH("*3rd*",'JamesM-SESSION'!$K$7:$T$7,0)),"")</f>
        <v>#N/A</v>
      </c>
      <c r="D365" s="132" t="e">
        <f>INDEX('JamesM-SESSION'!L$547:U$554, MATCH("*Squat*",'JamesM-SESSION'!$B$547:$B$554,0), MATCH("*3rd*",'JamesM-SESSION'!K$7:T$7,0))</f>
        <v>#N/A</v>
      </c>
      <c r="E365" s="131" t="e">
        <f>IF($A$362='JamesM-SESSION'!$A$547,INDEX('JamesM-SESSION'!$K$547:$T$554, MATCH("*Deadlift*",'JamesM-SESSION'!$B$547:$B$554,0), MATCH("*3rd*",'JamesM-SESSION'!$K$7:$T$7,0)),"")</f>
        <v>#N/A</v>
      </c>
      <c r="F365" s="131" t="e">
        <f>INDEX('JamesM-SESSION'!$L$547:$U$554, MATCH("*Deadlift*",'JamesM-SESSION'!$B$547:$B$554,0), MATCH("*3rd*",'JamesM-SESSION'!$K$7:$T$7,0))</f>
        <v>#N/A</v>
      </c>
      <c r="G365" s="131" t="e">
        <f>IF($A$362='JamesM-SESSION'!$A$547,INDEX('JamesM-SESSION'!$K$547:$T$554, MATCH("*Bench Press*",'JamesM-SESSION'!$B$547:$B$554,0), MATCH("*3rd*",'JamesM-SESSION'!$K$7:$T$7,0)),"")</f>
        <v>#N/A</v>
      </c>
      <c r="H365" s="131" t="e">
        <f>INDEX('JamesM-SESSION'!$L$547:$U$554, MATCH("*Bench Press*",'JamesM-SESSION'!$B$547:$B$554,0), MATCH("*3rd*",'JamesM-SESSION'!$K$7:$T$7,0))</f>
        <v>#N/A</v>
      </c>
      <c r="I365" s="132" t="e">
        <f>IF($A$362='JamesM-SESSION'!$A$547,INDEX('JamesM-SESSION'!$K$547:$T$554, MATCH("*Military*",'JamesM-SESSION'!$B$547:$B$554,0), MATCH("*3rd*",'JamesM-SESSION'!$K$7:$T$7,0)),"")</f>
        <v>#N/A</v>
      </c>
      <c r="J365" s="44" t="e">
        <f>INDEX('JamesM-SESSION'!$L$547:$U$554, MATCH("*Military*",'JamesM-SESSION'!$B$547:$B$554,0), MATCH("*3rd*",'JamesM-SESSION'!$K$7:$T$7,0))</f>
        <v>#N/A</v>
      </c>
      <c r="K365" s="131" t="e">
        <f>IF($A$362='JamesM-SESSION'!$A$547,INDEX('JamesM-SESSION'!$K$547:$T$554, MATCH("*Clean *",'JamesM-SESSION'!$B$547:$B$554,0), MATCH("*3rd*",'JamesM-SESSION'!$K$7:$T$7,0)),"")</f>
        <v>#N/A</v>
      </c>
      <c r="L365" s="44" t="e">
        <f>INDEX('JamesM-SESSION'!$L$547:$U$554, MATCH("*Clean *",'JamesM-SESSION'!$B$547:$B$554,0), MATCH("*3rd*",'JamesM-SESSION'!$K$7:$T$7,0))</f>
        <v>#N/A</v>
      </c>
      <c r="M365" s="131" t="e">
        <f>IF($A$362='JamesM-SESSION'!$A$547,INDEX('JamesM-SESSION'!$K$547:$T$554, MATCH("*Lat Pulldown*",'JamesM-SESSION'!$B$547:$B$554,0), MATCH("*3rd*",'JamesM-SESSION'!$K$7:$T$7,0)),"")</f>
        <v>#N/A</v>
      </c>
      <c r="N365" s="44" t="e">
        <f>INDEX('JamesM-SESSION'!$L$547:$U$554, MATCH("*Lat Pulldown*",'JamesM-SESSION'!$B$547:$B$554,0), MATCH("*3rd*",'JamesM-SESSION'!$K$7:$T$7,0))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IF($A$362='JamesM-SESSION'!$A$547,INDEX('JamesM-SESSION'!$K$547:$T$554, MATCH("*Squat*",'JamesM-SESSION'!$B$547:$B$554,0), MATCH("*4th*",'JamesM-SESSION'!$K$7:$T$7,0)),"")</f>
        <v>#N/A</v>
      </c>
      <c r="D366" s="132" t="e">
        <f>INDEX('JamesM-SESSION'!L$547:U$554, MATCH("*Squat*",'JamesM-SESSION'!$B$547:$B$554,0), MATCH("*4th*",'JamesM-SESSION'!K$7:T$7,0))</f>
        <v>#N/A</v>
      </c>
      <c r="E366" s="131" t="e">
        <f>IF($A$362='JamesM-SESSION'!$A$547,INDEX('JamesM-SESSION'!$K$547:$T$554, MATCH("*Deadlift*",'JamesM-SESSION'!$B$547:$B$554,0), MATCH("*4th*",'JamesM-SESSION'!$K$7:$T$7,0)),"")</f>
        <v>#N/A</v>
      </c>
      <c r="F366" s="131" t="e">
        <f>INDEX('JamesM-SESSION'!$L$547:$U$554, MATCH("*Deadlift*",'JamesM-SESSION'!$B$547:$B$554,0), MATCH("*4th*",'JamesM-SESSION'!$K$7:$T$7,0))</f>
        <v>#N/A</v>
      </c>
      <c r="G366" s="131" t="e">
        <f>IF($A$362='JamesM-SESSION'!$A$547,INDEX('JamesM-SESSION'!$K$547:$T$554, MATCH("*Bench Press*",'JamesM-SESSION'!$B$547:$B$554,0), MATCH("*4th*",'JamesM-SESSION'!$K$7:$T$7,0)),"")</f>
        <v>#N/A</v>
      </c>
      <c r="H366" s="131" t="e">
        <f>INDEX('JamesM-SESSION'!$L$547:$U$554, MATCH("*Bench Press*",'JamesM-SESSION'!$B$547:$B$554,0), MATCH("*4th*",'JamesM-SESSION'!$K$7:$T$7,0))</f>
        <v>#N/A</v>
      </c>
      <c r="I366" s="132" t="e">
        <f>IF($A$362='JamesM-SESSION'!$A$547,INDEX('JamesM-SESSION'!$K$547:$T$554, MATCH("*Military*",'JamesM-SESSION'!$B$547:$B$554,0), MATCH("*4th*",'JamesM-SESSION'!$K$7:$T$7,0)),"")</f>
        <v>#N/A</v>
      </c>
      <c r="J366" s="44" t="e">
        <f>INDEX('JamesM-SESSION'!$L$547:$U$554, MATCH("*Military*",'JamesM-SESSION'!$B$547:$B$554,0), MATCH("*4th*",'JamesM-SESSION'!$K$7:$T$7,0))</f>
        <v>#N/A</v>
      </c>
      <c r="K366" s="131" t="e">
        <f>IF($A$362='JamesM-SESSION'!$A$547,INDEX('JamesM-SESSION'!$K$547:$T$554, MATCH("*Clean *",'JamesM-SESSION'!$B$547:$B$554,0), MATCH("*4th*",'JamesM-SESSION'!$K$7:$T$7,0)),"")</f>
        <v>#N/A</v>
      </c>
      <c r="L366" s="44" t="e">
        <f>INDEX('JamesM-SESSION'!$L$547:$U$554, MATCH("*Clean *",'JamesM-SESSION'!$B$547:$B$554,0), MATCH("*4th*",'JamesM-SESSION'!$K$7:$T$7,0))</f>
        <v>#N/A</v>
      </c>
      <c r="M366" s="131" t="e">
        <f>IF($A$362='JamesM-SESSION'!$A$547,INDEX('JamesM-SESSION'!$K$547:$T$554, MATCH("*Lat Pulldown*",'JamesM-SESSION'!$B$547:$B$554,0), MATCH("*4th*",'JamesM-SESSION'!$K$7:$T$7,0)),"")</f>
        <v>#N/A</v>
      </c>
      <c r="N366" s="44" t="e">
        <f>INDEX('JamesM-SESSION'!$L$547:$U$554, MATCH("*Lat Pulldown*",'JamesM-SESSION'!$B$547:$B$554,0), MATCH("*4th*",'JamesM-SESSION'!$K$7:$T$7,0))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IF($A$362='JamesM-SESSION'!$A$547,INDEX('JamesM-SESSION'!$K$547:$T$554, MATCH("*Squat*",'JamesM-SESSION'!$B$547:$B$554,0), MATCH("*5th*",'JamesM-SESSION'!$K$7:$T$7,0)),"")</f>
        <v>#N/A</v>
      </c>
      <c r="D367" s="132" t="e">
        <f>INDEX('JamesM-SESSION'!L$547:U$554, MATCH("*Squat*",'JamesM-SESSION'!$B$547:$B$554,0), MATCH("*5th*",'JamesM-SESSION'!K$7:T$7,0))</f>
        <v>#N/A</v>
      </c>
      <c r="E367" s="131" t="e">
        <f>IF($A$362='JamesM-SESSION'!$A$547,INDEX('JamesM-SESSION'!$K$547:$T$554, MATCH("*Deadlift*",'JamesM-SESSION'!$B$547:$B$554,0), MATCH("*5th*",'JamesM-SESSION'!$K$7:$T$7,0)),"")</f>
        <v>#N/A</v>
      </c>
      <c r="F367" s="131" t="e">
        <f>INDEX('JamesM-SESSION'!$L$547:$U$554, MATCH("*Deadlift*",'JamesM-SESSION'!$B$547:$B$554,0), MATCH("*5th*",'JamesM-SESSION'!$K$7:$T$7,0))</f>
        <v>#N/A</v>
      </c>
      <c r="G367" s="131" t="e">
        <f>IF($A$362='JamesM-SESSION'!$A$547,INDEX('JamesM-SESSION'!$K$547:$T$554, MATCH("*Bench Press*",'JamesM-SESSION'!$B$547:$B$554,0), MATCH("*5th*",'JamesM-SESSION'!$K$7:$T$7,0)),"")</f>
        <v>#N/A</v>
      </c>
      <c r="H367" s="131" t="e">
        <f>INDEX('JamesM-SESSION'!$L$547:$U$554, MATCH("*Bench Press*",'JamesM-SESSION'!$B$547:$B$554,0), MATCH("*5th*",'JamesM-SESSION'!$K$7:$T$7,0))</f>
        <v>#N/A</v>
      </c>
      <c r="I367" s="132" t="e">
        <f>IF($A$362='JamesM-SESSION'!$A$547,INDEX('JamesM-SESSION'!$K$547:$T$554, MATCH("*Military*",'JamesM-SESSION'!$B$547:$B$554,0), MATCH("*5th*",'JamesM-SESSION'!$K$7:$T$7,0)),"")</f>
        <v>#N/A</v>
      </c>
      <c r="J367" s="44" t="e">
        <f>INDEX('JamesM-SESSION'!$L$547:$U$554, MATCH("*Military*",'JamesM-SESSION'!$B$547:$B$554,0), MATCH("*5th*",'JamesM-SESSION'!$K$7:$T$7,0))</f>
        <v>#N/A</v>
      </c>
      <c r="K367" s="131" t="e">
        <f>IF($A$362='JamesM-SESSION'!$A$547,INDEX('JamesM-SESSION'!$K$547:$T$554, MATCH("*Clean *",'JamesM-SESSION'!$B$547:$B$554,0), MATCH("*5th*",'JamesM-SESSION'!$K$7:$T$7,0)),"")</f>
        <v>#N/A</v>
      </c>
      <c r="L367" s="44" t="e">
        <f>INDEX('JamesM-SESSION'!$L$547:$U$554, MATCH("*Clean *",'JamesM-SESSION'!$B$547:$B$554,0), MATCH("*5th*",'JamesM-SESSION'!$K$7:$T$7,0))</f>
        <v>#N/A</v>
      </c>
      <c r="M367" s="131" t="e">
        <f>IF($A$362='JamesM-SESSION'!$A$547,INDEX('JamesM-SESSION'!$K$547:$T$554, MATCH("*Lat Pulldown*",'JamesM-SESSION'!$B$547:$B$554,0), MATCH("*5th*",'JamesM-SESSION'!$K$7:$T$7,0)),"")</f>
        <v>#N/A</v>
      </c>
      <c r="N367" s="44" t="e">
        <f>INDEX('JamesM-SESSION'!$L$547:$U$554, MATCH("*Lat Pulldown*",'JamesM-SESSION'!$B$547:$B$554,0), MATCH("*5th*",'JamesM-SESSION'!$K$7:$T$7,0))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'JamesM-SESSION'!A556</f>
        <v>0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 t="e">
        <f>MAX(I369:I373)</f>
        <v>#N/A</v>
      </c>
      <c r="J368" s="116" t="e">
        <f t="array" ref="J368">MAX(IF(I369:I373=I368,J369:J373))</f>
        <v>#N/A</v>
      </c>
      <c r="K368" s="116" t="e">
        <f>MAX(K369:K373)</f>
        <v>#N/A</v>
      </c>
      <c r="L368" s="116" t="e">
        <f t="array" ref="L368">MAX(IF(K369:K373=K368,L369:L373))</f>
        <v>#N/A</v>
      </c>
      <c r="M368" s="116" t="e">
        <f>MAX(M369:M373)</f>
        <v>#N/A</v>
      </c>
      <c r="N368" s="117" t="e">
        <f t="array" ref="N368">MAX(IF(M369:M373=M368,N369:N373))</f>
        <v>#N/A</v>
      </c>
      <c r="O368" s="152" t="str">
        <f>IF($A$140='JamesM-SESSION'!$A$556,INDEX('JamesM-SESSION'!$K$556:$T$563, MATCH("*1k Row*",'JamesM-SESSION'!$B$556:$B$563,0), MATCH("*1st*",'JamesM-SESSION'!$K$7:$T$7,0)),"")</f>
        <v/>
      </c>
      <c r="P368" s="152" t="str">
        <f>IF($A$140='JamesM-SESSION'!$A$556,INDEX('JamesM-SESSION'!$K$556:$T$563, MATCH("*HIIT*",'JamesM-SESSION'!$B$556:$B$563,0), MATCH("*1st*",'JamesM-SESSION'!$K$7:$T$7,0)),"")</f>
        <v/>
      </c>
      <c r="Q368" s="119" t="e">
        <f>INDEX('JamesM-SESSION'!$L$556:$U$556, MATCH("*HIIT*",'JamesM-SESSION'!$B$556:$B$556,0), MATCH("*1st*",'JamesM-SESSION'!$K$7:$T$7,0))</f>
        <v>#N/A</v>
      </c>
      <c r="R368" s="119">
        <f>'JamesM-SESSION'!U436</f>
        <v>0</v>
      </c>
      <c r="S368" s="116"/>
      <c r="T368" s="116"/>
      <c r="U368" s="120">
        <f>'JamesM-SESSION'!A557</f>
        <v>0</v>
      </c>
      <c r="V368" s="120">
        <f>'JamesM-SESSION'!A558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IF($A$368='JamesM-SESSION'!$A$556,INDEX('JamesM-SESSION'!$K$556:$T$563, MATCH("*Squat*",'JamesM-SESSION'!$B$556:$B$563,0), MATCH("*1st*",'JamesM-SESSION'!$K$7:$T$7,0)),"")</f>
        <v>#N/A</v>
      </c>
      <c r="D369" s="132" t="e">
        <f>INDEX('JamesM-SESSION'!L$556:U$563, MATCH("*Squat*",'JamesM-SESSION'!$B$556:$B$563,0), MATCH("*1st*",'JamesM-SESSION'!K$7:T$7,0))</f>
        <v>#N/A</v>
      </c>
      <c r="E369" s="131" t="e">
        <f>IF($A$368='JamesM-SESSION'!$A$556,INDEX('JamesM-SESSION'!$K$556:$T$563, MATCH("*Deadlift*",'JamesM-SESSION'!$B$556:$B$563,0), MATCH("*1st*",'JamesM-SESSION'!$K$7:$T$7,0)),"")</f>
        <v>#N/A</v>
      </c>
      <c r="F369" s="131" t="e">
        <f>INDEX('JamesM-SESSION'!$L$556:$U$563, MATCH("*Deadlift*",'JamesM-SESSION'!$B$556:$B$563,0), MATCH("*1st*",'JamesM-SESSION'!$K$7:$T$7,0))</f>
        <v>#N/A</v>
      </c>
      <c r="G369" s="131" t="e">
        <f>IF($A$368='JamesM-SESSION'!$A$556,INDEX('JamesM-SESSION'!$K$556:$T$563, MATCH("*Bench Press*",'JamesM-SESSION'!$B$556:$B$563,0), MATCH("*1st*",'JamesM-SESSION'!$K$7:$T$7,0)),"")</f>
        <v>#N/A</v>
      </c>
      <c r="H369" s="131" t="e">
        <f>INDEX('JamesM-SESSION'!$L$556:$U$563, MATCH("*Bench Press*",'JamesM-SESSION'!$B$556:$B$563,0), MATCH("*1st*",'JamesM-SESSION'!$K$7:$T$7,0))</f>
        <v>#N/A</v>
      </c>
      <c r="I369" s="132" t="e">
        <f>IF($A$368='JamesM-SESSION'!$A$556,INDEX('JamesM-SESSION'!$K$556:$T$563, MATCH("*Military*",'JamesM-SESSION'!$B$556:$B$563,0), MATCH("*1st*",'JamesM-SESSION'!$K$7:$T$7,0)),"")</f>
        <v>#N/A</v>
      </c>
      <c r="J369" s="48" t="e">
        <f>INDEX('JamesM-SESSION'!$L$556:$U$563, MATCH("*Military*",'JamesM-SESSION'!$B$556:$B$563,0), MATCH("*1st*",'JamesM-SESSION'!$K$7:$T$7,0))</f>
        <v>#N/A</v>
      </c>
      <c r="K369" s="131" t="e">
        <f>IF($A$368='JamesM-SESSION'!$A$556,INDEX('JamesM-SESSION'!$K$556:$T$563, MATCH("*Clean *",'JamesM-SESSION'!$B$556:$B$563,0), MATCH("*1st*",'JamesM-SESSION'!$K$7:$T$7,0)),"")</f>
        <v>#N/A</v>
      </c>
      <c r="L369" s="48" t="e">
        <f>INDEX('JamesM-SESSION'!$L$556:$U$563, MATCH("*Clean *",'JamesM-SESSION'!$B$556:$B$563,0), MATCH("*1st*",'JamesM-SESSION'!$K$7:$T$7,0))</f>
        <v>#N/A</v>
      </c>
      <c r="M369" s="131" t="e">
        <f>IF($A$368='JamesM-SESSION'!$A$556,INDEX('JamesM-SESSION'!$K$556:$T$563, MATCH("*Lat Pulldown*",'JamesM-SESSION'!$B$556:$B$563,0), MATCH("*1st*",'JamesM-SESSION'!$K$7:$T$7,0)),"")</f>
        <v>#N/A</v>
      </c>
      <c r="N369" s="48" t="e">
        <f>INDEX('JamesM-SESSION'!$L$556:$U$563, MATCH("*Lat Pulldown*",'JamesM-SESSION'!$B$556:$B$563,0), MATCH("*1st*",'JamesM-SESSION'!$K$7:$T$7,0))</f>
        <v>#N/A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IF($A$368='JamesM-SESSION'!$A$556,INDEX('JamesM-SESSION'!$K$556:$T$563, MATCH("*Squat*",'JamesM-SESSION'!$B$556:$B$563,0), MATCH("*2nd*",'JamesM-SESSION'!$K$7:$T$7,0)),"")</f>
        <v>#N/A</v>
      </c>
      <c r="D370" s="132" t="e">
        <f>INDEX('JamesM-SESSION'!L$556:U$563, MATCH("*Squat*",'JamesM-SESSION'!$B$556:$B$563,0), MATCH("*2nd*",'JamesM-SESSION'!K$7:T$7,0))</f>
        <v>#N/A</v>
      </c>
      <c r="E370" s="131" t="e">
        <f>IF($A$368='JamesM-SESSION'!$A$556,INDEX('JamesM-SESSION'!$K$556:$T$563, MATCH("*Deadlift*",'JamesM-SESSION'!$B$556:$B$563,0), MATCH("*2ND*",'JamesM-SESSION'!$K$7:$T$7,0)),"")</f>
        <v>#N/A</v>
      </c>
      <c r="F370" s="131" t="e">
        <f>INDEX('JamesM-SESSION'!$L$556:$U$563, MATCH("*Deadlift*",'JamesM-SESSION'!$B$556:$B$563,0), MATCH("*2nd*",'JamesM-SESSION'!$K$7:$T$7,0))</f>
        <v>#N/A</v>
      </c>
      <c r="G370" s="131" t="e">
        <f>IF($A$368='JamesM-SESSION'!$A$556,INDEX('JamesM-SESSION'!$K$556:$T$563, MATCH("*Bench Press*",'JamesM-SESSION'!$B$556:$B$563,0), MATCH("*2ND*",'JamesM-SESSION'!$K$7:$T$7,0)),"")</f>
        <v>#N/A</v>
      </c>
      <c r="H370" s="131" t="e">
        <f>INDEX('JamesM-SESSION'!$L$556:$U$563, MATCH("*Bench Press*",'JamesM-SESSION'!$B$556:$B$563,0), MATCH("*2nd*",'JamesM-SESSION'!$K$7:$T$7,0))</f>
        <v>#N/A</v>
      </c>
      <c r="I370" s="132" t="e">
        <f>IF($A$368='JamesM-SESSION'!$A$556,INDEX('JamesM-SESSION'!$K$556:$T$563, MATCH("*Military*",'JamesM-SESSION'!$B$556:$B$563,0), MATCH("*2ND*",'JamesM-SESSION'!$K$7:$T$7,0)),"")</f>
        <v>#N/A</v>
      </c>
      <c r="J370" s="44" t="e">
        <f>INDEX('JamesM-SESSION'!$L$556:$U$563, MATCH("*Military*",'JamesM-SESSION'!$B$556:$B$563,0), MATCH("*2nd*",'JamesM-SESSION'!$K$7:$T$7,0))</f>
        <v>#N/A</v>
      </c>
      <c r="K370" s="131" t="e">
        <f>IF($A$368='JamesM-SESSION'!$A$556,INDEX('JamesM-SESSION'!$K$556:$T$563, MATCH("*Clean *",'JamesM-SESSION'!$B$556:$B$563,0), MATCH("*2ND*",'JamesM-SESSION'!$K$7:$T$7,0)),"")</f>
        <v>#N/A</v>
      </c>
      <c r="L370" s="44" t="e">
        <f>INDEX('JamesM-SESSION'!$L$556:$U$563, MATCH("*Clean *",'JamesM-SESSION'!$B$556:$B$563,0), MATCH("*2nd*",'JamesM-SESSION'!$K$7:$T$7,0))</f>
        <v>#N/A</v>
      </c>
      <c r="M370" s="131" t="e">
        <f>IF($A$368='JamesM-SESSION'!$A$556,INDEX('JamesM-SESSION'!$K$556:$T$563, MATCH("*Lat Pulldown*",'JamesM-SESSION'!$B$556:$B$563,0), MATCH("*2ND*",'JamesM-SESSION'!$K$7:$T$7,0)),"")</f>
        <v>#N/A</v>
      </c>
      <c r="N370" s="44" t="e">
        <f>INDEX('JamesM-SESSION'!$L$556:$U$563, MATCH("*Lat Pulldown*",'JamesM-SESSION'!$B$556:$B$563,0), MATCH("*2nd*",'JamesM-SESSION'!$K$7:$T$7,0))</f>
        <v>#N/A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IF($A$368='JamesM-SESSION'!$A$556,INDEX('JamesM-SESSION'!$K$556:$T$563, MATCH("*Squat*",'JamesM-SESSION'!$B$556:$B$563,0), MATCH("*3rd*",'JamesM-SESSION'!$K$7:$T$7,0)),"")</f>
        <v>#N/A</v>
      </c>
      <c r="D371" s="132" t="e">
        <f>INDEX('JamesM-SESSION'!L$556:U$563, MATCH("*Squat*",'JamesM-SESSION'!$B$556:$B$563,0), MATCH("*3rd*",'JamesM-SESSION'!K$7:T$7,0))</f>
        <v>#N/A</v>
      </c>
      <c r="E371" s="131" t="e">
        <f>IF($A$368='JamesM-SESSION'!$A$556,INDEX('JamesM-SESSION'!$K$556:$T$563, MATCH("*Deadlift*",'JamesM-SESSION'!$B$556:$B$563,0), MATCH("*3rd*",'JamesM-SESSION'!$K$7:$T$7,0)),"")</f>
        <v>#N/A</v>
      </c>
      <c r="F371" s="131" t="e">
        <f>INDEX('JamesM-SESSION'!$L$556:$U$563, MATCH("*Deadlift*",'JamesM-SESSION'!$B$556:$B$563,0), MATCH("*3rd*",'JamesM-SESSION'!$K$7:$T$7,0))</f>
        <v>#N/A</v>
      </c>
      <c r="G371" s="131" t="e">
        <f>IF($A$368='JamesM-SESSION'!$A$556,INDEX('JamesM-SESSION'!$K$556:$T$563, MATCH("*Bench Press*",'JamesM-SESSION'!$B$556:$B$563,0), MATCH("*3rd*",'JamesM-SESSION'!$K$7:$T$7,0)),"")</f>
        <v>#N/A</v>
      </c>
      <c r="H371" s="131" t="e">
        <f>INDEX('JamesM-SESSION'!$L$556:$U$563, MATCH("*Bench Press*",'JamesM-SESSION'!$B$556:$B$563,0), MATCH("*3rd*",'JamesM-SESSION'!$K$7:$T$7,0))</f>
        <v>#N/A</v>
      </c>
      <c r="I371" s="132" t="e">
        <f>IF($A$368='JamesM-SESSION'!$A$556,INDEX('JamesM-SESSION'!$K$556:$T$563, MATCH("*Military*",'JamesM-SESSION'!$B$556:$B$563,0), MATCH("*3rd*",'JamesM-SESSION'!$K$7:$T$7,0)),"")</f>
        <v>#N/A</v>
      </c>
      <c r="J371" s="44" t="e">
        <f>INDEX('JamesM-SESSION'!$L$556:$U$563, MATCH("*Military*",'JamesM-SESSION'!$B$556:$B$563,0), MATCH("*3rd*",'JamesM-SESSION'!$K$7:$T$7,0))</f>
        <v>#N/A</v>
      </c>
      <c r="K371" s="131" t="e">
        <f>IF($A$368='JamesM-SESSION'!$A$556,INDEX('JamesM-SESSION'!$K$556:$T$563, MATCH("*Clean *",'JamesM-SESSION'!$B$556:$B$563,0), MATCH("*3rd*",'JamesM-SESSION'!$K$7:$T$7,0)),"")</f>
        <v>#N/A</v>
      </c>
      <c r="L371" s="44" t="e">
        <f>INDEX('JamesM-SESSION'!$L$556:$U$563, MATCH("*Clean *",'JamesM-SESSION'!$B$556:$B$563,0), MATCH("*3rd*",'JamesM-SESSION'!$K$7:$T$7,0))</f>
        <v>#N/A</v>
      </c>
      <c r="M371" s="131" t="e">
        <f>IF($A$368='JamesM-SESSION'!$A$556,INDEX('JamesM-SESSION'!$K$556:$T$563, MATCH("*Lat Pulldown*",'JamesM-SESSION'!$B$556:$B$563,0), MATCH("*3rd*",'JamesM-SESSION'!$K$7:$T$7,0)),"")</f>
        <v>#N/A</v>
      </c>
      <c r="N371" s="44" t="e">
        <f>INDEX('JamesM-SESSION'!$L$556:$U$563, MATCH("*Lat Pulldown*",'JamesM-SESSION'!$B$556:$B$563,0), MATCH("*3rd*",'JamesM-SESSION'!$K$7:$T$7,0))</f>
        <v>#N/A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IF($A$368='JamesM-SESSION'!$A$556,INDEX('JamesM-SESSION'!$K$556:$T$563, MATCH("*Squat*",'JamesM-SESSION'!$B$556:$B$563,0), MATCH("*4th*",'JamesM-SESSION'!$K$7:$T$7,0)),"")</f>
        <v>#N/A</v>
      </c>
      <c r="D372" s="132" t="e">
        <f>INDEX('JamesM-SESSION'!L$556:U$563, MATCH("*Squat*",'JamesM-SESSION'!$B$556:$B$563,0), MATCH("*4th*",'JamesM-SESSION'!K$7:T$7,0))</f>
        <v>#N/A</v>
      </c>
      <c r="E372" s="131" t="e">
        <f>IF($A$368='JamesM-SESSION'!$A$556,INDEX('JamesM-SESSION'!$K$556:$T$563, MATCH("*Deadlift*",'JamesM-SESSION'!$B$556:$B$563,0), MATCH("*4th*",'JamesM-SESSION'!$K$7:$T$7,0)),"")</f>
        <v>#N/A</v>
      </c>
      <c r="F372" s="131" t="e">
        <f>INDEX('JamesM-SESSION'!$L$556:$U$563, MATCH("*Deadlift*",'JamesM-SESSION'!$B$556:$B$563,0), MATCH("*4th*",'JamesM-SESSION'!$K$7:$T$7,0))</f>
        <v>#N/A</v>
      </c>
      <c r="G372" s="131" t="e">
        <f>IF($A$368='JamesM-SESSION'!$A$556,INDEX('JamesM-SESSION'!$K$556:$T$563, MATCH("*Bench Press*",'JamesM-SESSION'!$B$556:$B$563,0), MATCH("*4th*",'JamesM-SESSION'!$K$7:$T$7,0)),"")</f>
        <v>#N/A</v>
      </c>
      <c r="H372" s="131" t="e">
        <f>INDEX('JamesM-SESSION'!$L$556:$U$563, MATCH("*Bench Press*",'JamesM-SESSION'!$B$556:$B$563,0), MATCH("*4th*",'JamesM-SESSION'!$K$7:$T$7,0))</f>
        <v>#N/A</v>
      </c>
      <c r="I372" s="132" t="e">
        <f>IF($A$368='JamesM-SESSION'!$A$556,INDEX('JamesM-SESSION'!$K$556:$T$563, MATCH("*Military*",'JamesM-SESSION'!$B$556:$B$563,0), MATCH("*4th*",'JamesM-SESSION'!$K$7:$T$7,0)),"")</f>
        <v>#N/A</v>
      </c>
      <c r="J372" s="44" t="e">
        <f>INDEX('JamesM-SESSION'!$L$556:$U$563, MATCH("*Military*",'JamesM-SESSION'!$B$556:$B$563,0), MATCH("*4th*",'JamesM-SESSION'!$K$7:$T$7,0))</f>
        <v>#N/A</v>
      </c>
      <c r="K372" s="131" t="e">
        <f>IF($A$368='JamesM-SESSION'!$A$556,INDEX('JamesM-SESSION'!$K$556:$T$563, MATCH("*Clean *",'JamesM-SESSION'!$B$556:$B$563,0), MATCH("*4th*",'JamesM-SESSION'!$K$7:$T$7,0)),"")</f>
        <v>#N/A</v>
      </c>
      <c r="L372" s="44" t="e">
        <f>INDEX('JamesM-SESSION'!$L$556:$U$563, MATCH("*Clean *",'JamesM-SESSION'!$B$556:$B$563,0), MATCH("*4th*",'JamesM-SESSION'!$K$7:$T$7,0))</f>
        <v>#N/A</v>
      </c>
      <c r="M372" s="131" t="e">
        <f>IF($A$368='JamesM-SESSION'!$A$556,INDEX('JamesM-SESSION'!$K$556:$T$563, MATCH("*Lat Pulldown*",'JamesM-SESSION'!$B$556:$B$563,0), MATCH("*4th*",'JamesM-SESSION'!$K$7:$T$7,0)),"")</f>
        <v>#N/A</v>
      </c>
      <c r="N372" s="44" t="e">
        <f>INDEX('JamesM-SESSION'!$L$556:$U$563, MATCH("*Lat Pulldown*",'JamesM-SESSION'!$B$556:$B$563,0), MATCH("*4th*",'JamesM-SESSION'!$K$7:$T$7,0))</f>
        <v>#N/A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IF($A$368='JamesM-SESSION'!$A$556,INDEX('JamesM-SESSION'!$K$556:$T$563, MATCH("*Squat*",'JamesM-SESSION'!$B$556:$B$563,0), MATCH("*5th*",'JamesM-SESSION'!$K$7:$T$7,0)),"")</f>
        <v>#N/A</v>
      </c>
      <c r="D373" s="132" t="e">
        <f>INDEX('JamesM-SESSION'!L$556:U$563, MATCH("*Squat*",'JamesM-SESSION'!$B$556:$B$563,0), MATCH("*5th*",'JamesM-SESSION'!K$7:T$7,0))</f>
        <v>#N/A</v>
      </c>
      <c r="E373" s="131" t="e">
        <f>IF($A$368='JamesM-SESSION'!$A$556,INDEX('JamesM-SESSION'!$K$556:$T$563, MATCH("*Deadlift*",'JamesM-SESSION'!$B$556:$B$563,0), MATCH("*5th*",'JamesM-SESSION'!$K$7:$T$7,0)),"")</f>
        <v>#N/A</v>
      </c>
      <c r="F373" s="131" t="e">
        <f>INDEX('JamesM-SESSION'!$L$556:$U$563, MATCH("*Deadlift*",'JamesM-SESSION'!$B$556:$B$563,0), MATCH("*5th*",'JamesM-SESSION'!$K$7:$T$7,0))</f>
        <v>#N/A</v>
      </c>
      <c r="G373" s="131" t="e">
        <f>IF($A$368='JamesM-SESSION'!$A$556,INDEX('JamesM-SESSION'!$K$556:$T$563, MATCH("*Bench Press*",'JamesM-SESSION'!$B$556:$B$563,0), MATCH("*5th*",'JamesM-SESSION'!$K$7:$T$7,0)),"")</f>
        <v>#N/A</v>
      </c>
      <c r="H373" s="131" t="e">
        <f>INDEX('JamesM-SESSION'!$L$556:$U$563, MATCH("*Bench Press*",'JamesM-SESSION'!$B$556:$B$563,0), MATCH("*5th*",'JamesM-SESSION'!$K$7:$T$7,0))</f>
        <v>#N/A</v>
      </c>
      <c r="I373" s="132" t="e">
        <f>IF($A$368='JamesM-SESSION'!$A$556,INDEX('JamesM-SESSION'!$K$556:$T$563, MATCH("*Military*",'JamesM-SESSION'!$B$556:$B$563,0), MATCH("*5th*",'JamesM-SESSION'!$K$7:$T$7,0)),"")</f>
        <v>#N/A</v>
      </c>
      <c r="J373" s="44" t="e">
        <f>INDEX('JamesM-SESSION'!$L$556:$U$563, MATCH("*Military*",'JamesM-SESSION'!$B$556:$B$563,0), MATCH("*5th*",'JamesM-SESSION'!$K$7:$T$7,0))</f>
        <v>#N/A</v>
      </c>
      <c r="K373" s="131" t="e">
        <f>IF($A$368='JamesM-SESSION'!$A$556,INDEX('JamesM-SESSION'!$K$556:$T$563, MATCH("*Clean *",'JamesM-SESSION'!$B$556:$B$563,0), MATCH("*5th*",'JamesM-SESSION'!$K$7:$T$7,0)),"")</f>
        <v>#N/A</v>
      </c>
      <c r="L373" s="44" t="e">
        <f>INDEX('JamesM-SESSION'!$L$556:$U$563, MATCH("*Clean *",'JamesM-SESSION'!$B$556:$B$563,0), MATCH("*5th*",'JamesM-SESSION'!$K$7:$T$7,0))</f>
        <v>#N/A</v>
      </c>
      <c r="M373" s="131" t="e">
        <f>IF($A$368='JamesM-SESSION'!$A$556,INDEX('JamesM-SESSION'!$K$556:$T$563, MATCH("*Lat Pulldown*",'JamesM-SESSION'!$B$556:$B$563,0), MATCH("*5th*",'JamesM-SESSION'!$K$7:$T$7,0)),"")</f>
        <v>#N/A</v>
      </c>
      <c r="N373" s="44" t="e">
        <f>INDEX('JamesM-SESSION'!$L$556:$U$563, MATCH("*Lat Pulldown*",'JamesM-SESSION'!$B$556:$B$563,0), MATCH("*5th*",'JamesM-SESSION'!$K$7:$T$7,0))</f>
        <v>#N/A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'JamesM-SESSION'!A565</f>
        <v>0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str">
        <f>IF($A$140='JamesM-SESSION'!$A$565,INDEX('JamesM-SESSION'!$K$565:$T$572, MATCH("*1k Row*",'JamesM-SESSION'!$B$565:$B$572,0), MATCH("*1st*",'JamesM-SESSION'!$K$7:$T$7,0)),"")</f>
        <v/>
      </c>
      <c r="P374" s="152" t="str">
        <f>IF($A$140='JamesM-SESSION'!$A$565,INDEX('JamesM-SESSION'!$K$565:$T$572, MATCH("*HIIT*",'JamesM-SESSION'!$B$565:$B$572,0), MATCH("*1st*",'JamesM-SESSION'!$K$7:$T$7,0)),"")</f>
        <v/>
      </c>
      <c r="Q374" s="119" t="e">
        <f>INDEX('JamesM-SESSION'!$L$565:$U$565, MATCH("*HIIT*",'JamesM-SESSION'!$B$565:$B$565,0), MATCH("*1st*",'JamesM-SESSION'!$K$7:$T$7,0))</f>
        <v>#N/A</v>
      </c>
      <c r="R374" s="119">
        <f>'JamesM-SESSION'!U442</f>
        <v>0</v>
      </c>
      <c r="S374" s="116"/>
      <c r="T374" s="116"/>
      <c r="U374" s="120">
        <f>'JamesM-SESSION'!A566</f>
        <v>0</v>
      </c>
      <c r="V374" s="120">
        <f>'JamesM-SESSION'!A567</f>
        <v>0</v>
      </c>
      <c r="W374" s="116"/>
      <c r="X374" s="116"/>
      <c r="Y374" s="116"/>
      <c r="Z374" s="116"/>
      <c r="AA374" s="116"/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IF($A$374='JamesM-SESSION'!$A$565,INDEX('JamesM-SESSION'!$K$565:$T$572, MATCH("*Squat*",'JamesM-SESSION'!$B$565:$B$572,0), MATCH("*1st*",'JamesM-SESSION'!$K$7:$T$7,0)),"")</f>
        <v>#N/A</v>
      </c>
      <c r="D375" s="132" t="e">
        <f>INDEX('JamesM-SESSION'!L$565:U$572, MATCH("*Squat*",'JamesM-SESSION'!$B$565:$B$572,0), MATCH("*1st*",'JamesM-SESSION'!K$7:T$7,0))</f>
        <v>#N/A</v>
      </c>
      <c r="E375" s="131" t="e">
        <f>IF($A$374='JamesM-SESSION'!$A$565,INDEX('JamesM-SESSION'!$K$565:$T$572, MATCH("*Deadlift*",'JamesM-SESSION'!$B$565:$B$572,0), MATCH("*1st*",'JamesM-SESSION'!$K$7:$T$7,0)),"")</f>
        <v>#N/A</v>
      </c>
      <c r="F375" s="131" t="e">
        <f>INDEX('JamesM-SESSION'!$L$565:$U$572, MATCH("*Deadlift*",'JamesM-SESSION'!$B$565:$B$572,0), MATCH("*1st*",'JamesM-SESSION'!$K$7:$T$7,0))</f>
        <v>#N/A</v>
      </c>
      <c r="G375" s="131" t="e">
        <f>IF($A$374='JamesM-SESSION'!$A$565,INDEX('JamesM-SESSION'!$K$565:$T$572, MATCH("*Bench Press*",'JamesM-SESSION'!$B$565:$B$572,0), MATCH("*1st*",'JamesM-SESSION'!$K$7:$T$7,0)),"")</f>
        <v>#N/A</v>
      </c>
      <c r="H375" s="131" t="e">
        <f>INDEX('JamesM-SESSION'!$L$565:$U$572, MATCH("*Bench Press*",'JamesM-SESSION'!$B$565:$B$572,0), MATCH("*1st*",'JamesM-SESSION'!$K$7:$T$7,0))</f>
        <v>#N/A</v>
      </c>
      <c r="I375" s="132" t="e">
        <f>IF($A$374='JamesM-SESSION'!$A$565,INDEX('JamesM-SESSION'!$K$565:$T$572, MATCH("*Military*",'JamesM-SESSION'!$B$565:$B$572,0), MATCH("*1st*",'JamesM-SESSION'!$K$7:$T$7,0)),"")</f>
        <v>#N/A</v>
      </c>
      <c r="J375" s="48" t="e">
        <f>INDEX('JamesM-SESSION'!$L$565:$U$572, MATCH("*Military*",'JamesM-SESSION'!$B$565:$B$572,0), MATCH("*1st*",'JamesM-SESSION'!$K$7:$T$7,0))</f>
        <v>#N/A</v>
      </c>
      <c r="K375" s="131" t="e">
        <f>IF($A$374='JamesM-SESSION'!$A$565,INDEX('JamesM-SESSION'!$K$565:$T$572, MATCH("*Clean *",'JamesM-SESSION'!$B$565:$B$572,0), MATCH("*1st*",'JamesM-SESSION'!$K$7:$T$7,0)),"")</f>
        <v>#N/A</v>
      </c>
      <c r="L375" s="48" t="e">
        <f>INDEX('JamesM-SESSION'!$L$565:$U$572, MATCH("*Clean *",'JamesM-SESSION'!$B$565:$B$572,0), MATCH("*1st*",'JamesM-SESSION'!$K$7:$T$7,0))</f>
        <v>#N/A</v>
      </c>
      <c r="M375" s="131" t="e">
        <f>IF($A$374='JamesM-SESSION'!$A$565,INDEX('JamesM-SESSION'!$K$565:$T$572, MATCH("*Lat Pulldown*",'JamesM-SESSION'!$B$565:$B$572,0), MATCH("*1st*",'JamesM-SESSION'!$K$7:$T$7,0)),"")</f>
        <v>#N/A</v>
      </c>
      <c r="N375" s="48" t="e">
        <f>INDEX('JamesM-SESSION'!$L$565:$U$572, MATCH("*Lat Pulldown*",'JamesM-SESSION'!$B$565:$B$572,0), MATCH("*1st*",'JamesM-SESSION'!$K$7:$T$7,0))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IF($A$374='JamesM-SESSION'!$A$565,INDEX('JamesM-SESSION'!$K$565:$T$572, MATCH("*Squat*",'JamesM-SESSION'!$B$565:$B$572,0), MATCH("*2nd*",'JamesM-SESSION'!$K$7:$T$7,0)),"")</f>
        <v>#N/A</v>
      </c>
      <c r="D376" s="132" t="e">
        <f>INDEX('JamesM-SESSION'!L$565:U$572, MATCH("*Squat*",'JamesM-SESSION'!$B$565:$B$572,0), MATCH("*2nd*",'JamesM-SESSION'!K$7:T$7,0))</f>
        <v>#N/A</v>
      </c>
      <c r="E376" s="131" t="e">
        <f>IF($A$374='JamesM-SESSION'!$A$565,INDEX('JamesM-SESSION'!$K$565:$T$572, MATCH("*Deadlift*",'JamesM-SESSION'!$B$565:$B$572,0), MATCH("*2ND*",'JamesM-SESSION'!$K$7:$T$7,0)),"")</f>
        <v>#N/A</v>
      </c>
      <c r="F376" s="131" t="e">
        <f>INDEX('JamesM-SESSION'!$L$565:$U$572, MATCH("*Deadlift*",'JamesM-SESSION'!$B$565:$B$572,0), MATCH("*2nd*",'JamesM-SESSION'!$K$7:$T$7,0))</f>
        <v>#N/A</v>
      </c>
      <c r="G376" s="131" t="e">
        <f>IF($A$374='JamesM-SESSION'!$A$565,INDEX('JamesM-SESSION'!$K$565:$T$572, MATCH("*Bench Press*",'JamesM-SESSION'!$B$565:$B$572,0), MATCH("*2ND*",'JamesM-SESSION'!$K$7:$T$7,0)),"")</f>
        <v>#N/A</v>
      </c>
      <c r="H376" s="131" t="e">
        <f>INDEX('JamesM-SESSION'!$L$565:$U$572, MATCH("*Bench Press*",'JamesM-SESSION'!$B$565:$B$572,0), MATCH("*2nd*",'JamesM-SESSION'!$K$7:$T$7,0))</f>
        <v>#N/A</v>
      </c>
      <c r="I376" s="132" t="e">
        <f>IF($A$374='JamesM-SESSION'!$A$565,INDEX('JamesM-SESSION'!$K$565:$T$572, MATCH("*Military*",'JamesM-SESSION'!$B$565:$B$572,0), MATCH("*2ND*",'JamesM-SESSION'!$K$7:$T$7,0)),"")</f>
        <v>#N/A</v>
      </c>
      <c r="J376" s="44" t="e">
        <f>INDEX('JamesM-SESSION'!$L$565:$U$572, MATCH("*Military*",'JamesM-SESSION'!$B$565:$B$572,0), MATCH("*2nd*",'JamesM-SESSION'!$K$7:$T$7,0))</f>
        <v>#N/A</v>
      </c>
      <c r="K376" s="131" t="e">
        <f>IF($A$374='JamesM-SESSION'!$A$565,INDEX('JamesM-SESSION'!$K$565:$T$572, MATCH("*Clean *",'JamesM-SESSION'!$B$565:$B$572,0), MATCH("*2ND*",'JamesM-SESSION'!$K$7:$T$7,0)),"")</f>
        <v>#N/A</v>
      </c>
      <c r="L376" s="44" t="e">
        <f>INDEX('JamesM-SESSION'!$L$565:$U$572, MATCH("*Clean *",'JamesM-SESSION'!$B$565:$B$572,0), MATCH("*2nd*",'JamesM-SESSION'!$K$7:$T$7,0))</f>
        <v>#N/A</v>
      </c>
      <c r="M376" s="131" t="e">
        <f>IF($A$374='JamesM-SESSION'!$A$565,INDEX('JamesM-SESSION'!$K$565:$T$572, MATCH("*Lat Pulldown*",'JamesM-SESSION'!$B$565:$B$572,0), MATCH("*2ND*",'JamesM-SESSION'!$K$7:$T$7,0)),"")</f>
        <v>#N/A</v>
      </c>
      <c r="N376" s="44" t="e">
        <f>INDEX('JamesM-SESSION'!$L$565:$U$572, MATCH("*Lat Pulldown*",'JamesM-SESSION'!$B$565:$B$572,0), MATCH("*2nd*",'JamesM-SESSION'!$K$7:$T$7,0))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IF($A$374='JamesM-SESSION'!$A$565,INDEX('JamesM-SESSION'!$K$565:$T$572, MATCH("*Squat*",'JamesM-SESSION'!$B$565:$B$572,0), MATCH("*3rd*",'JamesM-SESSION'!$K$7:$T$7,0)),"")</f>
        <v>#N/A</v>
      </c>
      <c r="D377" s="132" t="e">
        <f>INDEX('JamesM-SESSION'!L$565:U$572, MATCH("*Squat*",'JamesM-SESSION'!$B$565:$B$572,0), MATCH("*3rd*",'JamesM-SESSION'!K$7:T$7,0))</f>
        <v>#N/A</v>
      </c>
      <c r="E377" s="131" t="e">
        <f>IF($A$374='JamesM-SESSION'!$A$565,INDEX('JamesM-SESSION'!$K$565:$T$572, MATCH("*Deadlift*",'JamesM-SESSION'!$B$565:$B$572,0), MATCH("*3rd*",'JamesM-SESSION'!$K$7:$T$7,0)),"")</f>
        <v>#N/A</v>
      </c>
      <c r="F377" s="131" t="e">
        <f>INDEX('JamesM-SESSION'!$L$565:$U$572, MATCH("*Deadlift*",'JamesM-SESSION'!$B$565:$B$572,0), MATCH("*3rd*",'JamesM-SESSION'!$K$7:$T$7,0))</f>
        <v>#N/A</v>
      </c>
      <c r="G377" s="131" t="e">
        <f>IF($A$374='JamesM-SESSION'!$A$565,INDEX('JamesM-SESSION'!$K$565:$T$572, MATCH("*Bench Press*",'JamesM-SESSION'!$B$565:$B$572,0), MATCH("*3rd*",'JamesM-SESSION'!$K$7:$T$7,0)),"")</f>
        <v>#N/A</v>
      </c>
      <c r="H377" s="131" t="e">
        <f>INDEX('JamesM-SESSION'!$L$565:$U$572, MATCH("*Bench Press*",'JamesM-SESSION'!$B$565:$B$572,0), MATCH("*3rd*",'JamesM-SESSION'!$K$7:$T$7,0))</f>
        <v>#N/A</v>
      </c>
      <c r="I377" s="132" t="e">
        <f>IF($A$374='JamesM-SESSION'!$A$565,INDEX('JamesM-SESSION'!$K$565:$T$572, MATCH("*Military*",'JamesM-SESSION'!$B$565:$B$572,0), MATCH("*3rd*",'JamesM-SESSION'!$K$7:$T$7,0)),"")</f>
        <v>#N/A</v>
      </c>
      <c r="J377" s="44" t="e">
        <f>INDEX('JamesM-SESSION'!$L$565:$U$572, MATCH("*Military*",'JamesM-SESSION'!$B$565:$B$572,0), MATCH("*3rd*",'JamesM-SESSION'!$K$7:$T$7,0))</f>
        <v>#N/A</v>
      </c>
      <c r="K377" s="131" t="e">
        <f>IF($A$374='JamesM-SESSION'!$A$565,INDEX('JamesM-SESSION'!$K$565:$T$572, MATCH("*Clean *",'JamesM-SESSION'!$B$565:$B$572,0), MATCH("*3rd*",'JamesM-SESSION'!$K$7:$T$7,0)),"")</f>
        <v>#N/A</v>
      </c>
      <c r="L377" s="44" t="e">
        <f>INDEX('JamesM-SESSION'!$L$565:$U$572, MATCH("*Clean *",'JamesM-SESSION'!$B$565:$B$572,0), MATCH("*3rd*",'JamesM-SESSION'!$K$7:$T$7,0))</f>
        <v>#N/A</v>
      </c>
      <c r="M377" s="131" t="e">
        <f>IF($A$374='JamesM-SESSION'!$A$565,INDEX('JamesM-SESSION'!$K$565:$T$572, MATCH("*Lat Pulldown*",'JamesM-SESSION'!$B$565:$B$572,0), MATCH("*3rd*",'JamesM-SESSION'!$K$7:$T$7,0)),"")</f>
        <v>#N/A</v>
      </c>
      <c r="N377" s="44" t="e">
        <f>INDEX('JamesM-SESSION'!$L$565:$U$572, MATCH("*Lat Pulldown*",'JamesM-SESSION'!$B$565:$B$572,0), MATCH("*3rd*",'JamesM-SESSION'!$K$7:$T$7,0))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IF($A$374='JamesM-SESSION'!$A$565,INDEX('JamesM-SESSION'!$K$565:$T$572, MATCH("*Squat*",'JamesM-SESSION'!$B$565:$B$572,0), MATCH("*4th*",'JamesM-SESSION'!$K$7:$T$7,0)),"")</f>
        <v>#N/A</v>
      </c>
      <c r="D378" s="132" t="e">
        <f>INDEX('JamesM-SESSION'!L$565:U$572, MATCH("*Squat*",'JamesM-SESSION'!$B$565:$B$572,0), MATCH("*4th*",'JamesM-SESSION'!K$7:T$7,0))</f>
        <v>#N/A</v>
      </c>
      <c r="E378" s="131" t="e">
        <f>IF($A$374='JamesM-SESSION'!$A$565,INDEX('JamesM-SESSION'!$K$565:$T$572, MATCH("*Deadlift*",'JamesM-SESSION'!$B$565:$B$572,0), MATCH("*4th*",'JamesM-SESSION'!$K$7:$T$7,0)),"")</f>
        <v>#N/A</v>
      </c>
      <c r="F378" s="131" t="e">
        <f>INDEX('JamesM-SESSION'!$L$565:$U$572, MATCH("*Deadlift*",'JamesM-SESSION'!$B$565:$B$572,0), MATCH("*4th*",'JamesM-SESSION'!$K$7:$T$7,0))</f>
        <v>#N/A</v>
      </c>
      <c r="G378" s="131" t="e">
        <f>IF($A$374='JamesM-SESSION'!$A$565,INDEX('JamesM-SESSION'!$K$565:$T$572, MATCH("*Bench Press*",'JamesM-SESSION'!$B$565:$B$572,0), MATCH("*4th*",'JamesM-SESSION'!$K$7:$T$7,0)),"")</f>
        <v>#N/A</v>
      </c>
      <c r="H378" s="131" t="e">
        <f>INDEX('JamesM-SESSION'!$L$565:$U$572, MATCH("*Bench Press*",'JamesM-SESSION'!$B$565:$B$572,0), MATCH("*4th*",'JamesM-SESSION'!$K$7:$T$7,0))</f>
        <v>#N/A</v>
      </c>
      <c r="I378" s="132" t="e">
        <f>IF($A$374='JamesM-SESSION'!$A$565,INDEX('JamesM-SESSION'!$K$565:$T$572, MATCH("*Military*",'JamesM-SESSION'!$B$565:$B$572,0), MATCH("*4th*",'JamesM-SESSION'!$K$7:$T$7,0)),"")</f>
        <v>#N/A</v>
      </c>
      <c r="J378" s="44" t="e">
        <f>INDEX('JamesM-SESSION'!$L$565:$U$572, MATCH("*Military*",'JamesM-SESSION'!$B$565:$B$572,0), MATCH("*4th*",'JamesM-SESSION'!$K$7:$T$7,0))</f>
        <v>#N/A</v>
      </c>
      <c r="K378" s="131" t="e">
        <f>IF($A$374='JamesM-SESSION'!$A$565,INDEX('JamesM-SESSION'!$K$565:$T$572, MATCH("*Clean *",'JamesM-SESSION'!$B$565:$B$572,0), MATCH("*4th*",'JamesM-SESSION'!$K$7:$T$7,0)),"")</f>
        <v>#N/A</v>
      </c>
      <c r="L378" s="44" t="e">
        <f>INDEX('JamesM-SESSION'!$L$565:$U$572, MATCH("*Clean *",'JamesM-SESSION'!$B$565:$B$572,0), MATCH("*4th*",'JamesM-SESSION'!$K$7:$T$7,0))</f>
        <v>#N/A</v>
      </c>
      <c r="M378" s="131" t="e">
        <f>IF($A$374='JamesM-SESSION'!$A$565,INDEX('JamesM-SESSION'!$K$565:$T$572, MATCH("*Lat Pulldown*",'JamesM-SESSION'!$B$565:$B$572,0), MATCH("*4th*",'JamesM-SESSION'!$K$7:$T$7,0)),"")</f>
        <v>#N/A</v>
      </c>
      <c r="N378" s="44" t="e">
        <f>INDEX('JamesM-SESSION'!$L$565:$U$572, MATCH("*Lat Pulldown*",'JamesM-SESSION'!$B$565:$B$572,0), MATCH("*4th*",'JamesM-SESSION'!$K$7:$T$7,0))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IF($A$374='JamesM-SESSION'!$A$565,INDEX('JamesM-SESSION'!$K$565:$T$572, MATCH("*Squat*",'JamesM-SESSION'!$B$565:$B$572,0), MATCH("*5th*",'JamesM-SESSION'!$K$7:$T$7,0)),"")</f>
        <v>#N/A</v>
      </c>
      <c r="D379" s="132" t="e">
        <f>INDEX('JamesM-SESSION'!L$565:U$572, MATCH("*Squat*",'JamesM-SESSION'!$B$565:$B$572,0), MATCH("*5th*",'JamesM-SESSION'!K$7:T$7,0))</f>
        <v>#N/A</v>
      </c>
      <c r="E379" s="131" t="e">
        <f>IF($A$374='JamesM-SESSION'!$A$565,INDEX('JamesM-SESSION'!$K$565:$T$572, MATCH("*Deadlift*",'JamesM-SESSION'!$B$565:$B$572,0), MATCH("*5th*",'JamesM-SESSION'!$K$7:$T$7,0)),"")</f>
        <v>#N/A</v>
      </c>
      <c r="F379" s="131" t="e">
        <f>INDEX('JamesM-SESSION'!$L$565:$U$572, MATCH("*Deadlift*",'JamesM-SESSION'!$B$565:$B$572,0), MATCH("*5th*",'JamesM-SESSION'!$K$7:$T$7,0))</f>
        <v>#N/A</v>
      </c>
      <c r="G379" s="131" t="e">
        <f>IF($A$374='JamesM-SESSION'!$A$565,INDEX('JamesM-SESSION'!$K$565:$T$572, MATCH("*Bench Press*",'JamesM-SESSION'!$B$565:$B$572,0), MATCH("*5th*",'JamesM-SESSION'!$K$7:$T$7,0)),"")</f>
        <v>#N/A</v>
      </c>
      <c r="H379" s="131" t="e">
        <f>INDEX('JamesM-SESSION'!$L$565:$U$572, MATCH("*Bench Press*",'JamesM-SESSION'!$B$565:$B$572,0), MATCH("*5th*",'JamesM-SESSION'!$K$7:$T$7,0))</f>
        <v>#N/A</v>
      </c>
      <c r="I379" s="132" t="e">
        <f>IF($A$374='JamesM-SESSION'!$A$565,INDEX('JamesM-SESSION'!$K$565:$T$572, MATCH("*Military*",'JamesM-SESSION'!$B$565:$B$572,0), MATCH("*5th*",'JamesM-SESSION'!$K$7:$T$7,0)),"")</f>
        <v>#N/A</v>
      </c>
      <c r="J379" s="44" t="e">
        <f>INDEX('JamesM-SESSION'!$L$565:$U$572, MATCH("*Military*",'JamesM-SESSION'!$B$565:$B$572,0), MATCH("*5th*",'JamesM-SESSION'!$K$7:$T$7,0))</f>
        <v>#N/A</v>
      </c>
      <c r="K379" s="131" t="e">
        <f>IF($A$374='JamesM-SESSION'!$A$565,INDEX('JamesM-SESSION'!$K$565:$T$572, MATCH("*Clean *",'JamesM-SESSION'!$B$565:$B$572,0), MATCH("*5th*",'JamesM-SESSION'!$K$7:$T$7,0)),"")</f>
        <v>#N/A</v>
      </c>
      <c r="L379" s="44" t="e">
        <f>INDEX('JamesM-SESSION'!$L$565:$U$572, MATCH("*Clean *",'JamesM-SESSION'!$B$565:$B$572,0), MATCH("*5th*",'JamesM-SESSION'!$K$7:$T$7,0))</f>
        <v>#N/A</v>
      </c>
      <c r="M379" s="131" t="e">
        <f>IF($A$374='JamesM-SESSION'!$A$565,INDEX('JamesM-SESSION'!$K$565:$T$572, MATCH("*Lat Pulldown*",'JamesM-SESSION'!$B$565:$B$572,0), MATCH("*5th*",'JamesM-SESSION'!$K$7:$T$7,0)),"")</f>
        <v>#N/A</v>
      </c>
      <c r="N379" s="44" t="e">
        <f>INDEX('JamesM-SESSION'!$L$565:$U$572, MATCH("*Lat Pulldown*",'JamesM-SESSION'!$B$565:$B$572,0), MATCH("*5th*",'JamesM-SESSION'!$K$7:$T$7,0))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'JamesM-SESSION'!A574</f>
        <v>0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 t="e">
        <f>MAX(I381:I385)</f>
        <v>#N/A</v>
      </c>
      <c r="J380" s="116" t="e">
        <f t="array" ref="J380">MAX(IF(I381:I385=I380,J381:J385))</f>
        <v>#N/A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str">
        <f>IF($A$140='JamesM-SESSION'!$A$574,INDEX('JamesM-SESSION'!$K$574:$T$581, MATCH("*1k Row*",'JamesM-SESSION'!$B$574:$B$581,0), MATCH("*1st*",'JamesM-SESSION'!$K$7:$T$7,0)),"")</f>
        <v/>
      </c>
      <c r="P380" s="152" t="str">
        <f>IF($A$140='JamesM-SESSION'!$A$574,INDEX('JamesM-SESSION'!$K$574:$T$581, MATCH("*HIIT*",'JamesM-SESSION'!$B$574:$B$581,0), MATCH("*1st*",'JamesM-SESSION'!$K$7:$T$7,0)),"")</f>
        <v/>
      </c>
      <c r="Q380" s="119" t="e">
        <f>INDEX('JamesM-SESSION'!$L$574:$U$574, MATCH("*HIIT*",'JamesM-SESSION'!$B$574:$B$574,0), MATCH("*1st*",'JamesM-SESSION'!$K$7:$T$7,0))</f>
        <v>#N/A</v>
      </c>
      <c r="R380" s="119">
        <f>'JamesM-SESSION'!U448</f>
        <v>0</v>
      </c>
      <c r="S380" s="116"/>
      <c r="T380" s="116"/>
      <c r="U380" s="120">
        <f>'JamesM-SESSION'!A575</f>
        <v>0</v>
      </c>
      <c r="V380" s="120">
        <f>'JamesM-SESSION'!A576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IF($A$380='JamesM-SESSION'!$A$574,INDEX('JamesM-SESSION'!$K$574:$T$581, MATCH("*Squat*",'JamesM-SESSION'!$B$574:$B$581,0), MATCH("*1st*",'JamesM-SESSION'!$K$7:$T$7,0)),"")</f>
        <v>#N/A</v>
      </c>
      <c r="D381" s="132" t="e">
        <f>INDEX('JamesM-SESSION'!L$574:U$581, MATCH("*Squat*",'JamesM-SESSION'!$B$574:$B$581,0), MATCH("*1st*",'JamesM-SESSION'!K$7:T$7,0))</f>
        <v>#N/A</v>
      </c>
      <c r="E381" s="131" t="e">
        <f>IF($A$380='JamesM-SESSION'!$A$574,INDEX('JamesM-SESSION'!$K$574:$T$581, MATCH("*Deadlift*",'JamesM-SESSION'!$B$574:$B$581,0), MATCH("*1st*",'JamesM-SESSION'!$K$7:$T$7,0)),"")</f>
        <v>#N/A</v>
      </c>
      <c r="F381" s="131" t="e">
        <f>INDEX('JamesM-SESSION'!$L$574:$U$581, MATCH("*Deadlift*",'JamesM-SESSION'!$B$574:$B$581,0), MATCH("*1st*",'JamesM-SESSION'!$K$7:$T$7,0))</f>
        <v>#N/A</v>
      </c>
      <c r="G381" s="131" t="e">
        <f>IF($A$380='JamesM-SESSION'!$A$574,INDEX('JamesM-SESSION'!$K$574:$T$581, MATCH("*Bench Press*",'JamesM-SESSION'!$B$574:$B$581,0), MATCH("*1st*",'JamesM-SESSION'!$K$7:$T$7,0)),"")</f>
        <v>#N/A</v>
      </c>
      <c r="H381" s="131" t="e">
        <f>INDEX('JamesM-SESSION'!$L$574:$U$581, MATCH("*Bench Press*",'JamesM-SESSION'!$B$574:$B$581,0), MATCH("*1st*",'JamesM-SESSION'!$K$7:$T$7,0))</f>
        <v>#N/A</v>
      </c>
      <c r="I381" s="132" t="e">
        <f>IF($A$380='JamesM-SESSION'!$A$574,INDEX('JamesM-SESSION'!$K$574:$T$581, MATCH("*Military*",'JamesM-SESSION'!$B$574:$B$581,0), MATCH("*1st*",'JamesM-SESSION'!$K$7:$T$7,0)),"")</f>
        <v>#N/A</v>
      </c>
      <c r="J381" s="48" t="e">
        <f>INDEX('JamesM-SESSION'!$L$574:$U$581, MATCH("*Military*",'JamesM-SESSION'!$B$574:$B$581,0), MATCH("*1st*",'JamesM-SESSION'!$K$7:$T$7,0))</f>
        <v>#N/A</v>
      </c>
      <c r="K381" s="131" t="e">
        <f>IF($A$380='JamesM-SESSION'!$A$574,INDEX('JamesM-SESSION'!$K$574:$T$581, MATCH("*Clean *",'JamesM-SESSION'!$B$574:$B$581,0), MATCH("*1st*",'JamesM-SESSION'!$K$7:$T$7,0)),"")</f>
        <v>#N/A</v>
      </c>
      <c r="L381" s="48" t="e">
        <f>INDEX('JamesM-SESSION'!$L$574:$U$581, MATCH("*Clean *",'JamesM-SESSION'!$B$574:$B$581,0), MATCH("*1st*",'JamesM-SESSION'!$K$7:$T$7,0))</f>
        <v>#N/A</v>
      </c>
      <c r="M381" s="131" t="e">
        <f>IF($A$380='JamesM-SESSION'!$A$574,INDEX('JamesM-SESSION'!$K$574:$T$581, MATCH("*Lat Pulldown*",'JamesM-SESSION'!$B$574:$B$581,0), MATCH("*1st*",'JamesM-SESSION'!$K$7:$T$7,0)),"")</f>
        <v>#N/A</v>
      </c>
      <c r="N381" s="48" t="e">
        <f>INDEX('JamesM-SESSION'!$L$574:$U$581, MATCH("*Lat Pulldown*",'JamesM-SESSION'!$B$574:$B$581,0), MATCH("*1st*",'JamesM-SESSION'!$K$7:$T$7,0))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IF($A$380='JamesM-SESSION'!$A$574,INDEX('JamesM-SESSION'!$K$574:$T$581, MATCH("*Squat*",'JamesM-SESSION'!$B$574:$B$581,0), MATCH("*2nd*",'JamesM-SESSION'!$K$7:$T$7,0)),"")</f>
        <v>#N/A</v>
      </c>
      <c r="D382" s="132" t="e">
        <f>INDEX('JamesM-SESSION'!L$574:U$581, MATCH("*Squat*",'JamesM-SESSION'!$B$574:$B$581,0), MATCH("*2nd*",'JamesM-SESSION'!K$7:T$7,0))</f>
        <v>#N/A</v>
      </c>
      <c r="E382" s="131" t="e">
        <f>IF($A$380='JamesM-SESSION'!$A$574,INDEX('JamesM-SESSION'!$K$574:$T$581, MATCH("*Deadlift*",'JamesM-SESSION'!$B$574:$B$581,0), MATCH("*2ND*",'JamesM-SESSION'!$K$7:$T$7,0)),"")</f>
        <v>#N/A</v>
      </c>
      <c r="F382" s="131" t="e">
        <f>INDEX('JamesM-SESSION'!$L$574:$U$581, MATCH("*Deadlift*",'JamesM-SESSION'!$B$574:$B$581,0), MATCH("*2nd*",'JamesM-SESSION'!$K$7:$T$7,0))</f>
        <v>#N/A</v>
      </c>
      <c r="G382" s="131" t="e">
        <f>IF($A$380='JamesM-SESSION'!$A$574,INDEX('JamesM-SESSION'!$K$574:$T$581, MATCH("*Bench Press*",'JamesM-SESSION'!$B$574:$B$581,0), MATCH("*2ND*",'JamesM-SESSION'!$K$7:$T$7,0)),"")</f>
        <v>#N/A</v>
      </c>
      <c r="H382" s="131" t="e">
        <f>INDEX('JamesM-SESSION'!$L$574:$U$581, MATCH("*Bench Press*",'JamesM-SESSION'!$B$574:$B$581,0), MATCH("*2nd*",'JamesM-SESSION'!$K$7:$T$7,0))</f>
        <v>#N/A</v>
      </c>
      <c r="I382" s="132" t="e">
        <f>IF($A$380='JamesM-SESSION'!$A$574,INDEX('JamesM-SESSION'!$K$574:$T$581, MATCH("*Military*",'JamesM-SESSION'!$B$574:$B$581,0), MATCH("*2ND*",'JamesM-SESSION'!$K$7:$T$7,0)),"")</f>
        <v>#N/A</v>
      </c>
      <c r="J382" s="44" t="e">
        <f>INDEX('JamesM-SESSION'!$L$574:$U$581, MATCH("*Military*",'JamesM-SESSION'!$B$574:$B$581,0), MATCH("*2nd*",'JamesM-SESSION'!$K$7:$T$7,0))</f>
        <v>#N/A</v>
      </c>
      <c r="K382" s="131" t="e">
        <f>IF($A$380='JamesM-SESSION'!$A$574,INDEX('JamesM-SESSION'!$K$574:$T$581, MATCH("*Clean *",'JamesM-SESSION'!$B$574:$B$581,0), MATCH("*2ND*",'JamesM-SESSION'!$K$7:$T$7,0)),"")</f>
        <v>#N/A</v>
      </c>
      <c r="L382" s="44" t="e">
        <f>INDEX('JamesM-SESSION'!$L$574:$U$581, MATCH("*Clean *",'JamesM-SESSION'!$B$574:$B$581,0), MATCH("*2nd*",'JamesM-SESSION'!$K$7:$T$7,0))</f>
        <v>#N/A</v>
      </c>
      <c r="M382" s="131" t="e">
        <f>IF($A$380='JamesM-SESSION'!$A$574,INDEX('JamesM-SESSION'!$K$574:$T$581, MATCH("*Lat Pulldown*",'JamesM-SESSION'!$B$574:$B$581,0), MATCH("*2ND*",'JamesM-SESSION'!$K$7:$T$7,0)),"")</f>
        <v>#N/A</v>
      </c>
      <c r="N382" s="44" t="e">
        <f>INDEX('JamesM-SESSION'!$L$574:$U$581, MATCH("*Lat Pulldown*",'JamesM-SESSION'!$B$574:$B$581,0), MATCH("*2nd*",'JamesM-SESSION'!$K$7:$T$7,0))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IF($A$380='JamesM-SESSION'!$A$574,INDEX('JamesM-SESSION'!$K$574:$T$581, MATCH("*Squat*",'JamesM-SESSION'!$B$574:$B$581,0), MATCH("*3rd*",'JamesM-SESSION'!$K$7:$T$7,0)),"")</f>
        <v>#N/A</v>
      </c>
      <c r="D383" s="132" t="e">
        <f>INDEX('JamesM-SESSION'!L$574:U$581, MATCH("*Squat*",'JamesM-SESSION'!$B$574:$B$581,0), MATCH("*3rd*",'JamesM-SESSION'!K$7:T$7,0))</f>
        <v>#N/A</v>
      </c>
      <c r="E383" s="131" t="e">
        <f>IF($A$380='JamesM-SESSION'!$A$574,INDEX('JamesM-SESSION'!$K$574:$T$581, MATCH("*Deadlift*",'JamesM-SESSION'!$B$574:$B$581,0), MATCH("*3rd*",'JamesM-SESSION'!$K$7:$T$7,0)),"")</f>
        <v>#N/A</v>
      </c>
      <c r="F383" s="131" t="e">
        <f>INDEX('JamesM-SESSION'!$L$574:$U$581, MATCH("*Deadlift*",'JamesM-SESSION'!$B$574:$B$581,0), MATCH("*3rd*",'JamesM-SESSION'!$K$7:$T$7,0))</f>
        <v>#N/A</v>
      </c>
      <c r="G383" s="131" t="e">
        <f>IF($A$380='JamesM-SESSION'!$A$574,INDEX('JamesM-SESSION'!$K$574:$T$581, MATCH("*Bench Press*",'JamesM-SESSION'!$B$574:$B$581,0), MATCH("*3rd*",'JamesM-SESSION'!$K$7:$T$7,0)),"")</f>
        <v>#N/A</v>
      </c>
      <c r="H383" s="131" t="e">
        <f>INDEX('JamesM-SESSION'!$L$574:$U$581, MATCH("*Bench Press*",'JamesM-SESSION'!$B$574:$B$581,0), MATCH("*3rd*",'JamesM-SESSION'!$K$7:$T$7,0))</f>
        <v>#N/A</v>
      </c>
      <c r="I383" s="132" t="e">
        <f>IF($A$380='JamesM-SESSION'!$A$574,INDEX('JamesM-SESSION'!$K$574:$T$581, MATCH("*Military*",'JamesM-SESSION'!$B$574:$B$581,0), MATCH("*3rd*",'JamesM-SESSION'!$K$7:$T$7,0)),"")</f>
        <v>#N/A</v>
      </c>
      <c r="J383" s="44" t="e">
        <f>INDEX('JamesM-SESSION'!$L$574:$U$581, MATCH("*Military*",'JamesM-SESSION'!$B$574:$B$581,0), MATCH("*3rd*",'JamesM-SESSION'!$K$7:$T$7,0))</f>
        <v>#N/A</v>
      </c>
      <c r="K383" s="131" t="e">
        <f>IF($A$380='JamesM-SESSION'!$A$574,INDEX('JamesM-SESSION'!$K$574:$T$581, MATCH("*Clean *",'JamesM-SESSION'!$B$574:$B$581,0), MATCH("*3rd*",'JamesM-SESSION'!$K$7:$T$7,0)),"")</f>
        <v>#N/A</v>
      </c>
      <c r="L383" s="44" t="e">
        <f>INDEX('JamesM-SESSION'!$L$574:$U$581, MATCH("*Clean *",'JamesM-SESSION'!$B$574:$B$581,0), MATCH("*3rd*",'JamesM-SESSION'!$K$7:$T$7,0))</f>
        <v>#N/A</v>
      </c>
      <c r="M383" s="131" t="e">
        <f>IF($A$380='JamesM-SESSION'!$A$574,INDEX('JamesM-SESSION'!$K$574:$T$581, MATCH("*Lat Pulldown*",'JamesM-SESSION'!$B$574:$B$581,0), MATCH("*3rd*",'JamesM-SESSION'!$K$7:$T$7,0)),"")</f>
        <v>#N/A</v>
      </c>
      <c r="N383" s="44" t="e">
        <f>INDEX('JamesM-SESSION'!$L$574:$U$581, MATCH("*Lat Pulldown*",'JamesM-SESSION'!$B$574:$B$581,0), MATCH("*3rd*",'JamesM-SESSION'!$K$7:$T$7,0))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IF($A$380='JamesM-SESSION'!$A$574,INDEX('JamesM-SESSION'!$K$574:$T$581, MATCH("*Squat*",'JamesM-SESSION'!$B$574:$B$581,0), MATCH("*4th*",'JamesM-SESSION'!$K$7:$T$7,0)),"")</f>
        <v>#N/A</v>
      </c>
      <c r="D384" s="132" t="e">
        <f>INDEX('JamesM-SESSION'!L$574:U$581, MATCH("*Squat*",'JamesM-SESSION'!$B$574:$B$581,0), MATCH("*4th*",'JamesM-SESSION'!K$7:T$7,0))</f>
        <v>#N/A</v>
      </c>
      <c r="E384" s="131" t="e">
        <f>IF($A$380='JamesM-SESSION'!$A$574,INDEX('JamesM-SESSION'!$K$574:$T$581, MATCH("*Deadlift*",'JamesM-SESSION'!$B$574:$B$581,0), MATCH("*4th*",'JamesM-SESSION'!$K$7:$T$7,0)),"")</f>
        <v>#N/A</v>
      </c>
      <c r="F384" s="131" t="e">
        <f>INDEX('JamesM-SESSION'!$L$574:$U$581, MATCH("*Deadlift*",'JamesM-SESSION'!$B$574:$B$581,0), MATCH("*4th*",'JamesM-SESSION'!$K$7:$T$7,0))</f>
        <v>#N/A</v>
      </c>
      <c r="G384" s="131" t="e">
        <f>IF($A$380='JamesM-SESSION'!$A$574,INDEX('JamesM-SESSION'!$K$574:$T$581, MATCH("*Bench Press*",'JamesM-SESSION'!$B$574:$B$581,0), MATCH("*4th*",'JamesM-SESSION'!$K$7:$T$7,0)),"")</f>
        <v>#N/A</v>
      </c>
      <c r="H384" s="131" t="e">
        <f>INDEX('JamesM-SESSION'!$L$574:$U$581, MATCH("*Bench Press*",'JamesM-SESSION'!$B$574:$B$581,0), MATCH("*4th*",'JamesM-SESSION'!$K$7:$T$7,0))</f>
        <v>#N/A</v>
      </c>
      <c r="I384" s="132" t="e">
        <f>IF($A$380='JamesM-SESSION'!$A$574,INDEX('JamesM-SESSION'!$K$574:$T$581, MATCH("*Military*",'JamesM-SESSION'!$B$574:$B$581,0), MATCH("*4th*",'JamesM-SESSION'!$K$7:$T$7,0)),"")</f>
        <v>#N/A</v>
      </c>
      <c r="J384" s="44" t="e">
        <f>INDEX('JamesM-SESSION'!$L$574:$U$581, MATCH("*Military*",'JamesM-SESSION'!$B$574:$B$581,0), MATCH("*4th*",'JamesM-SESSION'!$K$7:$T$7,0))</f>
        <v>#N/A</v>
      </c>
      <c r="K384" s="131" t="e">
        <f>IF($A$380='JamesM-SESSION'!$A$574,INDEX('JamesM-SESSION'!$K$574:$T$581, MATCH("*Clean *",'JamesM-SESSION'!$B$574:$B$581,0), MATCH("*4th*",'JamesM-SESSION'!$K$7:$T$7,0)),"")</f>
        <v>#N/A</v>
      </c>
      <c r="L384" s="44" t="e">
        <f>INDEX('JamesM-SESSION'!$L$574:$U$581, MATCH("*Clean *",'JamesM-SESSION'!$B$574:$B$581,0), MATCH("*4th*",'JamesM-SESSION'!$K$7:$T$7,0))</f>
        <v>#N/A</v>
      </c>
      <c r="M384" s="131" t="e">
        <f>IF($A$380='JamesM-SESSION'!$A$574,INDEX('JamesM-SESSION'!$K$574:$T$581, MATCH("*Lat Pulldown*",'JamesM-SESSION'!$B$574:$B$581,0), MATCH("*4th*",'JamesM-SESSION'!$K$7:$T$7,0)),"")</f>
        <v>#N/A</v>
      </c>
      <c r="N384" s="44" t="e">
        <f>INDEX('JamesM-SESSION'!$L$574:$U$581, MATCH("*Lat Pulldown*",'JamesM-SESSION'!$B$574:$B$581,0), MATCH("*4th*",'JamesM-SESSION'!$K$7:$T$7,0))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IF($A$380='JamesM-SESSION'!$A$574,INDEX('JamesM-SESSION'!$K$574:$T$581, MATCH("*Squat*",'JamesM-SESSION'!$B$574:$B$581,0), MATCH("*5th*",'JamesM-SESSION'!$K$7:$T$7,0)),"")</f>
        <v>#N/A</v>
      </c>
      <c r="D385" s="132" t="e">
        <f>INDEX('JamesM-SESSION'!L$574:U$581, MATCH("*Squat*",'JamesM-SESSION'!$B$574:$B$581,0), MATCH("*5th*",'JamesM-SESSION'!K$7:T$7,0))</f>
        <v>#N/A</v>
      </c>
      <c r="E385" s="131" t="e">
        <f>IF($A$380='JamesM-SESSION'!$A$574,INDEX('JamesM-SESSION'!$K$574:$T$581, MATCH("*Deadlift*",'JamesM-SESSION'!$B$574:$B$581,0), MATCH("*5th*",'JamesM-SESSION'!$K$7:$T$7,0)),"")</f>
        <v>#N/A</v>
      </c>
      <c r="F385" s="131" t="e">
        <f>INDEX('JamesM-SESSION'!$L$574:$U$581, MATCH("*Deadlift*",'JamesM-SESSION'!$B$574:$B$581,0), MATCH("*5th*",'JamesM-SESSION'!$K$7:$T$7,0))</f>
        <v>#N/A</v>
      </c>
      <c r="G385" s="131" t="e">
        <f>IF($A$380='JamesM-SESSION'!$A$574,INDEX('JamesM-SESSION'!$K$574:$T$581, MATCH("*Bench Press*",'JamesM-SESSION'!$B$574:$B$581,0), MATCH("*5th*",'JamesM-SESSION'!$K$7:$T$7,0)),"")</f>
        <v>#N/A</v>
      </c>
      <c r="H385" s="131" t="e">
        <f>INDEX('JamesM-SESSION'!$L$574:$U$581, MATCH("*Bench Press*",'JamesM-SESSION'!$B$574:$B$581,0), MATCH("*5th*",'JamesM-SESSION'!$K$7:$T$7,0))</f>
        <v>#N/A</v>
      </c>
      <c r="I385" s="132" t="e">
        <f>IF($A$380='JamesM-SESSION'!$A$574,INDEX('JamesM-SESSION'!$K$574:$T$581, MATCH("*Military*",'JamesM-SESSION'!$B$574:$B$581,0), MATCH("*5th*",'JamesM-SESSION'!$K$7:$T$7,0)),"")</f>
        <v>#N/A</v>
      </c>
      <c r="J385" s="44" t="e">
        <f>INDEX('JamesM-SESSION'!$L$574:$U$581, MATCH("*Military*",'JamesM-SESSION'!$B$574:$B$581,0), MATCH("*5th*",'JamesM-SESSION'!$K$7:$T$7,0))</f>
        <v>#N/A</v>
      </c>
      <c r="K385" s="131" t="e">
        <f>IF($A$380='JamesM-SESSION'!$A$574,INDEX('JamesM-SESSION'!$K$574:$T$581, MATCH("*Clean *",'JamesM-SESSION'!$B$574:$B$581,0), MATCH("*5th*",'JamesM-SESSION'!$K$7:$T$7,0)),"")</f>
        <v>#N/A</v>
      </c>
      <c r="L385" s="44" t="e">
        <f>INDEX('JamesM-SESSION'!$L$574:$U$581, MATCH("*Clean *",'JamesM-SESSION'!$B$574:$B$581,0), MATCH("*5th*",'JamesM-SESSION'!$K$7:$T$7,0))</f>
        <v>#N/A</v>
      </c>
      <c r="M385" s="131" t="e">
        <f>IF($A$380='JamesM-SESSION'!$A$574,INDEX('JamesM-SESSION'!$K$574:$T$581, MATCH("*Lat Pulldown*",'JamesM-SESSION'!$B$574:$B$581,0), MATCH("*5th*",'JamesM-SESSION'!$K$7:$T$7,0)),"")</f>
        <v>#N/A</v>
      </c>
      <c r="N385" s="44" t="e">
        <f>INDEX('JamesM-SESSION'!$L$574:$U$581, MATCH("*Lat Pulldown*",'JamesM-SESSION'!$B$574:$B$581,0), MATCH("*5th*",'JamesM-SESSION'!$K$7:$T$7,0))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'JamesM-SESSION'!A583</f>
        <v>0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 t="e">
        <f>MAX(G387:G391)</f>
        <v>#N/A</v>
      </c>
      <c r="H386" s="116" t="e">
        <f t="array" ref="H386">MAX(IF(G387:G391=G386,H387:H391))</f>
        <v>#N/A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str">
        <f>IF($A$140='JamesM-SESSION'!$A$583,INDEX('JamesM-SESSION'!$K$583:$T$590, MATCH("*1k Row*",'JamesM-SESSION'!$B$583:$B$590,0), MATCH("*1st*",'JamesM-SESSION'!$K$7:$T$7,0)),"")</f>
        <v/>
      </c>
      <c r="P386" s="152" t="str">
        <f>IF($A$140='JamesM-SESSION'!$A$583,INDEX('JamesM-SESSION'!$K$583:$T$590, MATCH("*HIIT*",'JamesM-SESSION'!$B$583:$B$590,0), MATCH("*1st*",'JamesM-SESSION'!$K$7:$T$7,0)),"")</f>
        <v/>
      </c>
      <c r="Q386" s="119" t="e">
        <f>INDEX('JamesM-SESSION'!$L$583:$U$583, MATCH("*HIIT*",'JamesM-SESSION'!$B$583:$B$583,0), MATCH("*1st*",'JamesM-SESSION'!$K$7:$T$7,0))</f>
        <v>#N/A</v>
      </c>
      <c r="R386" s="119">
        <f>'JamesM-SESSION'!U454</f>
        <v>0</v>
      </c>
      <c r="S386" s="116"/>
      <c r="T386" s="116"/>
      <c r="U386" s="120">
        <f>'JamesM-SESSION'!A584</f>
        <v>0</v>
      </c>
      <c r="V386" s="120">
        <f>'JamesM-SESSION'!A585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IF($A$386='JamesM-SESSION'!$A$583,INDEX('JamesM-SESSION'!$K$583:$T$590, MATCH("*Squat*",'JamesM-SESSION'!$B$583:$B$590,0), MATCH("*1st*",'JamesM-SESSION'!$K$7:$T$7,0)),"")</f>
        <v>#N/A</v>
      </c>
      <c r="D387" s="132" t="e">
        <f>INDEX('JamesM-SESSION'!L$583:U$590, MATCH("*Squat*",'JamesM-SESSION'!$B$583:$B$590,0), MATCH("*1st*",'JamesM-SESSION'!K$7:T$7,0))</f>
        <v>#N/A</v>
      </c>
      <c r="E387" s="131" t="e">
        <f>IF($A$386='JamesM-SESSION'!$A$583,INDEX('JamesM-SESSION'!$K$583:$T$590, MATCH("*Deadlift*",'JamesM-SESSION'!$B$583:$B$590,0), MATCH("*1st*",'JamesM-SESSION'!$K$7:$T$7,0)),"")</f>
        <v>#N/A</v>
      </c>
      <c r="F387" s="131" t="e">
        <f>INDEX('JamesM-SESSION'!$L$583:$U$590, MATCH("*Deadlift*",'JamesM-SESSION'!$B$583:$B$590,0), MATCH("*1st*",'JamesM-SESSION'!$K$7:$T$7,0))</f>
        <v>#N/A</v>
      </c>
      <c r="G387" s="131" t="e">
        <f>IF($A$386='JamesM-SESSION'!$A$583,INDEX('JamesM-SESSION'!$K$583:$T$590, MATCH("*Bench Press*",'JamesM-SESSION'!$B$583:$B$590,0), MATCH("*1st*",'JamesM-SESSION'!$K$7:$T$7,0)),"")</f>
        <v>#N/A</v>
      </c>
      <c r="H387" s="131" t="e">
        <f>INDEX('JamesM-SESSION'!$L$583:$U$590, MATCH("*Bench Press*",'JamesM-SESSION'!$B$583:$B$590,0), MATCH("*1st*",'JamesM-SESSION'!$K$7:$T$7,0))</f>
        <v>#N/A</v>
      </c>
      <c r="I387" s="132" t="e">
        <f>IF($A$386='JamesM-SESSION'!$A$583,INDEX('JamesM-SESSION'!$K$583:$T$590, MATCH("*Military*",'JamesM-SESSION'!$B$583:$B$590,0), MATCH("*1st*",'JamesM-SESSION'!$K$7:$T$7,0)),"")</f>
        <v>#N/A</v>
      </c>
      <c r="J387" s="48" t="e">
        <f>INDEX('JamesM-SESSION'!$L$583:$U$590, MATCH("*Military*",'JamesM-SESSION'!$B$583:$B$590,0), MATCH("*1st*",'JamesM-SESSION'!$K$7:$T$7,0))</f>
        <v>#N/A</v>
      </c>
      <c r="K387" s="131" t="e">
        <f>IF($A$386='JamesM-SESSION'!$A$583,INDEX('JamesM-SESSION'!$K$583:$T$590, MATCH("*Clean *",'JamesM-SESSION'!$B$583:$B$590,0), MATCH("*1st*",'JamesM-SESSION'!$K$7:$T$7,0)),"")</f>
        <v>#N/A</v>
      </c>
      <c r="L387" s="48" t="e">
        <f>INDEX('JamesM-SESSION'!$L$583:$U$590, MATCH("*Clean *",'JamesM-SESSION'!$B$583:$B$590,0), MATCH("*1st*",'JamesM-SESSION'!$K$7:$T$7,0))</f>
        <v>#N/A</v>
      </c>
      <c r="M387" s="131" t="e">
        <f>IF($A$386='JamesM-SESSION'!$A$583,INDEX('JamesM-SESSION'!$K$583:$T$590, MATCH("*Lat Pulldown*",'JamesM-SESSION'!$B$583:$B$590,0), MATCH("*1st*",'JamesM-SESSION'!$K$7:$T$7,0)),"")</f>
        <v>#N/A</v>
      </c>
      <c r="N387" s="48" t="e">
        <f>INDEX('JamesM-SESSION'!$L$583:$U$590, MATCH("*Lat Pulldown*",'JamesM-SESSION'!$B$583:$B$590,0), MATCH("*1st*",'JamesM-SESSION'!$K$7:$T$7,0))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IF($A$386='JamesM-SESSION'!$A$583,INDEX('JamesM-SESSION'!$K$583:$T$590, MATCH("*Squat*",'JamesM-SESSION'!$B$583:$B$590,0), MATCH("*2nd*",'JamesM-SESSION'!$K$7:$T$7,0)),"")</f>
        <v>#N/A</v>
      </c>
      <c r="D388" s="132" t="e">
        <f>INDEX('JamesM-SESSION'!L$583:U$590, MATCH("*Squat*",'JamesM-SESSION'!$B$583:$B$590,0), MATCH("*2nd*",'JamesM-SESSION'!K$7:T$7,0))</f>
        <v>#N/A</v>
      </c>
      <c r="E388" s="131" t="e">
        <f>IF($A$386='JamesM-SESSION'!$A$583,INDEX('JamesM-SESSION'!$K$583:$T$590, MATCH("*Deadlift*",'JamesM-SESSION'!$B$583:$B$590,0), MATCH("*2ND*",'JamesM-SESSION'!$K$7:$T$7,0)),"")</f>
        <v>#N/A</v>
      </c>
      <c r="F388" s="131" t="e">
        <f>INDEX('JamesM-SESSION'!$L$583:$U$590, MATCH("*Deadlift*",'JamesM-SESSION'!$B$583:$B$590,0), MATCH("*2nd*",'JamesM-SESSION'!$K$7:$T$7,0))</f>
        <v>#N/A</v>
      </c>
      <c r="G388" s="131" t="e">
        <f>IF($A$386='JamesM-SESSION'!$A$583,INDEX('JamesM-SESSION'!$K$583:$T$590, MATCH("*Bench Press*",'JamesM-SESSION'!$B$583:$B$590,0), MATCH("*2ND*",'JamesM-SESSION'!$K$7:$T$7,0)),"")</f>
        <v>#N/A</v>
      </c>
      <c r="H388" s="131" t="e">
        <f>INDEX('JamesM-SESSION'!$L$583:$U$590, MATCH("*Bench Press*",'JamesM-SESSION'!$B$583:$B$590,0), MATCH("*2nd*",'JamesM-SESSION'!$K$7:$T$7,0))</f>
        <v>#N/A</v>
      </c>
      <c r="I388" s="132" t="e">
        <f>IF($A$386='JamesM-SESSION'!$A$583,INDEX('JamesM-SESSION'!$K$583:$T$590, MATCH("*Military*",'JamesM-SESSION'!$B$583:$B$590,0), MATCH("*2ND*",'JamesM-SESSION'!$K$7:$T$7,0)),"")</f>
        <v>#N/A</v>
      </c>
      <c r="J388" s="44" t="e">
        <f>INDEX('JamesM-SESSION'!$L$583:$U$590, MATCH("*Military*",'JamesM-SESSION'!$B$583:$B$590,0), MATCH("*2nd*",'JamesM-SESSION'!$K$7:$T$7,0))</f>
        <v>#N/A</v>
      </c>
      <c r="K388" s="131" t="e">
        <f>IF($A$386='JamesM-SESSION'!$A$583,INDEX('JamesM-SESSION'!$K$583:$T$590, MATCH("*Clean *",'JamesM-SESSION'!$B$583:$B$590,0), MATCH("*2ND*",'JamesM-SESSION'!$K$7:$T$7,0)),"")</f>
        <v>#N/A</v>
      </c>
      <c r="L388" s="44" t="e">
        <f>INDEX('JamesM-SESSION'!$L$583:$U$590, MATCH("*Clean *",'JamesM-SESSION'!$B$583:$B$590,0), MATCH("*2nd*",'JamesM-SESSION'!$K$7:$T$7,0))</f>
        <v>#N/A</v>
      </c>
      <c r="M388" s="131" t="e">
        <f>IF($A$386='JamesM-SESSION'!$A$583,INDEX('JamesM-SESSION'!$K$583:$T$590, MATCH("*Lat Pulldown*",'JamesM-SESSION'!$B$583:$B$590,0), MATCH("*2ND*",'JamesM-SESSION'!$K$7:$T$7,0)),"")</f>
        <v>#N/A</v>
      </c>
      <c r="N388" s="44" t="e">
        <f>INDEX('JamesM-SESSION'!$L$583:$U$590, MATCH("*Lat Pulldown*",'JamesM-SESSION'!$B$583:$B$590,0), MATCH("*2nd*",'JamesM-SESSION'!$K$7:$T$7,0))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IF($A$386='JamesM-SESSION'!$A$583,INDEX('JamesM-SESSION'!$K$583:$T$590, MATCH("*Squat*",'JamesM-SESSION'!$B$583:$B$590,0), MATCH("*3rd*",'JamesM-SESSION'!$K$7:$T$7,0)),"")</f>
        <v>#N/A</v>
      </c>
      <c r="D389" s="132" t="e">
        <f>INDEX('JamesM-SESSION'!L$583:U$590, MATCH("*Squat*",'JamesM-SESSION'!$B$583:$B$590,0), MATCH("*3rd*",'JamesM-SESSION'!K$7:T$7,0))</f>
        <v>#N/A</v>
      </c>
      <c r="E389" s="131" t="e">
        <f>IF($A$386='JamesM-SESSION'!$A$583,INDEX('JamesM-SESSION'!$K$583:$T$590, MATCH("*Deadlift*",'JamesM-SESSION'!$B$583:$B$590,0), MATCH("*3rd*",'JamesM-SESSION'!$K$7:$T$7,0)),"")</f>
        <v>#N/A</v>
      </c>
      <c r="F389" s="131" t="e">
        <f>INDEX('JamesM-SESSION'!$L$583:$U$590, MATCH("*Deadlift*",'JamesM-SESSION'!$B$583:$B$590,0), MATCH("*3rd*",'JamesM-SESSION'!$K$7:$T$7,0))</f>
        <v>#N/A</v>
      </c>
      <c r="G389" s="131" t="e">
        <f>IF($A$386='JamesM-SESSION'!$A$583,INDEX('JamesM-SESSION'!$K$583:$T$590, MATCH("*Bench Press*",'JamesM-SESSION'!$B$583:$B$590,0), MATCH("*3rd*",'JamesM-SESSION'!$K$7:$T$7,0)),"")</f>
        <v>#N/A</v>
      </c>
      <c r="H389" s="131" t="e">
        <f>INDEX('JamesM-SESSION'!$L$583:$U$590, MATCH("*Bench Press*",'JamesM-SESSION'!$B$583:$B$590,0), MATCH("*3rd*",'JamesM-SESSION'!$K$7:$T$7,0))</f>
        <v>#N/A</v>
      </c>
      <c r="I389" s="132" t="e">
        <f>IF($A$386='JamesM-SESSION'!$A$583,INDEX('JamesM-SESSION'!$K$583:$T$590, MATCH("*Military*",'JamesM-SESSION'!$B$583:$B$590,0), MATCH("*3rd*",'JamesM-SESSION'!$K$7:$T$7,0)),"")</f>
        <v>#N/A</v>
      </c>
      <c r="J389" s="44" t="e">
        <f>INDEX('JamesM-SESSION'!$L$583:$U$590, MATCH("*Military*",'JamesM-SESSION'!$B$583:$B$590,0), MATCH("*3rd*",'JamesM-SESSION'!$K$7:$T$7,0))</f>
        <v>#N/A</v>
      </c>
      <c r="K389" s="131" t="e">
        <f>IF($A$386='JamesM-SESSION'!$A$583,INDEX('JamesM-SESSION'!$K$583:$T$590, MATCH("*Clean *",'JamesM-SESSION'!$B$583:$B$590,0), MATCH("*3rd*",'JamesM-SESSION'!$K$7:$T$7,0)),"")</f>
        <v>#N/A</v>
      </c>
      <c r="L389" s="44" t="e">
        <f>INDEX('JamesM-SESSION'!$L$583:$U$590, MATCH("*Clean *",'JamesM-SESSION'!$B$583:$B$590,0), MATCH("*3rd*",'JamesM-SESSION'!$K$7:$T$7,0))</f>
        <v>#N/A</v>
      </c>
      <c r="M389" s="131" t="e">
        <f>IF($A$386='JamesM-SESSION'!$A$583,INDEX('JamesM-SESSION'!$K$583:$T$590, MATCH("*Lat Pulldown*",'JamesM-SESSION'!$B$583:$B$590,0), MATCH("*3rd*",'JamesM-SESSION'!$K$7:$T$7,0)),"")</f>
        <v>#N/A</v>
      </c>
      <c r="N389" s="44" t="e">
        <f>INDEX('JamesM-SESSION'!$L$583:$U$590, MATCH("*Lat Pulldown*",'JamesM-SESSION'!$B$583:$B$590,0), MATCH("*3rd*",'JamesM-SESSION'!$K$7:$T$7,0))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IF($A$386='JamesM-SESSION'!$A$583,INDEX('JamesM-SESSION'!$K$583:$T$590, MATCH("*Squat*",'JamesM-SESSION'!$B$583:$B$590,0), MATCH("*4th*",'JamesM-SESSION'!$K$7:$T$7,0)),"")</f>
        <v>#N/A</v>
      </c>
      <c r="D390" s="132" t="e">
        <f>INDEX('JamesM-SESSION'!L$583:U$590, MATCH("*Squat*",'JamesM-SESSION'!$B$583:$B$590,0), MATCH("*4th*",'JamesM-SESSION'!K$7:T$7,0))</f>
        <v>#N/A</v>
      </c>
      <c r="E390" s="131" t="e">
        <f>IF($A$386='JamesM-SESSION'!$A$583,INDEX('JamesM-SESSION'!$K$583:$T$590, MATCH("*Deadlift*",'JamesM-SESSION'!$B$583:$B$590,0), MATCH("*4th*",'JamesM-SESSION'!$K$7:$T$7,0)),"")</f>
        <v>#N/A</v>
      </c>
      <c r="F390" s="131" t="e">
        <f>INDEX('JamesM-SESSION'!$L$583:$U$590, MATCH("*Deadlift*",'JamesM-SESSION'!$B$583:$B$590,0), MATCH("*4th*",'JamesM-SESSION'!$K$7:$T$7,0))</f>
        <v>#N/A</v>
      </c>
      <c r="G390" s="131" t="e">
        <f>IF($A$386='JamesM-SESSION'!$A$583,INDEX('JamesM-SESSION'!$K$583:$T$590, MATCH("*Bench Press*",'JamesM-SESSION'!$B$583:$B$590,0), MATCH("*4th*",'JamesM-SESSION'!$K$7:$T$7,0)),"")</f>
        <v>#N/A</v>
      </c>
      <c r="H390" s="131" t="e">
        <f>INDEX('JamesM-SESSION'!$L$583:$U$590, MATCH("*Bench Press*",'JamesM-SESSION'!$B$583:$B$590,0), MATCH("*4th*",'JamesM-SESSION'!$K$7:$T$7,0))</f>
        <v>#N/A</v>
      </c>
      <c r="I390" s="132" t="e">
        <f>IF($A$386='JamesM-SESSION'!$A$583,INDEX('JamesM-SESSION'!$K$583:$T$590, MATCH("*Military*",'JamesM-SESSION'!$B$583:$B$590,0), MATCH("*4th*",'JamesM-SESSION'!$K$7:$T$7,0)),"")</f>
        <v>#N/A</v>
      </c>
      <c r="J390" s="44" t="e">
        <f>INDEX('JamesM-SESSION'!$L$583:$U$590, MATCH("*Military*",'JamesM-SESSION'!$B$583:$B$590,0), MATCH("*4th*",'JamesM-SESSION'!$K$7:$T$7,0))</f>
        <v>#N/A</v>
      </c>
      <c r="K390" s="131" t="e">
        <f>IF($A$386='JamesM-SESSION'!$A$583,INDEX('JamesM-SESSION'!$K$583:$T$590, MATCH("*Clean *",'JamesM-SESSION'!$B$583:$B$590,0), MATCH("*4th*",'JamesM-SESSION'!$K$7:$T$7,0)),"")</f>
        <v>#N/A</v>
      </c>
      <c r="L390" s="44" t="e">
        <f>INDEX('JamesM-SESSION'!$L$583:$U$590, MATCH("*Clean *",'JamesM-SESSION'!$B$583:$B$590,0), MATCH("*4th*",'JamesM-SESSION'!$K$7:$T$7,0))</f>
        <v>#N/A</v>
      </c>
      <c r="M390" s="131" t="e">
        <f>IF($A$386='JamesM-SESSION'!$A$583,INDEX('JamesM-SESSION'!$K$583:$T$590, MATCH("*Lat Pulldown*",'JamesM-SESSION'!$B$583:$B$590,0), MATCH("*4th*",'JamesM-SESSION'!$K$7:$T$7,0)),"")</f>
        <v>#N/A</v>
      </c>
      <c r="N390" s="44" t="e">
        <f>INDEX('JamesM-SESSION'!$L$583:$U$590, MATCH("*Lat Pulldown*",'JamesM-SESSION'!$B$583:$B$590,0), MATCH("*4th*",'JamesM-SESSION'!$K$7:$T$7,0))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IF($A$386='JamesM-SESSION'!$A$583,INDEX('JamesM-SESSION'!$K$583:$T$590, MATCH("*Squat*",'JamesM-SESSION'!$B$583:$B$590,0), MATCH("*5th*",'JamesM-SESSION'!$K$7:$T$7,0)),"")</f>
        <v>#N/A</v>
      </c>
      <c r="D391" s="132" t="e">
        <f>INDEX('JamesM-SESSION'!L$583:U$590, MATCH("*Squat*",'JamesM-SESSION'!$B$583:$B$590,0), MATCH("*5th*",'JamesM-SESSION'!K$7:T$7,0))</f>
        <v>#N/A</v>
      </c>
      <c r="E391" s="131" t="e">
        <f>IF($A$386='JamesM-SESSION'!$A$583,INDEX('JamesM-SESSION'!$K$583:$T$590, MATCH("*Deadlift*",'JamesM-SESSION'!$B$583:$B$590,0), MATCH("*5th*",'JamesM-SESSION'!$K$7:$T$7,0)),"")</f>
        <v>#N/A</v>
      </c>
      <c r="F391" s="131" t="e">
        <f>INDEX('JamesM-SESSION'!$L$583:$U$590, MATCH("*Deadlift*",'JamesM-SESSION'!$B$583:$B$590,0), MATCH("*5th*",'JamesM-SESSION'!$K$7:$T$7,0))</f>
        <v>#N/A</v>
      </c>
      <c r="G391" s="131" t="e">
        <f>IF($A$386='JamesM-SESSION'!$A$583,INDEX('JamesM-SESSION'!$K$583:$T$590, MATCH("*Bench Press*",'JamesM-SESSION'!$B$583:$B$590,0), MATCH("*5th*",'JamesM-SESSION'!$K$7:$T$7,0)),"")</f>
        <v>#N/A</v>
      </c>
      <c r="H391" s="131" t="e">
        <f>INDEX('JamesM-SESSION'!$L$583:$U$590, MATCH("*Bench Press*",'JamesM-SESSION'!$B$583:$B$590,0), MATCH("*5th*",'JamesM-SESSION'!$K$7:$T$7,0))</f>
        <v>#N/A</v>
      </c>
      <c r="I391" s="132" t="e">
        <f>IF($A$386='JamesM-SESSION'!$A$583,INDEX('JamesM-SESSION'!$K$583:$T$590, MATCH("*Military*",'JamesM-SESSION'!$B$583:$B$590,0), MATCH("*5th*",'JamesM-SESSION'!$K$7:$T$7,0)),"")</f>
        <v>#N/A</v>
      </c>
      <c r="J391" s="44" t="e">
        <f>INDEX('JamesM-SESSION'!$L$583:$U$590, MATCH("*Military*",'JamesM-SESSION'!$B$583:$B$590,0), MATCH("*5th*",'JamesM-SESSION'!$K$7:$T$7,0))</f>
        <v>#N/A</v>
      </c>
      <c r="K391" s="131" t="e">
        <f>IF($A$386='JamesM-SESSION'!$A$583,INDEX('JamesM-SESSION'!$K$583:$T$590, MATCH("*Clean *",'JamesM-SESSION'!$B$583:$B$590,0), MATCH("*5th*",'JamesM-SESSION'!$K$7:$T$7,0)),"")</f>
        <v>#N/A</v>
      </c>
      <c r="L391" s="44" t="e">
        <f>INDEX('JamesM-SESSION'!$L$583:$U$590, MATCH("*Clean *",'JamesM-SESSION'!$B$583:$B$590,0), MATCH("*5th*",'JamesM-SESSION'!$K$7:$T$7,0))</f>
        <v>#N/A</v>
      </c>
      <c r="M391" s="131" t="e">
        <f>IF($A$386='JamesM-SESSION'!$A$583,INDEX('JamesM-SESSION'!$K$583:$T$590, MATCH("*Lat Pulldown*",'JamesM-SESSION'!$B$583:$B$590,0), MATCH("*5th*",'JamesM-SESSION'!$K$7:$T$7,0)),"")</f>
        <v>#N/A</v>
      </c>
      <c r="N391" s="44" t="e">
        <f>INDEX('JamesM-SESSION'!$L$583:$U$590, MATCH("*Lat Pulldown*",'JamesM-SESSION'!$B$583:$B$590,0), MATCH("*5th*",'JamesM-SESSION'!$K$7:$T$7,0))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'JamesM-SESSION'!A592</f>
        <v>0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 t="e">
        <f>MAX(I393:I397)</f>
        <v>#N/A</v>
      </c>
      <c r="J392" s="116" t="e">
        <f t="array" ref="J392">MAX(IF(I393:I397=I392,J393:J397))</f>
        <v>#N/A</v>
      </c>
      <c r="K392" s="116" t="e">
        <f>MAX(K393:K397)</f>
        <v>#N/A</v>
      </c>
      <c r="L392" s="116" t="e">
        <f t="array" ref="L392">MAX(IF(K393:K397=K392,L393:L397))</f>
        <v>#N/A</v>
      </c>
      <c r="M392" s="116" t="e">
        <f>MAX(M393:M397)</f>
        <v>#N/A</v>
      </c>
      <c r="N392" s="117" t="e">
        <f t="array" ref="N392">MAX(IF(M393:M397=M392,N393:N397))</f>
        <v>#N/A</v>
      </c>
      <c r="O392" s="152" t="str">
        <f>IF($A$140='JamesM-SESSION'!$A$592,INDEX('JamesM-SESSION'!$K$592:$T$599, MATCH("*1k Row*",'JamesM-SESSION'!$B$592:$B$599,0), MATCH("*1st*",'JamesM-SESSION'!$K$7:$T$7,0)),"")</f>
        <v/>
      </c>
      <c r="P392" s="152" t="str">
        <f>IF($A$140='JamesM-SESSION'!$A$592,INDEX('JamesM-SESSION'!$K$592:$T$599, MATCH("*HIIT*",'JamesM-SESSION'!$B$592:$B$599,0), MATCH("*1st*",'JamesM-SESSION'!$K$7:$T$7,0)),"")</f>
        <v/>
      </c>
      <c r="Q392" s="119" t="e">
        <f>INDEX('JamesM-SESSION'!$L$592:$U$592, MATCH("*HIIT*",'JamesM-SESSION'!$B$592:$B$592,0), MATCH("*1st*",'JamesM-SESSION'!$K$7:$T$7,0))</f>
        <v>#N/A</v>
      </c>
      <c r="R392" s="119">
        <f>'JamesM-SESSION'!U460</f>
        <v>0</v>
      </c>
      <c r="S392" s="116"/>
      <c r="T392" s="116"/>
      <c r="U392" s="120">
        <f>'JamesM-SESSION'!A593</f>
        <v>0</v>
      </c>
      <c r="V392" s="120">
        <f>'JamesM-SESSION'!A594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IF($A$392='JamesM-SESSION'!$A$592,INDEX('JamesM-SESSION'!$K$592:$T$599, MATCH("*Squat*",'JamesM-SESSION'!$B$592:$B$599,0), MATCH("*1st*",'JamesM-SESSION'!$K$7:$T$7,0)),"")</f>
        <v>#N/A</v>
      </c>
      <c r="D393" s="132" t="e">
        <f>INDEX('JamesM-SESSION'!L$592:U$599, MATCH("*Squat*",'JamesM-SESSION'!$B$592:$B$599,0), MATCH("*1st*",'JamesM-SESSION'!K$7:T$7,0))</f>
        <v>#N/A</v>
      </c>
      <c r="E393" s="131" t="e">
        <f>IF($A$392='JamesM-SESSION'!$A$592,INDEX('JamesM-SESSION'!$K$592:$T$599, MATCH("*Deadlift*",'JamesM-SESSION'!$B$592:$B$599,0), MATCH("*1st*",'JamesM-SESSION'!$K$7:$T$7,0)),"")</f>
        <v>#N/A</v>
      </c>
      <c r="F393" s="131" t="e">
        <f>INDEX('JamesM-SESSION'!$L$592:$U$599, MATCH("*Deadlift*",'JamesM-SESSION'!$B$592:$B$599,0), MATCH("*1st*",'JamesM-SESSION'!$K$7:$T$7,0))</f>
        <v>#N/A</v>
      </c>
      <c r="G393" s="131" t="e">
        <f>IF($A$392='JamesM-SESSION'!$A$592,INDEX('JamesM-SESSION'!$K$592:$T$599, MATCH("*Bench Press*",'JamesM-SESSION'!$B$592:$B$599,0), MATCH("*1st*",'JamesM-SESSION'!$K$7:$T$7,0)),"")</f>
        <v>#N/A</v>
      </c>
      <c r="H393" s="131" t="e">
        <f>INDEX('JamesM-SESSION'!$L$592:$U$599, MATCH("*Bench Press*",'JamesM-SESSION'!$B$592:$B$599,0), MATCH("*1st*",'JamesM-SESSION'!$K$7:$T$7,0))</f>
        <v>#N/A</v>
      </c>
      <c r="I393" s="132" t="e">
        <f>IF($A$392='JamesM-SESSION'!$A$592,INDEX('JamesM-SESSION'!$K$592:$T$599, MATCH("*Military*",'JamesM-SESSION'!$B$592:$B$599,0), MATCH("*1st*",'JamesM-SESSION'!$K$7:$T$7,0)),"")</f>
        <v>#N/A</v>
      </c>
      <c r="J393" s="48" t="e">
        <f>INDEX('JamesM-SESSION'!$L$592:$U$599, MATCH("*Military*",'JamesM-SESSION'!$B$592:$B$599,0), MATCH("*1st*",'JamesM-SESSION'!$K$7:$T$7,0))</f>
        <v>#N/A</v>
      </c>
      <c r="K393" s="131" t="e">
        <f>IF($A$392='JamesM-SESSION'!$A$592,INDEX('JamesM-SESSION'!$K$592:$T$599, MATCH("*Clean *",'JamesM-SESSION'!$B$592:$B$599,0), MATCH("*1st*",'JamesM-SESSION'!$K$7:$T$7,0)),"")</f>
        <v>#N/A</v>
      </c>
      <c r="L393" s="48" t="e">
        <f>INDEX('JamesM-SESSION'!$L$592:$U$599, MATCH("*Clean *",'JamesM-SESSION'!$B$592:$B$599,0), MATCH("*1st*",'JamesM-SESSION'!$K$7:$T$7,0))</f>
        <v>#N/A</v>
      </c>
      <c r="M393" s="131" t="e">
        <f>IF($A$392='JamesM-SESSION'!$A$592,INDEX('JamesM-SESSION'!$K$592:$T$599, MATCH("*Lat Pulldown*",'JamesM-SESSION'!$B$592:$B$599,0), MATCH("*1st*",'JamesM-SESSION'!$K$7:$T$7,0)),"")</f>
        <v>#N/A</v>
      </c>
      <c r="N393" s="48" t="e">
        <f>INDEX('JamesM-SESSION'!$L$592:$U$599, MATCH("*Lat Pulldown*",'JamesM-SESSION'!$B$592:$B$599,0), MATCH("*1st*",'JamesM-SESSION'!$K$7:$T$7,0))</f>
        <v>#N/A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IF($A$392='JamesM-SESSION'!$A$592,INDEX('JamesM-SESSION'!$K$592:$T$599, MATCH("*Squat*",'JamesM-SESSION'!$B$592:$B$599,0), MATCH("*2nd*",'JamesM-SESSION'!$K$7:$T$7,0)),"")</f>
        <v>#N/A</v>
      </c>
      <c r="D394" s="132" t="e">
        <f>INDEX('JamesM-SESSION'!L$592:U$599, MATCH("*Squat*",'JamesM-SESSION'!$B$592:$B$599,0), MATCH("*2nd*",'JamesM-SESSION'!K$7:T$7,0))</f>
        <v>#N/A</v>
      </c>
      <c r="E394" s="131" t="e">
        <f>IF($A$392='JamesM-SESSION'!$A$592,INDEX('JamesM-SESSION'!$K$592:$T$599, MATCH("*Deadlift*",'JamesM-SESSION'!$B$592:$B$599,0), MATCH("*2ND*",'JamesM-SESSION'!$K$7:$T$7,0)),"")</f>
        <v>#N/A</v>
      </c>
      <c r="F394" s="131" t="e">
        <f>INDEX('JamesM-SESSION'!$L$592:$U$599, MATCH("*Deadlift*",'JamesM-SESSION'!$B$592:$B$599,0), MATCH("*2nd*",'JamesM-SESSION'!$K$7:$T$7,0))</f>
        <v>#N/A</v>
      </c>
      <c r="G394" s="131" t="e">
        <f>IF($A$392='JamesM-SESSION'!$A$592,INDEX('JamesM-SESSION'!$K$592:$T$599, MATCH("*Bench Press*",'JamesM-SESSION'!$B$592:$B$599,0), MATCH("*2ND*",'JamesM-SESSION'!$K$7:$T$7,0)),"")</f>
        <v>#N/A</v>
      </c>
      <c r="H394" s="131" t="e">
        <f>INDEX('JamesM-SESSION'!$L$592:$U$599, MATCH("*Bench Press*",'JamesM-SESSION'!$B$592:$B$599,0), MATCH("*2nd*",'JamesM-SESSION'!$K$7:$T$7,0))</f>
        <v>#N/A</v>
      </c>
      <c r="I394" s="132" t="e">
        <f>IF($A$392='JamesM-SESSION'!$A$592,INDEX('JamesM-SESSION'!$K$592:$T$599, MATCH("*Military*",'JamesM-SESSION'!$B$592:$B$599,0), MATCH("*2ND*",'JamesM-SESSION'!$K$7:$T$7,0)),"")</f>
        <v>#N/A</v>
      </c>
      <c r="J394" s="44" t="e">
        <f>INDEX('JamesM-SESSION'!$L$592:$U$599, MATCH("*Military*",'JamesM-SESSION'!$B$592:$B$599,0), MATCH("*2nd*",'JamesM-SESSION'!$K$7:$T$7,0))</f>
        <v>#N/A</v>
      </c>
      <c r="K394" s="131" t="e">
        <f>IF($A$392='JamesM-SESSION'!$A$592,INDEX('JamesM-SESSION'!$K$592:$T$599, MATCH("*Clean *",'JamesM-SESSION'!$B$592:$B$599,0), MATCH("*2ND*",'JamesM-SESSION'!$K$7:$T$7,0)),"")</f>
        <v>#N/A</v>
      </c>
      <c r="L394" s="44" t="e">
        <f>INDEX('JamesM-SESSION'!$L$592:$U$599, MATCH("*Clean *",'JamesM-SESSION'!$B$592:$B$599,0), MATCH("*2nd*",'JamesM-SESSION'!$K$7:$T$7,0))</f>
        <v>#N/A</v>
      </c>
      <c r="M394" s="131" t="e">
        <f>IF($A$392='JamesM-SESSION'!$A$592,INDEX('JamesM-SESSION'!$K$592:$T$599, MATCH("*Lat Pulldown*",'JamesM-SESSION'!$B$592:$B$599,0), MATCH("*2ND*",'JamesM-SESSION'!$K$7:$T$7,0)),"")</f>
        <v>#N/A</v>
      </c>
      <c r="N394" s="44" t="e">
        <f>INDEX('JamesM-SESSION'!$L$592:$U$599, MATCH("*Lat Pulldown*",'JamesM-SESSION'!$B$592:$B$599,0), MATCH("*2nd*",'JamesM-SESSION'!$K$7:$T$7,0))</f>
        <v>#N/A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IF($A$392='JamesM-SESSION'!$A$592,INDEX('JamesM-SESSION'!$K$592:$T$599, MATCH("*Squat*",'JamesM-SESSION'!$B$592:$B$599,0), MATCH("*3rd*",'JamesM-SESSION'!$K$7:$T$7,0)),"")</f>
        <v>#N/A</v>
      </c>
      <c r="D395" s="132" t="e">
        <f>INDEX('JamesM-SESSION'!L$592:U$599, MATCH("*Squat*",'JamesM-SESSION'!$B$592:$B$599,0), MATCH("*3rd*",'JamesM-SESSION'!K$7:T$7,0))</f>
        <v>#N/A</v>
      </c>
      <c r="E395" s="131" t="e">
        <f>IF($A$392='JamesM-SESSION'!$A$592,INDEX('JamesM-SESSION'!$K$592:$T$599, MATCH("*Deadlift*",'JamesM-SESSION'!$B$592:$B$599,0), MATCH("*3rd*",'JamesM-SESSION'!$K$7:$T$7,0)),"")</f>
        <v>#N/A</v>
      </c>
      <c r="F395" s="131" t="e">
        <f>INDEX('JamesM-SESSION'!$L$592:$U$599, MATCH("*Deadlift*",'JamesM-SESSION'!$B$592:$B$599,0), MATCH("*3rd*",'JamesM-SESSION'!$K$7:$T$7,0))</f>
        <v>#N/A</v>
      </c>
      <c r="G395" s="131" t="e">
        <f>IF($A$392='JamesM-SESSION'!$A$592,INDEX('JamesM-SESSION'!$K$592:$T$599, MATCH("*Bench Press*",'JamesM-SESSION'!$B$592:$B$599,0), MATCH("*3rd*",'JamesM-SESSION'!$K$7:$T$7,0)),"")</f>
        <v>#N/A</v>
      </c>
      <c r="H395" s="131" t="e">
        <f>INDEX('JamesM-SESSION'!$L$592:$U$599, MATCH("*Bench Press*",'JamesM-SESSION'!$B$592:$B$599,0), MATCH("*3rd*",'JamesM-SESSION'!$K$7:$T$7,0))</f>
        <v>#N/A</v>
      </c>
      <c r="I395" s="132" t="e">
        <f>IF($A$392='JamesM-SESSION'!$A$592,INDEX('JamesM-SESSION'!$K$592:$T$599, MATCH("*Military*",'JamesM-SESSION'!$B$592:$B$599,0), MATCH("*3rd*",'JamesM-SESSION'!$K$7:$T$7,0)),"")</f>
        <v>#N/A</v>
      </c>
      <c r="J395" s="44" t="e">
        <f>INDEX('JamesM-SESSION'!$L$592:$U$599, MATCH("*Military*",'JamesM-SESSION'!$B$592:$B$599,0), MATCH("*3rd*",'JamesM-SESSION'!$K$7:$T$7,0))</f>
        <v>#N/A</v>
      </c>
      <c r="K395" s="131" t="e">
        <f>IF($A$392='JamesM-SESSION'!$A$592,INDEX('JamesM-SESSION'!$K$592:$T$599, MATCH("*Clean *",'JamesM-SESSION'!$B$592:$B$599,0), MATCH("*3rd*",'JamesM-SESSION'!$K$7:$T$7,0)),"")</f>
        <v>#N/A</v>
      </c>
      <c r="L395" s="44" t="e">
        <f>INDEX('JamesM-SESSION'!$L$592:$U$599, MATCH("*Clean *",'JamesM-SESSION'!$B$592:$B$599,0), MATCH("*3rd*",'JamesM-SESSION'!$K$7:$T$7,0))</f>
        <v>#N/A</v>
      </c>
      <c r="M395" s="131" t="e">
        <f>IF($A$392='JamesM-SESSION'!$A$592,INDEX('JamesM-SESSION'!$K$592:$T$599, MATCH("*Lat Pulldown*",'JamesM-SESSION'!$B$592:$B$599,0), MATCH("*3rd*",'JamesM-SESSION'!$K$7:$T$7,0)),"")</f>
        <v>#N/A</v>
      </c>
      <c r="N395" s="44" t="e">
        <f>INDEX('JamesM-SESSION'!$L$592:$U$599, MATCH("*Lat Pulldown*",'JamesM-SESSION'!$B$592:$B$599,0), MATCH("*3rd*",'JamesM-SESSION'!$K$7:$T$7,0))</f>
        <v>#N/A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IF($A$392='JamesM-SESSION'!$A$592,INDEX('JamesM-SESSION'!$K$592:$T$599, MATCH("*Squat*",'JamesM-SESSION'!$B$592:$B$599,0), MATCH("*4th*",'JamesM-SESSION'!$K$7:$T$7,0)),"")</f>
        <v>#N/A</v>
      </c>
      <c r="D396" s="132" t="e">
        <f>INDEX('JamesM-SESSION'!L$592:U$599, MATCH("*Squat*",'JamesM-SESSION'!$B$592:$B$599,0), MATCH("*4th*",'JamesM-SESSION'!K$7:T$7,0))</f>
        <v>#N/A</v>
      </c>
      <c r="E396" s="131" t="e">
        <f>IF($A$392='JamesM-SESSION'!$A$592,INDEX('JamesM-SESSION'!$K$592:$T$599, MATCH("*Deadlift*",'JamesM-SESSION'!$B$592:$B$599,0), MATCH("*4th*",'JamesM-SESSION'!$K$7:$T$7,0)),"")</f>
        <v>#N/A</v>
      </c>
      <c r="F396" s="131" t="e">
        <f>INDEX('JamesM-SESSION'!$L$592:$U$599, MATCH("*Deadlift*",'JamesM-SESSION'!$B$592:$B$599,0), MATCH("*4th*",'JamesM-SESSION'!$K$7:$T$7,0))</f>
        <v>#N/A</v>
      </c>
      <c r="G396" s="131" t="e">
        <f>IF($A$392='JamesM-SESSION'!$A$592,INDEX('JamesM-SESSION'!$K$592:$T$599, MATCH("*Bench Press*",'JamesM-SESSION'!$B$592:$B$599,0), MATCH("*4th*",'JamesM-SESSION'!$K$7:$T$7,0)),"")</f>
        <v>#N/A</v>
      </c>
      <c r="H396" s="131" t="e">
        <f>INDEX('JamesM-SESSION'!$L$592:$U$599, MATCH("*Bench Press*",'JamesM-SESSION'!$B$592:$B$599,0), MATCH("*4th*",'JamesM-SESSION'!$K$7:$T$7,0))</f>
        <v>#N/A</v>
      </c>
      <c r="I396" s="132" t="e">
        <f>IF($A$392='JamesM-SESSION'!$A$592,INDEX('JamesM-SESSION'!$K$592:$T$599, MATCH("*Military*",'JamesM-SESSION'!$B$592:$B$599,0), MATCH("*4th*",'JamesM-SESSION'!$K$7:$T$7,0)),"")</f>
        <v>#N/A</v>
      </c>
      <c r="J396" s="44" t="e">
        <f>INDEX('JamesM-SESSION'!$L$592:$U$599, MATCH("*Military*",'JamesM-SESSION'!$B$592:$B$599,0), MATCH("*4th*",'JamesM-SESSION'!$K$7:$T$7,0))</f>
        <v>#N/A</v>
      </c>
      <c r="K396" s="131" t="e">
        <f>IF($A$392='JamesM-SESSION'!$A$592,INDEX('JamesM-SESSION'!$K$592:$T$599, MATCH("*Clean *",'JamesM-SESSION'!$B$592:$B$599,0), MATCH("*4th*",'JamesM-SESSION'!$K$7:$T$7,0)),"")</f>
        <v>#N/A</v>
      </c>
      <c r="L396" s="44" t="e">
        <f>INDEX('JamesM-SESSION'!$L$592:$U$599, MATCH("*Clean *",'JamesM-SESSION'!$B$592:$B$599,0), MATCH("*4th*",'JamesM-SESSION'!$K$7:$T$7,0))</f>
        <v>#N/A</v>
      </c>
      <c r="M396" s="131" t="e">
        <f>IF($A$392='JamesM-SESSION'!$A$592,INDEX('JamesM-SESSION'!$K$592:$T$599, MATCH("*Lat Pulldown*",'JamesM-SESSION'!$B$592:$B$599,0), MATCH("*4th*",'JamesM-SESSION'!$K$7:$T$7,0)),"")</f>
        <v>#N/A</v>
      </c>
      <c r="N396" s="44" t="e">
        <f>INDEX('JamesM-SESSION'!$L$592:$U$599, MATCH("*Lat Pulldown*",'JamesM-SESSION'!$B$592:$B$599,0), MATCH("*4th*",'JamesM-SESSION'!$K$7:$T$7,0))</f>
        <v>#N/A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IF($A$392='JamesM-SESSION'!$A$592,INDEX('JamesM-SESSION'!$K$592:$T$599, MATCH("*Squat*",'JamesM-SESSION'!$B$592:$B$599,0), MATCH("*5th*",'JamesM-SESSION'!$K$7:$T$7,0)),"")</f>
        <v>#N/A</v>
      </c>
      <c r="D397" s="132" t="e">
        <f>INDEX('JamesM-SESSION'!L$592:U$599, MATCH("*Squat*",'JamesM-SESSION'!$B$592:$B$599,0), MATCH("*5th*",'JamesM-SESSION'!K$7:T$7,0))</f>
        <v>#N/A</v>
      </c>
      <c r="E397" s="131" t="e">
        <f>IF($A$392='JamesM-SESSION'!$A$592,INDEX('JamesM-SESSION'!$K$592:$T$599, MATCH("*Deadlift*",'JamesM-SESSION'!$B$592:$B$599,0), MATCH("*5th*",'JamesM-SESSION'!$K$7:$T$7,0)),"")</f>
        <v>#N/A</v>
      </c>
      <c r="F397" s="131" t="e">
        <f>INDEX('JamesM-SESSION'!$L$592:$U$599, MATCH("*Deadlift*",'JamesM-SESSION'!$B$592:$B$599,0), MATCH("*5th*",'JamesM-SESSION'!$K$7:$T$7,0))</f>
        <v>#N/A</v>
      </c>
      <c r="G397" s="131" t="e">
        <f>IF($A$392='JamesM-SESSION'!$A$592,INDEX('JamesM-SESSION'!$K$592:$T$599, MATCH("*Bench Press*",'JamesM-SESSION'!$B$592:$B$599,0), MATCH("*5th*",'JamesM-SESSION'!$K$7:$T$7,0)),"")</f>
        <v>#N/A</v>
      </c>
      <c r="H397" s="131" t="e">
        <f>INDEX('JamesM-SESSION'!$L$592:$U$599, MATCH("*Bench Press*",'JamesM-SESSION'!$B$592:$B$599,0), MATCH("*5th*",'JamesM-SESSION'!$K$7:$T$7,0))</f>
        <v>#N/A</v>
      </c>
      <c r="I397" s="132" t="e">
        <f>IF($A$392='JamesM-SESSION'!$A$592,INDEX('JamesM-SESSION'!$K$592:$T$599, MATCH("*Military*",'JamesM-SESSION'!$B$592:$B$599,0), MATCH("*5th*",'JamesM-SESSION'!$K$7:$T$7,0)),"")</f>
        <v>#N/A</v>
      </c>
      <c r="J397" s="44" t="e">
        <f>INDEX('JamesM-SESSION'!$L$592:$U$599, MATCH("*Military*",'JamesM-SESSION'!$B$592:$B$599,0), MATCH("*5th*",'JamesM-SESSION'!$K$7:$T$7,0))</f>
        <v>#N/A</v>
      </c>
      <c r="K397" s="131" t="e">
        <f>IF($A$392='JamesM-SESSION'!$A$592,INDEX('JamesM-SESSION'!$K$592:$T$599, MATCH("*Clean *",'JamesM-SESSION'!$B$592:$B$599,0), MATCH("*5th*",'JamesM-SESSION'!$K$7:$T$7,0)),"")</f>
        <v>#N/A</v>
      </c>
      <c r="L397" s="44" t="e">
        <f>INDEX('JamesM-SESSION'!$L$592:$U$599, MATCH("*Clean *",'JamesM-SESSION'!$B$592:$B$599,0), MATCH("*5th*",'JamesM-SESSION'!$K$7:$T$7,0))</f>
        <v>#N/A</v>
      </c>
      <c r="M397" s="131" t="e">
        <f>IF($A$392='JamesM-SESSION'!$A$592,INDEX('JamesM-SESSION'!$K$592:$T$599, MATCH("*Lat Pulldown*",'JamesM-SESSION'!$B$592:$B$599,0), MATCH("*5th*",'JamesM-SESSION'!$K$7:$T$7,0)),"")</f>
        <v>#N/A</v>
      </c>
      <c r="N397" s="44" t="e">
        <f>INDEX('JamesM-SESSION'!$L$592:$U$599, MATCH("*Lat Pulldown*",'JamesM-SESSION'!$B$592:$B$599,0), MATCH("*5th*",'JamesM-SESSION'!$K$7:$T$7,0))</f>
        <v>#N/A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'JamesM-SESSION'!A601</f>
        <v>0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 t="e">
        <f>MAX(I399:I403)</f>
        <v>#N/A</v>
      </c>
      <c r="J398" s="116" t="e">
        <f t="array" ref="J398">MAX(IF(I399:I403=I398,J399:J403))</f>
        <v>#N/A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str">
        <f>IF($A$140='JamesM-SESSION'!$A$601,INDEX('JamesM-SESSION'!$K$601:$T$608, MATCH("*1k Row*",'JamesM-SESSION'!$B$601:$B$608,0), MATCH("*1st*",'JamesM-SESSION'!$K$7:$T$7,0)),"")</f>
        <v/>
      </c>
      <c r="P398" s="152" t="str">
        <f>IF($A$140='JamesM-SESSION'!$A$601,INDEX('JamesM-SESSION'!$K$601:$T$608, MATCH("*HIIT*",'JamesM-SESSION'!$B$601:$B$608,0), MATCH("*1st*",'JamesM-SESSION'!$K$7:$T$7,0)),"")</f>
        <v/>
      </c>
      <c r="Q398" s="119" t="e">
        <f>INDEX('JamesM-SESSION'!$L$601:$U$601, MATCH("*HIIT*",'JamesM-SESSION'!$B$601:$B$601,0), MATCH("*1st*",'JamesM-SESSION'!$K$7:$T$7,0))</f>
        <v>#N/A</v>
      </c>
      <c r="R398" s="119">
        <f>'JamesM-SESSION'!U466</f>
        <v>0</v>
      </c>
      <c r="S398" s="116"/>
      <c r="T398" s="116"/>
      <c r="U398" s="120">
        <f>'JamesM-SESSION'!A602</f>
        <v>0</v>
      </c>
      <c r="V398" s="120">
        <f>'JamesM-SESSION'!A603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IF($A$398='JamesM-SESSION'!$A$601,INDEX('JamesM-SESSION'!$K$601:$T$608, MATCH("*Squat*",'JamesM-SESSION'!$B$601:$B$608,0), MATCH("*1st*",'JamesM-SESSION'!$K$7:$T$7,0)),"")</f>
        <v>#N/A</v>
      </c>
      <c r="D399" s="132" t="e">
        <f>INDEX('JamesM-SESSION'!L$601:U$608, MATCH("*Squat*",'JamesM-SESSION'!$B$601:$B$608,0), MATCH("*1st*",'JamesM-SESSION'!K$7:T$7,0))</f>
        <v>#N/A</v>
      </c>
      <c r="E399" s="131" t="e">
        <f>IF($A$398='JamesM-SESSION'!$A$601,INDEX('JamesM-SESSION'!$K$601:$T$608, MATCH("*Deadlift*",'JamesM-SESSION'!$B$601:$B$608,0), MATCH("*1st*",'JamesM-SESSION'!$K$7:$T$7,0)),"")</f>
        <v>#N/A</v>
      </c>
      <c r="F399" s="131" t="e">
        <f>INDEX('JamesM-SESSION'!$L$601:$U$608, MATCH("*Deadlift*",'JamesM-SESSION'!$B$601:$B$608,0), MATCH("*1st*",'JamesM-SESSION'!$K$7:$T$7,0))</f>
        <v>#N/A</v>
      </c>
      <c r="G399" s="131" t="e">
        <f>IF($A$398='JamesM-SESSION'!$A$601,INDEX('JamesM-SESSION'!$K$601:$T$608, MATCH("*Bench Press*",'JamesM-SESSION'!$B$601:$B$608,0), MATCH("*1st*",'JamesM-SESSION'!$K$7:$T$7,0)),"")</f>
        <v>#N/A</v>
      </c>
      <c r="H399" s="131" t="e">
        <f>INDEX('JamesM-SESSION'!$L$601:$U$608, MATCH("*Bench Press*",'JamesM-SESSION'!$B$601:$B$608,0), MATCH("*1st*",'JamesM-SESSION'!$K$7:$T$7,0))</f>
        <v>#N/A</v>
      </c>
      <c r="I399" s="132" t="e">
        <f>IF($A$398='JamesM-SESSION'!$A$601,INDEX('JamesM-SESSION'!$K$601:$T$608, MATCH("*Military*",'JamesM-SESSION'!$B$601:$B$608,0), MATCH("*1st*",'JamesM-SESSION'!$K$7:$T$7,0)),"")</f>
        <v>#N/A</v>
      </c>
      <c r="J399" s="48" t="e">
        <f>INDEX('JamesM-SESSION'!$L$601:$U$608, MATCH("*Military*",'JamesM-SESSION'!$B$601:$B$608,0), MATCH("*1st*",'JamesM-SESSION'!$K$7:$T$7,0))</f>
        <v>#N/A</v>
      </c>
      <c r="K399" s="131" t="e">
        <f>IF($A$398='JamesM-SESSION'!$A$601,INDEX('JamesM-SESSION'!$K$601:$T$608, MATCH("*Clean *",'JamesM-SESSION'!$B$601:$B$608,0), MATCH("*1st*",'JamesM-SESSION'!$K$7:$T$7,0)),"")</f>
        <v>#N/A</v>
      </c>
      <c r="L399" s="48" t="e">
        <f>INDEX('JamesM-SESSION'!$L$601:$U$608, MATCH("*Clean *",'JamesM-SESSION'!$B$601:$B$608,0), MATCH("*1st*",'JamesM-SESSION'!$K$7:$T$7,0))</f>
        <v>#N/A</v>
      </c>
      <c r="M399" s="131" t="e">
        <f>IF($A$398='JamesM-SESSION'!$A$601,INDEX('JamesM-SESSION'!$K$601:$T$608, MATCH("*Lat Pulldown*",'JamesM-SESSION'!$B$601:$B$608,0), MATCH("*1st*",'JamesM-SESSION'!$K$7:$T$7,0)),"")</f>
        <v>#N/A</v>
      </c>
      <c r="N399" s="48" t="e">
        <f>INDEX('JamesM-SESSION'!$L$601:$U$608, MATCH("*Lat Pulldown*",'JamesM-SESSION'!$B$601:$B$608,0), MATCH("*1st*",'JamesM-SESSION'!$K$7:$T$7,0))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IF($A$398='JamesM-SESSION'!$A$601,INDEX('JamesM-SESSION'!$K$601:$T$608, MATCH("*Squat*",'JamesM-SESSION'!$B$601:$B$608,0), MATCH("*2nd*",'JamesM-SESSION'!$K$7:$T$7,0)),"")</f>
        <v>#N/A</v>
      </c>
      <c r="D400" s="132" t="e">
        <f>INDEX('JamesM-SESSION'!L$601:U$608, MATCH("*Squat*",'JamesM-SESSION'!$B$601:$B$608,0), MATCH("*2nd*",'JamesM-SESSION'!K$7:T$7,0))</f>
        <v>#N/A</v>
      </c>
      <c r="E400" s="131" t="e">
        <f>IF($A$398='JamesM-SESSION'!$A$601,INDEX('JamesM-SESSION'!$K$601:$T$608, MATCH("*Deadlift*",'JamesM-SESSION'!$B$601:$B$608,0), MATCH("*2ND*",'JamesM-SESSION'!$K$7:$T$7,0)),"")</f>
        <v>#N/A</v>
      </c>
      <c r="F400" s="131" t="e">
        <f>INDEX('JamesM-SESSION'!$L$601:$U$608, MATCH("*Deadlift*",'JamesM-SESSION'!$B$601:$B$608,0), MATCH("*2nd*",'JamesM-SESSION'!$K$7:$T$7,0))</f>
        <v>#N/A</v>
      </c>
      <c r="G400" s="131" t="e">
        <f>IF($A$398='JamesM-SESSION'!$A$601,INDEX('JamesM-SESSION'!$K$601:$T$608, MATCH("*Bench Press*",'JamesM-SESSION'!$B$601:$B$608,0), MATCH("*2ND*",'JamesM-SESSION'!$K$7:$T$7,0)),"")</f>
        <v>#N/A</v>
      </c>
      <c r="H400" s="131" t="e">
        <f>INDEX('JamesM-SESSION'!$L$601:$U$608, MATCH("*Bench Press*",'JamesM-SESSION'!$B$601:$B$608,0), MATCH("*2nd*",'JamesM-SESSION'!$K$7:$T$7,0))</f>
        <v>#N/A</v>
      </c>
      <c r="I400" s="132" t="e">
        <f>IF($A$398='JamesM-SESSION'!$A$601,INDEX('JamesM-SESSION'!$K$601:$T$608, MATCH("*Military*",'JamesM-SESSION'!$B$601:$B$608,0), MATCH("*2ND*",'JamesM-SESSION'!$K$7:$T$7,0)),"")</f>
        <v>#N/A</v>
      </c>
      <c r="J400" s="44" t="e">
        <f>INDEX('JamesM-SESSION'!$L$601:$U$608, MATCH("*Military*",'JamesM-SESSION'!$B$601:$B$608,0), MATCH("*2nd*",'JamesM-SESSION'!$K$7:$T$7,0))</f>
        <v>#N/A</v>
      </c>
      <c r="K400" s="131" t="e">
        <f>IF($A$398='JamesM-SESSION'!$A$601,INDEX('JamesM-SESSION'!$K$601:$T$608, MATCH("*Clean *",'JamesM-SESSION'!$B$601:$B$608,0), MATCH("*2ND*",'JamesM-SESSION'!$K$7:$T$7,0)),"")</f>
        <v>#N/A</v>
      </c>
      <c r="L400" s="44" t="e">
        <f>INDEX('JamesM-SESSION'!$L$601:$U$608, MATCH("*Clean *",'JamesM-SESSION'!$B$601:$B$608,0), MATCH("*2nd*",'JamesM-SESSION'!$K$7:$T$7,0))</f>
        <v>#N/A</v>
      </c>
      <c r="M400" s="131" t="e">
        <f>IF($A$398='JamesM-SESSION'!$A$601,INDEX('JamesM-SESSION'!$K$601:$T$608, MATCH("*Lat Pulldown*",'JamesM-SESSION'!$B$601:$B$608,0), MATCH("*2ND*",'JamesM-SESSION'!$K$7:$T$7,0)),"")</f>
        <v>#N/A</v>
      </c>
      <c r="N400" s="44" t="e">
        <f>INDEX('JamesM-SESSION'!$L$601:$U$608, MATCH("*Lat Pulldown*",'JamesM-SESSION'!$B$601:$B$608,0), MATCH("*2nd*",'JamesM-SESSION'!$K$7:$T$7,0))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IF($A$398='JamesM-SESSION'!$A$601,INDEX('JamesM-SESSION'!$K$601:$T$608, MATCH("*Squat*",'JamesM-SESSION'!$B$601:$B$608,0), MATCH("*3rd*",'JamesM-SESSION'!$K$7:$T$7,0)),"")</f>
        <v>#N/A</v>
      </c>
      <c r="D401" s="132" t="e">
        <f>INDEX('JamesM-SESSION'!L$601:U$608, MATCH("*Squat*",'JamesM-SESSION'!$B$601:$B$608,0), MATCH("*3rd*",'JamesM-SESSION'!K$7:T$7,0))</f>
        <v>#N/A</v>
      </c>
      <c r="E401" s="131" t="e">
        <f>IF($A$398='JamesM-SESSION'!$A$601,INDEX('JamesM-SESSION'!$K$601:$T$608, MATCH("*Deadlift*",'JamesM-SESSION'!$B$601:$B$608,0), MATCH("*3rd*",'JamesM-SESSION'!$K$7:$T$7,0)),"")</f>
        <v>#N/A</v>
      </c>
      <c r="F401" s="131" t="e">
        <f>INDEX('JamesM-SESSION'!$L$601:$U$608, MATCH("*Deadlift*",'JamesM-SESSION'!$B$601:$B$608,0), MATCH("*3rd*",'JamesM-SESSION'!$K$7:$T$7,0))</f>
        <v>#N/A</v>
      </c>
      <c r="G401" s="131" t="e">
        <f>IF($A$398='JamesM-SESSION'!$A$601,INDEX('JamesM-SESSION'!$K$601:$T$608, MATCH("*Bench Press*",'JamesM-SESSION'!$B$601:$B$608,0), MATCH("*3rd*",'JamesM-SESSION'!$K$7:$T$7,0)),"")</f>
        <v>#N/A</v>
      </c>
      <c r="H401" s="131" t="e">
        <f>INDEX('JamesM-SESSION'!$L$601:$U$608, MATCH("*Bench Press*",'JamesM-SESSION'!$B$601:$B$608,0), MATCH("*3rd*",'JamesM-SESSION'!$K$7:$T$7,0))</f>
        <v>#N/A</v>
      </c>
      <c r="I401" s="132" t="e">
        <f>IF($A$398='JamesM-SESSION'!$A$601,INDEX('JamesM-SESSION'!$K$601:$T$608, MATCH("*Military*",'JamesM-SESSION'!$B$601:$B$608,0), MATCH("*3rd*",'JamesM-SESSION'!$K$7:$T$7,0)),"")</f>
        <v>#N/A</v>
      </c>
      <c r="J401" s="44" t="e">
        <f>INDEX('JamesM-SESSION'!$L$601:$U$608, MATCH("*Military*",'JamesM-SESSION'!$B$601:$B$608,0), MATCH("*3rd*",'JamesM-SESSION'!$K$7:$T$7,0))</f>
        <v>#N/A</v>
      </c>
      <c r="K401" s="131" t="e">
        <f>IF($A$398='JamesM-SESSION'!$A$601,INDEX('JamesM-SESSION'!$K$601:$T$608, MATCH("*Clean *",'JamesM-SESSION'!$B$601:$B$608,0), MATCH("*3rd*",'JamesM-SESSION'!$K$7:$T$7,0)),"")</f>
        <v>#N/A</v>
      </c>
      <c r="L401" s="44" t="e">
        <f>INDEX('JamesM-SESSION'!$L$601:$U$608, MATCH("*Clean *",'JamesM-SESSION'!$B$601:$B$608,0), MATCH("*3rd*",'JamesM-SESSION'!$K$7:$T$7,0))</f>
        <v>#N/A</v>
      </c>
      <c r="M401" s="131" t="e">
        <f>IF($A$398='JamesM-SESSION'!$A$601,INDEX('JamesM-SESSION'!$K$601:$T$608, MATCH("*Lat Pulldown*",'JamesM-SESSION'!$B$601:$B$608,0), MATCH("*3rd*",'JamesM-SESSION'!$K$7:$T$7,0)),"")</f>
        <v>#N/A</v>
      </c>
      <c r="N401" s="44" t="e">
        <f>INDEX('JamesM-SESSION'!$L$601:$U$608, MATCH("*Lat Pulldown*",'JamesM-SESSION'!$B$601:$B$608,0), MATCH("*3rd*",'JamesM-SESSION'!$K$7:$T$7,0))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IF($A$398='JamesM-SESSION'!$A$601,INDEX('JamesM-SESSION'!$K$601:$T$608, MATCH("*Squat*",'JamesM-SESSION'!$B$601:$B$608,0), MATCH("*4th*",'JamesM-SESSION'!$K$7:$T$7,0)),"")</f>
        <v>#N/A</v>
      </c>
      <c r="D402" s="132" t="e">
        <f>INDEX('JamesM-SESSION'!L$601:U$608, MATCH("*Squat*",'JamesM-SESSION'!$B$601:$B$608,0), MATCH("*4th*",'JamesM-SESSION'!K$7:T$7,0))</f>
        <v>#N/A</v>
      </c>
      <c r="E402" s="131" t="e">
        <f>IF($A$398='JamesM-SESSION'!$A$601,INDEX('JamesM-SESSION'!$K$601:$T$608, MATCH("*Deadlift*",'JamesM-SESSION'!$B$601:$B$608,0), MATCH("*4th*",'JamesM-SESSION'!$K$7:$T$7,0)),"")</f>
        <v>#N/A</v>
      </c>
      <c r="F402" s="131" t="e">
        <f>INDEX('JamesM-SESSION'!$L$601:$U$608, MATCH("*Deadlift*",'JamesM-SESSION'!$B$601:$B$608,0), MATCH("*4th*",'JamesM-SESSION'!$K$7:$T$7,0))</f>
        <v>#N/A</v>
      </c>
      <c r="G402" s="131" t="e">
        <f>IF($A$398='JamesM-SESSION'!$A$601,INDEX('JamesM-SESSION'!$K$601:$T$608, MATCH("*Bench Press*",'JamesM-SESSION'!$B$601:$B$608,0), MATCH("*4th*",'JamesM-SESSION'!$K$7:$T$7,0)),"")</f>
        <v>#N/A</v>
      </c>
      <c r="H402" s="131" t="e">
        <f>INDEX('JamesM-SESSION'!$L$601:$U$608, MATCH("*Bench Press*",'JamesM-SESSION'!$B$601:$B$608,0), MATCH("*4th*",'JamesM-SESSION'!$K$7:$T$7,0))</f>
        <v>#N/A</v>
      </c>
      <c r="I402" s="132" t="e">
        <f>IF($A$398='JamesM-SESSION'!$A$601,INDEX('JamesM-SESSION'!$K$601:$T$608, MATCH("*Military*",'JamesM-SESSION'!$B$601:$B$608,0), MATCH("*4th*",'JamesM-SESSION'!$K$7:$T$7,0)),"")</f>
        <v>#N/A</v>
      </c>
      <c r="J402" s="44" t="e">
        <f>INDEX('JamesM-SESSION'!$L$601:$U$608, MATCH("*Military*",'JamesM-SESSION'!$B$601:$B$608,0), MATCH("*4th*",'JamesM-SESSION'!$K$7:$T$7,0))</f>
        <v>#N/A</v>
      </c>
      <c r="K402" s="131" t="e">
        <f>IF($A$398='JamesM-SESSION'!$A$601,INDEX('JamesM-SESSION'!$K$601:$T$608, MATCH("*Clean *",'JamesM-SESSION'!$B$601:$B$608,0), MATCH("*4th*",'JamesM-SESSION'!$K$7:$T$7,0)),"")</f>
        <v>#N/A</v>
      </c>
      <c r="L402" s="44" t="e">
        <f>INDEX('JamesM-SESSION'!$L$601:$U$608, MATCH("*Clean *",'JamesM-SESSION'!$B$601:$B$608,0), MATCH("*4th*",'JamesM-SESSION'!$K$7:$T$7,0))</f>
        <v>#N/A</v>
      </c>
      <c r="M402" s="131" t="e">
        <f>IF($A$398='JamesM-SESSION'!$A$601,INDEX('JamesM-SESSION'!$K$601:$T$608, MATCH("*Lat Pulldown*",'JamesM-SESSION'!$B$601:$B$608,0), MATCH("*4th*",'JamesM-SESSION'!$K$7:$T$7,0)),"")</f>
        <v>#N/A</v>
      </c>
      <c r="N402" s="44" t="e">
        <f>INDEX('JamesM-SESSION'!$L$601:$U$608, MATCH("*Lat Pulldown*",'JamesM-SESSION'!$B$601:$B$608,0), MATCH("*4th*",'JamesM-SESSION'!$K$7:$T$7,0))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IF($A$398='JamesM-SESSION'!$A$601,INDEX('JamesM-SESSION'!$K$601:$T$608, MATCH("*Squat*",'JamesM-SESSION'!$B$601:$B$608,0), MATCH("*5th*",'JamesM-SESSION'!$K$7:$T$7,0)),"")</f>
        <v>#N/A</v>
      </c>
      <c r="D403" s="132" t="e">
        <f>INDEX('JamesM-SESSION'!L$601:U$608, MATCH("*Squat*",'JamesM-SESSION'!$B$601:$B$608,0), MATCH("*5th*",'JamesM-SESSION'!K$7:T$7,0))</f>
        <v>#N/A</v>
      </c>
      <c r="E403" s="131" t="e">
        <f>IF($A$398='JamesM-SESSION'!$A$601,INDEX('JamesM-SESSION'!$K$601:$T$608, MATCH("*Deadlift*",'JamesM-SESSION'!$B$601:$B$608,0), MATCH("*5th*",'JamesM-SESSION'!$K$7:$T$7,0)),"")</f>
        <v>#N/A</v>
      </c>
      <c r="F403" s="131" t="e">
        <f>INDEX('JamesM-SESSION'!$L$601:$U$608, MATCH("*Deadlift*",'JamesM-SESSION'!$B$601:$B$608,0), MATCH("*5th*",'JamesM-SESSION'!$K$7:$T$7,0))</f>
        <v>#N/A</v>
      </c>
      <c r="G403" s="131" t="e">
        <f>IF($A$398='JamesM-SESSION'!$A$601,INDEX('JamesM-SESSION'!$K$601:$T$608, MATCH("*Bench Press*",'JamesM-SESSION'!$B$601:$B$608,0), MATCH("*5th*",'JamesM-SESSION'!$K$7:$T$7,0)),"")</f>
        <v>#N/A</v>
      </c>
      <c r="H403" s="131" t="e">
        <f>INDEX('JamesM-SESSION'!$L$601:$U$608, MATCH("*Bench Press*",'JamesM-SESSION'!$B$601:$B$608,0), MATCH("*5th*",'JamesM-SESSION'!$K$7:$T$7,0))</f>
        <v>#N/A</v>
      </c>
      <c r="I403" s="132" t="e">
        <f>IF($A$398='JamesM-SESSION'!$A$601,INDEX('JamesM-SESSION'!$K$601:$T$608, MATCH("*Military*",'JamesM-SESSION'!$B$601:$B$608,0), MATCH("*5th*",'JamesM-SESSION'!$K$7:$T$7,0)),"")</f>
        <v>#N/A</v>
      </c>
      <c r="J403" s="44" t="e">
        <f>INDEX('JamesM-SESSION'!$L$601:$U$608, MATCH("*Military*",'JamesM-SESSION'!$B$601:$B$608,0), MATCH("*5th*",'JamesM-SESSION'!$K$7:$T$7,0))</f>
        <v>#N/A</v>
      </c>
      <c r="K403" s="131" t="e">
        <f>IF($A$398='JamesM-SESSION'!$A$601,INDEX('JamesM-SESSION'!$K$601:$T$608, MATCH("*Clean *",'JamesM-SESSION'!$B$601:$B$608,0), MATCH("*5th*",'JamesM-SESSION'!$K$7:$T$7,0)),"")</f>
        <v>#N/A</v>
      </c>
      <c r="L403" s="44" t="e">
        <f>INDEX('JamesM-SESSION'!$L$601:$U$608, MATCH("*Clean *",'JamesM-SESSION'!$B$601:$B$608,0), MATCH("*5th*",'JamesM-SESSION'!$K$7:$T$7,0))</f>
        <v>#N/A</v>
      </c>
      <c r="M403" s="131" t="e">
        <f>IF($A$398='JamesM-SESSION'!$A$601,INDEX('JamesM-SESSION'!$K$601:$T$608, MATCH("*Lat Pulldown*",'JamesM-SESSION'!$B$601:$B$608,0), MATCH("*5th*",'JamesM-SESSION'!$K$7:$T$7,0)),"")</f>
        <v>#N/A</v>
      </c>
      <c r="N403" s="44" t="e">
        <f>INDEX('JamesM-SESSION'!$L$601:$U$608, MATCH("*Lat Pulldown*",'JamesM-SESSION'!$B$601:$B$608,0), MATCH("*5th*",'JamesM-SESSION'!$K$7:$T$7,0))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'JamesM-SESSION'!A610</f>
        <v>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 t="e">
        <f>MAX(I405:I409)</f>
        <v>#N/A</v>
      </c>
      <c r="J404" s="116" t="e">
        <f t="array" ref="J404">MAX(IF(I405:I409=I404,J405:J409))</f>
        <v>#N/A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str">
        <f>IF($A$140='JamesM-SESSION'!$A$610,INDEX('JamesM-SESSION'!$K$610:$T$617, MATCH("*1k Row*",'JamesM-SESSION'!$B$610:$B$617,0), MATCH("*1st*",'JamesM-SESSION'!$K$7:$T$7,0)),"")</f>
        <v/>
      </c>
      <c r="P404" s="152" t="str">
        <f>IF($A$140='JamesM-SESSION'!$A$610,INDEX('JamesM-SESSION'!$K$610:$T$617, MATCH("*HIIT*",'JamesM-SESSION'!$B$610:$B$617,0), MATCH("*1st*",'JamesM-SESSION'!$K$7:$T$7,0)),"")</f>
        <v/>
      </c>
      <c r="Q404" s="119" t="e">
        <f>INDEX('JamesM-SESSION'!$L$610:$U$610, MATCH("*HIIT*",'JamesM-SESSION'!$B$610:$B$610,0), MATCH("*1st*",'JamesM-SESSION'!$K$7:$T$7,0))</f>
        <v>#N/A</v>
      </c>
      <c r="R404" s="119">
        <f>'JamesM-SESSION'!U472</f>
        <v>0</v>
      </c>
      <c r="S404" s="116"/>
      <c r="T404" s="116"/>
      <c r="U404" s="120">
        <f>'JamesM-SESSION'!A611</f>
        <v>0</v>
      </c>
      <c r="V404" s="120">
        <f>'JamesM-SESSION'!A612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IF($A$404='JamesM-SESSION'!$A$610,INDEX('JamesM-SESSION'!$K$610:$T$617, MATCH("*Squat*",'JamesM-SESSION'!$B$610:$B$617,0), MATCH("*1st*",'JamesM-SESSION'!$K$7:$T$7,0)),"")</f>
        <v>#N/A</v>
      </c>
      <c r="D405" s="132" t="e">
        <f>INDEX('JamesM-SESSION'!L$610:U$617, MATCH("*Squat*",'JamesM-SESSION'!$B$610:$B$617,0), MATCH("*1st*",'JamesM-SESSION'!K$7:T$7,0))</f>
        <v>#N/A</v>
      </c>
      <c r="E405" s="131" t="e">
        <f>IF($A$404='JamesM-SESSION'!$A$610,INDEX('JamesM-SESSION'!$K$610:$T$617, MATCH("*Deadlift*",'JamesM-SESSION'!$B$610:$B$617,0), MATCH("*1st*",'JamesM-SESSION'!$K$7:$T$7,0)),"")</f>
        <v>#N/A</v>
      </c>
      <c r="F405" s="131" t="e">
        <f>INDEX('JamesM-SESSION'!$L$610:$U$617, MATCH("*Deadlift*",'JamesM-SESSION'!$B$610:$B$617,0), MATCH("*1st*",'JamesM-SESSION'!$K$7:$T$7,0))</f>
        <v>#N/A</v>
      </c>
      <c r="G405" s="131" t="e">
        <f>IF($A$404='JamesM-SESSION'!$A$610,INDEX('JamesM-SESSION'!$K$610:$T$617, MATCH("*Bench Press*",'JamesM-SESSION'!$B$610:$B$617,0), MATCH("*1st*",'JamesM-SESSION'!$K$7:$T$7,0)),"")</f>
        <v>#N/A</v>
      </c>
      <c r="H405" s="131" t="e">
        <f>INDEX('JamesM-SESSION'!$L$610:$U$617, MATCH("*Bench Press*",'JamesM-SESSION'!$B$610:$B$617,0), MATCH("*1st*",'JamesM-SESSION'!$K$7:$T$7,0))</f>
        <v>#N/A</v>
      </c>
      <c r="I405" s="132" t="e">
        <f>IF($A$404='JamesM-SESSION'!$A$610,INDEX('JamesM-SESSION'!$K$610:$T$617, MATCH("*Military*",'JamesM-SESSION'!$B$610:$B$617,0), MATCH("*1st*",'JamesM-SESSION'!$K$7:$T$7,0)),"")</f>
        <v>#N/A</v>
      </c>
      <c r="J405" s="48" t="e">
        <f>INDEX('JamesM-SESSION'!$L$610:$U$617, MATCH("*Military*",'JamesM-SESSION'!$B$610:$B$617,0), MATCH("*1st*",'JamesM-SESSION'!$K$7:$T$7,0))</f>
        <v>#N/A</v>
      </c>
      <c r="K405" s="131" t="e">
        <f>IF($A$404='JamesM-SESSION'!$A$610,INDEX('JamesM-SESSION'!$K$610:$T$617, MATCH("*Clean *",'JamesM-SESSION'!$B$610:$B$617,0), MATCH("*1st*",'JamesM-SESSION'!$K$7:$T$7,0)),"")</f>
        <v>#N/A</v>
      </c>
      <c r="L405" s="48" t="e">
        <f>INDEX('JamesM-SESSION'!$L$610:$U$617, MATCH("*Clean *",'JamesM-SESSION'!$B$610:$B$617,0), MATCH("*1st*",'JamesM-SESSION'!$K$7:$T$7,0))</f>
        <v>#N/A</v>
      </c>
      <c r="M405" s="131" t="e">
        <f>IF($A$404='JamesM-SESSION'!$A$610,INDEX('JamesM-SESSION'!$K$610:$T$617, MATCH("*Lat Pulldown*",'JamesM-SESSION'!$B$610:$B$617,0), MATCH("*1st*",'JamesM-SESSION'!$K$7:$T$7,0)),"")</f>
        <v>#N/A</v>
      </c>
      <c r="N405" s="48" t="e">
        <f>INDEX('JamesM-SESSION'!$L$610:$U$617, MATCH("*Lat Pulldown*",'JamesM-SESSION'!$B$610:$B$617,0), MATCH("*1st*",'JamesM-SESSION'!$K$7:$T$7,0))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IF($A$404='JamesM-SESSION'!$A$610,INDEX('JamesM-SESSION'!$K$610:$T$617, MATCH("*Squat*",'JamesM-SESSION'!$B$610:$B$617,0), MATCH("*2nd*",'JamesM-SESSION'!$K$7:$T$7,0)),"")</f>
        <v>#N/A</v>
      </c>
      <c r="D406" s="132" t="e">
        <f>INDEX('JamesM-SESSION'!L$610:U$617, MATCH("*Squat*",'JamesM-SESSION'!$B$610:$B$617,0), MATCH("*2nd*",'JamesM-SESSION'!K$7:T$7,0))</f>
        <v>#N/A</v>
      </c>
      <c r="E406" s="131" t="e">
        <f>IF($A$404='JamesM-SESSION'!$A$610,INDEX('JamesM-SESSION'!$K$610:$T$617, MATCH("*Deadlift*",'JamesM-SESSION'!$B$610:$B$617,0), MATCH("*2ND*",'JamesM-SESSION'!$K$7:$T$7,0)),"")</f>
        <v>#N/A</v>
      </c>
      <c r="F406" s="131" t="e">
        <f>INDEX('JamesM-SESSION'!$L$610:$U$617, MATCH("*Deadlift*",'JamesM-SESSION'!$B$610:$B$617,0), MATCH("*2nd*",'JamesM-SESSION'!$K$7:$T$7,0))</f>
        <v>#N/A</v>
      </c>
      <c r="G406" s="131" t="e">
        <f>IF($A$404='JamesM-SESSION'!$A$610,INDEX('JamesM-SESSION'!$K$610:$T$617, MATCH("*Bench Press*",'JamesM-SESSION'!$B$610:$B$617,0), MATCH("*2ND*",'JamesM-SESSION'!$K$7:$T$7,0)),"")</f>
        <v>#N/A</v>
      </c>
      <c r="H406" s="131" t="e">
        <f>INDEX('JamesM-SESSION'!$L$610:$U$617, MATCH("*Bench Press*",'JamesM-SESSION'!$B$610:$B$617,0), MATCH("*2nd*",'JamesM-SESSION'!$K$7:$T$7,0))</f>
        <v>#N/A</v>
      </c>
      <c r="I406" s="132" t="e">
        <f>IF($A$404='JamesM-SESSION'!$A$610,INDEX('JamesM-SESSION'!$K$610:$T$617, MATCH("*Military*",'JamesM-SESSION'!$B$610:$B$617,0), MATCH("*2ND*",'JamesM-SESSION'!$K$7:$T$7,0)),"")</f>
        <v>#N/A</v>
      </c>
      <c r="J406" s="44" t="e">
        <f>INDEX('JamesM-SESSION'!$L$610:$U$617, MATCH("*Military*",'JamesM-SESSION'!$B$610:$B$617,0), MATCH("*2nd*",'JamesM-SESSION'!$K$7:$T$7,0))</f>
        <v>#N/A</v>
      </c>
      <c r="K406" s="131" t="e">
        <f>IF($A$404='JamesM-SESSION'!$A$610,INDEX('JamesM-SESSION'!$K$610:$T$617, MATCH("*Clean *",'JamesM-SESSION'!$B$610:$B$617,0), MATCH("*2ND*",'JamesM-SESSION'!$K$7:$T$7,0)),"")</f>
        <v>#N/A</v>
      </c>
      <c r="L406" s="44" t="e">
        <f>INDEX('JamesM-SESSION'!$L$610:$U$617, MATCH("*Clean *",'JamesM-SESSION'!$B$610:$B$617,0), MATCH("*2nd*",'JamesM-SESSION'!$K$7:$T$7,0))</f>
        <v>#N/A</v>
      </c>
      <c r="M406" s="131" t="e">
        <f>IF($A$404='JamesM-SESSION'!$A$610,INDEX('JamesM-SESSION'!$K$610:$T$617, MATCH("*Lat Pulldown*",'JamesM-SESSION'!$B$610:$B$617,0), MATCH("*2ND*",'JamesM-SESSION'!$K$7:$T$7,0)),"")</f>
        <v>#N/A</v>
      </c>
      <c r="N406" s="44" t="e">
        <f>INDEX('JamesM-SESSION'!$L$610:$U$617, MATCH("*Lat Pulldown*",'JamesM-SESSION'!$B$610:$B$617,0), MATCH("*2nd*",'JamesM-SESSION'!$K$7:$T$7,0))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IF($A$404='JamesM-SESSION'!$A$610,INDEX('JamesM-SESSION'!$K$610:$T$617, MATCH("*Squat*",'JamesM-SESSION'!$B$610:$B$617,0), MATCH("*3rd*",'JamesM-SESSION'!$K$7:$T$7,0)),"")</f>
        <v>#N/A</v>
      </c>
      <c r="D407" s="132" t="e">
        <f>INDEX('JamesM-SESSION'!L$610:U$617, MATCH("*Squat*",'JamesM-SESSION'!$B$610:$B$617,0), MATCH("*3rd*",'JamesM-SESSION'!K$7:T$7,0))</f>
        <v>#N/A</v>
      </c>
      <c r="E407" s="131" t="e">
        <f>IF($A$404='JamesM-SESSION'!$A$610,INDEX('JamesM-SESSION'!$K$610:$T$617, MATCH("*Deadlift*",'JamesM-SESSION'!$B$610:$B$617,0), MATCH("*3rd*",'JamesM-SESSION'!$K$7:$T$7,0)),"")</f>
        <v>#N/A</v>
      </c>
      <c r="F407" s="131" t="e">
        <f>INDEX('JamesM-SESSION'!$L$610:$U$617, MATCH("*Deadlift*",'JamesM-SESSION'!$B$610:$B$617,0), MATCH("*3rd*",'JamesM-SESSION'!$K$7:$T$7,0))</f>
        <v>#N/A</v>
      </c>
      <c r="G407" s="131" t="e">
        <f>IF($A$404='JamesM-SESSION'!$A$610,INDEX('JamesM-SESSION'!$K$610:$T$617, MATCH("*Bench Press*",'JamesM-SESSION'!$B$610:$B$617,0), MATCH("*3rd*",'JamesM-SESSION'!$K$7:$T$7,0)),"")</f>
        <v>#N/A</v>
      </c>
      <c r="H407" s="131" t="e">
        <f>INDEX('JamesM-SESSION'!$L$610:$U$617, MATCH("*Bench Press*",'JamesM-SESSION'!$B$610:$B$617,0), MATCH("*3rd*",'JamesM-SESSION'!$K$7:$T$7,0))</f>
        <v>#N/A</v>
      </c>
      <c r="I407" s="132" t="e">
        <f>IF($A$404='JamesM-SESSION'!$A$610,INDEX('JamesM-SESSION'!$K$610:$T$617, MATCH("*Military*",'JamesM-SESSION'!$B$610:$B$617,0), MATCH("*3rd*",'JamesM-SESSION'!$K$7:$T$7,0)),"")</f>
        <v>#N/A</v>
      </c>
      <c r="J407" s="44" t="e">
        <f>INDEX('JamesM-SESSION'!$L$610:$U$617, MATCH("*Military*",'JamesM-SESSION'!$B$610:$B$617,0), MATCH("*3rd*",'JamesM-SESSION'!$K$7:$T$7,0))</f>
        <v>#N/A</v>
      </c>
      <c r="K407" s="131" t="e">
        <f>IF($A$404='JamesM-SESSION'!$A$610,INDEX('JamesM-SESSION'!$K$610:$T$617, MATCH("*Clean *",'JamesM-SESSION'!$B$610:$B$617,0), MATCH("*3rd*",'JamesM-SESSION'!$K$7:$T$7,0)),"")</f>
        <v>#N/A</v>
      </c>
      <c r="L407" s="44" t="e">
        <f>INDEX('JamesM-SESSION'!$L$610:$U$617, MATCH("*Clean *",'JamesM-SESSION'!$B$610:$B$617,0), MATCH("*3rd*",'JamesM-SESSION'!$K$7:$T$7,0))</f>
        <v>#N/A</v>
      </c>
      <c r="M407" s="131" t="e">
        <f>IF($A$404='JamesM-SESSION'!$A$610,INDEX('JamesM-SESSION'!$K$610:$T$617, MATCH("*Lat Pulldown*",'JamesM-SESSION'!$B$610:$B$617,0), MATCH("*3rd*",'JamesM-SESSION'!$K$7:$T$7,0)),"")</f>
        <v>#N/A</v>
      </c>
      <c r="N407" s="44" t="e">
        <f>INDEX('JamesM-SESSION'!$L$610:$U$617, MATCH("*Lat Pulldown*",'JamesM-SESSION'!$B$610:$B$617,0), MATCH("*3rd*",'JamesM-SESSION'!$K$7:$T$7,0))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IF($A$404='JamesM-SESSION'!$A$610,INDEX('JamesM-SESSION'!$K$610:$T$617, MATCH("*Squat*",'JamesM-SESSION'!$B$610:$B$617,0), MATCH("*4th*",'JamesM-SESSION'!$K$7:$T$7,0)),"")</f>
        <v>#N/A</v>
      </c>
      <c r="D408" s="132" t="e">
        <f>INDEX('JamesM-SESSION'!L$610:U$617, MATCH("*Squat*",'JamesM-SESSION'!$B$610:$B$617,0), MATCH("*4th*",'JamesM-SESSION'!K$7:T$7,0))</f>
        <v>#N/A</v>
      </c>
      <c r="E408" s="131" t="e">
        <f>IF($A$404='JamesM-SESSION'!$A$610,INDEX('JamesM-SESSION'!$K$610:$T$617, MATCH("*Deadlift*",'JamesM-SESSION'!$B$610:$B$617,0), MATCH("*4th*",'JamesM-SESSION'!$K$7:$T$7,0)),"")</f>
        <v>#N/A</v>
      </c>
      <c r="F408" s="131" t="e">
        <f>INDEX('JamesM-SESSION'!$L$610:$U$617, MATCH("*Deadlift*",'JamesM-SESSION'!$B$610:$B$617,0), MATCH("*4th*",'JamesM-SESSION'!$K$7:$T$7,0))</f>
        <v>#N/A</v>
      </c>
      <c r="G408" s="131" t="e">
        <f>IF($A$404='JamesM-SESSION'!$A$610,INDEX('JamesM-SESSION'!$K$610:$T$617, MATCH("*Bench Press*",'JamesM-SESSION'!$B$610:$B$617,0), MATCH("*4th*",'JamesM-SESSION'!$K$7:$T$7,0)),"")</f>
        <v>#N/A</v>
      </c>
      <c r="H408" s="131" t="e">
        <f>INDEX('JamesM-SESSION'!$L$610:$U$617, MATCH("*Bench Press*",'JamesM-SESSION'!$B$610:$B$617,0), MATCH("*4th*",'JamesM-SESSION'!$K$7:$T$7,0))</f>
        <v>#N/A</v>
      </c>
      <c r="I408" s="132" t="e">
        <f>IF($A$404='JamesM-SESSION'!$A$610,INDEX('JamesM-SESSION'!$K$610:$T$617, MATCH("*Military*",'JamesM-SESSION'!$B$610:$B$617,0), MATCH("*4th*",'JamesM-SESSION'!$K$7:$T$7,0)),"")</f>
        <v>#N/A</v>
      </c>
      <c r="J408" s="44" t="e">
        <f>INDEX('JamesM-SESSION'!$L$610:$U$617, MATCH("*Military*",'JamesM-SESSION'!$B$610:$B$617,0), MATCH("*4th*",'JamesM-SESSION'!$K$7:$T$7,0))</f>
        <v>#N/A</v>
      </c>
      <c r="K408" s="131" t="e">
        <f>IF($A$404='JamesM-SESSION'!$A$610,INDEX('JamesM-SESSION'!$K$610:$T$617, MATCH("*Clean *",'JamesM-SESSION'!$B$610:$B$617,0), MATCH("*4th*",'JamesM-SESSION'!$K$7:$T$7,0)),"")</f>
        <v>#N/A</v>
      </c>
      <c r="L408" s="44" t="e">
        <f>INDEX('JamesM-SESSION'!$L$610:$U$617, MATCH("*Clean *",'JamesM-SESSION'!$B$610:$B$617,0), MATCH("*4th*",'JamesM-SESSION'!$K$7:$T$7,0))</f>
        <v>#N/A</v>
      </c>
      <c r="M408" s="131" t="e">
        <f>IF($A$404='JamesM-SESSION'!$A$610,INDEX('JamesM-SESSION'!$K$610:$T$617, MATCH("*Lat Pulldown*",'JamesM-SESSION'!$B$610:$B$617,0), MATCH("*4th*",'JamesM-SESSION'!$K$7:$T$7,0)),"")</f>
        <v>#N/A</v>
      </c>
      <c r="N408" s="44" t="e">
        <f>INDEX('JamesM-SESSION'!$L$610:$U$617, MATCH("*Lat Pulldown*",'JamesM-SESSION'!$B$610:$B$617,0), MATCH("*4th*",'JamesM-SESSION'!$K$7:$T$7,0))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IF($A$404='JamesM-SESSION'!$A$610,INDEX('JamesM-SESSION'!$K$610:$T$617, MATCH("*Squat*",'JamesM-SESSION'!$B$610:$B$617,0), MATCH("*5th*",'JamesM-SESSION'!$K$7:$T$7,0)),"")</f>
        <v>#N/A</v>
      </c>
      <c r="D409" s="132" t="e">
        <f>INDEX('JamesM-SESSION'!L$610:U$617, MATCH("*Squat*",'JamesM-SESSION'!$B$610:$B$617,0), MATCH("*5th*",'JamesM-SESSION'!K$7:T$7,0))</f>
        <v>#N/A</v>
      </c>
      <c r="E409" s="131" t="e">
        <f>IF($A$404='JamesM-SESSION'!$A$610,INDEX('JamesM-SESSION'!$K$610:$T$617, MATCH("*Deadlift*",'JamesM-SESSION'!$B$610:$B$617,0), MATCH("*5th*",'JamesM-SESSION'!$K$7:$T$7,0)),"")</f>
        <v>#N/A</v>
      </c>
      <c r="F409" s="131" t="e">
        <f>INDEX('JamesM-SESSION'!$L$610:$U$617, MATCH("*Deadlift*",'JamesM-SESSION'!$B$610:$B$617,0), MATCH("*5th*",'JamesM-SESSION'!$K$7:$T$7,0))</f>
        <v>#N/A</v>
      </c>
      <c r="G409" s="131" t="e">
        <f>IF($A$404='JamesM-SESSION'!$A$610,INDEX('JamesM-SESSION'!$K$610:$T$617, MATCH("*Bench Press*",'JamesM-SESSION'!$B$610:$B$617,0), MATCH("*5th*",'JamesM-SESSION'!$K$7:$T$7,0)),"")</f>
        <v>#N/A</v>
      </c>
      <c r="H409" s="131" t="e">
        <f>INDEX('JamesM-SESSION'!$L$610:$U$617, MATCH("*Bench Press*",'JamesM-SESSION'!$B$610:$B$617,0), MATCH("*5th*",'JamesM-SESSION'!$K$7:$T$7,0))</f>
        <v>#N/A</v>
      </c>
      <c r="I409" s="132" t="e">
        <f>IF($A$404='JamesM-SESSION'!$A$610,INDEX('JamesM-SESSION'!$K$610:$T$617, MATCH("*Military*",'JamesM-SESSION'!$B$610:$B$617,0), MATCH("*5th*",'JamesM-SESSION'!$K$7:$T$7,0)),"")</f>
        <v>#N/A</v>
      </c>
      <c r="J409" s="44" t="e">
        <f>INDEX('JamesM-SESSION'!$L$610:$U$617, MATCH("*Military*",'JamesM-SESSION'!$B$610:$B$617,0), MATCH("*5th*",'JamesM-SESSION'!$K$7:$T$7,0))</f>
        <v>#N/A</v>
      </c>
      <c r="K409" s="131" t="e">
        <f>IF($A$404='JamesM-SESSION'!$A$610,INDEX('JamesM-SESSION'!$K$610:$T$617, MATCH("*Clean *",'JamesM-SESSION'!$B$610:$B$617,0), MATCH("*5th*",'JamesM-SESSION'!$K$7:$T$7,0)),"")</f>
        <v>#N/A</v>
      </c>
      <c r="L409" s="44" t="e">
        <f>INDEX('JamesM-SESSION'!$L$610:$U$617, MATCH("*Clean *",'JamesM-SESSION'!$B$610:$B$617,0), MATCH("*5th*",'JamesM-SESSION'!$K$7:$T$7,0))</f>
        <v>#N/A</v>
      </c>
      <c r="M409" s="131" t="e">
        <f>IF($A$404='JamesM-SESSION'!$A$610,INDEX('JamesM-SESSION'!$K$610:$T$617, MATCH("*Lat Pulldown*",'JamesM-SESSION'!$B$610:$B$617,0), MATCH("*5th*",'JamesM-SESSION'!$K$7:$T$7,0)),"")</f>
        <v>#N/A</v>
      </c>
      <c r="N409" s="44" t="e">
        <f>INDEX('JamesM-SESSION'!$L$610:$U$617, MATCH("*Lat Pulldown*",'JamesM-SESSION'!$B$610:$B$617,0), MATCH("*5th*",'JamesM-SESSION'!$K$7:$T$7,0))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'JamesM-SESSION'!A619</f>
        <v>0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str">
        <f>IF($A$140='JamesM-SESSION'!$A$610,INDEX('JamesM-SESSION'!$K$610:$T$626, MATCH("*1k Row*",'JamesM-SESSION'!$B$610:$B$626,0), MATCH("*1st*",'JamesM-SESSION'!$K$7:$T$7,0)),"")</f>
        <v/>
      </c>
      <c r="P410" s="152" t="str">
        <f>IF($A$140='JamesM-SESSION'!$A$610,INDEX('JamesM-SESSION'!$K$610:$T$626, MATCH("*HIIT*",'JamesM-SESSION'!$B$610:$B$626,0), MATCH("*1st*",'JamesM-SESSION'!$K$7:$T$7,0)),"")</f>
        <v/>
      </c>
      <c r="Q410" s="119" t="e">
        <f>INDEX('JamesM-SESSION'!$L$610:$U$619, MATCH("*HIIT*",'JamesM-SESSION'!$B$610:$B$619,0), MATCH("*1st*",'JamesM-SESSION'!$K$7:$T$7,0))</f>
        <v>#N/A</v>
      </c>
      <c r="R410" s="119">
        <f>'JamesM-SESSION'!U478</f>
        <v>0</v>
      </c>
      <c r="S410" s="116"/>
      <c r="T410" s="116"/>
      <c r="U410" s="120">
        <f>'JamesM-SESSION'!A620</f>
        <v>0</v>
      </c>
      <c r="V410" s="120">
        <f>'JamesM-SESSION'!A621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IF($A$410='JamesM-SESSION'!$A$619,INDEX('JamesM-SESSION'!$K$619:$T$626, MATCH("*Squat*",'JamesM-SESSION'!$B$619:$B$626,0), MATCH("*1st*",'JamesM-SESSION'!$K$7:$T$7,0)),"")</f>
        <v>#N/A</v>
      </c>
      <c r="D411" s="132" t="e">
        <f>INDEX('JamesM-SESSION'!L$619:U$626, MATCH("*Squat*",'JamesM-SESSION'!$B$619:$B$626,0), MATCH("*1st*",'JamesM-SESSION'!K$7:T$7,0))</f>
        <v>#N/A</v>
      </c>
      <c r="E411" s="131" t="e">
        <f>IF($A$410='JamesM-SESSION'!$A$619,INDEX('JamesM-SESSION'!$K$619:$T$626, MATCH("*Deadlift*",'JamesM-SESSION'!$B$619:$B$626,0), MATCH("*1st*",'JamesM-SESSION'!$K$7:$T$7,0)),"")</f>
        <v>#N/A</v>
      </c>
      <c r="F411" s="131" t="e">
        <f>INDEX('JamesM-SESSION'!$L$619:$U$626, MATCH("*Deadlift*",'JamesM-SESSION'!$B$619:$B$626,0), MATCH("*1st*",'JamesM-SESSION'!$K$7:$T$7,0))</f>
        <v>#N/A</v>
      </c>
      <c r="G411" s="131" t="e">
        <f>IF($A$410='JamesM-SESSION'!$A$619,INDEX('JamesM-SESSION'!$K$619:$T$626, MATCH("*Bench Press*",'JamesM-SESSION'!$B$619:$B$626,0), MATCH("*1st*",'JamesM-SESSION'!$K$7:$T$7,0)),"")</f>
        <v>#N/A</v>
      </c>
      <c r="H411" s="131" t="e">
        <f>INDEX('JamesM-SESSION'!$L$619:$U$626, MATCH("*Bench Press*",'JamesM-SESSION'!$B$619:$B$626,0), MATCH("*1st*",'JamesM-SESSION'!$K$7:$T$7,0))</f>
        <v>#N/A</v>
      </c>
      <c r="I411" s="132" t="e">
        <f>IF($A$410='JamesM-SESSION'!$A$619,INDEX('JamesM-SESSION'!$K$619:$T$626, MATCH("*Military*",'JamesM-SESSION'!$B$619:$B$626,0), MATCH("*1st*",'JamesM-SESSION'!$K$7:$T$7,0)),"")</f>
        <v>#N/A</v>
      </c>
      <c r="J411" s="48" t="e">
        <f>INDEX('JamesM-SESSION'!$L$619:$U$626, MATCH("*Military*",'JamesM-SESSION'!$B$619:$B$626,0), MATCH("*1st*",'JamesM-SESSION'!$K$7:$T$7,0))</f>
        <v>#N/A</v>
      </c>
      <c r="K411" s="131" t="e">
        <f>IF($A$410='JamesM-SESSION'!$A$619,INDEX('JamesM-SESSION'!$K$619:$T$626, MATCH("*Clean *",'JamesM-SESSION'!$B$619:$B$626,0), MATCH("*1st*",'JamesM-SESSION'!$K$7:$T$7,0)),"")</f>
        <v>#N/A</v>
      </c>
      <c r="L411" s="48" t="e">
        <f>INDEX('JamesM-SESSION'!$L$619:$U$626, MATCH("*Clean *",'JamesM-SESSION'!$B$619:$B$626,0), MATCH("*1st*",'JamesM-SESSION'!$K$7:$T$7,0))</f>
        <v>#N/A</v>
      </c>
      <c r="M411" s="131" t="e">
        <f>IF($A$410='JamesM-SESSION'!$A$619,INDEX('JamesM-SESSION'!$K$619:$T$626, MATCH("*Lat Pulldown*",'JamesM-SESSION'!$B$619:$B$626,0), MATCH("*1st*",'JamesM-SESSION'!$K$7:$T$7,0)),"")</f>
        <v>#N/A</v>
      </c>
      <c r="N411" s="48" t="e">
        <f>INDEX('JamesM-SESSION'!$L$619:$U$626, MATCH("*Lat Pulldown*",'JamesM-SESSION'!$B$619:$B$626,0), MATCH("*1st*",'JamesM-SESSION'!$K$7:$T$7,0))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IF($A$410='JamesM-SESSION'!$A$619,INDEX('JamesM-SESSION'!$K$619:$T$626, MATCH("*Squat*",'JamesM-SESSION'!$B$619:$B$626,0), MATCH("*2nd*",'JamesM-SESSION'!$K$7:$T$7,0)),"")</f>
        <v>#N/A</v>
      </c>
      <c r="D412" s="132" t="e">
        <f>INDEX('JamesM-SESSION'!L$619:U$626, MATCH("*Squat*",'JamesM-SESSION'!$B$619:$B$626,0), MATCH("*2nd*",'JamesM-SESSION'!K$7:T$7,0))</f>
        <v>#N/A</v>
      </c>
      <c r="E412" s="131" t="e">
        <f>IF($A$410='JamesM-SESSION'!$A$619,INDEX('JamesM-SESSION'!$K$619:$T$626, MATCH("*Deadlift*",'JamesM-SESSION'!$B$619:$B$626,0), MATCH("*2ND*",'JamesM-SESSION'!$K$7:$T$7,0)),"")</f>
        <v>#N/A</v>
      </c>
      <c r="F412" s="131" t="e">
        <f>INDEX('JamesM-SESSION'!$L$619:$U$626, MATCH("*Deadlift*",'JamesM-SESSION'!$B$619:$B$626,0), MATCH("*2nd*",'JamesM-SESSION'!$K$7:$T$7,0))</f>
        <v>#N/A</v>
      </c>
      <c r="G412" s="131" t="e">
        <f>IF($A$410='JamesM-SESSION'!$A$619,INDEX('JamesM-SESSION'!$K$619:$T$626, MATCH("*Bench Press*",'JamesM-SESSION'!$B$619:$B$626,0), MATCH("*2ND*",'JamesM-SESSION'!$K$7:$T$7,0)),"")</f>
        <v>#N/A</v>
      </c>
      <c r="H412" s="131" t="e">
        <f>INDEX('JamesM-SESSION'!$L$619:$U$626, MATCH("*Bench Press*",'JamesM-SESSION'!$B$619:$B$626,0), MATCH("*2nd*",'JamesM-SESSION'!$K$7:$T$7,0))</f>
        <v>#N/A</v>
      </c>
      <c r="I412" s="132" t="e">
        <f>IF($A$410='JamesM-SESSION'!$A$619,INDEX('JamesM-SESSION'!$K$619:$T$626, MATCH("*Military*",'JamesM-SESSION'!$B$619:$B$626,0), MATCH("*2ND*",'JamesM-SESSION'!$K$7:$T$7,0)),"")</f>
        <v>#N/A</v>
      </c>
      <c r="J412" s="44" t="e">
        <f>INDEX('JamesM-SESSION'!$L$619:$U$626, MATCH("*Military*",'JamesM-SESSION'!$B$619:$B$626,0), MATCH("*2nd*",'JamesM-SESSION'!$K$7:$T$7,0))</f>
        <v>#N/A</v>
      </c>
      <c r="K412" s="131" t="e">
        <f>IF($A$410='JamesM-SESSION'!$A$619,INDEX('JamesM-SESSION'!$K$619:$T$626, MATCH("*Clean *",'JamesM-SESSION'!$B$619:$B$626,0), MATCH("*2ND*",'JamesM-SESSION'!$K$7:$T$7,0)),"")</f>
        <v>#N/A</v>
      </c>
      <c r="L412" s="44" t="e">
        <f>INDEX('JamesM-SESSION'!$L$619:$U$626, MATCH("*Clean *",'JamesM-SESSION'!$B$619:$B$626,0), MATCH("*2nd*",'JamesM-SESSION'!$K$7:$T$7,0))</f>
        <v>#N/A</v>
      </c>
      <c r="M412" s="131" t="e">
        <f>IF($A$410='JamesM-SESSION'!$A$619,INDEX('JamesM-SESSION'!$K$619:$T$626, MATCH("*Lat Pulldown*",'JamesM-SESSION'!$B$619:$B$626,0), MATCH("*2ND*",'JamesM-SESSION'!$K$7:$T$7,0)),"")</f>
        <v>#N/A</v>
      </c>
      <c r="N412" s="44" t="e">
        <f>INDEX('JamesM-SESSION'!$L$619:$U$626, MATCH("*Lat Pulldown*",'JamesM-SESSION'!$B$619:$B$626,0), MATCH("*2nd*",'JamesM-SESSION'!$K$7:$T$7,0))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IF($A$410='JamesM-SESSION'!$A$619,INDEX('JamesM-SESSION'!$K$619:$T$626, MATCH("*Squat*",'JamesM-SESSION'!$B$619:$B$626,0), MATCH("*3rd*",'JamesM-SESSION'!$K$7:$T$7,0)),"")</f>
        <v>#N/A</v>
      </c>
      <c r="D413" s="132" t="e">
        <f>INDEX('JamesM-SESSION'!L$619:U$626, MATCH("*Squat*",'JamesM-SESSION'!$B$619:$B$626,0), MATCH("*3rd*",'JamesM-SESSION'!K$7:T$7,0))</f>
        <v>#N/A</v>
      </c>
      <c r="E413" s="131" t="e">
        <f>IF($A$410='JamesM-SESSION'!$A$619,INDEX('JamesM-SESSION'!$K$619:$T$626, MATCH("*Deadlift*",'JamesM-SESSION'!$B$619:$B$626,0), MATCH("*3rd*",'JamesM-SESSION'!$K$7:$T$7,0)),"")</f>
        <v>#N/A</v>
      </c>
      <c r="F413" s="131" t="e">
        <f>INDEX('JamesM-SESSION'!$L$619:$U$626, MATCH("*Deadlift*",'JamesM-SESSION'!$B$619:$B$626,0), MATCH("*3rd*",'JamesM-SESSION'!$K$7:$T$7,0))</f>
        <v>#N/A</v>
      </c>
      <c r="G413" s="131" t="e">
        <f>IF($A$410='JamesM-SESSION'!$A$619,INDEX('JamesM-SESSION'!$K$619:$T$626, MATCH("*Bench Press*",'JamesM-SESSION'!$B$619:$B$626,0), MATCH("*3rd*",'JamesM-SESSION'!$K$7:$T$7,0)),"")</f>
        <v>#N/A</v>
      </c>
      <c r="H413" s="131" t="e">
        <f>INDEX('JamesM-SESSION'!$L$619:$U$626, MATCH("*Bench Press*",'JamesM-SESSION'!$B$619:$B$626,0), MATCH("*3rd*",'JamesM-SESSION'!$K$7:$T$7,0))</f>
        <v>#N/A</v>
      </c>
      <c r="I413" s="132" t="e">
        <f>IF($A$410='JamesM-SESSION'!$A$619,INDEX('JamesM-SESSION'!$K$619:$T$626, MATCH("*Military*",'JamesM-SESSION'!$B$619:$B$626,0), MATCH("*3rd*",'JamesM-SESSION'!$K$7:$T$7,0)),"")</f>
        <v>#N/A</v>
      </c>
      <c r="J413" s="44" t="e">
        <f>INDEX('JamesM-SESSION'!$L$619:$U$626, MATCH("*Military*",'JamesM-SESSION'!$B$619:$B$626,0), MATCH("*3rd*",'JamesM-SESSION'!$K$7:$T$7,0))</f>
        <v>#N/A</v>
      </c>
      <c r="K413" s="131" t="e">
        <f>IF($A$410='JamesM-SESSION'!$A$619,INDEX('JamesM-SESSION'!$K$619:$T$626, MATCH("*Clean *",'JamesM-SESSION'!$B$619:$B$626,0), MATCH("*3rd*",'JamesM-SESSION'!$K$7:$T$7,0)),"")</f>
        <v>#N/A</v>
      </c>
      <c r="L413" s="44" t="e">
        <f>INDEX('JamesM-SESSION'!$L$619:$U$626, MATCH("*Clean *",'JamesM-SESSION'!$B$619:$B$626,0), MATCH("*3rd*",'JamesM-SESSION'!$K$7:$T$7,0))</f>
        <v>#N/A</v>
      </c>
      <c r="M413" s="131" t="e">
        <f>IF($A$410='JamesM-SESSION'!$A$619,INDEX('JamesM-SESSION'!$K$619:$T$626, MATCH("*Lat Pulldown*",'JamesM-SESSION'!$B$619:$B$626,0), MATCH("*3rd*",'JamesM-SESSION'!$K$7:$T$7,0)),"")</f>
        <v>#N/A</v>
      </c>
      <c r="N413" s="44" t="e">
        <f>INDEX('JamesM-SESSION'!$L$619:$U$626, MATCH("*Lat Pulldown*",'JamesM-SESSION'!$B$619:$B$626,0), MATCH("*3rd*",'JamesM-SESSION'!$K$7:$T$7,0))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IF($A$410='JamesM-SESSION'!$A$619,INDEX('JamesM-SESSION'!$K$619:$T$626, MATCH("*Squat*",'JamesM-SESSION'!$B$619:$B$626,0), MATCH("*4th*",'JamesM-SESSION'!$K$7:$T$7,0)),"")</f>
        <v>#N/A</v>
      </c>
      <c r="D414" s="132" t="e">
        <f>INDEX('JamesM-SESSION'!L$619:U$626, MATCH("*Squat*",'JamesM-SESSION'!$B$619:$B$626,0), MATCH("*4th*",'JamesM-SESSION'!K$7:T$7,0))</f>
        <v>#N/A</v>
      </c>
      <c r="E414" s="131" t="e">
        <f>IF($A$410='JamesM-SESSION'!$A$619,INDEX('JamesM-SESSION'!$K$619:$T$626, MATCH("*Deadlift*",'JamesM-SESSION'!$B$619:$B$626,0), MATCH("*4th*",'JamesM-SESSION'!$K$7:$T$7,0)),"")</f>
        <v>#N/A</v>
      </c>
      <c r="F414" s="131" t="e">
        <f>INDEX('JamesM-SESSION'!$L$619:$U$626, MATCH("*Deadlift*",'JamesM-SESSION'!$B$619:$B$626,0), MATCH("*4th*",'JamesM-SESSION'!$K$7:$T$7,0))</f>
        <v>#N/A</v>
      </c>
      <c r="G414" s="131" t="e">
        <f>IF($A$410='JamesM-SESSION'!$A$619,INDEX('JamesM-SESSION'!$K$619:$T$626, MATCH("*Bench Press*",'JamesM-SESSION'!$B$619:$B$626,0), MATCH("*4th*",'JamesM-SESSION'!$K$7:$T$7,0)),"")</f>
        <v>#N/A</v>
      </c>
      <c r="H414" s="131" t="e">
        <f>INDEX('JamesM-SESSION'!$L$619:$U$626, MATCH("*Bench Press*",'JamesM-SESSION'!$B$619:$B$626,0), MATCH("*4th*",'JamesM-SESSION'!$K$7:$T$7,0))</f>
        <v>#N/A</v>
      </c>
      <c r="I414" s="132" t="e">
        <f>IF($A$410='JamesM-SESSION'!$A$619,INDEX('JamesM-SESSION'!$K$619:$T$626, MATCH("*Military*",'JamesM-SESSION'!$B$619:$B$626,0), MATCH("*4th*",'JamesM-SESSION'!$K$7:$T$7,0)),"")</f>
        <v>#N/A</v>
      </c>
      <c r="J414" s="44" t="e">
        <f>INDEX('JamesM-SESSION'!$L$619:$U$626, MATCH("*Military*",'JamesM-SESSION'!$B$619:$B$626,0), MATCH("*4th*",'JamesM-SESSION'!$K$7:$T$7,0))</f>
        <v>#N/A</v>
      </c>
      <c r="K414" s="131" t="e">
        <f>IF($A$410='JamesM-SESSION'!$A$619,INDEX('JamesM-SESSION'!$K$619:$T$626, MATCH("*Clean *",'JamesM-SESSION'!$B$619:$B$626,0), MATCH("*4th*",'JamesM-SESSION'!$K$7:$T$7,0)),"")</f>
        <v>#N/A</v>
      </c>
      <c r="L414" s="44" t="e">
        <f>INDEX('JamesM-SESSION'!$L$619:$U$626, MATCH("*Clean *",'JamesM-SESSION'!$B$619:$B$626,0), MATCH("*4th*",'JamesM-SESSION'!$K$7:$T$7,0))</f>
        <v>#N/A</v>
      </c>
      <c r="M414" s="131" t="e">
        <f>IF($A$410='JamesM-SESSION'!$A$619,INDEX('JamesM-SESSION'!$K$619:$T$626, MATCH("*Lat Pulldown*",'JamesM-SESSION'!$B$619:$B$626,0), MATCH("*4th*",'JamesM-SESSION'!$K$7:$T$7,0)),"")</f>
        <v>#N/A</v>
      </c>
      <c r="N414" s="44" t="e">
        <f>INDEX('JamesM-SESSION'!$L$619:$U$626, MATCH("*Lat Pulldown*",'JamesM-SESSION'!$B$619:$B$626,0), MATCH("*4th*",'JamesM-SESSION'!$K$7:$T$7,0))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IF($A$410='JamesM-SESSION'!$A$619,INDEX('JamesM-SESSION'!$K$619:$T$626, MATCH("*Squat*",'JamesM-SESSION'!$B$619:$B$626,0), MATCH("*5th*",'JamesM-SESSION'!$K$7:$T$7,0)),"")</f>
        <v>#N/A</v>
      </c>
      <c r="D415" s="132" t="e">
        <f>INDEX('JamesM-SESSION'!L$619:U$626, MATCH("*Squat*",'JamesM-SESSION'!$B$619:$B$626,0), MATCH("*5th*",'JamesM-SESSION'!K$7:T$7,0))</f>
        <v>#N/A</v>
      </c>
      <c r="E415" s="131" t="e">
        <f>IF($A$410='JamesM-SESSION'!$A$619,INDEX('JamesM-SESSION'!$K$619:$T$626, MATCH("*Deadlift*",'JamesM-SESSION'!$B$619:$B$626,0), MATCH("*5th*",'JamesM-SESSION'!$K$7:$T$7,0)),"")</f>
        <v>#N/A</v>
      </c>
      <c r="F415" s="131" t="e">
        <f>INDEX('JamesM-SESSION'!$L$619:$U$626, MATCH("*Deadlift*",'JamesM-SESSION'!$B$619:$B$626,0), MATCH("*5th*",'JamesM-SESSION'!$K$7:$T$7,0))</f>
        <v>#N/A</v>
      </c>
      <c r="G415" s="131" t="e">
        <f>IF($A$410='JamesM-SESSION'!$A$619,INDEX('JamesM-SESSION'!$K$619:$T$626, MATCH("*Bench Press*",'JamesM-SESSION'!$B$619:$B$626,0), MATCH("*5th*",'JamesM-SESSION'!$K$7:$T$7,0)),"")</f>
        <v>#N/A</v>
      </c>
      <c r="H415" s="131" t="e">
        <f>INDEX('JamesM-SESSION'!$L$619:$U$626, MATCH("*Bench Press*",'JamesM-SESSION'!$B$619:$B$626,0), MATCH("*5th*",'JamesM-SESSION'!$K$7:$T$7,0))</f>
        <v>#N/A</v>
      </c>
      <c r="I415" s="132" t="e">
        <f>IF($A$410='JamesM-SESSION'!$A$619,INDEX('JamesM-SESSION'!$K$619:$T$626, MATCH("*Military*",'JamesM-SESSION'!$B$619:$B$626,0), MATCH("*5th*",'JamesM-SESSION'!$K$7:$T$7,0)),"")</f>
        <v>#N/A</v>
      </c>
      <c r="J415" s="44" t="e">
        <f>INDEX('JamesM-SESSION'!$L$619:$U$626, MATCH("*Military*",'JamesM-SESSION'!$B$619:$B$626,0), MATCH("*5th*",'JamesM-SESSION'!$K$7:$T$7,0))</f>
        <v>#N/A</v>
      </c>
      <c r="K415" s="131" t="e">
        <f>IF($A$410='JamesM-SESSION'!$A$619,INDEX('JamesM-SESSION'!$K$619:$T$626, MATCH("*Clean *",'JamesM-SESSION'!$B$619:$B$626,0), MATCH("*5th*",'JamesM-SESSION'!$K$7:$T$7,0)),"")</f>
        <v>#N/A</v>
      </c>
      <c r="L415" s="44" t="e">
        <f>INDEX('JamesM-SESSION'!$L$619:$U$626, MATCH("*Clean *",'JamesM-SESSION'!$B$619:$B$626,0), MATCH("*5th*",'JamesM-SESSION'!$K$7:$T$7,0))</f>
        <v>#N/A</v>
      </c>
      <c r="M415" s="131" t="e">
        <f>IF($A$410='JamesM-SESSION'!$A$619,INDEX('JamesM-SESSION'!$K$619:$T$626, MATCH("*Lat Pulldown*",'JamesM-SESSION'!$B$619:$B$626,0), MATCH("*5th*",'JamesM-SESSION'!$K$7:$T$7,0)),"")</f>
        <v>#N/A</v>
      </c>
      <c r="N415" s="44" t="e">
        <f>INDEX('JamesM-SESSION'!$L$619:$U$626, MATCH("*Lat Pulldown*",'JamesM-SESSION'!$B$619:$B$626,0), MATCH("*5th*",'JamesM-SESSION'!$K$7:$T$7,0))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'JamesM-SESSION'!A628</f>
        <v>0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str">
        <f>IF($A$140='JamesM-SESSION'!$A$628,INDEX('JamesM-SESSION'!$K$628:$T$635, MATCH("*1k Row*",'JamesM-SESSION'!$B$628:$B$635,0), MATCH("*1st*",'JamesM-SESSION'!$K$7:$T$7,0)),"")</f>
        <v/>
      </c>
      <c r="P416" s="152" t="str">
        <f>IF($A$140='JamesM-SESSION'!$A$628,INDEX('JamesM-SESSION'!$K$628:$T$635, MATCH("*HIIT*",'JamesM-SESSION'!$B$628:$B$635,0), MATCH("*1st*",'JamesM-SESSION'!$K$7:$T$7,0)),"")</f>
        <v/>
      </c>
      <c r="Q416" s="119" t="e">
        <f>INDEX('JamesM-SESSION'!$L$628:$U$628, MATCH("*HIIT*",'JamesM-SESSION'!$B$628:$B$628,0), MATCH("*1st*",'JamesM-SESSION'!$K$7:$T$7,0))</f>
        <v>#N/A</v>
      </c>
      <c r="R416" s="119">
        <f>'JamesM-SESSION'!U484</f>
        <v>0</v>
      </c>
      <c r="S416" s="116"/>
      <c r="T416" s="116"/>
      <c r="U416" s="120">
        <f>'JamesM-SESSION'!A629</f>
        <v>0</v>
      </c>
      <c r="V416" s="120">
        <f>'JamesM-SESSION'!A630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IF($A$416='JamesM-SESSION'!$A$628,INDEX('JamesM-SESSION'!$K$628:$T$635, MATCH("*Squat*",'JamesM-SESSION'!$B$628:$B$635,0), MATCH("*1st*",'JamesM-SESSION'!$K$7:$T$7,0)),"")</f>
        <v>#N/A</v>
      </c>
      <c r="D417" s="132" t="e">
        <f>INDEX('JamesM-SESSION'!L$628:U$635, MATCH("*Squat*",'JamesM-SESSION'!$B$628:$B$635,0), MATCH("*1st*",'JamesM-SESSION'!K$7:T$7,0))</f>
        <v>#N/A</v>
      </c>
      <c r="E417" s="131" t="e">
        <f>IF($A$416='JamesM-SESSION'!$A$628,INDEX('JamesM-SESSION'!$K$628:$T$635, MATCH("*Deadlift*",'JamesM-SESSION'!$B$628:$B$635,0), MATCH("*1st*",'JamesM-SESSION'!$K$7:$T$7,0)),"")</f>
        <v>#N/A</v>
      </c>
      <c r="F417" s="131" t="e">
        <f>INDEX('JamesM-SESSION'!$L$628:$U$635, MATCH("*Deadlift*",'JamesM-SESSION'!$B$628:$B$635,0), MATCH("*1st*",'JamesM-SESSION'!$K$7:$T$7,0))</f>
        <v>#N/A</v>
      </c>
      <c r="G417" s="131" t="e">
        <f>IF($A$416='JamesM-SESSION'!$A$628,INDEX('JamesM-SESSION'!$K$628:$T$635, MATCH("*Bench Press*",'JamesM-SESSION'!$B$628:$B$635,0), MATCH("*1st*",'JamesM-SESSION'!$K$7:$T$7,0)),"")</f>
        <v>#N/A</v>
      </c>
      <c r="H417" s="131" t="e">
        <f>INDEX('JamesM-SESSION'!$L$628:$U$635, MATCH("*Bench Press*",'JamesM-SESSION'!$B$628:$B$635,0), MATCH("*1st*",'JamesM-SESSION'!$K$7:$T$7,0))</f>
        <v>#N/A</v>
      </c>
      <c r="I417" s="132" t="e">
        <f>IF($A$416='JamesM-SESSION'!$A$628,INDEX('JamesM-SESSION'!$K$628:$T$635, MATCH("*Military*",'JamesM-SESSION'!$B$628:$B$635,0), MATCH("*1st*",'JamesM-SESSION'!$K$7:$T$7,0)),"")</f>
        <v>#N/A</v>
      </c>
      <c r="J417" s="48" t="e">
        <f>INDEX('JamesM-SESSION'!$L$628:$U$635, MATCH("*Military*",'JamesM-SESSION'!$B$628:$B$635,0), MATCH("*1st*",'JamesM-SESSION'!$K$7:$T$7,0))</f>
        <v>#N/A</v>
      </c>
      <c r="K417" s="131" t="e">
        <f>IF($A$416='JamesM-SESSION'!$A$628,INDEX('JamesM-SESSION'!$K$628:$T$635, MATCH("*Clean *",'JamesM-SESSION'!$B$628:$B$635,0), MATCH("*1st*",'JamesM-SESSION'!$K$7:$T$7,0)),"")</f>
        <v>#N/A</v>
      </c>
      <c r="L417" s="48" t="e">
        <f>INDEX('JamesM-SESSION'!$L$628:$U$635, MATCH("*Clean *",'JamesM-SESSION'!$B$628:$B$635,0), MATCH("*1st*",'JamesM-SESSION'!$K$7:$T$7,0))</f>
        <v>#N/A</v>
      </c>
      <c r="M417" s="131" t="e">
        <f>IF($A$416='JamesM-SESSION'!$A$628,INDEX('JamesM-SESSION'!$K$628:$T$635, MATCH("*Lat Pulldown*",'JamesM-SESSION'!$B$628:$B$635,0), MATCH("*1st*",'JamesM-SESSION'!$K$7:$T$7,0)),"")</f>
        <v>#N/A</v>
      </c>
      <c r="N417" s="48" t="e">
        <f>INDEX('JamesM-SESSION'!$L$628:$U$635, MATCH("*Lat Pulldown*",'JamesM-SESSION'!$B$628:$B$635,0), MATCH("*1st*",'JamesM-SESSION'!$K$7:$T$7,0))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IF($A$416='JamesM-SESSION'!$A$628,INDEX('JamesM-SESSION'!$K$628:$T$635, MATCH("*Squat*",'JamesM-SESSION'!$B$628:$B$635,0), MATCH("*2nd*",'JamesM-SESSION'!$K$7:$T$7,0)),"")</f>
        <v>#N/A</v>
      </c>
      <c r="D418" s="132" t="e">
        <f>INDEX('JamesM-SESSION'!L$628:U$635, MATCH("*Squat*",'JamesM-SESSION'!$B$628:$B$635,0), MATCH("*2nd*",'JamesM-SESSION'!K$7:T$7,0))</f>
        <v>#N/A</v>
      </c>
      <c r="E418" s="131" t="e">
        <f>IF($A$416='JamesM-SESSION'!$A$628,INDEX('JamesM-SESSION'!$K$628:$T$635, MATCH("*Deadlift*",'JamesM-SESSION'!$B$628:$B$635,0), MATCH("*2ND*",'JamesM-SESSION'!$K$7:$T$7,0)),"")</f>
        <v>#N/A</v>
      </c>
      <c r="F418" s="131" t="e">
        <f>INDEX('JamesM-SESSION'!$L$628:$U$635, MATCH("*Deadlift*",'JamesM-SESSION'!$B$628:$B$635,0), MATCH("*2nd*",'JamesM-SESSION'!$K$7:$T$7,0))</f>
        <v>#N/A</v>
      </c>
      <c r="G418" s="131" t="e">
        <f>IF($A$416='JamesM-SESSION'!$A$628,INDEX('JamesM-SESSION'!$K$628:$T$635, MATCH("*Bench Press*",'JamesM-SESSION'!$B$628:$B$635,0), MATCH("*2ND*",'JamesM-SESSION'!$K$7:$T$7,0)),"")</f>
        <v>#N/A</v>
      </c>
      <c r="H418" s="131" t="e">
        <f>INDEX('JamesM-SESSION'!$L$628:$U$635, MATCH("*Bench Press*",'JamesM-SESSION'!$B$628:$B$635,0), MATCH("*2nd*",'JamesM-SESSION'!$K$7:$T$7,0))</f>
        <v>#N/A</v>
      </c>
      <c r="I418" s="132" t="e">
        <f>IF($A$416='JamesM-SESSION'!$A$628,INDEX('JamesM-SESSION'!$K$628:$T$635, MATCH("*Military*",'JamesM-SESSION'!$B$628:$B$635,0), MATCH("*2ND*",'JamesM-SESSION'!$K$7:$T$7,0)),"")</f>
        <v>#N/A</v>
      </c>
      <c r="J418" s="44" t="e">
        <f>INDEX('JamesM-SESSION'!$L$628:$U$635, MATCH("*Military*",'JamesM-SESSION'!$B$628:$B$635,0), MATCH("*2nd*",'JamesM-SESSION'!$K$7:$T$7,0))</f>
        <v>#N/A</v>
      </c>
      <c r="K418" s="131" t="e">
        <f>IF($A$416='JamesM-SESSION'!$A$628,INDEX('JamesM-SESSION'!$K$628:$T$635, MATCH("*Clean *",'JamesM-SESSION'!$B$628:$B$635,0), MATCH("*2ND*",'JamesM-SESSION'!$K$7:$T$7,0)),"")</f>
        <v>#N/A</v>
      </c>
      <c r="L418" s="44" t="e">
        <f>INDEX('JamesM-SESSION'!$L$628:$U$635, MATCH("*Clean *",'JamesM-SESSION'!$B$628:$B$635,0), MATCH("*2nd*",'JamesM-SESSION'!$K$7:$T$7,0))</f>
        <v>#N/A</v>
      </c>
      <c r="M418" s="131" t="e">
        <f>IF($A$416='JamesM-SESSION'!$A$628,INDEX('JamesM-SESSION'!$K$628:$T$635, MATCH("*Lat Pulldown*",'JamesM-SESSION'!$B$628:$B$635,0), MATCH("*2ND*",'JamesM-SESSION'!$K$7:$T$7,0)),"")</f>
        <v>#N/A</v>
      </c>
      <c r="N418" s="44" t="e">
        <f>INDEX('JamesM-SESSION'!$L$628:$U$635, MATCH("*Lat Pulldown*",'JamesM-SESSION'!$B$628:$B$635,0), MATCH("*2nd*",'JamesM-SESSION'!$K$7:$T$7,0))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IF($A$416='JamesM-SESSION'!$A$628,INDEX('JamesM-SESSION'!$K$628:$T$635, MATCH("*Squat*",'JamesM-SESSION'!$B$628:$B$635,0), MATCH("*3rd*",'JamesM-SESSION'!$K$7:$T$7,0)),"")</f>
        <v>#N/A</v>
      </c>
      <c r="D419" s="132" t="e">
        <f>INDEX('JamesM-SESSION'!L$628:U$635, MATCH("*Squat*",'JamesM-SESSION'!$B$628:$B$635,0), MATCH("*3rd*",'JamesM-SESSION'!K$7:T$7,0))</f>
        <v>#N/A</v>
      </c>
      <c r="E419" s="131" t="e">
        <f>IF($A$416='JamesM-SESSION'!$A$628,INDEX('JamesM-SESSION'!$K$628:$T$635, MATCH("*Deadlift*",'JamesM-SESSION'!$B$628:$B$635,0), MATCH("*3rd*",'JamesM-SESSION'!$K$7:$T$7,0)),"")</f>
        <v>#N/A</v>
      </c>
      <c r="F419" s="131" t="e">
        <f>INDEX('JamesM-SESSION'!$L$628:$U$635, MATCH("*Deadlift*",'JamesM-SESSION'!$B$628:$B$635,0), MATCH("*3rd*",'JamesM-SESSION'!$K$7:$T$7,0))</f>
        <v>#N/A</v>
      </c>
      <c r="G419" s="131" t="e">
        <f>IF($A$416='JamesM-SESSION'!$A$628,INDEX('JamesM-SESSION'!$K$628:$T$635, MATCH("*Bench Press*",'JamesM-SESSION'!$B$628:$B$635,0), MATCH("*3rd*",'JamesM-SESSION'!$K$7:$T$7,0)),"")</f>
        <v>#N/A</v>
      </c>
      <c r="H419" s="131" t="e">
        <f>INDEX('JamesM-SESSION'!$L$628:$U$635, MATCH("*Bench Press*",'JamesM-SESSION'!$B$628:$B$635,0), MATCH("*3rd*",'JamesM-SESSION'!$K$7:$T$7,0))</f>
        <v>#N/A</v>
      </c>
      <c r="I419" s="132" t="e">
        <f>IF($A$416='JamesM-SESSION'!$A$628,INDEX('JamesM-SESSION'!$K$628:$T$635, MATCH("*Military*",'JamesM-SESSION'!$B$628:$B$635,0), MATCH("*3rd*",'JamesM-SESSION'!$K$7:$T$7,0)),"")</f>
        <v>#N/A</v>
      </c>
      <c r="J419" s="44" t="e">
        <f>INDEX('JamesM-SESSION'!$L$628:$U$635, MATCH("*Military*",'JamesM-SESSION'!$B$628:$B$635,0), MATCH("*3rd*",'JamesM-SESSION'!$K$7:$T$7,0))</f>
        <v>#N/A</v>
      </c>
      <c r="K419" s="131" t="e">
        <f>IF($A$416='JamesM-SESSION'!$A$628,INDEX('JamesM-SESSION'!$K$628:$T$635, MATCH("*Clean *",'JamesM-SESSION'!$B$628:$B$635,0), MATCH("*3rd*",'JamesM-SESSION'!$K$7:$T$7,0)),"")</f>
        <v>#N/A</v>
      </c>
      <c r="L419" s="44" t="e">
        <f>INDEX('JamesM-SESSION'!$L$628:$U$635, MATCH("*Clean *",'JamesM-SESSION'!$B$628:$B$635,0), MATCH("*3rd*",'JamesM-SESSION'!$K$7:$T$7,0))</f>
        <v>#N/A</v>
      </c>
      <c r="M419" s="131" t="e">
        <f>IF($A$416='JamesM-SESSION'!$A$628,INDEX('JamesM-SESSION'!$K$628:$T$635, MATCH("*Lat Pulldown*",'JamesM-SESSION'!$B$628:$B$635,0), MATCH("*3rd*",'JamesM-SESSION'!$K$7:$T$7,0)),"")</f>
        <v>#N/A</v>
      </c>
      <c r="N419" s="44" t="e">
        <f>INDEX('JamesM-SESSION'!$L$628:$U$635, MATCH("*Lat Pulldown*",'JamesM-SESSION'!$B$628:$B$635,0), MATCH("*3rd*",'JamesM-SESSION'!$K$7:$T$7,0))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IF($A$416='JamesM-SESSION'!$A$628,INDEX('JamesM-SESSION'!$K$628:$T$635, MATCH("*Squat*",'JamesM-SESSION'!$B$628:$B$635,0), MATCH("*4th*",'JamesM-SESSION'!$K$7:$T$7,0)),"")</f>
        <v>#N/A</v>
      </c>
      <c r="D420" s="132" t="e">
        <f>INDEX('JamesM-SESSION'!L$628:U$635, MATCH("*Squat*",'JamesM-SESSION'!$B$628:$B$635,0), MATCH("*4th*",'JamesM-SESSION'!K$7:T$7,0))</f>
        <v>#N/A</v>
      </c>
      <c r="E420" s="131" t="e">
        <f>IF($A$416='JamesM-SESSION'!$A$628,INDEX('JamesM-SESSION'!$K$628:$T$635, MATCH("*Deadlift*",'JamesM-SESSION'!$B$628:$B$635,0), MATCH("*4th*",'JamesM-SESSION'!$K$7:$T$7,0)),"")</f>
        <v>#N/A</v>
      </c>
      <c r="F420" s="131" t="e">
        <f>INDEX('JamesM-SESSION'!$L$628:$U$635, MATCH("*Deadlift*",'JamesM-SESSION'!$B$628:$B$635,0), MATCH("*4th*",'JamesM-SESSION'!$K$7:$T$7,0))</f>
        <v>#N/A</v>
      </c>
      <c r="G420" s="131" t="e">
        <f>IF($A$416='JamesM-SESSION'!$A$628,INDEX('JamesM-SESSION'!$K$628:$T$635, MATCH("*Bench Press*",'JamesM-SESSION'!$B$628:$B$635,0), MATCH("*4th*",'JamesM-SESSION'!$K$7:$T$7,0)),"")</f>
        <v>#N/A</v>
      </c>
      <c r="H420" s="131" t="e">
        <f>INDEX('JamesM-SESSION'!$L$628:$U$635, MATCH("*Bench Press*",'JamesM-SESSION'!$B$628:$B$635,0), MATCH("*4th*",'JamesM-SESSION'!$K$7:$T$7,0))</f>
        <v>#N/A</v>
      </c>
      <c r="I420" s="132" t="e">
        <f>IF($A$416='JamesM-SESSION'!$A$628,INDEX('JamesM-SESSION'!$K$628:$T$635, MATCH("*Military*",'JamesM-SESSION'!$B$628:$B$635,0), MATCH("*4th*",'JamesM-SESSION'!$K$7:$T$7,0)),"")</f>
        <v>#N/A</v>
      </c>
      <c r="J420" s="44" t="e">
        <f>INDEX('JamesM-SESSION'!$L$628:$U$635, MATCH("*Military*",'JamesM-SESSION'!$B$628:$B$635,0), MATCH("*4th*",'JamesM-SESSION'!$K$7:$T$7,0))</f>
        <v>#N/A</v>
      </c>
      <c r="K420" s="131" t="e">
        <f>IF($A$416='JamesM-SESSION'!$A$628,INDEX('JamesM-SESSION'!$K$628:$T$635, MATCH("*Clean *",'JamesM-SESSION'!$B$628:$B$635,0), MATCH("*4th*",'JamesM-SESSION'!$K$7:$T$7,0)),"")</f>
        <v>#N/A</v>
      </c>
      <c r="L420" s="44" t="e">
        <f>INDEX('JamesM-SESSION'!$L$628:$U$635, MATCH("*Clean *",'JamesM-SESSION'!$B$628:$B$635,0), MATCH("*4th*",'JamesM-SESSION'!$K$7:$T$7,0))</f>
        <v>#N/A</v>
      </c>
      <c r="M420" s="131" t="e">
        <f>IF($A$416='JamesM-SESSION'!$A$628,INDEX('JamesM-SESSION'!$K$628:$T$635, MATCH("*Lat Pulldown*",'JamesM-SESSION'!$B$628:$B$635,0), MATCH("*4th*",'JamesM-SESSION'!$K$7:$T$7,0)),"")</f>
        <v>#N/A</v>
      </c>
      <c r="N420" s="44" t="e">
        <f>INDEX('JamesM-SESSION'!$L$628:$U$635, MATCH("*Lat Pulldown*",'JamesM-SESSION'!$B$628:$B$635,0), MATCH("*4th*",'JamesM-SESSION'!$K$7:$T$7,0))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IF($A$416='JamesM-SESSION'!$A$628,INDEX('JamesM-SESSION'!$K$628:$T$635, MATCH("*Squat*",'JamesM-SESSION'!$B$628:$B$635,0), MATCH("*5th*",'JamesM-SESSION'!$K$7:$T$7,0)),"")</f>
        <v>#N/A</v>
      </c>
      <c r="D421" s="132" t="e">
        <f>INDEX('JamesM-SESSION'!L$628:U$635, MATCH("*Squat*",'JamesM-SESSION'!$B$628:$B$635,0), MATCH("*5th*",'JamesM-SESSION'!K$7:T$7,0))</f>
        <v>#N/A</v>
      </c>
      <c r="E421" s="131" t="e">
        <f>IF($A$416='JamesM-SESSION'!$A$628,INDEX('JamesM-SESSION'!$K$628:$T$635, MATCH("*Deadlift*",'JamesM-SESSION'!$B$628:$B$635,0), MATCH("*5th*",'JamesM-SESSION'!$K$7:$T$7,0)),"")</f>
        <v>#N/A</v>
      </c>
      <c r="F421" s="131" t="e">
        <f>INDEX('JamesM-SESSION'!$L$628:$U$635, MATCH("*Deadlift*",'JamesM-SESSION'!$B$628:$B$635,0), MATCH("*5th*",'JamesM-SESSION'!$K$7:$T$7,0))</f>
        <v>#N/A</v>
      </c>
      <c r="G421" s="131" t="e">
        <f>IF($A$416='JamesM-SESSION'!$A$628,INDEX('JamesM-SESSION'!$K$628:$T$635, MATCH("*Bench Press*",'JamesM-SESSION'!$B$628:$B$635,0), MATCH("*5th*",'JamesM-SESSION'!$K$7:$T$7,0)),"")</f>
        <v>#N/A</v>
      </c>
      <c r="H421" s="131" t="e">
        <f>INDEX('JamesM-SESSION'!$L$628:$U$635, MATCH("*Bench Press*",'JamesM-SESSION'!$B$628:$B$635,0), MATCH("*5th*",'JamesM-SESSION'!$K$7:$T$7,0))</f>
        <v>#N/A</v>
      </c>
      <c r="I421" s="132" t="e">
        <f>IF($A$416='JamesM-SESSION'!$A$628,INDEX('JamesM-SESSION'!$K$628:$T$635, MATCH("*Military*",'JamesM-SESSION'!$B$628:$B$635,0), MATCH("*5th*",'JamesM-SESSION'!$K$7:$T$7,0)),"")</f>
        <v>#N/A</v>
      </c>
      <c r="J421" s="44" t="e">
        <f>INDEX('JamesM-SESSION'!$L$628:$U$635, MATCH("*Military*",'JamesM-SESSION'!$B$628:$B$635,0), MATCH("*5th*",'JamesM-SESSION'!$K$7:$T$7,0))</f>
        <v>#N/A</v>
      </c>
      <c r="K421" s="131" t="e">
        <f>IF($A$416='JamesM-SESSION'!$A$628,INDEX('JamesM-SESSION'!$K$628:$T$635, MATCH("*Clean *",'JamesM-SESSION'!$B$628:$B$635,0), MATCH("*5th*",'JamesM-SESSION'!$K$7:$T$7,0)),"")</f>
        <v>#N/A</v>
      </c>
      <c r="L421" s="44" t="e">
        <f>INDEX('JamesM-SESSION'!$L$628:$U$635, MATCH("*Clean *",'JamesM-SESSION'!$B$628:$B$635,0), MATCH("*5th*",'JamesM-SESSION'!$K$7:$T$7,0))</f>
        <v>#N/A</v>
      </c>
      <c r="M421" s="131" t="e">
        <f>IF($A$416='JamesM-SESSION'!$A$628,INDEX('JamesM-SESSION'!$K$628:$T$635, MATCH("*Lat Pulldown*",'JamesM-SESSION'!$B$628:$B$635,0), MATCH("*5th*",'JamesM-SESSION'!$K$7:$T$7,0)),"")</f>
        <v>#N/A</v>
      </c>
      <c r="N421" s="44" t="e">
        <f>INDEX('JamesM-SESSION'!$L$628:$U$635, MATCH("*Lat Pulldown*",'JamesM-SESSION'!$B$628:$B$635,0), MATCH("*5th*",'JamesM-SESSION'!$K$7:$T$7,0))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'JamesM-SESSION'!A637</f>
        <v>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str">
        <f>IF($A$140='JamesM-SESSION'!$A$637,INDEX('JamesM-SESSION'!$K$637:$T$644, MATCH("*1k Row*",'JamesM-SESSION'!$B$637:$B$644,0), MATCH("*1st*",'JamesM-SESSION'!$K$7:$T$7,0)),"")</f>
        <v/>
      </c>
      <c r="P422" s="152" t="str">
        <f>IF($A$140='JamesM-SESSION'!$A$637,INDEX('JamesM-SESSION'!$K$637:$T$644, MATCH("*HIIT*",'JamesM-SESSION'!$B$637:$B$644,0), MATCH("*1st*",'JamesM-SESSION'!$K$7:$T$7,0)),"")</f>
        <v/>
      </c>
      <c r="Q422" s="119" t="e">
        <f>INDEX('JamesM-SESSION'!$L$637:$U$637, MATCH("*HIIT*",'JamesM-SESSION'!$B$637:$B$637,0), MATCH("*1st*",'JamesM-SESSION'!$K$7:$T$7,0))</f>
        <v>#N/A</v>
      </c>
      <c r="R422" s="119">
        <f>'JamesM-SESSION'!U490</f>
        <v>0</v>
      </c>
      <c r="S422" s="116"/>
      <c r="T422" s="116"/>
      <c r="U422" s="120">
        <f>'JamesM-SESSION'!A638</f>
        <v>0</v>
      </c>
      <c r="V422" s="120">
        <f>'JamesM-SESSION'!A639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IF($A$422='JamesM-SESSION'!$A$637,INDEX('JamesM-SESSION'!$K$637:$T$644, MATCH("*Squat*",'JamesM-SESSION'!$B$637:$B$644,0), MATCH("*1st*",'JamesM-SESSION'!$K$7:$T$7,0)),"")</f>
        <v>#N/A</v>
      </c>
      <c r="D423" s="132" t="e">
        <f>INDEX('JamesM-SESSION'!L$637:U$644, MATCH("*Squat*",'JamesM-SESSION'!$B$637:$B$644,0), MATCH("*1st*",'JamesM-SESSION'!K$7:T$7,0))</f>
        <v>#N/A</v>
      </c>
      <c r="E423" s="131" t="e">
        <f>IF($A$422='JamesM-SESSION'!$A$637,INDEX('JamesM-SESSION'!$K$637:$T$644, MATCH("*Deadlift*",'JamesM-SESSION'!$B$637:$B$644,0), MATCH("*1st*",'JamesM-SESSION'!$K$7:$T$7,0)),"")</f>
        <v>#N/A</v>
      </c>
      <c r="F423" s="131" t="e">
        <f>INDEX('JamesM-SESSION'!$L$637:$U$644, MATCH("*Deadlift*",'JamesM-SESSION'!$B$637:$B$644,0), MATCH("*1st*",'JamesM-SESSION'!$K$7:$T$7,0))</f>
        <v>#N/A</v>
      </c>
      <c r="G423" s="131" t="e">
        <f>IF($A$422='JamesM-SESSION'!$A$637,INDEX('JamesM-SESSION'!$K$637:$T$644, MATCH("*Bench Press*",'JamesM-SESSION'!$B$637:$B$644,0), MATCH("*1st*",'JamesM-SESSION'!$K$7:$T$7,0)),"")</f>
        <v>#N/A</v>
      </c>
      <c r="H423" s="131" t="e">
        <f>INDEX('JamesM-SESSION'!$L$637:$U$644, MATCH("*Bench Press*",'JamesM-SESSION'!$B$637:$B$644,0), MATCH("*1st*",'JamesM-SESSION'!$K$7:$T$7,0))</f>
        <v>#N/A</v>
      </c>
      <c r="I423" s="132" t="e">
        <f>IF($A$422='JamesM-SESSION'!$A$637,INDEX('JamesM-SESSION'!$K$637:$T$644, MATCH("*Military*",'JamesM-SESSION'!$B$637:$B$644,0), MATCH("*1st*",'JamesM-SESSION'!$K$7:$T$7,0)),"")</f>
        <v>#N/A</v>
      </c>
      <c r="J423" s="48" t="e">
        <f>INDEX('JamesM-SESSION'!$L$637:$U$644, MATCH("*Military*",'JamesM-SESSION'!$B$637:$B$644,0), MATCH("*1st*",'JamesM-SESSION'!$K$7:$T$7,0))</f>
        <v>#N/A</v>
      </c>
      <c r="K423" s="131" t="e">
        <f>IF($A$422='JamesM-SESSION'!$A$637,INDEX('JamesM-SESSION'!$K$637:$T$644, MATCH("*Clean *",'JamesM-SESSION'!$B$637:$B$644,0), MATCH("*1st*",'JamesM-SESSION'!$K$7:$T$7,0)),"")</f>
        <v>#N/A</v>
      </c>
      <c r="L423" s="48" t="e">
        <f>INDEX('JamesM-SESSION'!$L$637:$U$644, MATCH("*Clean *",'JamesM-SESSION'!$B$637:$B$644,0), MATCH("*1st*",'JamesM-SESSION'!$K$7:$T$7,0))</f>
        <v>#N/A</v>
      </c>
      <c r="M423" s="131" t="e">
        <f>IF($A$422='JamesM-SESSION'!$A$637,INDEX('JamesM-SESSION'!$K$637:$T$644, MATCH("*Lat Pulldown*",'JamesM-SESSION'!$B$637:$B$644,0), MATCH("*1st*",'JamesM-SESSION'!$K$7:$T$7,0)),"")</f>
        <v>#N/A</v>
      </c>
      <c r="N423" s="48" t="e">
        <f>INDEX('JamesM-SESSION'!$L$637:$U$644, MATCH("*Lat Pulldown*",'JamesM-SESSION'!$B$637:$B$644,0), MATCH("*1st*",'JamesM-SESSION'!$K$7:$T$7,0))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IF($A$422='JamesM-SESSION'!$A$637,INDEX('JamesM-SESSION'!$K$637:$T$644, MATCH("*Squat*",'JamesM-SESSION'!$B$637:$B$644,0), MATCH("*2nd*",'JamesM-SESSION'!$K$7:$T$7,0)),"")</f>
        <v>#N/A</v>
      </c>
      <c r="D424" s="132" t="e">
        <f>INDEX('JamesM-SESSION'!L$637:U$644, MATCH("*Squat*",'JamesM-SESSION'!$B$637:$B$644,0), MATCH("*2nd*",'JamesM-SESSION'!K$7:T$7,0))</f>
        <v>#N/A</v>
      </c>
      <c r="E424" s="131" t="e">
        <f>IF($A$422='JamesM-SESSION'!$A$637,INDEX('JamesM-SESSION'!$K$637:$T$644, MATCH("*Deadlift*",'JamesM-SESSION'!$B$637:$B$644,0), MATCH("*2ND*",'JamesM-SESSION'!$K$7:$T$7,0)),"")</f>
        <v>#N/A</v>
      </c>
      <c r="F424" s="131" t="e">
        <f>INDEX('JamesM-SESSION'!$L$637:$U$644, MATCH("*Deadlift*",'JamesM-SESSION'!$B$637:$B$644,0), MATCH("*2nd*",'JamesM-SESSION'!$K$7:$T$7,0))</f>
        <v>#N/A</v>
      </c>
      <c r="G424" s="131" t="e">
        <f>IF($A$422='JamesM-SESSION'!$A$637,INDEX('JamesM-SESSION'!$K$637:$T$644, MATCH("*Bench Press*",'JamesM-SESSION'!$B$637:$B$644,0), MATCH("*2ND*",'JamesM-SESSION'!$K$7:$T$7,0)),"")</f>
        <v>#N/A</v>
      </c>
      <c r="H424" s="131" t="e">
        <f>INDEX('JamesM-SESSION'!$L$637:$U$644, MATCH("*Bench Press*",'JamesM-SESSION'!$B$637:$B$644,0), MATCH("*2nd*",'JamesM-SESSION'!$K$7:$T$7,0))</f>
        <v>#N/A</v>
      </c>
      <c r="I424" s="132" t="e">
        <f>IF($A$422='JamesM-SESSION'!$A$637,INDEX('JamesM-SESSION'!$K$637:$T$644, MATCH("*Military*",'JamesM-SESSION'!$B$637:$B$644,0), MATCH("*2ND*",'JamesM-SESSION'!$K$7:$T$7,0)),"")</f>
        <v>#N/A</v>
      </c>
      <c r="J424" s="44" t="e">
        <f>INDEX('JamesM-SESSION'!$L$637:$U$644, MATCH("*Military*",'JamesM-SESSION'!$B$637:$B$644,0), MATCH("*2nd*",'JamesM-SESSION'!$K$7:$T$7,0))</f>
        <v>#N/A</v>
      </c>
      <c r="K424" s="131" t="e">
        <f>IF($A$422='JamesM-SESSION'!$A$637,INDEX('JamesM-SESSION'!$K$637:$T$644, MATCH("*Clean *",'JamesM-SESSION'!$B$637:$B$644,0), MATCH("*2ND*",'JamesM-SESSION'!$K$7:$T$7,0)),"")</f>
        <v>#N/A</v>
      </c>
      <c r="L424" s="44" t="e">
        <f>INDEX('JamesM-SESSION'!$L$637:$U$644, MATCH("*Clean *",'JamesM-SESSION'!$B$637:$B$644,0), MATCH("*2nd*",'JamesM-SESSION'!$K$7:$T$7,0))</f>
        <v>#N/A</v>
      </c>
      <c r="M424" s="131" t="e">
        <f>IF($A$422='JamesM-SESSION'!$A$637,INDEX('JamesM-SESSION'!$K$637:$T$644, MATCH("*Lat Pulldown*",'JamesM-SESSION'!$B$637:$B$644,0), MATCH("*2ND*",'JamesM-SESSION'!$K$7:$T$7,0)),"")</f>
        <v>#N/A</v>
      </c>
      <c r="N424" s="44" t="e">
        <f>INDEX('JamesM-SESSION'!$L$637:$U$644, MATCH("*Lat Pulldown*",'JamesM-SESSION'!$B$637:$B$644,0), MATCH("*2nd*",'JamesM-SESSION'!$K$7:$T$7,0))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IF($A$422='JamesM-SESSION'!$A$637,INDEX('JamesM-SESSION'!$K$637:$T$644, MATCH("*Squat*",'JamesM-SESSION'!$B$637:$B$644,0), MATCH("*3rd*",'JamesM-SESSION'!$K$7:$T$7,0)),"")</f>
        <v>#N/A</v>
      </c>
      <c r="D425" s="132" t="e">
        <f>INDEX('JamesM-SESSION'!L$637:U$644, MATCH("*Squat*",'JamesM-SESSION'!$B$637:$B$644,0), MATCH("*3rd*",'JamesM-SESSION'!K$7:T$7,0))</f>
        <v>#N/A</v>
      </c>
      <c r="E425" s="131" t="e">
        <f>IF($A$422='JamesM-SESSION'!$A$637,INDEX('JamesM-SESSION'!$K$637:$T$644, MATCH("*Deadlift*",'JamesM-SESSION'!$B$637:$B$644,0), MATCH("*3rd*",'JamesM-SESSION'!$K$7:$T$7,0)),"")</f>
        <v>#N/A</v>
      </c>
      <c r="F425" s="131" t="e">
        <f>INDEX('JamesM-SESSION'!$L$637:$U$644, MATCH("*Deadlift*",'JamesM-SESSION'!$B$637:$B$644,0), MATCH("*3rd*",'JamesM-SESSION'!$K$7:$T$7,0))</f>
        <v>#N/A</v>
      </c>
      <c r="G425" s="131" t="e">
        <f>IF($A$422='JamesM-SESSION'!$A$637,INDEX('JamesM-SESSION'!$K$637:$T$644, MATCH("*Bench Press*",'JamesM-SESSION'!$B$637:$B$644,0), MATCH("*3rd*",'JamesM-SESSION'!$K$7:$T$7,0)),"")</f>
        <v>#N/A</v>
      </c>
      <c r="H425" s="131" t="e">
        <f>INDEX('JamesM-SESSION'!$L$637:$U$644, MATCH("*Bench Press*",'JamesM-SESSION'!$B$637:$B$644,0), MATCH("*3rd*",'JamesM-SESSION'!$K$7:$T$7,0))</f>
        <v>#N/A</v>
      </c>
      <c r="I425" s="132" t="e">
        <f>IF($A$422='JamesM-SESSION'!$A$637,INDEX('JamesM-SESSION'!$K$637:$T$644, MATCH("*Military*",'JamesM-SESSION'!$B$637:$B$644,0), MATCH("*3rd*",'JamesM-SESSION'!$K$7:$T$7,0)),"")</f>
        <v>#N/A</v>
      </c>
      <c r="J425" s="44" t="e">
        <f>INDEX('JamesM-SESSION'!$L$637:$U$644, MATCH("*Military*",'JamesM-SESSION'!$B$637:$B$644,0), MATCH("*3rd*",'JamesM-SESSION'!$K$7:$T$7,0))</f>
        <v>#N/A</v>
      </c>
      <c r="K425" s="131" t="e">
        <f>IF($A$422='JamesM-SESSION'!$A$637,INDEX('JamesM-SESSION'!$K$637:$T$644, MATCH("*Clean *",'JamesM-SESSION'!$B$637:$B$644,0), MATCH("*3rd*",'JamesM-SESSION'!$K$7:$T$7,0)),"")</f>
        <v>#N/A</v>
      </c>
      <c r="L425" s="44" t="e">
        <f>INDEX('JamesM-SESSION'!$L$637:$U$644, MATCH("*Clean *",'JamesM-SESSION'!$B$637:$B$644,0), MATCH("*3rd*",'JamesM-SESSION'!$K$7:$T$7,0))</f>
        <v>#N/A</v>
      </c>
      <c r="M425" s="131" t="e">
        <f>IF($A$422='JamesM-SESSION'!$A$637,INDEX('JamesM-SESSION'!$K$637:$T$644, MATCH("*Lat Pulldown*",'JamesM-SESSION'!$B$637:$B$644,0), MATCH("*3rd*",'JamesM-SESSION'!$K$7:$T$7,0)),"")</f>
        <v>#N/A</v>
      </c>
      <c r="N425" s="44" t="e">
        <f>INDEX('JamesM-SESSION'!$L$637:$U$644, MATCH("*Lat Pulldown*",'JamesM-SESSION'!$B$637:$B$644,0), MATCH("*3rd*",'JamesM-SESSION'!$K$7:$T$7,0))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IF($A$422='JamesM-SESSION'!$A$637,INDEX('JamesM-SESSION'!$K$637:$T$644, MATCH("*Squat*",'JamesM-SESSION'!$B$637:$B$644,0), MATCH("*4th*",'JamesM-SESSION'!$K$7:$T$7,0)),"")</f>
        <v>#N/A</v>
      </c>
      <c r="D426" s="132" t="e">
        <f>INDEX('JamesM-SESSION'!L$637:U$644, MATCH("*Squat*",'JamesM-SESSION'!$B$637:$B$644,0), MATCH("*4th*",'JamesM-SESSION'!K$7:T$7,0))</f>
        <v>#N/A</v>
      </c>
      <c r="E426" s="131" t="e">
        <f>IF($A$422='JamesM-SESSION'!$A$637,INDEX('JamesM-SESSION'!$K$637:$T$644, MATCH("*Deadlift*",'JamesM-SESSION'!$B$637:$B$644,0), MATCH("*4th*",'JamesM-SESSION'!$K$7:$T$7,0)),"")</f>
        <v>#N/A</v>
      </c>
      <c r="F426" s="131" t="e">
        <f>INDEX('JamesM-SESSION'!$L$637:$U$644, MATCH("*Deadlift*",'JamesM-SESSION'!$B$637:$B$644,0), MATCH("*4th*",'JamesM-SESSION'!$K$7:$T$7,0))</f>
        <v>#N/A</v>
      </c>
      <c r="G426" s="131" t="e">
        <f>IF($A$422='JamesM-SESSION'!$A$637,INDEX('JamesM-SESSION'!$K$637:$T$644, MATCH("*Bench Press*",'JamesM-SESSION'!$B$637:$B$644,0), MATCH("*4th*",'JamesM-SESSION'!$K$7:$T$7,0)),"")</f>
        <v>#N/A</v>
      </c>
      <c r="H426" s="131" t="e">
        <f>INDEX('JamesM-SESSION'!$L$637:$U$644, MATCH("*Bench Press*",'JamesM-SESSION'!$B$637:$B$644,0), MATCH("*4th*",'JamesM-SESSION'!$K$7:$T$7,0))</f>
        <v>#N/A</v>
      </c>
      <c r="I426" s="132" t="e">
        <f>IF($A$422='JamesM-SESSION'!$A$637,INDEX('JamesM-SESSION'!$K$637:$T$644, MATCH("*Military*",'JamesM-SESSION'!$B$637:$B$644,0), MATCH("*4th*",'JamesM-SESSION'!$K$7:$T$7,0)),"")</f>
        <v>#N/A</v>
      </c>
      <c r="J426" s="44" t="e">
        <f>INDEX('JamesM-SESSION'!$L$637:$U$644, MATCH("*Military*",'JamesM-SESSION'!$B$637:$B$644,0), MATCH("*4th*",'JamesM-SESSION'!$K$7:$T$7,0))</f>
        <v>#N/A</v>
      </c>
      <c r="K426" s="131" t="e">
        <f>IF($A$422='JamesM-SESSION'!$A$637,INDEX('JamesM-SESSION'!$K$637:$T$644, MATCH("*Clean *",'JamesM-SESSION'!$B$637:$B$644,0), MATCH("*4th*",'JamesM-SESSION'!$K$7:$T$7,0)),"")</f>
        <v>#N/A</v>
      </c>
      <c r="L426" s="44" t="e">
        <f>INDEX('JamesM-SESSION'!$L$637:$U$644, MATCH("*Clean *",'JamesM-SESSION'!$B$637:$B$644,0), MATCH("*4th*",'JamesM-SESSION'!$K$7:$T$7,0))</f>
        <v>#N/A</v>
      </c>
      <c r="M426" s="131" t="e">
        <f>IF($A$422='JamesM-SESSION'!$A$637,INDEX('JamesM-SESSION'!$K$637:$T$644, MATCH("*Lat Pulldown*",'JamesM-SESSION'!$B$637:$B$644,0), MATCH("*4th*",'JamesM-SESSION'!$K$7:$T$7,0)),"")</f>
        <v>#N/A</v>
      </c>
      <c r="N426" s="44" t="e">
        <f>INDEX('JamesM-SESSION'!$L$637:$U$644, MATCH("*Lat Pulldown*",'JamesM-SESSION'!$B$637:$B$644,0), MATCH("*4th*",'JamesM-SESSION'!$K$7:$T$7,0))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IF($A$422='JamesM-SESSION'!$A$637,INDEX('JamesM-SESSION'!$K$637:$T$644, MATCH("*Squat*",'JamesM-SESSION'!$B$637:$B$644,0), MATCH("*5th*",'JamesM-SESSION'!$K$7:$T$7,0)),"")</f>
        <v>#N/A</v>
      </c>
      <c r="D427" s="132" t="e">
        <f>INDEX('JamesM-SESSION'!L$637:U$644, MATCH("*Squat*",'JamesM-SESSION'!$B$637:$B$644,0), MATCH("*5th*",'JamesM-SESSION'!K$7:T$7,0))</f>
        <v>#N/A</v>
      </c>
      <c r="E427" s="131" t="e">
        <f>IF($A$422='JamesM-SESSION'!$A$637,INDEX('JamesM-SESSION'!$K$637:$T$644, MATCH("*Deadlift*",'JamesM-SESSION'!$B$637:$B$644,0), MATCH("*5th*",'JamesM-SESSION'!$K$7:$T$7,0)),"")</f>
        <v>#N/A</v>
      </c>
      <c r="F427" s="131" t="e">
        <f>INDEX('JamesM-SESSION'!$L$637:$U$644, MATCH("*Deadlift*",'JamesM-SESSION'!$B$637:$B$644,0), MATCH("*5th*",'JamesM-SESSION'!$K$7:$T$7,0))</f>
        <v>#N/A</v>
      </c>
      <c r="G427" s="131" t="e">
        <f>IF($A$422='JamesM-SESSION'!$A$637,INDEX('JamesM-SESSION'!$K$637:$T$644, MATCH("*Bench Press*",'JamesM-SESSION'!$B$637:$B$644,0), MATCH("*5th*",'JamesM-SESSION'!$K$7:$T$7,0)),"")</f>
        <v>#N/A</v>
      </c>
      <c r="H427" s="131" t="e">
        <f>INDEX('JamesM-SESSION'!$L$637:$U$644, MATCH("*Bench Press*",'JamesM-SESSION'!$B$637:$B$644,0), MATCH("*5th*",'JamesM-SESSION'!$K$7:$T$7,0))</f>
        <v>#N/A</v>
      </c>
      <c r="I427" s="132" t="e">
        <f>IF($A$422='JamesM-SESSION'!$A$637,INDEX('JamesM-SESSION'!$K$637:$T$644, MATCH("*Military*",'JamesM-SESSION'!$B$637:$B$644,0), MATCH("*5th*",'JamesM-SESSION'!$K$7:$T$7,0)),"")</f>
        <v>#N/A</v>
      </c>
      <c r="J427" s="44" t="e">
        <f>INDEX('JamesM-SESSION'!$L$637:$U$644, MATCH("*Military*",'JamesM-SESSION'!$B$637:$B$644,0), MATCH("*5th*",'JamesM-SESSION'!$K$7:$T$7,0))</f>
        <v>#N/A</v>
      </c>
      <c r="K427" s="131" t="e">
        <f>IF($A$422='JamesM-SESSION'!$A$637,INDEX('JamesM-SESSION'!$K$637:$T$644, MATCH("*Clean *",'JamesM-SESSION'!$B$637:$B$644,0), MATCH("*5th*",'JamesM-SESSION'!$K$7:$T$7,0)),"")</f>
        <v>#N/A</v>
      </c>
      <c r="L427" s="44" t="e">
        <f>INDEX('JamesM-SESSION'!$L$637:$U$644, MATCH("*Clean *",'JamesM-SESSION'!$B$637:$B$644,0), MATCH("*5th*",'JamesM-SESSION'!$K$7:$T$7,0))</f>
        <v>#N/A</v>
      </c>
      <c r="M427" s="131" t="e">
        <f>IF($A$422='JamesM-SESSION'!$A$637,INDEX('JamesM-SESSION'!$K$637:$T$644, MATCH("*Lat Pulldown*",'JamesM-SESSION'!$B$637:$B$644,0), MATCH("*5th*",'JamesM-SESSION'!$K$7:$T$7,0)),"")</f>
        <v>#N/A</v>
      </c>
      <c r="N427" s="44" t="e">
        <f>INDEX('JamesM-SESSION'!$L$637:$U$644, MATCH("*Lat Pulldown*",'JamesM-SESSION'!$B$637:$B$644,0), MATCH("*5th*",'JamesM-SESSION'!$K$7:$T$7,0))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'JamesM-SESSION'!A646</f>
        <v>0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 t="e">
        <f>MAX(G429:G433)</f>
        <v>#N/A</v>
      </c>
      <c r="H428" s="116" t="e">
        <f t="array" ref="H428">MAX(IF(G429:G433=G428,H429:H433))</f>
        <v>#N/A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 t="e">
        <f>MAX(M429:M433)</f>
        <v>#N/A</v>
      </c>
      <c r="N428" s="117" t="e">
        <f t="array" ref="N428">MAX(IF(M429:M433=M428,N429:N433))</f>
        <v>#N/A</v>
      </c>
      <c r="O428" s="152" t="str">
        <f>IF($A$140='JamesM-SESSION'!$A$646,INDEX('JamesM-SESSION'!$K$646:$T$653, MATCH("*1k Row*",'JamesM-SESSION'!$B$646:$B$653,0), MATCH("*1st*",'JamesM-SESSION'!$K$7:$T$7,0)),"")</f>
        <v/>
      </c>
      <c r="P428" s="152" t="str">
        <f>IF($A$140='JamesM-SESSION'!$A$646,INDEX('JamesM-SESSION'!$K$646:$T$653, MATCH("*HIIT*",'JamesM-SESSION'!$B$646:$B$653,0), MATCH("*1st*",'JamesM-SESSION'!$K$7:$T$7,0)),"")</f>
        <v/>
      </c>
      <c r="Q428" s="119" t="e">
        <f>INDEX('JamesM-SESSION'!$L$646:$U$646, MATCH("*HIIT*",'JamesM-SESSION'!$B$646:$B$646,0), MATCH("*1st*",'JamesM-SESSION'!$K$7:$T$7,0))</f>
        <v>#N/A</v>
      </c>
      <c r="R428" s="119">
        <f>'JamesM-SESSION'!U496</f>
        <v>0</v>
      </c>
      <c r="S428" s="116"/>
      <c r="T428" s="116"/>
      <c r="U428" s="120">
        <f>'JamesM-SESSION'!A647</f>
        <v>0</v>
      </c>
      <c r="V428" s="120">
        <f>'JamesM-SESSION'!A648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IF($A$428='JamesM-SESSION'!$A$646,INDEX('JamesM-SESSION'!$K$646:$T$653, MATCH("*Squat*",'JamesM-SESSION'!$B$646:$B$653,0), MATCH("*1st*",'JamesM-SESSION'!$K$7:$T$7,0)),"")</f>
        <v>#N/A</v>
      </c>
      <c r="D429" s="132" t="e">
        <f>INDEX('JamesM-SESSION'!L$646:U$653, MATCH("*Squat*",'JamesM-SESSION'!$B$646:$B$653,0), MATCH("*1st*",'JamesM-SESSION'!K$7:T$7,0))</f>
        <v>#N/A</v>
      </c>
      <c r="E429" s="131" t="e">
        <f>IF($A$428='JamesM-SESSION'!$A$646,INDEX('JamesM-SESSION'!$K$646:$T$653, MATCH("*Deadlift*",'JamesM-SESSION'!$B$646:$B$653,0), MATCH("*1st*",'JamesM-SESSION'!$K$7:$T$7,0)),"")</f>
        <v>#N/A</v>
      </c>
      <c r="F429" s="131" t="e">
        <f>INDEX('JamesM-SESSION'!$L$646:$U$653, MATCH("*Deadlift*",'JamesM-SESSION'!$B$646:$B$653,0), MATCH("*1st*",'JamesM-SESSION'!$K$7:$T$7,0))</f>
        <v>#N/A</v>
      </c>
      <c r="G429" s="131" t="e">
        <f>IF($A$428='JamesM-SESSION'!$A$646,INDEX('JamesM-SESSION'!$K$646:$T$653, MATCH("*Bench Press*",'JamesM-SESSION'!$B$646:$B$653,0), MATCH("*1st*",'JamesM-SESSION'!$K$7:$T$7,0)),"")</f>
        <v>#N/A</v>
      </c>
      <c r="H429" s="131" t="e">
        <f>INDEX('JamesM-SESSION'!$L$646:$U$653, MATCH("*Bench Press*",'JamesM-SESSION'!$B$646:$B$653,0), MATCH("*1st*",'JamesM-SESSION'!$K$7:$T$7,0))</f>
        <v>#N/A</v>
      </c>
      <c r="I429" s="132" t="e">
        <f>IF($A$428='JamesM-SESSION'!$A$646,INDEX('JamesM-SESSION'!$K$646:$T$653, MATCH("*Military*",'JamesM-SESSION'!$B$646:$B$653,0), MATCH("*1st*",'JamesM-SESSION'!$K$7:$T$7,0)),"")</f>
        <v>#N/A</v>
      </c>
      <c r="J429" s="48" t="e">
        <f>INDEX('JamesM-SESSION'!$L$646:$U$653, MATCH("*Military*",'JamesM-SESSION'!$B$646:$B$653,0), MATCH("*1st*",'JamesM-SESSION'!$K$7:$T$7,0))</f>
        <v>#N/A</v>
      </c>
      <c r="K429" s="131" t="e">
        <f>IF($A$428='JamesM-SESSION'!$A$646,INDEX('JamesM-SESSION'!$K$646:$T$653, MATCH("*Clean *",'JamesM-SESSION'!$B$646:$B$653,0), MATCH("*1st*",'JamesM-SESSION'!$K$7:$T$7,0)),"")</f>
        <v>#N/A</v>
      </c>
      <c r="L429" s="48" t="e">
        <f>INDEX('JamesM-SESSION'!$L$646:$U$653, MATCH("*Clean *",'JamesM-SESSION'!$B$646:$B$653,0), MATCH("*1st*",'JamesM-SESSION'!$K$7:$T$7,0))</f>
        <v>#N/A</v>
      </c>
      <c r="M429" s="131" t="e">
        <f>IF($A$428='JamesM-SESSION'!$A$646,INDEX('JamesM-SESSION'!$K$646:$T$653, MATCH("*Lat Pulldown*",'JamesM-SESSION'!$B$646:$B$653,0), MATCH("*1st*",'JamesM-SESSION'!$K$7:$T$7,0)),"")</f>
        <v>#N/A</v>
      </c>
      <c r="N429" s="48" t="e">
        <f>INDEX('JamesM-SESSION'!$L$646:$U$653, MATCH("*Lat Pulldown*",'JamesM-SESSION'!$B$646:$B$653,0), MATCH("*1st*",'JamesM-SESSION'!$K$7:$T$7,0))</f>
        <v>#N/A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IF($A$428='JamesM-SESSION'!$A$646,INDEX('JamesM-SESSION'!$K$646:$T$653, MATCH("*Squat*",'JamesM-SESSION'!$B$646:$B$653,0), MATCH("*2nd*",'JamesM-SESSION'!$K$7:$T$7,0)),"")</f>
        <v>#N/A</v>
      </c>
      <c r="D430" s="132" t="e">
        <f>INDEX('JamesM-SESSION'!L$646:U$653, MATCH("*Squat*",'JamesM-SESSION'!$B$646:$B$653,0), MATCH("*2nd*",'JamesM-SESSION'!K$7:T$7,0))</f>
        <v>#N/A</v>
      </c>
      <c r="E430" s="131" t="e">
        <f>IF($A$428='JamesM-SESSION'!$A$646,INDEX('JamesM-SESSION'!$K$646:$T$653, MATCH("*Deadlift*",'JamesM-SESSION'!$B$646:$B$653,0), MATCH("*2ND*",'JamesM-SESSION'!$K$7:$T$7,0)),"")</f>
        <v>#N/A</v>
      </c>
      <c r="F430" s="131" t="e">
        <f>INDEX('JamesM-SESSION'!$L$646:$U$653, MATCH("*Deadlift*",'JamesM-SESSION'!$B$646:$B$653,0), MATCH("*2nd*",'JamesM-SESSION'!$K$7:$T$7,0))</f>
        <v>#N/A</v>
      </c>
      <c r="G430" s="131" t="e">
        <f>IF($A$428='JamesM-SESSION'!$A$646,INDEX('JamesM-SESSION'!$K$646:$T$653, MATCH("*Bench Press*",'JamesM-SESSION'!$B$646:$B$653,0), MATCH("*2ND*",'JamesM-SESSION'!$K$7:$T$7,0)),"")</f>
        <v>#N/A</v>
      </c>
      <c r="H430" s="131" t="e">
        <f>INDEX('JamesM-SESSION'!$L$646:$U$653, MATCH("*Bench Press*",'JamesM-SESSION'!$B$646:$B$653,0), MATCH("*2nd*",'JamesM-SESSION'!$K$7:$T$7,0))</f>
        <v>#N/A</v>
      </c>
      <c r="I430" s="132" t="e">
        <f>IF($A$428='JamesM-SESSION'!$A$646,INDEX('JamesM-SESSION'!$K$646:$T$653, MATCH("*Military*",'JamesM-SESSION'!$B$646:$B$653,0), MATCH("*2ND*",'JamesM-SESSION'!$K$7:$T$7,0)),"")</f>
        <v>#N/A</v>
      </c>
      <c r="J430" s="44" t="e">
        <f>INDEX('JamesM-SESSION'!$L$646:$U$653, MATCH("*Military*",'JamesM-SESSION'!$B$646:$B$653,0), MATCH("*2nd*",'JamesM-SESSION'!$K$7:$T$7,0))</f>
        <v>#N/A</v>
      </c>
      <c r="K430" s="131" t="e">
        <f>IF($A$428='JamesM-SESSION'!$A$646,INDEX('JamesM-SESSION'!$K$646:$T$653, MATCH("*Clean *",'JamesM-SESSION'!$B$646:$B$653,0), MATCH("*2ND*",'JamesM-SESSION'!$K$7:$T$7,0)),"")</f>
        <v>#N/A</v>
      </c>
      <c r="L430" s="44" t="e">
        <f>INDEX('JamesM-SESSION'!$L$646:$U$653, MATCH("*Clean *",'JamesM-SESSION'!$B$646:$B$653,0), MATCH("*2nd*",'JamesM-SESSION'!$K$7:$T$7,0))</f>
        <v>#N/A</v>
      </c>
      <c r="M430" s="131" t="e">
        <f>IF($A$428='JamesM-SESSION'!$A$646,INDEX('JamesM-SESSION'!$K$646:$T$653, MATCH("*Lat Pulldown*",'JamesM-SESSION'!$B$646:$B$653,0), MATCH("*2ND*",'JamesM-SESSION'!$K$7:$T$7,0)),"")</f>
        <v>#N/A</v>
      </c>
      <c r="N430" s="44" t="e">
        <f>INDEX('JamesM-SESSION'!$L$646:$U$653, MATCH("*Lat Pulldown*",'JamesM-SESSION'!$B$646:$B$653,0), MATCH("*2nd*",'JamesM-SESSION'!$K$7:$T$7,0))</f>
        <v>#N/A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IF($A$428='JamesM-SESSION'!$A$646,INDEX('JamesM-SESSION'!$K$646:$T$653, MATCH("*Squat*",'JamesM-SESSION'!$B$646:$B$653,0), MATCH("*3rd*",'JamesM-SESSION'!$K$7:$T$7,0)),"")</f>
        <v>#N/A</v>
      </c>
      <c r="D431" s="132" t="e">
        <f>INDEX('JamesM-SESSION'!L$646:U$653, MATCH("*Squat*",'JamesM-SESSION'!$B$646:$B$653,0), MATCH("*3rd*",'JamesM-SESSION'!K$7:T$7,0))</f>
        <v>#N/A</v>
      </c>
      <c r="E431" s="131" t="e">
        <f>IF($A$428='JamesM-SESSION'!$A$646,INDEX('JamesM-SESSION'!$K$646:$T$653, MATCH("*Deadlift*",'JamesM-SESSION'!$B$646:$B$653,0), MATCH("*3rd*",'JamesM-SESSION'!$K$7:$T$7,0)),"")</f>
        <v>#N/A</v>
      </c>
      <c r="F431" s="131" t="e">
        <f>INDEX('JamesM-SESSION'!$L$646:$U$653, MATCH("*Deadlift*",'JamesM-SESSION'!$B$646:$B$653,0), MATCH("*3rd*",'JamesM-SESSION'!$K$7:$T$7,0))</f>
        <v>#N/A</v>
      </c>
      <c r="G431" s="131" t="e">
        <f>IF($A$428='JamesM-SESSION'!$A$646,INDEX('JamesM-SESSION'!$K$646:$T$653, MATCH("*Bench Press*",'JamesM-SESSION'!$B$646:$B$653,0), MATCH("*3rd*",'JamesM-SESSION'!$K$7:$T$7,0)),"")</f>
        <v>#N/A</v>
      </c>
      <c r="H431" s="131" t="e">
        <f>INDEX('JamesM-SESSION'!$L$646:$U$653, MATCH("*Bench Press*",'JamesM-SESSION'!$B$646:$B$653,0), MATCH("*3rd*",'JamesM-SESSION'!$K$7:$T$7,0))</f>
        <v>#N/A</v>
      </c>
      <c r="I431" s="132" t="e">
        <f>IF($A$428='JamesM-SESSION'!$A$646,INDEX('JamesM-SESSION'!$K$646:$T$653, MATCH("*Military*",'JamesM-SESSION'!$B$646:$B$653,0), MATCH("*3rd*",'JamesM-SESSION'!$K$7:$T$7,0)),"")</f>
        <v>#N/A</v>
      </c>
      <c r="J431" s="44" t="e">
        <f>INDEX('JamesM-SESSION'!$L$646:$U$653, MATCH("*Military*",'JamesM-SESSION'!$B$646:$B$653,0), MATCH("*3rd*",'JamesM-SESSION'!$K$7:$T$7,0))</f>
        <v>#N/A</v>
      </c>
      <c r="K431" s="131" t="e">
        <f>IF($A$428='JamesM-SESSION'!$A$646,INDEX('JamesM-SESSION'!$K$646:$T$653, MATCH("*Clean *",'JamesM-SESSION'!$B$646:$B$653,0), MATCH("*3rd*",'JamesM-SESSION'!$K$7:$T$7,0)),"")</f>
        <v>#N/A</v>
      </c>
      <c r="L431" s="44" t="e">
        <f>INDEX('JamesM-SESSION'!$L$646:$U$653, MATCH("*Clean *",'JamesM-SESSION'!$B$646:$B$653,0), MATCH("*3rd*",'JamesM-SESSION'!$K$7:$T$7,0))</f>
        <v>#N/A</v>
      </c>
      <c r="M431" s="131" t="e">
        <f>IF($A$428='JamesM-SESSION'!$A$646,INDEX('JamesM-SESSION'!$K$646:$T$653, MATCH("*Lat Pulldown*",'JamesM-SESSION'!$B$646:$B$653,0), MATCH("*3rd*",'JamesM-SESSION'!$K$7:$T$7,0)),"")</f>
        <v>#N/A</v>
      </c>
      <c r="N431" s="44" t="e">
        <f>INDEX('JamesM-SESSION'!$L$646:$U$653, MATCH("*Lat Pulldown*",'JamesM-SESSION'!$B$646:$B$653,0), MATCH("*3rd*",'JamesM-SESSION'!$K$7:$T$7,0))</f>
        <v>#N/A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IF($A$428='JamesM-SESSION'!$A$646,INDEX('JamesM-SESSION'!$K$646:$T$653, MATCH("*Squat*",'JamesM-SESSION'!$B$646:$B$653,0), MATCH("*4th*",'JamesM-SESSION'!$K$7:$T$7,0)),"")</f>
        <v>#N/A</v>
      </c>
      <c r="D432" s="132" t="e">
        <f>INDEX('JamesM-SESSION'!L$646:U$653, MATCH("*Squat*",'JamesM-SESSION'!$B$646:$B$653,0), MATCH("*4th*",'JamesM-SESSION'!K$7:T$7,0))</f>
        <v>#N/A</v>
      </c>
      <c r="E432" s="131" t="e">
        <f>IF($A$428='JamesM-SESSION'!$A$646,INDEX('JamesM-SESSION'!$K$646:$T$653, MATCH("*Deadlift*",'JamesM-SESSION'!$B$646:$B$653,0), MATCH("*4th*",'JamesM-SESSION'!$K$7:$T$7,0)),"")</f>
        <v>#N/A</v>
      </c>
      <c r="F432" s="131" t="e">
        <f>INDEX('JamesM-SESSION'!$L$646:$U$653, MATCH("*Deadlift*",'JamesM-SESSION'!$B$646:$B$653,0), MATCH("*4th*",'JamesM-SESSION'!$K$7:$T$7,0))</f>
        <v>#N/A</v>
      </c>
      <c r="G432" s="131" t="e">
        <f>IF($A$428='JamesM-SESSION'!$A$646,INDEX('JamesM-SESSION'!$K$646:$T$653, MATCH("*Bench Press*",'JamesM-SESSION'!$B$646:$B$653,0), MATCH("*4th*",'JamesM-SESSION'!$K$7:$T$7,0)),"")</f>
        <v>#N/A</v>
      </c>
      <c r="H432" s="131" t="e">
        <f>INDEX('JamesM-SESSION'!$L$646:$U$653, MATCH("*Bench Press*",'JamesM-SESSION'!$B$646:$B$653,0), MATCH("*4th*",'JamesM-SESSION'!$K$7:$T$7,0))</f>
        <v>#N/A</v>
      </c>
      <c r="I432" s="132" t="e">
        <f>IF($A$428='JamesM-SESSION'!$A$646,INDEX('JamesM-SESSION'!$K$646:$T$653, MATCH("*Military*",'JamesM-SESSION'!$B$646:$B$653,0), MATCH("*4th*",'JamesM-SESSION'!$K$7:$T$7,0)),"")</f>
        <v>#N/A</v>
      </c>
      <c r="J432" s="44" t="e">
        <f>INDEX('JamesM-SESSION'!$L$646:$U$653, MATCH("*Military*",'JamesM-SESSION'!$B$646:$B$653,0), MATCH("*4th*",'JamesM-SESSION'!$K$7:$T$7,0))</f>
        <v>#N/A</v>
      </c>
      <c r="K432" s="131" t="e">
        <f>IF($A$428='JamesM-SESSION'!$A$646,INDEX('JamesM-SESSION'!$K$646:$T$653, MATCH("*Clean *",'JamesM-SESSION'!$B$646:$B$653,0), MATCH("*4th*",'JamesM-SESSION'!$K$7:$T$7,0)),"")</f>
        <v>#N/A</v>
      </c>
      <c r="L432" s="44" t="e">
        <f>INDEX('JamesM-SESSION'!$L$646:$U$653, MATCH("*Clean *",'JamesM-SESSION'!$B$646:$B$653,0), MATCH("*4th*",'JamesM-SESSION'!$K$7:$T$7,0))</f>
        <v>#N/A</v>
      </c>
      <c r="M432" s="131" t="e">
        <f>IF($A$428='JamesM-SESSION'!$A$646,INDEX('JamesM-SESSION'!$K$646:$T$653, MATCH("*Lat Pulldown*",'JamesM-SESSION'!$B$646:$B$653,0), MATCH("*4th*",'JamesM-SESSION'!$K$7:$T$7,0)),"")</f>
        <v>#N/A</v>
      </c>
      <c r="N432" s="44" t="e">
        <f>INDEX('JamesM-SESSION'!$L$646:$U$653, MATCH("*Lat Pulldown*",'JamesM-SESSION'!$B$646:$B$653,0), MATCH("*4th*",'JamesM-SESSION'!$K$7:$T$7,0))</f>
        <v>#N/A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IF($A$428='JamesM-SESSION'!$A$646,INDEX('JamesM-SESSION'!$K$646:$T$653, MATCH("*Squat*",'JamesM-SESSION'!$B$646:$B$653,0), MATCH("*5th*",'JamesM-SESSION'!$K$7:$T$7,0)),"")</f>
        <v>#N/A</v>
      </c>
      <c r="D433" s="132" t="e">
        <f>INDEX('JamesM-SESSION'!L$646:U$653, MATCH("*Squat*",'JamesM-SESSION'!$B$646:$B$653,0), MATCH("*5th*",'JamesM-SESSION'!K$7:T$7,0))</f>
        <v>#N/A</v>
      </c>
      <c r="E433" s="131" t="e">
        <f>IF($A$428='JamesM-SESSION'!$A$646,INDEX('JamesM-SESSION'!$K$646:$T$653, MATCH("*Deadlift*",'JamesM-SESSION'!$B$646:$B$653,0), MATCH("*5th*",'JamesM-SESSION'!$K$7:$T$7,0)),"")</f>
        <v>#N/A</v>
      </c>
      <c r="F433" s="131" t="e">
        <f>INDEX('JamesM-SESSION'!$L$646:$U$653, MATCH("*Deadlift*",'JamesM-SESSION'!$B$646:$B$653,0), MATCH("*5th*",'JamesM-SESSION'!$K$7:$T$7,0))</f>
        <v>#N/A</v>
      </c>
      <c r="G433" s="131" t="e">
        <f>IF($A$428='JamesM-SESSION'!$A$646,INDEX('JamesM-SESSION'!$K$646:$T$653, MATCH("*Bench Press*",'JamesM-SESSION'!$B$646:$B$653,0), MATCH("*5th*",'JamesM-SESSION'!$K$7:$T$7,0)),"")</f>
        <v>#N/A</v>
      </c>
      <c r="H433" s="131" t="e">
        <f>INDEX('JamesM-SESSION'!$L$646:$U$653, MATCH("*Bench Press*",'JamesM-SESSION'!$B$646:$B$653,0), MATCH("*5th*",'JamesM-SESSION'!$K$7:$T$7,0))</f>
        <v>#N/A</v>
      </c>
      <c r="I433" s="132" t="e">
        <f>IF($A$428='JamesM-SESSION'!$A$646,INDEX('JamesM-SESSION'!$K$646:$T$653, MATCH("*Military*",'JamesM-SESSION'!$B$646:$B$653,0), MATCH("*5th*",'JamesM-SESSION'!$K$7:$T$7,0)),"")</f>
        <v>#N/A</v>
      </c>
      <c r="J433" s="44" t="e">
        <f>INDEX('JamesM-SESSION'!$L$646:$U$653, MATCH("*Military*",'JamesM-SESSION'!$B$646:$B$653,0), MATCH("*5th*",'JamesM-SESSION'!$K$7:$T$7,0))</f>
        <v>#N/A</v>
      </c>
      <c r="K433" s="131" t="e">
        <f>IF($A$428='JamesM-SESSION'!$A$646,INDEX('JamesM-SESSION'!$K$646:$T$653, MATCH("*Clean *",'JamesM-SESSION'!$B$646:$B$653,0), MATCH("*5th*",'JamesM-SESSION'!$K$7:$T$7,0)),"")</f>
        <v>#N/A</v>
      </c>
      <c r="L433" s="44" t="e">
        <f>INDEX('JamesM-SESSION'!$L$646:$U$653, MATCH("*Clean *",'JamesM-SESSION'!$B$646:$B$653,0), MATCH("*5th*",'JamesM-SESSION'!$K$7:$T$7,0))</f>
        <v>#N/A</v>
      </c>
      <c r="M433" s="131" t="e">
        <f>IF($A$428='JamesM-SESSION'!$A$646,INDEX('JamesM-SESSION'!$K$646:$T$653, MATCH("*Lat Pulldown*",'JamesM-SESSION'!$B$646:$B$653,0), MATCH("*5th*",'JamesM-SESSION'!$K$7:$T$7,0)),"")</f>
        <v>#N/A</v>
      </c>
      <c r="N433" s="44" t="e">
        <f>INDEX('JamesM-SESSION'!$L$646:$U$653, MATCH("*Lat Pulldown*",'JamesM-SESSION'!$B$646:$B$653,0), MATCH("*5th*",'JamesM-SESSION'!$K$7:$T$7,0))</f>
        <v>#N/A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'JamesM-SESSION'!A655</f>
        <v>0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 t="e">
        <f>MAX(M435:M439)</f>
        <v>#N/A</v>
      </c>
      <c r="N434" s="117" t="e">
        <f t="array" ref="N434">MAX(IF(M435:M439=M434,N435:N439))</f>
        <v>#N/A</v>
      </c>
      <c r="O434" s="152" t="str">
        <f>IF($A$140='JamesM-SESSION'!$A$655,INDEX('JamesM-SESSION'!$K$655:$T$662, MATCH("*1k Row*",'JamesM-SESSION'!$B$655:$B$662,0), MATCH("*1st*",'JamesM-SESSION'!$K$7:$T$7,0)),"")</f>
        <v/>
      </c>
      <c r="P434" s="152" t="str">
        <f>IF($A$140='JamesM-SESSION'!$A$655,INDEX('JamesM-SESSION'!$K$655:$T$662, MATCH("*HIIT*",'JamesM-SESSION'!$B$655:$B$662,0), MATCH("*1st*",'JamesM-SESSION'!$K$7:$T$7,0)),"")</f>
        <v/>
      </c>
      <c r="Q434" s="119" t="e">
        <f>INDEX('JamesM-SESSION'!$L$655:$U$655, MATCH("*HIIT*",'JamesM-SESSION'!$B$655:$B$655,0), MATCH("*1st*",'JamesM-SESSION'!$K$7:$T$7,0))</f>
        <v>#N/A</v>
      </c>
      <c r="R434" s="119">
        <f>'JamesM-SESSION'!U502</f>
        <v>0</v>
      </c>
      <c r="S434" s="116"/>
      <c r="T434" s="116"/>
      <c r="U434" s="120">
        <f>'JamesM-SESSION'!A656</f>
        <v>0</v>
      </c>
      <c r="V434" s="120">
        <f>'JamesM-SESSION'!A657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IF($A$434='JamesM-SESSION'!$A$655,INDEX('JamesM-SESSION'!$K$655:$T$662, MATCH("*Squat*",'JamesM-SESSION'!$B$655:$B$662,0), MATCH("*1st*",'JamesM-SESSION'!$K$7:$T$7,0)),"")</f>
        <v>#N/A</v>
      </c>
      <c r="D435" s="132" t="e">
        <f>INDEX('JamesM-SESSION'!L$655:U$662, MATCH("*Squat*",'JamesM-SESSION'!$B$655:$B$662,0), MATCH("*1st*",'JamesM-SESSION'!K$7:T$7,0))</f>
        <v>#N/A</v>
      </c>
      <c r="E435" s="131" t="e">
        <f>IF($A$434='JamesM-SESSION'!$A$655,INDEX('JamesM-SESSION'!$K$655:$T$662, MATCH("*Deadlift*",'JamesM-SESSION'!$B$655:$B$662,0), MATCH("*1st*",'JamesM-SESSION'!$K$7:$T$7,0)),"")</f>
        <v>#N/A</v>
      </c>
      <c r="F435" s="131" t="e">
        <f>INDEX('JamesM-SESSION'!$L$655:$U$662, MATCH("*Deadlift*",'JamesM-SESSION'!$B$655:$B$662,0), MATCH("*1st*",'JamesM-SESSION'!$K$7:$T$7,0))</f>
        <v>#N/A</v>
      </c>
      <c r="G435" s="131" t="e">
        <f>IF($A$434='JamesM-SESSION'!$A$655,INDEX('JamesM-SESSION'!$K$655:$T$662, MATCH("*Bench Press*",'JamesM-SESSION'!$B$655:$B$662,0), MATCH("*1st*",'JamesM-SESSION'!$K$7:$T$7,0)),"")</f>
        <v>#N/A</v>
      </c>
      <c r="H435" s="131" t="e">
        <f>INDEX('JamesM-SESSION'!$L$655:$U$662, MATCH("*Bench Press*",'JamesM-SESSION'!$B$655:$B$662,0), MATCH("*1st*",'JamesM-SESSION'!$K$7:$T$7,0))</f>
        <v>#N/A</v>
      </c>
      <c r="I435" s="132" t="e">
        <f>IF($A$434='JamesM-SESSION'!$A$655,INDEX('JamesM-SESSION'!$K$655:$T$662, MATCH("*Military*",'JamesM-SESSION'!$B$655:$B$662,0), MATCH("*1st*",'JamesM-SESSION'!$K$7:$T$7,0)),"")</f>
        <v>#N/A</v>
      </c>
      <c r="J435" s="48" t="e">
        <f>INDEX('JamesM-SESSION'!$L$655:$U$662, MATCH("*Military*",'JamesM-SESSION'!$B$655:$B$662,0), MATCH("*1st*",'JamesM-SESSION'!$K$7:$T$7,0))</f>
        <v>#N/A</v>
      </c>
      <c r="K435" s="131" t="e">
        <f>IF($A$434='JamesM-SESSION'!$A$655,INDEX('JamesM-SESSION'!$K$655:$T$662, MATCH("*Clean *",'JamesM-SESSION'!$B$655:$B$662,0), MATCH("*1st*",'JamesM-SESSION'!$K$7:$T$7,0)),"")</f>
        <v>#N/A</v>
      </c>
      <c r="L435" s="48" t="e">
        <f>INDEX('JamesM-SESSION'!$L$655:$U$662, MATCH("*Clean *",'JamesM-SESSION'!$B$655:$B$662,0), MATCH("*1st*",'JamesM-SESSION'!$K$7:$T$7,0))</f>
        <v>#N/A</v>
      </c>
      <c r="M435" s="131" t="e">
        <f>IF($A$434='JamesM-SESSION'!$A$655,INDEX('JamesM-SESSION'!$K$655:$T$662, MATCH("*Lat Pulldown*",'JamesM-SESSION'!$B$655:$B$662,0), MATCH("*1st*",'JamesM-SESSION'!$K$7:$T$7,0)),"")</f>
        <v>#N/A</v>
      </c>
      <c r="N435" s="48" t="e">
        <f>INDEX('JamesM-SESSION'!$L$655:$U$662, MATCH("*Lat Pulldown*",'JamesM-SESSION'!$B$655:$B$662,0), MATCH("*1st*",'JamesM-SESSION'!$K$7:$T$7,0))</f>
        <v>#N/A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IF($A$434='JamesM-SESSION'!$A$655,INDEX('JamesM-SESSION'!$K$655:$T$662, MATCH("*Squat*",'JamesM-SESSION'!$B$655:$B$662,0), MATCH("*2nd*",'JamesM-SESSION'!$K$7:$T$7,0)),"")</f>
        <v>#N/A</v>
      </c>
      <c r="D436" s="132" t="e">
        <f>INDEX('JamesM-SESSION'!L$655:U$662, MATCH("*Squat*",'JamesM-SESSION'!$B$655:$B$662,0), MATCH("*2nd*",'JamesM-SESSION'!K$7:T$7,0))</f>
        <v>#N/A</v>
      </c>
      <c r="E436" s="131" t="e">
        <f>IF($A$434='JamesM-SESSION'!$A$655,INDEX('JamesM-SESSION'!$K$655:$T$662, MATCH("*Deadlift*",'JamesM-SESSION'!$B$655:$B$662,0), MATCH("*2ND*",'JamesM-SESSION'!$K$7:$T$7,0)),"")</f>
        <v>#N/A</v>
      </c>
      <c r="F436" s="131" t="e">
        <f>INDEX('JamesM-SESSION'!$L$655:$U$662, MATCH("*Deadlift*",'JamesM-SESSION'!$B$655:$B$662,0), MATCH("*2nd*",'JamesM-SESSION'!$K$7:$T$7,0))</f>
        <v>#N/A</v>
      </c>
      <c r="G436" s="131" t="e">
        <f>IF($A$434='JamesM-SESSION'!$A$655,INDEX('JamesM-SESSION'!$K$655:$T$662, MATCH("*Bench Press*",'JamesM-SESSION'!$B$655:$B$662,0), MATCH("*2ND*",'JamesM-SESSION'!$K$7:$T$7,0)),"")</f>
        <v>#N/A</v>
      </c>
      <c r="H436" s="131" t="e">
        <f>INDEX('JamesM-SESSION'!$L$655:$U$662, MATCH("*Bench Press*",'JamesM-SESSION'!$B$655:$B$662,0), MATCH("*2nd*",'JamesM-SESSION'!$K$7:$T$7,0))</f>
        <v>#N/A</v>
      </c>
      <c r="I436" s="132" t="e">
        <f>IF($A$434='JamesM-SESSION'!$A$655,INDEX('JamesM-SESSION'!$K$655:$T$662, MATCH("*Military*",'JamesM-SESSION'!$B$655:$B$662,0), MATCH("*2ND*",'JamesM-SESSION'!$K$7:$T$7,0)),"")</f>
        <v>#N/A</v>
      </c>
      <c r="J436" s="44" t="e">
        <f>INDEX('JamesM-SESSION'!$L$655:$U$662, MATCH("*Military*",'JamesM-SESSION'!$B$655:$B$662,0), MATCH("*2nd*",'JamesM-SESSION'!$K$7:$T$7,0))</f>
        <v>#N/A</v>
      </c>
      <c r="K436" s="131" t="e">
        <f>IF($A$434='JamesM-SESSION'!$A$655,INDEX('JamesM-SESSION'!$K$655:$T$662, MATCH("*Clean *",'JamesM-SESSION'!$B$655:$B$662,0), MATCH("*2ND*",'JamesM-SESSION'!$K$7:$T$7,0)),"")</f>
        <v>#N/A</v>
      </c>
      <c r="L436" s="44" t="e">
        <f>INDEX('JamesM-SESSION'!$L$655:$U$662, MATCH("*Clean *",'JamesM-SESSION'!$B$655:$B$662,0), MATCH("*2nd*",'JamesM-SESSION'!$K$7:$T$7,0))</f>
        <v>#N/A</v>
      </c>
      <c r="M436" s="131" t="e">
        <f>IF($A$434='JamesM-SESSION'!$A$655,INDEX('JamesM-SESSION'!$K$655:$T$662, MATCH("*Lat Pulldown*",'JamesM-SESSION'!$B$655:$B$662,0), MATCH("*2ND*",'JamesM-SESSION'!$K$7:$T$7,0)),"")</f>
        <v>#N/A</v>
      </c>
      <c r="N436" s="44" t="e">
        <f>INDEX('JamesM-SESSION'!$L$655:$U$662, MATCH("*Lat Pulldown*",'JamesM-SESSION'!$B$655:$B$662,0), MATCH("*2nd*",'JamesM-SESSION'!$K$7:$T$7,0))</f>
        <v>#N/A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IF($A$434='JamesM-SESSION'!$A$655,INDEX('JamesM-SESSION'!$K$655:$T$662, MATCH("*Squat*",'JamesM-SESSION'!$B$655:$B$662,0), MATCH("*3rd*",'JamesM-SESSION'!$K$7:$T$7,0)),"")</f>
        <v>#N/A</v>
      </c>
      <c r="D437" s="132" t="e">
        <f>INDEX('JamesM-SESSION'!L$655:U$662, MATCH("*Squat*",'JamesM-SESSION'!$B$655:$B$662,0), MATCH("*3rd*",'JamesM-SESSION'!K$7:T$7,0))</f>
        <v>#N/A</v>
      </c>
      <c r="E437" s="131" t="e">
        <f>IF($A$434='JamesM-SESSION'!$A$655,INDEX('JamesM-SESSION'!$K$655:$T$662, MATCH("*Deadlift*",'JamesM-SESSION'!$B$655:$B$662,0), MATCH("*3rd*",'JamesM-SESSION'!$K$7:$T$7,0)),"")</f>
        <v>#N/A</v>
      </c>
      <c r="F437" s="131" t="e">
        <f>INDEX('JamesM-SESSION'!$L$655:$U$662, MATCH("*Deadlift*",'JamesM-SESSION'!$B$655:$B$662,0), MATCH("*3rd*",'JamesM-SESSION'!$K$7:$T$7,0))</f>
        <v>#N/A</v>
      </c>
      <c r="G437" s="131" t="e">
        <f>IF($A$434='JamesM-SESSION'!$A$655,INDEX('JamesM-SESSION'!$K$655:$T$662, MATCH("*Bench Press*",'JamesM-SESSION'!$B$655:$B$662,0), MATCH("*3rd*",'JamesM-SESSION'!$K$7:$T$7,0)),"")</f>
        <v>#N/A</v>
      </c>
      <c r="H437" s="131" t="e">
        <f>INDEX('JamesM-SESSION'!$L$655:$U$662, MATCH("*Bench Press*",'JamesM-SESSION'!$B$655:$B$662,0), MATCH("*3rd*",'JamesM-SESSION'!$K$7:$T$7,0))</f>
        <v>#N/A</v>
      </c>
      <c r="I437" s="132" t="e">
        <f>IF($A$434='JamesM-SESSION'!$A$655,INDEX('JamesM-SESSION'!$K$655:$T$662, MATCH("*Military*",'JamesM-SESSION'!$B$655:$B$662,0), MATCH("*3rd*",'JamesM-SESSION'!$K$7:$T$7,0)),"")</f>
        <v>#N/A</v>
      </c>
      <c r="J437" s="44" t="e">
        <f>INDEX('JamesM-SESSION'!$L$655:$U$662, MATCH("*Military*",'JamesM-SESSION'!$B$655:$B$662,0), MATCH("*3rd*",'JamesM-SESSION'!$K$7:$T$7,0))</f>
        <v>#N/A</v>
      </c>
      <c r="K437" s="131" t="e">
        <f>IF($A$434='JamesM-SESSION'!$A$655,INDEX('JamesM-SESSION'!$K$655:$T$662, MATCH("*Clean *",'JamesM-SESSION'!$B$655:$B$662,0), MATCH("*3rd*",'JamesM-SESSION'!$K$7:$T$7,0)),"")</f>
        <v>#N/A</v>
      </c>
      <c r="L437" s="44" t="e">
        <f>INDEX('JamesM-SESSION'!$L$655:$U$662, MATCH("*Clean *",'JamesM-SESSION'!$B$655:$B$662,0), MATCH("*3rd*",'JamesM-SESSION'!$K$7:$T$7,0))</f>
        <v>#N/A</v>
      </c>
      <c r="M437" s="131" t="e">
        <f>IF($A$434='JamesM-SESSION'!$A$655,INDEX('JamesM-SESSION'!$K$655:$T$662, MATCH("*Lat Pulldown*",'JamesM-SESSION'!$B$655:$B$662,0), MATCH("*3rd*",'JamesM-SESSION'!$K$7:$T$7,0)),"")</f>
        <v>#N/A</v>
      </c>
      <c r="N437" s="44" t="e">
        <f>INDEX('JamesM-SESSION'!$L$655:$U$662, MATCH("*Lat Pulldown*",'JamesM-SESSION'!$B$655:$B$662,0), MATCH("*3rd*",'JamesM-SESSION'!$K$7:$T$7,0))</f>
        <v>#N/A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IF($A$434='JamesM-SESSION'!$A$655,INDEX('JamesM-SESSION'!$K$655:$T$662, MATCH("*Squat*",'JamesM-SESSION'!$B$655:$B$662,0), MATCH("*4th*",'JamesM-SESSION'!$K$7:$T$7,0)),"")</f>
        <v>#N/A</v>
      </c>
      <c r="D438" s="132" t="e">
        <f>INDEX('JamesM-SESSION'!L$655:U$662, MATCH("*Squat*",'JamesM-SESSION'!$B$655:$B$662,0), MATCH("*4th*",'JamesM-SESSION'!K$7:T$7,0))</f>
        <v>#N/A</v>
      </c>
      <c r="E438" s="131" t="e">
        <f>IF($A$434='JamesM-SESSION'!$A$655,INDEX('JamesM-SESSION'!$K$655:$T$662, MATCH("*Deadlift*",'JamesM-SESSION'!$B$655:$B$662,0), MATCH("*4th*",'JamesM-SESSION'!$K$7:$T$7,0)),"")</f>
        <v>#N/A</v>
      </c>
      <c r="F438" s="131" t="e">
        <f>INDEX('JamesM-SESSION'!$L$655:$U$662, MATCH("*Deadlift*",'JamesM-SESSION'!$B$655:$B$662,0), MATCH("*4th*",'JamesM-SESSION'!$K$7:$T$7,0))</f>
        <v>#N/A</v>
      </c>
      <c r="G438" s="131" t="e">
        <f>IF($A$434='JamesM-SESSION'!$A$655,INDEX('JamesM-SESSION'!$K$655:$T$662, MATCH("*Bench Press*",'JamesM-SESSION'!$B$655:$B$662,0), MATCH("*4th*",'JamesM-SESSION'!$K$7:$T$7,0)),"")</f>
        <v>#N/A</v>
      </c>
      <c r="H438" s="131" t="e">
        <f>INDEX('JamesM-SESSION'!$L$655:$U$662, MATCH("*Bench Press*",'JamesM-SESSION'!$B$655:$B$662,0), MATCH("*4th*",'JamesM-SESSION'!$K$7:$T$7,0))</f>
        <v>#N/A</v>
      </c>
      <c r="I438" s="132" t="e">
        <f>IF($A$434='JamesM-SESSION'!$A$655,INDEX('JamesM-SESSION'!$K$655:$T$662, MATCH("*Military*",'JamesM-SESSION'!$B$655:$B$662,0), MATCH("*4th*",'JamesM-SESSION'!$K$7:$T$7,0)),"")</f>
        <v>#N/A</v>
      </c>
      <c r="J438" s="44" t="e">
        <f>INDEX('JamesM-SESSION'!$L$655:$U$662, MATCH("*Military*",'JamesM-SESSION'!$B$655:$B$662,0), MATCH("*4th*",'JamesM-SESSION'!$K$7:$T$7,0))</f>
        <v>#N/A</v>
      </c>
      <c r="K438" s="131" t="e">
        <f>IF($A$434='JamesM-SESSION'!$A$655,INDEX('JamesM-SESSION'!$K$655:$T$662, MATCH("*Clean *",'JamesM-SESSION'!$B$655:$B$662,0), MATCH("*4th*",'JamesM-SESSION'!$K$7:$T$7,0)),"")</f>
        <v>#N/A</v>
      </c>
      <c r="L438" s="44" t="e">
        <f>INDEX('JamesM-SESSION'!$L$655:$U$662, MATCH("*Clean *",'JamesM-SESSION'!$B$655:$B$662,0), MATCH("*4th*",'JamesM-SESSION'!$K$7:$T$7,0))</f>
        <v>#N/A</v>
      </c>
      <c r="M438" s="131" t="e">
        <f>IF($A$434='JamesM-SESSION'!$A$655,INDEX('JamesM-SESSION'!$K$655:$T$662, MATCH("*Lat Pulldown*",'JamesM-SESSION'!$B$655:$B$662,0), MATCH("*4th*",'JamesM-SESSION'!$K$7:$T$7,0)),"")</f>
        <v>#N/A</v>
      </c>
      <c r="N438" s="44" t="e">
        <f>INDEX('JamesM-SESSION'!$L$655:$U$662, MATCH("*Lat Pulldown*",'JamesM-SESSION'!$B$655:$B$662,0), MATCH("*4th*",'JamesM-SESSION'!$K$7:$T$7,0))</f>
        <v>#N/A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IF($A$434='JamesM-SESSION'!$A$655,INDEX('JamesM-SESSION'!$K$655:$T$662, MATCH("*Squat*",'JamesM-SESSION'!$B$655:$B$662,0), MATCH("*5th*",'JamesM-SESSION'!$K$7:$T$7,0)),"")</f>
        <v>#N/A</v>
      </c>
      <c r="D439" s="132" t="e">
        <f>INDEX('JamesM-SESSION'!L$655:U$662, MATCH("*Squat*",'JamesM-SESSION'!$B$655:$B$662,0), MATCH("*5th*",'JamesM-SESSION'!K$7:T$7,0))</f>
        <v>#N/A</v>
      </c>
      <c r="E439" s="131" t="e">
        <f>IF($A$434='JamesM-SESSION'!$A$655,INDEX('JamesM-SESSION'!$K$655:$T$662, MATCH("*Deadlift*",'JamesM-SESSION'!$B$655:$B$662,0), MATCH("*5th*",'JamesM-SESSION'!$K$7:$T$7,0)),"")</f>
        <v>#N/A</v>
      </c>
      <c r="F439" s="131" t="e">
        <f>INDEX('JamesM-SESSION'!$L$655:$U$662, MATCH("*Deadlift*",'JamesM-SESSION'!$B$655:$B$662,0), MATCH("*5th*",'JamesM-SESSION'!$K$7:$T$7,0))</f>
        <v>#N/A</v>
      </c>
      <c r="G439" s="131" t="e">
        <f>IF($A$434='JamesM-SESSION'!$A$655,INDEX('JamesM-SESSION'!$K$655:$T$662, MATCH("*Bench Press*",'JamesM-SESSION'!$B$655:$B$662,0), MATCH("*5th*",'JamesM-SESSION'!$K$7:$T$7,0)),"")</f>
        <v>#N/A</v>
      </c>
      <c r="H439" s="131" t="e">
        <f>INDEX('JamesM-SESSION'!$L$655:$U$662, MATCH("*Bench Press*",'JamesM-SESSION'!$B$655:$B$662,0), MATCH("*5th*",'JamesM-SESSION'!$K$7:$T$7,0))</f>
        <v>#N/A</v>
      </c>
      <c r="I439" s="132" t="e">
        <f>IF($A$434='JamesM-SESSION'!$A$655,INDEX('JamesM-SESSION'!$K$655:$T$662, MATCH("*Military*",'JamesM-SESSION'!$B$655:$B$662,0), MATCH("*5th*",'JamesM-SESSION'!$K$7:$T$7,0)),"")</f>
        <v>#N/A</v>
      </c>
      <c r="J439" s="44" t="e">
        <f>INDEX('JamesM-SESSION'!$L$655:$U$662, MATCH("*Military*",'JamesM-SESSION'!$B$655:$B$662,0), MATCH("*5th*",'JamesM-SESSION'!$K$7:$T$7,0))</f>
        <v>#N/A</v>
      </c>
      <c r="K439" s="131" t="e">
        <f>IF($A$434='JamesM-SESSION'!$A$655,INDEX('JamesM-SESSION'!$K$655:$T$662, MATCH("*Clean *",'JamesM-SESSION'!$B$655:$B$662,0), MATCH("*5th*",'JamesM-SESSION'!$K$7:$T$7,0)),"")</f>
        <v>#N/A</v>
      </c>
      <c r="L439" s="44" t="e">
        <f>INDEX('JamesM-SESSION'!$L$655:$U$662, MATCH("*Clean *",'JamesM-SESSION'!$B$655:$B$662,0), MATCH("*5th*",'JamesM-SESSION'!$K$7:$T$7,0))</f>
        <v>#N/A</v>
      </c>
      <c r="M439" s="131" t="e">
        <f>IF($A$434='JamesM-SESSION'!$A$655,INDEX('JamesM-SESSION'!$K$655:$T$662, MATCH("*Lat Pulldown*",'JamesM-SESSION'!$B$655:$B$662,0), MATCH("*5th*",'JamesM-SESSION'!$K$7:$T$7,0)),"")</f>
        <v>#N/A</v>
      </c>
      <c r="N439" s="44" t="e">
        <f>INDEX('JamesM-SESSION'!$L$655:$U$662, MATCH("*Lat Pulldown*",'JamesM-SESSION'!$B$655:$B$662,0), MATCH("*5th*",'JamesM-SESSION'!$K$7:$T$7,0))</f>
        <v>#N/A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'JamesM-SESSION'!$A664</f>
        <v>0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str">
        <f>IF($A$140='JamesM-SESSION'!$A$664,INDEX('JamesM-SESSION'!$K$664:$T$671, MATCH("*1k Row*",'JamesM-SESSION'!$B$664:$B$671,0), MATCH("*1st*",'JamesM-SESSION'!$K$7:$T$7,0)),"")</f>
        <v/>
      </c>
      <c r="P440" s="152" t="str">
        <f>IF($A$140='JamesM-SESSION'!$A$664,INDEX('JamesM-SESSION'!$K$664:$T$671, MATCH("*HIIT*",'JamesM-SESSION'!$B$664:$B$671,0), MATCH("*1st*",'JamesM-SESSION'!$K$7:$T$7,0)),"")</f>
        <v/>
      </c>
      <c r="Q440" s="119" t="e">
        <f>INDEX('JamesM-SESSION'!$L$664:$U$664, MATCH("*HIIT*",'JamesM-SESSION'!$B$664:$B$664,0), MATCH("*1st*",'JamesM-SESSION'!$K$7:$T$7,0))</f>
        <v>#N/A</v>
      </c>
      <c r="R440" s="119">
        <f>'JamesM-SESSION'!U508</f>
        <v>0</v>
      </c>
      <c r="S440" s="116"/>
      <c r="T440" s="116"/>
      <c r="U440" s="120">
        <f>'JamesM-SESSION'!A665</f>
        <v>0</v>
      </c>
      <c r="V440" s="120">
        <f>'JamesM-SESSION'!A666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IF($A$440='JamesM-SESSION'!$A$664,INDEX('JamesM-SESSION'!$K$664:$T$671, MATCH("*Squat*",'JamesM-SESSION'!$B$664:$B$671,0), MATCH("*1st*",'JamesM-SESSION'!$K$7:$T$7,0)),"")</f>
        <v>#N/A</v>
      </c>
      <c r="D441" s="132" t="e">
        <f>INDEX('JamesM-SESSION'!L$664:U$671, MATCH("*Squat*",'JamesM-SESSION'!$B$664:$B$671,0), MATCH("*1st*",'JamesM-SESSION'!K$7:T$7,0))</f>
        <v>#N/A</v>
      </c>
      <c r="E441" s="131" t="e">
        <f>IF($A$440='JamesM-SESSION'!$A$664,INDEX('JamesM-SESSION'!$K$664:$T$671, MATCH("*Deadlift*",'JamesM-SESSION'!$B$664:$B$671,0), MATCH("*1st*",'JamesM-SESSION'!$K$7:$T$7,0)),"")</f>
        <v>#N/A</v>
      </c>
      <c r="F441" s="131" t="e">
        <f>INDEX('JamesM-SESSION'!$L$664:$U$671, MATCH("*Deadlift*",'JamesM-SESSION'!$B$664:$B$671,0), MATCH("*1st*",'JamesM-SESSION'!$K$7:$T$7,0))</f>
        <v>#N/A</v>
      </c>
      <c r="G441" s="131" t="e">
        <f>IF($A$440='JamesM-SESSION'!$A$664,INDEX('JamesM-SESSION'!$K$664:$T$671, MATCH("*Bench Press*",'JamesM-SESSION'!$B$664:$B$671,0), MATCH("*1st*",'JamesM-SESSION'!$K$7:$T$7,0)),"")</f>
        <v>#N/A</v>
      </c>
      <c r="H441" s="131" t="e">
        <f>INDEX('JamesM-SESSION'!$L$664:$U$671, MATCH("*Bench Press*",'JamesM-SESSION'!$B$664:$B$671,0), MATCH("*1st*",'JamesM-SESSION'!$K$7:$T$7,0))</f>
        <v>#N/A</v>
      </c>
      <c r="I441" s="132" t="e">
        <f>IF($A$440='JamesM-SESSION'!$A$664,INDEX('JamesM-SESSION'!$K$664:$T$671, MATCH("*Military*",'JamesM-SESSION'!$B$664:$B$671,0), MATCH("*1st*",'JamesM-SESSION'!$K$7:$T$7,0)),"")</f>
        <v>#N/A</v>
      </c>
      <c r="J441" s="48" t="e">
        <f>INDEX('JamesM-SESSION'!$L$664:$U$671, MATCH("*Military*",'JamesM-SESSION'!$B$664:$B$671,0), MATCH("*1st*",'JamesM-SESSION'!$K$7:$T$7,0))</f>
        <v>#N/A</v>
      </c>
      <c r="K441" s="131" t="e">
        <f>IF($A$440='JamesM-SESSION'!$A$664,INDEX('JamesM-SESSION'!$K$664:$T$671, MATCH("*Clean *",'JamesM-SESSION'!$B$664:$B$671,0), MATCH("*1st*",'JamesM-SESSION'!$K$7:$T$7,0)),"")</f>
        <v>#N/A</v>
      </c>
      <c r="L441" s="48" t="e">
        <f>INDEX('JamesM-SESSION'!$L$664:$U$671, MATCH("*Clean *",'JamesM-SESSION'!$B$664:$B$671,0), MATCH("*1st*",'JamesM-SESSION'!$K$7:$T$7,0))</f>
        <v>#N/A</v>
      </c>
      <c r="M441" s="131" t="e">
        <f>IF($A$440='JamesM-SESSION'!$A$664,INDEX('JamesM-SESSION'!$K$664:$T$671, MATCH("*Lat Pulldown*",'JamesM-SESSION'!$B$664:$B$671,0), MATCH("*1st*",'JamesM-SESSION'!$K$7:$T$7,0)),"")</f>
        <v>#N/A</v>
      </c>
      <c r="N441" s="48" t="e">
        <f>INDEX('JamesM-SESSION'!$L$664:$U$671, MATCH("*Lat Pulldown*",'JamesM-SESSION'!$B$664:$B$671,0), MATCH("*1st*",'JamesM-SESSION'!$K$7:$T$7,0))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IF($A$440='JamesM-SESSION'!$A$664,INDEX('JamesM-SESSION'!$K$664:$T$671, MATCH("*Squat*",'JamesM-SESSION'!$B$664:$B$671,0), MATCH("*2nd*",'JamesM-SESSION'!$K$7:$T$7,0)),"")</f>
        <v>#N/A</v>
      </c>
      <c r="D442" s="132" t="e">
        <f>INDEX('JamesM-SESSION'!L$664:U$671, MATCH("*Squat*",'JamesM-SESSION'!$B$664:$B$671,0), MATCH("*2nd*",'JamesM-SESSION'!K$7:T$7,0))</f>
        <v>#N/A</v>
      </c>
      <c r="E442" s="131" t="e">
        <f>IF($A$440='JamesM-SESSION'!$A$664,INDEX('JamesM-SESSION'!$K$664:$T$671, MATCH("*Deadlift*",'JamesM-SESSION'!$B$664:$B$671,0), MATCH("*2ND*",'JamesM-SESSION'!$K$7:$T$7,0)),"")</f>
        <v>#N/A</v>
      </c>
      <c r="F442" s="131" t="e">
        <f>INDEX('JamesM-SESSION'!$L$664:$U$671, MATCH("*Deadlift*",'JamesM-SESSION'!$B$664:$B$671,0), MATCH("*2nd*",'JamesM-SESSION'!$K$7:$T$7,0))</f>
        <v>#N/A</v>
      </c>
      <c r="G442" s="131" t="e">
        <f>IF($A$440='JamesM-SESSION'!$A$664,INDEX('JamesM-SESSION'!$K$664:$T$671, MATCH("*Bench Press*",'JamesM-SESSION'!$B$664:$B$671,0), MATCH("*2ND*",'JamesM-SESSION'!$K$7:$T$7,0)),"")</f>
        <v>#N/A</v>
      </c>
      <c r="H442" s="131" t="e">
        <f>INDEX('JamesM-SESSION'!$L$664:$U$671, MATCH("*Bench Press*",'JamesM-SESSION'!$B$664:$B$671,0), MATCH("*2nd*",'JamesM-SESSION'!$K$7:$T$7,0))</f>
        <v>#N/A</v>
      </c>
      <c r="I442" s="132" t="e">
        <f>IF($A$440='JamesM-SESSION'!$A$664,INDEX('JamesM-SESSION'!$K$664:$T$671, MATCH("*Military*",'JamesM-SESSION'!$B$664:$B$671,0), MATCH("*2ND*",'JamesM-SESSION'!$K$7:$T$7,0)),"")</f>
        <v>#N/A</v>
      </c>
      <c r="J442" s="44" t="e">
        <f>INDEX('JamesM-SESSION'!$L$664:$U$671, MATCH("*Military*",'JamesM-SESSION'!$B$664:$B$671,0), MATCH("*2nd*",'JamesM-SESSION'!$K$7:$T$7,0))</f>
        <v>#N/A</v>
      </c>
      <c r="K442" s="131" t="e">
        <f>IF($A$440='JamesM-SESSION'!$A$664,INDEX('JamesM-SESSION'!$K$664:$T$671, MATCH("*Clean *",'JamesM-SESSION'!$B$664:$B$671,0), MATCH("*2ND*",'JamesM-SESSION'!$K$7:$T$7,0)),"")</f>
        <v>#N/A</v>
      </c>
      <c r="L442" s="44" t="e">
        <f>INDEX('JamesM-SESSION'!$L$664:$U$671, MATCH("*Clean *",'JamesM-SESSION'!$B$664:$B$671,0), MATCH("*2nd*",'JamesM-SESSION'!$K$7:$T$7,0))</f>
        <v>#N/A</v>
      </c>
      <c r="M442" s="131" t="e">
        <f>IF($A$440='JamesM-SESSION'!$A$664,INDEX('JamesM-SESSION'!$K$664:$T$671, MATCH("*Lat Pulldown*",'JamesM-SESSION'!$B$664:$B$671,0), MATCH("*2ND*",'JamesM-SESSION'!$K$7:$T$7,0)),"")</f>
        <v>#N/A</v>
      </c>
      <c r="N442" s="44" t="e">
        <f>INDEX('JamesM-SESSION'!$L$664:$U$671, MATCH("*Lat Pulldown*",'JamesM-SESSION'!$B$664:$B$671,0), MATCH("*2nd*",'JamesM-SESSION'!$K$7:$T$7,0))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IF($A$440='JamesM-SESSION'!$A$664,INDEX('JamesM-SESSION'!$K$664:$T$671, MATCH("*Squat*",'JamesM-SESSION'!$B$664:$B$671,0), MATCH("*3rd*",'JamesM-SESSION'!$K$7:$T$7,0)),"")</f>
        <v>#N/A</v>
      </c>
      <c r="D443" s="132" t="e">
        <f>INDEX('JamesM-SESSION'!L$664:U$671, MATCH("*Squat*",'JamesM-SESSION'!$B$664:$B$671,0), MATCH("*3rd*",'JamesM-SESSION'!K$7:T$7,0))</f>
        <v>#N/A</v>
      </c>
      <c r="E443" s="131" t="e">
        <f>IF($A$440='JamesM-SESSION'!$A$664,INDEX('JamesM-SESSION'!$K$664:$T$671, MATCH("*Deadlift*",'JamesM-SESSION'!$B$664:$B$671,0), MATCH("*3rd*",'JamesM-SESSION'!$K$7:$T$7,0)),"")</f>
        <v>#N/A</v>
      </c>
      <c r="F443" s="131" t="e">
        <f>INDEX('JamesM-SESSION'!$L$664:$U$671, MATCH("*Deadlift*",'JamesM-SESSION'!$B$664:$B$671,0), MATCH("*3rd*",'JamesM-SESSION'!$K$7:$T$7,0))</f>
        <v>#N/A</v>
      </c>
      <c r="G443" s="131" t="e">
        <f>IF($A$440='JamesM-SESSION'!$A$664,INDEX('JamesM-SESSION'!$K$664:$T$671, MATCH("*Bench Press*",'JamesM-SESSION'!$B$664:$B$671,0), MATCH("*3rd*",'JamesM-SESSION'!$K$7:$T$7,0)),"")</f>
        <v>#N/A</v>
      </c>
      <c r="H443" s="131" t="e">
        <f>INDEX('JamesM-SESSION'!$L$664:$U$671, MATCH("*Bench Press*",'JamesM-SESSION'!$B$664:$B$671,0), MATCH("*3rd*",'JamesM-SESSION'!$K$7:$T$7,0))</f>
        <v>#N/A</v>
      </c>
      <c r="I443" s="132" t="e">
        <f>IF($A$440='JamesM-SESSION'!$A$664,INDEX('JamesM-SESSION'!$K$664:$T$671, MATCH("*Military*",'JamesM-SESSION'!$B$664:$B$671,0), MATCH("*3rd*",'JamesM-SESSION'!$K$7:$T$7,0)),"")</f>
        <v>#N/A</v>
      </c>
      <c r="J443" s="44" t="e">
        <f>INDEX('JamesM-SESSION'!$L$664:$U$671, MATCH("*Military*",'JamesM-SESSION'!$B$664:$B$671,0), MATCH("*3rd*",'JamesM-SESSION'!$K$7:$T$7,0))</f>
        <v>#N/A</v>
      </c>
      <c r="K443" s="131" t="e">
        <f>IF($A$440='JamesM-SESSION'!$A$664,INDEX('JamesM-SESSION'!$K$664:$T$671, MATCH("*Clean *",'JamesM-SESSION'!$B$664:$B$671,0), MATCH("*3rd*",'JamesM-SESSION'!$K$7:$T$7,0)),"")</f>
        <v>#N/A</v>
      </c>
      <c r="L443" s="44" t="e">
        <f>INDEX('JamesM-SESSION'!$L$664:$U$671, MATCH("*Clean *",'JamesM-SESSION'!$B$664:$B$671,0), MATCH("*3rd*",'JamesM-SESSION'!$K$7:$T$7,0))</f>
        <v>#N/A</v>
      </c>
      <c r="M443" s="131" t="e">
        <f>IF($A$440='JamesM-SESSION'!$A$664,INDEX('JamesM-SESSION'!$K$664:$T$671, MATCH("*Lat Pulldown*",'JamesM-SESSION'!$B$664:$B$671,0), MATCH("*3rd*",'JamesM-SESSION'!$K$7:$T$7,0)),"")</f>
        <v>#N/A</v>
      </c>
      <c r="N443" s="44" t="e">
        <f>INDEX('JamesM-SESSION'!$L$664:$U$671, MATCH("*Lat Pulldown*",'JamesM-SESSION'!$B$664:$B$671,0), MATCH("*3rd*",'JamesM-SESSION'!$K$7:$T$7,0))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IF($A$440='JamesM-SESSION'!$A$664,INDEX('JamesM-SESSION'!$K$664:$T$671, MATCH("*Squat*",'JamesM-SESSION'!$B$664:$B$671,0), MATCH("*4th*",'JamesM-SESSION'!$K$7:$T$7,0)),"")</f>
        <v>#N/A</v>
      </c>
      <c r="D444" s="132" t="e">
        <f>INDEX('JamesM-SESSION'!L$664:U$671, MATCH("*Squat*",'JamesM-SESSION'!$B$664:$B$671,0), MATCH("*4th*",'JamesM-SESSION'!K$7:T$7,0))</f>
        <v>#N/A</v>
      </c>
      <c r="E444" s="131" t="e">
        <f>IF($A$440='JamesM-SESSION'!$A$664,INDEX('JamesM-SESSION'!$K$664:$T$671, MATCH("*Deadlift*",'JamesM-SESSION'!$B$664:$B$671,0), MATCH("*4th*",'JamesM-SESSION'!$K$7:$T$7,0)),"")</f>
        <v>#N/A</v>
      </c>
      <c r="F444" s="131" t="e">
        <f>INDEX('JamesM-SESSION'!$L$664:$U$671, MATCH("*Deadlift*",'JamesM-SESSION'!$B$664:$B$671,0), MATCH("*4th*",'JamesM-SESSION'!$K$7:$T$7,0))</f>
        <v>#N/A</v>
      </c>
      <c r="G444" s="131" t="e">
        <f>IF($A$440='JamesM-SESSION'!$A$664,INDEX('JamesM-SESSION'!$K$664:$T$671, MATCH("*Bench Press*",'JamesM-SESSION'!$B$664:$B$671,0), MATCH("*4th*",'JamesM-SESSION'!$K$7:$T$7,0)),"")</f>
        <v>#N/A</v>
      </c>
      <c r="H444" s="131" t="e">
        <f>INDEX('JamesM-SESSION'!$L$664:$U$671, MATCH("*Bench Press*",'JamesM-SESSION'!$B$664:$B$671,0), MATCH("*4th*",'JamesM-SESSION'!$K$7:$T$7,0))</f>
        <v>#N/A</v>
      </c>
      <c r="I444" s="132" t="e">
        <f>IF($A$440='JamesM-SESSION'!$A$664,INDEX('JamesM-SESSION'!$K$664:$T$671, MATCH("*Military*",'JamesM-SESSION'!$B$664:$B$671,0), MATCH("*4th*",'JamesM-SESSION'!$K$7:$T$7,0)),"")</f>
        <v>#N/A</v>
      </c>
      <c r="J444" s="44" t="e">
        <f>INDEX('JamesM-SESSION'!$L$664:$U$671, MATCH("*Military*",'JamesM-SESSION'!$B$664:$B$671,0), MATCH("*4th*",'JamesM-SESSION'!$K$7:$T$7,0))</f>
        <v>#N/A</v>
      </c>
      <c r="K444" s="131" t="e">
        <f>IF($A$440='JamesM-SESSION'!$A$664,INDEX('JamesM-SESSION'!$K$664:$T$671, MATCH("*Clean *",'JamesM-SESSION'!$B$664:$B$671,0), MATCH("*4th*",'JamesM-SESSION'!$K$7:$T$7,0)),"")</f>
        <v>#N/A</v>
      </c>
      <c r="L444" s="44" t="e">
        <f>INDEX('JamesM-SESSION'!$L$664:$U$671, MATCH("*Clean *",'JamesM-SESSION'!$B$664:$B$671,0), MATCH("*4th*",'JamesM-SESSION'!$K$7:$T$7,0))</f>
        <v>#N/A</v>
      </c>
      <c r="M444" s="131" t="e">
        <f>IF($A$440='JamesM-SESSION'!$A$664,INDEX('JamesM-SESSION'!$K$664:$T$671, MATCH("*Lat Pulldown*",'JamesM-SESSION'!$B$664:$B$671,0), MATCH("*4th*",'JamesM-SESSION'!$K$7:$T$7,0)),"")</f>
        <v>#N/A</v>
      </c>
      <c r="N444" s="44" t="e">
        <f>INDEX('JamesM-SESSION'!$L$664:$U$671, MATCH("*Lat Pulldown*",'JamesM-SESSION'!$B$664:$B$671,0), MATCH("*4th*",'JamesM-SESSION'!$K$7:$T$7,0))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IF($A$440='JamesM-SESSION'!$A$664,INDEX('JamesM-SESSION'!$K$664:$T$671, MATCH("*Squat*",'JamesM-SESSION'!$B$664:$B$671,0), MATCH("*5th*",'JamesM-SESSION'!$K$7:$T$7,0)),"")</f>
        <v>#N/A</v>
      </c>
      <c r="D445" s="132" t="e">
        <f>INDEX('JamesM-SESSION'!L$664:U$671, MATCH("*Squat*",'JamesM-SESSION'!$B$664:$B$671,0), MATCH("*5th*",'JamesM-SESSION'!K$7:T$7,0))</f>
        <v>#N/A</v>
      </c>
      <c r="E445" s="131" t="e">
        <f>IF($A$440='JamesM-SESSION'!$A$664,INDEX('JamesM-SESSION'!$K$664:$T$671, MATCH("*Deadlift*",'JamesM-SESSION'!$B$664:$B$671,0), MATCH("*5th*",'JamesM-SESSION'!$K$7:$T$7,0)),"")</f>
        <v>#N/A</v>
      </c>
      <c r="F445" s="131" t="e">
        <f>INDEX('JamesM-SESSION'!$L$664:$U$671, MATCH("*Deadlift*",'JamesM-SESSION'!$B$664:$B$671,0), MATCH("*5th*",'JamesM-SESSION'!$K$7:$T$7,0))</f>
        <v>#N/A</v>
      </c>
      <c r="G445" s="131" t="e">
        <f>IF($A$440='JamesM-SESSION'!$A$664,INDEX('JamesM-SESSION'!$K$664:$T$671, MATCH("*Bench Press*",'JamesM-SESSION'!$B$664:$B$671,0), MATCH("*5th*",'JamesM-SESSION'!$K$7:$T$7,0)),"")</f>
        <v>#N/A</v>
      </c>
      <c r="H445" s="131" t="e">
        <f>INDEX('JamesM-SESSION'!$L$664:$U$671, MATCH("*Bench Press*",'JamesM-SESSION'!$B$664:$B$671,0), MATCH("*5th*",'JamesM-SESSION'!$K$7:$T$7,0))</f>
        <v>#N/A</v>
      </c>
      <c r="I445" s="132" t="e">
        <f>IF($A$440='JamesM-SESSION'!$A$664,INDEX('JamesM-SESSION'!$K$664:$T$671, MATCH("*Military*",'JamesM-SESSION'!$B$664:$B$671,0), MATCH("*5th*",'JamesM-SESSION'!$K$7:$T$7,0)),"")</f>
        <v>#N/A</v>
      </c>
      <c r="J445" s="44" t="e">
        <f>INDEX('JamesM-SESSION'!$L$664:$U$671, MATCH("*Military*",'JamesM-SESSION'!$B$664:$B$671,0), MATCH("*5th*",'JamesM-SESSION'!$K$7:$T$7,0))</f>
        <v>#N/A</v>
      </c>
      <c r="K445" s="131" t="e">
        <f>IF($A$440='JamesM-SESSION'!$A$664,INDEX('JamesM-SESSION'!$K$664:$T$671, MATCH("*Clean *",'JamesM-SESSION'!$B$664:$B$671,0), MATCH("*5th*",'JamesM-SESSION'!$K$7:$T$7,0)),"")</f>
        <v>#N/A</v>
      </c>
      <c r="L445" s="44" t="e">
        <f>INDEX('JamesM-SESSION'!$L$664:$U$671, MATCH("*Clean *",'JamesM-SESSION'!$B$664:$B$671,0), MATCH("*5th*",'JamesM-SESSION'!$K$7:$T$7,0))</f>
        <v>#N/A</v>
      </c>
      <c r="M445" s="131" t="e">
        <f>IF($A$440='JamesM-SESSION'!$A$664,INDEX('JamesM-SESSION'!$K$664:$T$671, MATCH("*Lat Pulldown*",'JamesM-SESSION'!$B$664:$B$671,0), MATCH("*5th*",'JamesM-SESSION'!$K$7:$T$7,0)),"")</f>
        <v>#N/A</v>
      </c>
      <c r="N445" s="44" t="e">
        <f>INDEX('JamesM-SESSION'!$L$664:$U$671, MATCH("*Lat Pulldown*",'JamesM-SESSION'!$B$664:$B$671,0), MATCH("*5th*",'JamesM-SESSION'!$K$7:$T$7,0))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'JamesM-SESSION'!A673</f>
        <v>0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 t="e">
        <f>MAX(G447:G451)</f>
        <v>#N/A</v>
      </c>
      <c r="H446" s="116" t="e">
        <f t="array" ref="H446">MAX(IF(G447:G451=G446,H447:H451))</f>
        <v>#N/A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 t="e">
        <f>MAX(M447:M451)</f>
        <v>#N/A</v>
      </c>
      <c r="N446" s="117" t="e">
        <f t="array" ref="N446">MAX(IF(M447:M451=M446,N447:N451))</f>
        <v>#N/A</v>
      </c>
      <c r="O446" s="152" t="str">
        <f>IF($A$140='JamesM-SESSION'!$A$673,INDEX('JamesM-SESSION'!$K$644:$T$673, MATCH("*1k Row*",'JamesM-SESSION'!$B$644:$B$673,0), MATCH("*1st*",'JamesM-SESSION'!$K$7:$T$7,0)),"")</f>
        <v/>
      </c>
      <c r="P446" s="152" t="str">
        <f>IF($A$140='JamesM-SESSION'!$A$673,INDEX('JamesM-SESSION'!$K$644:$T$673, MATCH("*HIIT*",'JamesM-SESSION'!$B$644:$B$673,0), MATCH("*1st*",'JamesM-SESSION'!$K$7:$T$7,0)),"")</f>
        <v/>
      </c>
      <c r="Q446" s="119" t="e">
        <f>INDEX('JamesM-SESSION'!$L$673:$U$673, MATCH("*HIIT*",'JamesM-SESSION'!$B$673:$B$673,0), MATCH("*1st*",'JamesM-SESSION'!$K$7:$T$7,0))</f>
        <v>#N/A</v>
      </c>
      <c r="R446" s="119">
        <f>'JamesM-SESSION'!U514</f>
        <v>0</v>
      </c>
      <c r="S446" s="116"/>
      <c r="T446" s="116"/>
      <c r="U446" s="120">
        <f>'JamesM-SESSION'!A674</f>
        <v>0</v>
      </c>
      <c r="V446" s="120">
        <f>'JamesM-SESSION'!A675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IF($A$446='JamesM-SESSION'!$A$673,INDEX('JamesM-SESSION'!$K$644:$T$673, MATCH("*Squat*",'JamesM-SESSION'!$B$644:$B$673,0), MATCH("*1st*",'JamesM-SESSION'!$K$7:$T$7,0)),"")</f>
        <v>#N/A</v>
      </c>
      <c r="D447" s="132" t="e">
        <f>INDEX('JamesM-SESSION'!L$644:U$673, MATCH("*Squat*",'JamesM-SESSION'!$B$644:$B$673,0), MATCH("*1st*",'JamesM-SESSION'!K$7:T$7,0))</f>
        <v>#N/A</v>
      </c>
      <c r="E447" s="131" t="e">
        <f>IF($A$446='JamesM-SESSION'!$A$673,INDEX('JamesM-SESSION'!$K$644:$T$673, MATCH("*Deadlift*",'JamesM-SESSION'!$B$644:$B$673,0), MATCH("*1st*",'JamesM-SESSION'!$K$7:$T$7,0)),"")</f>
        <v>#N/A</v>
      </c>
      <c r="F447" s="131" t="e">
        <f>INDEX('JamesM-SESSION'!$L$644:$U$673, MATCH("*Deadlift*",'JamesM-SESSION'!$B$644:$B$673,0), MATCH("*1st*",'JamesM-SESSION'!$K$7:$T$7,0))</f>
        <v>#N/A</v>
      </c>
      <c r="G447" s="131" t="e">
        <f>IF($A$446='JamesM-SESSION'!$A$673,INDEX('JamesM-SESSION'!$K$644:$T$673, MATCH("*Bench Press*",'JamesM-SESSION'!$B$644:$B$673,0), MATCH("*1st*",'JamesM-SESSION'!$K$7:$T$7,0)),"")</f>
        <v>#N/A</v>
      </c>
      <c r="H447" s="131" t="e">
        <f>INDEX('JamesM-SESSION'!$L$644:$U$673, MATCH("*Bench Press*",'JamesM-SESSION'!$B$644:$B$673,0), MATCH("*1st*",'JamesM-SESSION'!$K$7:$T$7,0))</f>
        <v>#N/A</v>
      </c>
      <c r="I447" s="132" t="e">
        <f>IF($A$446='JamesM-SESSION'!$A$673,INDEX('JamesM-SESSION'!$K$644:$T$673, MATCH("*Military*",'JamesM-SESSION'!$B$644:$B$673,0), MATCH("*1st*",'JamesM-SESSION'!$K$7:$T$7,0)),"")</f>
        <v>#N/A</v>
      </c>
      <c r="J447" s="48" t="e">
        <f>INDEX('JamesM-SESSION'!$L$644:$U$673, MATCH("*Military*",'JamesM-SESSION'!$B$644:$B$673,0), MATCH("*1st*",'JamesM-SESSION'!$K$7:$T$7,0))</f>
        <v>#N/A</v>
      </c>
      <c r="K447" s="131" t="e">
        <f>IF($A$446='JamesM-SESSION'!$A$673,INDEX('JamesM-SESSION'!$K$644:$T$673, MATCH("*Clean *",'JamesM-SESSION'!$B$644:$B$673,0), MATCH("*1st*",'JamesM-SESSION'!$K$7:$T$7,0)),"")</f>
        <v>#N/A</v>
      </c>
      <c r="L447" s="48" t="e">
        <f>INDEX('JamesM-SESSION'!$L$644:$U$673, MATCH("*Clean *",'JamesM-SESSION'!$B$644:$B$673,0), MATCH("*1st*",'JamesM-SESSION'!$K$7:$T$7,0))</f>
        <v>#N/A</v>
      </c>
      <c r="M447" s="131" t="e">
        <f>IF($A$446='JamesM-SESSION'!$A$673,INDEX('JamesM-SESSION'!$K$644:$T$673, MATCH("*Lat Pulldown*",'JamesM-SESSION'!$B$644:$B$673,0), MATCH("*1st*",'JamesM-SESSION'!$K$7:$T$7,0)),"")</f>
        <v>#N/A</v>
      </c>
      <c r="N447" s="48" t="e">
        <f>INDEX('JamesM-SESSION'!$L$644:$U$673, MATCH("*Lat Pulldown*",'JamesM-SESSION'!$B$644:$B$673,0), MATCH("*1st*",'JamesM-SESSION'!$K$7:$T$7,0))</f>
        <v>#N/A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IF($A$446='JamesM-SESSION'!$A$673,INDEX('JamesM-SESSION'!$K$644:$T$673, MATCH("*Squat*",'JamesM-SESSION'!$B$644:$B$673,0), MATCH("*2nd*",'JamesM-SESSION'!$K$7:$T$7,0)),"")</f>
        <v>#N/A</v>
      </c>
      <c r="D448" s="132" t="e">
        <f>INDEX('JamesM-SESSION'!L$644:U$673, MATCH("*Squat*",'JamesM-SESSION'!$B$644:$B$673,0), MATCH("*2nd*",'JamesM-SESSION'!K$7:T$7,0))</f>
        <v>#N/A</v>
      </c>
      <c r="E448" s="131" t="e">
        <f>IF($A$446='JamesM-SESSION'!$A$673,INDEX('JamesM-SESSION'!$K$644:$T$673, MATCH("*Deadlift*",'JamesM-SESSION'!$B$644:$B$673,0), MATCH("*2ND*",'JamesM-SESSION'!$K$7:$T$7,0)),"")</f>
        <v>#N/A</v>
      </c>
      <c r="F448" s="131" t="e">
        <f>INDEX('JamesM-SESSION'!$L$644:$U$673, MATCH("*Deadlift*",'JamesM-SESSION'!$B$644:$B$673,0), MATCH("*2nd*",'JamesM-SESSION'!$K$7:$T$7,0))</f>
        <v>#N/A</v>
      </c>
      <c r="G448" s="131" t="e">
        <f>IF($A$446='JamesM-SESSION'!$A$673,INDEX('JamesM-SESSION'!$K$644:$T$673, MATCH("*Bench Press*",'JamesM-SESSION'!$B$644:$B$673,0), MATCH("*2ND*",'JamesM-SESSION'!$K$7:$T$7,0)),"")</f>
        <v>#N/A</v>
      </c>
      <c r="H448" s="131" t="e">
        <f>INDEX('JamesM-SESSION'!$L$644:$U$673, MATCH("*Bench Press*",'JamesM-SESSION'!$B$644:$B$673,0), MATCH("*2nd*",'JamesM-SESSION'!$K$7:$T$7,0))</f>
        <v>#N/A</v>
      </c>
      <c r="I448" s="132" t="e">
        <f>IF($A$446='JamesM-SESSION'!$A$673,INDEX('JamesM-SESSION'!$K$644:$T$673, MATCH("*Military*",'JamesM-SESSION'!$B$644:$B$673,0), MATCH("*2ND*",'JamesM-SESSION'!$K$7:$T$7,0)),"")</f>
        <v>#N/A</v>
      </c>
      <c r="J448" s="44" t="e">
        <f>INDEX('JamesM-SESSION'!$L$644:$U$673, MATCH("*Military*",'JamesM-SESSION'!$B$644:$B$673,0), MATCH("*2nd*",'JamesM-SESSION'!$K$7:$T$7,0))</f>
        <v>#N/A</v>
      </c>
      <c r="K448" s="131" t="e">
        <f>IF($A$446='JamesM-SESSION'!$A$673,INDEX('JamesM-SESSION'!$K$644:$T$673, MATCH("*Clean *",'JamesM-SESSION'!$B$644:$B$673,0), MATCH("*2ND*",'JamesM-SESSION'!$K$7:$T$7,0)),"")</f>
        <v>#N/A</v>
      </c>
      <c r="L448" s="44" t="e">
        <f>INDEX('JamesM-SESSION'!$L$644:$U$673, MATCH("*Clean *",'JamesM-SESSION'!$B$644:$B$673,0), MATCH("*2nd*",'JamesM-SESSION'!$K$7:$T$7,0))</f>
        <v>#N/A</v>
      </c>
      <c r="M448" s="131" t="e">
        <f>IF($A$446='JamesM-SESSION'!$A$673,INDEX('JamesM-SESSION'!$K$644:$T$673, MATCH("*Lat Pulldown*",'JamesM-SESSION'!$B$644:$B$673,0), MATCH("*2ND*",'JamesM-SESSION'!$K$7:$T$7,0)),"")</f>
        <v>#N/A</v>
      </c>
      <c r="N448" s="44" t="e">
        <f>INDEX('JamesM-SESSION'!$L$644:$U$673, MATCH("*Lat Pulldown*",'JamesM-SESSION'!$B$644:$B$673,0), MATCH("*2nd*",'JamesM-SESSION'!$K$7:$T$7,0))</f>
        <v>#N/A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IF($A$446='JamesM-SESSION'!$A$673,INDEX('JamesM-SESSION'!$K$644:$T$673, MATCH("*Squat*",'JamesM-SESSION'!$B$644:$B$673,0), MATCH("*3rd*",'JamesM-SESSION'!$K$7:$T$7,0)),"")</f>
        <v>#N/A</v>
      </c>
      <c r="D449" s="132" t="e">
        <f>INDEX('JamesM-SESSION'!L$644:U$673, MATCH("*Squat*",'JamesM-SESSION'!$B$644:$B$673,0), MATCH("*3rd*",'JamesM-SESSION'!K$7:T$7,0))</f>
        <v>#N/A</v>
      </c>
      <c r="E449" s="131" t="e">
        <f>IF($A$446='JamesM-SESSION'!$A$673,INDEX('JamesM-SESSION'!$K$644:$T$673, MATCH("*Deadlift*",'JamesM-SESSION'!$B$644:$B$673,0), MATCH("*3rd*",'JamesM-SESSION'!$K$7:$T$7,0)),"")</f>
        <v>#N/A</v>
      </c>
      <c r="F449" s="131" t="e">
        <f>INDEX('JamesM-SESSION'!$L$644:$U$673, MATCH("*Deadlift*",'JamesM-SESSION'!$B$644:$B$673,0), MATCH("*3rd*",'JamesM-SESSION'!$K$7:$T$7,0))</f>
        <v>#N/A</v>
      </c>
      <c r="G449" s="131" t="e">
        <f>IF($A$446='JamesM-SESSION'!$A$673,INDEX('JamesM-SESSION'!$K$644:$T$673, MATCH("*Bench Press*",'JamesM-SESSION'!$B$644:$B$673,0), MATCH("*3rd*",'JamesM-SESSION'!$K$7:$T$7,0)),"")</f>
        <v>#N/A</v>
      </c>
      <c r="H449" s="131" t="e">
        <f>INDEX('JamesM-SESSION'!$L$644:$U$673, MATCH("*Bench Press*",'JamesM-SESSION'!$B$644:$B$673,0), MATCH("*3rd*",'JamesM-SESSION'!$K$7:$T$7,0))</f>
        <v>#N/A</v>
      </c>
      <c r="I449" s="132" t="e">
        <f>IF($A$446='JamesM-SESSION'!$A$673,INDEX('JamesM-SESSION'!$K$644:$T$673, MATCH("*Military*",'JamesM-SESSION'!$B$644:$B$673,0), MATCH("*3rd*",'JamesM-SESSION'!$K$7:$T$7,0)),"")</f>
        <v>#N/A</v>
      </c>
      <c r="J449" s="44" t="e">
        <f>INDEX('JamesM-SESSION'!$L$644:$U$673, MATCH("*Military*",'JamesM-SESSION'!$B$644:$B$673,0), MATCH("*3rd*",'JamesM-SESSION'!$K$7:$T$7,0))</f>
        <v>#N/A</v>
      </c>
      <c r="K449" s="131" t="e">
        <f>IF($A$446='JamesM-SESSION'!$A$673,INDEX('JamesM-SESSION'!$K$644:$T$673, MATCH("*Clean *",'JamesM-SESSION'!$B$644:$B$673,0), MATCH("*3rd*",'JamesM-SESSION'!$K$7:$T$7,0)),"")</f>
        <v>#N/A</v>
      </c>
      <c r="L449" s="44" t="e">
        <f>INDEX('JamesM-SESSION'!$L$644:$U$673, MATCH("*Clean *",'JamesM-SESSION'!$B$644:$B$673,0), MATCH("*3rd*",'JamesM-SESSION'!$K$7:$T$7,0))</f>
        <v>#N/A</v>
      </c>
      <c r="M449" s="131" t="e">
        <f>IF($A$446='JamesM-SESSION'!$A$673,INDEX('JamesM-SESSION'!$K$644:$T$673, MATCH("*Lat Pulldown*",'JamesM-SESSION'!$B$644:$B$673,0), MATCH("*3rd*",'JamesM-SESSION'!$K$7:$T$7,0)),"")</f>
        <v>#N/A</v>
      </c>
      <c r="N449" s="44" t="e">
        <f>INDEX('JamesM-SESSION'!$L$644:$U$673, MATCH("*Lat Pulldown*",'JamesM-SESSION'!$B$644:$B$673,0), MATCH("*3rd*",'JamesM-SESSION'!$K$7:$T$7,0))</f>
        <v>#N/A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IF($A$446='JamesM-SESSION'!$A$673,INDEX('JamesM-SESSION'!$K$644:$T$673, MATCH("*Squat*",'JamesM-SESSION'!$B$644:$B$673,0), MATCH("*4th*",'JamesM-SESSION'!$K$7:$T$7,0)),"")</f>
        <v>#N/A</v>
      </c>
      <c r="D450" s="132" t="e">
        <f>INDEX('JamesM-SESSION'!L$644:U$673, MATCH("*Squat*",'JamesM-SESSION'!$B$644:$B$673,0), MATCH("*4th*",'JamesM-SESSION'!K$7:T$7,0))</f>
        <v>#N/A</v>
      </c>
      <c r="E450" s="131" t="e">
        <f>IF($A$446='JamesM-SESSION'!$A$673,INDEX('JamesM-SESSION'!$K$644:$T$673, MATCH("*Deadlift*",'JamesM-SESSION'!$B$644:$B$673,0), MATCH("*4th*",'JamesM-SESSION'!$K$7:$T$7,0)),"")</f>
        <v>#N/A</v>
      </c>
      <c r="F450" s="131" t="e">
        <f>INDEX('JamesM-SESSION'!$L$644:$U$673, MATCH("*Deadlift*",'JamesM-SESSION'!$B$644:$B$673,0), MATCH("*4th*",'JamesM-SESSION'!$K$7:$T$7,0))</f>
        <v>#N/A</v>
      </c>
      <c r="G450" s="131" t="e">
        <f>IF($A$446='JamesM-SESSION'!$A$673,INDEX('JamesM-SESSION'!$K$644:$T$673, MATCH("*Bench Press*",'JamesM-SESSION'!$B$644:$B$673,0), MATCH("*4th*",'JamesM-SESSION'!$K$7:$T$7,0)),"")</f>
        <v>#N/A</v>
      </c>
      <c r="H450" s="131" t="e">
        <f>INDEX('JamesM-SESSION'!$L$644:$U$673, MATCH("*Bench Press*",'JamesM-SESSION'!$B$644:$B$673,0), MATCH("*4th*",'JamesM-SESSION'!$K$7:$T$7,0))</f>
        <v>#N/A</v>
      </c>
      <c r="I450" s="132" t="e">
        <f>IF($A$446='JamesM-SESSION'!$A$673,INDEX('JamesM-SESSION'!$K$644:$T$673, MATCH("*Military*",'JamesM-SESSION'!$B$644:$B$673,0), MATCH("*4th*",'JamesM-SESSION'!$K$7:$T$7,0)),"")</f>
        <v>#N/A</v>
      </c>
      <c r="J450" s="44" t="e">
        <f>INDEX('JamesM-SESSION'!$L$644:$U$673, MATCH("*Military*",'JamesM-SESSION'!$B$644:$B$673,0), MATCH("*4th*",'JamesM-SESSION'!$K$7:$T$7,0))</f>
        <v>#N/A</v>
      </c>
      <c r="K450" s="131" t="e">
        <f>IF($A$446='JamesM-SESSION'!$A$673,INDEX('JamesM-SESSION'!$K$644:$T$673, MATCH("*Clean *",'JamesM-SESSION'!$B$644:$B$673,0), MATCH("*4th*",'JamesM-SESSION'!$K$7:$T$7,0)),"")</f>
        <v>#N/A</v>
      </c>
      <c r="L450" s="44" t="e">
        <f>INDEX('JamesM-SESSION'!$L$644:$U$673, MATCH("*Clean *",'JamesM-SESSION'!$B$644:$B$673,0), MATCH("*4th*",'JamesM-SESSION'!$K$7:$T$7,0))</f>
        <v>#N/A</v>
      </c>
      <c r="M450" s="131" t="e">
        <f>IF($A$446='JamesM-SESSION'!$A$673,INDEX('JamesM-SESSION'!$K$644:$T$673, MATCH("*Lat Pulldown*",'JamesM-SESSION'!$B$644:$B$673,0), MATCH("*4th*",'JamesM-SESSION'!$K$7:$T$7,0)),"")</f>
        <v>#N/A</v>
      </c>
      <c r="N450" s="44" t="e">
        <f>INDEX('JamesM-SESSION'!$L$644:$U$673, MATCH("*Lat Pulldown*",'JamesM-SESSION'!$B$644:$B$673,0), MATCH("*4th*",'JamesM-SESSION'!$K$7:$T$7,0))</f>
        <v>#N/A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IF($A$446='JamesM-SESSION'!$A$673,INDEX('JamesM-SESSION'!$K$644:$T$673, MATCH("*Squat*",'JamesM-SESSION'!$B$644:$B$673,0), MATCH("*5th*",'JamesM-SESSION'!$K$7:$T$7,0)),"")</f>
        <v>#N/A</v>
      </c>
      <c r="D451" s="132" t="e">
        <f>INDEX('JamesM-SESSION'!L$644:U$673, MATCH("*Squat*",'JamesM-SESSION'!$B$644:$B$673,0), MATCH("*5th*",'JamesM-SESSION'!K$7:T$7,0))</f>
        <v>#N/A</v>
      </c>
      <c r="E451" s="131" t="e">
        <f>IF($A$446='JamesM-SESSION'!$A$673,INDEX('JamesM-SESSION'!$K$644:$T$673, MATCH("*Deadlift*",'JamesM-SESSION'!$B$644:$B$673,0), MATCH("*5th*",'JamesM-SESSION'!$K$7:$T$7,0)),"")</f>
        <v>#N/A</v>
      </c>
      <c r="F451" s="131" t="e">
        <f>INDEX('JamesM-SESSION'!$L$644:$U$673, MATCH("*Deadlift*",'JamesM-SESSION'!$B$644:$B$673,0), MATCH("*5th*",'JamesM-SESSION'!$K$7:$T$7,0))</f>
        <v>#N/A</v>
      </c>
      <c r="G451" s="131" t="e">
        <f>IF($A$446='JamesM-SESSION'!$A$673,INDEX('JamesM-SESSION'!$K$644:$T$673, MATCH("*Bench Press*",'JamesM-SESSION'!$B$644:$B$673,0), MATCH("*5th*",'JamesM-SESSION'!$K$7:$T$7,0)),"")</f>
        <v>#N/A</v>
      </c>
      <c r="H451" s="131" t="e">
        <f>INDEX('JamesM-SESSION'!$L$644:$U$673, MATCH("*Bench Press*",'JamesM-SESSION'!$B$644:$B$673,0), MATCH("*5th*",'JamesM-SESSION'!$K$7:$T$7,0))</f>
        <v>#N/A</v>
      </c>
      <c r="I451" s="132" t="e">
        <f>IF($A$446='JamesM-SESSION'!$A$673,INDEX('JamesM-SESSION'!$K$644:$T$673, MATCH("*Military*",'JamesM-SESSION'!$B$644:$B$673,0), MATCH("*5th*",'JamesM-SESSION'!$K$7:$T$7,0)),"")</f>
        <v>#N/A</v>
      </c>
      <c r="J451" s="44" t="e">
        <f>INDEX('JamesM-SESSION'!$L$644:$U$673, MATCH("*Military*",'JamesM-SESSION'!$B$644:$B$673,0), MATCH("*5th*",'JamesM-SESSION'!$K$7:$T$7,0))</f>
        <v>#N/A</v>
      </c>
      <c r="K451" s="131" t="e">
        <f>IF($A$446='JamesM-SESSION'!$A$673,INDEX('JamesM-SESSION'!$K$644:$T$673, MATCH("*Clean *",'JamesM-SESSION'!$B$644:$B$673,0), MATCH("*5th*",'JamesM-SESSION'!$K$7:$T$7,0)),"")</f>
        <v>#N/A</v>
      </c>
      <c r="L451" s="44" t="e">
        <f>INDEX('JamesM-SESSION'!$L$644:$U$673, MATCH("*Clean *",'JamesM-SESSION'!$B$644:$B$673,0), MATCH("*5th*",'JamesM-SESSION'!$K$7:$T$7,0))</f>
        <v>#N/A</v>
      </c>
      <c r="M451" s="131" t="e">
        <f>IF($A$446='JamesM-SESSION'!$A$673,INDEX('JamesM-SESSION'!$K$644:$T$673, MATCH("*Lat Pulldown*",'JamesM-SESSION'!$B$644:$B$673,0), MATCH("*5th*",'JamesM-SESSION'!$K$7:$T$7,0)),"")</f>
        <v>#N/A</v>
      </c>
      <c r="N451" s="44" t="e">
        <f>INDEX('JamesM-SESSION'!$L$644:$U$673, MATCH("*Lat Pulldown*",'JamesM-SESSION'!$B$644:$B$673,0), MATCH("*5th*",'JamesM-SESSION'!$K$7:$T$7,0))</f>
        <v>#N/A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'JamesM-SESSION'!A682</f>
        <v>0</v>
      </c>
      <c r="B452" s="116" t="s">
        <v>84</v>
      </c>
      <c r="C452" s="117" t="e">
        <f>MAX(C453:C457)</f>
        <v>#N/A</v>
      </c>
      <c r="D452" s="116" t="e">
        <f t="array" ref="D452">MAX(IF(C453:C457=C452,D453:D457))</f>
        <v>#N/A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 t="e">
        <f>MAX(M453:M457)</f>
        <v>#N/A</v>
      </c>
      <c r="N452" s="117" t="e">
        <f t="array" ref="N452">MAX(IF(M453:M457=M452,N453:N457))</f>
        <v>#N/A</v>
      </c>
      <c r="O452" s="152" t="str">
        <f>IF($A$140='JamesM-SESSION'!$A$682,INDEX('JamesM-SESSION'!$K$682:$T$689, MATCH("*1k Row*",'JamesM-SESSION'!$B$682:$B$689,0), MATCH("*1st*",'JamesM-SESSION'!$K$7:$T$7,0)),"")</f>
        <v/>
      </c>
      <c r="P452" s="152" t="str">
        <f>IF($A$140='JamesM-SESSION'!$A$682,INDEX('JamesM-SESSION'!$K$682:$T$689, MATCH("*HIIT*",'JamesM-SESSION'!$B$682:$B$689,0), MATCH("*1st*",'JamesM-SESSION'!$K$7:$T$7,0)),"")</f>
        <v/>
      </c>
      <c r="Q452" s="119" t="e">
        <f>INDEX('JamesM-SESSION'!$L$631:$U$682, MATCH("*HIIT*",'JamesM-SESSION'!$B$631:$B$682,0), MATCH("*1st*",'JamesM-SESSION'!$K$7:$T$7,0))</f>
        <v>#N/A</v>
      </c>
      <c r="R452" s="119">
        <f>'JamesM-SESSION'!U520</f>
        <v>0</v>
      </c>
      <c r="S452" s="116"/>
      <c r="T452" s="116"/>
      <c r="U452" s="120">
        <f>'JamesM-SESSION'!A692</f>
        <v>0</v>
      </c>
      <c r="V452" s="120">
        <f>'JamesM-SESSION'!A693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 t="e">
        <f>IF($A$452='JamesM-SESSION'!$A$682,INDEX('JamesM-SESSION'!$K$682:$T$689, MATCH("*Squat*",'JamesM-SESSION'!$B$682:$B$689,0), MATCH("*1st*",'JamesM-SESSION'!$K$7:$T$7,0)),"")</f>
        <v>#N/A</v>
      </c>
      <c r="D453" s="132" t="e">
        <f>INDEX('JamesM-SESSION'!L$682:U$689, MATCH("*Squat*",'JamesM-SESSION'!$B$682:$B$689,0), MATCH("*1st*",'JamesM-SESSION'!K$7:T$7,0))</f>
        <v>#N/A</v>
      </c>
      <c r="E453" s="131" t="e">
        <f>IF($A$452='JamesM-SESSION'!$A$682,INDEX('JamesM-SESSION'!$K$682:$T$689, MATCH("*Deadlift*",'JamesM-SESSION'!$B$682:$B$689,0), MATCH("*1st*",'JamesM-SESSION'!$K$7:$T$7,0)),"")</f>
        <v>#N/A</v>
      </c>
      <c r="F453" s="131" t="e">
        <f>INDEX('JamesM-SESSION'!$L$682:$U$689, MATCH("*Deadlift*",'JamesM-SESSION'!$B$631:$B$689,0), MATCH("*1st*",'JamesM-SESSION'!$K$7:$T$7,0))</f>
        <v>#N/A</v>
      </c>
      <c r="G453" s="131" t="e">
        <f>IF($A$452='JamesM-SESSION'!$A$682,INDEX('JamesM-SESSION'!$K$682:$T$689, MATCH("*Bench Press*",'JamesM-SESSION'!$B$682:$B$689,0), MATCH("*1st*",'JamesM-SESSION'!$K$7:$T$7,0)),"")</f>
        <v>#N/A</v>
      </c>
      <c r="H453" s="131" t="e">
        <f>INDEX('JamesM-SESSION'!$L$682:$U$689, MATCH("*Bench Press*",'JamesM-SESSION'!$B$682:$B$689,0), MATCH("*1st*",'JamesM-SESSION'!$K$7:$T$7,0))</f>
        <v>#N/A</v>
      </c>
      <c r="I453" s="132" t="e">
        <f>IF($A$452='JamesM-SESSION'!$A$682,INDEX('JamesM-SESSION'!$K$682:$T$689, MATCH("*Military*",'JamesM-SESSION'!$B$682:$B$689,0), MATCH("*1st*",'JamesM-SESSION'!$K$7:$T$7,0)),"")</f>
        <v>#N/A</v>
      </c>
      <c r="J453" s="48" t="e">
        <f>INDEX('JamesM-SESSION'!$L$682:$U$689, MATCH("*Military*",'JamesM-SESSION'!$B$682:$B$689,0), MATCH("*1st*",'JamesM-SESSION'!$K$7:$T$7,0))</f>
        <v>#N/A</v>
      </c>
      <c r="K453" s="131" t="e">
        <f>IF($A$452='JamesM-SESSION'!$A$682,INDEX('JamesM-SESSION'!$K$682:$T$689, MATCH("*Clean *",'JamesM-SESSION'!$B$682:$B$689,0), MATCH("*1st*",'JamesM-SESSION'!$K$7:$T$7,0)),"")</f>
        <v>#N/A</v>
      </c>
      <c r="L453" s="48" t="e">
        <f>INDEX('JamesM-SESSION'!$L$682:$U$689, MATCH("*Clean *",'JamesM-SESSION'!$B$631:$B$689,0), MATCH("*1st*",'JamesM-SESSION'!$K$7:$T$7,0))</f>
        <v>#N/A</v>
      </c>
      <c r="M453" s="131" t="e">
        <f>IF($A$452='JamesM-SESSION'!$A$682,INDEX('JamesM-SESSION'!$K$682:$T$689, MATCH("*Lat Pulldown*",'JamesM-SESSION'!$B$682:$B$689,0), MATCH("*1st*",'JamesM-SESSION'!$K$7:$T$7,0)),"")</f>
        <v>#N/A</v>
      </c>
      <c r="N453" s="48" t="e">
        <f>INDEX('JamesM-SESSION'!$L$682:$U$689, MATCH("*Lat Pulldown*",'JamesM-SESSION'!$B$682:$B$689,0), MATCH("*1st*",'JamesM-SESSION'!$K$7:$T$7,0))</f>
        <v>#N/A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 t="e">
        <f>IF($A$452='JamesM-SESSION'!$A$682,INDEX('JamesM-SESSION'!$K$682:$T$689, MATCH("*Squat*",'JamesM-SESSION'!$B$682:$B$689,0), MATCH("*2nd*",'JamesM-SESSION'!$K$7:$T$7,0)),"")</f>
        <v>#N/A</v>
      </c>
      <c r="D454" s="132" t="e">
        <f>INDEX('JamesM-SESSION'!L$682:U$689, MATCH("*Squat*",'JamesM-SESSION'!$B$682:$B$689,0), MATCH("*2nd*",'JamesM-SESSION'!K$7:T$7,0))</f>
        <v>#N/A</v>
      </c>
      <c r="E454" s="131" t="e">
        <f>IF($A$452='JamesM-SESSION'!$A$682,INDEX('JamesM-SESSION'!$K$682:$T$689, MATCH("*Deadlift*",'JamesM-SESSION'!$B$682:$B$689,0), MATCH("*2ND*",'JamesM-SESSION'!$K$7:$T$7,0)),"")</f>
        <v>#N/A</v>
      </c>
      <c r="F454" s="131" t="e">
        <f>INDEX('JamesM-SESSION'!$L$682:$U$689, MATCH("*Deadlift*",'JamesM-SESSION'!$B$631:$B$689,0), MATCH("*2nd*",'JamesM-SESSION'!$K$7:$T$7,0))</f>
        <v>#N/A</v>
      </c>
      <c r="G454" s="131" t="e">
        <f>IF($A$452='JamesM-SESSION'!$A$682,INDEX('JamesM-SESSION'!$K$682:$T$689, MATCH("*Bench Press*",'JamesM-SESSION'!$B$682:$B$689,0), MATCH("*2ND*",'JamesM-SESSION'!$K$7:$T$7,0)),"")</f>
        <v>#N/A</v>
      </c>
      <c r="H454" s="131" t="e">
        <f>INDEX('JamesM-SESSION'!$L$682:$U$689, MATCH("*Bench Press*",'JamesM-SESSION'!$B$682:$B$689,0), MATCH("*2nd*",'JamesM-SESSION'!$K$7:$T$7,0))</f>
        <v>#N/A</v>
      </c>
      <c r="I454" s="132" t="e">
        <f>IF($A$452='JamesM-SESSION'!$A$682,INDEX('JamesM-SESSION'!$K$682:$T$689, MATCH("*Military*",'JamesM-SESSION'!$B$682:$B$689,0), MATCH("*2ND*",'JamesM-SESSION'!$K$7:$T$7,0)),"")</f>
        <v>#N/A</v>
      </c>
      <c r="J454" s="44" t="e">
        <f>INDEX('JamesM-SESSION'!$L$682:$U$689, MATCH("*Military*",'JamesM-SESSION'!$B$682:$B$689,0), MATCH("*2nd*",'JamesM-SESSION'!$K$7:$T$7,0))</f>
        <v>#N/A</v>
      </c>
      <c r="K454" s="131" t="e">
        <f>IF($A$452='JamesM-SESSION'!$A$682,INDEX('JamesM-SESSION'!$K$682:$T$689, MATCH("*Clean *",'JamesM-SESSION'!$B$682:$B$689,0), MATCH("*2ND*",'JamesM-SESSION'!$K$7:$T$7,0)),"")</f>
        <v>#N/A</v>
      </c>
      <c r="L454" s="44" t="e">
        <f>INDEX('JamesM-SESSION'!$L$682:$U$689, MATCH("*Clean *",'JamesM-SESSION'!$B$631:$B$689,0), MATCH("*2nd*",'JamesM-SESSION'!$K$7:$T$7,0))</f>
        <v>#N/A</v>
      </c>
      <c r="M454" s="131" t="e">
        <f>IF($A$452='JamesM-SESSION'!$A$682,INDEX('JamesM-SESSION'!$K$682:$T$689, MATCH("*Lat Pulldown*",'JamesM-SESSION'!$B$682:$B$689,0), MATCH("*2ND*",'JamesM-SESSION'!$K$7:$T$7,0)),"")</f>
        <v>#N/A</v>
      </c>
      <c r="N454" s="44" t="e">
        <f>INDEX('JamesM-SESSION'!$L$682:$U$689, MATCH("*Lat Pulldown*",'JamesM-SESSION'!$B$682:$B$689,0), MATCH("*2nd*",'JamesM-SESSION'!$K$7:$T$7,0))</f>
        <v>#N/A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 t="e">
        <f>IF($A$452='JamesM-SESSION'!$A$682,INDEX('JamesM-SESSION'!$K$682:$T$689, MATCH("*Squat*",'JamesM-SESSION'!$B$682:$B$689,0), MATCH("*3rd*",'JamesM-SESSION'!$K$7:$T$7,0)),"")</f>
        <v>#N/A</v>
      </c>
      <c r="D455" s="132" t="e">
        <f>INDEX('JamesM-SESSION'!L$682:U$689, MATCH("*Squat*",'JamesM-SESSION'!$B$682:$B$689,0), MATCH("*3rd*",'JamesM-SESSION'!K$7:T$7,0))</f>
        <v>#N/A</v>
      </c>
      <c r="E455" s="131" t="e">
        <f>IF($A$452='JamesM-SESSION'!$A$682,INDEX('JamesM-SESSION'!$K$682:$T$689, MATCH("*Deadlift*",'JamesM-SESSION'!$B$682:$B$689,0), MATCH("*3rd*",'JamesM-SESSION'!$K$7:$T$7,0)),"")</f>
        <v>#N/A</v>
      </c>
      <c r="F455" s="131" t="e">
        <f>INDEX('JamesM-SESSION'!$L$682:$U$689, MATCH("*Deadlift*",'JamesM-SESSION'!$B$631:$B$689,0), MATCH("*3rd*",'JamesM-SESSION'!$K$7:$T$7,0))</f>
        <v>#N/A</v>
      </c>
      <c r="G455" s="131" t="e">
        <f>IF($A$452='JamesM-SESSION'!$A$682,INDEX('JamesM-SESSION'!$K$682:$T$689, MATCH("*Bench Press*",'JamesM-SESSION'!$B$682:$B$689,0), MATCH("*3rd*",'JamesM-SESSION'!$K$7:$T$7,0)),"")</f>
        <v>#N/A</v>
      </c>
      <c r="H455" s="131" t="e">
        <f>INDEX('JamesM-SESSION'!$L$682:$U$689, MATCH("*Bench Press*",'JamesM-SESSION'!$B$682:$B$689,0), MATCH("*3rd*",'JamesM-SESSION'!$K$7:$T$7,0))</f>
        <v>#N/A</v>
      </c>
      <c r="I455" s="132" t="e">
        <f>IF($A$452='JamesM-SESSION'!$A$682,INDEX('JamesM-SESSION'!$K$682:$T$689, MATCH("*Military*",'JamesM-SESSION'!$B$682:$B$689,0), MATCH("*3rd*",'JamesM-SESSION'!$K$7:$T$7,0)),"")</f>
        <v>#N/A</v>
      </c>
      <c r="J455" s="44" t="e">
        <f>INDEX('JamesM-SESSION'!$L$682:$U$689, MATCH("*Military*",'JamesM-SESSION'!$B$682:$B$689,0), MATCH("*3rd*",'JamesM-SESSION'!$K$7:$T$7,0))</f>
        <v>#N/A</v>
      </c>
      <c r="K455" s="131" t="e">
        <f>IF($A$452='JamesM-SESSION'!$A$682,INDEX('JamesM-SESSION'!$K$682:$T$689, MATCH("*Clean *",'JamesM-SESSION'!$B$682:$B$689,0), MATCH("*3rd*",'JamesM-SESSION'!$K$7:$T$7,0)),"")</f>
        <v>#N/A</v>
      </c>
      <c r="L455" s="44" t="e">
        <f>INDEX('JamesM-SESSION'!$L$682:$U$689, MATCH("*Clean *",'JamesM-SESSION'!$B$631:$B$689,0), MATCH("*3rd*",'JamesM-SESSION'!$K$7:$T$7,0))</f>
        <v>#N/A</v>
      </c>
      <c r="M455" s="131" t="e">
        <f>IF($A$452='JamesM-SESSION'!$A$682,INDEX('JamesM-SESSION'!$K$682:$T$689, MATCH("*Lat Pulldown*",'JamesM-SESSION'!$B$682:$B$689,0), MATCH("*3rd*",'JamesM-SESSION'!$K$7:$T$7,0)),"")</f>
        <v>#N/A</v>
      </c>
      <c r="N455" s="44" t="e">
        <f>INDEX('JamesM-SESSION'!$L$682:$U$689, MATCH("*Lat Pulldown*",'JamesM-SESSION'!$B$682:$B$689,0), MATCH("*3rd*",'JamesM-SESSION'!$K$7:$T$7,0))</f>
        <v>#N/A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 t="e">
        <f>IF($A$452='JamesM-SESSION'!$A$682,INDEX('JamesM-SESSION'!$K$682:$T$689, MATCH("*Squat*",'JamesM-SESSION'!$B$682:$B$689,0), MATCH("*4th*",'JamesM-SESSION'!$K$7:$T$7,0)),"")</f>
        <v>#N/A</v>
      </c>
      <c r="D456" s="132" t="e">
        <f>INDEX('JamesM-SESSION'!L$682:U$689, MATCH("*Squat*",'JamesM-SESSION'!$B$682:$B$689,0), MATCH("*4th*",'JamesM-SESSION'!K$7:T$7,0))</f>
        <v>#N/A</v>
      </c>
      <c r="E456" s="131" t="e">
        <f>IF($A$452='JamesM-SESSION'!$A$682,INDEX('JamesM-SESSION'!$K$682:$T$689, MATCH("*Deadlift*",'JamesM-SESSION'!$B$682:$B$689,0), MATCH("*4th*",'JamesM-SESSION'!$K$7:$T$7,0)),"")</f>
        <v>#N/A</v>
      </c>
      <c r="F456" s="131" t="e">
        <f>INDEX('JamesM-SESSION'!$L$682:$U$689, MATCH("*Deadlift*",'JamesM-SESSION'!$B$631:$B$689,0), MATCH("*4th*",'JamesM-SESSION'!$K$7:$T$7,0))</f>
        <v>#N/A</v>
      </c>
      <c r="G456" s="131" t="e">
        <f>IF($A$452='JamesM-SESSION'!$A$682,INDEX('JamesM-SESSION'!$K$682:$T$689, MATCH("*Bench Press*",'JamesM-SESSION'!$B$682:$B$689,0), MATCH("*4th*",'JamesM-SESSION'!$K$7:$T$7,0)),"")</f>
        <v>#N/A</v>
      </c>
      <c r="H456" s="131" t="e">
        <f>INDEX('JamesM-SESSION'!$L$682:$U$689, MATCH("*Bench Press*",'JamesM-SESSION'!$B$682:$B$689,0), MATCH("*4th*",'JamesM-SESSION'!$K$7:$T$7,0))</f>
        <v>#N/A</v>
      </c>
      <c r="I456" s="132" t="e">
        <f>IF($A$452='JamesM-SESSION'!$A$682,INDEX('JamesM-SESSION'!$K$682:$T$689, MATCH("*Military*",'JamesM-SESSION'!$B$682:$B$689,0), MATCH("*4th*",'JamesM-SESSION'!$K$7:$T$7,0)),"")</f>
        <v>#N/A</v>
      </c>
      <c r="J456" s="44" t="e">
        <f>INDEX('JamesM-SESSION'!$L$682:$U$689, MATCH("*Military*",'JamesM-SESSION'!$B$682:$B$689,0), MATCH("*4th*",'JamesM-SESSION'!$K$7:$T$7,0))</f>
        <v>#N/A</v>
      </c>
      <c r="K456" s="131" t="e">
        <f>IF($A$452='JamesM-SESSION'!$A$682,INDEX('JamesM-SESSION'!$K$682:$T$689, MATCH("*Clean *",'JamesM-SESSION'!$B$682:$B$689,0), MATCH("*4th*",'JamesM-SESSION'!$K$7:$T$7,0)),"")</f>
        <v>#N/A</v>
      </c>
      <c r="L456" s="44" t="e">
        <f>INDEX('JamesM-SESSION'!$L$682:$U$689, MATCH("*Clean *",'JamesM-SESSION'!$B$631:$B$689,0), MATCH("*4th*",'JamesM-SESSION'!$K$7:$T$7,0))</f>
        <v>#N/A</v>
      </c>
      <c r="M456" s="131" t="e">
        <f>IF($A$452='JamesM-SESSION'!$A$682,INDEX('JamesM-SESSION'!$K$682:$T$689, MATCH("*Lat Pulldown*",'JamesM-SESSION'!$B$682:$B$689,0), MATCH("*4th*",'JamesM-SESSION'!$K$7:$T$7,0)),"")</f>
        <v>#N/A</v>
      </c>
      <c r="N456" s="44" t="e">
        <f>INDEX('JamesM-SESSION'!$L$682:$U$689, MATCH("*Lat Pulldown*",'JamesM-SESSION'!$B$682:$B$689,0), MATCH("*4th*",'JamesM-SESSION'!$K$7:$T$7,0))</f>
        <v>#N/A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 t="e">
        <f>IF($A$452='JamesM-SESSION'!$A$682,INDEX('JamesM-SESSION'!$K$682:$T$689, MATCH("*Squat*",'JamesM-SESSION'!$B$682:$B$689,0), MATCH("*5th*",'JamesM-SESSION'!$K$7:$T$7,0)),"")</f>
        <v>#N/A</v>
      </c>
      <c r="D457" s="132" t="e">
        <f>INDEX('JamesM-SESSION'!L$682:U$689, MATCH("*Squat*",'JamesM-SESSION'!$B$682:$B$689,0), MATCH("*5th*",'JamesM-SESSION'!K$7:T$7,0))</f>
        <v>#N/A</v>
      </c>
      <c r="E457" s="131" t="e">
        <f>IF($A$452='JamesM-SESSION'!$A$682,INDEX('JamesM-SESSION'!$K$682:$T$689, MATCH("*Deadlift*",'JamesM-SESSION'!$B$682:$B$689,0), MATCH("*5th*",'JamesM-SESSION'!$K$7:$T$7,0)),"")</f>
        <v>#N/A</v>
      </c>
      <c r="F457" s="131" t="e">
        <f>INDEX('JamesM-SESSION'!$L$682:$U$689, MATCH("*Deadlift*",'JamesM-SESSION'!$B$631:$B$689,0), MATCH("*5th*",'JamesM-SESSION'!$K$7:$T$7,0))</f>
        <v>#N/A</v>
      </c>
      <c r="G457" s="131" t="e">
        <f>IF($A$452='JamesM-SESSION'!$A$682,INDEX('JamesM-SESSION'!$K$682:$T$689, MATCH("*Bench Press*",'JamesM-SESSION'!$B$682:$B$689,0), MATCH("*5th*",'JamesM-SESSION'!$K$7:$T$7,0)),"")</f>
        <v>#N/A</v>
      </c>
      <c r="H457" s="131" t="e">
        <f>INDEX('JamesM-SESSION'!$L$682:$U$689, MATCH("*Bench Press*",'JamesM-SESSION'!$B$682:$B$689,0), MATCH("*5th*",'JamesM-SESSION'!$K$7:$T$7,0))</f>
        <v>#N/A</v>
      </c>
      <c r="I457" s="132" t="e">
        <f>IF($A$452='JamesM-SESSION'!$A$682,INDEX('JamesM-SESSION'!$K$682:$T$689, MATCH("*Military*",'JamesM-SESSION'!$B$682:$B$689,0), MATCH("*5th*",'JamesM-SESSION'!$K$7:$T$7,0)),"")</f>
        <v>#N/A</v>
      </c>
      <c r="J457" s="44" t="e">
        <f>INDEX('JamesM-SESSION'!$L$682:$U$689, MATCH("*Military*",'JamesM-SESSION'!$B$682:$B$689,0), MATCH("*5th*",'JamesM-SESSION'!$K$7:$T$7,0))</f>
        <v>#N/A</v>
      </c>
      <c r="K457" s="131" t="e">
        <f>IF($A$452='JamesM-SESSION'!$A$682,INDEX('JamesM-SESSION'!$K$682:$T$689, MATCH("*Clean *",'JamesM-SESSION'!$B$682:$B$689,0), MATCH("*5th*",'JamesM-SESSION'!$K$7:$T$7,0)),"")</f>
        <v>#N/A</v>
      </c>
      <c r="L457" s="44" t="e">
        <f>INDEX('JamesM-SESSION'!$L$682:$U$689, MATCH("*Clean *",'JamesM-SESSION'!$B$631:$B$689,0), MATCH("*5th*",'JamesM-SESSION'!$K$7:$T$7,0))</f>
        <v>#N/A</v>
      </c>
      <c r="M457" s="131" t="e">
        <f>IF($A$452='JamesM-SESSION'!$A$682,INDEX('JamesM-SESSION'!$K$682:$T$689, MATCH("*Lat Pulldown*",'JamesM-SESSION'!$B$682:$B$689,0), MATCH("*5th*",'JamesM-SESSION'!$K$7:$T$7,0)),"")</f>
        <v>#N/A</v>
      </c>
      <c r="N457" s="44" t="e">
        <f>INDEX('JamesM-SESSION'!$L$682:$U$689, MATCH("*Lat Pulldown*",'JamesM-SESSION'!$B$682:$B$689,0), MATCH("*5th*",'JamesM-SESSION'!$K$7:$T$7,0))</f>
        <v>#N/A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'JamesM-SESSION'!A691</f>
        <v>0</v>
      </c>
      <c r="B458" s="116" t="s">
        <v>84</v>
      </c>
      <c r="C458" s="117" t="e">
        <f>MAX(C459:C463)</f>
        <v>#N/A</v>
      </c>
      <c r="D458" s="116" t="e">
        <f t="array" ref="D458">MAX(IF(C459:C463=C458,D459:D463))</f>
        <v>#N/A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str">
        <f>IF($A$140='JamesM-SESSION'!$A$691,INDEX('JamesM-SESSION'!$K$691:$T$698, MATCH("*1k Row*",'JamesM-SESSION'!$B$691:$B$698,0), MATCH("*1st*",'JamesM-SESSION'!$K$7:$T$7,0)),"")</f>
        <v/>
      </c>
      <c r="P458" s="152" t="str">
        <f>IF($A$140='JamesM-SESSION'!$A$691,INDEX('JamesM-SESSION'!$K$691:$T$698, MATCH("*HIIT*",'JamesM-SESSION'!$B$691:$B$698,0), MATCH("*1st*",'JamesM-SESSION'!$K$7:$T$7,0)),"")</f>
        <v/>
      </c>
      <c r="Q458" s="119" t="e">
        <f>INDEX('JamesM-SESSION'!$L$637:$U$691, MATCH("*HIIT*",'JamesM-SESSION'!$B$637:$B$691,0), MATCH("*1st*",'JamesM-SESSION'!$K$7:$T$7,0))</f>
        <v>#N/A</v>
      </c>
      <c r="R458" s="119">
        <f>'JamesM-SESSION'!U526</f>
        <v>0</v>
      </c>
      <c r="S458" s="116"/>
      <c r="T458" s="116"/>
      <c r="U458" s="120">
        <f>'JamesM-SESSION'!A638</f>
        <v>0</v>
      </c>
      <c r="V458" s="120">
        <f>'JamesM-SESSION'!A639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 t="e">
        <f>IF($A$458='JamesM-SESSION'!$A$691,INDEX('JamesM-SESSION'!$K$691:$T$698, MATCH("*Squat*",'JamesM-SESSION'!$B$691:$B$698,0), MATCH("*1st*",'JamesM-SESSION'!$K$7:$T$7,0)),"")</f>
        <v>#N/A</v>
      </c>
      <c r="D459" s="132" t="e">
        <f>INDEX('JamesM-SESSION'!L$691:U$698, MATCH("*Squat*",'JamesM-SESSION'!$B$691:$B$698,0), MATCH("*1st*",'JamesM-SESSION'!K$7:T$7,0))</f>
        <v>#N/A</v>
      </c>
      <c r="E459" s="131" t="e">
        <f>IF($A$458='JamesM-SESSION'!$A$691,INDEX('JamesM-SESSION'!$K$691:$T$698, MATCH("*Deadlift*",'JamesM-SESSION'!$B$691:$B$698,0), MATCH("*1st*",'JamesM-SESSION'!$K$7:$T$7,0)),"")</f>
        <v>#N/A</v>
      </c>
      <c r="F459" s="131" t="e">
        <f>INDEX('JamesM-SESSION'!$L$691:$U$698, MATCH("*Deadlift*",'JamesM-SESSION'!$B$637:$B$698,0), MATCH("*1st*",'JamesM-SESSION'!$K$7:$T$7,0))</f>
        <v>#N/A</v>
      </c>
      <c r="G459" s="131" t="e">
        <f>IF($A$458='JamesM-SESSION'!$A$691,INDEX('JamesM-SESSION'!$K$691:$T$698, MATCH("*Bench Press*",'JamesM-SESSION'!$B$691:$B$698,0), MATCH("*1st*",'JamesM-SESSION'!$K$7:$T$7,0)),"")</f>
        <v>#N/A</v>
      </c>
      <c r="H459" s="131" t="e">
        <f>INDEX('JamesM-SESSION'!$L$691:$U$698, MATCH("*Bench Press*",'JamesM-SESSION'!$B$691:$B$698,0), MATCH("*1st*",'JamesM-SESSION'!$K$7:$T$7,0))</f>
        <v>#N/A</v>
      </c>
      <c r="I459" s="132" t="e">
        <f>IF($A$458='JamesM-SESSION'!$A$691,INDEX('JamesM-SESSION'!$K$691:$T$698, MATCH("*Military*",'JamesM-SESSION'!$B$691:$B$698,0), MATCH("*1st*",'JamesM-SESSION'!$K$7:$T$7,0)),"")</f>
        <v>#N/A</v>
      </c>
      <c r="J459" s="48" t="e">
        <f>INDEX('JamesM-SESSION'!$L$691:$U$698, MATCH("*Military*",'JamesM-SESSION'!$B$691:$B$698,0), MATCH("*1st*",'JamesM-SESSION'!$K$7:$T$7,0))</f>
        <v>#N/A</v>
      </c>
      <c r="K459" s="131" t="e">
        <f>IF($A$458='JamesM-SESSION'!$A$691,INDEX('JamesM-SESSION'!$K$691:$T$698, MATCH("*Clean *",'JamesM-SESSION'!$B$691:$B$698,0), MATCH("*1st*",'JamesM-SESSION'!$K$7:$T$7,0)),"")</f>
        <v>#N/A</v>
      </c>
      <c r="L459" s="48" t="e">
        <f>INDEX('JamesM-SESSION'!$L$691:$U$698, MATCH("*Clean *",'JamesM-SESSION'!$B$637:$B$698,0), MATCH("*1st*",'JamesM-SESSION'!$K$7:$T$7,0))</f>
        <v>#N/A</v>
      </c>
      <c r="M459" s="131" t="e">
        <f>IF($A$458='JamesM-SESSION'!$A$691,INDEX('JamesM-SESSION'!$K$691:$T$698, MATCH("*Lat Pulldown*",'JamesM-SESSION'!$B$691:$B$698,0), MATCH("*1st*",'JamesM-SESSION'!$K$7:$T$7,0)),"")</f>
        <v>#N/A</v>
      </c>
      <c r="N459" s="48" t="e">
        <f>INDEX('JamesM-SESSION'!$L$691:$U$698, MATCH("*Lat Pulldown*",'JamesM-SESSION'!$B$691:$B$698,0), MATCH("*1st*",'JamesM-SESSION'!$K$7:$T$7,0))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 t="e">
        <f>IF($A$458='JamesM-SESSION'!$A$691,INDEX('JamesM-SESSION'!$K$691:$T$698, MATCH("*Squat*",'JamesM-SESSION'!$B$691:$B$698,0), MATCH("*2nd*",'JamesM-SESSION'!$K$7:$T$7,0)),"")</f>
        <v>#N/A</v>
      </c>
      <c r="D460" s="132" t="e">
        <f>INDEX('JamesM-SESSION'!L$691:U$698, MATCH("*Squat*",'JamesM-SESSION'!$B$691:$B$698,0), MATCH("*2nd*",'JamesM-SESSION'!K$7:T$7,0))</f>
        <v>#N/A</v>
      </c>
      <c r="E460" s="131" t="e">
        <f>IF($A$458='JamesM-SESSION'!$A$691,INDEX('JamesM-SESSION'!$K$691:$T$698, MATCH("*Deadlift*",'JamesM-SESSION'!$B$691:$B$698,0), MATCH("*2ND*",'JamesM-SESSION'!$K$7:$T$7,0)),"")</f>
        <v>#N/A</v>
      </c>
      <c r="F460" s="131" t="e">
        <f>INDEX('JamesM-SESSION'!$L$691:$U$698, MATCH("*Deadlift*",'JamesM-SESSION'!$B$637:$B$698,0), MATCH("*2nd*",'JamesM-SESSION'!$K$7:$T$7,0))</f>
        <v>#N/A</v>
      </c>
      <c r="G460" s="131" t="e">
        <f>IF($A$458='JamesM-SESSION'!$A$691,INDEX('JamesM-SESSION'!$K$691:$T$698, MATCH("*Bench Press*",'JamesM-SESSION'!$B$691:$B$698,0), MATCH("*2ND*",'JamesM-SESSION'!$K$7:$T$7,0)),"")</f>
        <v>#N/A</v>
      </c>
      <c r="H460" s="131" t="e">
        <f>INDEX('JamesM-SESSION'!$L$691:$U$698, MATCH("*Bench Press*",'JamesM-SESSION'!$B$691:$B$698,0), MATCH("*2nd*",'JamesM-SESSION'!$K$7:$T$7,0))</f>
        <v>#N/A</v>
      </c>
      <c r="I460" s="132" t="e">
        <f>IF($A$458='JamesM-SESSION'!$A$691,INDEX('JamesM-SESSION'!$K$691:$T$698, MATCH("*Military*",'JamesM-SESSION'!$B$691:$B$698,0), MATCH("*2ND*",'JamesM-SESSION'!$K$7:$T$7,0)),"")</f>
        <v>#N/A</v>
      </c>
      <c r="J460" s="44" t="e">
        <f>INDEX('JamesM-SESSION'!$L$691:$U$698, MATCH("*Military*",'JamesM-SESSION'!$B$691:$B$698,0), MATCH("*2nd*",'JamesM-SESSION'!$K$7:$T$7,0))</f>
        <v>#N/A</v>
      </c>
      <c r="K460" s="131" t="e">
        <f>IF($A$458='JamesM-SESSION'!$A$691,INDEX('JamesM-SESSION'!$K$691:$T$698, MATCH("*Clean *",'JamesM-SESSION'!$B$691:$B$698,0), MATCH("*2ND*",'JamesM-SESSION'!$K$7:$T$7,0)),"")</f>
        <v>#N/A</v>
      </c>
      <c r="L460" s="44" t="e">
        <f>INDEX('JamesM-SESSION'!$L$691:$U$698, MATCH("*Clean *",'JamesM-SESSION'!$B$637:$B$698,0), MATCH("*2nd*",'JamesM-SESSION'!$K$7:$T$7,0))</f>
        <v>#N/A</v>
      </c>
      <c r="M460" s="131" t="e">
        <f>IF($A$458='JamesM-SESSION'!$A$691,INDEX('JamesM-SESSION'!$K$691:$T$698, MATCH("*Lat Pulldown*",'JamesM-SESSION'!$B$691:$B$698,0), MATCH("*2ND*",'JamesM-SESSION'!$K$7:$T$7,0)),"")</f>
        <v>#N/A</v>
      </c>
      <c r="N460" s="44" t="e">
        <f>INDEX('JamesM-SESSION'!$L$691:$U$698, MATCH("*Lat Pulldown*",'JamesM-SESSION'!$B$691:$B$698,0), MATCH("*2nd*",'JamesM-SESSION'!$K$7:$T$7,0))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 t="e">
        <f>IF($A$458='JamesM-SESSION'!$A$691,INDEX('JamesM-SESSION'!$K$691:$T$698, MATCH("*Squat*",'JamesM-SESSION'!$B$691:$B$698,0), MATCH("*3rd*",'JamesM-SESSION'!$K$7:$T$7,0)),"")</f>
        <v>#N/A</v>
      </c>
      <c r="D461" s="132" t="e">
        <f>INDEX('JamesM-SESSION'!L$691:U$698, MATCH("*Squat*",'JamesM-SESSION'!$B$691:$B$698,0), MATCH("*3rd*",'JamesM-SESSION'!K$7:T$7,0))</f>
        <v>#N/A</v>
      </c>
      <c r="E461" s="131" t="e">
        <f>IF($A$458='JamesM-SESSION'!$A$691,INDEX('JamesM-SESSION'!$K$691:$T$698, MATCH("*Deadlift*",'JamesM-SESSION'!$B$691:$B$698,0), MATCH("*3rd*",'JamesM-SESSION'!$K$7:$T$7,0)),"")</f>
        <v>#N/A</v>
      </c>
      <c r="F461" s="131" t="e">
        <f>INDEX('JamesM-SESSION'!$L$691:$U$698, MATCH("*Deadlift*",'JamesM-SESSION'!$B$637:$B$698,0), MATCH("*3rd*",'JamesM-SESSION'!$K$7:$T$7,0))</f>
        <v>#N/A</v>
      </c>
      <c r="G461" s="131" t="e">
        <f>IF($A$458='JamesM-SESSION'!$A$691,INDEX('JamesM-SESSION'!$K$691:$T$698, MATCH("*Bench Press*",'JamesM-SESSION'!$B$691:$B$698,0), MATCH("*3rd*",'JamesM-SESSION'!$K$7:$T$7,0)),"")</f>
        <v>#N/A</v>
      </c>
      <c r="H461" s="131" t="e">
        <f>INDEX('JamesM-SESSION'!$L$691:$U$698, MATCH("*Bench Press*",'JamesM-SESSION'!$B$691:$B$698,0), MATCH("*3rd*",'JamesM-SESSION'!$K$7:$T$7,0))</f>
        <v>#N/A</v>
      </c>
      <c r="I461" s="132" t="e">
        <f>IF($A$458='JamesM-SESSION'!$A$691,INDEX('JamesM-SESSION'!$K$691:$T$698, MATCH("*Military*",'JamesM-SESSION'!$B$691:$B$698,0), MATCH("*3rd*",'JamesM-SESSION'!$K$7:$T$7,0)),"")</f>
        <v>#N/A</v>
      </c>
      <c r="J461" s="44" t="e">
        <f>INDEX('JamesM-SESSION'!$L$691:$U$698, MATCH("*Military*",'JamesM-SESSION'!$B$691:$B$698,0), MATCH("*3rd*",'JamesM-SESSION'!$K$7:$T$7,0))</f>
        <v>#N/A</v>
      </c>
      <c r="K461" s="131" t="e">
        <f>IF($A$458='JamesM-SESSION'!$A$691,INDEX('JamesM-SESSION'!$K$691:$T$698, MATCH("*Clean *",'JamesM-SESSION'!$B$691:$B$698,0), MATCH("*3rd*",'JamesM-SESSION'!$K$7:$T$7,0)),"")</f>
        <v>#N/A</v>
      </c>
      <c r="L461" s="44" t="e">
        <f>INDEX('JamesM-SESSION'!$L$691:$U$698, MATCH("*Clean *",'JamesM-SESSION'!$B$637:$B$698,0), MATCH("*3rd*",'JamesM-SESSION'!$K$7:$T$7,0))</f>
        <v>#N/A</v>
      </c>
      <c r="M461" s="131" t="e">
        <f>IF($A$458='JamesM-SESSION'!$A$691,INDEX('JamesM-SESSION'!$K$691:$T$698, MATCH("*Lat Pulldown*",'JamesM-SESSION'!$B$691:$B$698,0), MATCH("*3rd*",'JamesM-SESSION'!$K$7:$T$7,0)),"")</f>
        <v>#N/A</v>
      </c>
      <c r="N461" s="44" t="e">
        <f>INDEX('JamesM-SESSION'!$L$691:$U$698, MATCH("*Lat Pulldown*",'JamesM-SESSION'!$B$691:$B$698,0), MATCH("*3rd*",'JamesM-SESSION'!$K$7:$T$7,0))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 t="e">
        <f>IF($A$458='JamesM-SESSION'!$A$691,INDEX('JamesM-SESSION'!$K$691:$T$698, MATCH("*Squat*",'JamesM-SESSION'!$B$691:$B$698,0), MATCH("*4th*",'JamesM-SESSION'!$K$7:$T$7,0)),"")</f>
        <v>#N/A</v>
      </c>
      <c r="D462" s="132" t="e">
        <f>INDEX('JamesM-SESSION'!L$691:U$698, MATCH("*Squat*",'JamesM-SESSION'!$B$691:$B$698,0), MATCH("*4th*",'JamesM-SESSION'!K$7:T$7,0))</f>
        <v>#N/A</v>
      </c>
      <c r="E462" s="131" t="e">
        <f>IF($A$458='JamesM-SESSION'!$A$691,INDEX('JamesM-SESSION'!$K$691:$T$698, MATCH("*Deadlift*",'JamesM-SESSION'!$B$691:$B$698,0), MATCH("*4th*",'JamesM-SESSION'!$K$7:$T$7,0)),"")</f>
        <v>#N/A</v>
      </c>
      <c r="F462" s="131" t="e">
        <f>INDEX('JamesM-SESSION'!$L$691:$U$698, MATCH("*Deadlift*",'JamesM-SESSION'!$B$637:$B$698,0), MATCH("*4th*",'JamesM-SESSION'!$K$7:$T$7,0))</f>
        <v>#N/A</v>
      </c>
      <c r="G462" s="131" t="e">
        <f>IF($A$458='JamesM-SESSION'!$A$691,INDEX('JamesM-SESSION'!$K$691:$T$698, MATCH("*Bench Press*",'JamesM-SESSION'!$B$691:$B$698,0), MATCH("*4th*",'JamesM-SESSION'!$K$7:$T$7,0)),"")</f>
        <v>#N/A</v>
      </c>
      <c r="H462" s="131" t="e">
        <f>INDEX('JamesM-SESSION'!$L$691:$U$698, MATCH("*Bench Press*",'JamesM-SESSION'!$B$691:$B$698,0), MATCH("*4th*",'JamesM-SESSION'!$K$7:$T$7,0))</f>
        <v>#N/A</v>
      </c>
      <c r="I462" s="132" t="e">
        <f>IF($A$458='JamesM-SESSION'!$A$691,INDEX('JamesM-SESSION'!$K$691:$T$698, MATCH("*Military*",'JamesM-SESSION'!$B$691:$B$698,0), MATCH("*4th*",'JamesM-SESSION'!$K$7:$T$7,0)),"")</f>
        <v>#N/A</v>
      </c>
      <c r="J462" s="44" t="e">
        <f>INDEX('JamesM-SESSION'!$L$691:$U$698, MATCH("*Military*",'JamesM-SESSION'!$B$691:$B$698,0), MATCH("*4th*",'JamesM-SESSION'!$K$7:$T$7,0))</f>
        <v>#N/A</v>
      </c>
      <c r="K462" s="131" t="e">
        <f>IF($A$458='JamesM-SESSION'!$A$691,INDEX('JamesM-SESSION'!$K$691:$T$698, MATCH("*Clean *",'JamesM-SESSION'!$B$691:$B$698,0), MATCH("*4th*",'JamesM-SESSION'!$K$7:$T$7,0)),"")</f>
        <v>#N/A</v>
      </c>
      <c r="L462" s="44" t="e">
        <f>INDEX('JamesM-SESSION'!$L$691:$U$698, MATCH("*Clean *",'JamesM-SESSION'!$B$637:$B$698,0), MATCH("*4th*",'JamesM-SESSION'!$K$7:$T$7,0))</f>
        <v>#N/A</v>
      </c>
      <c r="M462" s="131" t="e">
        <f>IF($A$458='JamesM-SESSION'!$A$691,INDEX('JamesM-SESSION'!$K$691:$T$698, MATCH("*Lat Pulldown*",'JamesM-SESSION'!$B$691:$B$698,0), MATCH("*4th*",'JamesM-SESSION'!$K$7:$T$7,0)),"")</f>
        <v>#N/A</v>
      </c>
      <c r="N462" s="44" t="e">
        <f>INDEX('JamesM-SESSION'!$L$691:$U$698, MATCH("*Lat Pulldown*",'JamesM-SESSION'!$B$691:$B$698,0), MATCH("*4th*",'JamesM-SESSION'!$K$7:$T$7,0))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 t="e">
        <f>IF($A$458='JamesM-SESSION'!$A$691,INDEX('JamesM-SESSION'!$K$691:$T$698, MATCH("*Squat*",'JamesM-SESSION'!$B$691:$B$698,0), MATCH("*5th*",'JamesM-SESSION'!$K$7:$T$7,0)),"")</f>
        <v>#N/A</v>
      </c>
      <c r="D463" s="132" t="e">
        <f>INDEX('JamesM-SESSION'!L$691:U$698, MATCH("*Squat*",'JamesM-SESSION'!$B$691:$B$698,0), MATCH("*5th*",'JamesM-SESSION'!K$7:T$7,0))</f>
        <v>#N/A</v>
      </c>
      <c r="E463" s="131" t="e">
        <f>IF($A$458='JamesM-SESSION'!$A$691,INDEX('JamesM-SESSION'!$K$691:$T$698, MATCH("*Deadlift*",'JamesM-SESSION'!$B$691:$B$698,0), MATCH("*5th*",'JamesM-SESSION'!$K$7:$T$7,0)),"")</f>
        <v>#N/A</v>
      </c>
      <c r="F463" s="131" t="e">
        <f>INDEX('JamesM-SESSION'!$L$691:$U$698, MATCH("*Deadlift*",'JamesM-SESSION'!$B$637:$B$698,0), MATCH("*5th*",'JamesM-SESSION'!$K$7:$T$7,0))</f>
        <v>#N/A</v>
      </c>
      <c r="G463" s="131" t="e">
        <f>IF($A$458='JamesM-SESSION'!$A$691,INDEX('JamesM-SESSION'!$K$691:$T$698, MATCH("*Bench Press*",'JamesM-SESSION'!$B$691:$B$698,0), MATCH("*5th*",'JamesM-SESSION'!$K$7:$T$7,0)),"")</f>
        <v>#N/A</v>
      </c>
      <c r="H463" s="131" t="e">
        <f>INDEX('JamesM-SESSION'!$L$691:$U$698, MATCH("*Bench Press*",'JamesM-SESSION'!$B$691:$B$698,0), MATCH("*5th*",'JamesM-SESSION'!$K$7:$T$7,0))</f>
        <v>#N/A</v>
      </c>
      <c r="I463" s="132" t="e">
        <f>IF($A$458='JamesM-SESSION'!$A$691,INDEX('JamesM-SESSION'!$K$691:$T$698, MATCH("*Military*",'JamesM-SESSION'!$B$691:$B$698,0), MATCH("*5th*",'JamesM-SESSION'!$K$7:$T$7,0)),"")</f>
        <v>#N/A</v>
      </c>
      <c r="J463" s="44" t="e">
        <f>INDEX('JamesM-SESSION'!$L$691:$U$698, MATCH("*Military*",'JamesM-SESSION'!$B$691:$B$698,0), MATCH("*5th*",'JamesM-SESSION'!$K$7:$T$7,0))</f>
        <v>#N/A</v>
      </c>
      <c r="K463" s="131" t="e">
        <f>IF($A$458='JamesM-SESSION'!$A$691,INDEX('JamesM-SESSION'!$K$691:$T$698, MATCH("*Clean *",'JamesM-SESSION'!$B$691:$B$698,0), MATCH("*5th*",'JamesM-SESSION'!$K$7:$T$7,0)),"")</f>
        <v>#N/A</v>
      </c>
      <c r="L463" s="44" t="e">
        <f>INDEX('JamesM-SESSION'!$L$691:$U$698, MATCH("*Clean *",'JamesM-SESSION'!$B$637:$B$698,0), MATCH("*5th*",'JamesM-SESSION'!$K$7:$T$7,0))</f>
        <v>#N/A</v>
      </c>
      <c r="M463" s="131" t="e">
        <f>IF($A$458='JamesM-SESSION'!$A$691,INDEX('JamesM-SESSION'!$K$691:$T$698, MATCH("*Lat Pulldown*",'JamesM-SESSION'!$B$691:$B$698,0), MATCH("*5th*",'JamesM-SESSION'!$K$7:$T$7,0)),"")</f>
        <v>#N/A</v>
      </c>
      <c r="N463" s="44" t="e">
        <f>INDEX('JamesM-SESSION'!$L$691:$U$698, MATCH("*Lat Pulldown*",'JamesM-SESSION'!$B$691:$B$698,0), MATCH("*5th*",'JamesM-SESSION'!$K$7:$T$7,0))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'JamesM-SESSION'!A700</f>
        <v>0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 t="e">
        <f>MAX(I465:I469)</f>
        <v>#N/A</v>
      </c>
      <c r="J464" s="116" t="e">
        <f t="array" ref="J464">MAX(IF(I465:I469=I464,J465:J469))</f>
        <v>#N/A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str">
        <f>IF($A$140='JamesM-SESSION'!$A$700,INDEX('JamesM-SESSION'!$K$700:$T$707, MATCH("*1k Row*",'JamesM-SESSION'!$B$700:$B$707,0), MATCH("*1st*",'JamesM-SESSION'!$K$7:$T$7,0)),"")</f>
        <v/>
      </c>
      <c r="P464" s="152" t="str">
        <f>IF($A$140='JamesM-SESSION'!$A$700,INDEX('JamesM-SESSION'!$K$700:$T$707, MATCH("*HIIT*",'JamesM-SESSION'!$B$700:$B$707,0), MATCH("*1st*",'JamesM-SESSION'!$K$7:$T$7,0)),"")</f>
        <v/>
      </c>
      <c r="Q464" s="119" t="e">
        <f>INDEX('JamesM-SESSION'!$L$643:$U$700, MATCH("*HIIT*",'JamesM-SESSION'!$B$643:$B$700,0), MATCH("*1st*",'JamesM-SESSION'!$K$7:$T$7,0))</f>
        <v>#N/A</v>
      </c>
      <c r="R464" s="119">
        <f>'JamesM-SESSION'!U532</f>
        <v>0</v>
      </c>
      <c r="S464" s="116"/>
      <c r="T464" s="116"/>
      <c r="U464" s="120">
        <f>'JamesM-SESSION'!A701</f>
        <v>0</v>
      </c>
      <c r="V464" s="120">
        <f>'JamesM-SESSION'!A702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IF($A$464='JamesM-SESSION'!$A$700,INDEX('JamesM-SESSION'!$K$700:$T$707, MATCH("*Squat*",'JamesM-SESSION'!$B$700:$B$707,0), MATCH("*1st*",'JamesM-SESSION'!$K$7:$T$7,0)),"")</f>
        <v>#N/A</v>
      </c>
      <c r="D465" s="132" t="e">
        <f>INDEX('JamesM-SESSION'!L$700:U$707, MATCH("*Squat*",'JamesM-SESSION'!$B$700:$B$707,0), MATCH("*1st*",'JamesM-SESSION'!K$7:T$7,0))</f>
        <v>#N/A</v>
      </c>
      <c r="E465" s="131" t="e">
        <f>IF($A$464='JamesM-SESSION'!$A$700,INDEX('JamesM-SESSION'!$K$700:$T$707, MATCH("*Deadlift*",'JamesM-SESSION'!$B$700:$B$707,0), MATCH("*1st*",'JamesM-SESSION'!$K$7:$T$7,0)),"")</f>
        <v>#N/A</v>
      </c>
      <c r="F465" s="131" t="e">
        <f>INDEX('JamesM-SESSION'!$L$700:$U$707, MATCH("*Deadlift*",'JamesM-SESSION'!$B$643:$B$707,0), MATCH("*1st*",'JamesM-SESSION'!$K$7:$T$7,0))</f>
        <v>#N/A</v>
      </c>
      <c r="G465" s="131" t="e">
        <f>IF($A$464='JamesM-SESSION'!$A$700,INDEX('JamesM-SESSION'!$K$700:$T$707, MATCH("*Bench Press*",'JamesM-SESSION'!$B$700:$B$707,0), MATCH("*1st*",'JamesM-SESSION'!$K$7:$T$7,0)),"")</f>
        <v>#N/A</v>
      </c>
      <c r="H465" s="131" t="e">
        <f>INDEX('JamesM-SESSION'!$L$700:$U$707, MATCH("*Bench Press*",'JamesM-SESSION'!$B$700:$B$707,0), MATCH("*1st*",'JamesM-SESSION'!$K$7:$T$7,0))</f>
        <v>#N/A</v>
      </c>
      <c r="I465" s="132" t="e">
        <f>IF($A$464='JamesM-SESSION'!$A$700,INDEX('JamesM-SESSION'!$K$700:$T$707, MATCH("*Military*",'JamesM-SESSION'!$B$700:$B$707,0), MATCH("*1st*",'JamesM-SESSION'!$K$7:$T$7,0)),"")</f>
        <v>#N/A</v>
      </c>
      <c r="J465" s="48" t="e">
        <f>INDEX('JamesM-SESSION'!$L$700:$U$707, MATCH("*Military*",'JamesM-SESSION'!$B$700:$B$707,0), MATCH("*1st*",'JamesM-SESSION'!$K$7:$T$7,0))</f>
        <v>#N/A</v>
      </c>
      <c r="K465" s="131" t="e">
        <f>IF($A$464='JamesM-SESSION'!$A$700,INDEX('JamesM-SESSION'!$K$700:$T$707, MATCH("*Clean *",'JamesM-SESSION'!$B$700:$B$707,0), MATCH("*1st*",'JamesM-SESSION'!$K$7:$T$7,0)),"")</f>
        <v>#N/A</v>
      </c>
      <c r="L465" s="48" t="e">
        <f>INDEX('JamesM-SESSION'!$L$700:$U$707, MATCH("*Clean *",'JamesM-SESSION'!$B$643:$B$707,0), MATCH("*1st*",'JamesM-SESSION'!$K$7:$T$7,0))</f>
        <v>#N/A</v>
      </c>
      <c r="M465" s="131" t="e">
        <f>IF($A$464='JamesM-SESSION'!$A$700,INDEX('JamesM-SESSION'!$K$700:$T$707, MATCH("*Lat Pulldown*",'JamesM-SESSION'!$B$700:$B$707,0), MATCH("*1st*",'JamesM-SESSION'!$K$7:$T$7,0)),"")</f>
        <v>#N/A</v>
      </c>
      <c r="N465" s="48" t="e">
        <f>INDEX('JamesM-SESSION'!$L$700:$U$707, MATCH("*Lat Pulldown*",'JamesM-SESSION'!$B$700:$B$707,0), MATCH("*1st*",'JamesM-SESSION'!$K$7:$T$7,0))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IF($A$464='JamesM-SESSION'!$A$700,INDEX('JamesM-SESSION'!$K$700:$T$707, MATCH("*Squat*",'JamesM-SESSION'!$B$700:$B$707,0), MATCH("*2nd*",'JamesM-SESSION'!$K$7:$T$7,0)),"")</f>
        <v>#N/A</v>
      </c>
      <c r="D466" s="132" t="e">
        <f>INDEX('JamesM-SESSION'!L$700:U$707, MATCH("*Squat*",'JamesM-SESSION'!$B$700:$B$707,0), MATCH("*2nd*",'JamesM-SESSION'!K$7:T$7,0))</f>
        <v>#N/A</v>
      </c>
      <c r="E466" s="131" t="e">
        <f>IF($A$464='JamesM-SESSION'!$A$700,INDEX('JamesM-SESSION'!$K$700:$T$707, MATCH("*Deadlift*",'JamesM-SESSION'!$B$700:$B$707,0), MATCH("*2ND*",'JamesM-SESSION'!$K$7:$T$7,0)),"")</f>
        <v>#N/A</v>
      </c>
      <c r="F466" s="131" t="e">
        <f>INDEX('JamesM-SESSION'!$L$700:$U$707, MATCH("*Deadlift*",'JamesM-SESSION'!$B$643:$B$707,0), MATCH("*2nd*",'JamesM-SESSION'!$K$7:$T$7,0))</f>
        <v>#N/A</v>
      </c>
      <c r="G466" s="131" t="e">
        <f>IF($A$464='JamesM-SESSION'!$A$700,INDEX('JamesM-SESSION'!$K$700:$T$707, MATCH("*Bench Press*",'JamesM-SESSION'!$B$700:$B$707,0), MATCH("*2ND*",'JamesM-SESSION'!$K$7:$T$7,0)),"")</f>
        <v>#N/A</v>
      </c>
      <c r="H466" s="131" t="e">
        <f>INDEX('JamesM-SESSION'!$L$700:$U$707, MATCH("*Bench Press*",'JamesM-SESSION'!$B$700:$B$707,0), MATCH("*2nd*",'JamesM-SESSION'!$K$7:$T$7,0))</f>
        <v>#N/A</v>
      </c>
      <c r="I466" s="132" t="e">
        <f>IF($A$464='JamesM-SESSION'!$A$700,INDEX('JamesM-SESSION'!$K$700:$T$707, MATCH("*Military*",'JamesM-SESSION'!$B$700:$B$707,0), MATCH("*2ND*",'JamesM-SESSION'!$K$7:$T$7,0)),"")</f>
        <v>#N/A</v>
      </c>
      <c r="J466" s="44" t="e">
        <f>INDEX('JamesM-SESSION'!$L$700:$U$707, MATCH("*Military*",'JamesM-SESSION'!$B$700:$B$707,0), MATCH("*2nd*",'JamesM-SESSION'!$K$7:$T$7,0))</f>
        <v>#N/A</v>
      </c>
      <c r="K466" s="131" t="e">
        <f>IF($A$464='JamesM-SESSION'!$A$700,INDEX('JamesM-SESSION'!$K$700:$T$707, MATCH("*Clean *",'JamesM-SESSION'!$B$700:$B$707,0), MATCH("*2ND*",'JamesM-SESSION'!$K$7:$T$7,0)),"")</f>
        <v>#N/A</v>
      </c>
      <c r="L466" s="44" t="e">
        <f>INDEX('JamesM-SESSION'!$L$700:$U$707, MATCH("*Clean *",'JamesM-SESSION'!$B$643:$B$707,0), MATCH("*2nd*",'JamesM-SESSION'!$K$7:$T$7,0))</f>
        <v>#N/A</v>
      </c>
      <c r="M466" s="131" t="e">
        <f>IF($A$464='JamesM-SESSION'!$A$700,INDEX('JamesM-SESSION'!$K$700:$T$707, MATCH("*Lat Pulldown*",'JamesM-SESSION'!$B$700:$B$707,0), MATCH("*2ND*",'JamesM-SESSION'!$K$7:$T$7,0)),"")</f>
        <v>#N/A</v>
      </c>
      <c r="N466" s="44" t="e">
        <f>INDEX('JamesM-SESSION'!$L$700:$U$707, MATCH("*Lat Pulldown*",'JamesM-SESSION'!$B$700:$B$707,0), MATCH("*2nd*",'JamesM-SESSION'!$K$7:$T$7,0))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IF($A$464='JamesM-SESSION'!$A$700,INDEX('JamesM-SESSION'!$K$700:$T$707, MATCH("*Squat*",'JamesM-SESSION'!$B$700:$B$707,0), MATCH("*3rd*",'JamesM-SESSION'!$K$7:$T$7,0)),"")</f>
        <v>#N/A</v>
      </c>
      <c r="D467" s="132" t="e">
        <f>INDEX('JamesM-SESSION'!L$700:U$707, MATCH("*Squat*",'JamesM-SESSION'!$B$700:$B$707,0), MATCH("*3rd*",'JamesM-SESSION'!K$7:T$7,0))</f>
        <v>#N/A</v>
      </c>
      <c r="E467" s="131" t="e">
        <f>IF($A$464='JamesM-SESSION'!$A$700,INDEX('JamesM-SESSION'!$K$700:$T$707, MATCH("*Deadlift*",'JamesM-SESSION'!$B$700:$B$707,0), MATCH("*3rd*",'JamesM-SESSION'!$K$7:$T$7,0)),"")</f>
        <v>#N/A</v>
      </c>
      <c r="F467" s="131" t="e">
        <f>INDEX('JamesM-SESSION'!$L$700:$U$707, MATCH("*Deadlift*",'JamesM-SESSION'!$B$643:$B$707,0), MATCH("*3rd*",'JamesM-SESSION'!$K$7:$T$7,0))</f>
        <v>#N/A</v>
      </c>
      <c r="G467" s="131" t="e">
        <f>IF($A$464='JamesM-SESSION'!$A$700,INDEX('JamesM-SESSION'!$K$700:$T$707, MATCH("*Bench Press*",'JamesM-SESSION'!$B$700:$B$707,0), MATCH("*3rd*",'JamesM-SESSION'!$K$7:$T$7,0)),"")</f>
        <v>#N/A</v>
      </c>
      <c r="H467" s="131" t="e">
        <f>INDEX('JamesM-SESSION'!$L$700:$U$707, MATCH("*Bench Press*",'JamesM-SESSION'!$B$700:$B$707,0), MATCH("*3rd*",'JamesM-SESSION'!$K$7:$T$7,0))</f>
        <v>#N/A</v>
      </c>
      <c r="I467" s="132" t="e">
        <f>IF($A$464='JamesM-SESSION'!$A$700,INDEX('JamesM-SESSION'!$K$700:$T$707, MATCH("*Military*",'JamesM-SESSION'!$B$700:$B$707,0), MATCH("*3rd*",'JamesM-SESSION'!$K$7:$T$7,0)),"")</f>
        <v>#N/A</v>
      </c>
      <c r="J467" s="44" t="e">
        <f>INDEX('JamesM-SESSION'!$L$700:$U$707, MATCH("*Military*",'JamesM-SESSION'!$B$700:$B$707,0), MATCH("*3rd*",'JamesM-SESSION'!$K$7:$T$7,0))</f>
        <v>#N/A</v>
      </c>
      <c r="K467" s="131" t="e">
        <f>IF($A$464='JamesM-SESSION'!$A$700,INDEX('JamesM-SESSION'!$K$700:$T$707, MATCH("*Clean *",'JamesM-SESSION'!$B$700:$B$707,0), MATCH("*3rd*",'JamesM-SESSION'!$K$7:$T$7,0)),"")</f>
        <v>#N/A</v>
      </c>
      <c r="L467" s="44" t="e">
        <f>INDEX('JamesM-SESSION'!$L$700:$U$707, MATCH("*Clean *",'JamesM-SESSION'!$B$643:$B$707,0), MATCH("*3rd*",'JamesM-SESSION'!$K$7:$T$7,0))</f>
        <v>#N/A</v>
      </c>
      <c r="M467" s="131" t="e">
        <f>IF($A$464='JamesM-SESSION'!$A$700,INDEX('JamesM-SESSION'!$K$700:$T$707, MATCH("*Lat Pulldown*",'JamesM-SESSION'!$B$700:$B$707,0), MATCH("*3rd*",'JamesM-SESSION'!$K$7:$T$7,0)),"")</f>
        <v>#N/A</v>
      </c>
      <c r="N467" s="44" t="e">
        <f>INDEX('JamesM-SESSION'!$L$700:$U$707, MATCH("*Lat Pulldown*",'JamesM-SESSION'!$B$700:$B$707,0), MATCH("*3rd*",'JamesM-SESSION'!$K$7:$T$7,0))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IF($A$464='JamesM-SESSION'!$A$700,INDEX('JamesM-SESSION'!$K$700:$T$707, MATCH("*Squat*",'JamesM-SESSION'!$B$700:$B$707,0), MATCH("*4th*",'JamesM-SESSION'!$K$7:$T$7,0)),"")</f>
        <v>#N/A</v>
      </c>
      <c r="D468" s="132" t="e">
        <f>INDEX('JamesM-SESSION'!L$700:U$707, MATCH("*Squat*",'JamesM-SESSION'!$B$700:$B$707,0), MATCH("*4th*",'JamesM-SESSION'!K$7:T$7,0))</f>
        <v>#N/A</v>
      </c>
      <c r="E468" s="131" t="e">
        <f>IF($A$464='JamesM-SESSION'!$A$700,INDEX('JamesM-SESSION'!$K$700:$T$707, MATCH("*Deadlift*",'JamesM-SESSION'!$B$700:$B$707,0), MATCH("*4th*",'JamesM-SESSION'!$K$7:$T$7,0)),"")</f>
        <v>#N/A</v>
      </c>
      <c r="F468" s="131" t="e">
        <f>INDEX('JamesM-SESSION'!$L$700:$U$707, MATCH("*Deadlift*",'JamesM-SESSION'!$B$643:$B$707,0), MATCH("*4th*",'JamesM-SESSION'!$K$7:$T$7,0))</f>
        <v>#N/A</v>
      </c>
      <c r="G468" s="131" t="e">
        <f>IF($A$464='JamesM-SESSION'!$A$700,INDEX('JamesM-SESSION'!$K$700:$T$707, MATCH("*Bench Press*",'JamesM-SESSION'!$B$700:$B$707,0), MATCH("*4th*",'JamesM-SESSION'!$K$7:$T$7,0)),"")</f>
        <v>#N/A</v>
      </c>
      <c r="H468" s="131" t="e">
        <f>INDEX('JamesM-SESSION'!$L$700:$U$707, MATCH("*Bench Press*",'JamesM-SESSION'!$B$700:$B$707,0), MATCH("*4th*",'JamesM-SESSION'!$K$7:$T$7,0))</f>
        <v>#N/A</v>
      </c>
      <c r="I468" s="132" t="e">
        <f>IF($A$464='JamesM-SESSION'!$A$700,INDEX('JamesM-SESSION'!$K$700:$T$707, MATCH("*Military*",'JamesM-SESSION'!$B$700:$B$707,0), MATCH("*4th*",'JamesM-SESSION'!$K$7:$T$7,0)),"")</f>
        <v>#N/A</v>
      </c>
      <c r="J468" s="44" t="e">
        <f>INDEX('JamesM-SESSION'!$L$700:$U$707, MATCH("*Military*",'JamesM-SESSION'!$B$700:$B$707,0), MATCH("*4th*",'JamesM-SESSION'!$K$7:$T$7,0))</f>
        <v>#N/A</v>
      </c>
      <c r="K468" s="131" t="e">
        <f>IF($A$464='JamesM-SESSION'!$A$700,INDEX('JamesM-SESSION'!$K$700:$T$707, MATCH("*Clean *",'JamesM-SESSION'!$B$700:$B$707,0), MATCH("*4th*",'JamesM-SESSION'!$K$7:$T$7,0)),"")</f>
        <v>#N/A</v>
      </c>
      <c r="L468" s="44" t="e">
        <f>INDEX('JamesM-SESSION'!$L$700:$U$707, MATCH("*Clean *",'JamesM-SESSION'!$B$643:$B$707,0), MATCH("*4th*",'JamesM-SESSION'!$K$7:$T$7,0))</f>
        <v>#N/A</v>
      </c>
      <c r="M468" s="131" t="e">
        <f>IF($A$464='JamesM-SESSION'!$A$700,INDEX('JamesM-SESSION'!$K$700:$T$707, MATCH("*Lat Pulldown*",'JamesM-SESSION'!$B$700:$B$707,0), MATCH("*4th*",'JamesM-SESSION'!$K$7:$T$7,0)),"")</f>
        <v>#N/A</v>
      </c>
      <c r="N468" s="44" t="e">
        <f>INDEX('JamesM-SESSION'!$L$700:$U$707, MATCH("*Lat Pulldown*",'JamesM-SESSION'!$B$700:$B$707,0), MATCH("*4th*",'JamesM-SESSION'!$K$7:$T$7,0))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IF($A$464='JamesM-SESSION'!$A$700,INDEX('JamesM-SESSION'!$K$700:$T$707, MATCH("*Squat*",'JamesM-SESSION'!$B$700:$B$707,0), MATCH("*5th*",'JamesM-SESSION'!$K$7:$T$7,0)),"")</f>
        <v>#N/A</v>
      </c>
      <c r="D469" s="132" t="e">
        <f>INDEX('JamesM-SESSION'!L$700:U$707, MATCH("*Squat*",'JamesM-SESSION'!$B$700:$B$707,0), MATCH("*5th*",'JamesM-SESSION'!K$7:T$7,0))</f>
        <v>#N/A</v>
      </c>
      <c r="E469" s="131" t="e">
        <f>IF($A$464='JamesM-SESSION'!$A$700,INDEX('JamesM-SESSION'!$K$700:$T$707, MATCH("*Deadlift*",'JamesM-SESSION'!$B$700:$B$707,0), MATCH("*5th*",'JamesM-SESSION'!$K$7:$T$7,0)),"")</f>
        <v>#N/A</v>
      </c>
      <c r="F469" s="131" t="e">
        <f>INDEX('JamesM-SESSION'!$L$700:$U$707, MATCH("*Deadlift*",'JamesM-SESSION'!$B$643:$B$707,0), MATCH("*5th*",'JamesM-SESSION'!$K$7:$T$7,0))</f>
        <v>#N/A</v>
      </c>
      <c r="G469" s="131" t="e">
        <f>IF($A$464='JamesM-SESSION'!$A$700,INDEX('JamesM-SESSION'!$K$700:$T$707, MATCH("*Bench Press*",'JamesM-SESSION'!$B$700:$B$707,0), MATCH("*5th*",'JamesM-SESSION'!$K$7:$T$7,0)),"")</f>
        <v>#N/A</v>
      </c>
      <c r="H469" s="131" t="e">
        <f>INDEX('JamesM-SESSION'!$L$700:$U$707, MATCH("*Bench Press*",'JamesM-SESSION'!$B$700:$B$707,0), MATCH("*5th*",'JamesM-SESSION'!$K$7:$T$7,0))</f>
        <v>#N/A</v>
      </c>
      <c r="I469" s="132" t="e">
        <f>IF($A$464='JamesM-SESSION'!$A$700,INDEX('JamesM-SESSION'!$K$700:$T$707, MATCH("*Military*",'JamesM-SESSION'!$B$700:$B$707,0), MATCH("*5th*",'JamesM-SESSION'!$K$7:$T$7,0)),"")</f>
        <v>#N/A</v>
      </c>
      <c r="J469" s="44" t="e">
        <f>INDEX('JamesM-SESSION'!$L$700:$U$707, MATCH("*Military*",'JamesM-SESSION'!$B$700:$B$707,0), MATCH("*5th*",'JamesM-SESSION'!$K$7:$T$7,0))</f>
        <v>#N/A</v>
      </c>
      <c r="K469" s="131" t="e">
        <f>IF($A$464='JamesM-SESSION'!$A$700,INDEX('JamesM-SESSION'!$K$700:$T$707, MATCH("*Clean *",'JamesM-SESSION'!$B$700:$B$707,0), MATCH("*5th*",'JamesM-SESSION'!$K$7:$T$7,0)),"")</f>
        <v>#N/A</v>
      </c>
      <c r="L469" s="44" t="e">
        <f>INDEX('JamesM-SESSION'!$L$700:$U$707, MATCH("*Clean *",'JamesM-SESSION'!$B$643:$B$707,0), MATCH("*5th*",'JamesM-SESSION'!$K$7:$T$7,0))</f>
        <v>#N/A</v>
      </c>
      <c r="M469" s="131" t="e">
        <f>IF($A$464='JamesM-SESSION'!$A$700,INDEX('JamesM-SESSION'!$K$700:$T$707, MATCH("*Lat Pulldown*",'JamesM-SESSION'!$B$700:$B$707,0), MATCH("*5th*",'JamesM-SESSION'!$K$7:$T$7,0)),"")</f>
        <v>#N/A</v>
      </c>
      <c r="N469" s="44" t="e">
        <f>INDEX('JamesM-SESSION'!$L$700:$U$707, MATCH("*Lat Pulldown*",'JamesM-SESSION'!$B$700:$B$707,0), MATCH("*5th*",'JamesM-SESSION'!$K$7:$T$7,0))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'JamesM-SESSION'!A709</f>
        <v>0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 t="e">
        <f>MAX(M471:M475)</f>
        <v>#N/A</v>
      </c>
      <c r="N470" s="117" t="e">
        <f t="array" ref="N470">MAX(IF(M471:M475=M470,N471:N475))</f>
        <v>#N/A</v>
      </c>
      <c r="O470" s="152" t="str">
        <f>IF($A$140='JamesM-SESSION'!$A$709,INDEX('JamesM-SESSION'!$K$709:$T$716, MATCH("*1k Row*",'JamesM-SESSION'!$B$709:$B$716,0), MATCH("*1st*",'JamesM-SESSION'!$K$7:$T$7,0)),"")</f>
        <v/>
      </c>
      <c r="P470" s="152" t="str">
        <f>IF($A$140='JamesM-SESSION'!$A$709,INDEX('JamesM-SESSION'!$K$709:$T$716, MATCH("*HIIT*",'JamesM-SESSION'!$B$709:$B$716,0), MATCH("*1st*",'JamesM-SESSION'!$K$7:$T$7,0)),"")</f>
        <v/>
      </c>
      <c r="Q470" s="119" t="e">
        <f>INDEX('JamesM-SESSION'!$L$649:$U$709, MATCH("*HIIT*",'JamesM-SESSION'!$B$649:$B$709,0), MATCH("*1st*",'JamesM-SESSION'!$K$7:$T$7,0))</f>
        <v>#N/A</v>
      </c>
      <c r="R470" s="119">
        <f>'JamesM-SESSION'!U538</f>
        <v>0</v>
      </c>
      <c r="S470" s="116"/>
      <c r="T470" s="116"/>
      <c r="U470" s="120">
        <f>'JamesM-SESSION'!A710</f>
        <v>0</v>
      </c>
      <c r="V470" s="120">
        <f>'JamesM-SESSION'!A711</f>
        <v>0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IF($A$470='JamesM-SESSION'!$A$709,INDEX('JamesM-SESSION'!$K$709:$T$716, MATCH("*Squat*",'JamesM-SESSION'!$B$709:$B$716,0), MATCH("*1st*",'JamesM-SESSION'!$K$7:$T$7,0)),"")</f>
        <v>#N/A</v>
      </c>
      <c r="D471" s="132" t="e">
        <f>INDEX('JamesM-SESSION'!L$709:U$716, MATCH("*Squat*",'JamesM-SESSION'!$B$709:$B$716,0), MATCH("*1st*",'JamesM-SESSION'!K$7:T$7,0))</f>
        <v>#N/A</v>
      </c>
      <c r="E471" s="131" t="e">
        <f>IF($A$470='JamesM-SESSION'!$A$709,INDEX('JamesM-SESSION'!$K$709:$T$716, MATCH("*Deadlift*",'JamesM-SESSION'!$B$709:$B$716,0), MATCH("*1st*",'JamesM-SESSION'!$K$7:$T$7,0)),"")</f>
        <v>#N/A</v>
      </c>
      <c r="F471" s="131" t="e">
        <f>INDEX('JamesM-SESSION'!$L$709:$U$716, MATCH("*Deadlift*",'JamesM-SESSION'!$B$649:$B$716,0), MATCH("*1st*",'JamesM-SESSION'!$K$7:$T$7,0))</f>
        <v>#N/A</v>
      </c>
      <c r="G471" s="131" t="e">
        <f>IF($A$470='JamesM-SESSION'!$A$709,INDEX('JamesM-SESSION'!$K$709:$T$716, MATCH("*Bench Press*",'JamesM-SESSION'!$B$709:$B$716,0), MATCH("*1st*",'JamesM-SESSION'!$K$7:$T$7,0)),"")</f>
        <v>#N/A</v>
      </c>
      <c r="H471" s="131" t="e">
        <f>INDEX('JamesM-SESSION'!$L$709:$U$716, MATCH("*Bench Press*",'JamesM-SESSION'!$B$709:$B$716,0), MATCH("*1st*",'JamesM-SESSION'!$K$7:$T$7,0))</f>
        <v>#N/A</v>
      </c>
      <c r="I471" s="132" t="e">
        <f>IF($A$470='JamesM-SESSION'!$A$709,INDEX('JamesM-SESSION'!$K$709:$T$716, MATCH("*Military*",'JamesM-SESSION'!$B$709:$B$716,0), MATCH("*1st*",'JamesM-SESSION'!$K$7:$T$7,0)),"")</f>
        <v>#N/A</v>
      </c>
      <c r="J471" s="48" t="e">
        <f>INDEX('JamesM-SESSION'!$L$709:$U$716, MATCH("*Military*",'JamesM-SESSION'!$B$709:$B$716,0), MATCH("*1st*",'JamesM-SESSION'!$K$7:$T$7,0))</f>
        <v>#N/A</v>
      </c>
      <c r="K471" s="131" t="e">
        <f>IF($A$470='JamesM-SESSION'!$A$709,INDEX('JamesM-SESSION'!$K$709:$T$716, MATCH("*Clean *",'JamesM-SESSION'!$B$709:$B$716,0), MATCH("*1st*",'JamesM-SESSION'!$K$7:$T$7,0)),"")</f>
        <v>#N/A</v>
      </c>
      <c r="L471" s="48" t="e">
        <f>INDEX('JamesM-SESSION'!$L$709:$U$716, MATCH("*Clean *",'JamesM-SESSION'!$B$649:$B$716,0), MATCH("*1st*",'JamesM-SESSION'!$K$7:$T$7,0))</f>
        <v>#N/A</v>
      </c>
      <c r="M471" s="131" t="e">
        <f>IF($A$470='JamesM-SESSION'!$A$709,INDEX('JamesM-SESSION'!$K$709:$T$716, MATCH("*Lat Pulldown*",'JamesM-SESSION'!$B$709:$B$716,0), MATCH("*1st*",'JamesM-SESSION'!$K$7:$T$7,0)),"")</f>
        <v>#N/A</v>
      </c>
      <c r="N471" s="48" t="e">
        <f>INDEX('JamesM-SESSION'!$L$709:$U$716, MATCH("*Lat Pulldown*",'JamesM-SESSION'!$B$709:$B$716,0), MATCH("*1st*",'JamesM-SESSION'!$K$7:$T$7,0))</f>
        <v>#N/A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IF($A$470='JamesM-SESSION'!$A$709,INDEX('JamesM-SESSION'!$K$709:$T$716, MATCH("*Squat*",'JamesM-SESSION'!$B$709:$B$716,0), MATCH("*2nd*",'JamesM-SESSION'!$K$7:$T$7,0)),"")</f>
        <v>#N/A</v>
      </c>
      <c r="D472" s="132" t="e">
        <f>INDEX('JamesM-SESSION'!L$709:U$716, MATCH("*Squat*",'JamesM-SESSION'!$B$709:$B$716,0), MATCH("*2nd*",'JamesM-SESSION'!K$7:T$7,0))</f>
        <v>#N/A</v>
      </c>
      <c r="E472" s="131" t="e">
        <f>IF($A$470='JamesM-SESSION'!$A$709,INDEX('JamesM-SESSION'!$K$709:$T$716, MATCH("*Deadlift*",'JamesM-SESSION'!$B$709:$B$716,0), MATCH("*2ND*",'JamesM-SESSION'!$K$7:$T$7,0)),"")</f>
        <v>#N/A</v>
      </c>
      <c r="F472" s="131" t="e">
        <f>INDEX('JamesM-SESSION'!$L$709:$U$716, MATCH("*Deadlift*",'JamesM-SESSION'!$B$649:$B$716,0), MATCH("*2nd*",'JamesM-SESSION'!$K$7:$T$7,0))</f>
        <v>#N/A</v>
      </c>
      <c r="G472" s="131" t="e">
        <f>IF($A$470='JamesM-SESSION'!$A$709,INDEX('JamesM-SESSION'!$K$709:$T$716, MATCH("*Bench Press*",'JamesM-SESSION'!$B$709:$B$716,0), MATCH("*2ND*",'JamesM-SESSION'!$K$7:$T$7,0)),"")</f>
        <v>#N/A</v>
      </c>
      <c r="H472" s="131" t="e">
        <f>INDEX('JamesM-SESSION'!$L$709:$U$716, MATCH("*Bench Press*",'JamesM-SESSION'!$B$709:$B$716,0), MATCH("*2nd*",'JamesM-SESSION'!$K$7:$T$7,0))</f>
        <v>#N/A</v>
      </c>
      <c r="I472" s="132" t="e">
        <f>IF($A$470='JamesM-SESSION'!$A$709,INDEX('JamesM-SESSION'!$K$709:$T$716, MATCH("*Military*",'JamesM-SESSION'!$B$709:$B$716,0), MATCH("*2ND*",'JamesM-SESSION'!$K$7:$T$7,0)),"")</f>
        <v>#N/A</v>
      </c>
      <c r="J472" s="44" t="e">
        <f>INDEX('JamesM-SESSION'!$L$709:$U$716, MATCH("*Military*",'JamesM-SESSION'!$B$709:$B$716,0), MATCH("*2nd*",'JamesM-SESSION'!$K$7:$T$7,0))</f>
        <v>#N/A</v>
      </c>
      <c r="K472" s="131" t="e">
        <f>IF($A$470='JamesM-SESSION'!$A$709,INDEX('JamesM-SESSION'!$K$709:$T$716, MATCH("*Clean *",'JamesM-SESSION'!$B$709:$B$716,0), MATCH("*2ND*",'JamesM-SESSION'!$K$7:$T$7,0)),"")</f>
        <v>#N/A</v>
      </c>
      <c r="L472" s="44" t="e">
        <f>INDEX('JamesM-SESSION'!$L$709:$U$716, MATCH("*Clean *",'JamesM-SESSION'!$B$649:$B$716,0), MATCH("*2nd*",'JamesM-SESSION'!$K$7:$T$7,0))</f>
        <v>#N/A</v>
      </c>
      <c r="M472" s="131" t="e">
        <f>IF($A$470='JamesM-SESSION'!$A$709,INDEX('JamesM-SESSION'!$K$709:$T$716, MATCH("*Lat Pulldown*",'JamesM-SESSION'!$B$709:$B$716,0), MATCH("*2ND*",'JamesM-SESSION'!$K$7:$T$7,0)),"")</f>
        <v>#N/A</v>
      </c>
      <c r="N472" s="44" t="e">
        <f>INDEX('JamesM-SESSION'!$L$709:$U$716, MATCH("*Lat Pulldown*",'JamesM-SESSION'!$B$709:$B$716,0), MATCH("*2nd*",'JamesM-SESSION'!$K$7:$T$7,0))</f>
        <v>#N/A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IF($A$470='JamesM-SESSION'!$A$709,INDEX('JamesM-SESSION'!$K$709:$T$716, MATCH("*Squat*",'JamesM-SESSION'!$B$709:$B$716,0), MATCH("*3rd*",'JamesM-SESSION'!$K$7:$T$7,0)),"")</f>
        <v>#N/A</v>
      </c>
      <c r="D473" s="132" t="e">
        <f>INDEX('JamesM-SESSION'!L$709:U$716, MATCH("*Squat*",'JamesM-SESSION'!$B$709:$B$716,0), MATCH("*3rd*",'JamesM-SESSION'!K$7:T$7,0))</f>
        <v>#N/A</v>
      </c>
      <c r="E473" s="131" t="e">
        <f>IF($A$470='JamesM-SESSION'!$A$709,INDEX('JamesM-SESSION'!$K$709:$T$716, MATCH("*Deadlift*",'JamesM-SESSION'!$B$709:$B$716,0), MATCH("*3rd*",'JamesM-SESSION'!$K$7:$T$7,0)),"")</f>
        <v>#N/A</v>
      </c>
      <c r="F473" s="131" t="e">
        <f>INDEX('JamesM-SESSION'!$L$709:$U$716, MATCH("*Deadlift*",'JamesM-SESSION'!$B$649:$B$716,0), MATCH("*3rd*",'JamesM-SESSION'!$K$7:$T$7,0))</f>
        <v>#N/A</v>
      </c>
      <c r="G473" s="131" t="e">
        <f>IF($A$470='JamesM-SESSION'!$A$709,INDEX('JamesM-SESSION'!$K$709:$T$716, MATCH("*Bench Press*",'JamesM-SESSION'!$B$709:$B$716,0), MATCH("*3rd*",'JamesM-SESSION'!$K$7:$T$7,0)),"")</f>
        <v>#N/A</v>
      </c>
      <c r="H473" s="131" t="e">
        <f>INDEX('JamesM-SESSION'!$L$709:$U$716, MATCH("*Bench Press*",'JamesM-SESSION'!$B$709:$B$716,0), MATCH("*3rd*",'JamesM-SESSION'!$K$7:$T$7,0))</f>
        <v>#N/A</v>
      </c>
      <c r="I473" s="132" t="e">
        <f>IF($A$470='JamesM-SESSION'!$A$709,INDEX('JamesM-SESSION'!$K$709:$T$716, MATCH("*Military*",'JamesM-SESSION'!$B$709:$B$716,0), MATCH("*3rd*",'JamesM-SESSION'!$K$7:$T$7,0)),"")</f>
        <v>#N/A</v>
      </c>
      <c r="J473" s="44" t="e">
        <f>INDEX('JamesM-SESSION'!$L$709:$U$716, MATCH("*Military*",'JamesM-SESSION'!$B$709:$B$716,0), MATCH("*3rd*",'JamesM-SESSION'!$K$7:$T$7,0))</f>
        <v>#N/A</v>
      </c>
      <c r="K473" s="131" t="e">
        <f>IF($A$470='JamesM-SESSION'!$A$709,INDEX('JamesM-SESSION'!$K$709:$T$716, MATCH("*Clean *",'JamesM-SESSION'!$B$709:$B$716,0), MATCH("*3rd*",'JamesM-SESSION'!$K$7:$T$7,0)),"")</f>
        <v>#N/A</v>
      </c>
      <c r="L473" s="44" t="e">
        <f>INDEX('JamesM-SESSION'!$L$709:$U$716, MATCH("*Clean *",'JamesM-SESSION'!$B$649:$B$716,0), MATCH("*3rd*",'JamesM-SESSION'!$K$7:$T$7,0))</f>
        <v>#N/A</v>
      </c>
      <c r="M473" s="131" t="e">
        <f>IF($A$470='JamesM-SESSION'!$A$709,INDEX('JamesM-SESSION'!$K$709:$T$716, MATCH("*Lat Pulldown*",'JamesM-SESSION'!$B$709:$B$716,0), MATCH("*3rd*",'JamesM-SESSION'!$K$7:$T$7,0)),"")</f>
        <v>#N/A</v>
      </c>
      <c r="N473" s="44" t="e">
        <f>INDEX('JamesM-SESSION'!$L$709:$U$716, MATCH("*Lat Pulldown*",'JamesM-SESSION'!$B$709:$B$716,0), MATCH("*3rd*",'JamesM-SESSION'!$K$7:$T$7,0))</f>
        <v>#N/A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IF($A$470='JamesM-SESSION'!$A$709,INDEX('JamesM-SESSION'!$K$709:$T$716, MATCH("*Squat*",'JamesM-SESSION'!$B$709:$B$716,0), MATCH("*4th*",'JamesM-SESSION'!$K$7:$T$7,0)),"")</f>
        <v>#N/A</v>
      </c>
      <c r="D474" s="132" t="e">
        <f>INDEX('JamesM-SESSION'!L$709:U$716, MATCH("*Squat*",'JamesM-SESSION'!$B$709:$B$716,0), MATCH("*4th*",'JamesM-SESSION'!K$7:T$7,0))</f>
        <v>#N/A</v>
      </c>
      <c r="E474" s="131" t="e">
        <f>IF($A$470='JamesM-SESSION'!$A$709,INDEX('JamesM-SESSION'!$K$709:$T$716, MATCH("*Deadlift*",'JamesM-SESSION'!$B$709:$B$716,0), MATCH("*4th*",'JamesM-SESSION'!$K$7:$T$7,0)),"")</f>
        <v>#N/A</v>
      </c>
      <c r="F474" s="131" t="e">
        <f>INDEX('JamesM-SESSION'!$L$709:$U$716, MATCH("*Deadlift*",'JamesM-SESSION'!$B$649:$B$716,0), MATCH("*4th*",'JamesM-SESSION'!$K$7:$T$7,0))</f>
        <v>#N/A</v>
      </c>
      <c r="G474" s="131" t="e">
        <f>IF($A$470='JamesM-SESSION'!$A$709,INDEX('JamesM-SESSION'!$K$709:$T$716, MATCH("*Bench Press*",'JamesM-SESSION'!$B$709:$B$716,0), MATCH("*4th*",'JamesM-SESSION'!$K$7:$T$7,0)),"")</f>
        <v>#N/A</v>
      </c>
      <c r="H474" s="131" t="e">
        <f>INDEX('JamesM-SESSION'!$L$709:$U$716, MATCH("*Bench Press*",'JamesM-SESSION'!$B$709:$B$716,0), MATCH("*4th*",'JamesM-SESSION'!$K$7:$T$7,0))</f>
        <v>#N/A</v>
      </c>
      <c r="I474" s="132" t="e">
        <f>IF($A$470='JamesM-SESSION'!$A$709,INDEX('JamesM-SESSION'!$K$709:$T$716, MATCH("*Military*",'JamesM-SESSION'!$B$709:$B$716,0), MATCH("*4th*",'JamesM-SESSION'!$K$7:$T$7,0)),"")</f>
        <v>#N/A</v>
      </c>
      <c r="J474" s="44" t="e">
        <f>INDEX('JamesM-SESSION'!$L$709:$U$716, MATCH("*Military*",'JamesM-SESSION'!$B$709:$B$716,0), MATCH("*4th*",'JamesM-SESSION'!$K$7:$T$7,0))</f>
        <v>#N/A</v>
      </c>
      <c r="K474" s="131" t="e">
        <f>IF($A$470='JamesM-SESSION'!$A$709,INDEX('JamesM-SESSION'!$K$709:$T$716, MATCH("*Clean *",'JamesM-SESSION'!$B$709:$B$716,0), MATCH("*4th*",'JamesM-SESSION'!$K$7:$T$7,0)),"")</f>
        <v>#N/A</v>
      </c>
      <c r="L474" s="44" t="e">
        <f>INDEX('JamesM-SESSION'!$L$709:$U$716, MATCH("*Clean *",'JamesM-SESSION'!$B$649:$B$716,0), MATCH("*4th*",'JamesM-SESSION'!$K$7:$T$7,0))</f>
        <v>#N/A</v>
      </c>
      <c r="M474" s="131" t="e">
        <f>IF($A$470='JamesM-SESSION'!$A$709,INDEX('JamesM-SESSION'!$K$709:$T$716, MATCH("*Lat Pulldown*",'JamesM-SESSION'!$B$709:$B$716,0), MATCH("*4th*",'JamesM-SESSION'!$K$7:$T$7,0)),"")</f>
        <v>#N/A</v>
      </c>
      <c r="N474" s="44" t="e">
        <f>INDEX('JamesM-SESSION'!$L$709:$U$716, MATCH("*Lat Pulldown*",'JamesM-SESSION'!$B$709:$B$716,0), MATCH("*4th*",'JamesM-SESSION'!$K$7:$T$7,0))</f>
        <v>#N/A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IF($A$470='JamesM-SESSION'!$A$709,INDEX('JamesM-SESSION'!$K$709:$T$716, MATCH("*Squat*",'JamesM-SESSION'!$B$709:$B$716,0), MATCH("*5th*",'JamesM-SESSION'!$K$7:$T$7,0)),"")</f>
        <v>#N/A</v>
      </c>
      <c r="D475" s="132" t="e">
        <f>INDEX('JamesM-SESSION'!L$709:U$716, MATCH("*Squat*",'JamesM-SESSION'!$B$709:$B$716,0), MATCH("*5th*",'JamesM-SESSION'!K$7:T$7,0))</f>
        <v>#N/A</v>
      </c>
      <c r="E475" s="131" t="e">
        <f>IF($A$470='JamesM-SESSION'!$A$709,INDEX('JamesM-SESSION'!$K$709:$T$716, MATCH("*Deadlift*",'JamesM-SESSION'!$B$709:$B$716,0), MATCH("*5th*",'JamesM-SESSION'!$K$7:$T$7,0)),"")</f>
        <v>#N/A</v>
      </c>
      <c r="F475" s="131" t="e">
        <f>INDEX('JamesM-SESSION'!$L$709:$U$716, MATCH("*Deadlift*",'JamesM-SESSION'!$B$649:$B$716,0), MATCH("*5th*",'JamesM-SESSION'!$K$7:$T$7,0))</f>
        <v>#N/A</v>
      </c>
      <c r="G475" s="131" t="e">
        <f>IF($A$470='JamesM-SESSION'!$A$709,INDEX('JamesM-SESSION'!$K$709:$T$716, MATCH("*Bench Press*",'JamesM-SESSION'!$B$709:$B$716,0), MATCH("*5th*",'JamesM-SESSION'!$K$7:$T$7,0)),"")</f>
        <v>#N/A</v>
      </c>
      <c r="H475" s="131" t="e">
        <f>INDEX('JamesM-SESSION'!$L$709:$U$716, MATCH("*Bench Press*",'JamesM-SESSION'!$B$709:$B$716,0), MATCH("*5th*",'JamesM-SESSION'!$K$7:$T$7,0))</f>
        <v>#N/A</v>
      </c>
      <c r="I475" s="132" t="e">
        <f>IF($A$470='JamesM-SESSION'!$A$709,INDEX('JamesM-SESSION'!$K$709:$T$716, MATCH("*Military*",'JamesM-SESSION'!$B$709:$B$716,0), MATCH("*5th*",'JamesM-SESSION'!$K$7:$T$7,0)),"")</f>
        <v>#N/A</v>
      </c>
      <c r="J475" s="44" t="e">
        <f>INDEX('JamesM-SESSION'!$L$709:$U$716, MATCH("*Military*",'JamesM-SESSION'!$B$709:$B$716,0), MATCH("*5th*",'JamesM-SESSION'!$K$7:$T$7,0))</f>
        <v>#N/A</v>
      </c>
      <c r="K475" s="131" t="e">
        <f>IF($A$470='JamesM-SESSION'!$A$709,INDEX('JamesM-SESSION'!$K$709:$T$716, MATCH("*Clean *",'JamesM-SESSION'!$B$709:$B$716,0), MATCH("*5th*",'JamesM-SESSION'!$K$7:$T$7,0)),"")</f>
        <v>#N/A</v>
      </c>
      <c r="L475" s="44" t="e">
        <f>INDEX('JamesM-SESSION'!$L$709:$U$716, MATCH("*Clean *",'JamesM-SESSION'!$B$649:$B$716,0), MATCH("*5th*",'JamesM-SESSION'!$K$7:$T$7,0))</f>
        <v>#N/A</v>
      </c>
      <c r="M475" s="131" t="e">
        <f>IF($A$470='JamesM-SESSION'!$A$709,INDEX('JamesM-SESSION'!$K$709:$T$716, MATCH("*Lat Pulldown*",'JamesM-SESSION'!$B$709:$B$716,0), MATCH("*5th*",'JamesM-SESSION'!$K$7:$T$7,0)),"")</f>
        <v>#N/A</v>
      </c>
      <c r="N475" s="44" t="e">
        <f>INDEX('JamesM-SESSION'!$L$709:$U$716, MATCH("*Lat Pulldown*",'JamesM-SESSION'!$B$709:$B$716,0), MATCH("*5th*",'JamesM-SESSION'!$K$7:$T$7,0))</f>
        <v>#N/A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'JamesM-SESSION'!A718</f>
        <v>0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 t="e">
        <f>MAX(G477:G481)</f>
        <v>#N/A</v>
      </c>
      <c r="H476" s="116" t="e">
        <f t="array" ref="H476">MAX(IF(G477:G481=G476,H477:H481))</f>
        <v>#N/A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str">
        <f>IF($A$140='JamesM-SESSION'!$A$718,INDEX('JamesM-SESSION'!$K$718:$T$725, MATCH("*1k Row*",'JamesM-SESSION'!$B$718:$B$725,0), MATCH("*1st*",'JamesM-SESSION'!$K$7:$T$7,0)),"")</f>
        <v/>
      </c>
      <c r="P476" s="152" t="str">
        <f>IF($A$140='JamesM-SESSION'!$A$718,INDEX('JamesM-SESSION'!$K$718:$T$725, MATCH("*HIIT*",'JamesM-SESSION'!$B$718:$B$725,0), MATCH("*1st*",'JamesM-SESSION'!$K$7:$T$7,0)),"")</f>
        <v/>
      </c>
      <c r="Q476" s="119" t="e">
        <f>INDEX('JamesM-SESSION'!$L$655:$U$718, MATCH("*HIIT*",'JamesM-SESSION'!$B$655:$B$718,0), MATCH("*1st*",'JamesM-SESSION'!$K$7:$T$7,0))</f>
        <v>#N/A</v>
      </c>
      <c r="R476" s="119">
        <f>'JamesM-SESSION'!U544</f>
        <v>0</v>
      </c>
      <c r="S476" s="116"/>
      <c r="T476" s="116"/>
      <c r="U476" s="120">
        <f>'JamesM-SESSION'!A719</f>
        <v>0</v>
      </c>
      <c r="V476" s="120">
        <f>'JamesM-SESSION'!A720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IF($A$476='JamesM-SESSION'!$A$718,INDEX('JamesM-SESSION'!$K$718:$T$725, MATCH("*Squat*",'JamesM-SESSION'!$B$718:$B$725,0), MATCH("*1st*",'JamesM-SESSION'!$K$7:$T$7,0)),"")</f>
        <v>#N/A</v>
      </c>
      <c r="D477" s="132" t="e">
        <f>INDEX('JamesM-SESSION'!L$718:U$725, MATCH("*Squat*",'JamesM-SESSION'!$B$718:$B$725,0), MATCH("*1st*",'JamesM-SESSION'!K$7:T$7,0))</f>
        <v>#N/A</v>
      </c>
      <c r="E477" s="131" t="e">
        <f>IF($A$476='JamesM-SESSION'!$A$718,INDEX('JamesM-SESSION'!$K$718:$T$725, MATCH("*Deadlift*",'JamesM-SESSION'!$B$718:$B$725,0), MATCH("*1st*",'JamesM-SESSION'!$K$7:$T$7,0)),"")</f>
        <v>#N/A</v>
      </c>
      <c r="F477" s="131" t="e">
        <f>INDEX('JamesM-SESSION'!$L$718:$U$725, MATCH("*Deadlift*",'JamesM-SESSION'!$B$655:$B$725,0), MATCH("*1st*",'JamesM-SESSION'!$K$7:$T$7,0))</f>
        <v>#N/A</v>
      </c>
      <c r="G477" s="131" t="e">
        <f>IF($A$476='JamesM-SESSION'!$A$718,INDEX('JamesM-SESSION'!$K$718:$T$725, MATCH("*Bench Press*",'JamesM-SESSION'!$B$718:$B$725,0), MATCH("*1st*",'JamesM-SESSION'!$K$7:$T$7,0)),"")</f>
        <v>#N/A</v>
      </c>
      <c r="H477" s="131" t="e">
        <f>INDEX('JamesM-SESSION'!$L$718:$U$725, MATCH("*Bench Press*",'JamesM-SESSION'!$B$718:$B$725,0), MATCH("*1st*",'JamesM-SESSION'!$K$7:$T$7,0))</f>
        <v>#N/A</v>
      </c>
      <c r="I477" s="132" t="e">
        <f>IF($A$476='JamesM-SESSION'!$A$718,INDEX('JamesM-SESSION'!$K$718:$T$725, MATCH("*Military*",'JamesM-SESSION'!$B$718:$B$725,0), MATCH("*1st*",'JamesM-SESSION'!$K$7:$T$7,0)),"")</f>
        <v>#N/A</v>
      </c>
      <c r="J477" s="48" t="e">
        <f>INDEX('JamesM-SESSION'!$L$718:$U$725, MATCH("*Military*",'JamesM-SESSION'!$B$718:$B$725,0), MATCH("*1st*",'JamesM-SESSION'!$K$7:$T$7,0))</f>
        <v>#N/A</v>
      </c>
      <c r="K477" s="131" t="e">
        <f>IF($A$476='JamesM-SESSION'!$A$718,INDEX('JamesM-SESSION'!$K$718:$T$725, MATCH("*Clean *",'JamesM-SESSION'!$B$718:$B$725,0), MATCH("*1st*",'JamesM-SESSION'!$K$7:$T$7,0)),"")</f>
        <v>#N/A</v>
      </c>
      <c r="L477" s="48" t="e">
        <f>INDEX('JamesM-SESSION'!$L$718:$U$725, MATCH("*Clean *",'JamesM-SESSION'!$B$655:$B$725,0), MATCH("*1st*",'JamesM-SESSION'!$K$7:$T$7,0))</f>
        <v>#N/A</v>
      </c>
      <c r="M477" s="131" t="e">
        <f>IF($A$476='JamesM-SESSION'!$A$718,INDEX('JamesM-SESSION'!$K$718:$T$725, MATCH("*Lat Pulldown*",'JamesM-SESSION'!$B$718:$B$725,0), MATCH("*1st*",'JamesM-SESSION'!$K$7:$T$7,0)),"")</f>
        <v>#N/A</v>
      </c>
      <c r="N477" s="48" t="e">
        <f>INDEX('JamesM-SESSION'!$L$718:$U$725, MATCH("*Lat Pulldown*",'JamesM-SESSION'!$B$718:$B$725,0), MATCH("*1st*",'JamesM-SESSION'!$K$7:$T$7,0))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IF($A$476='JamesM-SESSION'!$A$718,INDEX('JamesM-SESSION'!$K$718:$T$725, MATCH("*Squat*",'JamesM-SESSION'!$B$718:$B$725,0), MATCH("*2nd*",'JamesM-SESSION'!$K$7:$T$7,0)),"")</f>
        <v>#N/A</v>
      </c>
      <c r="D478" s="132" t="e">
        <f>INDEX('JamesM-SESSION'!L$718:U$725, MATCH("*Squat*",'JamesM-SESSION'!$B$718:$B$725,0), MATCH("*2nd*",'JamesM-SESSION'!K$7:T$7,0))</f>
        <v>#N/A</v>
      </c>
      <c r="E478" s="131" t="e">
        <f>IF($A$476='JamesM-SESSION'!$A$718,INDEX('JamesM-SESSION'!$K$718:$T$725, MATCH("*Deadlift*",'JamesM-SESSION'!$B$718:$B$725,0), MATCH("*2ND*",'JamesM-SESSION'!$K$7:$T$7,0)),"")</f>
        <v>#N/A</v>
      </c>
      <c r="F478" s="131" t="e">
        <f>INDEX('JamesM-SESSION'!$L$718:$U$725, MATCH("*Deadlift*",'JamesM-SESSION'!$B$655:$B$725,0), MATCH("*2nd*",'JamesM-SESSION'!$K$7:$T$7,0))</f>
        <v>#N/A</v>
      </c>
      <c r="G478" s="131" t="e">
        <f>IF($A$476='JamesM-SESSION'!$A$718,INDEX('JamesM-SESSION'!$K$718:$T$725, MATCH("*Bench Press*",'JamesM-SESSION'!$B$718:$B$725,0), MATCH("*2ND*",'JamesM-SESSION'!$K$7:$T$7,0)),"")</f>
        <v>#N/A</v>
      </c>
      <c r="H478" s="131" t="e">
        <f>INDEX('JamesM-SESSION'!$L$718:$U$725, MATCH("*Bench Press*",'JamesM-SESSION'!$B$718:$B$725,0), MATCH("*2nd*",'JamesM-SESSION'!$K$7:$T$7,0))</f>
        <v>#N/A</v>
      </c>
      <c r="I478" s="132" t="e">
        <f>IF($A$476='JamesM-SESSION'!$A$718,INDEX('JamesM-SESSION'!$K$718:$T$725, MATCH("*Military*",'JamesM-SESSION'!$B$718:$B$725,0), MATCH("*2ND*",'JamesM-SESSION'!$K$7:$T$7,0)),"")</f>
        <v>#N/A</v>
      </c>
      <c r="J478" s="44" t="e">
        <f>INDEX('JamesM-SESSION'!$L$718:$U$725, MATCH("*Military*",'JamesM-SESSION'!$B$718:$B$725,0), MATCH("*2nd*",'JamesM-SESSION'!$K$7:$T$7,0))</f>
        <v>#N/A</v>
      </c>
      <c r="K478" s="131" t="e">
        <f>IF($A$476='JamesM-SESSION'!$A$718,INDEX('JamesM-SESSION'!$K$718:$T$725, MATCH("*Clean *",'JamesM-SESSION'!$B$718:$B$725,0), MATCH("*2ND*",'JamesM-SESSION'!$K$7:$T$7,0)),"")</f>
        <v>#N/A</v>
      </c>
      <c r="L478" s="44" t="e">
        <f>INDEX('JamesM-SESSION'!$L$718:$U$725, MATCH("*Clean *",'JamesM-SESSION'!$B$655:$B$725,0), MATCH("*2nd*",'JamesM-SESSION'!$K$7:$T$7,0))</f>
        <v>#N/A</v>
      </c>
      <c r="M478" s="131" t="e">
        <f>IF($A$476='JamesM-SESSION'!$A$718,INDEX('JamesM-SESSION'!$K$718:$T$725, MATCH("*Lat Pulldown*",'JamesM-SESSION'!$B$718:$B$725,0), MATCH("*2ND*",'JamesM-SESSION'!$K$7:$T$7,0)),"")</f>
        <v>#N/A</v>
      </c>
      <c r="N478" s="44" t="e">
        <f>INDEX('JamesM-SESSION'!$L$718:$U$725, MATCH("*Lat Pulldown*",'JamesM-SESSION'!$B$718:$B$725,0), MATCH("*2nd*",'JamesM-SESSION'!$K$7:$T$7,0))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IF($A$476='JamesM-SESSION'!$A$718,INDEX('JamesM-SESSION'!$K$718:$T$725, MATCH("*Squat*",'JamesM-SESSION'!$B$718:$B$725,0), MATCH("*3rd*",'JamesM-SESSION'!$K$7:$T$7,0)),"")</f>
        <v>#N/A</v>
      </c>
      <c r="D479" s="132" t="e">
        <f>INDEX('JamesM-SESSION'!L$718:U$725, MATCH("*Squat*",'JamesM-SESSION'!$B$718:$B$725,0), MATCH("*3rd*",'JamesM-SESSION'!K$7:T$7,0))</f>
        <v>#N/A</v>
      </c>
      <c r="E479" s="131" t="e">
        <f>IF($A$476='JamesM-SESSION'!$A$718,INDEX('JamesM-SESSION'!$K$718:$T$725, MATCH("*Deadlift*",'JamesM-SESSION'!$B$718:$B$725,0), MATCH("*3rd*",'JamesM-SESSION'!$K$7:$T$7,0)),"")</f>
        <v>#N/A</v>
      </c>
      <c r="F479" s="131" t="e">
        <f>INDEX('JamesM-SESSION'!$L$718:$U$725, MATCH("*Deadlift*",'JamesM-SESSION'!$B$655:$B$725,0), MATCH("*3rd*",'JamesM-SESSION'!$K$7:$T$7,0))</f>
        <v>#N/A</v>
      </c>
      <c r="G479" s="131" t="e">
        <f>IF($A$476='JamesM-SESSION'!$A$718,INDEX('JamesM-SESSION'!$K$718:$T$725, MATCH("*Bench Press*",'JamesM-SESSION'!$B$718:$B$725,0), MATCH("*3rd*",'JamesM-SESSION'!$K$7:$T$7,0)),"")</f>
        <v>#N/A</v>
      </c>
      <c r="H479" s="131" t="e">
        <f>INDEX('JamesM-SESSION'!$L$718:$U$725, MATCH("*Bench Press*",'JamesM-SESSION'!$B$718:$B$725,0), MATCH("*3rd*",'JamesM-SESSION'!$K$7:$T$7,0))</f>
        <v>#N/A</v>
      </c>
      <c r="I479" s="132" t="e">
        <f>IF($A$476='JamesM-SESSION'!$A$718,INDEX('JamesM-SESSION'!$K$718:$T$725, MATCH("*Military*",'JamesM-SESSION'!$B$718:$B$725,0), MATCH("*3rd*",'JamesM-SESSION'!$K$7:$T$7,0)),"")</f>
        <v>#N/A</v>
      </c>
      <c r="J479" s="44" t="e">
        <f>INDEX('JamesM-SESSION'!$L$718:$U$725, MATCH("*Military*",'JamesM-SESSION'!$B$718:$B$725,0), MATCH("*3rd*",'JamesM-SESSION'!$K$7:$T$7,0))</f>
        <v>#N/A</v>
      </c>
      <c r="K479" s="131" t="e">
        <f>IF($A$476='JamesM-SESSION'!$A$718,INDEX('JamesM-SESSION'!$K$718:$T$725, MATCH("*Clean *",'JamesM-SESSION'!$B$718:$B$725,0), MATCH("*3rd*",'JamesM-SESSION'!$K$7:$T$7,0)),"")</f>
        <v>#N/A</v>
      </c>
      <c r="L479" s="44" t="e">
        <f>INDEX('JamesM-SESSION'!$L$718:$U$725, MATCH("*Clean *",'JamesM-SESSION'!$B$655:$B$725,0), MATCH("*3rd*",'JamesM-SESSION'!$K$7:$T$7,0))</f>
        <v>#N/A</v>
      </c>
      <c r="M479" s="131" t="e">
        <f>IF($A$476='JamesM-SESSION'!$A$718,INDEX('JamesM-SESSION'!$K$718:$T$725, MATCH("*Lat Pulldown*",'JamesM-SESSION'!$B$718:$B$725,0), MATCH("*3rd*",'JamesM-SESSION'!$K$7:$T$7,0)),"")</f>
        <v>#N/A</v>
      </c>
      <c r="N479" s="44" t="e">
        <f>INDEX('JamesM-SESSION'!$L$718:$U$725, MATCH("*Lat Pulldown*",'JamesM-SESSION'!$B$718:$B$725,0), MATCH("*3rd*",'JamesM-SESSION'!$K$7:$T$7,0))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IF($A$476='JamesM-SESSION'!$A$718,INDEX('JamesM-SESSION'!$K$718:$T$725, MATCH("*Squat*",'JamesM-SESSION'!$B$718:$B$725,0), MATCH("*4th*",'JamesM-SESSION'!$K$7:$T$7,0)),"")</f>
        <v>#N/A</v>
      </c>
      <c r="D480" s="132" t="e">
        <f>INDEX('JamesM-SESSION'!L$718:U$725, MATCH("*Squat*",'JamesM-SESSION'!$B$718:$B$725,0), MATCH("*4th*",'JamesM-SESSION'!K$7:T$7,0))</f>
        <v>#N/A</v>
      </c>
      <c r="E480" s="131" t="e">
        <f>IF($A$476='JamesM-SESSION'!$A$718,INDEX('JamesM-SESSION'!$K$718:$T$725, MATCH("*Deadlift*",'JamesM-SESSION'!$B$718:$B$725,0), MATCH("*4th*",'JamesM-SESSION'!$K$7:$T$7,0)),"")</f>
        <v>#N/A</v>
      </c>
      <c r="F480" s="131" t="e">
        <f>INDEX('JamesM-SESSION'!$L$718:$U$725, MATCH("*Deadlift*",'JamesM-SESSION'!$B$655:$B$725,0), MATCH("*4th*",'JamesM-SESSION'!$K$7:$T$7,0))</f>
        <v>#N/A</v>
      </c>
      <c r="G480" s="131" t="e">
        <f>IF($A$476='JamesM-SESSION'!$A$718,INDEX('JamesM-SESSION'!$K$718:$T$725, MATCH("*Bench Press*",'JamesM-SESSION'!$B$718:$B$725,0), MATCH("*4th*",'JamesM-SESSION'!$K$7:$T$7,0)),"")</f>
        <v>#N/A</v>
      </c>
      <c r="H480" s="131" t="e">
        <f>INDEX('JamesM-SESSION'!$L$718:$U$725, MATCH("*Bench Press*",'JamesM-SESSION'!$B$718:$B$725,0), MATCH("*4th*",'JamesM-SESSION'!$K$7:$T$7,0))</f>
        <v>#N/A</v>
      </c>
      <c r="I480" s="132" t="e">
        <f>IF($A$476='JamesM-SESSION'!$A$718,INDEX('JamesM-SESSION'!$K$718:$T$725, MATCH("*Military*",'JamesM-SESSION'!$B$718:$B$725,0), MATCH("*4th*",'JamesM-SESSION'!$K$7:$T$7,0)),"")</f>
        <v>#N/A</v>
      </c>
      <c r="J480" s="44" t="e">
        <f>INDEX('JamesM-SESSION'!$L$718:$U$725, MATCH("*Military*",'JamesM-SESSION'!$B$718:$B$725,0), MATCH("*4th*",'JamesM-SESSION'!$K$7:$T$7,0))</f>
        <v>#N/A</v>
      </c>
      <c r="K480" s="131" t="e">
        <f>IF($A$476='JamesM-SESSION'!$A$718,INDEX('JamesM-SESSION'!$K$718:$T$725, MATCH("*Clean *",'JamesM-SESSION'!$B$718:$B$725,0), MATCH("*4th*",'JamesM-SESSION'!$K$7:$T$7,0)),"")</f>
        <v>#N/A</v>
      </c>
      <c r="L480" s="44" t="e">
        <f>INDEX('JamesM-SESSION'!$L$718:$U$725, MATCH("*Clean *",'JamesM-SESSION'!$B$655:$B$725,0), MATCH("*4th*",'JamesM-SESSION'!$K$7:$T$7,0))</f>
        <v>#N/A</v>
      </c>
      <c r="M480" s="131" t="e">
        <f>IF($A$476='JamesM-SESSION'!$A$718,INDEX('JamesM-SESSION'!$K$718:$T$725, MATCH("*Lat Pulldown*",'JamesM-SESSION'!$B$718:$B$725,0), MATCH("*4th*",'JamesM-SESSION'!$K$7:$T$7,0)),"")</f>
        <v>#N/A</v>
      </c>
      <c r="N480" s="44" t="e">
        <f>INDEX('JamesM-SESSION'!$L$718:$U$725, MATCH("*Lat Pulldown*",'JamesM-SESSION'!$B$718:$B$725,0), MATCH("*4th*",'JamesM-SESSION'!$K$7:$T$7,0))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IF($A$476='JamesM-SESSION'!$A$718,INDEX('JamesM-SESSION'!$K$718:$T$725, MATCH("*Squat*",'JamesM-SESSION'!$B$718:$B$725,0), MATCH("*5th*",'JamesM-SESSION'!$K$7:$T$7,0)),"")</f>
        <v>#N/A</v>
      </c>
      <c r="D481" s="132" t="e">
        <f>INDEX('JamesM-SESSION'!L$718:U$725, MATCH("*Squat*",'JamesM-SESSION'!$B$718:$B$725,0), MATCH("*5th*",'JamesM-SESSION'!K$7:T$7,0))</f>
        <v>#N/A</v>
      </c>
      <c r="E481" s="131" t="e">
        <f>IF($A$476='JamesM-SESSION'!$A$718,INDEX('JamesM-SESSION'!$K$718:$T$725, MATCH("*Deadlift*",'JamesM-SESSION'!$B$718:$B$725,0), MATCH("*5th*",'JamesM-SESSION'!$K$7:$T$7,0)),"")</f>
        <v>#N/A</v>
      </c>
      <c r="F481" s="131" t="e">
        <f>INDEX('JamesM-SESSION'!$L$718:$U$725, MATCH("*Deadlift*",'JamesM-SESSION'!$B$655:$B$725,0), MATCH("*5th*",'JamesM-SESSION'!$K$7:$T$7,0))</f>
        <v>#N/A</v>
      </c>
      <c r="G481" s="131" t="e">
        <f>IF($A$476='JamesM-SESSION'!$A$718,INDEX('JamesM-SESSION'!$K$718:$T$725, MATCH("*Bench Press*",'JamesM-SESSION'!$B$718:$B$725,0), MATCH("*5th*",'JamesM-SESSION'!$K$7:$T$7,0)),"")</f>
        <v>#N/A</v>
      </c>
      <c r="H481" s="131" t="e">
        <f>INDEX('JamesM-SESSION'!$L$718:$U$725, MATCH("*Bench Press*",'JamesM-SESSION'!$B$718:$B$725,0), MATCH("*5th*",'JamesM-SESSION'!$K$7:$T$7,0))</f>
        <v>#N/A</v>
      </c>
      <c r="I481" s="132" t="e">
        <f>IF($A$476='JamesM-SESSION'!$A$718,INDEX('JamesM-SESSION'!$K$718:$T$725, MATCH("*Military*",'JamesM-SESSION'!$B$718:$B$725,0), MATCH("*5th*",'JamesM-SESSION'!$K$7:$T$7,0)),"")</f>
        <v>#N/A</v>
      </c>
      <c r="J481" s="44" t="e">
        <f>INDEX('JamesM-SESSION'!$L$718:$U$725, MATCH("*Military*",'JamesM-SESSION'!$B$718:$B$725,0), MATCH("*5th*",'JamesM-SESSION'!$K$7:$T$7,0))</f>
        <v>#N/A</v>
      </c>
      <c r="K481" s="131" t="e">
        <f>IF($A$476='JamesM-SESSION'!$A$718,INDEX('JamesM-SESSION'!$K$718:$T$725, MATCH("*Clean *",'JamesM-SESSION'!$B$718:$B$725,0), MATCH("*5th*",'JamesM-SESSION'!$K$7:$T$7,0)),"")</f>
        <v>#N/A</v>
      </c>
      <c r="L481" s="44" t="e">
        <f>INDEX('JamesM-SESSION'!$L$718:$U$725, MATCH("*Clean *",'JamesM-SESSION'!$B$655:$B$725,0), MATCH("*5th*",'JamesM-SESSION'!$K$7:$T$7,0))</f>
        <v>#N/A</v>
      </c>
      <c r="M481" s="131" t="e">
        <f>IF($A$476='JamesM-SESSION'!$A$718,INDEX('JamesM-SESSION'!$K$718:$T$725, MATCH("*Lat Pulldown*",'JamesM-SESSION'!$B$718:$B$725,0), MATCH("*5th*",'JamesM-SESSION'!$K$7:$T$7,0)),"")</f>
        <v>#N/A</v>
      </c>
      <c r="N481" s="44" t="e">
        <f>INDEX('JamesM-SESSION'!$L$718:$U$725, MATCH("*Lat Pulldown*",'JamesM-SESSION'!$B$718:$B$725,0), MATCH("*5th*",'JamesM-SESSION'!$K$7:$T$7,0))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'JamesM-SESSION'!A727</f>
        <v>0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 t="e">
        <f>MAX(G483:G487)</f>
        <v>#N/A</v>
      </c>
      <c r="H482" s="116" t="e">
        <f t="array" ref="H482">MAX(IF(G483:G487=G482,H483:H487))</f>
        <v>#N/A</v>
      </c>
      <c r="I482" s="116" t="e">
        <f>MAX(I483:I487)</f>
        <v>#N/A</v>
      </c>
      <c r="J482" s="116" t="e">
        <f t="array" ref="J482">MAX(IF(I483:I487=I482,J483:J487))</f>
        <v>#N/A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str">
        <f>IF($A$140='JamesM-SESSION'!$A$727,INDEX('JamesM-SESSION'!$K$727:$T$734, MATCH("*1k Row*",'JamesM-SESSION'!$B$727:$B$734,0), MATCH("*1st*",'JamesM-SESSION'!$K$7:$T$7,0)),"")</f>
        <v/>
      </c>
      <c r="P482" s="152" t="str">
        <f>IF($A$140='JamesM-SESSION'!$A$727,INDEX('JamesM-SESSION'!$K$727:$T$734, MATCH("*HIIT*",'JamesM-SESSION'!$B$727:$B$734,0), MATCH("*1st*",'JamesM-SESSION'!$K$7:$T$7,0)),"")</f>
        <v/>
      </c>
      <c r="Q482" s="119" t="e">
        <f>INDEX('JamesM-SESSION'!$L$661:$U$727, MATCH("*HIIT*",'JamesM-SESSION'!$B$661:$B$727,0), MATCH("*1st*",'JamesM-SESSION'!$K$7:$T$7,0))</f>
        <v>#N/A</v>
      </c>
      <c r="R482" s="119">
        <f>'JamesM-SESSION'!U550</f>
        <v>0</v>
      </c>
      <c r="S482" s="116"/>
      <c r="T482" s="116"/>
      <c r="U482" s="120">
        <f>'JamesM-SESSION'!A728</f>
        <v>0</v>
      </c>
      <c r="V482" s="120">
        <f>'JamesM-SESSION'!A729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IF($A$482='JamesM-SESSION'!$A$727,INDEX('JamesM-SESSION'!$K$727:$T$734, MATCH("*Squat*",'JamesM-SESSION'!$B$727:$B$734,0), MATCH("*1st*",'JamesM-SESSION'!$K$7:$T$7,0)),"")</f>
        <v>#N/A</v>
      </c>
      <c r="D483" s="132" t="e">
        <f>INDEX('JamesM-SESSION'!L$727:U$734, MATCH("*Squat*",'JamesM-SESSION'!$B$727:$B$734,0), MATCH("*1st*",'JamesM-SESSION'!K$7:T$7,0))</f>
        <v>#N/A</v>
      </c>
      <c r="E483" s="131" t="e">
        <f>IF($A$482='JamesM-SESSION'!$A$727,INDEX('JamesM-SESSION'!$K$727:$T$734, MATCH("*Deadlift*",'JamesM-SESSION'!$B$727:$B$734,0), MATCH("*1st*",'JamesM-SESSION'!$K$7:$T$7,0)),"")</f>
        <v>#N/A</v>
      </c>
      <c r="F483" s="131" t="e">
        <f>INDEX('JamesM-SESSION'!$L$727:$U$734, MATCH("*Deadlift*",'JamesM-SESSION'!$B$661:$B$734,0), MATCH("*1st*",'JamesM-SESSION'!$K$7:$T$7,0))</f>
        <v>#N/A</v>
      </c>
      <c r="G483" s="131" t="e">
        <f>IF($A$482='JamesM-SESSION'!$A$727,INDEX('JamesM-SESSION'!$K$727:$T$734, MATCH("*Bench Press*",'JamesM-SESSION'!$B$727:$B$734,0), MATCH("*1st*",'JamesM-SESSION'!$K$7:$T$7,0)),"")</f>
        <v>#N/A</v>
      </c>
      <c r="H483" s="131" t="e">
        <f>INDEX('JamesM-SESSION'!$L$727:$U$734, MATCH("*Bench Press*",'JamesM-SESSION'!$B$727:$B$734,0), MATCH("*1st*",'JamesM-SESSION'!$K$7:$T$7,0))</f>
        <v>#N/A</v>
      </c>
      <c r="I483" s="132" t="e">
        <f>IF($A$482='JamesM-SESSION'!$A$727,INDEX('JamesM-SESSION'!$K$727:$T$734, MATCH("*Military*",'JamesM-SESSION'!$B$727:$B$734,0), MATCH("*1st*",'JamesM-SESSION'!$K$7:$T$7,0)),"")</f>
        <v>#N/A</v>
      </c>
      <c r="J483" s="48" t="e">
        <f>INDEX('JamesM-SESSION'!$L$727:$U$734, MATCH("*Military*",'JamesM-SESSION'!$B$727:$B$734,0), MATCH("*1st*",'JamesM-SESSION'!$K$7:$T$7,0))</f>
        <v>#N/A</v>
      </c>
      <c r="K483" s="131" t="e">
        <f>IF($A$482='JamesM-SESSION'!$A$727,INDEX('JamesM-SESSION'!$K$727:$T$734, MATCH("*Clean *",'JamesM-SESSION'!$B$727:$B$734,0), MATCH("*1st*",'JamesM-SESSION'!$K$7:$T$7,0)),"")</f>
        <v>#N/A</v>
      </c>
      <c r="L483" s="48" t="e">
        <f>INDEX('JamesM-SESSION'!$L$727:$U$734, MATCH("*Clean *",'JamesM-SESSION'!$B$661:$B$734,0), MATCH("*1st*",'JamesM-SESSION'!$K$7:$T$7,0))</f>
        <v>#N/A</v>
      </c>
      <c r="M483" s="131" t="e">
        <f>IF($A$482='JamesM-SESSION'!$A$727,INDEX('JamesM-SESSION'!$K$727:$T$734, MATCH("*Lat Pulldown*",'JamesM-SESSION'!$B$727:$B$734,0), MATCH("*1st*",'JamesM-SESSION'!$K$7:$T$7,0)),"")</f>
        <v>#N/A</v>
      </c>
      <c r="N483" s="48" t="e">
        <f>INDEX('JamesM-SESSION'!$L$727:$U$734, MATCH("*Lat Pulldown*",'JamesM-SESSION'!$B$727:$B$734,0), MATCH("*1st*",'JamesM-SESSION'!$K$7:$T$7,0))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IF($A$482='JamesM-SESSION'!$A$727,INDEX('JamesM-SESSION'!$K$727:$T$734, MATCH("*Squat*",'JamesM-SESSION'!$B$727:$B$734,0), MATCH("*2nd*",'JamesM-SESSION'!$K$7:$T$7,0)),"")</f>
        <v>#N/A</v>
      </c>
      <c r="D484" s="132" t="e">
        <f>INDEX('JamesM-SESSION'!L$727:U$734, MATCH("*Squat*",'JamesM-SESSION'!$B$727:$B$734,0), MATCH("*2nd*",'JamesM-SESSION'!K$7:T$7,0))</f>
        <v>#N/A</v>
      </c>
      <c r="E484" s="131" t="e">
        <f>IF($A$482='JamesM-SESSION'!$A$727,INDEX('JamesM-SESSION'!$K$727:$T$734, MATCH("*Deadlift*",'JamesM-SESSION'!$B$727:$B$734,0), MATCH("*2ND*",'JamesM-SESSION'!$K$7:$T$7,0)),"")</f>
        <v>#N/A</v>
      </c>
      <c r="F484" s="131" t="e">
        <f>INDEX('JamesM-SESSION'!$L$727:$U$734, MATCH("*Deadlift*",'JamesM-SESSION'!$B$661:$B$734,0), MATCH("*2nd*",'JamesM-SESSION'!$K$7:$T$7,0))</f>
        <v>#N/A</v>
      </c>
      <c r="G484" s="131" t="e">
        <f>IF($A$482='JamesM-SESSION'!$A$727,INDEX('JamesM-SESSION'!$K$727:$T$734, MATCH("*Bench Press*",'JamesM-SESSION'!$B$727:$B$734,0), MATCH("*2ND*",'JamesM-SESSION'!$K$7:$T$7,0)),"")</f>
        <v>#N/A</v>
      </c>
      <c r="H484" s="131" t="e">
        <f>INDEX('JamesM-SESSION'!$L$727:$U$734, MATCH("*Bench Press*",'JamesM-SESSION'!$B$727:$B$734,0), MATCH("*2nd*",'JamesM-SESSION'!$K$7:$T$7,0))</f>
        <v>#N/A</v>
      </c>
      <c r="I484" s="132" t="e">
        <f>IF($A$482='JamesM-SESSION'!$A$727,INDEX('JamesM-SESSION'!$K$727:$T$734, MATCH("*Military*",'JamesM-SESSION'!$B$727:$B$734,0), MATCH("*2ND*",'JamesM-SESSION'!$K$7:$T$7,0)),"")</f>
        <v>#N/A</v>
      </c>
      <c r="J484" s="44" t="e">
        <f>INDEX('JamesM-SESSION'!$L$727:$U$734, MATCH("*Military*",'JamesM-SESSION'!$B$727:$B$734,0), MATCH("*2nd*",'JamesM-SESSION'!$K$7:$T$7,0))</f>
        <v>#N/A</v>
      </c>
      <c r="K484" s="131" t="e">
        <f>IF($A$482='JamesM-SESSION'!$A$727,INDEX('JamesM-SESSION'!$K$727:$T$734, MATCH("*Clean *",'JamesM-SESSION'!$B$727:$B$734,0), MATCH("*2ND*",'JamesM-SESSION'!$K$7:$T$7,0)),"")</f>
        <v>#N/A</v>
      </c>
      <c r="L484" s="44" t="e">
        <f>INDEX('JamesM-SESSION'!$L$727:$U$734, MATCH("*Clean *",'JamesM-SESSION'!$B$661:$B$734,0), MATCH("*2nd*",'JamesM-SESSION'!$K$7:$T$7,0))</f>
        <v>#N/A</v>
      </c>
      <c r="M484" s="131" t="e">
        <f>IF($A$482='JamesM-SESSION'!$A$727,INDEX('JamesM-SESSION'!$K$727:$T$734, MATCH("*Lat Pulldown*",'JamesM-SESSION'!$B$727:$B$734,0), MATCH("*2ND*",'JamesM-SESSION'!$K$7:$T$7,0)),"")</f>
        <v>#N/A</v>
      </c>
      <c r="N484" s="44" t="e">
        <f>INDEX('JamesM-SESSION'!$L$727:$U$734, MATCH("*Lat Pulldown*",'JamesM-SESSION'!$B$727:$B$734,0), MATCH("*2nd*",'JamesM-SESSION'!$K$7:$T$7,0))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IF($A$482='JamesM-SESSION'!$A$727,INDEX('JamesM-SESSION'!$K$727:$T$734, MATCH("*Squat*",'JamesM-SESSION'!$B$727:$B$734,0), MATCH("*3rd*",'JamesM-SESSION'!$K$7:$T$7,0)),"")</f>
        <v>#N/A</v>
      </c>
      <c r="D485" s="132" t="e">
        <f>INDEX('JamesM-SESSION'!L$727:U$734, MATCH("*Squat*",'JamesM-SESSION'!$B$727:$B$734,0), MATCH("*3rd*",'JamesM-SESSION'!K$7:T$7,0))</f>
        <v>#N/A</v>
      </c>
      <c r="E485" s="131" t="e">
        <f>IF($A$482='JamesM-SESSION'!$A$727,INDEX('JamesM-SESSION'!$K$727:$T$734, MATCH("*Deadlift*",'JamesM-SESSION'!$B$727:$B$734,0), MATCH("*3rd*",'JamesM-SESSION'!$K$7:$T$7,0)),"")</f>
        <v>#N/A</v>
      </c>
      <c r="F485" s="131" t="e">
        <f>INDEX('JamesM-SESSION'!$L$727:$U$734, MATCH("*Deadlift*",'JamesM-SESSION'!$B$661:$B$734,0), MATCH("*3rd*",'JamesM-SESSION'!$K$7:$T$7,0))</f>
        <v>#N/A</v>
      </c>
      <c r="G485" s="131" t="e">
        <f>IF($A$482='JamesM-SESSION'!$A$727,INDEX('JamesM-SESSION'!$K$727:$T$734, MATCH("*Bench Press*",'JamesM-SESSION'!$B$727:$B$734,0), MATCH("*3rd*",'JamesM-SESSION'!$K$7:$T$7,0)),"")</f>
        <v>#N/A</v>
      </c>
      <c r="H485" s="131" t="e">
        <f>INDEX('JamesM-SESSION'!$L$727:$U$734, MATCH("*Bench Press*",'JamesM-SESSION'!$B$727:$B$734,0), MATCH("*3rd*",'JamesM-SESSION'!$K$7:$T$7,0))</f>
        <v>#N/A</v>
      </c>
      <c r="I485" s="132" t="e">
        <f>IF($A$482='JamesM-SESSION'!$A$727,INDEX('JamesM-SESSION'!$K$727:$T$734, MATCH("*Military*",'JamesM-SESSION'!$B$727:$B$734,0), MATCH("*3rd*",'JamesM-SESSION'!$K$7:$T$7,0)),"")</f>
        <v>#N/A</v>
      </c>
      <c r="J485" s="44" t="e">
        <f>INDEX('JamesM-SESSION'!$L$727:$U$734, MATCH("*Military*",'JamesM-SESSION'!$B$727:$B$734,0), MATCH("*3rd*",'JamesM-SESSION'!$K$7:$T$7,0))</f>
        <v>#N/A</v>
      </c>
      <c r="K485" s="131" t="e">
        <f>IF($A$482='JamesM-SESSION'!$A$727,INDEX('JamesM-SESSION'!$K$727:$T$734, MATCH("*Clean *",'JamesM-SESSION'!$B$727:$B$734,0), MATCH("*3rd*",'JamesM-SESSION'!$K$7:$T$7,0)),"")</f>
        <v>#N/A</v>
      </c>
      <c r="L485" s="44" t="e">
        <f>INDEX('JamesM-SESSION'!$L$727:$U$734, MATCH("*Clean *",'JamesM-SESSION'!$B$661:$B$734,0), MATCH("*3rd*",'JamesM-SESSION'!$K$7:$T$7,0))</f>
        <v>#N/A</v>
      </c>
      <c r="M485" s="131" t="e">
        <f>IF($A$482='JamesM-SESSION'!$A$727,INDEX('JamesM-SESSION'!$K$727:$T$734, MATCH("*Lat Pulldown*",'JamesM-SESSION'!$B$727:$B$734,0), MATCH("*3rd*",'JamesM-SESSION'!$K$7:$T$7,0)),"")</f>
        <v>#N/A</v>
      </c>
      <c r="N485" s="44" t="e">
        <f>INDEX('JamesM-SESSION'!$L$727:$U$734, MATCH("*Lat Pulldown*",'JamesM-SESSION'!$B$727:$B$734,0), MATCH("*3rd*",'JamesM-SESSION'!$K$7:$T$7,0))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IF($A$482='JamesM-SESSION'!$A$727,INDEX('JamesM-SESSION'!$K$727:$T$734, MATCH("*Squat*",'JamesM-SESSION'!$B$727:$B$734,0), MATCH("*4th*",'JamesM-SESSION'!$K$7:$T$7,0)),"")</f>
        <v>#N/A</v>
      </c>
      <c r="D486" s="132" t="e">
        <f>INDEX('JamesM-SESSION'!L$727:U$734, MATCH("*Squat*",'JamesM-SESSION'!$B$727:$B$734,0), MATCH("*4th*",'JamesM-SESSION'!K$7:T$7,0))</f>
        <v>#N/A</v>
      </c>
      <c r="E486" s="131" t="e">
        <f>IF($A$482='JamesM-SESSION'!$A$727,INDEX('JamesM-SESSION'!$K$727:$T$734, MATCH("*Deadlift*",'JamesM-SESSION'!$B$727:$B$734,0), MATCH("*4th*",'JamesM-SESSION'!$K$7:$T$7,0)),"")</f>
        <v>#N/A</v>
      </c>
      <c r="F486" s="131" t="e">
        <f>INDEX('JamesM-SESSION'!$L$727:$U$734, MATCH("*Deadlift*",'JamesM-SESSION'!$B$661:$B$734,0), MATCH("*4th*",'JamesM-SESSION'!$K$7:$T$7,0))</f>
        <v>#N/A</v>
      </c>
      <c r="G486" s="131" t="e">
        <f>IF($A$482='JamesM-SESSION'!$A$727,INDEX('JamesM-SESSION'!$K$727:$T$734, MATCH("*Bench Press*",'JamesM-SESSION'!$B$727:$B$734,0), MATCH("*4th*",'JamesM-SESSION'!$K$7:$T$7,0)),"")</f>
        <v>#N/A</v>
      </c>
      <c r="H486" s="131" t="e">
        <f>INDEX('JamesM-SESSION'!$L$727:$U$734, MATCH("*Bench Press*",'JamesM-SESSION'!$B$727:$B$734,0), MATCH("*4th*",'JamesM-SESSION'!$K$7:$T$7,0))</f>
        <v>#N/A</v>
      </c>
      <c r="I486" s="132" t="e">
        <f>IF($A$482='JamesM-SESSION'!$A$727,INDEX('JamesM-SESSION'!$K$727:$T$734, MATCH("*Military*",'JamesM-SESSION'!$B$727:$B$734,0), MATCH("*4th*",'JamesM-SESSION'!$K$7:$T$7,0)),"")</f>
        <v>#N/A</v>
      </c>
      <c r="J486" s="44" t="e">
        <f>INDEX('JamesM-SESSION'!$L$727:$U$734, MATCH("*Military*",'JamesM-SESSION'!$B$727:$B$734,0), MATCH("*4th*",'JamesM-SESSION'!$K$7:$T$7,0))</f>
        <v>#N/A</v>
      </c>
      <c r="K486" s="131" t="e">
        <f>IF($A$482='JamesM-SESSION'!$A$727,INDEX('JamesM-SESSION'!$K$727:$T$734, MATCH("*Clean *",'JamesM-SESSION'!$B$727:$B$734,0), MATCH("*4th*",'JamesM-SESSION'!$K$7:$T$7,0)),"")</f>
        <v>#N/A</v>
      </c>
      <c r="L486" s="44" t="e">
        <f>INDEX('JamesM-SESSION'!$L$727:$U$734, MATCH("*Clean *",'JamesM-SESSION'!$B$661:$B$734,0), MATCH("*4th*",'JamesM-SESSION'!$K$7:$T$7,0))</f>
        <v>#N/A</v>
      </c>
      <c r="M486" s="131" t="e">
        <f>IF($A$482='JamesM-SESSION'!$A$727,INDEX('JamesM-SESSION'!$K$727:$T$734, MATCH("*Lat Pulldown*",'JamesM-SESSION'!$B$727:$B$734,0), MATCH("*4th*",'JamesM-SESSION'!$K$7:$T$7,0)),"")</f>
        <v>#N/A</v>
      </c>
      <c r="N486" s="44" t="e">
        <f>INDEX('JamesM-SESSION'!$L$727:$U$734, MATCH("*Lat Pulldown*",'JamesM-SESSION'!$B$727:$B$734,0), MATCH("*4th*",'JamesM-SESSION'!$K$7:$T$7,0))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IF($A$482='JamesM-SESSION'!$A$727,INDEX('JamesM-SESSION'!$K$727:$T$734, MATCH("*Squat*",'JamesM-SESSION'!$B$727:$B$734,0), MATCH("*5th*",'JamesM-SESSION'!$K$7:$T$7,0)),"")</f>
        <v>#N/A</v>
      </c>
      <c r="D487" s="132" t="e">
        <f>INDEX('JamesM-SESSION'!L$727:U$734, MATCH("*Squat*",'JamesM-SESSION'!$B$727:$B$734,0), MATCH("*5th*",'JamesM-SESSION'!K$7:T$7,0))</f>
        <v>#N/A</v>
      </c>
      <c r="E487" s="131" t="e">
        <f>IF($A$482='JamesM-SESSION'!$A$727,INDEX('JamesM-SESSION'!$K$727:$T$734, MATCH("*Deadlift*",'JamesM-SESSION'!$B$727:$B$734,0), MATCH("*5th*",'JamesM-SESSION'!$K$7:$T$7,0)),"")</f>
        <v>#N/A</v>
      </c>
      <c r="F487" s="131" t="e">
        <f>INDEX('JamesM-SESSION'!$L$727:$U$734, MATCH("*Deadlift*",'JamesM-SESSION'!$B$661:$B$734,0), MATCH("*5th*",'JamesM-SESSION'!$K$7:$T$7,0))</f>
        <v>#N/A</v>
      </c>
      <c r="G487" s="131" t="e">
        <f>IF($A$482='JamesM-SESSION'!$A$727,INDEX('JamesM-SESSION'!$K$727:$T$734, MATCH("*Bench Press*",'JamesM-SESSION'!$B$727:$B$734,0), MATCH("*5th*",'JamesM-SESSION'!$K$7:$T$7,0)),"")</f>
        <v>#N/A</v>
      </c>
      <c r="H487" s="131" t="e">
        <f>INDEX('JamesM-SESSION'!$L$727:$U$734, MATCH("*Bench Press*",'JamesM-SESSION'!$B$727:$B$734,0), MATCH("*5th*",'JamesM-SESSION'!$K$7:$T$7,0))</f>
        <v>#N/A</v>
      </c>
      <c r="I487" s="132" t="e">
        <f>IF($A$482='JamesM-SESSION'!$A$727,INDEX('JamesM-SESSION'!$K$727:$T$734, MATCH("*Military*",'JamesM-SESSION'!$B$727:$B$734,0), MATCH("*5th*",'JamesM-SESSION'!$K$7:$T$7,0)),"")</f>
        <v>#N/A</v>
      </c>
      <c r="J487" s="44" t="e">
        <f>INDEX('JamesM-SESSION'!$L$727:$U$734, MATCH("*Military*",'JamesM-SESSION'!$B$727:$B$734,0), MATCH("*5th*",'JamesM-SESSION'!$K$7:$T$7,0))</f>
        <v>#N/A</v>
      </c>
      <c r="K487" s="131" t="e">
        <f>IF($A$482='JamesM-SESSION'!$A$727,INDEX('JamesM-SESSION'!$K$727:$T$734, MATCH("*Clean *",'JamesM-SESSION'!$B$727:$B$734,0), MATCH("*5th*",'JamesM-SESSION'!$K$7:$T$7,0)),"")</f>
        <v>#N/A</v>
      </c>
      <c r="L487" s="44" t="e">
        <f>INDEX('JamesM-SESSION'!$L$727:$U$734, MATCH("*Clean *",'JamesM-SESSION'!$B$661:$B$734,0), MATCH("*5th*",'JamesM-SESSION'!$K$7:$T$7,0))</f>
        <v>#N/A</v>
      </c>
      <c r="M487" s="131" t="e">
        <f>IF($A$482='JamesM-SESSION'!$A$727,INDEX('JamesM-SESSION'!$K$727:$T$734, MATCH("*Lat Pulldown*",'JamesM-SESSION'!$B$727:$B$734,0), MATCH("*5th*",'JamesM-SESSION'!$K$7:$T$7,0)),"")</f>
        <v>#N/A</v>
      </c>
      <c r="N487" s="44" t="e">
        <f>INDEX('JamesM-SESSION'!$L$727:$U$734, MATCH("*Lat Pulldown*",'JamesM-SESSION'!$B$727:$B$734,0), MATCH("*5th*",'JamesM-SESSION'!$K$7:$T$7,0))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'JamesM-SESSION'!A736</f>
        <v>0</v>
      </c>
      <c r="B488" s="116" t="s">
        <v>84</v>
      </c>
      <c r="C488" s="117" t="e">
        <f>MAX(C489:C493)</f>
        <v>#N/A</v>
      </c>
      <c r="D488" s="116" t="e">
        <f t="array" ref="D488">MAX(IF(C489:C493=C488,D489:D493))</f>
        <v>#N/A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str">
        <f>IF($A$140='JamesM-SESSION'!$A$736,INDEX('JamesM-SESSION'!$K$736:$T$743, MATCH("*1k Row*",'JamesM-SESSION'!$B$736:$B$743,0), MATCH("*1st*",'JamesM-SESSION'!$K$7:$T$7,0)),"")</f>
        <v/>
      </c>
      <c r="P488" s="152" t="str">
        <f>IF($A$140='JamesM-SESSION'!$A$736,INDEX('JamesM-SESSION'!$K$736:$T$743, MATCH("*HIIT*",'JamesM-SESSION'!$B$736:$B$743,0), MATCH("*1st*",'JamesM-SESSION'!$K$7:$T$7,0)),"")</f>
        <v/>
      </c>
      <c r="Q488" s="119" t="e">
        <f>INDEX('JamesM-SESSION'!$L$667:$U$736, MATCH("*HIIT*",'JamesM-SESSION'!$B$667:$B$736,0), MATCH("*1st*",'JamesM-SESSION'!$K$7:$T$7,0))</f>
        <v>#N/A</v>
      </c>
      <c r="R488" s="119">
        <f>'JamesM-SESSION'!U556</f>
        <v>0</v>
      </c>
      <c r="S488" s="116"/>
      <c r="T488" s="116"/>
      <c r="U488" s="120">
        <f>'JamesM-SESSION'!A668</f>
        <v>0</v>
      </c>
      <c r="V488" s="120">
        <f>'JamesM-SESSION'!A669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 t="e">
        <f>IF($A$488='JamesM-SESSION'!$A$736,INDEX('JamesM-SESSION'!$K$736:$T$743, MATCH("*Squat*",'JamesM-SESSION'!$B$736:$B$743,0), MATCH("*1st*",'JamesM-SESSION'!$K$7:$T$7,0)),"")</f>
        <v>#N/A</v>
      </c>
      <c r="D489" s="132" t="e">
        <f>INDEX('JamesM-SESSION'!L$736:U$743, MATCH("*Squat*",'JamesM-SESSION'!$B$736:$B$743,0), MATCH("*1st*",'JamesM-SESSION'!K$7:T$7,0))</f>
        <v>#N/A</v>
      </c>
      <c r="E489" s="131" t="e">
        <f>IF($A$488='JamesM-SESSION'!$A$736,INDEX('JamesM-SESSION'!$K$736:$T$743, MATCH("*Deadlift*",'JamesM-SESSION'!$B$736:$B$743,0), MATCH("*1st*",'JamesM-SESSION'!$K$7:$T$7,0)),"")</f>
        <v>#N/A</v>
      </c>
      <c r="F489" s="131" t="e">
        <f>INDEX('JamesM-SESSION'!$L$736:$U$743, MATCH("*Deadlift*",'JamesM-SESSION'!$B$667:$B$743,0), MATCH("*1st*",'JamesM-SESSION'!$K$7:$T$7,0))</f>
        <v>#N/A</v>
      </c>
      <c r="G489" s="131" t="e">
        <f>IF($A$488='JamesM-SESSION'!$A$736,INDEX('JamesM-SESSION'!$K$736:$T$743, MATCH("*Bench Press*",'JamesM-SESSION'!$B$736:$B$743,0), MATCH("*1st*",'JamesM-SESSION'!$K$7:$T$7,0)),"")</f>
        <v>#N/A</v>
      </c>
      <c r="H489" s="131" t="e">
        <f>INDEX('JamesM-SESSION'!$L$736:$U$743, MATCH("*Bench Press*",'JamesM-SESSION'!$B$736:$B$743,0), MATCH("*1st*",'JamesM-SESSION'!$K$7:$T$7,0))</f>
        <v>#N/A</v>
      </c>
      <c r="I489" s="132" t="e">
        <f>IF($A$488='JamesM-SESSION'!$A$736,INDEX('JamesM-SESSION'!$K$736:$T$743, MATCH("*Military*",'JamesM-SESSION'!$B$736:$B$743,0), MATCH("*1st*",'JamesM-SESSION'!$K$7:$T$7,0)),"")</f>
        <v>#N/A</v>
      </c>
      <c r="J489" s="48" t="e">
        <f>INDEX('JamesM-SESSION'!$L$736:$U$743, MATCH("*Military*",'JamesM-SESSION'!$B$736:$B$743,0), MATCH("*1st*",'JamesM-SESSION'!$K$7:$T$7,0))</f>
        <v>#N/A</v>
      </c>
      <c r="K489" s="131" t="e">
        <f>IF($A$488='JamesM-SESSION'!$A$736,INDEX('JamesM-SESSION'!$K$736:$T$743, MATCH("*Clean *",'JamesM-SESSION'!$B$736:$B$743,0), MATCH("*1st*",'JamesM-SESSION'!$K$7:$T$7,0)),"")</f>
        <v>#N/A</v>
      </c>
      <c r="L489" s="48" t="e">
        <f>INDEX('JamesM-SESSION'!$L$736:$U$743, MATCH("*Clean *",'JamesM-SESSION'!$B$667:$B$743,0), MATCH("*1st*",'JamesM-SESSION'!$K$7:$T$7,0))</f>
        <v>#N/A</v>
      </c>
      <c r="M489" s="131" t="e">
        <f>IF($A$488='JamesM-SESSION'!$A$736,INDEX('JamesM-SESSION'!$K$736:$T$743, MATCH("*Lat Pulldown*",'JamesM-SESSION'!$B$736:$B$743,0), MATCH("*1st*",'JamesM-SESSION'!$K$7:$T$7,0)),"")</f>
        <v>#N/A</v>
      </c>
      <c r="N489" s="48" t="e">
        <f>INDEX('JamesM-SESSION'!$L$736:$U$743, MATCH("*Lat Pulldown*",'JamesM-SESSION'!$B$736:$B$743,0), MATCH("*1st*",'JamesM-SESSION'!$K$7:$T$7,0))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 t="e">
        <f>IF($A$488='JamesM-SESSION'!$A$736,INDEX('JamesM-SESSION'!$K$736:$T$743, MATCH("*Squat*",'JamesM-SESSION'!$B$736:$B$743,0), MATCH("*2nd*",'JamesM-SESSION'!$K$7:$T$7,0)),"")</f>
        <v>#N/A</v>
      </c>
      <c r="D490" s="132" t="e">
        <f>INDEX('JamesM-SESSION'!L$736:U$743, MATCH("*Squat*",'JamesM-SESSION'!$B$736:$B$743,0), MATCH("*2nd*",'JamesM-SESSION'!K$7:T$7,0))</f>
        <v>#N/A</v>
      </c>
      <c r="E490" s="131" t="e">
        <f>IF($A$488='JamesM-SESSION'!$A$736,INDEX('JamesM-SESSION'!$K$736:$T$743, MATCH("*Deadlift*",'JamesM-SESSION'!$B$736:$B$743,0), MATCH("*2ND*",'JamesM-SESSION'!$K$7:$T$7,0)),"")</f>
        <v>#N/A</v>
      </c>
      <c r="F490" s="131" t="e">
        <f>INDEX('JamesM-SESSION'!$L$736:$U$743, MATCH("*Deadlift*",'JamesM-SESSION'!$B$667:$B$743,0), MATCH("*2nd*",'JamesM-SESSION'!$K$7:$T$7,0))</f>
        <v>#N/A</v>
      </c>
      <c r="G490" s="131" t="e">
        <f>IF($A$488='JamesM-SESSION'!$A$736,INDEX('JamesM-SESSION'!$K$736:$T$743, MATCH("*Bench Press*",'JamesM-SESSION'!$B$736:$B$743,0), MATCH("*2ND*",'JamesM-SESSION'!$K$7:$T$7,0)),"")</f>
        <v>#N/A</v>
      </c>
      <c r="H490" s="131" t="e">
        <f>INDEX('JamesM-SESSION'!$L$736:$U$743, MATCH("*Bench Press*",'JamesM-SESSION'!$B$736:$B$743,0), MATCH("*2nd*",'JamesM-SESSION'!$K$7:$T$7,0))</f>
        <v>#N/A</v>
      </c>
      <c r="I490" s="132" t="e">
        <f>IF($A$488='JamesM-SESSION'!$A$736,INDEX('JamesM-SESSION'!$K$736:$T$743, MATCH("*Military*",'JamesM-SESSION'!$B$736:$B$743,0), MATCH("*2ND*",'JamesM-SESSION'!$K$7:$T$7,0)),"")</f>
        <v>#N/A</v>
      </c>
      <c r="J490" s="44" t="e">
        <f>INDEX('JamesM-SESSION'!$L$736:$U$743, MATCH("*Military*",'JamesM-SESSION'!$B$736:$B$743,0), MATCH("*2nd*",'JamesM-SESSION'!$K$7:$T$7,0))</f>
        <v>#N/A</v>
      </c>
      <c r="K490" s="131" t="e">
        <f>IF($A$488='JamesM-SESSION'!$A$736,INDEX('JamesM-SESSION'!$K$736:$T$743, MATCH("*Clean *",'JamesM-SESSION'!$B$736:$B$743,0), MATCH("*2ND*",'JamesM-SESSION'!$K$7:$T$7,0)),"")</f>
        <v>#N/A</v>
      </c>
      <c r="L490" s="44" t="e">
        <f>INDEX('JamesM-SESSION'!$L$736:$U$743, MATCH("*Clean *",'JamesM-SESSION'!$B$667:$B$743,0), MATCH("*2nd*",'JamesM-SESSION'!$K$7:$T$7,0))</f>
        <v>#N/A</v>
      </c>
      <c r="M490" s="131" t="e">
        <f>IF($A$488='JamesM-SESSION'!$A$736,INDEX('JamesM-SESSION'!$K$736:$T$743, MATCH("*Lat Pulldown*",'JamesM-SESSION'!$B$736:$B$743,0), MATCH("*2ND*",'JamesM-SESSION'!$K$7:$T$7,0)),"")</f>
        <v>#N/A</v>
      </c>
      <c r="N490" s="44" t="e">
        <f>INDEX('JamesM-SESSION'!$L$736:$U$743, MATCH("*Lat Pulldown*",'JamesM-SESSION'!$B$736:$B$743,0), MATCH("*2nd*",'JamesM-SESSION'!$K$7:$T$7,0))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 t="e">
        <f>IF($A$488='JamesM-SESSION'!$A$736,INDEX('JamesM-SESSION'!$K$736:$T$743, MATCH("*Squat*",'JamesM-SESSION'!$B$736:$B$743,0), MATCH("*3rd*",'JamesM-SESSION'!$K$7:$T$7,0)),"")</f>
        <v>#N/A</v>
      </c>
      <c r="D491" s="132" t="e">
        <f>INDEX('JamesM-SESSION'!L$736:U$743, MATCH("*Squat*",'JamesM-SESSION'!$B$736:$B$743,0), MATCH("*3rd*",'JamesM-SESSION'!K$7:T$7,0))</f>
        <v>#N/A</v>
      </c>
      <c r="E491" s="131" t="e">
        <f>IF($A$488='JamesM-SESSION'!$A$736,INDEX('JamesM-SESSION'!$K$736:$T$743, MATCH("*Deadlift*",'JamesM-SESSION'!$B$736:$B$743,0), MATCH("*3rd*",'JamesM-SESSION'!$K$7:$T$7,0)),"")</f>
        <v>#N/A</v>
      </c>
      <c r="F491" s="131" t="e">
        <f>INDEX('JamesM-SESSION'!$L$736:$U$743, MATCH("*Deadlift*",'JamesM-SESSION'!$B$667:$B$743,0), MATCH("*3rd*",'JamesM-SESSION'!$K$7:$T$7,0))</f>
        <v>#N/A</v>
      </c>
      <c r="G491" s="131" t="e">
        <f>IF($A$488='JamesM-SESSION'!$A$736,INDEX('JamesM-SESSION'!$K$736:$T$743, MATCH("*Bench Press*",'JamesM-SESSION'!$B$736:$B$743,0), MATCH("*3rd*",'JamesM-SESSION'!$K$7:$T$7,0)),"")</f>
        <v>#N/A</v>
      </c>
      <c r="H491" s="131" t="e">
        <f>INDEX('JamesM-SESSION'!$L$736:$U$743, MATCH("*Bench Press*",'JamesM-SESSION'!$B$736:$B$743,0), MATCH("*3rd*",'JamesM-SESSION'!$K$7:$T$7,0))</f>
        <v>#N/A</v>
      </c>
      <c r="I491" s="132" t="e">
        <f>IF($A$488='JamesM-SESSION'!$A$736,INDEX('JamesM-SESSION'!$K$736:$T$743, MATCH("*Military*",'JamesM-SESSION'!$B$736:$B$743,0), MATCH("*3rd*",'JamesM-SESSION'!$K$7:$T$7,0)),"")</f>
        <v>#N/A</v>
      </c>
      <c r="J491" s="44" t="e">
        <f>INDEX('JamesM-SESSION'!$L$736:$U$743, MATCH("*Military*",'JamesM-SESSION'!$B$736:$B$743,0), MATCH("*3rd*",'JamesM-SESSION'!$K$7:$T$7,0))</f>
        <v>#N/A</v>
      </c>
      <c r="K491" s="131" t="e">
        <f>IF($A$488='JamesM-SESSION'!$A$736,INDEX('JamesM-SESSION'!$K$736:$T$743, MATCH("*Clean *",'JamesM-SESSION'!$B$736:$B$743,0), MATCH("*3rd*",'JamesM-SESSION'!$K$7:$T$7,0)),"")</f>
        <v>#N/A</v>
      </c>
      <c r="L491" s="44" t="e">
        <f>INDEX('JamesM-SESSION'!$L$736:$U$743, MATCH("*Clean *",'JamesM-SESSION'!$B$667:$B$743,0), MATCH("*3rd*",'JamesM-SESSION'!$K$7:$T$7,0))</f>
        <v>#N/A</v>
      </c>
      <c r="M491" s="131" t="e">
        <f>IF($A$488='JamesM-SESSION'!$A$736,INDEX('JamesM-SESSION'!$K$736:$T$743, MATCH("*Lat Pulldown*",'JamesM-SESSION'!$B$736:$B$743,0), MATCH("*3rd*",'JamesM-SESSION'!$K$7:$T$7,0)),"")</f>
        <v>#N/A</v>
      </c>
      <c r="N491" s="44" t="e">
        <f>INDEX('JamesM-SESSION'!$L$736:$U$743, MATCH("*Lat Pulldown*",'JamesM-SESSION'!$B$736:$B$743,0), MATCH("*3rd*",'JamesM-SESSION'!$K$7:$T$7,0))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 t="e">
        <f>IF($A$488='JamesM-SESSION'!$A$736,INDEX('JamesM-SESSION'!$K$736:$T$743, MATCH("*Squat*",'JamesM-SESSION'!$B$736:$B$743,0), MATCH("*4th*",'JamesM-SESSION'!$K$7:$T$7,0)),"")</f>
        <v>#N/A</v>
      </c>
      <c r="D492" s="132" t="e">
        <f>INDEX('JamesM-SESSION'!L$736:U$743, MATCH("*Squat*",'JamesM-SESSION'!$B$736:$B$743,0), MATCH("*4th*",'JamesM-SESSION'!K$7:T$7,0))</f>
        <v>#N/A</v>
      </c>
      <c r="E492" s="131" t="e">
        <f>IF($A$488='JamesM-SESSION'!$A$736,INDEX('JamesM-SESSION'!$K$736:$T$743, MATCH("*Deadlift*",'JamesM-SESSION'!$B$736:$B$743,0), MATCH("*4th*",'JamesM-SESSION'!$K$7:$T$7,0)),"")</f>
        <v>#N/A</v>
      </c>
      <c r="F492" s="131" t="e">
        <f>INDEX('JamesM-SESSION'!$L$736:$U$743, MATCH("*Deadlift*",'JamesM-SESSION'!$B$667:$B$743,0), MATCH("*4th*",'JamesM-SESSION'!$K$7:$T$7,0))</f>
        <v>#N/A</v>
      </c>
      <c r="G492" s="131" t="e">
        <f>IF($A$488='JamesM-SESSION'!$A$736,INDEX('JamesM-SESSION'!$K$736:$T$743, MATCH("*Bench Press*",'JamesM-SESSION'!$B$736:$B$743,0), MATCH("*4th*",'JamesM-SESSION'!$K$7:$T$7,0)),"")</f>
        <v>#N/A</v>
      </c>
      <c r="H492" s="131" t="e">
        <f>INDEX('JamesM-SESSION'!$L$736:$U$743, MATCH("*Bench Press*",'JamesM-SESSION'!$B$736:$B$743,0), MATCH("*4th*",'JamesM-SESSION'!$K$7:$T$7,0))</f>
        <v>#N/A</v>
      </c>
      <c r="I492" s="132" t="e">
        <f>IF($A$488='JamesM-SESSION'!$A$736,INDEX('JamesM-SESSION'!$K$736:$T$743, MATCH("*Military*",'JamesM-SESSION'!$B$736:$B$743,0), MATCH("*4th*",'JamesM-SESSION'!$K$7:$T$7,0)),"")</f>
        <v>#N/A</v>
      </c>
      <c r="J492" s="44" t="e">
        <f>INDEX('JamesM-SESSION'!$L$736:$U$743, MATCH("*Military*",'JamesM-SESSION'!$B$736:$B$743,0), MATCH("*4th*",'JamesM-SESSION'!$K$7:$T$7,0))</f>
        <v>#N/A</v>
      </c>
      <c r="K492" s="131" t="e">
        <f>IF($A$488='JamesM-SESSION'!$A$736,INDEX('JamesM-SESSION'!$K$736:$T$743, MATCH("*Clean *",'JamesM-SESSION'!$B$736:$B$743,0), MATCH("*4th*",'JamesM-SESSION'!$K$7:$T$7,0)),"")</f>
        <v>#N/A</v>
      </c>
      <c r="L492" s="44" t="e">
        <f>INDEX('JamesM-SESSION'!$L$736:$U$743, MATCH("*Clean *",'JamesM-SESSION'!$B$667:$B$743,0), MATCH("*4th*",'JamesM-SESSION'!$K$7:$T$7,0))</f>
        <v>#N/A</v>
      </c>
      <c r="M492" s="131" t="e">
        <f>IF($A$488='JamesM-SESSION'!$A$736,INDEX('JamesM-SESSION'!$K$736:$T$743, MATCH("*Lat Pulldown*",'JamesM-SESSION'!$B$736:$B$743,0), MATCH("*4th*",'JamesM-SESSION'!$K$7:$T$7,0)),"")</f>
        <v>#N/A</v>
      </c>
      <c r="N492" s="44" t="e">
        <f>INDEX('JamesM-SESSION'!$L$736:$U$743, MATCH("*Lat Pulldown*",'JamesM-SESSION'!$B$736:$B$743,0), MATCH("*4th*",'JamesM-SESSION'!$K$7:$T$7,0))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 t="e">
        <f>IF($A$488='JamesM-SESSION'!$A$736,INDEX('JamesM-SESSION'!$K$736:$T$743, MATCH("*Squat*",'JamesM-SESSION'!$B$736:$B$743,0), MATCH("*5th*",'JamesM-SESSION'!$K$7:$T$7,0)),"")</f>
        <v>#N/A</v>
      </c>
      <c r="D493" s="132" t="e">
        <f>INDEX('JamesM-SESSION'!L$736:U$743, MATCH("*Squat*",'JamesM-SESSION'!$B$736:$B$743,0), MATCH("*5th*",'JamesM-SESSION'!K$7:T$7,0))</f>
        <v>#N/A</v>
      </c>
      <c r="E493" s="131" t="e">
        <f>IF($A$488='JamesM-SESSION'!$A$736,INDEX('JamesM-SESSION'!$K$736:$T$743, MATCH("*Deadlift*",'JamesM-SESSION'!$B$736:$B$743,0), MATCH("*5th*",'JamesM-SESSION'!$K$7:$T$7,0)),"")</f>
        <v>#N/A</v>
      </c>
      <c r="F493" s="131" t="e">
        <f>INDEX('JamesM-SESSION'!$L$736:$U$743, MATCH("*Deadlift*",'JamesM-SESSION'!$B$667:$B$743,0), MATCH("*5th*",'JamesM-SESSION'!$K$7:$T$7,0))</f>
        <v>#N/A</v>
      </c>
      <c r="G493" s="131" t="e">
        <f>IF($A$488='JamesM-SESSION'!$A$736,INDEX('JamesM-SESSION'!$K$736:$T$743, MATCH("*Bench Press*",'JamesM-SESSION'!$B$736:$B$743,0), MATCH("*5th*",'JamesM-SESSION'!$K$7:$T$7,0)),"")</f>
        <v>#N/A</v>
      </c>
      <c r="H493" s="131" t="e">
        <f>INDEX('JamesM-SESSION'!$L$736:$U$743, MATCH("*Bench Press*",'JamesM-SESSION'!$B$736:$B$743,0), MATCH("*5th*",'JamesM-SESSION'!$K$7:$T$7,0))</f>
        <v>#N/A</v>
      </c>
      <c r="I493" s="132" t="e">
        <f>IF($A$488='JamesM-SESSION'!$A$736,INDEX('JamesM-SESSION'!$K$736:$T$743, MATCH("*Military*",'JamesM-SESSION'!$B$736:$B$743,0), MATCH("*5th*",'JamesM-SESSION'!$K$7:$T$7,0)),"")</f>
        <v>#N/A</v>
      </c>
      <c r="J493" s="44" t="e">
        <f>INDEX('JamesM-SESSION'!$L$736:$U$743, MATCH("*Military*",'JamesM-SESSION'!$B$736:$B$743,0), MATCH("*5th*",'JamesM-SESSION'!$K$7:$T$7,0))</f>
        <v>#N/A</v>
      </c>
      <c r="K493" s="131" t="e">
        <f>IF($A$488='JamesM-SESSION'!$A$736,INDEX('JamesM-SESSION'!$K$736:$T$743, MATCH("*Clean *",'JamesM-SESSION'!$B$736:$B$743,0), MATCH("*5th*",'JamesM-SESSION'!$K$7:$T$7,0)),"")</f>
        <v>#N/A</v>
      </c>
      <c r="L493" s="44" t="e">
        <f>INDEX('JamesM-SESSION'!$L$736:$U$743, MATCH("*Clean *",'JamesM-SESSION'!$B$667:$B$743,0), MATCH("*5th*",'JamesM-SESSION'!$K$7:$T$7,0))</f>
        <v>#N/A</v>
      </c>
      <c r="M493" s="131" t="e">
        <f>IF($A$488='JamesM-SESSION'!$A$736,INDEX('JamesM-SESSION'!$K$736:$T$743, MATCH("*Lat Pulldown*",'JamesM-SESSION'!$B$736:$B$743,0), MATCH("*5th*",'JamesM-SESSION'!$K$7:$T$7,0)),"")</f>
        <v>#N/A</v>
      </c>
      <c r="N493" s="44" t="e">
        <f>INDEX('JamesM-SESSION'!$L$736:$U$743, MATCH("*Lat Pulldown*",'JamesM-SESSION'!$B$736:$B$743,0), MATCH("*5th*",'JamesM-SESSION'!$K$7:$T$7,0))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'JamesM-SESSION'!A745</f>
        <v>0</v>
      </c>
      <c r="B494" s="116" t="s">
        <v>84</v>
      </c>
      <c r="C494" s="117" t="e">
        <f>MAX(C495:C499)</f>
        <v>#N/A</v>
      </c>
      <c r="D494" s="116" t="e">
        <f t="array" ref="D494">MAX(IF(C495:C499=C494,D495:D499))</f>
        <v>#N/A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str">
        <f>IF($A$140='JamesM-SESSION'!$A$745,INDEX('JamesM-SESSION'!$K$745:$T$752, MATCH("*1k Row*",'JamesM-SESSION'!$B$745:$B$752,0), MATCH("*1st*",'JamesM-SESSION'!$K$7:$T$7,0)),"")</f>
        <v/>
      </c>
      <c r="P494" s="152" t="str">
        <f>IF($A$140='JamesM-SESSION'!$A$745,INDEX('JamesM-SESSION'!$K$745:$T$752, MATCH("*HIIT*",'JamesM-SESSION'!$B$745:$B$752,0), MATCH("*1st*",'JamesM-SESSION'!$K$7:$T$7,0)),"")</f>
        <v/>
      </c>
      <c r="Q494" s="119" t="e">
        <f>INDEX('JamesM-SESSION'!$L$673:$U$745, MATCH("*HIIT*",'JamesM-SESSION'!$B$673:$B$745,0), MATCH("*1st*",'JamesM-SESSION'!$K$7:$T$7,0))</f>
        <v>#N/A</v>
      </c>
      <c r="R494" s="119">
        <f>'JamesM-SESSION'!U562</f>
        <v>0</v>
      </c>
      <c r="S494" s="116"/>
      <c r="T494" s="116"/>
      <c r="U494" s="120">
        <f>'JamesM-SESSION'!A674</f>
        <v>0</v>
      </c>
      <c r="V494" s="120">
        <f>'JamesM-SESSION'!A675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 t="e">
        <f>IF($A$494='JamesM-SESSION'!$A$745,INDEX('JamesM-SESSION'!$K$745:$T$752, MATCH("*Squat*",'JamesM-SESSION'!$B$745:$B$752,0), MATCH("*1st*",'JamesM-SESSION'!$K$7:$T$7,0)),"")</f>
        <v>#N/A</v>
      </c>
      <c r="D495" s="132" t="e">
        <f>INDEX('JamesM-SESSION'!L$745:U$752, MATCH("*Squat*",'JamesM-SESSION'!$B$745:$B$752,0), MATCH("*1st*",'JamesM-SESSION'!K$7:T$7,0))</f>
        <v>#N/A</v>
      </c>
      <c r="E495" s="131" t="e">
        <f>IF($A$494='JamesM-SESSION'!$A$745,INDEX('JamesM-SESSION'!$K$745:$T$752, MATCH("*Deadlift*",'JamesM-SESSION'!$B$745:$B$752,0), MATCH("*1st*",'JamesM-SESSION'!$K$7:$T$7,0)),"")</f>
        <v>#N/A</v>
      </c>
      <c r="F495" s="131" t="e">
        <f>INDEX('JamesM-SESSION'!$L$745:$U$752, MATCH("*Deadlift*",'JamesM-SESSION'!$B$673:$B$752,0), MATCH("*1st*",'JamesM-SESSION'!$K$7:$T$7,0))</f>
        <v>#N/A</v>
      </c>
      <c r="G495" s="131" t="e">
        <f>IF($A$494='JamesM-SESSION'!$A$745,INDEX('JamesM-SESSION'!$K$745:$T$752, MATCH("*Bench Press*",'JamesM-SESSION'!$B$745:$B$752,0), MATCH("*1st*",'JamesM-SESSION'!$K$7:$T$7,0)),"")</f>
        <v>#N/A</v>
      </c>
      <c r="H495" s="131" t="e">
        <f>INDEX('JamesM-SESSION'!$L$745:$U$752, MATCH("*Bench Press*",'JamesM-SESSION'!$B$745:$B$752,0), MATCH("*1st*",'JamesM-SESSION'!$K$7:$T$7,0))</f>
        <v>#N/A</v>
      </c>
      <c r="I495" s="132" t="e">
        <f>IF($A$494='JamesM-SESSION'!$A$745,INDEX('JamesM-SESSION'!$K$745:$T$752, MATCH("*Military*",'JamesM-SESSION'!$B$745:$B$752,0), MATCH("*1st*",'JamesM-SESSION'!$K$7:$T$7,0)),"")</f>
        <v>#N/A</v>
      </c>
      <c r="J495" s="48" t="e">
        <f>INDEX('JamesM-SESSION'!$L$745:$U$752, MATCH("*Military*",'JamesM-SESSION'!$B$745:$B$752,0), MATCH("*1st*",'JamesM-SESSION'!$K$7:$T$7,0))</f>
        <v>#N/A</v>
      </c>
      <c r="K495" s="131" t="e">
        <f>IF($A$494='JamesM-SESSION'!$A$745,INDEX('JamesM-SESSION'!$K$745:$T$752, MATCH("*Clean *",'JamesM-SESSION'!$B$745:$B$752,0), MATCH("*1st*",'JamesM-SESSION'!$K$7:$T$7,0)),"")</f>
        <v>#N/A</v>
      </c>
      <c r="L495" s="48" t="e">
        <f>INDEX('JamesM-SESSION'!$L$745:$U$752, MATCH("*Clean *",'JamesM-SESSION'!$B$673:$B$752,0), MATCH("*1st*",'JamesM-SESSION'!$K$7:$T$7,0))</f>
        <v>#N/A</v>
      </c>
      <c r="M495" s="131" t="e">
        <f>IF($A$494='JamesM-SESSION'!$A$745,INDEX('JamesM-SESSION'!$K$745:$T$752, MATCH("*Lat Pulldown*",'JamesM-SESSION'!$B$745:$B$752,0), MATCH("*1st*",'JamesM-SESSION'!$K$7:$T$7,0)),"")</f>
        <v>#N/A</v>
      </c>
      <c r="N495" s="48" t="e">
        <f>INDEX('JamesM-SESSION'!$L$745:$U$752, MATCH("*Lat Pulldown*",'JamesM-SESSION'!$B$745:$B$752,0), MATCH("*1st*",'JamesM-SESSION'!$K$7:$T$7,0))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 t="e">
        <f>IF($A$494='JamesM-SESSION'!$A$745,INDEX('JamesM-SESSION'!$K$745:$T$752, MATCH("*Squat*",'JamesM-SESSION'!$B$745:$B$752,0), MATCH("*2nd*",'JamesM-SESSION'!$K$7:$T$7,0)),"")</f>
        <v>#N/A</v>
      </c>
      <c r="D496" s="132" t="e">
        <f>INDEX('JamesM-SESSION'!L$745:U$752, MATCH("*Squat*",'JamesM-SESSION'!$B$745:$B$752,0), MATCH("*2nd*",'JamesM-SESSION'!K$7:T$7,0))</f>
        <v>#N/A</v>
      </c>
      <c r="E496" s="131" t="e">
        <f>IF($A$494='JamesM-SESSION'!$A$745,INDEX('JamesM-SESSION'!$K$745:$T$752, MATCH("*Deadlift*",'JamesM-SESSION'!$B$745:$B$752,0), MATCH("*2ND*",'JamesM-SESSION'!$K$7:$T$7,0)),"")</f>
        <v>#N/A</v>
      </c>
      <c r="F496" s="131" t="e">
        <f>INDEX('JamesM-SESSION'!$L$745:$U$752, MATCH("*Deadlift*",'JamesM-SESSION'!$B$673:$B$752,0), MATCH("*2nd*",'JamesM-SESSION'!$K$7:$T$7,0))</f>
        <v>#N/A</v>
      </c>
      <c r="G496" s="131" t="e">
        <f>IF($A$494='JamesM-SESSION'!$A$745,INDEX('JamesM-SESSION'!$K$745:$T$752, MATCH("*Bench Press*",'JamesM-SESSION'!$B$745:$B$752,0), MATCH("*2ND*",'JamesM-SESSION'!$K$7:$T$7,0)),"")</f>
        <v>#N/A</v>
      </c>
      <c r="H496" s="131" t="e">
        <f>INDEX('JamesM-SESSION'!$L$745:$U$752, MATCH("*Bench Press*",'JamesM-SESSION'!$B$745:$B$752,0), MATCH("*2nd*",'JamesM-SESSION'!$K$7:$T$7,0))</f>
        <v>#N/A</v>
      </c>
      <c r="I496" s="132" t="e">
        <f>IF($A$494='JamesM-SESSION'!$A$745,INDEX('JamesM-SESSION'!$K$745:$T$752, MATCH("*Military*",'JamesM-SESSION'!$B$745:$B$752,0), MATCH("*2ND*",'JamesM-SESSION'!$K$7:$T$7,0)),"")</f>
        <v>#N/A</v>
      </c>
      <c r="J496" s="44" t="e">
        <f>INDEX('JamesM-SESSION'!$L$745:$U$752, MATCH("*Military*",'JamesM-SESSION'!$B$745:$B$752,0), MATCH("*2nd*",'JamesM-SESSION'!$K$7:$T$7,0))</f>
        <v>#N/A</v>
      </c>
      <c r="K496" s="131" t="e">
        <f>IF($A$494='JamesM-SESSION'!$A$745,INDEX('JamesM-SESSION'!$K$745:$T$752, MATCH("*Clean *",'JamesM-SESSION'!$B$745:$B$752,0), MATCH("*2ND*",'JamesM-SESSION'!$K$7:$T$7,0)),"")</f>
        <v>#N/A</v>
      </c>
      <c r="L496" s="44" t="e">
        <f>INDEX('JamesM-SESSION'!$L$745:$U$752, MATCH("*Clean *",'JamesM-SESSION'!$B$673:$B$752,0), MATCH("*2nd*",'JamesM-SESSION'!$K$7:$T$7,0))</f>
        <v>#N/A</v>
      </c>
      <c r="M496" s="131" t="e">
        <f>IF($A$494='JamesM-SESSION'!$A$745,INDEX('JamesM-SESSION'!$K$745:$T$752, MATCH("*Lat Pulldown*",'JamesM-SESSION'!$B$745:$B$752,0), MATCH("*2ND*",'JamesM-SESSION'!$K$7:$T$7,0)),"")</f>
        <v>#N/A</v>
      </c>
      <c r="N496" s="44" t="e">
        <f>INDEX('JamesM-SESSION'!$L$745:$U$752, MATCH("*Lat Pulldown*",'JamesM-SESSION'!$B$745:$B$752,0), MATCH("*2nd*",'JamesM-SESSION'!$K$7:$T$7,0))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 t="e">
        <f>IF($A$494='JamesM-SESSION'!$A$745,INDEX('JamesM-SESSION'!$K$745:$T$752, MATCH("*Squat*",'JamesM-SESSION'!$B$745:$B$752,0), MATCH("*3rd*",'JamesM-SESSION'!$K$7:$T$7,0)),"")</f>
        <v>#N/A</v>
      </c>
      <c r="D497" s="132" t="e">
        <f>INDEX('JamesM-SESSION'!L$745:U$752, MATCH("*Squat*",'JamesM-SESSION'!$B$745:$B$752,0), MATCH("*3rd*",'JamesM-SESSION'!K$7:T$7,0))</f>
        <v>#N/A</v>
      </c>
      <c r="E497" s="131" t="e">
        <f>IF($A$494='JamesM-SESSION'!$A$745,INDEX('JamesM-SESSION'!$K$745:$T$752, MATCH("*Deadlift*",'JamesM-SESSION'!$B$745:$B$752,0), MATCH("*3rd*",'JamesM-SESSION'!$K$7:$T$7,0)),"")</f>
        <v>#N/A</v>
      </c>
      <c r="F497" s="131" t="e">
        <f>INDEX('JamesM-SESSION'!$L$745:$U$752, MATCH("*Deadlift*",'JamesM-SESSION'!$B$673:$B$752,0), MATCH("*3rd*",'JamesM-SESSION'!$K$7:$T$7,0))</f>
        <v>#N/A</v>
      </c>
      <c r="G497" s="131" t="e">
        <f>IF($A$494='JamesM-SESSION'!$A$745,INDEX('JamesM-SESSION'!$K$745:$T$752, MATCH("*Bench Press*",'JamesM-SESSION'!$B$745:$B$752,0), MATCH("*3rd*",'JamesM-SESSION'!$K$7:$T$7,0)),"")</f>
        <v>#N/A</v>
      </c>
      <c r="H497" s="131" t="e">
        <f>INDEX('JamesM-SESSION'!$L$745:$U$752, MATCH("*Bench Press*",'JamesM-SESSION'!$B$745:$B$752,0), MATCH("*3rd*",'JamesM-SESSION'!$K$7:$T$7,0))</f>
        <v>#N/A</v>
      </c>
      <c r="I497" s="132" t="e">
        <f>IF($A$494='JamesM-SESSION'!$A$745,INDEX('JamesM-SESSION'!$K$745:$T$752, MATCH("*Military*",'JamesM-SESSION'!$B$745:$B$752,0), MATCH("*3rd*",'JamesM-SESSION'!$K$7:$T$7,0)),"")</f>
        <v>#N/A</v>
      </c>
      <c r="J497" s="44" t="e">
        <f>INDEX('JamesM-SESSION'!$L$745:$U$752, MATCH("*Military*",'JamesM-SESSION'!$B$745:$B$752,0), MATCH("*3rd*",'JamesM-SESSION'!$K$7:$T$7,0))</f>
        <v>#N/A</v>
      </c>
      <c r="K497" s="131" t="e">
        <f>IF($A$494='JamesM-SESSION'!$A$745,INDEX('JamesM-SESSION'!$K$745:$T$752, MATCH("*Clean *",'JamesM-SESSION'!$B$745:$B$752,0), MATCH("*3rd*",'JamesM-SESSION'!$K$7:$T$7,0)),"")</f>
        <v>#N/A</v>
      </c>
      <c r="L497" s="44" t="e">
        <f>INDEX('JamesM-SESSION'!$L$745:$U$752, MATCH("*Clean *",'JamesM-SESSION'!$B$673:$B$752,0), MATCH("*3rd*",'JamesM-SESSION'!$K$7:$T$7,0))</f>
        <v>#N/A</v>
      </c>
      <c r="M497" s="131" t="e">
        <f>IF($A$494='JamesM-SESSION'!$A$745,INDEX('JamesM-SESSION'!$K$745:$T$752, MATCH("*Lat Pulldown*",'JamesM-SESSION'!$B$745:$B$752,0), MATCH("*3rd*",'JamesM-SESSION'!$K$7:$T$7,0)),"")</f>
        <v>#N/A</v>
      </c>
      <c r="N497" s="44" t="e">
        <f>INDEX('JamesM-SESSION'!$L$745:$U$752, MATCH("*Lat Pulldown*",'JamesM-SESSION'!$B$745:$B$752,0), MATCH("*3rd*",'JamesM-SESSION'!$K$7:$T$7,0))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 t="e">
        <f>IF($A$494='JamesM-SESSION'!$A$745,INDEX('JamesM-SESSION'!$K$745:$T$752, MATCH("*Squat*",'JamesM-SESSION'!$B$745:$B$752,0), MATCH("*4th*",'JamesM-SESSION'!$K$7:$T$7,0)),"")</f>
        <v>#N/A</v>
      </c>
      <c r="D498" s="132" t="e">
        <f>INDEX('JamesM-SESSION'!L$745:U$752, MATCH("*Squat*",'JamesM-SESSION'!$B$745:$B$752,0), MATCH("*4th*",'JamesM-SESSION'!K$7:T$7,0))</f>
        <v>#N/A</v>
      </c>
      <c r="E498" s="131" t="e">
        <f>IF($A$494='JamesM-SESSION'!$A$745,INDEX('JamesM-SESSION'!$K$745:$T$752, MATCH("*Deadlift*",'JamesM-SESSION'!$B$745:$B$752,0), MATCH("*4th*",'JamesM-SESSION'!$K$7:$T$7,0)),"")</f>
        <v>#N/A</v>
      </c>
      <c r="F498" s="131" t="e">
        <f>INDEX('JamesM-SESSION'!$L$745:$U$752, MATCH("*Deadlift*",'JamesM-SESSION'!$B$673:$B$752,0), MATCH("*4th*",'JamesM-SESSION'!$K$7:$T$7,0))</f>
        <v>#N/A</v>
      </c>
      <c r="G498" s="131" t="e">
        <f>IF($A$494='JamesM-SESSION'!$A$745,INDEX('JamesM-SESSION'!$K$745:$T$752, MATCH("*Bench Press*",'JamesM-SESSION'!$B$745:$B$752,0), MATCH("*4th*",'JamesM-SESSION'!$K$7:$T$7,0)),"")</f>
        <v>#N/A</v>
      </c>
      <c r="H498" s="131" t="e">
        <f>INDEX('JamesM-SESSION'!$L$745:$U$752, MATCH("*Bench Press*",'JamesM-SESSION'!$B$745:$B$752,0), MATCH("*4th*",'JamesM-SESSION'!$K$7:$T$7,0))</f>
        <v>#N/A</v>
      </c>
      <c r="I498" s="132" t="e">
        <f>IF($A$494='JamesM-SESSION'!$A$745,INDEX('JamesM-SESSION'!$K$745:$T$752, MATCH("*Military*",'JamesM-SESSION'!$B$745:$B$752,0), MATCH("*4th*",'JamesM-SESSION'!$K$7:$T$7,0)),"")</f>
        <v>#N/A</v>
      </c>
      <c r="J498" s="44" t="e">
        <f>INDEX('JamesM-SESSION'!$L$745:$U$752, MATCH("*Military*",'JamesM-SESSION'!$B$745:$B$752,0), MATCH("*4th*",'JamesM-SESSION'!$K$7:$T$7,0))</f>
        <v>#N/A</v>
      </c>
      <c r="K498" s="131" t="e">
        <f>IF($A$494='JamesM-SESSION'!$A$745,INDEX('JamesM-SESSION'!$K$745:$T$752, MATCH("*Clean *",'JamesM-SESSION'!$B$745:$B$752,0), MATCH("*4th*",'JamesM-SESSION'!$K$7:$T$7,0)),"")</f>
        <v>#N/A</v>
      </c>
      <c r="L498" s="44" t="e">
        <f>INDEX('JamesM-SESSION'!$L$745:$U$752, MATCH("*Clean *",'JamesM-SESSION'!$B$673:$B$752,0), MATCH("*4th*",'JamesM-SESSION'!$K$7:$T$7,0))</f>
        <v>#N/A</v>
      </c>
      <c r="M498" s="131" t="e">
        <f>IF($A$494='JamesM-SESSION'!$A$745,INDEX('JamesM-SESSION'!$K$745:$T$752, MATCH("*Lat Pulldown*",'JamesM-SESSION'!$B$745:$B$752,0), MATCH("*4th*",'JamesM-SESSION'!$K$7:$T$7,0)),"")</f>
        <v>#N/A</v>
      </c>
      <c r="N498" s="44" t="e">
        <f>INDEX('JamesM-SESSION'!$L$745:$U$752, MATCH("*Lat Pulldown*",'JamesM-SESSION'!$B$745:$B$752,0), MATCH("*4th*",'JamesM-SESSION'!$K$7:$T$7,0))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 t="e">
        <f>IF($A$494='JamesM-SESSION'!$A$745,INDEX('JamesM-SESSION'!$K$745:$T$752, MATCH("*Squat*",'JamesM-SESSION'!$B$745:$B$752,0), MATCH("*5th*",'JamesM-SESSION'!$K$7:$T$7,0)),"")</f>
        <v>#N/A</v>
      </c>
      <c r="D499" s="132" t="e">
        <f>INDEX('JamesM-SESSION'!L$745:U$752, MATCH("*Squat*",'JamesM-SESSION'!$B$745:$B$752,0), MATCH("*5th*",'JamesM-SESSION'!K$7:T$7,0))</f>
        <v>#N/A</v>
      </c>
      <c r="E499" s="131" t="e">
        <f>IF($A$494='JamesM-SESSION'!$A$745,INDEX('JamesM-SESSION'!$K$745:$T$752, MATCH("*Deadlift*",'JamesM-SESSION'!$B$745:$B$752,0), MATCH("*5th*",'JamesM-SESSION'!$K$7:$T$7,0)),"")</f>
        <v>#N/A</v>
      </c>
      <c r="F499" s="131" t="e">
        <f>INDEX('JamesM-SESSION'!$L$745:$U$752, MATCH("*Deadlift*",'JamesM-SESSION'!$B$673:$B$752,0), MATCH("*5th*",'JamesM-SESSION'!$K$7:$T$7,0))</f>
        <v>#N/A</v>
      </c>
      <c r="G499" s="131" t="e">
        <f>IF($A$494='JamesM-SESSION'!$A$745,INDEX('JamesM-SESSION'!$K$745:$T$752, MATCH("*Bench Press*",'JamesM-SESSION'!$B$745:$B$752,0), MATCH("*5th*",'JamesM-SESSION'!$K$7:$T$7,0)),"")</f>
        <v>#N/A</v>
      </c>
      <c r="H499" s="131" t="e">
        <f>INDEX('JamesM-SESSION'!$L$745:$U$752, MATCH("*Bench Press*",'JamesM-SESSION'!$B$745:$B$752,0), MATCH("*5th*",'JamesM-SESSION'!$K$7:$T$7,0))</f>
        <v>#N/A</v>
      </c>
      <c r="I499" s="132" t="e">
        <f>IF($A$494='JamesM-SESSION'!$A$745,INDEX('JamesM-SESSION'!$K$745:$T$752, MATCH("*Military*",'JamesM-SESSION'!$B$745:$B$752,0), MATCH("*5th*",'JamesM-SESSION'!$K$7:$T$7,0)),"")</f>
        <v>#N/A</v>
      </c>
      <c r="J499" s="44" t="e">
        <f>INDEX('JamesM-SESSION'!$L$745:$U$752, MATCH("*Military*",'JamesM-SESSION'!$B$745:$B$752,0), MATCH("*5th*",'JamesM-SESSION'!$K$7:$T$7,0))</f>
        <v>#N/A</v>
      </c>
      <c r="K499" s="131" t="e">
        <f>IF($A$494='JamesM-SESSION'!$A$745,INDEX('JamesM-SESSION'!$K$745:$T$752, MATCH("*Clean *",'JamesM-SESSION'!$B$745:$B$752,0), MATCH("*5th*",'JamesM-SESSION'!$K$7:$T$7,0)),"")</f>
        <v>#N/A</v>
      </c>
      <c r="L499" s="44" t="e">
        <f>INDEX('JamesM-SESSION'!$L$745:$U$752, MATCH("*Clean *",'JamesM-SESSION'!$B$673:$B$752,0), MATCH("*5th*",'JamesM-SESSION'!$K$7:$T$7,0))</f>
        <v>#N/A</v>
      </c>
      <c r="M499" s="131" t="e">
        <f>IF($A$494='JamesM-SESSION'!$A$745,INDEX('JamesM-SESSION'!$K$745:$T$752, MATCH("*Lat Pulldown*",'JamesM-SESSION'!$B$745:$B$752,0), MATCH("*5th*",'JamesM-SESSION'!$K$7:$T$7,0)),"")</f>
        <v>#N/A</v>
      </c>
      <c r="N499" s="44" t="e">
        <f>INDEX('JamesM-SESSION'!$L$745:$U$752, MATCH("*Lat Pulldown*",'JamesM-SESSION'!$B$745:$B$752,0), MATCH("*5th*",'JamesM-SESSION'!$K$7:$T$7,0))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'JamesM-SESSION'!A754</f>
        <v>0</v>
      </c>
      <c r="B500" s="116" t="s">
        <v>84</v>
      </c>
      <c r="C500" s="117" t="e">
        <f>MAX(C501:C505)</f>
        <v>#N/A</v>
      </c>
      <c r="D500" s="116" t="e">
        <f t="array" ref="D500">MAX(IF(C501:C505=C500,D501:D505))</f>
        <v>#N/A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str">
        <f>IF($A$140='JamesM-SESSION'!$A$754,INDEX('JamesM-SESSION'!$K$754:$T$761, MATCH("*1k Row*",'JamesM-SESSION'!$B$754:$B$761,0), MATCH("*1st*",'JamesM-SESSION'!$K$7:$T$7,0)),"")</f>
        <v/>
      </c>
      <c r="P500" s="152" t="str">
        <f>IF($A$140='JamesM-SESSION'!$A$754,INDEX('JamesM-SESSION'!$K$754:$T$761, MATCH("*HIIT*",'JamesM-SESSION'!$B$754:$B$761,0), MATCH("*1st*",'JamesM-SESSION'!$K$7:$T$7,0)),"")</f>
        <v/>
      </c>
      <c r="Q500" s="119" t="e">
        <f>INDEX('JamesM-SESSION'!$L$673:$U$754, MATCH("*HIIT*",'JamesM-SESSION'!$B$673:$B$754,0), MATCH("*1st*",'JamesM-SESSION'!$K$7:$T$7,0))</f>
        <v>#N/A</v>
      </c>
      <c r="R500" s="119">
        <f>'JamesM-SESSION'!U568</f>
        <v>0</v>
      </c>
      <c r="S500" s="116"/>
      <c r="T500" s="116"/>
      <c r="U500" s="120">
        <f>'JamesM-SESSION'!A680</f>
        <v>0</v>
      </c>
      <c r="V500" s="120">
        <f>'JamesM-SESSION'!A681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 t="e">
        <f>IF($A$500='JamesM-SESSION'!$A$754,INDEX('JamesM-SESSION'!$K$754:$T$761, MATCH("*Squat*",'JamesM-SESSION'!$B$754:$B$761,0), MATCH("*1st*",'JamesM-SESSION'!$K$7:$T$7,0)),"")</f>
        <v>#N/A</v>
      </c>
      <c r="D501" s="132" t="e">
        <f>INDEX('JamesM-SESSION'!L$754:U$761, MATCH("*Squat*",'JamesM-SESSION'!$B$754:$B$761,0), MATCH("*1st*",'JamesM-SESSION'!K$7:T$7,0))</f>
        <v>#N/A</v>
      </c>
      <c r="E501" s="131" t="e">
        <f>IF($A$500='JamesM-SESSION'!$A$754,INDEX('JamesM-SESSION'!$K$754:$T$761, MATCH("*Deadlift*",'JamesM-SESSION'!$B$754:$B$761,0), MATCH("*1st*",'JamesM-SESSION'!$K$7:$T$7,0)),"")</f>
        <v>#N/A</v>
      </c>
      <c r="F501" s="131" t="e">
        <f>INDEX('JamesM-SESSION'!$L$754:$U$761, MATCH("*Deadlift*",'JamesM-SESSION'!$B$673:$B$761,0), MATCH("*1st*",'JamesM-SESSION'!$K$7:$T$7,0))</f>
        <v>#N/A</v>
      </c>
      <c r="G501" s="131" t="e">
        <f>IF($A$500='JamesM-SESSION'!$A$754,INDEX('JamesM-SESSION'!$K$754:$T$761, MATCH("*Bench Press*",'JamesM-SESSION'!$B$754:$B$761,0), MATCH("*1st*",'JamesM-SESSION'!$K$7:$T$7,0)),"")</f>
        <v>#N/A</v>
      </c>
      <c r="H501" s="131" t="e">
        <f>INDEX('JamesM-SESSION'!$L$754:$U$761, MATCH("*Bench Press*",'JamesM-SESSION'!$B$754:$B$761,0), MATCH("*1st*",'JamesM-SESSION'!$K$7:$T$7,0))</f>
        <v>#N/A</v>
      </c>
      <c r="I501" s="132" t="e">
        <f>IF($A$500='JamesM-SESSION'!$A$754,INDEX('JamesM-SESSION'!$K$754:$T$761, MATCH("*Military*",'JamesM-SESSION'!$B$754:$B$761,0), MATCH("*1st*",'JamesM-SESSION'!$K$7:$T$7,0)),"")</f>
        <v>#N/A</v>
      </c>
      <c r="J501" s="48" t="e">
        <f>INDEX('JamesM-SESSION'!$L$754:$U$761, MATCH("*Military*",'JamesM-SESSION'!$B$754:$B$761,0), MATCH("*1st*",'JamesM-SESSION'!$K$7:$T$7,0))</f>
        <v>#N/A</v>
      </c>
      <c r="K501" s="131" t="e">
        <f>IF($A$500='JamesM-SESSION'!$A$754,INDEX('JamesM-SESSION'!$K$754:$T$761, MATCH("*Clean *",'JamesM-SESSION'!$B$754:$B$761,0), MATCH("*1st*",'JamesM-SESSION'!$K$7:$T$7,0)),"")</f>
        <v>#N/A</v>
      </c>
      <c r="L501" s="48" t="e">
        <f>INDEX('JamesM-SESSION'!$L$754:$U$761, MATCH("*Clean *",'JamesM-SESSION'!$B$673:$B$761,0), MATCH("*1st*",'JamesM-SESSION'!$K$7:$T$7,0))</f>
        <v>#N/A</v>
      </c>
      <c r="M501" s="131" t="e">
        <f>IF($A$500='JamesM-SESSION'!$A$754,INDEX('JamesM-SESSION'!$K$754:$T$761, MATCH("*Lat Pulldown*",'JamesM-SESSION'!$B$754:$B$761,0), MATCH("*1st*",'JamesM-SESSION'!$K$7:$T$7,0)),"")</f>
        <v>#N/A</v>
      </c>
      <c r="N501" s="48" t="e">
        <f>INDEX('JamesM-SESSION'!$L$754:$U$761, MATCH("*Lat Pulldown*",'JamesM-SESSION'!$B$754:$B$761,0), MATCH("*1st*",'JamesM-SESSION'!$K$7:$T$7,0))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 t="e">
        <f>IF($A$500='JamesM-SESSION'!$A$754,INDEX('JamesM-SESSION'!$K$754:$T$761, MATCH("*Squat*",'JamesM-SESSION'!$B$754:$B$761,0), MATCH("*2nd*",'JamesM-SESSION'!$K$7:$T$7,0)),"")</f>
        <v>#N/A</v>
      </c>
      <c r="D502" s="132" t="e">
        <f>INDEX('JamesM-SESSION'!L$754:U$761, MATCH("*Squat*",'JamesM-SESSION'!$B$754:$B$761,0), MATCH("*2nd*",'JamesM-SESSION'!K$7:T$7,0))</f>
        <v>#N/A</v>
      </c>
      <c r="E502" s="131" t="e">
        <f>IF($A$500='JamesM-SESSION'!$A$754,INDEX('JamesM-SESSION'!$K$754:$T$761, MATCH("*Deadlift*",'JamesM-SESSION'!$B$754:$B$761,0), MATCH("*2ND*",'JamesM-SESSION'!$K$7:$T$7,0)),"")</f>
        <v>#N/A</v>
      </c>
      <c r="F502" s="131" t="e">
        <f>INDEX('JamesM-SESSION'!$L$754:$U$761, MATCH("*Deadlift*",'JamesM-SESSION'!$B$673:$B$761,0), MATCH("*2nd*",'JamesM-SESSION'!$K$7:$T$7,0))</f>
        <v>#N/A</v>
      </c>
      <c r="G502" s="131" t="e">
        <f>IF($A$500='JamesM-SESSION'!$A$754,INDEX('JamesM-SESSION'!$K$754:$T$761, MATCH("*Bench Press*",'JamesM-SESSION'!$B$754:$B$761,0), MATCH("*2ND*",'JamesM-SESSION'!$K$7:$T$7,0)),"")</f>
        <v>#N/A</v>
      </c>
      <c r="H502" s="131" t="e">
        <f>INDEX('JamesM-SESSION'!$L$754:$U$761, MATCH("*Bench Press*",'JamesM-SESSION'!$B$754:$B$761,0), MATCH("*2nd*",'JamesM-SESSION'!$K$7:$T$7,0))</f>
        <v>#N/A</v>
      </c>
      <c r="I502" s="132" t="e">
        <f>IF($A$500='JamesM-SESSION'!$A$754,INDEX('JamesM-SESSION'!$K$754:$T$761, MATCH("*Military*",'JamesM-SESSION'!$B$754:$B$761,0), MATCH("*2ND*",'JamesM-SESSION'!$K$7:$T$7,0)),"")</f>
        <v>#N/A</v>
      </c>
      <c r="J502" s="44" t="e">
        <f>INDEX('JamesM-SESSION'!$L$754:$U$761, MATCH("*Military*",'JamesM-SESSION'!$B$754:$B$761,0), MATCH("*2nd*",'JamesM-SESSION'!$K$7:$T$7,0))</f>
        <v>#N/A</v>
      </c>
      <c r="K502" s="131" t="e">
        <f>IF($A$500='JamesM-SESSION'!$A$754,INDEX('JamesM-SESSION'!$K$754:$T$761, MATCH("*Clean *",'JamesM-SESSION'!$B$754:$B$761,0), MATCH("*2ND*",'JamesM-SESSION'!$K$7:$T$7,0)),"")</f>
        <v>#N/A</v>
      </c>
      <c r="L502" s="44" t="e">
        <f>INDEX('JamesM-SESSION'!$L$754:$U$761, MATCH("*Clean *",'JamesM-SESSION'!$B$673:$B$761,0), MATCH("*2nd*",'JamesM-SESSION'!$K$7:$T$7,0))</f>
        <v>#N/A</v>
      </c>
      <c r="M502" s="131" t="e">
        <f>IF($A$500='JamesM-SESSION'!$A$754,INDEX('JamesM-SESSION'!$K$754:$T$761, MATCH("*Lat Pulldown*",'JamesM-SESSION'!$B$754:$B$761,0), MATCH("*2ND*",'JamesM-SESSION'!$K$7:$T$7,0)),"")</f>
        <v>#N/A</v>
      </c>
      <c r="N502" s="44" t="e">
        <f>INDEX('JamesM-SESSION'!$L$754:$U$761, MATCH("*Lat Pulldown*",'JamesM-SESSION'!$B$754:$B$761,0), MATCH("*2nd*",'JamesM-SESSION'!$K$7:$T$7,0))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 t="e">
        <f>IF($A$500='JamesM-SESSION'!$A$754,INDEX('JamesM-SESSION'!$K$754:$T$761, MATCH("*Squat*",'JamesM-SESSION'!$B$754:$B$761,0), MATCH("*3rd*",'JamesM-SESSION'!$K$7:$T$7,0)),"")</f>
        <v>#N/A</v>
      </c>
      <c r="D503" s="132" t="e">
        <f>INDEX('JamesM-SESSION'!L$754:U$761, MATCH("*Squat*",'JamesM-SESSION'!$B$754:$B$761,0), MATCH("*3rd*",'JamesM-SESSION'!K$7:T$7,0))</f>
        <v>#N/A</v>
      </c>
      <c r="E503" s="131" t="e">
        <f>IF($A$500='JamesM-SESSION'!$A$754,INDEX('JamesM-SESSION'!$K$754:$T$761, MATCH("*Deadlift*",'JamesM-SESSION'!$B$754:$B$761,0), MATCH("*3rd*",'JamesM-SESSION'!$K$7:$T$7,0)),"")</f>
        <v>#N/A</v>
      </c>
      <c r="F503" s="131" t="e">
        <f>INDEX('JamesM-SESSION'!$L$754:$U$761, MATCH("*Deadlift*",'JamesM-SESSION'!$B$673:$B$761,0), MATCH("*3rd*",'JamesM-SESSION'!$K$7:$T$7,0))</f>
        <v>#N/A</v>
      </c>
      <c r="G503" s="131" t="e">
        <f>IF($A$500='JamesM-SESSION'!$A$754,INDEX('JamesM-SESSION'!$K$754:$T$761, MATCH("*Bench Press*",'JamesM-SESSION'!$B$754:$B$761,0), MATCH("*3rd*",'JamesM-SESSION'!$K$7:$T$7,0)),"")</f>
        <v>#N/A</v>
      </c>
      <c r="H503" s="131" t="e">
        <f>INDEX('JamesM-SESSION'!$L$754:$U$761, MATCH("*Bench Press*",'JamesM-SESSION'!$B$754:$B$761,0), MATCH("*3rd*",'JamesM-SESSION'!$K$7:$T$7,0))</f>
        <v>#N/A</v>
      </c>
      <c r="I503" s="132" t="e">
        <f>IF($A$500='JamesM-SESSION'!$A$754,INDEX('JamesM-SESSION'!$K$754:$T$761, MATCH("*Military*",'JamesM-SESSION'!$B$754:$B$761,0), MATCH("*3rd*",'JamesM-SESSION'!$K$7:$T$7,0)),"")</f>
        <v>#N/A</v>
      </c>
      <c r="J503" s="44" t="e">
        <f>INDEX('JamesM-SESSION'!$L$754:$U$761, MATCH("*Military*",'JamesM-SESSION'!$B$754:$B$761,0), MATCH("*3rd*",'JamesM-SESSION'!$K$7:$T$7,0))</f>
        <v>#N/A</v>
      </c>
      <c r="K503" s="131" t="e">
        <f>IF($A$500='JamesM-SESSION'!$A$754,INDEX('JamesM-SESSION'!$K$754:$T$761, MATCH("*Clean *",'JamesM-SESSION'!$B$754:$B$761,0), MATCH("*3rd*",'JamesM-SESSION'!$K$7:$T$7,0)),"")</f>
        <v>#N/A</v>
      </c>
      <c r="L503" s="44" t="e">
        <f>INDEX('JamesM-SESSION'!$L$754:$U$761, MATCH("*Clean *",'JamesM-SESSION'!$B$673:$B$761,0), MATCH("*3rd*",'JamesM-SESSION'!$K$7:$T$7,0))</f>
        <v>#N/A</v>
      </c>
      <c r="M503" s="131" t="e">
        <f>IF($A$500='JamesM-SESSION'!$A$754,INDEX('JamesM-SESSION'!$K$754:$T$761, MATCH("*Lat Pulldown*",'JamesM-SESSION'!$B$754:$B$761,0), MATCH("*3rd*",'JamesM-SESSION'!$K$7:$T$7,0)),"")</f>
        <v>#N/A</v>
      </c>
      <c r="N503" s="44" t="e">
        <f>INDEX('JamesM-SESSION'!$L$754:$U$761, MATCH("*Lat Pulldown*",'JamesM-SESSION'!$B$754:$B$761,0), MATCH("*3rd*",'JamesM-SESSION'!$K$7:$T$7,0))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 t="e">
        <f>IF($A$500='JamesM-SESSION'!$A$754,INDEX('JamesM-SESSION'!$K$754:$T$761, MATCH("*Squat*",'JamesM-SESSION'!$B$754:$B$761,0), MATCH("*4th*",'JamesM-SESSION'!$K$7:$T$7,0)),"")</f>
        <v>#N/A</v>
      </c>
      <c r="D504" s="132" t="e">
        <f>INDEX('JamesM-SESSION'!L$754:U$761, MATCH("*Squat*",'JamesM-SESSION'!$B$754:$B$761,0), MATCH("*4th*",'JamesM-SESSION'!K$7:T$7,0))</f>
        <v>#N/A</v>
      </c>
      <c r="E504" s="131" t="e">
        <f>IF($A$500='JamesM-SESSION'!$A$754,INDEX('JamesM-SESSION'!$K$754:$T$761, MATCH("*Deadlift*",'JamesM-SESSION'!$B$754:$B$761,0), MATCH("*4th*",'JamesM-SESSION'!$K$7:$T$7,0)),"")</f>
        <v>#N/A</v>
      </c>
      <c r="F504" s="131" t="e">
        <f>INDEX('JamesM-SESSION'!$L$754:$U$761, MATCH("*Deadlift*",'JamesM-SESSION'!$B$673:$B$761,0), MATCH("*4th*",'JamesM-SESSION'!$K$7:$T$7,0))</f>
        <v>#N/A</v>
      </c>
      <c r="G504" s="131" t="e">
        <f>IF($A$500='JamesM-SESSION'!$A$754,INDEX('JamesM-SESSION'!$K$754:$T$761, MATCH("*Bench Press*",'JamesM-SESSION'!$B$754:$B$761,0), MATCH("*4th*",'JamesM-SESSION'!$K$7:$T$7,0)),"")</f>
        <v>#N/A</v>
      </c>
      <c r="H504" s="131" t="e">
        <f>INDEX('JamesM-SESSION'!$L$754:$U$761, MATCH("*Bench Press*",'JamesM-SESSION'!$B$754:$B$761,0), MATCH("*4th*",'JamesM-SESSION'!$K$7:$T$7,0))</f>
        <v>#N/A</v>
      </c>
      <c r="I504" s="132" t="e">
        <f>IF($A$500='JamesM-SESSION'!$A$754,INDEX('JamesM-SESSION'!$K$754:$T$761, MATCH("*Military*",'JamesM-SESSION'!$B$754:$B$761,0), MATCH("*4th*",'JamesM-SESSION'!$K$7:$T$7,0)),"")</f>
        <v>#N/A</v>
      </c>
      <c r="J504" s="44" t="e">
        <f>INDEX('JamesM-SESSION'!$L$754:$U$761, MATCH("*Military*",'JamesM-SESSION'!$B$754:$B$761,0), MATCH("*4th*",'JamesM-SESSION'!$K$7:$T$7,0))</f>
        <v>#N/A</v>
      </c>
      <c r="K504" s="131" t="e">
        <f>IF($A$500='JamesM-SESSION'!$A$754,INDEX('JamesM-SESSION'!$K$754:$T$761, MATCH("*Clean *",'JamesM-SESSION'!$B$754:$B$761,0), MATCH("*4th*",'JamesM-SESSION'!$K$7:$T$7,0)),"")</f>
        <v>#N/A</v>
      </c>
      <c r="L504" s="44" t="e">
        <f>INDEX('JamesM-SESSION'!$L$754:$U$761, MATCH("*Clean *",'JamesM-SESSION'!$B$673:$B$761,0), MATCH("*4th*",'JamesM-SESSION'!$K$7:$T$7,0))</f>
        <v>#N/A</v>
      </c>
      <c r="M504" s="131" t="e">
        <f>IF($A$500='JamesM-SESSION'!$A$754,INDEX('JamesM-SESSION'!$K$754:$T$761, MATCH("*Lat Pulldown*",'JamesM-SESSION'!$B$754:$B$761,0), MATCH("*4th*",'JamesM-SESSION'!$K$7:$T$7,0)),"")</f>
        <v>#N/A</v>
      </c>
      <c r="N504" s="44" t="e">
        <f>INDEX('JamesM-SESSION'!$L$754:$U$761, MATCH("*Lat Pulldown*",'JamesM-SESSION'!$B$754:$B$761,0), MATCH("*4th*",'JamesM-SESSION'!$K$7:$T$7,0))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 t="e">
        <f>IF($A$500='JamesM-SESSION'!$A$754,INDEX('JamesM-SESSION'!$K$754:$T$761, MATCH("*Squat*",'JamesM-SESSION'!$B$754:$B$761,0), MATCH("*5th*",'JamesM-SESSION'!$K$7:$T$7,0)),"")</f>
        <v>#N/A</v>
      </c>
      <c r="D505" s="132" t="e">
        <f>INDEX('JamesM-SESSION'!L$754:U$761, MATCH("*Squat*",'JamesM-SESSION'!$B$754:$B$761,0), MATCH("*5th*",'JamesM-SESSION'!K$7:T$7,0))</f>
        <v>#N/A</v>
      </c>
      <c r="E505" s="131" t="e">
        <f>IF($A$500='JamesM-SESSION'!$A$754,INDEX('JamesM-SESSION'!$K$754:$T$761, MATCH("*Deadlift*",'JamesM-SESSION'!$B$754:$B$761,0), MATCH("*5th*",'JamesM-SESSION'!$K$7:$T$7,0)),"")</f>
        <v>#N/A</v>
      </c>
      <c r="F505" s="131" t="e">
        <f>INDEX('JamesM-SESSION'!$L$754:$U$761, MATCH("*Deadlift*",'JamesM-SESSION'!$B$673:$B$761,0), MATCH("*5th*",'JamesM-SESSION'!$K$7:$T$7,0))</f>
        <v>#N/A</v>
      </c>
      <c r="G505" s="131" t="e">
        <f>IF($A$500='JamesM-SESSION'!$A$754,INDEX('JamesM-SESSION'!$K$754:$T$761, MATCH("*Bench Press*",'JamesM-SESSION'!$B$754:$B$761,0), MATCH("*5th*",'JamesM-SESSION'!$K$7:$T$7,0)),"")</f>
        <v>#N/A</v>
      </c>
      <c r="H505" s="131" t="e">
        <f>INDEX('JamesM-SESSION'!$L$754:$U$761, MATCH("*Bench Press*",'JamesM-SESSION'!$B$754:$B$761,0), MATCH("*5th*",'JamesM-SESSION'!$K$7:$T$7,0))</f>
        <v>#N/A</v>
      </c>
      <c r="I505" s="132" t="e">
        <f>IF($A$500='JamesM-SESSION'!$A$754,INDEX('JamesM-SESSION'!$K$754:$T$761, MATCH("*Military*",'JamesM-SESSION'!$B$754:$B$761,0), MATCH("*5th*",'JamesM-SESSION'!$K$7:$T$7,0)),"")</f>
        <v>#N/A</v>
      </c>
      <c r="J505" s="44" t="e">
        <f>INDEX('JamesM-SESSION'!$L$754:$U$761, MATCH("*Military*",'JamesM-SESSION'!$B$754:$B$761,0), MATCH("*5th*",'JamesM-SESSION'!$K$7:$T$7,0))</f>
        <v>#N/A</v>
      </c>
      <c r="K505" s="131" t="e">
        <f>IF($A$500='JamesM-SESSION'!$A$754,INDEX('JamesM-SESSION'!$K$754:$T$761, MATCH("*Clean *",'JamesM-SESSION'!$B$754:$B$761,0), MATCH("*5th*",'JamesM-SESSION'!$K$7:$T$7,0)),"")</f>
        <v>#N/A</v>
      </c>
      <c r="L505" s="44" t="e">
        <f>INDEX('JamesM-SESSION'!$L$754:$U$761, MATCH("*Clean *",'JamesM-SESSION'!$B$673:$B$761,0), MATCH("*5th*",'JamesM-SESSION'!$K$7:$T$7,0))</f>
        <v>#N/A</v>
      </c>
      <c r="M505" s="131" t="e">
        <f>IF($A$500='JamesM-SESSION'!$A$754,INDEX('JamesM-SESSION'!$K$754:$T$761, MATCH("*Lat Pulldown*",'JamesM-SESSION'!$B$754:$B$761,0), MATCH("*5th*",'JamesM-SESSION'!$K$7:$T$7,0)),"")</f>
        <v>#N/A</v>
      </c>
      <c r="N505" s="44" t="e">
        <f>INDEX('JamesM-SESSION'!$L$754:$U$761, MATCH("*Lat Pulldown*",'JamesM-SESSION'!$B$754:$B$761,0), MATCH("*5th*",'JamesM-SESSION'!$K$7:$T$7,0))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'JamesM-SESSION'!A763</f>
        <v>0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str">
        <f>IF($A$140='JamesM-SESSION'!$A$763,INDEX('JamesM-SESSION'!$K$763:$T$770, MATCH("*1k Row*",'JamesM-SESSION'!$B$763:$B$770,0), MATCH("*1st*",'JamesM-SESSION'!$K$7:$T$7,0)),"")</f>
        <v/>
      </c>
      <c r="P506" s="152" t="str">
        <f>IF($A$140='JamesM-SESSION'!$A$763,INDEX('JamesM-SESSION'!$K$763:$T$770, MATCH("*HIIT*",'JamesM-SESSION'!$B$763:$B$770,0), MATCH("*1st*",'JamesM-SESSION'!$K$7:$T$7,0)),"")</f>
        <v/>
      </c>
      <c r="Q506" s="119" t="e">
        <f>INDEX('JamesM-SESSION'!$L$673:$U$763, MATCH("*HIIT*",'JamesM-SESSION'!$B$673:$B$763,0), MATCH("*1st*",'JamesM-SESSION'!$K$7:$T$7,0))</f>
        <v>#N/A</v>
      </c>
      <c r="R506" s="119">
        <f>'JamesM-SESSION'!U574</f>
        <v>0</v>
      </c>
      <c r="S506" s="116"/>
      <c r="T506" s="116"/>
      <c r="U506" s="120">
        <f>'JamesM-SESSION'!A764</f>
        <v>0</v>
      </c>
      <c r="V506" s="120">
        <f>'JamesM-SESSION'!A764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IF($A$506='JamesM-SESSION'!$A$763,INDEX('JamesM-SESSION'!$K$763:$T$770, MATCH("*Squat*",'JamesM-SESSION'!$B$763:$B$770,0), MATCH("*1st*",'JamesM-SESSION'!$K$7:$T$7,0)),"")</f>
        <v>#N/A</v>
      </c>
      <c r="D507" s="132" t="e">
        <f>INDEX('JamesM-SESSION'!L$763:U$770, MATCH("*Squat*",'JamesM-SESSION'!$B$763:$B$770,0), MATCH("*1st*",'JamesM-SESSION'!K$7:T$7,0))</f>
        <v>#N/A</v>
      </c>
      <c r="E507" s="131" t="e">
        <f>IF($A$506='JamesM-SESSION'!$A$763,INDEX('JamesM-SESSION'!$K$763:$T$770, MATCH("*Deadlift*",'JamesM-SESSION'!$B$763:$B$770,0), MATCH("*1st*",'JamesM-SESSION'!$K$7:$T$7,0)),"")</f>
        <v>#N/A</v>
      </c>
      <c r="F507" s="131" t="e">
        <f>INDEX('JamesM-SESSION'!$L$763:$U$770, MATCH("*Deadlift*",'JamesM-SESSION'!$B$673:$B$770,0), MATCH("*1st*",'JamesM-SESSION'!$K$7:$T$7,0))</f>
        <v>#N/A</v>
      </c>
      <c r="G507" s="131" t="e">
        <f>IF($A$506='JamesM-SESSION'!$A$763,INDEX('JamesM-SESSION'!$K$763:$T$770, MATCH("*Bench Press*",'JamesM-SESSION'!$B$763:$B$770,0), MATCH("*1st*",'JamesM-SESSION'!$K$7:$T$7,0)),"")</f>
        <v>#N/A</v>
      </c>
      <c r="H507" s="131" t="e">
        <f>INDEX('JamesM-SESSION'!$L$763:$U$770, MATCH("*Bench Press*",'JamesM-SESSION'!$B$763:$B$770,0), MATCH("*1st*",'JamesM-SESSION'!$K$7:$T$7,0))</f>
        <v>#N/A</v>
      </c>
      <c r="I507" s="132" t="e">
        <f>IF($A$506='JamesM-SESSION'!$A$763,INDEX('JamesM-SESSION'!$K$763:$T$770, MATCH("*Military*",'JamesM-SESSION'!$B$763:$B$770,0), MATCH("*1st*",'JamesM-SESSION'!$K$7:$T$7,0)),"")</f>
        <v>#N/A</v>
      </c>
      <c r="J507" s="48" t="e">
        <f>INDEX('JamesM-SESSION'!$L$763:$U$770, MATCH("*Military*",'JamesM-SESSION'!$B$763:$B$770,0), MATCH("*1st*",'JamesM-SESSION'!$K$7:$T$7,0))</f>
        <v>#N/A</v>
      </c>
      <c r="K507" s="131" t="e">
        <f>IF($A$506='JamesM-SESSION'!$A$763,INDEX('JamesM-SESSION'!$K$763:$T$770, MATCH("*Clean *",'JamesM-SESSION'!$B$763:$B$770,0), MATCH("*1st*",'JamesM-SESSION'!$K$7:$T$7,0)),"")</f>
        <v>#N/A</v>
      </c>
      <c r="L507" s="48" t="e">
        <f>INDEX('JamesM-SESSION'!$L$763:$U$770, MATCH("*Clean *",'JamesM-SESSION'!$B$673:$B$770,0), MATCH("*1st*",'JamesM-SESSION'!$K$7:$T$7,0))</f>
        <v>#N/A</v>
      </c>
      <c r="M507" s="131" t="e">
        <f>IF($A$506='JamesM-SESSION'!$A$763,INDEX('JamesM-SESSION'!$K$763:$T$770, MATCH("*Lat Pulldown*",'JamesM-SESSION'!$B$763:$B$770,0), MATCH("*1st*",'JamesM-SESSION'!$K$7:$T$7,0)),"")</f>
        <v>#N/A</v>
      </c>
      <c r="N507" s="48" t="e">
        <f>INDEX('JamesM-SESSION'!$L$763:$U$770, MATCH("*Lat Pulldown*",'JamesM-SESSION'!$B$763:$B$770,0), MATCH("*1st*",'JamesM-SESSION'!$K$7:$T$7,0))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IF($A$506='JamesM-SESSION'!$A$763,INDEX('JamesM-SESSION'!$K$763:$T$770, MATCH("*Squat*",'JamesM-SESSION'!$B$763:$B$770,0), MATCH("*2nd*",'JamesM-SESSION'!$K$7:$T$7,0)),"")</f>
        <v>#N/A</v>
      </c>
      <c r="D508" s="132" t="e">
        <f>INDEX('JamesM-SESSION'!L$763:U$770, MATCH("*Squat*",'JamesM-SESSION'!$B$763:$B$770,0), MATCH("*2nd*",'JamesM-SESSION'!K$7:T$7,0))</f>
        <v>#N/A</v>
      </c>
      <c r="E508" s="131" t="e">
        <f>IF($A$506='JamesM-SESSION'!$A$763,INDEX('JamesM-SESSION'!$K$763:$T$770, MATCH("*Deadlift*",'JamesM-SESSION'!$B$763:$B$770,0), MATCH("*2ND*",'JamesM-SESSION'!$K$7:$T$7,0)),"")</f>
        <v>#N/A</v>
      </c>
      <c r="F508" s="131" t="e">
        <f>INDEX('JamesM-SESSION'!$L$763:$U$770, MATCH("*Deadlift*",'JamesM-SESSION'!$B$673:$B$770,0), MATCH("*2nd*",'JamesM-SESSION'!$K$7:$T$7,0))</f>
        <v>#N/A</v>
      </c>
      <c r="G508" s="131" t="e">
        <f>IF($A$506='JamesM-SESSION'!$A$763,INDEX('JamesM-SESSION'!$K$763:$T$770, MATCH("*Bench Press*",'JamesM-SESSION'!$B$763:$B$770,0), MATCH("*2ND*",'JamesM-SESSION'!$K$7:$T$7,0)),"")</f>
        <v>#N/A</v>
      </c>
      <c r="H508" s="131" t="e">
        <f>INDEX('JamesM-SESSION'!$L$763:$U$770, MATCH("*Bench Press*",'JamesM-SESSION'!$B$763:$B$770,0), MATCH("*2nd*",'JamesM-SESSION'!$K$7:$T$7,0))</f>
        <v>#N/A</v>
      </c>
      <c r="I508" s="132" t="e">
        <f>IF($A$506='JamesM-SESSION'!$A$763,INDEX('JamesM-SESSION'!$K$763:$T$770, MATCH("*Military*",'JamesM-SESSION'!$B$763:$B$770,0), MATCH("*2ND*",'JamesM-SESSION'!$K$7:$T$7,0)),"")</f>
        <v>#N/A</v>
      </c>
      <c r="J508" s="44" t="e">
        <f>INDEX('JamesM-SESSION'!$L$763:$U$770, MATCH("*Military*",'JamesM-SESSION'!$B$763:$B$770,0), MATCH("*2nd*",'JamesM-SESSION'!$K$7:$T$7,0))</f>
        <v>#N/A</v>
      </c>
      <c r="K508" s="131" t="e">
        <f>IF($A$506='JamesM-SESSION'!$A$763,INDEX('JamesM-SESSION'!$K$763:$T$770, MATCH("*Clean *",'JamesM-SESSION'!$B$763:$B$770,0), MATCH("*2ND*",'JamesM-SESSION'!$K$7:$T$7,0)),"")</f>
        <v>#N/A</v>
      </c>
      <c r="L508" s="44" t="e">
        <f>INDEX('JamesM-SESSION'!$L$763:$U$770, MATCH("*Clean *",'JamesM-SESSION'!$B$673:$B$770,0), MATCH("*2nd*",'JamesM-SESSION'!$K$7:$T$7,0))</f>
        <v>#N/A</v>
      </c>
      <c r="M508" s="131" t="e">
        <f>IF($A$506='JamesM-SESSION'!$A$763,INDEX('JamesM-SESSION'!$K$763:$T$770, MATCH("*Lat Pulldown*",'JamesM-SESSION'!$B$763:$B$770,0), MATCH("*2ND*",'JamesM-SESSION'!$K$7:$T$7,0)),"")</f>
        <v>#N/A</v>
      </c>
      <c r="N508" s="44" t="e">
        <f>INDEX('JamesM-SESSION'!$L$763:$U$770, MATCH("*Lat Pulldown*",'JamesM-SESSION'!$B$763:$B$770,0), MATCH("*2nd*",'JamesM-SESSION'!$K$7:$T$7,0))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IF($A$506='JamesM-SESSION'!$A$763,INDEX('JamesM-SESSION'!$K$763:$T$770, MATCH("*Squat*",'JamesM-SESSION'!$B$763:$B$770,0), MATCH("*3rd*",'JamesM-SESSION'!$K$7:$T$7,0)),"")</f>
        <v>#N/A</v>
      </c>
      <c r="D509" s="132" t="e">
        <f>INDEX('JamesM-SESSION'!L$763:U$770, MATCH("*Squat*",'JamesM-SESSION'!$B$763:$B$770,0), MATCH("*3rd*",'JamesM-SESSION'!K$7:T$7,0))</f>
        <v>#N/A</v>
      </c>
      <c r="E509" s="131" t="e">
        <f>IF($A$506='JamesM-SESSION'!$A$763,INDEX('JamesM-SESSION'!$K$763:$T$770, MATCH("*Deadlift*",'JamesM-SESSION'!$B$763:$B$770,0), MATCH("*3rd*",'JamesM-SESSION'!$K$7:$T$7,0)),"")</f>
        <v>#N/A</v>
      </c>
      <c r="F509" s="131" t="e">
        <f>INDEX('JamesM-SESSION'!$L$763:$U$770, MATCH("*Deadlift*",'JamesM-SESSION'!$B$673:$B$770,0), MATCH("*3rd*",'JamesM-SESSION'!$K$7:$T$7,0))</f>
        <v>#N/A</v>
      </c>
      <c r="G509" s="131" t="e">
        <f>IF($A$506='JamesM-SESSION'!$A$763,INDEX('JamesM-SESSION'!$K$763:$T$770, MATCH("*Bench Press*",'JamesM-SESSION'!$B$763:$B$770,0), MATCH("*3rd*",'JamesM-SESSION'!$K$7:$T$7,0)),"")</f>
        <v>#N/A</v>
      </c>
      <c r="H509" s="131" t="e">
        <f>INDEX('JamesM-SESSION'!$L$763:$U$770, MATCH("*Bench Press*",'JamesM-SESSION'!$B$763:$B$770,0), MATCH("*3rd*",'JamesM-SESSION'!$K$7:$T$7,0))</f>
        <v>#N/A</v>
      </c>
      <c r="I509" s="132" t="e">
        <f>IF($A$506='JamesM-SESSION'!$A$763,INDEX('JamesM-SESSION'!$K$763:$T$770, MATCH("*Military*",'JamesM-SESSION'!$B$763:$B$770,0), MATCH("*3rd*",'JamesM-SESSION'!$K$7:$T$7,0)),"")</f>
        <v>#N/A</v>
      </c>
      <c r="J509" s="44" t="e">
        <f>INDEX('JamesM-SESSION'!$L$763:$U$770, MATCH("*Military*",'JamesM-SESSION'!$B$763:$B$770,0), MATCH("*3rd*",'JamesM-SESSION'!$K$7:$T$7,0))</f>
        <v>#N/A</v>
      </c>
      <c r="K509" s="131" t="e">
        <f>IF($A$506='JamesM-SESSION'!$A$763,INDEX('JamesM-SESSION'!$K$763:$T$770, MATCH("*Clean *",'JamesM-SESSION'!$B$763:$B$770,0), MATCH("*3rd*",'JamesM-SESSION'!$K$7:$T$7,0)),"")</f>
        <v>#N/A</v>
      </c>
      <c r="L509" s="44" t="e">
        <f>INDEX('JamesM-SESSION'!$L$763:$U$770, MATCH("*Clean *",'JamesM-SESSION'!$B$673:$B$770,0), MATCH("*3rd*",'JamesM-SESSION'!$K$7:$T$7,0))</f>
        <v>#N/A</v>
      </c>
      <c r="M509" s="131" t="e">
        <f>IF($A$506='JamesM-SESSION'!$A$763,INDEX('JamesM-SESSION'!$K$763:$T$770, MATCH("*Lat Pulldown*",'JamesM-SESSION'!$B$763:$B$770,0), MATCH("*3rd*",'JamesM-SESSION'!$K$7:$T$7,0)),"")</f>
        <v>#N/A</v>
      </c>
      <c r="N509" s="44" t="e">
        <f>INDEX('JamesM-SESSION'!$L$763:$U$770, MATCH("*Lat Pulldown*",'JamesM-SESSION'!$B$763:$B$770,0), MATCH("*3rd*",'JamesM-SESSION'!$K$7:$T$7,0))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IF($A$506='JamesM-SESSION'!$A$763,INDEX('JamesM-SESSION'!$K$763:$T$770, MATCH("*Squat*",'JamesM-SESSION'!$B$763:$B$770,0), MATCH("*4th*",'JamesM-SESSION'!$K$7:$T$7,0)),"")</f>
        <v>#N/A</v>
      </c>
      <c r="D510" s="132" t="e">
        <f>INDEX('JamesM-SESSION'!L$763:U$770, MATCH("*Squat*",'JamesM-SESSION'!$B$763:$B$770,0), MATCH("*4th*",'JamesM-SESSION'!K$7:T$7,0))</f>
        <v>#N/A</v>
      </c>
      <c r="E510" s="131" t="e">
        <f>IF($A$506='JamesM-SESSION'!$A$763,INDEX('JamesM-SESSION'!$K$763:$T$770, MATCH("*Deadlift*",'JamesM-SESSION'!$B$763:$B$770,0), MATCH("*4th*",'JamesM-SESSION'!$K$7:$T$7,0)),"")</f>
        <v>#N/A</v>
      </c>
      <c r="F510" s="131" t="e">
        <f>INDEX('JamesM-SESSION'!$L$763:$U$770, MATCH("*Deadlift*",'JamesM-SESSION'!$B$673:$B$770,0), MATCH("*4th*",'JamesM-SESSION'!$K$7:$T$7,0))</f>
        <v>#N/A</v>
      </c>
      <c r="G510" s="131" t="e">
        <f>IF($A$506='JamesM-SESSION'!$A$763,INDEX('JamesM-SESSION'!$K$763:$T$770, MATCH("*Bench Press*",'JamesM-SESSION'!$B$763:$B$770,0), MATCH("*4th*",'JamesM-SESSION'!$K$7:$T$7,0)),"")</f>
        <v>#N/A</v>
      </c>
      <c r="H510" s="131" t="e">
        <f>INDEX('JamesM-SESSION'!$L$763:$U$770, MATCH("*Bench Press*",'JamesM-SESSION'!$B$763:$B$770,0), MATCH("*4th*",'JamesM-SESSION'!$K$7:$T$7,0))</f>
        <v>#N/A</v>
      </c>
      <c r="I510" s="132" t="e">
        <f>IF($A$506='JamesM-SESSION'!$A$763,INDEX('JamesM-SESSION'!$K$763:$T$770, MATCH("*Military*",'JamesM-SESSION'!$B$763:$B$770,0), MATCH("*4th*",'JamesM-SESSION'!$K$7:$T$7,0)),"")</f>
        <v>#N/A</v>
      </c>
      <c r="J510" s="44" t="e">
        <f>INDEX('JamesM-SESSION'!$L$763:$U$770, MATCH("*Military*",'JamesM-SESSION'!$B$763:$B$770,0), MATCH("*4th*",'JamesM-SESSION'!$K$7:$T$7,0))</f>
        <v>#N/A</v>
      </c>
      <c r="K510" s="131" t="e">
        <f>IF($A$506='JamesM-SESSION'!$A$763,INDEX('JamesM-SESSION'!$K$763:$T$770, MATCH("*Clean *",'JamesM-SESSION'!$B$763:$B$770,0), MATCH("*4th*",'JamesM-SESSION'!$K$7:$T$7,0)),"")</f>
        <v>#N/A</v>
      </c>
      <c r="L510" s="44" t="e">
        <f>INDEX('JamesM-SESSION'!$L$763:$U$770, MATCH("*Clean *",'JamesM-SESSION'!$B$673:$B$770,0), MATCH("*4th*",'JamesM-SESSION'!$K$7:$T$7,0))</f>
        <v>#N/A</v>
      </c>
      <c r="M510" s="131" t="e">
        <f>IF($A$506='JamesM-SESSION'!$A$763,INDEX('JamesM-SESSION'!$K$763:$T$770, MATCH("*Lat Pulldown*",'JamesM-SESSION'!$B$763:$B$770,0), MATCH("*4th*",'JamesM-SESSION'!$K$7:$T$7,0)),"")</f>
        <v>#N/A</v>
      </c>
      <c r="N510" s="44" t="e">
        <f>INDEX('JamesM-SESSION'!$L$763:$U$770, MATCH("*Lat Pulldown*",'JamesM-SESSION'!$B$763:$B$770,0), MATCH("*4th*",'JamesM-SESSION'!$K$7:$T$7,0))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IF($A$506='JamesM-SESSION'!$A$763,INDEX('JamesM-SESSION'!$K$763:$T$770, MATCH("*Squat*",'JamesM-SESSION'!$B$763:$B$770,0), MATCH("*5th*",'JamesM-SESSION'!$K$7:$T$7,0)),"")</f>
        <v>#N/A</v>
      </c>
      <c r="D511" s="132" t="e">
        <f>INDEX('JamesM-SESSION'!L$763:U$770, MATCH("*Squat*",'JamesM-SESSION'!$B$763:$B$770,0), MATCH("*5th*",'JamesM-SESSION'!K$7:T$7,0))</f>
        <v>#N/A</v>
      </c>
      <c r="E511" s="131" t="e">
        <f>IF($A$506='JamesM-SESSION'!$A$763,INDEX('JamesM-SESSION'!$K$763:$T$770, MATCH("*Deadlift*",'JamesM-SESSION'!$B$763:$B$770,0), MATCH("*5th*",'JamesM-SESSION'!$K$7:$T$7,0)),"")</f>
        <v>#N/A</v>
      </c>
      <c r="F511" s="131" t="e">
        <f>INDEX('JamesM-SESSION'!$L$763:$U$770, MATCH("*Deadlift*",'JamesM-SESSION'!$B$673:$B$770,0), MATCH("*5th*",'JamesM-SESSION'!$K$7:$T$7,0))</f>
        <v>#N/A</v>
      </c>
      <c r="G511" s="131" t="e">
        <f>IF($A$506='JamesM-SESSION'!$A$763,INDEX('JamesM-SESSION'!$K$763:$T$770, MATCH("*Bench Press*",'JamesM-SESSION'!$B$763:$B$770,0), MATCH("*5th*",'JamesM-SESSION'!$K$7:$T$7,0)),"")</f>
        <v>#N/A</v>
      </c>
      <c r="H511" s="131" t="e">
        <f>INDEX('JamesM-SESSION'!$L$763:$U$770, MATCH("*Bench Press*",'JamesM-SESSION'!$B$763:$B$770,0), MATCH("*5th*",'JamesM-SESSION'!$K$7:$T$7,0))</f>
        <v>#N/A</v>
      </c>
      <c r="I511" s="132" t="e">
        <f>IF($A$506='JamesM-SESSION'!$A$763,INDEX('JamesM-SESSION'!$K$763:$T$770, MATCH("*Military*",'JamesM-SESSION'!$B$763:$B$770,0), MATCH("*5th*",'JamesM-SESSION'!$K$7:$T$7,0)),"")</f>
        <v>#N/A</v>
      </c>
      <c r="J511" s="44" t="e">
        <f>INDEX('JamesM-SESSION'!$L$763:$U$770, MATCH("*Military*",'JamesM-SESSION'!$B$763:$B$770,0), MATCH("*5th*",'JamesM-SESSION'!$K$7:$T$7,0))</f>
        <v>#N/A</v>
      </c>
      <c r="K511" s="131" t="e">
        <f>IF($A$506='JamesM-SESSION'!$A$763,INDEX('JamesM-SESSION'!$K$763:$T$770, MATCH("*Clean *",'JamesM-SESSION'!$B$763:$B$770,0), MATCH("*5th*",'JamesM-SESSION'!$K$7:$T$7,0)),"")</f>
        <v>#N/A</v>
      </c>
      <c r="L511" s="44" t="e">
        <f>INDEX('JamesM-SESSION'!$L$763:$U$770, MATCH("*Clean *",'JamesM-SESSION'!$B$673:$B$770,0), MATCH("*5th*",'JamesM-SESSION'!$K$7:$T$7,0))</f>
        <v>#N/A</v>
      </c>
      <c r="M511" s="131" t="e">
        <f>IF($A$506='JamesM-SESSION'!$A$763,INDEX('JamesM-SESSION'!$K$763:$T$770, MATCH("*Lat Pulldown*",'JamesM-SESSION'!$B$763:$B$770,0), MATCH("*5th*",'JamesM-SESSION'!$K$7:$T$7,0)),"")</f>
        <v>#N/A</v>
      </c>
      <c r="N511" s="44" t="e">
        <f>INDEX('JamesM-SESSION'!$L$763:$U$770, MATCH("*Lat Pulldown*",'JamesM-SESSION'!$B$763:$B$770,0), MATCH("*5th*",'JamesM-SESSION'!$K$7:$T$7,0))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'JamesM-SESSION'!A772</f>
        <v>0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 t="e">
        <f>MAX(G513:G517)</f>
        <v>#N/A</v>
      </c>
      <c r="H512" s="116" t="e">
        <f t="array" ref="H512">MAX(IF(G513:G517=G512,H513:H517))</f>
        <v>#N/A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str">
        <f>IF($A$140='JamesM-SESSION'!$A$691,INDEX('JamesM-SESSION'!$K$691:$T$698, MATCH("*1k Row*",'JamesM-SESSION'!$B$691:$B$698,0), MATCH("*1st*",'JamesM-SESSION'!$K$7:$T$7,0)),"")</f>
        <v/>
      </c>
      <c r="P512" s="152" t="str">
        <f>IF($A$140='JamesM-SESSION'!$A$691,INDEX('JamesM-SESSION'!$K$691:$T$698, MATCH("*HIIT*",'JamesM-SESSION'!$B$691:$B$698,0), MATCH("*1st*",'JamesM-SESSION'!$K$7:$T$7,0)),"")</f>
        <v/>
      </c>
      <c r="Q512" s="119" t="e">
        <f>INDEX('JamesM-SESSION'!$L$691:$U$691, MATCH("*HIIT*",'JamesM-SESSION'!$B$691:$B$691,0), MATCH("*1st*",'JamesM-SESSION'!$K$7:$T$7,0))</f>
        <v>#N/A</v>
      </c>
      <c r="R512" s="119">
        <f>'JamesM-SESSION'!U574</f>
        <v>0</v>
      </c>
      <c r="S512" s="116"/>
      <c r="T512" s="116"/>
      <c r="U512" s="120">
        <f>'JamesM-SESSION'!A773</f>
        <v>0</v>
      </c>
      <c r="V512" s="120">
        <f>'JamesM-SESSION'!A774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IF($A$512='JamesM-SESSION'!$A$772,INDEX('JamesM-SESSION'!$K$772:$T$779, MATCH("*Squat*",'JamesM-SESSION'!$B$772:$B$779,0), MATCH("*1st*",'JamesM-SESSION'!$K$7:$T$7,0)),"")</f>
        <v>#N/A</v>
      </c>
      <c r="D513" s="132" t="e">
        <f>INDEX('JamesM-SESSION'!L$772:U$779, MATCH("*Squat*",'JamesM-SESSION'!$B$772:$B$779,0), MATCH("*1st*",'JamesM-SESSION'!K$7:T$7,0))</f>
        <v>#N/A</v>
      </c>
      <c r="E513" s="131" t="e">
        <f>IF($A$512='JamesM-SESSION'!$A$772,INDEX('JamesM-SESSION'!$K$772:$T$779, MATCH("*Deadlift*",'JamesM-SESSION'!$B$772:$B$779,0), MATCH("*1st*",'JamesM-SESSION'!$K$7:$T$7,0)),"")</f>
        <v>#N/A</v>
      </c>
      <c r="F513" s="131" t="e">
        <f>INDEX('JamesM-SESSION'!$L$772:$U$779, MATCH("*Deadlift*",'JamesM-SESSION'!$B$772:$B$779,0), MATCH("*1st*",'JamesM-SESSION'!$K$7:$T$7,0))</f>
        <v>#N/A</v>
      </c>
      <c r="G513" s="131" t="e">
        <f>IF($A$512='JamesM-SESSION'!$A$772,INDEX('JamesM-SESSION'!$K$772:$T$779, MATCH("*Bench Press*",'JamesM-SESSION'!$B$772:$B$779,0), MATCH("*1st*",'JamesM-SESSION'!$K$7:$T$7,0)),"")</f>
        <v>#N/A</v>
      </c>
      <c r="H513" s="131" t="e">
        <f>INDEX('JamesM-SESSION'!$L$772:$U$779, MATCH("*Bench Press*",'JamesM-SESSION'!$B$772:$B$779,0), MATCH("*1st*",'JamesM-SESSION'!$K$7:$T$7,0))</f>
        <v>#N/A</v>
      </c>
      <c r="I513" s="132" t="e">
        <f>IF($A$512='JamesM-SESSION'!$A$772,INDEX('JamesM-SESSION'!$K$772:$T$779, MATCH("*Military*",'JamesM-SESSION'!$B$772:$B$779,0), MATCH("*1st*",'JamesM-SESSION'!$K$7:$T$7,0)),"")</f>
        <v>#N/A</v>
      </c>
      <c r="J513" s="48" t="e">
        <f>INDEX('JamesM-SESSION'!$L$772:$U$779, MATCH("*Military*",'JamesM-SESSION'!$B$772:$B$779,0), MATCH("*1st*",'JamesM-SESSION'!$K$7:$T$7,0))</f>
        <v>#N/A</v>
      </c>
      <c r="K513" s="131" t="e">
        <f>IF($A$512='JamesM-SESSION'!$A$772,INDEX('JamesM-SESSION'!$K$772:$T$779, MATCH("*Clean *",'JamesM-SESSION'!$B$772:$B$779,0), MATCH("*1st*",'JamesM-SESSION'!$K$7:$T$7,0)),"")</f>
        <v>#N/A</v>
      </c>
      <c r="L513" s="48" t="e">
        <f>INDEX('JamesM-SESSION'!$L$772:$U$779, MATCH("*Clean *",'JamesM-SESSION'!$B$772:$B$779,0), MATCH("*1st*",'JamesM-SESSION'!$K$7:$T$7,0))</f>
        <v>#N/A</v>
      </c>
      <c r="M513" s="131" t="e">
        <f>IF($A$512='JamesM-SESSION'!$A$772,INDEX('JamesM-SESSION'!$K$772:$T$779, MATCH("*Lat Pulldown*",'JamesM-SESSION'!$B$772:$B$779,0), MATCH("*1st*",'JamesM-SESSION'!$K$7:$T$7,0)),"")</f>
        <v>#N/A</v>
      </c>
      <c r="N513" s="48" t="e">
        <f>INDEX('JamesM-SESSION'!$L$772:$U$779, MATCH("*Lat Pulldown*",'JamesM-SESSION'!$B$772:$B$779,0), MATCH("*1st*",'JamesM-SESSION'!$K$7:$T$7,0))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IF($A$512='JamesM-SESSION'!$A$772,INDEX('JamesM-SESSION'!$K$772:$T$779, MATCH("*Squat*",'JamesM-SESSION'!$B$772:$B$779,0), MATCH("*2nd*",'JamesM-SESSION'!$K$7:$T$7,0)),"")</f>
        <v>#N/A</v>
      </c>
      <c r="D514" s="132" t="e">
        <f>INDEX('JamesM-SESSION'!L$772:U$779, MATCH("*Squat*",'JamesM-SESSION'!$B$772:$B$779,0), MATCH("*2nd*",'JamesM-SESSION'!K$7:T$7,0))</f>
        <v>#N/A</v>
      </c>
      <c r="E514" s="131" t="e">
        <f>IF($A$512='JamesM-SESSION'!$A$772,INDEX('JamesM-SESSION'!$K$772:$T$779, MATCH("*Deadlift*",'JamesM-SESSION'!$B$772:$B$779,0), MATCH("*2ND*",'JamesM-SESSION'!$K$7:$T$7,0)),"")</f>
        <v>#N/A</v>
      </c>
      <c r="F514" s="131" t="e">
        <f>INDEX('JamesM-SESSION'!$L$772:$U$779, MATCH("*Deadlift*",'JamesM-SESSION'!$B$772:$B$779,0), MATCH("*2nd*",'JamesM-SESSION'!$K$7:$T$7,0))</f>
        <v>#N/A</v>
      </c>
      <c r="G514" s="131" t="e">
        <f>IF($A$512='JamesM-SESSION'!$A$772,INDEX('JamesM-SESSION'!$K$772:$T$779, MATCH("*Bench Press*",'JamesM-SESSION'!$B$772:$B$779,0), MATCH("*2ND*",'JamesM-SESSION'!$K$7:$T$7,0)),"")</f>
        <v>#N/A</v>
      </c>
      <c r="H514" s="131" t="e">
        <f>INDEX('JamesM-SESSION'!$L$772:$U$779, MATCH("*Bench Press*",'JamesM-SESSION'!$B$772:$B$779,0), MATCH("*2nd*",'JamesM-SESSION'!$K$7:$T$7,0))</f>
        <v>#N/A</v>
      </c>
      <c r="I514" s="132" t="e">
        <f>IF($A$512='JamesM-SESSION'!$A$772,INDEX('JamesM-SESSION'!$K$772:$T$779, MATCH("*Military*",'JamesM-SESSION'!$B$772:$B$779,0), MATCH("*2ND*",'JamesM-SESSION'!$K$7:$T$7,0)),"")</f>
        <v>#N/A</v>
      </c>
      <c r="J514" s="44" t="e">
        <f>INDEX('JamesM-SESSION'!$L$772:$U$779, MATCH("*Military*",'JamesM-SESSION'!$B$772:$B$779,0), MATCH("*2nd*",'JamesM-SESSION'!$K$7:$T$7,0))</f>
        <v>#N/A</v>
      </c>
      <c r="K514" s="131" t="e">
        <f>IF($A$512='JamesM-SESSION'!$A$772,INDEX('JamesM-SESSION'!$K$772:$T$779, MATCH("*Clean *",'JamesM-SESSION'!$B$772:$B$779,0), MATCH("*2ND*",'JamesM-SESSION'!$K$7:$T$7,0)),"")</f>
        <v>#N/A</v>
      </c>
      <c r="L514" s="44" t="e">
        <f>INDEX('JamesM-SESSION'!$L$772:$U$779, MATCH("*Clean *",'JamesM-SESSION'!$B$772:$B$779,0), MATCH("*2nd*",'JamesM-SESSION'!$K$7:$T$7,0))</f>
        <v>#N/A</v>
      </c>
      <c r="M514" s="131" t="e">
        <f>IF($A$512='JamesM-SESSION'!$A$772,INDEX('JamesM-SESSION'!$K$772:$T$779, MATCH("*Lat Pulldown*",'JamesM-SESSION'!$B$772:$B$779,0), MATCH("*2ND*",'JamesM-SESSION'!$K$7:$T$7,0)),"")</f>
        <v>#N/A</v>
      </c>
      <c r="N514" s="44" t="e">
        <f>INDEX('JamesM-SESSION'!$L$772:$U$779, MATCH("*Lat Pulldown*",'JamesM-SESSION'!$B$772:$B$779,0), MATCH("*2nd*",'JamesM-SESSION'!$K$7:$T$7,0))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IF($A$512='JamesM-SESSION'!$A$772,INDEX('JamesM-SESSION'!$K$772:$T$779, MATCH("*Squat*",'JamesM-SESSION'!$B$772:$B$779,0), MATCH("*3rd*",'JamesM-SESSION'!$K$7:$T$7,0)),"")</f>
        <v>#N/A</v>
      </c>
      <c r="D515" s="132" t="e">
        <f>INDEX('JamesM-SESSION'!L$772:U$779, MATCH("*Squat*",'JamesM-SESSION'!$B$772:$B$779,0), MATCH("*3rd*",'JamesM-SESSION'!K$7:T$7,0))</f>
        <v>#N/A</v>
      </c>
      <c r="E515" s="131" t="e">
        <f>IF($A$512='JamesM-SESSION'!$A$772,INDEX('JamesM-SESSION'!$K$772:$T$779, MATCH("*Deadlift*",'JamesM-SESSION'!$B$772:$B$779,0), MATCH("*3rd*",'JamesM-SESSION'!$K$7:$T$7,0)),"")</f>
        <v>#N/A</v>
      </c>
      <c r="F515" s="131" t="e">
        <f>INDEX('JamesM-SESSION'!$L$772:$U$779, MATCH("*Deadlift*",'JamesM-SESSION'!$B$772:$B$779,0), MATCH("*3rd*",'JamesM-SESSION'!$K$7:$T$7,0))</f>
        <v>#N/A</v>
      </c>
      <c r="G515" s="131" t="e">
        <f>IF($A$512='JamesM-SESSION'!$A$772,INDEX('JamesM-SESSION'!$K$772:$T$779, MATCH("*Bench Press*",'JamesM-SESSION'!$B$772:$B$779,0), MATCH("*3rd*",'JamesM-SESSION'!$K$7:$T$7,0)),"")</f>
        <v>#N/A</v>
      </c>
      <c r="H515" s="131" t="e">
        <f>INDEX('JamesM-SESSION'!$L$772:$U$779, MATCH("*Bench Press*",'JamesM-SESSION'!$B$772:$B$779,0), MATCH("*3rd*",'JamesM-SESSION'!$K$7:$T$7,0))</f>
        <v>#N/A</v>
      </c>
      <c r="I515" s="132" t="e">
        <f>IF($A$512='JamesM-SESSION'!$A$772,INDEX('JamesM-SESSION'!$K$772:$T$779, MATCH("*Military*",'JamesM-SESSION'!$B$772:$B$779,0), MATCH("*3rd*",'JamesM-SESSION'!$K$7:$T$7,0)),"")</f>
        <v>#N/A</v>
      </c>
      <c r="J515" s="44" t="e">
        <f>INDEX('JamesM-SESSION'!$L$772:$U$779, MATCH("*Military*",'JamesM-SESSION'!$B$772:$B$779,0), MATCH("*3rd*",'JamesM-SESSION'!$K$7:$T$7,0))</f>
        <v>#N/A</v>
      </c>
      <c r="K515" s="131" t="e">
        <f>IF($A$512='JamesM-SESSION'!$A$772,INDEX('JamesM-SESSION'!$K$772:$T$779, MATCH("*Clean *",'JamesM-SESSION'!$B$772:$B$779,0), MATCH("*3rd*",'JamesM-SESSION'!$K$7:$T$7,0)),"")</f>
        <v>#N/A</v>
      </c>
      <c r="L515" s="44" t="e">
        <f>INDEX('JamesM-SESSION'!$L$772:$U$779, MATCH("*Clean *",'JamesM-SESSION'!$B$772:$B$779,0), MATCH("*3rd*",'JamesM-SESSION'!$K$7:$T$7,0))</f>
        <v>#N/A</v>
      </c>
      <c r="M515" s="131" t="e">
        <f>IF($A$512='JamesM-SESSION'!$A$772,INDEX('JamesM-SESSION'!$K$772:$T$779, MATCH("*Lat Pulldown*",'JamesM-SESSION'!$B$772:$B$779,0), MATCH("*3rd*",'JamesM-SESSION'!$K$7:$T$7,0)),"")</f>
        <v>#N/A</v>
      </c>
      <c r="N515" s="44" t="e">
        <f>INDEX('JamesM-SESSION'!$L$772:$U$779, MATCH("*Lat Pulldown*",'JamesM-SESSION'!$B$772:$B$779,0), MATCH("*3rd*",'JamesM-SESSION'!$K$7:$T$7,0))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IF($A$512='JamesM-SESSION'!$A$772,INDEX('JamesM-SESSION'!$K$772:$T$779, MATCH("*Squat*",'JamesM-SESSION'!$B$772:$B$779,0), MATCH("*4th*",'JamesM-SESSION'!$K$7:$T$7,0)),"")</f>
        <v>#N/A</v>
      </c>
      <c r="D516" s="132" t="e">
        <f>INDEX('JamesM-SESSION'!L$772:U$779, MATCH("*Squat*",'JamesM-SESSION'!$B$772:$B$779,0), MATCH("*4th*",'JamesM-SESSION'!K$7:T$7,0))</f>
        <v>#N/A</v>
      </c>
      <c r="E516" s="131" t="e">
        <f>IF($A$512='JamesM-SESSION'!$A$772,INDEX('JamesM-SESSION'!$K$772:$T$779, MATCH("*Deadlift*",'JamesM-SESSION'!$B$772:$B$779,0), MATCH("*4th*",'JamesM-SESSION'!$K$7:$T$7,0)),"")</f>
        <v>#N/A</v>
      </c>
      <c r="F516" s="131" t="e">
        <f>INDEX('JamesM-SESSION'!$L$772:$U$779, MATCH("*Deadlift*",'JamesM-SESSION'!$B$772:$B$779,0), MATCH("*4th*",'JamesM-SESSION'!$K$7:$T$7,0))</f>
        <v>#N/A</v>
      </c>
      <c r="G516" s="131" t="e">
        <f>IF($A$512='JamesM-SESSION'!$A$772,INDEX('JamesM-SESSION'!$K$772:$T$779, MATCH("*Bench Press*",'JamesM-SESSION'!$B$772:$B$779,0), MATCH("*4th*",'JamesM-SESSION'!$K$7:$T$7,0)),"")</f>
        <v>#N/A</v>
      </c>
      <c r="H516" s="131" t="e">
        <f>INDEX('JamesM-SESSION'!$L$772:$U$779, MATCH("*Bench Press*",'JamesM-SESSION'!$B$772:$B$779,0), MATCH("*4th*",'JamesM-SESSION'!$K$7:$T$7,0))</f>
        <v>#N/A</v>
      </c>
      <c r="I516" s="132" t="e">
        <f>IF($A$512='JamesM-SESSION'!$A$772,INDEX('JamesM-SESSION'!$K$772:$T$779, MATCH("*Military*",'JamesM-SESSION'!$B$772:$B$779,0), MATCH("*4th*",'JamesM-SESSION'!$K$7:$T$7,0)),"")</f>
        <v>#N/A</v>
      </c>
      <c r="J516" s="44" t="e">
        <f>INDEX('JamesM-SESSION'!$L$772:$U$779, MATCH("*Military*",'JamesM-SESSION'!$B$772:$B$779,0), MATCH("*4th*",'JamesM-SESSION'!$K$7:$T$7,0))</f>
        <v>#N/A</v>
      </c>
      <c r="K516" s="131" t="e">
        <f>IF($A$512='JamesM-SESSION'!$A$772,INDEX('JamesM-SESSION'!$K$772:$T$779, MATCH("*Clean *",'JamesM-SESSION'!$B$772:$B$779,0), MATCH("*4th*",'JamesM-SESSION'!$K$7:$T$7,0)),"")</f>
        <v>#N/A</v>
      </c>
      <c r="L516" s="44" t="e">
        <f>INDEX('JamesM-SESSION'!$L$772:$U$779, MATCH("*Clean *",'JamesM-SESSION'!$B$772:$B$779,0), MATCH("*4th*",'JamesM-SESSION'!$K$7:$T$7,0))</f>
        <v>#N/A</v>
      </c>
      <c r="M516" s="131" t="e">
        <f>IF($A$512='JamesM-SESSION'!$A$772,INDEX('JamesM-SESSION'!$K$772:$T$779, MATCH("*Lat Pulldown*",'JamesM-SESSION'!$B$772:$B$779,0), MATCH("*4th*",'JamesM-SESSION'!$K$7:$T$7,0)),"")</f>
        <v>#N/A</v>
      </c>
      <c r="N516" s="44" t="e">
        <f>INDEX('JamesM-SESSION'!$L$772:$U$779, MATCH("*Lat Pulldown*",'JamesM-SESSION'!$B$772:$B$779,0), MATCH("*4th*",'JamesM-SESSION'!$K$7:$T$7,0))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IF($A$512='JamesM-SESSION'!$A$772,INDEX('JamesM-SESSION'!$K$772:$T$779, MATCH("*Squat*",'JamesM-SESSION'!$B$772:$B$779,0), MATCH("*5th*",'JamesM-SESSION'!$K$7:$T$7,0)),"")</f>
        <v>#N/A</v>
      </c>
      <c r="D517" s="132" t="e">
        <f>INDEX('JamesM-SESSION'!L$772:U$779, MATCH("*Squat*",'JamesM-SESSION'!$B$772:$B$779,0), MATCH("*5th*",'JamesM-SESSION'!K$7:T$7,0))</f>
        <v>#N/A</v>
      </c>
      <c r="E517" s="131" t="e">
        <f>IF($A$512='JamesM-SESSION'!$A$772,INDEX('JamesM-SESSION'!$K$772:$T$779, MATCH("*Deadlift*",'JamesM-SESSION'!$B$772:$B$779,0), MATCH("*5th*",'JamesM-SESSION'!$K$7:$T$7,0)),"")</f>
        <v>#N/A</v>
      </c>
      <c r="F517" s="131" t="e">
        <f>INDEX('JamesM-SESSION'!$L$772:$U$779, MATCH("*Deadlift*",'JamesM-SESSION'!$B$772:$B$779,0), MATCH("*5th*",'JamesM-SESSION'!$K$7:$T$7,0))</f>
        <v>#N/A</v>
      </c>
      <c r="G517" s="131" t="e">
        <f>IF($A$512='JamesM-SESSION'!$A$772,INDEX('JamesM-SESSION'!$K$772:$T$779, MATCH("*Bench Press*",'JamesM-SESSION'!$B$772:$B$779,0), MATCH("*5th*",'JamesM-SESSION'!$K$7:$T$7,0)),"")</f>
        <v>#N/A</v>
      </c>
      <c r="H517" s="131" t="e">
        <f>INDEX('JamesM-SESSION'!$L$772:$U$779, MATCH("*Bench Press*",'JamesM-SESSION'!$B$772:$B$779,0), MATCH("*5th*",'JamesM-SESSION'!$K$7:$T$7,0))</f>
        <v>#N/A</v>
      </c>
      <c r="I517" s="132" t="e">
        <f>IF($A$512='JamesM-SESSION'!$A$772,INDEX('JamesM-SESSION'!$K$772:$T$779, MATCH("*Military*",'JamesM-SESSION'!$B$772:$B$779,0), MATCH("*5th*",'JamesM-SESSION'!$K$7:$T$7,0)),"")</f>
        <v>#N/A</v>
      </c>
      <c r="J517" s="44" t="e">
        <f>INDEX('JamesM-SESSION'!$L$772:$U$779, MATCH("*Military*",'JamesM-SESSION'!$B$772:$B$779,0), MATCH("*5th*",'JamesM-SESSION'!$K$7:$T$7,0))</f>
        <v>#N/A</v>
      </c>
      <c r="K517" s="131" t="e">
        <f>IF($A$512='JamesM-SESSION'!$A$772,INDEX('JamesM-SESSION'!$K$772:$T$779, MATCH("*Clean *",'JamesM-SESSION'!$B$772:$B$779,0), MATCH("*5th*",'JamesM-SESSION'!$K$7:$T$7,0)),"")</f>
        <v>#N/A</v>
      </c>
      <c r="L517" s="44" t="e">
        <f>INDEX('JamesM-SESSION'!$L$772:$U$779, MATCH("*Clean *",'JamesM-SESSION'!$B$772:$B$779,0), MATCH("*5th*",'JamesM-SESSION'!$K$7:$T$7,0))</f>
        <v>#N/A</v>
      </c>
      <c r="M517" s="131" t="e">
        <f>IF($A$512='JamesM-SESSION'!$A$772,INDEX('JamesM-SESSION'!$K$772:$T$779, MATCH("*Lat Pulldown*",'JamesM-SESSION'!$B$772:$B$779,0), MATCH("*5th*",'JamesM-SESSION'!$K$7:$T$7,0)),"")</f>
        <v>#N/A</v>
      </c>
      <c r="N517" s="44" t="e">
        <f>INDEX('JamesM-SESSION'!$L$772:$U$779, MATCH("*Lat Pulldown*",'JamesM-SESSION'!$B$772:$B$779,0), MATCH("*5th*",'JamesM-SESSION'!$K$7:$T$7,0))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'JamesM-SESSION'!A781</f>
        <v>0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str">
        <f>IF($A$140='JamesM-SESSION'!$A$700,INDEX('JamesM-SESSION'!$K$700:$T$707, MATCH("*1k Row*",'JamesM-SESSION'!$B$700:$B$707,0), MATCH("*1st*",'JamesM-SESSION'!$K$7:$T$7,0)),"")</f>
        <v/>
      </c>
      <c r="P518" s="152" t="str">
        <f>IF($A$140='JamesM-SESSION'!$A$700,INDEX('JamesM-SESSION'!$K$700:$T$707, MATCH("*HIIT*",'JamesM-SESSION'!$B$700:$B$707,0), MATCH("*1st*",'JamesM-SESSION'!$K$7:$T$7,0)),"")</f>
        <v/>
      </c>
      <c r="Q518" s="119" t="e">
        <f>INDEX('JamesM-SESSION'!$L$700:$U$700, MATCH("*HIIT*",'JamesM-SESSION'!$B$700:$B$700,0), MATCH("*1st*",'JamesM-SESSION'!$K$7:$T$7,0))</f>
        <v>#N/A</v>
      </c>
      <c r="R518" s="119">
        <f>'JamesM-SESSION'!U580</f>
        <v>0</v>
      </c>
      <c r="S518" s="116"/>
      <c r="T518" s="116"/>
      <c r="U518" s="120">
        <f>'JamesM-SESSION'!A782</f>
        <v>0</v>
      </c>
      <c r="V518" s="120">
        <f>'JamesM-SESSION'!A783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IF($A$518='JamesM-SESSION'!$A$781,INDEX('JamesM-SESSION'!$K$778:$T$781, MATCH("*Squat*",'JamesM-SESSION'!$B$778:$B$781,0), MATCH("*1st*",'JamesM-SESSION'!$K$7:$T$7,0)),"")</f>
        <v>#N/A</v>
      </c>
      <c r="D519" s="132" t="e">
        <f>INDEX('JamesM-SESSION'!L$778:U$781, MATCH("*Squat*",'JamesM-SESSION'!$B$778:$B$781,0), MATCH("*1st*",'JamesM-SESSION'!K$7:T$7,0))</f>
        <v>#N/A</v>
      </c>
      <c r="E519" s="131" t="e">
        <f>IF($A$518='JamesM-SESSION'!$A$781,INDEX('JamesM-SESSION'!$K$778:$T$781, MATCH("*Deadlift*",'JamesM-SESSION'!$B$778:$B$781,0), MATCH("*1st*",'JamesM-SESSION'!$K$7:$T$7,0)),"")</f>
        <v>#N/A</v>
      </c>
      <c r="F519" s="131" t="e">
        <f>INDEX('JamesM-SESSION'!$L$778:$U$781, MATCH("*Deadlift*",'JamesM-SESSION'!$B$778:$B$781,0), MATCH("*1st*",'JamesM-SESSION'!$K$7:$T$7,0))</f>
        <v>#N/A</v>
      </c>
      <c r="G519" s="131" t="e">
        <f>IF($A$518='JamesM-SESSION'!$A$781,INDEX('JamesM-SESSION'!$K$778:$T$781, MATCH("*Bench Press*",'JamesM-SESSION'!$B$778:$B$781,0), MATCH("*1st*",'JamesM-SESSION'!$K$7:$T$7,0)),"")</f>
        <v>#N/A</v>
      </c>
      <c r="H519" s="131" t="e">
        <f>INDEX('JamesM-SESSION'!$L$778:$U$781, MATCH("*Bench Press*",'JamesM-SESSION'!$B$778:$B$781,0), MATCH("*1st*",'JamesM-SESSION'!$K$7:$T$7,0))</f>
        <v>#N/A</v>
      </c>
      <c r="I519" s="132" t="e">
        <f>IF($A$518='JamesM-SESSION'!$A$781,INDEX('JamesM-SESSION'!$K$778:$T$781, MATCH("*Military*",'JamesM-SESSION'!$B$778:$B$781,0), MATCH("*1st*",'JamesM-SESSION'!$K$7:$T$7,0)),"")</f>
        <v>#N/A</v>
      </c>
      <c r="J519" s="48" t="e">
        <f>INDEX('JamesM-SESSION'!$L$778:$U$781, MATCH("*Military*",'JamesM-SESSION'!$B$778:$B$781,0), MATCH("*1st*",'JamesM-SESSION'!$K$7:$T$7,0))</f>
        <v>#N/A</v>
      </c>
      <c r="K519" s="131" t="e">
        <f>IF($A$518='JamesM-SESSION'!$A$781,INDEX('JamesM-SESSION'!$K$778:$T$781, MATCH("*Clean *",'JamesM-SESSION'!$B$778:$B$781,0), MATCH("*1st*",'JamesM-SESSION'!$K$7:$T$7,0)),"")</f>
        <v>#N/A</v>
      </c>
      <c r="L519" s="48" t="e">
        <f>INDEX('JamesM-SESSION'!$L$778:$U$781, MATCH("*Clean *",'JamesM-SESSION'!$B$778:$B$781,0), MATCH("*1st*",'JamesM-SESSION'!$K$7:$T$7,0))</f>
        <v>#N/A</v>
      </c>
      <c r="M519" s="131" t="e">
        <f>IF($A$518='JamesM-SESSION'!$A$781,INDEX('JamesM-SESSION'!$K$778:$T$781, MATCH("*Lat Pulldown*",'JamesM-SESSION'!$B$778:$B$781,0), MATCH("*1st*",'JamesM-SESSION'!$K$7:$T$7,0)),"")</f>
        <v>#N/A</v>
      </c>
      <c r="N519" s="48" t="e">
        <f>INDEX('JamesM-SESSION'!$L$778:$U$781, MATCH("*Lat Pulldown*",'JamesM-SESSION'!$B$778:$B$781,0), MATCH("*1st*",'JamesM-SESSION'!$K$7:$T$7,0))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IF($A$518='JamesM-SESSION'!$A$781,INDEX('JamesM-SESSION'!$K$778:$T$781, MATCH("*Squat*",'JamesM-SESSION'!$B$778:$B$781,0), MATCH("*2nd*",'JamesM-SESSION'!$K$7:$T$7,0)),"")</f>
        <v>#N/A</v>
      </c>
      <c r="D520" s="132" t="e">
        <f>INDEX('JamesM-SESSION'!L$778:U$781, MATCH("*Squat*",'JamesM-SESSION'!$B$778:$B$781,0), MATCH("*2nd*",'JamesM-SESSION'!K$7:T$7,0))</f>
        <v>#N/A</v>
      </c>
      <c r="E520" s="131" t="e">
        <f>IF($A$518='JamesM-SESSION'!$A$781,INDEX('JamesM-SESSION'!$K$778:$T$781, MATCH("*Deadlift*",'JamesM-SESSION'!$B$778:$B$781,0), MATCH("*2ND*",'JamesM-SESSION'!$K$7:$T$7,0)),"")</f>
        <v>#N/A</v>
      </c>
      <c r="F520" s="131" t="e">
        <f>INDEX('JamesM-SESSION'!$L$778:$U$781, MATCH("*Deadlift*",'JamesM-SESSION'!$B$778:$B$781,0), MATCH("*2nd*",'JamesM-SESSION'!$K$7:$T$7,0))</f>
        <v>#N/A</v>
      </c>
      <c r="G520" s="131" t="e">
        <f>IF($A$518='JamesM-SESSION'!$A$781,INDEX('JamesM-SESSION'!$K$778:$T$781, MATCH("*Bench Press*",'JamesM-SESSION'!$B$778:$B$781,0), MATCH("*2ND*",'JamesM-SESSION'!$K$7:$T$7,0)),"")</f>
        <v>#N/A</v>
      </c>
      <c r="H520" s="131" t="e">
        <f>INDEX('JamesM-SESSION'!$L$778:$U$781, MATCH("*Bench Press*",'JamesM-SESSION'!$B$778:$B$781,0), MATCH("*2nd*",'JamesM-SESSION'!$K$7:$T$7,0))</f>
        <v>#N/A</v>
      </c>
      <c r="I520" s="132" t="e">
        <f>IF($A$518='JamesM-SESSION'!$A$781,INDEX('JamesM-SESSION'!$K$778:$T$781, MATCH("*Military*",'JamesM-SESSION'!$B$778:$B$781,0), MATCH("*2ND*",'JamesM-SESSION'!$K$7:$T$7,0)),"")</f>
        <v>#N/A</v>
      </c>
      <c r="J520" s="44" t="e">
        <f>INDEX('JamesM-SESSION'!$L$778:$U$781, MATCH("*Military*",'JamesM-SESSION'!$B$778:$B$781,0), MATCH("*2nd*",'JamesM-SESSION'!$K$7:$T$7,0))</f>
        <v>#N/A</v>
      </c>
      <c r="K520" s="131" t="e">
        <f>IF($A$518='JamesM-SESSION'!$A$781,INDEX('JamesM-SESSION'!$K$778:$T$781, MATCH("*Clean *",'JamesM-SESSION'!$B$778:$B$781,0), MATCH("*2ND*",'JamesM-SESSION'!$K$7:$T$7,0)),"")</f>
        <v>#N/A</v>
      </c>
      <c r="L520" s="44" t="e">
        <f>INDEX('JamesM-SESSION'!$L$778:$U$781, MATCH("*Clean *",'JamesM-SESSION'!$B$778:$B$781,0), MATCH("*2nd*",'JamesM-SESSION'!$K$7:$T$7,0))</f>
        <v>#N/A</v>
      </c>
      <c r="M520" s="131" t="e">
        <f>IF($A$518='JamesM-SESSION'!$A$781,INDEX('JamesM-SESSION'!$K$778:$T$781, MATCH("*Lat Pulldown*",'JamesM-SESSION'!$B$778:$B$781,0), MATCH("*2ND*",'JamesM-SESSION'!$K$7:$T$7,0)),"")</f>
        <v>#N/A</v>
      </c>
      <c r="N520" s="44" t="e">
        <f>INDEX('JamesM-SESSION'!$L$778:$U$781, MATCH("*Lat Pulldown*",'JamesM-SESSION'!$B$778:$B$781,0), MATCH("*2nd*",'JamesM-SESSION'!$K$7:$T$7,0))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IF($A$518='JamesM-SESSION'!$A$781,INDEX('JamesM-SESSION'!$K$778:$T$781, MATCH("*Squat*",'JamesM-SESSION'!$B$778:$B$781,0), MATCH("*3rd*",'JamesM-SESSION'!$K$7:$T$7,0)),"")</f>
        <v>#N/A</v>
      </c>
      <c r="D521" s="132" t="e">
        <f>INDEX('JamesM-SESSION'!L$778:U$781, MATCH("*Squat*",'JamesM-SESSION'!$B$778:$B$781,0), MATCH("*3rd*",'JamesM-SESSION'!K$7:T$7,0))</f>
        <v>#N/A</v>
      </c>
      <c r="E521" s="131" t="e">
        <f>IF($A$518='JamesM-SESSION'!$A$781,INDEX('JamesM-SESSION'!$K$778:$T$781, MATCH("*Deadlift*",'JamesM-SESSION'!$B$778:$B$781,0), MATCH("*3rd*",'JamesM-SESSION'!$K$7:$T$7,0)),"")</f>
        <v>#N/A</v>
      </c>
      <c r="F521" s="131" t="e">
        <f>INDEX('JamesM-SESSION'!$L$778:$U$781, MATCH("*Deadlift*",'JamesM-SESSION'!$B$778:$B$781,0), MATCH("*3rd*",'JamesM-SESSION'!$K$7:$T$7,0))</f>
        <v>#N/A</v>
      </c>
      <c r="G521" s="131" t="e">
        <f>IF($A$518='JamesM-SESSION'!$A$781,INDEX('JamesM-SESSION'!$K$778:$T$781, MATCH("*Bench Press*",'JamesM-SESSION'!$B$778:$B$781,0), MATCH("*3rd*",'JamesM-SESSION'!$K$7:$T$7,0)),"")</f>
        <v>#N/A</v>
      </c>
      <c r="H521" s="131" t="e">
        <f>INDEX('JamesM-SESSION'!$L$778:$U$781, MATCH("*Bench Press*",'JamesM-SESSION'!$B$778:$B$781,0), MATCH("*3rd*",'JamesM-SESSION'!$K$7:$T$7,0))</f>
        <v>#N/A</v>
      </c>
      <c r="I521" s="132" t="e">
        <f>IF($A$518='JamesM-SESSION'!$A$781,INDEX('JamesM-SESSION'!$K$778:$T$781, MATCH("*Military*",'JamesM-SESSION'!$B$778:$B$781,0), MATCH("*3rd*",'JamesM-SESSION'!$K$7:$T$7,0)),"")</f>
        <v>#N/A</v>
      </c>
      <c r="J521" s="44" t="e">
        <f>INDEX('JamesM-SESSION'!$L$778:$U$781, MATCH("*Military*",'JamesM-SESSION'!$B$778:$B$781,0), MATCH("*3rd*",'JamesM-SESSION'!$K$7:$T$7,0))</f>
        <v>#N/A</v>
      </c>
      <c r="K521" s="131" t="e">
        <f>IF($A$518='JamesM-SESSION'!$A$781,INDEX('JamesM-SESSION'!$K$778:$T$781, MATCH("*Clean *",'JamesM-SESSION'!$B$778:$B$781,0), MATCH("*3rd*",'JamesM-SESSION'!$K$7:$T$7,0)),"")</f>
        <v>#N/A</v>
      </c>
      <c r="L521" s="44" t="e">
        <f>INDEX('JamesM-SESSION'!$L$778:$U$781, MATCH("*Clean *",'JamesM-SESSION'!$B$778:$B$781,0), MATCH("*3rd*",'JamesM-SESSION'!$K$7:$T$7,0))</f>
        <v>#N/A</v>
      </c>
      <c r="M521" s="131" t="e">
        <f>IF($A$518='JamesM-SESSION'!$A$781,INDEX('JamesM-SESSION'!$K$778:$T$781, MATCH("*Lat Pulldown*",'JamesM-SESSION'!$B$778:$B$781,0), MATCH("*3rd*",'JamesM-SESSION'!$K$7:$T$7,0)),"")</f>
        <v>#N/A</v>
      </c>
      <c r="N521" s="44" t="e">
        <f>INDEX('JamesM-SESSION'!$L$778:$U$781, MATCH("*Lat Pulldown*",'JamesM-SESSION'!$B$778:$B$781,0), MATCH("*3rd*",'JamesM-SESSION'!$K$7:$T$7,0))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IF($A$518='JamesM-SESSION'!$A$781,INDEX('JamesM-SESSION'!$K$778:$T$781, MATCH("*Squat*",'JamesM-SESSION'!$B$778:$B$781,0), MATCH("*4th*",'JamesM-SESSION'!$K$7:$T$7,0)),"")</f>
        <v>#N/A</v>
      </c>
      <c r="D522" s="132" t="e">
        <f>INDEX('JamesM-SESSION'!L$778:U$781, MATCH("*Squat*",'JamesM-SESSION'!$B$778:$B$781,0), MATCH("*4th*",'JamesM-SESSION'!K$7:T$7,0))</f>
        <v>#N/A</v>
      </c>
      <c r="E522" s="131" t="e">
        <f>IF($A$518='JamesM-SESSION'!$A$781,INDEX('JamesM-SESSION'!$K$778:$T$781, MATCH("*Deadlift*",'JamesM-SESSION'!$B$778:$B$781,0), MATCH("*4th*",'JamesM-SESSION'!$K$7:$T$7,0)),"")</f>
        <v>#N/A</v>
      </c>
      <c r="F522" s="131" t="e">
        <f>INDEX('JamesM-SESSION'!$L$778:$U$781, MATCH("*Deadlift*",'JamesM-SESSION'!$B$778:$B$781,0), MATCH("*4th*",'JamesM-SESSION'!$K$7:$T$7,0))</f>
        <v>#N/A</v>
      </c>
      <c r="G522" s="131" t="e">
        <f>IF($A$518='JamesM-SESSION'!$A$781,INDEX('JamesM-SESSION'!$K$778:$T$781, MATCH("*Bench Press*",'JamesM-SESSION'!$B$778:$B$781,0), MATCH("*4th*",'JamesM-SESSION'!$K$7:$T$7,0)),"")</f>
        <v>#N/A</v>
      </c>
      <c r="H522" s="131" t="e">
        <f>INDEX('JamesM-SESSION'!$L$778:$U$781, MATCH("*Bench Press*",'JamesM-SESSION'!$B$778:$B$781,0), MATCH("*4th*",'JamesM-SESSION'!$K$7:$T$7,0))</f>
        <v>#N/A</v>
      </c>
      <c r="I522" s="132" t="e">
        <f>IF($A$518='JamesM-SESSION'!$A$781,INDEX('JamesM-SESSION'!$K$778:$T$781, MATCH("*Military*",'JamesM-SESSION'!$B$778:$B$781,0), MATCH("*4th*",'JamesM-SESSION'!$K$7:$T$7,0)),"")</f>
        <v>#N/A</v>
      </c>
      <c r="J522" s="44" t="e">
        <f>INDEX('JamesM-SESSION'!$L$778:$U$781, MATCH("*Military*",'JamesM-SESSION'!$B$778:$B$781,0), MATCH("*4th*",'JamesM-SESSION'!$K$7:$T$7,0))</f>
        <v>#N/A</v>
      </c>
      <c r="K522" s="131" t="e">
        <f>IF($A$518='JamesM-SESSION'!$A$781,INDEX('JamesM-SESSION'!$K$778:$T$781, MATCH("*Clean *",'JamesM-SESSION'!$B$778:$B$781,0), MATCH("*4th*",'JamesM-SESSION'!$K$7:$T$7,0)),"")</f>
        <v>#N/A</v>
      </c>
      <c r="L522" s="44" t="e">
        <f>INDEX('JamesM-SESSION'!$L$778:$U$781, MATCH("*Clean *",'JamesM-SESSION'!$B$778:$B$781,0), MATCH("*4th*",'JamesM-SESSION'!$K$7:$T$7,0))</f>
        <v>#N/A</v>
      </c>
      <c r="M522" s="131" t="e">
        <f>IF($A$518='JamesM-SESSION'!$A$781,INDEX('JamesM-SESSION'!$K$778:$T$781, MATCH("*Lat Pulldown*",'JamesM-SESSION'!$B$778:$B$781,0), MATCH("*4th*",'JamesM-SESSION'!$K$7:$T$7,0)),"")</f>
        <v>#N/A</v>
      </c>
      <c r="N522" s="44" t="e">
        <f>INDEX('JamesM-SESSION'!$L$778:$U$781, MATCH("*Lat Pulldown*",'JamesM-SESSION'!$B$778:$B$781,0), MATCH("*4th*",'JamesM-SESSION'!$K$7:$T$7,0))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IF($A$518='JamesM-SESSION'!$A$781,INDEX('JamesM-SESSION'!$K$778:$T$781, MATCH("*Squat*",'JamesM-SESSION'!$B$778:$B$781,0), MATCH("*5th*",'JamesM-SESSION'!$K$7:$T$7,0)),"")</f>
        <v>#N/A</v>
      </c>
      <c r="D523" s="132" t="e">
        <f>INDEX('JamesM-SESSION'!L$778:U$781, MATCH("*Squat*",'JamesM-SESSION'!$B$778:$B$781,0), MATCH("*5th*",'JamesM-SESSION'!K$7:T$7,0))</f>
        <v>#N/A</v>
      </c>
      <c r="E523" s="131" t="e">
        <f>IF($A$518='JamesM-SESSION'!$A$781,INDEX('JamesM-SESSION'!$K$778:$T$781, MATCH("*Deadlift*",'JamesM-SESSION'!$B$778:$B$781,0), MATCH("*5th*",'JamesM-SESSION'!$K$7:$T$7,0)),"")</f>
        <v>#N/A</v>
      </c>
      <c r="F523" s="131" t="e">
        <f>INDEX('JamesM-SESSION'!$L$778:$U$781, MATCH("*Deadlift*",'JamesM-SESSION'!$B$778:$B$781,0), MATCH("*5th*",'JamesM-SESSION'!$K$7:$T$7,0))</f>
        <v>#N/A</v>
      </c>
      <c r="G523" s="131" t="e">
        <f>IF($A$518='JamesM-SESSION'!$A$781,INDEX('JamesM-SESSION'!$K$778:$T$781, MATCH("*Bench Press*",'JamesM-SESSION'!$B$778:$B$781,0), MATCH("*5th*",'JamesM-SESSION'!$K$7:$T$7,0)),"")</f>
        <v>#N/A</v>
      </c>
      <c r="H523" s="131" t="e">
        <f>INDEX('JamesM-SESSION'!$L$778:$U$781, MATCH("*Bench Press*",'JamesM-SESSION'!$B$778:$B$781,0), MATCH("*5th*",'JamesM-SESSION'!$K$7:$T$7,0))</f>
        <v>#N/A</v>
      </c>
      <c r="I523" s="132" t="e">
        <f>IF($A$518='JamesM-SESSION'!$A$781,INDEX('JamesM-SESSION'!$K$778:$T$781, MATCH("*Military*",'JamesM-SESSION'!$B$778:$B$781,0), MATCH("*5th*",'JamesM-SESSION'!$K$7:$T$7,0)),"")</f>
        <v>#N/A</v>
      </c>
      <c r="J523" s="44" t="e">
        <f>INDEX('JamesM-SESSION'!$L$778:$U$781, MATCH("*Military*",'JamesM-SESSION'!$B$778:$B$781,0), MATCH("*5th*",'JamesM-SESSION'!$K$7:$T$7,0))</f>
        <v>#N/A</v>
      </c>
      <c r="K523" s="131" t="e">
        <f>IF($A$518='JamesM-SESSION'!$A$781,INDEX('JamesM-SESSION'!$K$778:$T$781, MATCH("*Clean *",'JamesM-SESSION'!$B$778:$B$781,0), MATCH("*5th*",'JamesM-SESSION'!$K$7:$T$7,0)),"")</f>
        <v>#N/A</v>
      </c>
      <c r="L523" s="44" t="e">
        <f>INDEX('JamesM-SESSION'!$L$778:$U$781, MATCH("*Clean *",'JamesM-SESSION'!$B$778:$B$781,0), MATCH("*5th*",'JamesM-SESSION'!$K$7:$T$7,0))</f>
        <v>#N/A</v>
      </c>
      <c r="M523" s="131" t="e">
        <f>IF($A$518='JamesM-SESSION'!$A$781,INDEX('JamesM-SESSION'!$K$778:$T$781, MATCH("*Lat Pulldown*",'JamesM-SESSION'!$B$778:$B$781,0), MATCH("*5th*",'JamesM-SESSION'!$K$7:$T$7,0)),"")</f>
        <v>#N/A</v>
      </c>
      <c r="N523" s="44" t="e">
        <f>INDEX('JamesM-SESSION'!$L$778:$U$781, MATCH("*Lat Pulldown*",'JamesM-SESSION'!$B$778:$B$781,0), MATCH("*5th*",'JamesM-SESSION'!$K$7:$T$7,0))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'JamesM-SESSION'!A790</f>
        <v>0</v>
      </c>
      <c r="B524" s="116" t="s">
        <v>84</v>
      </c>
      <c r="C524" s="117" t="e">
        <f>MAX(C525:C529)</f>
        <v>#N/A</v>
      </c>
      <c r="D524" s="116" t="e">
        <f t="array" ref="D524">MAX(IF(C525:C529=C524,D525:D529))</f>
        <v>#N/A</v>
      </c>
      <c r="E524" s="116" t="e">
        <f>MAX(E525:E529)</f>
        <v>#N/A</v>
      </c>
      <c r="F524" s="116" t="e">
        <f t="array" ref="F524">MAX(IF(E525:E529=E524,F525:F529))</f>
        <v>#N/A</v>
      </c>
      <c r="G524" s="116" t="e">
        <f>MAX(G525:G529)</f>
        <v>#N/A</v>
      </c>
      <c r="H524" s="116" t="e">
        <f t="array" ref="H524">MAX(IF(G525:G529=G524,H525:H529))</f>
        <v>#N/A</v>
      </c>
      <c r="I524" s="116" t="e">
        <f>MAX(I525:I529)</f>
        <v>#N/A</v>
      </c>
      <c r="J524" s="116" t="e">
        <f t="array" ref="J524">MAX(IF(I525:I529=I524,J525:J529))</f>
        <v>#N/A</v>
      </c>
      <c r="K524" s="116" t="e">
        <f>MAX(K525:K529)</f>
        <v>#N/A</v>
      </c>
      <c r="L524" s="116" t="e">
        <f t="array" ref="L524">MAX(IF(K525:K529=K524,L525:L529))</f>
        <v>#N/A</v>
      </c>
      <c r="M524" s="116" t="e">
        <f>MAX(M525:M529)</f>
        <v>#N/A</v>
      </c>
      <c r="N524" s="117" t="e">
        <f t="array" ref="N524">MAX(IF(M525:M529=M524,N525:N529))</f>
        <v>#N/A</v>
      </c>
      <c r="O524" s="152" t="str">
        <f>IF($A$140='JamesM-SESSION'!$A$790,INDEX('JamesM-SESSION'!$K$790:$T$797, MATCH("*1k Row*",'JamesM-SESSION'!$B$790:$B$797,0), MATCH("*1st*",'JamesM-SESSION'!$K$7:$T$7,0)),"")</f>
        <v/>
      </c>
      <c r="P524" s="152" t="str">
        <f>IF($A$140='JamesM-SESSION'!$A$790,INDEX('JamesM-SESSION'!$K$790:$T$797, MATCH("*HIIT*",'JamesM-SESSION'!$B$790:$B$797,0), MATCH("*1st*",'JamesM-SESSION'!$K$7:$T$7,0)),"")</f>
        <v/>
      </c>
      <c r="Q524" s="119" t="e">
        <f>INDEX('JamesM-SESSION'!$L$790:$U$790, MATCH("*HIIT*",'JamesM-SESSION'!$B$790:$B$790,0), MATCH("*1st*",'JamesM-SESSION'!$K$7:$T$7,0))</f>
        <v>#N/A</v>
      </c>
      <c r="R524" s="119">
        <f>'JamesM-SESSION'!U586</f>
        <v>0</v>
      </c>
      <c r="S524" s="116"/>
      <c r="T524" s="116"/>
      <c r="U524" s="120">
        <f>'JamesM-SESSION'!A791</f>
        <v>0</v>
      </c>
      <c r="V524" s="120">
        <f>'JamesM-SESSION'!A792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IF($A$524='JamesM-SESSION'!$A$790,INDEX('JamesM-SESSION'!$K$790:$T$797, MATCH("*Squat*",'JamesM-SESSION'!$B$790:$B$797,0), MATCH("*1st*",'JamesM-SESSION'!$K$7:$T$7,0)),"")</f>
        <v>#N/A</v>
      </c>
      <c r="D525" s="132" t="e">
        <f>INDEX('JamesM-SESSION'!L$790:U$797, MATCH("*Squat*",'JamesM-SESSION'!$B$790:$B$797,0), MATCH("*1st*",'JamesM-SESSION'!K$7:T$7,0))</f>
        <v>#N/A</v>
      </c>
      <c r="E525" s="131" t="e">
        <f>IF($A$524='JamesM-SESSION'!$A$790,INDEX('JamesM-SESSION'!$K$790:$T$797, MATCH("*Deadlift*",'JamesM-SESSION'!$B$790:$B$797,0), MATCH("*1st*",'JamesM-SESSION'!$K$7:$T$7,0)),"")</f>
        <v>#N/A</v>
      </c>
      <c r="F525" s="131" t="e">
        <f>INDEX('JamesM-SESSION'!$L$790:$U$797, MATCH("*Deadlift*",'JamesM-SESSION'!$B$790:$B$797,0), MATCH("*1st*",'JamesM-SESSION'!$K$7:$T$7,0))</f>
        <v>#N/A</v>
      </c>
      <c r="G525" s="131" t="e">
        <f>IF($A$524='JamesM-SESSION'!$A$790,INDEX('JamesM-SESSION'!$K$790:$T$797, MATCH("*Bench Press*",'JamesM-SESSION'!$B$790:$B$797,0), MATCH("*1st*",'JamesM-SESSION'!$K$7:$T$7,0)),"")</f>
        <v>#N/A</v>
      </c>
      <c r="H525" s="131" t="e">
        <f>INDEX('JamesM-SESSION'!$L$790:$U$797, MATCH("*Bench Press*",'JamesM-SESSION'!$B$790:$B$797,0), MATCH("*1st*",'JamesM-SESSION'!$K$7:$T$7,0))</f>
        <v>#N/A</v>
      </c>
      <c r="I525" s="132" t="e">
        <f>IF($A$524='JamesM-SESSION'!$A$790,INDEX('JamesM-SESSION'!$K$790:$T$797, MATCH("*Military*",'JamesM-SESSION'!$B$790:$B$797,0), MATCH("*1st*",'JamesM-SESSION'!$K$7:$T$7,0)),"")</f>
        <v>#N/A</v>
      </c>
      <c r="J525" s="48" t="e">
        <f>INDEX('JamesM-SESSION'!$L$790:$U$797, MATCH("*Military*",'JamesM-SESSION'!$B$790:$B$797,0), MATCH("*1st*",'JamesM-SESSION'!$K$7:$T$7,0))</f>
        <v>#N/A</v>
      </c>
      <c r="K525" s="131" t="e">
        <f>IF($A$524='JamesM-SESSION'!$A$790,INDEX('JamesM-SESSION'!$K$790:$T$797, MATCH("*Clean *",'JamesM-SESSION'!$B$790:$B$797,0), MATCH("*1st*",'JamesM-SESSION'!$K$7:$T$7,0)),"")</f>
        <v>#N/A</v>
      </c>
      <c r="L525" s="48" t="e">
        <f>INDEX('JamesM-SESSION'!$L$790:$U$797, MATCH("*Clean *",'JamesM-SESSION'!$B$790:$B$797,0), MATCH("*1st*",'JamesM-SESSION'!$K$7:$T$7,0))</f>
        <v>#N/A</v>
      </c>
      <c r="M525" s="131" t="e">
        <f>IF($A$524='JamesM-SESSION'!$A$790,INDEX('JamesM-SESSION'!$K$790:$T$797, MATCH("*Lat Pulldown*",'JamesM-SESSION'!$B$790:$B$797,0), MATCH("*1st*",'JamesM-SESSION'!$K$7:$T$7,0)),"")</f>
        <v>#N/A</v>
      </c>
      <c r="N525" s="48" t="e">
        <f>INDEX('JamesM-SESSION'!$L$790:$U$797, MATCH("*Lat Pulldown*",'JamesM-SESSION'!$B$790:$B$797,0), MATCH("*1st*",'JamesM-SESSION'!$K$7:$T$7,0))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IF($A$524='JamesM-SESSION'!$A$790,INDEX('JamesM-SESSION'!$K$790:$T$797, MATCH("*Squat*",'JamesM-SESSION'!$B$790:$B$797,0), MATCH("*2nd*",'JamesM-SESSION'!$K$7:$T$7,0)),"")</f>
        <v>#N/A</v>
      </c>
      <c r="D526" s="132" t="e">
        <f>INDEX('JamesM-SESSION'!L$790:U$797, MATCH("*Squat*",'JamesM-SESSION'!$B$790:$B$797,0), MATCH("*2nd*",'JamesM-SESSION'!K$7:T$7,0))</f>
        <v>#N/A</v>
      </c>
      <c r="E526" s="131" t="e">
        <f>IF($A$524='JamesM-SESSION'!$A$790,INDEX('JamesM-SESSION'!$K$790:$T$797, MATCH("*Deadlift*",'JamesM-SESSION'!$B$790:$B$797,0), MATCH("*2ND*",'JamesM-SESSION'!$K$7:$T$7,0)),"")</f>
        <v>#N/A</v>
      </c>
      <c r="F526" s="131" t="e">
        <f>INDEX('JamesM-SESSION'!$L$790:$U$797, MATCH("*Deadlift*",'JamesM-SESSION'!$B$790:$B$797,0), MATCH("*2nd*",'JamesM-SESSION'!$K$7:$T$7,0))</f>
        <v>#N/A</v>
      </c>
      <c r="G526" s="131" t="e">
        <f>IF($A$524='JamesM-SESSION'!$A$790,INDEX('JamesM-SESSION'!$K$790:$T$797, MATCH("*Bench Press*",'JamesM-SESSION'!$B$790:$B$797,0), MATCH("*2ND*",'JamesM-SESSION'!$K$7:$T$7,0)),"")</f>
        <v>#N/A</v>
      </c>
      <c r="H526" s="131" t="e">
        <f>INDEX('JamesM-SESSION'!$L$790:$U$797, MATCH("*Bench Press*",'JamesM-SESSION'!$B$790:$B$797,0), MATCH("*2nd*",'JamesM-SESSION'!$K$7:$T$7,0))</f>
        <v>#N/A</v>
      </c>
      <c r="I526" s="132" t="e">
        <f>IF($A$524='JamesM-SESSION'!$A$790,INDEX('JamesM-SESSION'!$K$790:$T$797, MATCH("*Military*",'JamesM-SESSION'!$B$790:$B$797,0), MATCH("*2ND*",'JamesM-SESSION'!$K$7:$T$7,0)),"")</f>
        <v>#N/A</v>
      </c>
      <c r="J526" s="44" t="e">
        <f>INDEX('JamesM-SESSION'!$L$790:$U$797, MATCH("*Military*",'JamesM-SESSION'!$B$790:$B$797,0), MATCH("*2nd*",'JamesM-SESSION'!$K$7:$T$7,0))</f>
        <v>#N/A</v>
      </c>
      <c r="K526" s="131" t="e">
        <f>IF($A$524='JamesM-SESSION'!$A$790,INDEX('JamesM-SESSION'!$K$790:$T$797, MATCH("*Clean *",'JamesM-SESSION'!$B$790:$B$797,0), MATCH("*2ND*",'JamesM-SESSION'!$K$7:$T$7,0)),"")</f>
        <v>#N/A</v>
      </c>
      <c r="L526" s="44" t="e">
        <f>INDEX('JamesM-SESSION'!$L$790:$U$797, MATCH("*Clean *",'JamesM-SESSION'!$B$790:$B$797,0), MATCH("*2nd*",'JamesM-SESSION'!$K$7:$T$7,0))</f>
        <v>#N/A</v>
      </c>
      <c r="M526" s="131" t="e">
        <f>IF($A$524='JamesM-SESSION'!$A$790,INDEX('JamesM-SESSION'!$K$790:$T$797, MATCH("*Lat Pulldown*",'JamesM-SESSION'!$B$790:$B$797,0), MATCH("*2ND*",'JamesM-SESSION'!$K$7:$T$7,0)),"")</f>
        <v>#N/A</v>
      </c>
      <c r="N526" s="44" t="e">
        <f>INDEX('JamesM-SESSION'!$L$790:$U$797, MATCH("*Lat Pulldown*",'JamesM-SESSION'!$B$790:$B$797,0), MATCH("*2nd*",'JamesM-SESSION'!$K$7:$T$7,0))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IF($A$524='JamesM-SESSION'!$A$790,INDEX('JamesM-SESSION'!$K$790:$T$797, MATCH("*Squat*",'JamesM-SESSION'!$B$790:$B$797,0), MATCH("*3rd*",'JamesM-SESSION'!$K$7:$T$7,0)),"")</f>
        <v>#N/A</v>
      </c>
      <c r="D527" s="132" t="e">
        <f>INDEX('JamesM-SESSION'!L$790:U$797, MATCH("*Squat*",'JamesM-SESSION'!$B$790:$B$797,0), MATCH("*3rd*",'JamesM-SESSION'!K$7:T$7,0))</f>
        <v>#N/A</v>
      </c>
      <c r="E527" s="131" t="e">
        <f>IF($A$524='JamesM-SESSION'!$A$790,INDEX('JamesM-SESSION'!$K$790:$T$797, MATCH("*Deadlift*",'JamesM-SESSION'!$B$790:$B$797,0), MATCH("*3rd*",'JamesM-SESSION'!$K$7:$T$7,0)),"")</f>
        <v>#N/A</v>
      </c>
      <c r="F527" s="131" t="e">
        <f>INDEX('JamesM-SESSION'!$L$790:$U$797, MATCH("*Deadlift*",'JamesM-SESSION'!$B$790:$B$797,0), MATCH("*3rd*",'JamesM-SESSION'!$K$7:$T$7,0))</f>
        <v>#N/A</v>
      </c>
      <c r="G527" s="131" t="e">
        <f>IF($A$524='JamesM-SESSION'!$A$790,INDEX('JamesM-SESSION'!$K$790:$T$797, MATCH("*Bench Press*",'JamesM-SESSION'!$B$790:$B$797,0), MATCH("*3rd*",'JamesM-SESSION'!$K$7:$T$7,0)),"")</f>
        <v>#N/A</v>
      </c>
      <c r="H527" s="131" t="e">
        <f>INDEX('JamesM-SESSION'!$L$790:$U$797, MATCH("*Bench Press*",'JamesM-SESSION'!$B$790:$B$797,0), MATCH("*3rd*",'JamesM-SESSION'!$K$7:$T$7,0))</f>
        <v>#N/A</v>
      </c>
      <c r="I527" s="132" t="e">
        <f>IF($A$524='JamesM-SESSION'!$A$790,INDEX('JamesM-SESSION'!$K$790:$T$797, MATCH("*Military*",'JamesM-SESSION'!$B$790:$B$797,0), MATCH("*3rd*",'JamesM-SESSION'!$K$7:$T$7,0)),"")</f>
        <v>#N/A</v>
      </c>
      <c r="J527" s="44" t="e">
        <f>INDEX('JamesM-SESSION'!$L$790:$U$797, MATCH("*Military*",'JamesM-SESSION'!$B$790:$B$797,0), MATCH("*3rd*",'JamesM-SESSION'!$K$7:$T$7,0))</f>
        <v>#N/A</v>
      </c>
      <c r="K527" s="131" t="e">
        <f>IF($A$524='JamesM-SESSION'!$A$790,INDEX('JamesM-SESSION'!$K$790:$T$797, MATCH("*Clean *",'JamesM-SESSION'!$B$790:$B$797,0), MATCH("*3rd*",'JamesM-SESSION'!$K$7:$T$7,0)),"")</f>
        <v>#N/A</v>
      </c>
      <c r="L527" s="44" t="e">
        <f>INDEX('JamesM-SESSION'!$L$790:$U$797, MATCH("*Clean *",'JamesM-SESSION'!$B$790:$B$797,0), MATCH("*3rd*",'JamesM-SESSION'!$K$7:$T$7,0))</f>
        <v>#N/A</v>
      </c>
      <c r="M527" s="131" t="e">
        <f>IF($A$524='JamesM-SESSION'!$A$790,INDEX('JamesM-SESSION'!$K$790:$T$797, MATCH("*Lat Pulldown*",'JamesM-SESSION'!$B$790:$B$797,0), MATCH("*3rd*",'JamesM-SESSION'!$K$7:$T$7,0)),"")</f>
        <v>#N/A</v>
      </c>
      <c r="N527" s="44" t="e">
        <f>INDEX('JamesM-SESSION'!$L$790:$U$797, MATCH("*Lat Pulldown*",'JamesM-SESSION'!$B$790:$B$797,0), MATCH("*3rd*",'JamesM-SESSION'!$K$7:$T$7,0))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IF($A$524='JamesM-SESSION'!$A$790,INDEX('JamesM-SESSION'!$K$790:$T$797, MATCH("*Squat*",'JamesM-SESSION'!$B$790:$B$797,0), MATCH("*4th*",'JamesM-SESSION'!$K$7:$T$7,0)),"")</f>
        <v>#N/A</v>
      </c>
      <c r="D528" s="132" t="e">
        <f>INDEX('JamesM-SESSION'!L$790:U$797, MATCH("*Squat*",'JamesM-SESSION'!$B$790:$B$797,0), MATCH("*4th*",'JamesM-SESSION'!K$7:T$7,0))</f>
        <v>#N/A</v>
      </c>
      <c r="E528" s="131" t="e">
        <f>IF($A$524='JamesM-SESSION'!$A$790,INDEX('JamesM-SESSION'!$K$790:$T$797, MATCH("*Deadlift*",'JamesM-SESSION'!$B$790:$B$797,0), MATCH("*4th*",'JamesM-SESSION'!$K$7:$T$7,0)),"")</f>
        <v>#N/A</v>
      </c>
      <c r="F528" s="131" t="e">
        <f>INDEX('JamesM-SESSION'!$L$790:$U$797, MATCH("*Deadlift*",'JamesM-SESSION'!$B$790:$B$797,0), MATCH("*4th*",'JamesM-SESSION'!$K$7:$T$7,0))</f>
        <v>#N/A</v>
      </c>
      <c r="G528" s="131" t="e">
        <f>IF($A$524='JamesM-SESSION'!$A$790,INDEX('JamesM-SESSION'!$K$790:$T$797, MATCH("*Bench Press*",'JamesM-SESSION'!$B$790:$B$797,0), MATCH("*4th*",'JamesM-SESSION'!$K$7:$T$7,0)),"")</f>
        <v>#N/A</v>
      </c>
      <c r="H528" s="131" t="e">
        <f>INDEX('JamesM-SESSION'!$L$790:$U$797, MATCH("*Bench Press*",'JamesM-SESSION'!$B$790:$B$797,0), MATCH("*4th*",'JamesM-SESSION'!$K$7:$T$7,0))</f>
        <v>#N/A</v>
      </c>
      <c r="I528" s="132" t="e">
        <f>IF($A$524='JamesM-SESSION'!$A$790,INDEX('JamesM-SESSION'!$K$790:$T$797, MATCH("*Military*",'JamesM-SESSION'!$B$790:$B$797,0), MATCH("*4th*",'JamesM-SESSION'!$K$7:$T$7,0)),"")</f>
        <v>#N/A</v>
      </c>
      <c r="J528" s="44" t="e">
        <f>INDEX('JamesM-SESSION'!$L$790:$U$797, MATCH("*Military*",'JamesM-SESSION'!$B$790:$B$797,0), MATCH("*4th*",'JamesM-SESSION'!$K$7:$T$7,0))</f>
        <v>#N/A</v>
      </c>
      <c r="K528" s="131" t="e">
        <f>IF($A$524='JamesM-SESSION'!$A$790,INDEX('JamesM-SESSION'!$K$790:$T$797, MATCH("*Clean *",'JamesM-SESSION'!$B$790:$B$797,0), MATCH("*4th*",'JamesM-SESSION'!$K$7:$T$7,0)),"")</f>
        <v>#N/A</v>
      </c>
      <c r="L528" s="44" t="e">
        <f>INDEX('JamesM-SESSION'!$L$790:$U$797, MATCH("*Clean *",'JamesM-SESSION'!$B$790:$B$797,0), MATCH("*4th*",'JamesM-SESSION'!$K$7:$T$7,0))</f>
        <v>#N/A</v>
      </c>
      <c r="M528" s="131" t="e">
        <f>IF($A$524='JamesM-SESSION'!$A$790,INDEX('JamesM-SESSION'!$K$790:$T$797, MATCH("*Lat Pulldown*",'JamesM-SESSION'!$B$790:$B$797,0), MATCH("*4th*",'JamesM-SESSION'!$K$7:$T$7,0)),"")</f>
        <v>#N/A</v>
      </c>
      <c r="N528" s="44" t="e">
        <f>INDEX('JamesM-SESSION'!$L$790:$U$797, MATCH("*Lat Pulldown*",'JamesM-SESSION'!$B$790:$B$797,0), MATCH("*4th*",'JamesM-SESSION'!$K$7:$T$7,0))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IF($A$524='JamesM-SESSION'!$A$790,INDEX('JamesM-SESSION'!$K$790:$T$797, MATCH("*Squat*",'JamesM-SESSION'!$B$790:$B$797,0), MATCH("*5th*",'JamesM-SESSION'!$K$7:$T$7,0)),"")</f>
        <v>#N/A</v>
      </c>
      <c r="D529" s="132" t="e">
        <f>INDEX('JamesM-SESSION'!L$790:U$797, MATCH("*Squat*",'JamesM-SESSION'!$B$790:$B$797,0), MATCH("*5th*",'JamesM-SESSION'!K$7:T$7,0))</f>
        <v>#N/A</v>
      </c>
      <c r="E529" s="131" t="e">
        <f>IF($A$524='JamesM-SESSION'!$A$790,INDEX('JamesM-SESSION'!$K$790:$T$797, MATCH("*Deadlift*",'JamesM-SESSION'!$B$790:$B$797,0), MATCH("*5th*",'JamesM-SESSION'!$K$7:$T$7,0)),"")</f>
        <v>#N/A</v>
      </c>
      <c r="F529" s="131" t="e">
        <f>INDEX('JamesM-SESSION'!$L$790:$U$797, MATCH("*Deadlift*",'JamesM-SESSION'!$B$790:$B$797,0), MATCH("*5th*",'JamesM-SESSION'!$K$7:$T$7,0))</f>
        <v>#N/A</v>
      </c>
      <c r="G529" s="131" t="e">
        <f>IF($A$524='JamesM-SESSION'!$A$790,INDEX('JamesM-SESSION'!$K$790:$T$797, MATCH("*Bench Press*",'JamesM-SESSION'!$B$790:$B$797,0), MATCH("*5th*",'JamesM-SESSION'!$K$7:$T$7,0)),"")</f>
        <v>#N/A</v>
      </c>
      <c r="H529" s="131" t="e">
        <f>INDEX('JamesM-SESSION'!$L$790:$U$797, MATCH("*Bench Press*",'JamesM-SESSION'!$B$790:$B$797,0), MATCH("*5th*",'JamesM-SESSION'!$K$7:$T$7,0))</f>
        <v>#N/A</v>
      </c>
      <c r="I529" s="132" t="e">
        <f>IF($A$524='JamesM-SESSION'!$A$790,INDEX('JamesM-SESSION'!$K$790:$T$797, MATCH("*Military*",'JamesM-SESSION'!$B$790:$B$797,0), MATCH("*5th*",'JamesM-SESSION'!$K$7:$T$7,0)),"")</f>
        <v>#N/A</v>
      </c>
      <c r="J529" s="44" t="e">
        <f>INDEX('JamesM-SESSION'!$L$790:$U$797, MATCH("*Military*",'JamesM-SESSION'!$B$790:$B$797,0), MATCH("*5th*",'JamesM-SESSION'!$K$7:$T$7,0))</f>
        <v>#N/A</v>
      </c>
      <c r="K529" s="131" t="e">
        <f>IF($A$524='JamesM-SESSION'!$A$790,INDEX('JamesM-SESSION'!$K$790:$T$797, MATCH("*Clean *",'JamesM-SESSION'!$B$790:$B$797,0), MATCH("*5th*",'JamesM-SESSION'!$K$7:$T$7,0)),"")</f>
        <v>#N/A</v>
      </c>
      <c r="L529" s="44" t="e">
        <f>INDEX('JamesM-SESSION'!$L$790:$U$797, MATCH("*Clean *",'JamesM-SESSION'!$B$790:$B$797,0), MATCH("*5th*",'JamesM-SESSION'!$K$7:$T$7,0))</f>
        <v>#N/A</v>
      </c>
      <c r="M529" s="131" t="e">
        <f>IF($A$524='JamesM-SESSION'!$A$790,INDEX('JamesM-SESSION'!$K$790:$T$797, MATCH("*Lat Pulldown*",'JamesM-SESSION'!$B$790:$B$797,0), MATCH("*5th*",'JamesM-SESSION'!$K$7:$T$7,0)),"")</f>
        <v>#N/A</v>
      </c>
      <c r="N529" s="44" t="e">
        <f>INDEX('JamesM-SESSION'!$L$790:$U$797, MATCH("*Lat Pulldown*",'JamesM-SESSION'!$B$790:$B$797,0), MATCH("*5th*",'JamesM-SESSION'!$K$7:$T$7,0))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'JamesM-SESSION'!A799</f>
        <v>0</v>
      </c>
      <c r="B530" s="116" t="s">
        <v>84</v>
      </c>
      <c r="C530" s="140" t="e">
        <f>MAX(C531:C724)</f>
        <v>#N/A</v>
      </c>
      <c r="D530" s="116" t="e">
        <f t="array" ref="D530">MAX(IF(C531:C724=C530,D531:D724))</f>
        <v>#N/A</v>
      </c>
      <c r="E530" s="137" t="e">
        <f>MAX(E531:E724)</f>
        <v>#N/A</v>
      </c>
      <c r="F530" s="116" t="e">
        <f t="array" ref="F530">MAX(IF(E531:E724=E530,F531:F724))</f>
        <v>#N/A</v>
      </c>
      <c r="G530" s="137" t="e">
        <f>MAX(G531:G724)</f>
        <v>#N/A</v>
      </c>
      <c r="H530" s="116" t="e">
        <f t="array" ref="H530">MAX(IF(G531:G724=G530,H531:H724))</f>
        <v>#N/A</v>
      </c>
      <c r="I530" s="137" t="e">
        <f>MAX(I531:I724)</f>
        <v>#N/A</v>
      </c>
      <c r="J530" s="116" t="e">
        <f t="array" ref="J530">MAX(IF(I531:I724=I530,J531:J724))</f>
        <v>#N/A</v>
      </c>
      <c r="K530" s="137" t="e">
        <f>MAX(K531:K724)</f>
        <v>#N/A</v>
      </c>
      <c r="L530" s="116" t="e">
        <f t="array" ref="L530">MAX(IF(K531:K724=K530,L531:L724))</f>
        <v>#N/A</v>
      </c>
      <c r="M530" s="137" t="e">
        <f>MAX(M531:M724)</f>
        <v>#N/A</v>
      </c>
      <c r="N530" s="117" t="e">
        <f t="array" ref="N530">MAX(IF(M531:M724=M530,N531:N724))</f>
        <v>#N/A</v>
      </c>
      <c r="O530" s="152" t="str">
        <f>IF($A$140='JamesM-SESSION'!$A$718,INDEX('JamesM-SESSION'!$K$718:$T$725, MATCH("*1k Row*",'JamesM-SESSION'!$B$718:$B$725,0), MATCH("*1st*",'JamesM-SESSION'!$K$7:$T$7,0)),"")</f>
        <v/>
      </c>
      <c r="P530" s="152" t="str">
        <f>IF($A$140='JamesM-SESSION'!$A$718,INDEX('JamesM-SESSION'!$K$718:$T$725, MATCH("*HIIT*",'JamesM-SESSION'!$B$718:$B$725,0), MATCH("*1st*",'JamesM-SESSION'!$K$7:$T$7,0)),"")</f>
        <v/>
      </c>
      <c r="Q530" s="119" t="e">
        <f>INDEX('JamesM-SESSION'!$L$718:$U$718, MATCH("*HIIT*",'JamesM-SESSION'!$B$718:$B$718,0), MATCH("*1st*",'JamesM-SESSION'!$K$7:$T$7,0))</f>
        <v>#N/A</v>
      </c>
      <c r="R530" s="119">
        <f>'JamesM-SESSION'!U592</f>
        <v>0</v>
      </c>
      <c r="S530" s="116"/>
      <c r="T530" s="116"/>
      <c r="U530" s="120">
        <f>'JamesM-SESSION'!A800</f>
        <v>0</v>
      </c>
      <c r="V530" s="120">
        <f>'JamesM-SESSION'!A801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 t="e">
        <f>IF($A$530='JamesM-SESSION'!$A$799,INDEX('JamesM-SESSION'!$K$799:$T$806, MATCH("*Squat*",'JamesM-SESSION'!$B$799:$B$806,0), MATCH("*1st*",'JamesM-SESSION'!$K$7:$T$7,0)),"")</f>
        <v>#N/A</v>
      </c>
      <c r="D531" s="132" t="e">
        <f>INDEX('JamesM-SESSION'!L$799:U$806, MATCH("*Squat*",'JamesM-SESSION'!$B$799:$B$806,0), MATCH("*1st*",'JamesM-SESSION'!K$7:T$7,0))</f>
        <v>#N/A</v>
      </c>
      <c r="E531" s="131" t="e">
        <f>IF($A$530='JamesM-SESSION'!$A$799,INDEX('JamesM-SESSION'!$K$799:$T$806, MATCH("*Deadlift*",'JamesM-SESSION'!$B$799:$B$806,0), MATCH("*1st*",'JamesM-SESSION'!$K$7:$T$7,0)),"")</f>
        <v>#N/A</v>
      </c>
      <c r="F531" s="131" t="e">
        <f>INDEX('JamesM-SESSION'!$L$799:$U$806, MATCH("*Deadlift*",'JamesM-SESSION'!$B$799:$B$806,0), MATCH("*1st*",'JamesM-SESSION'!$K$7:$T$7,0))</f>
        <v>#N/A</v>
      </c>
      <c r="G531" s="131" t="e">
        <f>IF($A$530='JamesM-SESSION'!$A$799,INDEX('JamesM-SESSION'!$K$799:$T$806, MATCH("*Bench Press*",'JamesM-SESSION'!$B$799:$B$806,0), MATCH("*1st*",'JamesM-SESSION'!$K$7:$T$7,0)),"")</f>
        <v>#N/A</v>
      </c>
      <c r="H531" s="131" t="e">
        <f>INDEX('JamesM-SESSION'!$L$799:$U$806, MATCH("*Bench Press*",'JamesM-SESSION'!$B$799:$B$806,0), MATCH("*1st*",'JamesM-SESSION'!$K$7:$T$7,0))</f>
        <v>#N/A</v>
      </c>
      <c r="I531" s="132" t="e">
        <f>IF($A$530='JamesM-SESSION'!$A$799,INDEX('JamesM-SESSION'!$K$799:$T$806, MATCH("*Military*",'JamesM-SESSION'!$B$799:$B$806,0), MATCH("*1st*",'JamesM-SESSION'!$K$7:$T$7,0)),"")</f>
        <v>#N/A</v>
      </c>
      <c r="J531" s="48" t="e">
        <f>INDEX('JamesM-SESSION'!$L$799:$U$806, MATCH("*Military*",'JamesM-SESSION'!$B$799:$B$806,0), MATCH("*1st*",'JamesM-SESSION'!$K$7:$T$7,0))</f>
        <v>#N/A</v>
      </c>
      <c r="K531" s="131" t="e">
        <f>IF($A$530='JamesM-SESSION'!$A$799,INDEX('JamesM-SESSION'!$K$799:$T$806, MATCH("*Clean *",'JamesM-SESSION'!$B$799:$B$806,0), MATCH("*1st*",'JamesM-SESSION'!$K$7:$T$7,0)),"")</f>
        <v>#N/A</v>
      </c>
      <c r="L531" s="48" t="e">
        <f>INDEX('JamesM-SESSION'!$L$799:$U$806, MATCH("*Clean *",'JamesM-SESSION'!$B$799:$B$806,0), MATCH("*1st*",'JamesM-SESSION'!$K$7:$T$7,0))</f>
        <v>#N/A</v>
      </c>
      <c r="M531" s="131" t="e">
        <f>IF($A$530='JamesM-SESSION'!$A$799,INDEX('JamesM-SESSION'!$K$799:$T$806, MATCH("*Lat Pulldown*",'JamesM-SESSION'!$B$799:$B$806,0), MATCH("*1st*",'JamesM-SESSION'!$K$7:$T$7,0)),"")</f>
        <v>#N/A</v>
      </c>
      <c r="N531" s="48" t="e">
        <f>INDEX('JamesM-SESSION'!$L$799:$U$806, MATCH("*Lat Pulldown*",'JamesM-SESSION'!$B$799:$B$806,0), MATCH("*1st*",'JamesM-SESSION'!$K$7:$T$7,0))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 t="e">
        <f>IF($A$530='JamesM-SESSION'!$A$799,INDEX('JamesM-SESSION'!$K$799:$T$806, MATCH("*Squat*",'JamesM-SESSION'!$B$799:$B$806,0), MATCH("*2nd*",'JamesM-SESSION'!$K$7:$T$7,0)),"")</f>
        <v>#N/A</v>
      </c>
      <c r="D532" s="132" t="e">
        <f>INDEX('JamesM-SESSION'!L$799:U$806, MATCH("*Squat*",'JamesM-SESSION'!$B$799:$B$806,0), MATCH("*2nd*",'JamesM-SESSION'!K$7:T$7,0))</f>
        <v>#N/A</v>
      </c>
      <c r="E532" s="131" t="e">
        <f>IF($A$530='JamesM-SESSION'!$A$799,INDEX('JamesM-SESSION'!$K$799:$T$806, MATCH("*Deadlift*",'JamesM-SESSION'!$B$799:$B$806,0), MATCH("*2ND*",'JamesM-SESSION'!$K$7:$T$7,0)),"")</f>
        <v>#N/A</v>
      </c>
      <c r="F532" s="131" t="e">
        <f>INDEX('JamesM-SESSION'!$L$799:$U$806, MATCH("*Deadlift*",'JamesM-SESSION'!$B$799:$B$806,0), MATCH("*2nd*",'JamesM-SESSION'!$K$7:$T$7,0))</f>
        <v>#N/A</v>
      </c>
      <c r="G532" s="131" t="e">
        <f>IF($A$530='JamesM-SESSION'!$A$799,INDEX('JamesM-SESSION'!$K$799:$T$806, MATCH("*Bench Press*",'JamesM-SESSION'!$B$799:$B$806,0), MATCH("*2ND*",'JamesM-SESSION'!$K$7:$T$7,0)),"")</f>
        <v>#N/A</v>
      </c>
      <c r="H532" s="131" t="e">
        <f>INDEX('JamesM-SESSION'!$L$799:$U$806, MATCH("*Bench Press*",'JamesM-SESSION'!$B$799:$B$806,0), MATCH("*2nd*",'JamesM-SESSION'!$K$7:$T$7,0))</f>
        <v>#N/A</v>
      </c>
      <c r="I532" s="132" t="e">
        <f>IF($A$530='JamesM-SESSION'!$A$799,INDEX('JamesM-SESSION'!$K$799:$T$806, MATCH("*Military*",'JamesM-SESSION'!$B$799:$B$806,0), MATCH("*2ND*",'JamesM-SESSION'!$K$7:$T$7,0)),"")</f>
        <v>#N/A</v>
      </c>
      <c r="J532" s="44" t="e">
        <f>INDEX('JamesM-SESSION'!$L$799:$U$806, MATCH("*Military*",'JamesM-SESSION'!$B$799:$B$806,0), MATCH("*2nd*",'JamesM-SESSION'!$K$7:$T$7,0))</f>
        <v>#N/A</v>
      </c>
      <c r="K532" s="131" t="e">
        <f>IF($A$530='JamesM-SESSION'!$A$799,INDEX('JamesM-SESSION'!$K$799:$T$806, MATCH("*Clean *",'JamesM-SESSION'!$B$799:$B$806,0), MATCH("*2ND*",'JamesM-SESSION'!$K$7:$T$7,0)),"")</f>
        <v>#N/A</v>
      </c>
      <c r="L532" s="44" t="e">
        <f>INDEX('JamesM-SESSION'!$L$799:$U$806, MATCH("*Clean *",'JamesM-SESSION'!$B$799:$B$806,0), MATCH("*2nd*",'JamesM-SESSION'!$K$7:$T$7,0))</f>
        <v>#N/A</v>
      </c>
      <c r="M532" s="131" t="e">
        <f>IF($A$530='JamesM-SESSION'!$A$799,INDEX('JamesM-SESSION'!$K$799:$T$806, MATCH("*Lat Pulldown*",'JamesM-SESSION'!$B$799:$B$806,0), MATCH("*2ND*",'JamesM-SESSION'!$K$7:$T$7,0)),"")</f>
        <v>#N/A</v>
      </c>
      <c r="N532" s="44" t="e">
        <f>INDEX('JamesM-SESSION'!$L$799:$U$806, MATCH("*Lat Pulldown*",'JamesM-SESSION'!$B$799:$B$806,0), MATCH("*2nd*",'JamesM-SESSION'!$K$7:$T$7,0))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 t="e">
        <f>IF($A$530='JamesM-SESSION'!$A$799,INDEX('JamesM-SESSION'!$K$799:$T$806, MATCH("*Squat*",'JamesM-SESSION'!$B$799:$B$806,0), MATCH("*3rd*",'JamesM-SESSION'!$K$7:$T$7,0)),"")</f>
        <v>#N/A</v>
      </c>
      <c r="D533" s="132" t="e">
        <f>INDEX('JamesM-SESSION'!L$799:U$806, MATCH("*Squat*",'JamesM-SESSION'!$B$799:$B$806,0), MATCH("*3rd*",'JamesM-SESSION'!K$7:T$7,0))</f>
        <v>#N/A</v>
      </c>
      <c r="E533" s="131" t="e">
        <f>IF($A$530='JamesM-SESSION'!$A$799,INDEX('JamesM-SESSION'!$K$799:$T$806, MATCH("*Deadlift*",'JamesM-SESSION'!$B$799:$B$806,0), MATCH("*3rd*",'JamesM-SESSION'!$K$7:$T$7,0)),"")</f>
        <v>#N/A</v>
      </c>
      <c r="F533" s="131" t="e">
        <f>INDEX('JamesM-SESSION'!$L$799:$U$806, MATCH("*Deadlift*",'JamesM-SESSION'!$B$799:$B$806,0), MATCH("*3rd*",'JamesM-SESSION'!$K$7:$T$7,0))</f>
        <v>#N/A</v>
      </c>
      <c r="G533" s="131" t="e">
        <f>IF($A$530='JamesM-SESSION'!$A$799,INDEX('JamesM-SESSION'!$K$799:$T$806, MATCH("*Bench Press*",'JamesM-SESSION'!$B$799:$B$806,0), MATCH("*3rd*",'JamesM-SESSION'!$K$7:$T$7,0)),"")</f>
        <v>#N/A</v>
      </c>
      <c r="H533" s="131" t="e">
        <f>INDEX('JamesM-SESSION'!$L$799:$U$806, MATCH("*Bench Press*",'JamesM-SESSION'!$B$799:$B$806,0), MATCH("*3rd*",'JamesM-SESSION'!$K$7:$T$7,0))</f>
        <v>#N/A</v>
      </c>
      <c r="I533" s="132" t="e">
        <f>IF($A$530='JamesM-SESSION'!$A$799,INDEX('JamesM-SESSION'!$K$799:$T$806, MATCH("*Military*",'JamesM-SESSION'!$B$799:$B$806,0), MATCH("*3rd*",'JamesM-SESSION'!$K$7:$T$7,0)),"")</f>
        <v>#N/A</v>
      </c>
      <c r="J533" s="44" t="e">
        <f>INDEX('JamesM-SESSION'!$L$799:$U$806, MATCH("*Military*",'JamesM-SESSION'!$B$799:$B$806,0), MATCH("*3rd*",'JamesM-SESSION'!$K$7:$T$7,0))</f>
        <v>#N/A</v>
      </c>
      <c r="K533" s="131" t="e">
        <f>IF($A$530='JamesM-SESSION'!$A$799,INDEX('JamesM-SESSION'!$K$799:$T$806, MATCH("*Clean *",'JamesM-SESSION'!$B$799:$B$806,0), MATCH("*3rd*",'JamesM-SESSION'!$K$7:$T$7,0)),"")</f>
        <v>#N/A</v>
      </c>
      <c r="L533" s="44" t="e">
        <f>INDEX('JamesM-SESSION'!$L$799:$U$806, MATCH("*Clean *",'JamesM-SESSION'!$B$799:$B$806,0), MATCH("*3rd*",'JamesM-SESSION'!$K$7:$T$7,0))</f>
        <v>#N/A</v>
      </c>
      <c r="M533" s="131" t="e">
        <f>IF($A$530='JamesM-SESSION'!$A$799,INDEX('JamesM-SESSION'!$K$799:$T$806, MATCH("*Lat Pulldown*",'JamesM-SESSION'!$B$799:$B$806,0), MATCH("*3rd*",'JamesM-SESSION'!$K$7:$T$7,0)),"")</f>
        <v>#N/A</v>
      </c>
      <c r="N533" s="44" t="e">
        <f>INDEX('JamesM-SESSION'!$L$799:$U$806, MATCH("*Lat Pulldown*",'JamesM-SESSION'!$B$799:$B$806,0), MATCH("*3rd*",'JamesM-SESSION'!$K$7:$T$7,0))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 t="e">
        <f>IF($A$530='JamesM-SESSION'!$A$799,INDEX('JamesM-SESSION'!$K$799:$T$806, MATCH("*Squat*",'JamesM-SESSION'!$B$799:$B$806,0), MATCH("*4th*",'JamesM-SESSION'!$K$7:$T$7,0)),"")</f>
        <v>#N/A</v>
      </c>
      <c r="D534" s="132" t="e">
        <f>INDEX('JamesM-SESSION'!L$799:U$806, MATCH("*Squat*",'JamesM-SESSION'!$B$799:$B$806,0), MATCH("*4th*",'JamesM-SESSION'!K$7:T$7,0))</f>
        <v>#N/A</v>
      </c>
      <c r="E534" s="131" t="e">
        <f>IF($A$530='JamesM-SESSION'!$A$799,INDEX('JamesM-SESSION'!$K$799:$T$806, MATCH("*Deadlift*",'JamesM-SESSION'!$B$799:$B$806,0), MATCH("*4th*",'JamesM-SESSION'!$K$7:$T$7,0)),"")</f>
        <v>#N/A</v>
      </c>
      <c r="F534" s="131" t="e">
        <f>INDEX('JamesM-SESSION'!$L$799:$U$806, MATCH("*Deadlift*",'JamesM-SESSION'!$B$799:$B$806,0), MATCH("*4th*",'JamesM-SESSION'!$K$7:$T$7,0))</f>
        <v>#N/A</v>
      </c>
      <c r="G534" s="131" t="e">
        <f>IF($A$530='JamesM-SESSION'!$A$799,INDEX('JamesM-SESSION'!$K$799:$T$806, MATCH("*Bench Press*",'JamesM-SESSION'!$B$799:$B$806,0), MATCH("*4th*",'JamesM-SESSION'!$K$7:$T$7,0)),"")</f>
        <v>#N/A</v>
      </c>
      <c r="H534" s="131" t="e">
        <f>INDEX('JamesM-SESSION'!$L$799:$U$806, MATCH("*Bench Press*",'JamesM-SESSION'!$B$799:$B$806,0), MATCH("*4th*",'JamesM-SESSION'!$K$7:$T$7,0))</f>
        <v>#N/A</v>
      </c>
      <c r="I534" s="132" t="e">
        <f>IF($A$530='JamesM-SESSION'!$A$799,INDEX('JamesM-SESSION'!$K$799:$T$806, MATCH("*Military*",'JamesM-SESSION'!$B$799:$B$806,0), MATCH("*4th*",'JamesM-SESSION'!$K$7:$T$7,0)),"")</f>
        <v>#N/A</v>
      </c>
      <c r="J534" s="44" t="e">
        <f>INDEX('JamesM-SESSION'!$L$799:$U$806, MATCH("*Military*",'JamesM-SESSION'!$B$799:$B$806,0), MATCH("*4th*",'JamesM-SESSION'!$K$7:$T$7,0))</f>
        <v>#N/A</v>
      </c>
      <c r="K534" s="131" t="e">
        <f>IF($A$530='JamesM-SESSION'!$A$799,INDEX('JamesM-SESSION'!$K$799:$T$806, MATCH("*Clean *",'JamesM-SESSION'!$B$799:$B$806,0), MATCH("*4th*",'JamesM-SESSION'!$K$7:$T$7,0)),"")</f>
        <v>#N/A</v>
      </c>
      <c r="L534" s="44" t="e">
        <f>INDEX('JamesM-SESSION'!$L$799:$U$806, MATCH("*Clean *",'JamesM-SESSION'!$B$799:$B$806,0), MATCH("*4th*",'JamesM-SESSION'!$K$7:$T$7,0))</f>
        <v>#N/A</v>
      </c>
      <c r="M534" s="131" t="e">
        <f>IF($A$530='JamesM-SESSION'!$A$799,INDEX('JamesM-SESSION'!$K$799:$T$806, MATCH("*Lat Pulldown*",'JamesM-SESSION'!$B$799:$B$806,0), MATCH("*4th*",'JamesM-SESSION'!$K$7:$T$7,0)),"")</f>
        <v>#N/A</v>
      </c>
      <c r="N534" s="44" t="e">
        <f>INDEX('JamesM-SESSION'!$L$799:$U$806, MATCH("*Lat Pulldown*",'JamesM-SESSION'!$B$799:$B$806,0), MATCH("*4th*",'JamesM-SESSION'!$K$7:$T$7,0))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 t="e">
        <f>IF($A$530='JamesM-SESSION'!$A$799,INDEX('JamesM-SESSION'!$K$799:$T$806, MATCH("*Squat*",'JamesM-SESSION'!$B$799:$B$806,0), MATCH("*5th*",'JamesM-SESSION'!$K$7:$T$7,0)),"")</f>
        <v>#N/A</v>
      </c>
      <c r="D535" s="132" t="e">
        <f>INDEX('JamesM-SESSION'!L$799:U$806, MATCH("*Squat*",'JamesM-SESSION'!$B$799:$B$806,0), MATCH("*5th*",'JamesM-SESSION'!K$7:T$7,0))</f>
        <v>#N/A</v>
      </c>
      <c r="E535" s="131" t="e">
        <f>IF($A$530='JamesM-SESSION'!$A$799,INDEX('JamesM-SESSION'!$K$799:$T$806, MATCH("*Deadlift*",'JamesM-SESSION'!$B$799:$B$806,0), MATCH("*5th*",'JamesM-SESSION'!$K$7:$T$7,0)),"")</f>
        <v>#N/A</v>
      </c>
      <c r="F535" s="131" t="e">
        <f>INDEX('JamesM-SESSION'!$L$799:$U$806, MATCH("*Deadlift*",'JamesM-SESSION'!$B$799:$B$806,0), MATCH("*5th*",'JamesM-SESSION'!$K$7:$T$7,0))</f>
        <v>#N/A</v>
      </c>
      <c r="G535" s="131" t="e">
        <f>IF($A$530='JamesM-SESSION'!$A$799,INDEX('JamesM-SESSION'!$K$799:$T$806, MATCH("*Bench Press*",'JamesM-SESSION'!$B$799:$B$806,0), MATCH("*5th*",'JamesM-SESSION'!$K$7:$T$7,0)),"")</f>
        <v>#N/A</v>
      </c>
      <c r="H535" s="131" t="e">
        <f>INDEX('JamesM-SESSION'!$L$799:$U$806, MATCH("*Bench Press*",'JamesM-SESSION'!$B$799:$B$806,0), MATCH("*5th*",'JamesM-SESSION'!$K$7:$T$7,0))</f>
        <v>#N/A</v>
      </c>
      <c r="I535" s="132" t="e">
        <f>IF($A$530='JamesM-SESSION'!$A$799,INDEX('JamesM-SESSION'!$K$799:$T$806, MATCH("*Military*",'JamesM-SESSION'!$B$799:$B$806,0), MATCH("*5th*",'JamesM-SESSION'!$K$7:$T$7,0)),"")</f>
        <v>#N/A</v>
      </c>
      <c r="J535" s="44" t="e">
        <f>INDEX('JamesM-SESSION'!$L$799:$U$806, MATCH("*Military*",'JamesM-SESSION'!$B$799:$B$806,0), MATCH("*5th*",'JamesM-SESSION'!$K$7:$T$7,0))</f>
        <v>#N/A</v>
      </c>
      <c r="K535" s="131" t="e">
        <f>IF($A$530='JamesM-SESSION'!$A$799,INDEX('JamesM-SESSION'!$K$799:$T$806, MATCH("*Clean *",'JamesM-SESSION'!$B$799:$B$806,0), MATCH("*5th*",'JamesM-SESSION'!$K$7:$T$7,0)),"")</f>
        <v>#N/A</v>
      </c>
      <c r="L535" s="44" t="e">
        <f>INDEX('JamesM-SESSION'!$L$799:$U$806, MATCH("*Clean *",'JamesM-SESSION'!$B$799:$B$806,0), MATCH("*5th*",'JamesM-SESSION'!$K$7:$T$7,0))</f>
        <v>#N/A</v>
      </c>
      <c r="M535" s="131" t="e">
        <f>IF($A$530='JamesM-SESSION'!$A$799,INDEX('JamesM-SESSION'!$K$799:$T$806, MATCH("*Lat Pulldown*",'JamesM-SESSION'!$B$799:$B$806,0), MATCH("*5th*",'JamesM-SESSION'!$K$7:$T$7,0)),"")</f>
        <v>#N/A</v>
      </c>
      <c r="N535" s="44" t="e">
        <f>INDEX('JamesM-SESSION'!$L$799:$U$806, MATCH("*Lat Pulldown*",'JamesM-SESSION'!$B$799:$B$806,0), MATCH("*5th*",'JamesM-SESSION'!$K$7:$T$7,0))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'JamesM-SESSION'!A826</f>
        <v>0</v>
      </c>
      <c r="B536" s="116" t="s">
        <v>84</v>
      </c>
      <c r="C536" s="117" t="e">
        <f>MAX(C537:C541)</f>
        <v>#N/A</v>
      </c>
      <c r="D536" s="116" t="e">
        <f t="array" ref="D536">MAX(IF(C537:C541=C536,D537:D541))</f>
        <v>#N/A</v>
      </c>
      <c r="E536" s="116" t="e">
        <f>MAX(E537:E541)</f>
        <v>#N/A</v>
      </c>
      <c r="F536" s="116" t="e">
        <f t="array" ref="F536">MAX(IF(E537:E541=E536,F537:F541))</f>
        <v>#N/A</v>
      </c>
      <c r="G536" s="116" t="e">
        <f>MAX(G537:G541)</f>
        <v>#N/A</v>
      </c>
      <c r="H536" s="116" t="e">
        <f t="array" ref="H536">MAX(IF(G537:G541=G536,H537:H541))</f>
        <v>#N/A</v>
      </c>
      <c r="I536" s="116" t="e">
        <f>MAX(I537:I541)</f>
        <v>#N/A</v>
      </c>
      <c r="J536" s="116" t="e">
        <f t="array" ref="J536">MAX(IF(I537:I541=I536,J537:J541))</f>
        <v>#N/A</v>
      </c>
      <c r="K536" s="116" t="e">
        <f>MAX(K537:K541)</f>
        <v>#N/A</v>
      </c>
      <c r="L536" s="116" t="e">
        <f t="array" ref="L536">MAX(IF(K537:K541=K536,L537:L541))</f>
        <v>#N/A</v>
      </c>
      <c r="M536" s="116" t="e">
        <f>MAX(M537:M541)</f>
        <v>#N/A</v>
      </c>
      <c r="N536" s="117" t="e">
        <f t="array" ref="N536">MAX(IF(M537:M541=M536,N537:N541))</f>
        <v>#N/A</v>
      </c>
      <c r="O536" s="152" t="str">
        <f>IF($A$140='JamesM-SESSION'!$A$727,INDEX('JamesM-SESSION'!$K$727:$T$734, MATCH("*1k Row*",'JamesM-SESSION'!$B$727:$B$734,0), MATCH("*1st*",'JamesM-SESSION'!$K$7:$T$7,0)),"")</f>
        <v/>
      </c>
      <c r="P536" s="152" t="str">
        <f>IF($A$140='JamesM-SESSION'!$A$727,INDEX('JamesM-SESSION'!$K$727:$T$734, MATCH("*HIIT*",'JamesM-SESSION'!$B$727:$B$734,0), MATCH("*1st*",'JamesM-SESSION'!$K$7:$T$7,0)),"")</f>
        <v/>
      </c>
      <c r="Q536" s="119" t="e">
        <f>INDEX('JamesM-SESSION'!$L$727:$U$727, MATCH("*HIIT*",'JamesM-SESSION'!$B$727:$B$727,0), MATCH("*1st*",'JamesM-SESSION'!$K$7:$T$7,0))</f>
        <v>#N/A</v>
      </c>
      <c r="R536" s="119">
        <f>'JamesM-SESSION'!U598</f>
        <v>0</v>
      </c>
      <c r="S536" s="116"/>
      <c r="T536" s="116"/>
      <c r="U536" s="120">
        <f>'JamesM-SESSION'!A827</f>
        <v>0</v>
      </c>
      <c r="V536" s="120">
        <f>'JamesM-SESSION'!A828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IF($A$536='JamesM-SESSION'!$A$826,INDEX('JamesM-SESSION'!$K$826:$T$833, MATCH("*Squat*",'JamesM-SESSION'!$B$826:$B$833,0), MATCH("*1st*",'JamesM-SESSION'!$K$7:$T$7,0)),"")</f>
        <v>#N/A</v>
      </c>
      <c r="D537" s="132" t="e">
        <f>INDEX('JamesM-SESSION'!L$826:U$833, MATCH("*Squat*",'JamesM-SESSION'!$B$826:$B$833,0), MATCH("*1st*",'JamesM-SESSION'!K$7:T$7,0))</f>
        <v>#N/A</v>
      </c>
      <c r="E537" s="131" t="e">
        <f>IF($A$536='JamesM-SESSION'!$A$826,INDEX('JamesM-SESSION'!$K$826:$T$833, MATCH("*Deadlift*",'JamesM-SESSION'!$B$826:$B$833,0), MATCH("*1st*",'JamesM-SESSION'!$K$7:$T$7,0)),"")</f>
        <v>#N/A</v>
      </c>
      <c r="F537" s="131" t="e">
        <f>INDEX('JamesM-SESSION'!$L$826:$U$833, MATCH("*Deadlift*",'JamesM-SESSION'!$B$826:$B$833,0), MATCH("*1st*",'JamesM-SESSION'!$K$7:$T$7,0))</f>
        <v>#N/A</v>
      </c>
      <c r="G537" s="131" t="e">
        <f>IF($A$536='JamesM-SESSION'!$A$826,INDEX('JamesM-SESSION'!$K$826:$T$833, MATCH("*Bench Press*",'JamesM-SESSION'!$B$826:$B$833,0), MATCH("*1st*",'JamesM-SESSION'!$K$7:$T$7,0)),"")</f>
        <v>#N/A</v>
      </c>
      <c r="H537" s="131" t="e">
        <f>INDEX('JamesM-SESSION'!$L$826:$U$833, MATCH("*Bench Press*",'JamesM-SESSION'!$B$826:$B$833,0), MATCH("*1st*",'JamesM-SESSION'!$K$7:$T$7,0))</f>
        <v>#N/A</v>
      </c>
      <c r="I537" s="132" t="e">
        <f>IF($A$536='JamesM-SESSION'!$A$826,INDEX('JamesM-SESSION'!$K$826:$T$833, MATCH("*Military*",'JamesM-SESSION'!$B$826:$B$833,0), MATCH("*1st*",'JamesM-SESSION'!$K$7:$T$7,0)),"")</f>
        <v>#N/A</v>
      </c>
      <c r="J537" s="48" t="e">
        <f>INDEX('JamesM-SESSION'!$L$826:$U$833, MATCH("*Military*",'JamesM-SESSION'!$B$826:$B$833,0), MATCH("*1st*",'JamesM-SESSION'!$K$7:$T$7,0))</f>
        <v>#N/A</v>
      </c>
      <c r="K537" s="131" t="e">
        <f>IF($A$536='JamesM-SESSION'!$A$826,INDEX('JamesM-SESSION'!$K$826:$T$833, MATCH("*Clean *",'JamesM-SESSION'!$B$826:$B$833,0), MATCH("*1st*",'JamesM-SESSION'!$K$7:$T$7,0)),"")</f>
        <v>#N/A</v>
      </c>
      <c r="L537" s="48" t="e">
        <f>INDEX('JamesM-SESSION'!$L$826:$U$833, MATCH("*Clean *",'JamesM-SESSION'!$B$826:$B$833,0), MATCH("*1st*",'JamesM-SESSION'!$K$7:$T$7,0))</f>
        <v>#N/A</v>
      </c>
      <c r="M537" s="131" t="e">
        <f>IF($A$536='JamesM-SESSION'!$A$826,INDEX('JamesM-SESSION'!$K$826:$T$833, MATCH("*Lat Pulldown*",'JamesM-SESSION'!$B$826:$B$833,0), MATCH("*1st*",'JamesM-SESSION'!$K$7:$T$7,0)),"")</f>
        <v>#N/A</v>
      </c>
      <c r="N537" s="48" t="e">
        <f>INDEX('JamesM-SESSION'!$L$826:$U$833, MATCH("*Lat Pulldown*",'JamesM-SESSION'!$B$826:$B$833,0), MATCH("*1st*",'JamesM-SESSION'!$K$7:$T$7,0))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IF($A$536='JamesM-SESSION'!$A$826,INDEX('JamesM-SESSION'!$K$826:$T$833, MATCH("*Squat*",'JamesM-SESSION'!$B$826:$B$833,0), MATCH("*2nd*",'JamesM-SESSION'!$K$7:$T$7,0)),"")</f>
        <v>#N/A</v>
      </c>
      <c r="D538" s="132" t="e">
        <f>INDEX('JamesM-SESSION'!L$826:U$833, MATCH("*Squat*",'JamesM-SESSION'!$B$826:$B$833,0), MATCH("*2nd*",'JamesM-SESSION'!K$7:T$7,0))</f>
        <v>#N/A</v>
      </c>
      <c r="E538" s="131" t="e">
        <f>IF($A$536='JamesM-SESSION'!$A$826,INDEX('JamesM-SESSION'!$K$826:$T$833, MATCH("*Deadlift*",'JamesM-SESSION'!$B$826:$B$833,0), MATCH("*2ND*",'JamesM-SESSION'!$K$7:$T$7,0)),"")</f>
        <v>#N/A</v>
      </c>
      <c r="F538" s="131" t="e">
        <f>INDEX('JamesM-SESSION'!$L$826:$U$833, MATCH("*Deadlift*",'JamesM-SESSION'!$B$826:$B$833,0), MATCH("*2nd*",'JamesM-SESSION'!$K$7:$T$7,0))</f>
        <v>#N/A</v>
      </c>
      <c r="G538" s="131" t="e">
        <f>IF($A$536='JamesM-SESSION'!$A$826,INDEX('JamesM-SESSION'!$K$826:$T$833, MATCH("*Bench Press*",'JamesM-SESSION'!$B$826:$B$833,0), MATCH("*2ND*",'JamesM-SESSION'!$K$7:$T$7,0)),"")</f>
        <v>#N/A</v>
      </c>
      <c r="H538" s="131" t="e">
        <f>INDEX('JamesM-SESSION'!$L$826:$U$833, MATCH("*Bench Press*",'JamesM-SESSION'!$B$826:$B$833,0), MATCH("*2nd*",'JamesM-SESSION'!$K$7:$T$7,0))</f>
        <v>#N/A</v>
      </c>
      <c r="I538" s="132" t="e">
        <f>IF($A$536='JamesM-SESSION'!$A$826,INDEX('JamesM-SESSION'!$K$826:$T$833, MATCH("*Military*",'JamesM-SESSION'!$B$826:$B$833,0), MATCH("*2ND*",'JamesM-SESSION'!$K$7:$T$7,0)),"")</f>
        <v>#N/A</v>
      </c>
      <c r="J538" s="44" t="e">
        <f>INDEX('JamesM-SESSION'!$L$826:$U$833, MATCH("*Military*",'JamesM-SESSION'!$B$826:$B$833,0), MATCH("*2nd*",'JamesM-SESSION'!$K$7:$T$7,0))</f>
        <v>#N/A</v>
      </c>
      <c r="K538" s="131" t="e">
        <f>IF($A$536='JamesM-SESSION'!$A$826,INDEX('JamesM-SESSION'!$K$826:$T$833, MATCH("*Clean *",'JamesM-SESSION'!$B$826:$B$833,0), MATCH("*2ND*",'JamesM-SESSION'!$K$7:$T$7,0)),"")</f>
        <v>#N/A</v>
      </c>
      <c r="L538" s="44" t="e">
        <f>INDEX('JamesM-SESSION'!$L$826:$U$833, MATCH("*Clean *",'JamesM-SESSION'!$B$826:$B$833,0), MATCH("*2nd*",'JamesM-SESSION'!$K$7:$T$7,0))</f>
        <v>#N/A</v>
      </c>
      <c r="M538" s="131" t="e">
        <f>IF($A$536='JamesM-SESSION'!$A$826,INDEX('JamesM-SESSION'!$K$826:$T$833, MATCH("*Lat Pulldown*",'JamesM-SESSION'!$B$826:$B$833,0), MATCH("*2ND*",'JamesM-SESSION'!$K$7:$T$7,0)),"")</f>
        <v>#N/A</v>
      </c>
      <c r="N538" s="44" t="e">
        <f>INDEX('JamesM-SESSION'!$L$826:$U$833, MATCH("*Lat Pulldown*",'JamesM-SESSION'!$B$826:$B$833,0), MATCH("*2nd*",'JamesM-SESSION'!$K$7:$T$7,0))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IF($A$536='JamesM-SESSION'!$A$826,INDEX('JamesM-SESSION'!$K$826:$T$833, MATCH("*Squat*",'JamesM-SESSION'!$B$826:$B$833,0), MATCH("*3rd*",'JamesM-SESSION'!$K$7:$T$7,0)),"")</f>
        <v>#N/A</v>
      </c>
      <c r="D539" s="132" t="e">
        <f>INDEX('JamesM-SESSION'!L$826:U$833, MATCH("*Squat*",'JamesM-SESSION'!$B$826:$B$833,0), MATCH("*3rd*",'JamesM-SESSION'!K$7:T$7,0))</f>
        <v>#N/A</v>
      </c>
      <c r="E539" s="131" t="e">
        <f>IF($A$536='JamesM-SESSION'!$A$826,INDEX('JamesM-SESSION'!$K$826:$T$833, MATCH("*Deadlift*",'JamesM-SESSION'!$B$826:$B$833,0), MATCH("*3rd*",'JamesM-SESSION'!$K$7:$T$7,0)),"")</f>
        <v>#N/A</v>
      </c>
      <c r="F539" s="131" t="e">
        <f>INDEX('JamesM-SESSION'!$L$826:$U$833, MATCH("*Deadlift*",'JamesM-SESSION'!$B$826:$B$833,0), MATCH("*3rd*",'JamesM-SESSION'!$K$7:$T$7,0))</f>
        <v>#N/A</v>
      </c>
      <c r="G539" s="131" t="e">
        <f>IF($A$536='JamesM-SESSION'!$A$826,INDEX('JamesM-SESSION'!$K$826:$T$833, MATCH("*Bench Press*",'JamesM-SESSION'!$B$826:$B$833,0), MATCH("*3rd*",'JamesM-SESSION'!$K$7:$T$7,0)),"")</f>
        <v>#N/A</v>
      </c>
      <c r="H539" s="131" t="e">
        <f>INDEX('JamesM-SESSION'!$L$826:$U$833, MATCH("*Bench Press*",'JamesM-SESSION'!$B$826:$B$833,0), MATCH("*3rd*",'JamesM-SESSION'!$K$7:$T$7,0))</f>
        <v>#N/A</v>
      </c>
      <c r="I539" s="132" t="e">
        <f>IF($A$536='JamesM-SESSION'!$A$826,INDEX('JamesM-SESSION'!$K$826:$T$833, MATCH("*Military*",'JamesM-SESSION'!$B$826:$B$833,0), MATCH("*3rd*",'JamesM-SESSION'!$K$7:$T$7,0)),"")</f>
        <v>#N/A</v>
      </c>
      <c r="J539" s="44" t="e">
        <f>INDEX('JamesM-SESSION'!$L$826:$U$833, MATCH("*Military*",'JamesM-SESSION'!$B$826:$B$833,0), MATCH("*3rd*",'JamesM-SESSION'!$K$7:$T$7,0))</f>
        <v>#N/A</v>
      </c>
      <c r="K539" s="131" t="e">
        <f>IF($A$536='JamesM-SESSION'!$A$826,INDEX('JamesM-SESSION'!$K$826:$T$833, MATCH("*Clean *",'JamesM-SESSION'!$B$826:$B$833,0), MATCH("*3rd*",'JamesM-SESSION'!$K$7:$T$7,0)),"")</f>
        <v>#N/A</v>
      </c>
      <c r="L539" s="44" t="e">
        <f>INDEX('JamesM-SESSION'!$L$826:$U$833, MATCH("*Clean *",'JamesM-SESSION'!$B$826:$B$833,0), MATCH("*3rd*",'JamesM-SESSION'!$K$7:$T$7,0))</f>
        <v>#N/A</v>
      </c>
      <c r="M539" s="131" t="e">
        <f>IF($A$536='JamesM-SESSION'!$A$826,INDEX('JamesM-SESSION'!$K$826:$T$833, MATCH("*Lat Pulldown*",'JamesM-SESSION'!$B$826:$B$833,0), MATCH("*3rd*",'JamesM-SESSION'!$K$7:$T$7,0)),"")</f>
        <v>#N/A</v>
      </c>
      <c r="N539" s="44" t="e">
        <f>INDEX('JamesM-SESSION'!$L$826:$U$833, MATCH("*Lat Pulldown*",'JamesM-SESSION'!$B$826:$B$833,0), MATCH("*3rd*",'JamesM-SESSION'!$K$7:$T$7,0))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IF($A$536='JamesM-SESSION'!$A$826,INDEX('JamesM-SESSION'!$K$826:$T$833, MATCH("*Squat*",'JamesM-SESSION'!$B$826:$B$833,0), MATCH("*4th*",'JamesM-SESSION'!$K$7:$T$7,0)),"")</f>
        <v>#N/A</v>
      </c>
      <c r="D540" s="132" t="e">
        <f>INDEX('JamesM-SESSION'!L$826:U$833, MATCH("*Squat*",'JamesM-SESSION'!$B$826:$B$833,0), MATCH("*4th*",'JamesM-SESSION'!K$7:T$7,0))</f>
        <v>#N/A</v>
      </c>
      <c r="E540" s="131" t="e">
        <f>IF($A$536='JamesM-SESSION'!$A$826,INDEX('JamesM-SESSION'!$K$826:$T$833, MATCH("*Deadlift*",'JamesM-SESSION'!$B$826:$B$833,0), MATCH("*4th*",'JamesM-SESSION'!$K$7:$T$7,0)),"")</f>
        <v>#N/A</v>
      </c>
      <c r="F540" s="131" t="e">
        <f>INDEX('JamesM-SESSION'!$L$826:$U$833, MATCH("*Deadlift*",'JamesM-SESSION'!$B$826:$B$833,0), MATCH("*4th*",'JamesM-SESSION'!$K$7:$T$7,0))</f>
        <v>#N/A</v>
      </c>
      <c r="G540" s="131" t="e">
        <f>IF($A$536='JamesM-SESSION'!$A$826,INDEX('JamesM-SESSION'!$K$826:$T$833, MATCH("*Bench Press*",'JamesM-SESSION'!$B$826:$B$833,0), MATCH("*4th*",'JamesM-SESSION'!$K$7:$T$7,0)),"")</f>
        <v>#N/A</v>
      </c>
      <c r="H540" s="131" t="e">
        <f>INDEX('JamesM-SESSION'!$L$826:$U$833, MATCH("*Bench Press*",'JamesM-SESSION'!$B$826:$B$833,0), MATCH("*4th*",'JamesM-SESSION'!$K$7:$T$7,0))</f>
        <v>#N/A</v>
      </c>
      <c r="I540" s="132" t="e">
        <f>IF($A$536='JamesM-SESSION'!$A$826,INDEX('JamesM-SESSION'!$K$826:$T$833, MATCH("*Military*",'JamesM-SESSION'!$B$826:$B$833,0), MATCH("*4th*",'JamesM-SESSION'!$K$7:$T$7,0)),"")</f>
        <v>#N/A</v>
      </c>
      <c r="J540" s="44" t="e">
        <f>INDEX('JamesM-SESSION'!$L$826:$U$833, MATCH("*Military*",'JamesM-SESSION'!$B$826:$B$833,0), MATCH("*4th*",'JamesM-SESSION'!$K$7:$T$7,0))</f>
        <v>#N/A</v>
      </c>
      <c r="K540" s="131" t="e">
        <f>IF($A$536='JamesM-SESSION'!$A$826,INDEX('JamesM-SESSION'!$K$826:$T$833, MATCH("*Clean *",'JamesM-SESSION'!$B$826:$B$833,0), MATCH("*4th*",'JamesM-SESSION'!$K$7:$T$7,0)),"")</f>
        <v>#N/A</v>
      </c>
      <c r="L540" s="44" t="e">
        <f>INDEX('JamesM-SESSION'!$L$826:$U$833, MATCH("*Clean *",'JamesM-SESSION'!$B$826:$B$833,0), MATCH("*4th*",'JamesM-SESSION'!$K$7:$T$7,0))</f>
        <v>#N/A</v>
      </c>
      <c r="M540" s="131" t="e">
        <f>IF($A$536='JamesM-SESSION'!$A$826,INDEX('JamesM-SESSION'!$K$826:$T$833, MATCH("*Lat Pulldown*",'JamesM-SESSION'!$B$826:$B$833,0), MATCH("*4th*",'JamesM-SESSION'!$K$7:$T$7,0)),"")</f>
        <v>#N/A</v>
      </c>
      <c r="N540" s="44" t="e">
        <f>INDEX('JamesM-SESSION'!$L$826:$U$833, MATCH("*Lat Pulldown*",'JamesM-SESSION'!$B$826:$B$833,0), MATCH("*4th*",'JamesM-SESSION'!$K$7:$T$7,0))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IF($A$536='JamesM-SESSION'!$A$826,INDEX('JamesM-SESSION'!$K$826:$T$833, MATCH("*Squat*",'JamesM-SESSION'!$B$826:$B$833,0), MATCH("*5th*",'JamesM-SESSION'!$K$7:$T$7,0)),"")</f>
        <v>#N/A</v>
      </c>
      <c r="D541" s="132" t="e">
        <f>INDEX('JamesM-SESSION'!L$826:U$833, MATCH("*Squat*",'JamesM-SESSION'!$B$826:$B$833,0), MATCH("*5th*",'JamesM-SESSION'!K$7:T$7,0))</f>
        <v>#N/A</v>
      </c>
      <c r="E541" s="131" t="e">
        <f>IF($A$536='JamesM-SESSION'!$A$826,INDEX('JamesM-SESSION'!$K$826:$T$833, MATCH("*Deadlift*",'JamesM-SESSION'!$B$826:$B$833,0), MATCH("*5th*",'JamesM-SESSION'!$K$7:$T$7,0)),"")</f>
        <v>#N/A</v>
      </c>
      <c r="F541" s="131" t="e">
        <f>INDEX('JamesM-SESSION'!$L$826:$U$833, MATCH("*Deadlift*",'JamesM-SESSION'!$B$826:$B$833,0), MATCH("*5th*",'JamesM-SESSION'!$K$7:$T$7,0))</f>
        <v>#N/A</v>
      </c>
      <c r="G541" s="131" t="e">
        <f>IF($A$536='JamesM-SESSION'!$A$826,INDEX('JamesM-SESSION'!$K$826:$T$833, MATCH("*Bench Press*",'JamesM-SESSION'!$B$826:$B$833,0), MATCH("*5th*",'JamesM-SESSION'!$K$7:$T$7,0)),"")</f>
        <v>#N/A</v>
      </c>
      <c r="H541" s="131" t="e">
        <f>INDEX('JamesM-SESSION'!$L$826:$U$833, MATCH("*Bench Press*",'JamesM-SESSION'!$B$826:$B$833,0), MATCH("*5th*",'JamesM-SESSION'!$K$7:$T$7,0))</f>
        <v>#N/A</v>
      </c>
      <c r="I541" s="132" t="e">
        <f>IF($A$536='JamesM-SESSION'!$A$826,INDEX('JamesM-SESSION'!$K$826:$T$833, MATCH("*Military*",'JamesM-SESSION'!$B$826:$B$833,0), MATCH("*5th*",'JamesM-SESSION'!$K$7:$T$7,0)),"")</f>
        <v>#N/A</v>
      </c>
      <c r="J541" s="44" t="e">
        <f>INDEX('JamesM-SESSION'!$L$826:$U$833, MATCH("*Military*",'JamesM-SESSION'!$B$826:$B$833,0), MATCH("*5th*",'JamesM-SESSION'!$K$7:$T$7,0))</f>
        <v>#N/A</v>
      </c>
      <c r="K541" s="131" t="e">
        <f>IF($A$536='JamesM-SESSION'!$A$826,INDEX('JamesM-SESSION'!$K$826:$T$833, MATCH("*Clean *",'JamesM-SESSION'!$B$826:$B$833,0), MATCH("*5th*",'JamesM-SESSION'!$K$7:$T$7,0)),"")</f>
        <v>#N/A</v>
      </c>
      <c r="L541" s="44" t="e">
        <f>INDEX('JamesM-SESSION'!$L$826:$U$833, MATCH("*Clean *",'JamesM-SESSION'!$B$826:$B$833,0), MATCH("*5th*",'JamesM-SESSION'!$K$7:$T$7,0))</f>
        <v>#N/A</v>
      </c>
      <c r="M541" s="131" t="e">
        <f>IF($A$536='JamesM-SESSION'!$A$826,INDEX('JamesM-SESSION'!$K$826:$T$833, MATCH("*Lat Pulldown*",'JamesM-SESSION'!$B$826:$B$833,0), MATCH("*5th*",'JamesM-SESSION'!$K$7:$T$7,0)),"")</f>
        <v>#N/A</v>
      </c>
      <c r="N541" s="44" t="e">
        <f>INDEX('JamesM-SESSION'!$L$826:$U$833, MATCH("*Lat Pulldown*",'JamesM-SESSION'!$B$826:$B$833,0), MATCH("*5th*",'JamesM-SESSION'!$K$7:$T$7,0))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'JamesM-SESSION'!A835</f>
        <v>0</v>
      </c>
      <c r="B542" s="116" t="s">
        <v>84</v>
      </c>
      <c r="C542" s="117" t="e">
        <f>MAX(C543:C547)</f>
        <v>#N/A</v>
      </c>
      <c r="D542" s="116" t="e">
        <f t="array" ref="D542">MAX(IF(C543:C547=C749,D543:D547))</f>
        <v>#N/A</v>
      </c>
      <c r="E542" s="116" t="e">
        <f>MAX(E543:E547)</f>
        <v>#N/A</v>
      </c>
      <c r="F542" s="116" t="e">
        <f t="array" ref="F542">MAX(IF(E543:E547=E749,F543:F547))</f>
        <v>#N/A</v>
      </c>
      <c r="G542" s="116" t="e">
        <f>MAX(G543:G547)</f>
        <v>#N/A</v>
      </c>
      <c r="H542" s="116" t="e">
        <f t="array" ref="H542">MAX(IF(G543:G547=G749,H543:H547))</f>
        <v>#N/A</v>
      </c>
      <c r="I542" s="116" t="e">
        <f>MAX(I543:I547)</f>
        <v>#N/A</v>
      </c>
      <c r="J542" s="116" t="e">
        <f t="array" ref="J542">MAX(IF(I543:I547=I749,J543:J547))</f>
        <v>#N/A</v>
      </c>
      <c r="K542" s="116" t="e">
        <f>MAX(K543:K547)</f>
        <v>#N/A</v>
      </c>
      <c r="L542" s="116" t="e">
        <f t="array" ref="L542">MAX(IF(K543:K547=K749,L543:L547))</f>
        <v>#N/A</v>
      </c>
      <c r="M542" s="116" t="e">
        <f>MAX(M543:M547)</f>
        <v>#N/A</v>
      </c>
      <c r="N542" s="117" t="e">
        <f t="array" ref="N542">MAX(IF(M543:M547=M749,N543:N547))</f>
        <v>#N/A</v>
      </c>
      <c r="O542" s="152" t="str">
        <f>IF($A$140='JamesM-SESSION'!$A$736,INDEX('JamesM-SESSION'!$K$736:$T$743, MATCH("*1k Row*",'JamesM-SESSION'!$B$736:$B$743,0), MATCH("*1st*",'JamesM-SESSION'!$K$7:$T$7,0)),"")</f>
        <v/>
      </c>
      <c r="P542" s="152" t="str">
        <f>IF($A$140='JamesM-SESSION'!$A$736,INDEX('JamesM-SESSION'!$K$736:$T$743, MATCH("*HIIT*",'JamesM-SESSION'!$B$736:$B$743,0), MATCH("*1st*",'JamesM-SESSION'!$K$7:$T$7,0)),"")</f>
        <v/>
      </c>
      <c r="Q542" s="119" t="e">
        <f>INDEX('JamesM-SESSION'!$L$736:$U$736, MATCH("*HIIT*",'JamesM-SESSION'!$B$736:$B$736,0), MATCH("*1st*",'JamesM-SESSION'!$K$7:$T$7,0))</f>
        <v>#N/A</v>
      </c>
      <c r="R542" s="119">
        <f>'JamesM-SESSION'!U604</f>
        <v>0</v>
      </c>
      <c r="S542" s="116"/>
      <c r="T542" s="116"/>
      <c r="U542" s="120">
        <f>'JamesM-SESSION'!A836</f>
        <v>0</v>
      </c>
      <c r="V542" s="120">
        <f>'JamesM-SESSION'!A837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 t="e">
        <f>IF($A$542='JamesM-SESSION'!$A$835,INDEX('JamesM-SESSION'!$K$835:$T$842, MATCH("*Squat*",'JamesM-SESSION'!$B$835:$B$842,0), MATCH("*1st*",'JamesM-SESSION'!$K$7:$T$7,0)),"")</f>
        <v>#N/A</v>
      </c>
      <c r="D543" s="132" t="e">
        <f>INDEX('JamesM-SESSION'!L$835:U$842, MATCH("*Squat*",'JamesM-SESSION'!$B$835:$B$842,0), MATCH("*1st*",'JamesM-SESSION'!K$7:T$7,0))</f>
        <v>#N/A</v>
      </c>
      <c r="E543" s="131" t="e">
        <f>IF($A$542='JamesM-SESSION'!$A$835,INDEX('JamesM-SESSION'!$K$835:$T$842, MATCH("*Deadlift*",'JamesM-SESSION'!$B$835:$B$842,0), MATCH("*1st*",'JamesM-SESSION'!$K$7:$T$7,0)),"")</f>
        <v>#N/A</v>
      </c>
      <c r="F543" s="131" t="e">
        <f>INDEX('JamesM-SESSION'!$L$835:$U$842, MATCH("*Deadlift*",'JamesM-SESSION'!$B$835:$B$842,0), MATCH("*1st*",'JamesM-SESSION'!$K$7:$T$7,0))</f>
        <v>#N/A</v>
      </c>
      <c r="G543" s="131" t="e">
        <f>IF($A$542='JamesM-SESSION'!$A$835,INDEX('JamesM-SESSION'!$K$835:$T$842, MATCH("*Bench Press*",'JamesM-SESSION'!$B$835:$B$842,0), MATCH("*1st*",'JamesM-SESSION'!$K$7:$T$7,0)),"")</f>
        <v>#N/A</v>
      </c>
      <c r="H543" s="131" t="e">
        <f>INDEX('JamesM-SESSION'!$L$835:$U$842, MATCH("*Bench Press*",'JamesM-SESSION'!$B$835:$B$842,0), MATCH("*1st*",'JamesM-SESSION'!$K$7:$T$7,0))</f>
        <v>#N/A</v>
      </c>
      <c r="I543" s="132" t="e">
        <f>IF($A$542='JamesM-SESSION'!$A$835,INDEX('JamesM-SESSION'!$K$835:$T$842, MATCH("*Military*",'JamesM-SESSION'!$B$835:$B$842,0), MATCH("*1st*",'JamesM-SESSION'!$K$7:$T$7,0)),"")</f>
        <v>#N/A</v>
      </c>
      <c r="J543" s="48" t="e">
        <f>INDEX('JamesM-SESSION'!$L$835:$U$842, MATCH("*Military*",'JamesM-SESSION'!$B$835:$B$842,0), MATCH("*1st*",'JamesM-SESSION'!$K$7:$T$7,0))</f>
        <v>#N/A</v>
      </c>
      <c r="K543" s="131" t="e">
        <f>IF($A$542='JamesM-SESSION'!$A$835,INDEX('JamesM-SESSION'!$K$835:$T$842, MATCH("*Clean *",'JamesM-SESSION'!$B$835:$B$842,0), MATCH("*1st*",'JamesM-SESSION'!$K$7:$T$7,0)),"")</f>
        <v>#N/A</v>
      </c>
      <c r="L543" s="48" t="e">
        <f>INDEX('JamesM-SESSION'!$L$835:$U$842, MATCH("*Clean *",'JamesM-SESSION'!$B$835:$B$842,0), MATCH("*1st*",'JamesM-SESSION'!$K$7:$T$7,0))</f>
        <v>#N/A</v>
      </c>
      <c r="M543" s="131" t="e">
        <f>IF($A$542='JamesM-SESSION'!$A$835,INDEX('JamesM-SESSION'!$K$835:$T$842, MATCH("*Lat Pulldown*",'JamesM-SESSION'!$B$835:$B$842,0), MATCH("*1st*",'JamesM-SESSION'!$K$7:$T$7,0)),"")</f>
        <v>#N/A</v>
      </c>
      <c r="N543" s="48" t="e">
        <f>INDEX('JamesM-SESSION'!$L$835:$U$842, MATCH("*Lat Pulldown*",'JamesM-SESSION'!$B$835:$B$842,0), MATCH("*1st*",'JamesM-SESSION'!$K$7:$T$7,0))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 t="e">
        <f>IF($A$542='JamesM-SESSION'!$A$835,INDEX('JamesM-SESSION'!$K$835:$T$842, MATCH("*Squat*",'JamesM-SESSION'!$B$835:$B$842,0), MATCH("*2nd*",'JamesM-SESSION'!$K$7:$T$7,0)),"")</f>
        <v>#N/A</v>
      </c>
      <c r="D544" s="132" t="e">
        <f>INDEX('JamesM-SESSION'!L$835:U$842, MATCH("*Squat*",'JamesM-SESSION'!$B$835:$B$842,0), MATCH("*2nd*",'JamesM-SESSION'!K$7:T$7,0))</f>
        <v>#N/A</v>
      </c>
      <c r="E544" s="131" t="e">
        <f>IF($A$542='JamesM-SESSION'!$A$835,INDEX('JamesM-SESSION'!$K$835:$T$842, MATCH("*Deadlift*",'JamesM-SESSION'!$B$835:$B$842,0), MATCH("*2ND*",'JamesM-SESSION'!$K$7:$T$7,0)),"")</f>
        <v>#N/A</v>
      </c>
      <c r="F544" s="131" t="e">
        <f>INDEX('JamesM-SESSION'!$L$835:$U$842, MATCH("*Deadlift*",'JamesM-SESSION'!$B$835:$B$842,0), MATCH("*2nd*",'JamesM-SESSION'!$K$7:$T$7,0))</f>
        <v>#N/A</v>
      </c>
      <c r="G544" s="131" t="e">
        <f>IF($A$542='JamesM-SESSION'!$A$835,INDEX('JamesM-SESSION'!$K$835:$T$842, MATCH("*Bench Press*",'JamesM-SESSION'!$B$835:$B$842,0), MATCH("*2ND*",'JamesM-SESSION'!$K$7:$T$7,0)),"")</f>
        <v>#N/A</v>
      </c>
      <c r="H544" s="131" t="e">
        <f>INDEX('JamesM-SESSION'!$L$835:$U$842, MATCH("*Bench Press*",'JamesM-SESSION'!$B$835:$B$842,0), MATCH("*2nd*",'JamesM-SESSION'!$K$7:$T$7,0))</f>
        <v>#N/A</v>
      </c>
      <c r="I544" s="132" t="e">
        <f>IF($A$542='JamesM-SESSION'!$A$835,INDEX('JamesM-SESSION'!$K$835:$T$842, MATCH("*Military*",'JamesM-SESSION'!$B$835:$B$842,0), MATCH("*2ND*",'JamesM-SESSION'!$K$7:$T$7,0)),"")</f>
        <v>#N/A</v>
      </c>
      <c r="J544" s="44" t="e">
        <f>INDEX('JamesM-SESSION'!$L$835:$U$842, MATCH("*Military*",'JamesM-SESSION'!$B$835:$B$842,0), MATCH("*2nd*",'JamesM-SESSION'!$K$7:$T$7,0))</f>
        <v>#N/A</v>
      </c>
      <c r="K544" s="131" t="e">
        <f>IF($A$542='JamesM-SESSION'!$A$835,INDEX('JamesM-SESSION'!$K$835:$T$842, MATCH("*Clean *",'JamesM-SESSION'!$B$835:$B$842,0), MATCH("*2ND*",'JamesM-SESSION'!$K$7:$T$7,0)),"")</f>
        <v>#N/A</v>
      </c>
      <c r="L544" s="44" t="e">
        <f>INDEX('JamesM-SESSION'!$L$835:$U$842, MATCH("*Clean *",'JamesM-SESSION'!$B$835:$B$842,0), MATCH("*2nd*",'JamesM-SESSION'!$K$7:$T$7,0))</f>
        <v>#N/A</v>
      </c>
      <c r="M544" s="131" t="e">
        <f>IF($A$542='JamesM-SESSION'!$A$835,INDEX('JamesM-SESSION'!$K$835:$T$842, MATCH("*Lat Pulldown*",'JamesM-SESSION'!$B$835:$B$842,0), MATCH("*2ND*",'JamesM-SESSION'!$K$7:$T$7,0)),"")</f>
        <v>#N/A</v>
      </c>
      <c r="N544" s="44" t="e">
        <f>INDEX('JamesM-SESSION'!$L$835:$U$842, MATCH("*Lat Pulldown*",'JamesM-SESSION'!$B$835:$B$842,0), MATCH("*2nd*",'JamesM-SESSION'!$K$7:$T$7,0))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 t="e">
        <f>IF($A$542='JamesM-SESSION'!$A$835,INDEX('JamesM-SESSION'!$K$835:$T$842, MATCH("*Squat*",'JamesM-SESSION'!$B$835:$B$842,0), MATCH("*3rd*",'JamesM-SESSION'!$K$7:$T$7,0)),"")</f>
        <v>#N/A</v>
      </c>
      <c r="D545" s="132" t="e">
        <f>INDEX('JamesM-SESSION'!L$835:U$842, MATCH("*Squat*",'JamesM-SESSION'!$B$835:$B$842,0), MATCH("*3rd*",'JamesM-SESSION'!K$7:T$7,0))</f>
        <v>#N/A</v>
      </c>
      <c r="E545" s="131" t="e">
        <f>IF($A$542='JamesM-SESSION'!$A$835,INDEX('JamesM-SESSION'!$K$835:$T$842, MATCH("*Deadlift*",'JamesM-SESSION'!$B$835:$B$842,0), MATCH("*3rd*",'JamesM-SESSION'!$K$7:$T$7,0)),"")</f>
        <v>#N/A</v>
      </c>
      <c r="F545" s="131" t="e">
        <f>INDEX('JamesM-SESSION'!$L$835:$U$842, MATCH("*Deadlift*",'JamesM-SESSION'!$B$835:$B$842,0), MATCH("*3rd*",'JamesM-SESSION'!$K$7:$T$7,0))</f>
        <v>#N/A</v>
      </c>
      <c r="G545" s="131" t="e">
        <f>IF($A$542='JamesM-SESSION'!$A$835,INDEX('JamesM-SESSION'!$K$835:$T$842, MATCH("*Bench Press*",'JamesM-SESSION'!$B$835:$B$842,0), MATCH("*3rd*",'JamesM-SESSION'!$K$7:$T$7,0)),"")</f>
        <v>#N/A</v>
      </c>
      <c r="H545" s="131" t="e">
        <f>INDEX('JamesM-SESSION'!$L$835:$U$842, MATCH("*Bench Press*",'JamesM-SESSION'!$B$835:$B$842,0), MATCH("*3rd*",'JamesM-SESSION'!$K$7:$T$7,0))</f>
        <v>#N/A</v>
      </c>
      <c r="I545" s="132" t="e">
        <f>IF($A$542='JamesM-SESSION'!$A$835,INDEX('JamesM-SESSION'!$K$835:$T$842, MATCH("*Military*",'JamesM-SESSION'!$B$835:$B$842,0), MATCH("*3rd*",'JamesM-SESSION'!$K$7:$T$7,0)),"")</f>
        <v>#N/A</v>
      </c>
      <c r="J545" s="44" t="e">
        <f>INDEX('JamesM-SESSION'!$L$835:$U$842, MATCH("*Military*",'JamesM-SESSION'!$B$835:$B$842,0), MATCH("*3rd*",'JamesM-SESSION'!$K$7:$T$7,0))</f>
        <v>#N/A</v>
      </c>
      <c r="K545" s="131" t="e">
        <f>IF($A$542='JamesM-SESSION'!$A$835,INDEX('JamesM-SESSION'!$K$835:$T$842, MATCH("*Clean *",'JamesM-SESSION'!$B$835:$B$842,0), MATCH("*3rd*",'JamesM-SESSION'!$K$7:$T$7,0)),"")</f>
        <v>#N/A</v>
      </c>
      <c r="L545" s="44" t="e">
        <f>INDEX('JamesM-SESSION'!$L$835:$U$842, MATCH("*Clean *",'JamesM-SESSION'!$B$835:$B$842,0), MATCH("*3rd*",'JamesM-SESSION'!$K$7:$T$7,0))</f>
        <v>#N/A</v>
      </c>
      <c r="M545" s="131" t="e">
        <f>IF($A$542='JamesM-SESSION'!$A$835,INDEX('JamesM-SESSION'!$K$835:$T$842, MATCH("*Lat Pulldown*",'JamesM-SESSION'!$B$835:$B$842,0), MATCH("*3rd*",'JamesM-SESSION'!$K$7:$T$7,0)),"")</f>
        <v>#N/A</v>
      </c>
      <c r="N545" s="44" t="e">
        <f>INDEX('JamesM-SESSION'!$L$835:$U$842, MATCH("*Lat Pulldown*",'JamesM-SESSION'!$B$835:$B$842,0), MATCH("*3rd*",'JamesM-SESSION'!$K$7:$T$7,0))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 t="e">
        <f>IF($A$542='JamesM-SESSION'!$A$835,INDEX('JamesM-SESSION'!$K$835:$T$842, MATCH("*Squat*",'JamesM-SESSION'!$B$835:$B$842,0), MATCH("*4th*",'JamesM-SESSION'!$K$7:$T$7,0)),"")</f>
        <v>#N/A</v>
      </c>
      <c r="D546" s="132" t="e">
        <f>INDEX('JamesM-SESSION'!L$835:U$842, MATCH("*Squat*",'JamesM-SESSION'!$B$835:$B$842,0), MATCH("*4th*",'JamesM-SESSION'!K$7:T$7,0))</f>
        <v>#N/A</v>
      </c>
      <c r="E546" s="131" t="e">
        <f>IF($A$542='JamesM-SESSION'!$A$835,INDEX('JamesM-SESSION'!$K$835:$T$842, MATCH("*Deadlift*",'JamesM-SESSION'!$B$835:$B$842,0), MATCH("*4th*",'JamesM-SESSION'!$K$7:$T$7,0)),"")</f>
        <v>#N/A</v>
      </c>
      <c r="F546" s="131" t="e">
        <f>INDEX('JamesM-SESSION'!$L$835:$U$842, MATCH("*Deadlift*",'JamesM-SESSION'!$B$835:$B$842,0), MATCH("*4th*",'JamesM-SESSION'!$K$7:$T$7,0))</f>
        <v>#N/A</v>
      </c>
      <c r="G546" s="131" t="e">
        <f>IF($A$542='JamesM-SESSION'!$A$835,INDEX('JamesM-SESSION'!$K$835:$T$842, MATCH("*Bench Press*",'JamesM-SESSION'!$B$835:$B$842,0), MATCH("*4th*",'JamesM-SESSION'!$K$7:$T$7,0)),"")</f>
        <v>#N/A</v>
      </c>
      <c r="H546" s="131" t="e">
        <f>INDEX('JamesM-SESSION'!$L$835:$U$842, MATCH("*Bench Press*",'JamesM-SESSION'!$B$835:$B$842,0), MATCH("*4th*",'JamesM-SESSION'!$K$7:$T$7,0))</f>
        <v>#N/A</v>
      </c>
      <c r="I546" s="132" t="e">
        <f>IF($A$542='JamesM-SESSION'!$A$835,INDEX('JamesM-SESSION'!$K$835:$T$842, MATCH("*Military*",'JamesM-SESSION'!$B$835:$B$842,0), MATCH("*4th*",'JamesM-SESSION'!$K$7:$T$7,0)),"")</f>
        <v>#N/A</v>
      </c>
      <c r="J546" s="44" t="e">
        <f>INDEX('JamesM-SESSION'!$L$835:$U$842, MATCH("*Military*",'JamesM-SESSION'!$B$835:$B$842,0), MATCH("*4th*",'JamesM-SESSION'!$K$7:$T$7,0))</f>
        <v>#N/A</v>
      </c>
      <c r="K546" s="131" t="e">
        <f>IF($A$542='JamesM-SESSION'!$A$835,INDEX('JamesM-SESSION'!$K$835:$T$842, MATCH("*Clean *",'JamesM-SESSION'!$B$835:$B$842,0), MATCH("*4th*",'JamesM-SESSION'!$K$7:$T$7,0)),"")</f>
        <v>#N/A</v>
      </c>
      <c r="L546" s="44" t="e">
        <f>INDEX('JamesM-SESSION'!$L$835:$U$842, MATCH("*Clean *",'JamesM-SESSION'!$B$835:$B$842,0), MATCH("*4th*",'JamesM-SESSION'!$K$7:$T$7,0))</f>
        <v>#N/A</v>
      </c>
      <c r="M546" s="131" t="e">
        <f>IF($A$542='JamesM-SESSION'!$A$835,INDEX('JamesM-SESSION'!$K$835:$T$842, MATCH("*Lat Pulldown*",'JamesM-SESSION'!$B$835:$B$842,0), MATCH("*4th*",'JamesM-SESSION'!$K$7:$T$7,0)),"")</f>
        <v>#N/A</v>
      </c>
      <c r="N546" s="44" t="e">
        <f>INDEX('JamesM-SESSION'!$L$835:$U$842, MATCH("*Lat Pulldown*",'JamesM-SESSION'!$B$835:$B$842,0), MATCH("*4th*",'JamesM-SESSION'!$K$7:$T$7,0))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 t="e">
        <f>IF($A$542='JamesM-SESSION'!$A$835,INDEX('JamesM-SESSION'!$K$835:$T$842, MATCH("*Squat*",'JamesM-SESSION'!$B$835:$B$842,0), MATCH("*5th*",'JamesM-SESSION'!$K$7:$T$7,0)),"")</f>
        <v>#N/A</v>
      </c>
      <c r="D547" s="132" t="e">
        <f>INDEX('JamesM-SESSION'!L$835:U$842, MATCH("*Squat*",'JamesM-SESSION'!$B$835:$B$842,0), MATCH("*5th*",'JamesM-SESSION'!K$7:T$7,0))</f>
        <v>#N/A</v>
      </c>
      <c r="E547" s="131" t="e">
        <f>IF($A$542='JamesM-SESSION'!$A$835,INDEX('JamesM-SESSION'!$K$835:$T$842, MATCH("*Deadlift*",'JamesM-SESSION'!$B$835:$B$842,0), MATCH("*5th*",'JamesM-SESSION'!$K$7:$T$7,0)),"")</f>
        <v>#N/A</v>
      </c>
      <c r="F547" s="131" t="e">
        <f>INDEX('JamesM-SESSION'!$L$835:$U$842, MATCH("*Deadlift*",'JamesM-SESSION'!$B$835:$B$842,0), MATCH("*5th*",'JamesM-SESSION'!$K$7:$T$7,0))</f>
        <v>#N/A</v>
      </c>
      <c r="G547" s="131" t="e">
        <f>IF($A$542='JamesM-SESSION'!$A$835,INDEX('JamesM-SESSION'!$K$835:$T$842, MATCH("*Bench Press*",'JamesM-SESSION'!$B$835:$B$842,0), MATCH("*5th*",'JamesM-SESSION'!$K$7:$T$7,0)),"")</f>
        <v>#N/A</v>
      </c>
      <c r="H547" s="131" t="e">
        <f>INDEX('JamesM-SESSION'!$L$835:$U$842, MATCH("*Bench Press*",'JamesM-SESSION'!$B$835:$B$842,0), MATCH("*5th*",'JamesM-SESSION'!$K$7:$T$7,0))</f>
        <v>#N/A</v>
      </c>
      <c r="I547" s="132" t="e">
        <f>IF($A$542='JamesM-SESSION'!$A$835,INDEX('JamesM-SESSION'!$K$835:$T$842, MATCH("*Military*",'JamesM-SESSION'!$B$835:$B$842,0), MATCH("*5th*",'JamesM-SESSION'!$K$7:$T$7,0)),"")</f>
        <v>#N/A</v>
      </c>
      <c r="J547" s="44" t="e">
        <f>INDEX('JamesM-SESSION'!$L$835:$U$842, MATCH("*Military*",'JamesM-SESSION'!$B$835:$B$842,0), MATCH("*5th*",'JamesM-SESSION'!$K$7:$T$7,0))</f>
        <v>#N/A</v>
      </c>
      <c r="K547" s="131" t="e">
        <f>IF($A$542='JamesM-SESSION'!$A$835,INDEX('JamesM-SESSION'!$K$835:$T$842, MATCH("*Clean *",'JamesM-SESSION'!$B$835:$B$842,0), MATCH("*5th*",'JamesM-SESSION'!$K$7:$T$7,0)),"")</f>
        <v>#N/A</v>
      </c>
      <c r="L547" s="44" t="e">
        <f>INDEX('JamesM-SESSION'!$L$835:$U$842, MATCH("*Clean *",'JamesM-SESSION'!$B$835:$B$842,0), MATCH("*5th*",'JamesM-SESSION'!$K$7:$T$7,0))</f>
        <v>#N/A</v>
      </c>
      <c r="M547" s="131" t="e">
        <f>IF($A$542='JamesM-SESSION'!$A$835,INDEX('JamesM-SESSION'!$K$835:$T$842, MATCH("*Lat Pulldown*",'JamesM-SESSION'!$B$835:$B$842,0), MATCH("*5th*",'JamesM-SESSION'!$K$7:$T$7,0)),"")</f>
        <v>#N/A</v>
      </c>
      <c r="N547" s="44" t="e">
        <f>INDEX('JamesM-SESSION'!$L$835:$U$842, MATCH("*Lat Pulldown*",'JamesM-SESSION'!$B$835:$B$842,0), MATCH("*5th*",'JamesM-SESSION'!$K$7:$T$7,0))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'JamesM-SESSION'!A844</f>
        <v>0</v>
      </c>
      <c r="B548" s="116" t="s">
        <v>84</v>
      </c>
      <c r="C548" s="117" t="e">
        <f>MAX(C549:C553)</f>
        <v>#N/A</v>
      </c>
      <c r="D548" s="116" t="e">
        <f t="array" ref="D548">MAX(IF(C549:C553=C548,D549:D553))</f>
        <v>#N/A</v>
      </c>
      <c r="E548" s="116" t="e">
        <f>MAX(E549:E553)</f>
        <v>#N/A</v>
      </c>
      <c r="F548" s="116" t="e">
        <f t="array" ref="F548">MAX(IF(E549:E553=E548,F549:F553))</f>
        <v>#N/A</v>
      </c>
      <c r="G548" s="116" t="e">
        <f>MAX(G549:G553)</f>
        <v>#N/A</v>
      </c>
      <c r="H548" s="116" t="e">
        <f t="array" ref="H548">MAX(IF(G549:G553=G548,H549:H553))</f>
        <v>#N/A</v>
      </c>
      <c r="I548" s="116" t="e">
        <f>MAX(I549:I553)</f>
        <v>#N/A</v>
      </c>
      <c r="J548" s="116" t="e">
        <f t="array" ref="J548">MAX(IF(I549:I553=I548,J549:J553))</f>
        <v>#N/A</v>
      </c>
      <c r="K548" s="116" t="e">
        <f>MAX(K549:K553)</f>
        <v>#N/A</v>
      </c>
      <c r="L548" s="116" t="e">
        <f t="array" ref="L548">MAX(IF(K549:K553=K548,L549:L553))</f>
        <v>#N/A</v>
      </c>
      <c r="M548" s="116" t="e">
        <f>MAX(M549:M553)</f>
        <v>#N/A</v>
      </c>
      <c r="N548" s="117" t="e">
        <f t="array" ref="N548">MAX(IF(M549:M553=M548,N549:N553))</f>
        <v>#N/A</v>
      </c>
      <c r="O548" s="152" t="str">
        <f>IF($A$140='JamesM-SESSION'!$A$736,INDEX('JamesM-SESSION'!$K$736:$T$743, MATCH("*1k Row*",'JamesM-SESSION'!$B$736:$B$743,0), MATCH("*1st*",'JamesM-SESSION'!$K$7:$T$7,0)),"")</f>
        <v/>
      </c>
      <c r="P548" s="152" t="str">
        <f>IF($A$140='JamesM-SESSION'!$A$736,INDEX('JamesM-SESSION'!$K$736:$T$743, MATCH("*HIIT*",'JamesM-SESSION'!$B$736:$B$743,0), MATCH("*1st*",'JamesM-SESSION'!$K$7:$T$7,0)),"")</f>
        <v/>
      </c>
      <c r="Q548" s="119" t="e">
        <f>INDEX('JamesM-SESSION'!$L$736:$U$736, MATCH("*HIIT*",'JamesM-SESSION'!$B$736:$B$736,0), MATCH("*1st*",'JamesM-SESSION'!$K$7:$T$7,0))</f>
        <v>#N/A</v>
      </c>
      <c r="R548" s="119">
        <f>'JamesM-SESSION'!U610</f>
        <v>0</v>
      </c>
      <c r="S548" s="116"/>
      <c r="T548" s="116"/>
      <c r="U548" s="120">
        <f>'JamesM-SESSION'!A845</f>
        <v>0</v>
      </c>
      <c r="V548" s="120">
        <f>'JamesM-SESSION'!A846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 t="e">
        <f>IF($A$548='JamesM-SESSION'!$A$844,INDEX('JamesM-SESSION'!$K$844:$T$851, MATCH("*Squat*",'JamesM-SESSION'!$B$844:$B$851,0), MATCH("*1st*",'JamesM-SESSION'!$K$7:$T$7,0)),"")</f>
        <v>#N/A</v>
      </c>
      <c r="D549" s="132" t="e">
        <f>INDEX('JamesM-SESSION'!L$844:U$851, MATCH("*Squat*",'JamesM-SESSION'!$B$844:$B$851,0), MATCH("*1st*",'JamesM-SESSION'!K$7:T$7,0))</f>
        <v>#N/A</v>
      </c>
      <c r="E549" s="131" t="e">
        <f>IF($A$548='JamesM-SESSION'!$A$844,INDEX('JamesM-SESSION'!$K$844:$T$851, MATCH("*Deadlift*",'JamesM-SESSION'!$B$844:$B$851,0), MATCH("*1st*",'JamesM-SESSION'!$K$7:$T$7,0)),"")</f>
        <v>#N/A</v>
      </c>
      <c r="F549" s="131" t="e">
        <f>INDEX('JamesM-SESSION'!$L$844:$U$851, MATCH("*Deadlift*",'JamesM-SESSION'!$B$844:$B$851,0), MATCH("*1st*",'JamesM-SESSION'!$K$7:$T$7,0))</f>
        <v>#N/A</v>
      </c>
      <c r="G549" s="131" t="e">
        <f>IF($A$548='JamesM-SESSION'!$A$844,INDEX('JamesM-SESSION'!$K$844:$T$851, MATCH("*Bench Press*",'JamesM-SESSION'!$B$844:$B$851,0), MATCH("*1st*",'JamesM-SESSION'!$K$7:$T$7,0)),"")</f>
        <v>#N/A</v>
      </c>
      <c r="H549" s="131" t="e">
        <f>INDEX('JamesM-SESSION'!$L$844:$U$851, MATCH("*Bench Press*",'JamesM-SESSION'!$B$844:$B$851,0), MATCH("*1st*",'JamesM-SESSION'!$K$7:$T$7,0))</f>
        <v>#N/A</v>
      </c>
      <c r="I549" s="132" t="e">
        <f>IF($A$548='JamesM-SESSION'!$A$844,INDEX('JamesM-SESSION'!$K$844:$T$851, MATCH("*Military*",'JamesM-SESSION'!$B$844:$B$851,0), MATCH("*1st*",'JamesM-SESSION'!$K$7:$T$7,0)),"")</f>
        <v>#N/A</v>
      </c>
      <c r="J549" s="48" t="e">
        <f>INDEX('JamesM-SESSION'!$L$844:$U$851, MATCH("*Military*",'JamesM-SESSION'!$B$844:$B$851,0), MATCH("*1st*",'JamesM-SESSION'!$K$7:$T$7,0))</f>
        <v>#N/A</v>
      </c>
      <c r="K549" s="131" t="e">
        <f>IF($A$548='JamesM-SESSION'!$A$844,INDEX('JamesM-SESSION'!$K$844:$T$851, MATCH("*Clean *",'JamesM-SESSION'!$B$844:$B$851,0), MATCH("*1st*",'JamesM-SESSION'!$K$7:$T$7,0)),"")</f>
        <v>#N/A</v>
      </c>
      <c r="L549" s="48" t="e">
        <f>INDEX('JamesM-SESSION'!$L$844:$U$851, MATCH("*Clean *",'JamesM-SESSION'!$B$844:$B$851,0), MATCH("*1st*",'JamesM-SESSION'!$K$7:$T$7,0))</f>
        <v>#N/A</v>
      </c>
      <c r="M549" s="131" t="e">
        <f>IF($A$548='JamesM-SESSION'!$A$844,INDEX('JamesM-SESSION'!$K$844:$T$851, MATCH("*Lat Pulldown*",'JamesM-SESSION'!$B$844:$B$851,0), MATCH("*1st*",'JamesM-SESSION'!$K$7:$T$7,0)),"")</f>
        <v>#N/A</v>
      </c>
      <c r="N549" s="48" t="e">
        <f>INDEX('JamesM-SESSION'!$L$844:$U$851, MATCH("*Lat Pulldown*",'JamesM-SESSION'!$B$844:$B$851,0), MATCH("*1st*",'JamesM-SESSION'!$K$7:$T$7,0))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 t="e">
        <f>IF($A$548='JamesM-SESSION'!$A$844,INDEX('JamesM-SESSION'!$K$844:$T$851, MATCH("*Squat*",'JamesM-SESSION'!$B$844:$B$851,0), MATCH("*2nd*",'JamesM-SESSION'!$K$7:$T$7,0)),"")</f>
        <v>#N/A</v>
      </c>
      <c r="D550" s="132" t="e">
        <f>INDEX('JamesM-SESSION'!L$844:U$851, MATCH("*Squat*",'JamesM-SESSION'!$B$844:$B$851,0), MATCH("*2nd*",'JamesM-SESSION'!K$7:T$7,0))</f>
        <v>#N/A</v>
      </c>
      <c r="E550" s="131" t="e">
        <f>IF($A$548='JamesM-SESSION'!$A$844,INDEX('JamesM-SESSION'!$K$844:$T$851, MATCH("*Deadlift*",'JamesM-SESSION'!$B$844:$B$851,0), MATCH("*2ND*",'JamesM-SESSION'!$K$7:$T$7,0)),"")</f>
        <v>#N/A</v>
      </c>
      <c r="F550" s="131" t="e">
        <f>INDEX('JamesM-SESSION'!$L$844:$U$851, MATCH("*Deadlift*",'JamesM-SESSION'!$B$844:$B$851,0), MATCH("*2nd*",'JamesM-SESSION'!$K$7:$T$7,0))</f>
        <v>#N/A</v>
      </c>
      <c r="G550" s="131" t="e">
        <f>IF($A$548='JamesM-SESSION'!$A$844,INDEX('JamesM-SESSION'!$K$844:$T$851, MATCH("*Bench Press*",'JamesM-SESSION'!$B$844:$B$851,0), MATCH("*2ND*",'JamesM-SESSION'!$K$7:$T$7,0)),"")</f>
        <v>#N/A</v>
      </c>
      <c r="H550" s="131" t="e">
        <f>INDEX('JamesM-SESSION'!$L$844:$U$851, MATCH("*Bench Press*",'JamesM-SESSION'!$B$844:$B$851,0), MATCH("*2nd*",'JamesM-SESSION'!$K$7:$T$7,0))</f>
        <v>#N/A</v>
      </c>
      <c r="I550" s="132" t="e">
        <f>IF($A$548='JamesM-SESSION'!$A$844,INDEX('JamesM-SESSION'!$K$844:$T$851, MATCH("*Military*",'JamesM-SESSION'!$B$844:$B$851,0), MATCH("*2ND*",'JamesM-SESSION'!$K$7:$T$7,0)),"")</f>
        <v>#N/A</v>
      </c>
      <c r="J550" s="44" t="e">
        <f>INDEX('JamesM-SESSION'!$L$844:$U$851, MATCH("*Military*",'JamesM-SESSION'!$B$844:$B$851,0), MATCH("*2nd*",'JamesM-SESSION'!$K$7:$T$7,0))</f>
        <v>#N/A</v>
      </c>
      <c r="K550" s="131" t="e">
        <f>IF($A$548='JamesM-SESSION'!$A$844,INDEX('JamesM-SESSION'!$K$844:$T$851, MATCH("*Clean *",'JamesM-SESSION'!$B$844:$B$851,0), MATCH("*2ND*",'JamesM-SESSION'!$K$7:$T$7,0)),"")</f>
        <v>#N/A</v>
      </c>
      <c r="L550" s="44" t="e">
        <f>INDEX('JamesM-SESSION'!$L$844:$U$851, MATCH("*Clean *",'JamesM-SESSION'!$B$844:$B$851,0), MATCH("*2nd*",'JamesM-SESSION'!$K$7:$T$7,0))</f>
        <v>#N/A</v>
      </c>
      <c r="M550" s="131" t="e">
        <f>IF($A$548='JamesM-SESSION'!$A$844,INDEX('JamesM-SESSION'!$K$844:$T$851, MATCH("*Lat Pulldown*",'JamesM-SESSION'!$B$844:$B$851,0), MATCH("*2ND*",'JamesM-SESSION'!$K$7:$T$7,0)),"")</f>
        <v>#N/A</v>
      </c>
      <c r="N550" s="44" t="e">
        <f>INDEX('JamesM-SESSION'!$L$844:$U$851, MATCH("*Lat Pulldown*",'JamesM-SESSION'!$B$844:$B$851,0), MATCH("*2nd*",'JamesM-SESSION'!$K$7:$T$7,0))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 t="e">
        <f>IF($A$548='JamesM-SESSION'!$A$844,INDEX('JamesM-SESSION'!$K$844:$T$851, MATCH("*Squat*",'JamesM-SESSION'!$B$844:$B$851,0), MATCH("*3rd*",'JamesM-SESSION'!$K$7:$T$7,0)),"")</f>
        <v>#N/A</v>
      </c>
      <c r="D551" s="132" t="e">
        <f>INDEX('JamesM-SESSION'!L$844:U$851, MATCH("*Squat*",'JamesM-SESSION'!$B$844:$B$851,0), MATCH("*3rd*",'JamesM-SESSION'!K$7:T$7,0))</f>
        <v>#N/A</v>
      </c>
      <c r="E551" s="131" t="e">
        <f>IF($A$548='JamesM-SESSION'!$A$844,INDEX('JamesM-SESSION'!$K$844:$T$851, MATCH("*Deadlift*",'JamesM-SESSION'!$B$844:$B$851,0), MATCH("*3rd*",'JamesM-SESSION'!$K$7:$T$7,0)),"")</f>
        <v>#N/A</v>
      </c>
      <c r="F551" s="131" t="e">
        <f>INDEX('JamesM-SESSION'!$L$844:$U$851, MATCH("*Deadlift*",'JamesM-SESSION'!$B$844:$B$851,0), MATCH("*3rd*",'JamesM-SESSION'!$K$7:$T$7,0))</f>
        <v>#N/A</v>
      </c>
      <c r="G551" s="131" t="e">
        <f>IF($A$548='JamesM-SESSION'!$A$844,INDEX('JamesM-SESSION'!$K$844:$T$851, MATCH("*Bench Press*",'JamesM-SESSION'!$B$844:$B$851,0), MATCH("*3rd*",'JamesM-SESSION'!$K$7:$T$7,0)),"")</f>
        <v>#N/A</v>
      </c>
      <c r="H551" s="131" t="e">
        <f>INDEX('JamesM-SESSION'!$L$844:$U$851, MATCH("*Bench Press*",'JamesM-SESSION'!$B$844:$B$851,0), MATCH("*3rd*",'JamesM-SESSION'!$K$7:$T$7,0))</f>
        <v>#N/A</v>
      </c>
      <c r="I551" s="132" t="e">
        <f>IF($A$548='JamesM-SESSION'!$A$844,INDEX('JamesM-SESSION'!$K$844:$T$851, MATCH("*Military*",'JamesM-SESSION'!$B$844:$B$851,0), MATCH("*3rd*",'JamesM-SESSION'!$K$7:$T$7,0)),"")</f>
        <v>#N/A</v>
      </c>
      <c r="J551" s="44" t="e">
        <f>INDEX('JamesM-SESSION'!$L$844:$U$851, MATCH("*Military*",'JamesM-SESSION'!$B$844:$B$851,0), MATCH("*3rd*",'JamesM-SESSION'!$K$7:$T$7,0))</f>
        <v>#N/A</v>
      </c>
      <c r="K551" s="131" t="e">
        <f>IF($A$548='JamesM-SESSION'!$A$844,INDEX('JamesM-SESSION'!$K$844:$T$851, MATCH("*Clean *",'JamesM-SESSION'!$B$844:$B$851,0), MATCH("*3rd*",'JamesM-SESSION'!$K$7:$T$7,0)),"")</f>
        <v>#N/A</v>
      </c>
      <c r="L551" s="44" t="e">
        <f>INDEX('JamesM-SESSION'!$L$844:$U$851, MATCH("*Clean *",'JamesM-SESSION'!$B$844:$B$851,0), MATCH("*3rd*",'JamesM-SESSION'!$K$7:$T$7,0))</f>
        <v>#N/A</v>
      </c>
      <c r="M551" s="131" t="e">
        <f>IF($A$548='JamesM-SESSION'!$A$844,INDEX('JamesM-SESSION'!$K$844:$T$851, MATCH("*Lat Pulldown*",'JamesM-SESSION'!$B$844:$B$851,0), MATCH("*3rd*",'JamesM-SESSION'!$K$7:$T$7,0)),"")</f>
        <v>#N/A</v>
      </c>
      <c r="N551" s="44" t="e">
        <f>INDEX('JamesM-SESSION'!$L$844:$U$851, MATCH("*Lat Pulldown*",'JamesM-SESSION'!$B$844:$B$851,0), MATCH("*3rd*",'JamesM-SESSION'!$K$7:$T$7,0))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 t="e">
        <f>IF($A$548='JamesM-SESSION'!$A$844,INDEX('JamesM-SESSION'!$K$844:$T$851, MATCH("*Squat*",'JamesM-SESSION'!$B$844:$B$851,0), MATCH("*4th*",'JamesM-SESSION'!$K$7:$T$7,0)),"")</f>
        <v>#N/A</v>
      </c>
      <c r="D552" s="132" t="e">
        <f>INDEX('JamesM-SESSION'!L$844:U$851, MATCH("*Squat*",'JamesM-SESSION'!$B$844:$B$851,0), MATCH("*4th*",'JamesM-SESSION'!K$7:T$7,0))</f>
        <v>#N/A</v>
      </c>
      <c r="E552" s="131" t="e">
        <f>IF($A$548='JamesM-SESSION'!$A$844,INDEX('JamesM-SESSION'!$K$844:$T$851, MATCH("*Deadlift*",'JamesM-SESSION'!$B$844:$B$851,0), MATCH("*4th*",'JamesM-SESSION'!$K$7:$T$7,0)),"")</f>
        <v>#N/A</v>
      </c>
      <c r="F552" s="131" t="e">
        <f>INDEX('JamesM-SESSION'!$L$844:$U$851, MATCH("*Deadlift*",'JamesM-SESSION'!$B$844:$B$851,0), MATCH("*4th*",'JamesM-SESSION'!$K$7:$T$7,0))</f>
        <v>#N/A</v>
      </c>
      <c r="G552" s="131" t="e">
        <f>IF($A$548='JamesM-SESSION'!$A$844,INDEX('JamesM-SESSION'!$K$844:$T$851, MATCH("*Bench Press*",'JamesM-SESSION'!$B$844:$B$851,0), MATCH("*4th*",'JamesM-SESSION'!$K$7:$T$7,0)),"")</f>
        <v>#N/A</v>
      </c>
      <c r="H552" s="131" t="e">
        <f>INDEX('JamesM-SESSION'!$L$844:$U$851, MATCH("*Bench Press*",'JamesM-SESSION'!$B$844:$B$851,0), MATCH("*4th*",'JamesM-SESSION'!$K$7:$T$7,0))</f>
        <v>#N/A</v>
      </c>
      <c r="I552" s="132" t="e">
        <f>IF($A$548='JamesM-SESSION'!$A$844,INDEX('JamesM-SESSION'!$K$844:$T$851, MATCH("*Military*",'JamesM-SESSION'!$B$844:$B$851,0), MATCH("*4th*",'JamesM-SESSION'!$K$7:$T$7,0)),"")</f>
        <v>#N/A</v>
      </c>
      <c r="J552" s="44" t="e">
        <f>INDEX('JamesM-SESSION'!$L$844:$U$851, MATCH("*Military*",'JamesM-SESSION'!$B$844:$B$851,0), MATCH("*4th*",'JamesM-SESSION'!$K$7:$T$7,0))</f>
        <v>#N/A</v>
      </c>
      <c r="K552" s="131" t="e">
        <f>IF($A$548='JamesM-SESSION'!$A$844,INDEX('JamesM-SESSION'!$K$844:$T$851, MATCH("*Clean *",'JamesM-SESSION'!$B$844:$B$851,0), MATCH("*4th*",'JamesM-SESSION'!$K$7:$T$7,0)),"")</f>
        <v>#N/A</v>
      </c>
      <c r="L552" s="44" t="e">
        <f>INDEX('JamesM-SESSION'!$L$844:$U$851, MATCH("*Clean *",'JamesM-SESSION'!$B$844:$B$851,0), MATCH("*4th*",'JamesM-SESSION'!$K$7:$T$7,0))</f>
        <v>#N/A</v>
      </c>
      <c r="M552" s="131" t="e">
        <f>IF($A$548='JamesM-SESSION'!$A$844,INDEX('JamesM-SESSION'!$K$844:$T$851, MATCH("*Lat Pulldown*",'JamesM-SESSION'!$B$844:$B$851,0), MATCH("*4th*",'JamesM-SESSION'!$K$7:$T$7,0)),"")</f>
        <v>#N/A</v>
      </c>
      <c r="N552" s="44" t="e">
        <f>INDEX('JamesM-SESSION'!$L$844:$U$851, MATCH("*Lat Pulldown*",'JamesM-SESSION'!$B$844:$B$851,0), MATCH("*4th*",'JamesM-SESSION'!$K$7:$T$7,0))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 t="e">
        <f>IF($A$548='JamesM-SESSION'!$A$844,INDEX('JamesM-SESSION'!$K$844:$T$851, MATCH("*Squat*",'JamesM-SESSION'!$B$844:$B$851,0), MATCH("*5th*",'JamesM-SESSION'!$K$7:$T$7,0)),"")</f>
        <v>#N/A</v>
      </c>
      <c r="D553" s="132" t="e">
        <f>INDEX('JamesM-SESSION'!L$844:U$851, MATCH("*Squat*",'JamesM-SESSION'!$B$844:$B$851,0), MATCH("*5th*",'JamesM-SESSION'!K$7:T$7,0))</f>
        <v>#N/A</v>
      </c>
      <c r="E553" s="131" t="e">
        <f>IF($A$548='JamesM-SESSION'!$A$844,INDEX('JamesM-SESSION'!$K$844:$T$851, MATCH("*Deadlift*",'JamesM-SESSION'!$B$844:$B$851,0), MATCH("*5th*",'JamesM-SESSION'!$K$7:$T$7,0)),"")</f>
        <v>#N/A</v>
      </c>
      <c r="F553" s="131" t="e">
        <f>INDEX('JamesM-SESSION'!$L$844:$U$851, MATCH("*Deadlift*",'JamesM-SESSION'!$B$844:$B$851,0), MATCH("*5th*",'JamesM-SESSION'!$K$7:$T$7,0))</f>
        <v>#N/A</v>
      </c>
      <c r="G553" s="131" t="e">
        <f>IF($A$548='JamesM-SESSION'!$A$844,INDEX('JamesM-SESSION'!$K$844:$T$851, MATCH("*Bench Press*",'JamesM-SESSION'!$B$844:$B$851,0), MATCH("*5th*",'JamesM-SESSION'!$K$7:$T$7,0)),"")</f>
        <v>#N/A</v>
      </c>
      <c r="H553" s="131" t="e">
        <f>INDEX('JamesM-SESSION'!$L$844:$U$851, MATCH("*Bench Press*",'JamesM-SESSION'!$B$844:$B$851,0), MATCH("*5th*",'JamesM-SESSION'!$K$7:$T$7,0))</f>
        <v>#N/A</v>
      </c>
      <c r="I553" s="132" t="e">
        <f>IF($A$548='JamesM-SESSION'!$A$844,INDEX('JamesM-SESSION'!$K$844:$T$851, MATCH("*Military*",'JamesM-SESSION'!$B$844:$B$851,0), MATCH("*5th*",'JamesM-SESSION'!$K$7:$T$7,0)),"")</f>
        <v>#N/A</v>
      </c>
      <c r="J553" s="44" t="e">
        <f>INDEX('JamesM-SESSION'!$L$844:$U$851, MATCH("*Military*",'JamesM-SESSION'!$B$844:$B$851,0), MATCH("*5th*",'JamesM-SESSION'!$K$7:$T$7,0))</f>
        <v>#N/A</v>
      </c>
      <c r="K553" s="131" t="e">
        <f>IF($A$548='JamesM-SESSION'!$A$844,INDEX('JamesM-SESSION'!$K$844:$T$851, MATCH("*Clean *",'JamesM-SESSION'!$B$844:$B$851,0), MATCH("*5th*",'JamesM-SESSION'!$K$7:$T$7,0)),"")</f>
        <v>#N/A</v>
      </c>
      <c r="L553" s="44" t="e">
        <f>INDEX('JamesM-SESSION'!$L$844:$U$851, MATCH("*Clean *",'JamesM-SESSION'!$B$844:$B$851,0), MATCH("*5th*",'JamesM-SESSION'!$K$7:$T$7,0))</f>
        <v>#N/A</v>
      </c>
      <c r="M553" s="131" t="e">
        <f>IF($A$548='JamesM-SESSION'!$A$844,INDEX('JamesM-SESSION'!$K$844:$T$851, MATCH("*Lat Pulldown*",'JamesM-SESSION'!$B$844:$B$851,0), MATCH("*5th*",'JamesM-SESSION'!$K$7:$T$7,0)),"")</f>
        <v>#N/A</v>
      </c>
      <c r="N553" s="44" t="e">
        <f>INDEX('JamesM-SESSION'!$L$844:$U$851, MATCH("*Lat Pulldown*",'JamesM-SESSION'!$B$844:$B$851,0), MATCH("*5th*",'JamesM-SESSION'!$K$7:$T$7,0))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'JamesM-SESSION'!A844</f>
        <v>0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str">
        <f>IF($A$140='JamesM-SESSION'!$A$745,INDEX('JamesM-SESSION'!$K$745:$T$752, MATCH("*1k Row*",'JamesM-SESSION'!$B$745:$B$752,0), MATCH("*1st*",'JamesM-SESSION'!$K$7:$T$7,0)),"")</f>
        <v/>
      </c>
      <c r="P554" s="152" t="str">
        <f>IF($A$140='JamesM-SESSION'!$A$745,INDEX('JamesM-SESSION'!$K$745:$T$752, MATCH("*HIIT*",'JamesM-SESSION'!$B$745:$B$752,0), MATCH("*1st*",'JamesM-SESSION'!$K$7:$T$7,0)),"")</f>
        <v/>
      </c>
      <c r="Q554" s="119" t="e">
        <f>INDEX('JamesM-SESSION'!$L$745:$U$745, MATCH("*HIIT*",'JamesM-SESSION'!$B$745:$B$745,0), MATCH("*1st*",'JamesM-SESSION'!$K$7:$T$7,0))</f>
        <v>#N/A</v>
      </c>
      <c r="R554" s="119">
        <f>'JamesM-SESSION'!U616</f>
        <v>0</v>
      </c>
      <c r="S554" s="116"/>
      <c r="T554" s="116"/>
      <c r="U554" s="120">
        <f>'JamesM-SESSION'!A854</f>
        <v>0</v>
      </c>
      <c r="V554" s="120">
        <f>'JamesM-SESSION'!A855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IF($A$554='JamesM-SESSION'!$A$844,INDEX('JamesM-SESSION'!$K$844:$T$851, MATCH("*Squat*",'JamesM-SESSION'!$B$844:$B$851,0), MATCH("*1st*",'JamesM-SESSION'!$K$7:$T$7,0)),"")</f>
        <v>#N/A</v>
      </c>
      <c r="D555" s="132" t="e">
        <f>INDEX('JamesM-SESSION'!L$844:U$851, MATCH("*Squat*",'JamesM-SESSION'!$B$844:$B$851,0), MATCH("*1st*",'JamesM-SESSION'!K$7:T$7,0))</f>
        <v>#N/A</v>
      </c>
      <c r="E555" s="131" t="e">
        <f>IF($A$554='JamesM-SESSION'!$A$844,INDEX('JamesM-SESSION'!$K$844:$T$851, MATCH("*Deadlift*",'JamesM-SESSION'!$B$844:$B$851,0), MATCH("*1st*",'JamesM-SESSION'!$K$7:$T$7,0)),"")</f>
        <v>#N/A</v>
      </c>
      <c r="F555" s="131" t="e">
        <f>INDEX('JamesM-SESSION'!$L$844:$U$851, MATCH("*Deadlift*",'JamesM-SESSION'!$B$844:$B$851,0), MATCH("*1st*",'JamesM-SESSION'!$K$7:$T$7,0))</f>
        <v>#N/A</v>
      </c>
      <c r="G555" s="131" t="e">
        <f>IF($A$554='JamesM-SESSION'!$A$844,INDEX('JamesM-SESSION'!$K$844:$T$851, MATCH("*Bench Press*",'JamesM-SESSION'!$B$844:$B$851,0), MATCH("*1st*",'JamesM-SESSION'!$K$7:$T$7,0)),"")</f>
        <v>#N/A</v>
      </c>
      <c r="H555" s="131" t="e">
        <f>INDEX('JamesM-SESSION'!$L$844:$U$851, MATCH("*Bench Press*",'JamesM-SESSION'!$B$844:$B$851,0), MATCH("*1st*",'JamesM-SESSION'!$K$7:$T$7,0))</f>
        <v>#N/A</v>
      </c>
      <c r="I555" s="132" t="e">
        <f>IF($A$554='JamesM-SESSION'!$A$844,INDEX('JamesM-SESSION'!$K$844:$T$851, MATCH("*Military*",'JamesM-SESSION'!$B$844:$B$851,0), MATCH("*1st*",'JamesM-SESSION'!$K$7:$T$7,0)),"")</f>
        <v>#N/A</v>
      </c>
      <c r="J555" s="48" t="e">
        <f>INDEX('JamesM-SESSION'!$L$844:$U$851, MATCH("*Military*",'JamesM-SESSION'!$B$844:$B$851,0), MATCH("*1st*",'JamesM-SESSION'!$K$7:$T$7,0))</f>
        <v>#N/A</v>
      </c>
      <c r="K555" s="131" t="e">
        <f>IF($A$554='JamesM-SESSION'!$A$844,INDEX('JamesM-SESSION'!$K$844:$T$851, MATCH("*Clean *",'JamesM-SESSION'!$B$844:$B$851,0), MATCH("*1st*",'JamesM-SESSION'!$K$7:$T$7,0)),"")</f>
        <v>#N/A</v>
      </c>
      <c r="L555" s="48" t="e">
        <f>INDEX('JamesM-SESSION'!$L$844:$U$851, MATCH("*Clean *",'JamesM-SESSION'!$B$844:$B$851,0), MATCH("*1st*",'JamesM-SESSION'!$K$7:$T$7,0))</f>
        <v>#N/A</v>
      </c>
      <c r="M555" s="131" t="e">
        <f>IF($A$554='JamesM-SESSION'!$A$844,INDEX('JamesM-SESSION'!$K$844:$T$851, MATCH("*Lat Pulldown*",'JamesM-SESSION'!$B$844:$B$851,0), MATCH("*1st*",'JamesM-SESSION'!$K$7:$T$7,0)),"")</f>
        <v>#N/A</v>
      </c>
      <c r="N555" s="48" t="e">
        <f>INDEX('JamesM-SESSION'!$L$844:$U$851, MATCH("*Lat Pulldown*",'JamesM-SESSION'!$B$844:$B$851,0), MATCH("*1st*",'JamesM-SESSION'!$K$7:$T$7,0))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IF($A$554='JamesM-SESSION'!$A$844,INDEX('JamesM-SESSION'!$K$844:$T$851, MATCH("*Squat*",'JamesM-SESSION'!$B$844:$B$851,0), MATCH("*2nd*",'JamesM-SESSION'!$K$7:$T$7,0)),"")</f>
        <v>#N/A</v>
      </c>
      <c r="D556" s="132" t="e">
        <f>INDEX('JamesM-SESSION'!L$844:U$851, MATCH("*Squat*",'JamesM-SESSION'!$B$844:$B$851,0), MATCH("*2nd*",'JamesM-SESSION'!K$7:T$7,0))</f>
        <v>#N/A</v>
      </c>
      <c r="E556" s="131" t="e">
        <f>IF($A$554='JamesM-SESSION'!$A$844,INDEX('JamesM-SESSION'!$K$844:$T$851, MATCH("*Deadlift*",'JamesM-SESSION'!$B$844:$B$851,0), MATCH("*2ND*",'JamesM-SESSION'!$K$7:$T$7,0)),"")</f>
        <v>#N/A</v>
      </c>
      <c r="F556" s="131" t="e">
        <f>INDEX('JamesM-SESSION'!$L$844:$U$851, MATCH("*Deadlift*",'JamesM-SESSION'!$B$844:$B$851,0), MATCH("*2nd*",'JamesM-SESSION'!$K$7:$T$7,0))</f>
        <v>#N/A</v>
      </c>
      <c r="G556" s="131" t="e">
        <f>IF($A$554='JamesM-SESSION'!$A$844,INDEX('JamesM-SESSION'!$K$844:$T$851, MATCH("*Bench Press*",'JamesM-SESSION'!$B$844:$B$851,0), MATCH("*2ND*",'JamesM-SESSION'!$K$7:$T$7,0)),"")</f>
        <v>#N/A</v>
      </c>
      <c r="H556" s="131" t="e">
        <f>INDEX('JamesM-SESSION'!$L$844:$U$851, MATCH("*Bench Press*",'JamesM-SESSION'!$B$844:$B$851,0), MATCH("*2nd*",'JamesM-SESSION'!$K$7:$T$7,0))</f>
        <v>#N/A</v>
      </c>
      <c r="I556" s="132" t="e">
        <f>IF($A$554='JamesM-SESSION'!$A$844,INDEX('JamesM-SESSION'!$K$844:$T$851, MATCH("*Military*",'JamesM-SESSION'!$B$844:$B$851,0), MATCH("*2ND*",'JamesM-SESSION'!$K$7:$T$7,0)),"")</f>
        <v>#N/A</v>
      </c>
      <c r="J556" s="44" t="e">
        <f>INDEX('JamesM-SESSION'!$L$844:$U$851, MATCH("*Military*",'JamesM-SESSION'!$B$844:$B$851,0), MATCH("*2nd*",'JamesM-SESSION'!$K$7:$T$7,0))</f>
        <v>#N/A</v>
      </c>
      <c r="K556" s="131" t="e">
        <f>IF($A$554='JamesM-SESSION'!$A$844,INDEX('JamesM-SESSION'!$K$844:$T$851, MATCH("*Clean *",'JamesM-SESSION'!$B$844:$B$851,0), MATCH("*2ND*",'JamesM-SESSION'!$K$7:$T$7,0)),"")</f>
        <v>#N/A</v>
      </c>
      <c r="L556" s="44" t="e">
        <f>INDEX('JamesM-SESSION'!$L$844:$U$851, MATCH("*Clean *",'JamesM-SESSION'!$B$844:$B$851,0), MATCH("*2nd*",'JamesM-SESSION'!$K$7:$T$7,0))</f>
        <v>#N/A</v>
      </c>
      <c r="M556" s="131" t="e">
        <f>IF($A$554='JamesM-SESSION'!$A$844,INDEX('JamesM-SESSION'!$K$844:$T$851, MATCH("*Lat Pulldown*",'JamesM-SESSION'!$B$844:$B$851,0), MATCH("*2ND*",'JamesM-SESSION'!$K$7:$T$7,0)),"")</f>
        <v>#N/A</v>
      </c>
      <c r="N556" s="44" t="e">
        <f>INDEX('JamesM-SESSION'!$L$844:$U$851, MATCH("*Lat Pulldown*",'JamesM-SESSION'!$B$844:$B$851,0), MATCH("*2nd*",'JamesM-SESSION'!$K$7:$T$7,0))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IF($A$554='JamesM-SESSION'!$A$844,INDEX('JamesM-SESSION'!$K$844:$T$851, MATCH("*Squat*",'JamesM-SESSION'!$B$844:$B$851,0), MATCH("*3rd*",'JamesM-SESSION'!$K$7:$T$7,0)),"")</f>
        <v>#N/A</v>
      </c>
      <c r="D557" s="132" t="e">
        <f>INDEX('JamesM-SESSION'!L$844:U$851, MATCH("*Squat*",'JamesM-SESSION'!$B$844:$B$851,0), MATCH("*3rd*",'JamesM-SESSION'!K$7:T$7,0))</f>
        <v>#N/A</v>
      </c>
      <c r="E557" s="131" t="e">
        <f>IF($A$554='JamesM-SESSION'!$A$844,INDEX('JamesM-SESSION'!$K$844:$T$851, MATCH("*Deadlift*",'JamesM-SESSION'!$B$844:$B$851,0), MATCH("*3rd*",'JamesM-SESSION'!$K$7:$T$7,0)),"")</f>
        <v>#N/A</v>
      </c>
      <c r="F557" s="131" t="e">
        <f>INDEX('JamesM-SESSION'!$L$844:$U$851, MATCH("*Deadlift*",'JamesM-SESSION'!$B$844:$B$851,0), MATCH("*3rd*",'JamesM-SESSION'!$K$7:$T$7,0))</f>
        <v>#N/A</v>
      </c>
      <c r="G557" s="131" t="e">
        <f>IF($A$554='JamesM-SESSION'!$A$844,INDEX('JamesM-SESSION'!$K$844:$T$851, MATCH("*Bench Press*",'JamesM-SESSION'!$B$844:$B$851,0), MATCH("*3rd*",'JamesM-SESSION'!$K$7:$T$7,0)),"")</f>
        <v>#N/A</v>
      </c>
      <c r="H557" s="131" t="e">
        <f>INDEX('JamesM-SESSION'!$L$844:$U$851, MATCH("*Bench Press*",'JamesM-SESSION'!$B$844:$B$851,0), MATCH("*3rd*",'JamesM-SESSION'!$K$7:$T$7,0))</f>
        <v>#N/A</v>
      </c>
      <c r="I557" s="132" t="e">
        <f>IF($A$554='JamesM-SESSION'!$A$844,INDEX('JamesM-SESSION'!$K$844:$T$851, MATCH("*Military*",'JamesM-SESSION'!$B$844:$B$851,0), MATCH("*3rd*",'JamesM-SESSION'!$K$7:$T$7,0)),"")</f>
        <v>#N/A</v>
      </c>
      <c r="J557" s="44" t="e">
        <f>INDEX('JamesM-SESSION'!$L$844:$U$851, MATCH("*Military*",'JamesM-SESSION'!$B$844:$B$851,0), MATCH("*3rd*",'JamesM-SESSION'!$K$7:$T$7,0))</f>
        <v>#N/A</v>
      </c>
      <c r="K557" s="131" t="e">
        <f>IF($A$554='JamesM-SESSION'!$A$844,INDEX('JamesM-SESSION'!$K$844:$T$851, MATCH("*Clean *",'JamesM-SESSION'!$B$844:$B$851,0), MATCH("*3rd*",'JamesM-SESSION'!$K$7:$T$7,0)),"")</f>
        <v>#N/A</v>
      </c>
      <c r="L557" s="44" t="e">
        <f>INDEX('JamesM-SESSION'!$L$844:$U$851, MATCH("*Clean *",'JamesM-SESSION'!$B$844:$B$851,0), MATCH("*3rd*",'JamesM-SESSION'!$K$7:$T$7,0))</f>
        <v>#N/A</v>
      </c>
      <c r="M557" s="131" t="e">
        <f>IF($A$554='JamesM-SESSION'!$A$844,INDEX('JamesM-SESSION'!$K$844:$T$851, MATCH("*Lat Pulldown*",'JamesM-SESSION'!$B$844:$B$851,0), MATCH("*3rd*",'JamesM-SESSION'!$K$7:$T$7,0)),"")</f>
        <v>#N/A</v>
      </c>
      <c r="N557" s="44" t="e">
        <f>INDEX('JamesM-SESSION'!$L$844:$U$851, MATCH("*Lat Pulldown*",'JamesM-SESSION'!$B$844:$B$851,0), MATCH("*3rd*",'JamesM-SESSION'!$K$7:$T$7,0))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IF($A$554='JamesM-SESSION'!$A$844,INDEX('JamesM-SESSION'!$K$844:$T$851, MATCH("*Squat*",'JamesM-SESSION'!$B$844:$B$851,0), MATCH("*4th*",'JamesM-SESSION'!$K$7:$T$7,0)),"")</f>
        <v>#N/A</v>
      </c>
      <c r="D558" s="132" t="e">
        <f>INDEX('JamesM-SESSION'!L$844:U$851, MATCH("*Squat*",'JamesM-SESSION'!$B$844:$B$851,0), MATCH("*4th*",'JamesM-SESSION'!K$7:T$7,0))</f>
        <v>#N/A</v>
      </c>
      <c r="E558" s="131" t="e">
        <f>IF($A$554='JamesM-SESSION'!$A$844,INDEX('JamesM-SESSION'!$K$844:$T$851, MATCH("*Deadlift*",'JamesM-SESSION'!$B$844:$B$851,0), MATCH("*4th*",'JamesM-SESSION'!$K$7:$T$7,0)),"")</f>
        <v>#N/A</v>
      </c>
      <c r="F558" s="131" t="e">
        <f>INDEX('JamesM-SESSION'!$L$844:$U$851, MATCH("*Deadlift*",'JamesM-SESSION'!$B$844:$B$851,0), MATCH("*4th*",'JamesM-SESSION'!$K$7:$T$7,0))</f>
        <v>#N/A</v>
      </c>
      <c r="G558" s="131" t="e">
        <f>IF($A$554='JamesM-SESSION'!$A$844,INDEX('JamesM-SESSION'!$K$844:$T$851, MATCH("*Bench Press*",'JamesM-SESSION'!$B$844:$B$851,0), MATCH("*4th*",'JamesM-SESSION'!$K$7:$T$7,0)),"")</f>
        <v>#N/A</v>
      </c>
      <c r="H558" s="131" t="e">
        <f>INDEX('JamesM-SESSION'!$L$844:$U$851, MATCH("*Bench Press*",'JamesM-SESSION'!$B$844:$B$851,0), MATCH("*4th*",'JamesM-SESSION'!$K$7:$T$7,0))</f>
        <v>#N/A</v>
      </c>
      <c r="I558" s="132" t="e">
        <f>IF($A$554='JamesM-SESSION'!$A$844,INDEX('JamesM-SESSION'!$K$844:$T$851, MATCH("*Military*",'JamesM-SESSION'!$B$844:$B$851,0), MATCH("*4th*",'JamesM-SESSION'!$K$7:$T$7,0)),"")</f>
        <v>#N/A</v>
      </c>
      <c r="J558" s="44" t="e">
        <f>INDEX('JamesM-SESSION'!$L$844:$U$851, MATCH("*Military*",'JamesM-SESSION'!$B$844:$B$851,0), MATCH("*4th*",'JamesM-SESSION'!$K$7:$T$7,0))</f>
        <v>#N/A</v>
      </c>
      <c r="K558" s="131" t="e">
        <f>IF($A$554='JamesM-SESSION'!$A$844,INDEX('JamesM-SESSION'!$K$844:$T$851, MATCH("*Clean *",'JamesM-SESSION'!$B$844:$B$851,0), MATCH("*4th*",'JamesM-SESSION'!$K$7:$T$7,0)),"")</f>
        <v>#N/A</v>
      </c>
      <c r="L558" s="44" t="e">
        <f>INDEX('JamesM-SESSION'!$L$844:$U$851, MATCH("*Clean *",'JamesM-SESSION'!$B$844:$B$851,0), MATCH("*4th*",'JamesM-SESSION'!$K$7:$T$7,0))</f>
        <v>#N/A</v>
      </c>
      <c r="M558" s="131" t="e">
        <f>IF($A$554='JamesM-SESSION'!$A$844,INDEX('JamesM-SESSION'!$K$844:$T$851, MATCH("*Lat Pulldown*",'JamesM-SESSION'!$B$844:$B$851,0), MATCH("*4th*",'JamesM-SESSION'!$K$7:$T$7,0)),"")</f>
        <v>#N/A</v>
      </c>
      <c r="N558" s="44" t="e">
        <f>INDEX('JamesM-SESSION'!$L$844:$U$851, MATCH("*Lat Pulldown*",'JamesM-SESSION'!$B$844:$B$851,0), MATCH("*4th*",'JamesM-SESSION'!$K$7:$T$7,0))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IF($A$554='JamesM-SESSION'!$A$844,INDEX('JamesM-SESSION'!$K$844:$T$851, MATCH("*Squat*",'JamesM-SESSION'!$B$844:$B$851,0), MATCH("*5th*",'JamesM-SESSION'!$K$7:$T$7,0)),"")</f>
        <v>#N/A</v>
      </c>
      <c r="D559" s="132" t="e">
        <f>INDEX('JamesM-SESSION'!L$844:U$851, MATCH("*Squat*",'JamesM-SESSION'!$B$844:$B$851,0), MATCH("*5th*",'JamesM-SESSION'!K$7:T$7,0))</f>
        <v>#N/A</v>
      </c>
      <c r="E559" s="131" t="e">
        <f>IF($A$554='JamesM-SESSION'!$A$844,INDEX('JamesM-SESSION'!$K$844:$T$851, MATCH("*Deadlift*",'JamesM-SESSION'!$B$844:$B$851,0), MATCH("*5th*",'JamesM-SESSION'!$K$7:$T$7,0)),"")</f>
        <v>#N/A</v>
      </c>
      <c r="F559" s="131" t="e">
        <f>INDEX('JamesM-SESSION'!$L$844:$U$851, MATCH("*Deadlift*",'JamesM-SESSION'!$B$844:$B$851,0), MATCH("*5th*",'JamesM-SESSION'!$K$7:$T$7,0))</f>
        <v>#N/A</v>
      </c>
      <c r="G559" s="131" t="e">
        <f>IF($A$554='JamesM-SESSION'!$A$844,INDEX('JamesM-SESSION'!$K$844:$T$851, MATCH("*Bench Press*",'JamesM-SESSION'!$B$844:$B$851,0), MATCH("*5th*",'JamesM-SESSION'!$K$7:$T$7,0)),"")</f>
        <v>#N/A</v>
      </c>
      <c r="H559" s="131" t="e">
        <f>INDEX('JamesM-SESSION'!$L$844:$U$851, MATCH("*Bench Press*",'JamesM-SESSION'!$B$844:$B$851,0), MATCH("*5th*",'JamesM-SESSION'!$K$7:$T$7,0))</f>
        <v>#N/A</v>
      </c>
      <c r="I559" s="132" t="e">
        <f>IF($A$554='JamesM-SESSION'!$A$844,INDEX('JamesM-SESSION'!$K$844:$T$851, MATCH("*Military*",'JamesM-SESSION'!$B$844:$B$851,0), MATCH("*5th*",'JamesM-SESSION'!$K$7:$T$7,0)),"")</f>
        <v>#N/A</v>
      </c>
      <c r="J559" s="44" t="e">
        <f>INDEX('JamesM-SESSION'!$L$844:$U$851, MATCH("*Military*",'JamesM-SESSION'!$B$844:$B$851,0), MATCH("*5th*",'JamesM-SESSION'!$K$7:$T$7,0))</f>
        <v>#N/A</v>
      </c>
      <c r="K559" s="131" t="e">
        <f>IF($A$554='JamesM-SESSION'!$A$844,INDEX('JamesM-SESSION'!$K$844:$T$851, MATCH("*Clean *",'JamesM-SESSION'!$B$844:$B$851,0), MATCH("*5th*",'JamesM-SESSION'!$K$7:$T$7,0)),"")</f>
        <v>#N/A</v>
      </c>
      <c r="L559" s="44" t="e">
        <f>INDEX('JamesM-SESSION'!$L$844:$U$851, MATCH("*Clean *",'JamesM-SESSION'!$B$844:$B$851,0), MATCH("*5th*",'JamesM-SESSION'!$K$7:$T$7,0))</f>
        <v>#N/A</v>
      </c>
      <c r="M559" s="131" t="e">
        <f>IF($A$554='JamesM-SESSION'!$A$844,INDEX('JamesM-SESSION'!$K$844:$T$851, MATCH("*Lat Pulldown*",'JamesM-SESSION'!$B$844:$B$851,0), MATCH("*5th*",'JamesM-SESSION'!$K$7:$T$7,0)),"")</f>
        <v>#N/A</v>
      </c>
      <c r="N559" s="44" t="e">
        <f>INDEX('JamesM-SESSION'!$L$844:$U$851, MATCH("*Lat Pulldown*",'JamesM-SESSION'!$B$844:$B$851,0), MATCH("*5th*",'JamesM-SESSION'!$K$7:$T$7,0))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'JamesM-SESSION'!A853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str">
        <f>IF($A$140='JamesM-SESSION'!$A$754,INDEX('JamesM-SESSION'!$K$754:$T$761, MATCH("*1k Row*",'JamesM-SESSION'!$B$754:$B$761,0), MATCH("*1st*",'JamesM-SESSION'!$K$7:$T$7,0)),"")</f>
        <v/>
      </c>
      <c r="P560" s="152" t="str">
        <f>IF($A$140='JamesM-SESSION'!$A$754,INDEX('JamesM-SESSION'!$K$754:$T$761, MATCH("*HIIT*",'JamesM-SESSION'!$B$754:$B$761,0), MATCH("*1st*",'JamesM-SESSION'!$K$7:$T$7,0)),"")</f>
        <v/>
      </c>
      <c r="Q560" s="119" t="e">
        <f>INDEX('JamesM-SESSION'!$L$754:$U$754, MATCH("*HIIT*",'JamesM-SESSION'!$B$754:$B$754,0), MATCH("*1st*",'JamesM-SESSION'!$K$7:$T$7,0))</f>
        <v>#N/A</v>
      </c>
      <c r="R560" s="119">
        <f>'JamesM-SESSION'!U622</f>
        <v>0</v>
      </c>
      <c r="S560" s="116"/>
      <c r="T560" s="116"/>
      <c r="U560" s="120">
        <f>'JamesM-SESSION'!A854</f>
        <v>0</v>
      </c>
      <c r="V560" s="120">
        <f>'JamesM-SESSION'!A855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IF($A$560='JamesM-SESSION'!$A$853,INDEX('JamesM-SESSION'!$K$853:$T$860, MATCH("*Squat*",'JamesM-SESSION'!$B$853:$B$860,0), MATCH("*1st*",'JamesM-SESSION'!$K$7:$T$7,0)),"")</f>
        <v>#N/A</v>
      </c>
      <c r="D561" s="132" t="e">
        <f>INDEX('JamesM-SESSION'!L$853:U$860, MATCH("*Squat*",'JamesM-SESSION'!$B$853:$B$860,0), MATCH("*1st*",'JamesM-SESSION'!K$7:T$7,0))</f>
        <v>#N/A</v>
      </c>
      <c r="E561" s="131" t="e">
        <f>IF($A$560='JamesM-SESSION'!$A$853,INDEX('JamesM-SESSION'!$K$853:$T$860, MATCH("*Deadlift*",'JamesM-SESSION'!$B$853:$B$860,0), MATCH("*1st*",'JamesM-SESSION'!$K$7:$T$7,0)),"")</f>
        <v>#N/A</v>
      </c>
      <c r="F561" s="131" t="e">
        <f>INDEX('JamesM-SESSION'!$L$853:$U$860, MATCH("*Deadlift*",'JamesM-SESSION'!$B$853:$B$860,0), MATCH("*1st*",'JamesM-SESSION'!$K$7:$T$7,0))</f>
        <v>#N/A</v>
      </c>
      <c r="G561" s="131" t="e">
        <f>IF($A$560='JamesM-SESSION'!$A$853,INDEX('JamesM-SESSION'!$K$853:$T$860, MATCH("*Bench Press*",'JamesM-SESSION'!$B$853:$B$860,0), MATCH("*1st*",'JamesM-SESSION'!$K$7:$T$7,0)),"")</f>
        <v>#N/A</v>
      </c>
      <c r="H561" s="131" t="e">
        <f>INDEX('JamesM-SESSION'!$L$853:$U$860, MATCH("*Bench Press*",'JamesM-SESSION'!$B$853:$B$860,0), MATCH("*1st*",'JamesM-SESSION'!$K$7:$T$7,0))</f>
        <v>#N/A</v>
      </c>
      <c r="I561" s="132" t="e">
        <f>IF($A$560='JamesM-SESSION'!$A$853,INDEX('JamesM-SESSION'!$K$853:$T$860, MATCH("*Military*",'JamesM-SESSION'!$B$853:$B$860,0), MATCH("*1st*",'JamesM-SESSION'!$K$7:$T$7,0)),"")</f>
        <v>#N/A</v>
      </c>
      <c r="J561" s="48" t="e">
        <f>INDEX('JamesM-SESSION'!$L$853:$U$860, MATCH("*Military*",'JamesM-SESSION'!$B$853:$B$860,0), MATCH("*1st*",'JamesM-SESSION'!$K$7:$T$7,0))</f>
        <v>#N/A</v>
      </c>
      <c r="K561" s="131" t="e">
        <f>IF($A$560='JamesM-SESSION'!$A$853,INDEX('JamesM-SESSION'!$K$853:$T$860, MATCH("*Clean *",'JamesM-SESSION'!$B$853:$B$860,0), MATCH("*1st*",'JamesM-SESSION'!$K$7:$T$7,0)),"")</f>
        <v>#N/A</v>
      </c>
      <c r="L561" s="48" t="e">
        <f>INDEX('JamesM-SESSION'!$L$853:$U$860, MATCH("*Clean *",'JamesM-SESSION'!$B$853:$B$860,0), MATCH("*1st*",'JamesM-SESSION'!$K$7:$T$7,0))</f>
        <v>#N/A</v>
      </c>
      <c r="M561" s="131" t="e">
        <f>IF($A$560='JamesM-SESSION'!$A$853,INDEX('JamesM-SESSION'!$K$853:$T$860, MATCH("*Lat Pulldown*",'JamesM-SESSION'!$B$853:$B$860,0), MATCH("*1st*",'JamesM-SESSION'!$K$7:$T$7,0)),"")</f>
        <v>#N/A</v>
      </c>
      <c r="N561" s="48" t="e">
        <f>INDEX('JamesM-SESSION'!$L$853:$U$860, MATCH("*Lat Pulldown*",'JamesM-SESSION'!$B$853:$B$860,0), MATCH("*1st*",'JamesM-SESSION'!$K$7:$T$7,0))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IF($A$560='JamesM-SESSION'!$A$853,INDEX('JamesM-SESSION'!$K$853:$T$860, MATCH("*Squat*",'JamesM-SESSION'!$B$853:$B$860,0), MATCH("*2nd*",'JamesM-SESSION'!$K$7:$T$7,0)),"")</f>
        <v>#N/A</v>
      </c>
      <c r="D562" s="132" t="e">
        <f>INDEX('JamesM-SESSION'!L$853:U$860, MATCH("*Squat*",'JamesM-SESSION'!$B$853:$B$860,0), MATCH("*2nd*",'JamesM-SESSION'!K$7:T$7,0))</f>
        <v>#N/A</v>
      </c>
      <c r="E562" s="131" t="e">
        <f>IF($A$560='JamesM-SESSION'!$A$853,INDEX('JamesM-SESSION'!$K$853:$T$860, MATCH("*Deadlift*",'JamesM-SESSION'!$B$853:$B$860,0), MATCH("*2ND*",'JamesM-SESSION'!$K$7:$T$7,0)),"")</f>
        <v>#N/A</v>
      </c>
      <c r="F562" s="131" t="e">
        <f>INDEX('JamesM-SESSION'!$L$853:$U$860, MATCH("*Deadlift*",'JamesM-SESSION'!$B$853:$B$860,0), MATCH("*2nd*",'JamesM-SESSION'!$K$7:$T$7,0))</f>
        <v>#N/A</v>
      </c>
      <c r="G562" s="131" t="e">
        <f>IF($A$560='JamesM-SESSION'!$A$853,INDEX('JamesM-SESSION'!$K$853:$T$860, MATCH("*Bench Press*",'JamesM-SESSION'!$B$853:$B$860,0), MATCH("*2ND*",'JamesM-SESSION'!$K$7:$T$7,0)),"")</f>
        <v>#N/A</v>
      </c>
      <c r="H562" s="131" t="e">
        <f>INDEX('JamesM-SESSION'!$L$853:$U$860, MATCH("*Bench Press*",'JamesM-SESSION'!$B$853:$B$860,0), MATCH("*2nd*",'JamesM-SESSION'!$K$7:$T$7,0))</f>
        <v>#N/A</v>
      </c>
      <c r="I562" s="132" t="e">
        <f>IF($A$560='JamesM-SESSION'!$A$853,INDEX('JamesM-SESSION'!$K$853:$T$860, MATCH("*Military*",'JamesM-SESSION'!$B$853:$B$860,0), MATCH("*2ND*",'JamesM-SESSION'!$K$7:$T$7,0)),"")</f>
        <v>#N/A</v>
      </c>
      <c r="J562" s="44" t="e">
        <f>INDEX('JamesM-SESSION'!$L$853:$U$860, MATCH("*Military*",'JamesM-SESSION'!$B$853:$B$860,0), MATCH("*2nd*",'JamesM-SESSION'!$K$7:$T$7,0))</f>
        <v>#N/A</v>
      </c>
      <c r="K562" s="131" t="e">
        <f>IF($A$560='JamesM-SESSION'!$A$853,INDEX('JamesM-SESSION'!$K$853:$T$860, MATCH("*Clean *",'JamesM-SESSION'!$B$853:$B$860,0), MATCH("*2ND*",'JamesM-SESSION'!$K$7:$T$7,0)),"")</f>
        <v>#N/A</v>
      </c>
      <c r="L562" s="44" t="e">
        <f>INDEX('JamesM-SESSION'!$L$853:$U$860, MATCH("*Clean *",'JamesM-SESSION'!$B$853:$B$860,0), MATCH("*2nd*",'JamesM-SESSION'!$K$7:$T$7,0))</f>
        <v>#N/A</v>
      </c>
      <c r="M562" s="131" t="e">
        <f>IF($A$560='JamesM-SESSION'!$A$853,INDEX('JamesM-SESSION'!$K$853:$T$860, MATCH("*Lat Pulldown*",'JamesM-SESSION'!$B$853:$B$860,0), MATCH("*2ND*",'JamesM-SESSION'!$K$7:$T$7,0)),"")</f>
        <v>#N/A</v>
      </c>
      <c r="N562" s="44" t="e">
        <f>INDEX('JamesM-SESSION'!$L$853:$U$860, MATCH("*Lat Pulldown*",'JamesM-SESSION'!$B$853:$B$860,0), MATCH("*2nd*",'JamesM-SESSION'!$K$7:$T$7,0))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IF($A$560='JamesM-SESSION'!$A$853,INDEX('JamesM-SESSION'!$K$853:$T$860, MATCH("*Squat*",'JamesM-SESSION'!$B$853:$B$860,0), MATCH("*3rd*",'JamesM-SESSION'!$K$7:$T$7,0)),"")</f>
        <v>#N/A</v>
      </c>
      <c r="D563" s="132" t="e">
        <f>INDEX('JamesM-SESSION'!L$853:U$860, MATCH("*Squat*",'JamesM-SESSION'!$B$853:$B$860,0), MATCH("*3rd*",'JamesM-SESSION'!K$7:T$7,0))</f>
        <v>#N/A</v>
      </c>
      <c r="E563" s="131" t="e">
        <f>IF($A$560='JamesM-SESSION'!$A$853,INDEX('JamesM-SESSION'!$K$853:$T$860, MATCH("*Deadlift*",'JamesM-SESSION'!$B$853:$B$860,0), MATCH("*3rd*",'JamesM-SESSION'!$K$7:$T$7,0)),"")</f>
        <v>#N/A</v>
      </c>
      <c r="F563" s="131" t="e">
        <f>INDEX('JamesM-SESSION'!$L$853:$U$860, MATCH("*Deadlift*",'JamesM-SESSION'!$B$853:$B$860,0), MATCH("*3rd*",'JamesM-SESSION'!$K$7:$T$7,0))</f>
        <v>#N/A</v>
      </c>
      <c r="G563" s="131" t="e">
        <f>IF($A$560='JamesM-SESSION'!$A$853,INDEX('JamesM-SESSION'!$K$853:$T$860, MATCH("*Bench Press*",'JamesM-SESSION'!$B$853:$B$860,0), MATCH("*3rd*",'JamesM-SESSION'!$K$7:$T$7,0)),"")</f>
        <v>#N/A</v>
      </c>
      <c r="H563" s="131" t="e">
        <f>INDEX('JamesM-SESSION'!$L$853:$U$860, MATCH("*Bench Press*",'JamesM-SESSION'!$B$853:$B$860,0), MATCH("*3rd*",'JamesM-SESSION'!$K$7:$T$7,0))</f>
        <v>#N/A</v>
      </c>
      <c r="I563" s="132" t="e">
        <f>IF($A$560='JamesM-SESSION'!$A$853,INDEX('JamesM-SESSION'!$K$853:$T$860, MATCH("*Military*",'JamesM-SESSION'!$B$853:$B$860,0), MATCH("*3rd*",'JamesM-SESSION'!$K$7:$T$7,0)),"")</f>
        <v>#N/A</v>
      </c>
      <c r="J563" s="44" t="e">
        <f>INDEX('JamesM-SESSION'!$L$853:$U$860, MATCH("*Military*",'JamesM-SESSION'!$B$853:$B$860,0), MATCH("*3rd*",'JamesM-SESSION'!$K$7:$T$7,0))</f>
        <v>#N/A</v>
      </c>
      <c r="K563" s="131" t="e">
        <f>IF($A$560='JamesM-SESSION'!$A$853,INDEX('JamesM-SESSION'!$K$853:$T$860, MATCH("*Clean *",'JamesM-SESSION'!$B$853:$B$860,0), MATCH("*3rd*",'JamesM-SESSION'!$K$7:$T$7,0)),"")</f>
        <v>#N/A</v>
      </c>
      <c r="L563" s="44" t="e">
        <f>INDEX('JamesM-SESSION'!$L$853:$U$860, MATCH("*Clean *",'JamesM-SESSION'!$B$853:$B$860,0), MATCH("*3rd*",'JamesM-SESSION'!$K$7:$T$7,0))</f>
        <v>#N/A</v>
      </c>
      <c r="M563" s="131" t="e">
        <f>IF($A$560='JamesM-SESSION'!$A$853,INDEX('JamesM-SESSION'!$K$853:$T$860, MATCH("*Lat Pulldown*",'JamesM-SESSION'!$B$853:$B$860,0), MATCH("*3rd*",'JamesM-SESSION'!$K$7:$T$7,0)),"")</f>
        <v>#N/A</v>
      </c>
      <c r="N563" s="44" t="e">
        <f>INDEX('JamesM-SESSION'!$L$853:$U$860, MATCH("*Lat Pulldown*",'JamesM-SESSION'!$B$853:$B$860,0), MATCH("*3rd*",'JamesM-SESSION'!$K$7:$T$7,0))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IF($A$560='JamesM-SESSION'!$A$853,INDEX('JamesM-SESSION'!$K$853:$T$860, MATCH("*Squat*",'JamesM-SESSION'!$B$853:$B$860,0), MATCH("*4th*",'JamesM-SESSION'!$K$7:$T$7,0)),"")</f>
        <v>#N/A</v>
      </c>
      <c r="D564" s="132" t="e">
        <f>INDEX('JamesM-SESSION'!L$853:U$860, MATCH("*Squat*",'JamesM-SESSION'!$B$853:$B$860,0), MATCH("*4th*",'JamesM-SESSION'!K$7:T$7,0))</f>
        <v>#N/A</v>
      </c>
      <c r="E564" s="131" t="e">
        <f>IF($A$560='JamesM-SESSION'!$A$853,INDEX('JamesM-SESSION'!$K$853:$T$860, MATCH("*Deadlift*",'JamesM-SESSION'!$B$853:$B$860,0), MATCH("*4th*",'JamesM-SESSION'!$K$7:$T$7,0)),"")</f>
        <v>#N/A</v>
      </c>
      <c r="F564" s="131" t="e">
        <f>INDEX('JamesM-SESSION'!$L$853:$U$860, MATCH("*Deadlift*",'JamesM-SESSION'!$B$853:$B$860,0), MATCH("*4th*",'JamesM-SESSION'!$K$7:$T$7,0))</f>
        <v>#N/A</v>
      </c>
      <c r="G564" s="131" t="e">
        <f>IF($A$560='JamesM-SESSION'!$A$853,INDEX('JamesM-SESSION'!$K$853:$T$860, MATCH("*Bench Press*",'JamesM-SESSION'!$B$853:$B$860,0), MATCH("*4th*",'JamesM-SESSION'!$K$7:$T$7,0)),"")</f>
        <v>#N/A</v>
      </c>
      <c r="H564" s="131" t="e">
        <f>INDEX('JamesM-SESSION'!$L$853:$U$860, MATCH("*Bench Press*",'JamesM-SESSION'!$B$853:$B$860,0), MATCH("*4th*",'JamesM-SESSION'!$K$7:$T$7,0))</f>
        <v>#N/A</v>
      </c>
      <c r="I564" s="132" t="e">
        <f>IF($A$560='JamesM-SESSION'!$A$853,INDEX('JamesM-SESSION'!$K$853:$T$860, MATCH("*Military*",'JamesM-SESSION'!$B$853:$B$860,0), MATCH("*4th*",'JamesM-SESSION'!$K$7:$T$7,0)),"")</f>
        <v>#N/A</v>
      </c>
      <c r="J564" s="44" t="e">
        <f>INDEX('JamesM-SESSION'!$L$853:$U$860, MATCH("*Military*",'JamesM-SESSION'!$B$853:$B$860,0), MATCH("*4th*",'JamesM-SESSION'!$K$7:$T$7,0))</f>
        <v>#N/A</v>
      </c>
      <c r="K564" s="131" t="e">
        <f>IF($A$560='JamesM-SESSION'!$A$853,INDEX('JamesM-SESSION'!$K$853:$T$860, MATCH("*Clean *",'JamesM-SESSION'!$B$853:$B$860,0), MATCH("*4th*",'JamesM-SESSION'!$K$7:$T$7,0)),"")</f>
        <v>#N/A</v>
      </c>
      <c r="L564" s="44" t="e">
        <f>INDEX('JamesM-SESSION'!$L$853:$U$860, MATCH("*Clean *",'JamesM-SESSION'!$B$853:$B$860,0), MATCH("*4th*",'JamesM-SESSION'!$K$7:$T$7,0))</f>
        <v>#N/A</v>
      </c>
      <c r="M564" s="131" t="e">
        <f>IF($A$560='JamesM-SESSION'!$A$853,INDEX('JamesM-SESSION'!$K$853:$T$860, MATCH("*Lat Pulldown*",'JamesM-SESSION'!$B$853:$B$860,0), MATCH("*4th*",'JamesM-SESSION'!$K$7:$T$7,0)),"")</f>
        <v>#N/A</v>
      </c>
      <c r="N564" s="44" t="e">
        <f>INDEX('JamesM-SESSION'!$L$853:$U$860, MATCH("*Lat Pulldown*",'JamesM-SESSION'!$B$853:$B$860,0), MATCH("*4th*",'JamesM-SESSION'!$K$7:$T$7,0))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IF($A$560='JamesM-SESSION'!$A$853,INDEX('JamesM-SESSION'!$K$853:$T$860, MATCH("*Squat*",'JamesM-SESSION'!$B$853:$B$860,0), MATCH("*5th*",'JamesM-SESSION'!$K$7:$T$7,0)),"")</f>
        <v>#N/A</v>
      </c>
      <c r="D565" s="132" t="e">
        <f>INDEX('JamesM-SESSION'!L$853:U$860, MATCH("*Squat*",'JamesM-SESSION'!$B$853:$B$860,0), MATCH("*5th*",'JamesM-SESSION'!K$7:T$7,0))</f>
        <v>#N/A</v>
      </c>
      <c r="E565" s="131" t="e">
        <f>IF($A$560='JamesM-SESSION'!$A$853,INDEX('JamesM-SESSION'!$K$853:$T$860, MATCH("*Deadlift*",'JamesM-SESSION'!$B$853:$B$860,0), MATCH("*5th*",'JamesM-SESSION'!$K$7:$T$7,0)),"")</f>
        <v>#N/A</v>
      </c>
      <c r="F565" s="131" t="e">
        <f>INDEX('JamesM-SESSION'!$L$853:$U$860, MATCH("*Deadlift*",'JamesM-SESSION'!$B$853:$B$860,0), MATCH("*5th*",'JamesM-SESSION'!$K$7:$T$7,0))</f>
        <v>#N/A</v>
      </c>
      <c r="G565" s="131" t="e">
        <f>IF($A$560='JamesM-SESSION'!$A$853,INDEX('JamesM-SESSION'!$K$853:$T$860, MATCH("*Bench Press*",'JamesM-SESSION'!$B$853:$B$860,0), MATCH("*5th*",'JamesM-SESSION'!$K$7:$T$7,0)),"")</f>
        <v>#N/A</v>
      </c>
      <c r="H565" s="131" t="e">
        <f>INDEX('JamesM-SESSION'!$L$853:$U$860, MATCH("*Bench Press*",'JamesM-SESSION'!$B$853:$B$860,0), MATCH("*5th*",'JamesM-SESSION'!$K$7:$T$7,0))</f>
        <v>#N/A</v>
      </c>
      <c r="I565" s="132" t="e">
        <f>IF($A$560='JamesM-SESSION'!$A$853,INDEX('JamesM-SESSION'!$K$853:$T$860, MATCH("*Military*",'JamesM-SESSION'!$B$853:$B$860,0), MATCH("*5th*",'JamesM-SESSION'!$K$7:$T$7,0)),"")</f>
        <v>#N/A</v>
      </c>
      <c r="J565" s="44" t="e">
        <f>INDEX('JamesM-SESSION'!$L$853:$U$860, MATCH("*Military*",'JamesM-SESSION'!$B$853:$B$860,0), MATCH("*5th*",'JamesM-SESSION'!$K$7:$T$7,0))</f>
        <v>#N/A</v>
      </c>
      <c r="K565" s="131" t="e">
        <f>IF($A$560='JamesM-SESSION'!$A$853,INDEX('JamesM-SESSION'!$K$853:$T$860, MATCH("*Clean *",'JamesM-SESSION'!$B$853:$B$860,0), MATCH("*5th*",'JamesM-SESSION'!$K$7:$T$7,0)),"")</f>
        <v>#N/A</v>
      </c>
      <c r="L565" s="44" t="e">
        <f>INDEX('JamesM-SESSION'!$L$853:$U$860, MATCH("*Clean *",'JamesM-SESSION'!$B$853:$B$860,0), MATCH("*5th*",'JamesM-SESSION'!$K$7:$T$7,0))</f>
        <v>#N/A</v>
      </c>
      <c r="M565" s="131" t="e">
        <f>IF($A$560='JamesM-SESSION'!$A$853,INDEX('JamesM-SESSION'!$K$853:$T$860, MATCH("*Lat Pulldown*",'JamesM-SESSION'!$B$853:$B$860,0), MATCH("*5th*",'JamesM-SESSION'!$K$7:$T$7,0)),"")</f>
        <v>#N/A</v>
      </c>
      <c r="N565" s="44" t="e">
        <f>INDEX('JamesM-SESSION'!$L$853:$U$860, MATCH("*Lat Pulldown*",'JamesM-SESSION'!$B$853:$B$860,0), MATCH("*5th*",'JamesM-SESSION'!$K$7:$T$7,0))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'JamesM-SESSION'!A862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str">
        <f>IF($A$140='JamesM-SESSION'!$A$763,INDEX('JamesM-SESSION'!$K$763:$T$770, MATCH("*1k Row*",'JamesM-SESSION'!$B$763:$B$770,0), MATCH("*1st*",'JamesM-SESSION'!$K$7:$T$7,0)),"")</f>
        <v/>
      </c>
      <c r="P566" s="152" t="str">
        <f>IF($A$140='JamesM-SESSION'!$A$763,INDEX('JamesM-SESSION'!$K$763:$T$770, MATCH("*HIIT*",'JamesM-SESSION'!$B$763:$B$770,0), MATCH("*1st*",'JamesM-SESSION'!$K$7:$T$7,0)),"")</f>
        <v/>
      </c>
      <c r="Q566" s="119" t="e">
        <f>INDEX('JamesM-SESSION'!$L$763:$U$763, MATCH("*HIIT*",'JamesM-SESSION'!$B$763:$B$763,0), MATCH("*1st*",'JamesM-SESSION'!$K$7:$T$7,0))</f>
        <v>#N/A</v>
      </c>
      <c r="R566" s="119">
        <f>'JamesM-SESSION'!U628</f>
        <v>0</v>
      </c>
      <c r="S566" s="116"/>
      <c r="T566" s="116"/>
      <c r="U566" s="120">
        <f>'JamesM-SESSION'!A863</f>
        <v>0</v>
      </c>
      <c r="V566" s="120">
        <f>'JamesM-SESSION'!A864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IF($A$566='JamesM-SESSION'!$A$862,INDEX('JamesM-SESSION'!$K$862:$T$869, MATCH("*Squat*",'JamesM-SESSION'!$B$862:$B$869,0), MATCH("*1st*",'JamesM-SESSION'!$K$7:$T$7,0)),"")</f>
        <v>#N/A</v>
      </c>
      <c r="D567" s="132" t="e">
        <f>INDEX('JamesM-SESSION'!L$862:U$869, MATCH("*Squat*",'JamesM-SESSION'!$B$862:$B$869,0), MATCH("*1st*",'JamesM-SESSION'!K$7:T$7,0))</f>
        <v>#N/A</v>
      </c>
      <c r="E567" s="131" t="e">
        <f>IF($A$566='JamesM-SESSION'!$A$862,INDEX('JamesM-SESSION'!$K$862:$T$869, MATCH("*Deadlift*",'JamesM-SESSION'!$B$862:$B$869,0), MATCH("*1st*",'JamesM-SESSION'!$K$7:$T$7,0)),"")</f>
        <v>#N/A</v>
      </c>
      <c r="F567" s="131" t="e">
        <f>INDEX('JamesM-SESSION'!$L$862:$U$869, MATCH("*Deadlift*",'JamesM-SESSION'!$B$862:$B$869,0), MATCH("*1st*",'JamesM-SESSION'!$K$7:$T$7,0))</f>
        <v>#N/A</v>
      </c>
      <c r="G567" s="131" t="e">
        <f>IF($A$566='JamesM-SESSION'!$A$862,INDEX('JamesM-SESSION'!$K$862:$T$869, MATCH("*Bench Press*",'JamesM-SESSION'!$B$862:$B$869,0), MATCH("*1st*",'JamesM-SESSION'!$K$7:$T$7,0)),"")</f>
        <v>#N/A</v>
      </c>
      <c r="H567" s="131" t="e">
        <f>INDEX('JamesM-SESSION'!$L$862:$U$869, MATCH("*Bench Press*",'JamesM-SESSION'!$B$862:$B$869,0), MATCH("*1st*",'JamesM-SESSION'!$K$7:$T$7,0))</f>
        <v>#N/A</v>
      </c>
      <c r="I567" s="132" t="e">
        <f>IF($A$566='JamesM-SESSION'!$A$862,INDEX('JamesM-SESSION'!$K$862:$T$869, MATCH("*Military*",'JamesM-SESSION'!$B$862:$B$869,0), MATCH("*1st*",'JamesM-SESSION'!$K$7:$T$7,0)),"")</f>
        <v>#N/A</v>
      </c>
      <c r="J567" s="48" t="e">
        <f>INDEX('JamesM-SESSION'!$L$862:$U$869, MATCH("*Military*",'JamesM-SESSION'!$B$862:$B$869,0), MATCH("*1st*",'JamesM-SESSION'!$K$7:$T$7,0))</f>
        <v>#N/A</v>
      </c>
      <c r="K567" s="131" t="e">
        <f>IF($A$566='JamesM-SESSION'!$A$862,INDEX('JamesM-SESSION'!$K$862:$T$869, MATCH("*Clean *",'JamesM-SESSION'!$B$862:$B$869,0), MATCH("*1st*",'JamesM-SESSION'!$K$7:$T$7,0)),"")</f>
        <v>#N/A</v>
      </c>
      <c r="L567" s="48" t="e">
        <f>INDEX('JamesM-SESSION'!$L$862:$U$869, MATCH("*Clean *",'JamesM-SESSION'!$B$862:$B$869,0), MATCH("*1st*",'JamesM-SESSION'!$K$7:$T$7,0))</f>
        <v>#N/A</v>
      </c>
      <c r="M567" s="131" t="e">
        <f>IF($A$566='JamesM-SESSION'!$A$862,INDEX('JamesM-SESSION'!$K$862:$T$869, MATCH("*Lat Pulldown*",'JamesM-SESSION'!$B$862:$B$869,0), MATCH("*1st*",'JamesM-SESSION'!$K$7:$T$7,0)),"")</f>
        <v>#N/A</v>
      </c>
      <c r="N567" s="48" t="e">
        <f>INDEX('JamesM-SESSION'!$L$862:$U$869, MATCH("*Lat Pulldown*",'JamesM-SESSION'!$B$862:$B$869,0), MATCH("*1st*",'JamesM-SESSION'!$K$7:$T$7,0))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IF($A$566='JamesM-SESSION'!$A$862,INDEX('JamesM-SESSION'!$K$862:$T$869, MATCH("*Squat*",'JamesM-SESSION'!$B$862:$B$869,0), MATCH("*2nd*",'JamesM-SESSION'!$K$7:$T$7,0)),"")</f>
        <v>#N/A</v>
      </c>
      <c r="D568" s="132" t="e">
        <f>INDEX('JamesM-SESSION'!L$862:U$869, MATCH("*Squat*",'JamesM-SESSION'!$B$862:$B$869,0), MATCH("*2nd*",'JamesM-SESSION'!K$7:T$7,0))</f>
        <v>#N/A</v>
      </c>
      <c r="E568" s="131" t="e">
        <f>IF($A$566='JamesM-SESSION'!$A$862,INDEX('JamesM-SESSION'!$K$862:$T$869, MATCH("*Deadlift*",'JamesM-SESSION'!$B$862:$B$869,0), MATCH("*2ND*",'JamesM-SESSION'!$K$7:$T$7,0)),"")</f>
        <v>#N/A</v>
      </c>
      <c r="F568" s="131" t="e">
        <f>INDEX('JamesM-SESSION'!$L$862:$U$869, MATCH("*Deadlift*",'JamesM-SESSION'!$B$862:$B$869,0), MATCH("*2nd*",'JamesM-SESSION'!$K$7:$T$7,0))</f>
        <v>#N/A</v>
      </c>
      <c r="G568" s="131" t="e">
        <f>IF($A$566='JamesM-SESSION'!$A$862,INDEX('JamesM-SESSION'!$K$862:$T$869, MATCH("*Bench Press*",'JamesM-SESSION'!$B$862:$B$869,0), MATCH("*2ND*",'JamesM-SESSION'!$K$7:$T$7,0)),"")</f>
        <v>#N/A</v>
      </c>
      <c r="H568" s="131" t="e">
        <f>INDEX('JamesM-SESSION'!$L$862:$U$869, MATCH("*Bench Press*",'JamesM-SESSION'!$B$862:$B$869,0), MATCH("*2nd*",'JamesM-SESSION'!$K$7:$T$7,0))</f>
        <v>#N/A</v>
      </c>
      <c r="I568" s="132" t="e">
        <f>IF($A$566='JamesM-SESSION'!$A$862,INDEX('JamesM-SESSION'!$K$862:$T$869, MATCH("*Military*",'JamesM-SESSION'!$B$862:$B$869,0), MATCH("*2ND*",'JamesM-SESSION'!$K$7:$T$7,0)),"")</f>
        <v>#N/A</v>
      </c>
      <c r="J568" s="44" t="e">
        <f>INDEX('JamesM-SESSION'!$L$862:$U$869, MATCH("*Military*",'JamesM-SESSION'!$B$862:$B$869,0), MATCH("*2nd*",'JamesM-SESSION'!$K$7:$T$7,0))</f>
        <v>#N/A</v>
      </c>
      <c r="K568" s="131" t="e">
        <f>IF($A$566='JamesM-SESSION'!$A$862,INDEX('JamesM-SESSION'!$K$862:$T$869, MATCH("*Clean *",'JamesM-SESSION'!$B$862:$B$869,0), MATCH("*2ND*",'JamesM-SESSION'!$K$7:$T$7,0)),"")</f>
        <v>#N/A</v>
      </c>
      <c r="L568" s="44" t="e">
        <f>INDEX('JamesM-SESSION'!$L$862:$U$869, MATCH("*Clean *",'JamesM-SESSION'!$B$862:$B$869,0), MATCH("*2nd*",'JamesM-SESSION'!$K$7:$T$7,0))</f>
        <v>#N/A</v>
      </c>
      <c r="M568" s="131" t="e">
        <f>IF($A$566='JamesM-SESSION'!$A$862,INDEX('JamesM-SESSION'!$K$862:$T$869, MATCH("*Lat Pulldown*",'JamesM-SESSION'!$B$862:$B$869,0), MATCH("*2ND*",'JamesM-SESSION'!$K$7:$T$7,0)),"")</f>
        <v>#N/A</v>
      </c>
      <c r="N568" s="44" t="e">
        <f>INDEX('JamesM-SESSION'!$L$862:$U$869, MATCH("*Lat Pulldown*",'JamesM-SESSION'!$B$862:$B$869,0), MATCH("*2nd*",'JamesM-SESSION'!$K$7:$T$7,0))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IF($A$566='JamesM-SESSION'!$A$862,INDEX('JamesM-SESSION'!$K$862:$T$869, MATCH("*Squat*",'JamesM-SESSION'!$B$862:$B$869,0), MATCH("*3rd*",'JamesM-SESSION'!$K$7:$T$7,0)),"")</f>
        <v>#N/A</v>
      </c>
      <c r="D569" s="132" t="e">
        <f>INDEX('JamesM-SESSION'!L$862:U$869, MATCH("*Squat*",'JamesM-SESSION'!$B$862:$B$869,0), MATCH("*3rd*",'JamesM-SESSION'!K$7:T$7,0))</f>
        <v>#N/A</v>
      </c>
      <c r="E569" s="131" t="e">
        <f>IF($A$566='JamesM-SESSION'!$A$862,INDEX('JamesM-SESSION'!$K$862:$T$869, MATCH("*Deadlift*",'JamesM-SESSION'!$B$862:$B$869,0), MATCH("*3rd*",'JamesM-SESSION'!$K$7:$T$7,0)),"")</f>
        <v>#N/A</v>
      </c>
      <c r="F569" s="131" t="e">
        <f>INDEX('JamesM-SESSION'!$L$862:$U$869, MATCH("*Deadlift*",'JamesM-SESSION'!$B$862:$B$869,0), MATCH("*3rd*",'JamesM-SESSION'!$K$7:$T$7,0))</f>
        <v>#N/A</v>
      </c>
      <c r="G569" s="131" t="e">
        <f>IF($A$566='JamesM-SESSION'!$A$862,INDEX('JamesM-SESSION'!$K$862:$T$869, MATCH("*Bench Press*",'JamesM-SESSION'!$B$862:$B$869,0), MATCH("*3rd*",'JamesM-SESSION'!$K$7:$T$7,0)),"")</f>
        <v>#N/A</v>
      </c>
      <c r="H569" s="131" t="e">
        <f>INDEX('JamesM-SESSION'!$L$862:$U$869, MATCH("*Bench Press*",'JamesM-SESSION'!$B$862:$B$869,0), MATCH("*3rd*",'JamesM-SESSION'!$K$7:$T$7,0))</f>
        <v>#N/A</v>
      </c>
      <c r="I569" s="132" t="e">
        <f>IF($A$566='JamesM-SESSION'!$A$862,INDEX('JamesM-SESSION'!$K$862:$T$869, MATCH("*Military*",'JamesM-SESSION'!$B$862:$B$869,0), MATCH("*3rd*",'JamesM-SESSION'!$K$7:$T$7,0)),"")</f>
        <v>#N/A</v>
      </c>
      <c r="J569" s="44" t="e">
        <f>INDEX('JamesM-SESSION'!$L$862:$U$869, MATCH("*Military*",'JamesM-SESSION'!$B$862:$B$869,0), MATCH("*3rd*",'JamesM-SESSION'!$K$7:$T$7,0))</f>
        <v>#N/A</v>
      </c>
      <c r="K569" s="131" t="e">
        <f>IF($A$566='JamesM-SESSION'!$A$862,INDEX('JamesM-SESSION'!$K$862:$T$869, MATCH("*Clean *",'JamesM-SESSION'!$B$862:$B$869,0), MATCH("*3rd*",'JamesM-SESSION'!$K$7:$T$7,0)),"")</f>
        <v>#N/A</v>
      </c>
      <c r="L569" s="44" t="e">
        <f>INDEX('JamesM-SESSION'!$L$862:$U$869, MATCH("*Clean *",'JamesM-SESSION'!$B$862:$B$869,0), MATCH("*3rd*",'JamesM-SESSION'!$K$7:$T$7,0))</f>
        <v>#N/A</v>
      </c>
      <c r="M569" s="131" t="e">
        <f>IF($A$566='JamesM-SESSION'!$A$862,INDEX('JamesM-SESSION'!$K$862:$T$869, MATCH("*Lat Pulldown*",'JamesM-SESSION'!$B$862:$B$869,0), MATCH("*3rd*",'JamesM-SESSION'!$K$7:$T$7,0)),"")</f>
        <v>#N/A</v>
      </c>
      <c r="N569" s="44" t="e">
        <f>INDEX('JamesM-SESSION'!$L$862:$U$869, MATCH("*Lat Pulldown*",'JamesM-SESSION'!$B$862:$B$869,0), MATCH("*3rd*",'JamesM-SESSION'!$K$7:$T$7,0))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IF($A$566='JamesM-SESSION'!$A$862,INDEX('JamesM-SESSION'!$K$862:$T$869, MATCH("*Squat*",'JamesM-SESSION'!$B$862:$B$869,0), MATCH("*4th*",'JamesM-SESSION'!$K$7:$T$7,0)),"")</f>
        <v>#N/A</v>
      </c>
      <c r="D570" s="132" t="e">
        <f>INDEX('JamesM-SESSION'!L$862:U$869, MATCH("*Squat*",'JamesM-SESSION'!$B$862:$B$869,0), MATCH("*4th*",'JamesM-SESSION'!K$7:T$7,0))</f>
        <v>#N/A</v>
      </c>
      <c r="E570" s="131" t="e">
        <f>IF($A$566='JamesM-SESSION'!$A$862,INDEX('JamesM-SESSION'!$K$862:$T$869, MATCH("*Deadlift*",'JamesM-SESSION'!$B$862:$B$869,0), MATCH("*4th*",'JamesM-SESSION'!$K$7:$T$7,0)),"")</f>
        <v>#N/A</v>
      </c>
      <c r="F570" s="131" t="e">
        <f>INDEX('JamesM-SESSION'!$L$862:$U$869, MATCH("*Deadlift*",'JamesM-SESSION'!$B$862:$B$869,0), MATCH("*4th*",'JamesM-SESSION'!$K$7:$T$7,0))</f>
        <v>#N/A</v>
      </c>
      <c r="G570" s="131" t="e">
        <f>IF($A$566='JamesM-SESSION'!$A$862,INDEX('JamesM-SESSION'!$K$862:$T$869, MATCH("*Bench Press*",'JamesM-SESSION'!$B$862:$B$869,0), MATCH("*4th*",'JamesM-SESSION'!$K$7:$T$7,0)),"")</f>
        <v>#N/A</v>
      </c>
      <c r="H570" s="131" t="e">
        <f>INDEX('JamesM-SESSION'!$L$862:$U$869, MATCH("*Bench Press*",'JamesM-SESSION'!$B$862:$B$869,0), MATCH("*4th*",'JamesM-SESSION'!$K$7:$T$7,0))</f>
        <v>#N/A</v>
      </c>
      <c r="I570" s="132" t="e">
        <f>IF($A$566='JamesM-SESSION'!$A$862,INDEX('JamesM-SESSION'!$K$862:$T$869, MATCH("*Military*",'JamesM-SESSION'!$B$862:$B$869,0), MATCH("*4th*",'JamesM-SESSION'!$K$7:$T$7,0)),"")</f>
        <v>#N/A</v>
      </c>
      <c r="J570" s="44" t="e">
        <f>INDEX('JamesM-SESSION'!$L$862:$U$869, MATCH("*Military*",'JamesM-SESSION'!$B$862:$B$869,0), MATCH("*4th*",'JamesM-SESSION'!$K$7:$T$7,0))</f>
        <v>#N/A</v>
      </c>
      <c r="K570" s="131" t="e">
        <f>IF($A$566='JamesM-SESSION'!$A$862,INDEX('JamesM-SESSION'!$K$862:$T$869, MATCH("*Clean *",'JamesM-SESSION'!$B$862:$B$869,0), MATCH("*4th*",'JamesM-SESSION'!$K$7:$T$7,0)),"")</f>
        <v>#N/A</v>
      </c>
      <c r="L570" s="44" t="e">
        <f>INDEX('JamesM-SESSION'!$L$862:$U$869, MATCH("*Clean *",'JamesM-SESSION'!$B$862:$B$869,0), MATCH("*4th*",'JamesM-SESSION'!$K$7:$T$7,0))</f>
        <v>#N/A</v>
      </c>
      <c r="M570" s="131" t="e">
        <f>IF($A$566='JamesM-SESSION'!$A$862,INDEX('JamesM-SESSION'!$K$862:$T$869, MATCH("*Lat Pulldown*",'JamesM-SESSION'!$B$862:$B$869,0), MATCH("*4th*",'JamesM-SESSION'!$K$7:$T$7,0)),"")</f>
        <v>#N/A</v>
      </c>
      <c r="N570" s="44" t="e">
        <f>INDEX('JamesM-SESSION'!$L$862:$U$869, MATCH("*Lat Pulldown*",'JamesM-SESSION'!$B$862:$B$869,0), MATCH("*4th*",'JamesM-SESSION'!$K$7:$T$7,0))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IF($A$566='JamesM-SESSION'!$A$862,INDEX('JamesM-SESSION'!$K$862:$T$869, MATCH("*Squat*",'JamesM-SESSION'!$B$862:$B$869,0), MATCH("*5th*",'JamesM-SESSION'!$K$7:$T$7,0)),"")</f>
        <v>#N/A</v>
      </c>
      <c r="D571" s="132" t="e">
        <f>INDEX('JamesM-SESSION'!L$862:U$869, MATCH("*Squat*",'JamesM-SESSION'!$B$862:$B$869,0), MATCH("*5th*",'JamesM-SESSION'!K$7:T$7,0))</f>
        <v>#N/A</v>
      </c>
      <c r="E571" s="131" t="e">
        <f>IF($A$566='JamesM-SESSION'!$A$862,INDEX('JamesM-SESSION'!$K$862:$T$869, MATCH("*Deadlift*",'JamesM-SESSION'!$B$862:$B$869,0), MATCH("*5th*",'JamesM-SESSION'!$K$7:$T$7,0)),"")</f>
        <v>#N/A</v>
      </c>
      <c r="F571" s="131" t="e">
        <f>INDEX('JamesM-SESSION'!$L$862:$U$869, MATCH("*Deadlift*",'JamesM-SESSION'!$B$862:$B$869,0), MATCH("*5th*",'JamesM-SESSION'!$K$7:$T$7,0))</f>
        <v>#N/A</v>
      </c>
      <c r="G571" s="131" t="e">
        <f>IF($A$566='JamesM-SESSION'!$A$862,INDEX('JamesM-SESSION'!$K$862:$T$869, MATCH("*Bench Press*",'JamesM-SESSION'!$B$862:$B$869,0), MATCH("*5th*",'JamesM-SESSION'!$K$7:$T$7,0)),"")</f>
        <v>#N/A</v>
      </c>
      <c r="H571" s="131" t="e">
        <f>INDEX('JamesM-SESSION'!$L$862:$U$869, MATCH("*Bench Press*",'JamesM-SESSION'!$B$862:$B$869,0), MATCH("*5th*",'JamesM-SESSION'!$K$7:$T$7,0))</f>
        <v>#N/A</v>
      </c>
      <c r="I571" s="132" t="e">
        <f>IF($A$566='JamesM-SESSION'!$A$862,INDEX('JamesM-SESSION'!$K$862:$T$869, MATCH("*Military*",'JamesM-SESSION'!$B$862:$B$869,0), MATCH("*5th*",'JamesM-SESSION'!$K$7:$T$7,0)),"")</f>
        <v>#N/A</v>
      </c>
      <c r="J571" s="44" t="e">
        <f>INDEX('JamesM-SESSION'!$L$862:$U$869, MATCH("*Military*",'JamesM-SESSION'!$B$862:$B$869,0), MATCH("*5th*",'JamesM-SESSION'!$K$7:$T$7,0))</f>
        <v>#N/A</v>
      </c>
      <c r="K571" s="131" t="e">
        <f>IF($A$566='JamesM-SESSION'!$A$862,INDEX('JamesM-SESSION'!$K$862:$T$869, MATCH("*Clean *",'JamesM-SESSION'!$B$862:$B$869,0), MATCH("*5th*",'JamesM-SESSION'!$K$7:$T$7,0)),"")</f>
        <v>#N/A</v>
      </c>
      <c r="L571" s="44" t="e">
        <f>INDEX('JamesM-SESSION'!$L$862:$U$869, MATCH("*Clean *",'JamesM-SESSION'!$B$862:$B$869,0), MATCH("*5th*",'JamesM-SESSION'!$K$7:$T$7,0))</f>
        <v>#N/A</v>
      </c>
      <c r="M571" s="131" t="e">
        <f>IF($A$566='JamesM-SESSION'!$A$862,INDEX('JamesM-SESSION'!$K$862:$T$869, MATCH("*Lat Pulldown*",'JamesM-SESSION'!$B$862:$B$869,0), MATCH("*5th*",'JamesM-SESSION'!$K$7:$T$7,0)),"")</f>
        <v>#N/A</v>
      </c>
      <c r="N571" s="44" t="e">
        <f>INDEX('JamesM-SESSION'!$L$862:$U$869, MATCH("*Lat Pulldown*",'JamesM-SESSION'!$B$862:$B$869,0), MATCH("*5th*",'JamesM-SESSION'!$K$7:$T$7,0))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'JamesM-SESSION'!A871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str">
        <f>IF($A$140='JamesM-SESSION'!$A$772,INDEX('JamesM-SESSION'!$K$772:$T$779, MATCH("*1k Row*",'JamesM-SESSION'!$B$772:$B$779,0), MATCH("*1st*",'JamesM-SESSION'!$K$7:$T$7,0)),"")</f>
        <v/>
      </c>
      <c r="P572" s="152" t="str">
        <f>IF($A$140='JamesM-SESSION'!$A$772,INDEX('JamesM-SESSION'!$K$772:$T$779, MATCH("*HIIT*",'JamesM-SESSION'!$B$772:$B$779,0), MATCH("*1st*",'JamesM-SESSION'!$K$7:$T$7,0)),"")</f>
        <v/>
      </c>
      <c r="Q572" s="119" t="e">
        <f>INDEX('JamesM-SESSION'!$L$772:$U$772, MATCH("*HIIT*",'JamesM-SESSION'!$B$772:$B$772,0), MATCH("*1st*",'JamesM-SESSION'!$K$7:$T$7,0))</f>
        <v>#N/A</v>
      </c>
      <c r="R572" s="119">
        <f>'JamesM-SESSION'!U634</f>
        <v>0</v>
      </c>
      <c r="S572" s="116"/>
      <c r="T572" s="116"/>
      <c r="U572" s="120">
        <f>'JamesM-SESSION'!A872</f>
        <v>0</v>
      </c>
      <c r="V572" s="120">
        <f>'JamesM-SESSION'!A873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IF($A$572='JamesM-SESSION'!$A$871,INDEX('JamesM-SESSION'!$K$871:$T$878, MATCH("*Squat*",'JamesM-SESSION'!$B$871:$B$878,0), MATCH("*1st*",'JamesM-SESSION'!$K$7:$T$7,0)),"")</f>
        <v>#N/A</v>
      </c>
      <c r="D573" s="132" t="e">
        <f>INDEX('JamesM-SESSION'!L$871:U$878, MATCH("*Squat*",'JamesM-SESSION'!$B$871:$B$878,0), MATCH("*1st*",'JamesM-SESSION'!K$7:T$7,0))</f>
        <v>#N/A</v>
      </c>
      <c r="E573" s="131" t="e">
        <f>IF($A$572='JamesM-SESSION'!$A$871,INDEX('JamesM-SESSION'!$K$871:$T$878, MATCH("*Deadlift*",'JamesM-SESSION'!$B$871:$B$878,0), MATCH("*1st*",'JamesM-SESSION'!$K$7:$T$7,0)),"")</f>
        <v>#N/A</v>
      </c>
      <c r="F573" s="131" t="e">
        <f>INDEX('JamesM-SESSION'!$L$871:$U$878, MATCH("*Deadlift*",'JamesM-SESSION'!$B$871:$B$878,0), MATCH("*1st*",'JamesM-SESSION'!$K$7:$T$7,0))</f>
        <v>#N/A</v>
      </c>
      <c r="G573" s="131" t="e">
        <f>IF($A$572='JamesM-SESSION'!$A$871,INDEX('JamesM-SESSION'!$K$871:$T$878, MATCH("*Bench Press*",'JamesM-SESSION'!$B$871:$B$878,0), MATCH("*1st*",'JamesM-SESSION'!$K$7:$T$7,0)),"")</f>
        <v>#N/A</v>
      </c>
      <c r="H573" s="131" t="e">
        <f>INDEX('JamesM-SESSION'!$L$871:$U$878, MATCH("*Bench Press*",'JamesM-SESSION'!$B$871:$B$878,0), MATCH("*1st*",'JamesM-SESSION'!$K$7:$T$7,0))</f>
        <v>#N/A</v>
      </c>
      <c r="I573" s="132" t="e">
        <f>IF($A$572='JamesM-SESSION'!$A$871,INDEX('JamesM-SESSION'!$K$871:$T$878, MATCH("*Military*",'JamesM-SESSION'!$B$871:$B$878,0), MATCH("*1st*",'JamesM-SESSION'!$K$7:$T$7,0)),"")</f>
        <v>#N/A</v>
      </c>
      <c r="J573" s="48" t="e">
        <f>INDEX('JamesM-SESSION'!$L$871:$U$878, MATCH("*Military*",'JamesM-SESSION'!$B$871:$B$878,0), MATCH("*1st*",'JamesM-SESSION'!$K$7:$T$7,0))</f>
        <v>#N/A</v>
      </c>
      <c r="K573" s="131" t="e">
        <f>IF($A$572='JamesM-SESSION'!$A$871,INDEX('JamesM-SESSION'!$K$871:$T$878, MATCH("*Clean *",'JamesM-SESSION'!$B$871:$B$878,0), MATCH("*1st*",'JamesM-SESSION'!$K$7:$T$7,0)),"")</f>
        <v>#N/A</v>
      </c>
      <c r="L573" s="48" t="e">
        <f>INDEX('JamesM-SESSION'!$L$871:$U$878, MATCH("*Clean *",'JamesM-SESSION'!$B$871:$B$878,0), MATCH("*1st*",'JamesM-SESSION'!$K$7:$T$7,0))</f>
        <v>#N/A</v>
      </c>
      <c r="M573" s="131" t="e">
        <f>IF($A$572='JamesM-SESSION'!$A$871,INDEX('JamesM-SESSION'!$K$871:$T$878, MATCH("*Lat Pulldown*",'JamesM-SESSION'!$B$871:$B$878,0), MATCH("*1st*",'JamesM-SESSION'!$K$7:$T$7,0)),"")</f>
        <v>#N/A</v>
      </c>
      <c r="N573" s="48" t="e">
        <f>INDEX('JamesM-SESSION'!$L$871:$U$878, MATCH("*Lat Pulldown*",'JamesM-SESSION'!$B$871:$B$878,0), MATCH("*1st*",'JamesM-SESSION'!$K$7:$T$7,0))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IF($A$572='JamesM-SESSION'!$A$871,INDEX('JamesM-SESSION'!$K$871:$T$878, MATCH("*Squat*",'JamesM-SESSION'!$B$871:$B$878,0), MATCH("*2nd*",'JamesM-SESSION'!$K$7:$T$7,0)),"")</f>
        <v>#N/A</v>
      </c>
      <c r="D574" s="132" t="e">
        <f>INDEX('JamesM-SESSION'!L$871:U$878, MATCH("*Squat*",'JamesM-SESSION'!$B$871:$B$878,0), MATCH("*2nd*",'JamesM-SESSION'!K$7:T$7,0))</f>
        <v>#N/A</v>
      </c>
      <c r="E574" s="131" t="e">
        <f>IF($A$572='JamesM-SESSION'!$A$871,INDEX('JamesM-SESSION'!$K$871:$T$878, MATCH("*Deadlift*",'JamesM-SESSION'!$B$871:$B$878,0), MATCH("*2ND*",'JamesM-SESSION'!$K$7:$T$7,0)),"")</f>
        <v>#N/A</v>
      </c>
      <c r="F574" s="131" t="e">
        <f>INDEX('JamesM-SESSION'!$L$871:$U$878, MATCH("*Deadlift*",'JamesM-SESSION'!$B$871:$B$878,0), MATCH("*2nd*",'JamesM-SESSION'!$K$7:$T$7,0))</f>
        <v>#N/A</v>
      </c>
      <c r="G574" s="131" t="e">
        <f>IF($A$572='JamesM-SESSION'!$A$871,INDEX('JamesM-SESSION'!$K$871:$T$878, MATCH("*Bench Press*",'JamesM-SESSION'!$B$871:$B$878,0), MATCH("*2ND*",'JamesM-SESSION'!$K$7:$T$7,0)),"")</f>
        <v>#N/A</v>
      </c>
      <c r="H574" s="131" t="e">
        <f>INDEX('JamesM-SESSION'!$L$871:$U$878, MATCH("*Bench Press*",'JamesM-SESSION'!$B$871:$B$878,0), MATCH("*2nd*",'JamesM-SESSION'!$K$7:$T$7,0))</f>
        <v>#N/A</v>
      </c>
      <c r="I574" s="132" t="e">
        <f>IF($A$572='JamesM-SESSION'!$A$871,INDEX('JamesM-SESSION'!$K$871:$T$878, MATCH("*Military*",'JamesM-SESSION'!$B$871:$B$878,0), MATCH("*2ND*",'JamesM-SESSION'!$K$7:$T$7,0)),"")</f>
        <v>#N/A</v>
      </c>
      <c r="J574" s="44" t="e">
        <f>INDEX('JamesM-SESSION'!$L$871:$U$878, MATCH("*Military*",'JamesM-SESSION'!$B$871:$B$878,0), MATCH("*2nd*",'JamesM-SESSION'!$K$7:$T$7,0))</f>
        <v>#N/A</v>
      </c>
      <c r="K574" s="131" t="e">
        <f>IF($A$572='JamesM-SESSION'!$A$871,INDEX('JamesM-SESSION'!$K$871:$T$878, MATCH("*Clean *",'JamesM-SESSION'!$B$871:$B$878,0), MATCH("*2ND*",'JamesM-SESSION'!$K$7:$T$7,0)),"")</f>
        <v>#N/A</v>
      </c>
      <c r="L574" s="44" t="e">
        <f>INDEX('JamesM-SESSION'!$L$871:$U$878, MATCH("*Clean *",'JamesM-SESSION'!$B$871:$B$878,0), MATCH("*2nd*",'JamesM-SESSION'!$K$7:$T$7,0))</f>
        <v>#N/A</v>
      </c>
      <c r="M574" s="131" t="e">
        <f>IF($A$572='JamesM-SESSION'!$A$871,INDEX('JamesM-SESSION'!$K$871:$T$878, MATCH("*Lat Pulldown*",'JamesM-SESSION'!$B$871:$B$878,0), MATCH("*2ND*",'JamesM-SESSION'!$K$7:$T$7,0)),"")</f>
        <v>#N/A</v>
      </c>
      <c r="N574" s="44" t="e">
        <f>INDEX('JamesM-SESSION'!$L$871:$U$878, MATCH("*Lat Pulldown*",'JamesM-SESSION'!$B$871:$B$878,0), MATCH("*2nd*",'JamesM-SESSION'!$K$7:$T$7,0))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IF($A$572='JamesM-SESSION'!$A$871,INDEX('JamesM-SESSION'!$K$871:$T$878, MATCH("*Squat*",'JamesM-SESSION'!$B$871:$B$878,0), MATCH("*3rd*",'JamesM-SESSION'!$K$7:$T$7,0)),"")</f>
        <v>#N/A</v>
      </c>
      <c r="D575" s="132" t="e">
        <f>INDEX('JamesM-SESSION'!L$871:U$878, MATCH("*Squat*",'JamesM-SESSION'!$B$871:$B$878,0), MATCH("*3rd*",'JamesM-SESSION'!K$7:T$7,0))</f>
        <v>#N/A</v>
      </c>
      <c r="E575" s="131" t="e">
        <f>IF($A$572='JamesM-SESSION'!$A$871,INDEX('JamesM-SESSION'!$K$871:$T$878, MATCH("*Deadlift*",'JamesM-SESSION'!$B$871:$B$878,0), MATCH("*3rd*",'JamesM-SESSION'!$K$7:$T$7,0)),"")</f>
        <v>#N/A</v>
      </c>
      <c r="F575" s="131" t="e">
        <f>INDEX('JamesM-SESSION'!$L$871:$U$878, MATCH("*Deadlift*",'JamesM-SESSION'!$B$871:$B$878,0), MATCH("*3rd*",'JamesM-SESSION'!$K$7:$T$7,0))</f>
        <v>#N/A</v>
      </c>
      <c r="G575" s="131" t="e">
        <f>IF($A$572='JamesM-SESSION'!$A$871,INDEX('JamesM-SESSION'!$K$871:$T$878, MATCH("*Bench Press*",'JamesM-SESSION'!$B$871:$B$878,0), MATCH("*3rd*",'JamesM-SESSION'!$K$7:$T$7,0)),"")</f>
        <v>#N/A</v>
      </c>
      <c r="H575" s="131" t="e">
        <f>INDEX('JamesM-SESSION'!$L$871:$U$878, MATCH("*Bench Press*",'JamesM-SESSION'!$B$871:$B$878,0), MATCH("*3rd*",'JamesM-SESSION'!$K$7:$T$7,0))</f>
        <v>#N/A</v>
      </c>
      <c r="I575" s="132" t="e">
        <f>IF($A$572='JamesM-SESSION'!$A$871,INDEX('JamesM-SESSION'!$K$871:$T$878, MATCH("*Military*",'JamesM-SESSION'!$B$871:$B$878,0), MATCH("*3rd*",'JamesM-SESSION'!$K$7:$T$7,0)),"")</f>
        <v>#N/A</v>
      </c>
      <c r="J575" s="44" t="e">
        <f>INDEX('JamesM-SESSION'!$L$871:$U$878, MATCH("*Military*",'JamesM-SESSION'!$B$871:$B$878,0), MATCH("*3rd*",'JamesM-SESSION'!$K$7:$T$7,0))</f>
        <v>#N/A</v>
      </c>
      <c r="K575" s="131" t="e">
        <f>IF($A$572='JamesM-SESSION'!$A$871,INDEX('JamesM-SESSION'!$K$871:$T$878, MATCH("*Clean *",'JamesM-SESSION'!$B$871:$B$878,0), MATCH("*3rd*",'JamesM-SESSION'!$K$7:$T$7,0)),"")</f>
        <v>#N/A</v>
      </c>
      <c r="L575" s="44" t="e">
        <f>INDEX('JamesM-SESSION'!$L$871:$U$878, MATCH("*Clean *",'JamesM-SESSION'!$B$871:$B$878,0), MATCH("*3rd*",'JamesM-SESSION'!$K$7:$T$7,0))</f>
        <v>#N/A</v>
      </c>
      <c r="M575" s="131" t="e">
        <f>IF($A$572='JamesM-SESSION'!$A$871,INDEX('JamesM-SESSION'!$K$871:$T$878, MATCH("*Lat Pulldown*",'JamesM-SESSION'!$B$871:$B$878,0), MATCH("*3rd*",'JamesM-SESSION'!$K$7:$T$7,0)),"")</f>
        <v>#N/A</v>
      </c>
      <c r="N575" s="44" t="e">
        <f>INDEX('JamesM-SESSION'!$L$871:$U$878, MATCH("*Lat Pulldown*",'JamesM-SESSION'!$B$871:$B$878,0), MATCH("*3rd*",'JamesM-SESSION'!$K$7:$T$7,0))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IF($A$572='JamesM-SESSION'!$A$871,INDEX('JamesM-SESSION'!$K$871:$T$878, MATCH("*Squat*",'JamesM-SESSION'!$B$871:$B$878,0), MATCH("*4th*",'JamesM-SESSION'!$K$7:$T$7,0)),"")</f>
        <v>#N/A</v>
      </c>
      <c r="D576" s="132" t="e">
        <f>INDEX('JamesM-SESSION'!L$871:U$878, MATCH("*Squat*",'JamesM-SESSION'!$B$871:$B$878,0), MATCH("*4th*",'JamesM-SESSION'!K$7:T$7,0))</f>
        <v>#N/A</v>
      </c>
      <c r="E576" s="131" t="e">
        <f>IF($A$572='JamesM-SESSION'!$A$871,INDEX('JamesM-SESSION'!$K$871:$T$878, MATCH("*Deadlift*",'JamesM-SESSION'!$B$871:$B$878,0), MATCH("*4th*",'JamesM-SESSION'!$K$7:$T$7,0)),"")</f>
        <v>#N/A</v>
      </c>
      <c r="F576" s="131" t="e">
        <f>INDEX('JamesM-SESSION'!$L$871:$U$878, MATCH("*Deadlift*",'JamesM-SESSION'!$B$871:$B$878,0), MATCH("*4th*",'JamesM-SESSION'!$K$7:$T$7,0))</f>
        <v>#N/A</v>
      </c>
      <c r="G576" s="131" t="e">
        <f>IF($A$572='JamesM-SESSION'!$A$871,INDEX('JamesM-SESSION'!$K$871:$T$878, MATCH("*Bench Press*",'JamesM-SESSION'!$B$871:$B$878,0), MATCH("*4th*",'JamesM-SESSION'!$K$7:$T$7,0)),"")</f>
        <v>#N/A</v>
      </c>
      <c r="H576" s="131" t="e">
        <f>INDEX('JamesM-SESSION'!$L$871:$U$878, MATCH("*Bench Press*",'JamesM-SESSION'!$B$871:$B$878,0), MATCH("*4th*",'JamesM-SESSION'!$K$7:$T$7,0))</f>
        <v>#N/A</v>
      </c>
      <c r="I576" s="132" t="e">
        <f>IF($A$572='JamesM-SESSION'!$A$871,INDEX('JamesM-SESSION'!$K$871:$T$878, MATCH("*Military*",'JamesM-SESSION'!$B$871:$B$878,0), MATCH("*4th*",'JamesM-SESSION'!$K$7:$T$7,0)),"")</f>
        <v>#N/A</v>
      </c>
      <c r="J576" s="44" t="e">
        <f>INDEX('JamesM-SESSION'!$L$871:$U$878, MATCH("*Military*",'JamesM-SESSION'!$B$871:$B$878,0), MATCH("*4th*",'JamesM-SESSION'!$K$7:$T$7,0))</f>
        <v>#N/A</v>
      </c>
      <c r="K576" s="131" t="e">
        <f>IF($A$572='JamesM-SESSION'!$A$871,INDEX('JamesM-SESSION'!$K$871:$T$878, MATCH("*Clean *",'JamesM-SESSION'!$B$871:$B$878,0), MATCH("*4th*",'JamesM-SESSION'!$K$7:$T$7,0)),"")</f>
        <v>#N/A</v>
      </c>
      <c r="L576" s="44" t="e">
        <f>INDEX('JamesM-SESSION'!$L$871:$U$878, MATCH("*Clean *",'JamesM-SESSION'!$B$871:$B$878,0), MATCH("*4th*",'JamesM-SESSION'!$K$7:$T$7,0))</f>
        <v>#N/A</v>
      </c>
      <c r="M576" s="131" t="e">
        <f>IF($A$572='JamesM-SESSION'!$A$871,INDEX('JamesM-SESSION'!$K$871:$T$878, MATCH("*Lat Pulldown*",'JamesM-SESSION'!$B$871:$B$878,0), MATCH("*4th*",'JamesM-SESSION'!$K$7:$T$7,0)),"")</f>
        <v>#N/A</v>
      </c>
      <c r="N576" s="44" t="e">
        <f>INDEX('JamesM-SESSION'!$L$871:$U$878, MATCH("*Lat Pulldown*",'JamesM-SESSION'!$B$871:$B$878,0), MATCH("*4th*",'JamesM-SESSION'!$K$7:$T$7,0))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IF($A$572='JamesM-SESSION'!$A$871,INDEX('JamesM-SESSION'!$K$871:$T$878, MATCH("*Squat*",'JamesM-SESSION'!$B$871:$B$878,0), MATCH("*5th*",'JamesM-SESSION'!$K$7:$T$7,0)),"")</f>
        <v>#N/A</v>
      </c>
      <c r="D577" s="132" t="e">
        <f>INDEX('JamesM-SESSION'!L$871:U$878, MATCH("*Squat*",'JamesM-SESSION'!$B$871:$B$878,0), MATCH("*5th*",'JamesM-SESSION'!K$7:T$7,0))</f>
        <v>#N/A</v>
      </c>
      <c r="E577" s="131" t="e">
        <f>IF($A$572='JamesM-SESSION'!$A$871,INDEX('JamesM-SESSION'!$K$871:$T$878, MATCH("*Deadlift*",'JamesM-SESSION'!$B$871:$B$878,0), MATCH("*5th*",'JamesM-SESSION'!$K$7:$T$7,0)),"")</f>
        <v>#N/A</v>
      </c>
      <c r="F577" s="131" t="e">
        <f>INDEX('JamesM-SESSION'!$L$871:$U$878, MATCH("*Deadlift*",'JamesM-SESSION'!$B$871:$B$878,0), MATCH("*5th*",'JamesM-SESSION'!$K$7:$T$7,0))</f>
        <v>#N/A</v>
      </c>
      <c r="G577" s="131" t="e">
        <f>IF($A$572='JamesM-SESSION'!$A$871,INDEX('JamesM-SESSION'!$K$871:$T$878, MATCH("*Bench Press*",'JamesM-SESSION'!$B$871:$B$878,0), MATCH("*5th*",'JamesM-SESSION'!$K$7:$T$7,0)),"")</f>
        <v>#N/A</v>
      </c>
      <c r="H577" s="131" t="e">
        <f>INDEX('JamesM-SESSION'!$L$871:$U$878, MATCH("*Bench Press*",'JamesM-SESSION'!$B$871:$B$878,0), MATCH("*5th*",'JamesM-SESSION'!$K$7:$T$7,0))</f>
        <v>#N/A</v>
      </c>
      <c r="I577" s="132" t="e">
        <f>IF($A$572='JamesM-SESSION'!$A$871,INDEX('JamesM-SESSION'!$K$871:$T$878, MATCH("*Military*",'JamesM-SESSION'!$B$871:$B$878,0), MATCH("*5th*",'JamesM-SESSION'!$K$7:$T$7,0)),"")</f>
        <v>#N/A</v>
      </c>
      <c r="J577" s="44" t="e">
        <f>INDEX('JamesM-SESSION'!$L$871:$U$878, MATCH("*Military*",'JamesM-SESSION'!$B$871:$B$878,0), MATCH("*5th*",'JamesM-SESSION'!$K$7:$T$7,0))</f>
        <v>#N/A</v>
      </c>
      <c r="K577" s="131" t="e">
        <f>IF($A$572='JamesM-SESSION'!$A$871,INDEX('JamesM-SESSION'!$K$871:$T$878, MATCH("*Clean *",'JamesM-SESSION'!$B$871:$B$878,0), MATCH("*5th*",'JamesM-SESSION'!$K$7:$T$7,0)),"")</f>
        <v>#N/A</v>
      </c>
      <c r="L577" s="44" t="e">
        <f>INDEX('JamesM-SESSION'!$L$871:$U$878, MATCH("*Clean *",'JamesM-SESSION'!$B$871:$B$878,0), MATCH("*5th*",'JamesM-SESSION'!$K$7:$T$7,0))</f>
        <v>#N/A</v>
      </c>
      <c r="M577" s="131" t="e">
        <f>IF($A$572='JamesM-SESSION'!$A$871,INDEX('JamesM-SESSION'!$K$871:$T$878, MATCH("*Lat Pulldown*",'JamesM-SESSION'!$B$871:$B$878,0), MATCH("*5th*",'JamesM-SESSION'!$K$7:$T$7,0)),"")</f>
        <v>#N/A</v>
      </c>
      <c r="N577" s="44" t="e">
        <f>INDEX('JamesM-SESSION'!$L$871:$U$878, MATCH("*Lat Pulldown*",'JamesM-SESSION'!$B$871:$B$878,0), MATCH("*5th*",'JamesM-SESSION'!$K$7:$T$7,0))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'JamesM-SESSION'!A880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str">
        <f>IF($A$140='JamesM-SESSION'!$A$781,INDEX('JamesM-SESSION'!$K$781:$T$788, MATCH("*1k Row*",'JamesM-SESSION'!$B$781:$B$788,0), MATCH("*1st*",'JamesM-SESSION'!$K$7:$T$7,0)),"")</f>
        <v/>
      </c>
      <c r="P578" s="152" t="str">
        <f>IF($A$140='JamesM-SESSION'!$A$781,INDEX('JamesM-SESSION'!$K$781:$T$788, MATCH("*HIIT*",'JamesM-SESSION'!$B$781:$B$788,0), MATCH("*1st*",'JamesM-SESSION'!$K$7:$T$7,0)),"")</f>
        <v/>
      </c>
      <c r="Q578" s="119" t="e">
        <f>INDEX('JamesM-SESSION'!$L$781:$U$781, MATCH("*HIIT*",'JamesM-SESSION'!$B$781:$B$781,0), MATCH("*1st*",'JamesM-SESSION'!$K$7:$T$7,0))</f>
        <v>#N/A</v>
      </c>
      <c r="R578" s="119">
        <f>'JamesM-SESSION'!U640</f>
        <v>0</v>
      </c>
      <c r="S578" s="116"/>
      <c r="T578" s="116"/>
      <c r="U578" s="120">
        <f>'JamesM-SESSION'!A881</f>
        <v>0</v>
      </c>
      <c r="V578" s="120">
        <f>'JamesM-SESSION'!A882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IF($A$578='JamesM-SESSION'!$A$880,INDEX('JamesM-SESSION'!$K$880:$T$887, MATCH("*Squat*",'JamesM-SESSION'!$B$880:$B$887,0), MATCH("*1st*",'JamesM-SESSION'!$K$7:$T$7,0)),"")</f>
        <v>#N/A</v>
      </c>
      <c r="D579" s="132" t="e">
        <f>INDEX('JamesM-SESSION'!L$880:U$887, MATCH("*Squat*",'JamesM-SESSION'!$B$880:$B$887,0), MATCH("*1st*",'JamesM-SESSION'!K$7:T$7,0))</f>
        <v>#N/A</v>
      </c>
      <c r="E579" s="131" t="e">
        <f>IF($A$578='JamesM-SESSION'!$A$880,INDEX('JamesM-SESSION'!$K$880:$T$887, MATCH("*Deadlift*",'JamesM-SESSION'!$B$880:$B$887,0), MATCH("*1st*",'JamesM-SESSION'!$K$7:$T$7,0)),"")</f>
        <v>#N/A</v>
      </c>
      <c r="F579" s="131" t="e">
        <f>INDEX('JamesM-SESSION'!$L$880:$U$887, MATCH("*Deadlift*",'JamesM-SESSION'!$B$880:$B$887,0), MATCH("*1st*",'JamesM-SESSION'!$K$7:$T$7,0))</f>
        <v>#N/A</v>
      </c>
      <c r="G579" s="131" t="e">
        <f>IF($A$578='JamesM-SESSION'!$A$880,INDEX('JamesM-SESSION'!$K$880:$T$887, MATCH("*Bench Press*",'JamesM-SESSION'!$B$880:$B$887,0), MATCH("*1st*",'JamesM-SESSION'!$K$7:$T$7,0)),"")</f>
        <v>#N/A</v>
      </c>
      <c r="H579" s="131" t="e">
        <f>INDEX('JamesM-SESSION'!$L$880:$U$887, MATCH("*Bench Press*",'JamesM-SESSION'!$B$880:$B$887,0), MATCH("*1st*",'JamesM-SESSION'!$K$7:$T$7,0))</f>
        <v>#N/A</v>
      </c>
      <c r="I579" s="132" t="e">
        <f>IF($A$578='JamesM-SESSION'!$A$880,INDEX('JamesM-SESSION'!$K$880:$T$887, MATCH("*Military*",'JamesM-SESSION'!$B$880:$B$887,0), MATCH("*1st*",'JamesM-SESSION'!$K$7:$T$7,0)),"")</f>
        <v>#N/A</v>
      </c>
      <c r="J579" s="48" t="e">
        <f>INDEX('JamesM-SESSION'!$L$880:$U$887, MATCH("*Military*",'JamesM-SESSION'!$B$880:$B$887,0), MATCH("*1st*",'JamesM-SESSION'!$K$7:$T$7,0))</f>
        <v>#N/A</v>
      </c>
      <c r="K579" s="131" t="e">
        <f>IF($A$578='JamesM-SESSION'!$A$880,INDEX('JamesM-SESSION'!$K$880:$T$887, MATCH("*Clean *",'JamesM-SESSION'!$B$880:$B$887,0), MATCH("*1st*",'JamesM-SESSION'!$K$7:$T$7,0)),"")</f>
        <v>#N/A</v>
      </c>
      <c r="L579" s="48" t="e">
        <f>INDEX('JamesM-SESSION'!$L$880:$U$887, MATCH("*Clean *",'JamesM-SESSION'!$B$880:$B$887,0), MATCH("*1st*",'JamesM-SESSION'!$K$7:$T$7,0))</f>
        <v>#N/A</v>
      </c>
      <c r="M579" s="131" t="e">
        <f>IF($A$578='JamesM-SESSION'!$A$880,INDEX('JamesM-SESSION'!$K$880:$T$887, MATCH("*Lat Pulldown*",'JamesM-SESSION'!$B$880:$B$887,0), MATCH("*1st*",'JamesM-SESSION'!$K$7:$T$7,0)),"")</f>
        <v>#N/A</v>
      </c>
      <c r="N579" s="48" t="e">
        <f>INDEX('JamesM-SESSION'!$L$880:$U$887, MATCH("*Lat Pulldown*",'JamesM-SESSION'!$B$880:$B$887,0), MATCH("*1st*",'JamesM-SESSION'!$K$7:$T$7,0))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IF($A$578='JamesM-SESSION'!$A$880,INDEX('JamesM-SESSION'!$K$880:$T$887, MATCH("*Squat*",'JamesM-SESSION'!$B$880:$B$887,0), MATCH("*2nd*",'JamesM-SESSION'!$K$7:$T$7,0)),"")</f>
        <v>#N/A</v>
      </c>
      <c r="D580" s="132" t="e">
        <f>INDEX('JamesM-SESSION'!L$880:U$887, MATCH("*Squat*",'JamesM-SESSION'!$B$880:$B$887,0), MATCH("*2nd*",'JamesM-SESSION'!K$7:T$7,0))</f>
        <v>#N/A</v>
      </c>
      <c r="E580" s="131" t="e">
        <f>IF($A$578='JamesM-SESSION'!$A$880,INDEX('JamesM-SESSION'!$K$880:$T$887, MATCH("*Deadlift*",'JamesM-SESSION'!$B$880:$B$887,0), MATCH("*2ND*",'JamesM-SESSION'!$K$7:$T$7,0)),"")</f>
        <v>#N/A</v>
      </c>
      <c r="F580" s="131" t="e">
        <f>INDEX('JamesM-SESSION'!$L$880:$U$887, MATCH("*Deadlift*",'JamesM-SESSION'!$B$880:$B$887,0), MATCH("*2nd*",'JamesM-SESSION'!$K$7:$T$7,0))</f>
        <v>#N/A</v>
      </c>
      <c r="G580" s="131" t="e">
        <f>IF($A$578='JamesM-SESSION'!$A$880,INDEX('JamesM-SESSION'!$K$880:$T$887, MATCH("*Bench Press*",'JamesM-SESSION'!$B$880:$B$887,0), MATCH("*2ND*",'JamesM-SESSION'!$K$7:$T$7,0)),"")</f>
        <v>#N/A</v>
      </c>
      <c r="H580" s="131" t="e">
        <f>INDEX('JamesM-SESSION'!$L$880:$U$887, MATCH("*Bench Press*",'JamesM-SESSION'!$B$880:$B$887,0), MATCH("*2nd*",'JamesM-SESSION'!$K$7:$T$7,0))</f>
        <v>#N/A</v>
      </c>
      <c r="I580" s="132" t="e">
        <f>IF($A$578='JamesM-SESSION'!$A$880,INDEX('JamesM-SESSION'!$K$880:$T$887, MATCH("*Military*",'JamesM-SESSION'!$B$880:$B$887,0), MATCH("*2ND*",'JamesM-SESSION'!$K$7:$T$7,0)),"")</f>
        <v>#N/A</v>
      </c>
      <c r="J580" s="44" t="e">
        <f>INDEX('JamesM-SESSION'!$L$880:$U$887, MATCH("*Military*",'JamesM-SESSION'!$B$880:$B$887,0), MATCH("*2nd*",'JamesM-SESSION'!$K$7:$T$7,0))</f>
        <v>#N/A</v>
      </c>
      <c r="K580" s="131" t="e">
        <f>IF($A$578='JamesM-SESSION'!$A$880,INDEX('JamesM-SESSION'!$K$880:$T$887, MATCH("*Clean *",'JamesM-SESSION'!$B$880:$B$887,0), MATCH("*2ND*",'JamesM-SESSION'!$K$7:$T$7,0)),"")</f>
        <v>#N/A</v>
      </c>
      <c r="L580" s="44" t="e">
        <f>INDEX('JamesM-SESSION'!$L$880:$U$887, MATCH("*Clean *",'JamesM-SESSION'!$B$880:$B$887,0), MATCH("*2nd*",'JamesM-SESSION'!$K$7:$T$7,0))</f>
        <v>#N/A</v>
      </c>
      <c r="M580" s="131" t="e">
        <f>IF($A$578='JamesM-SESSION'!$A$880,INDEX('JamesM-SESSION'!$K$880:$T$887, MATCH("*Lat Pulldown*",'JamesM-SESSION'!$B$880:$B$887,0), MATCH("*2ND*",'JamesM-SESSION'!$K$7:$T$7,0)),"")</f>
        <v>#N/A</v>
      </c>
      <c r="N580" s="44" t="e">
        <f>INDEX('JamesM-SESSION'!$L$880:$U$887, MATCH("*Lat Pulldown*",'JamesM-SESSION'!$B$880:$B$887,0), MATCH("*2nd*",'JamesM-SESSION'!$K$7:$T$7,0))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IF($A$578='JamesM-SESSION'!$A$880,INDEX('JamesM-SESSION'!$K$880:$T$887, MATCH("*Squat*",'JamesM-SESSION'!$B$880:$B$887,0), MATCH("*3rd*",'JamesM-SESSION'!$K$7:$T$7,0)),"")</f>
        <v>#N/A</v>
      </c>
      <c r="D581" s="132" t="e">
        <f>INDEX('JamesM-SESSION'!L$880:U$887, MATCH("*Squat*",'JamesM-SESSION'!$B$880:$B$887,0), MATCH("*3rd*",'JamesM-SESSION'!K$7:T$7,0))</f>
        <v>#N/A</v>
      </c>
      <c r="E581" s="131" t="e">
        <f>IF($A$578='JamesM-SESSION'!$A$880,INDEX('JamesM-SESSION'!$K$880:$T$887, MATCH("*Deadlift*",'JamesM-SESSION'!$B$880:$B$887,0), MATCH("*3rd*",'JamesM-SESSION'!$K$7:$T$7,0)),"")</f>
        <v>#N/A</v>
      </c>
      <c r="F581" s="131" t="e">
        <f>INDEX('JamesM-SESSION'!$L$880:$U$887, MATCH("*Deadlift*",'JamesM-SESSION'!$B$880:$B$887,0), MATCH("*3rd*",'JamesM-SESSION'!$K$7:$T$7,0))</f>
        <v>#N/A</v>
      </c>
      <c r="G581" s="131" t="e">
        <f>IF($A$578='JamesM-SESSION'!$A$880,INDEX('JamesM-SESSION'!$K$880:$T$887, MATCH("*Bench Press*",'JamesM-SESSION'!$B$880:$B$887,0), MATCH("*3rd*",'JamesM-SESSION'!$K$7:$T$7,0)),"")</f>
        <v>#N/A</v>
      </c>
      <c r="H581" s="131" t="e">
        <f>INDEX('JamesM-SESSION'!$L$880:$U$887, MATCH("*Bench Press*",'JamesM-SESSION'!$B$880:$B$887,0), MATCH("*3rd*",'JamesM-SESSION'!$K$7:$T$7,0))</f>
        <v>#N/A</v>
      </c>
      <c r="I581" s="132" t="e">
        <f>IF($A$578='JamesM-SESSION'!$A$880,INDEX('JamesM-SESSION'!$K$880:$T$887, MATCH("*Military*",'JamesM-SESSION'!$B$880:$B$887,0), MATCH("*3rd*",'JamesM-SESSION'!$K$7:$T$7,0)),"")</f>
        <v>#N/A</v>
      </c>
      <c r="J581" s="44" t="e">
        <f>INDEX('JamesM-SESSION'!$L$880:$U$887, MATCH("*Military*",'JamesM-SESSION'!$B$880:$B$887,0), MATCH("*3rd*",'JamesM-SESSION'!$K$7:$T$7,0))</f>
        <v>#N/A</v>
      </c>
      <c r="K581" s="131" t="e">
        <f>IF($A$578='JamesM-SESSION'!$A$880,INDEX('JamesM-SESSION'!$K$880:$T$887, MATCH("*Clean *",'JamesM-SESSION'!$B$880:$B$887,0), MATCH("*3rd*",'JamesM-SESSION'!$K$7:$T$7,0)),"")</f>
        <v>#N/A</v>
      </c>
      <c r="L581" s="44" t="e">
        <f>INDEX('JamesM-SESSION'!$L$880:$U$887, MATCH("*Clean *",'JamesM-SESSION'!$B$880:$B$887,0), MATCH("*3rd*",'JamesM-SESSION'!$K$7:$T$7,0))</f>
        <v>#N/A</v>
      </c>
      <c r="M581" s="131" t="e">
        <f>IF($A$578='JamesM-SESSION'!$A$880,INDEX('JamesM-SESSION'!$K$880:$T$887, MATCH("*Lat Pulldown*",'JamesM-SESSION'!$B$880:$B$887,0), MATCH("*3rd*",'JamesM-SESSION'!$K$7:$T$7,0)),"")</f>
        <v>#N/A</v>
      </c>
      <c r="N581" s="44" t="e">
        <f>INDEX('JamesM-SESSION'!$L$880:$U$887, MATCH("*Lat Pulldown*",'JamesM-SESSION'!$B$880:$B$887,0), MATCH("*3rd*",'JamesM-SESSION'!$K$7:$T$7,0))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IF($A$578='JamesM-SESSION'!$A$880,INDEX('JamesM-SESSION'!$K$880:$T$887, MATCH("*Squat*",'JamesM-SESSION'!$B$880:$B$887,0), MATCH("*4th*",'JamesM-SESSION'!$K$7:$T$7,0)),"")</f>
        <v>#N/A</v>
      </c>
      <c r="D582" s="132" t="e">
        <f>INDEX('JamesM-SESSION'!L$880:U$887, MATCH("*Squat*",'JamesM-SESSION'!$B$880:$B$887,0), MATCH("*4th*",'JamesM-SESSION'!K$7:T$7,0))</f>
        <v>#N/A</v>
      </c>
      <c r="E582" s="131" t="e">
        <f>IF($A$578='JamesM-SESSION'!$A$880,INDEX('JamesM-SESSION'!$K$880:$T$887, MATCH("*Deadlift*",'JamesM-SESSION'!$B$880:$B$887,0), MATCH("*4th*",'JamesM-SESSION'!$K$7:$T$7,0)),"")</f>
        <v>#N/A</v>
      </c>
      <c r="F582" s="131" t="e">
        <f>INDEX('JamesM-SESSION'!$L$880:$U$887, MATCH("*Deadlift*",'JamesM-SESSION'!$B$880:$B$887,0), MATCH("*4th*",'JamesM-SESSION'!$K$7:$T$7,0))</f>
        <v>#N/A</v>
      </c>
      <c r="G582" s="131" t="e">
        <f>IF($A$578='JamesM-SESSION'!$A$880,INDEX('JamesM-SESSION'!$K$880:$T$887, MATCH("*Bench Press*",'JamesM-SESSION'!$B$880:$B$887,0), MATCH("*4th*",'JamesM-SESSION'!$K$7:$T$7,0)),"")</f>
        <v>#N/A</v>
      </c>
      <c r="H582" s="131" t="e">
        <f>INDEX('JamesM-SESSION'!$L$880:$U$887, MATCH("*Bench Press*",'JamesM-SESSION'!$B$880:$B$887,0), MATCH("*4th*",'JamesM-SESSION'!$K$7:$T$7,0))</f>
        <v>#N/A</v>
      </c>
      <c r="I582" s="132" t="e">
        <f>IF($A$578='JamesM-SESSION'!$A$880,INDEX('JamesM-SESSION'!$K$880:$T$887, MATCH("*Military*",'JamesM-SESSION'!$B$880:$B$887,0), MATCH("*4th*",'JamesM-SESSION'!$K$7:$T$7,0)),"")</f>
        <v>#N/A</v>
      </c>
      <c r="J582" s="44" t="e">
        <f>INDEX('JamesM-SESSION'!$L$880:$U$887, MATCH("*Military*",'JamesM-SESSION'!$B$880:$B$887,0), MATCH("*4th*",'JamesM-SESSION'!$K$7:$T$7,0))</f>
        <v>#N/A</v>
      </c>
      <c r="K582" s="131" t="e">
        <f>IF($A$578='JamesM-SESSION'!$A$880,INDEX('JamesM-SESSION'!$K$880:$T$887, MATCH("*Clean *",'JamesM-SESSION'!$B$880:$B$887,0), MATCH("*4th*",'JamesM-SESSION'!$K$7:$T$7,0)),"")</f>
        <v>#N/A</v>
      </c>
      <c r="L582" s="44" t="e">
        <f>INDEX('JamesM-SESSION'!$L$880:$U$887, MATCH("*Clean *",'JamesM-SESSION'!$B$880:$B$887,0), MATCH("*4th*",'JamesM-SESSION'!$K$7:$T$7,0))</f>
        <v>#N/A</v>
      </c>
      <c r="M582" s="131" t="e">
        <f>IF($A$578='JamesM-SESSION'!$A$880,INDEX('JamesM-SESSION'!$K$880:$T$887, MATCH("*Lat Pulldown*",'JamesM-SESSION'!$B$880:$B$887,0), MATCH("*4th*",'JamesM-SESSION'!$K$7:$T$7,0)),"")</f>
        <v>#N/A</v>
      </c>
      <c r="N582" s="44" t="e">
        <f>INDEX('JamesM-SESSION'!$L$880:$U$887, MATCH("*Lat Pulldown*",'JamesM-SESSION'!$B$880:$B$887,0), MATCH("*4th*",'JamesM-SESSION'!$K$7:$T$7,0))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IF($A$578='JamesM-SESSION'!$A$880,INDEX('JamesM-SESSION'!$K$880:$T$887, MATCH("*Squat*",'JamesM-SESSION'!$B$880:$B$887,0), MATCH("*5th*",'JamesM-SESSION'!$K$7:$T$7,0)),"")</f>
        <v>#N/A</v>
      </c>
      <c r="D583" s="132" t="e">
        <f>INDEX('JamesM-SESSION'!L$880:U$887, MATCH("*Squat*",'JamesM-SESSION'!$B$880:$B$887,0), MATCH("*5th*",'JamesM-SESSION'!K$7:T$7,0))</f>
        <v>#N/A</v>
      </c>
      <c r="E583" s="131" t="e">
        <f>IF($A$578='JamesM-SESSION'!$A$880,INDEX('JamesM-SESSION'!$K$880:$T$887, MATCH("*Deadlift*",'JamesM-SESSION'!$B$880:$B$887,0), MATCH("*5th*",'JamesM-SESSION'!$K$7:$T$7,0)),"")</f>
        <v>#N/A</v>
      </c>
      <c r="F583" s="131" t="e">
        <f>INDEX('JamesM-SESSION'!$L$880:$U$887, MATCH("*Deadlift*",'JamesM-SESSION'!$B$880:$B$887,0), MATCH("*5th*",'JamesM-SESSION'!$K$7:$T$7,0))</f>
        <v>#N/A</v>
      </c>
      <c r="G583" s="131" t="e">
        <f>IF($A$578='JamesM-SESSION'!$A$880,INDEX('JamesM-SESSION'!$K$880:$T$887, MATCH("*Bench Press*",'JamesM-SESSION'!$B$880:$B$887,0), MATCH("*5th*",'JamesM-SESSION'!$K$7:$T$7,0)),"")</f>
        <v>#N/A</v>
      </c>
      <c r="H583" s="131" t="e">
        <f>INDEX('JamesM-SESSION'!$L$880:$U$887, MATCH("*Bench Press*",'JamesM-SESSION'!$B$880:$B$887,0), MATCH("*5th*",'JamesM-SESSION'!$K$7:$T$7,0))</f>
        <v>#N/A</v>
      </c>
      <c r="I583" s="132" t="e">
        <f>IF($A$578='JamesM-SESSION'!$A$880,INDEX('JamesM-SESSION'!$K$880:$T$887, MATCH("*Military*",'JamesM-SESSION'!$B$880:$B$887,0), MATCH("*5th*",'JamesM-SESSION'!$K$7:$T$7,0)),"")</f>
        <v>#N/A</v>
      </c>
      <c r="J583" s="44" t="e">
        <f>INDEX('JamesM-SESSION'!$L$880:$U$887, MATCH("*Military*",'JamesM-SESSION'!$B$880:$B$887,0), MATCH("*5th*",'JamesM-SESSION'!$K$7:$T$7,0))</f>
        <v>#N/A</v>
      </c>
      <c r="K583" s="131" t="e">
        <f>IF($A$578='JamesM-SESSION'!$A$880,INDEX('JamesM-SESSION'!$K$880:$T$887, MATCH("*Clean *",'JamesM-SESSION'!$B$880:$B$887,0), MATCH("*5th*",'JamesM-SESSION'!$K$7:$T$7,0)),"")</f>
        <v>#N/A</v>
      </c>
      <c r="L583" s="44" t="e">
        <f>INDEX('JamesM-SESSION'!$L$880:$U$887, MATCH("*Clean *",'JamesM-SESSION'!$B$880:$B$887,0), MATCH("*5th*",'JamesM-SESSION'!$K$7:$T$7,0))</f>
        <v>#N/A</v>
      </c>
      <c r="M583" s="131" t="e">
        <f>IF($A$578='JamesM-SESSION'!$A$880,INDEX('JamesM-SESSION'!$K$880:$T$887, MATCH("*Lat Pulldown*",'JamesM-SESSION'!$B$880:$B$887,0), MATCH("*5th*",'JamesM-SESSION'!$K$7:$T$7,0)),"")</f>
        <v>#N/A</v>
      </c>
      <c r="N583" s="44" t="e">
        <f>INDEX('JamesM-SESSION'!$L$880:$U$887, MATCH("*Lat Pulldown*",'JamesM-SESSION'!$B$880:$B$887,0), MATCH("*5th*",'JamesM-SESSION'!$K$7:$T$7,0))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'JamesM-SESSION'!A889</f>
        <v>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str">
        <f>IF($A$140='JamesM-SESSION'!$A$790,INDEX('JamesM-SESSION'!$K$790:$T$797, MATCH("*1k Row*",'JamesM-SESSION'!$B$790:$B$797,0), MATCH("*1st*",'JamesM-SESSION'!$K$7:$T$7,0)),"")</f>
        <v/>
      </c>
      <c r="P584" s="152" t="str">
        <f>IF($A$140='JamesM-SESSION'!$A$790,INDEX('JamesM-SESSION'!$K$790:$T$797, MATCH("*HIIT*",'JamesM-SESSION'!$B$790:$B$797,0), MATCH("*1st*",'JamesM-SESSION'!$K$7:$T$7,0)),"")</f>
        <v/>
      </c>
      <c r="Q584" s="119" t="e">
        <f>INDEX('JamesM-SESSION'!$L$790:$U$790, MATCH("*HIIT*",'JamesM-SESSION'!$B$790:$B$790,0), MATCH("*1st*",'JamesM-SESSION'!$K$7:$T$7,0))</f>
        <v>#N/A</v>
      </c>
      <c r="R584" s="119">
        <f>'JamesM-SESSION'!U646</f>
        <v>0</v>
      </c>
      <c r="S584" s="116"/>
      <c r="T584" s="116"/>
      <c r="U584" s="120">
        <f>'JamesM-SESSION'!A890</f>
        <v>0</v>
      </c>
      <c r="V584" s="120">
        <f>'JamesM-SESSION'!A891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IF($A$584='JamesM-SESSION'!$A$889,INDEX('JamesM-SESSION'!$K$889:$T$896, MATCH("*Squat*",'JamesM-SESSION'!$B$889:$B$896,0), MATCH("*1st*",'JamesM-SESSION'!$K$7:$T$7,0)),"")</f>
        <v>#N/A</v>
      </c>
      <c r="D585" s="132" t="e">
        <f>INDEX('JamesM-SESSION'!L$889:U$896, MATCH("*Squat*",'JamesM-SESSION'!$B$889:$B$896,0), MATCH("*1st*",'JamesM-SESSION'!K$7:T$7,0))</f>
        <v>#N/A</v>
      </c>
      <c r="E585" s="131" t="e">
        <f>IF($A$584='JamesM-SESSION'!$A$889,INDEX('JamesM-SESSION'!$K$889:$T$896, MATCH("*Deadlift*",'JamesM-SESSION'!$B$889:$B$896,0), MATCH("*1st*",'JamesM-SESSION'!$K$7:$T$7,0)),"")</f>
        <v>#N/A</v>
      </c>
      <c r="F585" s="131" t="e">
        <f>INDEX('JamesM-SESSION'!$L$889:$U$896, MATCH("*Deadlift*",'JamesM-SESSION'!$B$889:$B$896,0), MATCH("*1st*",'JamesM-SESSION'!$K$7:$T$7,0))</f>
        <v>#N/A</v>
      </c>
      <c r="G585" s="131" t="e">
        <f>IF($A$584='JamesM-SESSION'!$A$889,INDEX('JamesM-SESSION'!$K$889:$T$896, MATCH("*Bench Press*",'JamesM-SESSION'!$B$889:$B$896,0), MATCH("*1st*",'JamesM-SESSION'!$K$7:$T$7,0)),"")</f>
        <v>#N/A</v>
      </c>
      <c r="H585" s="131" t="e">
        <f>INDEX('JamesM-SESSION'!$L$889:$U$896, MATCH("*Bench Press*",'JamesM-SESSION'!$B$889:$B$896,0), MATCH("*1st*",'JamesM-SESSION'!$K$7:$T$7,0))</f>
        <v>#N/A</v>
      </c>
      <c r="I585" s="132" t="e">
        <f>IF($A$584='JamesM-SESSION'!$A$889,INDEX('JamesM-SESSION'!$K$889:$T$896, MATCH("*Military*",'JamesM-SESSION'!$B$889:$B$896,0), MATCH("*1st*",'JamesM-SESSION'!$K$7:$T$7,0)),"")</f>
        <v>#N/A</v>
      </c>
      <c r="J585" s="48" t="e">
        <f>INDEX('JamesM-SESSION'!$L$889:$U$896, MATCH("*Military*",'JamesM-SESSION'!$B$889:$B$896,0), MATCH("*1st*",'JamesM-SESSION'!$K$7:$T$7,0))</f>
        <v>#N/A</v>
      </c>
      <c r="K585" s="131" t="e">
        <f>IF($A$584='JamesM-SESSION'!$A$889,INDEX('JamesM-SESSION'!$K$889:$T$896, MATCH("*Clean *",'JamesM-SESSION'!$B$889:$B$896,0), MATCH("*1st*",'JamesM-SESSION'!$K$7:$T$7,0)),"")</f>
        <v>#N/A</v>
      </c>
      <c r="L585" s="48" t="e">
        <f>INDEX('JamesM-SESSION'!$L$889:$U$896, MATCH("*Clean *",'JamesM-SESSION'!$B$889:$B$896,0), MATCH("*1st*",'JamesM-SESSION'!$K$7:$T$7,0))</f>
        <v>#N/A</v>
      </c>
      <c r="M585" s="131" t="e">
        <f>IF($A$584='JamesM-SESSION'!$A$889,INDEX('JamesM-SESSION'!$K$889:$T$896, MATCH("*Lat Pulldown*",'JamesM-SESSION'!$B$889:$B$896,0), MATCH("*1st*",'JamesM-SESSION'!$K$7:$T$7,0)),"")</f>
        <v>#N/A</v>
      </c>
      <c r="N585" s="48" t="e">
        <f>INDEX('JamesM-SESSION'!$L$889:$U$896, MATCH("*Lat Pulldown*",'JamesM-SESSION'!$B$889:$B$896,0), MATCH("*1st*",'JamesM-SESSION'!$K$7:$T$7,0))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IF($A$584='JamesM-SESSION'!$A$889,INDEX('JamesM-SESSION'!$K$889:$T$896, MATCH("*Squat*",'JamesM-SESSION'!$B$889:$B$896,0), MATCH("*2nd*",'JamesM-SESSION'!$K$7:$T$7,0)),"")</f>
        <v>#N/A</v>
      </c>
      <c r="D586" s="132" t="e">
        <f>INDEX('JamesM-SESSION'!L$889:U$896, MATCH("*Squat*",'JamesM-SESSION'!$B$889:$B$896,0), MATCH("*2nd*",'JamesM-SESSION'!K$7:T$7,0))</f>
        <v>#N/A</v>
      </c>
      <c r="E586" s="131" t="e">
        <f>IF($A$584='JamesM-SESSION'!$A$889,INDEX('JamesM-SESSION'!$K$889:$T$896, MATCH("*Deadlift*",'JamesM-SESSION'!$B$889:$B$896,0), MATCH("*2ND*",'JamesM-SESSION'!$K$7:$T$7,0)),"")</f>
        <v>#N/A</v>
      </c>
      <c r="F586" s="131" t="e">
        <f>INDEX('JamesM-SESSION'!$L$889:$U$896, MATCH("*Deadlift*",'JamesM-SESSION'!$B$889:$B$896,0), MATCH("*2nd*",'JamesM-SESSION'!$K$7:$T$7,0))</f>
        <v>#N/A</v>
      </c>
      <c r="G586" s="131" t="e">
        <f>IF($A$584='JamesM-SESSION'!$A$889,INDEX('JamesM-SESSION'!$K$889:$T$896, MATCH("*Bench Press*",'JamesM-SESSION'!$B$889:$B$896,0), MATCH("*2ND*",'JamesM-SESSION'!$K$7:$T$7,0)),"")</f>
        <v>#N/A</v>
      </c>
      <c r="H586" s="131" t="e">
        <f>INDEX('JamesM-SESSION'!$L$889:$U$896, MATCH("*Bench Press*",'JamesM-SESSION'!$B$889:$B$896,0), MATCH("*2nd*",'JamesM-SESSION'!$K$7:$T$7,0))</f>
        <v>#N/A</v>
      </c>
      <c r="I586" s="132" t="e">
        <f>IF($A$584='JamesM-SESSION'!$A$889,INDEX('JamesM-SESSION'!$K$889:$T$896, MATCH("*Military*",'JamesM-SESSION'!$B$889:$B$896,0), MATCH("*2ND*",'JamesM-SESSION'!$K$7:$T$7,0)),"")</f>
        <v>#N/A</v>
      </c>
      <c r="J586" s="44" t="e">
        <f>INDEX('JamesM-SESSION'!$L$889:$U$896, MATCH("*Military*",'JamesM-SESSION'!$B$889:$B$896,0), MATCH("*2nd*",'JamesM-SESSION'!$K$7:$T$7,0))</f>
        <v>#N/A</v>
      </c>
      <c r="K586" s="131" t="e">
        <f>IF($A$584='JamesM-SESSION'!$A$889,INDEX('JamesM-SESSION'!$K$889:$T$896, MATCH("*Clean *",'JamesM-SESSION'!$B$889:$B$896,0), MATCH("*2ND*",'JamesM-SESSION'!$K$7:$T$7,0)),"")</f>
        <v>#N/A</v>
      </c>
      <c r="L586" s="44" t="e">
        <f>INDEX('JamesM-SESSION'!$L$889:$U$896, MATCH("*Clean *",'JamesM-SESSION'!$B$889:$B$896,0), MATCH("*2nd*",'JamesM-SESSION'!$K$7:$T$7,0))</f>
        <v>#N/A</v>
      </c>
      <c r="M586" s="131" t="e">
        <f>IF($A$584='JamesM-SESSION'!$A$889,INDEX('JamesM-SESSION'!$K$889:$T$896, MATCH("*Lat Pulldown*",'JamesM-SESSION'!$B$889:$B$896,0), MATCH("*2ND*",'JamesM-SESSION'!$K$7:$T$7,0)),"")</f>
        <v>#N/A</v>
      </c>
      <c r="N586" s="44" t="e">
        <f>INDEX('JamesM-SESSION'!$L$889:$U$896, MATCH("*Lat Pulldown*",'JamesM-SESSION'!$B$889:$B$896,0), MATCH("*2nd*",'JamesM-SESSION'!$K$7:$T$7,0))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IF($A$584='JamesM-SESSION'!$A$889,INDEX('JamesM-SESSION'!$K$889:$T$896, MATCH("*Squat*",'JamesM-SESSION'!$B$889:$B$896,0), MATCH("*3rd*",'JamesM-SESSION'!$K$7:$T$7,0)),"")</f>
        <v>#N/A</v>
      </c>
      <c r="D587" s="132" t="e">
        <f>INDEX('JamesM-SESSION'!L$889:U$896, MATCH("*Squat*",'JamesM-SESSION'!$B$889:$B$896,0), MATCH("*3rd*",'JamesM-SESSION'!K$7:T$7,0))</f>
        <v>#N/A</v>
      </c>
      <c r="E587" s="131" t="e">
        <f>IF($A$584='JamesM-SESSION'!$A$889,INDEX('JamesM-SESSION'!$K$889:$T$896, MATCH("*Deadlift*",'JamesM-SESSION'!$B$889:$B$896,0), MATCH("*3rd*",'JamesM-SESSION'!$K$7:$T$7,0)),"")</f>
        <v>#N/A</v>
      </c>
      <c r="F587" s="131" t="e">
        <f>INDEX('JamesM-SESSION'!$L$889:$U$896, MATCH("*Deadlift*",'JamesM-SESSION'!$B$889:$B$896,0), MATCH("*3rd*",'JamesM-SESSION'!$K$7:$T$7,0))</f>
        <v>#N/A</v>
      </c>
      <c r="G587" s="131" t="e">
        <f>IF($A$584='JamesM-SESSION'!$A$889,INDEX('JamesM-SESSION'!$K$889:$T$896, MATCH("*Bench Press*",'JamesM-SESSION'!$B$889:$B$896,0), MATCH("*3rd*",'JamesM-SESSION'!$K$7:$T$7,0)),"")</f>
        <v>#N/A</v>
      </c>
      <c r="H587" s="131" t="e">
        <f>INDEX('JamesM-SESSION'!$L$889:$U$896, MATCH("*Bench Press*",'JamesM-SESSION'!$B$889:$B$896,0), MATCH("*3rd*",'JamesM-SESSION'!$K$7:$T$7,0))</f>
        <v>#N/A</v>
      </c>
      <c r="I587" s="132" t="e">
        <f>IF($A$584='JamesM-SESSION'!$A$889,INDEX('JamesM-SESSION'!$K$889:$T$896, MATCH("*Military*",'JamesM-SESSION'!$B$889:$B$896,0), MATCH("*3rd*",'JamesM-SESSION'!$K$7:$T$7,0)),"")</f>
        <v>#N/A</v>
      </c>
      <c r="J587" s="44" t="e">
        <f>INDEX('JamesM-SESSION'!$L$889:$U$896, MATCH("*Military*",'JamesM-SESSION'!$B$889:$B$896,0), MATCH("*3rd*",'JamesM-SESSION'!$K$7:$T$7,0))</f>
        <v>#N/A</v>
      </c>
      <c r="K587" s="131" t="e">
        <f>IF($A$584='JamesM-SESSION'!$A$889,INDEX('JamesM-SESSION'!$K$889:$T$896, MATCH("*Clean *",'JamesM-SESSION'!$B$889:$B$896,0), MATCH("*3rd*",'JamesM-SESSION'!$K$7:$T$7,0)),"")</f>
        <v>#N/A</v>
      </c>
      <c r="L587" s="44" t="e">
        <f>INDEX('JamesM-SESSION'!$L$889:$U$896, MATCH("*Clean *",'JamesM-SESSION'!$B$889:$B$896,0), MATCH("*3rd*",'JamesM-SESSION'!$K$7:$T$7,0))</f>
        <v>#N/A</v>
      </c>
      <c r="M587" s="131" t="e">
        <f>IF($A$584='JamesM-SESSION'!$A$889,INDEX('JamesM-SESSION'!$K$889:$T$896, MATCH("*Lat Pulldown*",'JamesM-SESSION'!$B$889:$B$896,0), MATCH("*3rd*",'JamesM-SESSION'!$K$7:$T$7,0)),"")</f>
        <v>#N/A</v>
      </c>
      <c r="N587" s="44" t="e">
        <f>INDEX('JamesM-SESSION'!$L$889:$U$896, MATCH("*Lat Pulldown*",'JamesM-SESSION'!$B$889:$B$896,0), MATCH("*3rd*",'JamesM-SESSION'!$K$7:$T$7,0))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IF($A$584='JamesM-SESSION'!$A$889,INDEX('JamesM-SESSION'!$K$889:$T$896, MATCH("*Squat*",'JamesM-SESSION'!$B$889:$B$896,0), MATCH("*4th*",'JamesM-SESSION'!$K$7:$T$7,0)),"")</f>
        <v>#N/A</v>
      </c>
      <c r="D588" s="132" t="e">
        <f>INDEX('JamesM-SESSION'!L$889:U$896, MATCH("*Squat*",'JamesM-SESSION'!$B$889:$B$896,0), MATCH("*4th*",'JamesM-SESSION'!K$7:T$7,0))</f>
        <v>#N/A</v>
      </c>
      <c r="E588" s="131" t="e">
        <f>IF($A$584='JamesM-SESSION'!$A$889,INDEX('JamesM-SESSION'!$K$889:$T$896, MATCH("*Deadlift*",'JamesM-SESSION'!$B$889:$B$896,0), MATCH("*4th*",'JamesM-SESSION'!$K$7:$T$7,0)),"")</f>
        <v>#N/A</v>
      </c>
      <c r="F588" s="131" t="e">
        <f>INDEX('JamesM-SESSION'!$L$889:$U$896, MATCH("*Deadlift*",'JamesM-SESSION'!$B$889:$B$896,0), MATCH("*4th*",'JamesM-SESSION'!$K$7:$T$7,0))</f>
        <v>#N/A</v>
      </c>
      <c r="G588" s="131" t="e">
        <f>IF($A$584='JamesM-SESSION'!$A$889,INDEX('JamesM-SESSION'!$K$889:$T$896, MATCH("*Bench Press*",'JamesM-SESSION'!$B$889:$B$896,0), MATCH("*4th*",'JamesM-SESSION'!$K$7:$T$7,0)),"")</f>
        <v>#N/A</v>
      </c>
      <c r="H588" s="131" t="e">
        <f>INDEX('JamesM-SESSION'!$L$889:$U$896, MATCH("*Bench Press*",'JamesM-SESSION'!$B$889:$B$896,0), MATCH("*4th*",'JamesM-SESSION'!$K$7:$T$7,0))</f>
        <v>#N/A</v>
      </c>
      <c r="I588" s="132" t="e">
        <f>IF($A$584='JamesM-SESSION'!$A$889,INDEX('JamesM-SESSION'!$K$889:$T$896, MATCH("*Military*",'JamesM-SESSION'!$B$889:$B$896,0), MATCH("*4th*",'JamesM-SESSION'!$K$7:$T$7,0)),"")</f>
        <v>#N/A</v>
      </c>
      <c r="J588" s="44" t="e">
        <f>INDEX('JamesM-SESSION'!$L$889:$U$896, MATCH("*Military*",'JamesM-SESSION'!$B$889:$B$896,0), MATCH("*4th*",'JamesM-SESSION'!$K$7:$T$7,0))</f>
        <v>#N/A</v>
      </c>
      <c r="K588" s="131" t="e">
        <f>IF($A$584='JamesM-SESSION'!$A$889,INDEX('JamesM-SESSION'!$K$889:$T$896, MATCH("*Clean *",'JamesM-SESSION'!$B$889:$B$896,0), MATCH("*4th*",'JamesM-SESSION'!$K$7:$T$7,0)),"")</f>
        <v>#N/A</v>
      </c>
      <c r="L588" s="44" t="e">
        <f>INDEX('JamesM-SESSION'!$L$889:$U$896, MATCH("*Clean *",'JamesM-SESSION'!$B$889:$B$896,0), MATCH("*4th*",'JamesM-SESSION'!$K$7:$T$7,0))</f>
        <v>#N/A</v>
      </c>
      <c r="M588" s="131" t="e">
        <f>IF($A$584='JamesM-SESSION'!$A$889,INDEX('JamesM-SESSION'!$K$889:$T$896, MATCH("*Lat Pulldown*",'JamesM-SESSION'!$B$889:$B$896,0), MATCH("*4th*",'JamesM-SESSION'!$K$7:$T$7,0)),"")</f>
        <v>#N/A</v>
      </c>
      <c r="N588" s="44" t="e">
        <f>INDEX('JamesM-SESSION'!$L$889:$U$896, MATCH("*Lat Pulldown*",'JamesM-SESSION'!$B$889:$B$896,0), MATCH("*4th*",'JamesM-SESSION'!$K$7:$T$7,0))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IF($A$584='JamesM-SESSION'!$A$889,INDEX('JamesM-SESSION'!$K$889:$T$896, MATCH("*Squat*",'JamesM-SESSION'!$B$889:$B$896,0), MATCH("*5th*",'JamesM-SESSION'!$K$7:$T$7,0)),"")</f>
        <v>#N/A</v>
      </c>
      <c r="D589" s="132" t="e">
        <f>INDEX('JamesM-SESSION'!L$889:U$896, MATCH("*Squat*",'JamesM-SESSION'!$B$889:$B$896,0), MATCH("*5th*",'JamesM-SESSION'!K$7:T$7,0))</f>
        <v>#N/A</v>
      </c>
      <c r="E589" s="131" t="e">
        <f>IF($A$584='JamesM-SESSION'!$A$889,INDEX('JamesM-SESSION'!$K$889:$T$896, MATCH("*Deadlift*",'JamesM-SESSION'!$B$889:$B$896,0), MATCH("*5th*",'JamesM-SESSION'!$K$7:$T$7,0)),"")</f>
        <v>#N/A</v>
      </c>
      <c r="F589" s="131" t="e">
        <f>INDEX('JamesM-SESSION'!$L$889:$U$896, MATCH("*Deadlift*",'JamesM-SESSION'!$B$889:$B$896,0), MATCH("*5th*",'JamesM-SESSION'!$K$7:$T$7,0))</f>
        <v>#N/A</v>
      </c>
      <c r="G589" s="131" t="e">
        <f>IF($A$584='JamesM-SESSION'!$A$889,INDEX('JamesM-SESSION'!$K$889:$T$896, MATCH("*Bench Press*",'JamesM-SESSION'!$B$889:$B$896,0), MATCH("*5th*",'JamesM-SESSION'!$K$7:$T$7,0)),"")</f>
        <v>#N/A</v>
      </c>
      <c r="H589" s="131" t="e">
        <f>INDEX('JamesM-SESSION'!$L$889:$U$896, MATCH("*Bench Press*",'JamesM-SESSION'!$B$889:$B$896,0), MATCH("*5th*",'JamesM-SESSION'!$K$7:$T$7,0))</f>
        <v>#N/A</v>
      </c>
      <c r="I589" s="132" t="e">
        <f>IF($A$584='JamesM-SESSION'!$A$889,INDEX('JamesM-SESSION'!$K$889:$T$896, MATCH("*Military*",'JamesM-SESSION'!$B$889:$B$896,0), MATCH("*5th*",'JamesM-SESSION'!$K$7:$T$7,0)),"")</f>
        <v>#N/A</v>
      </c>
      <c r="J589" s="44" t="e">
        <f>INDEX('JamesM-SESSION'!$L$889:$U$896, MATCH("*Military*",'JamesM-SESSION'!$B$889:$B$896,0), MATCH("*5th*",'JamesM-SESSION'!$K$7:$T$7,0))</f>
        <v>#N/A</v>
      </c>
      <c r="K589" s="131" t="e">
        <f>IF($A$584='JamesM-SESSION'!$A$889,INDEX('JamesM-SESSION'!$K$889:$T$896, MATCH("*Clean *",'JamesM-SESSION'!$B$889:$B$896,0), MATCH("*5th*",'JamesM-SESSION'!$K$7:$T$7,0)),"")</f>
        <v>#N/A</v>
      </c>
      <c r="L589" s="44" t="e">
        <f>INDEX('JamesM-SESSION'!$L$889:$U$896, MATCH("*Clean *",'JamesM-SESSION'!$B$889:$B$896,0), MATCH("*5th*",'JamesM-SESSION'!$K$7:$T$7,0))</f>
        <v>#N/A</v>
      </c>
      <c r="M589" s="131" t="e">
        <f>IF($A$584='JamesM-SESSION'!$A$889,INDEX('JamesM-SESSION'!$K$889:$T$896, MATCH("*Lat Pulldown*",'JamesM-SESSION'!$B$889:$B$896,0), MATCH("*5th*",'JamesM-SESSION'!$K$7:$T$7,0)),"")</f>
        <v>#N/A</v>
      </c>
      <c r="N589" s="44" t="e">
        <f>INDEX('JamesM-SESSION'!$L$889:$U$896, MATCH("*Lat Pulldown*",'JamesM-SESSION'!$B$889:$B$896,0), MATCH("*5th*",'JamesM-SESSION'!$K$7:$T$7,0))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'JamesM-SESSION'!A799</f>
        <v>0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str">
        <f>IF($A$140='JamesM-SESSION'!$A$799,INDEX('JamesM-SESSION'!$K$799:$T$806, MATCH("*1k Row*",'JamesM-SESSION'!$B$799:$B$806,0), MATCH("*1st*",'JamesM-SESSION'!$K$7:$T$7,0)),"")</f>
        <v/>
      </c>
      <c r="P590" s="152" t="str">
        <f>IF($A$140='JamesM-SESSION'!$A$799,INDEX('JamesM-SESSION'!$K$799:$T$806, MATCH("*HIIT*",'JamesM-SESSION'!$B$799:$B$806,0), MATCH("*1st*",'JamesM-SESSION'!$K$7:$T$7,0)),"")</f>
        <v/>
      </c>
      <c r="Q590" s="119" t="e">
        <f>INDEX('JamesM-SESSION'!$L$799:$U$799, MATCH("*HIIT*",'JamesM-SESSION'!$B$799:$B$799,0), MATCH("*1st*",'JamesM-SESSION'!$K$7:$T$7,0))</f>
        <v>#N/A</v>
      </c>
      <c r="R590" s="119">
        <f>'JamesM-SESSION'!U652</f>
        <v>0</v>
      </c>
      <c r="S590" s="116"/>
      <c r="T590" s="116"/>
      <c r="U590" s="120">
        <f>'JamesM-SESSION'!A800</f>
        <v>0</v>
      </c>
      <c r="V590" s="120">
        <f>'JamesM-SESSION'!A801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IF($A$590='JamesM-SESSION'!$A$799,INDEX('JamesM-SESSION'!$K$799:$T$806, MATCH("*Squat*",'JamesM-SESSION'!$B$799:$B$806,0), MATCH("*1st*",'JamesM-SESSION'!$K$7:$T$7,0)),"")</f>
        <v>#N/A</v>
      </c>
      <c r="D591" s="132" t="e">
        <f>INDEX('JamesM-SESSION'!L$799:U$806, MATCH("*Squat*",'JamesM-SESSION'!$B$799:$B$806,0), MATCH("*1st*",'JamesM-SESSION'!K$7:T$7,0))</f>
        <v>#N/A</v>
      </c>
      <c r="E591" s="131" t="e">
        <f>IF($A$590='JamesM-SESSION'!$A$799,INDEX('JamesM-SESSION'!$K$799:$T$806, MATCH("*Deadlift*",'JamesM-SESSION'!$B$799:$B$806,0), MATCH("*1st*",'JamesM-SESSION'!$K$7:$T$7,0)),"")</f>
        <v>#N/A</v>
      </c>
      <c r="F591" s="131" t="e">
        <f>INDEX('JamesM-SESSION'!$L$799:$U$806, MATCH("*Deadlift*",'JamesM-SESSION'!$B$799:$B$806,0), MATCH("*1st*",'JamesM-SESSION'!$K$7:$T$7,0))</f>
        <v>#N/A</v>
      </c>
      <c r="G591" s="131" t="e">
        <f>IF($A$590='JamesM-SESSION'!$A$799,INDEX('JamesM-SESSION'!$K$799:$T$806, MATCH("*Bench Press*",'JamesM-SESSION'!$B$799:$B$806,0), MATCH("*1st*",'JamesM-SESSION'!$K$7:$T$7,0)),"")</f>
        <v>#N/A</v>
      </c>
      <c r="H591" s="131" t="e">
        <f>INDEX('JamesM-SESSION'!$L$799:$U$806, MATCH("*Bench Press*",'JamesM-SESSION'!$B$799:$B$806,0), MATCH("*1st*",'JamesM-SESSION'!$K$7:$T$7,0))</f>
        <v>#N/A</v>
      </c>
      <c r="I591" s="132" t="e">
        <f>IF($A$590='JamesM-SESSION'!$A$799,INDEX('JamesM-SESSION'!$K$799:$T$806, MATCH("*Military*",'JamesM-SESSION'!$B$799:$B$806,0), MATCH("*1st*",'JamesM-SESSION'!$K$7:$T$7,0)),"")</f>
        <v>#N/A</v>
      </c>
      <c r="J591" s="48" t="e">
        <f>INDEX('JamesM-SESSION'!$L$799:$U$806, MATCH("*Military*",'JamesM-SESSION'!$B$799:$B$806,0), MATCH("*1st*",'JamesM-SESSION'!$K$7:$T$7,0))</f>
        <v>#N/A</v>
      </c>
      <c r="K591" s="131" t="e">
        <f>IF($A$590='JamesM-SESSION'!$A$799,INDEX('JamesM-SESSION'!$K$799:$T$806, MATCH("*Clean *",'JamesM-SESSION'!$B$799:$B$806,0), MATCH("*1st*",'JamesM-SESSION'!$K$7:$T$7,0)),"")</f>
        <v>#N/A</v>
      </c>
      <c r="L591" s="48" t="e">
        <f>INDEX('JamesM-SESSION'!$L$799:$U$806, MATCH("*Clean *",'JamesM-SESSION'!$B$799:$B$806,0), MATCH("*1st*",'JamesM-SESSION'!$K$7:$T$7,0))</f>
        <v>#N/A</v>
      </c>
      <c r="M591" s="131" t="e">
        <f>IF($A$590='JamesM-SESSION'!$A$799,INDEX('JamesM-SESSION'!$K$799:$T$806, MATCH("*Lat Pulldown*",'JamesM-SESSION'!$B$799:$B$806,0), MATCH("*1st*",'JamesM-SESSION'!$K$7:$T$7,0)),"")</f>
        <v>#N/A</v>
      </c>
      <c r="N591" s="48" t="e">
        <f>INDEX('JamesM-SESSION'!$L$799:$U$806, MATCH("*Lat Pulldown*",'JamesM-SESSION'!$B$799:$B$806,0), MATCH("*1st*",'JamesM-SESSION'!$K$7:$T$7,0))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IF($A$590='JamesM-SESSION'!$A$799,INDEX('JamesM-SESSION'!$K$799:$T$806, MATCH("*Squat*",'JamesM-SESSION'!$B$799:$B$806,0), MATCH("*2nd*",'JamesM-SESSION'!$K$7:$T$7,0)),"")</f>
        <v>#N/A</v>
      </c>
      <c r="D592" s="132" t="e">
        <f>INDEX('JamesM-SESSION'!L$799:U$806, MATCH("*Squat*",'JamesM-SESSION'!$B$799:$B$806,0), MATCH("*2nd*",'JamesM-SESSION'!K$7:T$7,0))</f>
        <v>#N/A</v>
      </c>
      <c r="E592" s="131" t="e">
        <f>IF($A$590='JamesM-SESSION'!$A$799,INDEX('JamesM-SESSION'!$K$799:$T$806, MATCH("*Deadlift*",'JamesM-SESSION'!$B$799:$B$806,0), MATCH("*2ND*",'JamesM-SESSION'!$K$7:$T$7,0)),"")</f>
        <v>#N/A</v>
      </c>
      <c r="F592" s="131" t="e">
        <f>INDEX('JamesM-SESSION'!$L$799:$U$806, MATCH("*Deadlift*",'JamesM-SESSION'!$B$799:$B$806,0), MATCH("*2nd*",'JamesM-SESSION'!$K$7:$T$7,0))</f>
        <v>#N/A</v>
      </c>
      <c r="G592" s="131" t="e">
        <f>IF($A$590='JamesM-SESSION'!$A$799,INDEX('JamesM-SESSION'!$K$799:$T$806, MATCH("*Bench Press*",'JamesM-SESSION'!$B$799:$B$806,0), MATCH("*2ND*",'JamesM-SESSION'!$K$7:$T$7,0)),"")</f>
        <v>#N/A</v>
      </c>
      <c r="H592" s="131" t="e">
        <f>INDEX('JamesM-SESSION'!$L$799:$U$806, MATCH("*Bench Press*",'JamesM-SESSION'!$B$799:$B$806,0), MATCH("*2nd*",'JamesM-SESSION'!$K$7:$T$7,0))</f>
        <v>#N/A</v>
      </c>
      <c r="I592" s="132" t="e">
        <f>IF($A$590='JamesM-SESSION'!$A$799,INDEX('JamesM-SESSION'!$K$799:$T$806, MATCH("*Military*",'JamesM-SESSION'!$B$799:$B$806,0), MATCH("*2ND*",'JamesM-SESSION'!$K$7:$T$7,0)),"")</f>
        <v>#N/A</v>
      </c>
      <c r="J592" s="44" t="e">
        <f>INDEX('JamesM-SESSION'!$L$799:$U$806, MATCH("*Military*",'JamesM-SESSION'!$B$799:$B$806,0), MATCH("*2nd*",'JamesM-SESSION'!$K$7:$T$7,0))</f>
        <v>#N/A</v>
      </c>
      <c r="K592" s="131" t="e">
        <f>IF($A$590='JamesM-SESSION'!$A$799,INDEX('JamesM-SESSION'!$K$799:$T$806, MATCH("*Clean *",'JamesM-SESSION'!$B$799:$B$806,0), MATCH("*2ND*",'JamesM-SESSION'!$K$7:$T$7,0)),"")</f>
        <v>#N/A</v>
      </c>
      <c r="L592" s="44" t="e">
        <f>INDEX('JamesM-SESSION'!$L$799:$U$806, MATCH("*Clean *",'JamesM-SESSION'!$B$799:$B$806,0), MATCH("*2nd*",'JamesM-SESSION'!$K$7:$T$7,0))</f>
        <v>#N/A</v>
      </c>
      <c r="M592" s="131" t="e">
        <f>IF($A$590='JamesM-SESSION'!$A$799,INDEX('JamesM-SESSION'!$K$799:$T$806, MATCH("*Lat Pulldown*",'JamesM-SESSION'!$B$799:$B$806,0), MATCH("*2ND*",'JamesM-SESSION'!$K$7:$T$7,0)),"")</f>
        <v>#N/A</v>
      </c>
      <c r="N592" s="44" t="e">
        <f>INDEX('JamesM-SESSION'!$L$799:$U$806, MATCH("*Lat Pulldown*",'JamesM-SESSION'!$B$799:$B$806,0), MATCH("*2nd*",'JamesM-SESSION'!$K$7:$T$7,0))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IF($A$590='JamesM-SESSION'!$A$799,INDEX('JamesM-SESSION'!$K$799:$T$806, MATCH("*Squat*",'JamesM-SESSION'!$B$799:$B$806,0), MATCH("*3rd*",'JamesM-SESSION'!$K$7:$T$7,0)),"")</f>
        <v>#N/A</v>
      </c>
      <c r="D593" s="132" t="e">
        <f>INDEX('JamesM-SESSION'!L$799:U$806, MATCH("*Squat*",'JamesM-SESSION'!$B$799:$B$806,0), MATCH("*3rd*",'JamesM-SESSION'!K$7:T$7,0))</f>
        <v>#N/A</v>
      </c>
      <c r="E593" s="131" t="e">
        <f>IF($A$590='JamesM-SESSION'!$A$799,INDEX('JamesM-SESSION'!$K$799:$T$806, MATCH("*Deadlift*",'JamesM-SESSION'!$B$799:$B$806,0), MATCH("*3rd*",'JamesM-SESSION'!$K$7:$T$7,0)),"")</f>
        <v>#N/A</v>
      </c>
      <c r="F593" s="131" t="e">
        <f>INDEX('JamesM-SESSION'!$L$799:$U$806, MATCH("*Deadlift*",'JamesM-SESSION'!$B$799:$B$806,0), MATCH("*3rd*",'JamesM-SESSION'!$K$7:$T$7,0))</f>
        <v>#N/A</v>
      </c>
      <c r="G593" s="131" t="e">
        <f>IF($A$590='JamesM-SESSION'!$A$799,INDEX('JamesM-SESSION'!$K$799:$T$806, MATCH("*Bench Press*",'JamesM-SESSION'!$B$799:$B$806,0), MATCH("*3rd*",'JamesM-SESSION'!$K$7:$T$7,0)),"")</f>
        <v>#N/A</v>
      </c>
      <c r="H593" s="131" t="e">
        <f>INDEX('JamesM-SESSION'!$L$799:$U$806, MATCH("*Bench Press*",'JamesM-SESSION'!$B$799:$B$806,0), MATCH("*3rd*",'JamesM-SESSION'!$K$7:$T$7,0))</f>
        <v>#N/A</v>
      </c>
      <c r="I593" s="132" t="e">
        <f>IF($A$590='JamesM-SESSION'!$A$799,INDEX('JamesM-SESSION'!$K$799:$T$806, MATCH("*Military*",'JamesM-SESSION'!$B$799:$B$806,0), MATCH("*3rd*",'JamesM-SESSION'!$K$7:$T$7,0)),"")</f>
        <v>#N/A</v>
      </c>
      <c r="J593" s="44" t="e">
        <f>INDEX('JamesM-SESSION'!$L$799:$U$806, MATCH("*Military*",'JamesM-SESSION'!$B$799:$B$806,0), MATCH("*3rd*",'JamesM-SESSION'!$K$7:$T$7,0))</f>
        <v>#N/A</v>
      </c>
      <c r="K593" s="131" t="e">
        <f>IF($A$590='JamesM-SESSION'!$A$799,INDEX('JamesM-SESSION'!$K$799:$T$806, MATCH("*Clean *",'JamesM-SESSION'!$B$799:$B$806,0), MATCH("*3rd*",'JamesM-SESSION'!$K$7:$T$7,0)),"")</f>
        <v>#N/A</v>
      </c>
      <c r="L593" s="44" t="e">
        <f>INDEX('JamesM-SESSION'!$L$799:$U$806, MATCH("*Clean *",'JamesM-SESSION'!$B$799:$B$806,0), MATCH("*3rd*",'JamesM-SESSION'!$K$7:$T$7,0))</f>
        <v>#N/A</v>
      </c>
      <c r="M593" s="131" t="e">
        <f>IF($A$590='JamesM-SESSION'!$A$799,INDEX('JamesM-SESSION'!$K$799:$T$806, MATCH("*Lat Pulldown*",'JamesM-SESSION'!$B$799:$B$806,0), MATCH("*3rd*",'JamesM-SESSION'!$K$7:$T$7,0)),"")</f>
        <v>#N/A</v>
      </c>
      <c r="N593" s="44" t="e">
        <f>INDEX('JamesM-SESSION'!$L$799:$U$806, MATCH("*Lat Pulldown*",'JamesM-SESSION'!$B$799:$B$806,0), MATCH("*3rd*",'JamesM-SESSION'!$K$7:$T$7,0))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IF($A$590='JamesM-SESSION'!$A$799,INDEX('JamesM-SESSION'!$K$799:$T$806, MATCH("*Squat*",'JamesM-SESSION'!$B$799:$B$806,0), MATCH("*4th*",'JamesM-SESSION'!$K$7:$T$7,0)),"")</f>
        <v>#N/A</v>
      </c>
      <c r="D594" s="132" t="e">
        <f>INDEX('JamesM-SESSION'!L$799:U$806, MATCH("*Squat*",'JamesM-SESSION'!$B$799:$B$806,0), MATCH("*4th*",'JamesM-SESSION'!K$7:T$7,0))</f>
        <v>#N/A</v>
      </c>
      <c r="E594" s="131" t="e">
        <f>IF($A$590='JamesM-SESSION'!$A$799,INDEX('JamesM-SESSION'!$K$799:$T$806, MATCH("*Deadlift*",'JamesM-SESSION'!$B$799:$B$806,0), MATCH("*4th*",'JamesM-SESSION'!$K$7:$T$7,0)),"")</f>
        <v>#N/A</v>
      </c>
      <c r="F594" s="131" t="e">
        <f>INDEX('JamesM-SESSION'!$L$799:$U$806, MATCH("*Deadlift*",'JamesM-SESSION'!$B$799:$B$806,0), MATCH("*4th*",'JamesM-SESSION'!$K$7:$T$7,0))</f>
        <v>#N/A</v>
      </c>
      <c r="G594" s="131" t="e">
        <f>IF($A$590='JamesM-SESSION'!$A$799,INDEX('JamesM-SESSION'!$K$799:$T$806, MATCH("*Bench Press*",'JamesM-SESSION'!$B$799:$B$806,0), MATCH("*4th*",'JamesM-SESSION'!$K$7:$T$7,0)),"")</f>
        <v>#N/A</v>
      </c>
      <c r="H594" s="131" t="e">
        <f>INDEX('JamesM-SESSION'!$L$799:$U$806, MATCH("*Bench Press*",'JamesM-SESSION'!$B$799:$B$806,0), MATCH("*4th*",'JamesM-SESSION'!$K$7:$T$7,0))</f>
        <v>#N/A</v>
      </c>
      <c r="I594" s="132" t="e">
        <f>IF($A$590='JamesM-SESSION'!$A$799,INDEX('JamesM-SESSION'!$K$799:$T$806, MATCH("*Military*",'JamesM-SESSION'!$B$799:$B$806,0), MATCH("*4th*",'JamesM-SESSION'!$K$7:$T$7,0)),"")</f>
        <v>#N/A</v>
      </c>
      <c r="J594" s="44" t="e">
        <f>INDEX('JamesM-SESSION'!$L$799:$U$806, MATCH("*Military*",'JamesM-SESSION'!$B$799:$B$806,0), MATCH("*4th*",'JamesM-SESSION'!$K$7:$T$7,0))</f>
        <v>#N/A</v>
      </c>
      <c r="K594" s="131" t="e">
        <f>IF($A$590='JamesM-SESSION'!$A$799,INDEX('JamesM-SESSION'!$K$799:$T$806, MATCH("*Clean *",'JamesM-SESSION'!$B$799:$B$806,0), MATCH("*4th*",'JamesM-SESSION'!$K$7:$T$7,0)),"")</f>
        <v>#N/A</v>
      </c>
      <c r="L594" s="44" t="e">
        <f>INDEX('JamesM-SESSION'!$L$799:$U$806, MATCH("*Clean *",'JamesM-SESSION'!$B$799:$B$806,0), MATCH("*4th*",'JamesM-SESSION'!$K$7:$T$7,0))</f>
        <v>#N/A</v>
      </c>
      <c r="M594" s="131" t="e">
        <f>IF($A$590='JamesM-SESSION'!$A$799,INDEX('JamesM-SESSION'!$K$799:$T$806, MATCH("*Lat Pulldown*",'JamesM-SESSION'!$B$799:$B$806,0), MATCH("*4th*",'JamesM-SESSION'!$K$7:$T$7,0)),"")</f>
        <v>#N/A</v>
      </c>
      <c r="N594" s="44" t="e">
        <f>INDEX('JamesM-SESSION'!$L$799:$U$806, MATCH("*Lat Pulldown*",'JamesM-SESSION'!$B$799:$B$806,0), MATCH("*4th*",'JamesM-SESSION'!$K$7:$T$7,0))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IF($A$590='JamesM-SESSION'!$A$799,INDEX('JamesM-SESSION'!$K$799:$T$806, MATCH("*Squat*",'JamesM-SESSION'!$B$799:$B$806,0), MATCH("*5th*",'JamesM-SESSION'!$K$7:$T$7,0)),"")</f>
        <v>#N/A</v>
      </c>
      <c r="D595" s="132" t="e">
        <f>INDEX('JamesM-SESSION'!L$799:U$806, MATCH("*Squat*",'JamesM-SESSION'!$B$799:$B$806,0), MATCH("*5th*",'JamesM-SESSION'!K$7:T$7,0))</f>
        <v>#N/A</v>
      </c>
      <c r="E595" s="131" t="e">
        <f>IF($A$590='JamesM-SESSION'!$A$799,INDEX('JamesM-SESSION'!$K$799:$T$806, MATCH("*Deadlift*",'JamesM-SESSION'!$B$799:$B$806,0), MATCH("*5th*",'JamesM-SESSION'!$K$7:$T$7,0)),"")</f>
        <v>#N/A</v>
      </c>
      <c r="F595" s="131" t="e">
        <f>INDEX('JamesM-SESSION'!$L$799:$U$806, MATCH("*Deadlift*",'JamesM-SESSION'!$B$799:$B$806,0), MATCH("*5th*",'JamesM-SESSION'!$K$7:$T$7,0))</f>
        <v>#N/A</v>
      </c>
      <c r="G595" s="131" t="e">
        <f>IF($A$590='JamesM-SESSION'!$A$799,INDEX('JamesM-SESSION'!$K$799:$T$806, MATCH("*Bench Press*",'JamesM-SESSION'!$B$799:$B$806,0), MATCH("*5th*",'JamesM-SESSION'!$K$7:$T$7,0)),"")</f>
        <v>#N/A</v>
      </c>
      <c r="H595" s="131" t="e">
        <f>INDEX('JamesM-SESSION'!$L$799:$U$806, MATCH("*Bench Press*",'JamesM-SESSION'!$B$799:$B$806,0), MATCH("*5th*",'JamesM-SESSION'!$K$7:$T$7,0))</f>
        <v>#N/A</v>
      </c>
      <c r="I595" s="132" t="e">
        <f>IF($A$590='JamesM-SESSION'!$A$799,INDEX('JamesM-SESSION'!$K$799:$T$806, MATCH("*Military*",'JamesM-SESSION'!$B$799:$B$806,0), MATCH("*5th*",'JamesM-SESSION'!$K$7:$T$7,0)),"")</f>
        <v>#N/A</v>
      </c>
      <c r="J595" s="44" t="e">
        <f>INDEX('JamesM-SESSION'!$L$799:$U$806, MATCH("*Military*",'JamesM-SESSION'!$B$799:$B$806,0), MATCH("*5th*",'JamesM-SESSION'!$K$7:$T$7,0))</f>
        <v>#N/A</v>
      </c>
      <c r="K595" s="131" t="e">
        <f>IF($A$590='JamesM-SESSION'!$A$799,INDEX('JamesM-SESSION'!$K$799:$T$806, MATCH("*Clean *",'JamesM-SESSION'!$B$799:$B$806,0), MATCH("*5th*",'JamesM-SESSION'!$K$7:$T$7,0)),"")</f>
        <v>#N/A</v>
      </c>
      <c r="L595" s="44" t="e">
        <f>INDEX('JamesM-SESSION'!$L$799:$U$806, MATCH("*Clean *",'JamesM-SESSION'!$B$799:$B$806,0), MATCH("*5th*",'JamesM-SESSION'!$K$7:$T$7,0))</f>
        <v>#N/A</v>
      </c>
      <c r="M595" s="131" t="e">
        <f>IF($A$590='JamesM-SESSION'!$A$799,INDEX('JamesM-SESSION'!$K$799:$T$806, MATCH("*Lat Pulldown*",'JamesM-SESSION'!$B$799:$B$806,0), MATCH("*5th*",'JamesM-SESSION'!$K$7:$T$7,0)),"")</f>
        <v>#N/A</v>
      </c>
      <c r="N595" s="44" t="e">
        <f>INDEX('JamesM-SESSION'!$L$799:$U$806, MATCH("*Lat Pulldown*",'JamesM-SESSION'!$B$799:$B$806,0), MATCH("*5th*",'JamesM-SESSION'!$K$7:$T$7,0))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'JamesM-SESSION'!A808</f>
        <v>0</v>
      </c>
      <c r="B596" s="116" t="s">
        <v>84</v>
      </c>
      <c r="C596" s="117" t="e">
        <f>MAX(C597:C601)</f>
        <v>#N/A</v>
      </c>
      <c r="D596" s="116" t="e">
        <f t="array" ref="D596">MAX(IF(C597:C601=C596,D597:D601))</f>
        <v>#N/A</v>
      </c>
      <c r="E596" s="116" t="e">
        <f>MAX(E597:E601)</f>
        <v>#N/A</v>
      </c>
      <c r="F596" s="116" t="e">
        <f t="array" ref="F596">MAX(IF(E597:E601=E596,F597:F601))</f>
        <v>#N/A</v>
      </c>
      <c r="G596" s="116" t="e">
        <f>MAX(G597:G601)</f>
        <v>#N/A</v>
      </c>
      <c r="H596" s="116" t="e">
        <f t="array" ref="H596">MAX(IF(G597:G601=G596,H597:H601))</f>
        <v>#N/A</v>
      </c>
      <c r="I596" s="116" t="e">
        <f>MAX(I597:I601)</f>
        <v>#N/A</v>
      </c>
      <c r="J596" s="116" t="e">
        <f t="array" ref="J596">MAX(IF(I597:I601=I596,J597:J601))</f>
        <v>#N/A</v>
      </c>
      <c r="K596" s="116" t="e">
        <f>MAX(K597:K601)</f>
        <v>#N/A</v>
      </c>
      <c r="L596" s="116" t="e">
        <f t="array" ref="L596">MAX(IF(K597:K601=K596,L597:L601))</f>
        <v>#N/A</v>
      </c>
      <c r="M596" s="116" t="e">
        <f>MAX(M597:M601)</f>
        <v>#N/A</v>
      </c>
      <c r="N596" s="117" t="e">
        <f t="array" ref="N596">MAX(IF(M597:M601=M596,N597:N601))</f>
        <v>#N/A</v>
      </c>
      <c r="O596" s="152" t="str">
        <f>IF($A$140='JamesM-SESSION'!$A$808,INDEX('JamesM-SESSION'!$K$808:$T$815, MATCH("*1k Row*",'JamesM-SESSION'!$B$808:$B$815,0), MATCH("*1st*",'JamesM-SESSION'!$K$7:$T$7,0)),"")</f>
        <v/>
      </c>
      <c r="P596" s="152" t="str">
        <f>IF($A$140='JamesM-SESSION'!$A$808,INDEX('JamesM-SESSION'!$K$808:$T$815, MATCH("*HIIT*",'JamesM-SESSION'!$B$808:$B$815,0), MATCH("*1st*",'JamesM-SESSION'!$K$7:$T$7,0)),"")</f>
        <v/>
      </c>
      <c r="Q596" s="119" t="e">
        <f>INDEX('JamesM-SESSION'!$L$808:$U$808, MATCH("*HIIT*",'JamesM-SESSION'!$B$808:$B$808,0), MATCH("*1st*",'JamesM-SESSION'!$K$7:$T$7,0))</f>
        <v>#N/A</v>
      </c>
      <c r="R596" s="119">
        <f>'JamesM-SESSION'!U658</f>
        <v>0</v>
      </c>
      <c r="S596" s="116"/>
      <c r="T596" s="116"/>
      <c r="U596" s="120">
        <f>'JamesM-SESSION'!A809</f>
        <v>0</v>
      </c>
      <c r="V596" s="120">
        <f>'JamesM-SESSION'!A810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e">
        <f>IF($A$596='JamesM-SESSION'!$A$808,INDEX('JamesM-SESSION'!$K$808:$T$815, MATCH("*Squat*",'JamesM-SESSION'!$B$808:$B$815,0), MATCH("*1st*",'JamesM-SESSION'!$K$7:$T$7,0)),"")</f>
        <v>#N/A</v>
      </c>
      <c r="D597" s="132" t="e">
        <f>INDEX('JamesM-SESSION'!L$808:U$815, MATCH("*Squat*",'JamesM-SESSION'!$B$808:$B$815,0), MATCH("*1st*",'JamesM-SESSION'!K$7:T$7,0))</f>
        <v>#N/A</v>
      </c>
      <c r="E597" s="131" t="e">
        <f>IF($A$596='JamesM-SESSION'!$A$808,INDEX('JamesM-SESSION'!$K$808:$T$815, MATCH("*Deadlift*",'JamesM-SESSION'!$B$808:$B$815,0), MATCH("*1st*",'JamesM-SESSION'!$K$7:$T$7,0)),"")</f>
        <v>#N/A</v>
      </c>
      <c r="F597" s="131" t="e">
        <f>INDEX('JamesM-SESSION'!$L$808:$U$815, MATCH("*Deadlift*",'JamesM-SESSION'!$B$808:$B$815,0), MATCH("*1st*",'JamesM-SESSION'!$K$7:$T$7,0))</f>
        <v>#N/A</v>
      </c>
      <c r="G597" s="131" t="e">
        <f>IF($A$596='JamesM-SESSION'!$A$808,INDEX('JamesM-SESSION'!$K$808:$T$815, MATCH("*Bench Press*",'JamesM-SESSION'!$B$808:$B$815,0), MATCH("*1st*",'JamesM-SESSION'!$K$7:$T$7,0)),"")</f>
        <v>#N/A</v>
      </c>
      <c r="H597" s="131" t="e">
        <f>INDEX('JamesM-SESSION'!$L$808:$U$815, MATCH("*Bench Press*",'JamesM-SESSION'!$B$808:$B$815,0), MATCH("*1st*",'JamesM-SESSION'!$K$7:$T$7,0))</f>
        <v>#N/A</v>
      </c>
      <c r="I597" s="132" t="e">
        <f>IF($A$596='JamesM-SESSION'!$A$808,INDEX('JamesM-SESSION'!$K$808:$T$815, MATCH("*Military*",'JamesM-SESSION'!$B$808:$B$815,0), MATCH("*1st*",'JamesM-SESSION'!$K$7:$T$7,0)),"")</f>
        <v>#N/A</v>
      </c>
      <c r="J597" s="48" t="e">
        <f>INDEX('JamesM-SESSION'!$L$808:$U$815, MATCH("*Military*",'JamesM-SESSION'!$B$808:$B$815,0), MATCH("*1st*",'JamesM-SESSION'!$K$7:$T$7,0))</f>
        <v>#N/A</v>
      </c>
      <c r="K597" s="131" t="e">
        <f>IF($A$596='JamesM-SESSION'!$A$808,INDEX('JamesM-SESSION'!$K$808:$T$815, MATCH("*Clean *",'JamesM-SESSION'!$B$808:$B$815,0), MATCH("*1st*",'JamesM-SESSION'!$K$7:$T$7,0)),"")</f>
        <v>#N/A</v>
      </c>
      <c r="L597" s="48" t="e">
        <f>INDEX('JamesM-SESSION'!$L$808:$U$815, MATCH("*Clean *",'JamesM-SESSION'!$B$808:$B$815,0), MATCH("*1st*",'JamesM-SESSION'!$K$7:$T$7,0))</f>
        <v>#N/A</v>
      </c>
      <c r="M597" s="131" t="e">
        <f>IF($A$596='JamesM-SESSION'!$A$808,INDEX('JamesM-SESSION'!$K$808:$T$815, MATCH("*Lat Pulldown*",'JamesM-SESSION'!$B$808:$B$815,0), MATCH("*1st*",'JamesM-SESSION'!$K$7:$T$7,0)),"")</f>
        <v>#N/A</v>
      </c>
      <c r="N597" s="48" t="e">
        <f>INDEX('JamesM-SESSION'!$L$808:$U$815, MATCH("*Lat Pulldown*",'JamesM-SESSION'!$B$808:$B$815,0), MATCH("*1st*",'JamesM-SESSION'!$K$7:$T$7,0))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e">
        <f>IF($A$596='JamesM-SESSION'!$A$808,INDEX('JamesM-SESSION'!$K$808:$T$815, MATCH("*Squat*",'JamesM-SESSION'!$B$808:$B$815,0), MATCH("*2nd*",'JamesM-SESSION'!$K$7:$T$7,0)),"")</f>
        <v>#N/A</v>
      </c>
      <c r="D598" s="132" t="e">
        <f>INDEX('JamesM-SESSION'!L$808:U$815, MATCH("*Squat*",'JamesM-SESSION'!$B$808:$B$815,0), MATCH("*2nd*",'JamesM-SESSION'!K$7:T$7,0))</f>
        <v>#N/A</v>
      </c>
      <c r="E598" s="131" t="e">
        <f>IF($A$596='JamesM-SESSION'!$A$808,INDEX('JamesM-SESSION'!$K$808:$T$815, MATCH("*Deadlift*",'JamesM-SESSION'!$B$808:$B$815,0), MATCH("*2ND*",'JamesM-SESSION'!$K$7:$T$7,0)),"")</f>
        <v>#N/A</v>
      </c>
      <c r="F598" s="131" t="e">
        <f>INDEX('JamesM-SESSION'!$L$808:$U$815, MATCH("*Deadlift*",'JamesM-SESSION'!$B$808:$B$815,0), MATCH("*2nd*",'JamesM-SESSION'!$K$7:$T$7,0))</f>
        <v>#N/A</v>
      </c>
      <c r="G598" s="131" t="e">
        <f>IF($A$596='JamesM-SESSION'!$A$808,INDEX('JamesM-SESSION'!$K$808:$T$815, MATCH("*Bench Press*",'JamesM-SESSION'!$B$808:$B$815,0), MATCH("*2ND*",'JamesM-SESSION'!$K$7:$T$7,0)),"")</f>
        <v>#N/A</v>
      </c>
      <c r="H598" s="131" t="e">
        <f>INDEX('JamesM-SESSION'!$L$808:$U$815, MATCH("*Bench Press*",'JamesM-SESSION'!$B$808:$B$815,0), MATCH("*2nd*",'JamesM-SESSION'!$K$7:$T$7,0))</f>
        <v>#N/A</v>
      </c>
      <c r="I598" s="132" t="e">
        <f>IF($A$596='JamesM-SESSION'!$A$808,INDEX('JamesM-SESSION'!$K$808:$T$815, MATCH("*Military*",'JamesM-SESSION'!$B$808:$B$815,0), MATCH("*2ND*",'JamesM-SESSION'!$K$7:$T$7,0)),"")</f>
        <v>#N/A</v>
      </c>
      <c r="J598" s="44" t="e">
        <f>INDEX('JamesM-SESSION'!$L$808:$U$815, MATCH("*Military*",'JamesM-SESSION'!$B$808:$B$815,0), MATCH("*2nd*",'JamesM-SESSION'!$K$7:$T$7,0))</f>
        <v>#N/A</v>
      </c>
      <c r="K598" s="131" t="e">
        <f>IF($A$596='JamesM-SESSION'!$A$808,INDEX('JamesM-SESSION'!$K$808:$T$815, MATCH("*Clean *",'JamesM-SESSION'!$B$808:$B$815,0), MATCH("*2ND*",'JamesM-SESSION'!$K$7:$T$7,0)),"")</f>
        <v>#N/A</v>
      </c>
      <c r="L598" s="44" t="e">
        <f>INDEX('JamesM-SESSION'!$L$808:$U$815, MATCH("*Clean *",'JamesM-SESSION'!$B$808:$B$815,0), MATCH("*2nd*",'JamesM-SESSION'!$K$7:$T$7,0))</f>
        <v>#N/A</v>
      </c>
      <c r="M598" s="131" t="e">
        <f>IF($A$596='JamesM-SESSION'!$A$808,INDEX('JamesM-SESSION'!$K$808:$T$815, MATCH("*Lat Pulldown*",'JamesM-SESSION'!$B$808:$B$815,0), MATCH("*2ND*",'JamesM-SESSION'!$K$7:$T$7,0)),"")</f>
        <v>#N/A</v>
      </c>
      <c r="N598" s="44" t="e">
        <f>INDEX('JamesM-SESSION'!$L$808:$U$815, MATCH("*Lat Pulldown*",'JamesM-SESSION'!$B$808:$B$815,0), MATCH("*2nd*",'JamesM-SESSION'!$K$7:$T$7,0))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e">
        <f>IF($A$596='JamesM-SESSION'!$A$808,INDEX('JamesM-SESSION'!$K$808:$T$815, MATCH("*Squat*",'JamesM-SESSION'!$B$808:$B$815,0), MATCH("*3rd*",'JamesM-SESSION'!$K$7:$T$7,0)),"")</f>
        <v>#N/A</v>
      </c>
      <c r="D599" s="132" t="e">
        <f>INDEX('JamesM-SESSION'!L$808:U$815, MATCH("*Squat*",'JamesM-SESSION'!$B$808:$B$815,0), MATCH("*3rd*",'JamesM-SESSION'!K$7:T$7,0))</f>
        <v>#N/A</v>
      </c>
      <c r="E599" s="131" t="e">
        <f>IF($A$596='JamesM-SESSION'!$A$808,INDEX('JamesM-SESSION'!$K$808:$T$815, MATCH("*Deadlift*",'JamesM-SESSION'!$B$808:$B$815,0), MATCH("*3rd*",'JamesM-SESSION'!$K$7:$T$7,0)),"")</f>
        <v>#N/A</v>
      </c>
      <c r="F599" s="131" t="e">
        <f>INDEX('JamesM-SESSION'!$L$808:$U$815, MATCH("*Deadlift*",'JamesM-SESSION'!$B$808:$B$815,0), MATCH("*3rd*",'JamesM-SESSION'!$K$7:$T$7,0))</f>
        <v>#N/A</v>
      </c>
      <c r="G599" s="131" t="e">
        <f>IF($A$596='JamesM-SESSION'!$A$808,INDEX('JamesM-SESSION'!$K$808:$T$815, MATCH("*Bench Press*",'JamesM-SESSION'!$B$808:$B$815,0), MATCH("*3rd*",'JamesM-SESSION'!$K$7:$T$7,0)),"")</f>
        <v>#N/A</v>
      </c>
      <c r="H599" s="131" t="e">
        <f>INDEX('JamesM-SESSION'!$L$808:$U$815, MATCH("*Bench Press*",'JamesM-SESSION'!$B$808:$B$815,0), MATCH("*3rd*",'JamesM-SESSION'!$K$7:$T$7,0))</f>
        <v>#N/A</v>
      </c>
      <c r="I599" s="132" t="e">
        <f>IF($A$596='JamesM-SESSION'!$A$808,INDEX('JamesM-SESSION'!$K$808:$T$815, MATCH("*Military*",'JamesM-SESSION'!$B$808:$B$815,0), MATCH("*3rd*",'JamesM-SESSION'!$K$7:$T$7,0)),"")</f>
        <v>#N/A</v>
      </c>
      <c r="J599" s="44" t="e">
        <f>INDEX('JamesM-SESSION'!$L$808:$U$815, MATCH("*Military*",'JamesM-SESSION'!$B$808:$B$815,0), MATCH("*3rd*",'JamesM-SESSION'!$K$7:$T$7,0))</f>
        <v>#N/A</v>
      </c>
      <c r="K599" s="131" t="e">
        <f>IF($A$596='JamesM-SESSION'!$A$808,INDEX('JamesM-SESSION'!$K$808:$T$815, MATCH("*Clean *",'JamesM-SESSION'!$B$808:$B$815,0), MATCH("*3rd*",'JamesM-SESSION'!$K$7:$T$7,0)),"")</f>
        <v>#N/A</v>
      </c>
      <c r="L599" s="44" t="e">
        <f>INDEX('JamesM-SESSION'!$L$808:$U$815, MATCH("*Clean *",'JamesM-SESSION'!$B$808:$B$815,0), MATCH("*3rd*",'JamesM-SESSION'!$K$7:$T$7,0))</f>
        <v>#N/A</v>
      </c>
      <c r="M599" s="131" t="e">
        <f>IF($A$596='JamesM-SESSION'!$A$808,INDEX('JamesM-SESSION'!$K$808:$T$815, MATCH("*Lat Pulldown*",'JamesM-SESSION'!$B$808:$B$815,0), MATCH("*3rd*",'JamesM-SESSION'!$K$7:$T$7,0)),"")</f>
        <v>#N/A</v>
      </c>
      <c r="N599" s="44" t="e">
        <f>INDEX('JamesM-SESSION'!$L$808:$U$815, MATCH("*Lat Pulldown*",'JamesM-SESSION'!$B$808:$B$815,0), MATCH("*3rd*",'JamesM-SESSION'!$K$7:$T$7,0))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e">
        <f>IF($A$596='JamesM-SESSION'!$A$808,INDEX('JamesM-SESSION'!$K$808:$T$815, MATCH("*Squat*",'JamesM-SESSION'!$B$808:$B$815,0), MATCH("*4th*",'JamesM-SESSION'!$K$7:$T$7,0)),"")</f>
        <v>#N/A</v>
      </c>
      <c r="D600" s="132" t="e">
        <f>INDEX('JamesM-SESSION'!L$808:U$815, MATCH("*Squat*",'JamesM-SESSION'!$B$808:$B$815,0), MATCH("*4th*",'JamesM-SESSION'!K$7:T$7,0))</f>
        <v>#N/A</v>
      </c>
      <c r="E600" s="131" t="e">
        <f>IF($A$596='JamesM-SESSION'!$A$808,INDEX('JamesM-SESSION'!$K$808:$T$815, MATCH("*Deadlift*",'JamesM-SESSION'!$B$808:$B$815,0), MATCH("*4th*",'JamesM-SESSION'!$K$7:$T$7,0)),"")</f>
        <v>#N/A</v>
      </c>
      <c r="F600" s="131" t="e">
        <f>INDEX('JamesM-SESSION'!$L$808:$U$815, MATCH("*Deadlift*",'JamesM-SESSION'!$B$808:$B$815,0), MATCH("*4th*",'JamesM-SESSION'!$K$7:$T$7,0))</f>
        <v>#N/A</v>
      </c>
      <c r="G600" s="131" t="e">
        <f>IF($A$596='JamesM-SESSION'!$A$808,INDEX('JamesM-SESSION'!$K$808:$T$815, MATCH("*Bench Press*",'JamesM-SESSION'!$B$808:$B$815,0), MATCH("*4th*",'JamesM-SESSION'!$K$7:$T$7,0)),"")</f>
        <v>#N/A</v>
      </c>
      <c r="H600" s="131" t="e">
        <f>INDEX('JamesM-SESSION'!$L$808:$U$815, MATCH("*Bench Press*",'JamesM-SESSION'!$B$808:$B$815,0), MATCH("*4th*",'JamesM-SESSION'!$K$7:$T$7,0))</f>
        <v>#N/A</v>
      </c>
      <c r="I600" s="132" t="e">
        <f>IF($A$596='JamesM-SESSION'!$A$808,INDEX('JamesM-SESSION'!$K$808:$T$815, MATCH("*Military*",'JamesM-SESSION'!$B$808:$B$815,0), MATCH("*4th*",'JamesM-SESSION'!$K$7:$T$7,0)),"")</f>
        <v>#N/A</v>
      </c>
      <c r="J600" s="44" t="e">
        <f>INDEX('JamesM-SESSION'!$L$808:$U$815, MATCH("*Military*",'JamesM-SESSION'!$B$808:$B$815,0), MATCH("*4th*",'JamesM-SESSION'!$K$7:$T$7,0))</f>
        <v>#N/A</v>
      </c>
      <c r="K600" s="131" t="e">
        <f>IF($A$596='JamesM-SESSION'!$A$808,INDEX('JamesM-SESSION'!$K$808:$T$815, MATCH("*Clean *",'JamesM-SESSION'!$B$808:$B$815,0), MATCH("*4th*",'JamesM-SESSION'!$K$7:$T$7,0)),"")</f>
        <v>#N/A</v>
      </c>
      <c r="L600" s="44" t="e">
        <f>INDEX('JamesM-SESSION'!$L$808:$U$815, MATCH("*Clean *",'JamesM-SESSION'!$B$808:$B$815,0), MATCH("*4th*",'JamesM-SESSION'!$K$7:$T$7,0))</f>
        <v>#N/A</v>
      </c>
      <c r="M600" s="131" t="e">
        <f>IF($A$596='JamesM-SESSION'!$A$808,INDEX('JamesM-SESSION'!$K$808:$T$815, MATCH("*Lat Pulldown*",'JamesM-SESSION'!$B$808:$B$815,0), MATCH("*4th*",'JamesM-SESSION'!$K$7:$T$7,0)),"")</f>
        <v>#N/A</v>
      </c>
      <c r="N600" s="44" t="e">
        <f>INDEX('JamesM-SESSION'!$L$808:$U$815, MATCH("*Lat Pulldown*",'JamesM-SESSION'!$B$808:$B$815,0), MATCH("*4th*",'JamesM-SESSION'!$K$7:$T$7,0))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e">
        <f>IF($A$596='JamesM-SESSION'!$A$808,INDEX('JamesM-SESSION'!$K$808:$T$815, MATCH("*Squat*",'JamesM-SESSION'!$B$808:$B$815,0), MATCH("*5th*",'JamesM-SESSION'!$K$7:$T$7,0)),"")</f>
        <v>#N/A</v>
      </c>
      <c r="D601" s="132" t="e">
        <f>INDEX('JamesM-SESSION'!L$808:U$815, MATCH("*Squat*",'JamesM-SESSION'!$B$808:$B$815,0), MATCH("*5th*",'JamesM-SESSION'!K$7:T$7,0))</f>
        <v>#N/A</v>
      </c>
      <c r="E601" s="131" t="e">
        <f>IF($A$596='JamesM-SESSION'!$A$808,INDEX('JamesM-SESSION'!$K$808:$T$815, MATCH("*Deadlift*",'JamesM-SESSION'!$B$808:$B$815,0), MATCH("*5th*",'JamesM-SESSION'!$K$7:$T$7,0)),"")</f>
        <v>#N/A</v>
      </c>
      <c r="F601" s="131" t="e">
        <f>INDEX('JamesM-SESSION'!$L$808:$U$815, MATCH("*Deadlift*",'JamesM-SESSION'!$B$808:$B$815,0), MATCH("*5th*",'JamesM-SESSION'!$K$7:$T$7,0))</f>
        <v>#N/A</v>
      </c>
      <c r="G601" s="131" t="e">
        <f>IF($A$596='JamesM-SESSION'!$A$808,INDEX('JamesM-SESSION'!$K$808:$T$815, MATCH("*Bench Press*",'JamesM-SESSION'!$B$808:$B$815,0), MATCH("*5th*",'JamesM-SESSION'!$K$7:$T$7,0)),"")</f>
        <v>#N/A</v>
      </c>
      <c r="H601" s="131" t="e">
        <f>INDEX('JamesM-SESSION'!$L$808:$U$815, MATCH("*Bench Press*",'JamesM-SESSION'!$B$808:$B$815,0), MATCH("*5th*",'JamesM-SESSION'!$K$7:$T$7,0))</f>
        <v>#N/A</v>
      </c>
      <c r="I601" s="132" t="e">
        <f>IF($A$596='JamesM-SESSION'!$A$808,INDEX('JamesM-SESSION'!$K$808:$T$815, MATCH("*Military*",'JamesM-SESSION'!$B$808:$B$815,0), MATCH("*5th*",'JamesM-SESSION'!$K$7:$T$7,0)),"")</f>
        <v>#N/A</v>
      </c>
      <c r="J601" s="44" t="e">
        <f>INDEX('JamesM-SESSION'!$L$808:$U$815, MATCH("*Military*",'JamesM-SESSION'!$B$808:$B$815,0), MATCH("*5th*",'JamesM-SESSION'!$K$7:$T$7,0))</f>
        <v>#N/A</v>
      </c>
      <c r="K601" s="131" t="e">
        <f>IF($A$596='JamesM-SESSION'!$A$808,INDEX('JamesM-SESSION'!$K$808:$T$815, MATCH("*Clean *",'JamesM-SESSION'!$B$808:$B$815,0), MATCH("*5th*",'JamesM-SESSION'!$K$7:$T$7,0)),"")</f>
        <v>#N/A</v>
      </c>
      <c r="L601" s="44" t="e">
        <f>INDEX('JamesM-SESSION'!$L$808:$U$815, MATCH("*Clean *",'JamesM-SESSION'!$B$808:$B$815,0), MATCH("*5th*",'JamesM-SESSION'!$K$7:$T$7,0))</f>
        <v>#N/A</v>
      </c>
      <c r="M601" s="131" t="e">
        <f>IF($A$596='JamesM-SESSION'!$A$808,INDEX('JamesM-SESSION'!$K$808:$T$815, MATCH("*Lat Pulldown*",'JamesM-SESSION'!$B$808:$B$815,0), MATCH("*5th*",'JamesM-SESSION'!$K$7:$T$7,0)),"")</f>
        <v>#N/A</v>
      </c>
      <c r="N601" s="44" t="e">
        <f>INDEX('JamesM-SESSION'!$L$808:$U$815, MATCH("*Lat Pulldown*",'JamesM-SESSION'!$B$808:$B$815,0), MATCH("*5th*",'JamesM-SESSION'!$K$7:$T$7,0))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  <row r="602" spans="1:40">
      <c r="A602" s="129">
        <f>'JamesM-SESSION'!A817</f>
        <v>0</v>
      </c>
      <c r="B602" s="116" t="s">
        <v>84</v>
      </c>
      <c r="C602" s="117" t="e">
        <f>MAX(C603:C607)</f>
        <v>#N/A</v>
      </c>
      <c r="D602" s="116" t="e">
        <f t="array" ref="D602">MAX(IF(C603:C607=C602,D603:D607))</f>
        <v>#N/A</v>
      </c>
      <c r="E602" s="116" t="e">
        <f>MAX(E603:E607)</f>
        <v>#N/A</v>
      </c>
      <c r="F602" s="116" t="e">
        <f t="array" ref="F602">MAX(IF(E603:E607=E602,F603:F607))</f>
        <v>#N/A</v>
      </c>
      <c r="G602" s="116" t="e">
        <f>MAX(G603:G607)</f>
        <v>#N/A</v>
      </c>
      <c r="H602" s="116" t="e">
        <f t="array" ref="H602">MAX(IF(G603:G607=G602,H603:H607))</f>
        <v>#N/A</v>
      </c>
      <c r="I602" s="116" t="e">
        <f>MAX(I603:I607)</f>
        <v>#N/A</v>
      </c>
      <c r="J602" s="116" t="e">
        <f t="array" ref="J602">MAX(IF(I603:I607=I602,J603:J607))</f>
        <v>#N/A</v>
      </c>
      <c r="K602" s="116" t="e">
        <f>MAX(K603:K607)</f>
        <v>#N/A</v>
      </c>
      <c r="L602" s="116" t="e">
        <f t="array" ref="L602">MAX(IF(K603:K607=K602,L603:L607))</f>
        <v>#N/A</v>
      </c>
      <c r="M602" s="116" t="e">
        <f>MAX(M603:M607)</f>
        <v>#N/A</v>
      </c>
      <c r="N602" s="117" t="e">
        <f t="array" ref="N602">MAX(IF(M603:M607=M602,N603:N607))</f>
        <v>#N/A</v>
      </c>
      <c r="O602" s="152" t="str">
        <f>IF($A$140='JamesM-SESSION'!$A$817,INDEX('JamesM-SESSION'!$K$817:$T$824, MATCH("*1k Row*",'JamesM-SESSION'!$B$817:$B$824,0), MATCH("*1st*",'JamesM-SESSION'!$K$7:$T$7,0)),"")</f>
        <v/>
      </c>
      <c r="P602" s="152" t="str">
        <f>IF($A$140='JamesM-SESSION'!$A$817,INDEX('JamesM-SESSION'!$K$817:$T$824, MATCH("*HIIT*",'JamesM-SESSION'!$B$817:$B$824,0), MATCH("*1st*",'JamesM-SESSION'!$K$7:$T$7,0)),"")</f>
        <v/>
      </c>
      <c r="Q602" s="119" t="e">
        <f>INDEX('JamesM-SESSION'!$L$817:$U$817, MATCH("*HIIT*",'JamesM-SESSION'!$B$817:$B$817,0), MATCH("*1st*",'JamesM-SESSION'!$K$7:$T$7,0))</f>
        <v>#N/A</v>
      </c>
      <c r="R602" s="119">
        <f>'JamesM-SESSION'!U664</f>
        <v>0</v>
      </c>
      <c r="S602" s="116"/>
      <c r="T602" s="116"/>
      <c r="U602" s="120">
        <f>'JamesM-SESSION'!A818</f>
        <v>0</v>
      </c>
      <c r="V602" s="120">
        <f>'JamesM-SESSION'!A819</f>
        <v>0</v>
      </c>
      <c r="W602" s="116"/>
      <c r="X602" s="116"/>
      <c r="Y602" s="116"/>
      <c r="Z602" s="116"/>
      <c r="AA602" s="116"/>
      <c r="AB602" s="116"/>
      <c r="AC602" s="116"/>
      <c r="AF602"/>
      <c r="AG602"/>
      <c r="AH602"/>
      <c r="AI602"/>
      <c r="AJ602"/>
      <c r="AK602"/>
      <c r="AL602"/>
      <c r="AN602"/>
    </row>
    <row r="603" spans="1:40">
      <c r="A603" s="145"/>
      <c r="B603" s="11" t="s">
        <v>3</v>
      </c>
      <c r="C603" s="131" t="e">
        <f>IF($A$823='JamesM-SESSION'!$A$817,INDEX('JamesM-SESSION'!$K$817:$T$824, MATCH("*Squat*",'JamesM-SESSION'!$B$817:$B$824,0), MATCH("*1st*",'JamesM-SESSION'!$K$7:$T$7,0)),"")</f>
        <v>#N/A</v>
      </c>
      <c r="D603" s="132" t="e">
        <f>INDEX('JamesM-SESSION'!L$817:U$824, MATCH("*Squat*",'JamesM-SESSION'!$B$817:$B$824,0), MATCH("*1st*",'JamesM-SESSION'!K$7:T$7,0))</f>
        <v>#N/A</v>
      </c>
      <c r="E603" s="131" t="e">
        <f>IF($A$823='JamesM-SESSION'!$A$817,INDEX('JamesM-SESSION'!$K$817:$T$824, MATCH("*Deadlift*",'JamesM-SESSION'!$B$817:$B$824,0), MATCH("*1st*",'JamesM-SESSION'!$K$7:$T$7,0)),"")</f>
        <v>#N/A</v>
      </c>
      <c r="F603" s="131" t="e">
        <f>INDEX('JamesM-SESSION'!$L$817:$U$824, MATCH("*Deadlift*",'JamesM-SESSION'!$B$817:$B$824,0), MATCH("*1st*",'JamesM-SESSION'!$K$7:$T$7,0))</f>
        <v>#N/A</v>
      </c>
      <c r="G603" s="131" t="e">
        <f>IF($A$823='JamesM-SESSION'!$A$817,INDEX('JamesM-SESSION'!$K$817:$T$824, MATCH("*Bench Press*",'JamesM-SESSION'!$B$817:$B$824,0), MATCH("*1st*",'JamesM-SESSION'!$K$7:$T$7,0)),"")</f>
        <v>#N/A</v>
      </c>
      <c r="H603" s="131" t="e">
        <f>INDEX('JamesM-SESSION'!$L$817:$U$824, MATCH("*Bench Press*",'JamesM-SESSION'!$B$817:$B$824,0), MATCH("*1st*",'JamesM-SESSION'!$K$7:$T$7,0))</f>
        <v>#N/A</v>
      </c>
      <c r="I603" s="132" t="e">
        <f>IF($A$823='JamesM-SESSION'!$A$817,INDEX('JamesM-SESSION'!$K$817:$T$824, MATCH("*Military*",'JamesM-SESSION'!$B$817:$B$824,0), MATCH("*1st*",'JamesM-SESSION'!$K$7:$T$7,0)),"")</f>
        <v>#N/A</v>
      </c>
      <c r="J603" s="48" t="e">
        <f>INDEX('JamesM-SESSION'!$L$817:$U$824, MATCH("*Military*",'JamesM-SESSION'!$B$817:$B$824,0), MATCH("*1st*",'JamesM-SESSION'!$K$7:$T$7,0))</f>
        <v>#N/A</v>
      </c>
      <c r="K603" s="131" t="e">
        <f>IF($A$823='JamesM-SESSION'!$A$817,INDEX('JamesM-SESSION'!$K$817:$T$824, MATCH("*Clean *",'JamesM-SESSION'!$B$817:$B$824,0), MATCH("*1st*",'JamesM-SESSION'!$K$7:$T$7,0)),"")</f>
        <v>#N/A</v>
      </c>
      <c r="L603" s="48" t="e">
        <f>INDEX('JamesM-SESSION'!$L$817:$U$824, MATCH("*Clean *",'JamesM-SESSION'!$B$817:$B$824,0), MATCH("*1st*",'JamesM-SESSION'!$K$7:$T$7,0))</f>
        <v>#N/A</v>
      </c>
      <c r="M603" s="131" t="e">
        <f>IF($A$823='JamesM-SESSION'!$A$817,INDEX('JamesM-SESSION'!$K$817:$T$824, MATCH("*Lat Pulldown*",'JamesM-SESSION'!$B$817:$B$824,0), MATCH("*1st*",'JamesM-SESSION'!$K$7:$T$7,0)),"")</f>
        <v>#N/A</v>
      </c>
      <c r="N603" s="48" t="e">
        <f>INDEX('JamesM-SESSION'!$L$817:$U$824, MATCH("*Lat Pulldown*",'JamesM-SESSION'!$B$817:$B$824,0), MATCH("*1st*",'JamesM-SESSION'!$K$7:$T$7,0))</f>
        <v>#N/A</v>
      </c>
      <c r="O603" s="151"/>
      <c r="P603" s="151"/>
      <c r="Q603" s="118"/>
      <c r="R603" s="118"/>
      <c r="S603" s="11"/>
      <c r="T603" s="11"/>
      <c r="V603" s="47"/>
      <c r="W603" s="11"/>
      <c r="X603" s="11"/>
      <c r="Y603" s="11"/>
      <c r="Z603" s="11"/>
      <c r="AA603" s="11"/>
      <c r="AB603" s="11"/>
      <c r="AC603" s="11"/>
      <c r="AF603"/>
      <c r="AG603"/>
      <c r="AH603"/>
      <c r="AI603"/>
      <c r="AJ603"/>
      <c r="AK603"/>
      <c r="AL603"/>
      <c r="AN603"/>
    </row>
    <row r="604" spans="1:40">
      <c r="B604" t="s">
        <v>4</v>
      </c>
      <c r="C604" s="131" t="e">
        <f>IF($A$823='JamesM-SESSION'!$A$817,INDEX('JamesM-SESSION'!$K$817:$T$824, MATCH("*Squat*",'JamesM-SESSION'!$B$817:$B$824,0), MATCH("*2nd*",'JamesM-SESSION'!$K$7:$T$7,0)),"")</f>
        <v>#N/A</v>
      </c>
      <c r="D604" s="132" t="e">
        <f>INDEX('JamesM-SESSION'!L$817:U$824, MATCH("*Squat*",'JamesM-SESSION'!$B$817:$B$824,0), MATCH("*2nd*",'JamesM-SESSION'!K$7:T$7,0))</f>
        <v>#N/A</v>
      </c>
      <c r="E604" s="131" t="e">
        <f>IF($A$823='JamesM-SESSION'!$A$817,INDEX('JamesM-SESSION'!$K$817:$T$824, MATCH("*Deadlift*",'JamesM-SESSION'!$B$817:$B$824,0), MATCH("*2ND*",'JamesM-SESSION'!$K$7:$T$7,0)),"")</f>
        <v>#N/A</v>
      </c>
      <c r="F604" s="131" t="e">
        <f>INDEX('JamesM-SESSION'!$L$817:$U$824, MATCH("*Deadlift*",'JamesM-SESSION'!$B$817:$B$824,0), MATCH("*2nd*",'JamesM-SESSION'!$K$7:$T$7,0))</f>
        <v>#N/A</v>
      </c>
      <c r="G604" s="131" t="e">
        <f>IF($A$823='JamesM-SESSION'!$A$817,INDEX('JamesM-SESSION'!$K$817:$T$824, MATCH("*Bench Press*",'JamesM-SESSION'!$B$817:$B$824,0), MATCH("*2ND*",'JamesM-SESSION'!$K$7:$T$7,0)),"")</f>
        <v>#N/A</v>
      </c>
      <c r="H604" s="131" t="e">
        <f>INDEX('JamesM-SESSION'!$L$817:$U$824, MATCH("*Bench Press*",'JamesM-SESSION'!$B$817:$B$824,0), MATCH("*2nd*",'JamesM-SESSION'!$K$7:$T$7,0))</f>
        <v>#N/A</v>
      </c>
      <c r="I604" s="132" t="e">
        <f>IF($A$823='JamesM-SESSION'!$A$817,INDEX('JamesM-SESSION'!$K$817:$T$824, MATCH("*Military*",'JamesM-SESSION'!$B$817:$B$824,0), MATCH("*2ND*",'JamesM-SESSION'!$K$7:$T$7,0)),"")</f>
        <v>#N/A</v>
      </c>
      <c r="J604" s="44" t="e">
        <f>INDEX('JamesM-SESSION'!$L$817:$U$824, MATCH("*Military*",'JamesM-SESSION'!$B$817:$B$824,0), MATCH("*2nd*",'JamesM-SESSION'!$K$7:$T$7,0))</f>
        <v>#N/A</v>
      </c>
      <c r="K604" s="131" t="e">
        <f>IF($A$823='JamesM-SESSION'!$A$817,INDEX('JamesM-SESSION'!$K$817:$T$824, MATCH("*Clean *",'JamesM-SESSION'!$B$817:$B$824,0), MATCH("*2ND*",'JamesM-SESSION'!$K$7:$T$7,0)),"")</f>
        <v>#N/A</v>
      </c>
      <c r="L604" s="44" t="e">
        <f>INDEX('JamesM-SESSION'!$L$817:$U$824, MATCH("*Clean *",'JamesM-SESSION'!$B$817:$B$824,0), MATCH("*2nd*",'JamesM-SESSION'!$K$7:$T$7,0))</f>
        <v>#N/A</v>
      </c>
      <c r="M604" s="131" t="e">
        <f>IF($A$823='JamesM-SESSION'!$A$817,INDEX('JamesM-SESSION'!$K$817:$T$824, MATCH("*Lat Pulldown*",'JamesM-SESSION'!$B$817:$B$824,0), MATCH("*2ND*",'JamesM-SESSION'!$K$7:$T$7,0)),"")</f>
        <v>#N/A</v>
      </c>
      <c r="N604" s="44" t="e">
        <f>INDEX('JamesM-SESSION'!$L$817:$U$824, MATCH("*Lat Pulldown*",'JamesM-SESSION'!$B$817:$B$824,0), MATCH("*2nd*",'JamesM-SESSION'!$K$7:$T$7,0))</f>
        <v>#N/A</v>
      </c>
      <c r="O604" s="151"/>
      <c r="P604" s="151"/>
      <c r="Q604" s="118"/>
      <c r="R604" s="118"/>
      <c r="AF604"/>
      <c r="AG604"/>
      <c r="AH604"/>
      <c r="AI604"/>
      <c r="AJ604"/>
      <c r="AK604"/>
      <c r="AL604"/>
      <c r="AN604"/>
    </row>
    <row r="605" spans="1:40">
      <c r="B605" t="s">
        <v>5</v>
      </c>
      <c r="C605" s="131" t="e">
        <f>IF($A$823='JamesM-SESSION'!$A$817,INDEX('JamesM-SESSION'!$K$817:$T$824, MATCH("*Squat*",'JamesM-SESSION'!$B$817:$B$824,0), MATCH("*3rd*",'JamesM-SESSION'!$K$7:$T$7,0)),"")</f>
        <v>#N/A</v>
      </c>
      <c r="D605" s="132" t="e">
        <f>INDEX('JamesM-SESSION'!L$817:U$824, MATCH("*Squat*",'JamesM-SESSION'!$B$817:$B$824,0), MATCH("*3rd*",'JamesM-SESSION'!K$7:T$7,0))</f>
        <v>#N/A</v>
      </c>
      <c r="E605" s="131" t="e">
        <f>IF($A$823='JamesM-SESSION'!$A$817,INDEX('JamesM-SESSION'!$K$817:$T$824, MATCH("*Deadlift*",'JamesM-SESSION'!$B$817:$B$824,0), MATCH("*3rd*",'JamesM-SESSION'!$K$7:$T$7,0)),"")</f>
        <v>#N/A</v>
      </c>
      <c r="F605" s="131" t="e">
        <f>INDEX('JamesM-SESSION'!$L$817:$U$824, MATCH("*Deadlift*",'JamesM-SESSION'!$B$817:$B$824,0), MATCH("*3rd*",'JamesM-SESSION'!$K$7:$T$7,0))</f>
        <v>#N/A</v>
      </c>
      <c r="G605" s="131" t="e">
        <f>IF($A$823='JamesM-SESSION'!$A$817,INDEX('JamesM-SESSION'!$K$817:$T$824, MATCH("*Bench Press*",'JamesM-SESSION'!$B$817:$B$824,0), MATCH("*3rd*",'JamesM-SESSION'!$K$7:$T$7,0)),"")</f>
        <v>#N/A</v>
      </c>
      <c r="H605" s="131" t="e">
        <f>INDEX('JamesM-SESSION'!$L$817:$U$824, MATCH("*Bench Press*",'JamesM-SESSION'!$B$817:$B$824,0), MATCH("*3rd*",'JamesM-SESSION'!$K$7:$T$7,0))</f>
        <v>#N/A</v>
      </c>
      <c r="I605" s="132" t="e">
        <f>IF($A$823='JamesM-SESSION'!$A$817,INDEX('JamesM-SESSION'!$K$817:$T$824, MATCH("*Military*",'JamesM-SESSION'!$B$817:$B$824,0), MATCH("*3rd*",'JamesM-SESSION'!$K$7:$T$7,0)),"")</f>
        <v>#N/A</v>
      </c>
      <c r="J605" s="44" t="e">
        <f>INDEX('JamesM-SESSION'!$L$817:$U$824, MATCH("*Military*",'JamesM-SESSION'!$B$817:$B$824,0), MATCH("*3rd*",'JamesM-SESSION'!$K$7:$T$7,0))</f>
        <v>#N/A</v>
      </c>
      <c r="K605" s="131" t="e">
        <f>IF($A$823='JamesM-SESSION'!$A$817,INDEX('JamesM-SESSION'!$K$817:$T$824, MATCH("*Clean *",'JamesM-SESSION'!$B$817:$B$824,0), MATCH("*3rd*",'JamesM-SESSION'!$K$7:$T$7,0)),"")</f>
        <v>#N/A</v>
      </c>
      <c r="L605" s="44" t="e">
        <f>INDEX('JamesM-SESSION'!$L$817:$U$824, MATCH("*Clean *",'JamesM-SESSION'!$B$817:$B$824,0), MATCH("*3rd*",'JamesM-SESSION'!$K$7:$T$7,0))</f>
        <v>#N/A</v>
      </c>
      <c r="M605" s="131" t="e">
        <f>IF($A$823='JamesM-SESSION'!$A$817,INDEX('JamesM-SESSION'!$K$817:$T$824, MATCH("*Lat Pulldown*",'JamesM-SESSION'!$B$817:$B$824,0), MATCH("*3rd*",'JamesM-SESSION'!$K$7:$T$7,0)),"")</f>
        <v>#N/A</v>
      </c>
      <c r="N605" s="44" t="e">
        <f>INDEX('JamesM-SESSION'!$L$817:$U$824, MATCH("*Lat Pulldown*",'JamesM-SESSION'!$B$817:$B$824,0), MATCH("*3rd*",'JamesM-SESSION'!$K$7:$T$7,0))</f>
        <v>#N/A</v>
      </c>
      <c r="O605" s="151"/>
      <c r="P605" s="151"/>
      <c r="Q605" s="118"/>
      <c r="R605" s="118"/>
      <c r="AF605"/>
      <c r="AG605"/>
      <c r="AH605"/>
      <c r="AI605"/>
      <c r="AJ605"/>
      <c r="AK605"/>
      <c r="AL605"/>
      <c r="AN605"/>
    </row>
    <row r="606" spans="1:40">
      <c r="B606" t="s">
        <v>6</v>
      </c>
      <c r="C606" s="131" t="e">
        <f>IF($A$823='JamesM-SESSION'!$A$817,INDEX('JamesM-SESSION'!$K$817:$T$824, MATCH("*Squat*",'JamesM-SESSION'!$B$817:$B$824,0), MATCH("*4th*",'JamesM-SESSION'!$K$7:$T$7,0)),"")</f>
        <v>#N/A</v>
      </c>
      <c r="D606" s="132" t="e">
        <f>INDEX('JamesM-SESSION'!L$817:U$824, MATCH("*Squat*",'JamesM-SESSION'!$B$817:$B$824,0), MATCH("*4th*",'JamesM-SESSION'!K$7:T$7,0))</f>
        <v>#N/A</v>
      </c>
      <c r="E606" s="131" t="e">
        <f>IF($A$823='JamesM-SESSION'!$A$817,INDEX('JamesM-SESSION'!$K$817:$T$824, MATCH("*Deadlift*",'JamesM-SESSION'!$B$817:$B$824,0), MATCH("*4th*",'JamesM-SESSION'!$K$7:$T$7,0)),"")</f>
        <v>#N/A</v>
      </c>
      <c r="F606" s="131" t="e">
        <f>INDEX('JamesM-SESSION'!$L$817:$U$824, MATCH("*Deadlift*",'JamesM-SESSION'!$B$817:$B$824,0), MATCH("*4th*",'JamesM-SESSION'!$K$7:$T$7,0))</f>
        <v>#N/A</v>
      </c>
      <c r="G606" s="131" t="e">
        <f>IF($A$823='JamesM-SESSION'!$A$817,INDEX('JamesM-SESSION'!$K$817:$T$824, MATCH("*Bench Press*",'JamesM-SESSION'!$B$817:$B$824,0), MATCH("*4th*",'JamesM-SESSION'!$K$7:$T$7,0)),"")</f>
        <v>#N/A</v>
      </c>
      <c r="H606" s="131" t="e">
        <f>INDEX('JamesM-SESSION'!$L$817:$U$824, MATCH("*Bench Press*",'JamesM-SESSION'!$B$817:$B$824,0), MATCH("*4th*",'JamesM-SESSION'!$K$7:$T$7,0))</f>
        <v>#N/A</v>
      </c>
      <c r="I606" s="132" t="e">
        <f>IF($A$823='JamesM-SESSION'!$A$817,INDEX('JamesM-SESSION'!$K$817:$T$824, MATCH("*Military*",'JamesM-SESSION'!$B$817:$B$824,0), MATCH("*4th*",'JamesM-SESSION'!$K$7:$T$7,0)),"")</f>
        <v>#N/A</v>
      </c>
      <c r="J606" s="44" t="e">
        <f>INDEX('JamesM-SESSION'!$L$817:$U$824, MATCH("*Military*",'JamesM-SESSION'!$B$817:$B$824,0), MATCH("*4th*",'JamesM-SESSION'!$K$7:$T$7,0))</f>
        <v>#N/A</v>
      </c>
      <c r="K606" s="131" t="e">
        <f>IF($A$823='JamesM-SESSION'!$A$817,INDEX('JamesM-SESSION'!$K$817:$T$824, MATCH("*Clean *",'JamesM-SESSION'!$B$817:$B$824,0), MATCH("*4th*",'JamesM-SESSION'!$K$7:$T$7,0)),"")</f>
        <v>#N/A</v>
      </c>
      <c r="L606" s="44" t="e">
        <f>INDEX('JamesM-SESSION'!$L$817:$U$824, MATCH("*Clean *",'JamesM-SESSION'!$B$817:$B$824,0), MATCH("*4th*",'JamesM-SESSION'!$K$7:$T$7,0))</f>
        <v>#N/A</v>
      </c>
      <c r="M606" s="131" t="e">
        <f>IF($A$823='JamesM-SESSION'!$A$817,INDEX('JamesM-SESSION'!$K$817:$T$824, MATCH("*Lat Pulldown*",'JamesM-SESSION'!$B$817:$B$824,0), MATCH("*4th*",'JamesM-SESSION'!$K$7:$T$7,0)),"")</f>
        <v>#N/A</v>
      </c>
      <c r="N606" s="44" t="e">
        <f>INDEX('JamesM-SESSION'!$L$817:$U$824, MATCH("*Lat Pulldown*",'JamesM-SESSION'!$B$817:$B$824,0), MATCH("*4th*",'JamesM-SESSION'!$K$7:$T$7,0))</f>
        <v>#N/A</v>
      </c>
      <c r="O606" s="151"/>
      <c r="P606" s="151"/>
      <c r="Q606" s="118"/>
      <c r="R606" s="118"/>
      <c r="AF606"/>
      <c r="AG606"/>
      <c r="AH606"/>
      <c r="AI606"/>
      <c r="AJ606"/>
      <c r="AK606"/>
      <c r="AL606"/>
      <c r="AN606"/>
    </row>
    <row r="607" spans="1:40">
      <c r="B607" t="s">
        <v>7</v>
      </c>
      <c r="C607" s="131" t="e">
        <f>IF($A$823='JamesM-SESSION'!$A$817,INDEX('JamesM-SESSION'!$K$817:$T$824, MATCH("*Squat*",'JamesM-SESSION'!$B$817:$B$824,0), MATCH("*5th*",'JamesM-SESSION'!$K$7:$T$7,0)),"")</f>
        <v>#N/A</v>
      </c>
      <c r="D607" s="132" t="e">
        <f>INDEX('JamesM-SESSION'!L$817:U$824, MATCH("*Squat*",'JamesM-SESSION'!$B$817:$B$824,0), MATCH("*5th*",'JamesM-SESSION'!K$7:T$7,0))</f>
        <v>#N/A</v>
      </c>
      <c r="E607" s="131" t="e">
        <f>IF($A$823='JamesM-SESSION'!$A$817,INDEX('JamesM-SESSION'!$K$817:$T$824, MATCH("*Deadlift*",'JamesM-SESSION'!$B$817:$B$824,0), MATCH("*5th*",'JamesM-SESSION'!$K$7:$T$7,0)),"")</f>
        <v>#N/A</v>
      </c>
      <c r="F607" s="131" t="e">
        <f>INDEX('JamesM-SESSION'!$L$817:$U$824, MATCH("*Deadlift*",'JamesM-SESSION'!$B$817:$B$824,0), MATCH("*5th*",'JamesM-SESSION'!$K$7:$T$7,0))</f>
        <v>#N/A</v>
      </c>
      <c r="G607" s="131" t="e">
        <f>IF($A$823='JamesM-SESSION'!$A$817,INDEX('JamesM-SESSION'!$K$817:$T$824, MATCH("*Bench Press*",'JamesM-SESSION'!$B$817:$B$824,0), MATCH("*5th*",'JamesM-SESSION'!$K$7:$T$7,0)),"")</f>
        <v>#N/A</v>
      </c>
      <c r="H607" s="131" t="e">
        <f>INDEX('JamesM-SESSION'!$L$817:$U$824, MATCH("*Bench Press*",'JamesM-SESSION'!$B$817:$B$824,0), MATCH("*5th*",'JamesM-SESSION'!$K$7:$T$7,0))</f>
        <v>#N/A</v>
      </c>
      <c r="I607" s="132" t="e">
        <f>IF($A$823='JamesM-SESSION'!$A$817,INDEX('JamesM-SESSION'!$K$817:$T$824, MATCH("*Military*",'JamesM-SESSION'!$B$817:$B$824,0), MATCH("*5th*",'JamesM-SESSION'!$K$7:$T$7,0)),"")</f>
        <v>#N/A</v>
      </c>
      <c r="J607" s="44" t="e">
        <f>INDEX('JamesM-SESSION'!$L$817:$U$824, MATCH("*Military*",'JamesM-SESSION'!$B$817:$B$824,0), MATCH("*5th*",'JamesM-SESSION'!$K$7:$T$7,0))</f>
        <v>#N/A</v>
      </c>
      <c r="K607" s="131" t="e">
        <f>IF($A$823='JamesM-SESSION'!$A$817,INDEX('JamesM-SESSION'!$K$817:$T$824, MATCH("*Clean *",'JamesM-SESSION'!$B$817:$B$824,0), MATCH("*5th*",'JamesM-SESSION'!$K$7:$T$7,0)),"")</f>
        <v>#N/A</v>
      </c>
      <c r="L607" s="44" t="e">
        <f>INDEX('JamesM-SESSION'!$L$817:$U$824, MATCH("*Clean *",'JamesM-SESSION'!$B$817:$B$824,0), MATCH("*5th*",'JamesM-SESSION'!$K$7:$T$7,0))</f>
        <v>#N/A</v>
      </c>
      <c r="M607" s="131" t="e">
        <f>IF($A$823='JamesM-SESSION'!$A$817,INDEX('JamesM-SESSION'!$K$817:$T$824, MATCH("*Lat Pulldown*",'JamesM-SESSION'!$B$817:$B$824,0), MATCH("*5th*",'JamesM-SESSION'!$K$7:$T$7,0)),"")</f>
        <v>#N/A</v>
      </c>
      <c r="N607" s="44" t="e">
        <f>INDEX('JamesM-SESSION'!$L$817:$U$824, MATCH("*Lat Pulldown*",'JamesM-SESSION'!$B$817:$B$824,0), MATCH("*5th*",'JamesM-SESSION'!$K$7:$T$7,0))</f>
        <v>#N/A</v>
      </c>
      <c r="O607" s="151"/>
      <c r="P607" s="151"/>
      <c r="Q607" s="118"/>
      <c r="R607" s="118"/>
      <c r="AF607"/>
      <c r="AG607"/>
      <c r="AH607"/>
      <c r="AI607"/>
      <c r="AJ607"/>
      <c r="AK607"/>
      <c r="AL607"/>
      <c r="AN607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AT897"/>
  <sheetViews>
    <sheetView workbookViewId="0">
      <pane xSplit="1" ySplit="8" topLeftCell="L147" activePane="bottomRight" state="frozen"/>
      <selection activeCell="Q459" sqref="Q459"/>
      <selection pane="topRight" activeCell="Q459" sqref="Q459"/>
      <selection pane="bottomLeft" activeCell="Q459" sqref="Q459"/>
      <selection pane="bottomRight" activeCell="K151" sqref="K151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3" width="8.33203125" bestFit="1" customWidth="1"/>
    <col min="14" max="14" width="7.16406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/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57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4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41996</v>
      </c>
      <c r="B9" s="178" t="s">
        <v>552</v>
      </c>
      <c r="C9" s="51"/>
      <c r="D9" s="51"/>
      <c r="E9" s="51"/>
      <c r="F9" s="51"/>
      <c r="G9" s="51"/>
      <c r="H9" s="51"/>
      <c r="I9" s="51"/>
      <c r="J9" s="52"/>
      <c r="K9" s="161">
        <v>20</v>
      </c>
      <c r="L9" s="52">
        <v>10</v>
      </c>
      <c r="M9" s="52">
        <v>25</v>
      </c>
      <c r="N9" s="52">
        <v>10</v>
      </c>
      <c r="O9" s="52">
        <v>27.5</v>
      </c>
      <c r="P9" s="52">
        <v>10</v>
      </c>
      <c r="Q9" s="52"/>
      <c r="R9" s="52"/>
      <c r="S9" s="52"/>
      <c r="T9" s="52"/>
      <c r="U9" s="52"/>
      <c r="V9" s="52" t="s">
        <v>633</v>
      </c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/>
      <c r="B10" s="178" t="s">
        <v>628</v>
      </c>
      <c r="C10" s="51"/>
      <c r="D10" s="51"/>
      <c r="E10" s="51"/>
      <c r="F10" s="51"/>
      <c r="G10" s="51"/>
      <c r="H10" s="51"/>
      <c r="I10" s="52"/>
      <c r="J10" s="52"/>
      <c r="K10" s="161">
        <v>16</v>
      </c>
      <c r="L10" s="52">
        <v>12</v>
      </c>
      <c r="M10" s="52">
        <v>18</v>
      </c>
      <c r="N10" s="52">
        <v>12</v>
      </c>
      <c r="O10" s="52">
        <v>18</v>
      </c>
      <c r="P10" s="52">
        <v>12</v>
      </c>
      <c r="Q10" s="52"/>
      <c r="R10" s="52"/>
      <c r="S10" s="52"/>
      <c r="T10" s="52"/>
      <c r="U10" s="52"/>
      <c r="V10" s="52" t="s">
        <v>634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/>
      <c r="B11" s="178" t="s">
        <v>336</v>
      </c>
      <c r="C11" s="51"/>
      <c r="D11" s="51"/>
      <c r="E11" s="51"/>
      <c r="F11" s="51"/>
      <c r="G11" s="51"/>
      <c r="H11" s="51"/>
      <c r="I11" s="52"/>
      <c r="J11" s="52"/>
      <c r="K11" s="161">
        <v>50</v>
      </c>
      <c r="L11" s="52">
        <v>12</v>
      </c>
      <c r="M11" s="52">
        <v>50</v>
      </c>
      <c r="N11" s="52">
        <v>12</v>
      </c>
      <c r="O11" s="52">
        <v>50</v>
      </c>
      <c r="P11" s="52">
        <v>12</v>
      </c>
      <c r="Q11" s="52"/>
      <c r="R11" s="52"/>
      <c r="S11" s="52"/>
      <c r="T11" s="52"/>
      <c r="U11" s="52"/>
      <c r="V11" s="52" t="s">
        <v>635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178" t="s">
        <v>630</v>
      </c>
      <c r="C12" s="51" t="s">
        <v>636</v>
      </c>
      <c r="D12" s="51"/>
      <c r="E12" s="51"/>
      <c r="F12" s="51"/>
      <c r="G12" s="51"/>
      <c r="H12" s="51"/>
      <c r="I12" s="52"/>
      <c r="J12" s="52"/>
      <c r="K12" s="161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 t="s">
        <v>306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178" t="s">
        <v>629</v>
      </c>
      <c r="C13" s="51"/>
      <c r="D13" s="51"/>
      <c r="E13" s="51"/>
      <c r="F13" s="51"/>
      <c r="G13" s="51"/>
      <c r="H13" s="51"/>
      <c r="I13" s="51"/>
      <c r="J13" s="52"/>
      <c r="K13" s="161"/>
      <c r="L13" s="52">
        <v>60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178" t="s">
        <v>631</v>
      </c>
      <c r="C14" s="51"/>
      <c r="D14" s="51"/>
      <c r="E14" s="51"/>
      <c r="F14" s="51"/>
      <c r="G14" s="51"/>
      <c r="H14" s="51"/>
      <c r="I14" s="52"/>
      <c r="J14" s="52"/>
      <c r="K14" s="148"/>
      <c r="L14" s="52">
        <v>15</v>
      </c>
      <c r="M14" s="52"/>
      <c r="N14" s="52">
        <v>15</v>
      </c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178" t="s">
        <v>632</v>
      </c>
      <c r="C15" s="51" t="s">
        <v>637</v>
      </c>
      <c r="D15" s="51"/>
      <c r="E15" s="51"/>
      <c r="F15" s="51"/>
      <c r="G15" s="51"/>
      <c r="H15" s="51"/>
      <c r="I15" s="52"/>
      <c r="J15" s="52"/>
      <c r="K15" s="161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42006</v>
      </c>
      <c r="B17" s="178"/>
      <c r="C17" s="51"/>
      <c r="D17" s="51"/>
      <c r="E17" s="51"/>
      <c r="F17" s="51"/>
      <c r="G17" s="51"/>
      <c r="H17" s="51"/>
      <c r="I17" s="52"/>
      <c r="J17" s="52"/>
      <c r="K17" s="161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>
        <v>83</v>
      </c>
      <c r="B18" s="178"/>
      <c r="C18" s="51"/>
      <c r="D18" s="51"/>
      <c r="E18" s="51"/>
      <c r="F18" s="51"/>
      <c r="G18" s="51"/>
      <c r="H18" s="51"/>
      <c r="I18" s="51"/>
      <c r="J18" s="52"/>
      <c r="K18" s="161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>
        <v>29.9</v>
      </c>
      <c r="B19" s="178"/>
      <c r="C19" s="51"/>
      <c r="D19" s="51"/>
      <c r="E19" s="51"/>
      <c r="F19" s="51"/>
      <c r="G19" s="51"/>
      <c r="H19" s="51"/>
      <c r="I19" s="52"/>
      <c r="J19" s="52"/>
      <c r="K19" s="161"/>
      <c r="L19" s="52"/>
      <c r="M19" s="52"/>
      <c r="N19" s="52"/>
      <c r="O19" s="52"/>
      <c r="P19" s="52"/>
      <c r="Q19" s="52"/>
      <c r="R19" s="52"/>
      <c r="S19" s="52"/>
      <c r="T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178"/>
      <c r="C20" s="51"/>
      <c r="D20" s="51"/>
      <c r="E20" s="51"/>
      <c r="F20" s="51"/>
      <c r="G20" s="51"/>
      <c r="H20" s="51"/>
      <c r="I20" s="52"/>
      <c r="J20" s="52"/>
      <c r="K20" s="148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178"/>
      <c r="C21" s="51"/>
      <c r="D21" s="51"/>
      <c r="E21" s="51"/>
      <c r="F21" s="51"/>
      <c r="G21" s="51"/>
      <c r="H21" s="51"/>
      <c r="I21" s="52"/>
      <c r="J21" s="52"/>
      <c r="K21" s="148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178"/>
      <c r="C22" s="51"/>
      <c r="D22" s="51"/>
      <c r="E22" s="51"/>
      <c r="F22" s="51"/>
      <c r="G22" s="51"/>
      <c r="H22" s="51"/>
      <c r="I22" s="51"/>
      <c r="J22" s="52"/>
      <c r="K22" s="148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178"/>
      <c r="C23" s="51"/>
      <c r="D23" s="51"/>
      <c r="E23" s="51"/>
      <c r="F23" s="51"/>
      <c r="G23" s="51"/>
      <c r="H23" s="51"/>
      <c r="I23" s="52"/>
      <c r="J23" s="52"/>
      <c r="K23" s="148"/>
      <c r="L23" s="148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42009</v>
      </c>
      <c r="B25" s="178" t="s">
        <v>345</v>
      </c>
      <c r="C25" s="51"/>
      <c r="D25" s="51"/>
      <c r="E25" s="51"/>
      <c r="F25" s="51"/>
      <c r="G25" s="51"/>
      <c r="H25" s="51"/>
      <c r="I25" s="52"/>
      <c r="J25" s="52"/>
      <c r="K25" s="161">
        <v>10</v>
      </c>
      <c r="L25" s="52">
        <v>12</v>
      </c>
      <c r="M25" s="52">
        <v>10</v>
      </c>
      <c r="N25" s="52">
        <v>12</v>
      </c>
      <c r="O25" s="52"/>
      <c r="P25" s="52"/>
      <c r="Q25" s="52"/>
      <c r="R25" s="52"/>
      <c r="S25" s="52"/>
      <c r="T25" s="52"/>
      <c r="V25" s="52" t="s">
        <v>643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/>
      <c r="B26" s="178" t="s">
        <v>638</v>
      </c>
      <c r="C26" s="51"/>
      <c r="D26" s="51"/>
      <c r="E26" s="51"/>
      <c r="F26" s="51"/>
      <c r="G26" s="51"/>
      <c r="H26" s="51"/>
      <c r="I26" s="52"/>
      <c r="J26" s="52"/>
      <c r="K26" s="161">
        <v>50</v>
      </c>
      <c r="L26" s="52">
        <v>12</v>
      </c>
      <c r="M26" s="52">
        <v>50</v>
      </c>
      <c r="N26" s="52">
        <v>12</v>
      </c>
      <c r="O26" s="52"/>
      <c r="P26" s="52"/>
      <c r="Q26" s="52"/>
      <c r="R26" s="52"/>
      <c r="S26" s="52"/>
      <c r="T26" s="52"/>
      <c r="U26" s="52"/>
      <c r="V26" s="52" t="s">
        <v>644</v>
      </c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/>
      <c r="B27" s="178" t="s">
        <v>333</v>
      </c>
      <c r="C27" s="51"/>
      <c r="D27" s="51"/>
      <c r="E27" s="51"/>
      <c r="F27" s="51"/>
      <c r="G27" s="51"/>
      <c r="H27" s="51"/>
      <c r="I27" s="52"/>
      <c r="J27" s="52"/>
      <c r="K27" s="161">
        <v>40</v>
      </c>
      <c r="L27" s="52">
        <v>11</v>
      </c>
      <c r="M27" s="52">
        <v>40</v>
      </c>
      <c r="N27" s="52">
        <v>7</v>
      </c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178" t="s">
        <v>639</v>
      </c>
      <c r="C28" s="51"/>
      <c r="D28" s="51"/>
      <c r="E28" s="51"/>
      <c r="F28" s="51"/>
      <c r="G28" s="51"/>
      <c r="H28" s="51"/>
      <c r="I28" s="52"/>
      <c r="J28" s="52"/>
      <c r="K28" s="161">
        <v>30</v>
      </c>
      <c r="L28" s="52">
        <v>20</v>
      </c>
      <c r="M28" s="52">
        <v>30</v>
      </c>
      <c r="N28" s="52">
        <v>20</v>
      </c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178" t="s">
        <v>645</v>
      </c>
      <c r="C29" s="51"/>
      <c r="D29" s="51"/>
      <c r="E29" s="51"/>
      <c r="F29" s="51"/>
      <c r="G29" s="51"/>
      <c r="H29" s="51"/>
      <c r="I29" s="52"/>
      <c r="J29" s="52"/>
      <c r="K29" s="148">
        <v>3.4722222222222224E-4</v>
      </c>
      <c r="L29" s="52">
        <v>8</v>
      </c>
      <c r="M29" s="148">
        <v>3.4722222222222224E-4</v>
      </c>
      <c r="N29" s="52">
        <v>5</v>
      </c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178" t="s">
        <v>640</v>
      </c>
      <c r="C30" s="51"/>
      <c r="D30" s="51"/>
      <c r="E30" s="51"/>
      <c r="F30" s="51"/>
      <c r="G30" s="51"/>
      <c r="H30" s="51"/>
      <c r="I30" s="52"/>
      <c r="J30" s="52"/>
      <c r="K30" s="148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178" t="s">
        <v>641</v>
      </c>
      <c r="C31" s="51"/>
      <c r="D31" s="51"/>
      <c r="E31" s="51"/>
      <c r="F31" s="51"/>
      <c r="G31" s="51"/>
      <c r="H31" s="51"/>
      <c r="I31" s="52"/>
      <c r="J31" s="52"/>
      <c r="K31" s="148">
        <v>1.0532407407407407E-3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178" t="s">
        <v>642</v>
      </c>
      <c r="C32" s="51"/>
      <c r="D32" s="51"/>
      <c r="E32" s="51"/>
      <c r="F32" s="51"/>
      <c r="G32" s="51"/>
      <c r="H32" s="51"/>
      <c r="I32" s="52"/>
      <c r="J32" s="52"/>
      <c r="K32" s="148">
        <v>5.3240740740740744E-4</v>
      </c>
      <c r="L32" s="148">
        <v>7.0601851851851847E-4</v>
      </c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42017</v>
      </c>
      <c r="B34" s="178" t="s">
        <v>369</v>
      </c>
      <c r="C34" s="51"/>
      <c r="D34" s="51"/>
      <c r="E34" s="51"/>
      <c r="F34" s="51"/>
      <c r="G34" s="51"/>
      <c r="H34" s="51"/>
      <c r="I34" s="52"/>
      <c r="J34" s="52"/>
      <c r="K34" s="161">
        <v>40</v>
      </c>
      <c r="L34" s="52">
        <v>12</v>
      </c>
      <c r="M34" s="52">
        <v>40</v>
      </c>
      <c r="N34" s="52">
        <v>11</v>
      </c>
      <c r="O34" s="52"/>
      <c r="P34" s="52"/>
      <c r="Q34" s="52"/>
      <c r="R34" s="52"/>
      <c r="S34" s="52"/>
      <c r="T34" s="52"/>
      <c r="U34" s="52"/>
      <c r="V34" s="52" t="s">
        <v>652</v>
      </c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/>
      <c r="B35" s="178" t="s">
        <v>646</v>
      </c>
      <c r="C35" s="51"/>
      <c r="D35" s="51"/>
      <c r="E35" s="51"/>
      <c r="F35" s="51"/>
      <c r="G35" s="51"/>
      <c r="H35" s="51"/>
      <c r="I35" s="52"/>
      <c r="J35" s="52"/>
      <c r="K35" s="161">
        <v>30</v>
      </c>
      <c r="L35" s="52">
        <v>12</v>
      </c>
      <c r="M35" s="52">
        <v>40</v>
      </c>
      <c r="N35" s="52">
        <v>12</v>
      </c>
      <c r="O35" s="52"/>
      <c r="P35" s="52"/>
      <c r="Q35" s="52"/>
      <c r="R35" s="52"/>
      <c r="S35" s="52"/>
      <c r="T35" s="52"/>
      <c r="U35" s="52"/>
      <c r="V35" s="52" t="s">
        <v>653</v>
      </c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/>
      <c r="B36" s="178" t="s">
        <v>647</v>
      </c>
      <c r="C36" s="51"/>
      <c r="D36" s="51"/>
      <c r="E36" s="51"/>
      <c r="F36" s="51"/>
      <c r="G36" s="51"/>
      <c r="H36" s="51"/>
      <c r="I36" s="52"/>
      <c r="J36" s="52"/>
      <c r="K36" s="161">
        <v>25</v>
      </c>
      <c r="L36" s="52">
        <v>12</v>
      </c>
      <c r="M36" s="52">
        <v>25</v>
      </c>
      <c r="N36" s="52">
        <v>11</v>
      </c>
      <c r="O36" s="52"/>
      <c r="P36" s="52"/>
      <c r="Q36" s="52"/>
      <c r="R36" s="52"/>
      <c r="S36" s="52"/>
      <c r="T36" s="52"/>
      <c r="U36" s="52"/>
      <c r="V36" s="52" t="s">
        <v>654</v>
      </c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178" t="s">
        <v>648</v>
      </c>
      <c r="C37" s="51"/>
      <c r="D37" s="51"/>
      <c r="E37" s="51"/>
      <c r="F37" s="51"/>
      <c r="G37" s="51"/>
      <c r="H37" s="51"/>
      <c r="I37" s="52"/>
      <c r="J37" s="52"/>
      <c r="K37" s="161"/>
      <c r="L37" s="52">
        <v>15</v>
      </c>
      <c r="M37" s="52"/>
      <c r="N37" s="52">
        <v>15</v>
      </c>
      <c r="O37" s="52"/>
      <c r="P37" s="52"/>
      <c r="Q37" s="52"/>
      <c r="R37" s="52"/>
      <c r="S37" s="52"/>
      <c r="T37" s="52"/>
      <c r="U37" s="52"/>
      <c r="V37" s="52" t="s">
        <v>306</v>
      </c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178" t="s">
        <v>378</v>
      </c>
      <c r="C38" s="52"/>
      <c r="D38" s="52"/>
      <c r="E38" s="52"/>
      <c r="F38" s="52"/>
      <c r="G38" s="52"/>
      <c r="H38" s="52"/>
      <c r="I38" s="52"/>
      <c r="J38" s="52"/>
      <c r="K38" s="161">
        <v>20</v>
      </c>
      <c r="L38" s="52">
        <v>10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178" t="s">
        <v>650</v>
      </c>
      <c r="C39" s="11"/>
      <c r="D39" s="11"/>
      <c r="E39" s="11"/>
      <c r="F39" s="11"/>
      <c r="G39" s="11"/>
      <c r="H39" s="11"/>
      <c r="I39" s="11"/>
      <c r="J39" s="11"/>
      <c r="K39" s="161">
        <v>20</v>
      </c>
      <c r="L39" s="52">
        <v>12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178" t="s">
        <v>651</v>
      </c>
      <c r="C40" s="52"/>
      <c r="D40" s="52"/>
      <c r="E40" s="52"/>
      <c r="F40" s="52"/>
      <c r="G40" s="52"/>
      <c r="H40" s="52"/>
      <c r="I40" s="52"/>
      <c r="J40" s="52"/>
      <c r="K40" s="161">
        <v>20</v>
      </c>
      <c r="L40" s="52">
        <v>10</v>
      </c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B41" s="178" t="s">
        <v>403</v>
      </c>
      <c r="K41" s="161">
        <v>16</v>
      </c>
      <c r="L41" s="52">
        <v>20</v>
      </c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42019</v>
      </c>
      <c r="B43" s="178" t="s">
        <v>425</v>
      </c>
      <c r="C43" s="11"/>
      <c r="D43" s="11"/>
      <c r="E43" s="11"/>
      <c r="F43" s="11"/>
      <c r="G43" s="11"/>
      <c r="H43" s="11"/>
      <c r="I43" s="11"/>
      <c r="J43" s="11"/>
      <c r="K43" s="161">
        <v>30</v>
      </c>
      <c r="L43" s="52">
        <v>12</v>
      </c>
      <c r="M43" s="11">
        <v>40</v>
      </c>
      <c r="N43" s="52">
        <v>12</v>
      </c>
      <c r="O43" s="52"/>
      <c r="P43" s="52"/>
      <c r="Q43" s="52"/>
      <c r="R43" s="52"/>
      <c r="S43" s="52"/>
      <c r="T43" s="52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/>
      <c r="B44" s="178" t="s">
        <v>546</v>
      </c>
      <c r="C44" s="11"/>
      <c r="D44" s="11"/>
      <c r="E44" s="11"/>
      <c r="F44" s="11"/>
      <c r="G44" s="11"/>
      <c r="H44" s="11"/>
      <c r="I44" s="11"/>
      <c r="J44" s="11"/>
      <c r="K44" s="161">
        <v>19</v>
      </c>
      <c r="L44" s="52">
        <v>12</v>
      </c>
      <c r="M44" s="11">
        <v>19</v>
      </c>
      <c r="N44" s="52">
        <v>12</v>
      </c>
      <c r="O44" s="52">
        <v>19</v>
      </c>
      <c r="P44" s="52">
        <v>12</v>
      </c>
      <c r="Q44" s="52"/>
      <c r="R44" s="52"/>
      <c r="S44" s="52"/>
      <c r="T44" s="52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/>
      <c r="B45" s="178" t="s">
        <v>655</v>
      </c>
      <c r="C45" s="11"/>
      <c r="D45" s="11"/>
      <c r="E45" s="11"/>
      <c r="F45" s="11"/>
      <c r="G45" s="11"/>
      <c r="H45" s="11"/>
      <c r="I45" s="11"/>
      <c r="J45" s="11"/>
      <c r="K45" s="161">
        <v>20</v>
      </c>
      <c r="L45" s="52">
        <v>12</v>
      </c>
      <c r="M45" s="11">
        <v>20</v>
      </c>
      <c r="N45" s="52">
        <v>12</v>
      </c>
      <c r="O45" s="52">
        <v>20</v>
      </c>
      <c r="P45" s="52">
        <v>12</v>
      </c>
      <c r="Q45" s="52"/>
      <c r="R45" s="52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178" t="s">
        <v>411</v>
      </c>
      <c r="C46" s="11"/>
      <c r="D46" s="11"/>
      <c r="E46" s="11"/>
      <c r="F46" s="11"/>
      <c r="G46" s="11"/>
      <c r="H46" s="11"/>
      <c r="I46" s="11"/>
      <c r="J46" s="11"/>
      <c r="K46" s="148"/>
      <c r="L46" s="52"/>
      <c r="M46" s="52"/>
      <c r="N46" s="52"/>
      <c r="O46" s="52"/>
      <c r="P46" s="52"/>
      <c r="Q46" s="52"/>
      <c r="R46" s="52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178"/>
      <c r="C47" s="11"/>
      <c r="D47" s="11"/>
      <c r="E47" s="11"/>
      <c r="F47" s="11"/>
      <c r="G47" s="11"/>
      <c r="H47" s="11"/>
      <c r="I47" s="11"/>
      <c r="J47" s="11"/>
      <c r="K47" s="148"/>
      <c r="L47" s="52"/>
      <c r="M47" s="52"/>
      <c r="N47" s="52"/>
      <c r="O47" s="52"/>
      <c r="P47" s="5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 s="178"/>
      <c r="C48" s="11"/>
      <c r="D48" s="11"/>
      <c r="E48" s="11"/>
      <c r="F48" s="11"/>
      <c r="G48" s="11"/>
      <c r="H48" s="11"/>
      <c r="I48" s="11"/>
      <c r="J48" s="11"/>
      <c r="K48" s="146"/>
      <c r="L48" s="52"/>
      <c r="M48" s="11"/>
      <c r="N48" s="52"/>
      <c r="O48" s="11"/>
      <c r="P48" s="52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 s="178"/>
      <c r="C49" s="11"/>
      <c r="D49" s="11"/>
      <c r="E49" s="11"/>
      <c r="F49" s="11"/>
      <c r="G49" s="11"/>
      <c r="H49" s="11"/>
      <c r="I49" s="11"/>
      <c r="J49" s="11"/>
      <c r="K49" s="146"/>
      <c r="L49" s="52"/>
      <c r="M49" s="11"/>
      <c r="N49" s="52"/>
      <c r="O49" s="11"/>
      <c r="P49" s="52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42024</v>
      </c>
      <c r="B52" s="178" t="s">
        <v>417</v>
      </c>
      <c r="C52" s="11"/>
      <c r="D52" s="11"/>
      <c r="E52" s="11"/>
      <c r="F52" s="11"/>
      <c r="G52" s="11"/>
      <c r="H52" s="11"/>
      <c r="I52" s="11"/>
      <c r="J52" s="11"/>
      <c r="K52" s="146">
        <v>20</v>
      </c>
      <c r="L52" s="11">
        <v>12</v>
      </c>
      <c r="M52" s="52">
        <v>25</v>
      </c>
      <c r="N52" s="52">
        <v>12</v>
      </c>
      <c r="O52" s="52">
        <v>25</v>
      </c>
      <c r="P52" s="52">
        <v>12</v>
      </c>
      <c r="Q52" s="52"/>
      <c r="R52" s="52"/>
      <c r="S52" s="52"/>
      <c r="T52" s="52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/>
      <c r="B53" s="178" t="s">
        <v>371</v>
      </c>
      <c r="C53" s="11"/>
      <c r="D53" s="11"/>
      <c r="E53" s="11"/>
      <c r="F53" s="11"/>
      <c r="G53" s="11"/>
      <c r="H53" s="11"/>
      <c r="I53" s="11"/>
      <c r="J53" s="11"/>
      <c r="K53" s="146">
        <v>60</v>
      </c>
      <c r="L53" s="11">
        <v>10</v>
      </c>
      <c r="M53" s="11">
        <v>60</v>
      </c>
      <c r="N53" s="52">
        <v>10</v>
      </c>
      <c r="O53" s="52">
        <v>60</v>
      </c>
      <c r="P53" s="52">
        <v>10</v>
      </c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/>
      <c r="B54" s="178" t="s">
        <v>293</v>
      </c>
      <c r="C54" s="11"/>
      <c r="D54" s="11"/>
      <c r="E54" s="11"/>
      <c r="F54" s="11"/>
      <c r="G54" s="11"/>
      <c r="H54" s="11"/>
      <c r="I54" s="11"/>
      <c r="J54" s="11"/>
      <c r="K54" s="164">
        <v>40</v>
      </c>
      <c r="L54" s="11">
        <v>12</v>
      </c>
      <c r="M54" s="11">
        <v>40</v>
      </c>
      <c r="N54" s="52">
        <v>15</v>
      </c>
      <c r="O54" s="52">
        <v>40</v>
      </c>
      <c r="P54" s="52">
        <v>20</v>
      </c>
      <c r="Q54" s="52"/>
      <c r="R54" s="52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s="178" t="s">
        <v>656</v>
      </c>
      <c r="C55" s="11"/>
      <c r="D55" s="11"/>
      <c r="E55" s="11"/>
      <c r="F55" s="11"/>
      <c r="G55" s="11"/>
      <c r="H55" s="11"/>
      <c r="I55" s="11"/>
      <c r="J55" s="11"/>
      <c r="K55" s="148">
        <v>1.0416666666666666E-2</v>
      </c>
      <c r="L55" s="52"/>
      <c r="M55" s="52"/>
      <c r="N55" s="52"/>
      <c r="O55" s="52"/>
      <c r="P55" s="52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s="178" t="s">
        <v>657</v>
      </c>
      <c r="C56" s="11"/>
      <c r="D56" s="11"/>
      <c r="E56" s="11"/>
      <c r="F56" s="11"/>
      <c r="G56" s="11"/>
      <c r="H56" s="11"/>
      <c r="I56" s="11"/>
      <c r="J56" s="11"/>
      <c r="K56" s="164"/>
      <c r="L56" s="52"/>
      <c r="M56" s="52"/>
      <c r="N56" s="52"/>
      <c r="O56" s="52"/>
      <c r="P56" s="52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s="178" t="s">
        <v>306</v>
      </c>
      <c r="C57" s="11"/>
      <c r="D57" s="11"/>
      <c r="E57" s="11"/>
      <c r="F57" s="11"/>
      <c r="G57" s="11"/>
      <c r="H57" s="11"/>
      <c r="I57" s="11"/>
      <c r="J57" s="11"/>
      <c r="K57" s="164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 s="178"/>
      <c r="C58" s="11"/>
      <c r="D58" s="11"/>
      <c r="E58" s="11"/>
      <c r="F58" s="11"/>
      <c r="G58" s="11"/>
      <c r="H58" s="11"/>
      <c r="I58" s="11"/>
      <c r="J58" s="11"/>
      <c r="K58" s="146"/>
      <c r="L58" s="52"/>
      <c r="M58" s="11"/>
      <c r="N58" s="52"/>
      <c r="O58" s="11"/>
      <c r="P58" s="52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 s="178"/>
      <c r="C59" s="11"/>
      <c r="D59" s="11"/>
      <c r="E59" s="11"/>
      <c r="F59" s="11"/>
      <c r="G59" s="11"/>
      <c r="H59" s="11"/>
      <c r="I59" s="11"/>
      <c r="J59" s="11"/>
      <c r="K59" s="146"/>
      <c r="L59" s="52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42031</v>
      </c>
      <c r="B61" s="178" t="s">
        <v>296</v>
      </c>
      <c r="C61" s="11"/>
      <c r="D61" s="11"/>
      <c r="E61" s="11"/>
      <c r="F61" s="11"/>
      <c r="G61" s="11"/>
      <c r="H61" s="11"/>
      <c r="I61" s="11"/>
      <c r="J61" s="11"/>
      <c r="K61" s="146">
        <v>50</v>
      </c>
      <c r="L61" s="11">
        <v>12</v>
      </c>
      <c r="M61" s="11">
        <v>50</v>
      </c>
      <c r="N61" s="52">
        <v>12</v>
      </c>
      <c r="O61" s="52">
        <v>50</v>
      </c>
      <c r="P61" s="52">
        <v>12</v>
      </c>
      <c r="Q61" s="52"/>
      <c r="R61" s="52"/>
      <c r="S61" s="52"/>
      <c r="T61" s="52"/>
      <c r="U61" s="11"/>
      <c r="V61" s="178"/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/>
      <c r="B62" s="178" t="s">
        <v>658</v>
      </c>
      <c r="C62" s="11"/>
      <c r="D62" s="11"/>
      <c r="E62" s="11"/>
      <c r="F62" s="11"/>
      <c r="G62" s="11"/>
      <c r="H62" s="11"/>
      <c r="I62" s="11"/>
      <c r="J62" s="11"/>
      <c r="K62" s="146">
        <v>20</v>
      </c>
      <c r="L62" s="11">
        <v>12</v>
      </c>
      <c r="M62" s="11">
        <v>35</v>
      </c>
      <c r="N62" s="52">
        <v>12</v>
      </c>
      <c r="O62" s="52">
        <v>45</v>
      </c>
      <c r="P62" s="52">
        <v>12</v>
      </c>
      <c r="Q62" s="11"/>
      <c r="R62" s="11"/>
      <c r="S62" s="11"/>
      <c r="T62" s="11"/>
      <c r="U62" s="11"/>
      <c r="V62" s="178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/>
      <c r="B63" s="178" t="s">
        <v>535</v>
      </c>
      <c r="C63" s="11"/>
      <c r="D63" s="11"/>
      <c r="E63" s="11"/>
      <c r="F63" s="11"/>
      <c r="G63" s="11"/>
      <c r="H63" s="11"/>
      <c r="I63" s="11"/>
      <c r="J63" s="11"/>
      <c r="K63" s="146">
        <v>25</v>
      </c>
      <c r="L63" s="52">
        <v>7</v>
      </c>
      <c r="M63" s="11">
        <v>25</v>
      </c>
      <c r="N63" s="52">
        <v>8</v>
      </c>
      <c r="O63" s="52">
        <v>25</v>
      </c>
      <c r="P63" s="52">
        <v>8</v>
      </c>
      <c r="Q63" s="11"/>
      <c r="R63" s="11"/>
      <c r="S63" s="11"/>
      <c r="T63" s="11"/>
      <c r="U63" s="11"/>
      <c r="V63" s="178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B64" s="178" t="s">
        <v>331</v>
      </c>
      <c r="K64" s="161">
        <v>20</v>
      </c>
      <c r="L64" s="52">
        <v>12</v>
      </c>
      <c r="M64" s="52">
        <v>20</v>
      </c>
      <c r="N64" s="52">
        <v>12</v>
      </c>
      <c r="O64" s="52">
        <v>20</v>
      </c>
      <c r="P64" s="52">
        <v>12</v>
      </c>
      <c r="R64" s="52"/>
      <c r="S64" s="52"/>
      <c r="T64" s="52"/>
    </row>
    <row r="65" spans="1:31">
      <c r="B65" s="178"/>
      <c r="K65" s="161"/>
      <c r="L65" s="52"/>
      <c r="N65" s="52"/>
      <c r="O65" s="52"/>
      <c r="P65" s="52"/>
    </row>
    <row r="66" spans="1:31">
      <c r="A66" s="44"/>
      <c r="B66" s="178"/>
      <c r="C66" s="11"/>
      <c r="D66" s="11"/>
      <c r="E66" s="11"/>
      <c r="F66" s="11"/>
      <c r="G66" s="11"/>
      <c r="H66" s="11"/>
      <c r="I66" s="11"/>
      <c r="J66" s="11"/>
      <c r="K66" s="161"/>
      <c r="L66" s="52"/>
      <c r="M66" s="11"/>
      <c r="N66" s="52"/>
      <c r="O66" s="52"/>
      <c r="P66" s="52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 s="178"/>
      <c r="C67" s="11"/>
      <c r="D67" s="11"/>
      <c r="E67" s="11"/>
      <c r="F67" s="11"/>
      <c r="G67" s="11"/>
      <c r="H67" s="11"/>
      <c r="I67" s="11"/>
      <c r="J67" s="11"/>
      <c r="K67" s="161"/>
      <c r="L67" s="52"/>
      <c r="M67" s="52"/>
      <c r="N67" s="5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 s="178"/>
      <c r="C68" s="11"/>
      <c r="D68" s="11"/>
      <c r="E68" s="11"/>
      <c r="F68" s="11"/>
      <c r="G68" s="11"/>
      <c r="H68" s="11"/>
      <c r="I68" s="11"/>
      <c r="J68" s="11"/>
      <c r="K68" s="161"/>
      <c r="L68" s="52"/>
      <c r="M68" s="52"/>
      <c r="N68" s="5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42038</v>
      </c>
      <c r="B70" s="178" t="s">
        <v>521</v>
      </c>
      <c r="C70" s="11"/>
      <c r="D70" s="11"/>
      <c r="E70" s="11"/>
      <c r="F70" s="11"/>
      <c r="G70" s="11"/>
      <c r="H70" s="11"/>
      <c r="I70" s="11"/>
      <c r="J70" s="11"/>
      <c r="K70" s="161">
        <v>60</v>
      </c>
      <c r="L70" s="52">
        <v>12</v>
      </c>
      <c r="M70" s="52">
        <v>60</v>
      </c>
      <c r="N70" s="52">
        <v>12</v>
      </c>
      <c r="O70" s="52">
        <v>60</v>
      </c>
      <c r="P70" s="52">
        <v>12</v>
      </c>
      <c r="Q70" s="52"/>
      <c r="R70" s="52"/>
      <c r="S70" s="52"/>
      <c r="T70" s="52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/>
      <c r="B71" s="178" t="s">
        <v>296</v>
      </c>
      <c r="C71" s="11"/>
      <c r="D71" s="11"/>
      <c r="E71" s="11"/>
      <c r="F71" s="11"/>
      <c r="G71" s="11"/>
      <c r="H71" s="11"/>
      <c r="I71" s="11"/>
      <c r="J71" s="11"/>
      <c r="K71" s="161">
        <v>50</v>
      </c>
      <c r="L71" s="52">
        <v>12</v>
      </c>
      <c r="M71" s="52">
        <v>50</v>
      </c>
      <c r="N71" s="52">
        <v>10</v>
      </c>
      <c r="O71" s="52">
        <v>50</v>
      </c>
      <c r="P71" s="52">
        <v>3</v>
      </c>
      <c r="Q71" s="52"/>
      <c r="R71" s="52"/>
      <c r="S71" s="52"/>
      <c r="T71" s="5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/>
      <c r="B72" s="178" t="s">
        <v>659</v>
      </c>
      <c r="C72" s="11"/>
      <c r="D72" s="11"/>
      <c r="E72" s="11"/>
      <c r="F72" s="11"/>
      <c r="G72" s="11"/>
      <c r="H72" s="11"/>
      <c r="I72" s="11"/>
      <c r="J72" s="11"/>
      <c r="K72" s="161">
        <v>22.5</v>
      </c>
      <c r="L72" s="52">
        <v>12</v>
      </c>
      <c r="M72" s="52">
        <v>22.5</v>
      </c>
      <c r="N72" s="52">
        <v>12</v>
      </c>
      <c r="O72" s="52">
        <v>22.5</v>
      </c>
      <c r="P72" s="52">
        <v>12</v>
      </c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s="178" t="s">
        <v>533</v>
      </c>
      <c r="C73" s="11"/>
      <c r="D73" s="11"/>
      <c r="E73" s="11"/>
      <c r="F73" s="11"/>
      <c r="G73" s="11"/>
      <c r="H73" s="11"/>
      <c r="I73" s="11"/>
      <c r="J73" s="11"/>
      <c r="K73" s="161"/>
      <c r="L73" s="52"/>
      <c r="M73" s="52"/>
      <c r="N73" s="52"/>
      <c r="O73" s="52"/>
      <c r="P73" s="52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s="178" t="s">
        <v>660</v>
      </c>
      <c r="C74" s="11" t="s">
        <v>661</v>
      </c>
      <c r="D74" s="11"/>
      <c r="E74" s="11"/>
      <c r="F74" s="11"/>
      <c r="G74" s="11"/>
      <c r="H74" s="11"/>
      <c r="I74" s="11"/>
      <c r="J74" s="11"/>
      <c r="K74" s="148">
        <v>1.1111111111111112E-2</v>
      </c>
      <c r="L74" s="52" t="s">
        <v>52</v>
      </c>
      <c r="M74" s="52"/>
      <c r="N74" s="52"/>
      <c r="O74" s="52"/>
      <c r="P74" s="52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s="178" t="s">
        <v>445</v>
      </c>
      <c r="C75" s="11"/>
      <c r="D75" s="11"/>
      <c r="E75" s="11"/>
      <c r="F75" s="11"/>
      <c r="G75" s="11"/>
      <c r="H75" s="11"/>
      <c r="I75" s="11"/>
      <c r="J75" s="11"/>
      <c r="K75" s="161"/>
      <c r="L75" s="52">
        <v>15</v>
      </c>
      <c r="M75" s="52"/>
      <c r="N75" s="52"/>
      <c r="O75" s="52"/>
      <c r="P75" s="52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 s="178"/>
      <c r="C76" s="11"/>
      <c r="D76" s="11"/>
      <c r="E76" s="11"/>
      <c r="F76" s="11"/>
      <c r="G76" s="11"/>
      <c r="H76" s="11"/>
      <c r="I76" s="11"/>
      <c r="J76" s="11"/>
      <c r="K76" s="146"/>
      <c r="L76" s="52"/>
      <c r="M76" s="11"/>
      <c r="N76" s="52"/>
      <c r="O76" s="11"/>
      <c r="P76" s="52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42059</v>
      </c>
      <c r="B79" s="178" t="s">
        <v>662</v>
      </c>
      <c r="C79" s="11"/>
      <c r="D79" s="11"/>
      <c r="E79" s="11"/>
      <c r="F79" s="11"/>
      <c r="G79" s="11"/>
      <c r="H79" s="11"/>
      <c r="I79" s="11"/>
      <c r="J79" s="11"/>
      <c r="K79" s="146">
        <v>20</v>
      </c>
      <c r="L79" s="11">
        <v>15</v>
      </c>
      <c r="M79" s="11">
        <v>20</v>
      </c>
      <c r="N79" s="52">
        <v>15</v>
      </c>
      <c r="O79" s="52"/>
      <c r="P79" s="52"/>
      <c r="Q79" s="52"/>
      <c r="R79" s="52"/>
      <c r="S79" s="11"/>
      <c r="T79" s="11"/>
      <c r="U79" s="11"/>
      <c r="V79" s="178" t="s">
        <v>668</v>
      </c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>
        <v>85</v>
      </c>
      <c r="B80" s="178" t="s">
        <v>299</v>
      </c>
      <c r="C80" s="11"/>
      <c r="D80" s="11"/>
      <c r="E80" s="11"/>
      <c r="F80" s="11"/>
      <c r="G80" s="11"/>
      <c r="H80" s="11"/>
      <c r="I80" s="11"/>
      <c r="J80" s="11"/>
      <c r="K80" s="146">
        <v>33</v>
      </c>
      <c r="L80" s="52">
        <v>15</v>
      </c>
      <c r="M80" s="11">
        <v>33</v>
      </c>
      <c r="N80" s="52">
        <v>15</v>
      </c>
      <c r="O80" s="52"/>
      <c r="P80" s="52"/>
      <c r="Q80" s="52"/>
      <c r="R80" s="52"/>
      <c r="S80" s="11"/>
      <c r="T80" s="11"/>
      <c r="U80" s="11"/>
      <c r="V80" s="178" t="s">
        <v>306</v>
      </c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8"/>
      <c r="B81" s="178" t="s">
        <v>373</v>
      </c>
      <c r="K81" s="4">
        <v>8</v>
      </c>
      <c r="L81" s="52">
        <v>20</v>
      </c>
      <c r="M81">
        <v>8</v>
      </c>
      <c r="N81" s="52">
        <v>20</v>
      </c>
      <c r="O81" s="52"/>
      <c r="P81" s="52"/>
      <c r="R81" s="52"/>
    </row>
    <row r="82" spans="1:31">
      <c r="B82" s="178" t="s">
        <v>663</v>
      </c>
      <c r="K82" s="161">
        <v>40</v>
      </c>
      <c r="L82" s="52">
        <v>15</v>
      </c>
      <c r="M82">
        <v>40</v>
      </c>
      <c r="N82" s="52">
        <v>15</v>
      </c>
      <c r="O82" s="52"/>
      <c r="P82" s="52"/>
      <c r="R82" s="52"/>
    </row>
    <row r="83" spans="1:31">
      <c r="A83" s="44"/>
      <c r="B83" s="178" t="s">
        <v>664</v>
      </c>
      <c r="C83" s="11"/>
      <c r="D83" s="11"/>
      <c r="E83" s="11"/>
      <c r="F83" s="11"/>
      <c r="G83" s="11"/>
      <c r="H83" s="11"/>
      <c r="I83" s="11"/>
      <c r="J83" s="11"/>
      <c r="K83" s="161">
        <v>15</v>
      </c>
      <c r="L83" s="52">
        <v>15</v>
      </c>
      <c r="M83" s="11"/>
      <c r="N83" s="52"/>
      <c r="O83" s="11"/>
      <c r="P83" s="52"/>
      <c r="Q83" s="11"/>
      <c r="R83" s="52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 s="178" t="s">
        <v>665</v>
      </c>
      <c r="C84" s="11"/>
      <c r="D84" s="11"/>
      <c r="E84" s="11"/>
      <c r="F84" s="11"/>
      <c r="G84" s="11"/>
      <c r="H84" s="11"/>
      <c r="I84" s="11"/>
      <c r="J84" s="11"/>
      <c r="K84" s="161">
        <v>10</v>
      </c>
      <c r="L84" s="52">
        <v>15</v>
      </c>
      <c r="M84" s="52">
        <v>10</v>
      </c>
      <c r="N84" s="52">
        <v>15</v>
      </c>
      <c r="O84" s="11"/>
      <c r="P84" s="52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 s="178" t="s">
        <v>666</v>
      </c>
      <c r="C85" s="11"/>
      <c r="D85" s="11"/>
      <c r="E85" s="11"/>
      <c r="F85" s="11"/>
      <c r="G85" s="11"/>
      <c r="H85" s="11"/>
      <c r="I85" s="11"/>
      <c r="J85" s="11"/>
      <c r="K85" s="164">
        <v>3.472222222222222E-3</v>
      </c>
      <c r="L85" s="11" t="s">
        <v>52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 s="178" t="s">
        <v>667</v>
      </c>
      <c r="C86" s="11"/>
      <c r="D86" s="11"/>
      <c r="E86" s="11"/>
      <c r="F86" s="11"/>
      <c r="G86" s="11"/>
      <c r="H86" s="11"/>
      <c r="I86" s="11"/>
      <c r="J86" s="11"/>
      <c r="K86" s="146"/>
      <c r="L86" s="52">
        <v>12</v>
      </c>
      <c r="M86" s="11"/>
      <c r="N86" s="52">
        <v>12</v>
      </c>
      <c r="O86" s="11"/>
      <c r="P86" s="11">
        <v>12</v>
      </c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42061</v>
      </c>
      <c r="B88" s="178" t="s">
        <v>669</v>
      </c>
      <c r="C88" s="11"/>
      <c r="D88" s="11"/>
      <c r="E88" s="11"/>
      <c r="F88" s="11"/>
      <c r="G88" s="11"/>
      <c r="H88" s="11"/>
      <c r="I88" s="11"/>
      <c r="J88" s="11"/>
      <c r="K88" s="161">
        <v>30</v>
      </c>
      <c r="L88" s="52">
        <v>12</v>
      </c>
      <c r="M88" s="11">
        <v>50</v>
      </c>
      <c r="N88" s="52">
        <v>10</v>
      </c>
      <c r="O88" s="52">
        <v>55</v>
      </c>
      <c r="P88" s="52">
        <v>7</v>
      </c>
      <c r="Q88" s="52">
        <v>45</v>
      </c>
      <c r="R88" s="52">
        <v>8</v>
      </c>
      <c r="S88" s="52"/>
      <c r="T88" s="52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/>
      <c r="B89" s="178" t="s">
        <v>670</v>
      </c>
      <c r="C89" s="11"/>
      <c r="D89" s="11"/>
      <c r="E89" s="11"/>
      <c r="F89" s="11"/>
      <c r="G89" s="11"/>
      <c r="H89" s="11"/>
      <c r="I89" s="11"/>
      <c r="J89" s="11"/>
      <c r="K89" s="161">
        <v>40</v>
      </c>
      <c r="L89" s="52">
        <v>12</v>
      </c>
      <c r="M89" s="11">
        <v>40</v>
      </c>
      <c r="N89" s="52">
        <v>12</v>
      </c>
      <c r="O89" s="52"/>
      <c r="P89" s="52"/>
      <c r="Q89" s="52"/>
      <c r="R89" s="52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/>
      <c r="B90" s="178" t="s">
        <v>671</v>
      </c>
      <c r="C90" s="11"/>
      <c r="D90" s="11"/>
      <c r="E90" s="11"/>
      <c r="F90" s="11"/>
      <c r="G90" s="11"/>
      <c r="H90" s="11"/>
      <c r="I90" s="11"/>
      <c r="J90" s="11"/>
      <c r="K90" s="146">
        <v>25</v>
      </c>
      <c r="L90" s="52">
        <v>12</v>
      </c>
      <c r="M90" s="11">
        <v>25</v>
      </c>
      <c r="N90" s="52">
        <v>8</v>
      </c>
      <c r="O90" s="52">
        <v>25</v>
      </c>
      <c r="P90" s="52">
        <v>8</v>
      </c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s="178" t="s">
        <v>293</v>
      </c>
      <c r="C91" s="11"/>
      <c r="D91" s="11"/>
      <c r="E91" s="11"/>
      <c r="F91" s="11"/>
      <c r="G91" s="11"/>
      <c r="H91" s="11"/>
      <c r="I91" s="11"/>
      <c r="J91" s="11"/>
      <c r="K91" s="161">
        <v>40</v>
      </c>
      <c r="L91" s="52">
        <v>20</v>
      </c>
      <c r="M91" s="52">
        <v>50</v>
      </c>
      <c r="N91" s="52">
        <v>20</v>
      </c>
      <c r="O91" s="52">
        <v>60</v>
      </c>
      <c r="P91" s="52">
        <v>20</v>
      </c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s="178" t="s">
        <v>411</v>
      </c>
      <c r="C92" s="11"/>
      <c r="D92" s="11"/>
      <c r="E92" s="11"/>
      <c r="F92" s="11"/>
      <c r="G92" s="11"/>
      <c r="H92" s="11"/>
      <c r="I92" s="11"/>
      <c r="J92" s="11"/>
      <c r="K92" s="148">
        <v>1.0416666666666666E-2</v>
      </c>
      <c r="L92" s="52" t="s">
        <v>52</v>
      </c>
      <c r="M92" s="148"/>
      <c r="N92" s="52"/>
      <c r="O92" s="52"/>
      <c r="P92" s="52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 s="178" t="s">
        <v>536</v>
      </c>
      <c r="C93" s="11"/>
      <c r="D93" s="11"/>
      <c r="E93" s="11"/>
      <c r="F93" s="11"/>
      <c r="G93" s="11"/>
      <c r="H93" s="11"/>
      <c r="I93" s="11"/>
      <c r="J93" s="11"/>
      <c r="K93" s="161"/>
      <c r="L93" s="52">
        <v>15</v>
      </c>
      <c r="M93" s="52"/>
      <c r="N93" s="52">
        <v>15</v>
      </c>
      <c r="O93" s="52"/>
      <c r="P93" s="52">
        <v>15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 s="178" t="s">
        <v>306</v>
      </c>
      <c r="C94" s="11"/>
      <c r="D94" s="11"/>
      <c r="E94" s="11"/>
      <c r="F94" s="11"/>
      <c r="G94" s="11"/>
      <c r="H94" s="11"/>
      <c r="I94" s="11"/>
      <c r="J94" s="11"/>
      <c r="K94" s="146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42082</v>
      </c>
      <c r="B97" s="178" t="s">
        <v>417</v>
      </c>
      <c r="C97" s="11"/>
      <c r="D97" s="11"/>
      <c r="E97" s="11"/>
      <c r="F97" s="11"/>
      <c r="G97" s="11"/>
      <c r="H97" s="11"/>
      <c r="I97" s="11"/>
      <c r="J97" s="11"/>
      <c r="K97" s="146">
        <v>20</v>
      </c>
      <c r="L97" s="11">
        <v>10</v>
      </c>
      <c r="M97" s="11">
        <v>30</v>
      </c>
      <c r="N97" s="52">
        <v>10</v>
      </c>
      <c r="O97" s="52">
        <v>30</v>
      </c>
      <c r="P97" s="52">
        <v>12</v>
      </c>
      <c r="Q97" s="52"/>
      <c r="R97" s="52"/>
      <c r="S97" s="52"/>
      <c r="T97" s="52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>
        <v>86</v>
      </c>
      <c r="B98" s="178" t="s">
        <v>336</v>
      </c>
      <c r="C98" s="11"/>
      <c r="D98" s="11"/>
      <c r="E98" s="11"/>
      <c r="F98" s="11"/>
      <c r="G98" s="11"/>
      <c r="H98" s="11"/>
      <c r="I98" s="11"/>
      <c r="J98" s="11"/>
      <c r="K98" s="146">
        <v>40</v>
      </c>
      <c r="L98" s="11">
        <v>12</v>
      </c>
      <c r="M98" s="11">
        <v>45</v>
      </c>
      <c r="N98" s="52">
        <v>12</v>
      </c>
      <c r="O98" s="52">
        <v>45</v>
      </c>
      <c r="P98" s="52">
        <v>12</v>
      </c>
      <c r="Q98" s="52">
        <v>50</v>
      </c>
      <c r="R98" s="52">
        <v>12</v>
      </c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>
        <v>29.4</v>
      </c>
      <c r="B99" s="178" t="s">
        <v>672</v>
      </c>
      <c r="C99" s="11"/>
      <c r="D99" s="11"/>
      <c r="E99" s="11"/>
      <c r="F99" s="11"/>
      <c r="G99" s="11"/>
      <c r="H99" s="11"/>
      <c r="I99" s="11"/>
      <c r="J99" s="11"/>
      <c r="K99" s="164"/>
      <c r="L99" s="11">
        <v>15</v>
      </c>
      <c r="M99" s="11"/>
      <c r="N99" s="11">
        <v>15</v>
      </c>
      <c r="O99" s="11"/>
      <c r="P99" s="11">
        <v>15</v>
      </c>
      <c r="Q99" s="11"/>
      <c r="R99" s="11">
        <v>15</v>
      </c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s="178" t="s">
        <v>411</v>
      </c>
      <c r="C100" s="11"/>
      <c r="D100" s="11"/>
      <c r="E100" s="11"/>
      <c r="F100" s="11"/>
      <c r="G100" s="11"/>
      <c r="H100" s="11"/>
      <c r="I100" s="11"/>
      <c r="J100" s="11"/>
      <c r="K100" s="164">
        <v>8.3333333333333332E-3</v>
      </c>
      <c r="L100" s="52"/>
      <c r="M100" s="11"/>
      <c r="N100" s="52"/>
      <c r="O100" s="52"/>
      <c r="P100" s="52"/>
      <c r="Q100" s="52"/>
      <c r="R100" s="52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 s="178" t="s">
        <v>673</v>
      </c>
      <c r="C101" s="11"/>
      <c r="D101" s="11"/>
      <c r="E101" s="11"/>
      <c r="F101" s="11"/>
      <c r="G101" s="11"/>
      <c r="H101" s="11"/>
      <c r="I101" s="11"/>
      <c r="J101" s="11"/>
      <c r="K101" s="146">
        <v>12</v>
      </c>
      <c r="L101" s="52">
        <v>20</v>
      </c>
      <c r="M101" s="11">
        <v>12</v>
      </c>
      <c r="N101" s="52">
        <v>20</v>
      </c>
      <c r="O101" s="11"/>
      <c r="P101" s="52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 s="178" t="s">
        <v>674</v>
      </c>
      <c r="C102" s="11"/>
      <c r="D102" s="11"/>
      <c r="E102" s="11"/>
      <c r="F102" s="11"/>
      <c r="G102" s="11"/>
      <c r="H102" s="11"/>
      <c r="I102" s="11"/>
      <c r="J102" s="11"/>
      <c r="K102" s="161">
        <v>12</v>
      </c>
      <c r="L102" s="52">
        <v>20</v>
      </c>
      <c r="M102" s="52">
        <v>12</v>
      </c>
      <c r="N102" s="52">
        <v>20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/>
      <c r="C103" s="11"/>
      <c r="D103" s="11"/>
      <c r="E103" s="11"/>
      <c r="F103" s="11"/>
      <c r="G103" s="11"/>
      <c r="H103" s="11"/>
      <c r="I103" s="11"/>
      <c r="J103" s="11"/>
      <c r="K103" s="146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/>
      <c r="C104" s="11"/>
      <c r="D104" s="11"/>
      <c r="E104" s="11"/>
      <c r="F104" s="11"/>
      <c r="G104" s="11"/>
      <c r="H104" s="11"/>
      <c r="I104" s="11"/>
      <c r="J104" s="11"/>
      <c r="K104" s="146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42101</v>
      </c>
      <c r="B106" s="178" t="s">
        <v>482</v>
      </c>
      <c r="C106" s="11"/>
      <c r="D106" s="11"/>
      <c r="E106" s="11"/>
      <c r="F106" s="11"/>
      <c r="G106" s="11"/>
      <c r="H106" s="11"/>
      <c r="I106" s="11"/>
      <c r="J106" s="11"/>
      <c r="K106" s="146"/>
      <c r="L106" s="11">
        <v>25</v>
      </c>
      <c r="M106" s="11"/>
      <c r="N106" s="52">
        <v>15</v>
      </c>
      <c r="O106" s="52"/>
      <c r="P106" s="52">
        <v>10</v>
      </c>
      <c r="Q106" s="52"/>
      <c r="R106" s="52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>
        <v>84</v>
      </c>
      <c r="B107" s="178" t="s">
        <v>675</v>
      </c>
      <c r="C107" s="11"/>
      <c r="D107" s="11"/>
      <c r="E107" s="11"/>
      <c r="F107" s="11"/>
      <c r="G107" s="11"/>
      <c r="H107" s="11"/>
      <c r="I107" s="11"/>
      <c r="J107" s="11"/>
      <c r="K107" s="146"/>
      <c r="L107" s="11">
        <v>15</v>
      </c>
      <c r="M107" s="11"/>
      <c r="N107" s="52">
        <v>12</v>
      </c>
      <c r="O107" s="52"/>
      <c r="P107" s="52">
        <v>12</v>
      </c>
      <c r="Q107" s="52"/>
      <c r="R107" s="52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>
        <v>29</v>
      </c>
      <c r="B108" s="178" t="s">
        <v>492</v>
      </c>
      <c r="C108" s="11"/>
      <c r="D108" s="11"/>
      <c r="E108" s="11"/>
      <c r="F108" s="11"/>
      <c r="G108" s="11"/>
      <c r="H108" s="11"/>
      <c r="I108" s="11"/>
      <c r="J108" s="11"/>
      <c r="K108" s="146"/>
      <c r="L108" s="11">
        <v>12</v>
      </c>
      <c r="M108" s="11"/>
      <c r="N108" s="52">
        <v>12</v>
      </c>
      <c r="O108" s="52"/>
      <c r="P108" s="52">
        <v>12</v>
      </c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 s="178" t="s">
        <v>410</v>
      </c>
      <c r="C109" s="11"/>
      <c r="D109" s="11"/>
      <c r="E109" s="11"/>
      <c r="F109" s="11"/>
      <c r="G109" s="11"/>
      <c r="H109" s="11"/>
      <c r="I109" s="11"/>
      <c r="J109" s="11"/>
      <c r="K109" s="148">
        <v>2.9050925925925928E-3</v>
      </c>
      <c r="L109" s="52"/>
      <c r="M109" s="52"/>
      <c r="N109" s="52"/>
      <c r="O109" s="52"/>
      <c r="P109" s="52"/>
      <c r="Q109" s="52"/>
      <c r="R109" s="52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 s="178" t="s">
        <v>411</v>
      </c>
      <c r="C110" s="11"/>
      <c r="D110" s="11"/>
      <c r="E110" s="11"/>
      <c r="F110" s="11"/>
      <c r="G110" s="11"/>
      <c r="H110" s="11"/>
      <c r="I110" s="11"/>
      <c r="J110" s="11"/>
      <c r="K110" s="148">
        <v>6.9444444444444441E-3</v>
      </c>
      <c r="L110" s="52"/>
      <c r="M110" s="52"/>
      <c r="N110" s="5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/>
      <c r="C111" s="11"/>
      <c r="D111" s="11"/>
      <c r="E111" s="11"/>
      <c r="F111" s="11"/>
      <c r="G111" s="11"/>
      <c r="H111" s="11"/>
      <c r="I111" s="11"/>
      <c r="J111" s="11"/>
      <c r="K111" s="161"/>
      <c r="L111" s="52"/>
      <c r="M111" s="52"/>
      <c r="N111" s="5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42103</v>
      </c>
      <c r="B115" s="178" t="s">
        <v>676</v>
      </c>
      <c r="C115" s="11"/>
      <c r="D115" s="11"/>
      <c r="E115" s="11"/>
      <c r="F115" s="11"/>
      <c r="G115" s="11"/>
      <c r="H115" s="11"/>
      <c r="I115" s="11"/>
      <c r="J115" s="11"/>
      <c r="K115" s="146">
        <v>30</v>
      </c>
      <c r="L115" s="11">
        <v>12</v>
      </c>
      <c r="M115" s="11">
        <v>40</v>
      </c>
      <c r="N115" s="52">
        <v>12</v>
      </c>
      <c r="O115" s="52">
        <v>40</v>
      </c>
      <c r="P115" s="52">
        <v>8</v>
      </c>
      <c r="Q115" s="52"/>
      <c r="R115" s="52"/>
      <c r="S115" s="52"/>
      <c r="T115" s="52"/>
      <c r="U115" s="11"/>
      <c r="V115" s="11" t="s">
        <v>678</v>
      </c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/>
      <c r="B116" s="178" t="s">
        <v>331</v>
      </c>
      <c r="C116" s="11"/>
      <c r="D116" s="11"/>
      <c r="E116" s="11"/>
      <c r="F116" s="11"/>
      <c r="G116" s="11"/>
      <c r="H116" s="11"/>
      <c r="I116" s="11"/>
      <c r="J116" s="11"/>
      <c r="K116" s="146">
        <v>22.5</v>
      </c>
      <c r="L116" s="11">
        <v>12</v>
      </c>
      <c r="M116" s="11">
        <v>22.5</v>
      </c>
      <c r="N116" s="52">
        <v>12</v>
      </c>
      <c r="O116" s="52">
        <v>22.5</v>
      </c>
      <c r="P116" s="52">
        <v>12</v>
      </c>
      <c r="Q116" s="52"/>
      <c r="R116" s="52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/>
      <c r="B117" s="178" t="s">
        <v>549</v>
      </c>
      <c r="C117" s="11"/>
      <c r="D117" s="11"/>
      <c r="E117" s="11"/>
      <c r="F117" s="11"/>
      <c r="G117" s="11"/>
      <c r="H117" s="11"/>
      <c r="I117" s="11"/>
      <c r="J117" s="11"/>
      <c r="K117" s="146">
        <v>20</v>
      </c>
      <c r="L117" s="11">
        <v>12</v>
      </c>
      <c r="M117" s="11">
        <v>22.5</v>
      </c>
      <c r="N117" s="52">
        <v>8</v>
      </c>
      <c r="O117" s="52">
        <v>22.5</v>
      </c>
      <c r="P117" s="52">
        <v>9</v>
      </c>
      <c r="Q117" s="52"/>
      <c r="R117" s="52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 s="178" t="s">
        <v>677</v>
      </c>
      <c r="C118" s="11"/>
      <c r="D118" s="11"/>
      <c r="E118" s="11"/>
      <c r="F118" s="11"/>
      <c r="G118" s="11"/>
      <c r="H118" s="11"/>
      <c r="I118" s="11"/>
      <c r="J118" s="11"/>
      <c r="K118" s="146">
        <v>20</v>
      </c>
      <c r="L118" s="52">
        <v>12</v>
      </c>
      <c r="M118" s="52">
        <v>20</v>
      </c>
      <c r="N118" s="52">
        <v>10</v>
      </c>
      <c r="O118" s="52">
        <v>20</v>
      </c>
      <c r="P118" s="52">
        <v>10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 s="178" t="s">
        <v>314</v>
      </c>
      <c r="C119" s="11"/>
      <c r="D119" s="11"/>
      <c r="E119" s="11"/>
      <c r="F119" s="11"/>
      <c r="G119" s="11"/>
      <c r="H119" s="11"/>
      <c r="I119" s="11"/>
      <c r="J119" s="11"/>
      <c r="K119" s="146">
        <v>15</v>
      </c>
      <c r="L119" s="146">
        <v>15</v>
      </c>
      <c r="M119" s="52">
        <v>22.5</v>
      </c>
      <c r="N119" s="52">
        <v>12</v>
      </c>
      <c r="O119" s="52">
        <v>22.5</v>
      </c>
      <c r="P119" s="52">
        <v>12</v>
      </c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 s="178" t="s">
        <v>477</v>
      </c>
      <c r="C120" s="11"/>
      <c r="D120" s="11"/>
      <c r="E120" s="11"/>
      <c r="F120" s="11"/>
      <c r="G120" s="11"/>
      <c r="H120" s="11"/>
      <c r="I120" s="11"/>
      <c r="J120" s="11"/>
      <c r="K120" s="146"/>
      <c r="L120" s="161">
        <v>15</v>
      </c>
      <c r="M120" s="11"/>
      <c r="N120" s="52">
        <v>15</v>
      </c>
      <c r="O120" s="11"/>
      <c r="P120" s="52">
        <v>15</v>
      </c>
      <c r="Q120" s="11"/>
      <c r="R120" s="11">
        <v>15</v>
      </c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42115</v>
      </c>
      <c r="B124" s="178" t="s">
        <v>336</v>
      </c>
      <c r="C124" s="11"/>
      <c r="D124" s="11"/>
      <c r="E124" s="11"/>
      <c r="F124" s="11"/>
      <c r="G124" s="11"/>
      <c r="H124" s="11"/>
      <c r="I124" s="11"/>
      <c r="J124" s="11"/>
      <c r="K124" s="146">
        <v>45</v>
      </c>
      <c r="L124" s="11">
        <v>12</v>
      </c>
      <c r="M124" s="11">
        <v>45</v>
      </c>
      <c r="N124" s="52">
        <v>12</v>
      </c>
      <c r="O124" s="52">
        <v>45</v>
      </c>
      <c r="P124" s="52">
        <v>12</v>
      </c>
      <c r="Q124" s="52"/>
      <c r="R124" s="52"/>
      <c r="S124" s="52"/>
      <c r="T124" s="52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>
        <v>85.5</v>
      </c>
      <c r="B125" s="178" t="s">
        <v>296</v>
      </c>
      <c r="C125" s="11"/>
      <c r="D125" s="11"/>
      <c r="E125" s="11"/>
      <c r="F125" s="11"/>
      <c r="G125" s="11"/>
      <c r="H125" s="11"/>
      <c r="I125" s="11"/>
      <c r="J125" s="11"/>
      <c r="K125" s="146">
        <v>45</v>
      </c>
      <c r="L125" s="11">
        <v>12</v>
      </c>
      <c r="M125" s="11">
        <v>45</v>
      </c>
      <c r="N125" s="52">
        <v>12</v>
      </c>
      <c r="O125" s="52">
        <v>45</v>
      </c>
      <c r="P125" s="52">
        <v>11</v>
      </c>
      <c r="Q125" s="52"/>
      <c r="R125" s="52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>
        <v>30</v>
      </c>
      <c r="B126" s="178" t="s">
        <v>679</v>
      </c>
      <c r="C126" s="11"/>
      <c r="D126" s="11"/>
      <c r="E126" s="11"/>
      <c r="F126" s="11"/>
      <c r="G126" s="11"/>
      <c r="H126" s="11"/>
      <c r="I126" s="11"/>
      <c r="J126" s="11"/>
      <c r="K126" s="146">
        <v>20</v>
      </c>
      <c r="L126" s="11">
        <v>10</v>
      </c>
      <c r="M126" s="11">
        <v>20</v>
      </c>
      <c r="N126" s="52">
        <v>8</v>
      </c>
      <c r="O126" s="52">
        <v>20</v>
      </c>
      <c r="P126" s="52">
        <v>8</v>
      </c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 s="178" t="s">
        <v>597</v>
      </c>
      <c r="C127" s="11"/>
      <c r="D127" s="11"/>
      <c r="E127" s="11"/>
      <c r="F127" s="11"/>
      <c r="G127" s="11"/>
      <c r="H127" s="11"/>
      <c r="I127" s="11"/>
      <c r="J127" s="11"/>
      <c r="K127" s="146">
        <v>20</v>
      </c>
      <c r="L127" s="52">
        <v>12</v>
      </c>
      <c r="M127" s="52">
        <v>20</v>
      </c>
      <c r="N127" s="52">
        <v>12</v>
      </c>
      <c r="O127" s="52">
        <v>20</v>
      </c>
      <c r="P127" s="52">
        <v>12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s="178" t="s">
        <v>314</v>
      </c>
      <c r="C128" s="11"/>
      <c r="D128" s="11"/>
      <c r="E128" s="11"/>
      <c r="F128" s="11"/>
      <c r="G128" s="11"/>
      <c r="H128" s="11"/>
      <c r="I128" s="11"/>
      <c r="J128" s="11"/>
      <c r="K128" s="161">
        <v>20</v>
      </c>
      <c r="L128" s="52">
        <v>12</v>
      </c>
      <c r="M128" s="52">
        <v>20</v>
      </c>
      <c r="N128" s="52">
        <v>12</v>
      </c>
      <c r="O128" s="52">
        <v>17.5</v>
      </c>
      <c r="P128" s="52">
        <v>12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 s="178" t="s">
        <v>477</v>
      </c>
      <c r="C129" s="11"/>
      <c r="D129" s="11"/>
      <c r="E129" s="11"/>
      <c r="F129" s="11"/>
      <c r="G129" s="11"/>
      <c r="H129" s="11"/>
      <c r="I129" s="11"/>
      <c r="J129" s="11"/>
      <c r="K129" s="146"/>
      <c r="L129" s="52">
        <v>15</v>
      </c>
      <c r="M129" s="11"/>
      <c r="N129" s="52">
        <v>15</v>
      </c>
      <c r="O129" s="11"/>
      <c r="P129" s="52">
        <v>15</v>
      </c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 s="178" t="s">
        <v>465</v>
      </c>
      <c r="C130" s="11"/>
      <c r="D130" s="11"/>
      <c r="E130" s="11"/>
      <c r="F130" s="11"/>
      <c r="G130" s="11"/>
      <c r="H130" s="11"/>
      <c r="I130" s="11"/>
      <c r="J130" s="11"/>
      <c r="K130" s="146"/>
      <c r="L130" s="52">
        <v>16</v>
      </c>
      <c r="M130" s="11"/>
      <c r="N130" s="52">
        <v>16</v>
      </c>
      <c r="O130" s="11"/>
      <c r="P130" s="52">
        <v>16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/>
      <c r="C131" s="11"/>
      <c r="D131" s="11"/>
      <c r="E131" s="11"/>
      <c r="F131" s="11"/>
      <c r="G131" s="11"/>
      <c r="H131" s="11"/>
      <c r="I131" s="11"/>
      <c r="J131" s="11"/>
      <c r="K131" s="1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42121</v>
      </c>
      <c r="B133" s="178" t="s">
        <v>296</v>
      </c>
      <c r="C133" s="11"/>
      <c r="D133" s="11"/>
      <c r="E133" s="11"/>
      <c r="F133" s="11"/>
      <c r="G133" s="11"/>
      <c r="H133" s="11"/>
      <c r="I133" s="11"/>
      <c r="J133" s="11"/>
      <c r="K133" s="146">
        <v>45</v>
      </c>
      <c r="L133" s="52">
        <v>12</v>
      </c>
      <c r="M133" s="11">
        <v>45</v>
      </c>
      <c r="N133" s="52">
        <v>12</v>
      </c>
      <c r="O133" s="52">
        <v>45</v>
      </c>
      <c r="P133" s="52">
        <v>12</v>
      </c>
      <c r="Q133" s="52"/>
      <c r="R133" s="52"/>
      <c r="S133" s="52"/>
      <c r="T133" s="5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/>
      <c r="B134" s="178" t="s">
        <v>680</v>
      </c>
      <c r="C134" s="11"/>
      <c r="D134" s="11"/>
      <c r="E134" s="11"/>
      <c r="F134" s="11"/>
      <c r="G134" s="11"/>
      <c r="H134" s="11"/>
      <c r="I134" s="11"/>
      <c r="J134" s="11"/>
      <c r="K134" s="146">
        <v>8</v>
      </c>
      <c r="L134" s="52">
        <v>12</v>
      </c>
      <c r="M134" s="11">
        <v>10</v>
      </c>
      <c r="N134" s="52">
        <v>12</v>
      </c>
      <c r="O134" s="52">
        <v>10</v>
      </c>
      <c r="P134" s="52">
        <v>12</v>
      </c>
      <c r="Q134" s="52">
        <v>10</v>
      </c>
      <c r="R134" s="52">
        <v>12</v>
      </c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 s="178" t="s">
        <v>345</v>
      </c>
      <c r="C135" s="11"/>
      <c r="D135" s="11"/>
      <c r="E135" s="11"/>
      <c r="F135" s="11"/>
      <c r="G135" s="11"/>
      <c r="H135" s="11"/>
      <c r="I135" s="11"/>
      <c r="J135" s="11"/>
      <c r="K135" s="146">
        <v>6.25</v>
      </c>
      <c r="L135" s="52">
        <v>12</v>
      </c>
      <c r="M135" s="11">
        <v>7.5</v>
      </c>
      <c r="N135" s="52">
        <v>12</v>
      </c>
      <c r="O135" s="52">
        <v>7.5</v>
      </c>
      <c r="P135" s="52">
        <v>9</v>
      </c>
      <c r="Q135" s="52"/>
      <c r="R135" s="52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s="178" t="s">
        <v>338</v>
      </c>
      <c r="C136" s="11"/>
      <c r="D136" s="11"/>
      <c r="E136" s="11"/>
      <c r="F136" s="11"/>
      <c r="G136" s="11"/>
      <c r="H136" s="11"/>
      <c r="I136" s="11"/>
      <c r="J136" s="11"/>
      <c r="K136" s="161">
        <v>17.5</v>
      </c>
      <c r="L136" s="52">
        <v>12</v>
      </c>
      <c r="M136" s="52">
        <v>17.5</v>
      </c>
      <c r="N136" s="52">
        <v>12</v>
      </c>
      <c r="O136" s="52">
        <v>17.5</v>
      </c>
      <c r="P136" s="52">
        <v>12</v>
      </c>
      <c r="Q136" s="52">
        <v>17.5</v>
      </c>
      <c r="R136" s="52">
        <v>12</v>
      </c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 s="178" t="s">
        <v>314</v>
      </c>
      <c r="C137" s="11"/>
      <c r="D137" s="11"/>
      <c r="E137" s="11"/>
      <c r="F137" s="11"/>
      <c r="G137" s="11"/>
      <c r="H137" s="11"/>
      <c r="I137" s="11"/>
      <c r="J137" s="11"/>
      <c r="K137" s="161">
        <v>17.5</v>
      </c>
      <c r="L137" s="52">
        <v>12</v>
      </c>
      <c r="M137" s="52">
        <v>17.5</v>
      </c>
      <c r="N137" s="52">
        <v>12</v>
      </c>
      <c r="O137" s="52">
        <v>17.5</v>
      </c>
      <c r="P137" s="52">
        <v>13</v>
      </c>
      <c r="Q137" s="52">
        <v>17.5</v>
      </c>
      <c r="R137" s="52">
        <v>12</v>
      </c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C138"/>
      <c r="D138"/>
      <c r="E138"/>
      <c r="F138"/>
      <c r="G138"/>
      <c r="H138"/>
      <c r="J138"/>
      <c r="L138" s="17"/>
      <c r="AA138"/>
      <c r="AD138"/>
      <c r="AE138"/>
    </row>
    <row r="139" spans="1:31">
      <c r="A139" s="44"/>
      <c r="B139"/>
      <c r="C139"/>
      <c r="D139"/>
      <c r="E139"/>
      <c r="F139"/>
      <c r="G139"/>
      <c r="H139"/>
      <c r="J139"/>
      <c r="L139" s="17"/>
      <c r="AA139"/>
      <c r="AD139"/>
      <c r="AE139"/>
    </row>
    <row r="140" spans="1:31">
      <c r="A140" s="44"/>
      <c r="B140"/>
      <c r="C140"/>
      <c r="D140"/>
      <c r="E140"/>
      <c r="F140"/>
      <c r="G140"/>
      <c r="H140"/>
      <c r="J140"/>
      <c r="L140" s="17"/>
      <c r="AA140"/>
      <c r="AD140"/>
      <c r="AE140"/>
    </row>
    <row r="141" spans="1:31" s="111" customFormat="1">
      <c r="K141" s="163"/>
      <c r="L141" s="113"/>
      <c r="Q141" s="114"/>
    </row>
    <row r="142" spans="1:31">
      <c r="A142" s="1">
        <v>42122</v>
      </c>
      <c r="B142" s="178" t="s">
        <v>410</v>
      </c>
      <c r="C142"/>
      <c r="D142"/>
      <c r="E142"/>
      <c r="F142"/>
      <c r="G142"/>
      <c r="H142"/>
      <c r="J142"/>
      <c r="K142" s="59">
        <v>2.8240740740740739E-3</v>
      </c>
      <c r="L142" s="17"/>
      <c r="R142" s="52"/>
      <c r="S142" s="52"/>
      <c r="T142" s="52"/>
      <c r="AA142"/>
      <c r="AD142"/>
      <c r="AE142"/>
    </row>
    <row r="143" spans="1:31">
      <c r="A143" s="44"/>
      <c r="B143" s="178" t="s">
        <v>681</v>
      </c>
      <c r="C143"/>
      <c r="D143"/>
      <c r="E143"/>
      <c r="F143"/>
      <c r="G143"/>
      <c r="H143"/>
      <c r="J143"/>
      <c r="K143" s="4">
        <v>45</v>
      </c>
      <c r="L143" s="17">
        <v>12</v>
      </c>
      <c r="M143">
        <v>45</v>
      </c>
      <c r="N143">
        <v>10</v>
      </c>
      <c r="O143">
        <v>45</v>
      </c>
      <c r="P143">
        <v>8</v>
      </c>
      <c r="R143" s="52"/>
      <c r="S143" s="52"/>
      <c r="T143" s="52"/>
      <c r="AA143"/>
      <c r="AD143"/>
      <c r="AE143"/>
    </row>
    <row r="144" spans="1:31">
      <c r="A144" s="44"/>
      <c r="B144" s="178" t="s">
        <v>408</v>
      </c>
      <c r="C144"/>
      <c r="D144"/>
      <c r="E144"/>
      <c r="F144"/>
      <c r="G144"/>
      <c r="H144"/>
      <c r="J144"/>
      <c r="K144" s="4">
        <v>45</v>
      </c>
      <c r="L144" s="17">
        <v>12</v>
      </c>
      <c r="M144">
        <v>45</v>
      </c>
      <c r="N144">
        <v>12</v>
      </c>
      <c r="O144">
        <v>45</v>
      </c>
      <c r="P144">
        <v>12</v>
      </c>
      <c r="R144" s="52"/>
      <c r="S144" s="52"/>
      <c r="T144" s="52"/>
      <c r="AA144"/>
      <c r="AD144"/>
      <c r="AE144"/>
    </row>
    <row r="145" spans="1:31">
      <c r="A145" s="44"/>
      <c r="B145" s="178" t="s">
        <v>553</v>
      </c>
      <c r="C145"/>
      <c r="D145"/>
      <c r="E145"/>
      <c r="F145"/>
      <c r="G145"/>
      <c r="H145"/>
      <c r="J145"/>
      <c r="K145" s="59">
        <v>6.9444444444444441E-3</v>
      </c>
      <c r="L145" s="17" t="s">
        <v>53</v>
      </c>
      <c r="AA145"/>
      <c r="AD145"/>
      <c r="AE145"/>
    </row>
    <row r="146" spans="1:31">
      <c r="A146" s="44"/>
      <c r="B146" s="178" t="s">
        <v>443</v>
      </c>
      <c r="C146"/>
      <c r="D146"/>
      <c r="E146"/>
      <c r="F146"/>
      <c r="G146"/>
      <c r="H146"/>
      <c r="J146"/>
      <c r="L146" s="17">
        <v>30</v>
      </c>
      <c r="N146">
        <v>30</v>
      </c>
      <c r="P146">
        <v>30</v>
      </c>
      <c r="AA146"/>
      <c r="AD146"/>
      <c r="AE146"/>
    </row>
    <row r="147" spans="1:31">
      <c r="A147" s="44"/>
      <c r="B147" s="178" t="s">
        <v>477</v>
      </c>
      <c r="C147"/>
      <c r="D147"/>
      <c r="E147"/>
      <c r="F147"/>
      <c r="G147"/>
      <c r="H147"/>
      <c r="J147"/>
      <c r="L147" s="17">
        <v>15</v>
      </c>
      <c r="N147">
        <v>15</v>
      </c>
      <c r="P147">
        <v>15</v>
      </c>
      <c r="AA147"/>
      <c r="AD147"/>
      <c r="AE147"/>
    </row>
    <row r="148" spans="1:31">
      <c r="A148" s="44"/>
      <c r="AA148"/>
      <c r="AD148"/>
      <c r="AE148"/>
    </row>
    <row r="149" spans="1:31">
      <c r="A149" s="44"/>
      <c r="B149"/>
      <c r="C149"/>
      <c r="D149"/>
      <c r="E149"/>
      <c r="F149"/>
      <c r="G149"/>
      <c r="H149"/>
      <c r="J149"/>
      <c r="L149" s="17"/>
      <c r="AA149"/>
      <c r="AD149"/>
      <c r="AE149"/>
    </row>
    <row r="150" spans="1:31" s="111" customFormat="1">
      <c r="K150" s="163"/>
      <c r="L150" s="113"/>
      <c r="Q150" s="114"/>
    </row>
    <row r="151" spans="1:31">
      <c r="A151" s="1">
        <v>42129</v>
      </c>
      <c r="B151" s="178" t="s">
        <v>552</v>
      </c>
      <c r="C151"/>
      <c r="D151"/>
      <c r="E151"/>
      <c r="F151"/>
      <c r="G151"/>
      <c r="H151"/>
      <c r="J151"/>
      <c r="K151" s="4">
        <v>20</v>
      </c>
      <c r="L151" s="17">
        <v>12</v>
      </c>
      <c r="M151">
        <v>32.5</v>
      </c>
      <c r="N151">
        <v>10</v>
      </c>
      <c r="O151">
        <v>32.5</v>
      </c>
      <c r="P151">
        <v>8</v>
      </c>
      <c r="Q151" s="10">
        <v>32.5</v>
      </c>
      <c r="R151" s="52">
        <v>8</v>
      </c>
      <c r="S151" s="52"/>
      <c r="T151" s="52"/>
      <c r="AA151"/>
      <c r="AD151"/>
      <c r="AE151"/>
    </row>
    <row r="152" spans="1:31">
      <c r="A152" s="44"/>
      <c r="B152" s="178" t="s">
        <v>378</v>
      </c>
      <c r="C152"/>
      <c r="D152"/>
      <c r="E152"/>
      <c r="F152"/>
      <c r="G152"/>
      <c r="H152"/>
      <c r="J152"/>
      <c r="K152" s="4">
        <v>18</v>
      </c>
      <c r="L152" s="17">
        <v>12</v>
      </c>
      <c r="M152">
        <v>20</v>
      </c>
      <c r="N152">
        <v>12</v>
      </c>
      <c r="O152">
        <v>20</v>
      </c>
      <c r="P152">
        <v>12</v>
      </c>
      <c r="R152" s="52"/>
      <c r="S152" s="52"/>
      <c r="T152" s="52"/>
      <c r="AA152"/>
      <c r="AD152"/>
      <c r="AE152"/>
    </row>
    <row r="153" spans="1:31">
      <c r="A153" s="44"/>
      <c r="B153" s="178" t="s">
        <v>408</v>
      </c>
      <c r="C153"/>
      <c r="D153"/>
      <c r="E153"/>
      <c r="F153"/>
      <c r="G153"/>
      <c r="H153"/>
      <c r="J153"/>
      <c r="K153" s="4">
        <v>45</v>
      </c>
      <c r="L153" s="17">
        <v>12</v>
      </c>
      <c r="M153">
        <v>45</v>
      </c>
      <c r="N153">
        <v>12</v>
      </c>
      <c r="R153" s="52"/>
      <c r="AA153"/>
      <c r="AD153"/>
      <c r="AE153"/>
    </row>
    <row r="154" spans="1:31">
      <c r="A154" s="44"/>
      <c r="B154" s="178" t="s">
        <v>682</v>
      </c>
      <c r="C154"/>
      <c r="D154"/>
      <c r="E154"/>
      <c r="F154"/>
      <c r="G154"/>
      <c r="H154"/>
      <c r="J154"/>
      <c r="K154" s="59">
        <v>8.3333333333333332E-3</v>
      </c>
      <c r="L154" s="17" t="s">
        <v>53</v>
      </c>
      <c r="R154" s="52"/>
      <c r="AA154"/>
      <c r="AD154"/>
      <c r="AE154"/>
    </row>
    <row r="155" spans="1:31">
      <c r="A155" s="44"/>
      <c r="B155" s="178" t="s">
        <v>673</v>
      </c>
      <c r="C155"/>
      <c r="D155"/>
      <c r="E155"/>
      <c r="F155"/>
      <c r="G155"/>
      <c r="H155"/>
      <c r="J155"/>
      <c r="K155" s="4">
        <v>12</v>
      </c>
      <c r="L155" s="17">
        <v>10</v>
      </c>
      <c r="M155">
        <v>12</v>
      </c>
      <c r="N155">
        <v>10</v>
      </c>
      <c r="O155">
        <v>12</v>
      </c>
      <c r="P155">
        <v>10</v>
      </c>
      <c r="AA155"/>
      <c r="AD155"/>
      <c r="AE155"/>
    </row>
    <row r="156" spans="1:31">
      <c r="A156" s="44"/>
      <c r="B156" s="178" t="s">
        <v>674</v>
      </c>
      <c r="C156"/>
      <c r="D156"/>
      <c r="E156"/>
      <c r="F156"/>
      <c r="G156"/>
      <c r="H156"/>
      <c r="J156"/>
      <c r="K156" s="4">
        <v>12</v>
      </c>
      <c r="L156" s="17">
        <v>15</v>
      </c>
      <c r="M156">
        <v>12</v>
      </c>
      <c r="N156">
        <v>15</v>
      </c>
      <c r="O156">
        <v>12</v>
      </c>
      <c r="P156">
        <v>15</v>
      </c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K159" s="163"/>
      <c r="L159" s="113"/>
      <c r="Q159" s="114"/>
    </row>
    <row r="160" spans="1:31">
      <c r="A160" s="1">
        <v>42136</v>
      </c>
      <c r="B160" s="178" t="s">
        <v>320</v>
      </c>
      <c r="C160"/>
      <c r="D160"/>
      <c r="E160"/>
      <c r="F160"/>
      <c r="G160"/>
      <c r="H160"/>
      <c r="J160"/>
      <c r="K160" s="4">
        <v>47.5</v>
      </c>
      <c r="L160" s="17">
        <v>12</v>
      </c>
      <c r="M160" s="4">
        <v>47.5</v>
      </c>
      <c r="N160" s="17">
        <v>12</v>
      </c>
      <c r="O160" s="4">
        <v>47.5</v>
      </c>
      <c r="P160" s="17">
        <v>12</v>
      </c>
      <c r="R160" s="52"/>
      <c r="S160" s="52"/>
      <c r="T160" s="52"/>
      <c r="AA160"/>
      <c r="AD160"/>
      <c r="AE160"/>
    </row>
    <row r="161" spans="1:31">
      <c r="A161" s="44"/>
      <c r="B161" s="178" t="s">
        <v>683</v>
      </c>
      <c r="C161"/>
      <c r="D161"/>
      <c r="E161"/>
      <c r="F161"/>
      <c r="G161"/>
      <c r="H161"/>
      <c r="J161"/>
      <c r="K161" s="4">
        <v>45</v>
      </c>
      <c r="L161" s="17">
        <v>12</v>
      </c>
      <c r="M161">
        <v>47.5</v>
      </c>
      <c r="N161">
        <v>12</v>
      </c>
      <c r="AA161"/>
      <c r="AD161"/>
      <c r="AE161"/>
    </row>
    <row r="162" spans="1:31">
      <c r="A162" s="44"/>
      <c r="B162" s="178" t="s">
        <v>685</v>
      </c>
      <c r="C162"/>
      <c r="D162"/>
      <c r="E162"/>
      <c r="F162"/>
      <c r="G162"/>
      <c r="H162"/>
      <c r="J162"/>
      <c r="K162" s="4">
        <v>15</v>
      </c>
      <c r="L162" s="185">
        <v>12</v>
      </c>
      <c r="M162">
        <v>17.5</v>
      </c>
      <c r="N162">
        <v>12</v>
      </c>
      <c r="AA162"/>
      <c r="AD162"/>
      <c r="AE162"/>
    </row>
    <row r="163" spans="1:31">
      <c r="A163" s="44"/>
      <c r="B163" s="178" t="s">
        <v>411</v>
      </c>
      <c r="C163"/>
      <c r="D163"/>
      <c r="E163"/>
      <c r="F163"/>
      <c r="G163"/>
      <c r="H163"/>
      <c r="J163"/>
      <c r="K163" s="59">
        <v>8.3333333333333332E-3</v>
      </c>
      <c r="L163" s="17"/>
      <c r="R163" s="52"/>
      <c r="AA163"/>
      <c r="AD163"/>
      <c r="AE163"/>
    </row>
    <row r="164" spans="1:31">
      <c r="A164" s="44"/>
      <c r="B164" s="178" t="s">
        <v>422</v>
      </c>
      <c r="C164"/>
      <c r="D164"/>
      <c r="E164"/>
      <c r="F164"/>
      <c r="G164"/>
      <c r="H164"/>
      <c r="J164"/>
      <c r="K164" s="4">
        <v>25</v>
      </c>
      <c r="L164" s="17">
        <v>20</v>
      </c>
      <c r="M164">
        <v>25</v>
      </c>
      <c r="N164">
        <v>10</v>
      </c>
      <c r="O164">
        <v>20</v>
      </c>
      <c r="P164">
        <v>20</v>
      </c>
      <c r="Q164" s="10">
        <v>20</v>
      </c>
      <c r="R164" s="52">
        <v>20</v>
      </c>
      <c r="AA164"/>
      <c r="AD164"/>
      <c r="AE164"/>
    </row>
    <row r="165" spans="1:31">
      <c r="A165" s="44"/>
      <c r="C165"/>
      <c r="D165"/>
      <c r="E165"/>
      <c r="F165"/>
      <c r="G165"/>
      <c r="H165"/>
      <c r="J165"/>
      <c r="L165" s="17"/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K168" s="163"/>
      <c r="L168" s="113"/>
      <c r="Q168" s="114"/>
    </row>
    <row r="169" spans="1:31">
      <c r="A169" s="1">
        <v>42138</v>
      </c>
      <c r="B169" s="178" t="s">
        <v>345</v>
      </c>
      <c r="C169"/>
      <c r="D169"/>
      <c r="E169"/>
      <c r="F169"/>
      <c r="G169"/>
      <c r="H169"/>
      <c r="J169"/>
      <c r="K169" s="4">
        <v>6.25</v>
      </c>
      <c r="L169" s="17">
        <v>12</v>
      </c>
      <c r="M169">
        <v>7.5</v>
      </c>
      <c r="N169">
        <v>12</v>
      </c>
      <c r="O169">
        <v>7.5</v>
      </c>
      <c r="P169">
        <v>12</v>
      </c>
      <c r="R169" s="52"/>
      <c r="S169" s="52"/>
      <c r="T169" s="52"/>
      <c r="AA169"/>
      <c r="AD169"/>
      <c r="AE169"/>
    </row>
    <row r="170" spans="1:31">
      <c r="A170" s="44"/>
      <c r="B170" s="178" t="s">
        <v>373</v>
      </c>
      <c r="C170"/>
      <c r="D170"/>
      <c r="E170"/>
      <c r="F170"/>
      <c r="G170"/>
      <c r="H170"/>
      <c r="J170"/>
      <c r="K170" s="4">
        <v>8</v>
      </c>
      <c r="L170" s="17">
        <v>11</v>
      </c>
      <c r="AA170"/>
      <c r="AD170"/>
      <c r="AE170"/>
    </row>
    <row r="171" spans="1:31">
      <c r="A171" s="44"/>
      <c r="B171" s="178"/>
      <c r="C171"/>
      <c r="D171"/>
      <c r="E171"/>
      <c r="F171"/>
      <c r="G171"/>
      <c r="H171"/>
      <c r="J171"/>
      <c r="L171" s="17"/>
      <c r="AA171"/>
      <c r="AD171"/>
      <c r="AE171"/>
    </row>
    <row r="172" spans="1:31">
      <c r="A172" s="44"/>
      <c r="B172" s="178"/>
      <c r="C172"/>
      <c r="D172"/>
      <c r="E172"/>
      <c r="F172"/>
      <c r="G172"/>
      <c r="H172"/>
      <c r="J172"/>
      <c r="L172" s="17"/>
      <c r="AA172"/>
      <c r="AD172"/>
      <c r="AE172"/>
    </row>
    <row r="173" spans="1:31">
      <c r="A173" s="44"/>
      <c r="B173" s="178"/>
      <c r="C173"/>
      <c r="D173"/>
      <c r="E173"/>
      <c r="F173"/>
      <c r="G173"/>
      <c r="H173"/>
      <c r="J173"/>
      <c r="L173" s="17"/>
      <c r="R173" s="52"/>
      <c r="AA173"/>
      <c r="AD173"/>
      <c r="AE173"/>
    </row>
    <row r="174" spans="1:31">
      <c r="A174" s="44"/>
      <c r="B174"/>
      <c r="C174"/>
      <c r="D174"/>
      <c r="E174"/>
      <c r="F174"/>
      <c r="G174"/>
      <c r="H174"/>
      <c r="J174"/>
      <c r="L174" s="17"/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K177" s="163"/>
      <c r="L177" s="113"/>
      <c r="Q177" s="114"/>
    </row>
    <row r="178" spans="1:31">
      <c r="A178" s="1">
        <v>42143</v>
      </c>
      <c r="B178" s="178" t="s">
        <v>292</v>
      </c>
      <c r="C178"/>
      <c r="D178"/>
      <c r="E178"/>
      <c r="F178"/>
      <c r="G178"/>
      <c r="H178"/>
      <c r="J178"/>
      <c r="K178" s="4">
        <v>25</v>
      </c>
      <c r="L178" s="17">
        <v>12</v>
      </c>
      <c r="M178">
        <v>25</v>
      </c>
      <c r="N178">
        <v>15</v>
      </c>
      <c r="O178">
        <v>25</v>
      </c>
      <c r="P178">
        <v>15</v>
      </c>
      <c r="R178" s="52"/>
      <c r="S178" s="52"/>
      <c r="T178" s="52"/>
      <c r="V178" t="s">
        <v>293</v>
      </c>
      <c r="AA178"/>
      <c r="AD178"/>
      <c r="AE178"/>
    </row>
    <row r="179" spans="1:31">
      <c r="A179" s="44"/>
      <c r="B179" s="178" t="s">
        <v>299</v>
      </c>
      <c r="C179"/>
      <c r="D179"/>
      <c r="E179"/>
      <c r="F179"/>
      <c r="G179"/>
      <c r="H179"/>
      <c r="J179"/>
      <c r="K179" s="4">
        <v>33</v>
      </c>
      <c r="L179" s="17">
        <v>12</v>
      </c>
      <c r="M179">
        <v>33</v>
      </c>
      <c r="N179">
        <v>12</v>
      </c>
      <c r="O179">
        <v>33</v>
      </c>
      <c r="P179">
        <v>12</v>
      </c>
      <c r="R179" s="52"/>
      <c r="AA179"/>
      <c r="AD179"/>
      <c r="AE179"/>
    </row>
    <row r="180" spans="1:31">
      <c r="A180" s="44"/>
      <c r="B180" s="178" t="s">
        <v>686</v>
      </c>
      <c r="C180"/>
      <c r="D180"/>
      <c r="E180"/>
      <c r="F180"/>
      <c r="G180"/>
      <c r="H180"/>
      <c r="J180"/>
      <c r="L180" s="17">
        <v>12</v>
      </c>
      <c r="N180">
        <v>12</v>
      </c>
      <c r="P180">
        <v>8</v>
      </c>
      <c r="R180" s="52"/>
      <c r="AA180"/>
      <c r="AD180"/>
      <c r="AE180"/>
    </row>
    <row r="181" spans="1:31">
      <c r="A181" s="44"/>
      <c r="B181" s="178" t="s">
        <v>293</v>
      </c>
      <c r="C181"/>
      <c r="D181"/>
      <c r="E181"/>
      <c r="F181"/>
      <c r="G181"/>
      <c r="H181"/>
      <c r="J181"/>
      <c r="K181" s="4">
        <v>40</v>
      </c>
      <c r="L181" s="17">
        <v>20</v>
      </c>
      <c r="M181">
        <v>40</v>
      </c>
      <c r="N181">
        <v>20</v>
      </c>
      <c r="O181">
        <v>40</v>
      </c>
      <c r="P181">
        <v>20</v>
      </c>
      <c r="R181" s="52"/>
      <c r="AA181"/>
      <c r="AD181"/>
      <c r="AE181"/>
    </row>
    <row r="182" spans="1:31">
      <c r="B182" s="178" t="s">
        <v>536</v>
      </c>
      <c r="C182"/>
      <c r="D182"/>
      <c r="E182"/>
      <c r="F182"/>
      <c r="G182"/>
      <c r="H182"/>
      <c r="J182"/>
      <c r="K182" s="4">
        <v>4</v>
      </c>
      <c r="L182" s="17">
        <v>15</v>
      </c>
      <c r="M182">
        <v>4</v>
      </c>
      <c r="N182">
        <v>15</v>
      </c>
      <c r="O182">
        <v>4</v>
      </c>
      <c r="P182">
        <v>20</v>
      </c>
      <c r="AA182"/>
      <c r="AD182"/>
      <c r="AE182"/>
    </row>
    <row r="183" spans="1:31">
      <c r="B183" s="44"/>
      <c r="C183"/>
      <c r="D183"/>
      <c r="E183"/>
      <c r="F183"/>
      <c r="G183"/>
      <c r="H183"/>
      <c r="J183"/>
      <c r="K183" s="59"/>
      <c r="L183" s="180"/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K184" s="59"/>
      <c r="L184" s="17"/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7"/>
      <c r="AA185"/>
      <c r="AD185"/>
      <c r="AE185"/>
    </row>
    <row r="186" spans="1:31" s="111" customFormat="1">
      <c r="K186" s="163"/>
      <c r="L186" s="113"/>
      <c r="Q186" s="114"/>
    </row>
    <row r="187" spans="1:31">
      <c r="A187" s="1">
        <v>42150</v>
      </c>
      <c r="B187" s="178" t="s">
        <v>369</v>
      </c>
      <c r="C187"/>
      <c r="D187"/>
      <c r="E187"/>
      <c r="F187"/>
      <c r="G187"/>
      <c r="H187"/>
      <c r="J187"/>
      <c r="K187" s="4">
        <v>40</v>
      </c>
      <c r="L187" s="17">
        <v>12</v>
      </c>
      <c r="M187">
        <v>40</v>
      </c>
      <c r="N187">
        <v>12</v>
      </c>
      <c r="O187">
        <v>40</v>
      </c>
      <c r="P187">
        <v>12</v>
      </c>
      <c r="R187" s="52"/>
      <c r="S187" s="52"/>
      <c r="T187" s="52"/>
      <c r="AA187"/>
      <c r="AD187"/>
      <c r="AE187"/>
    </row>
    <row r="188" spans="1:31">
      <c r="A188" s="44"/>
      <c r="B188" s="178" t="s">
        <v>408</v>
      </c>
      <c r="C188"/>
      <c r="D188"/>
      <c r="E188"/>
      <c r="F188"/>
      <c r="G188"/>
      <c r="H188"/>
      <c r="J188"/>
      <c r="K188" s="4">
        <v>50</v>
      </c>
      <c r="L188" s="17">
        <v>12</v>
      </c>
      <c r="M188">
        <v>50</v>
      </c>
      <c r="N188">
        <v>12</v>
      </c>
      <c r="O188">
        <v>50</v>
      </c>
      <c r="P188">
        <v>12</v>
      </c>
      <c r="AA188"/>
      <c r="AD188"/>
      <c r="AE188"/>
    </row>
    <row r="189" spans="1:31">
      <c r="A189" s="44"/>
      <c r="B189" s="178" t="s">
        <v>687</v>
      </c>
      <c r="C189"/>
      <c r="D189"/>
      <c r="E189"/>
      <c r="F189"/>
      <c r="G189"/>
      <c r="H189"/>
      <c r="J189"/>
      <c r="K189" s="4">
        <v>25</v>
      </c>
      <c r="L189" s="17">
        <v>12</v>
      </c>
      <c r="M189">
        <v>25</v>
      </c>
      <c r="N189">
        <v>12</v>
      </c>
      <c r="O189">
        <v>25</v>
      </c>
      <c r="P189">
        <v>12</v>
      </c>
      <c r="AA189"/>
      <c r="AD189"/>
      <c r="AE189"/>
    </row>
    <row r="190" spans="1:31">
      <c r="A190" s="44"/>
      <c r="B190" s="178" t="s">
        <v>293</v>
      </c>
      <c r="C190"/>
      <c r="D190"/>
      <c r="E190"/>
      <c r="F190"/>
      <c r="G190"/>
      <c r="H190"/>
      <c r="J190"/>
      <c r="K190" s="4">
        <v>40</v>
      </c>
      <c r="L190" s="17">
        <v>20</v>
      </c>
      <c r="M190">
        <v>40</v>
      </c>
      <c r="N190">
        <v>20</v>
      </c>
      <c r="O190">
        <v>40</v>
      </c>
      <c r="P190">
        <v>20</v>
      </c>
      <c r="AA190"/>
      <c r="AD190"/>
      <c r="AE190"/>
    </row>
    <row r="191" spans="1:31">
      <c r="A191" s="44"/>
      <c r="B191" s="178" t="s">
        <v>411</v>
      </c>
      <c r="C191"/>
      <c r="D191"/>
      <c r="E191"/>
      <c r="F191"/>
      <c r="G191"/>
      <c r="H191"/>
      <c r="J191"/>
      <c r="K191" s="59">
        <v>8.3333333333333332E-3</v>
      </c>
      <c r="L191" s="17" t="s">
        <v>53</v>
      </c>
      <c r="AA191"/>
      <c r="AD191"/>
      <c r="AE191"/>
    </row>
    <row r="192" spans="1:31">
      <c r="A192" s="44"/>
      <c r="B192" s="178" t="s">
        <v>413</v>
      </c>
      <c r="C192"/>
      <c r="D192"/>
      <c r="E192"/>
      <c r="F192"/>
      <c r="G192"/>
      <c r="H192"/>
      <c r="J192"/>
      <c r="K192" s="59"/>
      <c r="L192" s="185">
        <v>15</v>
      </c>
      <c r="N192">
        <v>15</v>
      </c>
      <c r="P192">
        <v>15</v>
      </c>
      <c r="AA192"/>
      <c r="AD192"/>
      <c r="AE192"/>
    </row>
    <row r="193" spans="1:31">
      <c r="A193" s="44"/>
      <c r="B193" s="178"/>
      <c r="C193"/>
      <c r="D193"/>
      <c r="E193"/>
      <c r="F193"/>
      <c r="G193"/>
      <c r="H193"/>
      <c r="J193"/>
      <c r="K193" s="59"/>
      <c r="L193" s="17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7"/>
      <c r="AA194"/>
      <c r="AD194"/>
      <c r="AE194"/>
    </row>
    <row r="195" spans="1:31" s="111" customFormat="1">
      <c r="K195" s="163"/>
      <c r="L195" s="113"/>
      <c r="Q195" s="114"/>
    </row>
    <row r="196" spans="1:31">
      <c r="A196" s="1">
        <v>42159</v>
      </c>
      <c r="B196" s="178" t="s">
        <v>504</v>
      </c>
      <c r="C196"/>
      <c r="D196"/>
      <c r="E196"/>
      <c r="F196"/>
      <c r="G196"/>
      <c r="H196"/>
      <c r="J196"/>
      <c r="K196" s="4">
        <v>20</v>
      </c>
      <c r="L196" s="17">
        <v>12</v>
      </c>
      <c r="M196">
        <v>22.5</v>
      </c>
      <c r="N196">
        <v>12</v>
      </c>
      <c r="O196">
        <v>25</v>
      </c>
      <c r="P196">
        <v>12</v>
      </c>
      <c r="R196" s="52"/>
      <c r="S196" s="52"/>
      <c r="T196" s="52"/>
      <c r="AA196"/>
      <c r="AD196"/>
      <c r="AE196"/>
    </row>
    <row r="197" spans="1:31">
      <c r="A197" s="44">
        <v>83.5</v>
      </c>
      <c r="B197" s="178" t="s">
        <v>331</v>
      </c>
      <c r="C197"/>
      <c r="D197"/>
      <c r="E197"/>
      <c r="F197"/>
      <c r="G197"/>
      <c r="H197"/>
      <c r="J197"/>
      <c r="K197" s="4">
        <v>25</v>
      </c>
      <c r="L197" s="17">
        <v>12</v>
      </c>
      <c r="M197">
        <v>25</v>
      </c>
      <c r="N197">
        <v>12</v>
      </c>
      <c r="O197">
        <v>25</v>
      </c>
      <c r="P197">
        <v>12</v>
      </c>
      <c r="AA197"/>
      <c r="AD197"/>
      <c r="AE197"/>
    </row>
    <row r="198" spans="1:31">
      <c r="A198" s="44">
        <v>28.2</v>
      </c>
      <c r="B198" s="178" t="s">
        <v>688</v>
      </c>
      <c r="C198"/>
      <c r="D198"/>
      <c r="E198"/>
      <c r="F198"/>
      <c r="G198"/>
      <c r="H198"/>
      <c r="J198"/>
      <c r="K198" s="4">
        <v>18</v>
      </c>
      <c r="L198" s="17">
        <v>12</v>
      </c>
      <c r="M198">
        <v>20</v>
      </c>
      <c r="N198">
        <v>12</v>
      </c>
      <c r="AA198"/>
      <c r="AD198"/>
      <c r="AE198"/>
    </row>
    <row r="199" spans="1:31">
      <c r="A199" s="44"/>
      <c r="B199" s="178" t="s">
        <v>411</v>
      </c>
      <c r="C199"/>
      <c r="D199"/>
      <c r="E199"/>
      <c r="F199"/>
      <c r="G199"/>
      <c r="H199"/>
      <c r="J199"/>
      <c r="K199" s="59">
        <v>3.472222222222222E-3</v>
      </c>
      <c r="L199" s="17"/>
      <c r="AA199"/>
      <c r="AD199"/>
      <c r="AE199"/>
    </row>
    <row r="200" spans="1:31">
      <c r="A200" s="44"/>
      <c r="B200" s="178" t="s">
        <v>533</v>
      </c>
      <c r="C200"/>
      <c r="D200"/>
      <c r="E200"/>
      <c r="F200"/>
      <c r="G200"/>
      <c r="H200"/>
      <c r="J200"/>
      <c r="K200" s="59">
        <v>3.472222222222222E-3</v>
      </c>
      <c r="L200" s="17"/>
      <c r="AA200"/>
      <c r="AD200"/>
      <c r="AE200"/>
    </row>
    <row r="201" spans="1:31">
      <c r="A201" s="44"/>
      <c r="B201" s="178" t="s">
        <v>306</v>
      </c>
      <c r="C201"/>
      <c r="D201"/>
      <c r="E201"/>
      <c r="F201"/>
      <c r="G201"/>
      <c r="H201"/>
      <c r="J201"/>
      <c r="L201" s="17"/>
      <c r="AA201"/>
      <c r="AD201"/>
      <c r="AE201"/>
    </row>
    <row r="202" spans="1:31">
      <c r="A202" s="44"/>
      <c r="B202"/>
      <c r="C202"/>
      <c r="D202"/>
      <c r="E202"/>
      <c r="F202"/>
      <c r="G202"/>
      <c r="H202"/>
      <c r="J202"/>
      <c r="L202" s="17"/>
      <c r="AA202"/>
      <c r="AD202"/>
      <c r="AE202"/>
    </row>
    <row r="203" spans="1:31">
      <c r="A203" s="44"/>
      <c r="B203"/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K204" s="163"/>
      <c r="L204" s="113"/>
      <c r="Q204" s="114"/>
    </row>
    <row r="205" spans="1:31">
      <c r="A205" s="1">
        <v>42164</v>
      </c>
      <c r="B205" s="178" t="s">
        <v>552</v>
      </c>
      <c r="C205"/>
      <c r="D205"/>
      <c r="E205"/>
      <c r="F205"/>
      <c r="G205"/>
      <c r="H205"/>
      <c r="J205"/>
      <c r="K205" s="4">
        <v>20</v>
      </c>
      <c r="L205" s="17">
        <v>12</v>
      </c>
      <c r="M205">
        <v>32.5</v>
      </c>
      <c r="N205">
        <v>12</v>
      </c>
      <c r="O205">
        <v>32.5</v>
      </c>
      <c r="P205">
        <v>12</v>
      </c>
      <c r="Q205" s="10">
        <v>32.5</v>
      </c>
      <c r="R205" s="52">
        <v>12</v>
      </c>
      <c r="S205" s="52"/>
      <c r="T205" s="52"/>
      <c r="AA205"/>
      <c r="AD205"/>
      <c r="AE205"/>
    </row>
    <row r="206" spans="1:31">
      <c r="A206" s="44"/>
      <c r="B206" s="178" t="s">
        <v>408</v>
      </c>
      <c r="C206"/>
      <c r="D206"/>
      <c r="E206"/>
      <c r="F206"/>
      <c r="G206"/>
      <c r="H206"/>
      <c r="J206"/>
      <c r="K206" s="4">
        <v>55</v>
      </c>
      <c r="L206" s="17">
        <v>12</v>
      </c>
      <c r="M206">
        <v>55</v>
      </c>
      <c r="N206">
        <v>12</v>
      </c>
      <c r="O206">
        <v>55</v>
      </c>
      <c r="P206">
        <v>12</v>
      </c>
      <c r="R206" s="52"/>
      <c r="S206" s="52"/>
      <c r="T206" s="52"/>
      <c r="AA206"/>
      <c r="AD206"/>
      <c r="AE206"/>
    </row>
    <row r="207" spans="1:31">
      <c r="A207" s="44"/>
      <c r="B207" s="178" t="s">
        <v>409</v>
      </c>
      <c r="C207"/>
      <c r="D207"/>
      <c r="E207"/>
      <c r="F207"/>
      <c r="G207"/>
      <c r="H207"/>
      <c r="J207"/>
      <c r="K207" s="4">
        <v>50</v>
      </c>
      <c r="L207" s="17">
        <v>12</v>
      </c>
      <c r="M207">
        <v>50</v>
      </c>
      <c r="N207">
        <v>12</v>
      </c>
      <c r="O207">
        <v>50</v>
      </c>
      <c r="P207">
        <v>12</v>
      </c>
      <c r="R207" s="52"/>
      <c r="S207" s="52"/>
      <c r="T207" s="52"/>
      <c r="AA207"/>
      <c r="AD207"/>
      <c r="AE207"/>
    </row>
    <row r="208" spans="1:31">
      <c r="A208" s="44"/>
      <c r="B208" s="178" t="s">
        <v>411</v>
      </c>
      <c r="C208"/>
      <c r="D208"/>
      <c r="E208"/>
      <c r="F208"/>
      <c r="G208"/>
      <c r="H208"/>
      <c r="J208"/>
      <c r="K208" s="59">
        <v>6.9444444444444441E-3</v>
      </c>
      <c r="L208" s="17"/>
      <c r="AA208"/>
      <c r="AD208"/>
      <c r="AE208"/>
    </row>
    <row r="209" spans="1:31">
      <c r="A209" s="44"/>
      <c r="B209" s="178" t="s">
        <v>418</v>
      </c>
      <c r="C209"/>
      <c r="D209"/>
      <c r="E209"/>
      <c r="F209"/>
      <c r="G209"/>
      <c r="H209"/>
      <c r="J209"/>
      <c r="L209" s="17">
        <v>15</v>
      </c>
      <c r="N209">
        <v>15</v>
      </c>
      <c r="P209">
        <v>15</v>
      </c>
      <c r="AA209"/>
      <c r="AD209"/>
      <c r="AE209"/>
    </row>
    <row r="210" spans="1:31">
      <c r="A210" s="44"/>
      <c r="B210"/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B211"/>
      <c r="C211"/>
      <c r="D211"/>
      <c r="E211"/>
      <c r="F211"/>
      <c r="G211"/>
      <c r="H211"/>
      <c r="J211"/>
      <c r="L211" s="17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K213" s="163"/>
      <c r="L213" s="113"/>
      <c r="Q213" s="114"/>
    </row>
    <row r="214" spans="1:31">
      <c r="A214" s="1">
        <v>42171</v>
      </c>
      <c r="B214" s="178" t="s">
        <v>552</v>
      </c>
      <c r="C214"/>
      <c r="D214"/>
      <c r="E214"/>
      <c r="F214"/>
      <c r="G214"/>
      <c r="H214"/>
      <c r="J214"/>
      <c r="K214" s="4">
        <v>20</v>
      </c>
      <c r="L214" s="17">
        <v>12</v>
      </c>
      <c r="M214">
        <v>35</v>
      </c>
      <c r="N214">
        <v>12</v>
      </c>
      <c r="O214">
        <v>35</v>
      </c>
      <c r="P214">
        <v>12</v>
      </c>
      <c r="Q214" s="10">
        <v>35</v>
      </c>
      <c r="R214" s="52">
        <v>7</v>
      </c>
      <c r="S214" s="52"/>
      <c r="T214" s="52"/>
      <c r="AA214"/>
      <c r="AD214"/>
      <c r="AE214"/>
    </row>
    <row r="215" spans="1:31">
      <c r="A215" s="44">
        <v>84</v>
      </c>
      <c r="B215" s="178" t="s">
        <v>559</v>
      </c>
      <c r="C215"/>
      <c r="D215"/>
      <c r="E215"/>
      <c r="F215"/>
      <c r="G215"/>
      <c r="H215"/>
      <c r="J215"/>
      <c r="K215" s="4">
        <v>17.5</v>
      </c>
      <c r="L215" s="17">
        <v>12</v>
      </c>
      <c r="M215">
        <v>20</v>
      </c>
      <c r="N215">
        <v>12</v>
      </c>
      <c r="AA215"/>
      <c r="AD215"/>
      <c r="AE215"/>
    </row>
    <row r="216" spans="1:31">
      <c r="A216" s="44">
        <v>30.2</v>
      </c>
      <c r="B216" s="178" t="s">
        <v>689</v>
      </c>
      <c r="C216"/>
      <c r="D216"/>
      <c r="E216"/>
      <c r="F216"/>
      <c r="G216"/>
      <c r="H216"/>
      <c r="J216"/>
      <c r="K216" s="4">
        <v>25</v>
      </c>
      <c r="L216" s="17">
        <v>12</v>
      </c>
      <c r="M216">
        <v>25</v>
      </c>
      <c r="N216">
        <v>12</v>
      </c>
      <c r="AA216"/>
      <c r="AD216"/>
      <c r="AE216"/>
    </row>
    <row r="217" spans="1:31">
      <c r="A217" s="44"/>
      <c r="B217" s="178" t="s">
        <v>684</v>
      </c>
      <c r="C217"/>
      <c r="D217"/>
      <c r="E217"/>
      <c r="F217"/>
      <c r="G217"/>
      <c r="H217"/>
      <c r="J217"/>
      <c r="K217" s="59">
        <v>3.472222222222222E-3</v>
      </c>
      <c r="L217" s="17"/>
      <c r="AA217"/>
      <c r="AD217"/>
      <c r="AE217"/>
    </row>
    <row r="218" spans="1:31">
      <c r="A218" s="44"/>
      <c r="B218" s="178" t="s">
        <v>413</v>
      </c>
      <c r="C218"/>
      <c r="D218"/>
      <c r="E218"/>
      <c r="F218"/>
      <c r="G218"/>
      <c r="H218"/>
      <c r="J218"/>
      <c r="K218" s="59"/>
      <c r="L218" s="17">
        <v>10</v>
      </c>
      <c r="N218">
        <v>10</v>
      </c>
      <c r="P218">
        <v>10</v>
      </c>
      <c r="AA218"/>
      <c r="AD218"/>
      <c r="AE218"/>
    </row>
    <row r="219" spans="1:31">
      <c r="A219" s="44"/>
      <c r="B219" s="178" t="s">
        <v>690</v>
      </c>
      <c r="C219"/>
      <c r="D219"/>
      <c r="E219"/>
      <c r="F219"/>
      <c r="G219"/>
      <c r="H219"/>
      <c r="J219"/>
      <c r="K219" s="59"/>
      <c r="L219" s="17">
        <v>10</v>
      </c>
      <c r="N219">
        <v>10</v>
      </c>
      <c r="P219">
        <v>10</v>
      </c>
      <c r="AA219"/>
      <c r="AD219"/>
      <c r="AE219"/>
    </row>
    <row r="220" spans="1:31">
      <c r="A220" s="44"/>
      <c r="B220" s="178"/>
      <c r="C220"/>
      <c r="D220"/>
      <c r="E220"/>
      <c r="F220"/>
      <c r="G220"/>
      <c r="H220"/>
      <c r="J220"/>
      <c r="L220" s="17"/>
      <c r="AA220"/>
      <c r="AD220"/>
      <c r="AE220"/>
    </row>
    <row r="221" spans="1:31">
      <c r="A221" s="44"/>
      <c r="B221"/>
      <c r="C221"/>
      <c r="D221"/>
      <c r="E221"/>
      <c r="F221"/>
      <c r="G221"/>
      <c r="H221"/>
      <c r="J221"/>
      <c r="L221" s="17"/>
      <c r="AA221"/>
      <c r="AD221"/>
      <c r="AE221"/>
    </row>
    <row r="222" spans="1:31" s="111" customFormat="1">
      <c r="K222" s="163"/>
      <c r="L222" s="113"/>
      <c r="Q222" s="114"/>
    </row>
    <row r="223" spans="1:31">
      <c r="A223" s="1">
        <v>42180</v>
      </c>
      <c r="B223" s="178" t="s">
        <v>410</v>
      </c>
      <c r="C223"/>
      <c r="D223"/>
      <c r="E223"/>
      <c r="F223"/>
      <c r="G223"/>
      <c r="H223"/>
      <c r="J223"/>
      <c r="K223" s="59">
        <v>2.7430555555555559E-3</v>
      </c>
      <c r="L223" s="17"/>
      <c r="R223" s="52"/>
      <c r="AA223"/>
      <c r="AD223"/>
      <c r="AE223"/>
    </row>
    <row r="224" spans="1:31">
      <c r="A224" s="44"/>
      <c r="B224" s="178" t="s">
        <v>552</v>
      </c>
      <c r="C224"/>
      <c r="D224"/>
      <c r="E224"/>
      <c r="F224"/>
      <c r="G224"/>
      <c r="H224"/>
      <c r="J224"/>
      <c r="K224" s="4">
        <v>20</v>
      </c>
      <c r="L224" s="17">
        <v>15</v>
      </c>
      <c r="M224">
        <v>35</v>
      </c>
      <c r="N224">
        <v>9</v>
      </c>
      <c r="O224">
        <v>35</v>
      </c>
      <c r="P224">
        <v>8</v>
      </c>
      <c r="Q224" s="10">
        <v>35</v>
      </c>
      <c r="R224" s="52">
        <v>8</v>
      </c>
      <c r="S224" s="52"/>
      <c r="T224" s="52"/>
      <c r="AA224"/>
      <c r="AD224"/>
      <c r="AE224"/>
    </row>
    <row r="225" spans="1:31">
      <c r="A225" s="44"/>
      <c r="B225" s="178" t="s">
        <v>411</v>
      </c>
      <c r="C225"/>
      <c r="D225"/>
      <c r="E225"/>
      <c r="F225"/>
      <c r="G225"/>
      <c r="H225"/>
      <c r="J225"/>
      <c r="K225" s="59">
        <v>7.6388888888888886E-3</v>
      </c>
      <c r="L225" s="17"/>
      <c r="R225" s="52"/>
      <c r="AA225"/>
      <c r="AD225"/>
      <c r="AE225"/>
    </row>
    <row r="226" spans="1:31">
      <c r="A226" s="44"/>
      <c r="B226" s="178" t="s">
        <v>691</v>
      </c>
      <c r="C226"/>
      <c r="D226"/>
      <c r="E226"/>
      <c r="F226"/>
      <c r="G226"/>
      <c r="H226"/>
      <c r="J226"/>
      <c r="L226" s="17">
        <v>15</v>
      </c>
      <c r="N226">
        <v>15</v>
      </c>
      <c r="P226">
        <v>15</v>
      </c>
      <c r="R226" s="52"/>
      <c r="S226" s="52"/>
      <c r="T226" s="52"/>
      <c r="AA226"/>
      <c r="AD226"/>
      <c r="AE226"/>
    </row>
    <row r="227" spans="1:31">
      <c r="A227" s="44"/>
      <c r="B227" s="178" t="s">
        <v>414</v>
      </c>
      <c r="C227"/>
      <c r="D227"/>
      <c r="E227"/>
      <c r="F227"/>
      <c r="G227"/>
      <c r="H227"/>
      <c r="J227"/>
      <c r="L227" s="17">
        <v>15</v>
      </c>
      <c r="N227">
        <v>15</v>
      </c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7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K231" s="163"/>
      <c r="L231" s="113"/>
      <c r="Q231" s="114"/>
    </row>
    <row r="232" spans="1:31">
      <c r="A232" s="1">
        <v>42187</v>
      </c>
      <c r="B232" s="178" t="s">
        <v>692</v>
      </c>
      <c r="C232"/>
      <c r="D232"/>
      <c r="E232"/>
      <c r="F232"/>
      <c r="G232"/>
      <c r="H232"/>
      <c r="J232"/>
      <c r="L232" s="17" t="s">
        <v>695</v>
      </c>
      <c r="N232" t="s">
        <v>696</v>
      </c>
      <c r="P232" t="s">
        <v>697</v>
      </c>
      <c r="R232" s="52"/>
      <c r="S232" s="52"/>
      <c r="T232" s="52"/>
      <c r="AA232"/>
      <c r="AD232"/>
      <c r="AE232"/>
    </row>
    <row r="233" spans="1:31">
      <c r="A233">
        <v>83</v>
      </c>
      <c r="B233" s="178" t="s">
        <v>693</v>
      </c>
      <c r="C233"/>
      <c r="D233"/>
      <c r="E233"/>
      <c r="F233"/>
      <c r="G233"/>
      <c r="H233"/>
      <c r="J233"/>
      <c r="L233" s="17">
        <v>15</v>
      </c>
      <c r="N233">
        <v>15</v>
      </c>
      <c r="P233">
        <v>15</v>
      </c>
      <c r="R233" s="52"/>
      <c r="S233" s="52"/>
      <c r="T233" s="52"/>
      <c r="AA233"/>
      <c r="AD233"/>
      <c r="AE233"/>
    </row>
    <row r="234" spans="1:31">
      <c r="A234">
        <v>30.2</v>
      </c>
      <c r="B234" s="178" t="s">
        <v>417</v>
      </c>
      <c r="C234"/>
      <c r="D234"/>
      <c r="E234"/>
      <c r="F234"/>
      <c r="G234"/>
      <c r="H234"/>
      <c r="J234"/>
      <c r="K234" s="4">
        <v>30</v>
      </c>
      <c r="L234" s="17">
        <v>12</v>
      </c>
      <c r="M234">
        <v>30</v>
      </c>
      <c r="N234">
        <v>12</v>
      </c>
      <c r="O234">
        <v>30</v>
      </c>
      <c r="P234">
        <v>12</v>
      </c>
      <c r="AA234"/>
      <c r="AD234"/>
      <c r="AE234"/>
    </row>
    <row r="235" spans="1:31">
      <c r="A235"/>
      <c r="B235" s="178" t="s">
        <v>694</v>
      </c>
      <c r="C235"/>
      <c r="D235"/>
      <c r="E235"/>
      <c r="F235"/>
      <c r="G235"/>
      <c r="H235"/>
      <c r="J235"/>
      <c r="K235" s="59">
        <v>3.472222222222222E-3</v>
      </c>
      <c r="L235" s="17"/>
      <c r="AA235"/>
      <c r="AD235"/>
      <c r="AE235"/>
    </row>
    <row r="236" spans="1:31">
      <c r="A236"/>
      <c r="B236" s="178" t="s">
        <v>398</v>
      </c>
      <c r="C236"/>
      <c r="D236"/>
      <c r="E236"/>
      <c r="F236"/>
      <c r="G236"/>
      <c r="H236"/>
      <c r="J236"/>
      <c r="L236" s="17">
        <v>15</v>
      </c>
      <c r="N236">
        <v>15</v>
      </c>
      <c r="P236">
        <v>15</v>
      </c>
      <c r="AA236"/>
      <c r="AD236"/>
      <c r="AE236"/>
    </row>
    <row r="237" spans="1:31">
      <c r="A237"/>
      <c r="B237"/>
      <c r="C237"/>
      <c r="D237"/>
      <c r="E237"/>
      <c r="F237"/>
      <c r="G237"/>
      <c r="H237"/>
      <c r="J237"/>
      <c r="L237" s="17"/>
      <c r="AA237"/>
      <c r="AD237"/>
      <c r="AE237"/>
    </row>
    <row r="238" spans="1:31">
      <c r="A238"/>
      <c r="B238"/>
      <c r="C238"/>
      <c r="D238"/>
      <c r="E238"/>
      <c r="F238"/>
      <c r="G238"/>
      <c r="H238"/>
      <c r="J238"/>
      <c r="L238" s="17"/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K239" s="59"/>
      <c r="L239" s="17"/>
      <c r="AA239"/>
      <c r="AD239"/>
      <c r="AE239"/>
    </row>
    <row r="240" spans="1:31" s="111" customFormat="1">
      <c r="K240" s="163"/>
      <c r="L240" s="113"/>
      <c r="Q240" s="114"/>
    </row>
    <row r="241" spans="1:31">
      <c r="A241" s="183">
        <v>42208</v>
      </c>
      <c r="B241" s="178" t="s">
        <v>545</v>
      </c>
      <c r="C241"/>
      <c r="D241"/>
      <c r="E241"/>
      <c r="F241"/>
      <c r="G241"/>
      <c r="H241"/>
      <c r="J241"/>
      <c r="L241" s="17">
        <v>5</v>
      </c>
      <c r="N241">
        <v>5</v>
      </c>
      <c r="R241" s="52"/>
      <c r="S241" s="52"/>
      <c r="T241" s="52"/>
      <c r="AA241"/>
      <c r="AD241"/>
      <c r="AE241"/>
    </row>
    <row r="242" spans="1:31">
      <c r="A242" s="84">
        <v>83</v>
      </c>
      <c r="B242" s="178" t="s">
        <v>698</v>
      </c>
      <c r="C242"/>
      <c r="D242"/>
      <c r="E242"/>
      <c r="F242"/>
      <c r="G242"/>
      <c r="H242"/>
      <c r="J242"/>
      <c r="K242" s="4">
        <v>50</v>
      </c>
      <c r="L242" s="17">
        <v>10</v>
      </c>
      <c r="M242">
        <v>50</v>
      </c>
      <c r="N242">
        <v>10</v>
      </c>
      <c r="O242">
        <v>55</v>
      </c>
      <c r="P242">
        <v>10</v>
      </c>
      <c r="R242" s="52"/>
      <c r="S242" s="52"/>
      <c r="T242" s="52"/>
      <c r="AA242"/>
      <c r="AD242"/>
      <c r="AE242"/>
    </row>
    <row r="243" spans="1:31">
      <c r="A243" s="86">
        <v>28.9</v>
      </c>
      <c r="B243" s="178" t="s">
        <v>296</v>
      </c>
      <c r="C243"/>
      <c r="D243"/>
      <c r="E243"/>
      <c r="F243"/>
      <c r="G243"/>
      <c r="H243"/>
      <c r="J243"/>
      <c r="K243" s="4">
        <v>47.5</v>
      </c>
      <c r="L243" s="17">
        <v>12</v>
      </c>
      <c r="M243">
        <v>47.5</v>
      </c>
      <c r="N243">
        <v>12</v>
      </c>
      <c r="O243">
        <v>47.5</v>
      </c>
      <c r="P243">
        <v>8</v>
      </c>
      <c r="AA243"/>
      <c r="AD243"/>
      <c r="AE243"/>
    </row>
    <row r="244" spans="1:31">
      <c r="A244" s="86"/>
      <c r="B244" s="178"/>
      <c r="C244"/>
      <c r="D244"/>
      <c r="E244"/>
      <c r="F244"/>
      <c r="G244"/>
      <c r="H244"/>
      <c r="J244"/>
      <c r="L244" s="17"/>
      <c r="AA244"/>
      <c r="AD244"/>
      <c r="AE244"/>
    </row>
    <row r="245" spans="1:31">
      <c r="A245" s="86"/>
      <c r="B245" s="178"/>
      <c r="C245"/>
      <c r="D245"/>
      <c r="E245"/>
      <c r="F245"/>
      <c r="G245"/>
      <c r="H245"/>
      <c r="J245"/>
      <c r="L245" s="17"/>
      <c r="AA245"/>
      <c r="AD245"/>
      <c r="AE245"/>
    </row>
    <row r="246" spans="1:31">
      <c r="A246" s="86"/>
      <c r="B246" s="178"/>
      <c r="C246"/>
      <c r="D246"/>
      <c r="E246"/>
      <c r="F246"/>
      <c r="G246"/>
      <c r="H246"/>
      <c r="J246"/>
      <c r="L246" s="17"/>
      <c r="AA246"/>
      <c r="AD246"/>
      <c r="AE246"/>
    </row>
    <row r="247" spans="1:31">
      <c r="A247" s="86"/>
      <c r="B247" s="88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 s="86"/>
      <c r="B248" s="88"/>
      <c r="C248"/>
      <c r="D248"/>
      <c r="E248"/>
      <c r="F248"/>
      <c r="G248"/>
      <c r="H248"/>
      <c r="J248"/>
      <c r="L248" s="17"/>
      <c r="AA248"/>
      <c r="AD248"/>
      <c r="AE248"/>
    </row>
    <row r="249" spans="1:31" s="111" customFormat="1">
      <c r="K249" s="163"/>
      <c r="L249" s="113"/>
      <c r="Q249" s="114"/>
    </row>
    <row r="250" spans="1:31">
      <c r="A250" s="1">
        <v>42213</v>
      </c>
      <c r="B250" s="178" t="s">
        <v>369</v>
      </c>
      <c r="C250"/>
      <c r="D250"/>
      <c r="E250"/>
      <c r="F250"/>
      <c r="G250"/>
      <c r="H250"/>
      <c r="J250"/>
      <c r="K250" s="4">
        <v>20</v>
      </c>
      <c r="L250" s="17">
        <v>12</v>
      </c>
      <c r="M250">
        <v>30</v>
      </c>
      <c r="N250">
        <v>12</v>
      </c>
      <c r="O250">
        <v>30</v>
      </c>
      <c r="P250">
        <v>12</v>
      </c>
      <c r="Q250" s="10">
        <v>30</v>
      </c>
      <c r="R250" s="52">
        <v>12</v>
      </c>
      <c r="AA250"/>
      <c r="AD250"/>
      <c r="AE250"/>
    </row>
    <row r="251" spans="1:31">
      <c r="A251" s="44">
        <v>82.5</v>
      </c>
      <c r="B251" s="178" t="s">
        <v>699</v>
      </c>
      <c r="C251"/>
      <c r="D251"/>
      <c r="E251"/>
      <c r="F251"/>
      <c r="G251"/>
      <c r="H251"/>
      <c r="J251"/>
      <c r="K251" s="4">
        <v>45</v>
      </c>
      <c r="L251" s="17">
        <v>12</v>
      </c>
      <c r="M251">
        <v>45</v>
      </c>
      <c r="N251">
        <v>12</v>
      </c>
      <c r="O251">
        <v>45</v>
      </c>
      <c r="P251">
        <v>12</v>
      </c>
      <c r="AA251"/>
      <c r="AD251"/>
      <c r="AE251"/>
    </row>
    <row r="252" spans="1:31">
      <c r="A252" s="44">
        <v>29.3</v>
      </c>
      <c r="B252" s="178" t="s">
        <v>358</v>
      </c>
      <c r="C252"/>
      <c r="D252"/>
      <c r="E252"/>
      <c r="F252"/>
      <c r="G252"/>
      <c r="H252"/>
      <c r="J252"/>
      <c r="K252" s="4">
        <v>20</v>
      </c>
      <c r="L252" s="17">
        <v>12</v>
      </c>
      <c r="M252">
        <v>20</v>
      </c>
      <c r="N252">
        <v>12</v>
      </c>
      <c r="O252">
        <v>20</v>
      </c>
      <c r="P252">
        <v>12</v>
      </c>
      <c r="AA252"/>
      <c r="AD252"/>
      <c r="AE252"/>
    </row>
    <row r="253" spans="1:31">
      <c r="A253" s="44"/>
      <c r="B253" s="178" t="s">
        <v>700</v>
      </c>
      <c r="C253"/>
      <c r="D253"/>
      <c r="E253"/>
      <c r="F253"/>
      <c r="G253"/>
      <c r="H253"/>
      <c r="J253"/>
      <c r="K253" s="59">
        <v>7.6388888888888886E-3</v>
      </c>
      <c r="L253" s="17"/>
      <c r="R253" s="52"/>
      <c r="AA253"/>
      <c r="AD253"/>
      <c r="AE253"/>
    </row>
    <row r="254" spans="1:31">
      <c r="A254" s="44"/>
      <c r="B254" s="178" t="s">
        <v>293</v>
      </c>
      <c r="C254"/>
      <c r="D254"/>
      <c r="E254"/>
      <c r="F254"/>
      <c r="G254"/>
      <c r="H254"/>
      <c r="J254"/>
      <c r="K254" s="4">
        <v>40</v>
      </c>
      <c r="L254" s="17">
        <v>15</v>
      </c>
      <c r="M254">
        <v>40</v>
      </c>
      <c r="N254">
        <v>15</v>
      </c>
      <c r="O254">
        <v>40</v>
      </c>
      <c r="P254">
        <v>15</v>
      </c>
      <c r="AA254"/>
      <c r="AD254"/>
      <c r="AE254"/>
    </row>
    <row r="255" spans="1:31">
      <c r="A255" s="44"/>
      <c r="B255" s="178" t="s">
        <v>477</v>
      </c>
      <c r="C255"/>
      <c r="D255"/>
      <c r="E255"/>
      <c r="F255"/>
      <c r="G255"/>
      <c r="H255"/>
      <c r="J255"/>
      <c r="L255" s="17">
        <v>12</v>
      </c>
      <c r="N255">
        <v>12</v>
      </c>
      <c r="P255">
        <v>12</v>
      </c>
      <c r="AA255"/>
      <c r="AD255"/>
      <c r="AE255"/>
    </row>
    <row r="256" spans="1:31">
      <c r="A256" s="44"/>
      <c r="B256" s="178" t="s">
        <v>414</v>
      </c>
      <c r="C256"/>
      <c r="D256"/>
      <c r="E256"/>
      <c r="F256"/>
      <c r="G256"/>
      <c r="H256"/>
      <c r="J256"/>
      <c r="L256" s="17">
        <v>12</v>
      </c>
      <c r="N256">
        <v>12</v>
      </c>
      <c r="P256">
        <v>12</v>
      </c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 s="111" customFormat="1">
      <c r="K258" s="163"/>
      <c r="L258" s="113"/>
      <c r="Q258" s="114"/>
    </row>
    <row r="259" spans="1:31">
      <c r="A259" s="1">
        <v>42215</v>
      </c>
      <c r="B259" s="178" t="s">
        <v>552</v>
      </c>
      <c r="C259"/>
      <c r="D259"/>
      <c r="E259"/>
      <c r="F259"/>
      <c r="G259"/>
      <c r="H259"/>
      <c r="J259"/>
      <c r="K259" s="4">
        <v>20</v>
      </c>
      <c r="L259" s="17">
        <v>12</v>
      </c>
      <c r="M259">
        <v>35</v>
      </c>
      <c r="N259">
        <v>12</v>
      </c>
      <c r="O259">
        <v>35</v>
      </c>
      <c r="P259">
        <v>12</v>
      </c>
      <c r="Q259" s="10">
        <v>35</v>
      </c>
      <c r="R259" s="52">
        <v>12</v>
      </c>
      <c r="S259" s="52"/>
      <c r="AA259"/>
      <c r="AD259"/>
      <c r="AE259"/>
    </row>
    <row r="260" spans="1:31">
      <c r="A260" s="8"/>
      <c r="B260" s="178" t="s">
        <v>408</v>
      </c>
      <c r="C260"/>
      <c r="D260"/>
      <c r="E260"/>
      <c r="F260"/>
      <c r="G260"/>
      <c r="H260"/>
      <c r="J260"/>
      <c r="K260" s="4">
        <v>50</v>
      </c>
      <c r="L260" s="17">
        <v>12</v>
      </c>
      <c r="M260">
        <v>50</v>
      </c>
      <c r="N260">
        <v>12</v>
      </c>
      <c r="O260">
        <v>50</v>
      </c>
      <c r="P260">
        <v>12</v>
      </c>
      <c r="AA260"/>
      <c r="AD260"/>
      <c r="AE260"/>
    </row>
    <row r="261" spans="1:31">
      <c r="A261" s="8"/>
      <c r="B261" s="178" t="s">
        <v>320</v>
      </c>
      <c r="C261"/>
      <c r="D261"/>
      <c r="E261"/>
      <c r="F261"/>
      <c r="G261"/>
      <c r="H261"/>
      <c r="J261"/>
      <c r="K261" s="4">
        <v>50</v>
      </c>
      <c r="L261" s="17">
        <v>12</v>
      </c>
      <c r="M261">
        <v>50</v>
      </c>
      <c r="N261">
        <v>12</v>
      </c>
      <c r="O261">
        <v>50</v>
      </c>
      <c r="P261">
        <v>10</v>
      </c>
      <c r="AA261"/>
      <c r="AD261"/>
      <c r="AE261"/>
    </row>
    <row r="262" spans="1:31">
      <c r="A262" s="8"/>
      <c r="B262" s="178" t="s">
        <v>411</v>
      </c>
      <c r="C262"/>
      <c r="D262"/>
      <c r="E262"/>
      <c r="F262"/>
      <c r="G262"/>
      <c r="H262"/>
      <c r="J262"/>
      <c r="K262" s="59">
        <v>9.0277777777777787E-3</v>
      </c>
      <c r="L262" s="17"/>
      <c r="R262" s="52"/>
      <c r="AA262"/>
      <c r="AD262"/>
      <c r="AE262"/>
    </row>
    <row r="263" spans="1:31">
      <c r="A263" s="8"/>
      <c r="B263" s="178" t="s">
        <v>477</v>
      </c>
      <c r="C263"/>
      <c r="D263"/>
      <c r="E263"/>
      <c r="F263"/>
      <c r="G263"/>
      <c r="H263"/>
      <c r="J263"/>
      <c r="L263" s="17">
        <v>15</v>
      </c>
      <c r="N263">
        <v>15</v>
      </c>
      <c r="P263">
        <v>15</v>
      </c>
      <c r="AA263"/>
      <c r="AD263"/>
      <c r="AE263"/>
    </row>
    <row r="264" spans="1:31">
      <c r="A264" s="8"/>
      <c r="B264" s="178" t="s">
        <v>414</v>
      </c>
      <c r="C264"/>
      <c r="D264"/>
      <c r="E264"/>
      <c r="F264"/>
      <c r="G264"/>
      <c r="H264"/>
      <c r="J264"/>
      <c r="L264" s="17">
        <v>10</v>
      </c>
      <c r="N264">
        <v>10</v>
      </c>
      <c r="P264">
        <v>10</v>
      </c>
      <c r="AA264"/>
      <c r="AD264"/>
      <c r="AE264"/>
    </row>
    <row r="265" spans="1:31">
      <c r="A265" s="8"/>
      <c r="B265" s="178" t="s">
        <v>306</v>
      </c>
      <c r="C265"/>
      <c r="D265"/>
      <c r="E265"/>
      <c r="F265"/>
      <c r="G265"/>
      <c r="H265"/>
      <c r="J265"/>
      <c r="L265" s="17"/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 s="111" customFormat="1">
      <c r="K267" s="163"/>
      <c r="L267" s="113"/>
      <c r="Q267" s="114"/>
    </row>
    <row r="268" spans="1:31">
      <c r="A268" s="1">
        <v>42220</v>
      </c>
      <c r="B268" s="178" t="s">
        <v>701</v>
      </c>
      <c r="C268"/>
      <c r="D268"/>
      <c r="E268"/>
      <c r="F268"/>
      <c r="G268"/>
      <c r="H268"/>
      <c r="J268"/>
      <c r="K268" s="4">
        <v>10</v>
      </c>
      <c r="L268" s="17">
        <v>12</v>
      </c>
      <c r="M268">
        <v>20</v>
      </c>
      <c r="N268">
        <v>12</v>
      </c>
      <c r="O268">
        <v>20</v>
      </c>
      <c r="P268">
        <v>12</v>
      </c>
      <c r="Q268" s="10">
        <v>20</v>
      </c>
      <c r="R268" s="52">
        <v>12</v>
      </c>
      <c r="S268" s="52"/>
      <c r="T268" s="52"/>
      <c r="AA268"/>
      <c r="AD268"/>
      <c r="AE268"/>
    </row>
    <row r="269" spans="1:31">
      <c r="A269" s="8">
        <v>82</v>
      </c>
      <c r="B269" s="178" t="s">
        <v>446</v>
      </c>
      <c r="C269"/>
      <c r="D269"/>
      <c r="E269"/>
      <c r="F269"/>
      <c r="G269"/>
      <c r="H269"/>
      <c r="J269"/>
      <c r="K269" s="4">
        <v>40</v>
      </c>
      <c r="L269" s="17">
        <v>10</v>
      </c>
      <c r="M269">
        <v>40</v>
      </c>
      <c r="N269">
        <v>8</v>
      </c>
      <c r="O269">
        <v>40</v>
      </c>
      <c r="P269">
        <v>8</v>
      </c>
      <c r="AA269"/>
      <c r="AD269"/>
      <c r="AE269"/>
    </row>
    <row r="270" spans="1:31">
      <c r="A270" s="8">
        <v>28.9</v>
      </c>
      <c r="B270" s="178" t="s">
        <v>293</v>
      </c>
      <c r="C270"/>
      <c r="D270"/>
      <c r="E270"/>
      <c r="F270"/>
      <c r="G270"/>
      <c r="H270"/>
      <c r="J270"/>
      <c r="K270" s="4">
        <v>40</v>
      </c>
      <c r="L270" s="17">
        <v>15</v>
      </c>
      <c r="M270">
        <v>40</v>
      </c>
      <c r="N270">
        <v>15</v>
      </c>
      <c r="O270">
        <v>40</v>
      </c>
      <c r="P270">
        <v>15</v>
      </c>
      <c r="R270" s="52"/>
      <c r="AA270"/>
      <c r="AD270"/>
      <c r="AE270"/>
    </row>
    <row r="271" spans="1:31">
      <c r="A271" s="8"/>
      <c r="B271" s="178" t="s">
        <v>702</v>
      </c>
      <c r="C271"/>
      <c r="D271"/>
      <c r="E271"/>
      <c r="F271"/>
      <c r="G271"/>
      <c r="H271"/>
      <c r="J271"/>
      <c r="K271" s="4">
        <v>30</v>
      </c>
      <c r="L271" s="17">
        <v>12</v>
      </c>
      <c r="M271">
        <v>35</v>
      </c>
      <c r="N271">
        <v>12</v>
      </c>
      <c r="O271">
        <v>40</v>
      </c>
      <c r="P271">
        <v>12</v>
      </c>
      <c r="R271" s="52"/>
      <c r="AA271"/>
      <c r="AD271"/>
      <c r="AE271"/>
    </row>
    <row r="272" spans="1:31">
      <c r="A272" s="8"/>
      <c r="B272" s="178" t="s">
        <v>411</v>
      </c>
      <c r="C272"/>
      <c r="D272"/>
      <c r="E272"/>
      <c r="F272"/>
      <c r="G272"/>
      <c r="H272"/>
      <c r="J272"/>
      <c r="K272" s="59">
        <v>6.9444444444444441E-3</v>
      </c>
      <c r="L272" s="17" t="s">
        <v>52</v>
      </c>
      <c r="AA272"/>
      <c r="AD272"/>
      <c r="AE272"/>
    </row>
    <row r="273" spans="1:31">
      <c r="A273" s="8"/>
      <c r="B273" s="178" t="s">
        <v>413</v>
      </c>
      <c r="C273"/>
      <c r="D273"/>
      <c r="E273"/>
      <c r="F273"/>
      <c r="G273"/>
      <c r="H273"/>
      <c r="J273"/>
      <c r="L273" s="17">
        <v>15</v>
      </c>
      <c r="N273">
        <v>15</v>
      </c>
      <c r="P273">
        <v>15</v>
      </c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 s="111" customFormat="1">
      <c r="K276" s="163"/>
      <c r="L276" s="113"/>
      <c r="Q276" s="114"/>
    </row>
    <row r="277" spans="1:31">
      <c r="A277" s="1">
        <v>42243</v>
      </c>
      <c r="B277" s="178" t="s">
        <v>296</v>
      </c>
      <c r="C277"/>
      <c r="D277"/>
      <c r="E277"/>
      <c r="F277"/>
      <c r="G277"/>
      <c r="H277"/>
      <c r="J277"/>
      <c r="K277" s="4">
        <v>40</v>
      </c>
      <c r="L277" s="17">
        <v>12</v>
      </c>
      <c r="M277">
        <v>50</v>
      </c>
      <c r="N277">
        <v>12</v>
      </c>
      <c r="O277">
        <v>50</v>
      </c>
      <c r="P277">
        <v>12</v>
      </c>
      <c r="R277" s="52"/>
      <c r="AA277"/>
      <c r="AD277"/>
      <c r="AE277"/>
    </row>
    <row r="278" spans="1:31">
      <c r="A278" s="44"/>
      <c r="B278" s="178" t="s">
        <v>366</v>
      </c>
      <c r="C278"/>
      <c r="D278"/>
      <c r="E278"/>
      <c r="F278"/>
      <c r="G278"/>
      <c r="H278"/>
      <c r="J278"/>
      <c r="K278" s="4">
        <v>40</v>
      </c>
      <c r="L278" s="17">
        <v>12</v>
      </c>
      <c r="M278">
        <v>45</v>
      </c>
      <c r="N278">
        <v>12</v>
      </c>
      <c r="O278">
        <v>45</v>
      </c>
      <c r="P278">
        <v>12</v>
      </c>
      <c r="AA278"/>
      <c r="AD278"/>
      <c r="AE278"/>
    </row>
    <row r="279" spans="1:31">
      <c r="A279" s="8"/>
      <c r="B279" s="178" t="s">
        <v>703</v>
      </c>
      <c r="C279"/>
      <c r="D279"/>
      <c r="E279"/>
      <c r="F279"/>
      <c r="G279"/>
      <c r="H279"/>
      <c r="J279"/>
      <c r="K279" s="4">
        <v>20</v>
      </c>
      <c r="L279" s="17">
        <v>12</v>
      </c>
      <c r="M279">
        <v>20</v>
      </c>
      <c r="N279">
        <v>12</v>
      </c>
      <c r="O279">
        <v>20</v>
      </c>
      <c r="P279">
        <v>12</v>
      </c>
      <c r="AA279"/>
      <c r="AD279"/>
      <c r="AE279"/>
    </row>
    <row r="280" spans="1:31">
      <c r="A280" s="8"/>
      <c r="B280" s="178" t="s">
        <v>293</v>
      </c>
      <c r="C280"/>
      <c r="D280"/>
      <c r="E280"/>
      <c r="F280"/>
      <c r="G280"/>
      <c r="H280"/>
      <c r="J280"/>
      <c r="K280" s="4">
        <v>40</v>
      </c>
      <c r="L280" s="17">
        <v>15</v>
      </c>
      <c r="M280">
        <v>40</v>
      </c>
      <c r="N280">
        <v>15</v>
      </c>
      <c r="O280">
        <v>40</v>
      </c>
      <c r="P280">
        <v>15</v>
      </c>
      <c r="AA280"/>
      <c r="AD280"/>
      <c r="AE280"/>
    </row>
    <row r="281" spans="1:31">
      <c r="A281" s="8"/>
      <c r="B281" s="178" t="s">
        <v>339</v>
      </c>
      <c r="C281"/>
      <c r="D281"/>
      <c r="E281"/>
      <c r="F281"/>
      <c r="G281"/>
      <c r="H281"/>
      <c r="J281"/>
      <c r="K281" s="59">
        <v>2.0833333333333333E-3</v>
      </c>
      <c r="L281" s="17"/>
      <c r="AA281"/>
      <c r="AD281"/>
      <c r="AE281"/>
    </row>
    <row r="282" spans="1:31">
      <c r="A282" s="8"/>
      <c r="B282" s="178"/>
      <c r="C282"/>
      <c r="D282"/>
      <c r="E282"/>
      <c r="F282"/>
      <c r="G282"/>
      <c r="H282"/>
      <c r="J282"/>
      <c r="L282" s="17"/>
      <c r="AA282"/>
      <c r="AD282"/>
      <c r="AE282"/>
    </row>
    <row r="283" spans="1:31">
      <c r="A283" s="8"/>
      <c r="B283" s="178"/>
      <c r="C283"/>
      <c r="D283"/>
      <c r="E283"/>
      <c r="F283"/>
      <c r="G283"/>
      <c r="H283"/>
      <c r="J283"/>
      <c r="L283" s="17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L284" s="17"/>
      <c r="AA284"/>
      <c r="AD284"/>
      <c r="AE284"/>
    </row>
    <row r="285" spans="1:31" s="111" customFormat="1">
      <c r="K285" s="163"/>
      <c r="L285" s="113"/>
      <c r="Q285" s="114"/>
    </row>
    <row r="286" spans="1:31">
      <c r="A286" s="1">
        <v>42248</v>
      </c>
      <c r="B286" s="178" t="s">
        <v>704</v>
      </c>
      <c r="C286"/>
      <c r="D286"/>
      <c r="E286"/>
      <c r="F286"/>
      <c r="G286"/>
      <c r="H286"/>
      <c r="J286"/>
      <c r="K286" s="4">
        <v>20</v>
      </c>
      <c r="L286" s="17">
        <v>12</v>
      </c>
      <c r="M286">
        <v>20</v>
      </c>
      <c r="N286">
        <v>12</v>
      </c>
      <c r="O286">
        <v>20</v>
      </c>
      <c r="P286">
        <v>12</v>
      </c>
      <c r="Q286" s="10">
        <v>20</v>
      </c>
      <c r="R286" s="52">
        <v>12</v>
      </c>
      <c r="S286" s="52"/>
      <c r="T286" s="52"/>
      <c r="AA286"/>
      <c r="AD286"/>
      <c r="AE286"/>
    </row>
    <row r="287" spans="1:31">
      <c r="A287" s="8"/>
      <c r="B287" s="178" t="s">
        <v>299</v>
      </c>
      <c r="C287"/>
      <c r="D287"/>
      <c r="E287"/>
      <c r="F287"/>
      <c r="G287"/>
      <c r="H287"/>
      <c r="J287"/>
      <c r="K287" s="4">
        <v>12</v>
      </c>
      <c r="L287" s="17">
        <v>5</v>
      </c>
      <c r="M287">
        <v>26</v>
      </c>
      <c r="N287">
        <v>10</v>
      </c>
      <c r="O287">
        <v>26</v>
      </c>
      <c r="P287">
        <v>10</v>
      </c>
      <c r="AA287"/>
      <c r="AD287"/>
      <c r="AE287"/>
    </row>
    <row r="288" spans="1:31">
      <c r="A288" s="8"/>
      <c r="B288" s="178" t="s">
        <v>705</v>
      </c>
      <c r="C288"/>
      <c r="D288"/>
      <c r="E288"/>
      <c r="F288"/>
      <c r="G288"/>
      <c r="H288"/>
      <c r="J288"/>
      <c r="K288" s="4">
        <v>40</v>
      </c>
      <c r="L288" s="17">
        <v>12</v>
      </c>
      <c r="M288">
        <v>40</v>
      </c>
      <c r="N288">
        <v>12</v>
      </c>
      <c r="O288">
        <v>40</v>
      </c>
      <c r="P288">
        <v>12</v>
      </c>
      <c r="AA288"/>
      <c r="AD288"/>
      <c r="AE288"/>
    </row>
    <row r="289" spans="1:31">
      <c r="A289" s="8"/>
      <c r="B289" s="178" t="s">
        <v>293</v>
      </c>
      <c r="C289"/>
      <c r="D289"/>
      <c r="E289"/>
      <c r="F289"/>
      <c r="G289"/>
      <c r="H289"/>
      <c r="J289"/>
      <c r="K289" s="4">
        <v>40</v>
      </c>
      <c r="L289" s="17">
        <v>15</v>
      </c>
      <c r="M289">
        <v>40</v>
      </c>
      <c r="N289">
        <v>15</v>
      </c>
      <c r="O289">
        <v>40</v>
      </c>
      <c r="P289">
        <v>15</v>
      </c>
      <c r="R289" s="52"/>
      <c r="AA289"/>
      <c r="AD289"/>
      <c r="AE289"/>
    </row>
    <row r="290" spans="1:31">
      <c r="A290" s="8"/>
      <c r="B290" s="178" t="s">
        <v>411</v>
      </c>
      <c r="C290"/>
      <c r="D290"/>
      <c r="E290"/>
      <c r="F290"/>
      <c r="G290"/>
      <c r="H290"/>
      <c r="J290"/>
      <c r="K290" s="59">
        <v>7.6388888888888886E-3</v>
      </c>
      <c r="L290" s="17" t="s">
        <v>52</v>
      </c>
      <c r="AA290"/>
      <c r="AD290"/>
      <c r="AE290"/>
    </row>
    <row r="291" spans="1:31">
      <c r="A291" s="8"/>
      <c r="B291" s="178" t="s">
        <v>443</v>
      </c>
      <c r="C291"/>
      <c r="D291"/>
      <c r="E291"/>
      <c r="F291"/>
      <c r="G291"/>
      <c r="H291"/>
      <c r="J291"/>
      <c r="L291" s="17">
        <v>20</v>
      </c>
      <c r="N291">
        <v>15</v>
      </c>
      <c r="P291">
        <v>15</v>
      </c>
      <c r="R291" s="52">
        <v>15</v>
      </c>
      <c r="AA291"/>
      <c r="AD291"/>
      <c r="AE291"/>
    </row>
    <row r="292" spans="1:31">
      <c r="A292" s="8"/>
      <c r="B292" s="178" t="s">
        <v>306</v>
      </c>
      <c r="C292"/>
      <c r="D292"/>
      <c r="E292"/>
      <c r="F292"/>
      <c r="G292"/>
      <c r="H292"/>
      <c r="J292"/>
      <c r="L292" s="17"/>
      <c r="AA292"/>
      <c r="AD292"/>
      <c r="AE292"/>
    </row>
    <row r="293" spans="1:31">
      <c r="A293" s="8"/>
      <c r="B293" s="178"/>
      <c r="C293"/>
      <c r="D293"/>
      <c r="E293"/>
      <c r="F293"/>
      <c r="G293"/>
      <c r="H293"/>
      <c r="J293"/>
      <c r="L293" s="17"/>
      <c r="AA293"/>
      <c r="AD293"/>
      <c r="AE293"/>
    </row>
    <row r="294" spans="1:31" s="111" customFormat="1">
      <c r="K294" s="163"/>
      <c r="L294" s="113"/>
      <c r="Q294" s="114"/>
    </row>
    <row r="295" spans="1:31">
      <c r="A295" s="1">
        <v>42250</v>
      </c>
      <c r="B295" s="178" t="s">
        <v>366</v>
      </c>
      <c r="C295"/>
      <c r="D295"/>
      <c r="E295"/>
      <c r="F295"/>
      <c r="G295"/>
      <c r="H295"/>
      <c r="J295"/>
      <c r="K295" s="4">
        <v>47.5</v>
      </c>
      <c r="L295" s="17">
        <v>12</v>
      </c>
      <c r="M295">
        <v>47.5</v>
      </c>
      <c r="N295">
        <v>12</v>
      </c>
      <c r="O295">
        <v>47.5</v>
      </c>
      <c r="P295">
        <v>12</v>
      </c>
      <c r="Q295" s="10">
        <v>47.5</v>
      </c>
      <c r="R295" s="52">
        <v>12</v>
      </c>
      <c r="AA295"/>
      <c r="AD295"/>
      <c r="AE295"/>
    </row>
    <row r="296" spans="1:31">
      <c r="A296" s="8"/>
      <c r="B296" s="178" t="s">
        <v>706</v>
      </c>
      <c r="K296" s="4">
        <v>50</v>
      </c>
      <c r="L296" s="82">
        <v>12</v>
      </c>
      <c r="M296">
        <v>50</v>
      </c>
      <c r="N296">
        <v>12</v>
      </c>
      <c r="O296">
        <v>50</v>
      </c>
      <c r="P296">
        <v>12</v>
      </c>
      <c r="Q296" s="10">
        <v>50</v>
      </c>
      <c r="R296" s="52">
        <v>8</v>
      </c>
    </row>
    <row r="297" spans="1:31">
      <c r="A297" s="8"/>
      <c r="B297" s="178" t="s">
        <v>300</v>
      </c>
      <c r="K297" s="4">
        <v>20</v>
      </c>
      <c r="L297" s="82">
        <v>12</v>
      </c>
      <c r="M297">
        <v>20</v>
      </c>
      <c r="N297">
        <v>12</v>
      </c>
      <c r="O297">
        <v>20</v>
      </c>
      <c r="P297">
        <v>12</v>
      </c>
      <c r="Q297" s="10">
        <v>20</v>
      </c>
      <c r="R297" s="52">
        <v>12</v>
      </c>
    </row>
    <row r="298" spans="1:31">
      <c r="A298" s="8"/>
      <c r="B298" s="178" t="s">
        <v>411</v>
      </c>
      <c r="K298" s="148">
        <v>7.6388888888888886E-3</v>
      </c>
      <c r="L298" s="82" t="s">
        <v>53</v>
      </c>
    </row>
    <row r="299" spans="1:31">
      <c r="A299" s="8"/>
      <c r="B299" s="178" t="s">
        <v>419</v>
      </c>
      <c r="K299" s="161"/>
      <c r="L299" s="82">
        <v>20</v>
      </c>
      <c r="N299">
        <v>20</v>
      </c>
      <c r="P299">
        <v>20</v>
      </c>
      <c r="R299" s="52">
        <v>20</v>
      </c>
    </row>
    <row r="300" spans="1:31">
      <c r="A300" s="8"/>
      <c r="B300" s="178"/>
      <c r="K300" s="161"/>
      <c r="L300" s="82"/>
      <c r="R300" s="52"/>
    </row>
    <row r="301" spans="1:31">
      <c r="A301" s="8"/>
      <c r="B301" s="178"/>
      <c r="L301" s="82"/>
    </row>
    <row r="302" spans="1:31">
      <c r="A302" s="8"/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Q303" s="114"/>
      <c r="AA303" s="114"/>
      <c r="AD303" s="114"/>
      <c r="AE303" s="114"/>
    </row>
    <row r="304" spans="1:31">
      <c r="A304" s="5">
        <v>42255</v>
      </c>
      <c r="B304" s="178" t="s">
        <v>292</v>
      </c>
      <c r="K304" s="4">
        <v>30</v>
      </c>
      <c r="L304">
        <v>12</v>
      </c>
      <c r="M304">
        <v>30</v>
      </c>
      <c r="N304">
        <v>12</v>
      </c>
      <c r="O304">
        <v>30</v>
      </c>
      <c r="P304">
        <v>12</v>
      </c>
      <c r="R304" s="52"/>
      <c r="S304" s="52"/>
      <c r="T304" s="52"/>
    </row>
    <row r="305" spans="1:31">
      <c r="A305" s="44"/>
      <c r="B305" s="178" t="s">
        <v>589</v>
      </c>
      <c r="K305" s="4">
        <v>55</v>
      </c>
      <c r="L305">
        <v>12</v>
      </c>
      <c r="M305">
        <v>55</v>
      </c>
      <c r="N305">
        <v>12</v>
      </c>
      <c r="O305">
        <v>55</v>
      </c>
      <c r="P305">
        <v>12</v>
      </c>
      <c r="R305" s="52"/>
      <c r="S305" s="52"/>
      <c r="T305" s="52"/>
    </row>
    <row r="306" spans="1:31">
      <c r="A306" s="44"/>
      <c r="B306" s="178" t="s">
        <v>446</v>
      </c>
      <c r="K306" s="4">
        <v>40</v>
      </c>
      <c r="L306">
        <v>12</v>
      </c>
      <c r="M306">
        <v>40</v>
      </c>
      <c r="N306">
        <v>12</v>
      </c>
      <c r="O306">
        <v>40</v>
      </c>
      <c r="P306">
        <v>12</v>
      </c>
    </row>
    <row r="307" spans="1:31">
      <c r="A307" s="44"/>
      <c r="B307" s="178" t="s">
        <v>293</v>
      </c>
      <c r="K307" s="4">
        <v>40</v>
      </c>
      <c r="L307">
        <v>15</v>
      </c>
      <c r="M307">
        <v>40</v>
      </c>
      <c r="N307">
        <v>15</v>
      </c>
      <c r="O307">
        <v>40</v>
      </c>
      <c r="P307">
        <v>15</v>
      </c>
    </row>
    <row r="308" spans="1:31">
      <c r="A308" s="44"/>
      <c r="B308" s="178" t="s">
        <v>707</v>
      </c>
      <c r="L308">
        <v>20</v>
      </c>
      <c r="N308">
        <v>20</v>
      </c>
      <c r="P308">
        <v>20</v>
      </c>
    </row>
    <row r="309" spans="1:31">
      <c r="A309" s="44"/>
      <c r="B309" s="178"/>
    </row>
    <row r="310" spans="1:31">
      <c r="A310" s="44"/>
      <c r="B310" s="178"/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Q312" s="114"/>
      <c r="AA312" s="114"/>
      <c r="AD312" s="114"/>
      <c r="AE312" s="114"/>
    </row>
    <row r="313" spans="1:31">
      <c r="A313" s="5">
        <v>42269</v>
      </c>
      <c r="B313" s="178" t="s">
        <v>292</v>
      </c>
      <c r="K313" s="4">
        <v>30</v>
      </c>
      <c r="L313">
        <v>12</v>
      </c>
      <c r="M313">
        <v>30</v>
      </c>
      <c r="N313">
        <v>12</v>
      </c>
      <c r="O313">
        <v>30</v>
      </c>
      <c r="P313">
        <v>12</v>
      </c>
      <c r="V313" t="s">
        <v>306</v>
      </c>
    </row>
    <row r="314" spans="1:31">
      <c r="A314" s="44">
        <v>81.599999999999994</v>
      </c>
      <c r="B314" s="178" t="s">
        <v>299</v>
      </c>
      <c r="K314" s="4">
        <v>26</v>
      </c>
      <c r="L314">
        <v>12</v>
      </c>
      <c r="M314">
        <v>26</v>
      </c>
      <c r="N314">
        <v>12</v>
      </c>
      <c r="O314">
        <v>26</v>
      </c>
      <c r="P314">
        <v>12</v>
      </c>
      <c r="R314" s="52"/>
      <c r="S314" s="52"/>
      <c r="T314" s="52"/>
    </row>
    <row r="315" spans="1:31">
      <c r="A315" s="44">
        <v>25</v>
      </c>
      <c r="B315" s="178" t="s">
        <v>446</v>
      </c>
      <c r="K315" s="4">
        <v>30</v>
      </c>
      <c r="L315">
        <v>12</v>
      </c>
      <c r="M315">
        <v>35</v>
      </c>
      <c r="N315">
        <v>12</v>
      </c>
      <c r="O315">
        <v>35</v>
      </c>
      <c r="P315">
        <v>12</v>
      </c>
      <c r="R315" s="52"/>
    </row>
    <row r="316" spans="1:31">
      <c r="A316" s="44"/>
      <c r="B316" s="178" t="s">
        <v>293</v>
      </c>
      <c r="K316" s="4">
        <v>35</v>
      </c>
      <c r="L316">
        <v>20</v>
      </c>
      <c r="M316">
        <v>35</v>
      </c>
      <c r="N316">
        <v>20</v>
      </c>
      <c r="O316">
        <v>35</v>
      </c>
      <c r="P316">
        <v>20</v>
      </c>
      <c r="R316" s="52"/>
      <c r="S316" s="52"/>
      <c r="T316" s="52"/>
    </row>
    <row r="317" spans="1:31">
      <c r="A317" s="44"/>
      <c r="B317" s="178" t="s">
        <v>342</v>
      </c>
      <c r="K317" s="4">
        <v>15</v>
      </c>
      <c r="L317">
        <v>12</v>
      </c>
      <c r="M317">
        <v>15</v>
      </c>
      <c r="N317">
        <v>12</v>
      </c>
      <c r="O317">
        <v>15</v>
      </c>
      <c r="P317">
        <v>12</v>
      </c>
      <c r="R317" s="52"/>
    </row>
    <row r="318" spans="1:31">
      <c r="A318" s="44"/>
      <c r="B318" s="178" t="s">
        <v>708</v>
      </c>
      <c r="K318" s="4">
        <v>15</v>
      </c>
      <c r="L318">
        <v>12</v>
      </c>
      <c r="M318">
        <v>15</v>
      </c>
      <c r="N318">
        <v>12</v>
      </c>
      <c r="O318">
        <v>15</v>
      </c>
      <c r="P318">
        <v>12</v>
      </c>
    </row>
    <row r="319" spans="1:31">
      <c r="A319" s="44"/>
      <c r="B319" s="178" t="s">
        <v>411</v>
      </c>
      <c r="K319" s="59">
        <v>6.9444444444444441E-3</v>
      </c>
      <c r="L319" t="s">
        <v>53</v>
      </c>
      <c r="R319" s="52"/>
    </row>
    <row r="320" spans="1:31">
      <c r="A320" s="44"/>
      <c r="B320" s="178" t="s">
        <v>420</v>
      </c>
      <c r="L320">
        <v>12</v>
      </c>
      <c r="N320">
        <v>12</v>
      </c>
      <c r="P320">
        <v>12</v>
      </c>
      <c r="R320">
        <v>12</v>
      </c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Q321" s="114"/>
      <c r="AA321" s="114"/>
      <c r="AD321" s="114"/>
      <c r="AE321" s="114"/>
    </row>
    <row r="322" spans="1:31">
      <c r="A322" s="5">
        <v>42271</v>
      </c>
      <c r="B322" s="178" t="s">
        <v>709</v>
      </c>
      <c r="K322" s="4">
        <v>20</v>
      </c>
      <c r="L322">
        <v>12</v>
      </c>
      <c r="M322">
        <v>20</v>
      </c>
      <c r="N322">
        <v>12</v>
      </c>
      <c r="O322">
        <v>20</v>
      </c>
      <c r="P322">
        <v>12</v>
      </c>
      <c r="R322" s="52"/>
      <c r="S322" s="52"/>
      <c r="T322" s="52"/>
    </row>
    <row r="323" spans="1:31">
      <c r="B323" s="178" t="s">
        <v>561</v>
      </c>
      <c r="K323" s="4">
        <v>17.5</v>
      </c>
      <c r="L323">
        <v>12</v>
      </c>
      <c r="M323">
        <v>17.5</v>
      </c>
      <c r="N323">
        <v>12</v>
      </c>
      <c r="O323">
        <v>17.5</v>
      </c>
      <c r="P323">
        <v>12</v>
      </c>
      <c r="R323" s="52"/>
    </row>
    <row r="324" spans="1:31">
      <c r="B324" s="178" t="s">
        <v>562</v>
      </c>
      <c r="K324" s="4">
        <v>2.5</v>
      </c>
      <c r="L324">
        <v>12</v>
      </c>
      <c r="M324">
        <v>2.5</v>
      </c>
      <c r="N324">
        <v>12</v>
      </c>
      <c r="O324">
        <v>2.5</v>
      </c>
      <c r="P324">
        <v>12</v>
      </c>
      <c r="R324" s="52"/>
    </row>
    <row r="325" spans="1:31">
      <c r="B325" s="178" t="s">
        <v>710</v>
      </c>
      <c r="K325" s="4">
        <v>50</v>
      </c>
      <c r="L325">
        <v>12</v>
      </c>
      <c r="M325">
        <v>50</v>
      </c>
      <c r="N325">
        <v>12</v>
      </c>
      <c r="O325">
        <v>50</v>
      </c>
      <c r="P325">
        <v>10</v>
      </c>
      <c r="R325" s="52"/>
    </row>
    <row r="326" spans="1:31">
      <c r="B326" s="178" t="s">
        <v>293</v>
      </c>
      <c r="K326" s="4">
        <v>40</v>
      </c>
      <c r="L326">
        <v>20</v>
      </c>
      <c r="M326">
        <v>40</v>
      </c>
      <c r="N326">
        <v>20</v>
      </c>
      <c r="O326">
        <v>40</v>
      </c>
      <c r="P326">
        <v>20</v>
      </c>
      <c r="R326" s="52"/>
      <c r="S326" s="52"/>
      <c r="T326" s="52"/>
    </row>
    <row r="327" spans="1:31">
      <c r="B327" s="178" t="s">
        <v>711</v>
      </c>
      <c r="L327">
        <v>15</v>
      </c>
      <c r="N327">
        <v>15</v>
      </c>
      <c r="P327">
        <v>15</v>
      </c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Q330" s="114"/>
      <c r="AA330" s="114"/>
      <c r="AD330" s="114"/>
      <c r="AE330" s="114"/>
    </row>
    <row r="331" spans="1:31">
      <c r="A331" s="5">
        <v>42283</v>
      </c>
      <c r="B331" s="178" t="s">
        <v>296</v>
      </c>
      <c r="K331" s="4">
        <v>50</v>
      </c>
      <c r="L331">
        <v>12</v>
      </c>
      <c r="M331">
        <v>50</v>
      </c>
      <c r="N331">
        <v>12</v>
      </c>
      <c r="O331">
        <v>50</v>
      </c>
      <c r="P331">
        <v>12</v>
      </c>
      <c r="R331" s="52"/>
      <c r="S331" s="52"/>
      <c r="T331" s="52"/>
    </row>
    <row r="332" spans="1:31">
      <c r="B332" s="178" t="s">
        <v>712</v>
      </c>
      <c r="K332" s="4">
        <v>10</v>
      </c>
      <c r="L332">
        <v>12</v>
      </c>
      <c r="M332">
        <v>15</v>
      </c>
      <c r="N332">
        <v>12</v>
      </c>
      <c r="O332">
        <v>20</v>
      </c>
      <c r="P332">
        <v>12</v>
      </c>
    </row>
    <row r="333" spans="1:31">
      <c r="B333" s="178" t="s">
        <v>352</v>
      </c>
      <c r="K333" s="4">
        <v>10</v>
      </c>
      <c r="L333">
        <v>12</v>
      </c>
      <c r="M333">
        <v>10</v>
      </c>
      <c r="N333">
        <v>12</v>
      </c>
      <c r="O333">
        <v>10</v>
      </c>
      <c r="P333">
        <v>12</v>
      </c>
      <c r="R333" s="52"/>
    </row>
    <row r="334" spans="1:31">
      <c r="B334" s="178" t="s">
        <v>411</v>
      </c>
      <c r="K334" s="59">
        <v>6.9444444444444441E-3</v>
      </c>
      <c r="L334" t="s">
        <v>53</v>
      </c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Q339" s="114"/>
      <c r="AA339" s="114"/>
      <c r="AD339" s="114"/>
      <c r="AE339" s="114"/>
    </row>
    <row r="340" spans="1:31">
      <c r="A340" s="5">
        <v>42290</v>
      </c>
      <c r="B340" s="178" t="s">
        <v>300</v>
      </c>
      <c r="K340" s="4">
        <v>25</v>
      </c>
      <c r="L340">
        <v>12</v>
      </c>
      <c r="M340">
        <v>25</v>
      </c>
      <c r="N340">
        <v>12</v>
      </c>
      <c r="O340">
        <v>25</v>
      </c>
      <c r="P340">
        <v>12</v>
      </c>
      <c r="R340" s="52"/>
      <c r="S340" s="52"/>
      <c r="T340" s="52"/>
    </row>
    <row r="341" spans="1:31">
      <c r="B341" s="178" t="s">
        <v>570</v>
      </c>
      <c r="K341" s="4">
        <v>25</v>
      </c>
      <c r="L341">
        <v>12</v>
      </c>
      <c r="M341">
        <v>30</v>
      </c>
      <c r="N341">
        <v>12</v>
      </c>
      <c r="O341">
        <v>30</v>
      </c>
      <c r="P341">
        <v>12</v>
      </c>
      <c r="R341" s="52"/>
    </row>
    <row r="342" spans="1:31">
      <c r="B342" s="178" t="s">
        <v>307</v>
      </c>
      <c r="K342" s="4">
        <v>30</v>
      </c>
      <c r="L342">
        <v>12</v>
      </c>
      <c r="M342">
        <v>30</v>
      </c>
      <c r="N342">
        <v>12</v>
      </c>
      <c r="O342">
        <v>30</v>
      </c>
      <c r="P342">
        <v>12</v>
      </c>
      <c r="R342" s="52"/>
    </row>
    <row r="343" spans="1:31">
      <c r="B343" s="178" t="s">
        <v>293</v>
      </c>
      <c r="K343" s="4">
        <v>40</v>
      </c>
      <c r="L343">
        <v>20</v>
      </c>
      <c r="M343">
        <v>40</v>
      </c>
      <c r="N343">
        <v>20</v>
      </c>
      <c r="O343">
        <v>40</v>
      </c>
      <c r="P343">
        <v>20</v>
      </c>
      <c r="R343" s="52"/>
    </row>
    <row r="344" spans="1:31">
      <c r="R344" s="52"/>
      <c r="S344" s="52"/>
      <c r="T344" s="52"/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Q348" s="114"/>
      <c r="AA348" s="114"/>
      <c r="AD348" s="114"/>
      <c r="AE348" s="114"/>
    </row>
    <row r="349" spans="1:31">
      <c r="A349" s="5">
        <v>42292</v>
      </c>
      <c r="B349" s="178" t="s">
        <v>589</v>
      </c>
      <c r="K349" s="4">
        <v>55</v>
      </c>
      <c r="L349">
        <v>12</v>
      </c>
      <c r="M349">
        <v>55</v>
      </c>
      <c r="N349">
        <v>12</v>
      </c>
      <c r="O349">
        <v>55</v>
      </c>
      <c r="P349">
        <v>12</v>
      </c>
      <c r="R349" s="52"/>
      <c r="S349" s="52"/>
      <c r="T349" s="52"/>
    </row>
    <row r="350" spans="1:31">
      <c r="A350" s="44">
        <v>80.5</v>
      </c>
      <c r="B350" s="178" t="s">
        <v>377</v>
      </c>
      <c r="K350" s="4">
        <v>25</v>
      </c>
      <c r="L350">
        <v>12</v>
      </c>
      <c r="M350">
        <v>30</v>
      </c>
      <c r="N350">
        <v>12</v>
      </c>
      <c r="O350">
        <v>30</v>
      </c>
      <c r="P350">
        <v>12</v>
      </c>
      <c r="R350" s="52"/>
    </row>
    <row r="351" spans="1:31">
      <c r="A351" s="44"/>
      <c r="B351" s="178" t="s">
        <v>320</v>
      </c>
      <c r="K351" s="59"/>
      <c r="L351">
        <v>9</v>
      </c>
      <c r="N351">
        <v>10</v>
      </c>
      <c r="P351">
        <v>10</v>
      </c>
    </row>
    <row r="352" spans="1:31">
      <c r="A352" s="44"/>
      <c r="B352" s="178" t="s">
        <v>411</v>
      </c>
      <c r="K352" s="59">
        <v>6.9444444444444441E-3</v>
      </c>
      <c r="L352" t="s">
        <v>52</v>
      </c>
    </row>
    <row r="353" spans="1:31">
      <c r="A353" s="44"/>
      <c r="B353" s="178" t="s">
        <v>477</v>
      </c>
      <c r="L353">
        <v>20</v>
      </c>
      <c r="N353">
        <v>20</v>
      </c>
      <c r="P353">
        <v>20</v>
      </c>
    </row>
    <row r="354" spans="1:31">
      <c r="A354" s="44"/>
    </row>
    <row r="355" spans="1:31">
      <c r="A355" s="44"/>
    </row>
    <row r="356" spans="1:31">
      <c r="A356" s="44"/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Q357" s="114"/>
      <c r="AA357" s="114"/>
      <c r="AD357" s="114"/>
      <c r="AE357" s="114"/>
    </row>
    <row r="358" spans="1:31">
      <c r="A358" s="5">
        <v>42304</v>
      </c>
      <c r="B358" s="178" t="s">
        <v>408</v>
      </c>
      <c r="K358" s="4">
        <v>50</v>
      </c>
      <c r="L358">
        <v>12</v>
      </c>
      <c r="M358">
        <v>50</v>
      </c>
      <c r="N358">
        <v>12</v>
      </c>
      <c r="R358" s="52"/>
      <c r="S358" s="52"/>
      <c r="T358" s="52"/>
    </row>
    <row r="359" spans="1:31">
      <c r="A359" s="8"/>
      <c r="B359" s="178" t="s">
        <v>589</v>
      </c>
      <c r="K359" s="4">
        <v>55</v>
      </c>
      <c r="L359">
        <v>12</v>
      </c>
      <c r="M359">
        <v>55</v>
      </c>
      <c r="N359">
        <v>12</v>
      </c>
    </row>
    <row r="360" spans="1:31">
      <c r="A360" s="8"/>
      <c r="B360" s="178" t="s">
        <v>446</v>
      </c>
      <c r="K360" s="4">
        <v>30</v>
      </c>
      <c r="L360">
        <v>12</v>
      </c>
      <c r="M360">
        <v>30</v>
      </c>
      <c r="N360">
        <v>12</v>
      </c>
    </row>
    <row r="361" spans="1:31">
      <c r="A361" s="8"/>
      <c r="B361" s="178" t="s">
        <v>293</v>
      </c>
      <c r="K361" s="4">
        <v>20</v>
      </c>
      <c r="L361">
        <v>20</v>
      </c>
      <c r="M361">
        <v>40</v>
      </c>
      <c r="N361">
        <v>20</v>
      </c>
      <c r="O361">
        <v>40</v>
      </c>
      <c r="P361">
        <v>20</v>
      </c>
      <c r="R361" s="52"/>
    </row>
    <row r="362" spans="1:31">
      <c r="A362" s="8"/>
      <c r="B362" s="178" t="s">
        <v>462</v>
      </c>
      <c r="K362" s="4">
        <v>20</v>
      </c>
      <c r="L362">
        <v>12</v>
      </c>
      <c r="M362">
        <v>20</v>
      </c>
      <c r="N362">
        <v>12</v>
      </c>
      <c r="O362">
        <v>20</v>
      </c>
      <c r="P362">
        <v>12</v>
      </c>
    </row>
    <row r="363" spans="1:31">
      <c r="A363" s="8"/>
      <c r="B363" s="178" t="s">
        <v>533</v>
      </c>
      <c r="K363" s="59">
        <v>6.9444444444444441E-3</v>
      </c>
    </row>
    <row r="364" spans="1:31">
      <c r="A364" s="8"/>
      <c r="B364" s="178" t="s">
        <v>443</v>
      </c>
      <c r="L364">
        <v>20</v>
      </c>
      <c r="N364">
        <v>20</v>
      </c>
      <c r="P364">
        <v>20</v>
      </c>
      <c r="R364">
        <v>20</v>
      </c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Q366" s="114"/>
      <c r="AA366" s="114"/>
      <c r="AD366" s="114"/>
      <c r="AE366" s="114"/>
    </row>
    <row r="367" spans="1:31">
      <c r="A367" s="5">
        <v>42306</v>
      </c>
      <c r="B367" s="178" t="s">
        <v>299</v>
      </c>
      <c r="K367" s="4">
        <v>24</v>
      </c>
      <c r="L367">
        <v>12</v>
      </c>
      <c r="M367">
        <v>24</v>
      </c>
      <c r="N367">
        <v>12</v>
      </c>
      <c r="O367">
        <v>24</v>
      </c>
      <c r="P367">
        <v>12</v>
      </c>
      <c r="Q367" s="10">
        <v>24</v>
      </c>
      <c r="R367" s="52">
        <v>12</v>
      </c>
      <c r="S367" s="52"/>
      <c r="T367" s="52"/>
    </row>
    <row r="368" spans="1:31">
      <c r="A368" s="44"/>
      <c r="B368" s="178" t="s">
        <v>315</v>
      </c>
      <c r="K368" s="4">
        <v>50</v>
      </c>
      <c r="L368">
        <v>12</v>
      </c>
      <c r="M368">
        <v>50</v>
      </c>
      <c r="N368">
        <v>12</v>
      </c>
      <c r="O368">
        <v>50</v>
      </c>
      <c r="P368">
        <v>12</v>
      </c>
    </row>
    <row r="369" spans="1:31">
      <c r="A369" s="44"/>
      <c r="B369" s="178" t="s">
        <v>358</v>
      </c>
      <c r="K369" s="4">
        <v>22.5</v>
      </c>
      <c r="L369">
        <v>10</v>
      </c>
      <c r="M369">
        <v>17.5</v>
      </c>
      <c r="N369">
        <v>12</v>
      </c>
      <c r="O369">
        <v>17.5</v>
      </c>
      <c r="P369">
        <v>12</v>
      </c>
      <c r="R369" s="52"/>
      <c r="S369" s="52"/>
      <c r="T369" s="52"/>
    </row>
    <row r="370" spans="1:31">
      <c r="A370" s="44"/>
      <c r="B370" s="178" t="s">
        <v>533</v>
      </c>
    </row>
    <row r="371" spans="1:31">
      <c r="A371" s="44"/>
      <c r="B371" s="178" t="s">
        <v>477</v>
      </c>
      <c r="L371">
        <v>20</v>
      </c>
      <c r="N371">
        <v>20</v>
      </c>
      <c r="P371">
        <v>20</v>
      </c>
      <c r="R371">
        <v>20</v>
      </c>
    </row>
    <row r="372" spans="1:31">
      <c r="A372" s="44"/>
    </row>
    <row r="373" spans="1:31">
      <c r="A373" s="44"/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Q375" s="114"/>
      <c r="AA375" s="114"/>
      <c r="AD375" s="114"/>
      <c r="AE375" s="114"/>
    </row>
    <row r="376" spans="1:31">
      <c r="A376" s="5">
        <v>42311</v>
      </c>
      <c r="B376" s="178" t="s">
        <v>552</v>
      </c>
      <c r="K376" s="4">
        <v>35</v>
      </c>
      <c r="L376">
        <v>12</v>
      </c>
      <c r="M376">
        <v>35</v>
      </c>
      <c r="N376">
        <v>12</v>
      </c>
      <c r="O376">
        <v>35</v>
      </c>
      <c r="P376">
        <v>10</v>
      </c>
      <c r="R376" s="52"/>
    </row>
    <row r="377" spans="1:31">
      <c r="A377" s="44"/>
      <c r="B377" s="178" t="s">
        <v>299</v>
      </c>
      <c r="K377" s="4">
        <v>24</v>
      </c>
      <c r="L377">
        <v>10</v>
      </c>
      <c r="M377">
        <v>24</v>
      </c>
      <c r="N377">
        <v>12</v>
      </c>
      <c r="O377">
        <v>24</v>
      </c>
      <c r="P377">
        <v>12</v>
      </c>
      <c r="Q377" s="10">
        <v>24</v>
      </c>
      <c r="R377" s="52">
        <v>12</v>
      </c>
    </row>
    <row r="378" spans="1:31">
      <c r="A378" s="44"/>
      <c r="B378" s="178" t="s">
        <v>320</v>
      </c>
      <c r="K378" s="4">
        <v>50</v>
      </c>
      <c r="L378">
        <v>12</v>
      </c>
      <c r="M378">
        <v>50</v>
      </c>
      <c r="N378">
        <v>12</v>
      </c>
      <c r="O378">
        <v>50</v>
      </c>
      <c r="P378">
        <v>10</v>
      </c>
    </row>
    <row r="379" spans="1:31">
      <c r="A379" s="44"/>
      <c r="B379" s="178" t="s">
        <v>293</v>
      </c>
      <c r="K379" s="4">
        <v>20</v>
      </c>
      <c r="L379">
        <v>20</v>
      </c>
      <c r="M379">
        <v>20</v>
      </c>
      <c r="N379">
        <v>20</v>
      </c>
      <c r="O379">
        <v>20</v>
      </c>
      <c r="P379">
        <v>20</v>
      </c>
    </row>
    <row r="380" spans="1:31">
      <c r="A380" s="44"/>
      <c r="B380" s="178" t="s">
        <v>533</v>
      </c>
    </row>
    <row r="381" spans="1:31">
      <c r="A381" s="44"/>
      <c r="B381" s="178" t="s">
        <v>339</v>
      </c>
      <c r="K381" s="59">
        <v>1.7824074074074072E-3</v>
      </c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Q384" s="114"/>
      <c r="AA384" s="114"/>
      <c r="AD384" s="114"/>
      <c r="AE384" s="114"/>
    </row>
    <row r="385" spans="1:31">
      <c r="A385" s="5">
        <v>371036</v>
      </c>
      <c r="B385" s="178" t="s">
        <v>315</v>
      </c>
      <c r="K385" s="4">
        <v>52.5</v>
      </c>
      <c r="L385">
        <v>12</v>
      </c>
      <c r="M385">
        <v>52.5</v>
      </c>
      <c r="N385">
        <v>12</v>
      </c>
      <c r="O385">
        <v>52.5</v>
      </c>
      <c r="P385">
        <v>12</v>
      </c>
      <c r="R385" s="52"/>
      <c r="S385" s="52"/>
      <c r="T385" s="52"/>
    </row>
    <row r="386" spans="1:31">
      <c r="A386" s="44"/>
      <c r="B386" s="178" t="s">
        <v>299</v>
      </c>
      <c r="K386" s="4">
        <v>21.5</v>
      </c>
      <c r="L386">
        <v>12</v>
      </c>
      <c r="M386">
        <v>21.5</v>
      </c>
      <c r="N386">
        <v>12</v>
      </c>
      <c r="O386">
        <v>21.5</v>
      </c>
      <c r="P386">
        <v>12</v>
      </c>
      <c r="Q386" s="10">
        <v>21.5</v>
      </c>
      <c r="R386" s="52">
        <v>12</v>
      </c>
    </row>
    <row r="387" spans="1:31">
      <c r="A387" s="44"/>
      <c r="B387" s="178" t="s">
        <v>292</v>
      </c>
      <c r="K387" s="4">
        <v>30</v>
      </c>
      <c r="L387">
        <v>12</v>
      </c>
      <c r="M387">
        <v>30</v>
      </c>
      <c r="N387">
        <v>12</v>
      </c>
      <c r="O387">
        <v>30</v>
      </c>
      <c r="P387">
        <v>12</v>
      </c>
      <c r="R387" s="52"/>
    </row>
    <row r="388" spans="1:31">
      <c r="A388" s="44"/>
      <c r="B388" s="178" t="s">
        <v>411</v>
      </c>
      <c r="K388" s="59">
        <v>6.9444444444444441E-3</v>
      </c>
      <c r="L388" t="s">
        <v>53</v>
      </c>
    </row>
    <row r="389" spans="1:31">
      <c r="A389" s="44"/>
      <c r="B389" s="178" t="s">
        <v>339</v>
      </c>
      <c r="K389" s="59">
        <v>8.9120370370370362E-4</v>
      </c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Q393" s="114"/>
      <c r="AA393" s="114"/>
      <c r="AD393" s="114"/>
      <c r="AE393" s="114"/>
    </row>
    <row r="394" spans="1:31">
      <c r="A394" s="5">
        <v>42327</v>
      </c>
      <c r="B394" s="178" t="s">
        <v>462</v>
      </c>
      <c r="K394" s="4">
        <v>20</v>
      </c>
      <c r="L394">
        <v>12</v>
      </c>
      <c r="M394">
        <v>25</v>
      </c>
      <c r="N394">
        <v>12</v>
      </c>
      <c r="O394">
        <v>25</v>
      </c>
      <c r="P394">
        <v>12</v>
      </c>
      <c r="R394" s="52"/>
      <c r="S394" s="52"/>
      <c r="T394" s="52"/>
    </row>
    <row r="395" spans="1:31">
      <c r="A395" s="44"/>
      <c r="B395" s="178" t="s">
        <v>293</v>
      </c>
      <c r="K395" s="4">
        <v>40</v>
      </c>
      <c r="L395">
        <v>20</v>
      </c>
      <c r="M395">
        <v>40</v>
      </c>
      <c r="N395">
        <v>20</v>
      </c>
      <c r="O395">
        <v>40</v>
      </c>
      <c r="P395">
        <v>20</v>
      </c>
      <c r="Q395" s="10">
        <v>40</v>
      </c>
      <c r="R395" s="52">
        <v>20</v>
      </c>
    </row>
    <row r="396" spans="1:31">
      <c r="A396" s="44"/>
      <c r="B396" s="178" t="s">
        <v>297</v>
      </c>
      <c r="K396" s="4">
        <v>60</v>
      </c>
      <c r="L396">
        <v>12</v>
      </c>
      <c r="M396">
        <v>60</v>
      </c>
      <c r="N396">
        <v>12</v>
      </c>
      <c r="O396">
        <v>60</v>
      </c>
      <c r="P396">
        <v>12</v>
      </c>
    </row>
    <row r="397" spans="1:31">
      <c r="A397" s="44"/>
      <c r="B397" s="178" t="s">
        <v>315</v>
      </c>
      <c r="K397" s="4">
        <v>52.5</v>
      </c>
      <c r="L397">
        <v>12</v>
      </c>
      <c r="M397">
        <v>52.5</v>
      </c>
      <c r="N397">
        <v>12</v>
      </c>
      <c r="O397">
        <v>52.5</v>
      </c>
      <c r="P397">
        <v>12</v>
      </c>
      <c r="R397" s="52"/>
    </row>
    <row r="398" spans="1:31">
      <c r="A398" s="44"/>
      <c r="B398" s="178" t="s">
        <v>403</v>
      </c>
      <c r="K398" s="4">
        <v>16</v>
      </c>
      <c r="L398">
        <v>20</v>
      </c>
      <c r="M398">
        <v>16</v>
      </c>
      <c r="N398">
        <v>20</v>
      </c>
      <c r="O398">
        <v>16</v>
      </c>
      <c r="P398">
        <v>20</v>
      </c>
    </row>
    <row r="399" spans="1:31">
      <c r="A399" s="44"/>
      <c r="B399" s="178" t="s">
        <v>533</v>
      </c>
    </row>
    <row r="400" spans="1:31">
      <c r="A400" s="44"/>
      <c r="B400" s="178" t="s">
        <v>713</v>
      </c>
      <c r="L400">
        <v>20</v>
      </c>
      <c r="N400">
        <v>20</v>
      </c>
      <c r="P400">
        <v>20</v>
      </c>
      <c r="R400">
        <v>20</v>
      </c>
    </row>
    <row r="401" spans="1:32">
      <c r="A401" s="44"/>
      <c r="B401" s="178" t="s">
        <v>306</v>
      </c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Q402" s="114"/>
      <c r="AA402" s="114"/>
      <c r="AD402" s="114"/>
      <c r="AE402" s="114"/>
    </row>
    <row r="403" spans="1:32">
      <c r="A403" s="5">
        <v>42332</v>
      </c>
      <c r="B403" s="178" t="s">
        <v>714</v>
      </c>
      <c r="K403">
        <v>60</v>
      </c>
      <c r="L403">
        <v>12</v>
      </c>
      <c r="M403">
        <v>60</v>
      </c>
      <c r="N403">
        <v>12</v>
      </c>
      <c r="O403">
        <v>60</v>
      </c>
      <c r="P403">
        <v>10</v>
      </c>
      <c r="R403" s="52"/>
      <c r="S403" s="52"/>
      <c r="T403" s="52"/>
    </row>
    <row r="404" spans="1:32">
      <c r="A404" s="44"/>
      <c r="B404" s="178" t="s">
        <v>462</v>
      </c>
      <c r="C404" s="8"/>
      <c r="H404" s="44"/>
      <c r="I404" s="50"/>
      <c r="J404"/>
      <c r="K404" s="188">
        <v>20</v>
      </c>
      <c r="L404">
        <v>12</v>
      </c>
      <c r="M404">
        <v>25</v>
      </c>
      <c r="N404">
        <v>12</v>
      </c>
      <c r="O404">
        <v>25</v>
      </c>
      <c r="P404">
        <v>12</v>
      </c>
      <c r="R404" s="10"/>
      <c r="AA404"/>
      <c r="AB404" s="10"/>
      <c r="AD404"/>
      <c r="AF404" s="10"/>
    </row>
    <row r="405" spans="1:32">
      <c r="A405" s="44"/>
      <c r="B405" s="178" t="s">
        <v>369</v>
      </c>
      <c r="C405" s="8"/>
      <c r="H405" s="44"/>
      <c r="I405" s="50"/>
      <c r="J405"/>
      <c r="K405" s="10">
        <v>40</v>
      </c>
      <c r="L405" s="4">
        <v>12</v>
      </c>
      <c r="M405">
        <v>40</v>
      </c>
      <c r="N405">
        <v>12</v>
      </c>
      <c r="O405">
        <v>40</v>
      </c>
      <c r="P405">
        <v>12</v>
      </c>
      <c r="Q405"/>
      <c r="R405" s="10"/>
      <c r="AA405"/>
      <c r="AB405" s="10"/>
      <c r="AD405"/>
      <c r="AF405" s="10"/>
    </row>
    <row r="406" spans="1:32">
      <c r="A406" s="44"/>
      <c r="B406" s="178" t="s">
        <v>293</v>
      </c>
      <c r="C406" s="8"/>
      <c r="H406" s="44"/>
      <c r="I406" s="50"/>
      <c r="J406"/>
      <c r="K406" s="187">
        <v>40</v>
      </c>
      <c r="L406" s="161">
        <v>20</v>
      </c>
      <c r="M406">
        <v>40</v>
      </c>
      <c r="N406">
        <v>20</v>
      </c>
      <c r="O406">
        <v>40</v>
      </c>
      <c r="P406">
        <v>20</v>
      </c>
      <c r="Q406"/>
      <c r="R406" s="10"/>
      <c r="AA406"/>
      <c r="AB406" s="10"/>
      <c r="AD406"/>
      <c r="AF406" s="10"/>
    </row>
    <row r="407" spans="1:32">
      <c r="A407" s="44"/>
      <c r="B407" s="178" t="s">
        <v>715</v>
      </c>
      <c r="C407" s="8"/>
      <c r="H407" s="44"/>
      <c r="I407" s="50"/>
      <c r="J407"/>
      <c r="K407" s="10">
        <v>20</v>
      </c>
      <c r="L407" s="161">
        <v>12</v>
      </c>
      <c r="M407">
        <v>20</v>
      </c>
      <c r="N407">
        <v>12</v>
      </c>
      <c r="O407">
        <v>20</v>
      </c>
      <c r="P407">
        <v>12</v>
      </c>
      <c r="Q407"/>
      <c r="R407" s="10"/>
      <c r="AA407"/>
      <c r="AB407" s="10"/>
      <c r="AD407"/>
      <c r="AF407" s="10"/>
    </row>
    <row r="408" spans="1:32">
      <c r="A408" s="44"/>
      <c r="B408" s="178" t="s">
        <v>334</v>
      </c>
      <c r="C408" s="8"/>
      <c r="H408" s="44"/>
      <c r="I408" s="50"/>
      <c r="J408"/>
      <c r="K408" s="10">
        <v>20</v>
      </c>
      <c r="L408" s="161">
        <v>12</v>
      </c>
      <c r="M408">
        <v>20</v>
      </c>
      <c r="N408">
        <v>12</v>
      </c>
      <c r="O408">
        <v>20</v>
      </c>
      <c r="P408">
        <v>12</v>
      </c>
      <c r="Q408"/>
      <c r="R408" s="10"/>
      <c r="AA408"/>
      <c r="AB408" s="10"/>
      <c r="AD408"/>
      <c r="AF408" s="10"/>
    </row>
    <row r="409" spans="1:32">
      <c r="A409" s="44"/>
      <c r="B409" s="178" t="s">
        <v>595</v>
      </c>
      <c r="C409" s="8"/>
      <c r="H409" s="44"/>
      <c r="I409" s="50"/>
      <c r="J409"/>
      <c r="K409" s="10"/>
      <c r="L409" s="4"/>
      <c r="Q409"/>
      <c r="R409" s="10"/>
      <c r="AA409"/>
      <c r="AB409" s="10"/>
      <c r="AD409"/>
      <c r="AF409" s="10"/>
    </row>
    <row r="410" spans="1:32">
      <c r="A410" s="44"/>
      <c r="B410" s="178" t="s">
        <v>711</v>
      </c>
      <c r="C410" s="8"/>
      <c r="H410" s="44"/>
      <c r="I410" s="50"/>
      <c r="J410"/>
      <c r="K410" s="10"/>
      <c r="L410" s="4">
        <v>20</v>
      </c>
      <c r="N410">
        <v>20</v>
      </c>
      <c r="P410">
        <v>20</v>
      </c>
      <c r="Q410"/>
      <c r="R410" s="10">
        <v>20</v>
      </c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Q411" s="114"/>
      <c r="AA411" s="114"/>
      <c r="AD411" s="114"/>
      <c r="AE411" s="114"/>
    </row>
    <row r="412" spans="1:32">
      <c r="A412" s="5">
        <v>42334</v>
      </c>
      <c r="B412" s="178" t="s">
        <v>358</v>
      </c>
      <c r="K412" s="4">
        <v>22.5</v>
      </c>
      <c r="L412" s="161">
        <v>12</v>
      </c>
      <c r="M412" s="4">
        <v>22.5</v>
      </c>
      <c r="N412" s="161">
        <v>12</v>
      </c>
      <c r="O412" s="4">
        <v>22.5</v>
      </c>
      <c r="P412" s="161">
        <v>12</v>
      </c>
      <c r="R412" s="52"/>
      <c r="S412" s="52"/>
      <c r="T412" s="52"/>
    </row>
    <row r="413" spans="1:32">
      <c r="A413" s="44"/>
      <c r="B413" s="178" t="s">
        <v>663</v>
      </c>
      <c r="K413" s="4">
        <v>50</v>
      </c>
      <c r="L413" s="161">
        <v>12</v>
      </c>
      <c r="M413" s="4">
        <v>50</v>
      </c>
      <c r="N413" s="161">
        <v>12</v>
      </c>
      <c r="O413" s="4">
        <v>50</v>
      </c>
      <c r="P413" s="161">
        <v>12</v>
      </c>
      <c r="R413" s="52"/>
    </row>
    <row r="414" spans="1:32">
      <c r="A414" s="44"/>
      <c r="B414" s="178" t="s">
        <v>331</v>
      </c>
      <c r="K414" s="4">
        <v>20</v>
      </c>
      <c r="L414" s="161">
        <v>12</v>
      </c>
      <c r="M414" s="4">
        <v>20</v>
      </c>
      <c r="N414" s="161">
        <v>12</v>
      </c>
      <c r="O414" s="4">
        <v>20</v>
      </c>
      <c r="P414" s="161">
        <v>12</v>
      </c>
      <c r="R414" s="52"/>
    </row>
    <row r="415" spans="1:32">
      <c r="A415" s="44"/>
      <c r="B415" s="178" t="s">
        <v>293</v>
      </c>
      <c r="K415" s="161">
        <v>40</v>
      </c>
      <c r="L415" s="161">
        <v>20</v>
      </c>
      <c r="M415" s="161">
        <v>40</v>
      </c>
      <c r="N415" s="161">
        <v>20</v>
      </c>
      <c r="O415" s="161">
        <v>40</v>
      </c>
      <c r="P415" s="161">
        <v>20</v>
      </c>
    </row>
    <row r="416" spans="1:32">
      <c r="A416" s="44"/>
      <c r="B416" s="178" t="s">
        <v>411</v>
      </c>
      <c r="K416" s="59">
        <v>6.9444444444444441E-3</v>
      </c>
      <c r="L416" t="s">
        <v>52</v>
      </c>
    </row>
    <row r="417" spans="1:31">
      <c r="A417" s="44"/>
      <c r="B417" s="178" t="s">
        <v>477</v>
      </c>
      <c r="L417">
        <v>20</v>
      </c>
      <c r="N417">
        <v>20</v>
      </c>
      <c r="P417">
        <v>20</v>
      </c>
      <c r="R417" s="52">
        <v>20</v>
      </c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Q420" s="114"/>
      <c r="AA420" s="114"/>
      <c r="AD420" s="114"/>
      <c r="AE420" s="114"/>
    </row>
    <row r="421" spans="1:31">
      <c r="A421" s="5">
        <v>42339</v>
      </c>
      <c r="B421" s="178" t="s">
        <v>299</v>
      </c>
      <c r="K421" s="4">
        <v>14.5</v>
      </c>
      <c r="L421">
        <v>12</v>
      </c>
      <c r="M421">
        <v>14.5</v>
      </c>
      <c r="N421">
        <v>12</v>
      </c>
      <c r="O421">
        <v>14.5</v>
      </c>
      <c r="P421">
        <v>12</v>
      </c>
      <c r="R421" s="52"/>
    </row>
    <row r="422" spans="1:31">
      <c r="A422" s="44"/>
      <c r="B422" s="178" t="s">
        <v>315</v>
      </c>
      <c r="K422" s="4">
        <v>52.5</v>
      </c>
      <c r="L422">
        <v>12</v>
      </c>
      <c r="M422">
        <v>55</v>
      </c>
      <c r="N422">
        <v>12</v>
      </c>
      <c r="O422">
        <v>55</v>
      </c>
      <c r="P422">
        <v>12</v>
      </c>
      <c r="R422" s="52"/>
    </row>
    <row r="423" spans="1:31">
      <c r="A423" s="44"/>
      <c r="B423" s="178" t="s">
        <v>341</v>
      </c>
      <c r="K423" s="4">
        <v>14</v>
      </c>
      <c r="L423">
        <v>12</v>
      </c>
      <c r="M423">
        <v>14</v>
      </c>
      <c r="N423">
        <v>12</v>
      </c>
      <c r="O423">
        <v>14</v>
      </c>
      <c r="P423">
        <v>12</v>
      </c>
      <c r="R423" s="52"/>
    </row>
    <row r="424" spans="1:31">
      <c r="A424" s="44"/>
      <c r="B424" s="178" t="s">
        <v>293</v>
      </c>
      <c r="K424" s="4">
        <v>40</v>
      </c>
      <c r="L424">
        <v>20</v>
      </c>
      <c r="M424">
        <v>40</v>
      </c>
      <c r="N424">
        <v>20</v>
      </c>
      <c r="O424">
        <v>40</v>
      </c>
      <c r="P424">
        <v>20</v>
      </c>
    </row>
    <row r="425" spans="1:31">
      <c r="A425" s="44"/>
      <c r="B425" s="178" t="s">
        <v>411</v>
      </c>
      <c r="K425" s="59">
        <v>6.9444444444444441E-3</v>
      </c>
      <c r="L425" t="s">
        <v>53</v>
      </c>
    </row>
    <row r="426" spans="1:31">
      <c r="A426" s="44"/>
      <c r="B426" s="178" t="s">
        <v>339</v>
      </c>
      <c r="K426" s="59">
        <v>6.2500000000000001E-4</v>
      </c>
    </row>
    <row r="427" spans="1:31">
      <c r="A427" s="44"/>
      <c r="B427" s="178" t="s">
        <v>413</v>
      </c>
      <c r="L427">
        <v>15</v>
      </c>
      <c r="N427">
        <v>15</v>
      </c>
      <c r="P427">
        <v>15</v>
      </c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Q429" s="114"/>
      <c r="AA429" s="114"/>
      <c r="AD429" s="114"/>
      <c r="AE429" s="114"/>
    </row>
    <row r="430" spans="1:31">
      <c r="A430" s="5">
        <v>42341</v>
      </c>
      <c r="B430" s="178" t="s">
        <v>589</v>
      </c>
      <c r="K430" s="4">
        <v>60</v>
      </c>
      <c r="L430">
        <v>12</v>
      </c>
      <c r="M430">
        <v>60</v>
      </c>
      <c r="N430">
        <v>12</v>
      </c>
      <c r="O430">
        <v>60</v>
      </c>
      <c r="P430">
        <v>12</v>
      </c>
      <c r="R430" s="52"/>
      <c r="S430" s="52"/>
      <c r="T430" s="52"/>
    </row>
    <row r="431" spans="1:31">
      <c r="A431" s="44"/>
      <c r="B431" s="178" t="s">
        <v>373</v>
      </c>
      <c r="K431" s="4">
        <v>5</v>
      </c>
      <c r="L431" s="88">
        <v>12</v>
      </c>
      <c r="M431">
        <v>5</v>
      </c>
      <c r="N431">
        <v>12</v>
      </c>
      <c r="O431">
        <v>5</v>
      </c>
      <c r="P431">
        <v>12</v>
      </c>
      <c r="R431" s="52"/>
    </row>
    <row r="432" spans="1:31">
      <c r="A432" s="44"/>
      <c r="B432" s="178" t="s">
        <v>716</v>
      </c>
      <c r="K432" s="4">
        <v>35</v>
      </c>
      <c r="L432" s="88">
        <v>12</v>
      </c>
      <c r="M432">
        <v>35</v>
      </c>
      <c r="N432">
        <v>12</v>
      </c>
      <c r="O432">
        <v>35</v>
      </c>
      <c r="P432">
        <v>12</v>
      </c>
      <c r="R432" s="52"/>
    </row>
    <row r="433" spans="1:31">
      <c r="A433" s="44"/>
      <c r="B433" s="178" t="s">
        <v>293</v>
      </c>
      <c r="K433" s="4">
        <v>40</v>
      </c>
      <c r="L433" s="88">
        <v>20</v>
      </c>
      <c r="M433">
        <v>40</v>
      </c>
      <c r="N433">
        <v>20</v>
      </c>
      <c r="O433">
        <v>40</v>
      </c>
      <c r="P433">
        <v>20</v>
      </c>
    </row>
    <row r="434" spans="1:31">
      <c r="A434" s="44"/>
      <c r="B434" s="178"/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Q438" s="114"/>
      <c r="AA438" s="114"/>
      <c r="AD438" s="114"/>
      <c r="AE438" s="114"/>
    </row>
    <row r="439" spans="1:31">
      <c r="A439" s="5">
        <v>42346</v>
      </c>
      <c r="B439" s="178" t="s">
        <v>663</v>
      </c>
      <c r="K439" s="4">
        <v>35</v>
      </c>
      <c r="L439">
        <v>12</v>
      </c>
      <c r="M439">
        <v>52.5</v>
      </c>
      <c r="N439">
        <v>12</v>
      </c>
      <c r="O439">
        <v>52.5</v>
      </c>
      <c r="P439">
        <v>12</v>
      </c>
      <c r="Q439" s="10">
        <v>52.5</v>
      </c>
      <c r="R439" s="52">
        <v>12</v>
      </c>
      <c r="S439" s="52"/>
      <c r="T439" s="52"/>
    </row>
    <row r="440" spans="1:31">
      <c r="A440" s="44"/>
      <c r="B440" s="178" t="s">
        <v>717</v>
      </c>
      <c r="K440" s="4">
        <v>20</v>
      </c>
      <c r="L440">
        <v>12</v>
      </c>
      <c r="M440">
        <v>20</v>
      </c>
      <c r="N440">
        <v>12</v>
      </c>
      <c r="O440">
        <v>20</v>
      </c>
      <c r="P440">
        <v>12</v>
      </c>
      <c r="R440" s="52"/>
      <c r="S440" s="52"/>
      <c r="T440" s="52"/>
    </row>
    <row r="441" spans="1:31">
      <c r="A441" s="44"/>
      <c r="B441" s="178" t="s">
        <v>373</v>
      </c>
      <c r="K441" s="4">
        <v>10</v>
      </c>
      <c r="L441">
        <v>12</v>
      </c>
      <c r="M441">
        <v>10</v>
      </c>
      <c r="N441">
        <v>12</v>
      </c>
      <c r="O441" s="4">
        <v>10</v>
      </c>
      <c r="P441" s="161">
        <v>12</v>
      </c>
      <c r="Q441" s="4"/>
    </row>
    <row r="442" spans="1:31">
      <c r="A442" s="44"/>
      <c r="B442" s="178" t="s">
        <v>293</v>
      </c>
      <c r="K442" s="4">
        <v>40</v>
      </c>
      <c r="L442">
        <v>20</v>
      </c>
      <c r="M442">
        <v>40</v>
      </c>
      <c r="N442">
        <v>20</v>
      </c>
      <c r="O442" s="4">
        <v>40</v>
      </c>
      <c r="P442" s="161">
        <v>20</v>
      </c>
    </row>
    <row r="443" spans="1:31">
      <c r="A443" s="44"/>
      <c r="B443" s="178" t="s">
        <v>339</v>
      </c>
      <c r="K443" s="59">
        <v>1.5624999999999999E-3</v>
      </c>
    </row>
    <row r="444" spans="1:31">
      <c r="A444" s="44"/>
      <c r="B444" s="178"/>
    </row>
    <row r="445" spans="1:31">
      <c r="A445" s="44"/>
      <c r="B445" s="178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Q447" s="114"/>
      <c r="AA447" s="114"/>
      <c r="AD447" s="114"/>
      <c r="AE447" s="114"/>
    </row>
    <row r="448" spans="1:31">
      <c r="A448" s="5">
        <v>42348</v>
      </c>
      <c r="B448" s="178" t="s">
        <v>369</v>
      </c>
      <c r="K448" s="4">
        <v>40</v>
      </c>
      <c r="L448">
        <v>12</v>
      </c>
      <c r="M448">
        <v>42.5</v>
      </c>
      <c r="N448">
        <v>12</v>
      </c>
      <c r="O448">
        <v>42.5</v>
      </c>
      <c r="P448">
        <v>12</v>
      </c>
    </row>
    <row r="449" spans="1:31">
      <c r="A449" s="44">
        <v>80.3</v>
      </c>
      <c r="B449" s="178" t="s">
        <v>366</v>
      </c>
      <c r="K449" s="4">
        <v>40</v>
      </c>
      <c r="L449">
        <v>12</v>
      </c>
      <c r="M449">
        <v>42.5</v>
      </c>
      <c r="N449">
        <v>12</v>
      </c>
      <c r="O449">
        <v>45</v>
      </c>
      <c r="P449">
        <v>12</v>
      </c>
      <c r="R449" s="52"/>
    </row>
    <row r="450" spans="1:31">
      <c r="A450" s="44">
        <v>24.1</v>
      </c>
      <c r="B450" s="178" t="s">
        <v>593</v>
      </c>
      <c r="K450" s="4">
        <v>12.5</v>
      </c>
      <c r="L450">
        <v>12</v>
      </c>
      <c r="M450">
        <v>12.5</v>
      </c>
      <c r="N450">
        <v>12</v>
      </c>
      <c r="O450">
        <v>12.5</v>
      </c>
      <c r="P450">
        <v>12</v>
      </c>
    </row>
    <row r="451" spans="1:31">
      <c r="A451" s="44"/>
      <c r="B451" s="178" t="s">
        <v>403</v>
      </c>
      <c r="K451" s="4">
        <v>20</v>
      </c>
      <c r="L451">
        <v>20</v>
      </c>
      <c r="M451">
        <v>20</v>
      </c>
      <c r="N451">
        <v>20</v>
      </c>
      <c r="O451">
        <v>20</v>
      </c>
      <c r="P451">
        <v>20</v>
      </c>
    </row>
    <row r="452" spans="1:31">
      <c r="A452" s="44"/>
      <c r="B452" s="178" t="s">
        <v>411</v>
      </c>
      <c r="K452" s="59">
        <v>6.9444444444444441E-3</v>
      </c>
      <c r="L452" t="s">
        <v>52</v>
      </c>
    </row>
    <row r="453" spans="1:31">
      <c r="A453" s="44"/>
      <c r="B453" s="178" t="s">
        <v>339</v>
      </c>
      <c r="K453" s="59">
        <v>6.9444444444444447E-4</v>
      </c>
    </row>
    <row r="454" spans="1:31">
      <c r="A454" s="44"/>
      <c r="B454" s="178" t="s">
        <v>443</v>
      </c>
      <c r="L454">
        <v>30</v>
      </c>
      <c r="N454">
        <v>30</v>
      </c>
      <c r="P454">
        <v>30</v>
      </c>
    </row>
    <row r="455" spans="1:31">
      <c r="A455" s="44"/>
      <c r="B455" s="178" t="s">
        <v>306</v>
      </c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Q456" s="114"/>
      <c r="AA456" s="114"/>
      <c r="AD456" s="114"/>
      <c r="AE456" s="114"/>
    </row>
    <row r="457" spans="1:31">
      <c r="A457" s="5">
        <v>42381</v>
      </c>
      <c r="B457" s="178" t="s">
        <v>299</v>
      </c>
      <c r="L457" t="s">
        <v>543</v>
      </c>
      <c r="N457" t="s">
        <v>719</v>
      </c>
      <c r="P457" t="s">
        <v>719</v>
      </c>
    </row>
    <row r="458" spans="1:31">
      <c r="A458" s="44"/>
      <c r="B458" s="178" t="s">
        <v>720</v>
      </c>
      <c r="K458" s="4">
        <v>60</v>
      </c>
      <c r="L458">
        <v>15</v>
      </c>
      <c r="M458">
        <v>40</v>
      </c>
      <c r="N458">
        <v>15</v>
      </c>
      <c r="O458">
        <v>0</v>
      </c>
      <c r="P458">
        <v>15</v>
      </c>
      <c r="V458" t="s">
        <v>721</v>
      </c>
    </row>
    <row r="459" spans="1:31">
      <c r="A459" s="44"/>
      <c r="B459" s="178" t="s">
        <v>293</v>
      </c>
      <c r="K459" s="4">
        <v>40</v>
      </c>
      <c r="L459">
        <v>20</v>
      </c>
      <c r="M459">
        <v>40</v>
      </c>
      <c r="N459">
        <v>20</v>
      </c>
      <c r="O459">
        <v>40</v>
      </c>
      <c r="P459">
        <v>20</v>
      </c>
    </row>
    <row r="460" spans="1:31">
      <c r="A460" s="44"/>
      <c r="B460" s="178" t="s">
        <v>411</v>
      </c>
      <c r="K460" s="59">
        <v>6.9444444444444441E-3</v>
      </c>
      <c r="L460" t="s">
        <v>53</v>
      </c>
    </row>
    <row r="461" spans="1:31">
      <c r="A461" s="44"/>
      <c r="B461" s="178" t="s">
        <v>306</v>
      </c>
    </row>
    <row r="462" spans="1:31">
      <c r="A462" s="44"/>
      <c r="B462" s="178" t="s">
        <v>339</v>
      </c>
      <c r="K462" s="59">
        <v>6.9444444444444447E-4</v>
      </c>
    </row>
    <row r="463" spans="1:31">
      <c r="A463" s="44"/>
      <c r="B463" s="178" t="s">
        <v>718</v>
      </c>
      <c r="L463">
        <v>30</v>
      </c>
      <c r="N463">
        <v>30</v>
      </c>
      <c r="P463">
        <v>30</v>
      </c>
    </row>
    <row r="464" spans="1:31">
      <c r="A464" s="44"/>
      <c r="B464" s="178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Q465" s="114"/>
      <c r="AA465" s="114"/>
      <c r="AD465" s="114"/>
      <c r="AE465" s="114"/>
    </row>
    <row r="466" spans="1:31">
      <c r="A466" s="5">
        <v>42388</v>
      </c>
      <c r="B466" s="178" t="s">
        <v>720</v>
      </c>
      <c r="C466" s="44" t="s">
        <v>722</v>
      </c>
      <c r="K466" s="4">
        <v>80</v>
      </c>
      <c r="L466">
        <v>15</v>
      </c>
      <c r="M466">
        <v>60</v>
      </c>
      <c r="N466">
        <v>15</v>
      </c>
      <c r="O466">
        <v>40</v>
      </c>
      <c r="P466">
        <v>10</v>
      </c>
      <c r="R466" s="52"/>
    </row>
    <row r="467" spans="1:31">
      <c r="A467" s="44"/>
      <c r="B467" s="178" t="s">
        <v>613</v>
      </c>
      <c r="K467" s="4">
        <v>60</v>
      </c>
      <c r="L467">
        <v>20</v>
      </c>
      <c r="M467">
        <v>60</v>
      </c>
      <c r="N467">
        <v>20</v>
      </c>
      <c r="O467">
        <v>60</v>
      </c>
      <c r="P467">
        <v>20</v>
      </c>
      <c r="R467" s="52"/>
    </row>
    <row r="468" spans="1:31">
      <c r="A468" s="44"/>
      <c r="B468" s="178" t="s">
        <v>296</v>
      </c>
      <c r="K468" s="4">
        <v>57.5</v>
      </c>
      <c r="L468">
        <v>12</v>
      </c>
      <c r="M468">
        <v>57.5</v>
      </c>
      <c r="N468">
        <v>12</v>
      </c>
      <c r="O468">
        <v>57.5</v>
      </c>
      <c r="P468">
        <v>10</v>
      </c>
      <c r="R468" s="52"/>
    </row>
    <row r="469" spans="1:31">
      <c r="A469" s="44"/>
      <c r="B469" s="178" t="s">
        <v>313</v>
      </c>
      <c r="K469" s="4">
        <v>65</v>
      </c>
      <c r="L469">
        <v>12</v>
      </c>
      <c r="M469">
        <v>65</v>
      </c>
      <c r="N469">
        <v>8</v>
      </c>
      <c r="O469">
        <v>65</v>
      </c>
      <c r="P469">
        <v>8</v>
      </c>
    </row>
    <row r="470" spans="1:31">
      <c r="A470" s="44"/>
      <c r="B470" s="178" t="s">
        <v>411</v>
      </c>
      <c r="K470" s="59">
        <v>3.472222222222222E-3</v>
      </c>
    </row>
    <row r="471" spans="1:31">
      <c r="A471" s="44"/>
      <c r="B471" s="178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Q474" s="114"/>
      <c r="AA474" s="114"/>
      <c r="AD474" s="114"/>
      <c r="AE474" s="114"/>
    </row>
    <row r="475" spans="1:31">
      <c r="A475" s="5">
        <v>42395</v>
      </c>
      <c r="B475" s="178" t="s">
        <v>552</v>
      </c>
      <c r="K475" s="4">
        <v>20</v>
      </c>
      <c r="L475">
        <v>12</v>
      </c>
      <c r="M475">
        <v>30</v>
      </c>
      <c r="N475">
        <v>12</v>
      </c>
      <c r="O475">
        <v>30</v>
      </c>
      <c r="P475">
        <v>12</v>
      </c>
      <c r="Q475" s="10">
        <v>30</v>
      </c>
      <c r="R475" s="52">
        <v>12</v>
      </c>
    </row>
    <row r="476" spans="1:31">
      <c r="A476" s="44"/>
      <c r="B476" s="178" t="s">
        <v>299</v>
      </c>
      <c r="K476" s="4">
        <v>12</v>
      </c>
      <c r="L476">
        <v>12</v>
      </c>
      <c r="M476">
        <v>12</v>
      </c>
      <c r="N476">
        <v>10</v>
      </c>
      <c r="O476">
        <v>12</v>
      </c>
      <c r="P476">
        <v>10</v>
      </c>
      <c r="Q476" s="10">
        <v>12</v>
      </c>
      <c r="R476" s="52">
        <v>8</v>
      </c>
    </row>
    <row r="477" spans="1:31">
      <c r="A477" s="44"/>
      <c r="B477" s="178" t="s">
        <v>293</v>
      </c>
      <c r="K477" s="4">
        <v>40</v>
      </c>
      <c r="L477">
        <v>20</v>
      </c>
      <c r="M477">
        <v>40</v>
      </c>
      <c r="N477">
        <v>20</v>
      </c>
      <c r="O477">
        <v>40</v>
      </c>
      <c r="P477">
        <v>20</v>
      </c>
      <c r="Q477" s="10">
        <v>40</v>
      </c>
      <c r="R477" s="52">
        <v>20</v>
      </c>
    </row>
    <row r="478" spans="1:31">
      <c r="A478" s="44"/>
      <c r="B478" s="178" t="s">
        <v>411</v>
      </c>
      <c r="K478" s="59">
        <v>6.9444444444444441E-3</v>
      </c>
      <c r="L478" t="s">
        <v>53</v>
      </c>
      <c r="R478" s="52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Q483" s="114"/>
      <c r="AA483" s="114"/>
      <c r="AD483" s="114"/>
      <c r="AE483" s="114"/>
    </row>
    <row r="484" spans="1:31">
      <c r="A484" s="5">
        <v>42402</v>
      </c>
      <c r="B484" s="178" t="s">
        <v>299</v>
      </c>
      <c r="K484" s="4">
        <v>12</v>
      </c>
      <c r="L484">
        <v>12</v>
      </c>
      <c r="M484">
        <v>12</v>
      </c>
      <c r="N484">
        <v>12</v>
      </c>
      <c r="O484">
        <v>12</v>
      </c>
      <c r="P484">
        <v>12</v>
      </c>
      <c r="R484" s="52"/>
      <c r="S484" s="52"/>
      <c r="T484" s="52"/>
    </row>
    <row r="485" spans="1:31">
      <c r="A485" s="44">
        <v>80.5</v>
      </c>
      <c r="B485" s="178" t="s">
        <v>296</v>
      </c>
      <c r="K485" s="4">
        <v>60</v>
      </c>
      <c r="L485" s="88">
        <v>10</v>
      </c>
      <c r="M485">
        <v>60</v>
      </c>
      <c r="N485">
        <v>10</v>
      </c>
      <c r="O485">
        <v>60</v>
      </c>
      <c r="P485">
        <v>10</v>
      </c>
      <c r="R485" s="52"/>
    </row>
    <row r="486" spans="1:31">
      <c r="A486" s="44"/>
      <c r="B486" s="178" t="s">
        <v>724</v>
      </c>
      <c r="C486" s="44" t="s">
        <v>495</v>
      </c>
      <c r="K486" s="4">
        <v>85</v>
      </c>
      <c r="L486">
        <v>15</v>
      </c>
      <c r="M486">
        <v>65</v>
      </c>
      <c r="N486">
        <v>16</v>
      </c>
      <c r="O486">
        <v>45</v>
      </c>
      <c r="P486">
        <v>15</v>
      </c>
      <c r="Q486" s="10">
        <v>0</v>
      </c>
      <c r="R486" s="52">
        <v>15</v>
      </c>
    </row>
    <row r="487" spans="1:31">
      <c r="A487" s="44"/>
      <c r="B487" s="178" t="s">
        <v>411</v>
      </c>
      <c r="K487" s="59">
        <v>6.9444444444444441E-3</v>
      </c>
      <c r="L487" t="s">
        <v>53</v>
      </c>
    </row>
    <row r="488" spans="1:31">
      <c r="A488" s="44"/>
      <c r="B488" s="178" t="s">
        <v>533</v>
      </c>
      <c r="K488" s="59">
        <v>4.1666666666666666E-3</v>
      </c>
    </row>
    <row r="489" spans="1:31">
      <c r="A489" s="44"/>
      <c r="B489" s="178" t="s">
        <v>723</v>
      </c>
      <c r="L489">
        <v>15</v>
      </c>
      <c r="N489">
        <v>15</v>
      </c>
      <c r="P489">
        <v>15</v>
      </c>
      <c r="R489">
        <v>15</v>
      </c>
    </row>
    <row r="490" spans="1:31">
      <c r="A490" s="44"/>
      <c r="B490" s="178" t="s">
        <v>306</v>
      </c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Q492" s="114"/>
      <c r="AA492" s="114"/>
      <c r="AD492" s="114"/>
      <c r="AE492" s="114"/>
    </row>
    <row r="493" spans="1:31">
      <c r="A493" s="5">
        <v>42416</v>
      </c>
      <c r="B493" s="178" t="s">
        <v>724</v>
      </c>
      <c r="C493" s="44" t="s">
        <v>495</v>
      </c>
      <c r="K493" s="4">
        <v>85</v>
      </c>
      <c r="L493">
        <v>15</v>
      </c>
      <c r="M493">
        <v>65</v>
      </c>
      <c r="N493">
        <v>15</v>
      </c>
      <c r="O493">
        <v>45</v>
      </c>
      <c r="P493">
        <v>15</v>
      </c>
      <c r="Q493" s="10">
        <v>0</v>
      </c>
      <c r="R493" s="52">
        <v>15</v>
      </c>
      <c r="S493" s="52"/>
      <c r="T493" s="52"/>
    </row>
    <row r="494" spans="1:31">
      <c r="A494" s="44">
        <v>79.400000000000006</v>
      </c>
      <c r="B494" s="178" t="s">
        <v>293</v>
      </c>
      <c r="K494" s="4">
        <v>40</v>
      </c>
      <c r="L494">
        <v>20</v>
      </c>
      <c r="M494">
        <v>40</v>
      </c>
      <c r="N494">
        <v>20</v>
      </c>
      <c r="O494">
        <v>40</v>
      </c>
      <c r="P494">
        <v>20</v>
      </c>
      <c r="Q494" s="10">
        <v>40</v>
      </c>
      <c r="R494" s="52">
        <v>20</v>
      </c>
    </row>
    <row r="495" spans="1:31">
      <c r="A495" s="44"/>
      <c r="B495" s="178" t="s">
        <v>462</v>
      </c>
      <c r="K495" s="4">
        <v>30</v>
      </c>
      <c r="L495">
        <v>12</v>
      </c>
      <c r="M495">
        <v>30</v>
      </c>
      <c r="N495">
        <v>12</v>
      </c>
      <c r="O495">
        <v>30</v>
      </c>
      <c r="P495">
        <v>12</v>
      </c>
      <c r="Q495" s="10">
        <v>30</v>
      </c>
      <c r="R495" s="52">
        <v>10</v>
      </c>
    </row>
    <row r="496" spans="1:31">
      <c r="A496" s="44"/>
      <c r="B496" s="178" t="s">
        <v>533</v>
      </c>
      <c r="K496" s="59">
        <v>1.0416666666666667E-3</v>
      </c>
    </row>
    <row r="497" spans="1:31">
      <c r="A497" s="44"/>
      <c r="B497" s="178" t="s">
        <v>339</v>
      </c>
      <c r="L497">
        <v>20</v>
      </c>
      <c r="N497">
        <v>20</v>
      </c>
      <c r="P497">
        <v>20</v>
      </c>
    </row>
    <row r="498" spans="1:31">
      <c r="A498" s="44"/>
      <c r="B498" s="178" t="s">
        <v>443</v>
      </c>
    </row>
    <row r="499" spans="1:31">
      <c r="A499" s="44"/>
      <c r="B499" s="178" t="s">
        <v>306</v>
      </c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Q501" s="114"/>
      <c r="AA501" s="114"/>
      <c r="AD501" s="114"/>
      <c r="AE501" s="114"/>
    </row>
    <row r="502" spans="1:31">
      <c r="A502" s="5">
        <v>42423</v>
      </c>
      <c r="B502" s="178" t="s">
        <v>724</v>
      </c>
      <c r="C502" s="44" t="s">
        <v>495</v>
      </c>
      <c r="K502" s="4">
        <v>90</v>
      </c>
      <c r="L502">
        <v>15</v>
      </c>
      <c r="M502">
        <v>70</v>
      </c>
      <c r="N502">
        <v>15</v>
      </c>
      <c r="O502">
        <v>50</v>
      </c>
      <c r="P502">
        <v>15</v>
      </c>
      <c r="Q502" s="10">
        <v>0</v>
      </c>
      <c r="R502" s="52">
        <v>15</v>
      </c>
      <c r="S502" s="52"/>
      <c r="T502" s="52"/>
    </row>
    <row r="503" spans="1:31">
      <c r="A503" s="44"/>
      <c r="B503" s="178" t="s">
        <v>299</v>
      </c>
      <c r="K503" s="4">
        <v>12</v>
      </c>
      <c r="L503">
        <v>12</v>
      </c>
      <c r="M503">
        <v>12</v>
      </c>
      <c r="N503">
        <v>12</v>
      </c>
      <c r="O503">
        <v>12</v>
      </c>
      <c r="P503">
        <v>12</v>
      </c>
      <c r="R503" s="52"/>
    </row>
    <row r="504" spans="1:31">
      <c r="A504" s="44"/>
      <c r="B504" s="178" t="s">
        <v>725</v>
      </c>
      <c r="K504" s="4">
        <v>52.5</v>
      </c>
      <c r="L504">
        <v>12</v>
      </c>
      <c r="M504">
        <v>52.5</v>
      </c>
      <c r="N504">
        <v>12</v>
      </c>
      <c r="O504">
        <v>52.5</v>
      </c>
      <c r="P504">
        <v>8</v>
      </c>
      <c r="R504" s="52"/>
    </row>
    <row r="505" spans="1:31">
      <c r="A505" s="44"/>
      <c r="B505" s="178" t="s">
        <v>726</v>
      </c>
      <c r="K505" s="4">
        <v>25</v>
      </c>
      <c r="L505">
        <v>12</v>
      </c>
      <c r="M505">
        <v>25</v>
      </c>
      <c r="N505">
        <v>12</v>
      </c>
      <c r="O505">
        <v>25</v>
      </c>
      <c r="P505">
        <v>12</v>
      </c>
    </row>
    <row r="506" spans="1:31">
      <c r="A506" s="44"/>
      <c r="B506" s="178" t="s">
        <v>533</v>
      </c>
      <c r="K506" s="59">
        <v>3.472222222222222E-3</v>
      </c>
    </row>
    <row r="507" spans="1:31">
      <c r="A507" s="44"/>
      <c r="B507" s="178" t="s">
        <v>477</v>
      </c>
      <c r="L507">
        <v>20</v>
      </c>
      <c r="N507">
        <v>20</v>
      </c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Q510" s="114"/>
      <c r="AA510" s="114"/>
      <c r="AD510" s="114"/>
      <c r="AE510" s="114"/>
    </row>
    <row r="511" spans="1:31">
      <c r="A511" s="5">
        <v>42425</v>
      </c>
      <c r="B511" s="178" t="s">
        <v>724</v>
      </c>
      <c r="K511" s="4">
        <v>90</v>
      </c>
      <c r="L511">
        <v>15</v>
      </c>
      <c r="M511">
        <v>70</v>
      </c>
      <c r="N511">
        <v>15</v>
      </c>
      <c r="O511">
        <v>50</v>
      </c>
      <c r="P511">
        <v>15</v>
      </c>
      <c r="Q511" s="10">
        <v>0</v>
      </c>
      <c r="R511" s="52">
        <v>15</v>
      </c>
      <c r="S511" s="4"/>
    </row>
    <row r="512" spans="1:31">
      <c r="A512" s="44"/>
      <c r="B512" s="178" t="s">
        <v>315</v>
      </c>
      <c r="K512" s="4">
        <v>60</v>
      </c>
      <c r="L512">
        <v>12</v>
      </c>
      <c r="M512" s="4">
        <v>60</v>
      </c>
      <c r="N512" s="161">
        <v>12</v>
      </c>
      <c r="O512" s="161">
        <v>60</v>
      </c>
      <c r="P512" s="161">
        <v>10</v>
      </c>
      <c r="Q512" s="161">
        <v>60</v>
      </c>
      <c r="R512" s="161">
        <v>10</v>
      </c>
      <c r="S512" s="4"/>
    </row>
    <row r="513" spans="1:31">
      <c r="A513" s="44"/>
      <c r="B513" s="178" t="s">
        <v>366</v>
      </c>
      <c r="K513" s="4">
        <v>45</v>
      </c>
      <c r="L513">
        <v>12</v>
      </c>
      <c r="M513">
        <v>45</v>
      </c>
      <c r="N513">
        <v>12</v>
      </c>
      <c r="O513">
        <v>45</v>
      </c>
      <c r="P513">
        <v>12</v>
      </c>
      <c r="Q513" s="10">
        <v>45</v>
      </c>
      <c r="R513" s="52">
        <v>12</v>
      </c>
    </row>
    <row r="514" spans="1:31">
      <c r="A514" s="44"/>
      <c r="B514" s="178" t="s">
        <v>411</v>
      </c>
      <c r="K514" s="59">
        <v>3.472222222222222E-3</v>
      </c>
      <c r="L514" t="s">
        <v>151</v>
      </c>
    </row>
    <row r="515" spans="1:31">
      <c r="A515" s="44"/>
      <c r="B515" s="178" t="s">
        <v>443</v>
      </c>
      <c r="L515">
        <v>20</v>
      </c>
      <c r="N515">
        <v>20</v>
      </c>
      <c r="P515">
        <v>20</v>
      </c>
      <c r="R515">
        <v>20</v>
      </c>
    </row>
    <row r="516" spans="1:31">
      <c r="A516" s="44"/>
      <c r="B516" s="178" t="s">
        <v>306</v>
      </c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Q519" s="114"/>
      <c r="AA519" s="114"/>
      <c r="AD519" s="114"/>
      <c r="AE519" s="114"/>
    </row>
    <row r="520" spans="1:31">
      <c r="A520" s="5">
        <v>42432</v>
      </c>
      <c r="B520" s="178" t="s">
        <v>410</v>
      </c>
      <c r="K520" s="59">
        <v>2.7430555555555559E-3</v>
      </c>
      <c r="R520" s="52"/>
    </row>
    <row r="521" spans="1:31">
      <c r="A521" s="44"/>
      <c r="B521" s="178" t="s">
        <v>371</v>
      </c>
      <c r="K521" s="4">
        <v>40</v>
      </c>
      <c r="L521">
        <v>15</v>
      </c>
      <c r="M521">
        <v>40</v>
      </c>
      <c r="N521">
        <v>15</v>
      </c>
      <c r="O521">
        <v>40</v>
      </c>
      <c r="P521">
        <v>15</v>
      </c>
      <c r="R521" s="52"/>
    </row>
    <row r="522" spans="1:31">
      <c r="A522" s="44"/>
      <c r="B522" s="178" t="s">
        <v>336</v>
      </c>
      <c r="K522" s="4">
        <v>65</v>
      </c>
      <c r="L522">
        <v>12</v>
      </c>
      <c r="M522">
        <v>65</v>
      </c>
      <c r="N522">
        <v>12</v>
      </c>
      <c r="O522">
        <v>65</v>
      </c>
      <c r="P522">
        <v>8</v>
      </c>
      <c r="R522" s="52"/>
      <c r="S522" s="52"/>
      <c r="T522" s="52"/>
    </row>
    <row r="523" spans="1:31">
      <c r="A523" s="44"/>
      <c r="B523" s="178" t="s">
        <v>663</v>
      </c>
      <c r="K523" s="4">
        <v>52.5</v>
      </c>
      <c r="L523">
        <v>12</v>
      </c>
      <c r="M523" s="4">
        <v>52.5</v>
      </c>
      <c r="N523">
        <v>12</v>
      </c>
      <c r="O523" s="4">
        <v>52.5</v>
      </c>
      <c r="P523">
        <v>12</v>
      </c>
      <c r="R523" s="52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Q528" s="114"/>
      <c r="AA528" s="114"/>
      <c r="AD528" s="114"/>
      <c r="AE528" s="114"/>
    </row>
    <row r="529" spans="1:31">
      <c r="A529" s="5">
        <v>42439</v>
      </c>
      <c r="B529" s="178" t="s">
        <v>589</v>
      </c>
      <c r="K529" s="4">
        <v>65</v>
      </c>
      <c r="L529">
        <v>12</v>
      </c>
      <c r="M529">
        <v>65</v>
      </c>
      <c r="N529">
        <v>9</v>
      </c>
      <c r="O529">
        <v>65</v>
      </c>
      <c r="P529">
        <v>8</v>
      </c>
    </row>
    <row r="530" spans="1:31">
      <c r="B530" s="178" t="s">
        <v>292</v>
      </c>
      <c r="K530" s="4">
        <v>30</v>
      </c>
      <c r="L530">
        <v>12</v>
      </c>
      <c r="M530">
        <v>30</v>
      </c>
      <c r="N530">
        <v>12</v>
      </c>
      <c r="O530">
        <v>30</v>
      </c>
      <c r="P530">
        <v>12</v>
      </c>
    </row>
    <row r="531" spans="1:31">
      <c r="B531" s="178" t="s">
        <v>388</v>
      </c>
      <c r="K531" s="4">
        <v>80</v>
      </c>
      <c r="L531">
        <v>15</v>
      </c>
      <c r="M531">
        <v>80</v>
      </c>
      <c r="N531">
        <v>15</v>
      </c>
      <c r="O531">
        <v>80</v>
      </c>
      <c r="P531">
        <v>15</v>
      </c>
    </row>
    <row r="532" spans="1:31">
      <c r="B532" s="178" t="s">
        <v>293</v>
      </c>
      <c r="K532" s="4">
        <v>40</v>
      </c>
      <c r="L532">
        <v>20</v>
      </c>
      <c r="M532">
        <v>40</v>
      </c>
      <c r="N532">
        <v>20</v>
      </c>
      <c r="O532">
        <v>40</v>
      </c>
      <c r="P532">
        <v>20</v>
      </c>
    </row>
    <row r="535" spans="1:31">
      <c r="B535" s="85"/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4"/>
      <c r="K537" s="163"/>
      <c r="Q537" s="114"/>
      <c r="AA537" s="114"/>
      <c r="AD537" s="114"/>
      <c r="AE537" s="114"/>
    </row>
    <row r="538" spans="1:31">
      <c r="A538" s="5">
        <v>42446</v>
      </c>
      <c r="B538" s="8" t="s">
        <v>720</v>
      </c>
      <c r="C538" s="44" t="s">
        <v>495</v>
      </c>
      <c r="K538" s="4">
        <v>80</v>
      </c>
      <c r="L538">
        <v>15</v>
      </c>
      <c r="M538">
        <v>60</v>
      </c>
      <c r="N538">
        <v>15</v>
      </c>
      <c r="O538">
        <v>40</v>
      </c>
      <c r="P538">
        <v>15</v>
      </c>
      <c r="Q538" s="10">
        <v>0</v>
      </c>
      <c r="R538" s="52">
        <v>15</v>
      </c>
    </row>
    <row r="539" spans="1:31">
      <c r="B539" s="8" t="s">
        <v>336</v>
      </c>
      <c r="K539" s="4">
        <v>65</v>
      </c>
      <c r="L539">
        <v>12</v>
      </c>
      <c r="M539">
        <v>65</v>
      </c>
      <c r="N539">
        <v>12</v>
      </c>
      <c r="O539">
        <v>65</v>
      </c>
      <c r="P539">
        <v>10</v>
      </c>
      <c r="Q539" s="10">
        <v>55</v>
      </c>
      <c r="R539" s="52">
        <v>12</v>
      </c>
    </row>
    <row r="540" spans="1:31">
      <c r="B540" s="8" t="s">
        <v>727</v>
      </c>
      <c r="K540" s="4">
        <v>20</v>
      </c>
      <c r="L540">
        <v>12</v>
      </c>
      <c r="M540">
        <v>25</v>
      </c>
      <c r="N540">
        <v>12</v>
      </c>
      <c r="O540">
        <v>25</v>
      </c>
      <c r="P540">
        <v>12</v>
      </c>
      <c r="R540" s="52"/>
    </row>
    <row r="541" spans="1:31">
      <c r="B541" s="8" t="s">
        <v>533</v>
      </c>
      <c r="K541" s="59">
        <v>6.9444444444444441E-3</v>
      </c>
      <c r="R541" s="52"/>
    </row>
    <row r="542" spans="1:31">
      <c r="B542" s="8" t="s">
        <v>443</v>
      </c>
      <c r="L542">
        <v>15</v>
      </c>
      <c r="N542">
        <v>15</v>
      </c>
      <c r="P542">
        <v>15</v>
      </c>
      <c r="R542">
        <v>15</v>
      </c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4"/>
      <c r="K546" s="163"/>
      <c r="Q546" s="114"/>
      <c r="AA546" s="114"/>
      <c r="AD546" s="114"/>
      <c r="AE546" s="114"/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4"/>
      <c r="K555" s="163"/>
      <c r="Q555" s="114"/>
      <c r="AA555" s="114"/>
      <c r="AD555" s="114"/>
      <c r="AE555" s="114"/>
    </row>
    <row r="556" spans="1:31">
      <c r="R556" s="52"/>
    </row>
    <row r="557" spans="1:31">
      <c r="R557" s="52"/>
    </row>
    <row r="558" spans="1:31">
      <c r="R558" s="52"/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4"/>
      <c r="K564" s="163"/>
      <c r="Q564" s="114"/>
      <c r="AA564" s="114"/>
      <c r="AD564" s="114"/>
      <c r="AE564" s="114"/>
    </row>
    <row r="565" spans="1:31">
      <c r="R565" s="52"/>
    </row>
    <row r="566" spans="1:31">
      <c r="R566" s="52"/>
    </row>
    <row r="568" spans="1:31">
      <c r="R568" s="52"/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4"/>
      <c r="K573" s="163"/>
      <c r="Q573" s="114"/>
      <c r="AA573" s="114"/>
      <c r="AD573" s="114"/>
      <c r="AE573" s="114"/>
    </row>
    <row r="574" spans="1:31">
      <c r="R574" s="52"/>
    </row>
    <row r="578" spans="1:31">
      <c r="R578" s="52"/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4"/>
      <c r="K582" s="163"/>
      <c r="Q582" s="114"/>
      <c r="AA582" s="114"/>
      <c r="AD582" s="114"/>
      <c r="AE582" s="114"/>
    </row>
    <row r="583" spans="1:31">
      <c r="R583" s="52"/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4"/>
      <c r="K591" s="163"/>
      <c r="Q591" s="114"/>
      <c r="AA591" s="114"/>
      <c r="AD591" s="114"/>
      <c r="AE591" s="114"/>
    </row>
    <row r="592" spans="1:31">
      <c r="R592" s="52"/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4"/>
      <c r="K600" s="163"/>
      <c r="Q600" s="114"/>
      <c r="AA600" s="114"/>
      <c r="AD600" s="114"/>
      <c r="AE600" s="114"/>
    </row>
    <row r="601" spans="1:31">
      <c r="R601" s="52"/>
    </row>
    <row r="604" spans="1:31">
      <c r="R604" s="52"/>
    </row>
    <row r="605" spans="1:31">
      <c r="R605" s="52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4"/>
      <c r="K609" s="163"/>
      <c r="Q609" s="114"/>
      <c r="AA609" s="114"/>
      <c r="AD609" s="114"/>
      <c r="AE609" s="114"/>
    </row>
    <row r="610" spans="1:31">
      <c r="B610" s="178"/>
      <c r="R610" s="52"/>
    </row>
    <row r="611" spans="1:31">
      <c r="B611" s="178"/>
    </row>
    <row r="612" spans="1:31">
      <c r="B612" s="178"/>
    </row>
    <row r="613" spans="1:31">
      <c r="B613" s="178"/>
    </row>
    <row r="614" spans="1:31">
      <c r="B614" s="178"/>
    </row>
    <row r="615" spans="1:31">
      <c r="B615" s="178"/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4"/>
      <c r="K618" s="163"/>
      <c r="Q618" s="114"/>
      <c r="AA618" s="114"/>
      <c r="AD618" s="114"/>
      <c r="AE618" s="114"/>
    </row>
    <row r="619" spans="1:31">
      <c r="B619" s="178"/>
      <c r="R619" s="52"/>
    </row>
    <row r="620" spans="1:31">
      <c r="B620" s="178"/>
    </row>
    <row r="621" spans="1:31">
      <c r="B621" s="178"/>
    </row>
    <row r="622" spans="1:31">
      <c r="B622" s="178"/>
      <c r="R622" s="52"/>
    </row>
    <row r="623" spans="1:31">
      <c r="B623" s="178"/>
    </row>
    <row r="624" spans="1:31">
      <c r="B624" s="178"/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4"/>
      <c r="K627" s="163"/>
      <c r="Q627" s="114"/>
      <c r="AA627" s="114"/>
      <c r="AD627" s="114"/>
      <c r="AE627" s="114"/>
    </row>
    <row r="628" spans="1:31">
      <c r="B628" s="178"/>
    </row>
    <row r="629" spans="1:31">
      <c r="B629" s="178"/>
    </row>
    <row r="630" spans="1:31">
      <c r="B630" s="178"/>
    </row>
    <row r="631" spans="1:31">
      <c r="B631" s="178"/>
    </row>
    <row r="632" spans="1:31">
      <c r="B632" s="178"/>
    </row>
    <row r="633" spans="1:31">
      <c r="B633" s="178"/>
    </row>
    <row r="634" spans="1:31">
      <c r="B634" s="178"/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4"/>
      <c r="K636" s="163"/>
      <c r="Q636" s="114"/>
      <c r="AA636" s="114"/>
      <c r="AD636" s="114"/>
      <c r="AE636" s="114"/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4"/>
      <c r="K645" s="163"/>
      <c r="Q645" s="114"/>
      <c r="AA645" s="114"/>
      <c r="AD645" s="114"/>
      <c r="AE645" s="114"/>
    </row>
    <row r="646" spans="1:31">
      <c r="B646" s="178"/>
      <c r="R646" s="52"/>
    </row>
    <row r="647" spans="1:31">
      <c r="B647" s="178"/>
    </row>
    <row r="648" spans="1:31">
      <c r="B648" s="178"/>
    </row>
    <row r="649" spans="1:31">
      <c r="B649" s="178"/>
    </row>
    <row r="650" spans="1:31">
      <c r="B650" s="178"/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4"/>
      <c r="K654" s="163"/>
      <c r="Q654" s="114"/>
      <c r="AA654" s="114"/>
      <c r="AD654" s="114"/>
      <c r="AE654" s="114"/>
    </row>
    <row r="655" spans="1:31">
      <c r="B655" s="178"/>
    </row>
    <row r="656" spans="1:31">
      <c r="B656" s="178"/>
    </row>
    <row r="657" spans="1:31">
      <c r="B657" s="178"/>
    </row>
    <row r="658" spans="1:31">
      <c r="B658" s="178"/>
    </row>
    <row r="659" spans="1:31">
      <c r="B659" s="178"/>
    </row>
    <row r="660" spans="1:31">
      <c r="B660" s="178"/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4"/>
      <c r="K663" s="163"/>
      <c r="Q663" s="114"/>
      <c r="AA663" s="114"/>
      <c r="AD663" s="114"/>
      <c r="AE663" s="114"/>
    </row>
    <row r="664" spans="1:31">
      <c r="B664" s="178"/>
      <c r="R664" s="52"/>
    </row>
    <row r="665" spans="1:31">
      <c r="B665" s="178"/>
    </row>
    <row r="666" spans="1:31">
      <c r="B666" s="178"/>
    </row>
    <row r="667" spans="1:31">
      <c r="B667" s="178"/>
    </row>
    <row r="668" spans="1:31">
      <c r="B668" s="178"/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4"/>
      <c r="K672" s="163"/>
      <c r="Q672" s="114"/>
      <c r="AA672" s="114"/>
      <c r="AD672" s="114"/>
      <c r="AE672" s="114"/>
    </row>
    <row r="673" spans="1:31">
      <c r="B673" s="178"/>
    </row>
    <row r="674" spans="1:31">
      <c r="B674" s="178"/>
    </row>
    <row r="675" spans="1:31">
      <c r="B675" s="178"/>
    </row>
    <row r="676" spans="1:31">
      <c r="B676" s="178"/>
    </row>
    <row r="677" spans="1:31">
      <c r="B677" s="178"/>
    </row>
    <row r="678" spans="1:31">
      <c r="B678" s="178"/>
    </row>
    <row r="679" spans="1:31">
      <c r="B679" s="178"/>
      <c r="R679" s="52"/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4"/>
      <c r="K681" s="163"/>
      <c r="Q681" s="114"/>
      <c r="AA681" s="114"/>
      <c r="AD681" s="114"/>
      <c r="AE681" s="114"/>
    </row>
    <row r="682" spans="1:31">
      <c r="R682" s="52"/>
    </row>
    <row r="683" spans="1:31">
      <c r="B683" s="178"/>
    </row>
    <row r="684" spans="1:31">
      <c r="B684" s="178"/>
    </row>
    <row r="685" spans="1:31">
      <c r="B685" s="178"/>
    </row>
    <row r="686" spans="1:31">
      <c r="B686" s="178"/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4"/>
      <c r="K690" s="163"/>
      <c r="Q690" s="114"/>
      <c r="AA690" s="114"/>
      <c r="AD690" s="114"/>
      <c r="AE690" s="114"/>
    </row>
    <row r="691" spans="1:31">
      <c r="B691" s="178"/>
      <c r="R691" s="52"/>
    </row>
    <row r="692" spans="1:31">
      <c r="B692" s="178"/>
    </row>
    <row r="693" spans="1:31">
      <c r="B693" s="178"/>
    </row>
    <row r="694" spans="1:31">
      <c r="B694" s="178"/>
    </row>
    <row r="695" spans="1:31">
      <c r="B695" s="178"/>
    </row>
    <row r="696" spans="1:31">
      <c r="B696" s="178"/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4"/>
      <c r="K699" s="163"/>
      <c r="Q699" s="114"/>
      <c r="AA699" s="114"/>
      <c r="AD699" s="114"/>
      <c r="AE699" s="114"/>
    </row>
    <row r="700" spans="1:31">
      <c r="B700" s="178"/>
      <c r="R700" s="52"/>
    </row>
    <row r="701" spans="1:31">
      <c r="B701" s="178"/>
    </row>
    <row r="702" spans="1:31">
      <c r="B702" s="178"/>
    </row>
    <row r="703" spans="1:31">
      <c r="B703" s="178"/>
    </row>
    <row r="704" spans="1:31">
      <c r="B704" s="178"/>
    </row>
    <row r="705" spans="1:31">
      <c r="B705" s="178"/>
    </row>
    <row r="706" spans="1:31">
      <c r="B706" s="178"/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4"/>
      <c r="K708" s="163"/>
      <c r="Q708" s="114"/>
      <c r="AA708" s="114"/>
      <c r="AD708" s="114"/>
      <c r="AE708" s="114"/>
    </row>
    <row r="709" spans="1:31">
      <c r="B709" s="178"/>
    </row>
    <row r="710" spans="1:31">
      <c r="B710" s="178"/>
    </row>
    <row r="711" spans="1:31">
      <c r="B711" s="178"/>
    </row>
    <row r="712" spans="1:31">
      <c r="B712" s="178"/>
    </row>
    <row r="713" spans="1:31">
      <c r="B713" s="178"/>
    </row>
    <row r="714" spans="1:31">
      <c r="B714" s="178"/>
      <c r="K714" s="59"/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4"/>
      <c r="K717" s="163"/>
      <c r="Q717" s="114"/>
      <c r="AA717" s="114"/>
      <c r="AD717" s="114"/>
      <c r="AE717" s="114"/>
    </row>
    <row r="718" spans="1:31">
      <c r="R718" s="52"/>
    </row>
    <row r="719" spans="1:31">
      <c r="B719" s="178"/>
      <c r="R719" s="52"/>
    </row>
    <row r="720" spans="1:31">
      <c r="B720" s="178"/>
      <c r="R720" s="52"/>
    </row>
    <row r="721" spans="1:31">
      <c r="B721" s="178"/>
    </row>
    <row r="722" spans="1:31">
      <c r="B722" s="178"/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4"/>
      <c r="K726" s="163"/>
      <c r="Q726" s="114"/>
      <c r="AA726" s="114"/>
      <c r="AD726" s="114"/>
      <c r="AE726" s="114"/>
    </row>
    <row r="727" spans="1:31">
      <c r="B727" s="178"/>
      <c r="R727" s="52"/>
    </row>
    <row r="728" spans="1:31">
      <c r="B728" s="178"/>
    </row>
    <row r="729" spans="1:31">
      <c r="B729" s="178"/>
    </row>
    <row r="730" spans="1:31">
      <c r="B730" s="178"/>
      <c r="R730" s="52"/>
    </row>
    <row r="731" spans="1:31">
      <c r="B731" s="178"/>
      <c r="R731" s="52"/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4"/>
      <c r="K735" s="163"/>
      <c r="Q735" s="114"/>
      <c r="AA735" s="114"/>
      <c r="AD735" s="114"/>
      <c r="AE735" s="114"/>
    </row>
    <row r="736" spans="1:31">
      <c r="B736" s="178"/>
    </row>
    <row r="737" spans="1:31">
      <c r="B737" s="178"/>
    </row>
    <row r="738" spans="1:31">
      <c r="B738" s="178"/>
    </row>
    <row r="739" spans="1:31">
      <c r="B739" s="178"/>
      <c r="R739" s="52"/>
    </row>
    <row r="740" spans="1:31">
      <c r="B740" s="178"/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4"/>
      <c r="K744" s="163"/>
      <c r="Q744" s="114"/>
      <c r="AA744" s="114"/>
      <c r="AD744" s="114"/>
      <c r="AE744" s="114"/>
    </row>
    <row r="745" spans="1:31">
      <c r="B745" s="178"/>
      <c r="R745" s="52"/>
    </row>
    <row r="746" spans="1:31">
      <c r="B746" s="178"/>
      <c r="R746" s="52"/>
    </row>
    <row r="747" spans="1:31">
      <c r="B747" s="178"/>
    </row>
    <row r="748" spans="1:31">
      <c r="B748" s="178"/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4"/>
      <c r="K753" s="163"/>
      <c r="Q753" s="114"/>
      <c r="AA753" s="114"/>
      <c r="AD753" s="114"/>
      <c r="AE753" s="114"/>
    </row>
    <row r="754" spans="1:31">
      <c r="B754" s="178"/>
    </row>
    <row r="755" spans="1:31">
      <c r="B755" s="178"/>
    </row>
    <row r="756" spans="1:31">
      <c r="B756" s="178"/>
    </row>
    <row r="757" spans="1:31">
      <c r="B757" s="178"/>
    </row>
    <row r="758" spans="1:31">
      <c r="B758" s="178"/>
    </row>
    <row r="759" spans="1:31">
      <c r="B759" s="178"/>
    </row>
    <row r="760" spans="1:31">
      <c r="B760" s="178"/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4"/>
      <c r="K762" s="163"/>
      <c r="Q762" s="114"/>
      <c r="AA762" s="114"/>
      <c r="AD762" s="114"/>
      <c r="AE762" s="114"/>
    </row>
    <row r="763" spans="1:31">
      <c r="B763" s="178"/>
    </row>
    <row r="764" spans="1:31">
      <c r="B764" s="178"/>
    </row>
    <row r="765" spans="1:31">
      <c r="B765" s="178"/>
    </row>
    <row r="766" spans="1:31">
      <c r="B766" s="178"/>
    </row>
    <row r="767" spans="1:31">
      <c r="B767" s="178"/>
    </row>
    <row r="768" spans="1:31">
      <c r="B768" s="178"/>
      <c r="R768" s="52"/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4"/>
      <c r="K771" s="163"/>
      <c r="Q771" s="114"/>
      <c r="AA771" s="114"/>
      <c r="AD771" s="114"/>
      <c r="AE771" s="114"/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4"/>
      <c r="K780" s="163"/>
      <c r="Q780" s="114"/>
      <c r="AA780" s="114"/>
      <c r="AD780" s="114"/>
      <c r="AE780" s="114"/>
    </row>
    <row r="781" spans="1:31">
      <c r="B781" s="178"/>
    </row>
    <row r="782" spans="1:31">
      <c r="B782" s="178"/>
    </row>
    <row r="783" spans="1:31">
      <c r="B783" s="178"/>
    </row>
    <row r="784" spans="1:31">
      <c r="B784" s="178"/>
    </row>
    <row r="785" spans="1:31">
      <c r="B785" s="178"/>
    </row>
    <row r="786" spans="1:31">
      <c r="B786" s="178"/>
    </row>
    <row r="787" spans="1:31">
      <c r="B787" s="178"/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4"/>
      <c r="K789" s="163"/>
      <c r="Q789" s="114"/>
      <c r="AA789" s="114"/>
      <c r="AD789" s="114"/>
      <c r="AE789" s="114"/>
    </row>
    <row r="790" spans="1:31">
      <c r="B790" s="178"/>
    </row>
    <row r="791" spans="1:31">
      <c r="B791" s="178"/>
    </row>
    <row r="792" spans="1:31">
      <c r="B792" s="178"/>
    </row>
    <row r="793" spans="1:31">
      <c r="B793" s="178"/>
    </row>
    <row r="794" spans="1:31">
      <c r="B794" s="178"/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4"/>
      <c r="K798" s="163"/>
      <c r="Q798" s="114"/>
      <c r="AA798" s="114"/>
      <c r="AD798" s="114"/>
      <c r="AE798" s="114"/>
    </row>
    <row r="799" spans="1:31">
      <c r="B799" s="178"/>
      <c r="R799" s="52"/>
    </row>
    <row r="800" spans="1:31">
      <c r="B800" s="178"/>
    </row>
    <row r="801" spans="1:31">
      <c r="B801" s="178"/>
      <c r="R801" s="52"/>
    </row>
    <row r="802" spans="1:31">
      <c r="B802" s="178"/>
    </row>
    <row r="803" spans="1:31">
      <c r="B803" s="178"/>
    </row>
    <row r="804" spans="1:31">
      <c r="B804" s="178"/>
    </row>
    <row r="805" spans="1:31">
      <c r="B805" s="178"/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4"/>
      <c r="K807" s="163"/>
      <c r="Q807" s="114"/>
      <c r="AA807" s="114"/>
      <c r="AD807" s="114"/>
      <c r="AE807" s="114"/>
    </row>
    <row r="808" spans="1:31">
      <c r="B808" s="178"/>
      <c r="R808" s="52"/>
    </row>
    <row r="809" spans="1:31">
      <c r="B809" s="178"/>
      <c r="R809" s="52"/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4"/>
      <c r="K816" s="163"/>
      <c r="Q816" s="114"/>
      <c r="AA816" s="114"/>
      <c r="AD816" s="114"/>
      <c r="AE816" s="114"/>
    </row>
    <row r="817" spans="1:31">
      <c r="B817" s="178"/>
    </row>
    <row r="818" spans="1:31">
      <c r="B818" s="178"/>
      <c r="R818" s="52"/>
    </row>
    <row r="819" spans="1:31">
      <c r="B819" s="178"/>
      <c r="R819" s="52"/>
    </row>
    <row r="820" spans="1:31">
      <c r="B820" s="178"/>
      <c r="R820" s="52"/>
    </row>
    <row r="821" spans="1:31">
      <c r="B821" s="178"/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4"/>
      <c r="K825" s="163"/>
      <c r="Q825" s="114"/>
      <c r="AA825" s="114"/>
      <c r="AD825" s="114"/>
      <c r="AE825" s="114"/>
    </row>
    <row r="826" spans="1:31">
      <c r="B826" s="178"/>
    </row>
    <row r="827" spans="1:31">
      <c r="B827" s="178"/>
    </row>
    <row r="828" spans="1:31">
      <c r="B828" s="178"/>
    </row>
    <row r="829" spans="1:31">
      <c r="B829" s="178"/>
    </row>
    <row r="830" spans="1:31">
      <c r="B830" s="178"/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4"/>
      <c r="K834" s="163"/>
      <c r="Q834" s="114"/>
      <c r="AA834" s="114"/>
      <c r="AD834" s="114"/>
      <c r="AE834" s="114"/>
    </row>
    <row r="835" spans="1:31">
      <c r="B835" s="178"/>
      <c r="R835" s="52"/>
    </row>
    <row r="836" spans="1:31">
      <c r="B836" s="178"/>
      <c r="R836" s="52"/>
    </row>
    <row r="837" spans="1:31">
      <c r="B837" s="178"/>
      <c r="R837" s="52"/>
    </row>
    <row r="838" spans="1:31">
      <c r="B838" s="178"/>
      <c r="R838" s="52"/>
    </row>
    <row r="839" spans="1:31">
      <c r="B839" s="178"/>
    </row>
    <row r="840" spans="1:31">
      <c r="B840" s="178"/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4"/>
      <c r="K843" s="163"/>
      <c r="Q843" s="114"/>
      <c r="AA843" s="114"/>
      <c r="AD843" s="114"/>
      <c r="AE843" s="114"/>
    </row>
    <row r="844" spans="1:31">
      <c r="B844" s="178"/>
    </row>
    <row r="845" spans="1:31">
      <c r="B845" s="178"/>
      <c r="R845" s="52"/>
    </row>
    <row r="846" spans="1:31">
      <c r="B846" s="178"/>
    </row>
    <row r="847" spans="1:31">
      <c r="B847" s="178"/>
    </row>
    <row r="848" spans="1:31">
      <c r="B848" s="178"/>
    </row>
    <row r="849" spans="1:31">
      <c r="B849" s="178"/>
    </row>
    <row r="850" spans="1:31">
      <c r="B850" s="178"/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4"/>
      <c r="K852" s="163"/>
      <c r="Q852" s="114"/>
      <c r="AA852" s="114"/>
      <c r="AD852" s="114"/>
      <c r="AE852" s="114"/>
    </row>
    <row r="853" spans="1:31">
      <c r="B853" s="178"/>
    </row>
    <row r="854" spans="1:31">
      <c r="B854" s="178"/>
    </row>
    <row r="855" spans="1:31">
      <c r="B855" s="178"/>
    </row>
    <row r="856" spans="1:31">
      <c r="B856" s="178"/>
    </row>
    <row r="857" spans="1:31">
      <c r="B857" s="178"/>
      <c r="R857" s="52"/>
    </row>
    <row r="858" spans="1:31">
      <c r="B858" s="178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4"/>
      <c r="K861" s="163"/>
      <c r="Q861" s="114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4"/>
      <c r="K870" s="163"/>
      <c r="Q870" s="114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4"/>
      <c r="K879" s="163"/>
      <c r="Q879" s="114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4"/>
      <c r="K888" s="163"/>
      <c r="Q888" s="114"/>
      <c r="AA888" s="114"/>
      <c r="AD888" s="114"/>
      <c r="AE888" s="114"/>
    </row>
    <row r="897" spans="1:31" s="111" customFormat="1">
      <c r="A897" s="172"/>
      <c r="B897" s="153"/>
      <c r="C897" s="155"/>
      <c r="D897" s="155"/>
      <c r="E897" s="155"/>
      <c r="F897" s="155"/>
      <c r="G897" s="155"/>
      <c r="H897" s="173"/>
      <c r="J897" s="114"/>
      <c r="K897" s="163"/>
      <c r="Q897" s="114"/>
      <c r="AA897" s="114"/>
      <c r="AD897" s="114"/>
      <c r="AE897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/>
  <dimension ref="A1:AW607"/>
  <sheetViews>
    <sheetView workbookViewId="0">
      <pane xSplit="2" ySplit="7" topLeftCell="U209" activePane="bottomRight" state="frozen"/>
      <selection activeCell="Q459" sqref="Q459"/>
      <selection pane="topRight" activeCell="Q459" sqref="Q459"/>
      <selection pane="bottomLeft" activeCell="Q459" sqref="Q459"/>
      <selection pane="bottomRight" activeCell="V267" sqref="V267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41996</v>
      </c>
      <c r="K2" s="141">
        <f>U8</f>
        <v>0</v>
      </c>
      <c r="L2" s="39"/>
      <c r="M2" s="142">
        <f>V8</f>
        <v>0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MAX(A8:A833)</f>
        <v>371036</v>
      </c>
      <c r="K3" s="12">
        <f>VLOOKUP(MAX(A8:A833),A8:AF833,21,TRUE)</f>
        <v>0</v>
      </c>
      <c r="L3" s="39"/>
      <c r="M3" s="2">
        <f>VLOOKUP(MAX(A8:A833),A8:AG833,22,TRUE)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'Glyn-SESSION'!A9</f>
        <v>41996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 t="e">
        <f>MAX(I9:I13)</f>
        <v>#N/A</v>
      </c>
      <c r="J8" s="132" t="e">
        <f t="array" ref="J8">MAX(IF(I9:I13=I8,J9:J13))</f>
        <v>#N/A</v>
      </c>
      <c r="K8" s="131">
        <f>MAX(K9:K13)</f>
        <v>27.5</v>
      </c>
      <c r="L8" s="132">
        <f t="array" ref="L8">MAX(IF(K9:K13=K8,L9:L13))</f>
        <v>10</v>
      </c>
      <c r="M8" s="131">
        <f>MAX(M9:M13)</f>
        <v>50</v>
      </c>
      <c r="N8" s="132">
        <f t="array" ref="N8">MAX(IF(M9:M13=M8,N9:N13))</f>
        <v>12</v>
      </c>
      <c r="O8" s="151" t="e">
        <f>IF($A$8='Glyn-SESSION'!$A$9,INDEX('Glyn-SESSION'!$K$9:$T$41, MATCH("*1k Row*",'Glyn-SESSION'!$B$9:$B$15,0), MATCH("*1st*",'Glyn-SESSION'!$K$7:$T$7,0)),"")</f>
        <v>#N/A</v>
      </c>
      <c r="P8" s="151" t="e">
        <f>IF($A$8='Glyn-SESSION'!$A$9,INDEX('Glyn-SESSION'!$K$9:$T$41, MATCH("*HIIT*",'Glyn-SESSION'!$B$9:$B$15,0), MATCH("*1st*",'Glyn-SESSION'!$K$7:$T$7,0)),"")</f>
        <v>#N/A</v>
      </c>
      <c r="Q8" s="10" t="e">
        <f>INDEX('Glyn-SESSION'!$L$9:$U$41, MATCH("*HIIT*",'Glyn-SESSION'!$B$9:$B$15,0), MATCH("*1st*",'Glyn-SESSION'!$K$7:$T$7,0))</f>
        <v>#N/A</v>
      </c>
      <c r="R8" s="10">
        <f>'Glyn-SESSION'!U9</f>
        <v>0</v>
      </c>
      <c r="U8" s="8">
        <f>'Glyn-SESSION'!A10</f>
        <v>0</v>
      </c>
      <c r="V8" s="8">
        <f>'Glyn-SESSION'!A11</f>
        <v>0</v>
      </c>
      <c r="AM8" s="51"/>
    </row>
    <row r="9" spans="1:40">
      <c r="B9" t="s">
        <v>3</v>
      </c>
      <c r="C9" s="132" t="e">
        <f>IF($A8='Glyn-SESSION'!$A9,INDEX('Glyn-SESSION'!$K9:$T41, MATCH("*Squat*",'Glyn-SESSION'!$B$9:$B$15,0), MATCH("*1st*",'Glyn-SESSION'!$K$7:$T$7,0)),"")</f>
        <v>#N/A</v>
      </c>
      <c r="D9" s="50" t="e">
        <f>INDEX('Glyn-SESSION'!$L$9:$U$41, MATCH("*Squat*",'Glyn-SESSION'!$B$9:$B$15,0), MATCH("*1st*",'Glyn-SESSION'!$K$7:$T$7,0))</f>
        <v>#N/A</v>
      </c>
      <c r="E9" s="112" t="e">
        <f>IF($A$8='Glyn-SESSION'!$A$9,INDEX('Glyn-SESSION'!$K$9:$T$41, MATCH("*Deadlift*",'Glyn-SESSION'!$B$9:$B$15,0), MATCH("*1st*",'Glyn-SESSION'!$K$7:$T$7,0)),"")</f>
        <v>#N/A</v>
      </c>
      <c r="F9" s="112" t="e">
        <f>INDEX('Glyn-SESSION'!$L$9:$U$41, MATCH("*Deadlift*",'Glyn-SESSION'!$B$9:$B$15,0), MATCH("*1st*",'Glyn-SESSION'!$K$7:$T$7,0))</f>
        <v>#N/A</v>
      </c>
      <c r="G9" s="112" t="e">
        <f>IF($A$8='Glyn-SESSION'!$A$9,INDEX('Glyn-SESSION'!$K$9:$T$41, MATCH("*Bench Press*",'Glyn-SESSION'!$B$9:$B$15,0), MATCH("*1st*",'Glyn-SESSION'!$K$7:$T$7,0)),"")</f>
        <v>#N/A</v>
      </c>
      <c r="H9" s="112" t="e">
        <f>INDEX('Glyn-SESSION'!$L$9:$U$41, MATCH("*Bench Press*",'Glyn-SESSION'!$B$9:$B$15,0), MATCH("*1st*",'Glyn-SESSION'!$K$7:$T$7,0))</f>
        <v>#N/A</v>
      </c>
      <c r="I9" s="118" t="e">
        <f>IF($A$8='Glyn-SESSION'!$A$9,INDEX('Glyn-SESSION'!$K$9:$T$41, MATCH("*Military*",'Glyn-SESSION'!$B$9:$B$15,0), MATCH("*1st*",'Glyn-SESSION'!$K$7:$T$7,0)),"")</f>
        <v>#N/A</v>
      </c>
      <c r="J9" s="52" t="e">
        <f>INDEX('Glyn-SESSION'!$L$9:$U$41, MATCH("*Military*",'Glyn-SESSION'!$B$9:$B$15,0), MATCH("*1st*",'Glyn-SESSION'!$K$7:$T$7,0))</f>
        <v>#N/A</v>
      </c>
      <c r="K9" s="112">
        <f>IF($A$8='Glyn-SESSION'!$A$9,INDEX('Glyn-SESSION'!$K$9:$T$41, MATCH("*Clean *",'Glyn-SESSION'!$B$9:$B$15,0), MATCH("*1st*",'Glyn-SESSION'!$K$7:$T$7,0)),"")</f>
        <v>20</v>
      </c>
      <c r="L9" s="112">
        <f>INDEX('Glyn-SESSION'!$L$9:$U$41, MATCH("*Clean *",'Glyn-SESSION'!$B$9:$B$15,0), MATCH("*1st*",'Glyn-SESSION'!$K$7:$T$7,0))</f>
        <v>10</v>
      </c>
      <c r="M9" s="112">
        <f>IF($A$8='Glyn-SESSION'!$A$9,INDEX('Glyn-SESSION'!$K$9:$T$41, MATCH("*Lat Pulldown*",'Glyn-SESSION'!$B$9:$B$15,0), MATCH("*1st*",'Glyn-SESSION'!$K$7:$T$7,0)),"")</f>
        <v>50</v>
      </c>
      <c r="N9" s="112">
        <f>INDEX('Glyn-SESSION'!$L$9:$U$41, MATCH("*Lat Pulldown*",'Glyn-SESSION'!$B$9:$B$15,0), MATCH("*1st*",'Glyn-SESSION'!$K$7:$T$7,0))</f>
        <v>12</v>
      </c>
      <c r="O9" s="151"/>
      <c r="P9" s="151"/>
    </row>
    <row r="10" spans="1:40">
      <c r="B10" t="s">
        <v>4</v>
      </c>
      <c r="C10" s="132" t="e">
        <f>IF($A$8='Glyn-SESSION'!$A$9,INDEX('Glyn-SESSION'!$K$9:$T$41, MATCH("*Squat*",'Glyn-SESSION'!$B$9:$B$15,0), MATCH("*2ND*",'Glyn-SESSION'!$K$7:$T$7,0)),"")</f>
        <v>#N/A</v>
      </c>
      <c r="D10" s="50" t="e">
        <f>INDEX('Glyn-SESSION'!$L$9:$U$41, MATCH("*Squat*",'Glyn-SESSION'!$B$9:$B$15,0), MATCH("*2nd*",'Glyn-SESSION'!$K$7:$T$7,0))</f>
        <v>#N/A</v>
      </c>
      <c r="E10" s="112" t="e">
        <f>IF($A$8='Glyn-SESSION'!$A$9,INDEX('Glyn-SESSION'!$K$9:$T$41, MATCH("*Deadlift*",'Glyn-SESSION'!$B$9:$B$15,0), MATCH("*2ND*",'Glyn-SESSION'!$K$7:$T$7,0)),"")</f>
        <v>#N/A</v>
      </c>
      <c r="F10" s="112" t="e">
        <f>INDEX('Glyn-SESSION'!$L$9:$U$41, MATCH("*Deadlift*",'Glyn-SESSION'!$B$9:$B$15,0), MATCH("*2nd*",'Glyn-SESSION'!$K$7:$T$7,0))</f>
        <v>#N/A</v>
      </c>
      <c r="G10" s="112" t="e">
        <f>IF($A$8='Glyn-SESSION'!$A$9,INDEX('Glyn-SESSION'!$K$9:$T$41, MATCH("*Bench Press*",'Glyn-SESSION'!$B$9:$B$15,0), MATCH("*2ND*",'Glyn-SESSION'!$K$7:$T$7,0)),"")</f>
        <v>#N/A</v>
      </c>
      <c r="H10" s="112" t="e">
        <f>INDEX('Glyn-SESSION'!$L$9:$U$41, MATCH("*Bench Press*",'Glyn-SESSION'!$B$9:$B$15,0), MATCH("*2nd*",'Glyn-SESSION'!$K$7:$T$7,0))</f>
        <v>#N/A</v>
      </c>
      <c r="I10" s="118" t="e">
        <f>IF($A$8='Glyn-SESSION'!$A$9,INDEX('Glyn-SESSION'!$K$9:$T$41, MATCH("*Military*",'Glyn-SESSION'!$B$9:$B$15,0), MATCH("*2ND*",'Glyn-SESSION'!$K$7:$T$7,0)),"")</f>
        <v>#N/A</v>
      </c>
      <c r="J10" s="52" t="e">
        <f>INDEX('Glyn-SESSION'!$L$9:$U$41, MATCH("*Military*",'Glyn-SESSION'!$B$9:$B$15,0), MATCH("*2nd*",'Glyn-SESSION'!$K$7:$T$7,0))</f>
        <v>#N/A</v>
      </c>
      <c r="K10" s="112">
        <f>IF($A$8='Glyn-SESSION'!$A$9,INDEX('Glyn-SESSION'!$K$9:$T$41, MATCH("*Clean *",'Glyn-SESSION'!$B$9:$B$15,0), MATCH("*2ND*",'Glyn-SESSION'!$K$7:$T$7,0)),"")</f>
        <v>25</v>
      </c>
      <c r="L10" s="112">
        <f>INDEX('Glyn-SESSION'!$L$9:$U$41, MATCH("*Clean *",'Glyn-SESSION'!$B$9:$B$15,0), MATCH("*2nd*",'Glyn-SESSION'!$K$7:$T$7,0))</f>
        <v>10</v>
      </c>
      <c r="M10" s="112">
        <f>IF($A$8='Glyn-SESSION'!$A$9,INDEX('Glyn-SESSION'!$K$9:$T$41, MATCH("*Lat Pulldown*",'Glyn-SESSION'!$B$9:$B$15,0), MATCH("*2ND*",'Glyn-SESSION'!$K$7:$T$7,0)),"")</f>
        <v>50</v>
      </c>
      <c r="N10" s="112">
        <f>INDEX('Glyn-SESSION'!$L$9:$U$41, MATCH("*Lat Pulldown*",'Glyn-SESSION'!$B$9:$B$15,0), MATCH("*2nd*",'Glyn-SESSION'!$K$7:$T$7,0))</f>
        <v>12</v>
      </c>
      <c r="O10" s="151"/>
      <c r="P10" s="151"/>
    </row>
    <row r="11" spans="1:40">
      <c r="B11" t="s">
        <v>5</v>
      </c>
      <c r="C11" s="132" t="e">
        <f>IF($A$8='Glyn-SESSION'!$A$9,INDEX('Glyn-SESSION'!$K$9:$T$41, MATCH("*Squat*",'Glyn-SESSION'!$B$9:$B$15,0), MATCH("*3rd*",'Glyn-SESSION'!$K$7:$T$7,0)),"")</f>
        <v>#N/A</v>
      </c>
      <c r="D11" s="50" t="e">
        <f>INDEX('Glyn-SESSION'!$L$9:$U$41, MATCH("*Squat*",'Glyn-SESSION'!$B$9:$B$15,0), MATCH("*3rd*",'Glyn-SESSION'!$K$7:$T$7,0))</f>
        <v>#N/A</v>
      </c>
      <c r="E11" s="112" t="e">
        <f>IF($A$8='Glyn-SESSION'!$A$9,INDEX('Glyn-SESSION'!$K$9:$T$41, MATCH("*Deadlift*",'Glyn-SESSION'!$B$9:$B$15,0), MATCH("*3rd*",'Glyn-SESSION'!$K$7:$T$7,0)),"")</f>
        <v>#N/A</v>
      </c>
      <c r="F11" s="112" t="e">
        <f>INDEX('Glyn-SESSION'!$L$9:$U$41, MATCH("*Deadlift*",'Glyn-SESSION'!$B$9:$B$15,0), MATCH("*3rd*",'Glyn-SESSION'!$K$7:$T$7,0))</f>
        <v>#N/A</v>
      </c>
      <c r="G11" s="112" t="e">
        <f>IF($A$8='Glyn-SESSION'!$A$9,INDEX('Glyn-SESSION'!$K$9:$T$41, MATCH("*Bench Press*",'Glyn-SESSION'!$B$9:$B$15,0), MATCH("*3rd*",'Glyn-SESSION'!$K$7:$T$7,0)),"")</f>
        <v>#N/A</v>
      </c>
      <c r="H11" s="112" t="e">
        <f>INDEX('Glyn-SESSION'!$L$9:$U$41, MATCH("*Bench Press*",'Glyn-SESSION'!$B$9:$B$15,0), MATCH("*3rd*",'Glyn-SESSION'!$K$7:$T$7,0))</f>
        <v>#N/A</v>
      </c>
      <c r="I11" s="118" t="e">
        <f>IF($A$8='Glyn-SESSION'!$A$9,INDEX('Glyn-SESSION'!$K$9:$T$41, MATCH("*Military*",'Glyn-SESSION'!$B$9:$B$15,0), MATCH("*3rd*",'Glyn-SESSION'!$K$7:$T$7,0)),"")</f>
        <v>#N/A</v>
      </c>
      <c r="J11" s="52" t="e">
        <f>INDEX('Glyn-SESSION'!$L$9:$U$41, MATCH("*Military*",'Glyn-SESSION'!$B$9:$B$15,0), MATCH("*3rd*",'Glyn-SESSION'!$K$7:$T$7,0))</f>
        <v>#N/A</v>
      </c>
      <c r="K11" s="112">
        <f>IF($A$8='Glyn-SESSION'!$A$9,INDEX('Glyn-SESSION'!$K$9:$T$41, MATCH("*Clean *",'Glyn-SESSION'!$B$9:$B$15,0), MATCH("*3rd*",'Glyn-SESSION'!$K$7:$T$7,0)),"")</f>
        <v>27.5</v>
      </c>
      <c r="L11" s="112">
        <f>INDEX('Glyn-SESSION'!$L$9:$U$41, MATCH("*Clean *",'Glyn-SESSION'!$B$9:$B$15,0), MATCH("*3rd*",'Glyn-SESSION'!$K$7:$T$7,0))</f>
        <v>10</v>
      </c>
      <c r="M11" s="112">
        <f>IF($A$8='Glyn-SESSION'!$A$9,INDEX('Glyn-SESSION'!$K$9:$T$41, MATCH("*Lat Pulldown*",'Glyn-SESSION'!$B$9:$B$15,0), MATCH("*3rd*",'Glyn-SESSION'!$K$7:$T$7,0)),"")</f>
        <v>50</v>
      </c>
      <c r="N11" s="112">
        <f>INDEX('Glyn-SESSION'!$L$9:$U$41, MATCH("*Lat Pulldown*",'Glyn-SESSION'!$B$9:$B$15,0), MATCH("*3rd*",'Glyn-SESSION'!$K$7:$T$7,0))</f>
        <v>12</v>
      </c>
      <c r="O11" s="151"/>
      <c r="P11" s="151"/>
    </row>
    <row r="12" spans="1:40">
      <c r="B12" t="s">
        <v>6</v>
      </c>
      <c r="C12" s="132" t="e">
        <f>IF($A$8='Glyn-SESSION'!$A$9,INDEX('Glyn-SESSION'!$K$9:$T$41, MATCH("*Squat*",'Glyn-SESSION'!$B$9:$B$15,0), MATCH("*4th*",'Glyn-SESSION'!$K$7:$T$7,0)),"")</f>
        <v>#N/A</v>
      </c>
      <c r="D12" s="50" t="e">
        <f>INDEX('Glyn-SESSION'!$L$9:$U$41, MATCH("*Squat*",'Glyn-SESSION'!$B$9:$B$15,0), MATCH("*4th*",'Glyn-SESSION'!$K$7:$T$7,0))</f>
        <v>#N/A</v>
      </c>
      <c r="E12" s="112" t="e">
        <f>IF($A$8='Glyn-SESSION'!$A$9,INDEX('Glyn-SESSION'!$K$9:$T$41, MATCH("*Deadlift*",'Glyn-SESSION'!$B$9:$B$15,0), MATCH("*4th*",'Glyn-SESSION'!$K$7:$T$7,0)),"")</f>
        <v>#N/A</v>
      </c>
      <c r="F12" s="112" t="e">
        <f>INDEX('Glyn-SESSION'!$L$9:$U$41, MATCH("*Deadlift*",'Glyn-SESSION'!$B$9:$B$15,0), MATCH("*4th*",'Glyn-SESSION'!$K$7:$T$7,0))</f>
        <v>#N/A</v>
      </c>
      <c r="G12" s="112" t="e">
        <f>IF($A$8='Glyn-SESSION'!$A$9,INDEX('Glyn-SESSION'!$K$9:$T$41, MATCH("*Bench Press*",'Glyn-SESSION'!$B$9:$B$15,0), MATCH("*4th*",'Glyn-SESSION'!$K$7:$T$7,0)),"")</f>
        <v>#N/A</v>
      </c>
      <c r="H12" s="112" t="e">
        <f>INDEX('Glyn-SESSION'!$L$9:$U$41, MATCH("*Bench Press*",'Glyn-SESSION'!$B$9:$B$15,0), MATCH("*4th*",'Glyn-SESSION'!$K$7:$T$7,0))</f>
        <v>#N/A</v>
      </c>
      <c r="I12" s="118" t="e">
        <f>IF($A$8='Glyn-SESSION'!$A$9,INDEX('Glyn-SESSION'!$K$9:$T$41, MATCH("*Military*",'Glyn-SESSION'!$B$9:$B$15,0), MATCH("*4th*",'Glyn-SESSION'!$K$7:$T$7,0)),"")</f>
        <v>#N/A</v>
      </c>
      <c r="J12" s="52" t="e">
        <f>INDEX('Glyn-SESSION'!$L$9:$U$41, MATCH("*Military*",'Glyn-SESSION'!$B$9:$B$15,0), MATCH("*4th*",'Glyn-SESSION'!$K$7:$T$7,0))</f>
        <v>#N/A</v>
      </c>
      <c r="K12" s="112">
        <f>IF($A$8='Glyn-SESSION'!$A$9,INDEX('Glyn-SESSION'!$K$9:$T$41, MATCH("*Clean *",'Glyn-SESSION'!$B$9:$B$15,0), MATCH("*4th*",'Glyn-SESSION'!$K$7:$T$7,0)),"")</f>
        <v>0</v>
      </c>
      <c r="L12" s="112">
        <f>INDEX('Glyn-SESSION'!$L$9:$U$41, MATCH("*Clean *",'Glyn-SESSION'!$B$9:$B$15,0), MATCH("*4th*",'Glyn-SESSION'!$K$7:$T$7,0))</f>
        <v>0</v>
      </c>
      <c r="M12" s="112">
        <f>IF($A$8='Glyn-SESSION'!$A$9,INDEX('Glyn-SESSION'!$K$9:$T$41, MATCH("*Lat Pulldown*",'Glyn-SESSION'!$B$9:$B$15,0), MATCH("*4th*",'Glyn-SESSION'!$K$7:$T$7,0)),"")</f>
        <v>0</v>
      </c>
      <c r="N12" s="112">
        <f>INDEX('Glyn-SESSION'!$L$9:$U$41, MATCH("*Lat Pulldown*",'Glyn-SESSION'!$B$9:$B$15,0), MATCH("*4th*",'Glyn-SESSION'!$K$7:$T$7,0))</f>
        <v>0</v>
      </c>
      <c r="O12" s="151"/>
      <c r="P12" s="151"/>
    </row>
    <row r="13" spans="1:40">
      <c r="B13" t="s">
        <v>7</v>
      </c>
      <c r="C13" s="132" t="e">
        <f>IF($A$8='Glyn-SESSION'!$A$9,INDEX('Glyn-SESSION'!$K$9:$T$41, MATCH("*Squat*",'Glyn-SESSION'!$B$9:$B$15,0), MATCH("*5th*",'Glyn-SESSION'!$K$7:$T$7,0)),"")</f>
        <v>#N/A</v>
      </c>
      <c r="D13" s="50" t="e">
        <f>INDEX('Glyn-SESSION'!$L$9:$U$41, MATCH("*Squat*",'Glyn-SESSION'!$B$9:$B$15,0), MATCH("*5th*",'Glyn-SESSION'!$K$7:$T$7,0))</f>
        <v>#N/A</v>
      </c>
      <c r="E13" s="112" t="e">
        <f>IF($A$8='Glyn-SESSION'!$A$9,INDEX('Glyn-SESSION'!$K$9:$T$41, MATCH("*Deadlift*",'Glyn-SESSION'!$B$9:$B$15,0), MATCH("*5th*",'Glyn-SESSION'!$K$7:$T$7,0)),"")</f>
        <v>#N/A</v>
      </c>
      <c r="F13" s="112" t="e">
        <f>INDEX('Glyn-SESSION'!$L$9:$U$41, MATCH("*Deadlift*",'Glyn-SESSION'!$B$9:$B$15,0), MATCH("*5th*",'Glyn-SESSION'!$K$7:$T$7,0))</f>
        <v>#N/A</v>
      </c>
      <c r="G13" s="112" t="e">
        <f>IF($A$8='Glyn-SESSION'!$A$9,INDEX('Glyn-SESSION'!$K$9:$T$41, MATCH("*Bench Press*",'Glyn-SESSION'!$B$9:$B$15,0), MATCH("*5th*",'Glyn-SESSION'!$K$7:$T$7,0)),"")</f>
        <v>#N/A</v>
      </c>
      <c r="H13" s="112" t="e">
        <f>INDEX('Glyn-SESSION'!$L$9:$U$41, MATCH("*Bench Press*",'Glyn-SESSION'!$B$9:$B$15,0), MATCH("*5th*",'Glyn-SESSION'!$K$7:$T$7,0))</f>
        <v>#N/A</v>
      </c>
      <c r="I13" s="118" t="e">
        <f>IF($A$8='Glyn-SESSION'!$A$9,INDEX('Glyn-SESSION'!$K$9:$T$41, MATCH("*Military*",'Glyn-SESSION'!$B$9:$B$15,0), MATCH("*5th*",'Glyn-SESSION'!$K$7:$T$7,0)),"")</f>
        <v>#N/A</v>
      </c>
      <c r="J13" s="52" t="e">
        <f>INDEX('Glyn-SESSION'!$L$9:$U$41, MATCH("*Military*",'Glyn-SESSION'!$B$9:$B$15,0), MATCH("*5th*",'Glyn-SESSION'!$K$7:$T$7,0))</f>
        <v>#N/A</v>
      </c>
      <c r="K13" s="112">
        <f>IF($A$8='Glyn-SESSION'!$A$9,INDEX('Glyn-SESSION'!$K$9:$T$41, MATCH("*Clean *",'Glyn-SESSION'!$B$9:$B$15,0), MATCH("*5th*",'Glyn-SESSION'!$K$7:$T$7,0)),"")</f>
        <v>0</v>
      </c>
      <c r="L13" s="112">
        <f>INDEX('Glyn-SESSION'!$L$9:$U$41, MATCH("*Clean *",'Glyn-SESSION'!$B$9:$B$15,0), MATCH("*5th*",'Glyn-SESSION'!$K$7:$T$7,0))</f>
        <v>0</v>
      </c>
      <c r="M13" s="112">
        <f>IF($A$8='Glyn-SESSION'!$A$9,INDEX('Glyn-SESSION'!$K$9:$T$41, MATCH("*Lat Pulldown*",'Glyn-SESSION'!$B$9:$B$15,0), MATCH("*5th*",'Glyn-SESSION'!$K$7:$T$7,0)),"")</f>
        <v>0</v>
      </c>
      <c r="N13" s="112">
        <f>INDEX('Glyn-SESSION'!$L$9:$U$41, MATCH("*Lat Pulldown*",'Glyn-SESSION'!$B$9:$B$15,0), MATCH("*5th*",'Glyn-SESSION'!$K$7:$T$7,0))</f>
        <v>0</v>
      </c>
      <c r="O13" s="174"/>
      <c r="P13" s="151"/>
    </row>
    <row r="14" spans="1:40">
      <c r="A14" s="129">
        <f>'Glyn-SESSION'!A17</f>
        <v>42006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 t="e">
        <f>MAX(E15:E19)</f>
        <v>#N/A</v>
      </c>
      <c r="F14" s="140" t="e">
        <f t="array" ref="F14">MAX(IF(E15:E19=E14,F15:F19))</f>
        <v>#N/A</v>
      </c>
      <c r="G14" s="134" t="e">
        <f>MAX(G15:G19)</f>
        <v>#N/A</v>
      </c>
      <c r="H14" s="140" t="e">
        <f t="array" ref="H14">MAX(IF(G15:G19=G14,H15:H19))</f>
        <v>#N/A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52" t="e">
        <f>IF($A$14='Glyn-SESSION'!$A$17,INDEX('Glyn-SESSION'!$K$17:$T$23, MATCH("*1k Row*",'Glyn-SESSION'!$B$9:$B$15,0), MATCH("*1st*",'Glyn-SESSION'!$K$7:$T$7,0)),"")</f>
        <v>#N/A</v>
      </c>
      <c r="P14" s="152" t="e">
        <f>IF($A$14='Glyn-SESSION'!$A$17,INDEX('Glyn-SESSION'!$K$17:$T$23, MATCH("*HIIT*",'Glyn-SESSION'!$B$17:$B$23,0), MATCH("*1st*",'Glyn-SESSION'!$K$7:$T$7,0)),"")</f>
        <v>#N/A</v>
      </c>
      <c r="Q14" s="117" t="e">
        <f>INDEX('Glyn-SESSION'!$L$17:$U$23, MATCH("*HIIT*",'Glyn-SESSION'!$B$17:$B$23,0), MATCH("*1st*",'Glyn-SESSION'!$K$7:$T$7,0))</f>
        <v>#N/A</v>
      </c>
      <c r="R14" s="117">
        <f>'Glyn-SESSION'!U17</f>
        <v>0</v>
      </c>
      <c r="S14" s="116"/>
      <c r="T14" s="116"/>
      <c r="U14" s="120">
        <f>IF('Glyn-SESSION'!A18&lt;&gt;"",'Glyn-SESSION'!A18,"")</f>
        <v>83</v>
      </c>
      <c r="V14" s="120">
        <f>IF('Glyn-SESSION'!A19&lt;&gt;"",'Glyn-SESSION'!A19,"")</f>
        <v>29.9</v>
      </c>
      <c r="W14" s="116">
        <v>33</v>
      </c>
      <c r="X14" s="116">
        <v>106</v>
      </c>
      <c r="Y14" s="116">
        <v>104</v>
      </c>
      <c r="Z14" s="116">
        <v>103</v>
      </c>
      <c r="AA14" s="116">
        <v>54</v>
      </c>
      <c r="AB14" s="116"/>
      <c r="AC14" s="116"/>
      <c r="AM14" s="51"/>
    </row>
    <row r="15" spans="1:40">
      <c r="B15" s="11" t="s">
        <v>3</v>
      </c>
      <c r="C15" s="132" t="e">
        <f>IF($A$14='Glyn-SESSION'!$A$17,INDEX('Glyn-SESSION'!$K$17:$T$23, MATCH("*Squat*",'Glyn-SESSION'!$B$17:$B$23,0), MATCH("*1st*",'Glyn-SESSION'!$K$7:$T$7,0)),"")</f>
        <v>#N/A</v>
      </c>
      <c r="D15" s="50" t="e">
        <f>INDEX('Glyn-SESSION'!$L$17:$U$23, MATCH("*Squat*",'Glyn-SESSION'!$B$17:$B$23,0), MATCH("*1ST*",'Glyn-SESSION'!$K$7:$T$7,0))</f>
        <v>#N/A</v>
      </c>
      <c r="E15" s="131" t="e">
        <f>IF($A$14='Glyn-SESSION'!$A$17,INDEX('Glyn-SESSION'!$K$17:$T$23, MATCH("*Deadlift*",'Glyn-SESSION'!$B$17:$B$23,0), MATCH("*1st*",'Glyn-SESSION'!$K$7:$T$7,0)),"")</f>
        <v>#N/A</v>
      </c>
      <c r="F15" s="131" t="e">
        <f>INDEX('Glyn-SESSION'!$L$17:$U$23, MATCH("*Deadlift*",'Glyn-SESSION'!$B$17:$B$23,0), MATCH("*1st*",'Glyn-SESSION'!$K$7:$T$7,0))</f>
        <v>#N/A</v>
      </c>
      <c r="G15" s="131" t="e">
        <f>IF($A$14='Glyn-SESSION'!$A$17,INDEX('Glyn-SESSION'!$K$17:$T$23, MATCH("*Bench Press*",'Glyn-SESSION'!$B$17:$B$23,0), MATCH("*1st*",'Glyn-SESSION'!$K$7:$T$7,0)),"")</f>
        <v>#N/A</v>
      </c>
      <c r="H15" s="131" t="e">
        <f>INDEX('Glyn-SESSION'!$L$17:$U$23, MATCH("*Bench Press*",'Glyn-SESSION'!$B$17:$B$23,0), MATCH("*1st*",'Glyn-SESSION'!$K$7:$T$7,0))</f>
        <v>#N/A</v>
      </c>
      <c r="I15" s="132" t="e">
        <f>IF($A$14='Glyn-SESSION'!$A$17,INDEX('Glyn-SESSION'!$K$17:$T$23, MATCH("*Military*",'Glyn-SESSION'!$B$17:$B$23,0), MATCH("*1st*",'Glyn-SESSION'!$K$7:$T$7,0)),"")</f>
        <v>#N/A</v>
      </c>
      <c r="J15" s="51" t="e">
        <f>INDEX('Glyn-SESSION'!$L$17:$U$23, MATCH("*Military*",'Glyn-SESSION'!$B$17:$B$23,0), MATCH("*1st*",'Glyn-SESSION'!$K$7:$T$7,0))</f>
        <v>#N/A</v>
      </c>
      <c r="K15" s="138" t="e">
        <f>IF($A$14='Glyn-SESSION'!$A$17,INDEX('Glyn-SESSION'!$K$17:$T$23, MATCH("*Clean *",'Glyn-SESSION'!$B$17:$B$23,0), MATCH("*1st*",'Glyn-SESSION'!$K$7:$T$7,0)),"")</f>
        <v>#N/A</v>
      </c>
      <c r="L15" s="51" t="e">
        <f>INDEX('Glyn-SESSION'!$L$17:$U$23, MATCH("*Clean *",'Glyn-SESSION'!$B$17:$B$23,0), MATCH("*1st*",'Glyn-SESSION'!$K$7:$T$7,0))</f>
        <v>#N/A</v>
      </c>
      <c r="M15" s="131" t="e">
        <f>IF($A$14='Glyn-SESSION'!$A$17,INDEX('Glyn-SESSION'!$K$17:$T$23, MATCH("*Lat Pulldown*",'Glyn-SESSION'!$B$17:$B$23,0), MATCH("*1st*",'Glyn-SESSION'!$K$7:$T$7,0)),"")</f>
        <v>#N/A</v>
      </c>
      <c r="N15" s="48" t="e">
        <f>INDEX('Glyn-SESSION'!$L$17:$U$23, MATCH("*Lat Pulldown*",'Glyn-SESSION'!$B$17:$B$23,0), MATCH("*1st*",'Glyn-SESSION'!$K$7:$T$7,0))</f>
        <v>#N/A</v>
      </c>
      <c r="O15" s="151"/>
      <c r="P15" s="151"/>
    </row>
    <row r="16" spans="1:40">
      <c r="B16" t="s">
        <v>4</v>
      </c>
      <c r="C16" s="132" t="e">
        <f>IF($A$14='Glyn-SESSION'!$A$17,INDEX('Glyn-SESSION'!$K$17:$T$23, MATCH("*Squat*",'Glyn-SESSION'!$B$17:$B$23,0), MATCH("*2ND*",'Glyn-SESSION'!$K$7:$T$7,0)),"")</f>
        <v>#N/A</v>
      </c>
      <c r="D16" s="50" t="e">
        <f>INDEX('Glyn-SESSION'!$L$17:$U$41, MATCH("*Squat*",'Glyn-SESSION'!$B$17:$B$23,0), MATCH("*2nd*",'Glyn-SESSION'!$K$7:$T$7,0))</f>
        <v>#N/A</v>
      </c>
      <c r="E16" s="131" t="e">
        <f>IF($A$14='Glyn-SESSION'!$A$17,INDEX('Glyn-SESSION'!$K$17:$T$23, MATCH("*Deadlift*",'Glyn-SESSION'!$B$17:$B$23,0), MATCH("*2ND*",'Glyn-SESSION'!$K$7:$T$7,0)),"")</f>
        <v>#N/A</v>
      </c>
      <c r="F16" s="131" t="e">
        <f>INDEX('Glyn-SESSION'!$L$9:$U$41, MATCH("*Deadlift*",'Glyn-SESSION'!$B$17:$B$23,0), MATCH("*2nd*",'Glyn-SESSION'!$K$7:$T$7,0))</f>
        <v>#N/A</v>
      </c>
      <c r="G16" s="131" t="e">
        <f>IF($A$14='Glyn-SESSION'!$A$17,INDEX('Glyn-SESSION'!$K$17:$T$23, MATCH("*Bench Press*",'Glyn-SESSION'!$B$17:$B$23,0), MATCH("*2ND*",'Glyn-SESSION'!$K$7:$T$7,0)),"")</f>
        <v>#N/A</v>
      </c>
      <c r="H16" s="131" t="e">
        <f>INDEX('Glyn-SESSION'!$L$9:$U$41, MATCH("*Bench Press*",'Glyn-SESSION'!$B$17:$B$23,0), MATCH("*2nd*",'Glyn-SESSION'!$K$7:$T$7,0))</f>
        <v>#N/A</v>
      </c>
      <c r="I16" s="132" t="e">
        <f>IF($A$14='Glyn-SESSION'!$A$17,INDEX('Glyn-SESSION'!$K$17:$T$23, MATCH("*Military*",'Glyn-SESSION'!$B$17:$B$23,0), MATCH("*2ND*",'Glyn-SESSION'!$K$7:$T$7,0)),"")</f>
        <v>#N/A</v>
      </c>
      <c r="J16" s="51" t="e">
        <f>INDEX('Glyn-SESSION'!$L$17:$U$41, MATCH("*Military*",'Glyn-SESSION'!$B$17:$B$23,0), MATCH("*2nd*",'Glyn-SESSION'!$K$7:$T$7,0))</f>
        <v>#N/A</v>
      </c>
      <c r="K16" s="138" t="e">
        <f>IF($A$14='Glyn-SESSION'!$A$17,INDEX('Glyn-SESSION'!$K$17:$T$23, MATCH("*Clean *",'Glyn-SESSION'!$B$17:$B$23,0), MATCH("*2ND*",'Glyn-SESSION'!$K$7:$T$7,0)),"")</f>
        <v>#N/A</v>
      </c>
      <c r="L16" s="51" t="e">
        <f>INDEX('Glyn-SESSION'!$L$17:$U$41, MATCH("*Clean *",'Glyn-SESSION'!$B$17:$B$23,0), MATCH("*2nd*",'Glyn-SESSION'!$K$7:$T$7,0))</f>
        <v>#N/A</v>
      </c>
      <c r="M16" s="131" t="e">
        <f>IF($A$14='Glyn-SESSION'!$A$17,INDEX('Glyn-SESSION'!$K$17:$T$23, MATCH("*Lat Pulldown*",'Glyn-SESSION'!$B$17:$B$23,0), MATCH("*2ND*",'Glyn-SESSION'!$K$7:$T$7,0)),"")</f>
        <v>#N/A</v>
      </c>
      <c r="N16" s="48" t="e">
        <f>INDEX('Glyn-SESSION'!$L$17:$U$41, MATCH("*Lat Pulldown*",'Glyn-SESSION'!$B$17:$B$23,0), MATCH("*2nd*",'Glyn-SESSION'!$K$7:$T$7,0))</f>
        <v>#N/A</v>
      </c>
      <c r="O16" s="151"/>
      <c r="P16" s="151"/>
    </row>
    <row r="17" spans="1:39">
      <c r="B17" t="s">
        <v>5</v>
      </c>
      <c r="C17" s="132" t="e">
        <f>IF($A$14='Glyn-SESSION'!$A$17,INDEX('Glyn-SESSION'!$K$17:$T$23, MATCH("*Squat*",'Glyn-SESSION'!$B$17:$B$23,0), MATCH("*3rd*",'Glyn-SESSION'!$K$7:$T$7,0)),"")</f>
        <v>#N/A</v>
      </c>
      <c r="D17" s="50" t="e">
        <f>INDEX('Glyn-SESSION'!$L$17:$U$41, MATCH("*Squat*",'Glyn-SESSION'!$B$17:$B$23,0), MATCH("*3rd*",'Glyn-SESSION'!$K$7:$T$7,0))</f>
        <v>#N/A</v>
      </c>
      <c r="E17" s="131" t="e">
        <f>IF($A$14='Glyn-SESSION'!$A$17,INDEX('Glyn-SESSION'!$K$17:$T$23, MATCH("*Deadlift*",'Glyn-SESSION'!$B$17:$B$23,0), MATCH("*3rd*",'Glyn-SESSION'!$K$7:$T$7,0)),"")</f>
        <v>#N/A</v>
      </c>
      <c r="F17" s="131" t="e">
        <f>INDEX('Glyn-SESSION'!$L$9:$U$41, MATCH("*Deadlift*",'Glyn-SESSION'!$B$17:$B$23,0), MATCH("*3rd*",'Glyn-SESSION'!$K$7:$T$7,0))</f>
        <v>#N/A</v>
      </c>
      <c r="G17" s="131" t="e">
        <f>IF($A$14='Glyn-SESSION'!$A$17,INDEX('Glyn-SESSION'!$K$17:$T$23, MATCH("*Bench Press*",'Glyn-SESSION'!$B$17:$B$23,0), MATCH("*3rd*",'Glyn-SESSION'!$K$7:$T$7,0)),"")</f>
        <v>#N/A</v>
      </c>
      <c r="H17" s="131" t="e">
        <f>INDEX('Glyn-SESSION'!$L$17:$U$41, MATCH("*Bench Press*",'Glyn-SESSION'!$B$17:$B$23,0), MATCH("*3rd*",'Glyn-SESSION'!$K$7:$T$7,0))</f>
        <v>#N/A</v>
      </c>
      <c r="I17" s="132" t="e">
        <f>IF($A$14='Glyn-SESSION'!$A$17,INDEX('Glyn-SESSION'!$K$17:$T$23, MATCH("*Military*",'Glyn-SESSION'!$B$17:$B$23,0), MATCH("*3rd*",'Glyn-SESSION'!$K$7:$T$7,0)),"")</f>
        <v>#N/A</v>
      </c>
      <c r="J17" s="51" t="e">
        <f>INDEX('Glyn-SESSION'!$L$17:$U$41, MATCH("*Military*",'Glyn-SESSION'!$B$17:$B$23,0), MATCH("*3rd*",'Glyn-SESSION'!$K$7:$T$7,0))</f>
        <v>#N/A</v>
      </c>
      <c r="K17" s="138" t="e">
        <f>IF($A$14='Glyn-SESSION'!$A$17,INDEX('Glyn-SESSION'!$K$17:$T$23, MATCH("*Clean *",'Glyn-SESSION'!$B$17:$B$23,0), MATCH("*3rd*",'Glyn-SESSION'!$K$7:$T$7,0)),"")</f>
        <v>#N/A</v>
      </c>
      <c r="L17" s="51" t="e">
        <f>INDEX('Glyn-SESSION'!$L$17:$U$41, MATCH("*Clean *",'Glyn-SESSION'!$B$17:$B$23,0), MATCH("*3rd*",'Glyn-SESSION'!$K$7:$T$7,0))</f>
        <v>#N/A</v>
      </c>
      <c r="M17" s="131" t="e">
        <f>IF($A$14='Glyn-SESSION'!$A$17,INDEX('Glyn-SESSION'!$K$17:$T$23, MATCH("*Lat Pulldown*",'Glyn-SESSION'!$B$17:$B$23,0), MATCH("*3rd*",'Glyn-SESSION'!$K$7:$T$7,0)),"")</f>
        <v>#N/A</v>
      </c>
      <c r="N17" s="48" t="e">
        <f>INDEX('Glyn-SESSION'!$L$17:$U$41, MATCH("*Lat Pulldown*",'Glyn-SESSION'!$B$17:$B$23,0), MATCH("*3rd*",'Glyn-SESSION'!$K$7:$T$7,0))</f>
        <v>#N/A</v>
      </c>
      <c r="O17" s="151"/>
      <c r="P17" s="151"/>
    </row>
    <row r="18" spans="1:39">
      <c r="B18" t="s">
        <v>6</v>
      </c>
      <c r="C18" s="132" t="e">
        <f>IF($A$14='Glyn-SESSION'!$A$17,INDEX('Glyn-SESSION'!$K$17:$T$23, MATCH("*Squat*",'Glyn-SESSION'!$B$17:$B$23,0), MATCH("*4th*",'Glyn-SESSION'!$K$7:$T$7,0)),"")</f>
        <v>#N/A</v>
      </c>
      <c r="D18" s="50" t="e">
        <f>INDEX('Glyn-SESSION'!$L$17:$U$41, MATCH("*Squat*",'Glyn-SESSION'!$B$17:$B$23,0), MATCH("*4th*",'Glyn-SESSION'!$K$7:$T$7,0))</f>
        <v>#N/A</v>
      </c>
      <c r="E18" s="131" t="e">
        <f>IF($A$14='Glyn-SESSION'!$A$17,INDEX('Glyn-SESSION'!$K$17:$T$23, MATCH("*Deadlift*",'Glyn-SESSION'!$B$17:$B$23,0), MATCH("*4th*",'Glyn-SESSION'!$K$7:$T$7,0)),"")</f>
        <v>#N/A</v>
      </c>
      <c r="F18" s="131" t="e">
        <f>INDEX('Glyn-SESSION'!$L$9:$U$41, MATCH("*Deadlift*",'Glyn-SESSION'!$B$17:$B$23,0), MATCH("*4th*",'Glyn-SESSION'!$K$7:$T$7,0))</f>
        <v>#N/A</v>
      </c>
      <c r="G18" s="131" t="e">
        <f>IF($A$14='Glyn-SESSION'!$A$17,INDEX('Glyn-SESSION'!$K$17:$T$23, MATCH("*Bench Press*",'Glyn-SESSION'!$B$17:$B$23,0), MATCH("*4th*",'Glyn-SESSION'!$K$7:$T$7,0)),"")</f>
        <v>#N/A</v>
      </c>
      <c r="H18" s="131" t="e">
        <f>INDEX('Glyn-SESSION'!$L$17:$U$41, MATCH("*Bench Press*",'Glyn-SESSION'!$B$17:$B$23,0), MATCH("*4th*",'Glyn-SESSION'!$K$7:$T$7,0))</f>
        <v>#N/A</v>
      </c>
      <c r="I18" s="132" t="e">
        <f>IF($A$14='Glyn-SESSION'!$A$17,INDEX('Glyn-SESSION'!$K$17:$T$23, MATCH("*Military*",'Glyn-SESSION'!$B$17:$B$23,0), MATCH("*4th*",'Glyn-SESSION'!$K$7:$T$7,0)),"")</f>
        <v>#N/A</v>
      </c>
      <c r="J18" s="51" t="e">
        <f>INDEX('Glyn-SESSION'!$L$17:$U$41, MATCH("*Military*",'Glyn-SESSION'!$B$17:$B$23,0), MATCH("*4th*",'Glyn-SESSION'!$K$7:$T$7,0))</f>
        <v>#N/A</v>
      </c>
      <c r="K18" s="138" t="e">
        <f>IF($A$14='Glyn-SESSION'!$A$17,INDEX('Glyn-SESSION'!$K$17:$T$23, MATCH("*Clean *",'Glyn-SESSION'!$B$17:$B$23,0), MATCH("*4th*",'Glyn-SESSION'!$K$7:$T$7,0)),"")</f>
        <v>#N/A</v>
      </c>
      <c r="L18" s="51" t="e">
        <f>INDEX('Glyn-SESSION'!$L$17:$U$41, MATCH("*Clean *",'Glyn-SESSION'!$B$17:$B$23,0), MATCH("*4th*",'Glyn-SESSION'!$K$7:$T$7,0))</f>
        <v>#N/A</v>
      </c>
      <c r="M18" s="131" t="e">
        <f>IF($A$14='Glyn-SESSION'!$A$17,INDEX('Glyn-SESSION'!$K$17:$T$23, MATCH("*Lat Pulldown*",'Glyn-SESSION'!$B$17:$B$23,0), MATCH("*4th*",'Glyn-SESSION'!$K$7:$T$7,0)),"")</f>
        <v>#N/A</v>
      </c>
      <c r="N18" s="48" t="e">
        <f>INDEX('Glyn-SESSION'!$L$17:$U$41, MATCH("*Lat Pulldown*",'Glyn-SESSION'!$B$17:$B$23,0), MATCH("*4th*",'Glyn-SESSION'!$K$7:$T$7,0))</f>
        <v>#N/A</v>
      </c>
      <c r="O18" s="151"/>
      <c r="P18" s="151"/>
    </row>
    <row r="19" spans="1:39">
      <c r="B19" t="s">
        <v>7</v>
      </c>
      <c r="C19" s="132" t="e">
        <f>IF($A$14='Glyn-SESSION'!$A$17,INDEX('Glyn-SESSION'!$K$17:$T$23, MATCH("*Squat*",'Glyn-SESSION'!$B$17:$B$23,0), MATCH("*5th*",'Glyn-SESSION'!$K$7:$T$7,0)),"")</f>
        <v>#N/A</v>
      </c>
      <c r="D19" s="50" t="e">
        <f>INDEX('Glyn-SESSION'!$L$17:$U$41, MATCH("*Squat*",'Glyn-SESSION'!$B$17:$B$23,0), MATCH("*5th*",'Glyn-SESSION'!K$7:$T$7,0))</f>
        <v>#N/A</v>
      </c>
      <c r="E19" s="131" t="e">
        <f>IF($A$14='Glyn-SESSION'!$A$17,INDEX('Glyn-SESSION'!$K$17:$T$23, MATCH("*Deadlift*",'Glyn-SESSION'!$B$17:$B$23,0), MATCH("*5th*",'Glyn-SESSION'!$K$7:$T$7,0)),"")</f>
        <v>#N/A</v>
      </c>
      <c r="F19" s="131" t="e">
        <f>INDEX('Glyn-SESSION'!$L$9:$U$41, MATCH("*Deadlift*",'Glyn-SESSION'!$B$17:$B$23,0), MATCH("*5th*",'Glyn-SESSION'!$K$7:$T$7,0))</f>
        <v>#N/A</v>
      </c>
      <c r="G19" s="131" t="e">
        <f>IF($A$14='Glyn-SESSION'!$A$17,INDEX('Glyn-SESSION'!$K$17:$T$23, MATCH("*Bench Press*",'Glyn-SESSION'!$B$17:$B$23,0), MATCH("*5th*",'Glyn-SESSION'!$K$7:$T$7,0)),"")</f>
        <v>#N/A</v>
      </c>
      <c r="H19" s="131" t="e">
        <f>INDEX('Glyn-SESSION'!$L$17:$U$41, MATCH("*Bench Press*",'Glyn-SESSION'!$B$17:$B$23,0), MATCH("*5th*",'Glyn-SESSION'!$K$7:$T$7,0))</f>
        <v>#N/A</v>
      </c>
      <c r="I19" s="132" t="e">
        <f>IF($A$14='Glyn-SESSION'!$A$17,INDEX('Glyn-SESSION'!$K$17:$T$23, MATCH("*Military*",'Glyn-SESSION'!$B$17:$B$23,0), MATCH("*5th*",'Glyn-SESSION'!$K$7:$T$7,0)),"")</f>
        <v>#N/A</v>
      </c>
      <c r="J19" s="51" t="e">
        <f>INDEX('Glyn-SESSION'!$L$17:$U$41, MATCH("*Military*",'Glyn-SESSION'!$B$17:$B$23,0), MATCH("*5th*",'Glyn-SESSION'!$K$7:$T$7,0))</f>
        <v>#N/A</v>
      </c>
      <c r="K19" s="138" t="e">
        <f>IF($A$14='Glyn-SESSION'!$A$17,INDEX('Glyn-SESSION'!$K$17:$T$23, MATCH("*Clean *",'Glyn-SESSION'!$B$17:$B$23,0), MATCH("*5th*",'Glyn-SESSION'!$K$7:$T$7,0)),"")</f>
        <v>#N/A</v>
      </c>
      <c r="L19" s="51" t="e">
        <f>INDEX('Glyn-SESSION'!$L$17:$U$41, MATCH("*Clean *",'Glyn-SESSION'!$B$17:$B$23,0), MATCH("*5th*",'Glyn-SESSION'!$K$7:$T$7,0))</f>
        <v>#N/A</v>
      </c>
      <c r="M19" s="131" t="e">
        <f>IF($A$14='Glyn-SESSION'!$A$17,INDEX('Glyn-SESSION'!$K$17:$T$23, MATCH("*Lat Pulldown*",'Glyn-SESSION'!$B$17:$B$23,0), MATCH("*5th*",'Glyn-SESSION'!$K$7:$T$7,0)),"")</f>
        <v>#N/A</v>
      </c>
      <c r="N19" s="48" t="e">
        <f>INDEX('Glyn-SESSION'!$L$17:$U$41, MATCH("*Lat Pulldown*",'Glyn-SESSION'!$B$17:$B$23,0), MATCH("*5th*",'Glyn-SESSION'!$K$7:$T$7,0))</f>
        <v>#N/A</v>
      </c>
      <c r="O19" s="151"/>
      <c r="P19" s="151"/>
    </row>
    <row r="20" spans="1:39">
      <c r="A20" s="129">
        <f>'Glyn-SESSION'!A25</f>
        <v>42009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 t="e">
        <f>MAX(M21:M25)</f>
        <v>#N/A</v>
      </c>
      <c r="N20" s="140" t="e">
        <f t="array" ref="N20">MAX(IF(M21:M25=M20,N21:N25))</f>
        <v>#N/A</v>
      </c>
      <c r="O20" s="152" t="e">
        <f>IF($A$20='Glyn-SESSION'!$A$25,INDEX('Glyn-SESSION'!$K$25:$T$33, MATCH("*1k Row*",'Glyn-SESSION'!$B$25:$B$33,0), MATCH("*1st*",'Glyn-SESSION'!$K$7:$T$7,0)),"")</f>
        <v>#N/A</v>
      </c>
      <c r="P20" s="152" t="e">
        <f>IF($A$20='Glyn-SESSION'!$A$25,INDEX('Glyn-SESSION'!$K$25:$T$33, MATCH("*HIIT*",'Glyn-SESSION'!$B$25:$B$33,0), MATCH("*1st*",'Glyn-SESSION'!$K$7:$T$7,0)),"")</f>
        <v>#N/A</v>
      </c>
      <c r="Q20" s="117" t="e">
        <f>INDEX('Glyn-SESSION'!$L$25:$U$33, MATCH("*HIIT*",'Glyn-SESSION'!$B$25:$B$33,0), MATCH("*1st*",'Glyn-SESSION'!$K$7:$T$7,0))</f>
        <v>#N/A</v>
      </c>
      <c r="R20" s="117">
        <f>'Glyn-SESSION'!U25</f>
        <v>0</v>
      </c>
      <c r="S20" s="116"/>
      <c r="T20" s="116"/>
      <c r="U20" s="120">
        <f>'Glyn-SESSION'!A26</f>
        <v>0</v>
      </c>
      <c r="V20" s="120">
        <f>'Glyn-SESSION'!A27</f>
        <v>0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IF($A$20='Glyn-SESSION'!$A$25,INDEX('Glyn-SESSION'!$K$25:$T$33, MATCH("*Squat*",'Glyn-SESSION'!$B$25:$B$33,0), MATCH("*1st*",'Glyn-SESSION'!$K$7:$T$7,0)),"")</f>
        <v>#N/A</v>
      </c>
      <c r="D21" s="87" t="e">
        <f>INDEX('Glyn-SESSION'!$L$25:$U$33, MATCH("*Squat*",'Glyn-SESSION'!$B$25:$B$33,0), MATCH("*1ST*",'Glyn-SESSION'!$K$7:$T$7,0))</f>
        <v>#N/A</v>
      </c>
      <c r="E21" s="131" t="e">
        <f>IF($A$20='Glyn-SESSION'!$A$25,INDEX('Glyn-SESSION'!$K$25:$T$33, MATCH("*Deadlift*",'Glyn-SESSION'!$B$25:$B$33,0), MATCH("*1st*",'Glyn-SESSION'!$K$7:$T$7,0)),"")</f>
        <v>#N/A</v>
      </c>
      <c r="F21" s="131" t="e">
        <f>INDEX('Glyn-SESSION'!$L$25:$U$33, MATCH("*Deadlift*",'Glyn-SESSION'!$B$25:$B$33,0), MATCH("*1st*",'Glyn-SESSION'!$K$7:$T$7,0))</f>
        <v>#N/A</v>
      </c>
      <c r="G21" s="131" t="e">
        <f>IF($A$20='Glyn-SESSION'!$A$25,INDEX('Glyn-SESSION'!$K$25:$T$33, MATCH("*Bench Press*",'Glyn-SESSION'!$B$25:$B$33,0), MATCH("*1st*",'Glyn-SESSION'!$K$7:$T$7,0)),"")</f>
        <v>#N/A</v>
      </c>
      <c r="H21" s="131" t="e">
        <f>INDEX('Glyn-SESSION'!$L$25:$U$33, MATCH("*Bench Press*",'Glyn-SESSION'!$B$25:$B$33,0), MATCH("*1st*",'Glyn-SESSION'!$K$7:$T$7,0))</f>
        <v>#N/A</v>
      </c>
      <c r="I21" s="132" t="e">
        <f>IF($A$20='Glyn-SESSION'!$A$25,INDEX('Glyn-SESSION'!$K$25:$T$33, MATCH("*Military*",'Glyn-SESSION'!$B$25:$B$33,0), MATCH("*1st*",'Glyn-SESSION'!$K$7:$T$7,0)),"")</f>
        <v>#N/A</v>
      </c>
      <c r="J21" s="51" t="e">
        <f>INDEX('Glyn-SESSION'!$L$25:$U$33, MATCH("*Military*",'Glyn-SESSION'!$B$25:$B$33,0), MATCH("*1st*",'Glyn-SESSION'!$K$7:$T$7,0))</f>
        <v>#N/A</v>
      </c>
      <c r="K21" s="138" t="e">
        <f>IF($A$20='Glyn-SESSION'!$A$25,INDEX('Glyn-SESSION'!$K$25:$T$33, MATCH("*Clean *",'Glyn-SESSION'!$B$25:$B$33,0), MATCH("*1st*",'Glyn-SESSION'!$K$7:$T$7,0)),"")</f>
        <v>#N/A</v>
      </c>
      <c r="L21" s="51" t="e">
        <f>INDEX('Glyn-SESSION'!$L$25:$U$33, MATCH("*Clean *",'Glyn-SESSION'!$B$25:$B$33,0), MATCH("*1st*",'Glyn-SESSION'!$K$7:$T$7,0))</f>
        <v>#N/A</v>
      </c>
      <c r="M21" s="131" t="e">
        <f>IF($A$20='Glyn-SESSION'!$A$25,INDEX('Glyn-SESSION'!$K$25:$T$33, MATCH("*Lat Pulldown*",'Glyn-SESSION'!$B$25:$B$33,0), MATCH("*1st*",'Glyn-SESSION'!$K$7:$T$7,0)),"")</f>
        <v>#N/A</v>
      </c>
      <c r="N21" s="48" t="e">
        <f>INDEX('Glyn-SESSION'!$L$25:$U$33, MATCH("*Lat Pulldown*",'Glyn-SESSION'!$B$25:$B$33,0), MATCH("*1st*",'Glyn-SESSION'!$K$7:$T$7,0))</f>
        <v>#N/A</v>
      </c>
      <c r="O21" s="151"/>
      <c r="P21" s="151"/>
    </row>
    <row r="22" spans="1:39">
      <c r="B22" t="s">
        <v>4</v>
      </c>
      <c r="C22" s="132" t="e">
        <f>IF($A$20='Glyn-SESSION'!$A$25,INDEX('Glyn-SESSION'!$K$25:$T$33, MATCH("*Squat*",'Glyn-SESSION'!$B$25:$B$33,0), MATCH("*2nd*",'Glyn-SESSION'!$K$7:$T$7,0)),"")</f>
        <v>#N/A</v>
      </c>
      <c r="D22" s="87" t="e">
        <f>INDEX('Glyn-SESSION'!L$25:U$33, MATCH("*Squat*",'Glyn-SESSION'!$B$25:$B$33,0), MATCH("*2nd*",'Glyn-SESSION'!K$7:T$7,0))</f>
        <v>#N/A</v>
      </c>
      <c r="E22" s="131" t="e">
        <f>IF($A$20='Glyn-SESSION'!$A$25,INDEX('Glyn-SESSION'!$K$25:$T$33, MATCH("*Deadlift*",'Glyn-SESSION'!$B$25:$B$33,0), MATCH("*2ND*",'Glyn-SESSION'!$K$7:$T$7,0)),"")</f>
        <v>#N/A</v>
      </c>
      <c r="F22" s="131" t="e">
        <f>INDEX('Glyn-SESSION'!$L$25:$U$33, MATCH("*Deadlift*",'Glyn-SESSION'!$B$25:$B$33,0), MATCH("*2nd*",'Glyn-SESSION'!$K$7:$T$7,0))</f>
        <v>#N/A</v>
      </c>
      <c r="G22" s="131" t="e">
        <f>IF($A$20='Glyn-SESSION'!$A$25,INDEX('Glyn-SESSION'!$K$25:$T$33, MATCH("*Bench Press*",'Glyn-SESSION'!$B$25:$B$33,0), MATCH("*2ND*",'Glyn-SESSION'!$K$7:$T$7,0)),"")</f>
        <v>#N/A</v>
      </c>
      <c r="H22" s="131" t="e">
        <f>INDEX('Glyn-SESSION'!$L$25:$U$33, MATCH("*Bench Press*",'Glyn-SESSION'!$B$25:$B$33,0), MATCH("*2nd*",'Glyn-SESSION'!$K$7:$T$7,0))</f>
        <v>#N/A</v>
      </c>
      <c r="I22" s="132" t="e">
        <f>IF($A$20='Glyn-SESSION'!$A$25,INDEX('Glyn-SESSION'!$K$25:$T$33, MATCH("*Military*",'Glyn-SESSION'!$B$25:$B$33,0), MATCH("*2ND*",'Glyn-SESSION'!$K$7:$T$7,0)),"")</f>
        <v>#N/A</v>
      </c>
      <c r="J22" s="51" t="e">
        <f>INDEX('Glyn-SESSION'!$L$25:$U$33, MATCH("*Military*",'Glyn-SESSION'!$B$25:$B$33,0), MATCH("*2nd*",'Glyn-SESSION'!$K$7:$T$7,0))</f>
        <v>#N/A</v>
      </c>
      <c r="K22" s="138" t="e">
        <f>IF($A$20='Glyn-SESSION'!$A$25,INDEX('Glyn-SESSION'!$K$25:$T$33, MATCH("*Clean *",'Glyn-SESSION'!$B$25:$B$33,0), MATCH("*2ND*",'Glyn-SESSION'!$K$7:$T$7,0)),"")</f>
        <v>#N/A</v>
      </c>
      <c r="L22" s="51" t="e">
        <f>INDEX('Glyn-SESSION'!$L$25:$U$33, MATCH("*Clean *",'Glyn-SESSION'!$B$25:$B$33,0), MATCH("*2nd*",'Glyn-SESSION'!$K$7:$T$7,0))</f>
        <v>#N/A</v>
      </c>
      <c r="M22" s="131" t="e">
        <f>IF($A$20='Glyn-SESSION'!$A$25,INDEX('Glyn-SESSION'!$K$25:$T$33, MATCH("*Lat Pulldown*",'Glyn-SESSION'!$B$25:$B$33,0), MATCH("*2ND*",'Glyn-SESSION'!$K$7:$T$7,0)),"")</f>
        <v>#N/A</v>
      </c>
      <c r="N22" s="48" t="e">
        <f>INDEX('Glyn-SESSION'!$L$25:$U$33, MATCH("*Lat Pulldown*",'Glyn-SESSION'!$B$25:$B$33,0), MATCH("*2nd*",'Glyn-SESSION'!$K$7:$T$7,0))</f>
        <v>#N/A</v>
      </c>
      <c r="O22" s="151"/>
      <c r="P22" s="151"/>
    </row>
    <row r="23" spans="1:39">
      <c r="B23" t="s">
        <v>5</v>
      </c>
      <c r="C23" s="132" t="e">
        <f>IF($A$20='Glyn-SESSION'!$A$25,INDEX('Glyn-SESSION'!$K$25:$T$33, MATCH("*Squat*",'Glyn-SESSION'!$B$25:$B$33,0), MATCH("*3rd*",'Glyn-SESSION'!$K$7:$T$7,0)),"")</f>
        <v>#N/A</v>
      </c>
      <c r="D23" s="87" t="e">
        <f>INDEX('Glyn-SESSION'!L$25:U$33, MATCH("*Squat*",'Glyn-SESSION'!$B$25:$B$33,0), MATCH("*3rd*",'Glyn-SESSION'!K$7:T$7,0))</f>
        <v>#N/A</v>
      </c>
      <c r="E23" s="131" t="e">
        <f>IF($A$20='Glyn-SESSION'!$A$25,INDEX('Glyn-SESSION'!$K$25:$T$33, MATCH("*Deadlift*",'Glyn-SESSION'!$B$25:$B$33,0), MATCH("*3rd*",'Glyn-SESSION'!$K$7:$T$7,0)),"")</f>
        <v>#N/A</v>
      </c>
      <c r="F23" s="131" t="e">
        <f>INDEX('Glyn-SESSION'!$L$25:$U$33, MATCH("*Deadlift*",'Glyn-SESSION'!$B$25:$B$33,0), MATCH("*3rd*",'Glyn-SESSION'!$K$7:$T$7,0))</f>
        <v>#N/A</v>
      </c>
      <c r="G23" s="131" t="e">
        <f>IF($A$20='Glyn-SESSION'!$A$25,INDEX('Glyn-SESSION'!$K$25:$T$33, MATCH("*Bench Press*",'Glyn-SESSION'!$B$25:$B$33,0), MATCH("*3rd*",'Glyn-SESSION'!$K$7:$T$7,0)),"")</f>
        <v>#N/A</v>
      </c>
      <c r="H23" s="131" t="e">
        <f>INDEX('Glyn-SESSION'!$L$25:$U$33, MATCH("*Bench Press*",'Glyn-SESSION'!$B$25:$B$33,0), MATCH("*3rd*",'Glyn-SESSION'!$K$7:$T$7,0))</f>
        <v>#N/A</v>
      </c>
      <c r="I23" s="132" t="e">
        <f>IF($A$20='Glyn-SESSION'!$A$25,INDEX('Glyn-SESSION'!$K$25:$T$33, MATCH("*Military*",'Glyn-SESSION'!$B$25:$B$33,0), MATCH("*3rd*",'Glyn-SESSION'!$K$7:$T$7,0)),"")</f>
        <v>#N/A</v>
      </c>
      <c r="J23" s="51" t="e">
        <f>INDEX('Glyn-SESSION'!$L$25:$U$33, MATCH("*Military*",'Glyn-SESSION'!$B$25:$B$33,0), MATCH("*3rd*",'Glyn-SESSION'!$K$7:$T$7,0))</f>
        <v>#N/A</v>
      </c>
      <c r="K23" s="138" t="e">
        <f>IF($A$20='Glyn-SESSION'!$A$25,INDEX('Glyn-SESSION'!$K$25:$T$33, MATCH("*Clean *",'Glyn-SESSION'!$B$25:$B$33,0), MATCH("*3rd*",'Glyn-SESSION'!$K$7:$T$7,0)),"")</f>
        <v>#N/A</v>
      </c>
      <c r="L23" s="51" t="e">
        <f>INDEX('Glyn-SESSION'!$L$25:$U$33, MATCH("*Clean *",'Glyn-SESSION'!$B$25:$B$33,0), MATCH("*3rd*",'Glyn-SESSION'!$K$7:$T$7,0))</f>
        <v>#N/A</v>
      </c>
      <c r="M23" s="131" t="e">
        <f>IF($A$20='Glyn-SESSION'!$A$25,INDEX('Glyn-SESSION'!$K$25:$T$33, MATCH("*Lat Pulldown*",'Glyn-SESSION'!$B$25:$B$33,0), MATCH("*3rd*",'Glyn-SESSION'!$K$7:$T$7,0)),"")</f>
        <v>#N/A</v>
      </c>
      <c r="N23" s="48" t="e">
        <f>INDEX('Glyn-SESSION'!$L$25:$U$33, MATCH("*Lat Pulldown*",'Glyn-SESSION'!$B$25:$B$33,0), MATCH("*3rd*",'Glyn-SESSION'!$K$7:$T$7,0))</f>
        <v>#N/A</v>
      </c>
      <c r="O23" s="151"/>
      <c r="P23" s="151"/>
    </row>
    <row r="24" spans="1:39">
      <c r="B24" t="s">
        <v>6</v>
      </c>
      <c r="C24" s="132" t="e">
        <f>IF($A$20='Glyn-SESSION'!$A$25,INDEX('Glyn-SESSION'!$K$25:$T$33, MATCH("*Squat*",'Glyn-SESSION'!$B$25:$B$33,0), MATCH("*4th*",'Glyn-SESSION'!$K$7:$T$7,0)),"")</f>
        <v>#N/A</v>
      </c>
      <c r="D24" s="87" t="e">
        <f>INDEX('Glyn-SESSION'!L$25:U$33, MATCH("*Squat*",'Glyn-SESSION'!$B$25:$B$33,0), MATCH("*4th*",'Glyn-SESSION'!K$7:T$7,0))</f>
        <v>#N/A</v>
      </c>
      <c r="E24" s="131" t="e">
        <f>IF($A$20='Glyn-SESSION'!$A$25,INDEX('Glyn-SESSION'!$K$25:$T$33, MATCH("*Deadlift*",'Glyn-SESSION'!$B$25:$B$33,0), MATCH("*4th*",'Glyn-SESSION'!$K$7:$T$7,0)),"")</f>
        <v>#N/A</v>
      </c>
      <c r="F24" s="131" t="e">
        <f>INDEX('Glyn-SESSION'!$L$25:$U$33, MATCH("*Deadlift*",'Glyn-SESSION'!$B$25:$B$33,0), MATCH("*4th*",'Glyn-SESSION'!$K$7:$T$7,0))</f>
        <v>#N/A</v>
      </c>
      <c r="G24" s="131" t="e">
        <f>IF($A$20='Glyn-SESSION'!$A$25,INDEX('Glyn-SESSION'!$K$25:$T$33, MATCH("*Bench Press*",'Glyn-SESSION'!$B$25:$B$33,0), MATCH("*4th*",'Glyn-SESSION'!$K$7:$T$7,0)),"")</f>
        <v>#N/A</v>
      </c>
      <c r="H24" s="131" t="e">
        <f>INDEX('Glyn-SESSION'!$L$25:$U$33, MATCH("*Bench Press*",'Glyn-SESSION'!$B$25:$B$33,0), MATCH("*4th*",'Glyn-SESSION'!$K$7:$T$7,0))</f>
        <v>#N/A</v>
      </c>
      <c r="I24" s="132" t="e">
        <f>IF($A$20='Glyn-SESSION'!$A$25,INDEX('Glyn-SESSION'!$K$25:$T$33, MATCH("*Military*",'Glyn-SESSION'!$B$25:$B$33,0), MATCH("*4th*",'Glyn-SESSION'!$K$7:$T$7,0)),"")</f>
        <v>#N/A</v>
      </c>
      <c r="J24" s="51" t="e">
        <f>INDEX('Glyn-SESSION'!$L$25:$U$33, MATCH("*Military*",'Glyn-SESSION'!$B$25:$B$33,0), MATCH("*4th*",'Glyn-SESSION'!$K$7:$T$7,0))</f>
        <v>#N/A</v>
      </c>
      <c r="K24" s="138" t="e">
        <f>IF($A$20='Glyn-SESSION'!$A$25,INDEX('Glyn-SESSION'!$K$25:$T$33, MATCH("*Clean *",'Glyn-SESSION'!$B$25:$B$33,0), MATCH("*4th*",'Glyn-SESSION'!$K$7:$T$7,0)),"")</f>
        <v>#N/A</v>
      </c>
      <c r="L24" s="51" t="e">
        <f>INDEX('Glyn-SESSION'!$L$25:$U$33, MATCH("*Clean *",'Glyn-SESSION'!$B$25:$B$33,0), MATCH("*4th*",'Glyn-SESSION'!$K$7:$T$7,0))</f>
        <v>#N/A</v>
      </c>
      <c r="M24" s="131" t="e">
        <f>IF($A$20='Glyn-SESSION'!$A$25,INDEX('Glyn-SESSION'!$K$25:$T$33, MATCH("*Lat Pulldown*",'Glyn-SESSION'!$B$25:$B$33,0), MATCH("*4th*",'Glyn-SESSION'!$K$7:$T$7,0)),"")</f>
        <v>#N/A</v>
      </c>
      <c r="N24" s="48" t="e">
        <f>INDEX('Glyn-SESSION'!$L$25:$U$33, MATCH("*Lat Pulldown*",'Glyn-SESSION'!$B$25:$B$33,0), MATCH("*4th*",'Glyn-SESSION'!$K$7:$T$7,0))</f>
        <v>#N/A</v>
      </c>
      <c r="O24" s="151"/>
      <c r="P24" s="151"/>
    </row>
    <row r="25" spans="1:39">
      <c r="B25" t="s">
        <v>7</v>
      </c>
      <c r="C25" s="132" t="e">
        <f>IF($A$20='Glyn-SESSION'!$A$25,INDEX('Glyn-SESSION'!$K$25:$T$33, MATCH("*Squat*",'Glyn-SESSION'!$B$25:$B$33,0), MATCH("*5th*",'Glyn-SESSION'!$K$7:$T$7,0)),"")</f>
        <v>#N/A</v>
      </c>
      <c r="D25" s="87" t="e">
        <f>INDEX('Glyn-SESSION'!L$25:U$33, MATCH("*Squat*",'Glyn-SESSION'!$B$25:$B$33,0), MATCH("*5th*",'Glyn-SESSION'!K$7:T$7,0))</f>
        <v>#N/A</v>
      </c>
      <c r="E25" s="131" t="e">
        <f>IF($A$20='Glyn-SESSION'!$A$25,INDEX('Glyn-SESSION'!$K$25:$T$33, MATCH("*Deadlift*",'Glyn-SESSION'!$B$25:$B$33,0), MATCH("*5th*",'Glyn-SESSION'!$K$7:$T$7,0)),"")</f>
        <v>#N/A</v>
      </c>
      <c r="F25" s="131" t="e">
        <f>INDEX('Glyn-SESSION'!$L$25:$U$33, MATCH("*Deadlift*",'Glyn-SESSION'!$B$25:$B$33,0), MATCH("*5th*",'Glyn-SESSION'!$K$7:$T$7,0))</f>
        <v>#N/A</v>
      </c>
      <c r="G25" s="131" t="e">
        <f>IF($A$20='Glyn-SESSION'!$A$25,INDEX('Glyn-SESSION'!$K$25:$T$33, MATCH("*Bench Press*",'Glyn-SESSION'!$B$25:$B$33,0), MATCH("*5th*",'Glyn-SESSION'!$K$7:$T$7,0)),"")</f>
        <v>#N/A</v>
      </c>
      <c r="H25" s="131" t="e">
        <f>INDEX('Glyn-SESSION'!$L$25:$U$33, MATCH("*Bench Press*",'Glyn-SESSION'!$B$25:$B$33,0), MATCH("*5th*",'Glyn-SESSION'!$K$7:$T$7,0))</f>
        <v>#N/A</v>
      </c>
      <c r="I25" s="132" t="e">
        <f>IF($A$20='Glyn-SESSION'!$A$25,INDEX('Glyn-SESSION'!$K$25:$T$33, MATCH("*Military*",'Glyn-SESSION'!$B$25:$B$33,0), MATCH("*5th*",'Glyn-SESSION'!$K$7:$T$7,0)),"")</f>
        <v>#N/A</v>
      </c>
      <c r="J25" s="51" t="e">
        <f>INDEX('Glyn-SESSION'!$L$25:$U$33, MATCH("*Military*",'Glyn-SESSION'!$B$25:$B$33,0), MATCH("*5th*",'Glyn-SESSION'!$K$7:$T$7,0))</f>
        <v>#N/A</v>
      </c>
      <c r="K25" s="138" t="e">
        <f>IF($A$20='Glyn-SESSION'!$A$25,INDEX('Glyn-SESSION'!$K$25:$T$33, MATCH("*Clean *",'Glyn-SESSION'!$B$25:$B$33,0), MATCH("*5th*",'Glyn-SESSION'!$K$7:$T$7,0)),"")</f>
        <v>#N/A</v>
      </c>
      <c r="L25" s="51" t="e">
        <f>INDEX('Glyn-SESSION'!$L$25:$U$33, MATCH("*Clean *",'Glyn-SESSION'!$B$25:$B$33,0), MATCH("*5th*",'Glyn-SESSION'!$K$7:$T$7,0))</f>
        <v>#N/A</v>
      </c>
      <c r="M25" s="131" t="e">
        <f>IF($A$20='Glyn-SESSION'!$A$25,INDEX('Glyn-SESSION'!$K$25:$T$33, MATCH("*Lat Pulldown*",'Glyn-SESSION'!$B$25:$B$33,0), MATCH("*5th*",'Glyn-SESSION'!$K$7:$T$7,0)),"")</f>
        <v>#N/A</v>
      </c>
      <c r="N25" s="48" t="e">
        <f>INDEX('Glyn-SESSION'!$L$25:$U$33, MATCH("*Lat Pulldown*",'Glyn-SESSION'!$B$25:$B$33,0), MATCH("*5th*",'Glyn-SESSION'!$K$7:$T$7,0))</f>
        <v>#N/A</v>
      </c>
      <c r="O25" s="151"/>
      <c r="P25" s="151"/>
    </row>
    <row r="26" spans="1:39">
      <c r="A26" s="129">
        <f>'Glyn-SESSION'!A34</f>
        <v>42017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 t="e">
        <f>MAX(G27:G31)</f>
        <v>#N/A</v>
      </c>
      <c r="H26" s="134" t="e">
        <f t="array" ref="H26">MAX(IF(G27:G31=G26,H27:H31))</f>
        <v>#N/A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IF($A$26='Glyn-SESSION'!$A$34,INDEX('Glyn-SESSION'!$K$34:$T$41, MATCH("*1k Row*",'Glyn-SESSION'!$B$34:$B$41,0), MATCH("*1st*",'Glyn-SESSION'!$K$7:$T$7,0)),"")</f>
        <v>#N/A</v>
      </c>
      <c r="P26" s="152" t="e">
        <f>IF($A$26='Glyn-SESSION'!$A$34,INDEX('Glyn-SESSION'!$K$34:$T$41, MATCH("*HIIT*",'Glyn-SESSION'!$B$34:$B$41,0), MATCH("*1st*",'Glyn-SESSION'!$K$7:$T$7,0)),"")</f>
        <v>#N/A</v>
      </c>
      <c r="Q26" s="117" t="e">
        <f>INDEX('Glyn-SESSION'!$L$34:$U$41, MATCH("*HIIT*",'Glyn-SESSION'!$B$34:$B$41,0), MATCH("*1st*",'Glyn-SESSION'!$K$7:$T$7,0))</f>
        <v>#N/A</v>
      </c>
      <c r="R26" s="117">
        <f>'Glyn-SESSION'!U34</f>
        <v>0</v>
      </c>
      <c r="S26" s="116"/>
      <c r="T26" s="116"/>
      <c r="U26" s="120">
        <f>'Glyn-SESSION'!A35</f>
        <v>0</v>
      </c>
      <c r="V26" s="120">
        <f>'Glyn-SESSION'!A36</f>
        <v>0</v>
      </c>
      <c r="W26" s="116">
        <v>32.5</v>
      </c>
      <c r="X26" s="116">
        <v>103</v>
      </c>
      <c r="Y26" s="116">
        <v>93</v>
      </c>
      <c r="Z26" s="116">
        <v>92</v>
      </c>
      <c r="AA26" s="116"/>
      <c r="AB26" s="116"/>
      <c r="AC26" s="116"/>
      <c r="AM26" s="51"/>
    </row>
    <row r="27" spans="1:39">
      <c r="B27" s="11" t="s">
        <v>3</v>
      </c>
      <c r="C27" s="132" t="e">
        <f>IF($A$26='Glyn-SESSION'!$A$34,INDEX('Glyn-SESSION'!$K$34:$T$41, MATCH("*Squat*",'Glyn-SESSION'!$B$34:$B$41,0), MATCH("*1st*",'Glyn-SESSION'!$K$7:$T$7,0)),"")</f>
        <v>#N/A</v>
      </c>
      <c r="D27" s="87" t="e">
        <f>INDEX('Glyn-SESSION'!L$34:U$41, MATCH("*Squat*",'Glyn-SESSION'!$B$34:$B$41,0), MATCH("*1ST*",'Glyn-SESSION'!K$7:T$7,0))</f>
        <v>#N/A</v>
      </c>
      <c r="E27" s="131" t="e">
        <f>IF($A$26='Glyn-SESSION'!$A$34,INDEX('Glyn-SESSION'!$K$34:$T$41, MATCH("*Deadlift*",'Glyn-SESSION'!$B$34:$B$41,0), MATCH("*1st*",'Glyn-SESSION'!$K$7:$T$7,0)),"")</f>
        <v>#N/A</v>
      </c>
      <c r="F27" s="131" t="e">
        <f>INDEX('Glyn-SESSION'!$L$34:$U$41, MATCH("*Deadlift*",'Glyn-SESSION'!$B$34:$B$41,0), MATCH("*1st*",'Glyn-SESSION'!$K$7:$T$7,0))</f>
        <v>#N/A</v>
      </c>
      <c r="G27" s="131" t="e">
        <f>IF($A$26='Glyn-SESSION'!$A$34,INDEX('Glyn-SESSION'!$K$34:$T$41, MATCH("*Bench Press*",'Glyn-SESSION'!$B$34:$B$41,0), MATCH("*1st*",'Glyn-SESSION'!$K$7:$T$7,0)),"")</f>
        <v>#N/A</v>
      </c>
      <c r="H27" s="131" t="e">
        <f>INDEX('Glyn-SESSION'!$L$34:$U$41, MATCH("*Bench Press*",'Glyn-SESSION'!$B$34:$B$41,0), MATCH("*1st*",'Glyn-SESSION'!$K$7:$T$7,0))</f>
        <v>#N/A</v>
      </c>
      <c r="I27" s="132" t="e">
        <f>IF($A$26='Glyn-SESSION'!$A$34,INDEX('Glyn-SESSION'!$K$34:$T$41, MATCH("*Military*",'Glyn-SESSION'!$B$34:$B$41,0), MATCH("*1st*",'Glyn-SESSION'!$K$7:$T$7,0)),"")</f>
        <v>#N/A</v>
      </c>
      <c r="J27" s="51" t="e">
        <f>INDEX('Glyn-SESSION'!$L$34:$U$41, MATCH("*Military*",'Glyn-SESSION'!$B$34:$B$41,0), MATCH("*1st*",'Glyn-SESSION'!$K$7:$T$7,0))</f>
        <v>#N/A</v>
      </c>
      <c r="K27" s="138" t="e">
        <f>IF($A$26='Glyn-SESSION'!$A$34,INDEX('Glyn-SESSION'!$K$34:$T$41, MATCH("*Clean *",'Glyn-SESSION'!$B$34:$B$41,0), MATCH("*1st*",'Glyn-SESSION'!$K$7:$T$7,0)),"")</f>
        <v>#N/A</v>
      </c>
      <c r="L27" s="51" t="e">
        <f>INDEX('Glyn-SESSION'!$L$34:$U$41, MATCH("*Clean *",'Glyn-SESSION'!$B$34:$B$41,0), MATCH("*1st*",'Glyn-SESSION'!$K$7:$T$7,0))</f>
        <v>#N/A</v>
      </c>
      <c r="M27" s="131" t="e">
        <f>IF($A$26='Glyn-SESSION'!$A$34,INDEX('Glyn-SESSION'!$K$34:$T$41, MATCH("*Lat Pulldown*",'Glyn-SESSION'!$B$34:$B$41,0), MATCH("*1st*",'Glyn-SESSION'!$K$7:$T$7,0)),"")</f>
        <v>#N/A</v>
      </c>
      <c r="N27" s="48" t="e">
        <f>INDEX('Glyn-SESSION'!$L$34:$U$41, MATCH("*Lat Pulldown*",'Glyn-SESSION'!$B$34:$B$41,0), MATCH("*1st*",'Glyn-SESSION'!$K$7:$T$7,0))</f>
        <v>#N/A</v>
      </c>
      <c r="O27" s="151"/>
      <c r="P27" s="151"/>
    </row>
    <row r="28" spans="1:39">
      <c r="B28" t="s">
        <v>4</v>
      </c>
      <c r="C28" s="132" t="e">
        <f>IF($A$26='Glyn-SESSION'!$A$34,INDEX('Glyn-SESSION'!$K$34:$T$41, MATCH("*Squat*",'Glyn-SESSION'!$B$34:$B$41,0), MATCH("*2nd*",'Glyn-SESSION'!$K$7:$T$7,0)),"")</f>
        <v>#N/A</v>
      </c>
      <c r="D28" s="87" t="e">
        <f>INDEX('Glyn-SESSION'!L$34:U$41, MATCH("*Squat*",'Glyn-SESSION'!$B$34:$B$41,0), MATCH("*2nd*",'Glyn-SESSION'!K$7:T$7,0))</f>
        <v>#N/A</v>
      </c>
      <c r="E28" s="131" t="e">
        <f>IF($A$26='Glyn-SESSION'!$A$34,INDEX('Glyn-SESSION'!$K$34:$T$41, MATCH("*Deadlift*",'Glyn-SESSION'!$B$34:$B$41,0), MATCH("*2ND*",'Glyn-SESSION'!$K$7:$T$7,0)),"")</f>
        <v>#N/A</v>
      </c>
      <c r="F28" s="131" t="e">
        <f>INDEX('Glyn-SESSION'!$L$34:$U$41, MATCH("*Deadlift*",'Glyn-SESSION'!$B$34:$B$41,0), MATCH("*2nd*",'Glyn-SESSION'!$K$7:$T$7,0))</f>
        <v>#N/A</v>
      </c>
      <c r="G28" s="131" t="e">
        <f>IF($A$26='Glyn-SESSION'!$A$34,INDEX('Glyn-SESSION'!$K$34:$T$41, MATCH("*Bench Press*",'Glyn-SESSION'!$B$34:$B$41,0), MATCH("*2ND*",'Glyn-SESSION'!$K$7:$T$7,0)),"")</f>
        <v>#N/A</v>
      </c>
      <c r="H28" s="131" t="e">
        <f>INDEX('Glyn-SESSION'!$L$34:$U$41, MATCH("*Bench Press*",'Glyn-SESSION'!$B$34:$B$41,0), MATCH("*2nd*",'Glyn-SESSION'!$K$7:$T$7,0))</f>
        <v>#N/A</v>
      </c>
      <c r="I28" s="132" t="e">
        <f>IF($A$26='Glyn-SESSION'!$A$34,INDEX('Glyn-SESSION'!$K$34:$T$41, MATCH("*Military*",'Glyn-SESSION'!$B$34:$B$41,0), MATCH("*2ND*",'Glyn-SESSION'!$K$7:$T$7,0)),"")</f>
        <v>#N/A</v>
      </c>
      <c r="J28" s="51" t="e">
        <f>INDEX('Glyn-SESSION'!$L$34:$U$41, MATCH("*Military*",'Glyn-SESSION'!$B$34:$B$41,0), MATCH("*2nd*",'Glyn-SESSION'!$K$7:$T$7,0))</f>
        <v>#N/A</v>
      </c>
      <c r="K28" s="138" t="e">
        <f>IF($A$26='Glyn-SESSION'!$A$34,INDEX('Glyn-SESSION'!$K$34:$T$41, MATCH("*Clean *",'Glyn-SESSION'!$B$34:$B$41,0), MATCH("*2ND*",'Glyn-SESSION'!$K$7:$T$7,0)),"")</f>
        <v>#N/A</v>
      </c>
      <c r="L28" s="51" t="e">
        <f>INDEX('Glyn-SESSION'!$L$34:$U$41, MATCH("*Clean *",'Glyn-SESSION'!$B$34:$B$41,0), MATCH("*2nd*",'Glyn-SESSION'!$K$7:$T$7,0))</f>
        <v>#N/A</v>
      </c>
      <c r="M28" s="131" t="e">
        <f>IF($A$26='Glyn-SESSION'!$A$34,INDEX('Glyn-SESSION'!$K$34:$T$41, MATCH("*Lat Pulldown*",'Glyn-SESSION'!$B$34:$B$41,0), MATCH("*2ND*",'Glyn-SESSION'!$K$7:$T$7,0)),"")</f>
        <v>#N/A</v>
      </c>
      <c r="N28" s="48" t="e">
        <f>INDEX('Glyn-SESSION'!$L$34:$U$41, MATCH("*Lat Pulldown*",'Glyn-SESSION'!$B$34:$B$41,0), MATCH("*2nd*",'Glyn-SESSION'!$K$7:$T$7,0))</f>
        <v>#N/A</v>
      </c>
      <c r="O28" s="151"/>
      <c r="P28" s="151"/>
    </row>
    <row r="29" spans="1:39">
      <c r="B29" t="s">
        <v>5</v>
      </c>
      <c r="C29" s="132" t="e">
        <f>IF($A$26='Glyn-SESSION'!$A$34,INDEX('Glyn-SESSION'!$K$34:$T$41, MATCH("*Squat*",'Glyn-SESSION'!$B$34:$B$41,0), MATCH("*3rd*",'Glyn-SESSION'!$K$7:$T$7,0)),"")</f>
        <v>#N/A</v>
      </c>
      <c r="D29" s="87" t="e">
        <f>INDEX('Glyn-SESSION'!L$34:U$41, MATCH("*Squat*",'Glyn-SESSION'!$B$34:$B$41,0), MATCH("*3rd*",'Glyn-SESSION'!K$7:T$7,0))</f>
        <v>#N/A</v>
      </c>
      <c r="E29" s="131" t="e">
        <f>IF($A$26='Glyn-SESSION'!$A$34,INDEX('Glyn-SESSION'!$K$34:$T$41, MATCH("*Deadlift*",'Glyn-SESSION'!$B$34:$B$41,0), MATCH("*3rd*",'Glyn-SESSION'!$K$7:$T$7,0)),"")</f>
        <v>#N/A</v>
      </c>
      <c r="F29" s="131" t="e">
        <f>INDEX('Glyn-SESSION'!$L$34:$U$41, MATCH("*Deadlift*",'Glyn-SESSION'!$B$34:$B$41,0), MATCH("*3rd*",'Glyn-SESSION'!$K$7:$T$7,0))</f>
        <v>#N/A</v>
      </c>
      <c r="G29" s="131" t="e">
        <f>IF($A$26='Glyn-SESSION'!$A$34,INDEX('Glyn-SESSION'!$K$34:$T$41, MATCH("*Bench Press*",'Glyn-SESSION'!$B$34:$B$41,0), MATCH("*3rd*",'Glyn-SESSION'!$K$7:$T$7,0)),"")</f>
        <v>#N/A</v>
      </c>
      <c r="H29" s="131" t="e">
        <f>INDEX('Glyn-SESSION'!$L$34:$U$41, MATCH("*Bench Press*",'Glyn-SESSION'!$B$34:$B$41,0), MATCH("*3rd*",'Glyn-SESSION'!$K$7:$T$7,0))</f>
        <v>#N/A</v>
      </c>
      <c r="I29" s="132" t="e">
        <f>IF($A$26='Glyn-SESSION'!$A$34,INDEX('Glyn-SESSION'!$K$34:$T$41, MATCH("*Military*",'Glyn-SESSION'!$B$34:$B$41,0), MATCH("*3rd*",'Glyn-SESSION'!$K$7:$T$7,0)),"")</f>
        <v>#N/A</v>
      </c>
      <c r="J29" s="51" t="e">
        <f>INDEX('Glyn-SESSION'!$L$34:$U$41, MATCH("*Military*",'Glyn-SESSION'!$B$34:$B$41,0), MATCH("*3rd*",'Glyn-SESSION'!$K$7:$T$7,0))</f>
        <v>#N/A</v>
      </c>
      <c r="K29" s="138" t="e">
        <f>IF($A$26='Glyn-SESSION'!$A$34,INDEX('Glyn-SESSION'!$K$34:$T$41, MATCH("*Clean *",'Glyn-SESSION'!$B$34:$B$41,0), MATCH("*3rd*",'Glyn-SESSION'!$K$7:$T$7,0)),"")</f>
        <v>#N/A</v>
      </c>
      <c r="L29" s="51" t="e">
        <f>INDEX('Glyn-SESSION'!$L$34:$U$41, MATCH("*Clean *",'Glyn-SESSION'!$B$34:$B$41,0), MATCH("*3rd*",'Glyn-SESSION'!$K$7:$T$7,0))</f>
        <v>#N/A</v>
      </c>
      <c r="M29" s="131" t="e">
        <f>IF($A$26='Glyn-SESSION'!$A$34,INDEX('Glyn-SESSION'!$K$34:$T$41, MATCH("*Lat Pulldown*",'Glyn-SESSION'!$B$34:$B$41,0), MATCH("*3rd*",'Glyn-SESSION'!$K$7:$T$7,0)),"")</f>
        <v>#N/A</v>
      </c>
      <c r="N29" s="48" t="e">
        <f>INDEX('Glyn-SESSION'!$L$34:$U$41, MATCH("*Lat Pulldown*",'Glyn-SESSION'!$B$34:$B$41,0), MATCH("*3rd*",'Glyn-SESSION'!$K$7:$T$7,0))</f>
        <v>#N/A</v>
      </c>
      <c r="O29" s="151"/>
      <c r="P29" s="151"/>
    </row>
    <row r="30" spans="1:39">
      <c r="B30" t="s">
        <v>6</v>
      </c>
      <c r="C30" s="132" t="e">
        <f>IF($A$26='Glyn-SESSION'!$A$34,INDEX('Glyn-SESSION'!$K$34:$T$41, MATCH("*Squat*",'Glyn-SESSION'!$B$34:$B$41,0), MATCH("*4th*",'Glyn-SESSION'!$K$7:$T$7,0)),"")</f>
        <v>#N/A</v>
      </c>
      <c r="D30" s="87" t="e">
        <f>INDEX('Glyn-SESSION'!L$34:U$41, MATCH("*Squat*",'Glyn-SESSION'!$B$34:$B$41,0), MATCH("*4th*",'Glyn-SESSION'!K$7:T$7,0))</f>
        <v>#N/A</v>
      </c>
      <c r="E30" s="131" t="e">
        <f>IF($A$26='Glyn-SESSION'!$A$34,INDEX('Glyn-SESSION'!$K$34:$T$41, MATCH("*Deadlift*",'Glyn-SESSION'!$B$34:$B$41,0), MATCH("*4th*",'Glyn-SESSION'!$K$7:$T$7,0)),"")</f>
        <v>#N/A</v>
      </c>
      <c r="F30" s="131" t="e">
        <f>INDEX('Glyn-SESSION'!$L$34:$U$41, MATCH("*Deadlift*",'Glyn-SESSION'!$B$34:$B$41,0), MATCH("*4th*",'Glyn-SESSION'!$K$7:$T$7,0))</f>
        <v>#N/A</v>
      </c>
      <c r="G30" s="131" t="e">
        <f>IF($A$26='Glyn-SESSION'!$A$34,INDEX('Glyn-SESSION'!$K$34:$T$41, MATCH("*Bench Press*",'Glyn-SESSION'!$B$34:$B$41,0), MATCH("*4th*",'Glyn-SESSION'!$K$7:$T$7,0)),"")</f>
        <v>#N/A</v>
      </c>
      <c r="H30" s="131" t="e">
        <f>INDEX('Glyn-SESSION'!$L$34:$U$41, MATCH("*Bench Press*",'Glyn-SESSION'!$B$34:$B$41,0), MATCH("*4th*",'Glyn-SESSION'!$K$7:$T$7,0))</f>
        <v>#N/A</v>
      </c>
      <c r="I30" s="132" t="e">
        <f>IF($A$26='Glyn-SESSION'!$A$34,INDEX('Glyn-SESSION'!$K$34:$T$41, MATCH("*Military*",'Glyn-SESSION'!$B$34:$B$41,0), MATCH("*4th*",'Glyn-SESSION'!$K$7:$T$7,0)),"")</f>
        <v>#N/A</v>
      </c>
      <c r="J30" s="51" t="e">
        <f>INDEX('Glyn-SESSION'!$L$34:$U$41, MATCH("*Military*",'Glyn-SESSION'!$B$34:$B$41,0), MATCH("*4th*",'Glyn-SESSION'!$K$7:$T$7,0))</f>
        <v>#N/A</v>
      </c>
      <c r="K30" s="138" t="e">
        <f>IF($A$26='Glyn-SESSION'!$A$34,INDEX('Glyn-SESSION'!$K$34:$T$41, MATCH("*Clean *",'Glyn-SESSION'!$B$34:$B$41,0), MATCH("*4th*",'Glyn-SESSION'!$K$7:$T$7,0)),"")</f>
        <v>#N/A</v>
      </c>
      <c r="L30" s="51" t="e">
        <f>INDEX('Glyn-SESSION'!$L$34:$U$41, MATCH("*Clean *",'Glyn-SESSION'!$B$34:$B$41,0), MATCH("*4th*",'Glyn-SESSION'!$K$7:$T$7,0))</f>
        <v>#N/A</v>
      </c>
      <c r="M30" s="131" t="e">
        <f>IF($A$26='Glyn-SESSION'!$A$34,INDEX('Glyn-SESSION'!$K$34:$T$41, MATCH("*Lat Pulldown*",'Glyn-SESSION'!$B$34:$B$41,0), MATCH("*4th*",'Glyn-SESSION'!$K$7:$T$7,0)),"")</f>
        <v>#N/A</v>
      </c>
      <c r="N30" s="48" t="e">
        <f>INDEX('Glyn-SESSION'!$L$34:$U$41, MATCH("*Lat Pulldown*",'Glyn-SESSION'!$B$34:$B$41,0), MATCH("*4th*",'Glyn-SESSION'!$K$7:$T$7,0))</f>
        <v>#N/A</v>
      </c>
      <c r="O30" s="151"/>
      <c r="P30" s="151"/>
    </row>
    <row r="31" spans="1:39">
      <c r="B31" t="s">
        <v>7</v>
      </c>
      <c r="C31" s="132" t="e">
        <f>IF($A$26='Glyn-SESSION'!$A$34,INDEX('Glyn-SESSION'!$K$34:$T$41, MATCH("*Squat*",'Glyn-SESSION'!$B$34:$B$41,0), MATCH("*5th*",'Glyn-SESSION'!K$7:T$7,0)),"")</f>
        <v>#N/A</v>
      </c>
      <c r="D31" s="87" t="e">
        <f>INDEX('Glyn-SESSION'!L$34:U$41, MATCH("*Squat*",'Glyn-SESSION'!$B$34:$B$41,0), MATCH("*5th*",'Glyn-SESSION'!K$7:T$7,0))</f>
        <v>#N/A</v>
      </c>
      <c r="E31" s="131" t="e">
        <f>IF($A$26='Glyn-SESSION'!$A$34,INDEX('Glyn-SESSION'!$K$34:$T$41, MATCH("*Deadlift*",'Glyn-SESSION'!$B$34:$B$41,0), MATCH("*5th*",'Glyn-SESSION'!$K$7:$T$7,0)),"")</f>
        <v>#N/A</v>
      </c>
      <c r="F31" s="131" t="e">
        <f>INDEX('Glyn-SESSION'!$L$34:$U$41, MATCH("*Deadlift*",'Glyn-SESSION'!$B$34:$B$41,0), MATCH("*5th*",'Glyn-SESSION'!$K$7:$T$7,0))</f>
        <v>#N/A</v>
      </c>
      <c r="G31" s="131" t="e">
        <f>IF($A$26='Glyn-SESSION'!$A$34,INDEX('Glyn-SESSION'!$K$34:$T$41, MATCH("*Bench Press*",'Glyn-SESSION'!$B$34:$B$41,0), MATCH("*5th*",'Glyn-SESSION'!$K$7:$T$7,0)),"")</f>
        <v>#N/A</v>
      </c>
      <c r="H31" s="131" t="e">
        <f>INDEX('Glyn-SESSION'!$L$34:$U$41, MATCH("*Bench Press*",'Glyn-SESSION'!$B$34:$B$41,0), MATCH("*5th*",'Glyn-SESSION'!$K$7:$T$7,0))</f>
        <v>#N/A</v>
      </c>
      <c r="I31" s="132" t="e">
        <f>IF($A$26='Glyn-SESSION'!$A$34,INDEX('Glyn-SESSION'!$K$34:$T$41, MATCH("*Military*",'Glyn-SESSION'!$B$34:$B$41,0), MATCH("*5th*",'Glyn-SESSION'!$K$7:$T$7,0)),"")</f>
        <v>#N/A</v>
      </c>
      <c r="J31" s="51" t="e">
        <f>INDEX('Glyn-SESSION'!$L$34:$U$41, MATCH("*Military*",'Glyn-SESSION'!$B$34:$B$41,0), MATCH("*5th*",'Glyn-SESSION'!$K$7:$T$7,0))</f>
        <v>#N/A</v>
      </c>
      <c r="K31" s="138" t="e">
        <f>IF($A$26='Glyn-SESSION'!$A$34,INDEX('Glyn-SESSION'!$K$34:$T$41, MATCH("*Clean *",'Glyn-SESSION'!$B$34:$B$41,0), MATCH("*5th*",'Glyn-SESSION'!$K$7:$T$7,0)),"")</f>
        <v>#N/A</v>
      </c>
      <c r="L31" s="51" t="e">
        <f>INDEX('Glyn-SESSION'!$L$34:$U$41, MATCH("*Clean *",'Glyn-SESSION'!$B$34:$B$41,0), MATCH("*5th*",'Glyn-SESSION'!$K$7:$T$7,0))</f>
        <v>#N/A</v>
      </c>
      <c r="M31" s="131" t="e">
        <f>IF($A$26='Glyn-SESSION'!$A$34,INDEX('Glyn-SESSION'!$K$34:$T$41, MATCH("*Lat Pulldown*",'Glyn-SESSION'!$B$34:$B$41,0), MATCH("*5th*",'Glyn-SESSION'!$K$7:$T$7,0)),"")</f>
        <v>#N/A</v>
      </c>
      <c r="N31" s="48" t="e">
        <f>INDEX('Glyn-SESSION'!$L$34:$U$41, MATCH("*Lat Pulldown*",'Glyn-SESSION'!$B$34:$B$41,0), MATCH("*5th*",'Glyn-SESSION'!$K$7:$T$7,0))</f>
        <v>#N/A</v>
      </c>
      <c r="O31" s="151"/>
      <c r="P31" s="151"/>
    </row>
    <row r="32" spans="1:39">
      <c r="A32" s="129">
        <f>'Glyn-SESSION'!A43</f>
        <v>42019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 t="e">
        <f>MAX(G33:G37)</f>
        <v>#N/A</v>
      </c>
      <c r="H32" s="116" t="e">
        <f t="array" ref="H32">MAX(IF(G33:G37=G32,H33:H37))</f>
        <v>#N/A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 t="e">
        <f>MAX(M33:M37)</f>
        <v>#N/A</v>
      </c>
      <c r="N32" s="117" t="e">
        <f t="array" ref="N32">MAX(IF(M33:M37=M32,N33:N37))</f>
        <v>#N/A</v>
      </c>
      <c r="O32" s="152" t="e">
        <f>IF($A$32='Glyn-SESSION'!$A$43,INDEX('Glyn-SESSION'!$K$43:$T$50, MATCH("*1k Row*",'Glyn-SESSION'!$B$43:$B$50,0), MATCH("*1st*",'Glyn-SESSION'!$K$7:$T$7,0)),"")</f>
        <v>#N/A</v>
      </c>
      <c r="P32" s="152">
        <f>IF($A$32='Glyn-SESSION'!$A$43,INDEX('Glyn-SESSION'!$K$43:$T$50, MATCH("*HIIT*",'Glyn-SESSION'!$B$43:$B$50,0), MATCH("*1st*",'Glyn-SESSION'!$K$7:$T$7,0)),"")</f>
        <v>0</v>
      </c>
      <c r="Q32" s="117">
        <f>INDEX('Glyn-SESSION'!$L$43:$U$50, MATCH("*HIIT*",'Glyn-SESSION'!$B$43:$B$50,0), MATCH("*1st*",'Glyn-SESSION'!$K$7:$T$7,0))</f>
        <v>0</v>
      </c>
      <c r="R32" s="117">
        <f>'Glyn-SESSION'!U43</f>
        <v>0</v>
      </c>
      <c r="S32" s="116"/>
      <c r="T32" s="116"/>
      <c r="U32" s="120">
        <f>'Glyn-SESSION'!A44</f>
        <v>0</v>
      </c>
      <c r="V32" s="120">
        <f>'Glyn-SESSION'!A45</f>
        <v>0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IF($A$32='Glyn-SESSION'!$A$43,INDEX('Glyn-SESSION'!$K$43:$T$50, MATCH("*Squat*",'Glyn-SESSION'!$B$43:$B$50,0), MATCH("*1st*",'Glyn-SESSION'!$K$7:$T$7,0)),"")</f>
        <v>#N/A</v>
      </c>
      <c r="D33" s="132" t="e">
        <f>INDEX('Glyn-SESSION'!$L$43:$U$50, MATCH("*Squat*",'Glyn-SESSION'!$B$43:$B$50,0), MATCH("*1st*",'Glyn-SESSION'!$K$7:$T$7,0))</f>
        <v>#N/A</v>
      </c>
      <c r="E33" s="131" t="e">
        <f>IF($A$32='Glyn-SESSION'!$A$43,INDEX('Glyn-SESSION'!$K$43:$T$50, MATCH("*Deadlift*",'Glyn-SESSION'!$B$43:$B$50,0), MATCH("*1st*",'Glyn-SESSION'!$K$7:$T$7,0)),"")</f>
        <v>#N/A</v>
      </c>
      <c r="F33" s="131" t="e">
        <f>INDEX('Glyn-SESSION'!$L$43:$U$50, MATCH("*Deadlift*",'Glyn-SESSION'!$B$43:$B$50,0), MATCH("*1st*",'Glyn-SESSION'!$K$7:$T$7,0))</f>
        <v>#N/A</v>
      </c>
      <c r="G33" s="131" t="e">
        <f>IF($A$32='Glyn-SESSION'!$A$43,INDEX('Glyn-SESSION'!$K$43:$T$50, MATCH("*Bench Press*",'Glyn-SESSION'!$B$43:$B$50,0), MATCH("*1st*",'Glyn-SESSION'!$K$7:$T$7,0)),"")</f>
        <v>#N/A</v>
      </c>
      <c r="H33" s="131" t="e">
        <f>INDEX('Glyn-SESSION'!$L$43:$U$50, MATCH("*Bench Press*",'Glyn-SESSION'!$B$43:$B$50,0), MATCH("*1st*",'Glyn-SESSION'!$K$7:$T$7,0))</f>
        <v>#N/A</v>
      </c>
      <c r="I33" s="132" t="e">
        <f>IF($A$32='Glyn-SESSION'!$A$43,INDEX('Glyn-SESSION'!$K$43:$T$50, MATCH("*Military*",'Glyn-SESSION'!$B$43:$B$50,0), MATCH("*1st*",'Glyn-SESSION'!$K$7:$T$7,0)),"")</f>
        <v>#N/A</v>
      </c>
      <c r="J33" s="48" t="e">
        <f>INDEX('Glyn-SESSION'!$L$43:$U$50, MATCH("*Military*",'Glyn-SESSION'!$B$43:$B$50,0), MATCH("*1st*",'Glyn-SESSION'!$K$7:$T$7,0))</f>
        <v>#N/A</v>
      </c>
      <c r="K33" s="131" t="e">
        <f>IF($A$32='Glyn-SESSION'!$A$43,INDEX('Glyn-SESSION'!$K$43:$T$50, MATCH("*Clean *",'Glyn-SESSION'!$B$43:$B$50,0), MATCH("*1st*",'Glyn-SESSION'!$K$7:$T$7,0)),"")</f>
        <v>#N/A</v>
      </c>
      <c r="L33" s="48" t="e">
        <f>INDEX('Glyn-SESSION'!$L$43:$U$50, MATCH("*Clean *",'Glyn-SESSION'!$B$43:$B$50,0), MATCH("*1st*",'Glyn-SESSION'!$K$7:$T$7,0))</f>
        <v>#N/A</v>
      </c>
      <c r="M33" s="131" t="e">
        <f>IF($A$32='Glyn-SESSION'!$A$43,INDEX('Glyn-SESSION'!$K$43:$T$50, MATCH("*Lat Pulldown*",'Glyn-SESSION'!$B$43:$B$50,0), MATCH("*1st*",'Glyn-SESSION'!$K$7:$T$7,0)),"")</f>
        <v>#N/A</v>
      </c>
      <c r="N33" s="48" t="e">
        <f>INDEX('Glyn-SESSION'!$L$43:$U$50, MATCH("*Lat Pulldown*",'Glyn-SESSION'!$B$43:$B$50,0), MATCH("*1st*",'Glyn-SESSION'!$K$7:$T$7,0))</f>
        <v>#N/A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IF($A$32='Glyn-SESSION'!$A$43,INDEX('Glyn-SESSION'!$K$43:$T$50, MATCH("*Squat*",'Glyn-SESSION'!$B$43:$B$50,0), MATCH("*2nd*",'Glyn-SESSION'!$K$7:$T$7,0)),"")</f>
        <v>#N/A</v>
      </c>
      <c r="D34" s="132" t="e">
        <f>INDEX('Glyn-SESSION'!$L$43:$U$50, MATCH("*Squat*",'Glyn-SESSION'!$B$43:$B$50,0), MATCH("*2nd*",'Glyn-SESSION'!$K$7:$T$7,0))</f>
        <v>#N/A</v>
      </c>
      <c r="E34" s="131" t="e">
        <f>IF($A$32='Glyn-SESSION'!$A$43,INDEX('Glyn-SESSION'!$K$43:$T$50, MATCH("*Deadlift*",'Glyn-SESSION'!$B$43:$B$50,0), MATCH("*2ND*",'Glyn-SESSION'!$K$7:$T$7,0)),"")</f>
        <v>#N/A</v>
      </c>
      <c r="F34" s="131" t="e">
        <f>INDEX('Glyn-SESSION'!$L$43:$U$50, MATCH("*Deadlift*",'Glyn-SESSION'!$B$43:$B$50,0), MATCH("*2nd*",'Glyn-SESSION'!$K$7:$T$7,0))</f>
        <v>#N/A</v>
      </c>
      <c r="G34" s="131" t="e">
        <f>IF($A$32='Glyn-SESSION'!$A$43,INDEX('Glyn-SESSION'!$K$43:$T$50, MATCH("*Bench Press*",'Glyn-SESSION'!$B$43:$B$50,0), MATCH("*2ND*",'Glyn-SESSION'!$K$7:$T$7,0)),"")</f>
        <v>#N/A</v>
      </c>
      <c r="H34" s="131" t="e">
        <f>INDEX('Glyn-SESSION'!$L$43:$U$50, MATCH("*Bench Press*",'Glyn-SESSION'!$B$43:$B$50,0), MATCH("*2nd*",'Glyn-SESSION'!$K$7:$T$7,0))</f>
        <v>#N/A</v>
      </c>
      <c r="I34" s="132" t="e">
        <f>IF($A$32='Glyn-SESSION'!$A$43,INDEX('Glyn-SESSION'!$K$43:$T$50, MATCH("*Military*",'Glyn-SESSION'!$B$43:$B$50,0), MATCH("*2ND*",'Glyn-SESSION'!$K$7:$T$7,0)),"")</f>
        <v>#N/A</v>
      </c>
      <c r="J34" s="44" t="e">
        <f>INDEX('Glyn-SESSION'!$L$43:$U$50, MATCH("*Military*",'Glyn-SESSION'!$B$43:$B$50,0), MATCH("*2nd*",'Glyn-SESSION'!$K$7:$T$7,0))</f>
        <v>#N/A</v>
      </c>
      <c r="K34" s="131" t="e">
        <f>IF($A$32='Glyn-SESSION'!$A$43,INDEX('Glyn-SESSION'!$K$43:$T$50, MATCH("*Clean *",'Glyn-SESSION'!$B$43:$B$50,0), MATCH("*2ND*",'Glyn-SESSION'!$K$7:$T$7,0)),"")</f>
        <v>#N/A</v>
      </c>
      <c r="L34" s="44" t="e">
        <f>INDEX('Glyn-SESSION'!$L$43:$U$50, MATCH("*Clean *",'Glyn-SESSION'!$B$43:$B$50,0), MATCH("*2nd*",'Glyn-SESSION'!$K$7:$T$7,0))</f>
        <v>#N/A</v>
      </c>
      <c r="M34" s="131" t="e">
        <f>IF($A$32='Glyn-SESSION'!$A$43,INDEX('Glyn-SESSION'!$K$43:$T$50, MATCH("*Lat Pulldown*",'Glyn-SESSION'!$B$43:$B$50,0), MATCH("*2ND*",'Glyn-SESSION'!$K$7:$T$7,0)),"")</f>
        <v>#N/A</v>
      </c>
      <c r="N34" s="48" t="e">
        <f>INDEX('Glyn-SESSION'!$L$43:$U$50, MATCH("*Lat Pulldown*",'Glyn-SESSION'!$B$43:$B$50,0), MATCH("*2nd*",'Glyn-SESSION'!$K$7:$T$7,0))</f>
        <v>#N/A</v>
      </c>
      <c r="O34" s="151"/>
      <c r="P34" s="151"/>
    </row>
    <row r="35" spans="1:40">
      <c r="B35" t="s">
        <v>5</v>
      </c>
      <c r="C35" s="131" t="e">
        <f>IF($A$32='Glyn-SESSION'!$A$43,INDEX('Glyn-SESSION'!$K$43:$T$50, MATCH("*Squat*",'Glyn-SESSION'!$B$43:$B$50,0), MATCH("*3rd*",'Glyn-SESSION'!$K$7:$T$7,0)),"")</f>
        <v>#N/A</v>
      </c>
      <c r="D35" s="132" t="e">
        <f>INDEX('Glyn-SESSION'!$L$43:$U$50, MATCH("*Squat*",'Glyn-SESSION'!$B$43:$B$50,0), MATCH("*3rd*",'Glyn-SESSION'!$K$7:$T$7,0))</f>
        <v>#N/A</v>
      </c>
      <c r="E35" s="131" t="e">
        <f>IF($A$32='Glyn-SESSION'!$A$43,INDEX('Glyn-SESSION'!$K$43:$T$50, MATCH("*Deadlift*",'Glyn-SESSION'!$B$43:$B$50,0), MATCH("*3rd*",'Glyn-SESSION'!$K$7:$T$7,0)),"")</f>
        <v>#N/A</v>
      </c>
      <c r="F35" s="131" t="e">
        <f>INDEX('Glyn-SESSION'!$L$43:$U$50, MATCH("*Deadlift*",'Glyn-SESSION'!$B$43:$B$50,0), MATCH("*3rd*",'Glyn-SESSION'!$K$7:$T$7,0))</f>
        <v>#N/A</v>
      </c>
      <c r="G35" s="131" t="e">
        <f>IF($A$32='Glyn-SESSION'!$A$43,INDEX('Glyn-SESSION'!$K$43:$T$50, MATCH("*Bench Press*",'Glyn-SESSION'!$B$43:$B$50,0), MATCH("*3rd*",'Glyn-SESSION'!$K$7:$T$7,0)),"")</f>
        <v>#N/A</v>
      </c>
      <c r="H35" s="131" t="e">
        <f>INDEX('Glyn-SESSION'!$L$43:$U$50, MATCH("*Bench Press*",'Glyn-SESSION'!$B$43:$B$50,0), MATCH("*3rd*",'Glyn-SESSION'!$K$7:$T$7,0))</f>
        <v>#N/A</v>
      </c>
      <c r="I35" s="132" t="e">
        <f>IF($A$32='Glyn-SESSION'!$A$43,INDEX('Glyn-SESSION'!$K$43:$T$50, MATCH("*Military*",'Glyn-SESSION'!$B$43:$B$50,0), MATCH("*3rd*",'Glyn-SESSION'!$K$7:$T$7,0)),"")</f>
        <v>#N/A</v>
      </c>
      <c r="J35" s="44" t="e">
        <f>INDEX('Glyn-SESSION'!$L$43:$U$50, MATCH("*Military*",'Glyn-SESSION'!$B$43:$B$50,0), MATCH("*3rd*",'Glyn-SESSION'!$K$7:$T$7,0))</f>
        <v>#N/A</v>
      </c>
      <c r="K35" s="131" t="e">
        <f>IF($A$32='Glyn-SESSION'!$A$43,INDEX('Glyn-SESSION'!$K$43:$T$50, MATCH("*Clean *",'Glyn-SESSION'!$B$43:$B$50,0), MATCH("*3rd*",'Glyn-SESSION'!$K$7:$T$7,0)),"")</f>
        <v>#N/A</v>
      </c>
      <c r="L35" s="44" t="e">
        <f>INDEX('Glyn-SESSION'!$L$43:$U$50, MATCH("*Clean *",'Glyn-SESSION'!$B$43:$B$50,0), MATCH("*3rd*",'Glyn-SESSION'!$K$7:$T$7,0))</f>
        <v>#N/A</v>
      </c>
      <c r="M35" s="131" t="e">
        <f>IF($A$32='Glyn-SESSION'!$A$43,INDEX('Glyn-SESSION'!$K$43:$T$50, MATCH("*Lat Pulldown*",'Glyn-SESSION'!$B$43:$B$50,0), MATCH("*3rd*",'Glyn-SESSION'!$K$7:$T$7,0)),"")</f>
        <v>#N/A</v>
      </c>
      <c r="N35" s="48" t="e">
        <f>INDEX('Glyn-SESSION'!$L$43:$U$50, MATCH("*Lat Pulldown*",'Glyn-SESSION'!$B$43:$B$50,0), MATCH("*3rd*",'Glyn-SESSION'!$K$7:$T$7,0))</f>
        <v>#N/A</v>
      </c>
      <c r="O35" s="151"/>
      <c r="P35" s="151"/>
    </row>
    <row r="36" spans="1:40">
      <c r="B36" t="s">
        <v>6</v>
      </c>
      <c r="C36" s="131" t="e">
        <f>IF($A$32='Glyn-SESSION'!$A$43,INDEX('Glyn-SESSION'!$K$43:$T$50, MATCH("*Squat*",'Glyn-SESSION'!$B$43:$B$50,0), MATCH("*4th*",'Glyn-SESSION'!$K$7:$T$7,0)),"")</f>
        <v>#N/A</v>
      </c>
      <c r="D36" s="132" t="e">
        <f>INDEX('Glyn-SESSION'!$L$43:$U$50, MATCH("*Squat*",'Glyn-SESSION'!$B$43:$B$50,0), MATCH("*4th*",'Glyn-SESSION'!$K$7:$T$7,0))</f>
        <v>#N/A</v>
      </c>
      <c r="E36" s="131" t="e">
        <f>IF($A$32='Glyn-SESSION'!$A$43,INDEX('Glyn-SESSION'!$K$43:$T$50, MATCH("*Deadlift*",'Glyn-SESSION'!$B$43:$B$50,0), MATCH("*4th*",'Glyn-SESSION'!$K$7:$T$7,0)),"")</f>
        <v>#N/A</v>
      </c>
      <c r="F36" s="131" t="e">
        <f>INDEX('Glyn-SESSION'!$L$43:$U$50, MATCH("*Deadlift*",'Glyn-SESSION'!$B$43:$B$50,0), MATCH("*4th*",'Glyn-SESSION'!$K$7:$T$7,0))</f>
        <v>#N/A</v>
      </c>
      <c r="G36" s="131" t="e">
        <f>IF($A$32='Glyn-SESSION'!$A$43,INDEX('Glyn-SESSION'!$K$43:$T$50, MATCH("*Bench Press*",'Glyn-SESSION'!$B$43:$B$50,0), MATCH("*4th*",'Glyn-SESSION'!$K$7:$T$7,0)),"")</f>
        <v>#N/A</v>
      </c>
      <c r="H36" s="131" t="e">
        <f>INDEX('Glyn-SESSION'!$L$43:$U$50, MATCH("*Bench Press*",'Glyn-SESSION'!$B$43:$B$50,0), MATCH("*4th*",'Glyn-SESSION'!$K$7:$T$7,0))</f>
        <v>#N/A</v>
      </c>
      <c r="I36" s="132" t="e">
        <f>IF($A$32='Glyn-SESSION'!$A$43,INDEX('Glyn-SESSION'!$K$43:$T$50, MATCH("*Military*",'Glyn-SESSION'!$B$43:$B$50,0), MATCH("*4th*",'Glyn-SESSION'!$K$7:$T$7,0)),"")</f>
        <v>#N/A</v>
      </c>
      <c r="J36" s="44" t="e">
        <f>INDEX('Glyn-SESSION'!$L$43:$U$50, MATCH("*Military*",'Glyn-SESSION'!$B$43:$B$50,0), MATCH("*4th*",'Glyn-SESSION'!$K$7:$T$7,0))</f>
        <v>#N/A</v>
      </c>
      <c r="K36" s="131" t="e">
        <f>IF($A$32='Glyn-SESSION'!$A$43,INDEX('Glyn-SESSION'!$K$43:$T$50, MATCH("*Clean *",'Glyn-SESSION'!$B$43:$B$50,0), MATCH("*4th*",'Glyn-SESSION'!$K$7:$T$7,0)),"")</f>
        <v>#N/A</v>
      </c>
      <c r="L36" s="44" t="e">
        <f>INDEX('Glyn-SESSION'!$L$43:$U$50, MATCH("*Clean *",'Glyn-SESSION'!$B$43:$B$50,0), MATCH("*4th*",'Glyn-SESSION'!$K$7:$T$7,0))</f>
        <v>#N/A</v>
      </c>
      <c r="M36" s="131" t="e">
        <f>IF($A$32='Glyn-SESSION'!$A$43,INDEX('Glyn-SESSION'!$K$43:$T$50, MATCH("*Lat Pulldown*",'Glyn-SESSION'!$B$43:$B$50,0), MATCH("*4th*",'Glyn-SESSION'!$K$7:$T$7,0)),"")</f>
        <v>#N/A</v>
      </c>
      <c r="N36" s="48" t="e">
        <f>INDEX('Glyn-SESSION'!$L$43:$U$50, MATCH("*Lat Pulldown*",'Glyn-SESSION'!$B$43:$B$50,0), MATCH("*4th*",'Glyn-SESSION'!$K$7:$T$7,0))</f>
        <v>#N/A</v>
      </c>
      <c r="O36" s="151"/>
      <c r="P36" s="151"/>
    </row>
    <row r="37" spans="1:40">
      <c r="B37" t="s">
        <v>7</v>
      </c>
      <c r="C37" s="131" t="e">
        <f>IF($A$32='Glyn-SESSION'!$A$43,INDEX('Glyn-SESSION'!$K$43:$T$50, MATCH("*Squat*",'Glyn-SESSION'!$B$43:$B$50,0), MATCH("*5th*",'Glyn-SESSION'!$K$7:$T$7,0)),"")</f>
        <v>#N/A</v>
      </c>
      <c r="D37" s="132" t="e">
        <f>INDEX('Glyn-SESSION'!$L$43:$U$50, MATCH("*Squat*",'Glyn-SESSION'!$B$43:$B$50,0), MATCH("*5th*",'Glyn-SESSION'!$K$7:$T$7,0))</f>
        <v>#N/A</v>
      </c>
      <c r="E37" s="131" t="e">
        <f>IF($A$32='Glyn-SESSION'!$A$43,INDEX('Glyn-SESSION'!$K$43:$T$50, MATCH("*Deadlift*",'Glyn-SESSION'!$B$43:$B$50,0), MATCH("*5th*",'Glyn-SESSION'!$K$7:$T$7,0)),"")</f>
        <v>#N/A</v>
      </c>
      <c r="F37" s="131" t="e">
        <f>INDEX('Glyn-SESSION'!$L$43:$U$50, MATCH("*Deadlift*",'Glyn-SESSION'!$B$43:$B$50,0), MATCH("*5th*",'Glyn-SESSION'!$K$7:$T$7,0))</f>
        <v>#N/A</v>
      </c>
      <c r="G37" s="131" t="e">
        <f>IF($A$32='Glyn-SESSION'!$A$43,INDEX('Glyn-SESSION'!$K$43:$T$50, MATCH("*Bench Press*",'Glyn-SESSION'!$B$43:$B$50,0), MATCH("*5th*",'Glyn-SESSION'!$K$7:$T$7,0)),"")</f>
        <v>#N/A</v>
      </c>
      <c r="H37" s="131" t="e">
        <f>INDEX('Glyn-SESSION'!$L$43:$U$50, MATCH("*Bench Press*",'Glyn-SESSION'!$B$43:$B$50,0), MATCH("*5th*",'Glyn-SESSION'!$K$7:$T$7,0))</f>
        <v>#N/A</v>
      </c>
      <c r="I37" s="132" t="e">
        <f>IF($A$32='Glyn-SESSION'!$A$43,INDEX('Glyn-SESSION'!$K$43:$T$50, MATCH("*Military*",'Glyn-SESSION'!$B$43:$B$50,0), MATCH("*5th*",'Glyn-SESSION'!$K$7:$T$7,0)),"")</f>
        <v>#N/A</v>
      </c>
      <c r="J37" s="44" t="e">
        <f>INDEX('Glyn-SESSION'!$L$43:$U$50, MATCH("*Military*",'Glyn-SESSION'!$B$43:$B$50,0), MATCH("*5th*",'Glyn-SESSION'!$K$7:$T$7,0))</f>
        <v>#N/A</v>
      </c>
      <c r="K37" s="131" t="e">
        <f>IF($A$32='Glyn-SESSION'!$A$43,INDEX('Glyn-SESSION'!$K$43:$T$50, MATCH("*Clean *",'Glyn-SESSION'!$B$43:$B$50,0), MATCH("*5th*",'Glyn-SESSION'!$K$7:$T$7,0)),"")</f>
        <v>#N/A</v>
      </c>
      <c r="L37" s="44" t="e">
        <f>INDEX('Glyn-SESSION'!$L$43:$U$50, MATCH("*Clean *",'Glyn-SESSION'!$B$43:$B$50,0), MATCH("*5th*",'Glyn-SESSION'!$K$7:$T$7,0))</f>
        <v>#N/A</v>
      </c>
      <c r="M37" s="131" t="e">
        <f>IF($A$32='Glyn-SESSION'!$A$43,INDEX('Glyn-SESSION'!$K$43:$T$50, MATCH("*Lat Pulldown*",'Glyn-SESSION'!$B$43:$B$50,0), MATCH("*5th*",'Glyn-SESSION'!$K$7:$T$7,0)),"")</f>
        <v>#N/A</v>
      </c>
      <c r="N37" s="48" t="e">
        <f>INDEX('Glyn-SESSION'!$L$43:$U$50, MATCH("*Lat Pulldown*",'Glyn-SESSION'!$B$43:$B$50,0), MATCH("*5th*",'Glyn-SESSION'!$K$7:$T$7,0))</f>
        <v>#N/A</v>
      </c>
      <c r="O37" s="151"/>
      <c r="P37" s="151"/>
    </row>
    <row r="38" spans="1:40">
      <c r="A38" s="129">
        <f>'Glyn-SESSION'!A52</f>
        <v>42024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>
        <f>MAX(E39:E43)</f>
        <v>60</v>
      </c>
      <c r="F38" s="116">
        <f t="array" ref="F38">MAX(IF(E39:E43=E38,F39:F43))</f>
        <v>10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IF($A$38='Glyn-SESSION'!$A$52,INDEX('Glyn-SESSION'!$K$52:$T$59, MATCH("*1k Row*",'Glyn-SESSION'!$B$52:$B$59,0), MATCH("*1st*",'Glyn-SESSION'!$K$7:$T$7,0)),"")</f>
        <v>#N/A</v>
      </c>
      <c r="P38" s="152">
        <f>IF($A$38='Glyn-SESSION'!$A$52,INDEX('Glyn-SESSION'!$K$52:$T$59, MATCH("*HIIT*",'Glyn-SESSION'!$B$52:$B$59,0), MATCH("*1st*",'Glyn-SESSION'!$K$7:$T$7,0)),"")</f>
        <v>1.0416666666666666E-2</v>
      </c>
      <c r="Q38" s="117">
        <f>INDEX('Glyn-SESSION'!$L$52:$U$59, MATCH("*HIIT*",'Glyn-SESSION'!$B$52:$B$59,0), MATCH("*1st*",'Glyn-SESSION'!$K$7:$T$7,0))</f>
        <v>0</v>
      </c>
      <c r="R38" s="117">
        <f>'Glyn-SESSION'!U52</f>
        <v>0</v>
      </c>
      <c r="S38" s="116"/>
      <c r="T38" s="116"/>
      <c r="U38" s="120">
        <f>'Glyn-SESSION'!A53</f>
        <v>0</v>
      </c>
      <c r="V38" s="120">
        <f>'Glyn-SESSION'!A54</f>
        <v>0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IF($A$38='Glyn-SESSION'!$A$52,INDEX('Glyn-SESSION'!$K$52:$T$59, MATCH("*Squat*",'Glyn-SESSION'!$B$52:$B$59,0), MATCH("*1st*",'Glyn-SESSION'!$K$7:$T$7,0)),"")</f>
        <v>#N/A</v>
      </c>
      <c r="D39" s="132" t="e">
        <f>INDEX('Glyn-SESSION'!L$52:U$59, MATCH("*Squat*",'Glyn-SESSION'!$B$52:$B$59,0), MATCH("*1st*",'Glyn-SESSION'!K$7:T$7,0))</f>
        <v>#N/A</v>
      </c>
      <c r="E39" s="131">
        <f>IF($A$38='Glyn-SESSION'!$A$52,INDEX('Glyn-SESSION'!$K$52:$T$59, MATCH("*Deadlift*",'Glyn-SESSION'!$B$52:$B$59,0), MATCH("*1st*",'Glyn-SESSION'!$K$7:$T$7,0)),"")</f>
        <v>60</v>
      </c>
      <c r="F39" s="131">
        <f>INDEX('Glyn-SESSION'!$L$52:$U$59, MATCH("*Deadlift*",'Glyn-SESSION'!$B$52:$B$59,0), MATCH("*1st*",'Glyn-SESSION'!$K$7:$T$7,0))</f>
        <v>10</v>
      </c>
      <c r="G39" s="131" t="e">
        <f>IF($A$38='Glyn-SESSION'!$A$52,INDEX('Glyn-SESSION'!$K$52:$T$59, MATCH("*Bench Press*",'Glyn-SESSION'!$B$52:$B$59,0), MATCH("*1st*",'Glyn-SESSION'!$K$7:$T$7,0)),"")</f>
        <v>#N/A</v>
      </c>
      <c r="H39" s="131" t="e">
        <f>INDEX('Glyn-SESSION'!$L$52:$U$59, MATCH("*Bench Press*",'Glyn-SESSION'!$B$52:$B$59,0), MATCH("*1st*",'Glyn-SESSION'!$K$7:$T$7,0))</f>
        <v>#N/A</v>
      </c>
      <c r="I39" s="132" t="e">
        <f>IF($A$38='Glyn-SESSION'!$A$52,INDEX('Glyn-SESSION'!$K$52:$T$59, MATCH("*Military*",'Glyn-SESSION'!$B$52:$B$59,0), MATCH("*1st*",'Glyn-SESSION'!$K$7:$T$7,0)),"")</f>
        <v>#N/A</v>
      </c>
      <c r="J39" s="48" t="e">
        <f>INDEX('Glyn-SESSION'!$L$52:$U$59, MATCH("*Military*",'Glyn-SESSION'!$B$52:$B$59,0), MATCH("*1st*",'Glyn-SESSION'!$K$7:$T$7,0))</f>
        <v>#N/A</v>
      </c>
      <c r="K39" s="131" t="e">
        <f>IF($A$38='Glyn-SESSION'!$A$52,INDEX('Glyn-SESSION'!$K$52:$T$59, MATCH("*Clean *",'Glyn-SESSION'!$B$52:$B$59,0), MATCH("*1st*",'Glyn-SESSION'!$K$7:$T$7,0)),"")</f>
        <v>#N/A</v>
      </c>
      <c r="L39" s="48" t="e">
        <f>INDEX('Glyn-SESSION'!$L$52:$U$59, MATCH("*Clean *",'Glyn-SESSION'!$B$52:$B$59,0), MATCH("*1st*",'Glyn-SESSION'!$K$7:$T$7,0))</f>
        <v>#N/A</v>
      </c>
      <c r="M39" s="131" t="e">
        <f>IF($A$38='Glyn-SESSION'!$A$52,INDEX('Glyn-SESSION'!$K$52:$T$59, MATCH("*Lat Pulldown*",'Glyn-SESSION'!$B$52:$B$59,0), MATCH("*1st*",'Glyn-SESSION'!$K$7:$T$7,0)),"")</f>
        <v>#N/A</v>
      </c>
      <c r="N39" s="48" t="e">
        <f>INDEX('Glyn-SESSION'!$L$52:$U$59, MATCH("*Lat Pulldown*",'Glyn-SESSION'!$B$52:$B$59,0), MATCH("*1st*",'Glyn-SESSION'!$K$7:$T$7,0))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IF($A$38='Glyn-SESSION'!$A$52,INDEX('Glyn-SESSION'!$K$52:$T$59, MATCH("*Squat*",'Glyn-SESSION'!$B$52:$B$59,0), MATCH("*2nd*",'Glyn-SESSION'!$K$7:$T$7,0)),"")</f>
        <v>#N/A</v>
      </c>
      <c r="D40" s="132" t="e">
        <f>INDEX('Glyn-SESSION'!L$52:U$59, MATCH("*Squat*",'Glyn-SESSION'!$B$52:$B$59,0), MATCH("*2nd*",'Glyn-SESSION'!K$7:T$7,0))</f>
        <v>#N/A</v>
      </c>
      <c r="E40" s="131">
        <f>IF($A$38='Glyn-SESSION'!$A$52,INDEX('Glyn-SESSION'!$K$52:$T$59, MATCH("*Deadlift*",'Glyn-SESSION'!$B$52:$B$59,0), MATCH("*2ND*",'Glyn-SESSION'!$K$7:$T$7,0)),"")</f>
        <v>60</v>
      </c>
      <c r="F40" s="131">
        <f>INDEX('Glyn-SESSION'!$L$52:$U$59, MATCH("*Deadlift*",'Glyn-SESSION'!$B$52:$B$59,0), MATCH("*2nd*",'Glyn-SESSION'!$K$7:$T$7,0))</f>
        <v>10</v>
      </c>
      <c r="G40" s="131" t="e">
        <f>IF($A$38='Glyn-SESSION'!$A$52,INDEX('Glyn-SESSION'!$K$52:$T$59, MATCH("*Bench Press*",'Glyn-SESSION'!$B$52:$B$59,0), MATCH("*2ND*",'Glyn-SESSION'!$K$7:$T$7,0)),"")</f>
        <v>#N/A</v>
      </c>
      <c r="H40" s="131" t="e">
        <f>INDEX('Glyn-SESSION'!$L$52:$U$59, MATCH("*Bench Press*",'Glyn-SESSION'!$B$52:$B$59,0), MATCH("*2nd*",'Glyn-SESSION'!$K$7:$T$7,0))</f>
        <v>#N/A</v>
      </c>
      <c r="I40" s="132" t="e">
        <f>IF($A$38='Glyn-SESSION'!$A$52,INDEX('Glyn-SESSION'!$K$52:$T$59, MATCH("*Military*",'Glyn-SESSION'!$B$52:$B$59,0), MATCH("*2ND*",'Glyn-SESSION'!$K$7:$T$7,0)),"")</f>
        <v>#N/A</v>
      </c>
      <c r="J40" s="44" t="e">
        <f>INDEX('Glyn-SESSION'!$L$52:$U$59, MATCH("*Military*",'Glyn-SESSION'!$B$52:$B$59,0), MATCH("*2nd*",'Glyn-SESSION'!$K$7:$T$7,0))</f>
        <v>#N/A</v>
      </c>
      <c r="K40" s="131" t="e">
        <f>IF($A$38='Glyn-SESSION'!$A$52,INDEX('Glyn-SESSION'!$K$52:$T$59, MATCH("*Clean *",'Glyn-SESSION'!$B$52:$B$59,0), MATCH("*2ND*",'Glyn-SESSION'!$K$7:$T$7,0)),"")</f>
        <v>#N/A</v>
      </c>
      <c r="L40" s="44" t="e">
        <f>INDEX('Glyn-SESSION'!$L$52:$U$59, MATCH("*Clean *",'Glyn-SESSION'!$B$52:$B$59,0), MATCH("*2nd*",'Glyn-SESSION'!$K$7:$T$7,0))</f>
        <v>#N/A</v>
      </c>
      <c r="M40" s="131" t="e">
        <f>IF($A$38='Glyn-SESSION'!$A$52,INDEX('Glyn-SESSION'!$K$52:$T$59, MATCH("*Lat Pulldown*",'Glyn-SESSION'!$B$52:$B$59,0), MATCH("*2ND*",'Glyn-SESSION'!$K$7:$T$7,0)),"")</f>
        <v>#N/A</v>
      </c>
      <c r="N40" s="48" t="e">
        <f>INDEX('Glyn-SESSION'!$L$52:$U$59, MATCH("*Lat Pulldown*",'Glyn-SESSION'!$B$52:$B$59,0), MATCH("*2nd*",'Glyn-SESSION'!$K$7:$T$7,0))</f>
        <v>#N/A</v>
      </c>
      <c r="O40" s="151"/>
      <c r="P40" s="151"/>
    </row>
    <row r="41" spans="1:40">
      <c r="B41" t="s">
        <v>5</v>
      </c>
      <c r="C41" s="131" t="e">
        <f>IF($A$38='Glyn-SESSION'!$A$52,INDEX('Glyn-SESSION'!$K$52:$T$59, MATCH("*Squat*",'Glyn-SESSION'!$B$52:$B$59,0), MATCH("*3rd*",'Glyn-SESSION'!$K$7:$T$7,0)),"")</f>
        <v>#N/A</v>
      </c>
      <c r="D41" s="132" t="e">
        <f>INDEX('Glyn-SESSION'!L$52:U$59, MATCH("*Squat*",'Glyn-SESSION'!$B$52:$B$59,0), MATCH("*3rd*",'Glyn-SESSION'!K$7:T$7,0))</f>
        <v>#N/A</v>
      </c>
      <c r="E41" s="131">
        <f>IF($A$38='Glyn-SESSION'!$A$52,INDEX('Glyn-SESSION'!$K$52:$T$59, MATCH("*Deadlift*",'Glyn-SESSION'!$B$52:$B$59,0), MATCH("*3rd*",'Glyn-SESSION'!$K$7:$T$7,0)),"")</f>
        <v>60</v>
      </c>
      <c r="F41" s="131">
        <f>INDEX('Glyn-SESSION'!$L$52:$U$59, MATCH("*Deadlift*",'Glyn-SESSION'!$B$52:$B$59,0), MATCH("*3rd*",'Glyn-SESSION'!$K$7:$T$7,0))</f>
        <v>10</v>
      </c>
      <c r="G41" s="131" t="e">
        <f>IF($A$38='Glyn-SESSION'!$A$52,INDEX('Glyn-SESSION'!$K$52:$T$59, MATCH("*Bench Press*",'Glyn-SESSION'!$B$52:$B$59,0), MATCH("*3rd*",'Glyn-SESSION'!$K$7:$T$7,0)),"")</f>
        <v>#N/A</v>
      </c>
      <c r="H41" s="131" t="e">
        <f>INDEX('Glyn-SESSION'!$L$52:$U$59, MATCH("*Bench Press*",'Glyn-SESSION'!$B$52:$B$59,0), MATCH("*3rd*",'Glyn-SESSION'!$K$7:$T$7,0))</f>
        <v>#N/A</v>
      </c>
      <c r="I41" s="132" t="e">
        <f>IF($A$38='Glyn-SESSION'!$A$52,INDEX('Glyn-SESSION'!$K$52:$T$59, MATCH("*Military*",'Glyn-SESSION'!$B$52:$B$59,0), MATCH("*3rd*",'Glyn-SESSION'!$K$7:$T$7,0)),"")</f>
        <v>#N/A</v>
      </c>
      <c r="J41" s="44" t="e">
        <f>INDEX('Glyn-SESSION'!$L$52:$U$59, MATCH("*Military*",'Glyn-SESSION'!$B$52:$B$59,0), MATCH("*3rd*",'Glyn-SESSION'!$K$7:$T$7,0))</f>
        <v>#N/A</v>
      </c>
      <c r="K41" s="131" t="e">
        <f>IF($A$38='Glyn-SESSION'!$A$52,INDEX('Glyn-SESSION'!$K$52:$T$59, MATCH("*Clean *",'Glyn-SESSION'!$B$52:$B$59,0), MATCH("*3rd*",'Glyn-SESSION'!$K$7:$T$7,0)),"")</f>
        <v>#N/A</v>
      </c>
      <c r="L41" s="44" t="e">
        <f>INDEX('Glyn-SESSION'!$L$52:$U$59, MATCH("*Clean *",'Glyn-SESSION'!$B$52:$B$59,0), MATCH("*3rd*",'Glyn-SESSION'!$K$7:$T$7,0))</f>
        <v>#N/A</v>
      </c>
      <c r="M41" s="131" t="e">
        <f>IF($A$38='Glyn-SESSION'!$A$52,INDEX('Glyn-SESSION'!$K$52:$T$59, MATCH("*Lat Pulldown*",'Glyn-SESSION'!$B$52:$B$59,0), MATCH("*3rd*",'Glyn-SESSION'!$K$7:$T$7,0)),"")</f>
        <v>#N/A</v>
      </c>
      <c r="N41" s="48" t="e">
        <f>INDEX('Glyn-SESSION'!$L$52:$U$59, MATCH("*Lat Pulldown*",'Glyn-SESSION'!$B$52:$B$59,0), MATCH("*3rd*",'Glyn-SESSION'!$K$7:$T$7,0))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IF($A$38='Glyn-SESSION'!$A$52,INDEX('Glyn-SESSION'!$K$52:$T$59, MATCH("*Squat*",'Glyn-SESSION'!$B$52:$B$59,0), MATCH("*4th*",'Glyn-SESSION'!$K$7:$T$7,0)),"")</f>
        <v>#N/A</v>
      </c>
      <c r="D42" s="132" t="e">
        <f>INDEX('Glyn-SESSION'!L$52:U$59, MATCH("*Squat*",'Glyn-SESSION'!$B$52:$B$59,0), MATCH("*4th*",'Glyn-SESSION'!K$7:T$7,0))</f>
        <v>#N/A</v>
      </c>
      <c r="E42" s="131">
        <f>IF($A$38='Glyn-SESSION'!$A$52,INDEX('Glyn-SESSION'!$K$52:$T$59, MATCH("*Deadlift*",'Glyn-SESSION'!$B$52:$B$59,0), MATCH("*4th*",'Glyn-SESSION'!$K$7:$T$7,0)),"")</f>
        <v>0</v>
      </c>
      <c r="F42" s="131">
        <f>INDEX('Glyn-SESSION'!$L$52:$U$59, MATCH("*Deadlift*",'Glyn-SESSION'!$B$52:$B$59,0), MATCH("*4th*",'Glyn-SESSION'!$K$7:$T$7,0))</f>
        <v>0</v>
      </c>
      <c r="G42" s="131" t="e">
        <f>IF($A$38='Glyn-SESSION'!$A$52,INDEX('Glyn-SESSION'!$K$52:$T$59, MATCH("*Bench Press*",'Glyn-SESSION'!$B$52:$B$59,0), MATCH("*4th*",'Glyn-SESSION'!$K$7:$T$7,0)),"")</f>
        <v>#N/A</v>
      </c>
      <c r="H42" s="131" t="e">
        <f>INDEX('Glyn-SESSION'!$L$52:$U$59, MATCH("*Bench Press*",'Glyn-SESSION'!$B$52:$B$59,0), MATCH("*4th*",'Glyn-SESSION'!$K$7:$T$7,0))</f>
        <v>#N/A</v>
      </c>
      <c r="I42" s="132" t="e">
        <f>IF($A$38='Glyn-SESSION'!$A$52,INDEX('Glyn-SESSION'!$K$52:$T$59, MATCH("*Military*",'Glyn-SESSION'!$B$52:$B$59,0), MATCH("*4th*",'Glyn-SESSION'!$K$7:$T$7,0)),"")</f>
        <v>#N/A</v>
      </c>
      <c r="J42" s="44" t="e">
        <f>INDEX('Glyn-SESSION'!$L$52:$U$59, MATCH("*Military*",'Glyn-SESSION'!$B$52:$B$59,0), MATCH("*4th*",'Glyn-SESSION'!$K$7:$T$7,0))</f>
        <v>#N/A</v>
      </c>
      <c r="K42" s="131" t="e">
        <f>IF($A$38='Glyn-SESSION'!$A$52,INDEX('Glyn-SESSION'!$K$52:$T$59, MATCH("*Clean *",'Glyn-SESSION'!$B$52:$B$59,0), MATCH("*4th*",'Glyn-SESSION'!$K$7:$T$7,0)),"")</f>
        <v>#N/A</v>
      </c>
      <c r="L42" s="44" t="e">
        <f>INDEX('Glyn-SESSION'!$L$52:$U$59, MATCH("*Clean *",'Glyn-SESSION'!$B$52:$B$59,0), MATCH("*4th*",'Glyn-SESSION'!$K$7:$T$7,0))</f>
        <v>#N/A</v>
      </c>
      <c r="M42" s="131" t="e">
        <f>IF($A$38='Glyn-SESSION'!$A$52,INDEX('Glyn-SESSION'!$K$52:$T$59, MATCH("*Lat Pulldown*",'Glyn-SESSION'!$B$52:$B$59,0), MATCH("*4th*",'Glyn-SESSION'!$K$7:$T$7,0)),"")</f>
        <v>#N/A</v>
      </c>
      <c r="N42" s="44" t="e">
        <f>INDEX('Glyn-SESSION'!$L$52:$U$59, MATCH("*Lat Pulldown*",'Glyn-SESSION'!$B$52:$B$59,0), MATCH("*4th*",'Glyn-SESSION'!$K$7:$T$7,0))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IF($A$38='Glyn-SESSION'!$A$52,INDEX('Glyn-SESSION'!$K$52:$T$59, MATCH("*Squat*",'Glyn-SESSION'!$B$52:$B$59,0), MATCH("*5th*",'Glyn-SESSION'!$K$7:$T$7,0)),"")</f>
        <v>#N/A</v>
      </c>
      <c r="D43" s="132" t="e">
        <f>INDEX('Glyn-SESSION'!L$52:U$59, MATCH("*Squat*",'Glyn-SESSION'!$B$52:$B$59,0), MATCH("*5th*",'Glyn-SESSION'!K$7:T$7,0))</f>
        <v>#N/A</v>
      </c>
      <c r="E43" s="131">
        <f>IF($A$38='Glyn-SESSION'!$A$52,INDEX('Glyn-SESSION'!$K$52:$T$59, MATCH("*Deadlift*",'Glyn-SESSION'!$B$52:$B$59,0), MATCH("*5th*",'Glyn-SESSION'!$K$7:$T$7,0)),"")</f>
        <v>0</v>
      </c>
      <c r="F43" s="131">
        <f>INDEX('Glyn-SESSION'!$L$52:$U$59, MATCH("*Deadlift*",'Glyn-SESSION'!$B$52:$B$59,0), MATCH("*5th*",'Glyn-SESSION'!$K$7:$T$7,0))</f>
        <v>0</v>
      </c>
      <c r="G43" s="131" t="e">
        <f>IF($A$38='Glyn-SESSION'!$A$52,INDEX('Glyn-SESSION'!$K$52:$T$59, MATCH("*Bench Press*",'Glyn-SESSION'!$B$52:$B$59,0), MATCH("*5th*",'Glyn-SESSION'!$K$7:$T$7,0)),"")</f>
        <v>#N/A</v>
      </c>
      <c r="H43" s="131" t="e">
        <f>INDEX('Glyn-SESSION'!$L$52:$U$59, MATCH("*Bench Press*",'Glyn-SESSION'!$B$52:$B$59,0), MATCH("*5th*",'Glyn-SESSION'!$K$7:$T$7,0))</f>
        <v>#N/A</v>
      </c>
      <c r="I43" s="132" t="e">
        <f>IF($A$38='Glyn-SESSION'!$A$52,INDEX('Glyn-SESSION'!$K$52:$T$59, MATCH("*Military*",'Glyn-SESSION'!$B$52:$B$59,0), MATCH("*5th*",'Glyn-SESSION'!$K$7:$T$7,0)),"")</f>
        <v>#N/A</v>
      </c>
      <c r="J43" s="44" t="e">
        <f>INDEX('Glyn-SESSION'!$L$52:$U$59, MATCH("*Military*",'Glyn-SESSION'!$B$52:$B$59,0), MATCH("*5th*",'Glyn-SESSION'!$K$7:$T$7,0))</f>
        <v>#N/A</v>
      </c>
      <c r="K43" s="131" t="e">
        <f>IF($A$38='Glyn-SESSION'!$A$52,INDEX('Glyn-SESSION'!$K$52:$T$59, MATCH("*Clean *",'Glyn-SESSION'!$B$52:$B$59,0), MATCH("*5th*",'Glyn-SESSION'!$K$7:$T$7,0)),"")</f>
        <v>#N/A</v>
      </c>
      <c r="L43" s="44" t="e">
        <f>INDEX('Glyn-SESSION'!$L$52:$U$59, MATCH("*Clean *",'Glyn-SESSION'!$B$52:$B$59,0), MATCH("*5th*",'Glyn-SESSION'!$K$7:$T$7,0))</f>
        <v>#N/A</v>
      </c>
      <c r="M43" s="131" t="e">
        <f>IF($A$38='Glyn-SESSION'!$A$52,INDEX('Glyn-SESSION'!$K$52:$T$59, MATCH("*Lat Pulldown*",'Glyn-SESSION'!$B$52:$B$59,0), MATCH("*5th*",'Glyn-SESSION'!$K$7:$T$7,0)),"")</f>
        <v>#N/A</v>
      </c>
      <c r="N43" s="44" t="e">
        <f>INDEX('Glyn-SESSION'!$L$52:$U$59, MATCH("*Lat Pulldown*",'Glyn-SESSION'!$B$52:$B$59,0), MATCH("*5th*",'Glyn-SESSION'!$K$7:$T$7,0))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'Glyn-SESSION'!A61</f>
        <v>42031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 t="e">
        <f>MAX(M45:M49)</f>
        <v>#N/A</v>
      </c>
      <c r="N44" s="117" t="e">
        <f t="array" ref="N44">MAX(IF(M45:M49=M44,N45:N49))</f>
        <v>#N/A</v>
      </c>
      <c r="O44" s="152" t="e">
        <f>IF($A$44='Glyn-SESSION'!$A$61,INDEX('Glyn-SESSION'!$K$61:$T$68, MATCH("*1k Row*",'Glyn-SESSION'!$B$61:$B$68,0), MATCH("*1st*",'Glyn-SESSION'!$K$7:$T$7,0)),"")</f>
        <v>#N/A</v>
      </c>
      <c r="P44" s="152" t="e">
        <f>IF($A$44='Glyn-SESSION'!$A$61,INDEX('Glyn-SESSION'!$K$61:$T$68, MATCH("*HIIT*",'Glyn-SESSION'!$B$61:$B$68,0), MATCH("*1st*",'Glyn-SESSION'!$K$7:$T$7,0)),"")</f>
        <v>#N/A</v>
      </c>
      <c r="Q44" s="119" t="e">
        <f>INDEX('Glyn-SESSION'!$L$61:$U$68, MATCH("*HIIT*",'Glyn-SESSION'!$B$61:$B$68,0), MATCH("*1st*",'Glyn-SESSION'!$K$7:$T$7,0))</f>
        <v>#N/A</v>
      </c>
      <c r="R44" s="119">
        <f>'Glyn-SESSION'!U61</f>
        <v>0</v>
      </c>
      <c r="S44" s="116"/>
      <c r="T44" s="116"/>
      <c r="U44" s="120">
        <f>'Glyn-SESSION'!A62</f>
        <v>0</v>
      </c>
      <c r="V44" s="120">
        <f>'Glyn-SESSION'!A63</f>
        <v>0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IF($A$44='Glyn-SESSION'!$A$61,INDEX('Glyn-SESSION'!$K$61:$T$69, MATCH("*Squat*",'Glyn-SESSION'!$B$61:$B$69,0), MATCH("*1st*",'Glyn-SESSION'!$K$7:$T$7,0)),"")</f>
        <v>#N/A</v>
      </c>
      <c r="D45" s="132" t="e">
        <f>INDEX('Glyn-SESSION'!L$61:U$69, MATCH("*Squat*",'Glyn-SESSION'!$B$61:$B$69,0), MATCH("*1st*",'Glyn-SESSION'!K$7:T$7,0))</f>
        <v>#N/A</v>
      </c>
      <c r="E45" s="131" t="e">
        <f>IF($A$44='Glyn-SESSION'!$A$61,INDEX('Glyn-SESSION'!$K$61:$T$68, MATCH("*Deadlift*",'Glyn-SESSION'!$B$61:$B$68,0), MATCH("*1st*",'Glyn-SESSION'!$K$7:$T$7,0)),"")</f>
        <v>#N/A</v>
      </c>
      <c r="F45" s="131" t="e">
        <f>INDEX('Glyn-SESSION'!$L$61:$U$68, MATCH("*Deadlift*",'Glyn-SESSION'!$B$61:$B$68,0), MATCH("*1st*",'Glyn-SESSION'!$K$7:$T$7,0))</f>
        <v>#N/A</v>
      </c>
      <c r="G45" s="131" t="e">
        <f>IF($A$44='Glyn-SESSION'!$A$61,INDEX('Glyn-SESSION'!$K$61:$T$68, MATCH("*Bench Press*",'Glyn-SESSION'!$B$61:$B$68,0), MATCH("*1st*",'Glyn-SESSION'!$K$7:$T$7,0)),"")</f>
        <v>#N/A</v>
      </c>
      <c r="H45" s="131" t="e">
        <f>INDEX('Glyn-SESSION'!$L$61:$U$68, MATCH("*Bench Press*",'Glyn-SESSION'!$B$61:$B$68,0), MATCH("*1st*",'Glyn-SESSION'!$K$7:$T$7,0))</f>
        <v>#N/A</v>
      </c>
      <c r="I45" s="132" t="e">
        <f>IF($A$44='Glyn-SESSION'!$A$61,INDEX('Glyn-SESSION'!$K$61:$T$68, MATCH("*Military*",'Glyn-SESSION'!$B$61:$B$68,0), MATCH("*1st*",'Glyn-SESSION'!$K$7:$T$7,0)),"")</f>
        <v>#N/A</v>
      </c>
      <c r="J45" s="48" t="e">
        <f>INDEX('Glyn-SESSION'!$L$61:$U$68, MATCH("*Military*",'Glyn-SESSION'!$B$61:$B$68,0), MATCH("*1st*",'Glyn-SESSION'!$K$7:$T$7,0))</f>
        <v>#N/A</v>
      </c>
      <c r="K45" s="131" t="e">
        <f>IF($A$44='Glyn-SESSION'!$A$61,INDEX('Glyn-SESSION'!$K$61:$T$68, MATCH("*Clean *",'Glyn-SESSION'!$B$61:$B$68,0), MATCH("*1st*",'Glyn-SESSION'!$K$7:$T$7,0)),"")</f>
        <v>#N/A</v>
      </c>
      <c r="L45" s="48" t="e">
        <f>INDEX('Glyn-SESSION'!$L$61:$U$68, MATCH("*Clean *",'Glyn-SESSION'!$B$61:$B$68,0), MATCH("*1st*",'Glyn-SESSION'!$K$7:$T$7,0))</f>
        <v>#N/A</v>
      </c>
      <c r="M45" s="131" t="e">
        <f>IF($A$44='Glyn-SESSION'!$A$61,INDEX('Glyn-SESSION'!$K$61:$T$68, MATCH("*Lat Pulldown*",'Glyn-SESSION'!$B$61:$B$68,0), MATCH("*1st*",'Glyn-SESSION'!$K$7:$T$7,0)),"")</f>
        <v>#N/A</v>
      </c>
      <c r="N45" s="48" t="e">
        <f>INDEX('Glyn-SESSION'!$L$61:$U$68, MATCH("*Lat Pulldown*",'Glyn-SESSION'!$B$61:$B$68,0), MATCH("*1st*",'Glyn-SESSION'!$K$7:$T$7,0))</f>
        <v>#N/A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IF($A$44='Glyn-SESSION'!$A$61,INDEX('Glyn-SESSION'!$K$61:$T$69, MATCH("*Squat*",'Glyn-SESSION'!$B$61:$B$69,0), MATCH("*2nd*",'Glyn-SESSION'!$K$7:$T$7,0)),"")</f>
        <v>#N/A</v>
      </c>
      <c r="D46" s="132" t="e">
        <f>INDEX('Glyn-SESSION'!L$61:U$69, MATCH("*Squat*",'Glyn-SESSION'!$B$61:$B$69,0), MATCH("*2nd*",'Glyn-SESSION'!K$7:T$7,0))</f>
        <v>#N/A</v>
      </c>
      <c r="E46" s="131" t="e">
        <f>IF($A$44='Glyn-SESSION'!$A$61,INDEX('Glyn-SESSION'!$K$61:$T$68, MATCH("*Deadlift*",'Glyn-SESSION'!$B$61:$B$68,0), MATCH("*2ND*",'Glyn-SESSION'!$K$7:$T$7,0)),"")</f>
        <v>#N/A</v>
      </c>
      <c r="F46" s="131" t="e">
        <f>INDEX('Glyn-SESSION'!$L$61:$U$68, MATCH("*Deadlift*",'Glyn-SESSION'!$B$61:$B$68,0), MATCH("*2nd*",'Glyn-SESSION'!$K$7:$T$7,0))</f>
        <v>#N/A</v>
      </c>
      <c r="G46" s="131" t="e">
        <f>IF($A$44='Glyn-SESSION'!$A$61,INDEX('Glyn-SESSION'!$K$61:$T$68, MATCH("*Bench Press*",'Glyn-SESSION'!$B$61:$B$68,0), MATCH("*2ND*",'Glyn-SESSION'!$K$7:$T$7,0)),"")</f>
        <v>#N/A</v>
      </c>
      <c r="H46" s="131" t="e">
        <f>INDEX('Glyn-SESSION'!$L$61:$U$68, MATCH("*Bench Press*",'Glyn-SESSION'!$B$61:$B$68,0), MATCH("*2nd*",'Glyn-SESSION'!$K$7:$T$7,0))</f>
        <v>#N/A</v>
      </c>
      <c r="I46" s="132" t="e">
        <f>IF($A$44='Glyn-SESSION'!$A$61,INDEX('Glyn-SESSION'!$K$61:$T$68, MATCH("*Military*",'Glyn-SESSION'!$B$61:$B$68,0), MATCH("*2ND*",'Glyn-SESSION'!$K$7:$T$7,0)),"")</f>
        <v>#N/A</v>
      </c>
      <c r="J46" s="44" t="e">
        <f>INDEX('Glyn-SESSION'!$L$61:$U$68, MATCH("*Military*",'Glyn-SESSION'!$B$61:$B$68,0), MATCH("*2nd*",'Glyn-SESSION'!$K$7:$T$7,0))</f>
        <v>#N/A</v>
      </c>
      <c r="K46" s="131" t="e">
        <f>IF($A$44='Glyn-SESSION'!$A$61,INDEX('Glyn-SESSION'!$K$61:$T$68, MATCH("*Clean *",'Glyn-SESSION'!$B$61:$B$68,0), MATCH("*2ND*",'Glyn-SESSION'!$K$7:$T$7,0)),"")</f>
        <v>#N/A</v>
      </c>
      <c r="L46" s="44" t="e">
        <f>INDEX('Glyn-SESSION'!$L$61:$U$68, MATCH("*Clean *",'Glyn-SESSION'!$B$61:$B$68,0), MATCH("*2nd*",'Glyn-SESSION'!$K$7:$T$7,0))</f>
        <v>#N/A</v>
      </c>
      <c r="M46" s="131" t="e">
        <f>IF($A$44='Glyn-SESSION'!$A$61,INDEX('Glyn-SESSION'!$K$61:$T$68, MATCH("*Lat Pulldown*",'Glyn-SESSION'!$B$61:$B$68,0), MATCH("*2ND*",'Glyn-SESSION'!$K$7:$T$7,0)),"")</f>
        <v>#N/A</v>
      </c>
      <c r="N46" s="44" t="e">
        <f>INDEX('Glyn-SESSION'!$L$61:$U$68, MATCH("*Lat Pulldown*",'Glyn-SESSION'!$B$61:$B$68,0), MATCH("*2nd*",'Glyn-SESSION'!$K$7:$T$7,0))</f>
        <v>#N/A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IF($A$44='Glyn-SESSION'!$A$61,INDEX('Glyn-SESSION'!$K$61:$T$69, MATCH("*Squat*",'Glyn-SESSION'!$B$61:$B$69,0), MATCH("*3rd*",'Glyn-SESSION'!$K$7:$T$7,0)),"")</f>
        <v>#N/A</v>
      </c>
      <c r="D47" s="132" t="e">
        <f>INDEX('Glyn-SESSION'!L$61:U$69, MATCH("*Squat*",'Glyn-SESSION'!$B$61:$B$69,0), MATCH("*3rd*",'Glyn-SESSION'!K$7:T$7,0))</f>
        <v>#N/A</v>
      </c>
      <c r="E47" s="131" t="e">
        <f>IF($A$44='Glyn-SESSION'!$A$61,INDEX('Glyn-SESSION'!$K$61:$T$68, MATCH("*Deadlift*",'Glyn-SESSION'!$B$61:$B$68,0), MATCH("*3rd*",'Glyn-SESSION'!$K$7:$T$7,0)),"")</f>
        <v>#N/A</v>
      </c>
      <c r="F47" s="131" t="e">
        <f>INDEX('Glyn-SESSION'!$L$61:$U$68, MATCH("*Deadlift*",'Glyn-SESSION'!$B$61:$B$68,0), MATCH("*3rd*",'Glyn-SESSION'!$K$7:$T$7,0))</f>
        <v>#N/A</v>
      </c>
      <c r="G47" s="131" t="e">
        <f>IF($A$44='Glyn-SESSION'!$A$61,INDEX('Glyn-SESSION'!$K$61:$T$68, MATCH("*Bench Press*",'Glyn-SESSION'!$B$61:$B$68,0), MATCH("*3rd*",'Glyn-SESSION'!$K$7:$T$7,0)),"")</f>
        <v>#N/A</v>
      </c>
      <c r="H47" s="131" t="e">
        <f>INDEX('Glyn-SESSION'!$L$61:$U$68, MATCH("*Bench Press*",'Glyn-SESSION'!$B$61:$B$68,0), MATCH("*3rd*",'Glyn-SESSION'!$K$7:$T$7,0))</f>
        <v>#N/A</v>
      </c>
      <c r="I47" s="132" t="e">
        <f>IF($A$44='Glyn-SESSION'!$A$61,INDEX('Glyn-SESSION'!$K$61:$T$68, MATCH("*Military*",'Glyn-SESSION'!$B$61:$B$68,0), MATCH("*3rd*",'Glyn-SESSION'!$K$7:$T$7,0)),"")</f>
        <v>#N/A</v>
      </c>
      <c r="J47" s="44" t="e">
        <f>INDEX('Glyn-SESSION'!$L$61:$U$68, MATCH("*Military*",'Glyn-SESSION'!$B$61:$B$68,0), MATCH("*3rd*",'Glyn-SESSION'!$K$7:$T$7,0))</f>
        <v>#N/A</v>
      </c>
      <c r="K47" s="131" t="e">
        <f>IF($A$44='Glyn-SESSION'!$A$61,INDEX('Glyn-SESSION'!$K$61:$T$68, MATCH("*Clean *",'Glyn-SESSION'!$B$61:$B$68,0), MATCH("*3rd*",'Glyn-SESSION'!$K$7:$T$7,0)),"")</f>
        <v>#N/A</v>
      </c>
      <c r="L47" s="44" t="e">
        <f>INDEX('Glyn-SESSION'!$L$61:$U$68, MATCH("*Clean *",'Glyn-SESSION'!$B$61:$B$68,0), MATCH("*3rd*",'Glyn-SESSION'!$K$7:$T$7,0))</f>
        <v>#N/A</v>
      </c>
      <c r="M47" s="131" t="e">
        <f>IF($A$44='Glyn-SESSION'!$A$61,INDEX('Glyn-SESSION'!$K$61:$T$68, MATCH("*Lat Pulldown*",'Glyn-SESSION'!$B$61:$B$68,0), MATCH("*3rd*",'Glyn-SESSION'!$K$7:$T$7,0)),"")</f>
        <v>#N/A</v>
      </c>
      <c r="N47" s="44" t="e">
        <f>INDEX('Glyn-SESSION'!$L$61:$U$68, MATCH("*Lat Pulldown*",'Glyn-SESSION'!$B$61:$B$68,0), MATCH("*3rd*",'Glyn-SESSION'!$K$7:$T$7,0))</f>
        <v>#N/A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IF($A$44='Glyn-SESSION'!$A$61,INDEX('Glyn-SESSION'!$K$61:$T$69, MATCH("*Squat*",'Glyn-SESSION'!$B$61:$B$69,0), MATCH("*4th*",'Glyn-SESSION'!$K$7:$T$7,0)),"")</f>
        <v>#N/A</v>
      </c>
      <c r="D48" s="132" t="e">
        <f>INDEX('Glyn-SESSION'!L$61:U$69, MATCH("*Squat*",'Glyn-SESSION'!$B$61:$B$69,0), MATCH("*4th*",'Glyn-SESSION'!K$7:T$7,0))</f>
        <v>#N/A</v>
      </c>
      <c r="E48" s="131" t="e">
        <f>IF($A$44='Glyn-SESSION'!$A$61,INDEX('Glyn-SESSION'!$K$61:$T$68, MATCH("*Deadlift*",'Glyn-SESSION'!$B$61:$B$68,0), MATCH("*4th*",'Glyn-SESSION'!$K$7:$T$7,0)),"")</f>
        <v>#N/A</v>
      </c>
      <c r="F48" s="131" t="e">
        <f>INDEX('Glyn-SESSION'!$L$61:$U$68, MATCH("*Deadlift*",'Glyn-SESSION'!$B$61:$B$68,0), MATCH("*4th*",'Glyn-SESSION'!$K$7:$T$7,0))</f>
        <v>#N/A</v>
      </c>
      <c r="G48" s="131" t="e">
        <f>IF($A$44='Glyn-SESSION'!$A$61,INDEX('Glyn-SESSION'!$K$61:$T$68, MATCH("*Bench Press*",'Glyn-SESSION'!$B$61:$B$68,0), MATCH("*4th*",'Glyn-SESSION'!$K$7:$T$7,0)),"")</f>
        <v>#N/A</v>
      </c>
      <c r="H48" s="131" t="e">
        <f>INDEX('Glyn-SESSION'!$L$61:$U$68, MATCH("*Bench Press*",'Glyn-SESSION'!$B$61:$B$68,0), MATCH("*4th*",'Glyn-SESSION'!$K$7:$T$7,0))</f>
        <v>#N/A</v>
      </c>
      <c r="I48" s="132" t="e">
        <f>IF($A$44='Glyn-SESSION'!$A$61,INDEX('Glyn-SESSION'!$K$61:$T$68, MATCH("*Military*",'Glyn-SESSION'!$B$61:$B$68,0), MATCH("*4th*",'Glyn-SESSION'!$K$7:$T$7,0)),"")</f>
        <v>#N/A</v>
      </c>
      <c r="J48" s="44" t="e">
        <f>INDEX('Glyn-SESSION'!$L$61:$U$68, MATCH("*Military*",'Glyn-SESSION'!$B$61:$B$68,0), MATCH("*4th*",'Glyn-SESSION'!$K$7:$T$7,0))</f>
        <v>#N/A</v>
      </c>
      <c r="K48" s="131" t="e">
        <f>IF($A$44='Glyn-SESSION'!$A$61,INDEX('Glyn-SESSION'!$K$61:$T$68, MATCH("*Clean *",'Glyn-SESSION'!$B$61:$B$68,0), MATCH("*4th*",'Glyn-SESSION'!$K$7:$T$7,0)),"")</f>
        <v>#N/A</v>
      </c>
      <c r="L48" s="44" t="e">
        <f>INDEX('Glyn-SESSION'!$L$61:$U$68, MATCH("*Clean *",'Glyn-SESSION'!$B$61:$B$68,0), MATCH("*4th*",'Glyn-SESSION'!$K$7:$T$7,0))</f>
        <v>#N/A</v>
      </c>
      <c r="M48" s="131" t="e">
        <f>IF($A$44='Glyn-SESSION'!$A$61,INDEX('Glyn-SESSION'!$K$61:$T$68, MATCH("*Lat Pulldown*",'Glyn-SESSION'!$B$61:$B$68,0), MATCH("*4th*",'Glyn-SESSION'!$K$7:$T$7,0)),"")</f>
        <v>#N/A</v>
      </c>
      <c r="N48" s="44" t="e">
        <f>INDEX('Glyn-SESSION'!$L$61:$U$68, MATCH("*Lat Pulldown*",'Glyn-SESSION'!$B$61:$B$68,0), MATCH("*4th*",'Glyn-SESSION'!$K$7:$T$7,0))</f>
        <v>#N/A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IF($A$44='Glyn-SESSION'!$A$61,INDEX('Glyn-SESSION'!$K$61:$T$69, MATCH("*Squat*",'Glyn-SESSION'!$B$61:$B$69,0), MATCH("*5th*",'Glyn-SESSION'!$K$7:$T$7,0)),"")</f>
        <v>#N/A</v>
      </c>
      <c r="D49" s="132" t="e">
        <f>INDEX('Glyn-SESSION'!L$61:U$69, MATCH("*Squat*",'Glyn-SESSION'!$B$61:$B$69,0), MATCH("*5th*",'Glyn-SESSION'!K$7:T$7,0))</f>
        <v>#N/A</v>
      </c>
      <c r="E49" s="131" t="e">
        <f>IF($A$44='Glyn-SESSION'!$A$61,INDEX('Glyn-SESSION'!$K$61:$T$68, MATCH("*Deadlift*",'Glyn-SESSION'!$B$61:$B$68,0), MATCH("*5th*",'Glyn-SESSION'!$K$7:$T$7,0)),"")</f>
        <v>#N/A</v>
      </c>
      <c r="F49" s="131" t="e">
        <f>INDEX('Glyn-SESSION'!$L$61:$U$68, MATCH("*Deadlift*",'Glyn-SESSION'!$B$61:$B$68,0), MATCH("*5th*",'Glyn-SESSION'!$K$7:$T$7,0))</f>
        <v>#N/A</v>
      </c>
      <c r="G49" s="131" t="e">
        <f>IF($A$44='Glyn-SESSION'!$A$61,INDEX('Glyn-SESSION'!$K$61:$T$68, MATCH("*Bench Press*",'Glyn-SESSION'!$B$61:$B$68,0), MATCH("*5th*",'Glyn-SESSION'!$K$7:$T$7,0)),"")</f>
        <v>#N/A</v>
      </c>
      <c r="H49" s="131" t="e">
        <f>INDEX('Glyn-SESSION'!$L$61:$U$68, MATCH("*Bench Press*",'Glyn-SESSION'!$B$61:$B$68,0), MATCH("*5th*",'Glyn-SESSION'!$K$7:$T$7,0))</f>
        <v>#N/A</v>
      </c>
      <c r="I49" s="132" t="e">
        <f>IF($A$44='Glyn-SESSION'!$A$61,INDEX('Glyn-SESSION'!$K$61:$T$68, MATCH("*Military*",'Glyn-SESSION'!$B$61:$B$68,0), MATCH("*5th*",'Glyn-SESSION'!$K$7:$T$7,0)),"")</f>
        <v>#N/A</v>
      </c>
      <c r="J49" s="44" t="e">
        <f>INDEX('Glyn-SESSION'!$L$61:$U$68, MATCH("*Military*",'Glyn-SESSION'!$B$61:$B$68,0), MATCH("*5th*",'Glyn-SESSION'!$K$7:$T$7,0))</f>
        <v>#N/A</v>
      </c>
      <c r="K49" s="131" t="e">
        <f>IF($A$44='Glyn-SESSION'!$A$61,INDEX('Glyn-SESSION'!$K$61:$T$68, MATCH("*Clean *",'Glyn-SESSION'!$B$61:$B$68,0), MATCH("*5th*",'Glyn-SESSION'!$K$7:$T$7,0)),"")</f>
        <v>#N/A</v>
      </c>
      <c r="L49" s="44" t="e">
        <f>INDEX('Glyn-SESSION'!$L$61:$U$68, MATCH("*Clean *",'Glyn-SESSION'!$B$61:$B$68,0), MATCH("*5th*",'Glyn-SESSION'!$K$7:$T$7,0))</f>
        <v>#N/A</v>
      </c>
      <c r="M49" s="131" t="e">
        <f>IF($A$44='Glyn-SESSION'!$A$61,INDEX('Glyn-SESSION'!$K$61:$T$68, MATCH("*Lat Pulldown*",'Glyn-SESSION'!$B$61:$B$68,0), MATCH("*5th*",'Glyn-SESSION'!$K$7:$T$7,0)),"")</f>
        <v>#N/A</v>
      </c>
      <c r="N49" s="44" t="e">
        <f>INDEX('Glyn-SESSION'!$L$61:$U$68, MATCH("*Lat Pulldown*",'Glyn-SESSION'!$B$61:$B$68,0), MATCH("*5th*",'Glyn-SESSION'!$K$7:$T$7,0))</f>
        <v>#N/A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'Glyn-SESSION'!A79</f>
        <v>42059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IF($A$50='Glyn-SESSION'!$A$79,INDEX('Glyn-SESSION'!$K$70:$T$77, MATCH("*1k Row*",'Glyn-SESSION'!$B$70:$B$77,0), MATCH("*1st*",'Glyn-SESSION'!$K$7:$T$7,0)),"")</f>
        <v>#N/A</v>
      </c>
      <c r="P50" s="152">
        <f>IF($A$50='Glyn-SESSION'!$A$79,INDEX('Glyn-SESSION'!$K$70:$T$77, MATCH("*HIIT*",'Glyn-SESSION'!$B$70:$B$77,0), MATCH("*1st*",'Glyn-SESSION'!$K$7:$T$7,0)),"")</f>
        <v>1.1111111111111112E-2</v>
      </c>
      <c r="Q50" s="119" t="str">
        <f>INDEX('Glyn-SESSION'!$L$70:$U$77, MATCH("*HIIT*",'Glyn-SESSION'!$B$70:$B$77,0), MATCH("*1st*",'Glyn-SESSION'!$K$7:$T$7,0))</f>
        <v>40/20</v>
      </c>
      <c r="R50" s="119">
        <f>'Glyn-SESSION'!U79</f>
        <v>0</v>
      </c>
      <c r="S50" s="116"/>
      <c r="T50" s="116"/>
      <c r="U50" s="120">
        <f>'Glyn-SESSION'!A80</f>
        <v>85</v>
      </c>
      <c r="V50" s="120">
        <f>'Glyn-SESSION'!A81</f>
        <v>0</v>
      </c>
      <c r="W50" s="116"/>
      <c r="X50" s="116"/>
      <c r="Y50" s="116"/>
      <c r="Z50" s="116"/>
      <c r="AA50" s="116"/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IF($A$50='Glyn-SESSION'!$A$79,INDEX('Glyn-SESSION'!$K$70:$T$77, MATCH("*Squat*",'Glyn-SESSION'!$B$70:$B$77,0), MATCH("*1st*",'Glyn-SESSION'!$K$7:$T$7,0)),"")</f>
        <v>#N/A</v>
      </c>
      <c r="D51" s="132" t="e">
        <f>INDEX('Glyn-SESSION'!L$70:U$77, MATCH("*Squat*",'Glyn-SESSION'!$B$70:$B$77,0), MATCH("*1st*",'Glyn-SESSION'!K$7:T$7,0))</f>
        <v>#N/A</v>
      </c>
      <c r="E51" s="131" t="e">
        <f>IF($A$50='Glyn-SESSION'!$A$79,INDEX('Glyn-SESSION'!$K$70:$T$77, MATCH("*Deadlift*",'Glyn-SESSION'!$B$70:$B$77,0), MATCH("*1st*",'Glyn-SESSION'!$K$7:$T$7,0)),"")</f>
        <v>#N/A</v>
      </c>
      <c r="F51" s="131" t="e">
        <f>INDEX('Glyn-SESSION'!$L$70:$U$77, MATCH("*Deadlift*",'Glyn-SESSION'!$B$70:$B$77,0), MATCH("*1st*",'Glyn-SESSION'!$K$7:$T$7,0))</f>
        <v>#N/A</v>
      </c>
      <c r="G51" s="131" t="e">
        <f>IF($A$50='Glyn-SESSION'!$A$79,INDEX('Glyn-SESSION'!$K$70:$T$77, MATCH("*Bench Press*",'Glyn-SESSION'!$B$70:$B$77,0), MATCH("*1st*",'Glyn-SESSION'!$K$7:$T$7,0)),"")</f>
        <v>#N/A</v>
      </c>
      <c r="H51" s="131" t="e">
        <f>INDEX('Glyn-SESSION'!$L$70:$U$77, MATCH("*Bench Press*",'Glyn-SESSION'!$B$70:$B$77,0), MATCH("*1st*",'Glyn-SESSION'!$K$7:$T$7,0))</f>
        <v>#N/A</v>
      </c>
      <c r="I51" s="132" t="e">
        <f>IF($A$50='Glyn-SESSION'!$A$79,INDEX('Glyn-SESSION'!$K$70:$T$77, MATCH("*Military*",'Glyn-SESSION'!$B$70:$B$77,0), MATCH("*1st*",'Glyn-SESSION'!$K$7:$T$7,0)),"")</f>
        <v>#N/A</v>
      </c>
      <c r="J51" s="48" t="e">
        <f>INDEX('Glyn-SESSION'!$L$70:$U$77, MATCH("*Military*",'Glyn-SESSION'!$B$70:$B$77,0), MATCH("*1st*",'Glyn-SESSION'!$K$7:$T$7,0))</f>
        <v>#N/A</v>
      </c>
      <c r="K51" s="131" t="e">
        <f>IF($A$50='Glyn-SESSION'!$A$79,INDEX('Glyn-SESSION'!$K$70:$T$77, MATCH("*Clean *",'Glyn-SESSION'!$B$70:$B$77,0), MATCH("*1st*",'Glyn-SESSION'!$K$7:$T$7,0)),"")</f>
        <v>#N/A</v>
      </c>
      <c r="L51" s="48" t="e">
        <f>INDEX('Glyn-SESSION'!$L$70:$U$77, MATCH("*Clean *",'Glyn-SESSION'!$B$70:$B$77,0), MATCH("*1st*",'Glyn-SESSION'!$K$7:$T$7,0))</f>
        <v>#N/A</v>
      </c>
      <c r="M51" s="131" t="e">
        <f>IF($A$50='Glyn-SESSION'!$A$79,INDEX('Glyn-SESSION'!$K$70:$T$77, MATCH("*Lat Pulldown*",'Glyn-SESSION'!$B$70:$B$77,0), MATCH("*1st*",'Glyn-SESSION'!$K$7:$T$7,0)),"")</f>
        <v>#N/A</v>
      </c>
      <c r="N51" s="48" t="e">
        <f>INDEX('Glyn-SESSION'!$L$70:$U$77, MATCH("*Lat Pulldown*",'Glyn-SESSION'!$B$70:$B$77,0), MATCH("*1st*",'Glyn-SESSION'!$K$7:$T$7,0))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IF($A$50='Glyn-SESSION'!$A$79,INDEX('Glyn-SESSION'!$K$70:$T$77, MATCH("*Squat*",'Glyn-SESSION'!$B$70:$B$77,0), MATCH("*2nd*",'Glyn-SESSION'!$K$7:$T$7,0)),"")</f>
        <v>#N/A</v>
      </c>
      <c r="D52" s="132" t="e">
        <f>INDEX('Glyn-SESSION'!L$70:U$77, MATCH("*Squat*",'Glyn-SESSION'!$B$70:$B$77,0), MATCH("*2nd*",'Glyn-SESSION'!K$7:T$7,0))</f>
        <v>#N/A</v>
      </c>
      <c r="E52" s="131" t="e">
        <f>IF($A$50='Glyn-SESSION'!$A$79,INDEX('Glyn-SESSION'!$K$70:$T$77, MATCH("*Deadlift*",'Glyn-SESSION'!$B$70:$B$77,0), MATCH("*2ND*",'Glyn-SESSION'!$K$7:$T$7,0)),"")</f>
        <v>#N/A</v>
      </c>
      <c r="F52" s="131" t="e">
        <f>INDEX('Glyn-SESSION'!$L$70:$U$77, MATCH("*Deadlift*",'Glyn-SESSION'!$B$70:$B$77,0), MATCH("*2nd*",'Glyn-SESSION'!$K$7:$T$7,0))</f>
        <v>#N/A</v>
      </c>
      <c r="G52" s="131" t="e">
        <f>IF($A$50='Glyn-SESSION'!$A$79,INDEX('Glyn-SESSION'!$K$70:$T$77, MATCH("*Bench Press*",'Glyn-SESSION'!$B$70:$B$77,0), MATCH("*2ND*",'Glyn-SESSION'!$K$7:$T$7,0)),"")</f>
        <v>#N/A</v>
      </c>
      <c r="H52" s="131" t="e">
        <f>INDEX('Glyn-SESSION'!$L$70:$U$77, MATCH("*Bench Press*",'Glyn-SESSION'!$B$70:$B$77,0), MATCH("*2nd*",'Glyn-SESSION'!$K$7:$T$7,0))</f>
        <v>#N/A</v>
      </c>
      <c r="I52" s="132" t="e">
        <f>IF($A$50='Glyn-SESSION'!$A$79,INDEX('Glyn-SESSION'!$K$70:$T$77, MATCH("*Military*",'Glyn-SESSION'!$B$70:$B$77,0), MATCH("*2ND*",'Glyn-SESSION'!$K$7:$T$7,0)),"")</f>
        <v>#N/A</v>
      </c>
      <c r="J52" s="44" t="e">
        <f>INDEX('Glyn-SESSION'!$L$70:$U$77, MATCH("*Military*",'Glyn-SESSION'!$B$70:$B$77,0), MATCH("*2nd*",'Glyn-SESSION'!$K$7:$T$7,0))</f>
        <v>#N/A</v>
      </c>
      <c r="K52" s="131" t="e">
        <f>IF($A$50='Glyn-SESSION'!$A$79,INDEX('Glyn-SESSION'!$K$70:$T$77, MATCH("*Clean *",'Glyn-SESSION'!$B$70:$B$77,0), MATCH("*2ND*",'Glyn-SESSION'!$K$7:$T$7,0)),"")</f>
        <v>#N/A</v>
      </c>
      <c r="L52" s="44" t="e">
        <f>INDEX('Glyn-SESSION'!$L$70:$U$77, MATCH("*Clean *",'Glyn-SESSION'!$B$70:$B$77,0), MATCH("*2nd*",'Glyn-SESSION'!$K$7:$T$7,0))</f>
        <v>#N/A</v>
      </c>
      <c r="M52" s="131" t="e">
        <f>IF($A$50='Glyn-SESSION'!$A$79,INDEX('Glyn-SESSION'!$K$70:$T$77, MATCH("*Lat Pulldown*",'Glyn-SESSION'!$B$70:$B$77,0), MATCH("*2ND*",'Glyn-SESSION'!$K$7:$T$7,0)),"")</f>
        <v>#N/A</v>
      </c>
      <c r="N52" s="44" t="e">
        <f>INDEX('Glyn-SESSION'!$L$70:$U$77, MATCH("*Lat Pulldown*",'Glyn-SESSION'!$B$70:$B$77,0), MATCH("*2nd*",'Glyn-SESSION'!$K$7:$T$7,0))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IF($A$50='Glyn-SESSION'!$A$79,INDEX('Glyn-SESSION'!$K$70:$T$77, MATCH("*Squat*",'Glyn-SESSION'!$B$70:$B$77,0), MATCH("*3rd*",'Glyn-SESSION'!$K$7:$T$7,0)),"")</f>
        <v>#N/A</v>
      </c>
      <c r="D53" s="132" t="e">
        <f>INDEX('Glyn-SESSION'!L$70:U$77, MATCH("*Squat*",'Glyn-SESSION'!$B$70:$B$77,0), MATCH("*3rd*",'Glyn-SESSION'!K$7:T$7,0))</f>
        <v>#N/A</v>
      </c>
      <c r="E53" s="131" t="e">
        <f>IF($A$50='Glyn-SESSION'!$A$79,INDEX('Glyn-SESSION'!$K$70:$T$77, MATCH("*Deadlift*",'Glyn-SESSION'!$B$70:$B$77,0), MATCH("*3rd*",'Glyn-SESSION'!$K$7:$T$7,0)),"")</f>
        <v>#N/A</v>
      </c>
      <c r="F53" s="131" t="e">
        <f>INDEX('Glyn-SESSION'!$L$70:$U$77, MATCH("*Deadlift*",'Glyn-SESSION'!$B$70:$B$77,0), MATCH("*3rd*",'Glyn-SESSION'!$K$7:$T$7,0))</f>
        <v>#N/A</v>
      </c>
      <c r="G53" s="131" t="e">
        <f>IF($A$50='Glyn-SESSION'!$A$79,INDEX('Glyn-SESSION'!$K$70:$T$77, MATCH("*Bench Press*",'Glyn-SESSION'!$B$70:$B$77,0), MATCH("*3rd*",'Glyn-SESSION'!$K$7:$T$7,0)),"")</f>
        <v>#N/A</v>
      </c>
      <c r="H53" s="131" t="e">
        <f>INDEX('Glyn-SESSION'!$L$70:$U$77, MATCH("*Bench Press*",'Glyn-SESSION'!$B$70:$B$77,0), MATCH("*3rd*",'Glyn-SESSION'!$K$7:$T$7,0))</f>
        <v>#N/A</v>
      </c>
      <c r="I53" s="132" t="e">
        <f>IF($A$50='Glyn-SESSION'!$A$79,INDEX('Glyn-SESSION'!$K$70:$T$77, MATCH("*Military*",'Glyn-SESSION'!$B$70:$B$77,0), MATCH("*3rd*",'Glyn-SESSION'!$K$7:$T$7,0)),"")</f>
        <v>#N/A</v>
      </c>
      <c r="J53" s="44" t="e">
        <f>INDEX('Glyn-SESSION'!$L$70:$U$77, MATCH("*Military*",'Glyn-SESSION'!$B$70:$B$77,0), MATCH("*3rd*",'Glyn-SESSION'!$K$7:$T$7,0))</f>
        <v>#N/A</v>
      </c>
      <c r="K53" s="131" t="e">
        <f>IF($A$50='Glyn-SESSION'!$A$79,INDEX('Glyn-SESSION'!$K$70:$T$77, MATCH("*Clean *",'Glyn-SESSION'!$B$70:$B$77,0), MATCH("*3rd*",'Glyn-SESSION'!$K$7:$T$7,0)),"")</f>
        <v>#N/A</v>
      </c>
      <c r="L53" s="44" t="e">
        <f>INDEX('Glyn-SESSION'!$L$70:$U$77, MATCH("*Clean *",'Glyn-SESSION'!$B$70:$B$77,0), MATCH("*3rd*",'Glyn-SESSION'!$K$7:$T$7,0))</f>
        <v>#N/A</v>
      </c>
      <c r="M53" s="131" t="e">
        <f>IF($A$50='Glyn-SESSION'!$A$79,INDEX('Glyn-SESSION'!$K$70:$T$77, MATCH("*Lat Pulldown*",'Glyn-SESSION'!$B$70:$B$77,0), MATCH("*3rd*",'Glyn-SESSION'!$K$7:$T$7,0)),"")</f>
        <v>#N/A</v>
      </c>
      <c r="N53" s="44" t="e">
        <f>INDEX('Glyn-SESSION'!$L$70:$U$77, MATCH("*Lat Pulldown*",'Glyn-SESSION'!$B$70:$B$77,0), MATCH("*3rd*",'Glyn-SESSION'!$K$7:$T$7,0))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IF($A$50='Glyn-SESSION'!$A$79,INDEX('Glyn-SESSION'!$K$70:$T$77, MATCH("*Squat*",'Glyn-SESSION'!$B$70:$B$77,0), MATCH("*4th*",'Glyn-SESSION'!$K$7:$T$7,0)),"")</f>
        <v>#N/A</v>
      </c>
      <c r="D54" s="132" t="e">
        <f>INDEX('Glyn-SESSION'!L$70:U$77, MATCH("*Squat*",'Glyn-SESSION'!$B$70:$B$77,0), MATCH("*4th*",'Glyn-SESSION'!K$7:T$7,0))</f>
        <v>#N/A</v>
      </c>
      <c r="E54" s="131" t="e">
        <f>IF($A$50='Glyn-SESSION'!$A$79,INDEX('Glyn-SESSION'!$K$70:$T$77, MATCH("*Deadlift*",'Glyn-SESSION'!$B$70:$B$77,0), MATCH("*4th*",'Glyn-SESSION'!$K$7:$T$7,0)),"")</f>
        <v>#N/A</v>
      </c>
      <c r="F54" s="131" t="e">
        <f>INDEX('Glyn-SESSION'!$L$70:$U$77, MATCH("*Deadlift*",'Glyn-SESSION'!$B$70:$B$77,0), MATCH("*4th*",'Glyn-SESSION'!$K$7:$T$7,0))</f>
        <v>#N/A</v>
      </c>
      <c r="G54" s="131" t="e">
        <f>IF($A$50='Glyn-SESSION'!$A$79,INDEX('Glyn-SESSION'!$K$70:$T$77, MATCH("*Bench Press*",'Glyn-SESSION'!$B$70:$B$77,0), MATCH("*4th*",'Glyn-SESSION'!$K$7:$T$7,0)),"")</f>
        <v>#N/A</v>
      </c>
      <c r="H54" s="131" t="e">
        <f>INDEX('Glyn-SESSION'!$L$70:$U$77, MATCH("*Bench Press*",'Glyn-SESSION'!$B$70:$B$77,0), MATCH("*4th*",'Glyn-SESSION'!$K$7:$T$7,0))</f>
        <v>#N/A</v>
      </c>
      <c r="I54" s="132" t="e">
        <f>IF($A$50='Glyn-SESSION'!$A$79,INDEX('Glyn-SESSION'!$K$70:$T$77, MATCH("*Military*",'Glyn-SESSION'!$B$70:$B$77,0), MATCH("*4th*",'Glyn-SESSION'!$K$7:$T$7,0)),"")</f>
        <v>#N/A</v>
      </c>
      <c r="J54" s="44" t="e">
        <f>INDEX('Glyn-SESSION'!$L$70:$U$77, MATCH("*Military*",'Glyn-SESSION'!$B$70:$B$77,0), MATCH("*4th*",'Glyn-SESSION'!$K$7:$T$7,0))</f>
        <v>#N/A</v>
      </c>
      <c r="K54" s="131" t="e">
        <f>IF($A$50='Glyn-SESSION'!$A$79,INDEX('Glyn-SESSION'!$K$70:$T$77, MATCH("*Clean *",'Glyn-SESSION'!$B$70:$B$77,0), MATCH("*4th*",'Glyn-SESSION'!$K$7:$T$7,0)),"")</f>
        <v>#N/A</v>
      </c>
      <c r="L54" s="44" t="e">
        <f>INDEX('Glyn-SESSION'!$L$70:$U$77, MATCH("*Clean *",'Glyn-SESSION'!$B$70:$B$77,0), MATCH("*4th*",'Glyn-SESSION'!$K$7:$T$7,0))</f>
        <v>#N/A</v>
      </c>
      <c r="M54" s="131" t="e">
        <f>IF($A$50='Glyn-SESSION'!$A$79,INDEX('Glyn-SESSION'!$K$70:$T$77, MATCH("*Lat Pulldown*",'Glyn-SESSION'!$B$70:$B$77,0), MATCH("*4th*",'Glyn-SESSION'!$K$7:$T$7,0)),"")</f>
        <v>#N/A</v>
      </c>
      <c r="N54" s="44" t="e">
        <f>INDEX('Glyn-SESSION'!$L$70:$U$77, MATCH("*Lat Pulldown*",'Glyn-SESSION'!$B$70:$B$77,0), MATCH("*4th*",'Glyn-SESSION'!$K$7:$T$7,0))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IF($A$50='Glyn-SESSION'!$A$79,INDEX('Glyn-SESSION'!$K$70:$T$77, MATCH("*Squat*",'Glyn-SESSION'!$B$70:$B$77,0), MATCH("*5th*",'Glyn-SESSION'!$K$7:$T$7,0)),"")</f>
        <v>#N/A</v>
      </c>
      <c r="D55" s="132" t="e">
        <f>INDEX('Glyn-SESSION'!L$70:U$77, MATCH("*Squat*",'Glyn-SESSION'!$B$70:$B$77,0), MATCH("*5th*",'Glyn-SESSION'!K$7:T$7,0))</f>
        <v>#N/A</v>
      </c>
      <c r="E55" s="131" t="e">
        <f>IF($A$50='Glyn-SESSION'!$A$79,INDEX('Glyn-SESSION'!$K$70:$T$77, MATCH("*Deadlift*",'Glyn-SESSION'!$B$70:$B$77,0), MATCH("*5th*",'Glyn-SESSION'!$K$7:$T$7,0)),"")</f>
        <v>#N/A</v>
      </c>
      <c r="F55" s="131" t="e">
        <f>INDEX('Glyn-SESSION'!$L$70:$U$77, MATCH("*Deadlift*",'Glyn-SESSION'!$B$70:$B$77,0), MATCH("*5th*",'Glyn-SESSION'!$K$7:$T$7,0))</f>
        <v>#N/A</v>
      </c>
      <c r="G55" s="131" t="e">
        <f>IF($A$50='Glyn-SESSION'!$A$79,INDEX('Glyn-SESSION'!$K$70:$T$77, MATCH("*Bench Press*",'Glyn-SESSION'!$B$70:$B$77,0), MATCH("*5th*",'Glyn-SESSION'!$K$7:$T$7,0)),"")</f>
        <v>#N/A</v>
      </c>
      <c r="H55" s="131" t="e">
        <f>INDEX('Glyn-SESSION'!$L$70:$U$77, MATCH("*Bench Press*",'Glyn-SESSION'!$B$70:$B$77,0), MATCH("*5th*",'Glyn-SESSION'!$K$7:$T$7,0))</f>
        <v>#N/A</v>
      </c>
      <c r="I55" s="132" t="e">
        <f>IF($A$50='Glyn-SESSION'!$A$79,INDEX('Glyn-SESSION'!$K$70:$T$77, MATCH("*Military*",'Glyn-SESSION'!$B$70:$B$77,0), MATCH("*5th*",'Glyn-SESSION'!$K$7:$T$7,0)),"")</f>
        <v>#N/A</v>
      </c>
      <c r="J55" s="44" t="e">
        <f>INDEX('Glyn-SESSION'!$L$70:$U$77, MATCH("*Military*",'Glyn-SESSION'!$B$70:$B$77,0), MATCH("*5th*",'Glyn-SESSION'!$K$7:$T$7,0))</f>
        <v>#N/A</v>
      </c>
      <c r="K55" s="131" t="e">
        <f>IF($A$50='Glyn-SESSION'!$A$79,INDEX('Glyn-SESSION'!$K$70:$T$77, MATCH("*Clean *",'Glyn-SESSION'!$B$70:$B$77,0), MATCH("*5th*",'Glyn-SESSION'!$K$7:$T$7,0)),"")</f>
        <v>#N/A</v>
      </c>
      <c r="L55" s="44" t="e">
        <f>INDEX('Glyn-SESSION'!$L$70:$U$77, MATCH("*Clean *",'Glyn-SESSION'!$B$70:$B$77,0), MATCH("*5th*",'Glyn-SESSION'!$K$7:$T$7,0))</f>
        <v>#N/A</v>
      </c>
      <c r="M55" s="131" t="e">
        <f>IF($A$50='Glyn-SESSION'!$A$79,INDEX('Glyn-SESSION'!$K$70:$T$77, MATCH("*Lat Pulldown*",'Glyn-SESSION'!$B$70:$B$77,0), MATCH("*5th*",'Glyn-SESSION'!$K$7:$T$7,0)),"")</f>
        <v>#N/A</v>
      </c>
      <c r="N55" s="44" t="e">
        <f>INDEX('Glyn-SESSION'!$L$70:$U$77, MATCH("*Lat Pulldown*",'Glyn-SESSION'!$B$70:$B$77,0), MATCH("*5th*",'Glyn-SESSION'!$K$7:$T$7,0))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'Glyn-SESSION'!A88</f>
        <v>42061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 t="e">
        <f>MAX(E57:E61)</f>
        <v>#N/A</v>
      </c>
      <c r="F56" s="116" t="e">
        <f t="array" ref="F56">MAX(IF(E57:E61=E56,F57:F61))</f>
        <v>#N/A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 t="e">
        <f>MAX(M57:M61)</f>
        <v>#N/A</v>
      </c>
      <c r="N56" s="117" t="e">
        <f t="array" ref="N56">MAX(IF(M57:M61=M56,N57:N61))</f>
        <v>#N/A</v>
      </c>
      <c r="O56" s="152" t="e">
        <f>IF($A$56='Glyn-SESSION'!$A$88,INDEX('Glyn-SESSION'!$K$79:$T$86, MATCH("*1k Row*",'Glyn-SESSION'!$B$79:$B$86,0), MATCH("*1st*",'Glyn-SESSION'!$K$7:$T$7,0)),"")</f>
        <v>#N/A</v>
      </c>
      <c r="P56" s="152">
        <f>IF($A$56='Glyn-SESSION'!$A$88,INDEX('Glyn-SESSION'!$K$79:$T$86, MATCH("*HIIT*",'Glyn-SESSION'!$B$79:$B$86,0), MATCH("*1st*",'Glyn-SESSION'!$K$7:$T$7,0)),"")</f>
        <v>3.472222222222222E-3</v>
      </c>
      <c r="Q56" s="119" t="str">
        <f>INDEX('Glyn-SESSION'!$L$79:$U$86, MATCH("*HIIT*",'Glyn-SESSION'!$B$79:$B$86,0), MATCH("*1st*",'Glyn-SESSION'!$K$7:$T$7,0))</f>
        <v>40/20</v>
      </c>
      <c r="R56" s="119">
        <f>'Glyn-SESSION'!U88</f>
        <v>0</v>
      </c>
      <c r="S56" s="116"/>
      <c r="T56" s="116"/>
      <c r="U56" s="120">
        <f>'Glyn-SESSION'!A89</f>
        <v>0</v>
      </c>
      <c r="V56" s="120">
        <f>'Glyn-SESSION'!A90</f>
        <v>0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IF($A$56='Glyn-SESSION'!$A$88,INDEX('Glyn-SESSION'!$K$79:$T$86, MATCH("*Squat*",'Glyn-SESSION'!$B$79:$B$86,0), MATCH("*1st*",'Glyn-SESSION'!$K$7:$T$7,0)),"")</f>
        <v>#N/A</v>
      </c>
      <c r="D57" s="132" t="e">
        <f>INDEX('Glyn-SESSION'!L$79:U$86, MATCH("*Squat*",'Glyn-SESSION'!$B$79:$B$86,0), MATCH("*1st*",'Glyn-SESSION'!K$7:T$7,0))</f>
        <v>#N/A</v>
      </c>
      <c r="E57" s="131" t="e">
        <f>IF($A$56='Glyn-SESSION'!$A$88,INDEX('Glyn-SESSION'!$K$79:$T$86, MATCH("*Deadlift*",'Glyn-SESSION'!$B$79:$B$86,0), MATCH("*1st*",'Glyn-SESSION'!$K$7:$T$7,0)),"")</f>
        <v>#N/A</v>
      </c>
      <c r="F57" s="131" t="e">
        <f>INDEX('Glyn-SESSION'!$L$79:$U$86, MATCH("*Deadlift*",'Glyn-SESSION'!$B$79:$B$86,0), MATCH("*1st*",'Glyn-SESSION'!$K$7:$T$7,0))</f>
        <v>#N/A</v>
      </c>
      <c r="G57" s="131" t="e">
        <f>IF($A$56='Glyn-SESSION'!$A$88,INDEX('Glyn-SESSION'!$K$79:$T$86, MATCH("*Bench Press*",'Glyn-SESSION'!$B$79:$B$86,0), MATCH("*1st*",'Glyn-SESSION'!$K$7:$T$7,0)),"")</f>
        <v>#N/A</v>
      </c>
      <c r="H57" s="131" t="e">
        <f>INDEX('Glyn-SESSION'!$L$79:$U$86, MATCH("*Bench Press*",'Glyn-SESSION'!$B$79:$B$86,0), MATCH("*1st*",'Glyn-SESSION'!$K$7:$T$7,0))</f>
        <v>#N/A</v>
      </c>
      <c r="I57" s="132" t="e">
        <f>IF($A$56='Glyn-SESSION'!$A$88,INDEX('Glyn-SESSION'!$K$79:$T$86, MATCH("*Military*",'Glyn-SESSION'!$B$79:$B$86,0), MATCH("*1st*",'Glyn-SESSION'!$K$7:$T$7,0)),"")</f>
        <v>#N/A</v>
      </c>
      <c r="J57" s="48" t="e">
        <f>INDEX('Glyn-SESSION'!$L$79:$U$86, MATCH("*Military*",'Glyn-SESSION'!$B$79:$B$86,0), MATCH("*1st*",'Glyn-SESSION'!$K$7:$T$7,0))</f>
        <v>#N/A</v>
      </c>
      <c r="K57" s="131" t="e">
        <f>IF($A$56='Glyn-SESSION'!$A$88,INDEX('Glyn-SESSION'!$K$79:$T$86, MATCH("*Clean *",'Glyn-SESSION'!$B$79:$B$86,0), MATCH("*1st*",'Glyn-SESSION'!$K$7:$T$7,0)),"")</f>
        <v>#N/A</v>
      </c>
      <c r="L57" s="48" t="e">
        <f>INDEX('Glyn-SESSION'!$L$79:$U$86, MATCH("*Clean *",'Glyn-SESSION'!$B$79:$B$86,0), MATCH("*1st*",'Glyn-SESSION'!$K$7:$T$7,0))</f>
        <v>#N/A</v>
      </c>
      <c r="M57" s="131" t="e">
        <f>IF($A$56='Glyn-SESSION'!$A$88,INDEX('Glyn-SESSION'!$K$79:$T$86, MATCH("*Lat Pulldown*",'Glyn-SESSION'!$B$79:$B$86,0), MATCH("*1st*",'Glyn-SESSION'!$K$7:$T$7,0)),"")</f>
        <v>#N/A</v>
      </c>
      <c r="N57" s="48" t="e">
        <f>INDEX('Glyn-SESSION'!$L$79:$U$86, MATCH("*Lat Pulldown*",'Glyn-SESSION'!$B$79:$B$86,0), MATCH("*1st*",'Glyn-SESSION'!$K$7:$T$7,0))</f>
        <v>#N/A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IF($A$56='Glyn-SESSION'!$A$88,INDEX('Glyn-SESSION'!$K$79:$T$86, MATCH("*Squat*",'Glyn-SESSION'!$B$79:$B$86,0), MATCH("*2nd*",'Glyn-SESSION'!$K$7:$T$7,0)),"")</f>
        <v>#N/A</v>
      </c>
      <c r="D58" s="132" t="e">
        <f>INDEX('Glyn-SESSION'!L$79:U$86, MATCH("*Squat*",'Glyn-SESSION'!$B$79:$B$86,0), MATCH("*2nd*",'Glyn-SESSION'!K$7:T$7,0))</f>
        <v>#N/A</v>
      </c>
      <c r="E58" s="131" t="e">
        <f>IF($A$56='Glyn-SESSION'!$A$88,INDEX('Glyn-SESSION'!$K$79:$T$86, MATCH("*Deadlift*",'Glyn-SESSION'!$B$79:$B$86,0), MATCH("*2ND*",'Glyn-SESSION'!$K$7:$T$7,0)),"")</f>
        <v>#N/A</v>
      </c>
      <c r="F58" s="131" t="e">
        <f>INDEX('Glyn-SESSION'!$L$79:$U$86, MATCH("*Deadlift*",'Glyn-SESSION'!$B$79:$B$86,0), MATCH("*2nd*",'Glyn-SESSION'!$K$7:$T$7,0))</f>
        <v>#N/A</v>
      </c>
      <c r="G58" s="131" t="e">
        <f>IF($A$56='Glyn-SESSION'!$A$88,INDEX('Glyn-SESSION'!$K$79:$T$86, MATCH("*Bench Press*",'Glyn-SESSION'!$B$79:$B$86,0), MATCH("*2ND*",'Glyn-SESSION'!$K$7:$T$7,0)),"")</f>
        <v>#N/A</v>
      </c>
      <c r="H58" s="131" t="e">
        <f>INDEX('Glyn-SESSION'!$L$79:$U$86, MATCH("*Bench Press*",'Glyn-SESSION'!$B$79:$B$86,0), MATCH("*2nd*",'Glyn-SESSION'!$K$7:$T$7,0))</f>
        <v>#N/A</v>
      </c>
      <c r="I58" s="132" t="e">
        <f>IF($A$56='Glyn-SESSION'!$A$88,INDEX('Glyn-SESSION'!$K$79:$T$86, MATCH("*Military*",'Glyn-SESSION'!$B$79:$B$86,0), MATCH("*2ND*",'Glyn-SESSION'!$K$7:$T$7,0)),"")</f>
        <v>#N/A</v>
      </c>
      <c r="J58" s="44" t="e">
        <f>INDEX('Glyn-SESSION'!$L$79:$U$86, MATCH("*Military*",'Glyn-SESSION'!$B$79:$B$86,0), MATCH("*2nd*",'Glyn-SESSION'!$K$7:$T$7,0))</f>
        <v>#N/A</v>
      </c>
      <c r="K58" s="131" t="e">
        <f>IF($A$56='Glyn-SESSION'!$A$88,INDEX('Glyn-SESSION'!$K$79:$T$86, MATCH("*Clean *",'Glyn-SESSION'!$B$79:$B$86,0), MATCH("*2ND*",'Glyn-SESSION'!$K$7:$T$7,0)),"")</f>
        <v>#N/A</v>
      </c>
      <c r="L58" s="44" t="e">
        <f>INDEX('Glyn-SESSION'!$L$79:$U$86, MATCH("*Clean *",'Glyn-SESSION'!$B$79:$B$86,0), MATCH("*2nd*",'Glyn-SESSION'!$K$7:$T$7,0))</f>
        <v>#N/A</v>
      </c>
      <c r="M58" s="131" t="e">
        <f>IF($A$56='Glyn-SESSION'!$A$88,INDEX('Glyn-SESSION'!$K$79:$T$86, MATCH("*Lat Pulldown*",'Glyn-SESSION'!$B$79:$B$86,0), MATCH("*2ND*",'Glyn-SESSION'!$K$7:$T$7,0)),"")</f>
        <v>#N/A</v>
      </c>
      <c r="N58" s="44" t="e">
        <f>INDEX('Glyn-SESSION'!$L$79:$U$86, MATCH("*Lat Pulldown*",'Glyn-SESSION'!$B$79:$B$86,0), MATCH("*2nd*",'Glyn-SESSION'!$K$7:$T$7,0))</f>
        <v>#N/A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IF($A$56='Glyn-SESSION'!$A$88,INDEX('Glyn-SESSION'!$K$79:$T$86, MATCH("*Squat*",'Glyn-SESSION'!$B$79:$B$86,0), MATCH("*3rd*",'Glyn-SESSION'!$K$7:$T$7,0)),"")</f>
        <v>#N/A</v>
      </c>
      <c r="D59" s="132" t="e">
        <f>INDEX('Glyn-SESSION'!L$79:U$86, MATCH("*Squat*",'Glyn-SESSION'!$B$79:$B$86,0), MATCH("*3rd*",'Glyn-SESSION'!K$7:T$7,0))</f>
        <v>#N/A</v>
      </c>
      <c r="E59" s="131" t="e">
        <f>IF($A$56='Glyn-SESSION'!$A$88,INDEX('Glyn-SESSION'!$K$79:$T$86, MATCH("*Deadlift*",'Glyn-SESSION'!$B$79:$B$86,0), MATCH("*3rd*",'Glyn-SESSION'!$K$7:$T$7,0)),"")</f>
        <v>#N/A</v>
      </c>
      <c r="F59" s="131" t="e">
        <f>INDEX('Glyn-SESSION'!$L$79:$U$86, MATCH("*Deadlift*",'Glyn-SESSION'!$B$79:$B$86,0), MATCH("*3rd*",'Glyn-SESSION'!$K$7:$T$7,0))</f>
        <v>#N/A</v>
      </c>
      <c r="G59" s="131" t="e">
        <f>IF($A$56='Glyn-SESSION'!$A$88,INDEX('Glyn-SESSION'!$K$79:$T$86, MATCH("*Bench Press*",'Glyn-SESSION'!$B$79:$B$86,0), MATCH("*3rd*",'Glyn-SESSION'!$K$7:$T$7,0)),"")</f>
        <v>#N/A</v>
      </c>
      <c r="H59" s="131" t="e">
        <f>INDEX('Glyn-SESSION'!$L$79:$U$86, MATCH("*Bench Press*",'Glyn-SESSION'!$B$79:$B$86,0), MATCH("*3rd*",'Glyn-SESSION'!$K$7:$T$7,0))</f>
        <v>#N/A</v>
      </c>
      <c r="I59" s="132" t="e">
        <f>IF($A$56='Glyn-SESSION'!$A$88,INDEX('Glyn-SESSION'!$K$79:$T$86, MATCH("*Military*",'Glyn-SESSION'!$B$79:$B$86,0), MATCH("*3rd*",'Glyn-SESSION'!$K$7:$T$7,0)),"")</f>
        <v>#N/A</v>
      </c>
      <c r="J59" s="44" t="e">
        <f>INDEX('Glyn-SESSION'!$L$79:$U$86, MATCH("*Military*",'Glyn-SESSION'!$B$79:$B$86,0), MATCH("*3rd*",'Glyn-SESSION'!$K$7:$T$7,0))</f>
        <v>#N/A</v>
      </c>
      <c r="K59" s="131" t="e">
        <f>IF($A$56='Glyn-SESSION'!$A$88,INDEX('Glyn-SESSION'!$K$79:$T$86, MATCH("*Clean *",'Glyn-SESSION'!$B$79:$B$86,0), MATCH("*3rd*",'Glyn-SESSION'!$K$7:$T$7,0)),"")</f>
        <v>#N/A</v>
      </c>
      <c r="L59" s="44" t="e">
        <f>INDEX('Glyn-SESSION'!$L$79:$U$86, MATCH("*Clean *",'Glyn-SESSION'!$B$79:$B$86,0), MATCH("*3rd*",'Glyn-SESSION'!$K$7:$T$7,0))</f>
        <v>#N/A</v>
      </c>
      <c r="M59" s="131" t="e">
        <f>IF($A$56='Glyn-SESSION'!$A$88,INDEX('Glyn-SESSION'!$K$79:$T$86, MATCH("*Lat Pulldown*",'Glyn-SESSION'!$B$79:$B$86,0), MATCH("*3rd*",'Glyn-SESSION'!$K$7:$T$7,0)),"")</f>
        <v>#N/A</v>
      </c>
      <c r="N59" s="44" t="e">
        <f>INDEX('Glyn-SESSION'!$L$79:$U$86, MATCH("*Lat Pulldown*",'Glyn-SESSION'!$B$79:$B$86,0), MATCH("*3rd*",'Glyn-SESSION'!$K$7:$T$7,0))</f>
        <v>#N/A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IF($A$56='Glyn-SESSION'!$A$88,INDEX('Glyn-SESSION'!$K$79:$T$86, MATCH("*Squat*",'Glyn-SESSION'!$B$79:$B$86,0), MATCH("*4th*",'Glyn-SESSION'!$K$7:$T$7,0)),"")</f>
        <v>#N/A</v>
      </c>
      <c r="D60" s="132" t="e">
        <f>INDEX('Glyn-SESSION'!L$79:U$86, MATCH("*Squat*",'Glyn-SESSION'!$B$79:$B$86,0), MATCH("*4th*",'Glyn-SESSION'!K$7:T$7,0))</f>
        <v>#N/A</v>
      </c>
      <c r="E60" s="131" t="e">
        <f>IF($A$56='Glyn-SESSION'!$A$88,INDEX('Glyn-SESSION'!$K$79:$T$86, MATCH("*Deadlift*",'Glyn-SESSION'!$B$79:$B$86,0), MATCH("*4th*",'Glyn-SESSION'!$K$7:$T$7,0)),"")</f>
        <v>#N/A</v>
      </c>
      <c r="F60" s="131" t="e">
        <f>INDEX('Glyn-SESSION'!$L$79:$U$86, MATCH("*Deadlift*",'Glyn-SESSION'!$B$79:$B$86,0), MATCH("*4th*",'Glyn-SESSION'!$K$7:$T$7,0))</f>
        <v>#N/A</v>
      </c>
      <c r="G60" s="131" t="e">
        <f>IF($A$56='Glyn-SESSION'!$A$88,INDEX('Glyn-SESSION'!$K$79:$T$86, MATCH("*Bench Press*",'Glyn-SESSION'!$B$79:$B$86,0), MATCH("*4th*",'Glyn-SESSION'!$K$7:$T$7,0)),"")</f>
        <v>#N/A</v>
      </c>
      <c r="H60" s="131" t="e">
        <f>INDEX('Glyn-SESSION'!$L$79:$U$86, MATCH("*Bench Press*",'Glyn-SESSION'!$B$79:$B$86,0), MATCH("*4th*",'Glyn-SESSION'!$K$7:$T$7,0))</f>
        <v>#N/A</v>
      </c>
      <c r="I60" s="132" t="e">
        <f>IF($A$56='Glyn-SESSION'!$A$88,INDEX('Glyn-SESSION'!$K$79:$T$86, MATCH("*Military*",'Glyn-SESSION'!$B$79:$B$86,0), MATCH("*4th*",'Glyn-SESSION'!$K$7:$T$7,0)),"")</f>
        <v>#N/A</v>
      </c>
      <c r="J60" s="44" t="e">
        <f>INDEX('Glyn-SESSION'!$L$79:$U$86, MATCH("*Military*",'Glyn-SESSION'!$B$79:$B$86,0), MATCH("*4th*",'Glyn-SESSION'!$K$7:$T$7,0))</f>
        <v>#N/A</v>
      </c>
      <c r="K60" s="131" t="e">
        <f>IF($A$56='Glyn-SESSION'!$A$88,INDEX('Glyn-SESSION'!$K$79:$T$86, MATCH("*Clean *",'Glyn-SESSION'!$B$79:$B$86,0), MATCH("*4th*",'Glyn-SESSION'!$K$7:$T$7,0)),"")</f>
        <v>#N/A</v>
      </c>
      <c r="L60" s="44" t="e">
        <f>INDEX('Glyn-SESSION'!$L$79:$U$86, MATCH("*Clean *",'Glyn-SESSION'!$B$79:$B$86,0), MATCH("*4th*",'Glyn-SESSION'!$K$7:$T$7,0))</f>
        <v>#N/A</v>
      </c>
      <c r="M60" s="131" t="e">
        <f>IF($A$56='Glyn-SESSION'!$A$88,INDEX('Glyn-SESSION'!$K$79:$T$86, MATCH("*Lat Pulldown*",'Glyn-SESSION'!$B$79:$B$86,0), MATCH("*4th*",'Glyn-SESSION'!$K$7:$T$7,0)),"")</f>
        <v>#N/A</v>
      </c>
      <c r="N60" s="44" t="e">
        <f>INDEX('Glyn-SESSION'!$L$79:$U$86, MATCH("*Lat Pulldown*",'Glyn-SESSION'!$B$79:$B$86,0), MATCH("*4th*",'Glyn-SESSION'!$K$7:$T$7,0))</f>
        <v>#N/A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IF($A$56='Glyn-SESSION'!$A$88,INDEX('Glyn-SESSION'!$K$79:$T$86, MATCH("*Squat*",'Glyn-SESSION'!$B$79:$B$86,0), MATCH("*5th*",'Glyn-SESSION'!$K$7:$T$7,0)),"")</f>
        <v>#N/A</v>
      </c>
      <c r="D61" s="132" t="e">
        <f>INDEX('Glyn-SESSION'!L$79:U$86, MATCH("*Squat*",'Glyn-SESSION'!$B$79:$B$86,0), MATCH("*5th*",'Glyn-SESSION'!K$7:T$7,0))</f>
        <v>#N/A</v>
      </c>
      <c r="E61" s="131" t="e">
        <f>IF($A$56='Glyn-SESSION'!$A$88,INDEX('Glyn-SESSION'!$K$79:$T$86, MATCH("*Deadlift*",'Glyn-SESSION'!$B$79:$B$86,0), MATCH("*5th*",'Glyn-SESSION'!$K$7:$T$7,0)),"")</f>
        <v>#N/A</v>
      </c>
      <c r="F61" s="131" t="e">
        <f>INDEX('Glyn-SESSION'!$L$79:$U$86, MATCH("*Deadlift*",'Glyn-SESSION'!$B$79:$B$86,0), MATCH("*5th*",'Glyn-SESSION'!$K$7:$T$7,0))</f>
        <v>#N/A</v>
      </c>
      <c r="G61" s="131" t="e">
        <f>IF($A$56='Glyn-SESSION'!$A$88,INDEX('Glyn-SESSION'!$K$79:$T$86, MATCH("*Bench Press*",'Glyn-SESSION'!$B$79:$B$86,0), MATCH("*5th*",'Glyn-SESSION'!$K$7:$T$7,0)),"")</f>
        <v>#N/A</v>
      </c>
      <c r="H61" s="131" t="e">
        <f>INDEX('Glyn-SESSION'!$L$79:$U$86, MATCH("*Bench Press*",'Glyn-SESSION'!$B$79:$B$86,0), MATCH("*5th*",'Glyn-SESSION'!$K$7:$T$7,0))</f>
        <v>#N/A</v>
      </c>
      <c r="I61" s="132" t="e">
        <f>IF($A$56='Glyn-SESSION'!$A$88,INDEX('Glyn-SESSION'!$K$79:$T$86, MATCH("*Military*",'Glyn-SESSION'!$B$79:$B$86,0), MATCH("*5th*",'Glyn-SESSION'!$K$7:$T$7,0)),"")</f>
        <v>#N/A</v>
      </c>
      <c r="J61" s="44" t="e">
        <f>INDEX('Glyn-SESSION'!$L$79:$U$86, MATCH("*Military*",'Glyn-SESSION'!$B$79:$B$86,0), MATCH("*5th*",'Glyn-SESSION'!$K$7:$T$7,0))</f>
        <v>#N/A</v>
      </c>
      <c r="K61" s="131" t="e">
        <f>IF($A$56='Glyn-SESSION'!$A$88,INDEX('Glyn-SESSION'!$K$79:$T$86, MATCH("*Clean *",'Glyn-SESSION'!$B$79:$B$86,0), MATCH("*5th*",'Glyn-SESSION'!$K$7:$T$7,0)),"")</f>
        <v>#N/A</v>
      </c>
      <c r="L61" s="44" t="e">
        <f>INDEX('Glyn-SESSION'!$L$79:$U$86, MATCH("*Clean *",'Glyn-SESSION'!$B$79:$B$86,0), MATCH("*5th*",'Glyn-SESSION'!$K$7:$T$7,0))</f>
        <v>#N/A</v>
      </c>
      <c r="M61" s="131" t="e">
        <f>IF($A$56='Glyn-SESSION'!$A$88,INDEX('Glyn-SESSION'!$K$79:$T$86, MATCH("*Lat Pulldown*",'Glyn-SESSION'!$B$79:$B$86,0), MATCH("*5th*",'Glyn-SESSION'!$K$7:$T$7,0)),"")</f>
        <v>#N/A</v>
      </c>
      <c r="N61" s="44" t="e">
        <f>INDEX('Glyn-SESSION'!$L$79:$U$86, MATCH("*Lat Pulldown*",'Glyn-SESSION'!$B$79:$B$86,0), MATCH("*5th*",'Glyn-SESSION'!$K$7:$T$7,0))</f>
        <v>#N/A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'Glyn-SESSION'!A97</f>
        <v>42082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 t="e">
        <f>MAX(G63:G67)</f>
        <v>#N/A</v>
      </c>
      <c r="H62" s="116" t="e">
        <f t="array" ref="H62">MAX(IF(G63:G67=G62,H63:H67))</f>
        <v>#N/A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>
        <f>MAX(M63:M67)</f>
        <v>50</v>
      </c>
      <c r="N62" s="117">
        <f t="array" ref="N62">MAX(IF(M63:M67=M62,N63:N67))</f>
        <v>12</v>
      </c>
      <c r="O62" s="152" t="e">
        <f>IF(A62='Glyn-SESSION'!$A$97,INDEX('Glyn-SESSION'!$K$97:$T$104, MATCH("*1k Row*",'Glyn-SESSION'!$B$97:$B$104,0), MATCH("*1st*",'Glyn-SESSION'!$K$7:$T$7,0)),"")</f>
        <v>#N/A</v>
      </c>
      <c r="P62" s="152">
        <f>IF(A62='Glyn-SESSION'!$A$97,INDEX('Glyn-SESSION'!$K$97:$T$104, MATCH("*HIIT*",'Glyn-SESSION'!$B$97:$B$104,0), MATCH("*1st*",'Glyn-SESSION'!$K$7:$T$7,0)),"")</f>
        <v>8.3333333333333332E-3</v>
      </c>
      <c r="Q62" s="119">
        <f>INDEX('Glyn-SESSION'!$L$97:$U$104, MATCH("*HIIT*",'Glyn-SESSION'!$B$97:$B$104,0), MATCH("*1st*",'Glyn-SESSION'!$K$7:$T$7,0))</f>
        <v>0</v>
      </c>
      <c r="R62" s="119">
        <f>'Glyn-SESSION'!U97</f>
        <v>0</v>
      </c>
      <c r="S62" s="116"/>
      <c r="T62" s="116"/>
      <c r="U62" s="120">
        <f>'Glyn-SESSION'!A98</f>
        <v>86</v>
      </c>
      <c r="V62" s="120">
        <f>'Glyn-SESSION'!A99</f>
        <v>29.4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IF(A62='Glyn-SESSION'!$A$97,INDEX('Glyn-SESSION'!$K$97:$T$104, MATCH("*Squat*",'Glyn-SESSION'!$B$97:$B$104,0), MATCH("*1st*",'Glyn-SESSION'!$K$7:$T$7,0)),"")</f>
        <v>#N/A</v>
      </c>
      <c r="D63" s="132" t="e">
        <f>INDEX('Glyn-SESSION'!L$97:U$104, MATCH("*Squat*",'Glyn-SESSION'!$B$97:$B$104,0), MATCH("*1st*",'Glyn-SESSION'!K$7:T$7,0))</f>
        <v>#N/A</v>
      </c>
      <c r="E63" s="131" t="e">
        <f>IF(A62='Glyn-SESSION'!$A$97,INDEX('Glyn-SESSION'!$K$97:$T$104, MATCH("*Deadlift*",'Glyn-SESSION'!$B$97:$B$104,0), MATCH("*1st*",'Glyn-SESSION'!$K$7:$T$7,0)),"")</f>
        <v>#N/A</v>
      </c>
      <c r="F63" s="131" t="e">
        <f>INDEX('Glyn-SESSION'!$L$97:$U$104, MATCH("*Deadlift*",'Glyn-SESSION'!$B$97:$B$104,0), MATCH("*1st*",'Glyn-SESSION'!$K$7:$T$7,0))</f>
        <v>#N/A</v>
      </c>
      <c r="G63" s="131" t="e">
        <f>IF(A62='Glyn-SESSION'!$A$97,INDEX('Glyn-SESSION'!$K$97:$T$104, MATCH("*Bench Press*",'Glyn-SESSION'!$B$97:$B$104,0), MATCH("*1st*",'Glyn-SESSION'!$K$7:$T$7,0)),"")</f>
        <v>#N/A</v>
      </c>
      <c r="H63" s="131" t="e">
        <f>INDEX('Glyn-SESSION'!$L$97:$U$104, MATCH("*Bench Press*",'Glyn-SESSION'!$B$97:$B$104,0), MATCH("*1st*",'Glyn-SESSION'!$K$7:$T$7,0))</f>
        <v>#N/A</v>
      </c>
      <c r="I63" s="132" t="e">
        <f>IF(A62='Glyn-SESSION'!$A$97,INDEX('Glyn-SESSION'!$K$97:$T$104, MATCH("*Military*",'Glyn-SESSION'!$B$97:$B$104,0), MATCH("*1st*",'Glyn-SESSION'!$K$7:$T$7,0)),"")</f>
        <v>#N/A</v>
      </c>
      <c r="J63" s="48" t="e">
        <f>INDEX('Glyn-SESSION'!$L$97:$U$104, MATCH("*Military*",'Glyn-SESSION'!$B$97:$B$104,0), MATCH("*1st*",'Glyn-SESSION'!$K$7:$T$7,0))</f>
        <v>#N/A</v>
      </c>
      <c r="K63" s="131" t="e">
        <f>IF(A62='Glyn-SESSION'!$A$97,INDEX('Glyn-SESSION'!$K$97:$T$104, MATCH("*Clean *",'Glyn-SESSION'!$B$97:$B$104,0), MATCH("*1st*",'Glyn-SESSION'!$K$7:$T$7,0)),"")</f>
        <v>#N/A</v>
      </c>
      <c r="L63" s="48" t="e">
        <f>INDEX('Glyn-SESSION'!$L$97:$U$104, MATCH("*Clean *",'Glyn-SESSION'!$B$97:$B$104,0), MATCH("*1st*",'Glyn-SESSION'!$K$7:$T$7,0))</f>
        <v>#N/A</v>
      </c>
      <c r="M63" s="131">
        <f>IF(A62='Glyn-SESSION'!$A$97,INDEX('Glyn-SESSION'!$K$97:$T$104, MATCH("*Lat Pulldown*",'Glyn-SESSION'!$B$97:$B$104,0), MATCH("*1st*",'Glyn-SESSION'!$K$7:$T$7,0)),"")</f>
        <v>40</v>
      </c>
      <c r="N63" s="50">
        <f>INDEX('Glyn-SESSION'!$L$97:$U$104, MATCH("*Lat Pulldown*",'Glyn-SESSION'!$B$97:$B$104,0), MATCH("*1st*",'Glyn-SESSION'!$K$7:$T$7,0))</f>
        <v>12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IF(A62='Glyn-SESSION'!$A$97,INDEX('Glyn-SESSION'!$K$97:$T$104, MATCH("*Squat*",'Glyn-SESSION'!$B$97:$B$104,0), MATCH("*2nd*",'Glyn-SESSION'!$K$7:$T$7,0)),"")</f>
        <v>#N/A</v>
      </c>
      <c r="D64" s="132" t="e">
        <f>INDEX('Glyn-SESSION'!L$97:U$104, MATCH("*Squat*",'Glyn-SESSION'!$B$97:$B$104,0), MATCH("*2nd*",'Glyn-SESSION'!K$7:T$7,0))</f>
        <v>#N/A</v>
      </c>
      <c r="E64" s="131" t="e">
        <f>IF(A62='Glyn-SESSION'!$A$97,INDEX('Glyn-SESSION'!$K$97:$T$104, MATCH("*Deadlift*",'Glyn-SESSION'!$B$97:$B$104,0), MATCH("*2ND*",'Glyn-SESSION'!$K$7:$T$7,0)),"")</f>
        <v>#N/A</v>
      </c>
      <c r="F64" s="131" t="e">
        <f>INDEX('Glyn-SESSION'!$L$97:$U$104, MATCH("*Deadlift*",'Glyn-SESSION'!$B$97:$B$104,0), MATCH("*2nd*",'Glyn-SESSION'!$K$7:$T$7,0))</f>
        <v>#N/A</v>
      </c>
      <c r="G64" s="131" t="e">
        <f>IF(A62='Glyn-SESSION'!$A$97,INDEX('Glyn-SESSION'!$K$97:$T$104, MATCH("*Bench Press*",'Glyn-SESSION'!$B$97:$B$104,0), MATCH("*2ND*",'Glyn-SESSION'!$K$7:$T$7,0)),"")</f>
        <v>#N/A</v>
      </c>
      <c r="H64" s="131" t="e">
        <f>INDEX('Glyn-SESSION'!$L$97:$U$104, MATCH("*Bench Press*",'Glyn-SESSION'!$B$97:$B$104,0), MATCH("*2nd*",'Glyn-SESSION'!$K$7:$T$7,0))</f>
        <v>#N/A</v>
      </c>
      <c r="I64" s="132" t="e">
        <f>IF(A62='Glyn-SESSION'!$A$97,INDEX('Glyn-SESSION'!$K$97:$T$104, MATCH("*Military*",'Glyn-SESSION'!$B$97:$B$104,0), MATCH("*2ND*",'Glyn-SESSION'!$K$7:$T$7,0)),"")</f>
        <v>#N/A</v>
      </c>
      <c r="J64" s="44" t="e">
        <f>INDEX('Glyn-SESSION'!$L$97:$U$104, MATCH("*Military*",'Glyn-SESSION'!$B$97:$B$104,0), MATCH("*2nd*",'Glyn-SESSION'!$K$7:$T$7,0))</f>
        <v>#N/A</v>
      </c>
      <c r="K64" s="131" t="e">
        <f>IF(A62='Glyn-SESSION'!$A$97,INDEX('Glyn-SESSION'!$K$97:$T$104, MATCH("*Clean *",'Glyn-SESSION'!$B$97:$B$104,0), MATCH("*2ND*",'Glyn-SESSION'!$K$7:$T$7,0)),"")</f>
        <v>#N/A</v>
      </c>
      <c r="L64" s="44" t="e">
        <f>INDEX('Glyn-SESSION'!$L$97:$U$104, MATCH("*Clean *",'Glyn-SESSION'!$B$97:$B$104,0), MATCH("*2nd*",'Glyn-SESSION'!$K$7:$T$7,0))</f>
        <v>#N/A</v>
      </c>
      <c r="M64" s="131">
        <f>IF(A62='Glyn-SESSION'!$A$97,INDEX('Glyn-SESSION'!$K$97:$T$104, MATCH("*Lat Pulldown*",'Glyn-SESSION'!$B$97:$B$104,0), MATCH("*2ND*",'Glyn-SESSION'!$K$7:$T$7,0)),"")</f>
        <v>45</v>
      </c>
      <c r="N64" s="44">
        <f>INDEX('Glyn-SESSION'!$L$97:$U$104, MATCH("*Lat Pulldown*",'Glyn-SESSION'!$B$97:$B$104,0), MATCH("*2nd*",'Glyn-SESSION'!$K$7:$T$7,0))</f>
        <v>12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IF(A62='Glyn-SESSION'!$A$97,INDEX('Glyn-SESSION'!$K$97:$T$104, MATCH("*Squat*",'Glyn-SESSION'!$B$97:$B$104,0), MATCH("*3rd*",'Glyn-SESSION'!$K$7:$T$7,0)),"")</f>
        <v>#N/A</v>
      </c>
      <c r="D65" s="132" t="e">
        <f>INDEX('Glyn-SESSION'!L$97:U$104, MATCH("*Squat*",'Glyn-SESSION'!$B$97:$B$104,0), MATCH("*3rd*",'Glyn-SESSION'!K$7:T$7,0))</f>
        <v>#N/A</v>
      </c>
      <c r="E65" s="131" t="e">
        <f>IF(A62='Glyn-SESSION'!$A$97,INDEX('Glyn-SESSION'!$K$97:$T$104, MATCH("*Deadlift*",'Glyn-SESSION'!$B$97:$B$104,0), MATCH("*3rd*",'Glyn-SESSION'!$K$7:$T$7,0)),"")</f>
        <v>#N/A</v>
      </c>
      <c r="F65" s="131" t="e">
        <f>INDEX('Glyn-SESSION'!$L$97:$U$104, MATCH("*Deadlift*",'Glyn-SESSION'!$B$97:$B$104,0), MATCH("*3rd*",'Glyn-SESSION'!$K$7:$T$7,0))</f>
        <v>#N/A</v>
      </c>
      <c r="G65" s="131" t="e">
        <f>IF(A62='Glyn-SESSION'!$A$97,INDEX('Glyn-SESSION'!$K$97:$T$104, MATCH("*Bench Press*",'Glyn-SESSION'!$B$97:$B$104,0), MATCH("*3rd*",'Glyn-SESSION'!$K$7:$T$7,0)),"")</f>
        <v>#N/A</v>
      </c>
      <c r="H65" s="131" t="e">
        <f>INDEX('Glyn-SESSION'!$L$97:$U$104, MATCH("*Bench Press*",'Glyn-SESSION'!$B$97:$B$104,0), MATCH("*3rd*",'Glyn-SESSION'!$K$7:$T$7,0))</f>
        <v>#N/A</v>
      </c>
      <c r="I65" s="132" t="e">
        <f>IF(A62='Glyn-SESSION'!$A$97,INDEX('Glyn-SESSION'!$K$97:$T$104, MATCH("*Military*",'Glyn-SESSION'!$B$97:$B$104,0), MATCH("*3rd*",'Glyn-SESSION'!$K$7:$T$7,0)),"")</f>
        <v>#N/A</v>
      </c>
      <c r="J65" s="44" t="e">
        <f>INDEX('Glyn-SESSION'!$L$97:$U$104, MATCH("*Military*",'Glyn-SESSION'!$B$97:$B$104,0), MATCH("*3rd*",'Glyn-SESSION'!$K$7:$T$7,0))</f>
        <v>#N/A</v>
      </c>
      <c r="K65" s="131" t="e">
        <f>IF(A62='Glyn-SESSION'!$A$97,INDEX('Glyn-SESSION'!$K$97:$T$104, MATCH("*Clean *",'Glyn-SESSION'!$B$97:$B$104,0), MATCH("*3rd*",'Glyn-SESSION'!$K$7:$T$7,0)),"")</f>
        <v>#N/A</v>
      </c>
      <c r="L65" s="44" t="e">
        <f>INDEX('Glyn-SESSION'!$L$97:$U$104, MATCH("*Clean *",'Glyn-SESSION'!$B$97:$B$104,0), MATCH("*3rd*",'Glyn-SESSION'!$K$7:$T$7,0))</f>
        <v>#N/A</v>
      </c>
      <c r="M65" s="131">
        <f>IF(A62='Glyn-SESSION'!$A$97,INDEX('Glyn-SESSION'!$K$97:$T$104, MATCH("*Lat Pulldown*",'Glyn-SESSION'!$B$97:$B$104,0), MATCH("*3rd*",'Glyn-SESSION'!$K$7:$T$7,0)),"")</f>
        <v>45</v>
      </c>
      <c r="N65" s="44">
        <f>INDEX('Glyn-SESSION'!$L$97:$U$104, MATCH("*Lat Pulldown*",'Glyn-SESSION'!$B$97:$B$104,0), MATCH("*3rd*",'Glyn-SESSION'!$K$7:$T$7,0))</f>
        <v>12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IF(A62='Glyn-SESSION'!$A$97,INDEX('Glyn-SESSION'!$K$97:$T$104, MATCH("*Squat*",'Glyn-SESSION'!$B$97:$B$104,0), MATCH("*4th*",'Glyn-SESSION'!$K$7:$T$7,0)),"")</f>
        <v>#N/A</v>
      </c>
      <c r="D66" s="132" t="e">
        <f>INDEX('Glyn-SESSION'!L$97:U$104, MATCH("*Squat*",'Glyn-SESSION'!$B$97:$B$104,0), MATCH("*4th*",'Glyn-SESSION'!K$7:T$7,0))</f>
        <v>#N/A</v>
      </c>
      <c r="E66" s="131" t="e">
        <f>IF(A62='Glyn-SESSION'!$A$97,INDEX('Glyn-SESSION'!$K$97:$T$104, MATCH("*Deadlift*",'Glyn-SESSION'!$B$97:$B$104,0), MATCH("*4th*",'Glyn-SESSION'!$K$7:$T$7,0)),"")</f>
        <v>#N/A</v>
      </c>
      <c r="F66" s="131" t="e">
        <f>INDEX('Glyn-SESSION'!$L$97:$U$104, MATCH("*Deadlift*",'Glyn-SESSION'!$B$97:$B$104,0), MATCH("*4th*",'Glyn-SESSION'!$K$7:$T$7,0))</f>
        <v>#N/A</v>
      </c>
      <c r="G66" s="131" t="e">
        <f>IF(A62='Glyn-SESSION'!$A$97,INDEX('Glyn-SESSION'!$K$97:$T$104, MATCH("*Bench Press*",'Glyn-SESSION'!$B$97:$B$104,0), MATCH("*4th*",'Glyn-SESSION'!$K$7:$T$7,0)),"")</f>
        <v>#N/A</v>
      </c>
      <c r="H66" s="131" t="e">
        <f>INDEX('Glyn-SESSION'!$L$97:$U$104, MATCH("*Bench Press*",'Glyn-SESSION'!$B$97:$B$104,0), MATCH("*4th*",'Glyn-SESSION'!$K$7:$T$7,0))</f>
        <v>#N/A</v>
      </c>
      <c r="I66" s="132" t="e">
        <f>IF(A62='Glyn-SESSION'!$A$97,INDEX('Glyn-SESSION'!$K$97:$T$104, MATCH("*Military*",'Glyn-SESSION'!$B$97:$B$104,0), MATCH("*4th*",'Glyn-SESSION'!$K$7:$T$7,0)),"")</f>
        <v>#N/A</v>
      </c>
      <c r="J66" s="44" t="e">
        <f>INDEX('Glyn-SESSION'!$L$97:$U$104, MATCH("*Military*",'Glyn-SESSION'!$B$97:$B$104,0), MATCH("*4th*",'Glyn-SESSION'!$K$7:$T$7,0))</f>
        <v>#N/A</v>
      </c>
      <c r="K66" s="131" t="e">
        <f>IF(A62='Glyn-SESSION'!$A$97,INDEX('Glyn-SESSION'!$K$97:$T$104, MATCH("*Clean *",'Glyn-SESSION'!$B$97:$B$104,0), MATCH("*4th*",'Glyn-SESSION'!$K$7:$T$7,0)),"")</f>
        <v>#N/A</v>
      </c>
      <c r="L66" s="44" t="e">
        <f>INDEX('Glyn-SESSION'!$L$97:$U$104, MATCH("*Clean *",'Glyn-SESSION'!$B$97:$B$104,0), MATCH("*4th*",'Glyn-SESSION'!$K$7:$T$7,0))</f>
        <v>#N/A</v>
      </c>
      <c r="M66" s="131">
        <f>IF(A62='Glyn-SESSION'!$A$97,INDEX('Glyn-SESSION'!$K$97:$T$104, MATCH("*Lat Pulldown*",'Glyn-SESSION'!$B$97:$B$104,0), MATCH("*4th*",'Glyn-SESSION'!$K$7:$T$7,0)),"")</f>
        <v>50</v>
      </c>
      <c r="N66" s="44">
        <f>INDEX('Glyn-SESSION'!$L$97:$U$104, MATCH("*Lat Pulldown*",'Glyn-SESSION'!$B$97:$B$104,0), MATCH("*4th*",'Glyn-SESSION'!$K$7:$T$7,0))</f>
        <v>12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IF(A62='Glyn-SESSION'!$A$97,INDEX('Glyn-SESSION'!$K$97:$T$104, MATCH("*Squat*",'Glyn-SESSION'!$B$97:$B$104,0), MATCH("*5th*",'Glyn-SESSION'!$K$7:$T$7,0)),"")</f>
        <v>#N/A</v>
      </c>
      <c r="D67" s="132" t="e">
        <f>INDEX('Glyn-SESSION'!L$97:U$104, MATCH("*Squat*",'Glyn-SESSION'!$B$97:$B$104,0), MATCH("*5th*",'Glyn-SESSION'!K$7:T$7,0))</f>
        <v>#N/A</v>
      </c>
      <c r="E67" s="131" t="e">
        <f>IF(A62='Glyn-SESSION'!$A$97,INDEX('Glyn-SESSION'!$K$97:$T$104, MATCH("*Deadlift*",'Glyn-SESSION'!$B$97:$B$104,0), MATCH("*5th*",'Glyn-SESSION'!$K$7:$T$7,0)),"")</f>
        <v>#N/A</v>
      </c>
      <c r="F67" s="131" t="e">
        <f>INDEX('Glyn-SESSION'!$L$97:$U$104, MATCH("*Deadlift*",'Glyn-SESSION'!$B$97:$B$104,0), MATCH("*5th*",'Glyn-SESSION'!$K$7:$T$7,0))</f>
        <v>#N/A</v>
      </c>
      <c r="G67" s="131" t="e">
        <f>IF(A62='Glyn-SESSION'!$A$97,INDEX('Glyn-SESSION'!$K$97:$T$104, MATCH("*Bench Press*",'Glyn-SESSION'!$B$97:$B$104,0), MATCH("*5th*",'Glyn-SESSION'!$K$7:$T$7,0)),"")</f>
        <v>#N/A</v>
      </c>
      <c r="H67" s="131" t="e">
        <f>INDEX('Glyn-SESSION'!$L$97:$U$104, MATCH("*Bench Press*",'Glyn-SESSION'!$B$97:$B$104,0), MATCH("*5th*",'Glyn-SESSION'!$K$7:$T$7,0))</f>
        <v>#N/A</v>
      </c>
      <c r="I67" s="132" t="e">
        <f>IF(A62='Glyn-SESSION'!$A$97,INDEX('Glyn-SESSION'!$K$97:$T$104, MATCH("*Military*",'Glyn-SESSION'!$B$97:$B$104,0), MATCH("*5th*",'Glyn-SESSION'!$K$7:$T$7,0)),"")</f>
        <v>#N/A</v>
      </c>
      <c r="J67" s="44" t="e">
        <f>INDEX('Glyn-SESSION'!$L$97:$U$104, MATCH("*Military*",'Glyn-SESSION'!$B$97:$B$104,0), MATCH("*5th*",'Glyn-SESSION'!$K$7:$T$7,0))</f>
        <v>#N/A</v>
      </c>
      <c r="K67" s="131" t="e">
        <f>IF(A62='Glyn-SESSION'!$A$97,INDEX('Glyn-SESSION'!$K$97:$T$104, MATCH("*Clean *",'Glyn-SESSION'!$B$97:$B$104,0), MATCH("*5th*",'Glyn-SESSION'!$K$7:$T$7,0)),"")</f>
        <v>#N/A</v>
      </c>
      <c r="L67" s="44" t="e">
        <f>INDEX('Glyn-SESSION'!$L$97:$U$104, MATCH("*Clean *",'Glyn-SESSION'!$B$97:$B$104,0), MATCH("*5th*",'Glyn-SESSION'!$K$7:$T$7,0))</f>
        <v>#N/A</v>
      </c>
      <c r="M67" s="131">
        <f>IF(A62='Glyn-SESSION'!$A$97,INDEX('Glyn-SESSION'!$K$97:$T$104, MATCH("*Lat Pulldown*",'Glyn-SESSION'!$B$97:$B$104,0), MATCH("*5th*",'Glyn-SESSION'!$K$7:$T$7,0)),"")</f>
        <v>0</v>
      </c>
      <c r="N67" s="44">
        <f>INDEX('Glyn-SESSION'!$L$97:$U$104, MATCH("*Lat Pulldown*",'Glyn-SESSION'!$B$97:$B$104,0), MATCH("*5th*",'Glyn-SESSION'!$K$7:$T$7,0))</f>
        <v>0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'Glyn-SESSION'!A106</f>
        <v>42101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 t="e">
        <f>MAX(G69:G73)</f>
        <v>#N/A</v>
      </c>
      <c r="H68" s="116" t="e">
        <f t="array" ref="H68">MAX(IF(G69:G73=G68,H69:H73))</f>
        <v>#N/A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52">
        <f>IF($A$68='Glyn-SESSION'!$A$106,INDEX('Glyn-SESSION'!$K$106:$T$113, MATCH("*1k Row*",'Glyn-SESSION'!$B$106:$B$113,0), MATCH("*1st*",'Glyn-SESSION'!$K$7:$T$7,0)),"")</f>
        <v>2.9050925925925928E-3</v>
      </c>
      <c r="P68" s="152">
        <f>IF($A$68='Glyn-SESSION'!$A$106,INDEX('Glyn-SESSION'!$K$106:$T$113, MATCH("*HIIT*",'Glyn-SESSION'!$B$106:$B$113,0), MATCH("*1st*",'Glyn-SESSION'!$K$7:$T$7,0)),"")</f>
        <v>6.9444444444444441E-3</v>
      </c>
      <c r="Q68" s="119">
        <f>INDEX('Glyn-SESSION'!$L$106:$U$113, MATCH("*HIIT*",'Glyn-SESSION'!$B$106:$B$113,0), MATCH("*1st*",'Glyn-SESSION'!$K$7:$T$7,0))</f>
        <v>0</v>
      </c>
      <c r="R68" s="119">
        <f>'Glyn-SESSION'!U106</f>
        <v>0</v>
      </c>
      <c r="S68" s="116"/>
      <c r="T68" s="116"/>
      <c r="U68" s="120">
        <f>'Glyn-SESSION'!A107</f>
        <v>84</v>
      </c>
      <c r="V68" s="120">
        <f>'Glyn-SESSION'!A108</f>
        <v>29</v>
      </c>
      <c r="W68" s="116">
        <v>33.5</v>
      </c>
      <c r="X68" s="116">
        <v>103</v>
      </c>
      <c r="Y68" s="116">
        <v>91</v>
      </c>
      <c r="Z68" s="116">
        <v>94</v>
      </c>
      <c r="AA68" s="116">
        <v>54</v>
      </c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IF(A68='Glyn-SESSION'!$A$106,INDEX('Glyn-SESSION'!$K$106:$T$113, MATCH("*Squat*",'Glyn-SESSION'!$B$106:$B$113,0), MATCH("*1st*",'Glyn-SESSION'!$K$7:$T$7,0)),"")</f>
        <v>#N/A</v>
      </c>
      <c r="D69" s="132" t="e">
        <f>INDEX('Glyn-SESSION'!L$106:U$113, MATCH("*Squat*",'Glyn-SESSION'!$B$106:$B$113,0), MATCH("*1st*",'Glyn-SESSION'!K$7:T$7,0))</f>
        <v>#N/A</v>
      </c>
      <c r="E69" s="131" t="e">
        <f>IF($A$68='Glyn-SESSION'!$A$106,INDEX('Glyn-SESSION'!$K$106:$T$113, MATCH("*Deadlift*",'Glyn-SESSION'!$B$106:$B$113,0), MATCH("*1st*",'Glyn-SESSION'!$K$7:$T$7,0)),"")</f>
        <v>#N/A</v>
      </c>
      <c r="F69" s="131" t="e">
        <f>INDEX('Glyn-SESSION'!$L$106:$U$113, MATCH("*Deadlift*",'Glyn-SESSION'!$B$106:$B$113,0), MATCH("*1st*",'Glyn-SESSION'!$K$7:$T$7,0))</f>
        <v>#N/A</v>
      </c>
      <c r="G69" s="131" t="e">
        <f>IF($A$68='Glyn-SESSION'!$A$106,INDEX('Glyn-SESSION'!$K$106:$T$113, MATCH("*Bench Press*",'Glyn-SESSION'!$B$106:$B$113,0), MATCH("*1st*",'Glyn-SESSION'!$K$7:$T$7,0)),"")</f>
        <v>#N/A</v>
      </c>
      <c r="H69" s="131" t="e">
        <f>INDEX('Glyn-SESSION'!$L$106:$U$113, MATCH("*Bench Press*",'Glyn-SESSION'!$B$106:$B$113,0), MATCH("*1st*",'Glyn-SESSION'!$K$7:$T$7,0))</f>
        <v>#N/A</v>
      </c>
      <c r="I69" s="132" t="e">
        <f>IF($A$68='Glyn-SESSION'!$A$106,INDEX('Glyn-SESSION'!$K$106:$T$113, MATCH("*Military*",'Glyn-SESSION'!$B$106:$B$113,0), MATCH("*1st*",'Glyn-SESSION'!$K$7:$T$7,0)),"")</f>
        <v>#N/A</v>
      </c>
      <c r="J69" s="48" t="e">
        <f>INDEX('Glyn-SESSION'!$L$106:$U$113, MATCH("*Military*",'Glyn-SESSION'!$B$106:$B$113,0), MATCH("*1st*",'Glyn-SESSION'!$K$7:$T$7,0))</f>
        <v>#N/A</v>
      </c>
      <c r="K69" s="131" t="e">
        <f>IF($A$68='Glyn-SESSION'!$A$106,INDEX('Glyn-SESSION'!$K$106:$T$113, MATCH("*Clean *",'Glyn-SESSION'!$B$106:$B$113,0), MATCH("*1st*",'Glyn-SESSION'!$K$7:$T$7,0)),"")</f>
        <v>#N/A</v>
      </c>
      <c r="L69" s="48" t="e">
        <f>INDEX('Glyn-SESSION'!$L$106:$U$113, MATCH("*Clean *",'Glyn-SESSION'!$B$106:$B$113,0), MATCH("*1st*",'Glyn-SESSION'!$K$7:$T$7,0))</f>
        <v>#N/A</v>
      </c>
      <c r="M69" s="131" t="e">
        <f>IF($A$68='Glyn-SESSION'!$A$106,INDEX('Glyn-SESSION'!$K$106:$T$113, MATCH("*Lat Pulldown*",'Glyn-SESSION'!$B$106:$B$113,0), MATCH("*1st*",'Glyn-SESSION'!$K$7:$T$7,0)),"")</f>
        <v>#N/A</v>
      </c>
      <c r="N69" s="48" t="e">
        <f>INDEX('Glyn-SESSION'!$L$106:$U$113, MATCH("*Lat Pulldown*",'Glyn-SESSION'!$B$106:$B$113,0), MATCH("*1st*",'Glyn-SESSION'!$K$7:$T$7,0))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IF(A68='Glyn-SESSION'!$A$106,INDEX('Glyn-SESSION'!$K$106:$T$113, MATCH("*Squat*",'Glyn-SESSION'!$B$106:$B$113,0), MATCH("*2nd*",'Glyn-SESSION'!$K$7:$T$7,0)),"")</f>
        <v>#N/A</v>
      </c>
      <c r="D70" s="132" t="e">
        <f>INDEX('Glyn-SESSION'!L$106:U$113, MATCH("*Squat*",'Glyn-SESSION'!$B$106:$B$113,0), MATCH("*2nd*",'Glyn-SESSION'!K$7:T$7,0))</f>
        <v>#N/A</v>
      </c>
      <c r="E70" s="131" t="e">
        <f>IF($A$68='Glyn-SESSION'!$A$106,INDEX('Glyn-SESSION'!$K$106:$T$113, MATCH("*Deadlift*",'Glyn-SESSION'!$B$106:$B$113,0), MATCH("*2ND*",'Glyn-SESSION'!$K$7:$T$7,0)),"")</f>
        <v>#N/A</v>
      </c>
      <c r="F70" s="131" t="e">
        <f>INDEX('Glyn-SESSION'!$L$106:$U$113, MATCH("*Deadlift*",'Glyn-SESSION'!$B$106:$B$113,0), MATCH("*2nd*",'Glyn-SESSION'!$K$7:$T$7,0))</f>
        <v>#N/A</v>
      </c>
      <c r="G70" s="131" t="e">
        <f>IF($A$68='Glyn-SESSION'!$A$106,INDEX('Glyn-SESSION'!$K$106:$T$113, MATCH("*Bench Press*",'Glyn-SESSION'!$B$106:$B$113,0), MATCH("*2ND*",'Glyn-SESSION'!$K$7:$T$7,0)),"")</f>
        <v>#N/A</v>
      </c>
      <c r="H70" s="131" t="e">
        <f>INDEX('Glyn-SESSION'!$L$106:$U$113, MATCH("*Bench Press*",'Glyn-SESSION'!$B$106:$B$113,0), MATCH("*2nd*",'Glyn-SESSION'!$K$7:$T$7,0))</f>
        <v>#N/A</v>
      </c>
      <c r="I70" s="132" t="e">
        <f>IF($A$68='Glyn-SESSION'!$A$106,INDEX('Glyn-SESSION'!$K$106:$T$113, MATCH("*Military*",'Glyn-SESSION'!$B$106:$B$113,0), MATCH("*2ND*",'Glyn-SESSION'!$K$7:$T$7,0)),"")</f>
        <v>#N/A</v>
      </c>
      <c r="J70" s="44" t="e">
        <f>INDEX('Glyn-SESSION'!$L$106:$U$113, MATCH("*Military*",'Glyn-SESSION'!$B$106:$B$113,0), MATCH("*2nd*",'Glyn-SESSION'!$K$7:$T$7,0))</f>
        <v>#N/A</v>
      </c>
      <c r="K70" s="131" t="e">
        <f>IF($A$68='Glyn-SESSION'!$A$106,INDEX('Glyn-SESSION'!$K$106:$T$113, MATCH("*Clean *",'Glyn-SESSION'!$B$106:$B$113,0), MATCH("*2ND*",'Glyn-SESSION'!$K$7:$T$7,0)),"")</f>
        <v>#N/A</v>
      </c>
      <c r="L70" s="44" t="e">
        <f>INDEX('Glyn-SESSION'!$L$106:$U$113, MATCH("*Clean *",'Glyn-SESSION'!$B$106:$B$113,0), MATCH("*2nd*",'Glyn-SESSION'!$K$7:$T$7,0))</f>
        <v>#N/A</v>
      </c>
      <c r="M70" s="131" t="e">
        <f>IF($A$68='Glyn-SESSION'!$A$106,INDEX('Glyn-SESSION'!$K$106:$T$113, MATCH("*Lat Pulldown*",'Glyn-SESSION'!$B$106:$B$113,0), MATCH("*2ND*",'Glyn-SESSION'!$K$7:$T$7,0)),"")</f>
        <v>#N/A</v>
      </c>
      <c r="N70" s="44" t="e">
        <f>INDEX('Glyn-SESSION'!$L$106:$U$113, MATCH("*Lat Pulldown*",'Glyn-SESSION'!$B$106:$B$113,0), MATCH("*2nd*",'Glyn-SESSION'!$K$7:$T$7,0))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IF(A68='Glyn-SESSION'!$A$106,INDEX('Glyn-SESSION'!$K$106:$T$113, MATCH("*Squat*",'Glyn-SESSION'!$B$106:$B$113,0), MATCH("*3rd*",'Glyn-SESSION'!$K$7:$T$7,0)),"")</f>
        <v>#N/A</v>
      </c>
      <c r="D71" s="132" t="e">
        <f>INDEX('Glyn-SESSION'!L$106:U$113, MATCH("*Squat*",'Glyn-SESSION'!$B$106:$B$113,0), MATCH("*3rd*",'Glyn-SESSION'!K$7:T$7,0))</f>
        <v>#N/A</v>
      </c>
      <c r="E71" s="131" t="e">
        <f>IF($A$68='Glyn-SESSION'!$A$106,INDEX('Glyn-SESSION'!$K$106:$T$113, MATCH("*Deadlift*",'Glyn-SESSION'!$B$106:$B$113,0), MATCH("*3rd*",'Glyn-SESSION'!$K$7:$T$7,0)),"")</f>
        <v>#N/A</v>
      </c>
      <c r="F71" s="131" t="e">
        <f>INDEX('Glyn-SESSION'!$L$106:$U$113, MATCH("*Deadlift*",'Glyn-SESSION'!$B$106:$B$113,0), MATCH("*3rd*",'Glyn-SESSION'!$K$7:$T$7,0))</f>
        <v>#N/A</v>
      </c>
      <c r="G71" s="131" t="e">
        <f>IF($A$68='Glyn-SESSION'!$A$106,INDEX('Glyn-SESSION'!$K$106:$T$113, MATCH("*Bench Press*",'Glyn-SESSION'!$B$106:$B$113,0), MATCH("*3rd*",'Glyn-SESSION'!$K$7:$T$7,0)),"")</f>
        <v>#N/A</v>
      </c>
      <c r="H71" s="131" t="e">
        <f>INDEX('Glyn-SESSION'!$L$106:$U$113, MATCH("*Bench Press*",'Glyn-SESSION'!$B$106:$B$113,0), MATCH("*3rd*",'Glyn-SESSION'!$K$7:$T$7,0))</f>
        <v>#N/A</v>
      </c>
      <c r="I71" s="132" t="e">
        <f>IF($A$68='Glyn-SESSION'!$A$106,INDEX('Glyn-SESSION'!$K$106:$T$113, MATCH("*Military*",'Glyn-SESSION'!$B$106:$B$113,0), MATCH("*3rd*",'Glyn-SESSION'!$K$7:$T$7,0)),"")</f>
        <v>#N/A</v>
      </c>
      <c r="J71" s="44" t="e">
        <f>INDEX('Glyn-SESSION'!$L$106:$U$113, MATCH("*Military*",'Glyn-SESSION'!$B$106:$B$113,0), MATCH("*3rd*",'Glyn-SESSION'!$K$7:$T$7,0))</f>
        <v>#N/A</v>
      </c>
      <c r="K71" s="131" t="e">
        <f>IF($A$68='Glyn-SESSION'!$A$106,INDEX('Glyn-SESSION'!$K$106:$T$113, MATCH("*Clean *",'Glyn-SESSION'!$B$106:$B$113,0), MATCH("*3rd*",'Glyn-SESSION'!$K$7:$T$7,0)),"")</f>
        <v>#N/A</v>
      </c>
      <c r="L71" s="44" t="e">
        <f>INDEX('Glyn-SESSION'!$L$106:$U$113, MATCH("*Clean *",'Glyn-SESSION'!$B$106:$B$113,0), MATCH("*3rd*",'Glyn-SESSION'!$K$7:$T$7,0))</f>
        <v>#N/A</v>
      </c>
      <c r="M71" s="131" t="e">
        <f>IF($A$68='Glyn-SESSION'!$A$106,INDEX('Glyn-SESSION'!$K$106:$T$113, MATCH("*Lat Pulldown*",'Glyn-SESSION'!$B$106:$B$113,0), MATCH("*3rd*",'Glyn-SESSION'!$K$7:$T$7,0)),"")</f>
        <v>#N/A</v>
      </c>
      <c r="N71" s="44" t="e">
        <f>INDEX('Glyn-SESSION'!$L$106:$U$113, MATCH("*Lat Pulldown*",'Glyn-SESSION'!$B$106:$B$113,0), MATCH("*3rd*",'Glyn-SESSION'!$K$7:$T$7,0))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IF(A68='Glyn-SESSION'!$A$106,INDEX('Glyn-SESSION'!$K$106:$T$113, MATCH("*Squat*",'Glyn-SESSION'!$B$106:$B$113,0), MATCH("*4th*",'Glyn-SESSION'!$K$7:$T$7,0)),"")</f>
        <v>#N/A</v>
      </c>
      <c r="D72" s="132" t="e">
        <f>INDEX('Glyn-SESSION'!L$106:U$113, MATCH("*Squat*",'Glyn-SESSION'!$B$106:$B$113,0), MATCH("*4th*",'Glyn-SESSION'!K$7:T$7,0))</f>
        <v>#N/A</v>
      </c>
      <c r="E72" s="131" t="e">
        <f>IF($A$68='Glyn-SESSION'!$A$106,INDEX('Glyn-SESSION'!$K$106:$T$113, MATCH("*Deadlift*",'Glyn-SESSION'!$B$106:$B$113,0), MATCH("*4th*",'Glyn-SESSION'!$K$7:$T$7,0)),"")</f>
        <v>#N/A</v>
      </c>
      <c r="F72" s="131" t="e">
        <f>INDEX('Glyn-SESSION'!$L$106:$U$113, MATCH("*Deadlift*",'Glyn-SESSION'!$B$106:$B$113,0), MATCH("*4th*",'Glyn-SESSION'!$K$7:$T$7,0))</f>
        <v>#N/A</v>
      </c>
      <c r="G72" s="131" t="e">
        <f>IF($A$68='Glyn-SESSION'!$A$106,INDEX('Glyn-SESSION'!$K$106:$T$113, MATCH("*Bench Press*",'Glyn-SESSION'!$B$106:$B$113,0), MATCH("*4th*",'Glyn-SESSION'!$K$7:$T$7,0)),"")</f>
        <v>#N/A</v>
      </c>
      <c r="H72" s="131" t="e">
        <f>INDEX('Glyn-SESSION'!$L$106:$U$113, MATCH("*Bench Press*",'Glyn-SESSION'!$B$106:$B$113,0), MATCH("*4th*",'Glyn-SESSION'!$K$7:$T$7,0))</f>
        <v>#N/A</v>
      </c>
      <c r="I72" s="132" t="e">
        <f>IF($A$68='Glyn-SESSION'!$A$106,INDEX('Glyn-SESSION'!$K$106:$T$113, MATCH("*Military*",'Glyn-SESSION'!$B$106:$B$113,0), MATCH("*4th*",'Glyn-SESSION'!$K$7:$T$7,0)),"")</f>
        <v>#N/A</v>
      </c>
      <c r="J72" s="44" t="e">
        <f>INDEX('Glyn-SESSION'!$L$106:$U$113, MATCH("*Military*",'Glyn-SESSION'!$B$106:$B$113,0), MATCH("*4th*",'Glyn-SESSION'!$K$7:$T$7,0))</f>
        <v>#N/A</v>
      </c>
      <c r="K72" s="131" t="e">
        <f>IF($A$68='Glyn-SESSION'!$A$106,INDEX('Glyn-SESSION'!$K$106:$T$113, MATCH("*Clean *",'Glyn-SESSION'!$B$106:$B$113,0), MATCH("*4th*",'Glyn-SESSION'!$K$7:$T$7,0)),"")</f>
        <v>#N/A</v>
      </c>
      <c r="L72" s="44" t="e">
        <f>INDEX('Glyn-SESSION'!$L$106:$U$113, MATCH("*Clean *",'Glyn-SESSION'!$B$106:$B$113,0), MATCH("*4th*",'Glyn-SESSION'!$K$7:$T$7,0))</f>
        <v>#N/A</v>
      </c>
      <c r="M72" s="131" t="e">
        <f>IF($A$68='Glyn-SESSION'!$A$106,INDEX('Glyn-SESSION'!$K$106:$T$113, MATCH("*Lat Pulldown*",'Glyn-SESSION'!$B$106:$B$113,0), MATCH("*4th*",'Glyn-SESSION'!$K$7:$T$7,0)),"")</f>
        <v>#N/A</v>
      </c>
      <c r="N72" s="44" t="e">
        <f>INDEX('Glyn-SESSION'!$L$106:$U$113, MATCH("*Lat Pulldown*",'Glyn-SESSION'!$B$106:$B$113,0), MATCH("*4th*",'Glyn-SESSION'!$K$7:$T$7,0))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IF(A68='Glyn-SESSION'!$A$106,INDEX('Glyn-SESSION'!$K$106:$T$113, MATCH("*Squat*",'Glyn-SESSION'!$B$106:$B$113,0), MATCH("*5th*",'Glyn-SESSION'!$K$7:$T$7,0)),"")</f>
        <v>#N/A</v>
      </c>
      <c r="D73" s="132" t="e">
        <f>INDEX('Glyn-SESSION'!L$106:U$113, MATCH("*Squat*",'Glyn-SESSION'!$B$106:$B$113,0), MATCH("*5th*",'Glyn-SESSION'!K$7:T$7,0))</f>
        <v>#N/A</v>
      </c>
      <c r="E73" s="131" t="e">
        <f>IF($A$68='Glyn-SESSION'!$A$106,INDEX('Glyn-SESSION'!$K$106:$T$113, MATCH("*Deadlift*",'Glyn-SESSION'!$B$106:$B$113,0), MATCH("*5th*",'Glyn-SESSION'!$K$7:$T$7,0)),"")</f>
        <v>#N/A</v>
      </c>
      <c r="F73" s="131" t="e">
        <f>INDEX('Glyn-SESSION'!$L$106:$U$113, MATCH("*Deadlift*",'Glyn-SESSION'!$B$106:$B$113,0), MATCH("*5th*",'Glyn-SESSION'!$K$7:$T$7,0))</f>
        <v>#N/A</v>
      </c>
      <c r="G73" s="131" t="e">
        <f>IF($A$68='Glyn-SESSION'!$A$106,INDEX('Glyn-SESSION'!$K$106:$T$113, MATCH("*Bench Press*",'Glyn-SESSION'!$B$106:$B$113,0), MATCH("*5th*",'Glyn-SESSION'!$K$7:$T$7,0)),"")</f>
        <v>#N/A</v>
      </c>
      <c r="H73" s="131" t="e">
        <f>INDEX('Glyn-SESSION'!$L$106:$U$113, MATCH("*Bench Press*",'Glyn-SESSION'!$B$106:$B$113,0), MATCH("*5th*",'Glyn-SESSION'!$K$7:$T$7,0))</f>
        <v>#N/A</v>
      </c>
      <c r="I73" s="132" t="e">
        <f>IF($A$68='Glyn-SESSION'!$A$106,INDEX('Glyn-SESSION'!$K$106:$T$113, MATCH("*Military*",'Glyn-SESSION'!$B$106:$B$113,0), MATCH("*5th*",'Glyn-SESSION'!$K$7:$T$7,0)),"")</f>
        <v>#N/A</v>
      </c>
      <c r="J73" s="44" t="e">
        <f>INDEX('Glyn-SESSION'!$L$106:$U$113, MATCH("*Military*",'Glyn-SESSION'!$B$106:$B$113,0), MATCH("*5th*",'Glyn-SESSION'!$K$7:$T$7,0))</f>
        <v>#N/A</v>
      </c>
      <c r="K73" s="131" t="e">
        <f>IF($A$68='Glyn-SESSION'!$A$106,INDEX('Glyn-SESSION'!$K$106:$T$113, MATCH("*Clean *",'Glyn-SESSION'!$B$106:$B$113,0), MATCH("*5th*",'Glyn-SESSION'!$K$7:$T$7,0)),"")</f>
        <v>#N/A</v>
      </c>
      <c r="L73" s="44" t="e">
        <f>INDEX('Glyn-SESSION'!$L$106:$U$113, MATCH("*Clean *",'Glyn-SESSION'!$B$106:$B$113,0), MATCH("*5th*",'Glyn-SESSION'!$K$7:$T$7,0))</f>
        <v>#N/A</v>
      </c>
      <c r="M73" s="131" t="e">
        <f>IF($A$68='Glyn-SESSION'!$A$106,INDEX('Glyn-SESSION'!$K$106:$T$113, MATCH("*Lat Pulldown*",'Glyn-SESSION'!$B$106:$B$113,0), MATCH("*5th*",'Glyn-SESSION'!$K$7:$T$7,0)),"")</f>
        <v>#N/A</v>
      </c>
      <c r="N73" s="44" t="e">
        <f>INDEX('Glyn-SESSION'!$L$106:$U$113, MATCH("*Lat Pulldown*",'Glyn-SESSION'!$B$106:$B$113,0), MATCH("*5th*",'Glyn-SESSION'!$K$7:$T$7,0))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'Glyn-SESSION'!A115</f>
        <v>42103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 t="e">
        <f>MAX(E75:E79)</f>
        <v>#N/A</v>
      </c>
      <c r="F74" s="116" t="e">
        <f t="array" ref="F74">MAX(IF(E75:E79=E74,F75:F79))</f>
        <v>#N/A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 t="e">
        <f>IF($A$74='Glyn-SESSION'!$A$115,INDEX('Glyn-SESSION'!$K$115:$T$122, MATCH("*1k Row*",'Glyn-SESSION'!$B$115:$B$122,0), MATCH("*1st*",'Glyn-SESSION'!$K$7:$T$7,0)),"")</f>
        <v>#N/A</v>
      </c>
      <c r="P74" s="152" t="e">
        <f>IF($A$74='Glyn-SESSION'!$A$115,INDEX('Glyn-SESSION'!$K$115:$T$122, MATCH("*HIIT*",'Glyn-SESSION'!$B$115:$B$122,0), MATCH("*1st*",'Glyn-SESSION'!$K$7:$T$7,0)),"")</f>
        <v>#N/A</v>
      </c>
      <c r="Q74" s="123" t="e">
        <f>INDEX('Glyn-SESSION'!$L$115:$U$122, MATCH("*HIIT*",'Glyn-SESSION'!$B$115:$B$122,0), MATCH("*1st*",'Glyn-SESSION'!$K$7:$T$7,0))</f>
        <v>#N/A</v>
      </c>
      <c r="R74" s="119">
        <f>'Glyn-SESSION'!U115</f>
        <v>0</v>
      </c>
      <c r="S74" s="116"/>
      <c r="T74" s="116"/>
      <c r="U74" s="120">
        <f>'Glyn-SESSION'!A116</f>
        <v>0</v>
      </c>
      <c r="V74" s="120">
        <f>'Glyn-SESSION'!A117</f>
        <v>0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IF($A$74='Glyn-SESSION'!$A$115,INDEX('Glyn-SESSION'!$K$115:$T$122, MATCH("*Squat*",'Glyn-SESSION'!$B$115:$B$122,0), MATCH("*1st*",'Glyn-SESSION'!$K$7:$T$7,0)),"")</f>
        <v>#N/A</v>
      </c>
      <c r="D75" s="132" t="e">
        <f>INDEX('Glyn-SESSION'!L$115:U$122, MATCH("*Squat*",'Glyn-SESSION'!$B$115:$B$122,0), MATCH("*1st*",'Glyn-SESSION'!K$7:T$7,0))</f>
        <v>#N/A</v>
      </c>
      <c r="E75" s="131" t="e">
        <f>IF($A$74='Glyn-SESSION'!$A$115,INDEX('Glyn-SESSION'!$K$115:$T$122, MATCH("*Deadlift*",'Glyn-SESSION'!$B$115:$B$122,0), MATCH("*1st*",'Glyn-SESSION'!$K$7:$T$7,0)),"")</f>
        <v>#N/A</v>
      </c>
      <c r="F75" s="131" t="e">
        <f>INDEX('Glyn-SESSION'!$L$115:$U$122, MATCH("*Deadlift*",'Glyn-SESSION'!$B$115:$B$122,0), MATCH("*1st*",'Glyn-SESSION'!$K$7:$T$7,0))</f>
        <v>#N/A</v>
      </c>
      <c r="G75" s="131" t="e">
        <f>IF($A$74='Glyn-SESSION'!$A$115,INDEX('Glyn-SESSION'!$K$115:$T$122, MATCH("*Bench Press*",'Glyn-SESSION'!$B$115:$B$122,0), MATCH("*1st*",'Glyn-SESSION'!$K$7:$T$7,0)),"")</f>
        <v>#N/A</v>
      </c>
      <c r="H75" s="131" t="e">
        <f>INDEX('Glyn-SESSION'!$L$115:$U$122, MATCH("*Bench Press*",'Glyn-SESSION'!$B$115:$B$122,0), MATCH("*1st*",'Glyn-SESSION'!$K$7:$T$7,0))</f>
        <v>#N/A</v>
      </c>
      <c r="I75" s="132" t="e">
        <f>IF($A$74='Glyn-SESSION'!$A$115,INDEX('Glyn-SESSION'!$K$115:$T$122, MATCH("*Military*",'Glyn-SESSION'!$B$115:$B$122,0), MATCH("*1st*",'Glyn-SESSION'!$K$7:$T$7,0)),"")</f>
        <v>#N/A</v>
      </c>
      <c r="J75" s="48" t="e">
        <f>INDEX('Glyn-SESSION'!$L$115:$U$122, MATCH("*Military*",'Glyn-SESSION'!$B$115:$B$122,0), MATCH("*1st*",'Glyn-SESSION'!$K$7:$T$7,0))</f>
        <v>#N/A</v>
      </c>
      <c r="K75" s="131" t="e">
        <f>IF($A$74='Glyn-SESSION'!$A$115,INDEX('Glyn-SESSION'!$K$115:$T$122, MATCH("*Clean *",'Glyn-SESSION'!$B$115:$B$122,0), MATCH("*1st*",'Glyn-SESSION'!$K$7:$T$7,0)),"")</f>
        <v>#N/A</v>
      </c>
      <c r="L75" s="48" t="e">
        <f>INDEX('Glyn-SESSION'!$L$115:$U$122, MATCH("*Clean *",'Glyn-SESSION'!$B$115:$B$122,0), MATCH("*1st*",'Glyn-SESSION'!$K$7:$T$7,0))</f>
        <v>#N/A</v>
      </c>
      <c r="M75" s="131" t="e">
        <f>IF($A$74='Glyn-SESSION'!$A$115,INDEX('Glyn-SESSION'!$K$115:$T$122, MATCH("*Lat Pulldown*",'Glyn-SESSION'!$B$115:$B$122,0), MATCH("*1st*",'Glyn-SESSION'!$K$7:$T$7,0)),"")</f>
        <v>#N/A</v>
      </c>
      <c r="N75" s="48" t="e">
        <f>INDEX('Glyn-SESSION'!$L$115:$U$122, MATCH("*Lat Pulldown*",'Glyn-SESSION'!$B$115:$B$122,0), MATCH("*1st*",'Glyn-SESSION'!$K$7:$T$7,0))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IF($A$74='Glyn-SESSION'!$A$115,INDEX('Glyn-SESSION'!$K$115:$T$122, MATCH("*Squat*",'Glyn-SESSION'!$B$115:$B$122,0), MATCH("*2nd*",'Glyn-SESSION'!$K$7:$T$7,0)),"")</f>
        <v>#N/A</v>
      </c>
      <c r="D76" s="132" t="e">
        <f>INDEX('Glyn-SESSION'!L$115:U$122, MATCH("*Squat*",'Glyn-SESSION'!$B$115:$B$122,0), MATCH("*2nd*",'Glyn-SESSION'!K$7:T$7,0))</f>
        <v>#N/A</v>
      </c>
      <c r="E76" s="131" t="e">
        <f>IF($A$74='Glyn-SESSION'!$A$115,INDEX('Glyn-SESSION'!$K$115:$T$122, MATCH("*Deadlift*",'Glyn-SESSION'!$B$115:$B$122,0), MATCH("*2ND*",'Glyn-SESSION'!$K$7:$T$7,0)),"")</f>
        <v>#N/A</v>
      </c>
      <c r="F76" s="131" t="e">
        <f>INDEX('Glyn-SESSION'!$L$115:$U$122, MATCH("*Deadlift*",'Glyn-SESSION'!$B$115:$B$122,0), MATCH("*2nd*",'Glyn-SESSION'!$K$7:$T$7,0))</f>
        <v>#N/A</v>
      </c>
      <c r="G76" s="131" t="e">
        <f>IF($A$74='Glyn-SESSION'!$A$115,INDEX('Glyn-SESSION'!$K$115:$T$122, MATCH("*Bench Press*",'Glyn-SESSION'!$B$115:$B$122,0), MATCH("*2ND*",'Glyn-SESSION'!$K$7:$T$7,0)),"")</f>
        <v>#N/A</v>
      </c>
      <c r="H76" s="131" t="e">
        <f>INDEX('Glyn-SESSION'!$L$115:$U$122, MATCH("*Bench Press*",'Glyn-SESSION'!$B$115:$B$122,0), MATCH("*2nd*",'Glyn-SESSION'!$K$7:$T$7,0))</f>
        <v>#N/A</v>
      </c>
      <c r="I76" s="132" t="e">
        <f>IF($A$74='Glyn-SESSION'!$A$115,INDEX('Glyn-SESSION'!$K$115:$T$122, MATCH("*Military*",'Glyn-SESSION'!$B$115:$B$122,0), MATCH("*2ND*",'Glyn-SESSION'!$K$7:$T$7,0)),"")</f>
        <v>#N/A</v>
      </c>
      <c r="J76" s="44" t="e">
        <f>INDEX('Glyn-SESSION'!$L$115:$U$122, MATCH("*Military*",'Glyn-SESSION'!$B$115:$B$122,0), MATCH("*2nd*",'Glyn-SESSION'!$K$7:$T$7,0))</f>
        <v>#N/A</v>
      </c>
      <c r="K76" s="131" t="e">
        <f>IF($A$74='Glyn-SESSION'!$A$115,INDEX('Glyn-SESSION'!$K$115:$T$122, MATCH("*Clean *",'Glyn-SESSION'!$B$115:$B$122,0), MATCH("*2ND*",'Glyn-SESSION'!$K$7:$T$7,0)),"")</f>
        <v>#N/A</v>
      </c>
      <c r="L76" s="44" t="e">
        <f>INDEX('Glyn-SESSION'!$L$115:$U$122, MATCH("*Clean *",'Glyn-SESSION'!$B$115:$B$122,0), MATCH("*2nd*",'Glyn-SESSION'!$K$7:$T$7,0))</f>
        <v>#N/A</v>
      </c>
      <c r="M76" s="131" t="e">
        <f>IF($A$74='Glyn-SESSION'!$A$115,INDEX('Glyn-SESSION'!$K$115:$T$122, MATCH("*Lat Pulldown*",'Glyn-SESSION'!$B$115:$B$122,0), MATCH("*2ND*",'Glyn-SESSION'!$K$7:$T$7,0)),"")</f>
        <v>#N/A</v>
      </c>
      <c r="N76" s="44" t="e">
        <f>INDEX('Glyn-SESSION'!$L$115:$U$122, MATCH("*Lat Pulldown*",'Glyn-SESSION'!$B$115:$B$122,0), MATCH("*2nd*",'Glyn-SESSION'!$K$7:$T$7,0))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IF($A$74='Glyn-SESSION'!$A$115,INDEX('Glyn-SESSION'!$K$115:$T$122, MATCH("*Squat*",'Glyn-SESSION'!$B$115:$B$122,0), MATCH("*3rd*",'Glyn-SESSION'!$K$7:$T$7,0)),"")</f>
        <v>#N/A</v>
      </c>
      <c r="D77" s="132" t="e">
        <f>INDEX('Glyn-SESSION'!L$115:U$122, MATCH("*Squat*",'Glyn-SESSION'!$B$115:$B$122,0), MATCH("*3rd*",'Glyn-SESSION'!K$7:T$7,0))</f>
        <v>#N/A</v>
      </c>
      <c r="E77" s="131" t="e">
        <f>IF($A$74='Glyn-SESSION'!$A$115,INDEX('Glyn-SESSION'!$K$115:$T$122, MATCH("*Deadlift*",'Glyn-SESSION'!$B$115:$B$122,0), MATCH("*3rd*",'Glyn-SESSION'!$K$7:$T$7,0)),"")</f>
        <v>#N/A</v>
      </c>
      <c r="F77" s="131" t="e">
        <f>INDEX('Glyn-SESSION'!$L$115:$U$122, MATCH("*Deadlift*",'Glyn-SESSION'!$B$115:$B$122,0), MATCH("*3rd*",'Glyn-SESSION'!$K$7:$T$7,0))</f>
        <v>#N/A</v>
      </c>
      <c r="G77" s="131" t="e">
        <f>IF($A$74='Glyn-SESSION'!$A$115,INDEX('Glyn-SESSION'!$K$115:$T$122, MATCH("*Bench Press*",'Glyn-SESSION'!$B$115:$B$122,0), MATCH("*3rd*",'Glyn-SESSION'!$K$7:$T$7,0)),"")</f>
        <v>#N/A</v>
      </c>
      <c r="H77" s="131" t="e">
        <f>INDEX('Glyn-SESSION'!$L$115:$U$122, MATCH("*Bench Press*",'Glyn-SESSION'!$B$115:$B$122,0), MATCH("*3rd*",'Glyn-SESSION'!$K$7:$T$7,0))</f>
        <v>#N/A</v>
      </c>
      <c r="I77" s="132" t="e">
        <f>IF($A$74='Glyn-SESSION'!$A$115,INDEX('Glyn-SESSION'!$K$115:$T$122, MATCH("*Military*",'Glyn-SESSION'!$B$115:$B$122,0), MATCH("*3rd*",'Glyn-SESSION'!$K$7:$T$7,0)),"")</f>
        <v>#N/A</v>
      </c>
      <c r="J77" s="44" t="e">
        <f>INDEX('Glyn-SESSION'!$L$115:$U$122, MATCH("*Military*",'Glyn-SESSION'!$B$115:$B$122,0), MATCH("*3rd*",'Glyn-SESSION'!$K$7:$T$7,0))</f>
        <v>#N/A</v>
      </c>
      <c r="K77" s="131" t="e">
        <f>IF($A$74='Glyn-SESSION'!$A$115,INDEX('Glyn-SESSION'!$K$115:$T$122, MATCH("*Clean *",'Glyn-SESSION'!$B$115:$B$122,0), MATCH("*3rd*",'Glyn-SESSION'!$K$7:$T$7,0)),"")</f>
        <v>#N/A</v>
      </c>
      <c r="L77" s="44" t="e">
        <f>INDEX('Glyn-SESSION'!$L$115:$U$122, MATCH("*Clean *",'Glyn-SESSION'!$B$115:$B$122,0), MATCH("*3rd*",'Glyn-SESSION'!$K$7:$T$7,0))</f>
        <v>#N/A</v>
      </c>
      <c r="M77" s="131" t="e">
        <f>IF($A$74='Glyn-SESSION'!$A$115,INDEX('Glyn-SESSION'!$K$115:$T$122, MATCH("*Lat Pulldown*",'Glyn-SESSION'!$B$115:$B$122,0), MATCH("*3rd*",'Glyn-SESSION'!$K$7:$T$7,0)),"")</f>
        <v>#N/A</v>
      </c>
      <c r="N77" s="44" t="e">
        <f>INDEX('Glyn-SESSION'!$L$115:$U$122, MATCH("*Lat Pulldown*",'Glyn-SESSION'!$B$115:$B$122,0), MATCH("*3rd*",'Glyn-SESSION'!$K$7:$T$7,0))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IF($A$74='Glyn-SESSION'!$A$115,INDEX('Glyn-SESSION'!$K$115:$T$122, MATCH("*Squat*",'Glyn-SESSION'!$B$115:$B$122,0), MATCH("*4th*",'Glyn-SESSION'!$K$7:$T$7,0)),"")</f>
        <v>#N/A</v>
      </c>
      <c r="D78" s="132" t="e">
        <f>INDEX('Glyn-SESSION'!L$115:U$122, MATCH("*Squat*",'Glyn-SESSION'!$B$115:$B$122,0), MATCH("*4th*",'Glyn-SESSION'!K$7:T$7,0))</f>
        <v>#N/A</v>
      </c>
      <c r="E78" s="131" t="e">
        <f>IF($A$74='Glyn-SESSION'!$A$115,INDEX('Glyn-SESSION'!$K$115:$T$122, MATCH("*Deadlift*",'Glyn-SESSION'!$B$115:$B$122,0), MATCH("*4th*",'Glyn-SESSION'!$K$7:$T$7,0)),"")</f>
        <v>#N/A</v>
      </c>
      <c r="F78" s="131" t="e">
        <f>INDEX('Glyn-SESSION'!$L$115:$U$122, MATCH("*Deadlift*",'Glyn-SESSION'!$B$115:$B$122,0), MATCH("*4th*",'Glyn-SESSION'!$K$7:$T$7,0))</f>
        <v>#N/A</v>
      </c>
      <c r="G78" s="131" t="e">
        <f>IF($A$74='Glyn-SESSION'!$A$115,INDEX('Glyn-SESSION'!$K$115:$T$122, MATCH("*Bench Press*",'Glyn-SESSION'!$B$115:$B$122,0), MATCH("*4th*",'Glyn-SESSION'!$K$7:$T$7,0)),"")</f>
        <v>#N/A</v>
      </c>
      <c r="H78" s="131" t="e">
        <f>INDEX('Glyn-SESSION'!$L$115:$U$122, MATCH("*Bench Press*",'Glyn-SESSION'!$B$115:$B$122,0), MATCH("*4th*",'Glyn-SESSION'!$K$7:$T$7,0))</f>
        <v>#N/A</v>
      </c>
      <c r="I78" s="132" t="e">
        <f>IF($A$74='Glyn-SESSION'!$A$115,INDEX('Glyn-SESSION'!$K$115:$T$122, MATCH("*Military*",'Glyn-SESSION'!$B$115:$B$122,0), MATCH("*4th*",'Glyn-SESSION'!$K$7:$T$7,0)),"")</f>
        <v>#N/A</v>
      </c>
      <c r="J78" s="44" t="e">
        <f>INDEX('Glyn-SESSION'!$L$115:$U$122, MATCH("*Military*",'Glyn-SESSION'!$B$115:$B$122,0), MATCH("*4th*",'Glyn-SESSION'!$K$7:$T$7,0))</f>
        <v>#N/A</v>
      </c>
      <c r="K78" s="131" t="e">
        <f>IF($A$74='Glyn-SESSION'!$A$115,INDEX('Glyn-SESSION'!$K$115:$T$122, MATCH("*Clean *",'Glyn-SESSION'!$B$115:$B$122,0), MATCH("*4th*",'Glyn-SESSION'!$K$7:$T$7,0)),"")</f>
        <v>#N/A</v>
      </c>
      <c r="L78" s="44" t="e">
        <f>INDEX('Glyn-SESSION'!$L$115:$U$122, MATCH("*Clean *",'Glyn-SESSION'!$B$115:$B$122,0), MATCH("*4th*",'Glyn-SESSION'!$K$7:$T$7,0))</f>
        <v>#N/A</v>
      </c>
      <c r="M78" s="131" t="e">
        <f>IF($A$74='Glyn-SESSION'!$A$115,INDEX('Glyn-SESSION'!$K$115:$T$122, MATCH("*Lat Pulldown*",'Glyn-SESSION'!$B$115:$B$122,0), MATCH("*4th*",'Glyn-SESSION'!$K$7:$T$7,0)),"")</f>
        <v>#N/A</v>
      </c>
      <c r="N78" s="44" t="e">
        <f>INDEX('Glyn-SESSION'!$L$115:$U$122, MATCH("*Lat Pulldown*",'Glyn-SESSION'!$B$115:$B$122,0), MATCH("*4th*",'Glyn-SESSION'!$K$7:$T$7,0))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IF($A$74='Glyn-SESSION'!$A$115,INDEX('Glyn-SESSION'!$K$115:$T$122, MATCH("*Squat*",'Glyn-SESSION'!$B$115:$B$122,0), MATCH("*5th*",'Glyn-SESSION'!$K$7:$T$7,0)),"")</f>
        <v>#N/A</v>
      </c>
      <c r="D79" s="132" t="e">
        <f>INDEX('Glyn-SESSION'!L$115:U$122, MATCH("*Squat*",'Glyn-SESSION'!$B$115:$B$122,0), MATCH("*5th*",'Glyn-SESSION'!K$7:T$7,0))</f>
        <v>#N/A</v>
      </c>
      <c r="E79" s="131" t="e">
        <f>IF($A$74='Glyn-SESSION'!$A$115,INDEX('Glyn-SESSION'!$K$115:$T$122, MATCH("*Deadlift*",'Glyn-SESSION'!$B$115:$B$122,0), MATCH("*5th*",'Glyn-SESSION'!$K$7:$T$7,0)),"")</f>
        <v>#N/A</v>
      </c>
      <c r="F79" s="131" t="e">
        <f>INDEX('Glyn-SESSION'!$L$115:$U$122, MATCH("*Deadlift*",'Glyn-SESSION'!$B$115:$B$122,0), MATCH("*5th*",'Glyn-SESSION'!$K$7:$T$7,0))</f>
        <v>#N/A</v>
      </c>
      <c r="G79" s="131" t="e">
        <f>IF($A$74='Glyn-SESSION'!$A$115,INDEX('Glyn-SESSION'!$K$115:$T$122, MATCH("*Bench Press*",'Glyn-SESSION'!$B$115:$B$122,0), MATCH("*5th*",'Glyn-SESSION'!$K$7:$T$7,0)),"")</f>
        <v>#N/A</v>
      </c>
      <c r="H79" s="131" t="e">
        <f>INDEX('Glyn-SESSION'!$L$115:$U$122, MATCH("*Bench Press*",'Glyn-SESSION'!$B$115:$B$122,0), MATCH("*5th*",'Glyn-SESSION'!$K$7:$T$7,0))</f>
        <v>#N/A</v>
      </c>
      <c r="I79" s="132" t="e">
        <f>IF($A$74='Glyn-SESSION'!$A$115,INDEX('Glyn-SESSION'!$K$115:$T$122, MATCH("*Military*",'Glyn-SESSION'!$B$115:$B$122,0), MATCH("*5th*",'Glyn-SESSION'!$K$7:$T$7,0)),"")</f>
        <v>#N/A</v>
      </c>
      <c r="J79" s="44" t="e">
        <f>INDEX('Glyn-SESSION'!$L$115:$U$122, MATCH("*Military*",'Glyn-SESSION'!$B$115:$B$122,0), MATCH("*5th*",'Glyn-SESSION'!$K$7:$T$7,0))</f>
        <v>#N/A</v>
      </c>
      <c r="K79" s="131" t="e">
        <f>IF($A$74='Glyn-SESSION'!$A$115,INDEX('Glyn-SESSION'!$K$115:$T$122, MATCH("*Clean *",'Glyn-SESSION'!$B$115:$B$122,0), MATCH("*5th*",'Glyn-SESSION'!$K$7:$T$7,0)),"")</f>
        <v>#N/A</v>
      </c>
      <c r="L79" s="44" t="e">
        <f>INDEX('Glyn-SESSION'!$L$115:$U$122, MATCH("*Clean *",'Glyn-SESSION'!$B$115:$B$122,0), MATCH("*5th*",'Glyn-SESSION'!$K$7:$T$7,0))</f>
        <v>#N/A</v>
      </c>
      <c r="M79" s="131" t="e">
        <f>IF($A$74='Glyn-SESSION'!$A$115,INDEX('Glyn-SESSION'!$K$115:$T$122, MATCH("*Lat Pulldown*",'Glyn-SESSION'!$B$115:$B$122,0), MATCH("*5th*",'Glyn-SESSION'!$K$7:$T$7,0)),"")</f>
        <v>#N/A</v>
      </c>
      <c r="N79" s="44" t="e">
        <f>INDEX('Glyn-SESSION'!$L$115:$U$122, MATCH("*Lat Pulldown*",'Glyn-SESSION'!$B$115:$B$122,0), MATCH("*5th*",'Glyn-SESSION'!$K$7:$T$7,0))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'Glyn-SESSION'!A124</f>
        <v>42115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>
        <f>MAX(M81:M85)</f>
        <v>45</v>
      </c>
      <c r="N80" s="117">
        <f t="array" ref="N80">MAX(IF(M81:M85=M80,N81:N85))</f>
        <v>12</v>
      </c>
      <c r="O80" s="152" t="e">
        <f>IF($A$80='Glyn-SESSION'!$A$124,INDEX('Glyn-SESSION'!$K$124:$T$131, MATCH("*1k Row*",'Glyn-SESSION'!$B$124:$B$131,0), MATCH("*1st*",'Glyn-SESSION'!$K$7:$T$7,0)),"")</f>
        <v>#N/A</v>
      </c>
      <c r="P80" s="152" t="e">
        <f>IF($A$80='Glyn-SESSION'!$A$124,INDEX('Glyn-SESSION'!$K$124:$T$131, MATCH("*HIIT*",'Glyn-SESSION'!$B$124:$B$131,0), MATCH("*1st*",'Glyn-SESSION'!$K$7:$T$7,0)),"")</f>
        <v>#N/A</v>
      </c>
      <c r="Q80" s="123" t="e">
        <f>INDEX('Glyn-SESSION'!$L$124:$U$131, MATCH("*HIIT*",'Glyn-SESSION'!$B$124:$B$131,0), MATCH("*1st*",'Glyn-SESSION'!$K$7:$T$7,0))</f>
        <v>#N/A</v>
      </c>
      <c r="R80" s="119">
        <f>'Glyn-SESSION'!U124</f>
        <v>0</v>
      </c>
      <c r="S80" s="116"/>
      <c r="T80" s="116"/>
      <c r="U80" s="120">
        <f>'Glyn-SESSION'!A134</f>
        <v>0</v>
      </c>
      <c r="V80" s="120">
        <f>'Glyn-SESSION'!A135</f>
        <v>0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IF($A$80='Glyn-SESSION'!$A$124,INDEX('Glyn-SESSION'!$K$124:$T$131, MATCH("*Squat*",'Glyn-SESSION'!$B$124:$B$131,0), MATCH("*1st*",'Glyn-SESSION'!$K$7:$T$7,0)),"")</f>
        <v>#N/A</v>
      </c>
      <c r="D81" s="132" t="e">
        <f>INDEX('Glyn-SESSION'!L$124:U$131, MATCH("*Squat*",'Glyn-SESSION'!$B$124:$B$131,0), MATCH("*1st*",'Glyn-SESSION'!K$7:T$7,0))</f>
        <v>#N/A</v>
      </c>
      <c r="E81" s="131" t="e">
        <f>IF($A$80='Glyn-SESSION'!$A$124,INDEX('Glyn-SESSION'!$K$124:$T$131, MATCH("*Deadlift*",'Glyn-SESSION'!$B$124:$B$131,0), MATCH("*1st*",'Glyn-SESSION'!$K$7:$T$7,0)),"")</f>
        <v>#N/A</v>
      </c>
      <c r="F81" s="131" t="e">
        <f>INDEX('Glyn-SESSION'!$L$124:$U$131, MATCH("*Deadlift*",'Glyn-SESSION'!$B$124:$B$131,0), MATCH("*1st*",'Glyn-SESSION'!$K$7:$T$7,0))</f>
        <v>#N/A</v>
      </c>
      <c r="G81" s="131" t="e">
        <f>IF($A$80='Glyn-SESSION'!$A$124,INDEX('Glyn-SESSION'!$K$124:$T$131, MATCH("*Bench Press*",'Glyn-SESSION'!$B$124:$B$131,0), MATCH("*1st*",'Glyn-SESSION'!$K$7:$T$7,0)),"")</f>
        <v>#N/A</v>
      </c>
      <c r="H81" s="131" t="e">
        <f>INDEX('Glyn-SESSION'!$L$124:$U$131, MATCH("*Bench Press*",'Glyn-SESSION'!$B$124:$B$131,0), MATCH("*1st*",'Glyn-SESSION'!$K$7:$T$7,0))</f>
        <v>#N/A</v>
      </c>
      <c r="I81" s="132" t="e">
        <f>IF($A$80='Glyn-SESSION'!$A$124,INDEX('Glyn-SESSION'!$K$124:$T$131, MATCH("*Military*",'Glyn-SESSION'!$B$124:$B$131,0), MATCH("*1st*",'Glyn-SESSION'!$K$7:$T$7,0)),"")</f>
        <v>#N/A</v>
      </c>
      <c r="J81" s="48" t="e">
        <f>INDEX('Glyn-SESSION'!$L$124:$U$131, MATCH("*Military*",'Glyn-SESSION'!$B$124:$B$131,0), MATCH("*1st*",'Glyn-SESSION'!$K$7:$T$7,0))</f>
        <v>#N/A</v>
      </c>
      <c r="K81" s="131" t="e">
        <f>IF($A$80='Glyn-SESSION'!$A$124,INDEX('Glyn-SESSION'!$K$124:$T$131, MATCH("*Clean *",'Glyn-SESSION'!$B$124:$B$131,0), MATCH("*1st*",'Glyn-SESSION'!$K$7:$T$7,0)),"")</f>
        <v>#N/A</v>
      </c>
      <c r="L81" s="48" t="e">
        <f>INDEX('Glyn-SESSION'!$L$124:$U$131, MATCH("*Clean *",'Glyn-SESSION'!$B$124:$B$131,0), MATCH("*1st*",'Glyn-SESSION'!$K$7:$T$7,0))</f>
        <v>#N/A</v>
      </c>
      <c r="M81" s="131">
        <f>IF($A$80='Glyn-SESSION'!$A$124,INDEX('Glyn-SESSION'!$K$124:$T$131, MATCH("*Lat Pulldown*",'Glyn-SESSION'!$B$124:$B$131,0), MATCH("*1st*",'Glyn-SESSION'!$K$7:$T$7,0)),"")</f>
        <v>45</v>
      </c>
      <c r="N81" s="48">
        <f>INDEX('Glyn-SESSION'!$L$124:$U$131, MATCH("*Lat Pulldown*",'Glyn-SESSION'!$B$124:$B$131,0), MATCH("*1st*",'Glyn-SESSION'!$K$7:$T$7,0))</f>
        <v>12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IF($A$80='Glyn-SESSION'!$A$124,INDEX('Glyn-SESSION'!$K$124:$T$131, MATCH("*Squat*",'Glyn-SESSION'!$B$124:$B$131,0), MATCH("*1st*",'Glyn-SESSION'!$K$7:$T$7,0)),"")</f>
        <v>#N/A</v>
      </c>
      <c r="D82" s="132" t="e">
        <f>INDEX('Glyn-SESSION'!L$124:U$131, MATCH("*Squat*",'Glyn-SESSION'!$B$124:$B$131,0), MATCH("*1st*",'Glyn-SESSION'!K$7:T$7,0))</f>
        <v>#N/A</v>
      </c>
      <c r="E82" s="131" t="e">
        <f>IF($A$80='Glyn-SESSION'!$A$124,INDEX('Glyn-SESSION'!$K$124:$T$131, MATCH("*Deadlift*",'Glyn-SESSION'!$B$124:$B$131,0), MATCH("*2ND*",'Glyn-SESSION'!$K$7:$T$7,0)),"")</f>
        <v>#N/A</v>
      </c>
      <c r="F82" s="131" t="e">
        <f>INDEX('Glyn-SESSION'!$L$124:$U$131, MATCH("*Deadlift*",'Glyn-SESSION'!$B$124:$B$131,0), MATCH("*2nd*",'Glyn-SESSION'!$K$7:$T$7,0))</f>
        <v>#N/A</v>
      </c>
      <c r="G82" s="131" t="e">
        <f>IF($A$80='Glyn-SESSION'!$A$124,INDEX('Glyn-SESSION'!$K$124:$T$131, MATCH("*Bench Press*",'Glyn-SESSION'!$B$124:$B$131,0), MATCH("*2ND*",'Glyn-SESSION'!$K$7:$T$7,0)),"")</f>
        <v>#N/A</v>
      </c>
      <c r="H82" s="131" t="e">
        <f>INDEX('Glyn-SESSION'!$L$124:$U$131, MATCH("*Bench Press*",'Glyn-SESSION'!$B$124:$B$131,0), MATCH("*2nd*",'Glyn-SESSION'!$K$7:$T$7,0))</f>
        <v>#N/A</v>
      </c>
      <c r="I82" s="132" t="e">
        <f>IF($A$80='Glyn-SESSION'!$A$124,INDEX('Glyn-SESSION'!$K$124:$T$131, MATCH("*Military*",'Glyn-SESSION'!$B$124:$B$131,0), MATCH("*2ND*",'Glyn-SESSION'!$K$7:$T$7,0)),"")</f>
        <v>#N/A</v>
      </c>
      <c r="J82" s="44" t="e">
        <f>INDEX('Glyn-SESSION'!$L$124:$U$131, MATCH("*Military*",'Glyn-SESSION'!$B$124:$B$131,0), MATCH("*2nd*",'Glyn-SESSION'!$K$7:$T$7,0))</f>
        <v>#N/A</v>
      </c>
      <c r="K82" s="131" t="e">
        <f>IF($A$80='Glyn-SESSION'!$A$124,INDEX('Glyn-SESSION'!$K$124:$T$131, MATCH("*Clean *",'Glyn-SESSION'!$B$124:$B$131,0), MATCH("*2ND*",'Glyn-SESSION'!$K$7:$T$7,0)),"")</f>
        <v>#N/A</v>
      </c>
      <c r="L82" s="44" t="e">
        <f>INDEX('Glyn-SESSION'!$L$124:$U$131, MATCH("*Clean *",'Glyn-SESSION'!$B$124:$B$131,0), MATCH("*2nd*",'Glyn-SESSION'!$K$7:$T$7,0))</f>
        <v>#N/A</v>
      </c>
      <c r="M82" s="131">
        <f>IF($A$80='Glyn-SESSION'!$A$124,INDEX('Glyn-SESSION'!$K$124:$T$131, MATCH("*Lat Pulldown*",'Glyn-SESSION'!$B$124:$B$131,0), MATCH("*2ND*",'Glyn-SESSION'!$K$7:$T$7,0)),"")</f>
        <v>45</v>
      </c>
      <c r="N82" s="44">
        <f>INDEX('Glyn-SESSION'!$L$124:$U$131, MATCH("*Lat Pulldown*",'Glyn-SESSION'!$B$124:$B$131,0), MATCH("*2nd*",'Glyn-SESSION'!$K$7:$T$7,0))</f>
        <v>12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IF($A$80='Glyn-SESSION'!$A$124,INDEX('Glyn-SESSION'!$K$124:$T$131, MATCH("*Squat*",'Glyn-SESSION'!$B$124:$B$131,0), MATCH("*1st*",'Glyn-SESSION'!$K$7:$T$7,0)),"")</f>
        <v>#N/A</v>
      </c>
      <c r="D83" s="132" t="e">
        <f>INDEX('Glyn-SESSION'!L$124:U$131, MATCH("*Squat*",'Glyn-SESSION'!$B$124:$B$131,0), MATCH("*1st*",'Glyn-SESSION'!K$7:T$7,0))</f>
        <v>#N/A</v>
      </c>
      <c r="E83" s="131" t="e">
        <f>IF($A$80='Glyn-SESSION'!$A$124,INDEX('Glyn-SESSION'!$K$124:$T$131, MATCH("*Deadlift*",'Glyn-SESSION'!$B$124:$B$131,0), MATCH("*3rd*",'Glyn-SESSION'!$K$7:$T$7,0)),"")</f>
        <v>#N/A</v>
      </c>
      <c r="F83" s="131" t="e">
        <f>INDEX('Glyn-SESSION'!$L$124:$U$131, MATCH("*Deadlift*",'Glyn-SESSION'!$B$124:$B$131,0), MATCH("*3rd*",'Glyn-SESSION'!$K$7:$T$7,0))</f>
        <v>#N/A</v>
      </c>
      <c r="G83" s="131" t="e">
        <f>IF($A$80='Glyn-SESSION'!$A$124,INDEX('Glyn-SESSION'!$K$124:$T$131, MATCH("*Bench Press*",'Glyn-SESSION'!$B$124:$B$131,0), MATCH("*3rd*",'Glyn-SESSION'!$K$7:$T$7,0)),"")</f>
        <v>#N/A</v>
      </c>
      <c r="H83" s="131" t="e">
        <f>INDEX('Glyn-SESSION'!$L$124:$U$131, MATCH("*Bench Press*",'Glyn-SESSION'!$B$124:$B$131,0), MATCH("*3rd*",'Glyn-SESSION'!$K$7:$T$7,0))</f>
        <v>#N/A</v>
      </c>
      <c r="I83" s="132" t="e">
        <f>IF($A$80='Glyn-SESSION'!$A$124,INDEX('Glyn-SESSION'!$K$124:$T$131, MATCH("*Military*",'Glyn-SESSION'!$B$124:$B$131,0), MATCH("*3rd*",'Glyn-SESSION'!$K$7:$T$7,0)),"")</f>
        <v>#N/A</v>
      </c>
      <c r="J83" s="44" t="e">
        <f>INDEX('Glyn-SESSION'!$L$124:$U$131, MATCH("*Military*",'Glyn-SESSION'!$B$124:$B$131,0), MATCH("*3rd*",'Glyn-SESSION'!$K$7:$T$7,0))</f>
        <v>#N/A</v>
      </c>
      <c r="K83" s="131" t="e">
        <f>IF($A$80='Glyn-SESSION'!$A$124,INDEX('Glyn-SESSION'!$K$124:$T$131, MATCH("*Clean *",'Glyn-SESSION'!$B$124:$B$131,0), MATCH("*3rd*",'Glyn-SESSION'!$K$7:$T$7,0)),"")</f>
        <v>#N/A</v>
      </c>
      <c r="L83" s="44" t="e">
        <f>INDEX('Glyn-SESSION'!$L$124:$U$131, MATCH("*Clean *",'Glyn-SESSION'!$B$124:$B$131,0), MATCH("*3rd*",'Glyn-SESSION'!$K$7:$T$7,0))</f>
        <v>#N/A</v>
      </c>
      <c r="M83" s="131">
        <f>IF($A$80='Glyn-SESSION'!$A$124,INDEX('Glyn-SESSION'!$K$124:$T$131, MATCH("*Lat Pulldown*",'Glyn-SESSION'!$B$124:$B$131,0), MATCH("*3rd*",'Glyn-SESSION'!$K$7:$T$7,0)),"")</f>
        <v>45</v>
      </c>
      <c r="N83" s="44">
        <f>INDEX('Glyn-SESSION'!$L$124:$U$131, MATCH("*Lat Pulldown*",'Glyn-SESSION'!$B$124:$B$131,0), MATCH("*3rd*",'Glyn-SESSION'!$K$7:$T$7,0))</f>
        <v>12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IF($A$80='Glyn-SESSION'!$A$124,INDEX('Glyn-SESSION'!$K$124:$T$131, MATCH("*Squat*",'Glyn-SESSION'!$B$124:$B$131,0), MATCH("*1st*",'Glyn-SESSION'!$K$7:$T$7,0)),"")</f>
        <v>#N/A</v>
      </c>
      <c r="D84" s="132" t="e">
        <f>INDEX('Glyn-SESSION'!L$124:U$131, MATCH("*Squat*",'Glyn-SESSION'!$B$124:$B$131,0), MATCH("*1st*",'Glyn-SESSION'!K$7:T$7,0))</f>
        <v>#N/A</v>
      </c>
      <c r="E84" s="131" t="e">
        <f>IF($A$80='Glyn-SESSION'!$A$124,INDEX('Glyn-SESSION'!$K$124:$T$131, MATCH("*Deadlift*",'Glyn-SESSION'!$B$124:$B$131,0), MATCH("*4th*",'Glyn-SESSION'!$K$7:$T$7,0)),"")</f>
        <v>#N/A</v>
      </c>
      <c r="F84" s="131" t="e">
        <f>INDEX('Glyn-SESSION'!$L$124:$U$131, MATCH("*Deadlift*",'Glyn-SESSION'!$B$124:$B$131,0), MATCH("*4th*",'Glyn-SESSION'!$K$7:$T$7,0))</f>
        <v>#N/A</v>
      </c>
      <c r="G84" s="131" t="e">
        <f>IF($A$80='Glyn-SESSION'!$A$124,INDEX('Glyn-SESSION'!$K$124:$T$131, MATCH("*Bench Press*",'Glyn-SESSION'!$B$124:$B$131,0), MATCH("*4th*",'Glyn-SESSION'!$K$7:$T$7,0)),"")</f>
        <v>#N/A</v>
      </c>
      <c r="H84" s="131" t="e">
        <f>INDEX('Glyn-SESSION'!$L$124:$U$131, MATCH("*Bench Press*",'Glyn-SESSION'!$B$124:$B$131,0), MATCH("*4th*",'Glyn-SESSION'!$K$7:$T$7,0))</f>
        <v>#N/A</v>
      </c>
      <c r="I84" s="132" t="e">
        <f>IF($A$80='Glyn-SESSION'!$A$124,INDEX('Glyn-SESSION'!$K$124:$T$131, MATCH("*Military*",'Glyn-SESSION'!$B$124:$B$131,0), MATCH("*4th*",'Glyn-SESSION'!$K$7:$T$7,0)),"")</f>
        <v>#N/A</v>
      </c>
      <c r="J84" s="44" t="e">
        <f>INDEX('Glyn-SESSION'!$L$124:$U$131, MATCH("*Military*",'Glyn-SESSION'!$B$124:$B$131,0), MATCH("*4th*",'Glyn-SESSION'!$K$7:$T$7,0))</f>
        <v>#N/A</v>
      </c>
      <c r="K84" s="131" t="e">
        <f>IF($A$80='Glyn-SESSION'!$A$124,INDEX('Glyn-SESSION'!$K$124:$T$131, MATCH("*Clean *",'Glyn-SESSION'!$B$124:$B$131,0), MATCH("*4th*",'Glyn-SESSION'!$K$7:$T$7,0)),"")</f>
        <v>#N/A</v>
      </c>
      <c r="L84" s="44" t="e">
        <f>INDEX('Glyn-SESSION'!$L$124:$U$131, MATCH("*Clean *",'Glyn-SESSION'!$B$124:$B$131,0), MATCH("*4th*",'Glyn-SESSION'!$K$7:$T$7,0))</f>
        <v>#N/A</v>
      </c>
      <c r="M84" s="131">
        <f>IF($A$80='Glyn-SESSION'!$A$124,INDEX('Glyn-SESSION'!$K$124:$T$131, MATCH("*Lat Pulldown*",'Glyn-SESSION'!$B$124:$B$131,0), MATCH("*4th*",'Glyn-SESSION'!$K$7:$T$7,0)),"")</f>
        <v>0</v>
      </c>
      <c r="N84" s="44">
        <f>INDEX('Glyn-SESSION'!$L$124:$U$131, MATCH("*Lat Pulldown*",'Glyn-SESSION'!$B$124:$B$131,0), MATCH("*4th*",'Glyn-SESSION'!$K$7:$T$7,0))</f>
        <v>0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IF($A$80='Glyn-SESSION'!$A$124,INDEX('Glyn-SESSION'!$K$124:$T$131, MATCH("*Squat*",'Glyn-SESSION'!$B$124:$B$131,0), MATCH("*1st*",'Glyn-SESSION'!$K$7:$T$7,0)),"")</f>
        <v>#N/A</v>
      </c>
      <c r="D85" s="132" t="e">
        <f>INDEX('Glyn-SESSION'!L$124:U$131, MATCH("*Squat*",'Glyn-SESSION'!$B$124:$B$131,0), MATCH("*1st*",'Glyn-SESSION'!K$7:T$7,0))</f>
        <v>#N/A</v>
      </c>
      <c r="E85" s="131" t="e">
        <f>IF($A$80='Glyn-SESSION'!$A$124,INDEX('Glyn-SESSION'!$K$124:$T$131, MATCH("*Deadlift*",'Glyn-SESSION'!$B$124:$B$131,0), MATCH("*5th*",'Glyn-SESSION'!$K$7:$T$7,0)),"")</f>
        <v>#N/A</v>
      </c>
      <c r="F85" s="131" t="e">
        <f>INDEX('Glyn-SESSION'!$L$124:$U$131, MATCH("*Deadlift*",'Glyn-SESSION'!$B$124:$B$131,0), MATCH("*5th*",'Glyn-SESSION'!$K$7:$T$7,0))</f>
        <v>#N/A</v>
      </c>
      <c r="G85" s="131" t="e">
        <f>IF($A$80='Glyn-SESSION'!$A$124,INDEX('Glyn-SESSION'!$K$124:$T$131, MATCH("*Bench Press*",'Glyn-SESSION'!$B$124:$B$131,0), MATCH("*5th*",'Glyn-SESSION'!$K$7:$T$7,0)),"")</f>
        <v>#N/A</v>
      </c>
      <c r="H85" s="131" t="e">
        <f>INDEX('Glyn-SESSION'!$L$124:$U$131, MATCH("*Bench Press*",'Glyn-SESSION'!$B$124:$B$131,0), MATCH("*5th*",'Glyn-SESSION'!$K$7:$T$7,0))</f>
        <v>#N/A</v>
      </c>
      <c r="I85" s="132" t="e">
        <f>IF($A$80='Glyn-SESSION'!$A$124,INDEX('Glyn-SESSION'!$K$124:$T$131, MATCH("*Military*",'Glyn-SESSION'!$B$124:$B$131,0), MATCH("*5th*",'Glyn-SESSION'!$K$7:$T$7,0)),"")</f>
        <v>#N/A</v>
      </c>
      <c r="J85" s="44" t="e">
        <f>INDEX('Glyn-SESSION'!$L$124:$U$131, MATCH("*Military*",'Glyn-SESSION'!$B$124:$B$131,0), MATCH("*5th*",'Glyn-SESSION'!$K$7:$T$7,0))</f>
        <v>#N/A</v>
      </c>
      <c r="K85" s="131" t="e">
        <f>IF($A$80='Glyn-SESSION'!$A$124,INDEX('Glyn-SESSION'!$K$124:$T$131, MATCH("*Clean *",'Glyn-SESSION'!$B$124:$B$131,0), MATCH("*5th*",'Glyn-SESSION'!$K$7:$T$7,0)),"")</f>
        <v>#N/A</v>
      </c>
      <c r="L85" s="44" t="e">
        <f>INDEX('Glyn-SESSION'!$L$124:$U$131, MATCH("*Clean *",'Glyn-SESSION'!$B$124:$B$131,0), MATCH("*5th*",'Glyn-SESSION'!$K$7:$T$7,0))</f>
        <v>#N/A</v>
      </c>
      <c r="M85" s="131">
        <f>IF($A$80='Glyn-SESSION'!$A$124,INDEX('Glyn-SESSION'!$K$124:$T$131, MATCH("*Lat Pulldown*",'Glyn-SESSION'!$B$124:$B$131,0), MATCH("*5th*",'Glyn-SESSION'!$K$7:$T$7,0)),"")</f>
        <v>0</v>
      </c>
      <c r="N85" s="44">
        <f>INDEX('Glyn-SESSION'!$L$124:$U$131, MATCH("*Lat Pulldown*",'Glyn-SESSION'!$B$124:$B$131,0), MATCH("*5th*",'Glyn-SESSION'!$K$7:$T$7,0))</f>
        <v>0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'Glyn-SESSION'!A133</f>
        <v>42121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 t="e">
        <f>MAX(G87:G91)</f>
        <v>#N/A</v>
      </c>
      <c r="H86" s="116" t="e">
        <f t="array" ref="H86">MAX(IF(G87:G91=G86,H87:H91))</f>
        <v>#N/A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52" t="e">
        <f>IF($A$86='Glyn-SESSION'!$A$133,INDEX('Glyn-SESSION'!$K$133:$T$140, MATCH("*1k Row*",'Glyn-SESSION'!$B$133:$B$140,0), MATCH("*1st*",'Glyn-SESSION'!$K$7:$T$7,0)),"")</f>
        <v>#N/A</v>
      </c>
      <c r="P86" s="152" t="e">
        <f>IF($A$86='Glyn-SESSION'!$A$133,INDEX('Glyn-SESSION'!$K$133:$T$140, MATCH("*HIIT*",'Glyn-SESSION'!$B$133:$B$140,0), MATCH("*1st*",'Glyn-SESSION'!$K$7:$T$7,0)),"")</f>
        <v>#N/A</v>
      </c>
      <c r="Q86" s="119" t="e">
        <f>INDEX('Glyn-SESSION'!$L$133:$U$140, MATCH("*HIIT*",'Glyn-SESSION'!$B$133:$B$140,0), MATCH("*1st*",'Glyn-SESSION'!$K$7:$T$7,0))</f>
        <v>#N/A</v>
      </c>
      <c r="R86" s="119">
        <f>'Glyn-SESSION'!U133</f>
        <v>0</v>
      </c>
      <c r="S86" s="116"/>
      <c r="T86" s="116"/>
      <c r="U86" s="120">
        <f>'Glyn-SESSION'!A143</f>
        <v>0</v>
      </c>
      <c r="V86" s="120">
        <f>'Glyn-SESSION'!A144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IF($A$86='Glyn-SESSION'!$A$133,INDEX('Glyn-SESSION'!$K$133:$T$140, MATCH("*Squat*",'Glyn-SESSION'!$B$133:$B$140,0), MATCH("*1st*",'Glyn-SESSION'!$K$7:$T$7,0)),"")</f>
        <v>#N/A</v>
      </c>
      <c r="D87" s="132" t="e">
        <f>INDEX('Glyn-SESSION'!L$133:U$140, MATCH("*Squat*",'Glyn-SESSION'!$B$133:$B$140,0), MATCH("*1st*",'Glyn-SESSION'!K$7:T$7,0))</f>
        <v>#N/A</v>
      </c>
      <c r="E87" s="131" t="e">
        <f>IF($A$86='Glyn-SESSION'!$A$133,INDEX('Glyn-SESSION'!$K$133:$T$140, MATCH("*Deadlift*",'Glyn-SESSION'!$B$133:$B$140,0), MATCH("*1st*",'Glyn-SESSION'!$K$7:$T$7,0)),"")</f>
        <v>#N/A</v>
      </c>
      <c r="F87" s="131" t="e">
        <f>INDEX('Glyn-SESSION'!$L$133:$U$140, MATCH("*Deadlift*",'Glyn-SESSION'!$B$133:$B$140,0), MATCH("*1st*",'Glyn-SESSION'!$K$7:$T$7,0))</f>
        <v>#N/A</v>
      </c>
      <c r="G87" s="131" t="e">
        <f>IF($A$86='Glyn-SESSION'!$A$133,INDEX('Glyn-SESSION'!$K$133:$T$140, MATCH("*Bench Press*",'Glyn-SESSION'!$B$133:$B$140,0), MATCH("*1st*",'Glyn-SESSION'!$K$7:$T$7,0)),"")</f>
        <v>#N/A</v>
      </c>
      <c r="H87" s="131" t="e">
        <f>INDEX('Glyn-SESSION'!$L$133:$U$140, MATCH("*Bench Press*",'Glyn-SESSION'!$B$133:$B$140,0), MATCH("*1st*",'Glyn-SESSION'!$K$7:$T$7,0))</f>
        <v>#N/A</v>
      </c>
      <c r="I87" s="132" t="e">
        <f>IF($A$86='Glyn-SESSION'!$A$133,INDEX('Glyn-SESSION'!$K$133:$T$140, MATCH("*Military*",'Glyn-SESSION'!$B$133:$B$140,0), MATCH("*1st*",'Glyn-SESSION'!$K$7:$T$7,0)),"")</f>
        <v>#N/A</v>
      </c>
      <c r="J87" s="48" t="e">
        <f>INDEX('Glyn-SESSION'!$L$133:$U$140, MATCH("*Military*",'Glyn-SESSION'!$B$133:$B$140,0), MATCH("*1st*",'Glyn-SESSION'!$K$7:$T$7,0))</f>
        <v>#N/A</v>
      </c>
      <c r="K87" s="131" t="e">
        <f>IF($A$86='Glyn-SESSION'!$A$133,INDEX('Glyn-SESSION'!$K$133:$T$140, MATCH("*Clean *",'Glyn-SESSION'!$B$133:$B$140,0), MATCH("*1st*",'Glyn-SESSION'!$K$7:$T$7,0)),"")</f>
        <v>#N/A</v>
      </c>
      <c r="L87" s="48" t="e">
        <f>INDEX('Glyn-SESSION'!$L$133:$U$140, MATCH("*Clean *",'Glyn-SESSION'!$B$133:$B$140,0), MATCH("*1st*",'Glyn-SESSION'!$K$7:$T$7,0))</f>
        <v>#N/A</v>
      </c>
      <c r="M87" s="131" t="e">
        <f>IF($A$86='Glyn-SESSION'!$A$133,INDEX('Glyn-SESSION'!$K$133:$T$140, MATCH("*Lat Pulldown*",'Glyn-SESSION'!$B$133:$B$140,0), MATCH("*1st*",'Glyn-SESSION'!$K$7:$T$7,0)),"")</f>
        <v>#N/A</v>
      </c>
      <c r="N87" s="48" t="e">
        <f>INDEX('Glyn-SESSION'!$L$133:$U$140, MATCH("*Lat Pulldown*",'Glyn-SESSION'!$B$133:$B$140,0), MATCH("*1st*",'Glyn-SESSION'!$K$7:$T$7,0))</f>
        <v>#N/A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IF($A$86='Glyn-SESSION'!$A$133,INDEX('Glyn-SESSION'!$K$133:$T$140, MATCH("*Squat*",'Glyn-SESSION'!$B$133:$B$140,0), MATCH("*2nd*",'Glyn-SESSION'!$K$7:$T$7,0)),"")</f>
        <v>#N/A</v>
      </c>
      <c r="D88" s="132" t="e">
        <f>INDEX('Glyn-SESSION'!L$133:U$140, MATCH("*Squat*",'Glyn-SESSION'!$B$133:$B$140,0), MATCH("*2nd*",'Glyn-SESSION'!K$7:T$7,0))</f>
        <v>#N/A</v>
      </c>
      <c r="E88" s="131" t="e">
        <f>IF($A$86='Glyn-SESSION'!$A$133,INDEX('Glyn-SESSION'!$K$133:$T$140, MATCH("*Deadlift*",'Glyn-SESSION'!$B$133:$B$140,0), MATCH("*2ND*",'Glyn-SESSION'!$K$7:$T$7,0)),"")</f>
        <v>#N/A</v>
      </c>
      <c r="F88" s="131" t="e">
        <f>INDEX('Glyn-SESSION'!$L$133:$U$140, MATCH("*Deadlift*",'Glyn-SESSION'!$B$133:$B$140,0), MATCH("*2nd*",'Glyn-SESSION'!$K$7:$T$7,0))</f>
        <v>#N/A</v>
      </c>
      <c r="G88" s="131" t="e">
        <f>IF($A$86='Glyn-SESSION'!$A$133,INDEX('Glyn-SESSION'!$K$133:$T$140, MATCH("*Bench Press*",'Glyn-SESSION'!$B$133:$B$140,0), MATCH("*2ND*",'Glyn-SESSION'!$K$7:$T$7,0)),"")</f>
        <v>#N/A</v>
      </c>
      <c r="H88" s="131" t="e">
        <f>INDEX('Glyn-SESSION'!$L$133:$U$140, MATCH("*Bench Press*",'Glyn-SESSION'!$B$133:$B$140,0), MATCH("*2nd*",'Glyn-SESSION'!$K$7:$T$7,0))</f>
        <v>#N/A</v>
      </c>
      <c r="I88" s="132" t="e">
        <f>IF($A$86='Glyn-SESSION'!$A$133,INDEX('Glyn-SESSION'!$K$133:$T$140, MATCH("*Military*",'Glyn-SESSION'!$B$133:$B$140,0), MATCH("*2ND*",'Glyn-SESSION'!$K$7:$T$7,0)),"")</f>
        <v>#N/A</v>
      </c>
      <c r="J88" s="44" t="e">
        <f>INDEX('Glyn-SESSION'!$L$133:$U$140, MATCH("*Military*",'Glyn-SESSION'!$B$133:$B$140,0), MATCH("*2nd*",'Glyn-SESSION'!$K$7:$T$7,0))</f>
        <v>#N/A</v>
      </c>
      <c r="K88" s="131" t="e">
        <f>IF($A$86='Glyn-SESSION'!$A$133,INDEX('Glyn-SESSION'!$K$133:$T$140, MATCH("*Clean *",'Glyn-SESSION'!$B$133:$B$140,0), MATCH("*2ND*",'Glyn-SESSION'!$K$7:$T$7,0)),"")</f>
        <v>#N/A</v>
      </c>
      <c r="L88" s="44" t="e">
        <f>INDEX('Glyn-SESSION'!$L$133:$U$140, MATCH("*Clean *",'Glyn-SESSION'!$B$133:$B$140,0), MATCH("*2nd*",'Glyn-SESSION'!$K$7:$T$7,0))</f>
        <v>#N/A</v>
      </c>
      <c r="M88" s="131" t="e">
        <f>IF($A$86='Glyn-SESSION'!$A$133,INDEX('Glyn-SESSION'!$K$133:$T$140, MATCH("*Lat Pulldown*",'Glyn-SESSION'!$B$133:$B$140,0), MATCH("*2ND*",'Glyn-SESSION'!$K$7:$T$7,0)),"")</f>
        <v>#N/A</v>
      </c>
      <c r="N88" s="44" t="e">
        <f>INDEX('Glyn-SESSION'!$L$133:$U$140, MATCH("*Lat Pulldown*",'Glyn-SESSION'!$B$133:$B$140,0), MATCH("*2nd*",'Glyn-SESSION'!$K$7:$T$7,0))</f>
        <v>#N/A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IF($A$86='Glyn-SESSION'!$A$133,INDEX('Glyn-SESSION'!$K$133:$T$140, MATCH("*Squat*",'Glyn-SESSION'!$B$133:$B$140,0), MATCH("*3rd*",'Glyn-SESSION'!$K$7:$T$7,0)),"")</f>
        <v>#N/A</v>
      </c>
      <c r="D89" s="132" t="e">
        <f>INDEX('Glyn-SESSION'!L$133:U$140, MATCH("*Squat*",'Glyn-SESSION'!$B$133:$B$140,0), MATCH("*3rd*",'Glyn-SESSION'!K$7:T$7,0))</f>
        <v>#N/A</v>
      </c>
      <c r="E89" s="131" t="e">
        <f>IF($A$86='Glyn-SESSION'!$A$133,INDEX('Glyn-SESSION'!$K$133:$T$140, MATCH("*Deadlift*",'Glyn-SESSION'!$B$133:$B$140,0), MATCH("*3rd*",'Glyn-SESSION'!$K$7:$T$7,0)),"")</f>
        <v>#N/A</v>
      </c>
      <c r="F89" s="131" t="e">
        <f>INDEX('Glyn-SESSION'!$L$133:$U$140, MATCH("*Deadlift*",'Glyn-SESSION'!$B$133:$B$140,0), MATCH("*3rd*",'Glyn-SESSION'!$K$7:$T$7,0))</f>
        <v>#N/A</v>
      </c>
      <c r="G89" s="131" t="e">
        <f>IF($A$86='Glyn-SESSION'!$A$133,INDEX('Glyn-SESSION'!$K$133:$T$140, MATCH("*Bench Press*",'Glyn-SESSION'!$B$133:$B$140,0), MATCH("*3rd*",'Glyn-SESSION'!$K$7:$T$7,0)),"")</f>
        <v>#N/A</v>
      </c>
      <c r="H89" s="131" t="e">
        <f>INDEX('Glyn-SESSION'!$L$133:$U$140, MATCH("*Bench Press*",'Glyn-SESSION'!$B$133:$B$140,0), MATCH("*3rd*",'Glyn-SESSION'!$K$7:$T$7,0))</f>
        <v>#N/A</v>
      </c>
      <c r="I89" s="132" t="e">
        <f>IF($A$86='Glyn-SESSION'!$A$133,INDEX('Glyn-SESSION'!$K$133:$T$140, MATCH("*Military*",'Glyn-SESSION'!$B$133:$B$140,0), MATCH("*3rd*",'Glyn-SESSION'!$K$7:$T$7,0)),"")</f>
        <v>#N/A</v>
      </c>
      <c r="J89" s="44" t="e">
        <f>INDEX('Glyn-SESSION'!$L$133:$U$140, MATCH("*Military*",'Glyn-SESSION'!$B$133:$B$140,0), MATCH("*3rd*",'Glyn-SESSION'!$K$7:$T$7,0))</f>
        <v>#N/A</v>
      </c>
      <c r="K89" s="131" t="e">
        <f>IF($A$86='Glyn-SESSION'!$A$133,INDEX('Glyn-SESSION'!$K$133:$T$140, MATCH("*Clean *",'Glyn-SESSION'!$B$133:$B$140,0), MATCH("*3rd*",'Glyn-SESSION'!$K$7:$T$7,0)),"")</f>
        <v>#N/A</v>
      </c>
      <c r="L89" s="44" t="e">
        <f>INDEX('Glyn-SESSION'!$L$133:$U$140, MATCH("*Clean *",'Glyn-SESSION'!$B$133:$B$140,0), MATCH("*3rd*",'Glyn-SESSION'!$K$7:$T$7,0))</f>
        <v>#N/A</v>
      </c>
      <c r="M89" s="131" t="e">
        <f>IF($A$86='Glyn-SESSION'!$A$133,INDEX('Glyn-SESSION'!$K$133:$T$140, MATCH("*Lat Pulldown*",'Glyn-SESSION'!$B$133:$B$140,0), MATCH("*3rd*",'Glyn-SESSION'!$K$7:$T$7,0)),"")</f>
        <v>#N/A</v>
      </c>
      <c r="N89" s="44" t="e">
        <f>INDEX('Glyn-SESSION'!$L$133:$U$140, MATCH("*Lat Pulldown*",'Glyn-SESSION'!$B$133:$B$140,0), MATCH("*3rd*",'Glyn-SESSION'!$K$7:$T$7,0))</f>
        <v>#N/A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IF($A$86='Glyn-SESSION'!$A$133,INDEX('Glyn-SESSION'!$K$133:$T$140, MATCH("*Squat*",'Glyn-SESSION'!$B$133:$B$140,0), MATCH("*4th*",'Glyn-SESSION'!$K$7:$T$7,0)),"")</f>
        <v>#N/A</v>
      </c>
      <c r="D90" s="132" t="e">
        <f>INDEX('Glyn-SESSION'!L$133:U$140, MATCH("*Squat*",'Glyn-SESSION'!$B$133:$B$140,0), MATCH("*4th*",'Glyn-SESSION'!K$7:T$7,0))</f>
        <v>#N/A</v>
      </c>
      <c r="E90" s="131" t="e">
        <f>IF($A$86='Glyn-SESSION'!$A$133,INDEX('Glyn-SESSION'!$K$133:$T$140, MATCH("*Deadlift*",'Glyn-SESSION'!$B$133:$B$140,0), MATCH("*4th*",'Glyn-SESSION'!$K$7:$T$7,0)),"")</f>
        <v>#N/A</v>
      </c>
      <c r="F90" s="131" t="e">
        <f>INDEX('Glyn-SESSION'!$L$133:$U$140, MATCH("*Deadlift*",'Glyn-SESSION'!$B$133:$B$140,0), MATCH("*4th*",'Glyn-SESSION'!$K$7:$T$7,0))</f>
        <v>#N/A</v>
      </c>
      <c r="G90" s="131" t="e">
        <f>IF($A$86='Glyn-SESSION'!$A$133,INDEX('Glyn-SESSION'!$K$133:$T$140, MATCH("*Bench Press*",'Glyn-SESSION'!$B$133:$B$140,0), MATCH("*4th*",'Glyn-SESSION'!$K$7:$T$7,0)),"")</f>
        <v>#N/A</v>
      </c>
      <c r="H90" s="131" t="e">
        <f>INDEX('Glyn-SESSION'!$L$133:$U$140, MATCH("*Bench Press*",'Glyn-SESSION'!$B$133:$B$140,0), MATCH("*4th*",'Glyn-SESSION'!$K$7:$T$7,0))</f>
        <v>#N/A</v>
      </c>
      <c r="I90" s="132" t="e">
        <f>IF($A$86='Glyn-SESSION'!$A$133,INDEX('Glyn-SESSION'!$K$133:$T$140, MATCH("*Military*",'Glyn-SESSION'!$B$133:$B$140,0), MATCH("*4th*",'Glyn-SESSION'!$K$7:$T$7,0)),"")</f>
        <v>#N/A</v>
      </c>
      <c r="J90" s="44" t="e">
        <f>INDEX('Glyn-SESSION'!$L$133:$U$140, MATCH("*Military*",'Glyn-SESSION'!$B$133:$B$140,0), MATCH("*4th*",'Glyn-SESSION'!$K$7:$T$7,0))</f>
        <v>#N/A</v>
      </c>
      <c r="K90" s="131" t="e">
        <f>IF($A$86='Glyn-SESSION'!$A$133,INDEX('Glyn-SESSION'!$K$133:$T$140, MATCH("*Clean *",'Glyn-SESSION'!$B$133:$B$140,0), MATCH("*4th*",'Glyn-SESSION'!$K$7:$T$7,0)),"")</f>
        <v>#N/A</v>
      </c>
      <c r="L90" s="44" t="e">
        <f>INDEX('Glyn-SESSION'!$L$133:$U$140, MATCH("*Clean *",'Glyn-SESSION'!$B$133:$B$140,0), MATCH("*4th*",'Glyn-SESSION'!$K$7:$T$7,0))</f>
        <v>#N/A</v>
      </c>
      <c r="M90" s="131" t="e">
        <f>IF($A$86='Glyn-SESSION'!$A$133,INDEX('Glyn-SESSION'!$K$133:$T$140, MATCH("*Lat Pulldown*",'Glyn-SESSION'!$B$133:$B$140,0), MATCH("*4th*",'Glyn-SESSION'!$K$7:$T$7,0)),"")</f>
        <v>#N/A</v>
      </c>
      <c r="N90" s="44" t="e">
        <f>INDEX('Glyn-SESSION'!$L$133:$U$140, MATCH("*Lat Pulldown*",'Glyn-SESSION'!$B$133:$B$140,0), MATCH("*4th*",'Glyn-SESSION'!$K$7:$T$7,0))</f>
        <v>#N/A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IF($A$86='Glyn-SESSION'!$A$133,INDEX('Glyn-SESSION'!$K$133:$T$140, MATCH("*Squat*",'Glyn-SESSION'!$B$133:$B$140,0), MATCH("*5th*",'Glyn-SESSION'!$K$7:$T$7,0)),"")</f>
        <v>#N/A</v>
      </c>
      <c r="D91" s="132" t="e">
        <f>INDEX('Glyn-SESSION'!L$133:U$140, MATCH("*Squat*",'Glyn-SESSION'!$B$133:$B$140,0), MATCH("*5th*",'Glyn-SESSION'!K$7:T$7,0))</f>
        <v>#N/A</v>
      </c>
      <c r="E91" s="131" t="e">
        <f>IF($A$86='Glyn-SESSION'!$A$133,INDEX('Glyn-SESSION'!$K$133:$T$140, MATCH("*Deadlift*",'Glyn-SESSION'!$B$133:$B$140,0), MATCH("*5th*",'Glyn-SESSION'!$K$7:$T$7,0)),"")</f>
        <v>#N/A</v>
      </c>
      <c r="F91" s="131" t="e">
        <f>INDEX('Glyn-SESSION'!$L$133:$U$140, MATCH("*Deadlift*",'Glyn-SESSION'!$B$133:$B$140,0), MATCH("*5th*",'Glyn-SESSION'!$K$7:$T$7,0))</f>
        <v>#N/A</v>
      </c>
      <c r="G91" s="131" t="e">
        <f>IF($A$86='Glyn-SESSION'!$A$133,INDEX('Glyn-SESSION'!$K$133:$T$140, MATCH("*Bench Press*",'Glyn-SESSION'!$B$133:$B$140,0), MATCH("*5th*",'Glyn-SESSION'!$K$7:$T$7,0)),"")</f>
        <v>#N/A</v>
      </c>
      <c r="H91" s="131" t="e">
        <f>INDEX('Glyn-SESSION'!$L$133:$U$140, MATCH("*Bench Press*",'Glyn-SESSION'!$B$133:$B$140,0), MATCH("*5th*",'Glyn-SESSION'!$K$7:$T$7,0))</f>
        <v>#N/A</v>
      </c>
      <c r="I91" s="132" t="e">
        <f>IF($A$86='Glyn-SESSION'!$A$133,INDEX('Glyn-SESSION'!$K$133:$T$140, MATCH("*Military*",'Glyn-SESSION'!$B$133:$B$140,0), MATCH("*5th*",'Glyn-SESSION'!$K$7:$T$7,0)),"")</f>
        <v>#N/A</v>
      </c>
      <c r="J91" s="44" t="e">
        <f>INDEX('Glyn-SESSION'!$L$133:$U$140, MATCH("*Military*",'Glyn-SESSION'!$B$133:$B$140,0), MATCH("*5th*",'Glyn-SESSION'!$K$7:$T$7,0))</f>
        <v>#N/A</v>
      </c>
      <c r="K91" s="131" t="e">
        <f>IF($A$86='Glyn-SESSION'!$A$133,INDEX('Glyn-SESSION'!$K$133:$T$140, MATCH("*Clean *",'Glyn-SESSION'!$B$133:$B$140,0), MATCH("*5th*",'Glyn-SESSION'!$K$7:$T$7,0)),"")</f>
        <v>#N/A</v>
      </c>
      <c r="L91" s="44" t="e">
        <f>INDEX('Glyn-SESSION'!$L$133:$U$140, MATCH("*Clean *",'Glyn-SESSION'!$B$133:$B$140,0), MATCH("*5th*",'Glyn-SESSION'!$K$7:$T$7,0))</f>
        <v>#N/A</v>
      </c>
      <c r="M91" s="131" t="e">
        <f>IF($A$86='Glyn-SESSION'!$A$133,INDEX('Glyn-SESSION'!$K$133:$T$140, MATCH("*Lat Pulldown*",'Glyn-SESSION'!$B$133:$B$140,0), MATCH("*5th*",'Glyn-SESSION'!$K$7:$T$7,0)),"")</f>
        <v>#N/A</v>
      </c>
      <c r="N91" s="44" t="e">
        <f>INDEX('Glyn-SESSION'!$L$133:$U$140, MATCH("*Lat Pulldown*",'Glyn-SESSION'!$B$133:$B$140,0), MATCH("*5th*",'Glyn-SESSION'!$K$7:$T$7,0))</f>
        <v>#N/A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'Glyn-SESSION'!A142</f>
        <v>42122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>
        <f>MAX(M93:M97)</f>
        <v>45</v>
      </c>
      <c r="N92" s="117">
        <f t="array" ref="N92">MAX(IF(M93:M97=M92,N93:N97))</f>
        <v>12</v>
      </c>
      <c r="O92" s="152">
        <f>IF($A$92='Glyn-SESSION'!$A$142,INDEX('Glyn-SESSION'!$K$142:$T$149, MATCH("*1k Row*",'Glyn-SESSION'!$B$142:$B$149,0), MATCH("*1st*",'Glyn-SESSION'!$K$7:$T$7,0)),"")</f>
        <v>2.8240740740740739E-3</v>
      </c>
      <c r="P92" s="152">
        <f>IF($A$92='Glyn-SESSION'!$A$142,INDEX('Glyn-SESSION'!$K$142:$T$149, MATCH("*HIIT*",'Glyn-SESSION'!$B$142:$B$149,0), MATCH("*1st*",'Glyn-SESSION'!$K$7:$T$7,0)),"")</f>
        <v>6.9444444444444441E-3</v>
      </c>
      <c r="Q92" s="119" t="str">
        <f>INDEX('Glyn-SESSION'!$L$142:$U$149, MATCH("*HIIT*",'Glyn-SESSION'!$B$142:$B$149,0), MATCH("*1st*",'Glyn-SESSION'!$K$7:$T$7,0))</f>
        <v>45/15</v>
      </c>
      <c r="R92" s="119">
        <f>'Glyn-SESSION'!U142</f>
        <v>0</v>
      </c>
      <c r="S92" s="116"/>
      <c r="T92" s="116"/>
      <c r="U92" s="120">
        <f>'Glyn-SESSION'!A152</f>
        <v>0</v>
      </c>
      <c r="V92" s="120">
        <f>'Glyn-SESSION'!A153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IF($A$92='Glyn-SESSION'!$A$142,INDEX('Glyn-SESSION'!$K$142:$T$149, MATCH("*Squat*",'Glyn-SESSION'!$B$142:$B$149,0), MATCH("*1st*",'Glyn-SESSION'!$K$7:$T$7,0)),"")</f>
        <v>#N/A</v>
      </c>
      <c r="D93" s="132" t="e">
        <f>INDEX('Glyn-SESSION'!L$142:U$149, MATCH("*Squat*",'Glyn-SESSION'!$B$142:$B$149,0), MATCH("*1st*",'Glyn-SESSION'!K$7:T$7,0))</f>
        <v>#N/A</v>
      </c>
      <c r="E93" s="131" t="e">
        <f>IF($A$92='Glyn-SESSION'!$A$142,INDEX('Glyn-SESSION'!$K$142:$T$149, MATCH("*Deadlift*",'Glyn-SESSION'!$B$142:$B$149,0), MATCH("*1st*",'Glyn-SESSION'!$K$7:$T$7,0)),"")</f>
        <v>#N/A</v>
      </c>
      <c r="F93" s="131" t="e">
        <f>INDEX('Glyn-SESSION'!$L$142:$U$149, MATCH("*Deadlift*",'Glyn-SESSION'!$B$142:$B$149,0), MATCH("*1st*",'Glyn-SESSION'!$K$7:$T$7,0))</f>
        <v>#N/A</v>
      </c>
      <c r="G93" s="131" t="e">
        <f>IF($A$92='Glyn-SESSION'!$A$142,INDEX('Glyn-SESSION'!$K$142:$T$149, MATCH("*Bench Press*",'Glyn-SESSION'!$B$142:$B$149,0), MATCH("*1st*",'Glyn-SESSION'!$K$7:$T$7,0)),"")</f>
        <v>#N/A</v>
      </c>
      <c r="H93" s="131" t="e">
        <f>INDEX('Glyn-SESSION'!$L$142:$U$149, MATCH("*Bench Press*",'Glyn-SESSION'!$B$142:$B$149,0), MATCH("*1st*",'Glyn-SESSION'!$K$7:$T$7,0))</f>
        <v>#N/A</v>
      </c>
      <c r="I93" s="132" t="e">
        <f>IF($A$92='Glyn-SESSION'!$A$142,INDEX('Glyn-SESSION'!$K$142:$T$149, MATCH("*Military*",'Glyn-SESSION'!$B$142:$B$149,0), MATCH("*1st*",'Glyn-SESSION'!$K$7:$T$7,0)),"")</f>
        <v>#N/A</v>
      </c>
      <c r="J93" s="48" t="e">
        <f>INDEX('Glyn-SESSION'!$L$142:$U$149, MATCH("*Military*",'Glyn-SESSION'!$B$142:$B$149,0), MATCH("*1st*",'Glyn-SESSION'!$K$7:$T$7,0))</f>
        <v>#N/A</v>
      </c>
      <c r="K93" s="131" t="e">
        <f>IF($A$92='Glyn-SESSION'!$A$142,INDEX('Glyn-SESSION'!$K$142:$T$149, MATCH("*Clean *",'Glyn-SESSION'!$B$142:$B$149,0), MATCH("*1st*",'Glyn-SESSION'!$K$7:$T$7,0)),"")</f>
        <v>#N/A</v>
      </c>
      <c r="L93" s="48" t="e">
        <f>INDEX('Glyn-SESSION'!$L$142:$U$149, MATCH("*Clean *",'Glyn-SESSION'!$B$142:$B$149,0), MATCH("*1st*",'Glyn-SESSION'!$K$7:$T$7,0))</f>
        <v>#N/A</v>
      </c>
      <c r="M93" s="131">
        <f>IF($A$92='Glyn-SESSION'!$A$142,INDEX('Glyn-SESSION'!$K$142:$T$149, MATCH("*Lat Pulldown*",'Glyn-SESSION'!$B$142:$B$149,0), MATCH("*1st*",'Glyn-SESSION'!$K$7:$T$7,0)),"")</f>
        <v>45</v>
      </c>
      <c r="N93" s="48">
        <f>INDEX('Glyn-SESSION'!$L$142:$U$149, MATCH("*Lat Pulldown*",'Glyn-SESSION'!$B$142:$B$149,0), MATCH("*1st*",'Glyn-SESSION'!$K$7:$T$7,0))</f>
        <v>12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IF($A$92='Glyn-SESSION'!$A$142,INDEX('Glyn-SESSION'!$K$142:$T$149, MATCH("*Squat*",'Glyn-SESSION'!$B$142:$B$149,0), MATCH("*2nd*",'Glyn-SESSION'!$K$7:$T$7,0)),"")</f>
        <v>#N/A</v>
      </c>
      <c r="D94" s="132" t="e">
        <f>INDEX('Glyn-SESSION'!L$142:U$149, MATCH("*Squat*",'Glyn-SESSION'!$B$142:$B$149,0), MATCH("*2nd*",'Glyn-SESSION'!K$7:T$7,0))</f>
        <v>#N/A</v>
      </c>
      <c r="E94" s="131" t="e">
        <f>IF($A$92='Glyn-SESSION'!$A$142,INDEX('Glyn-SESSION'!$K$142:$T$149, MATCH("*Deadlift*",'Glyn-SESSION'!$B$142:$B$149,0), MATCH("*2ND*",'Glyn-SESSION'!$K$7:$T$7,0)),"")</f>
        <v>#N/A</v>
      </c>
      <c r="F94" s="131" t="e">
        <f>INDEX('Glyn-SESSION'!$L$142:$U$149, MATCH("*Deadlift*",'Glyn-SESSION'!$B$142:$B$149,0), MATCH("*2nd*",'Glyn-SESSION'!$K$7:$T$7,0))</f>
        <v>#N/A</v>
      </c>
      <c r="G94" s="131" t="e">
        <f>IF($A$92='Glyn-SESSION'!$A$142,INDEX('Glyn-SESSION'!$K$142:$T$149, MATCH("*Bench Press*",'Glyn-SESSION'!$B$142:$B$149,0), MATCH("*2ND*",'Glyn-SESSION'!$K$7:$T$7,0)),"")</f>
        <v>#N/A</v>
      </c>
      <c r="H94" s="131" t="e">
        <f>INDEX('Glyn-SESSION'!$L$142:$U$149, MATCH("*Bench Press*",'Glyn-SESSION'!$B$142:$B$149,0), MATCH("*2nd*",'Glyn-SESSION'!$K$7:$T$7,0))</f>
        <v>#N/A</v>
      </c>
      <c r="I94" s="132" t="e">
        <f>IF($A$92='Glyn-SESSION'!$A$142,INDEX('Glyn-SESSION'!$K$142:$T$149, MATCH("*Military*",'Glyn-SESSION'!$B$142:$B$149,0), MATCH("*2ND*",'Glyn-SESSION'!$K$7:$T$7,0)),"")</f>
        <v>#N/A</v>
      </c>
      <c r="J94" s="44" t="e">
        <f>INDEX('Glyn-SESSION'!$L$142:$U$149, MATCH("*Military*",'Glyn-SESSION'!$B$142:$B$149,0), MATCH("*2nd*",'Glyn-SESSION'!$K$7:$T$7,0))</f>
        <v>#N/A</v>
      </c>
      <c r="K94" s="131" t="e">
        <f>IF($A$92='Glyn-SESSION'!$A$142,INDEX('Glyn-SESSION'!$K$142:$T$149, MATCH("*Clean *",'Glyn-SESSION'!$B$142:$B$149,0), MATCH("*2ND*",'Glyn-SESSION'!$K$7:$T$7,0)),"")</f>
        <v>#N/A</v>
      </c>
      <c r="L94" s="44" t="e">
        <f>INDEX('Glyn-SESSION'!$L$142:$U$149, MATCH("*Clean *",'Glyn-SESSION'!$B$142:$B$149,0), MATCH("*2nd*",'Glyn-SESSION'!$K$7:$T$7,0))</f>
        <v>#N/A</v>
      </c>
      <c r="M94" s="131">
        <f>IF($A$92='Glyn-SESSION'!$A$142,INDEX('Glyn-SESSION'!$K$142:$T$149, MATCH("*Lat Pulldown*",'Glyn-SESSION'!$B$142:$B$149,0), MATCH("*2ND*",'Glyn-SESSION'!$K$7:$T$7,0)),"")</f>
        <v>45</v>
      </c>
      <c r="N94" s="44">
        <f>INDEX('Glyn-SESSION'!$L$142:$U$149, MATCH("*Lat Pulldown*",'Glyn-SESSION'!$B$142:$B$149,0), MATCH("*2nd*",'Glyn-SESSION'!$K$7:$T$7,0))</f>
        <v>12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IF($A$92='Glyn-SESSION'!$A$142,INDEX('Glyn-SESSION'!$K$142:$T$149, MATCH("*Squat*",'Glyn-SESSION'!$B$142:$B$149,0), MATCH("*3rd*",'Glyn-SESSION'!$K$7:$T$7,0)),"")</f>
        <v>#N/A</v>
      </c>
      <c r="D95" s="132" t="e">
        <f>INDEX('Glyn-SESSION'!L$142:U$149, MATCH("*Squat*",'Glyn-SESSION'!$B$142:$B$149,0), MATCH("*3rd*",'Glyn-SESSION'!K$7:T$7,0))</f>
        <v>#N/A</v>
      </c>
      <c r="E95" s="131" t="e">
        <f>IF($A$92='Glyn-SESSION'!$A$142,INDEX('Glyn-SESSION'!$K$142:$T$149, MATCH("*Deadlift*",'Glyn-SESSION'!$B$142:$B$149,0), MATCH("*3rd*",'Glyn-SESSION'!$K$7:$T$7,0)),"")</f>
        <v>#N/A</v>
      </c>
      <c r="F95" s="131" t="e">
        <f>INDEX('Glyn-SESSION'!$L$142:$U$149, MATCH("*Deadlift*",'Glyn-SESSION'!$B$142:$B$149,0), MATCH("*3rd*",'Glyn-SESSION'!$K$7:$T$7,0))</f>
        <v>#N/A</v>
      </c>
      <c r="G95" s="131" t="e">
        <f>IF($A$92='Glyn-SESSION'!$A$142,INDEX('Glyn-SESSION'!$K$142:$T$149, MATCH("*Bench Press*",'Glyn-SESSION'!$B$142:$B$149,0), MATCH("*3rd*",'Glyn-SESSION'!$K$7:$T$7,0)),"")</f>
        <v>#N/A</v>
      </c>
      <c r="H95" s="131" t="e">
        <f>INDEX('Glyn-SESSION'!$L$142:$U$149, MATCH("*Bench Press*",'Glyn-SESSION'!$B$142:$B$149,0), MATCH("*3rd*",'Glyn-SESSION'!$K$7:$T$7,0))</f>
        <v>#N/A</v>
      </c>
      <c r="I95" s="132" t="e">
        <f>IF($A$92='Glyn-SESSION'!$A$142,INDEX('Glyn-SESSION'!$K$142:$T$149, MATCH("*Military*",'Glyn-SESSION'!$B$142:$B$149,0), MATCH("*3rd*",'Glyn-SESSION'!$K$7:$T$7,0)),"")</f>
        <v>#N/A</v>
      </c>
      <c r="J95" s="44" t="e">
        <f>INDEX('Glyn-SESSION'!$L$142:$U$149, MATCH("*Military*",'Glyn-SESSION'!$B$142:$B$149,0), MATCH("*3rd*",'Glyn-SESSION'!$K$7:$T$7,0))</f>
        <v>#N/A</v>
      </c>
      <c r="K95" s="131" t="e">
        <f>IF($A$92='Glyn-SESSION'!$A$142,INDEX('Glyn-SESSION'!$K$142:$T$149, MATCH("*Clean *",'Glyn-SESSION'!$B$142:$B$149,0), MATCH("*3rd*",'Glyn-SESSION'!$K$7:$T$7,0)),"")</f>
        <v>#N/A</v>
      </c>
      <c r="L95" s="44" t="e">
        <f>INDEX('Glyn-SESSION'!$L$142:$U$149, MATCH("*Clean *",'Glyn-SESSION'!$B$142:$B$149,0), MATCH("*3rd*",'Glyn-SESSION'!$K$7:$T$7,0))</f>
        <v>#N/A</v>
      </c>
      <c r="M95" s="131">
        <f>IF($A$92='Glyn-SESSION'!$A$142,INDEX('Glyn-SESSION'!$K$142:$T$149, MATCH("*Lat Pulldown*",'Glyn-SESSION'!$B$142:$B$149,0), MATCH("*3rd*",'Glyn-SESSION'!$K$7:$T$7,0)),"")</f>
        <v>45</v>
      </c>
      <c r="N95" s="44">
        <f>INDEX('Glyn-SESSION'!$L$142:$U$149, MATCH("*Lat Pulldown*",'Glyn-SESSION'!$B$142:$B$149,0), MATCH("*3rd*",'Glyn-SESSION'!$K$7:$T$7,0))</f>
        <v>12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IF($A$92='Glyn-SESSION'!$A$142,INDEX('Glyn-SESSION'!$K$142:$T$149, MATCH("*Squat*",'Glyn-SESSION'!$B$142:$B$149,0), MATCH("*4th*",'Glyn-SESSION'!$K$7:$T$7,0)),"")</f>
        <v>#N/A</v>
      </c>
      <c r="D96" s="132" t="e">
        <f>INDEX('Glyn-SESSION'!L$142:U$149, MATCH("*Squat*",'Glyn-SESSION'!$B$142:$B$149,0), MATCH("*4th*",'Glyn-SESSION'!K$7:T$7,0))</f>
        <v>#N/A</v>
      </c>
      <c r="E96" s="131" t="e">
        <f>IF($A$92='Glyn-SESSION'!$A$142,INDEX('Glyn-SESSION'!$K$142:$T$149, MATCH("*Deadlift*",'Glyn-SESSION'!$B$142:$B$149,0), MATCH("*4th*",'Glyn-SESSION'!$K$7:$T$7,0)),"")</f>
        <v>#N/A</v>
      </c>
      <c r="F96" s="131" t="e">
        <f>INDEX('Glyn-SESSION'!$L$142:$U$149, MATCH("*Deadlift*",'Glyn-SESSION'!$B$142:$B$149,0), MATCH("*4th*",'Glyn-SESSION'!$K$7:$T$7,0))</f>
        <v>#N/A</v>
      </c>
      <c r="G96" s="131" t="e">
        <f>IF($A$92='Glyn-SESSION'!$A$142,INDEX('Glyn-SESSION'!$K$142:$T$149, MATCH("*Bench Press*",'Glyn-SESSION'!$B$142:$B$149,0), MATCH("*4th*",'Glyn-SESSION'!$K$7:$T$7,0)),"")</f>
        <v>#N/A</v>
      </c>
      <c r="H96" s="131" t="e">
        <f>INDEX('Glyn-SESSION'!$L$142:$U$149, MATCH("*Bench Press*",'Glyn-SESSION'!$B$142:$B$149,0), MATCH("*4th*",'Glyn-SESSION'!$K$7:$T$7,0))</f>
        <v>#N/A</v>
      </c>
      <c r="I96" s="132" t="e">
        <f>IF($A$92='Glyn-SESSION'!$A$142,INDEX('Glyn-SESSION'!$K$142:$T$149, MATCH("*Military*",'Glyn-SESSION'!$B$142:$B$149,0), MATCH("*4th*",'Glyn-SESSION'!$K$7:$T$7,0)),"")</f>
        <v>#N/A</v>
      </c>
      <c r="J96" s="44" t="e">
        <f>INDEX('Glyn-SESSION'!$L$142:$U$149, MATCH("*Military*",'Glyn-SESSION'!$B$142:$B$149,0), MATCH("*4th*",'Glyn-SESSION'!$K$7:$T$7,0))</f>
        <v>#N/A</v>
      </c>
      <c r="K96" s="131" t="e">
        <f>IF($A$92='Glyn-SESSION'!$A$142,INDEX('Glyn-SESSION'!$K$142:$T$149, MATCH("*Clean *",'Glyn-SESSION'!$B$142:$B$149,0), MATCH("*4th*",'Glyn-SESSION'!$K$7:$T$7,0)),"")</f>
        <v>#N/A</v>
      </c>
      <c r="L96" s="44" t="e">
        <f>INDEX('Glyn-SESSION'!$L$142:$U$149, MATCH("*Clean *",'Glyn-SESSION'!$B$142:$B$149,0), MATCH("*4th*",'Glyn-SESSION'!$K$7:$T$7,0))</f>
        <v>#N/A</v>
      </c>
      <c r="M96" s="131">
        <f>IF($A$92='Glyn-SESSION'!$A$142,INDEX('Glyn-SESSION'!$K$142:$T$149, MATCH("*Lat Pulldown*",'Glyn-SESSION'!$B$142:$B$149,0), MATCH("*4th*",'Glyn-SESSION'!$K$7:$T$7,0)),"")</f>
        <v>0</v>
      </c>
      <c r="N96" s="44">
        <f>INDEX('Glyn-SESSION'!$L$142:$U$149, MATCH("*Lat Pulldown*",'Glyn-SESSION'!$B$142:$B$149,0), MATCH("*4th*",'Glyn-SESSION'!$K$7:$T$7,0))</f>
        <v>0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IF($A$92='Glyn-SESSION'!$A$142,INDEX('Glyn-SESSION'!$K$142:$T$149, MATCH("*Squat*",'Glyn-SESSION'!$B$142:$B$149,0), MATCH("*5th*",'Glyn-SESSION'!$K$7:$T$7,0)),"")</f>
        <v>#N/A</v>
      </c>
      <c r="D97" s="132" t="e">
        <f>INDEX('Glyn-SESSION'!L$142:U$149, MATCH("*Squat*",'Glyn-SESSION'!$B$142:$B$149,0), MATCH("*5th*",'Glyn-SESSION'!K$7:T$7,0))</f>
        <v>#N/A</v>
      </c>
      <c r="E97" s="131" t="e">
        <f>IF($A$92='Glyn-SESSION'!$A$142,INDEX('Glyn-SESSION'!$K$142:$T$149, MATCH("*Deadlift*",'Glyn-SESSION'!$B$142:$B$149,0), MATCH("*5th*",'Glyn-SESSION'!$K$7:$T$7,0)),"")</f>
        <v>#N/A</v>
      </c>
      <c r="F97" s="131" t="e">
        <f>INDEX('Glyn-SESSION'!$L$142:$U$149, MATCH("*Deadlift*",'Glyn-SESSION'!$B$142:$B$149,0), MATCH("*5th*",'Glyn-SESSION'!$K$7:$T$7,0))</f>
        <v>#N/A</v>
      </c>
      <c r="G97" s="131" t="e">
        <f>IF($A$92='Glyn-SESSION'!$A$142,INDEX('Glyn-SESSION'!$K$142:$T$149, MATCH("*Bench Press*",'Glyn-SESSION'!$B$142:$B$149,0), MATCH("*5th*",'Glyn-SESSION'!$K$7:$T$7,0)),"")</f>
        <v>#N/A</v>
      </c>
      <c r="H97" s="131" t="e">
        <f>INDEX('Glyn-SESSION'!$L$142:$U$149, MATCH("*Bench Press*",'Glyn-SESSION'!$B$142:$B$149,0), MATCH("*5th*",'Glyn-SESSION'!$K$7:$T$7,0))</f>
        <v>#N/A</v>
      </c>
      <c r="I97" s="132" t="e">
        <f>IF($A$92='Glyn-SESSION'!$A$142,INDEX('Glyn-SESSION'!$K$142:$T$149, MATCH("*Military*",'Glyn-SESSION'!$B$142:$B$149,0), MATCH("*5th*",'Glyn-SESSION'!$K$7:$T$7,0)),"")</f>
        <v>#N/A</v>
      </c>
      <c r="J97" s="44" t="e">
        <f>INDEX('Glyn-SESSION'!$L$142:$U$149, MATCH("*Military*",'Glyn-SESSION'!$B$142:$B$149,0), MATCH("*5th*",'Glyn-SESSION'!$K$7:$T$7,0))</f>
        <v>#N/A</v>
      </c>
      <c r="K97" s="131" t="e">
        <f>IF($A$92='Glyn-SESSION'!$A$142,INDEX('Glyn-SESSION'!$K$142:$T$149, MATCH("*Clean *",'Glyn-SESSION'!$B$142:$B$149,0), MATCH("*5th*",'Glyn-SESSION'!$K$7:$T$7,0)),"")</f>
        <v>#N/A</v>
      </c>
      <c r="L97" s="44" t="e">
        <f>INDEX('Glyn-SESSION'!$L$142:$U$149, MATCH("*Clean *",'Glyn-SESSION'!$B$142:$B$149,0), MATCH("*5th*",'Glyn-SESSION'!$K$7:$T$7,0))</f>
        <v>#N/A</v>
      </c>
      <c r="M97" s="131">
        <f>IF($A$92='Glyn-SESSION'!$A$142,INDEX('Glyn-SESSION'!$K$142:$T$149, MATCH("*Lat Pulldown*",'Glyn-SESSION'!$B$142:$B$149,0), MATCH("*5th*",'Glyn-SESSION'!$K$7:$T$7,0)),"")</f>
        <v>0</v>
      </c>
      <c r="N97" s="44">
        <f>INDEX('Glyn-SESSION'!$L$142:$U$149, MATCH("*Lat Pulldown*",'Glyn-SESSION'!$B$142:$B$149,0), MATCH("*5th*",'Glyn-SESSION'!$K$7:$T$7,0))</f>
        <v>0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'Glyn-SESSION'!A151</f>
        <v>42129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 t="e">
        <f>MAX(I99:I103)</f>
        <v>#N/A</v>
      </c>
      <c r="J98" s="116" t="e">
        <f t="array" ref="J98">MAX(IF(I99:I103=I98,J99:J103))</f>
        <v>#N/A</v>
      </c>
      <c r="K98" s="116">
        <f>MAX(K99:K103)</f>
        <v>32.5</v>
      </c>
      <c r="L98" s="116">
        <f t="array" ref="L98">MAX(IF(K99:K103=K98,L99:L103))</f>
        <v>10</v>
      </c>
      <c r="M98" s="116">
        <f>MAX(M99:M103)</f>
        <v>45</v>
      </c>
      <c r="N98" s="117">
        <f t="array" ref="N98">MAX(IF(M99:M103=M98,N99:N103))</f>
        <v>12</v>
      </c>
      <c r="O98" s="152" t="e">
        <f>IF($A$98='Glyn-SESSION'!$A$151,INDEX('Glyn-SESSION'!$K$151:$T$159, MATCH("*1k Row*",'Glyn-SESSION'!$B$151:$B$159,0), MATCH("*1st*",'Glyn-SESSION'!$K$7:$T$7,0)),"")</f>
        <v>#N/A</v>
      </c>
      <c r="P98" s="152">
        <f>IF($A$98='Glyn-SESSION'!$A$151,INDEX('Glyn-SESSION'!$K$151:$T$159, MATCH("*HIIT*",'Glyn-SESSION'!$B$151:$B$159,0), MATCH("*1st*",'Glyn-SESSION'!$K$7:$T$7,0)),"")</f>
        <v>8.3333333333333332E-3</v>
      </c>
      <c r="Q98" s="119">
        <f>INDEX('Glyn-SESSION'!$K$151:$L$159, MATCH("*HIIT*",'Glyn-SESSION'!$B$151:$B$159,0), MATCH("*1st*",'Glyn-SESSION'!$K$7:$T$7,0))</f>
        <v>8.3333333333333332E-3</v>
      </c>
      <c r="R98" s="119">
        <f>'Glyn-SESSION'!U151</f>
        <v>0</v>
      </c>
      <c r="S98" s="116"/>
      <c r="T98" s="116"/>
      <c r="U98" s="120">
        <f>'Glyn-SESSION'!A161</f>
        <v>0</v>
      </c>
      <c r="V98" s="120">
        <f>'Glyn-SESSION'!A162</f>
        <v>0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IF($A$98='Glyn-SESSION'!$A$151,INDEX('Glyn-SESSION'!$K$151:$T$158, MATCH("*Squat*",'Glyn-SESSION'!$B$151:$B$158,0), MATCH("*1st*",'Glyn-SESSION'!$K$7:$T$7,0)),"")</f>
        <v>#N/A</v>
      </c>
      <c r="D99" s="132" t="e">
        <f>INDEX('Glyn-SESSION'!L$151:U$158, MATCH("*Squat*",'Glyn-SESSION'!$B$151:$B$158,0), MATCH("*1st*",'Glyn-SESSION'!K$7:T$7,0))</f>
        <v>#N/A</v>
      </c>
      <c r="E99" s="131" t="e">
        <f>IF($A$98='Glyn-SESSION'!$A$151,INDEX('Glyn-SESSION'!$K$151:$T$159, MATCH("*Deadlift*",'Glyn-SESSION'!$B$151:$B$159,0), MATCH("*1st*",'Glyn-SESSION'!$K$7:$T$7,0)),"")</f>
        <v>#N/A</v>
      </c>
      <c r="F99" s="131" t="e">
        <f>INDEX('Glyn-SESSION'!$L$151:$U$159, MATCH("*Deadlift*",'Glyn-SESSION'!$B$151:$B$159,0), MATCH("*1st*",'Glyn-SESSION'!$K$7:$T$7,0))</f>
        <v>#N/A</v>
      </c>
      <c r="G99" s="131" t="e">
        <f>IF($A$98='Glyn-SESSION'!$A$151,INDEX('Glyn-SESSION'!$K$151:$T$159, MATCH("*Bench Press*",'Glyn-SESSION'!$B$151:$B$159,0), MATCH("*1st*",'Glyn-SESSION'!$K$7:$T$7,0)),"")</f>
        <v>#N/A</v>
      </c>
      <c r="H99" s="131" t="e">
        <f>INDEX('Glyn-SESSION'!$K$151:$L$159, MATCH("*Bench Press*",'Glyn-SESSION'!$B$151:$B$159,0), MATCH("*1st*",'Glyn-SESSION'!$K$7:$T$7,0))</f>
        <v>#N/A</v>
      </c>
      <c r="I99" s="132" t="e">
        <f>IF($A$98='Glyn-SESSION'!$A$151,INDEX('Glyn-SESSION'!$K$151:$T$159, MATCH("*Military*",'Glyn-SESSION'!$B$151:$B$159,0), MATCH("*1st*",'Glyn-SESSION'!$K$7:$T$7,0)),"")</f>
        <v>#N/A</v>
      </c>
      <c r="J99" s="48" t="e">
        <f>INDEX('Glyn-SESSION'!$K$151:$L$159, MATCH("*Military*",'Glyn-SESSION'!$B$151:$B$159,0), MATCH("*1st*",'Glyn-SESSION'!$K$7:$T$7,0))</f>
        <v>#N/A</v>
      </c>
      <c r="K99" s="131">
        <f>IF($A$98='Glyn-SESSION'!$A$151,INDEX('Glyn-SESSION'!$K$151:$T$159, MATCH("*Clean *",'Glyn-SESSION'!$B$151:$B$159,0), MATCH("*1st*",'Glyn-SESSION'!$K$7:$T$7,0)),"")</f>
        <v>20</v>
      </c>
      <c r="L99" s="48">
        <f>INDEX('Glyn-SESSION'!$L$151:$U$159, MATCH("*Clean *",'Glyn-SESSION'!$B$151:$B$159,0), MATCH("*1st*",'Glyn-SESSION'!$K$7:$T$7,0))</f>
        <v>12</v>
      </c>
      <c r="M99" s="131">
        <f>IF($A$98='Glyn-SESSION'!$A$151,INDEX('Glyn-SESSION'!$K$151:$T$159, MATCH("*Lat Pulldown*",'Glyn-SESSION'!$B$151:$B$159,0), MATCH("*1st*",'Glyn-SESSION'!$K$7:$T$7,0)),"")</f>
        <v>45</v>
      </c>
      <c r="N99" s="48">
        <f>INDEX('Glyn-SESSION'!$L$151:$U$159, MATCH("*Lat Pulldown*",'Glyn-SESSION'!$B$151:$B$159,0), MATCH("*1st*",'Glyn-SESSION'!$K$7:$T$7,0))</f>
        <v>12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IF($A$98='Glyn-SESSION'!$A$151,INDEX('Glyn-SESSION'!$K$151:$T$158, MATCH("*Squat*",'Glyn-SESSION'!$B$151:$B$158,0), MATCH("*2nd*",'Glyn-SESSION'!$K$7:$T$7,0)),"")</f>
        <v>#N/A</v>
      </c>
      <c r="D100" s="132" t="e">
        <f>INDEX('Glyn-SESSION'!L$151:U$158, MATCH("*Squat*",'Glyn-SESSION'!$B$151:$B$158,0), MATCH("*2nd*",'Glyn-SESSION'!K$7:T$7,0))</f>
        <v>#N/A</v>
      </c>
      <c r="E100" s="131" t="e">
        <f>IF($A$98='Glyn-SESSION'!$A$151,INDEX('Glyn-SESSION'!$K$151:$T$159, MATCH("*Deadlift*",'Glyn-SESSION'!$B$151:$B$159,0), MATCH("*2ND*",'Glyn-SESSION'!$K$7:$T$7,0)),"")</f>
        <v>#N/A</v>
      </c>
      <c r="F100" s="131" t="e">
        <f>INDEX('Glyn-SESSION'!$L$151:$U$159, MATCH("*Deadlift*",'Glyn-SESSION'!$B$151:$B$159,0), MATCH("*2nd*",'Glyn-SESSION'!$K$7:$T$7,0))</f>
        <v>#N/A</v>
      </c>
      <c r="G100" s="131" t="e">
        <f>IF($A$98='Glyn-SESSION'!$A$151,INDEX('Glyn-SESSION'!$K$151:$T$159, MATCH("*Bench Press*",'Glyn-SESSION'!$B$151:$B$159,0), MATCH("*2ND*",'Glyn-SESSION'!$K$7:$T$7,0)),"")</f>
        <v>#N/A</v>
      </c>
      <c r="H100" s="131" t="e">
        <f>INDEX('Glyn-SESSION'!$K$151:$L$159, MATCH("*Bench Press*",'Glyn-SESSION'!$B$151:$B$159,0), MATCH("*2nd*",'Glyn-SESSION'!$K$7:$T$7,0))</f>
        <v>#N/A</v>
      </c>
      <c r="I100" s="132" t="e">
        <f>IF($A$98='Glyn-SESSION'!$A$151,INDEX('Glyn-SESSION'!$K$151:$T$159, MATCH("*Military*",'Glyn-SESSION'!$B$151:$B$159,0), MATCH("*2ND*",'Glyn-SESSION'!$K$7:$T$7,0)),"")</f>
        <v>#N/A</v>
      </c>
      <c r="J100" s="44" t="e">
        <f>INDEX('Glyn-SESSION'!$L$151:$U$159, MATCH("*Military*",'Glyn-SESSION'!$B$151:$B$159,0), MATCH("*2nd*",'Glyn-SESSION'!$K$7:$T$7,0))</f>
        <v>#N/A</v>
      </c>
      <c r="K100" s="131">
        <f>IF($A$98='Glyn-SESSION'!$A$151,INDEX('Glyn-SESSION'!$K$151:$T$159, MATCH("*Clean *",'Glyn-SESSION'!$B$151:$B$159,0), MATCH("*2ND*",'Glyn-SESSION'!$K$7:$T$7,0)),"")</f>
        <v>32.5</v>
      </c>
      <c r="L100" s="48">
        <f>INDEX('Glyn-SESSION'!$L$151:$U$159, MATCH("*Clean *",'Glyn-SESSION'!$B$151:$B$159,0), MATCH("*2nd*",'Glyn-SESSION'!$K$7:$T$7,0))</f>
        <v>10</v>
      </c>
      <c r="M100" s="131">
        <f>IF($A$98='Glyn-SESSION'!$A$151,INDEX('Glyn-SESSION'!$K$151:$T$159, MATCH("*Lat Pulldown*",'Glyn-SESSION'!$B$151:$B$159,0), MATCH("*2ND*",'Glyn-SESSION'!$K$7:$T$7,0)),"")</f>
        <v>45</v>
      </c>
      <c r="N100" s="44">
        <f>INDEX('Glyn-SESSION'!$L$151:$U$159, MATCH("*Lat Pulldown*",'Glyn-SESSION'!$B$151:$B$159,0), MATCH("*2nd*",'Glyn-SESSION'!$K$7:$T$7,0))</f>
        <v>12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IF($A$98='Glyn-SESSION'!$A$151,INDEX('Glyn-SESSION'!$K$151:$T$158, MATCH("*Squat*",'Glyn-SESSION'!$B$151:$B$158,0), MATCH("*3rd*",'Glyn-SESSION'!$K$7:$T$7,0)),"")</f>
        <v>#N/A</v>
      </c>
      <c r="D101" s="132" t="e">
        <f>INDEX('Glyn-SESSION'!L$151:U$158, MATCH("*Squat*",'Glyn-SESSION'!$B$151:$B$158,0), MATCH("*3rd*",'Glyn-SESSION'!K$7:T$7,0))</f>
        <v>#N/A</v>
      </c>
      <c r="E101" s="131" t="e">
        <f>IF($A$98='Glyn-SESSION'!$A$151,INDEX('Glyn-SESSION'!$K$151:$T$159, MATCH("*Deadlift*",'Glyn-SESSION'!$B$151:$B$159,0), MATCH("*3rd*",'Glyn-SESSION'!$K$7:$T$7,0)),"")</f>
        <v>#N/A</v>
      </c>
      <c r="F101" s="131" t="e">
        <f>INDEX('Glyn-SESSION'!$L$151:$U$159, MATCH("*Deadlift*",'Glyn-SESSION'!$B$151:$B$159,0), MATCH("*3rd*",'Glyn-SESSION'!$K$7:$T$7,0))</f>
        <v>#N/A</v>
      </c>
      <c r="G101" s="131" t="e">
        <f>IF($A$98='Glyn-SESSION'!$A$151,INDEX('Glyn-SESSION'!$K$151:$T$159, MATCH("*Bench Press*",'Glyn-SESSION'!$B$151:$B$159,0), MATCH("*3rd*",'Glyn-SESSION'!$K$7:$T$7,0)),"")</f>
        <v>#N/A</v>
      </c>
      <c r="H101" s="131" t="e">
        <f>INDEX('Glyn-SESSION'!$K$151:$L$159, MATCH("*Bench Press*",'Glyn-SESSION'!$B$151:$B$159,0), MATCH("*3rd*",'Glyn-SESSION'!$K$7:$T$7,0))</f>
        <v>#N/A</v>
      </c>
      <c r="I101" s="132" t="e">
        <f>IF($A$98='Glyn-SESSION'!$A$151,INDEX('Glyn-SESSION'!$K$151:$T$159, MATCH("*Military*",'Glyn-SESSION'!$B$151:$B$159,0), MATCH("*3rd*",'Glyn-SESSION'!$K$7:$T$7,0)),"")</f>
        <v>#N/A</v>
      </c>
      <c r="J101" s="44" t="e">
        <f>INDEX('Glyn-SESSION'!$L$151:$U$159, MATCH("*Military*",'Glyn-SESSION'!$B$151:$B$159,0), MATCH("*3rd*",'Glyn-SESSION'!$K$7:$T$7,0))</f>
        <v>#N/A</v>
      </c>
      <c r="K101" s="131">
        <f>IF($A$98='Glyn-SESSION'!$A$151,INDEX('Glyn-SESSION'!$K$151:$T$159, MATCH("*Clean *",'Glyn-SESSION'!$B$151:$B$159,0), MATCH("*3rd*",'Glyn-SESSION'!$K$7:$T$7,0)),"")</f>
        <v>32.5</v>
      </c>
      <c r="L101" s="48">
        <f>INDEX('Glyn-SESSION'!$L$151:$U$159, MATCH("*Clean *",'Glyn-SESSION'!$B$151:$B$159,0), MATCH("*3rd*",'Glyn-SESSION'!$K$7:$T$7,0))</f>
        <v>8</v>
      </c>
      <c r="M101" s="131">
        <f>IF($A$98='Glyn-SESSION'!$A$151,INDEX('Glyn-SESSION'!$K$151:$T$159, MATCH("*Lat Pulldown*",'Glyn-SESSION'!$B$151:$B$159,0), MATCH("*3rd*",'Glyn-SESSION'!$K$7:$T$7,0)),"")</f>
        <v>0</v>
      </c>
      <c r="N101" s="44">
        <f>INDEX('Glyn-SESSION'!$L$151:$U$159, MATCH("*Lat Pulldown*",'Glyn-SESSION'!$B$151:$B$159,0), MATCH("*3rd*",'Glyn-SESSION'!$K$7:$T$7,0))</f>
        <v>0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IF($A$98='Glyn-SESSION'!$A$151,INDEX('Glyn-SESSION'!$K$151:$T$158, MATCH("*Squat*",'Glyn-SESSION'!$B$151:$B$158,0), MATCH("*4th*",'Glyn-SESSION'!$K$7:$T$7,0)),"")</f>
        <v>#N/A</v>
      </c>
      <c r="D102" s="132" t="e">
        <f>INDEX('Glyn-SESSION'!L$151:U$158, MATCH("*Squat*",'Glyn-SESSION'!$B$151:$B$158,0), MATCH("*4th*",'Glyn-SESSION'!K$7:T$7,0))</f>
        <v>#N/A</v>
      </c>
      <c r="E102" s="131" t="e">
        <f>IF($A$98='Glyn-SESSION'!$A$151,INDEX('Glyn-SESSION'!$K$151:$T$159, MATCH("*Deadlift*",'Glyn-SESSION'!$B$151:$B$159,0), MATCH("*4th*",'Glyn-SESSION'!$K$7:$T$7,0)),"")</f>
        <v>#N/A</v>
      </c>
      <c r="F102" s="131" t="e">
        <f>INDEX('Glyn-SESSION'!$L$151:$U$159, MATCH("*Deadlift*",'Glyn-SESSION'!$B$151:$B$159,0), MATCH("*4th*",'Glyn-SESSION'!$K$7:$T$7,0))</f>
        <v>#N/A</v>
      </c>
      <c r="G102" s="131" t="e">
        <f>IF($A$98='Glyn-SESSION'!$A$151,INDEX('Glyn-SESSION'!$K$151:$T$159, MATCH("*Bench Press*",'Glyn-SESSION'!$B$151:$B$159,0), MATCH("*4th*",'Glyn-SESSION'!$K$7:$T$7,0)),"")</f>
        <v>#N/A</v>
      </c>
      <c r="H102" s="131" t="e">
        <f>INDEX('Glyn-SESSION'!$K$151:$L$159, MATCH("*Bench Press*",'Glyn-SESSION'!$B$151:$B$159,0), MATCH("*4th*",'Glyn-SESSION'!$K$7:$T$7,0))</f>
        <v>#N/A</v>
      </c>
      <c r="I102" s="132" t="e">
        <f>IF($A$98='Glyn-SESSION'!$A$151,INDEX('Glyn-SESSION'!$K$151:$T$159, MATCH("*Military*",'Glyn-SESSION'!$B$151:$B$159,0), MATCH("*4th*",'Glyn-SESSION'!$K$7:$T$7,0)),"")</f>
        <v>#N/A</v>
      </c>
      <c r="J102" s="44" t="e">
        <f>INDEX('Glyn-SESSION'!$L$151:$U$159, MATCH("*Military*",'Glyn-SESSION'!$B$151:$B$159,0), MATCH("*4th*",'Glyn-SESSION'!$K$7:$T$7,0))</f>
        <v>#N/A</v>
      </c>
      <c r="K102" s="131">
        <f>IF($A$98='Glyn-SESSION'!$A$151,INDEX('Glyn-SESSION'!$K$151:$T$159, MATCH("*Clean *",'Glyn-SESSION'!$B$151:$B$159,0), MATCH("*4th*",'Glyn-SESSION'!$K$7:$T$7,0)),"")</f>
        <v>32.5</v>
      </c>
      <c r="L102" s="48">
        <f>INDEX('Glyn-SESSION'!$L$151:$U$159, MATCH("*Clean *",'Glyn-SESSION'!$B$151:$B$159,0), MATCH("*4th*",'Glyn-SESSION'!$K$7:$T$7,0))</f>
        <v>8</v>
      </c>
      <c r="M102" s="131">
        <f>IF($A$98='Glyn-SESSION'!$A$151,INDEX('Glyn-SESSION'!$K$151:$T$159, MATCH("*Lat Pulldown*",'Glyn-SESSION'!$B$151:$B$159,0), MATCH("*4th*",'Glyn-SESSION'!$K$7:$T$7,0)),"")</f>
        <v>0</v>
      </c>
      <c r="N102" s="44">
        <f>INDEX('Glyn-SESSION'!$L$151:$U$159, MATCH("*Lat Pulldown*",'Glyn-SESSION'!$B$151:$B$159,0), MATCH("*4th*",'Glyn-SESSION'!$K$7:$T$7,0))</f>
        <v>0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IF($A$98='Glyn-SESSION'!$A$151,INDEX('Glyn-SESSION'!$K$151:$T$158, MATCH("*Squat*",'Glyn-SESSION'!$B$151:$B$158,0), MATCH("*5th*",'Glyn-SESSION'!$K$7:$T$7,0)),"")</f>
        <v>#N/A</v>
      </c>
      <c r="D103" s="132" t="e">
        <f>INDEX('Glyn-SESSION'!L$151:U$158, MATCH("*Squat*",'Glyn-SESSION'!$B$151:$B$158,0), MATCH("*5th*",'Glyn-SESSION'!K$7:T$7,0))</f>
        <v>#N/A</v>
      </c>
      <c r="E103" s="131" t="e">
        <f>IF($A$98='Glyn-SESSION'!$A$151,INDEX('Glyn-SESSION'!$K$151:$T$159, MATCH("*Deadlift*",'Glyn-SESSION'!$B$151:$B$159,0), MATCH("*5th*",'Glyn-SESSION'!$K$7:$T$7,0)),"")</f>
        <v>#N/A</v>
      </c>
      <c r="F103" s="131" t="e">
        <f>INDEX('Glyn-SESSION'!$L$151:$U$159, MATCH("*Deadlift*",'Glyn-SESSION'!$B$151:$B$159,0), MATCH("*5th*",'Glyn-SESSION'!$K$7:$T$7,0))</f>
        <v>#N/A</v>
      </c>
      <c r="G103" s="131" t="e">
        <f>IF($A$98='Glyn-SESSION'!$A$151,INDEX('Glyn-SESSION'!$K$151:$T$159, MATCH("*Bench Press*",'Glyn-SESSION'!$B$151:$B$159,0), MATCH("*5th*",'Glyn-SESSION'!$K$7:$T$7,0)),"")</f>
        <v>#N/A</v>
      </c>
      <c r="H103" s="131" t="e">
        <f>INDEX('Glyn-SESSION'!$K$151:$L$159, MATCH("*Bench Press*",'Glyn-SESSION'!$B$151:$B$159,0), MATCH("*5th*",'Glyn-SESSION'!$K$7:$T$7,0))</f>
        <v>#N/A</v>
      </c>
      <c r="I103" s="132" t="e">
        <f>IF($A$98='Glyn-SESSION'!$A$151,INDEX('Glyn-SESSION'!$K$151:$T$159, MATCH("*Military*",'Glyn-SESSION'!$B$151:$B$159,0), MATCH("*5th*",'Glyn-SESSION'!$K$7:$T$7,0)),"")</f>
        <v>#N/A</v>
      </c>
      <c r="J103" s="44" t="e">
        <f>INDEX('Glyn-SESSION'!$L$151:$U$159, MATCH("*Military*",'Glyn-SESSION'!$B$151:$B$159,0), MATCH("*5th*",'Glyn-SESSION'!$K$7:$T$7,0))</f>
        <v>#N/A</v>
      </c>
      <c r="K103" s="131">
        <f>IF($A$98='Glyn-SESSION'!$A$151,INDEX('Glyn-SESSION'!$K$151:$T$159, MATCH("*Clean *",'Glyn-SESSION'!$B$151:$B$159,0), MATCH("*5th*",'Glyn-SESSION'!$K$7:$T$7,0)),"")</f>
        <v>0</v>
      </c>
      <c r="L103" s="48">
        <f>INDEX('Glyn-SESSION'!$L$151:$U$159, MATCH("*Clean *",'Glyn-SESSION'!$B$151:$B$159,0), MATCH("*5TH*",'Glyn-SESSION'!$K$7:$T$7,0))</f>
        <v>0</v>
      </c>
      <c r="M103" s="131">
        <f>IF($A$98='Glyn-SESSION'!$A$151,INDEX('Glyn-SESSION'!$K$151:$T$159, MATCH("*Lat Pulldown*",'Glyn-SESSION'!$B$151:$B$159,0), MATCH("*5th*",'Glyn-SESSION'!$K$7:$T$7,0)),"")</f>
        <v>0</v>
      </c>
      <c r="N103" s="44">
        <f>INDEX('Glyn-SESSION'!$L$151:$U$159, MATCH("*Lat Pulldown*",'Glyn-SESSION'!$B$151:$B$159,0), MATCH("*5th*",'Glyn-SESSION'!$K$7:$T$7,0))</f>
        <v>0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'Glyn-SESSION'!A160</f>
        <v>42136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 t="e">
        <f>MAX(K105:K109)</f>
        <v>#N/A</v>
      </c>
      <c r="L104" s="116" t="e">
        <f t="array" ref="L104">MAX(IF(K105:K109=K104,L105:L109))</f>
        <v>#N/A</v>
      </c>
      <c r="M104" s="116" t="e">
        <f>MAX(M105:M109)</f>
        <v>#N/A</v>
      </c>
      <c r="N104" s="117" t="e">
        <f t="array" ref="N104">MAX(IF(M105:M109=M104,N105:N109))</f>
        <v>#N/A</v>
      </c>
      <c r="O104" s="152" t="e">
        <f>IF($A$104='Glyn-SESSION'!$A$160,INDEX('Glyn-SESSION'!$K$160:$T$167, MATCH("*1k Row*",'Glyn-SESSION'!$B$160:$B$167,0), MATCH("*1st*",'Glyn-SESSION'!$K$7:$T$7,0)),"")</f>
        <v>#N/A</v>
      </c>
      <c r="P104" s="152">
        <f>IF($A$104='Glyn-SESSION'!$A$160,INDEX('Glyn-SESSION'!$K$160:$T$167, MATCH("*HIIT*",'Glyn-SESSION'!$B$160:$B$167,0), MATCH("*1st*",'Glyn-SESSION'!$K$7:$T$7,0)),"")</f>
        <v>8.3333333333333332E-3</v>
      </c>
      <c r="Q104" s="119">
        <f>INDEX('Glyn-SESSION'!$L$160:$U$167, MATCH("*HIIT*",'Glyn-SESSION'!$B$160:$B$167,0), MATCH("*1st*",'Glyn-SESSION'!$K$7:$T$7,0))</f>
        <v>0</v>
      </c>
      <c r="R104" s="119">
        <f>'Glyn-SESSION'!U160</f>
        <v>0</v>
      </c>
      <c r="S104" s="116"/>
      <c r="T104" s="116"/>
      <c r="U104" s="120">
        <f>'Glyn-SESSION'!A170</f>
        <v>0</v>
      </c>
      <c r="V104" s="120">
        <f>'Glyn-SESSION'!A171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 t="array" ref="C105">IF($A$104='Glyn-SESSION'!$A$160,INDEX('Glyn-SESSION'!$K$160:$T$167, MATCH("*Squat*",'Glyn-SESSION'!$B$160:$B$167,0), MATCH("*1st*",'Glyn-SESSION'!$K$7:$T$7,0)),"")</f>
        <v>#N/A</v>
      </c>
      <c r="D105" s="132" t="e">
        <f>INDEX('Glyn-SESSION'!L$160:U$167, MATCH("*Squat*",'Glyn-SESSION'!$B$160:$B$167,0), MATCH("*1st*",'Glyn-SESSION'!K$7:T$7,0))</f>
        <v>#N/A</v>
      </c>
      <c r="E105" s="131" t="e">
        <f>IF($A$104='Glyn-SESSION'!$A$160,INDEX('Glyn-SESSION'!$K$160:$T$167, MATCH("*Deadlift*",'Glyn-SESSION'!$B$160:$B$167,0), MATCH("*1st*",'Glyn-SESSION'!$K$7:$T$7,0)),"")</f>
        <v>#N/A</v>
      </c>
      <c r="F105" s="131" t="e">
        <f>INDEX('Glyn-SESSION'!$L$160:$U$167, MATCH("*Deadlift*",'Glyn-SESSION'!$B$160:$B$167,0), MATCH("*1st*",'Glyn-SESSION'!$K$7:$T$7,0))</f>
        <v>#N/A</v>
      </c>
      <c r="G105" s="131" t="e">
        <f>IF($A$104='Glyn-SESSION'!$A$160,INDEX('Glyn-SESSION'!$K$160:$T$167, MATCH("*Bench Press*",'Glyn-SESSION'!$B$160:$B$167,0), MATCH("*1st*",'Glyn-SESSION'!$K$7:$T$7,0)),"")</f>
        <v>#N/A</v>
      </c>
      <c r="H105" s="131" t="e">
        <f>INDEX('Glyn-SESSION'!$L$160:$U$167, MATCH("*Bench Press*",'Glyn-SESSION'!$B$160:$B$167,0), MATCH("*1st*",'Glyn-SESSION'!$K$7:$T$7,0))</f>
        <v>#N/A</v>
      </c>
      <c r="I105" s="132" t="e">
        <f>IF($A$104='Glyn-SESSION'!$A$160,INDEX('Glyn-SESSION'!$K$160:$T$167, MATCH("*Military*",'Glyn-SESSION'!$B$160:$B$167,0), MATCH("*1st*",'Glyn-SESSION'!$K$7:$T$7,0)),"")</f>
        <v>#N/A</v>
      </c>
      <c r="J105" s="48" t="e">
        <f>INDEX('Glyn-SESSION'!$L$160:$U$167, MATCH("*Military*",'Glyn-SESSION'!$B$160:$B$167,0), MATCH("*1st*",'Glyn-SESSION'!$K$7:$T$7,0))</f>
        <v>#N/A</v>
      </c>
      <c r="K105" s="131" t="e">
        <f>IF($A$104='Glyn-SESSION'!$A$160,INDEX('Glyn-SESSION'!$K$160:$T$167, MATCH("*Clean *",'Glyn-SESSION'!$B$160:$B$167,0), MATCH("*1st*",'Glyn-SESSION'!$K$7:$T$7,0)),"")</f>
        <v>#N/A</v>
      </c>
      <c r="L105" s="48" t="e">
        <f>INDEX('Glyn-SESSION'!$L$160:$U$167, MATCH("*Clean *",'Glyn-SESSION'!$B$160:$B$167,0), MATCH("*1st*",'Glyn-SESSION'!$K$7:$T$7,0))</f>
        <v>#N/A</v>
      </c>
      <c r="M105" s="131" t="e">
        <f>IF($A$104='Glyn-SESSION'!$A$160,INDEX('Glyn-SESSION'!$K$160:$T$167, MATCH("*Lat Pulldown*",'Glyn-SESSION'!$B$160:$B$167,0), MATCH("*1st*",'Glyn-SESSION'!$K$7:$T$7,0)),"")</f>
        <v>#N/A</v>
      </c>
      <c r="N105" s="48" t="e">
        <f>INDEX('Glyn-SESSION'!$L$160:$U$167, MATCH("*Lat Pulldown*",'Glyn-SESSION'!$B$160:$B$167,0), MATCH("*1st*",'Glyn-SESSION'!$K$7:$T$7,0))</f>
        <v>#N/A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IF($A$104='Glyn-SESSION'!$A$160,INDEX('Glyn-SESSION'!$K$160:$T$167, MATCH("*Squat*",'Glyn-SESSION'!$B$160:$B$167,0), MATCH("*2nd*",'Glyn-SESSION'!$K$7:$T$7,0)),"")</f>
        <v>#N/A</v>
      </c>
      <c r="D106" s="132" t="e">
        <f>INDEX('Glyn-SESSION'!L$160:U$167, MATCH("*Squat*",'Glyn-SESSION'!$B$160:$B$167,0), MATCH("*2nd*",'Glyn-SESSION'!K$7:T$7,0))</f>
        <v>#N/A</v>
      </c>
      <c r="E106" s="131" t="e">
        <f>IF($A$104='Glyn-SESSION'!$A$160,INDEX('Glyn-SESSION'!$K$160:$T$167, MATCH("*Deadlift*",'Glyn-SESSION'!$B$160:$B$167,0), MATCH("*2ND*",'Glyn-SESSION'!$K$7:$T$7,0)),"")</f>
        <v>#N/A</v>
      </c>
      <c r="F106" s="131" t="e">
        <f>INDEX('Glyn-SESSION'!$L$160:$U$167, MATCH("*Deadlift*",'Glyn-SESSION'!$B$160:$B$167,0), MATCH("*2nd*",'Glyn-SESSION'!$K$7:$T$7,0))</f>
        <v>#N/A</v>
      </c>
      <c r="G106" s="131" t="e">
        <f>IF($A$104='Glyn-SESSION'!$A$160,INDEX('Glyn-SESSION'!$K$160:$T$167, MATCH("*Bench Press*",'Glyn-SESSION'!$B$160:$B$167,0), MATCH("*2ND*",'Glyn-SESSION'!$K$7:$T$7,0)),"")</f>
        <v>#N/A</v>
      </c>
      <c r="H106" s="131" t="e">
        <f>INDEX('Glyn-SESSION'!$L$160:$U$167, MATCH("*Bench Press*",'Glyn-SESSION'!$B$160:$B$167,0), MATCH("*2nd*",'Glyn-SESSION'!$K$7:$T$7,0))</f>
        <v>#N/A</v>
      </c>
      <c r="I106" s="132" t="e">
        <f>IF($A$104='Glyn-SESSION'!$A$160,INDEX('Glyn-SESSION'!$K$160:$T$167, MATCH("*Military*",'Glyn-SESSION'!$B$160:$B$167,0), MATCH("*2ND*",'Glyn-SESSION'!$K$7:$T$7,0)),"")</f>
        <v>#N/A</v>
      </c>
      <c r="J106" s="44" t="e">
        <f>INDEX('Glyn-SESSION'!$L$160:$U$167, MATCH("*Military*",'Glyn-SESSION'!$B$160:$B$167,0), MATCH("*2nd*",'Glyn-SESSION'!$K$7:$T$7,0))</f>
        <v>#N/A</v>
      </c>
      <c r="K106" s="131" t="e">
        <f>IF($A$104='Glyn-SESSION'!$A$160,INDEX('Glyn-SESSION'!$K$160:$T$167, MATCH("*Clean *",'Glyn-SESSION'!$B$160:$B$167,0), MATCH("*2ND*",'Glyn-SESSION'!$K$7:$T$7,0)),"")</f>
        <v>#N/A</v>
      </c>
      <c r="L106" s="44" t="e">
        <f>INDEX('Glyn-SESSION'!$L$160:$U$167, MATCH("*Clean *",'Glyn-SESSION'!$B$160:$B$167,0), MATCH("*2nd*",'Glyn-SESSION'!$K$7:$T$7,0))</f>
        <v>#N/A</v>
      </c>
      <c r="M106" s="131" t="e">
        <f>IF($A$104='Glyn-SESSION'!$A$160,INDEX('Glyn-SESSION'!$K$160:$T$167, MATCH("*Lat Pulldown*",'Glyn-SESSION'!$B$160:$B$167,0), MATCH("*2ND*",'Glyn-SESSION'!$K$7:$T$7,0)),"")</f>
        <v>#N/A</v>
      </c>
      <c r="N106" s="44" t="e">
        <f>INDEX('Glyn-SESSION'!$L$160:$U$167, MATCH("*Lat Pulldown*",'Glyn-SESSION'!$B$160:$B$167,0), MATCH("*2nd*",'Glyn-SESSION'!$K$7:$T$7,0))</f>
        <v>#N/A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IF($A$104='Glyn-SESSION'!$A$160,INDEX('Glyn-SESSION'!$K$160:$T$167, MATCH("*Squat*",'Glyn-SESSION'!$B$160:$B$167,0), MATCH("*3rd*",'Glyn-SESSION'!$K$7:$T$7,0)),"")</f>
        <v>#N/A</v>
      </c>
      <c r="D107" s="132" t="e">
        <f>INDEX('Glyn-SESSION'!L$160:U$167, MATCH("*Squat*",'Glyn-SESSION'!$B$160:$B$167,0), MATCH("*3rd*",'Glyn-SESSION'!K$7:T$7,0))</f>
        <v>#N/A</v>
      </c>
      <c r="E107" s="131" t="e">
        <f>IF($A$104='Glyn-SESSION'!$A$160,INDEX('Glyn-SESSION'!$K$160:$T$167, MATCH("*Deadlift*",'Glyn-SESSION'!$B$160:$B$167,0), MATCH("*3rd*",'Glyn-SESSION'!$K$7:$T$7,0)),"")</f>
        <v>#N/A</v>
      </c>
      <c r="F107" s="131" t="e">
        <f>INDEX('Glyn-SESSION'!$L$160:$U$167, MATCH("*Deadlift*",'Glyn-SESSION'!$B$160:$B$167,0), MATCH("*3rd*",'Glyn-SESSION'!$K$7:$T$7,0))</f>
        <v>#N/A</v>
      </c>
      <c r="G107" s="131" t="e">
        <f>IF($A$104='Glyn-SESSION'!$A$160,INDEX('Glyn-SESSION'!$K$160:$T$167, MATCH("*Bench Press*",'Glyn-SESSION'!$B$160:$B$167,0), MATCH("*3rd*",'Glyn-SESSION'!$K$7:$T$7,0)),"")</f>
        <v>#N/A</v>
      </c>
      <c r="H107" s="131" t="e">
        <f>INDEX('Glyn-SESSION'!$L$160:$U$167, MATCH("*Bench Press*",'Glyn-SESSION'!$B$160:$B$167,0), MATCH("*3rd*",'Glyn-SESSION'!$K$7:$T$7,0))</f>
        <v>#N/A</v>
      </c>
      <c r="I107" s="132" t="e">
        <f>IF($A$104='Glyn-SESSION'!$A$160,INDEX('Glyn-SESSION'!$K$160:$T$167, MATCH("*Military*",'Glyn-SESSION'!$B$160:$B$167,0), MATCH("*3rd*",'Glyn-SESSION'!$K$7:$T$7,0)),"")</f>
        <v>#N/A</v>
      </c>
      <c r="J107" s="44" t="e">
        <f>INDEX('Glyn-SESSION'!$L$160:$U$167, MATCH("*Military*",'Glyn-SESSION'!$B$160:$B$167,0), MATCH("*3rd*",'Glyn-SESSION'!$K$7:$T$7,0))</f>
        <v>#N/A</v>
      </c>
      <c r="K107" s="131" t="e">
        <f>IF($A$104='Glyn-SESSION'!$A$160,INDEX('Glyn-SESSION'!$K$160:$T$167, MATCH("*Clean *",'Glyn-SESSION'!$B$160:$B$167,0), MATCH("*3rd*",'Glyn-SESSION'!$K$7:$T$7,0)),"")</f>
        <v>#N/A</v>
      </c>
      <c r="L107" s="44" t="e">
        <f>INDEX('Glyn-SESSION'!$L$160:$U$167, MATCH("*Clean *",'Glyn-SESSION'!$B$160:$B$167,0), MATCH("*3rd*",'Glyn-SESSION'!$K$7:$T$7,0))</f>
        <v>#N/A</v>
      </c>
      <c r="M107" s="131" t="e">
        <f>IF($A$104='Glyn-SESSION'!$A$160,INDEX('Glyn-SESSION'!$K$160:$T$167, MATCH("*Lat Pulldown*",'Glyn-SESSION'!$B$160:$B$167,0), MATCH("*3rd*",'Glyn-SESSION'!$K$7:$T$7,0)),"")</f>
        <v>#N/A</v>
      </c>
      <c r="N107" s="44" t="e">
        <f>INDEX('Glyn-SESSION'!$L$160:$U$167, MATCH("*Lat Pulldown*",'Glyn-SESSION'!$B$160:$B$167,0), MATCH("*3rd*",'Glyn-SESSION'!$K$7:$T$7,0))</f>
        <v>#N/A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IF($A$104='Glyn-SESSION'!$A$160,INDEX('Glyn-SESSION'!$K$160:$T$167, MATCH("*Squat*",'Glyn-SESSION'!$B$160:$B$167,0), MATCH("*4th*",'Glyn-SESSION'!$K$7:$T$7,0)),"")</f>
        <v>#N/A</v>
      </c>
      <c r="D108" s="132" t="e">
        <f>INDEX('Glyn-SESSION'!L$160:U$167, MATCH("*Squat*",'Glyn-SESSION'!$B$160:$B$167,0), MATCH("*4th*",'Glyn-SESSION'!K$7:T$7,0))</f>
        <v>#N/A</v>
      </c>
      <c r="E108" s="131" t="e">
        <f>IF($A$104='Glyn-SESSION'!$A$160,INDEX('Glyn-SESSION'!$K$160:$T$167, MATCH("*Deadlift*",'Glyn-SESSION'!$B$160:$B$167,0), MATCH("*4th*",'Glyn-SESSION'!$K$7:$T$7,0)),"")</f>
        <v>#N/A</v>
      </c>
      <c r="F108" s="131" t="e">
        <f>INDEX('Glyn-SESSION'!$L$160:$U$167, MATCH("*Deadlift*",'Glyn-SESSION'!$B$160:$B$167,0), MATCH("*4th*",'Glyn-SESSION'!$K$7:$T$7,0))</f>
        <v>#N/A</v>
      </c>
      <c r="G108" s="131" t="e">
        <f>IF($A$104='Glyn-SESSION'!$A$160,INDEX('Glyn-SESSION'!$K$160:$T$167, MATCH("*Bench Press*",'Glyn-SESSION'!$B$160:$B$167,0), MATCH("*4th*",'Glyn-SESSION'!$K$7:$T$7,0)),"")</f>
        <v>#N/A</v>
      </c>
      <c r="H108" s="131" t="e">
        <f>INDEX('Glyn-SESSION'!$L$160:$U$167, MATCH("*Bench Press*",'Glyn-SESSION'!$B$160:$B$167,0), MATCH("*4th*",'Glyn-SESSION'!$K$7:$T$7,0))</f>
        <v>#N/A</v>
      </c>
      <c r="I108" s="132" t="e">
        <f>IF($A$104='Glyn-SESSION'!$A$160,INDEX('Glyn-SESSION'!$K$160:$T$167, MATCH("*Military*",'Glyn-SESSION'!$B$160:$B$167,0), MATCH("*4th*",'Glyn-SESSION'!$K$7:$T$7,0)),"")</f>
        <v>#N/A</v>
      </c>
      <c r="J108" s="44" t="e">
        <f>INDEX('Glyn-SESSION'!$L$160:$U$167, MATCH("*Military*",'Glyn-SESSION'!$B$160:$B$167,0), MATCH("*4th*",'Glyn-SESSION'!$K$7:$T$7,0))</f>
        <v>#N/A</v>
      </c>
      <c r="K108" s="131" t="e">
        <f>IF($A$104='Glyn-SESSION'!$A$160,INDEX('Glyn-SESSION'!$K$160:$T$167, MATCH("*Clean *",'Glyn-SESSION'!$B$160:$B$167,0), MATCH("*4th*",'Glyn-SESSION'!$K$7:$T$7,0)),"")</f>
        <v>#N/A</v>
      </c>
      <c r="L108" s="44" t="e">
        <f>INDEX('Glyn-SESSION'!$L$160:$U$167, MATCH("*Clean *",'Glyn-SESSION'!$B$160:$B$167,0), MATCH("*4th*",'Glyn-SESSION'!$K$7:$T$7,0))</f>
        <v>#N/A</v>
      </c>
      <c r="M108" s="131" t="e">
        <f>IF($A$104='Glyn-SESSION'!$A$160,INDEX('Glyn-SESSION'!$K$160:$T$167, MATCH("*Lat Pulldown*",'Glyn-SESSION'!$B$160:$B$167,0), MATCH("*4th*",'Glyn-SESSION'!$K$7:$T$7,0)),"")</f>
        <v>#N/A</v>
      </c>
      <c r="N108" s="44" t="e">
        <f>INDEX('Glyn-SESSION'!$L$160:$U$167, MATCH("*Lat Pulldown*",'Glyn-SESSION'!$B$160:$B$167,0), MATCH("*4th*",'Glyn-SESSION'!$K$7:$T$7,0))</f>
        <v>#N/A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IF($A$104='Glyn-SESSION'!$A$160,INDEX('Glyn-SESSION'!$K$160:$T$167, MATCH("*Squat*",'Glyn-SESSION'!$B$160:$B$167,0), MATCH("*5th*",'Glyn-SESSION'!$K$7:$T$7,0)),"")</f>
        <v>#N/A</v>
      </c>
      <c r="D109" s="132" t="e">
        <f>INDEX('Glyn-SESSION'!L$160:U$167, MATCH("*Squat*",'Glyn-SESSION'!$B$160:$B$167,0), MATCH("*5th*",'Glyn-SESSION'!K$7:T$7,0))</f>
        <v>#N/A</v>
      </c>
      <c r="E109" s="131" t="e">
        <f>IF($A$104='Glyn-SESSION'!$A$160,INDEX('Glyn-SESSION'!$K$160:$T$167, MATCH("*Deadlift*",'Glyn-SESSION'!$B$160:$B$167,0), MATCH("*5th*",'Glyn-SESSION'!$K$7:$T$7,0)),"")</f>
        <v>#N/A</v>
      </c>
      <c r="F109" s="131" t="e">
        <f>INDEX('Glyn-SESSION'!$L$160:$U$167, MATCH("*Deadlift*",'Glyn-SESSION'!$B$160:$B$167,0), MATCH("*5th*",'Glyn-SESSION'!$K$7:$T$7,0))</f>
        <v>#N/A</v>
      </c>
      <c r="G109" s="131" t="e">
        <f>IF($A$104='Glyn-SESSION'!$A$160,INDEX('Glyn-SESSION'!$K$160:$T$167, MATCH("*Bench Press*",'Glyn-SESSION'!$B$160:$B$167,0), MATCH("*5th*",'Glyn-SESSION'!$K$7:$T$7,0)),"")</f>
        <v>#N/A</v>
      </c>
      <c r="H109" s="131" t="e">
        <f>INDEX('Glyn-SESSION'!$L$160:$U$167, MATCH("*Bench Press*",'Glyn-SESSION'!$B$160:$B$167,0), MATCH("*5th*",'Glyn-SESSION'!$K$7:$T$7,0))</f>
        <v>#N/A</v>
      </c>
      <c r="I109" s="132" t="e">
        <f>IF($A$104='Glyn-SESSION'!$A$160,INDEX('Glyn-SESSION'!$K$160:$T$167, MATCH("*Military*",'Glyn-SESSION'!$B$160:$B$167,0), MATCH("*5th*",'Glyn-SESSION'!$K$7:$T$7,0)),"")</f>
        <v>#N/A</v>
      </c>
      <c r="J109" s="44" t="e">
        <f>INDEX('Glyn-SESSION'!$L$160:$U$167, MATCH("*Military*",'Glyn-SESSION'!$B$160:$B$167,0), MATCH("*5th*",'Glyn-SESSION'!$K$7:$T$7,0))</f>
        <v>#N/A</v>
      </c>
      <c r="K109" s="131" t="e">
        <f>IF($A$104='Glyn-SESSION'!$A$160,INDEX('Glyn-SESSION'!$K$160:$T$167, MATCH("*Clean *",'Glyn-SESSION'!$B$160:$B$167,0), MATCH("*5th*",'Glyn-SESSION'!$K$7:$T$7,0)),"")</f>
        <v>#N/A</v>
      </c>
      <c r="L109" s="44" t="e">
        <f>INDEX('Glyn-SESSION'!$L$160:$U$167, MATCH("*Clean *",'Glyn-SESSION'!$B$160:$B$167,0), MATCH("*5th*",'Glyn-SESSION'!$K$7:$T$7,0))</f>
        <v>#N/A</v>
      </c>
      <c r="M109" s="131" t="e">
        <f>IF($A$104='Glyn-SESSION'!$A$160,INDEX('Glyn-SESSION'!$K$160:$T$167, MATCH("*Lat Pulldown*",'Glyn-SESSION'!$B$160:$B$167,0), MATCH("*5th*",'Glyn-SESSION'!$K$7:$T$7,0)),"")</f>
        <v>#N/A</v>
      </c>
      <c r="N109" s="44" t="e">
        <f>INDEX('Glyn-SESSION'!$L$160:$U$167, MATCH("*Lat Pulldown*",'Glyn-SESSION'!$B$160:$B$167,0), MATCH("*5th*",'Glyn-SESSION'!$K$7:$T$7,0))</f>
        <v>#N/A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'Glyn-SESSION'!A169</f>
        <v>42138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 t="e">
        <f>MAX(G111:G115)</f>
        <v>#N/A</v>
      </c>
      <c r="H110" s="116" t="e">
        <f t="array" ref="H110">MAX(IF(G111:G115=G110,H111:H115))</f>
        <v>#N/A</v>
      </c>
      <c r="I110" s="116" t="e">
        <f>MAX(I111:I115)</f>
        <v>#N/A</v>
      </c>
      <c r="J110" s="116" t="e">
        <f t="array" ref="J110">MAX(IF(I111:I115=I110,J111:J115))</f>
        <v>#N/A</v>
      </c>
      <c r="K110" s="116" t="e">
        <f>MAX(K111:K115)</f>
        <v>#N/A</v>
      </c>
      <c r="L110" s="116" t="e">
        <f t="array" ref="L110">MAX(IF(K111:K115=K110,L111:L115))</f>
        <v>#N/A</v>
      </c>
      <c r="M110" s="116" t="e">
        <f>MAX(M111:M115)</f>
        <v>#N/A</v>
      </c>
      <c r="N110" s="117" t="e">
        <f t="array" ref="N110">MAX(IF(M111:M115=M110,N111:N115))</f>
        <v>#N/A</v>
      </c>
      <c r="O110" s="152" t="e">
        <f>IF($A$110='Glyn-SESSION'!$A$169,INDEX('Glyn-SESSION'!$K$169:$T$176, MATCH("*1k Row*",'Glyn-SESSION'!$B$169:$B$176,0), MATCH("*1st*",'Glyn-SESSION'!$K$7:$T$7,0)),"")</f>
        <v>#N/A</v>
      </c>
      <c r="P110" s="152" t="e">
        <f>IF($A$110='Glyn-SESSION'!$A$169,INDEX('Glyn-SESSION'!$K$169:$T$176, MATCH("*HIIT*",'Glyn-SESSION'!$B$169:$B$176,0), MATCH("*1st*",'Glyn-SESSION'!$K$7:$T$7,0)),"")</f>
        <v>#N/A</v>
      </c>
      <c r="Q110" s="119" t="e">
        <f>INDEX('Glyn-SESSION'!$L$169:$U$176, MATCH("*HIIT*",'Glyn-SESSION'!$B$169:$B$176,0), MATCH("*1st*",'Glyn-SESSION'!$K$7:$T$7,0))</f>
        <v>#N/A</v>
      </c>
      <c r="R110" s="119">
        <f>'Glyn-SESSION'!U169</f>
        <v>0</v>
      </c>
      <c r="S110" s="116"/>
      <c r="T110" s="116"/>
      <c r="U110" s="120">
        <f>'Glyn-SESSION'!A179</f>
        <v>0</v>
      </c>
      <c r="V110" s="120">
        <f>'Glyn-SESSION'!A180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IF($A$110='Glyn-SESSION'!$A$169,INDEX('Glyn-SESSION'!$K$169:$T$176, MATCH("*Squat*",'Glyn-SESSION'!$B$169:$B$176,0), MATCH("*1st*",'Glyn-SESSION'!$K$7:$T$7,0)),"")</f>
        <v>#N/A</v>
      </c>
      <c r="D111" s="132" t="e">
        <f>INDEX('Glyn-SESSION'!L$169:U$176, MATCH("*Squat*",'Glyn-SESSION'!$B$169:$B$176,0), MATCH("*1st*",'Glyn-SESSION'!K$7:T$7,0))</f>
        <v>#N/A</v>
      </c>
      <c r="E111" s="131" t="e">
        <f>IF($A$110='Glyn-SESSION'!$A$169,INDEX('Glyn-SESSION'!$K$169:$T$176, MATCH("*Deadlift*",'Glyn-SESSION'!$B$169:$B$176,0), MATCH("*1st*",'Glyn-SESSION'!$K$7:$T$7,0)),"")</f>
        <v>#N/A</v>
      </c>
      <c r="F111" s="131" t="e">
        <f>INDEX('Glyn-SESSION'!$L$169:$U$176, MATCH("*Deadlift*",'Glyn-SESSION'!$B$169:$B$176,0), MATCH("*1st*",'Glyn-SESSION'!$K$7:$T$7,0))</f>
        <v>#N/A</v>
      </c>
      <c r="G111" s="131" t="e">
        <f>IF($A$110='Glyn-SESSION'!$A$169,INDEX('Glyn-SESSION'!$K$169:$T$176, MATCH("*Bench Press*",'Glyn-SESSION'!$B$169:$B$176,0), MATCH("*1st*",'Glyn-SESSION'!$K$7:$T$7,0)),"")</f>
        <v>#N/A</v>
      </c>
      <c r="H111" s="131" t="e">
        <f>INDEX('Glyn-SESSION'!$L$169:$U$176, MATCH("*Bench Press*",'Glyn-SESSION'!$B$169:$B$176,0), MATCH("*1st*",'Glyn-SESSION'!$K$7:$T$7,0))</f>
        <v>#N/A</v>
      </c>
      <c r="I111" s="132" t="e">
        <f>IF($A$110='Glyn-SESSION'!$A$169,INDEX('Glyn-SESSION'!$K$169:$T$176, MATCH("*Military*",'Glyn-SESSION'!$B$169:$B$176,0), MATCH("*1st*",'Glyn-SESSION'!$K$7:$T$7,0)),"")</f>
        <v>#N/A</v>
      </c>
      <c r="J111" s="48" t="e">
        <f>INDEX('Glyn-SESSION'!$L$169:$U$176, MATCH("*Military*",'Glyn-SESSION'!$B$169:$B$176,0), MATCH("*1st*",'Glyn-SESSION'!$K$7:$T$7,0))</f>
        <v>#N/A</v>
      </c>
      <c r="K111" s="131" t="e">
        <f>IF($A$110='Glyn-SESSION'!$A$169,INDEX('Glyn-SESSION'!$K$169:$T$176, MATCH("*Clean *",'Glyn-SESSION'!$B$169:$B$176,0), MATCH("*1st*",'Glyn-SESSION'!$K$7:$T$7,0)),"")</f>
        <v>#N/A</v>
      </c>
      <c r="L111" s="48" t="e">
        <f>INDEX('Glyn-SESSION'!$L$169:$U$176, MATCH("*Clean *",'Glyn-SESSION'!$B$169:$B$176,0), MATCH("*1st*",'Glyn-SESSION'!$K$7:$T$7,0))</f>
        <v>#N/A</v>
      </c>
      <c r="M111" s="131" t="e">
        <f>IF($A$110='Glyn-SESSION'!$A$169,INDEX('Glyn-SESSION'!$K$169:$T$176, MATCH("*Lat Pulldown*",'Glyn-SESSION'!$B$169:$B$176,0), MATCH("*1st*",'Glyn-SESSION'!$K$7:$T$7,0)),"")</f>
        <v>#N/A</v>
      </c>
      <c r="N111" s="48" t="e">
        <f>INDEX('Glyn-SESSION'!$L$169:$U$176, MATCH("*Lat Pulldown*",'Glyn-SESSION'!$B$169:$B$176,0), MATCH("*1st*",'Glyn-SESSION'!$K$7:$T$7,0))</f>
        <v>#N/A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IF($A$110='Glyn-SESSION'!$A$169,INDEX('Glyn-SESSION'!$K$169:$T$176, MATCH("*Squat*",'Glyn-SESSION'!$B$169:$B$176,0), MATCH("*2nd*",'Glyn-SESSION'!$K$7:$T$7,0)),"")</f>
        <v>#N/A</v>
      </c>
      <c r="D112" s="132" t="e">
        <f>INDEX('Glyn-SESSION'!L$169:U$176, MATCH("*Squat*",'Glyn-SESSION'!$B$169:$B$176,0), MATCH("*2nd*",'Glyn-SESSION'!K$7:T$7,0))</f>
        <v>#N/A</v>
      </c>
      <c r="E112" s="131" t="e">
        <f>IF($A$110='Glyn-SESSION'!$A$169,INDEX('Glyn-SESSION'!$K$169:$T$176, MATCH("*Deadlift*",'Glyn-SESSION'!$B$169:$B$176,0), MATCH("*2ND*",'Glyn-SESSION'!$K$7:$T$7,0)),"")</f>
        <v>#N/A</v>
      </c>
      <c r="F112" s="131" t="e">
        <f>INDEX('Glyn-SESSION'!$L$169:$U$176, MATCH("*Deadlift*",'Glyn-SESSION'!$B$169:$B$176,0), MATCH("*2nd*",'Glyn-SESSION'!$K$7:$T$7,0))</f>
        <v>#N/A</v>
      </c>
      <c r="G112" s="131" t="e">
        <f>IF($A$110='Glyn-SESSION'!$A$169,INDEX('Glyn-SESSION'!$K$169:$T$176, MATCH("*Bench Press*",'Glyn-SESSION'!$B$169:$B$176,0), MATCH("*2ND*",'Glyn-SESSION'!$K$7:$T$7,0)),"")</f>
        <v>#N/A</v>
      </c>
      <c r="H112" s="131" t="e">
        <f>INDEX('Glyn-SESSION'!$L$169:$U$176, MATCH("*Bench Press*",'Glyn-SESSION'!$B$169:$B$176,0), MATCH("*2nd*",'Glyn-SESSION'!$K$7:$T$7,0))</f>
        <v>#N/A</v>
      </c>
      <c r="I112" s="132" t="e">
        <f>IF($A$110='Glyn-SESSION'!$A$169,INDEX('Glyn-SESSION'!$K$169:$T$176, MATCH("*Military*",'Glyn-SESSION'!$B$169:$B$176,0), MATCH("*2ND*",'Glyn-SESSION'!$K$7:$T$7,0)),"")</f>
        <v>#N/A</v>
      </c>
      <c r="J112" s="44" t="e">
        <f>INDEX('Glyn-SESSION'!$L$169:$U$176, MATCH("*Military*",'Glyn-SESSION'!$B$169:$B$176,0), MATCH("*2nd*",'Glyn-SESSION'!$K$7:$T$7,0))</f>
        <v>#N/A</v>
      </c>
      <c r="K112" s="131" t="e">
        <f>IF($A$110='Glyn-SESSION'!$A$169,INDEX('Glyn-SESSION'!$K$169:$T$176, MATCH("*Clean *",'Glyn-SESSION'!$B$169:$B$176,0), MATCH("*2ND*",'Glyn-SESSION'!$K$7:$T$7,0)),"")</f>
        <v>#N/A</v>
      </c>
      <c r="L112" s="44" t="e">
        <f>INDEX('Glyn-SESSION'!$L$169:$U$176, MATCH("*Clean *",'Glyn-SESSION'!$B$169:$B$176,0), MATCH("*2nd*",'Glyn-SESSION'!$K$7:$T$7,0))</f>
        <v>#N/A</v>
      </c>
      <c r="M112" s="131" t="e">
        <f>IF($A$110='Glyn-SESSION'!$A$169,INDEX('Glyn-SESSION'!$K$169:$T$176, MATCH("*Lat Pulldown*",'Glyn-SESSION'!$B$169:$B$176,0), MATCH("*2ND*",'Glyn-SESSION'!$K$7:$T$7,0)),"")</f>
        <v>#N/A</v>
      </c>
      <c r="N112" s="44" t="e">
        <f>INDEX('Glyn-SESSION'!$L$169:$U$176, MATCH("*Lat Pulldown*",'Glyn-SESSION'!$B$169:$B$176,0), MATCH("*2nd*",'Glyn-SESSION'!$K$7:$T$7,0))</f>
        <v>#N/A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IF($A$110='Glyn-SESSION'!$A$169,INDEX('Glyn-SESSION'!$K$169:$T$176, MATCH("*Squat*",'Glyn-SESSION'!$B$169:$B$176,0), MATCH("*3rd*",'Glyn-SESSION'!$K$7:$T$7,0)),"")</f>
        <v>#N/A</v>
      </c>
      <c r="D113" s="132" t="e">
        <f>INDEX('Glyn-SESSION'!L$169:U$176, MATCH("*Squat*",'Glyn-SESSION'!$B$169:$B$176,0), MATCH("*3rd*",'Glyn-SESSION'!K$7:T$7,0))</f>
        <v>#N/A</v>
      </c>
      <c r="E113" s="131" t="e">
        <f>IF($A$110='Glyn-SESSION'!$A$169,INDEX('Glyn-SESSION'!$K$169:$T$176, MATCH("*Deadlift*",'Glyn-SESSION'!$B$169:$B$176,0), MATCH("*3rd*",'Glyn-SESSION'!$K$7:$T$7,0)),"")</f>
        <v>#N/A</v>
      </c>
      <c r="F113" s="131" t="e">
        <f>INDEX('Glyn-SESSION'!$L$169:$U$176, MATCH("*Deadlift*",'Glyn-SESSION'!$B$169:$B$176,0), MATCH("*3rd*",'Glyn-SESSION'!$K$7:$T$7,0))</f>
        <v>#N/A</v>
      </c>
      <c r="G113" s="131" t="e">
        <f>IF($A$110='Glyn-SESSION'!$A$169,INDEX('Glyn-SESSION'!$K$169:$T$176, MATCH("*Bench Press*",'Glyn-SESSION'!$B$169:$B$176,0), MATCH("*3rd*",'Glyn-SESSION'!$K$7:$T$7,0)),"")</f>
        <v>#N/A</v>
      </c>
      <c r="H113" s="131" t="e">
        <f>INDEX('Glyn-SESSION'!$L$169:$U$176, MATCH("*Bench Press*",'Glyn-SESSION'!$B$169:$B$176,0), MATCH("*3rd*",'Glyn-SESSION'!$K$7:$T$7,0))</f>
        <v>#N/A</v>
      </c>
      <c r="I113" s="132" t="e">
        <f>IF($A$110='Glyn-SESSION'!$A$169,INDEX('Glyn-SESSION'!$K$169:$T$176, MATCH("*Military*",'Glyn-SESSION'!$B$169:$B$176,0), MATCH("*3rd*",'Glyn-SESSION'!$K$7:$T$7,0)),"")</f>
        <v>#N/A</v>
      </c>
      <c r="J113" s="44" t="e">
        <f>INDEX('Glyn-SESSION'!$L$169:$U$176, MATCH("*Military*",'Glyn-SESSION'!$B$169:$B$176,0), MATCH("*3rd*",'Glyn-SESSION'!$K$7:$T$7,0))</f>
        <v>#N/A</v>
      </c>
      <c r="K113" s="131" t="e">
        <f>IF($A$110='Glyn-SESSION'!$A$169,INDEX('Glyn-SESSION'!$K$169:$T$176, MATCH("*Clean *",'Glyn-SESSION'!$B$169:$B$176,0), MATCH("*3rd*",'Glyn-SESSION'!$K$7:$T$7,0)),"")</f>
        <v>#N/A</v>
      </c>
      <c r="L113" s="44" t="e">
        <f>INDEX('Glyn-SESSION'!$L$169:$U$176, MATCH("*Clean *",'Glyn-SESSION'!$B$169:$B$176,0), MATCH("*3rd*",'Glyn-SESSION'!$K$7:$T$7,0))</f>
        <v>#N/A</v>
      </c>
      <c r="M113" s="131" t="e">
        <f>IF($A$110='Glyn-SESSION'!$A$169,INDEX('Glyn-SESSION'!$K$169:$T$176, MATCH("*Lat Pulldown*",'Glyn-SESSION'!$B$169:$B$176,0), MATCH("*3rd*",'Glyn-SESSION'!$K$7:$T$7,0)),"")</f>
        <v>#N/A</v>
      </c>
      <c r="N113" s="44" t="e">
        <f>INDEX('Glyn-SESSION'!$L$169:$U$176, MATCH("*Lat Pulldown*",'Glyn-SESSION'!$B$169:$B$176,0), MATCH("*3rd*",'Glyn-SESSION'!$K$7:$T$7,0))</f>
        <v>#N/A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IF($A$110='Glyn-SESSION'!$A$169,INDEX('Glyn-SESSION'!$K$169:$T$176, MATCH("*Squat*",'Glyn-SESSION'!$B$169:$B$176,0), MATCH("*4th*",'Glyn-SESSION'!$K$7:$T$7,0)),"")</f>
        <v>#N/A</v>
      </c>
      <c r="D114" s="132" t="e">
        <f>INDEX('Glyn-SESSION'!L$169:U$176, MATCH("*Squat*",'Glyn-SESSION'!$B$169:$B$176,0), MATCH("*4th*",'Glyn-SESSION'!K$7:T$7,0))</f>
        <v>#N/A</v>
      </c>
      <c r="E114" s="131" t="e">
        <f>IF($A$110='Glyn-SESSION'!$A$169,INDEX('Glyn-SESSION'!$K$169:$T$176, MATCH("*Deadlift*",'Glyn-SESSION'!$B$169:$B$176,0), MATCH("*4th*",'Glyn-SESSION'!$K$7:$T$7,0)),"")</f>
        <v>#N/A</v>
      </c>
      <c r="F114" s="131" t="e">
        <f>INDEX('Glyn-SESSION'!$L$169:$U$176, MATCH("*Deadlift*",'Glyn-SESSION'!$B$169:$B$176,0), MATCH("*4th*",'Glyn-SESSION'!$K$7:$T$7,0))</f>
        <v>#N/A</v>
      </c>
      <c r="G114" s="131" t="e">
        <f>IF($A$110='Glyn-SESSION'!$A$169,INDEX('Glyn-SESSION'!$K$169:$T$176, MATCH("*Bench Press*",'Glyn-SESSION'!$B$169:$B$176,0), MATCH("*4th*",'Glyn-SESSION'!$K$7:$T$7,0)),"")</f>
        <v>#N/A</v>
      </c>
      <c r="H114" s="131" t="e">
        <f>INDEX('Glyn-SESSION'!$L$169:$U$176, MATCH("*Bench Press*",'Glyn-SESSION'!$B$169:$B$176,0), MATCH("*4th*",'Glyn-SESSION'!$K$7:$T$7,0))</f>
        <v>#N/A</v>
      </c>
      <c r="I114" s="132" t="e">
        <f>IF($A$110='Glyn-SESSION'!$A$169,INDEX('Glyn-SESSION'!$K$169:$T$176, MATCH("*Military*",'Glyn-SESSION'!$B$169:$B$176,0), MATCH("*4th*",'Glyn-SESSION'!$K$7:$T$7,0)),"")</f>
        <v>#N/A</v>
      </c>
      <c r="J114" s="44" t="e">
        <f>INDEX('Glyn-SESSION'!$L$169:$U$176, MATCH("*Military*",'Glyn-SESSION'!$B$169:$B$176,0), MATCH("*4th*",'Glyn-SESSION'!$K$7:$T$7,0))</f>
        <v>#N/A</v>
      </c>
      <c r="K114" s="131" t="e">
        <f>IF($A$110='Glyn-SESSION'!$A$169,INDEX('Glyn-SESSION'!$K$169:$T$176, MATCH("*Clean *",'Glyn-SESSION'!$B$169:$B$176,0), MATCH("*4th*",'Glyn-SESSION'!$K$7:$T$7,0)),"")</f>
        <v>#N/A</v>
      </c>
      <c r="L114" s="44" t="e">
        <f>INDEX('Glyn-SESSION'!$L$169:$U$176, MATCH("*Clean *",'Glyn-SESSION'!$B$169:$B$176,0), MATCH("*4th*",'Glyn-SESSION'!$K$7:$T$7,0))</f>
        <v>#N/A</v>
      </c>
      <c r="M114" s="131" t="e">
        <f>IF($A$110='Glyn-SESSION'!$A$169,INDEX('Glyn-SESSION'!$K$169:$T$176, MATCH("*Lat Pulldown*",'Glyn-SESSION'!$B$169:$B$176,0), MATCH("*4th*",'Glyn-SESSION'!$K$7:$T$7,0)),"")</f>
        <v>#N/A</v>
      </c>
      <c r="N114" s="44" t="e">
        <f>INDEX('Glyn-SESSION'!$L$169:$U$176, MATCH("*Lat Pulldown*",'Glyn-SESSION'!$B$169:$B$176,0), MATCH("*4th*",'Glyn-SESSION'!$K$7:$T$7,0))</f>
        <v>#N/A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IF($A$110='Glyn-SESSION'!$A$169,INDEX('Glyn-SESSION'!$K$169:$T$176, MATCH("*Squat*",'Glyn-SESSION'!$B$169:$B$176,0), MATCH("*5th*",'Glyn-SESSION'!$K$7:$T$7,0)),"")</f>
        <v>#N/A</v>
      </c>
      <c r="D115" s="132" t="e">
        <f>INDEX('Glyn-SESSION'!L$169:U$176, MATCH("*Squat*",'Glyn-SESSION'!$B$169:$B$176,0), MATCH("*5th*",'Glyn-SESSION'!K$7:T$7,0))</f>
        <v>#N/A</v>
      </c>
      <c r="E115" s="131" t="e">
        <f>IF($A$110='Glyn-SESSION'!$A$169,INDEX('Glyn-SESSION'!$K$169:$T$176, MATCH("*Deadlift*",'Glyn-SESSION'!$B$169:$B$176,0), MATCH("*5th*",'Glyn-SESSION'!$K$7:$T$7,0)),"")</f>
        <v>#N/A</v>
      </c>
      <c r="F115" s="131" t="e">
        <f>INDEX('Glyn-SESSION'!$L$169:$U$176, MATCH("*Deadlift*",'Glyn-SESSION'!$B$169:$B$176,0), MATCH("*5th*",'Glyn-SESSION'!$K$7:$T$7,0))</f>
        <v>#N/A</v>
      </c>
      <c r="G115" s="131" t="e">
        <f>IF($A$110='Glyn-SESSION'!$A$169,INDEX('Glyn-SESSION'!$K$169:$T$176, MATCH("*Bench Press*",'Glyn-SESSION'!$B$169:$B$176,0), MATCH("*5th*",'Glyn-SESSION'!$K$7:$T$7,0)),"")</f>
        <v>#N/A</v>
      </c>
      <c r="H115" s="131" t="e">
        <f>INDEX('Glyn-SESSION'!$L$169:$U$176, MATCH("*Bench Press*",'Glyn-SESSION'!$B$169:$B$176,0), MATCH("*5th*",'Glyn-SESSION'!$K$7:$T$7,0))</f>
        <v>#N/A</v>
      </c>
      <c r="I115" s="132" t="e">
        <f>IF($A$110='Glyn-SESSION'!$A$169,INDEX('Glyn-SESSION'!$K$169:$T$176, MATCH("*Military*",'Glyn-SESSION'!$B$169:$B$176,0), MATCH("*5th*",'Glyn-SESSION'!$K$7:$T$7,0)),"")</f>
        <v>#N/A</v>
      </c>
      <c r="J115" s="44" t="e">
        <f>INDEX('Glyn-SESSION'!$L$169:$U$176, MATCH("*Military*",'Glyn-SESSION'!$B$169:$B$176,0), MATCH("*5th*",'Glyn-SESSION'!$K$7:$T$7,0))</f>
        <v>#N/A</v>
      </c>
      <c r="K115" s="131" t="e">
        <f>IF($A$110='Glyn-SESSION'!$A$169,INDEX('Glyn-SESSION'!$K$169:$T$176, MATCH("*Clean *",'Glyn-SESSION'!$B$169:$B$176,0), MATCH("*5th*",'Glyn-SESSION'!$K$7:$T$7,0)),"")</f>
        <v>#N/A</v>
      </c>
      <c r="L115" s="44" t="e">
        <f>INDEX('Glyn-SESSION'!$L$169:$U$176, MATCH("*Clean *",'Glyn-SESSION'!$B$169:$B$176,0), MATCH("*5th*",'Glyn-SESSION'!$K$7:$T$7,0))</f>
        <v>#N/A</v>
      </c>
      <c r="M115" s="131" t="e">
        <f>IF($A$110='Glyn-SESSION'!$A$169,INDEX('Glyn-SESSION'!$K$169:$T$176, MATCH("*Lat Pulldown*",'Glyn-SESSION'!$B$169:$B$176,0), MATCH("*5th*",'Glyn-SESSION'!$K$7:$T$7,0)),"")</f>
        <v>#N/A</v>
      </c>
      <c r="N115" s="44" t="e">
        <f>INDEX('Glyn-SESSION'!$L$169:$U$176, MATCH("*Lat Pulldown*",'Glyn-SESSION'!$B$169:$B$176,0), MATCH("*5th*",'Glyn-SESSION'!$K$7:$T$7,0))</f>
        <v>#N/A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'Glyn-SESSION'!A178</f>
        <v>42143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 t="e">
        <f>MAX(E117:E121)</f>
        <v>#N/A</v>
      </c>
      <c r="F116" s="116" t="e">
        <f t="array" ref="F116">MAX(IF(E117:E121=E116,F117:F121))</f>
        <v>#N/A</v>
      </c>
      <c r="G116" s="116" t="e">
        <f>MAX(G117:G121)</f>
        <v>#N/A</v>
      </c>
      <c r="H116" s="116" t="e">
        <f t="array" ref="H116">MAX(IF(G117:G121=G116,H117:H121))</f>
        <v>#N/A</v>
      </c>
      <c r="I116" s="116">
        <f>MAX(I117:I121)</f>
        <v>25</v>
      </c>
      <c r="J116" s="116">
        <f t="array" ref="J116">MAX(IF(I117:I121=I116,J117:J121))</f>
        <v>15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52" t="e">
        <f>IF($A$116='Glyn-SESSION'!$A$178,INDEX('Glyn-SESSION'!$K$178:$T$185, MATCH("*1k Row*",'Glyn-SESSION'!$B$178:$B$185,0), MATCH("*1st*",'Glyn-SESSION'!$K$7:$T$7,0)),"")</f>
        <v>#N/A</v>
      </c>
      <c r="P116" s="152" t="e">
        <f>IF($A$116='Glyn-SESSION'!$A$178,INDEX('Glyn-SESSION'!$K$178:$T$185, MATCH("*HIIT*",'Glyn-SESSION'!$B$178:$B$185,0), MATCH("*1st*",'Glyn-SESSION'!$K$7:$T$7,0)),"")</f>
        <v>#N/A</v>
      </c>
      <c r="Q116" s="119" t="e">
        <f>INDEX('Glyn-SESSION'!$L$178:$U$185, MATCH("*HIIT*",'Glyn-SESSION'!$B$178:$B$185,0), MATCH("*1st*",'Glyn-SESSION'!$K$7:$T$7,0))</f>
        <v>#N/A</v>
      </c>
      <c r="R116" s="119">
        <f>'Glyn-SESSION'!U178</f>
        <v>0</v>
      </c>
      <c r="S116" s="116"/>
      <c r="T116" s="116"/>
      <c r="U116" s="120">
        <f>'Glyn-SESSION'!A188</f>
        <v>0</v>
      </c>
      <c r="V116" s="120">
        <f>'Glyn-SESSION'!A189</f>
        <v>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IF($A$116='Glyn-SESSION'!$A$178,INDEX('Glyn-SESSION'!$K$178:$T$185, MATCH("*Squat*",'Glyn-SESSION'!$B$178:$B$185,0), MATCH("*1st*",'Glyn-SESSION'!$K$7:$T$7,0)),"")</f>
        <v>#N/A</v>
      </c>
      <c r="D117" s="132" t="e">
        <f>INDEX('Glyn-SESSION'!L$178:U$185, MATCH("*Squat*",'Glyn-SESSION'!$B$178:$B$185,0), MATCH("*1st*",'Glyn-SESSION'!K$7:T$7,0))</f>
        <v>#N/A</v>
      </c>
      <c r="E117" s="131" t="e">
        <f>IF($A$116='Glyn-SESSION'!$A$178,INDEX('Glyn-SESSION'!$K$178:$T$185, MATCH("*Deadlift*",'Glyn-SESSION'!$B$178:$B$185,0), MATCH("*1st*",'Glyn-SESSION'!$K$7:$T$7,0)),"")</f>
        <v>#N/A</v>
      </c>
      <c r="F117" s="131" t="e">
        <f>INDEX('Glyn-SESSION'!$L$178:$U$185, MATCH("*Deadlift*",'Glyn-SESSION'!$B$178:$B$185,0), MATCH("*1st*",'Glyn-SESSION'!$K$7:$T$7,0))</f>
        <v>#N/A</v>
      </c>
      <c r="G117" s="131" t="e">
        <f>IF($A$116='Glyn-SESSION'!$A$178,INDEX('Glyn-SESSION'!$K$178:$T$185, MATCH("*Bench Press*",'Glyn-SESSION'!$B$178:$B$185,0), MATCH("*1st*",'Glyn-SESSION'!$K$7:$T$7,0)),"")</f>
        <v>#N/A</v>
      </c>
      <c r="H117" s="131" t="e">
        <f>INDEX('Glyn-SESSION'!$L$178:$U$185, MATCH("*Bench Press*",'Glyn-SESSION'!$B$178:$B$185,0), MATCH("*1st*",'Glyn-SESSION'!$K$7:$T$7,0))</f>
        <v>#N/A</v>
      </c>
      <c r="I117" s="132">
        <f>IF($A$116='Glyn-SESSION'!$A$178,INDEX('Glyn-SESSION'!$K$178:$T$185, MATCH("*Military*",'Glyn-SESSION'!$B$178:$B$185,0), MATCH("*1st*",'Glyn-SESSION'!$K$7:$T$7,0)),"")</f>
        <v>25</v>
      </c>
      <c r="J117" s="48">
        <f>INDEX('Glyn-SESSION'!$L$178:$U$185, MATCH("*Military*",'Glyn-SESSION'!$B$178:$B$185,0), MATCH("*1st*",'Glyn-SESSION'!$K$7:$T$7,0))</f>
        <v>12</v>
      </c>
      <c r="K117" s="131" t="e">
        <f>IF($A$116='Glyn-SESSION'!$A$178,INDEX('Glyn-SESSION'!$K$178:$T$185, MATCH("*Clean *",'Glyn-SESSION'!$B$178:$B$185,0), MATCH("*1st*",'Glyn-SESSION'!$K$7:$T$7,0)),"")</f>
        <v>#N/A</v>
      </c>
      <c r="L117" s="48" t="e">
        <f>INDEX('Glyn-SESSION'!$L$178:$U$185, MATCH("*Clean *",'Glyn-SESSION'!$B$178:$B$185,0), MATCH("*1st*",'Glyn-SESSION'!$K$7:$T$7,0))</f>
        <v>#N/A</v>
      </c>
      <c r="M117" s="131" t="e">
        <f>IF($A$116='Glyn-SESSION'!$A$178,INDEX('Glyn-SESSION'!$K$178:$T$185, MATCH("*Lat Pulldown*",'Glyn-SESSION'!$B$178:$B$185,0), MATCH("*1st*",'Glyn-SESSION'!$K$7:$T$7,0)),"")</f>
        <v>#N/A</v>
      </c>
      <c r="N117" s="48" t="e">
        <f>INDEX('Glyn-SESSION'!$L$178:$U$185, MATCH("*Lat Pulldown*",'Glyn-SESSION'!$B$178:$B$185,0), MATCH("*1st*",'Glyn-SESSION'!$K$7:$T$7,0))</f>
        <v>#N/A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IF($A$116='Glyn-SESSION'!$A$178,INDEX('Glyn-SESSION'!$K$178:$T$185, MATCH("*Squat*",'Glyn-SESSION'!$B$178:$B$185,0), MATCH("*2nd*",'Glyn-SESSION'!$K$7:$T$7,0)),"")</f>
        <v>#N/A</v>
      </c>
      <c r="D118" s="132" t="e">
        <f>INDEX('Glyn-SESSION'!L$178:U$185, MATCH("*Squat*",'Glyn-SESSION'!$B$178:$B$185,0), MATCH("*2nd*",'Glyn-SESSION'!K$7:T$7,0))</f>
        <v>#N/A</v>
      </c>
      <c r="E118" s="131" t="e">
        <f>IF($A$116='Glyn-SESSION'!$A$178,INDEX('Glyn-SESSION'!$K$178:$T$185, MATCH("*Deadlift*",'Glyn-SESSION'!$B$178:$B$185,0), MATCH("*2ND*",'Glyn-SESSION'!$K$7:$T$7,0)),"")</f>
        <v>#N/A</v>
      </c>
      <c r="F118" s="131" t="e">
        <f>INDEX('Glyn-SESSION'!$L$178:$U$185, MATCH("*Deadlift*",'Glyn-SESSION'!$B$178:$B$185,0), MATCH("*2nd*",'Glyn-SESSION'!$K$7:$T$7,0))</f>
        <v>#N/A</v>
      </c>
      <c r="G118" s="131" t="e">
        <f>IF($A$116='Glyn-SESSION'!$A$178,INDEX('Glyn-SESSION'!$K$178:$T$185, MATCH("*Bench Press*",'Glyn-SESSION'!$B$178:$B$185,0), MATCH("*2ND*",'Glyn-SESSION'!$K$7:$T$7,0)),"")</f>
        <v>#N/A</v>
      </c>
      <c r="H118" s="131" t="e">
        <f>INDEX('Glyn-SESSION'!$L$178:$U$185, MATCH("*Bench Press*",'Glyn-SESSION'!$B$178:$B$185,0), MATCH("*2nd*",'Glyn-SESSION'!$K$7:$T$7,0))</f>
        <v>#N/A</v>
      </c>
      <c r="I118" s="132">
        <f>IF($A$116='Glyn-SESSION'!$A$178,INDEX('Glyn-SESSION'!$K$178:$T$185, MATCH("*Military*",'Glyn-SESSION'!$B$178:$B$185,0), MATCH("*2ND*",'Glyn-SESSION'!$K$7:$T$7,0)),"")</f>
        <v>25</v>
      </c>
      <c r="J118" s="44">
        <f>INDEX('Glyn-SESSION'!$L$178:$U$185, MATCH("*Military*",'Glyn-SESSION'!$B$178:$B$185,0), MATCH("*2nd*",'Glyn-SESSION'!$K$7:$T$7,0))</f>
        <v>15</v>
      </c>
      <c r="K118" s="131" t="e">
        <f>IF($A$116='Glyn-SESSION'!$A$178,INDEX('Glyn-SESSION'!$K$178:$T$185, MATCH("*Clean *",'Glyn-SESSION'!$B$178:$B$185,0), MATCH("*2ND*",'Glyn-SESSION'!$K$7:$T$7,0)),"")</f>
        <v>#N/A</v>
      </c>
      <c r="L118" s="44" t="e">
        <f>INDEX('Glyn-SESSION'!$L$178:$U$185, MATCH("*Clean *",'Glyn-SESSION'!$B$178:$B$185,0), MATCH("*2nd*",'Glyn-SESSION'!$K$7:$T$7,0))</f>
        <v>#N/A</v>
      </c>
      <c r="M118" s="131" t="e">
        <f>IF($A$116='Glyn-SESSION'!$A$178,INDEX('Glyn-SESSION'!$K$178:$T$185, MATCH("*Lat Pulldown*",'Glyn-SESSION'!$B$178:$B$185,0), MATCH("*2ND*",'Glyn-SESSION'!$K$7:$T$7,0)),"")</f>
        <v>#N/A</v>
      </c>
      <c r="N118" s="44" t="e">
        <f>INDEX('Glyn-SESSION'!$L$178:$U$185, MATCH("*Lat Pulldown*",'Glyn-SESSION'!$B$178:$B$185,0), MATCH("*2nd*",'Glyn-SESSION'!$K$7:$T$7,0))</f>
        <v>#N/A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IF($A$116='Glyn-SESSION'!$A$178,INDEX('Glyn-SESSION'!$K$178:$T$185, MATCH("*Squat*",'Glyn-SESSION'!$B$178:$B$185,0), MATCH("*3rd*",'Glyn-SESSION'!$K$7:$T$7,0)),"")</f>
        <v>#N/A</v>
      </c>
      <c r="D119" s="132" t="e">
        <f>INDEX('Glyn-SESSION'!L$178:U$185, MATCH("*Squat*",'Glyn-SESSION'!$B$178:$B$185,0), MATCH("*3rd*",'Glyn-SESSION'!K$7:T$7,0))</f>
        <v>#N/A</v>
      </c>
      <c r="E119" s="131" t="e">
        <f>IF($A$116='Glyn-SESSION'!$A$178,INDEX('Glyn-SESSION'!$K$178:$T$185, MATCH("*Deadlift*",'Glyn-SESSION'!$B$178:$B$185,0), MATCH("*3rd*",'Glyn-SESSION'!$K$7:$T$7,0)),"")</f>
        <v>#N/A</v>
      </c>
      <c r="F119" s="131" t="e">
        <f>INDEX('Glyn-SESSION'!$L$178:$U$185, MATCH("*Deadlift*",'Glyn-SESSION'!$B$178:$B$185,0), MATCH("*3rd*",'Glyn-SESSION'!$K$7:$T$7,0))</f>
        <v>#N/A</v>
      </c>
      <c r="G119" s="131" t="e">
        <f>IF($A$116='Glyn-SESSION'!$A$178,INDEX('Glyn-SESSION'!$K$178:$T$185, MATCH("*Bench Press*",'Glyn-SESSION'!$B$178:$B$185,0), MATCH("*3rd*",'Glyn-SESSION'!$K$7:$T$7,0)),"")</f>
        <v>#N/A</v>
      </c>
      <c r="H119" s="131" t="e">
        <f>INDEX('Glyn-SESSION'!$L$178:$U$185, MATCH("*Bench Press*",'Glyn-SESSION'!$B$178:$B$185,0), MATCH("*3rd*",'Glyn-SESSION'!$K$7:$T$7,0))</f>
        <v>#N/A</v>
      </c>
      <c r="I119" s="132">
        <f>IF($A$116='Glyn-SESSION'!$A$178,INDEX('Glyn-SESSION'!$K$178:$T$185, MATCH("*Military*",'Glyn-SESSION'!$B$178:$B$185,0), MATCH("*3rd*",'Glyn-SESSION'!$K$7:$T$7,0)),"")</f>
        <v>25</v>
      </c>
      <c r="J119" s="44">
        <f>INDEX('Glyn-SESSION'!$L$178:$U$185, MATCH("*Military*",'Glyn-SESSION'!$B$178:$B$185,0), MATCH("*3rd*",'Glyn-SESSION'!$K$7:$T$7,0))</f>
        <v>15</v>
      </c>
      <c r="K119" s="131" t="e">
        <f>IF($A$116='Glyn-SESSION'!$A$178,INDEX('Glyn-SESSION'!$K$178:$T$185, MATCH("*Clean *",'Glyn-SESSION'!$B$178:$B$185,0), MATCH("*3rd*",'Glyn-SESSION'!$K$7:$T$7,0)),"")</f>
        <v>#N/A</v>
      </c>
      <c r="L119" s="44" t="e">
        <f>INDEX('Glyn-SESSION'!$L$178:$U$185, MATCH("*Clean *",'Glyn-SESSION'!$B$178:$B$185,0), MATCH("*3rd*",'Glyn-SESSION'!$K$7:$T$7,0))</f>
        <v>#N/A</v>
      </c>
      <c r="M119" s="131" t="e">
        <f>IF($A$116='Glyn-SESSION'!$A$178,INDEX('Glyn-SESSION'!$K$178:$T$185, MATCH("*Lat Pulldown*",'Glyn-SESSION'!$B$178:$B$185,0), MATCH("*3rd*",'Glyn-SESSION'!$K$7:$T$7,0)),"")</f>
        <v>#N/A</v>
      </c>
      <c r="N119" s="44" t="e">
        <f>INDEX('Glyn-SESSION'!$L$178:$U$185, MATCH("*Lat Pulldown*",'Glyn-SESSION'!$B$178:$B$185,0), MATCH("*3rd*",'Glyn-SESSION'!$K$7:$T$7,0))</f>
        <v>#N/A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IF($A$116='Glyn-SESSION'!$A$178,INDEX('Glyn-SESSION'!$K$178:$T$185, MATCH("*Squat*",'Glyn-SESSION'!$B$178:$B$185,0), MATCH("*4th*",'Glyn-SESSION'!$K$7:$T$7,0)),"")</f>
        <v>#N/A</v>
      </c>
      <c r="D120" s="132" t="e">
        <f>INDEX('Glyn-SESSION'!L$178:U$185, MATCH("*Squat*",'Glyn-SESSION'!$B$178:$B$185,0), MATCH("*4th*",'Glyn-SESSION'!K$7:T$7,0))</f>
        <v>#N/A</v>
      </c>
      <c r="E120" s="131" t="e">
        <f>IF($A$116='Glyn-SESSION'!$A$178,INDEX('Glyn-SESSION'!$K$178:$T$185, MATCH("*Deadlift*",'Glyn-SESSION'!$B$178:$B$185,0), MATCH("*4th*",'Glyn-SESSION'!$K$7:$T$7,0)),"")</f>
        <v>#N/A</v>
      </c>
      <c r="F120" s="131" t="e">
        <f>INDEX('Glyn-SESSION'!$L$178:$U$185, MATCH("*Deadlift*",'Glyn-SESSION'!$B$178:$B$185,0), MATCH("*4th*",'Glyn-SESSION'!$K$7:$T$7,0))</f>
        <v>#N/A</v>
      </c>
      <c r="G120" s="131" t="e">
        <f>IF($A$116='Glyn-SESSION'!$A$178,INDEX('Glyn-SESSION'!$K$178:$T$185, MATCH("*Bench Press*",'Glyn-SESSION'!$B$178:$B$185,0), MATCH("*4th*",'Glyn-SESSION'!$K$7:$T$7,0)),"")</f>
        <v>#N/A</v>
      </c>
      <c r="H120" s="131" t="e">
        <f>INDEX('Glyn-SESSION'!$L$178:$U$185, MATCH("*Bench Press*",'Glyn-SESSION'!$B$178:$B$185,0), MATCH("*4th*",'Glyn-SESSION'!$K$7:$T$7,0))</f>
        <v>#N/A</v>
      </c>
      <c r="I120" s="132">
        <f>IF($A$116='Glyn-SESSION'!$A$178,INDEX('Glyn-SESSION'!$K$178:$T$185, MATCH("*Military*",'Glyn-SESSION'!$B$178:$B$185,0), MATCH("*4th*",'Glyn-SESSION'!$K$7:$T$7,0)),"")</f>
        <v>0</v>
      </c>
      <c r="J120" s="44">
        <f>INDEX('Glyn-SESSION'!$L$178:$U$185, MATCH("*Military*",'Glyn-SESSION'!$B$178:$B$185,0), MATCH("*4th*",'Glyn-SESSION'!$K$7:$T$7,0))</f>
        <v>0</v>
      </c>
      <c r="K120" s="131" t="e">
        <f>IF($A$116='Glyn-SESSION'!$A$178,INDEX('Glyn-SESSION'!$K$178:$T$185, MATCH("*Clean *",'Glyn-SESSION'!$B$178:$B$185,0), MATCH("*4th*",'Glyn-SESSION'!$K$7:$T$7,0)),"")</f>
        <v>#N/A</v>
      </c>
      <c r="L120" s="44" t="e">
        <f>INDEX('Glyn-SESSION'!$L$178:$U$185, MATCH("*Clean *",'Glyn-SESSION'!$B$178:$B$185,0), MATCH("*4th*",'Glyn-SESSION'!$K$7:$T$7,0))</f>
        <v>#N/A</v>
      </c>
      <c r="M120" s="131" t="e">
        <f>IF($A$116='Glyn-SESSION'!$A$178,INDEX('Glyn-SESSION'!$K$178:$T$185, MATCH("*Lat Pulldown*",'Glyn-SESSION'!$B$178:$B$185,0), MATCH("*4th*",'Glyn-SESSION'!$K$7:$T$7,0)),"")</f>
        <v>#N/A</v>
      </c>
      <c r="N120" s="44" t="e">
        <f>INDEX('Glyn-SESSION'!$L$178:$U$185, MATCH("*Lat Pulldown*",'Glyn-SESSION'!$B$178:$B$185,0), MATCH("*4th*",'Glyn-SESSION'!$K$7:$T$7,0))</f>
        <v>#N/A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IF($A$116='Glyn-SESSION'!$A$178,INDEX('Glyn-SESSION'!$K$178:$T$185, MATCH("*Squat*",'Glyn-SESSION'!$B$178:$B$185,0), MATCH("*5th*",'Glyn-SESSION'!$K$7:$T$7,0)),"")</f>
        <v>#N/A</v>
      </c>
      <c r="D121" s="132" t="e">
        <f>INDEX('Glyn-SESSION'!L$178:U$185, MATCH("*Squat*",'Glyn-SESSION'!$B$178:$B$185,0), MATCH("*5th*",'Glyn-SESSION'!K$7:T$7,0))</f>
        <v>#N/A</v>
      </c>
      <c r="E121" s="131" t="e">
        <f>IF($A$116='Glyn-SESSION'!$A$178,INDEX('Glyn-SESSION'!$K$178:$T$185, MATCH("*Deadlift*",'Glyn-SESSION'!$B$178:$B$185,0), MATCH("*5th*",'Glyn-SESSION'!$K$7:$T$7,0)),"")</f>
        <v>#N/A</v>
      </c>
      <c r="F121" s="131" t="e">
        <f>INDEX('Glyn-SESSION'!$L$178:$U$185, MATCH("*Deadlift*",'Glyn-SESSION'!$B$178:$B$185,0), MATCH("*5th*",'Glyn-SESSION'!$K$7:$T$7,0))</f>
        <v>#N/A</v>
      </c>
      <c r="G121" s="131" t="e">
        <f>IF($A$116='Glyn-SESSION'!$A$178,INDEX('Glyn-SESSION'!$K$178:$T$185, MATCH("*Bench Press*",'Glyn-SESSION'!$B$178:$B$185,0), MATCH("*5th*",'Glyn-SESSION'!$K$7:$T$7,0)),"")</f>
        <v>#N/A</v>
      </c>
      <c r="H121" s="131" t="e">
        <f>INDEX('Glyn-SESSION'!$L$178:$U$185, MATCH("*Bench Press*",'Glyn-SESSION'!$B$178:$B$185,0), MATCH("*5th*",'Glyn-SESSION'!$K$7:$T$7,0))</f>
        <v>#N/A</v>
      </c>
      <c r="I121" s="132">
        <f>IF($A$116='Glyn-SESSION'!$A$178,INDEX('Glyn-SESSION'!$K$178:$T$185, MATCH("*Military*",'Glyn-SESSION'!$B$178:$B$185,0), MATCH("*5th*",'Glyn-SESSION'!$K$7:$T$7,0)),"")</f>
        <v>0</v>
      </c>
      <c r="J121" s="44">
        <f>INDEX('Glyn-SESSION'!$L$178:$U$185, MATCH("*Military*",'Glyn-SESSION'!$B$178:$B$185,0), MATCH("*5th*",'Glyn-SESSION'!$K$7:$T$7,0))</f>
        <v>0</v>
      </c>
      <c r="K121" s="131" t="e">
        <f>IF($A$116='Glyn-SESSION'!$A$178,INDEX('Glyn-SESSION'!$K$178:$T$185, MATCH("*Clean *",'Glyn-SESSION'!$B$178:$B$185,0), MATCH("*5th*",'Glyn-SESSION'!$K$7:$T$7,0)),"")</f>
        <v>#N/A</v>
      </c>
      <c r="L121" s="44" t="e">
        <f>INDEX('Glyn-SESSION'!$L$178:$U$185, MATCH("*Clean *",'Glyn-SESSION'!$B$178:$B$185,0), MATCH("*5th*",'Glyn-SESSION'!$K$7:$T$7,0))</f>
        <v>#N/A</v>
      </c>
      <c r="M121" s="131" t="e">
        <f>IF($A$116='Glyn-SESSION'!$A$178,INDEX('Glyn-SESSION'!$K$178:$T$185, MATCH("*Lat Pulldown*",'Glyn-SESSION'!$B$178:$B$185,0), MATCH("*5th*",'Glyn-SESSION'!$K$7:$T$7,0)),"")</f>
        <v>#N/A</v>
      </c>
      <c r="N121" s="44" t="e">
        <f>INDEX('Glyn-SESSION'!$L$178:$U$185, MATCH("*Lat Pulldown*",'Glyn-SESSION'!$B$178:$B$185,0), MATCH("*5th*",'Glyn-SESSION'!$K$7:$T$7,0))</f>
        <v>#N/A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'Glyn-SESSION'!A187</f>
        <v>42150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>
        <f>MAX(M123:M127)</f>
        <v>50</v>
      </c>
      <c r="N122" s="117">
        <f t="array" ref="N122">MAX(IF(M123:M127=M122,N123:N127))</f>
        <v>12</v>
      </c>
      <c r="O122" s="152" t="e">
        <f>IF($A$122='Glyn-SESSION'!$A$187,INDEX('Glyn-SESSION'!$K$187:$T$194, MATCH("*1k Row*",'Glyn-SESSION'!$B$187:$B$194,0), MATCH("*1st*",'Glyn-SESSION'!$K$7:$T$7,0)),"")</f>
        <v>#N/A</v>
      </c>
      <c r="P122" s="152">
        <f>IF($A$122='Glyn-SESSION'!$A$187,INDEX('Glyn-SESSION'!$K$187:$T$194, MATCH("*HIIT*",'Glyn-SESSION'!$B$187:$B$194,0), MATCH("*1st*",'Glyn-SESSION'!$K$7:$T$7,0)),"")</f>
        <v>8.3333333333333332E-3</v>
      </c>
      <c r="Q122" s="119" t="str">
        <f>INDEX('Glyn-SESSION'!$L$187:$U$194, MATCH("*HIIT*",'Glyn-SESSION'!$B$187:$B$194,0), MATCH("*1st*",'Glyn-SESSION'!$K$7:$T$7,0))</f>
        <v>45/15</v>
      </c>
      <c r="R122" s="119">
        <f>'Glyn-SESSION'!U187</f>
        <v>0</v>
      </c>
      <c r="S122" s="116"/>
      <c r="T122" s="116"/>
      <c r="U122" s="120">
        <f>'Glyn-SESSION'!A197</f>
        <v>83.5</v>
      </c>
      <c r="V122" s="120">
        <f>'Glyn-SESSION'!A198</f>
        <v>28.2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IF($A$122='Glyn-SESSION'!$A$187,INDEX('Glyn-SESSION'!$K$187:$T$194, MATCH("*Squat*",'Glyn-SESSION'!$B$187:$B$194,0), MATCH("*1st*",'Glyn-SESSION'!$K$7:$T$7,0)),"")</f>
        <v>#N/A</v>
      </c>
      <c r="D123" s="132" t="e">
        <f>INDEX('Glyn-SESSION'!L$187:U$194, MATCH("*Squat*",'Glyn-SESSION'!$B$187:$B$194,0), MATCH("*1st*",'Glyn-SESSION'!K$7:T$7,0))</f>
        <v>#N/A</v>
      </c>
      <c r="E123" s="131" t="e">
        <f>IF($A$122='Glyn-SESSION'!$A$187,INDEX('Glyn-SESSION'!$K$187:$T$194, MATCH("*Deadlift*",'Glyn-SESSION'!$B$187:$B$194,0), MATCH("*1st*",'Glyn-SESSION'!$K$7:$T$7,0)),"")</f>
        <v>#N/A</v>
      </c>
      <c r="F123" s="131" t="e">
        <f>INDEX('Glyn-SESSION'!$L$187:$U$194, MATCH("*Deadlift*",'Glyn-SESSION'!$B$187:$B$194,0), MATCH("*1st*",'Glyn-SESSION'!$K$7:$T$7,0))</f>
        <v>#N/A</v>
      </c>
      <c r="G123" s="131" t="e">
        <f>IF($A$122='Glyn-SESSION'!$A$187,INDEX('Glyn-SESSION'!$K$187:$T$194, MATCH("*Bench Press*",'Glyn-SESSION'!$B$187:$B$194,0), MATCH("*1st*",'Glyn-SESSION'!$K$7:$T$7,0)),"")</f>
        <v>#N/A</v>
      </c>
      <c r="H123" s="131" t="e">
        <f>INDEX('Glyn-SESSION'!$L$187:$U$194, MATCH("*Bench Press*",'Glyn-SESSION'!$B$187:$B$194,0), MATCH("*1st*",'Glyn-SESSION'!$K$7:$T$7,0))</f>
        <v>#N/A</v>
      </c>
      <c r="I123" s="132" t="e">
        <f>IF($A$122='Glyn-SESSION'!$A$187,INDEX('Glyn-SESSION'!$K$187:$T$194, MATCH("*Military*",'Glyn-SESSION'!$B$187:$B$194,0), MATCH("*1st*",'Glyn-SESSION'!$K$7:$T$7,0)),"")</f>
        <v>#N/A</v>
      </c>
      <c r="J123" s="48" t="e">
        <f>INDEX('Glyn-SESSION'!$L$187:$U$194, MATCH("*Military*",'Glyn-SESSION'!$B$187:$B$194,0), MATCH("*1st*",'Glyn-SESSION'!$K$7:$T$7,0))</f>
        <v>#N/A</v>
      </c>
      <c r="K123" s="131" t="e">
        <f>IF($A$122='Glyn-SESSION'!$A$187,INDEX('Glyn-SESSION'!$K$187:$T$194, MATCH("*Clean *",'Glyn-SESSION'!$B$187:$B$194,0), MATCH("*1st*",'Glyn-SESSION'!$K$7:$T$7,0)),"")</f>
        <v>#N/A</v>
      </c>
      <c r="L123" s="48" t="e">
        <f>INDEX('Glyn-SESSION'!$L$187:$U$194, MATCH("*Clean *",'Glyn-SESSION'!$B$187:$B$194,0), MATCH("*1st*",'Glyn-SESSION'!$K$7:$T$7,0))</f>
        <v>#N/A</v>
      </c>
      <c r="M123" s="131">
        <f>IF($A$122='Glyn-SESSION'!$A$187,INDEX('Glyn-SESSION'!$K$187:$T$194, MATCH("*Lat Pulldown*",'Glyn-SESSION'!$B$187:$B$194,0), MATCH("*1st*",'Glyn-SESSION'!$K$7:$T$7,0)),"")</f>
        <v>50</v>
      </c>
      <c r="N123" s="48">
        <f>INDEX('Glyn-SESSION'!$L$187:$U$194, MATCH("*Lat Pulldown*",'Glyn-SESSION'!$B$187:$B$194,0), MATCH("*1st*",'Glyn-SESSION'!$K$7:$T$7,0))</f>
        <v>12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IF($A$122='Glyn-SESSION'!$A$187,INDEX('Glyn-SESSION'!$K$187:$T$194, MATCH("*Squat*",'Glyn-SESSION'!$B$187:$B$194,0), MATCH("*2nd*",'Glyn-SESSION'!$K$7:$T$7,0)),"")</f>
        <v>#N/A</v>
      </c>
      <c r="D124" s="132" t="e">
        <f>INDEX('Glyn-SESSION'!L$187:U$194, MATCH("*Squat*",'Glyn-SESSION'!$B$187:$B$194,0), MATCH("*2nd*",'Glyn-SESSION'!K$7:T$7,0))</f>
        <v>#N/A</v>
      </c>
      <c r="E124" s="131" t="e">
        <f>IF($A$122='Glyn-SESSION'!$A$187,INDEX('Glyn-SESSION'!$K$187:$T$194, MATCH("*Deadlift*",'Glyn-SESSION'!$B$187:$B$194,0), MATCH("*2ND*",'Glyn-SESSION'!$K$7:$T$7,0)),"")</f>
        <v>#N/A</v>
      </c>
      <c r="F124" s="131" t="e">
        <f>INDEX('Glyn-SESSION'!$L$187:$U$194, MATCH("*Deadlift*",'Glyn-SESSION'!$B$187:$B$194,0), MATCH("*2nd*",'Glyn-SESSION'!$K$7:$T$7,0))</f>
        <v>#N/A</v>
      </c>
      <c r="G124" s="131" t="e">
        <f>IF($A$122='Glyn-SESSION'!$A$187,INDEX('Glyn-SESSION'!$K$187:$T$194, MATCH("*Bench Press*",'Glyn-SESSION'!$B$187:$B$194,0), MATCH("*2ND*",'Glyn-SESSION'!$K$7:$T$7,0)),"")</f>
        <v>#N/A</v>
      </c>
      <c r="H124" s="131" t="e">
        <f>INDEX('Glyn-SESSION'!$L$187:$U$194, MATCH("*Bench Press*",'Glyn-SESSION'!$B$187:$B$194,0), MATCH("*2nd*",'Glyn-SESSION'!$K$7:$T$7,0))</f>
        <v>#N/A</v>
      </c>
      <c r="I124" s="132" t="e">
        <f>IF($A$122='Glyn-SESSION'!$A$187,INDEX('Glyn-SESSION'!$K$187:$T$194, MATCH("*Military*",'Glyn-SESSION'!$B$187:$B$194,0), MATCH("*2ND*",'Glyn-SESSION'!$K$7:$T$7,0)),"")</f>
        <v>#N/A</v>
      </c>
      <c r="J124" s="44" t="e">
        <f>INDEX('Glyn-SESSION'!$L$187:$U$194, MATCH("*Military*",'Glyn-SESSION'!$B$187:$B$194,0), MATCH("*2nd*",'Glyn-SESSION'!$K$7:$T$7,0))</f>
        <v>#N/A</v>
      </c>
      <c r="K124" s="131" t="e">
        <f>IF($A$122='Glyn-SESSION'!$A$187,INDEX('Glyn-SESSION'!$K$187:$T$194, MATCH("*Clean *",'Glyn-SESSION'!$B$187:$B$194,0), MATCH("*2ND*",'Glyn-SESSION'!$K$7:$T$7,0)),"")</f>
        <v>#N/A</v>
      </c>
      <c r="L124" s="44" t="e">
        <f>INDEX('Glyn-SESSION'!$L$187:$U$194, MATCH("*Clean *",'Glyn-SESSION'!$B$187:$B$194,0), MATCH("*2nd*",'Glyn-SESSION'!$K$7:$T$7,0))</f>
        <v>#N/A</v>
      </c>
      <c r="M124" s="131">
        <f>IF($A$122='Glyn-SESSION'!$A$187,INDEX('Glyn-SESSION'!$K$187:$T$194, MATCH("*Lat Pulldown*",'Glyn-SESSION'!$B$187:$B$194,0), MATCH("*2ND*",'Glyn-SESSION'!$K$7:$T$7,0)),"")</f>
        <v>50</v>
      </c>
      <c r="N124" s="44">
        <f>INDEX('Glyn-SESSION'!$L$187:$U$194, MATCH("*Lat Pulldown*",'Glyn-SESSION'!$B$187:$B$194,0), MATCH("*2nd*",'Glyn-SESSION'!$K$7:$T$7,0))</f>
        <v>12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IF($A$122='Glyn-SESSION'!$A$187,INDEX('Glyn-SESSION'!$K$187:$T$194, MATCH("*Squat*",'Glyn-SESSION'!$B$187:$B$194,0), MATCH("*3rd*",'Glyn-SESSION'!$K$7:$T$7,0)),"")</f>
        <v>#N/A</v>
      </c>
      <c r="D125" s="132" t="e">
        <f>INDEX('Glyn-SESSION'!L$187:U$194, MATCH("*Squat*",'Glyn-SESSION'!$B$187:$B$194,0), MATCH("*3rd*",'Glyn-SESSION'!K$7:T$7,0))</f>
        <v>#N/A</v>
      </c>
      <c r="E125" s="131" t="e">
        <f>IF($A$122='Glyn-SESSION'!$A$187,INDEX('Glyn-SESSION'!$K$187:$T$194, MATCH("*Deadlift*",'Glyn-SESSION'!$B$187:$B$194,0), MATCH("*3rd*",'Glyn-SESSION'!$K$7:$T$7,0)),"")</f>
        <v>#N/A</v>
      </c>
      <c r="F125" s="131" t="e">
        <f>INDEX('Glyn-SESSION'!$L$187:$U$194, MATCH("*Deadlift*",'Glyn-SESSION'!$B$187:$B$194,0), MATCH("*3rd*",'Glyn-SESSION'!$K$7:$T$7,0))</f>
        <v>#N/A</v>
      </c>
      <c r="G125" s="131" t="e">
        <f>IF($A$122='Glyn-SESSION'!$A$187,INDEX('Glyn-SESSION'!$K$187:$T$194, MATCH("*Bench Press*",'Glyn-SESSION'!$B$187:$B$194,0), MATCH("*3rd*",'Glyn-SESSION'!$K$7:$T$7,0)),"")</f>
        <v>#N/A</v>
      </c>
      <c r="H125" s="131" t="e">
        <f>INDEX('Glyn-SESSION'!$L$187:$U$194, MATCH("*Bench Press*",'Glyn-SESSION'!$B$187:$B$194,0), MATCH("*3rd*",'Glyn-SESSION'!$K$7:$T$7,0))</f>
        <v>#N/A</v>
      </c>
      <c r="I125" s="132" t="e">
        <f>IF($A$122='Glyn-SESSION'!$A$187,INDEX('Glyn-SESSION'!$K$187:$T$194, MATCH("*Military*",'Glyn-SESSION'!$B$187:$B$194,0), MATCH("*3rd*",'Glyn-SESSION'!$K$7:$T$7,0)),"")</f>
        <v>#N/A</v>
      </c>
      <c r="J125" s="44" t="e">
        <f>INDEX('Glyn-SESSION'!$L$187:$U$194, MATCH("*Military*",'Glyn-SESSION'!$B$187:$B$194,0), MATCH("*3rd*",'Glyn-SESSION'!$K$7:$T$7,0))</f>
        <v>#N/A</v>
      </c>
      <c r="K125" s="131" t="e">
        <f>IF($A$122='Glyn-SESSION'!$A$187,INDEX('Glyn-SESSION'!$K$187:$T$194, MATCH("*Clean *",'Glyn-SESSION'!$B$187:$B$194,0), MATCH("*3rd*",'Glyn-SESSION'!$K$7:$T$7,0)),"")</f>
        <v>#N/A</v>
      </c>
      <c r="L125" s="44" t="e">
        <f>INDEX('Glyn-SESSION'!$L$187:$U$194, MATCH("*Clean *",'Glyn-SESSION'!$B$187:$B$194,0), MATCH("*3rd*",'Glyn-SESSION'!$K$7:$T$7,0))</f>
        <v>#N/A</v>
      </c>
      <c r="M125" s="131">
        <f>IF($A$122='Glyn-SESSION'!$A$187,INDEX('Glyn-SESSION'!$K$187:$T$194, MATCH("*Lat Pulldown*",'Glyn-SESSION'!$B$187:$B$194,0), MATCH("*3rd*",'Glyn-SESSION'!$K$7:$T$7,0)),"")</f>
        <v>50</v>
      </c>
      <c r="N125" s="44">
        <f>INDEX('Glyn-SESSION'!$L$187:$U$194, MATCH("*Lat Pulldown*",'Glyn-SESSION'!$B$187:$B$194,0), MATCH("*3rd*",'Glyn-SESSION'!$K$7:$T$7,0))</f>
        <v>12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IF($A$122='Glyn-SESSION'!$A$187,INDEX('Glyn-SESSION'!$K$187:$T$194, MATCH("*Squat*",'Glyn-SESSION'!$B$187:$B$194,0), MATCH("*4th*",'Glyn-SESSION'!$K$7:$T$7,0)),"")</f>
        <v>#N/A</v>
      </c>
      <c r="D126" s="132" t="e">
        <f>INDEX('Glyn-SESSION'!L$187:U$194, MATCH("*Squat*",'Glyn-SESSION'!$B$187:$B$194,0), MATCH("*4th*",'Glyn-SESSION'!K$7:T$7,0))</f>
        <v>#N/A</v>
      </c>
      <c r="E126" s="131" t="e">
        <f>IF($A$122='Glyn-SESSION'!$A$187,INDEX('Glyn-SESSION'!$K$187:$T$194, MATCH("*Deadlift*",'Glyn-SESSION'!$B$187:$B$194,0), MATCH("*4th*",'Glyn-SESSION'!$K$7:$T$7,0)),"")</f>
        <v>#N/A</v>
      </c>
      <c r="F126" s="131" t="e">
        <f>INDEX('Glyn-SESSION'!$L$187:$U$194, MATCH("*Deadlift*",'Glyn-SESSION'!$B$187:$B$194,0), MATCH("*4th*",'Glyn-SESSION'!$K$7:$T$7,0))</f>
        <v>#N/A</v>
      </c>
      <c r="G126" s="131" t="e">
        <f>IF($A$122='Glyn-SESSION'!$A$187,INDEX('Glyn-SESSION'!$K$187:$T$194, MATCH("*Bench Press*",'Glyn-SESSION'!$B$187:$B$194,0), MATCH("*4th*",'Glyn-SESSION'!$K$7:$T$7,0)),"")</f>
        <v>#N/A</v>
      </c>
      <c r="H126" s="131" t="e">
        <f>INDEX('Glyn-SESSION'!$L$187:$U$194, MATCH("*Bench Press*",'Glyn-SESSION'!$B$187:$B$194,0), MATCH("*4th*",'Glyn-SESSION'!$K$7:$T$7,0))</f>
        <v>#N/A</v>
      </c>
      <c r="I126" s="132" t="e">
        <f>IF($A$122='Glyn-SESSION'!$A$187,INDEX('Glyn-SESSION'!$K$187:$T$194, MATCH("*Military*",'Glyn-SESSION'!$B$187:$B$194,0), MATCH("*4th*",'Glyn-SESSION'!$K$7:$T$7,0)),"")</f>
        <v>#N/A</v>
      </c>
      <c r="J126" s="44" t="e">
        <f>INDEX('Glyn-SESSION'!$L$187:$U$194, MATCH("*Military*",'Glyn-SESSION'!$B$187:$B$194,0), MATCH("*4th*",'Glyn-SESSION'!$K$7:$T$7,0))</f>
        <v>#N/A</v>
      </c>
      <c r="K126" s="131" t="e">
        <f>IF($A$122='Glyn-SESSION'!$A$187,INDEX('Glyn-SESSION'!$K$187:$T$194, MATCH("*Clean *",'Glyn-SESSION'!$B$187:$B$194,0), MATCH("*4th*",'Glyn-SESSION'!$K$7:$T$7,0)),"")</f>
        <v>#N/A</v>
      </c>
      <c r="L126" s="44" t="e">
        <f>INDEX('Glyn-SESSION'!$L$187:$U$194, MATCH("*Clean *",'Glyn-SESSION'!$B$187:$B$194,0), MATCH("*4th*",'Glyn-SESSION'!$K$7:$T$7,0))</f>
        <v>#N/A</v>
      </c>
      <c r="M126" s="131">
        <f>IF($A$122='Glyn-SESSION'!$A$187,INDEX('Glyn-SESSION'!$K$187:$T$194, MATCH("*Lat Pulldown*",'Glyn-SESSION'!$B$187:$B$194,0), MATCH("*4th*",'Glyn-SESSION'!$K$7:$T$7,0)),"")</f>
        <v>0</v>
      </c>
      <c r="N126" s="44">
        <f>INDEX('Glyn-SESSION'!$L$187:$U$194, MATCH("*Lat Pulldown*",'Glyn-SESSION'!$B$187:$B$194,0), MATCH("*4th*",'Glyn-SESSION'!$K$7:$T$7,0))</f>
        <v>0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IF($A$122='Glyn-SESSION'!$A$187,INDEX('Glyn-SESSION'!$K$187:$T$194, MATCH("*Squat*",'Glyn-SESSION'!$B$187:$B$194,0), MATCH("*5th*",'Glyn-SESSION'!$K$7:$T$7,0)),"")</f>
        <v>#N/A</v>
      </c>
      <c r="D127" s="132" t="e">
        <f>INDEX('Glyn-SESSION'!L$187:U$194, MATCH("*Squat*",'Glyn-SESSION'!$B$187:$B$194,0), MATCH("*5th*",'Glyn-SESSION'!K$7:T$7,0))</f>
        <v>#N/A</v>
      </c>
      <c r="E127" s="131" t="e">
        <f>IF($A$122='Glyn-SESSION'!$A$187,INDEX('Glyn-SESSION'!$K$187:$T$194, MATCH("*Deadlift*",'Glyn-SESSION'!$B$187:$B$194,0), MATCH("*5th*",'Glyn-SESSION'!$K$7:$T$7,0)),"")</f>
        <v>#N/A</v>
      </c>
      <c r="F127" s="131" t="e">
        <f>INDEX('Glyn-SESSION'!$L$187:$U$194, MATCH("*Deadlift*",'Glyn-SESSION'!$B$187:$B$194,0), MATCH("*5th*",'Glyn-SESSION'!$K$7:$T$7,0))</f>
        <v>#N/A</v>
      </c>
      <c r="G127" s="131" t="e">
        <f>IF($A$122='Glyn-SESSION'!$A$187,INDEX('Glyn-SESSION'!$K$187:$T$194, MATCH("*Bench Press*",'Glyn-SESSION'!$B$187:$B$194,0), MATCH("*5th*",'Glyn-SESSION'!$K$7:$T$7,0)),"")</f>
        <v>#N/A</v>
      </c>
      <c r="H127" s="131" t="e">
        <f>INDEX('Glyn-SESSION'!$L$187:$U$194, MATCH("*Bench Press*",'Glyn-SESSION'!$B$187:$B$194,0), MATCH("*5th*",'Glyn-SESSION'!$K$7:$T$7,0))</f>
        <v>#N/A</v>
      </c>
      <c r="I127" s="132" t="e">
        <f>IF($A$122='Glyn-SESSION'!$A$187,INDEX('Glyn-SESSION'!$K$187:$T$194, MATCH("*Military*",'Glyn-SESSION'!$B$187:$B$194,0), MATCH("*5th*",'Glyn-SESSION'!$K$7:$T$7,0)),"")</f>
        <v>#N/A</v>
      </c>
      <c r="J127" s="44" t="e">
        <f>INDEX('Glyn-SESSION'!$L$187:$U$194, MATCH("*Military*",'Glyn-SESSION'!$B$187:$B$194,0), MATCH("*5th*",'Glyn-SESSION'!$K$7:$T$7,0))</f>
        <v>#N/A</v>
      </c>
      <c r="K127" s="131" t="e">
        <f>IF($A$122='Glyn-SESSION'!$A$187,INDEX('Glyn-SESSION'!$K$187:$T$194, MATCH("*Clean *",'Glyn-SESSION'!$B$187:$B$194,0), MATCH("*5th*",'Glyn-SESSION'!$K$7:$T$7,0)),"")</f>
        <v>#N/A</v>
      </c>
      <c r="L127" s="44" t="e">
        <f>INDEX('Glyn-SESSION'!$L$187:$U$194, MATCH("*Clean *",'Glyn-SESSION'!$B$187:$B$194,0), MATCH("*5th*",'Glyn-SESSION'!$K$7:$T$7,0))</f>
        <v>#N/A</v>
      </c>
      <c r="M127" s="131">
        <f>IF($A$122='Glyn-SESSION'!$A$187,INDEX('Glyn-SESSION'!$K$187:$T$194, MATCH("*Lat Pulldown*",'Glyn-SESSION'!$B$187:$B$194,0), MATCH("*5th*",'Glyn-SESSION'!$K$7:$T$7,0)),"")</f>
        <v>0</v>
      </c>
      <c r="N127" s="44">
        <f>INDEX('Glyn-SESSION'!$L$187:$U$194, MATCH("*Lat Pulldown*",'Glyn-SESSION'!$B$187:$B$194,0), MATCH("*5th*",'Glyn-SESSION'!$K$7:$T$7,0))</f>
        <v>0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'Glyn-SESSION'!A196</f>
        <v>42159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 t="e">
        <f>MAX(M129:M133)</f>
        <v>#N/A</v>
      </c>
      <c r="N128" s="117" t="e">
        <f t="array" ref="N128">MAX(IF(M129:M133=M128,N129:N133))</f>
        <v>#N/A</v>
      </c>
      <c r="O128" s="152" t="e">
        <f>IF($A$128='Glyn-SESSION'!$A$196,INDEX('Glyn-SESSION'!$K$196:$T$203, MATCH("*1k Row*",'Glyn-SESSION'!$B$196:$B$203,0), MATCH("*1st*",'Glyn-SESSION'!$K$7:$T$7,0)),"")</f>
        <v>#N/A</v>
      </c>
      <c r="P128" s="152">
        <f>IF($A$128='Glyn-SESSION'!$A$196,INDEX('Glyn-SESSION'!$K$196:$T$203, MATCH("*HIIT*",'Glyn-SESSION'!$B$196:$B$203,0), MATCH("*1st*",'Glyn-SESSION'!$K$7:$T$7,0)),"")</f>
        <v>3.472222222222222E-3</v>
      </c>
      <c r="Q128" s="119">
        <f>INDEX('Glyn-SESSION'!$L$196:$U$203, MATCH("*HIIT*",'Glyn-SESSION'!$B$196:$B$203,0), MATCH("*1st*",'Glyn-SESSION'!$K$7:$T$7,0))</f>
        <v>0</v>
      </c>
      <c r="R128" s="119">
        <f>'Glyn-SESSION'!U196</f>
        <v>0</v>
      </c>
      <c r="S128" s="116"/>
      <c r="T128" s="116"/>
      <c r="U128" s="120">
        <f>'Glyn-SESSION'!A206</f>
        <v>0</v>
      </c>
      <c r="V128" s="120">
        <f>'Glyn-SESSION'!A207</f>
        <v>0</v>
      </c>
      <c r="W128" s="116"/>
      <c r="X128" s="116"/>
      <c r="Y128" s="116"/>
      <c r="Z128" s="116"/>
      <c r="AA128" s="116"/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IF($A$128='Glyn-SESSION'!$A$196,INDEX('Glyn-SESSION'!$K$196:$T$203, MATCH("*Squat*",'Glyn-SESSION'!$B$196:$B$203,0), MATCH("*1st*",'Glyn-SESSION'!$K$7:$T$7,0)),"")</f>
        <v>#N/A</v>
      </c>
      <c r="D129" s="132" t="e">
        <f>INDEX('Glyn-SESSION'!L$196:U$203, MATCH("*Squat*",'Glyn-SESSION'!$B$196:$B$203,0), MATCH("*1st*",'Glyn-SESSION'!K$7:T$7,0))</f>
        <v>#N/A</v>
      </c>
      <c r="E129" s="131" t="e">
        <f>IF($A$128='Glyn-SESSION'!$A$196,INDEX('Glyn-SESSION'!$K$196:$T$203, MATCH("*Deadlift*",'Glyn-SESSION'!$B$196:$B$203,0), MATCH("*1st*",'Glyn-SESSION'!$K$7:$T$7,0)),"")</f>
        <v>#N/A</v>
      </c>
      <c r="F129" s="131" t="e">
        <f>INDEX('Glyn-SESSION'!$L$196:$U$203, MATCH("*Deadlift*",'Glyn-SESSION'!$B$196:$B$203,0), MATCH("*1st*",'Glyn-SESSION'!$K$7:$T$7,0))</f>
        <v>#N/A</v>
      </c>
      <c r="G129" s="131" t="e">
        <f>IF($A$128='Glyn-SESSION'!$A$196,INDEX('Glyn-SESSION'!$K$196:$T$203, MATCH("*Bench Press*",'Glyn-SESSION'!$B$196:$B$203,0), MATCH("*1st*",'Glyn-SESSION'!$K$7:$T$7,0)),"")</f>
        <v>#N/A</v>
      </c>
      <c r="H129" s="131" t="e">
        <f>INDEX('Glyn-SESSION'!$L$196:$U$203, MATCH("*Bench Press*",'Glyn-SESSION'!$B$196:$B$203,0), MATCH("*1st*",'Glyn-SESSION'!$K$7:$T$7,0))</f>
        <v>#N/A</v>
      </c>
      <c r="I129" s="132" t="e">
        <f>IF($A$128='Glyn-SESSION'!$A$196,INDEX('Glyn-SESSION'!$K$196:$T$203, MATCH("*Military*",'Glyn-SESSION'!$B$196:$B$203,0), MATCH("*1st*",'Glyn-SESSION'!$K$7:$T$7,0)),"")</f>
        <v>#N/A</v>
      </c>
      <c r="J129" s="48" t="e">
        <f>INDEX('Glyn-SESSION'!$L$196:$U$203, MATCH("*Military*",'Glyn-SESSION'!$B$196:$B$203,0), MATCH("*1st*",'Glyn-SESSION'!$K$7:$T$7,0))</f>
        <v>#N/A</v>
      </c>
      <c r="K129" s="131" t="e">
        <f>IF($A$128='Glyn-SESSION'!$A$196,INDEX('Glyn-SESSION'!$K$196:$T$203, MATCH("*Clean *",'Glyn-SESSION'!$B$196:$B$203,0), MATCH("*1st*",'Glyn-SESSION'!$K$7:$T$7,0)),"")</f>
        <v>#N/A</v>
      </c>
      <c r="L129" s="48" t="e">
        <f>INDEX('Glyn-SESSION'!$L$196:$U$203, MATCH("*Clean *",'Glyn-SESSION'!$B$196:$B$203,0), MATCH("*1st*",'Glyn-SESSION'!$K$7:$T$7,0))</f>
        <v>#N/A</v>
      </c>
      <c r="M129" s="131" t="e">
        <f>IF($A$128='Glyn-SESSION'!$A$196,INDEX('Glyn-SESSION'!$K$196:$T$203, MATCH("*Lat Pulldown*",'Glyn-SESSION'!$B$196:$B$203,0), MATCH("*1st*",'Glyn-SESSION'!$K$7:$T$7,0)),"")</f>
        <v>#N/A</v>
      </c>
      <c r="N129" s="48" t="e">
        <f>INDEX('Glyn-SESSION'!$L$196:$U$203, MATCH("*Lat Pulldown*",'Glyn-SESSION'!$B$196:$B$203,0), MATCH("*1st*",'Glyn-SESSION'!$K$7:$T$7,0))</f>
        <v>#N/A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IF($A$128='Glyn-SESSION'!$A$196,INDEX('Glyn-SESSION'!$K$196:$T$203, MATCH("*Squat*",'Glyn-SESSION'!$B$196:$B$203,0), MATCH("*2nd*",'Glyn-SESSION'!$K$7:$T$7,0)),"")</f>
        <v>#N/A</v>
      </c>
      <c r="D130" s="132" t="e">
        <f>INDEX('Glyn-SESSION'!L$196:U$203, MATCH("*Squat*",'Glyn-SESSION'!$B$196:$B$203,0), MATCH("*2nd*",'Glyn-SESSION'!K$7:T$7,0))</f>
        <v>#N/A</v>
      </c>
      <c r="E130" s="131" t="e">
        <f>IF($A$128='Glyn-SESSION'!$A$196,INDEX('Glyn-SESSION'!$K$196:$T$203, MATCH("*Deadlift*",'Glyn-SESSION'!$B$196:$B$203,0), MATCH("*2ND*",'Glyn-SESSION'!$K$7:$T$7,0)),"")</f>
        <v>#N/A</v>
      </c>
      <c r="F130" s="131" t="e">
        <f>INDEX('Glyn-SESSION'!$L$196:$U$203, MATCH("*Deadlift*",'Glyn-SESSION'!$B$196:$B$203,0), MATCH("*2nd*",'Glyn-SESSION'!$K$7:$T$7,0))</f>
        <v>#N/A</v>
      </c>
      <c r="G130" s="131" t="e">
        <f>IF($A$128='Glyn-SESSION'!$A$196,INDEX('Glyn-SESSION'!$K$196:$T$203, MATCH("*Bench Press*",'Glyn-SESSION'!$B$196:$B$203,0), MATCH("*2ND*",'Glyn-SESSION'!$K$7:$T$7,0)),"")</f>
        <v>#N/A</v>
      </c>
      <c r="H130" s="131" t="e">
        <f>INDEX('Glyn-SESSION'!$L$196:$U$203, MATCH("*Bench Press*",'Glyn-SESSION'!$B$196:$B$203,0), MATCH("*2nd*",'Glyn-SESSION'!$K$7:$T$7,0))</f>
        <v>#N/A</v>
      </c>
      <c r="I130" s="132" t="e">
        <f>IF($A$128='Glyn-SESSION'!$A$196,INDEX('Glyn-SESSION'!$K$196:$T$203, MATCH("*Military*",'Glyn-SESSION'!$B$196:$B$203,0), MATCH("*2ND*",'Glyn-SESSION'!$K$7:$T$7,0)),"")</f>
        <v>#N/A</v>
      </c>
      <c r="J130" s="44" t="e">
        <f>INDEX('Glyn-SESSION'!$L$196:$U$203, MATCH("*Military*",'Glyn-SESSION'!$B$196:$B$203,0), MATCH("*2nd*",'Glyn-SESSION'!$K$7:$T$7,0))</f>
        <v>#N/A</v>
      </c>
      <c r="K130" s="131" t="e">
        <f>IF($A$128='Glyn-SESSION'!$A$196,INDEX('Glyn-SESSION'!$K$196:$T$203, MATCH("*Clean *",'Glyn-SESSION'!$B$196:$B$203,0), MATCH("*2ND*",'Glyn-SESSION'!$K$7:$T$7,0)),"")</f>
        <v>#N/A</v>
      </c>
      <c r="L130" s="44" t="e">
        <f>INDEX('Glyn-SESSION'!$L$196:$U$203, MATCH("*Clean *",'Glyn-SESSION'!$B$196:$B$203,0), MATCH("*2nd*",'Glyn-SESSION'!$K$7:$T$7,0))</f>
        <v>#N/A</v>
      </c>
      <c r="M130" s="131" t="e">
        <f>IF($A$128='Glyn-SESSION'!$A$196,INDEX('Glyn-SESSION'!$K$196:$T$203, MATCH("*Lat Pulldown*",'Glyn-SESSION'!$B$196:$B$203,0), MATCH("*2ND*",'Glyn-SESSION'!$K$7:$T$7,0)),"")</f>
        <v>#N/A</v>
      </c>
      <c r="N130" s="44" t="e">
        <f>INDEX('Glyn-SESSION'!$L$196:$U$203, MATCH("*Lat Pulldown*",'Glyn-SESSION'!$B$196:$B$203,0), MATCH("*2nd*",'Glyn-SESSION'!$K$7:$T$7,0))</f>
        <v>#N/A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IF($A$128='Glyn-SESSION'!$A$196,INDEX('Glyn-SESSION'!$K$196:$T$203, MATCH("*Squat*",'Glyn-SESSION'!$B$196:$B$203,0), MATCH("*3rd*",'Glyn-SESSION'!$K$7:$T$7,0)),"")</f>
        <v>#N/A</v>
      </c>
      <c r="D131" s="132" t="e">
        <f>INDEX('Glyn-SESSION'!L$196:U$203, MATCH("*Squat*",'Glyn-SESSION'!$B$196:$B$203,0), MATCH("*3rd*",'Glyn-SESSION'!K$7:T$7,0))</f>
        <v>#N/A</v>
      </c>
      <c r="E131" s="131" t="e">
        <f>IF($A$128='Glyn-SESSION'!$A$196,INDEX('Glyn-SESSION'!$K$196:$T$203, MATCH("*Deadlift*",'Glyn-SESSION'!$B$196:$B$203,0), MATCH("*3rd*",'Glyn-SESSION'!$K$7:$T$7,0)),"")</f>
        <v>#N/A</v>
      </c>
      <c r="F131" s="131" t="e">
        <f>INDEX('Glyn-SESSION'!$L$196:$U$203, MATCH("*Deadlift*",'Glyn-SESSION'!$B$196:$B$203,0), MATCH("*3rd*",'Glyn-SESSION'!$K$7:$T$7,0))</f>
        <v>#N/A</v>
      </c>
      <c r="G131" s="131" t="e">
        <f>IF($A$128='Glyn-SESSION'!$A$196,INDEX('Glyn-SESSION'!$K$196:$T$203, MATCH("*Bench Press*",'Glyn-SESSION'!$B$196:$B$203,0), MATCH("*3rd*",'Glyn-SESSION'!$K$7:$T$7,0)),"")</f>
        <v>#N/A</v>
      </c>
      <c r="H131" s="131" t="e">
        <f>INDEX('Glyn-SESSION'!$L$196:$U$203, MATCH("*Bench Press*",'Glyn-SESSION'!$B$196:$B$203,0), MATCH("*3rd*",'Glyn-SESSION'!$K$7:$T$7,0))</f>
        <v>#N/A</v>
      </c>
      <c r="I131" s="132" t="e">
        <f>IF($A$128='Glyn-SESSION'!$A$196,INDEX('Glyn-SESSION'!$K$196:$T$203, MATCH("*Military*",'Glyn-SESSION'!$B$196:$B$203,0), MATCH("*3rd*",'Glyn-SESSION'!$K$7:$T$7,0)),"")</f>
        <v>#N/A</v>
      </c>
      <c r="J131" s="44" t="e">
        <f>INDEX('Glyn-SESSION'!$L$196:$U$203, MATCH("*Military*",'Glyn-SESSION'!$B$196:$B$203,0), MATCH("*3rd*",'Glyn-SESSION'!$K$7:$T$7,0))</f>
        <v>#N/A</v>
      </c>
      <c r="K131" s="131" t="e">
        <f>IF($A$128='Glyn-SESSION'!$A$196,INDEX('Glyn-SESSION'!$K$196:$T$203, MATCH("*Clean *",'Glyn-SESSION'!$B$196:$B$203,0), MATCH("*3rd*",'Glyn-SESSION'!$K$7:$T$7,0)),"")</f>
        <v>#N/A</v>
      </c>
      <c r="L131" s="44" t="e">
        <f>INDEX('Glyn-SESSION'!$L$196:$U$203, MATCH("*Clean *",'Glyn-SESSION'!$B$196:$B$203,0), MATCH("*3rd*",'Glyn-SESSION'!$K$7:$T$7,0))</f>
        <v>#N/A</v>
      </c>
      <c r="M131" s="131" t="e">
        <f>IF($A$128='Glyn-SESSION'!$A$196,INDEX('Glyn-SESSION'!$K$196:$T$203, MATCH("*Lat Pulldown*",'Glyn-SESSION'!$B$196:$B$203,0), MATCH("*3rd*",'Glyn-SESSION'!$K$7:$T$7,0)),"")</f>
        <v>#N/A</v>
      </c>
      <c r="N131" s="44" t="e">
        <f>INDEX('Glyn-SESSION'!$L$196:$U$203, MATCH("*Lat Pulldown*",'Glyn-SESSION'!$B$196:$B$203,0), MATCH("*3rd*",'Glyn-SESSION'!$K$7:$T$7,0))</f>
        <v>#N/A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IF($A$128='Glyn-SESSION'!$A$196,INDEX('Glyn-SESSION'!$K$196:$T$203, MATCH("*Squat*",'Glyn-SESSION'!$B$196:$B$203,0), MATCH("*4th*",'Glyn-SESSION'!$K$7:$T$7,0)),"")</f>
        <v>#N/A</v>
      </c>
      <c r="D132" s="132" t="e">
        <f>INDEX('Glyn-SESSION'!L$196:U$203, MATCH("*Squat*",'Glyn-SESSION'!$B$196:$B$203,0), MATCH("*4th*",'Glyn-SESSION'!K$7:T$7,0))</f>
        <v>#N/A</v>
      </c>
      <c r="E132" s="131" t="e">
        <f>IF($A$128='Glyn-SESSION'!$A$196,INDEX('Glyn-SESSION'!$K$196:$T$203, MATCH("*Deadlift*",'Glyn-SESSION'!$B$196:$B$203,0), MATCH("*4th*",'Glyn-SESSION'!$K$7:$T$7,0)),"")</f>
        <v>#N/A</v>
      </c>
      <c r="F132" s="131" t="e">
        <f>INDEX('Glyn-SESSION'!$L$196:$U$203, MATCH("*Deadlift*",'Glyn-SESSION'!$B$196:$B$203,0), MATCH("*4th*",'Glyn-SESSION'!$K$7:$T$7,0))</f>
        <v>#N/A</v>
      </c>
      <c r="G132" s="131" t="e">
        <f>IF($A$128='Glyn-SESSION'!$A$196,INDEX('Glyn-SESSION'!$K$196:$T$203, MATCH("*Bench Press*",'Glyn-SESSION'!$B$196:$B$203,0), MATCH("*4th*",'Glyn-SESSION'!$K$7:$T$7,0)),"")</f>
        <v>#N/A</v>
      </c>
      <c r="H132" s="131" t="e">
        <f>INDEX('Glyn-SESSION'!$L$196:$U$203, MATCH("*Bench Press*",'Glyn-SESSION'!$B$196:$B$203,0), MATCH("*4th*",'Glyn-SESSION'!$K$7:$T$7,0))</f>
        <v>#N/A</v>
      </c>
      <c r="I132" s="132" t="e">
        <f>IF($A$128='Glyn-SESSION'!$A$196,INDEX('Glyn-SESSION'!$K$196:$T$203, MATCH("*Military*",'Glyn-SESSION'!$B$196:$B$203,0), MATCH("*4th*",'Glyn-SESSION'!$K$7:$T$7,0)),"")</f>
        <v>#N/A</v>
      </c>
      <c r="J132" s="44" t="e">
        <f>INDEX('Glyn-SESSION'!$L$196:$U$203, MATCH("*Military*",'Glyn-SESSION'!$B$196:$B$203,0), MATCH("*4th*",'Glyn-SESSION'!$K$7:$T$7,0))</f>
        <v>#N/A</v>
      </c>
      <c r="K132" s="131" t="e">
        <f>IF($A$128='Glyn-SESSION'!$A$196,INDEX('Glyn-SESSION'!$K$196:$T$203, MATCH("*Clean *",'Glyn-SESSION'!$B$196:$B$203,0), MATCH("*4th*",'Glyn-SESSION'!$K$7:$T$7,0)),"")</f>
        <v>#N/A</v>
      </c>
      <c r="L132" s="44" t="e">
        <f>INDEX('Glyn-SESSION'!$L$196:$U$203, MATCH("*Clean *",'Glyn-SESSION'!$B$196:$B$203,0), MATCH("*4th*",'Glyn-SESSION'!$K$7:$T$7,0))</f>
        <v>#N/A</v>
      </c>
      <c r="M132" s="131" t="e">
        <f>IF($A$128='Glyn-SESSION'!$A$196,INDEX('Glyn-SESSION'!$K$196:$T$203, MATCH("*Lat Pulldown*",'Glyn-SESSION'!$B$196:$B$203,0), MATCH("*4th*",'Glyn-SESSION'!$K$7:$T$7,0)),"")</f>
        <v>#N/A</v>
      </c>
      <c r="N132" s="44" t="e">
        <f>INDEX('Glyn-SESSION'!$L$196:$U$203, MATCH("*Lat Pulldown*",'Glyn-SESSION'!$B$196:$B$203,0), MATCH("*4th*",'Glyn-SESSION'!$K$7:$T$7,0))</f>
        <v>#N/A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IF($A$128='Glyn-SESSION'!$A$196,INDEX('Glyn-SESSION'!$K$196:$T$203, MATCH("*Squat*",'Glyn-SESSION'!$B$196:$B$203,0), MATCH("*5th*",'Glyn-SESSION'!$K$7:$T$7,0)),"")</f>
        <v>#N/A</v>
      </c>
      <c r="D133" s="132" t="e">
        <f>INDEX('Glyn-SESSION'!L$196:U$203, MATCH("*Squat*",'Glyn-SESSION'!$B$196:$B$203,0), MATCH("*5th*",'Glyn-SESSION'!K$7:T$7,0))</f>
        <v>#N/A</v>
      </c>
      <c r="E133" s="131" t="e">
        <f>IF($A$128='Glyn-SESSION'!$A$196,INDEX('Glyn-SESSION'!$K$196:$T$203, MATCH("*Deadlift*",'Glyn-SESSION'!$B$196:$B$203,0), MATCH("*5th*",'Glyn-SESSION'!$K$7:$T$7,0)),"")</f>
        <v>#N/A</v>
      </c>
      <c r="F133" s="131" t="e">
        <f>INDEX('Glyn-SESSION'!$L$196:$U$203, MATCH("*Deadlift*",'Glyn-SESSION'!$B$196:$B$203,0), MATCH("*5th*",'Glyn-SESSION'!$K$7:$T$7,0))</f>
        <v>#N/A</v>
      </c>
      <c r="G133" s="131" t="e">
        <f>IF($A$128='Glyn-SESSION'!$A$196,INDEX('Glyn-SESSION'!$K$196:$T$203, MATCH("*Bench Press*",'Glyn-SESSION'!$B$196:$B$203,0), MATCH("*5th*",'Glyn-SESSION'!$K$7:$T$7,0)),"")</f>
        <v>#N/A</v>
      </c>
      <c r="H133" s="131" t="e">
        <f>INDEX('Glyn-SESSION'!$L$196:$U$203, MATCH("*Bench Press*",'Glyn-SESSION'!$B$196:$B$203,0), MATCH("*5th*",'Glyn-SESSION'!$K$7:$T$7,0))</f>
        <v>#N/A</v>
      </c>
      <c r="I133" s="132" t="e">
        <f>IF($A$128='Glyn-SESSION'!$A$196,INDEX('Glyn-SESSION'!$K$196:$T$203, MATCH("*Military*",'Glyn-SESSION'!$B$196:$B$203,0), MATCH("*5th*",'Glyn-SESSION'!$K$7:$T$7,0)),"")</f>
        <v>#N/A</v>
      </c>
      <c r="J133" s="44" t="e">
        <f>INDEX('Glyn-SESSION'!$L$196:$U$203, MATCH("*Military*",'Glyn-SESSION'!$B$196:$B$203,0), MATCH("*5th*",'Glyn-SESSION'!$K$7:$T$7,0))</f>
        <v>#N/A</v>
      </c>
      <c r="K133" s="131" t="e">
        <f>IF($A$128='Glyn-SESSION'!$A$196,INDEX('Glyn-SESSION'!$K$196:$T$203, MATCH("*Clean *",'Glyn-SESSION'!$B$196:$B$203,0), MATCH("*5th*",'Glyn-SESSION'!$K$7:$T$7,0)),"")</f>
        <v>#N/A</v>
      </c>
      <c r="L133" s="44" t="e">
        <f>INDEX('Glyn-SESSION'!$L$196:$U$203, MATCH("*Clean *",'Glyn-SESSION'!$B$196:$B$203,0), MATCH("*5th*",'Glyn-SESSION'!$K$7:$T$7,0))</f>
        <v>#N/A</v>
      </c>
      <c r="M133" s="131" t="e">
        <f>IF($A$128='Glyn-SESSION'!$A$196,INDEX('Glyn-SESSION'!$K$196:$T$203, MATCH("*Lat Pulldown*",'Glyn-SESSION'!$B$196:$B$203,0), MATCH("*5th*",'Glyn-SESSION'!$K$7:$T$7,0)),"")</f>
        <v>#N/A</v>
      </c>
      <c r="N133" s="44" t="e">
        <f>INDEX('Glyn-SESSION'!$L$196:$U$203, MATCH("*Lat Pulldown*",'Glyn-SESSION'!$B$196:$B$203,0), MATCH("*5th*",'Glyn-SESSION'!$K$7:$T$7,0))</f>
        <v>#N/A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'Glyn-SESSION'!A205</f>
        <v>42164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 t="e">
        <f>MAX(E135:E139)</f>
        <v>#N/A</v>
      </c>
      <c r="F134" s="116" t="e">
        <f t="array" ref="F134">MAX(IF(E135:E139=E134,F135:F139))</f>
        <v>#N/A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>
        <f>MAX(K135:K139)</f>
        <v>32.5</v>
      </c>
      <c r="L134" s="116">
        <f t="array" ref="L134">MAX(IF(K135:K139=K134,L135:L139))</f>
        <v>12</v>
      </c>
      <c r="M134" s="116">
        <f>MAX(M135:M139)</f>
        <v>55</v>
      </c>
      <c r="N134" s="117">
        <f t="array" ref="N134">MAX(IF(M135:M139=M134,N135:N139))</f>
        <v>12</v>
      </c>
      <c r="O134" s="152" t="e">
        <f>IF($A$134='Glyn-SESSION'!$A$205,INDEX('Glyn-SESSION'!$K$205:$T$212, MATCH("*1k Row*",'Glyn-SESSION'!$B$205:$B$212,0), MATCH("*1st*",'Glyn-SESSION'!$K$7:$T$7,0)),"")</f>
        <v>#N/A</v>
      </c>
      <c r="P134" s="152">
        <f>IF($A$134='Glyn-SESSION'!$A$205,INDEX('Glyn-SESSION'!$K$205:$T$212, MATCH("*HIIT*",'Glyn-SESSION'!$B$205:$B$212,0), MATCH("*1st*",'Glyn-SESSION'!$K$7:$T$7,0)),"")</f>
        <v>6.9444444444444441E-3</v>
      </c>
      <c r="Q134" s="119">
        <f>INDEX('Glyn-SESSION'!$L$205:$U$212, MATCH("*HIIT*",'Glyn-SESSION'!$B$205:$B$212,0), MATCH("*1st*",'Glyn-SESSION'!$K$7:$T$7,0))</f>
        <v>0</v>
      </c>
      <c r="R134" s="119">
        <f>'Glyn-SESSION'!U205</f>
        <v>0</v>
      </c>
      <c r="S134" s="116"/>
      <c r="T134" s="116"/>
      <c r="U134" s="120">
        <f>'Glyn-SESSION'!A206</f>
        <v>0</v>
      </c>
      <c r="V134" s="120">
        <f>'Glyn-SESSION'!A207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IF($A$134='Glyn-SESSION'!$A$205,INDEX('Glyn-SESSION'!$K$205:$T$212, MATCH("*Squat*",'Glyn-SESSION'!$B$205:$B$212,0), MATCH("*1st*",'Glyn-SESSION'!$K$7:$T$7,0)),"")</f>
        <v>#N/A</v>
      </c>
      <c r="D135" s="132" t="e">
        <f>INDEX('Glyn-SESSION'!L$205:U$212, MATCH("*Squat*",'Glyn-SESSION'!$B$205:$B$212,0), MATCH("*1st*",'Glyn-SESSION'!K$7:T$7,0))</f>
        <v>#N/A</v>
      </c>
      <c r="E135" s="131" t="e">
        <f>IF($A$134='Glyn-SESSION'!$A$205,INDEX('Glyn-SESSION'!$K$205:$T$212, MATCH("*Deadlift*",'Glyn-SESSION'!$B$205:$B$212,0), MATCH("*1st*",'Glyn-SESSION'!$K$7:$T$7,0)),"")</f>
        <v>#N/A</v>
      </c>
      <c r="F135" s="131" t="e">
        <f>INDEX('Glyn-SESSION'!$L$205:$U$212, MATCH("*Deadlift*",'Glyn-SESSION'!$B$205:$B$212,0), MATCH("*1st*",'Glyn-SESSION'!$K$7:$T$7,0))</f>
        <v>#N/A</v>
      </c>
      <c r="G135" s="131" t="e">
        <f>IF($A$134='Glyn-SESSION'!$A$205,INDEX('Glyn-SESSION'!$K$205:$T$212, MATCH("*Bench Press*",'Glyn-SESSION'!$B$205:$B$212,0), MATCH("*1st*",'Glyn-SESSION'!$K$7:$T$7,0)),"")</f>
        <v>#N/A</v>
      </c>
      <c r="H135" s="131" t="e">
        <f>INDEX('Glyn-SESSION'!$L$205:$U$212, MATCH("*Bench Press*",'Glyn-SESSION'!$B$205:$B$212,0), MATCH("*1st*",'Glyn-SESSION'!$K$7:$T$7,0))</f>
        <v>#N/A</v>
      </c>
      <c r="I135" s="132" t="e">
        <f>IF($A$134='Glyn-SESSION'!$A$205,INDEX('Glyn-SESSION'!$K$205:$T$212, MATCH("*Military*",'Glyn-SESSION'!$B$205:$B$212,0), MATCH("*1st*",'Glyn-SESSION'!$K$7:$T$7,0)),"")</f>
        <v>#N/A</v>
      </c>
      <c r="J135" s="48" t="e">
        <f>INDEX('Glyn-SESSION'!$L$205:$U$212, MATCH("*Military*",'Glyn-SESSION'!$B$205:$B$212,0), MATCH("*1st*",'Glyn-SESSION'!$K$7:$T$7,0))</f>
        <v>#N/A</v>
      </c>
      <c r="K135" s="131">
        <f>IF($A$134='Glyn-SESSION'!$A$205,INDEX('Glyn-SESSION'!$K$205:$T$212, MATCH("*Clean *",'Glyn-SESSION'!$B$205:$B$212,0), MATCH("*1st*",'Glyn-SESSION'!$K$7:$T$7,0)),"")</f>
        <v>20</v>
      </c>
      <c r="L135" s="48">
        <f>INDEX('Glyn-SESSION'!$L$205:$U$212, MATCH("*Clean *",'Glyn-SESSION'!$B$205:$B$212,0), MATCH("*1st*",'Glyn-SESSION'!$K$7:$T$7,0))</f>
        <v>12</v>
      </c>
      <c r="M135" s="131">
        <f>IF($A$134='Glyn-SESSION'!$A$205,INDEX('Glyn-SESSION'!$K$205:$T$212, MATCH("*Lat Pulldown*",'Glyn-SESSION'!$B$205:$B$212,0), MATCH("*1st*",'Glyn-SESSION'!$K$7:$T$7,0)),"")</f>
        <v>55</v>
      </c>
      <c r="N135" s="48">
        <f>INDEX('Glyn-SESSION'!$L$205:$U$212, MATCH("*Lat Pulldown*",'Glyn-SESSION'!$B$205:$B$212,0), MATCH("*1st*",'Glyn-SESSION'!$K$7:$T$7,0))</f>
        <v>12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IF($A$134='Glyn-SESSION'!$A$205,INDEX('Glyn-SESSION'!$K$205:$T$212, MATCH("*Squat*",'Glyn-SESSION'!$B$205:$B$212,0), MATCH("*2nd*",'Glyn-SESSION'!$K$7:$T$7,0)),"")</f>
        <v>#N/A</v>
      </c>
      <c r="D136" s="132" t="e">
        <f>INDEX('Glyn-SESSION'!L$205:U$212, MATCH("*Squat*",'Glyn-SESSION'!$B$205:$B$212,0), MATCH("*2nd*",'Glyn-SESSION'!K$7:T$7,0))</f>
        <v>#N/A</v>
      </c>
      <c r="E136" s="131" t="e">
        <f>IF($A$134='Glyn-SESSION'!$A$205,INDEX('Glyn-SESSION'!$K$205:$T$212, MATCH("*Deadlift*",'Glyn-SESSION'!$B$205:$B$212,0), MATCH("*2ND*",'Glyn-SESSION'!$K$7:$T$7,0)),"")</f>
        <v>#N/A</v>
      </c>
      <c r="F136" s="131" t="e">
        <f>INDEX('Glyn-SESSION'!$L$205:$U$212, MATCH("*Deadlift*",'Glyn-SESSION'!$B$205:$B$212,0), MATCH("*2nd*",'Glyn-SESSION'!$K$7:$T$7,0))</f>
        <v>#N/A</v>
      </c>
      <c r="G136" s="131" t="e">
        <f>IF($A$134='Glyn-SESSION'!$A$205,INDEX('Glyn-SESSION'!$K$205:$T$212, MATCH("*Bench Press*",'Glyn-SESSION'!$B$205:$B$212,0), MATCH("*2ND*",'Glyn-SESSION'!$K$7:$T$7,0)),"")</f>
        <v>#N/A</v>
      </c>
      <c r="H136" s="131" t="e">
        <f>INDEX('Glyn-SESSION'!$L$205:$U$212, MATCH("*Bench Press*",'Glyn-SESSION'!$B$205:$B$212,0), MATCH("*2nd*",'Glyn-SESSION'!$K$7:$T$7,0))</f>
        <v>#N/A</v>
      </c>
      <c r="I136" s="132" t="e">
        <f>IF($A$134='Glyn-SESSION'!$A$205,INDEX('Glyn-SESSION'!$K$205:$T$212, MATCH("*Military*",'Glyn-SESSION'!$B$205:$B$212,0), MATCH("*2ND*",'Glyn-SESSION'!$K$7:$T$7,0)),"")</f>
        <v>#N/A</v>
      </c>
      <c r="J136" s="44" t="e">
        <f>INDEX('Glyn-SESSION'!$L$205:$U$212, MATCH("*Military*",'Glyn-SESSION'!$B$205:$B$212,0), MATCH("*2nd*",'Glyn-SESSION'!$K$7:$T$7,0))</f>
        <v>#N/A</v>
      </c>
      <c r="K136" s="131">
        <f>IF($A$134='Glyn-SESSION'!$A$205,INDEX('Glyn-SESSION'!$K$205:$T$212, MATCH("*Clean *",'Glyn-SESSION'!$B$205:$B$212,0), MATCH("*2ND*",'Glyn-SESSION'!$K$7:$T$7,0)),"")</f>
        <v>32.5</v>
      </c>
      <c r="L136" s="44">
        <f>INDEX('Glyn-SESSION'!$L$205:$U$212, MATCH("*Clean *",'Glyn-SESSION'!$B$205:$B$212,0), MATCH("*2nd*",'Glyn-SESSION'!$K$7:$T$7,0))</f>
        <v>12</v>
      </c>
      <c r="M136" s="131">
        <f>IF($A$134='Glyn-SESSION'!$A$205,INDEX('Glyn-SESSION'!$K$205:$T$212, MATCH("*Lat Pulldown*",'Glyn-SESSION'!$B$205:$B$212,0), MATCH("*2ND*",'Glyn-SESSION'!$K$7:$T$7,0)),"")</f>
        <v>55</v>
      </c>
      <c r="N136" s="44">
        <f>INDEX('Glyn-SESSION'!$L$205:$U$212, MATCH("*Lat Pulldown*",'Glyn-SESSION'!$B$205:$B$212,0), MATCH("*2nd*",'Glyn-SESSION'!$K$7:$T$7,0))</f>
        <v>12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IF($A$134='Glyn-SESSION'!$A$205,INDEX('Glyn-SESSION'!$K$205:$T$212, MATCH("*Squat*",'Glyn-SESSION'!$B$205:$B$212,0), MATCH("*3rd*",'Glyn-SESSION'!$K$7:$T$7,0)),"")</f>
        <v>#N/A</v>
      </c>
      <c r="D137" s="132" t="e">
        <f>INDEX('Glyn-SESSION'!L$205:U$212, MATCH("*Squat*",'Glyn-SESSION'!$B$205:$B$212,0), MATCH("*3rd*",'Glyn-SESSION'!K$7:T$7,0))</f>
        <v>#N/A</v>
      </c>
      <c r="E137" s="131" t="e">
        <f>IF($A$134='Glyn-SESSION'!$A$205,INDEX('Glyn-SESSION'!$K$205:$T$212, MATCH("*Deadlift*",'Glyn-SESSION'!$B$205:$B$212,0), MATCH("*3rd*",'Glyn-SESSION'!$K$7:$T$7,0)),"")</f>
        <v>#N/A</v>
      </c>
      <c r="F137" s="131" t="e">
        <f>INDEX('Glyn-SESSION'!$L$205:$U$212, MATCH("*Deadlift*",'Glyn-SESSION'!$B$205:$B$212,0), MATCH("*3rd*",'Glyn-SESSION'!$K$7:$T$7,0))</f>
        <v>#N/A</v>
      </c>
      <c r="G137" s="131" t="e">
        <f>IF($A$134='Glyn-SESSION'!$A$205,INDEX('Glyn-SESSION'!$K$205:$T$212, MATCH("*Bench Press*",'Glyn-SESSION'!$B$205:$B$212,0), MATCH("*3rd*",'Glyn-SESSION'!$K$7:$T$7,0)),"")</f>
        <v>#N/A</v>
      </c>
      <c r="H137" s="131" t="e">
        <f>INDEX('Glyn-SESSION'!$L$205:$U$212, MATCH("*Bench Press*",'Glyn-SESSION'!$B$205:$B$212,0), MATCH("*3rd*",'Glyn-SESSION'!$K$7:$T$7,0))</f>
        <v>#N/A</v>
      </c>
      <c r="I137" s="132" t="e">
        <f>IF($A$134='Glyn-SESSION'!$A$205,INDEX('Glyn-SESSION'!$K$205:$T$212, MATCH("*Military*",'Glyn-SESSION'!$B$205:$B$212,0), MATCH("*3rd*",'Glyn-SESSION'!$K$7:$T$7,0)),"")</f>
        <v>#N/A</v>
      </c>
      <c r="J137" s="44" t="e">
        <f>INDEX('Glyn-SESSION'!$L$205:$U$212, MATCH("*Military*",'Glyn-SESSION'!$B$205:$B$212,0), MATCH("*3rd*",'Glyn-SESSION'!$K$7:$T$7,0))</f>
        <v>#N/A</v>
      </c>
      <c r="K137" s="131">
        <f>IF($A$134='Glyn-SESSION'!$A$205,INDEX('Glyn-SESSION'!$K$205:$T$212, MATCH("*Clean *",'Glyn-SESSION'!$B$205:$B$212,0), MATCH("*3rd*",'Glyn-SESSION'!$K$7:$T$7,0)),"")</f>
        <v>32.5</v>
      </c>
      <c r="L137" s="44">
        <f>INDEX('Glyn-SESSION'!$L$205:$U$212, MATCH("*Clean *",'Glyn-SESSION'!$B$205:$B$212,0), MATCH("*3rd*",'Glyn-SESSION'!$K$7:$T$7,0))</f>
        <v>12</v>
      </c>
      <c r="M137" s="131">
        <f>IF($A$134='Glyn-SESSION'!$A$205,INDEX('Glyn-SESSION'!$K$205:$T$212, MATCH("*Lat Pulldown*",'Glyn-SESSION'!$B$205:$B$212,0), MATCH("*3rd*",'Glyn-SESSION'!$K$7:$T$7,0)),"")</f>
        <v>55</v>
      </c>
      <c r="N137" s="44">
        <f>INDEX('Glyn-SESSION'!$L$205:$U$212, MATCH("*Lat Pulldown*",'Glyn-SESSION'!$B$205:$B$212,0), MATCH("*3rd*",'Glyn-SESSION'!$K$7:$T$7,0))</f>
        <v>12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IF($A$134='Glyn-SESSION'!$A$205,INDEX('Glyn-SESSION'!$K$205:$T$212, MATCH("*Squat*",'Glyn-SESSION'!$B$205:$B$212,0), MATCH("*4th*",'Glyn-SESSION'!$K$7:$T$7,0)),"")</f>
        <v>#N/A</v>
      </c>
      <c r="D138" s="132" t="e">
        <f>INDEX('Glyn-SESSION'!L$205:U$212, MATCH("*Squat*",'Glyn-SESSION'!$B$205:$B$212,0), MATCH("*4th*",'Glyn-SESSION'!K$7:T$7,0))</f>
        <v>#N/A</v>
      </c>
      <c r="E138" s="131" t="e">
        <f>IF($A$134='Glyn-SESSION'!$A$205,INDEX('Glyn-SESSION'!$K$205:$T$212, MATCH("*Deadlift*",'Glyn-SESSION'!$B$205:$B$212,0), MATCH("*4th*",'Glyn-SESSION'!$K$7:$T$7,0)),"")</f>
        <v>#N/A</v>
      </c>
      <c r="F138" s="131" t="e">
        <f>INDEX('Glyn-SESSION'!$L$205:$U$212, MATCH("*Deadlift*",'Glyn-SESSION'!$B$205:$B$212,0), MATCH("*4th*",'Glyn-SESSION'!$K$7:$T$7,0))</f>
        <v>#N/A</v>
      </c>
      <c r="G138" s="131" t="e">
        <f>IF($A$134='Glyn-SESSION'!$A$205,INDEX('Glyn-SESSION'!$K$205:$T$212, MATCH("*Bench Press*",'Glyn-SESSION'!$B$205:$B$212,0), MATCH("*4th*",'Glyn-SESSION'!$K$7:$T$7,0)),"")</f>
        <v>#N/A</v>
      </c>
      <c r="H138" s="131" t="e">
        <f>INDEX('Glyn-SESSION'!$L$205:$U$212, MATCH("*Bench Press*",'Glyn-SESSION'!$B$205:$B$212,0), MATCH("*4th*",'Glyn-SESSION'!$K$7:$T$7,0))</f>
        <v>#N/A</v>
      </c>
      <c r="I138" s="132" t="e">
        <f>IF($A$134='Glyn-SESSION'!$A$205,INDEX('Glyn-SESSION'!$K$205:$T$212, MATCH("*Military*",'Glyn-SESSION'!$B$205:$B$212,0), MATCH("*4th*",'Glyn-SESSION'!$K$7:$T$7,0)),"")</f>
        <v>#N/A</v>
      </c>
      <c r="J138" s="44" t="e">
        <f>INDEX('Glyn-SESSION'!$L$205:$U$212, MATCH("*Military*",'Glyn-SESSION'!$B$205:$B$212,0), MATCH("*4th*",'Glyn-SESSION'!$K$7:$T$7,0))</f>
        <v>#N/A</v>
      </c>
      <c r="K138" s="131">
        <f>IF($A$134='Glyn-SESSION'!$A$205,INDEX('Glyn-SESSION'!$K$205:$T$212, MATCH("*Clean *",'Glyn-SESSION'!$B$205:$B$212,0), MATCH("*4th*",'Glyn-SESSION'!$K$7:$T$7,0)),"")</f>
        <v>32.5</v>
      </c>
      <c r="L138" s="44">
        <f>INDEX('Glyn-SESSION'!$L$205:$U$212, MATCH("*Clean *",'Glyn-SESSION'!$B$205:$B$212,0), MATCH("*4th*",'Glyn-SESSION'!$K$7:$T$7,0))</f>
        <v>12</v>
      </c>
      <c r="M138" s="131">
        <f>IF($A$134='Glyn-SESSION'!$A$205,INDEX('Glyn-SESSION'!$K$205:$T$212, MATCH("*Lat Pulldown*",'Glyn-SESSION'!$B$205:$B$212,0), MATCH("*4th*",'Glyn-SESSION'!$K$7:$T$7,0)),"")</f>
        <v>0</v>
      </c>
      <c r="N138" s="44">
        <f>INDEX('Glyn-SESSION'!$L$205:$U$212, MATCH("*Lat Pulldown*",'Glyn-SESSION'!$B$205:$B$212,0), MATCH("*4th*",'Glyn-SESSION'!$K$7:$T$7,0))</f>
        <v>0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IF($A$134='Glyn-SESSION'!$A$205,INDEX('Glyn-SESSION'!$K$205:$T$212, MATCH("*Squat*",'Glyn-SESSION'!$B$205:$B$212,0), MATCH("*5th*",'Glyn-SESSION'!$K$7:$T$7,0)),"")</f>
        <v>#N/A</v>
      </c>
      <c r="D139" s="132" t="e">
        <f>INDEX('Glyn-SESSION'!L$205:U$212, MATCH("*Squat*",'Glyn-SESSION'!$B$205:$B$212,0), MATCH("*5th*",'Glyn-SESSION'!K$7:T$7,0))</f>
        <v>#N/A</v>
      </c>
      <c r="E139" s="131" t="e">
        <f>IF($A$134='Glyn-SESSION'!$A$205,INDEX('Glyn-SESSION'!$K$205:$T$212, MATCH("*Deadlift*",'Glyn-SESSION'!$B$205:$B$212,0), MATCH("*5th*",'Glyn-SESSION'!$K$7:$T$7,0)),"")</f>
        <v>#N/A</v>
      </c>
      <c r="F139" s="131" t="e">
        <f>INDEX('Glyn-SESSION'!$L$205:$U$212, MATCH("*Deadlift*",'Glyn-SESSION'!$B$205:$B$212,0), MATCH("*5th*",'Glyn-SESSION'!$K$7:$T$7,0))</f>
        <v>#N/A</v>
      </c>
      <c r="G139" s="131" t="e">
        <f>IF($A$134='Glyn-SESSION'!$A$205,INDEX('Glyn-SESSION'!$K$205:$T$212, MATCH("*Bench Press*",'Glyn-SESSION'!$B$205:$B$212,0), MATCH("*5th*",'Glyn-SESSION'!$K$7:$T$7,0)),"")</f>
        <v>#N/A</v>
      </c>
      <c r="H139" s="131" t="e">
        <f>INDEX('Glyn-SESSION'!$L$205:$U$212, MATCH("*Bench Press*",'Glyn-SESSION'!$B$205:$B$212,0), MATCH("*5th*",'Glyn-SESSION'!$K$7:$T$7,0))</f>
        <v>#N/A</v>
      </c>
      <c r="I139" s="132" t="e">
        <f>IF($A$134='Glyn-SESSION'!$A$205,INDEX('Glyn-SESSION'!$K$205:$T$212, MATCH("*Military*",'Glyn-SESSION'!$B$205:$B$212,0), MATCH("*5th*",'Glyn-SESSION'!$K$7:$T$7,0)),"")</f>
        <v>#N/A</v>
      </c>
      <c r="J139" s="44" t="e">
        <f>INDEX('Glyn-SESSION'!$L$205:$U$212, MATCH("*Military*",'Glyn-SESSION'!$B$205:$B$212,0), MATCH("*5th*",'Glyn-SESSION'!$K$7:$T$7,0))</f>
        <v>#N/A</v>
      </c>
      <c r="K139" s="131">
        <f>IF($A$134='Glyn-SESSION'!$A$205,INDEX('Glyn-SESSION'!$K$205:$T$212, MATCH("*Clean *",'Glyn-SESSION'!$B$205:$B$212,0), MATCH("*5th*",'Glyn-SESSION'!$K$7:$T$7,0)),"")</f>
        <v>0</v>
      </c>
      <c r="L139" s="44">
        <f>INDEX('Glyn-SESSION'!$L$205:$U$212, MATCH("*Clean *",'Glyn-SESSION'!$B$205:$B$212,0), MATCH("*5th*",'Glyn-SESSION'!$K$7:$T$7,0))</f>
        <v>0</v>
      </c>
      <c r="M139" s="131">
        <f>IF($A$134='Glyn-SESSION'!$A$205,INDEX('Glyn-SESSION'!$K$205:$T$212, MATCH("*Lat Pulldown*",'Glyn-SESSION'!$B$205:$B$212,0), MATCH("*5th*",'Glyn-SESSION'!$K$7:$T$7,0)),"")</f>
        <v>0</v>
      </c>
      <c r="N139" s="44">
        <f>INDEX('Glyn-SESSION'!$L$205:$U$212, MATCH("*Lat Pulldown*",'Glyn-SESSION'!$B$205:$B$212,0), MATCH("*5th*",'Glyn-SESSION'!$K$7:$T$7,0))</f>
        <v>0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'Glyn-SESSION'!A214</f>
        <v>42171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>
        <f>MAX(K141:K145)</f>
        <v>35</v>
      </c>
      <c r="L140" s="116">
        <f t="array" ref="L140">MAX(IF(K141:K145=K140,L141:L145))</f>
        <v>12</v>
      </c>
      <c r="M140" s="116" t="e">
        <f>MAX(M141:M145)</f>
        <v>#N/A</v>
      </c>
      <c r="N140" s="117" t="e">
        <f t="array" ref="N140">MAX(IF(M141:M145=M140,N141:N145))</f>
        <v>#N/A</v>
      </c>
      <c r="O140" s="152" t="e">
        <f>IF($A$140='Glyn-SESSION'!$A$214,INDEX('Glyn-SESSION'!$K$214:$T$221, MATCH("*1k Row*",'Glyn-SESSION'!$B$214:$B$221,0), MATCH("*1st*",'Glyn-SESSION'!$K$7:$T$7,0)),"")</f>
        <v>#N/A</v>
      </c>
      <c r="P140" s="152" t="e">
        <f>IF($A$140='Glyn-SESSION'!$A$214,INDEX('Glyn-SESSION'!$K$214:$T$221, MATCH("*HIIT*",'Glyn-SESSION'!$B$214:$B$221,0), MATCH("*1st*",'Glyn-SESSION'!$K$7:$T$7,0)),"")</f>
        <v>#N/A</v>
      </c>
      <c r="Q140" s="119" t="e">
        <f>INDEX('Glyn-SESSION'!$L$212:$U$214, MATCH("*HIIT*",'Glyn-SESSION'!$B$212:$B$214,0), MATCH("*1st*",'Glyn-SESSION'!$K$7:$T$7,0))</f>
        <v>#N/A</v>
      </c>
      <c r="R140" s="119">
        <f>'Glyn-SESSION'!U214</f>
        <v>0</v>
      </c>
      <c r="S140" s="116"/>
      <c r="T140" s="116"/>
      <c r="U140" s="120">
        <f>'Glyn-SESSION'!A215</f>
        <v>84</v>
      </c>
      <c r="V140" s="120">
        <f>'Glyn-SESSION'!A216</f>
        <v>30.2</v>
      </c>
      <c r="W140" s="116"/>
      <c r="X140" s="116"/>
      <c r="Y140" s="116"/>
      <c r="Z140" s="116"/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IF($A$140='Glyn-SESSION'!$A$214,INDEX('Glyn-SESSION'!$K$214:$T$221, MATCH("*Squat*",'Glyn-SESSION'!$B$214:$B$221,0), MATCH("*1st*",'Glyn-SESSION'!$K$7:$T$7,0)),"")</f>
        <v>#N/A</v>
      </c>
      <c r="D141" s="132" t="e">
        <f>INDEX('Glyn-SESSION'!L$214:U$221, MATCH("*Squat*",'Glyn-SESSION'!$B$214:$B$221,0), MATCH("*1st*",'Glyn-SESSION'!K$7:T$7,0))</f>
        <v>#N/A</v>
      </c>
      <c r="E141" s="131" t="e">
        <f>IF($A$140='Glyn-SESSION'!$A$214,INDEX('Glyn-SESSION'!$K$214:$T$221, MATCH("*Deadlift*",'Glyn-SESSION'!$B$214:$B$221,0), MATCH("*1st*",'Glyn-SESSION'!$K$7:$T$7,0)),"")</f>
        <v>#N/A</v>
      </c>
      <c r="F141" s="131" t="e">
        <f>INDEX('Glyn-SESSION'!$L$214:$U$221, MATCH("*Deadlift*",'Glyn-SESSION'!$B$214:$B$221,0), MATCH("*1st*",'Glyn-SESSION'!$K$7:$T$7,0))</f>
        <v>#N/A</v>
      </c>
      <c r="G141" s="131" t="e">
        <f>IF($A$140='Glyn-SESSION'!$A$214,INDEX('Glyn-SESSION'!$K$214:$T$221, MATCH("*Bench Press*",'Glyn-SESSION'!$B$214:$B$221,0), MATCH("*1st*",'Glyn-SESSION'!$K$7:$T$7,0)),"")</f>
        <v>#N/A</v>
      </c>
      <c r="H141" s="131" t="e">
        <f>INDEX('Glyn-SESSION'!$L$214:$U$221, MATCH("*Bench Press*",'Glyn-SESSION'!$B$214:$B$221,0), MATCH("*1st*",'Glyn-SESSION'!$K$7:$T$7,0))</f>
        <v>#N/A</v>
      </c>
      <c r="I141" s="132" t="e">
        <f>IF($A$140='Glyn-SESSION'!$A$214,INDEX('Glyn-SESSION'!$K$214:$T$221, MATCH("*Military*",'Glyn-SESSION'!$B$214:$B$221,0), MATCH("*1st*",'Glyn-SESSION'!$K$7:$T$7,0)),"")</f>
        <v>#N/A</v>
      </c>
      <c r="J141" s="48" t="e">
        <f>INDEX('Glyn-SESSION'!$L$214:$U$221, MATCH("*Military*",'Glyn-SESSION'!$B$214:$B$221,0), MATCH("*1st*",'Glyn-SESSION'!$K$7:$T$7,0))</f>
        <v>#N/A</v>
      </c>
      <c r="K141" s="131">
        <f>IF($A$140='Glyn-SESSION'!$A$214,INDEX('Glyn-SESSION'!$K$214:$T$221, MATCH("*Clean *",'Glyn-SESSION'!$B$214:$B$221,0), MATCH("*1st*",'Glyn-SESSION'!$K$7:$T$7,0)),"")</f>
        <v>20</v>
      </c>
      <c r="L141" s="48">
        <f>INDEX('Glyn-SESSION'!$L$214:$U$221, MATCH("*Clean *",'Glyn-SESSION'!$B$214:$B$221,0), MATCH("*1st*",'Glyn-SESSION'!$K$7:$T$7,0))</f>
        <v>12</v>
      </c>
      <c r="M141" s="131" t="e">
        <f>IF($A$140='Glyn-SESSION'!$A$214,INDEX('Glyn-SESSION'!$K$214:$T$221, MATCH("*Lat Pulldown*",'Glyn-SESSION'!$B$214:$B$221,0), MATCH("*1st*",'Glyn-SESSION'!$K$7:$T$7,0)),"")</f>
        <v>#N/A</v>
      </c>
      <c r="N141" s="48" t="e">
        <f>INDEX('Glyn-SESSION'!$L$214:$U$221, MATCH("*Lat Pulldown*",'Glyn-SESSION'!$B$214:$B$221,0), MATCH("*1st*",'Glyn-SESSION'!$K$7:$T$7,0))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IF($A$140='Glyn-SESSION'!$A$214,INDEX('Glyn-SESSION'!$K$214:$T$221, MATCH("*Squat*",'Glyn-SESSION'!$B$214:$B$221,0), MATCH("*2nd*",'Glyn-SESSION'!$K$7:$T$7,0)),"")</f>
        <v>#N/A</v>
      </c>
      <c r="D142" s="132" t="e">
        <f>INDEX('Glyn-SESSION'!L$214:U$221, MATCH("*Squat*",'Glyn-SESSION'!$B$214:$B$221,0), MATCH("*2nd*",'Glyn-SESSION'!K$7:T$7,0))</f>
        <v>#N/A</v>
      </c>
      <c r="E142" s="131" t="e">
        <f>IF($A$140='Glyn-SESSION'!$A$214,INDEX('Glyn-SESSION'!$K$214:$T$221, MATCH("*Deadlift*",'Glyn-SESSION'!$B$214:$B$221,0), MATCH("*2ND*",'Glyn-SESSION'!$K$7:$T$7,0)),"")</f>
        <v>#N/A</v>
      </c>
      <c r="F142" s="131" t="e">
        <f>INDEX('Glyn-SESSION'!$L$214:$U$221, MATCH("*Deadlift*",'Glyn-SESSION'!$B$214:$B$221,0), MATCH("*2nd*",'Glyn-SESSION'!$K$7:$T$7,0))</f>
        <v>#N/A</v>
      </c>
      <c r="G142" s="131" t="e">
        <f>IF($A$140='Glyn-SESSION'!$A$214,INDEX('Glyn-SESSION'!$K$214:$T$221, MATCH("*Bench Press*",'Glyn-SESSION'!$B$214:$B$221,0), MATCH("*2ND*",'Glyn-SESSION'!$K$7:$T$7,0)),"")</f>
        <v>#N/A</v>
      </c>
      <c r="H142" s="131" t="e">
        <f>INDEX('Glyn-SESSION'!$L$214:$U$221, MATCH("*Bench Press*",'Glyn-SESSION'!$B$214:$B$221,0), MATCH("*2nd*",'Glyn-SESSION'!$K$7:$T$7,0))</f>
        <v>#N/A</v>
      </c>
      <c r="I142" s="132" t="e">
        <f>IF($A$140='Glyn-SESSION'!$A$214,INDEX('Glyn-SESSION'!$K$214:$T$221, MATCH("*Military*",'Glyn-SESSION'!$B$214:$B$221,0), MATCH("*2ND*",'Glyn-SESSION'!$K$7:$T$7,0)),"")</f>
        <v>#N/A</v>
      </c>
      <c r="J142" s="44" t="e">
        <f>INDEX('Glyn-SESSION'!$L$214:$U$221, MATCH("*Military*",'Glyn-SESSION'!$B$214:$B$221,0), MATCH("*2nd*",'Glyn-SESSION'!$K$7:$T$7,0))</f>
        <v>#N/A</v>
      </c>
      <c r="K142" s="131">
        <f>IF($A$140='Glyn-SESSION'!$A$214,INDEX('Glyn-SESSION'!$K$214:$T$221, MATCH("*Clean *",'Glyn-SESSION'!$B$214:$B$221,0), MATCH("*2ND*",'Glyn-SESSION'!$K$7:$T$7,0)),"")</f>
        <v>35</v>
      </c>
      <c r="L142" s="44">
        <f>INDEX('Glyn-SESSION'!$L$214:$U$221, MATCH("*Clean *",'Glyn-SESSION'!$B$214:$B$221,0), MATCH("*2nd*",'Glyn-SESSION'!$K$7:$T$7,0))</f>
        <v>12</v>
      </c>
      <c r="M142" s="131" t="e">
        <f>IF($A$140='Glyn-SESSION'!$A$214,INDEX('Glyn-SESSION'!$K$214:$T$221, MATCH("*Lat Pulldown*",'Glyn-SESSION'!$B$214:$B$221,0), MATCH("*2ND*",'Glyn-SESSION'!$K$7:$T$7,0)),"")</f>
        <v>#N/A</v>
      </c>
      <c r="N142" s="44" t="e">
        <f>INDEX('Glyn-SESSION'!$L$214:$U$221, MATCH("*Lat Pulldown*",'Glyn-SESSION'!$B$214:$B$221,0), MATCH("*2nd*",'Glyn-SESSION'!$K$7:$T$7,0))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IF($A$140='Glyn-SESSION'!$A$214,INDEX('Glyn-SESSION'!$K$214:$T$221, MATCH("*Squat*",'Glyn-SESSION'!$B$214:$B$221,0), MATCH("*3rd*",'Glyn-SESSION'!$K$7:$T$7,0)),"")</f>
        <v>#N/A</v>
      </c>
      <c r="D143" s="132" t="e">
        <f>INDEX('Glyn-SESSION'!L$214:U$221, MATCH("*Squat*",'Glyn-SESSION'!$B$214:$B$221,0), MATCH("*3rd*",'Glyn-SESSION'!K$7:T$7,0))</f>
        <v>#N/A</v>
      </c>
      <c r="E143" s="131" t="e">
        <f>IF($A$140='Glyn-SESSION'!$A$214,INDEX('Glyn-SESSION'!$K$214:$T$221, MATCH("*Deadlift*",'Glyn-SESSION'!$B$214:$B$221,0), MATCH("*3rd*",'Glyn-SESSION'!$K$7:$T$7,0)),"")</f>
        <v>#N/A</v>
      </c>
      <c r="F143" s="131" t="e">
        <f>INDEX('Glyn-SESSION'!$L$214:$U$221, MATCH("*Deadlift*",'Glyn-SESSION'!$B$214:$B$221,0), MATCH("*3rd*",'Glyn-SESSION'!$K$7:$T$7,0))</f>
        <v>#N/A</v>
      </c>
      <c r="G143" s="131" t="e">
        <f>IF($A$140='Glyn-SESSION'!$A$214,INDEX('Glyn-SESSION'!$K$214:$T$221, MATCH("*Bench Press*",'Glyn-SESSION'!$B$214:$B$221,0), MATCH("*3rd*",'Glyn-SESSION'!$K$7:$T$7,0)),"")</f>
        <v>#N/A</v>
      </c>
      <c r="H143" s="131" t="e">
        <f>INDEX('Glyn-SESSION'!$L$214:$U$221, MATCH("*Bench Press*",'Glyn-SESSION'!$B$214:$B$221,0), MATCH("*3rd*",'Glyn-SESSION'!$K$7:$T$7,0))</f>
        <v>#N/A</v>
      </c>
      <c r="I143" s="132" t="e">
        <f>IF($A$140='Glyn-SESSION'!$A$214,INDEX('Glyn-SESSION'!$K$214:$T$221, MATCH("*Military*",'Glyn-SESSION'!$B$214:$B$221,0), MATCH("*3rd*",'Glyn-SESSION'!$K$7:$T$7,0)),"")</f>
        <v>#N/A</v>
      </c>
      <c r="J143" s="44" t="e">
        <f>INDEX('Glyn-SESSION'!$L$214:$U$221, MATCH("*Military*",'Glyn-SESSION'!$B$214:$B$221,0), MATCH("*3rd*",'Glyn-SESSION'!$K$7:$T$7,0))</f>
        <v>#N/A</v>
      </c>
      <c r="K143" s="131">
        <f>IF($A$140='Glyn-SESSION'!$A$214,INDEX('Glyn-SESSION'!$K$214:$T$221, MATCH("*Clean *",'Glyn-SESSION'!$B$214:$B$221,0), MATCH("*3rd*",'Glyn-SESSION'!$K$7:$T$7,0)),"")</f>
        <v>35</v>
      </c>
      <c r="L143" s="44">
        <f>INDEX('Glyn-SESSION'!$L$214:$U$221, MATCH("*Clean *",'Glyn-SESSION'!$B$214:$B$221,0), MATCH("*3rd*",'Glyn-SESSION'!$K$7:$T$7,0))</f>
        <v>12</v>
      </c>
      <c r="M143" s="131" t="e">
        <f>IF($A$140='Glyn-SESSION'!$A$214,INDEX('Glyn-SESSION'!$K$214:$T$221, MATCH("*Lat Pulldown*",'Glyn-SESSION'!$B$214:$B$221,0), MATCH("*3rd*",'Glyn-SESSION'!$K$7:$T$7,0)),"")</f>
        <v>#N/A</v>
      </c>
      <c r="N143" s="44" t="e">
        <f>INDEX('Glyn-SESSION'!$L$214:$U$221, MATCH("*Lat Pulldown*",'Glyn-SESSION'!$B$214:$B$221,0), MATCH("*3rd*",'Glyn-SESSION'!$K$7:$T$7,0))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IF($A$140='Glyn-SESSION'!$A$214,INDEX('Glyn-SESSION'!$K$214:$T$221, MATCH("*Squat*",'Glyn-SESSION'!$B$214:$B$221,0), MATCH("*4th*",'Glyn-SESSION'!$K$7:$T$7,0)),"")</f>
        <v>#N/A</v>
      </c>
      <c r="D144" s="132" t="e">
        <f>INDEX('Glyn-SESSION'!L$214:U$221, MATCH("*Squat*",'Glyn-SESSION'!$B$214:$B$221,0), MATCH("*4th*",'Glyn-SESSION'!K$7:T$7,0))</f>
        <v>#N/A</v>
      </c>
      <c r="E144" s="131" t="e">
        <f>IF($A$140='Glyn-SESSION'!$A$214,INDEX('Glyn-SESSION'!$K$214:$T$221, MATCH("*Deadlift*",'Glyn-SESSION'!$B$214:$B$221,0), MATCH("*4th*",'Glyn-SESSION'!$K$7:$T$7,0)),"")</f>
        <v>#N/A</v>
      </c>
      <c r="F144" s="131" t="e">
        <f>INDEX('Glyn-SESSION'!$L$214:$U$221, MATCH("*Deadlift*",'Glyn-SESSION'!$B$214:$B$221,0), MATCH("*4th*",'Glyn-SESSION'!$K$7:$T$7,0))</f>
        <v>#N/A</v>
      </c>
      <c r="G144" s="131" t="e">
        <f>IF($A$140='Glyn-SESSION'!$A$214,INDEX('Glyn-SESSION'!$K$214:$T$221, MATCH("*Bench Press*",'Glyn-SESSION'!$B$214:$B$221,0), MATCH("*4th*",'Glyn-SESSION'!$K$7:$T$7,0)),"")</f>
        <v>#N/A</v>
      </c>
      <c r="H144" s="131" t="e">
        <f>INDEX('Glyn-SESSION'!$L$214:$U$221, MATCH("*Bench Press*",'Glyn-SESSION'!$B$214:$B$221,0), MATCH("*4th*",'Glyn-SESSION'!$K$7:$T$7,0))</f>
        <v>#N/A</v>
      </c>
      <c r="I144" s="132" t="e">
        <f>IF($A$140='Glyn-SESSION'!$A$214,INDEX('Glyn-SESSION'!$K$214:$T$221, MATCH("*Military*",'Glyn-SESSION'!$B$214:$B$221,0), MATCH("*4th*",'Glyn-SESSION'!$K$7:$T$7,0)),"")</f>
        <v>#N/A</v>
      </c>
      <c r="J144" s="44" t="e">
        <f>INDEX('Glyn-SESSION'!$L$214:$U$221, MATCH("*Military*",'Glyn-SESSION'!$B$214:$B$221,0), MATCH("*4th*",'Glyn-SESSION'!$K$7:$T$7,0))</f>
        <v>#N/A</v>
      </c>
      <c r="K144" s="131">
        <f>IF($A$140='Glyn-SESSION'!$A$214,INDEX('Glyn-SESSION'!$K$214:$T$221, MATCH("*Clean *",'Glyn-SESSION'!$B$214:$B$221,0), MATCH("*4th*",'Glyn-SESSION'!$K$7:$T$7,0)),"")</f>
        <v>35</v>
      </c>
      <c r="L144" s="44">
        <f>INDEX('Glyn-SESSION'!$L$214:$U$221, MATCH("*Clean *",'Glyn-SESSION'!$B$214:$B$221,0), MATCH("*4th*",'Glyn-SESSION'!$K$7:$T$7,0))</f>
        <v>7</v>
      </c>
      <c r="M144" s="131" t="e">
        <f>IF($A$140='Glyn-SESSION'!$A$214,INDEX('Glyn-SESSION'!$K$214:$T$221, MATCH("*Lat Pulldown*",'Glyn-SESSION'!$B$214:$B$221,0), MATCH("*4th*",'Glyn-SESSION'!$K$7:$T$7,0)),"")</f>
        <v>#N/A</v>
      </c>
      <c r="N144" s="44" t="e">
        <f>INDEX('Glyn-SESSION'!$L$214:$U$221, MATCH("*Lat Pulldown*",'Glyn-SESSION'!$B$214:$B$221,0), MATCH("*4th*",'Glyn-SESSION'!$K$7:$T$7,0))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IF($A$140='Glyn-SESSION'!$A$214,INDEX('Glyn-SESSION'!$K$214:$T$221, MATCH("*Squat*",'Glyn-SESSION'!$B$214:$B$221,0), MATCH("*5th*",'Glyn-SESSION'!$K$7:$T$7,0)),"")</f>
        <v>#N/A</v>
      </c>
      <c r="D145" s="132" t="e">
        <f>INDEX('Glyn-SESSION'!L$214:U$221, MATCH("*Squat*",'Glyn-SESSION'!$B$214:$B$221,0), MATCH("*5th*",'Glyn-SESSION'!K$7:T$7,0))</f>
        <v>#N/A</v>
      </c>
      <c r="E145" s="131" t="e">
        <f>IF($A$140='Glyn-SESSION'!$A$214,INDEX('Glyn-SESSION'!$K$214:$T$221, MATCH("*Deadlift*",'Glyn-SESSION'!$B$214:$B$221,0), MATCH("*5th*",'Glyn-SESSION'!$K$7:$T$7,0)),"")</f>
        <v>#N/A</v>
      </c>
      <c r="F145" s="131" t="e">
        <f>INDEX('Glyn-SESSION'!$L$214:$U$221, MATCH("*Deadlift*",'Glyn-SESSION'!$B$214:$B$221,0), MATCH("*5th*",'Glyn-SESSION'!$K$7:$T$7,0))</f>
        <v>#N/A</v>
      </c>
      <c r="G145" s="131" t="e">
        <f>IF($A$140='Glyn-SESSION'!$A$214,INDEX('Glyn-SESSION'!$K$214:$T$221, MATCH("*Bench Press*",'Glyn-SESSION'!$B$214:$B$221,0), MATCH("*5th*",'Glyn-SESSION'!$K$7:$T$7,0)),"")</f>
        <v>#N/A</v>
      </c>
      <c r="H145" s="131" t="e">
        <f>INDEX('Glyn-SESSION'!$L$214:$U$221, MATCH("*Bench Press*",'Glyn-SESSION'!$B$214:$B$221,0), MATCH("*5th*",'Glyn-SESSION'!$K$7:$T$7,0))</f>
        <v>#N/A</v>
      </c>
      <c r="I145" s="132" t="e">
        <f>IF($A$140='Glyn-SESSION'!$A$214,INDEX('Glyn-SESSION'!$K$214:$T$221, MATCH("*Military*",'Glyn-SESSION'!$B$214:$B$221,0), MATCH("*5th*",'Glyn-SESSION'!$K$7:$T$7,0)),"")</f>
        <v>#N/A</v>
      </c>
      <c r="J145" s="44" t="e">
        <f>INDEX('Glyn-SESSION'!$L$214:$U$221, MATCH("*Military*",'Glyn-SESSION'!$B$214:$B$221,0), MATCH("*5th*",'Glyn-SESSION'!$K$7:$T$7,0))</f>
        <v>#N/A</v>
      </c>
      <c r="K145" s="131">
        <f>IF($A$140='Glyn-SESSION'!$A$214,INDEX('Glyn-SESSION'!$K$214:$T$221, MATCH("*Clean *",'Glyn-SESSION'!$B$214:$B$221,0), MATCH("*5th*",'Glyn-SESSION'!$K$7:$T$7,0)),"")</f>
        <v>0</v>
      </c>
      <c r="L145" s="44">
        <f>INDEX('Glyn-SESSION'!$L$214:$U$221, MATCH("*Clean *",'Glyn-SESSION'!$B$214:$B$221,0), MATCH("*5th*",'Glyn-SESSION'!$K$7:$T$7,0))</f>
        <v>0</v>
      </c>
      <c r="M145" s="131" t="e">
        <f>IF($A$140='Glyn-SESSION'!$A$214,INDEX('Glyn-SESSION'!$K$214:$T$221, MATCH("*Lat Pulldown*",'Glyn-SESSION'!$B$214:$B$221,0), MATCH("*5th*",'Glyn-SESSION'!$K$7:$T$7,0)),"")</f>
        <v>#N/A</v>
      </c>
      <c r="N145" s="44" t="e">
        <f>INDEX('Glyn-SESSION'!$L$214:$U$221, MATCH("*Lat Pulldown*",'Glyn-SESSION'!$B$214:$B$221,0), MATCH("*5th*",'Glyn-SESSION'!$K$7:$T$7,0))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'Glyn-SESSION'!A223</f>
        <v>42180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 t="e">
        <f>MAX(G147:G151)</f>
        <v>#N/A</v>
      </c>
      <c r="H146" s="116" t="e">
        <f t="array" ref="H146">MAX(IF(G147:G151=G146,H147:H151))</f>
        <v>#N/A</v>
      </c>
      <c r="I146" s="116" t="e">
        <f>MAX(I147:I151)</f>
        <v>#N/A</v>
      </c>
      <c r="J146" s="116" t="e">
        <f t="array" ref="J146">MAX(IF(I147:I151=I146,J147:J151))</f>
        <v>#N/A</v>
      </c>
      <c r="K146" s="116">
        <f>MAX(K147:K151)</f>
        <v>35</v>
      </c>
      <c r="L146" s="116">
        <f t="array" ref="L146">MAX(IF(K147:K151=K146,L147:L151))</f>
        <v>9</v>
      </c>
      <c r="M146" s="116" t="e">
        <f>MAX(M147:M151)</f>
        <v>#N/A</v>
      </c>
      <c r="N146" s="117" t="e">
        <f t="array" ref="N146">MAX(IF(M147:M151=M146,N147:N151))</f>
        <v>#N/A</v>
      </c>
      <c r="O146" s="152">
        <f>IF($A$146='Glyn-SESSION'!$A$223,INDEX('Glyn-SESSION'!$K$223:$T$230, MATCH("*1k Row*",'Glyn-SESSION'!$B$223:$B$230,0), MATCH("*1st*",'Glyn-SESSION'!$K$7:$T$7,0)),"")</f>
        <v>2.7430555555555559E-3</v>
      </c>
      <c r="P146" s="152">
        <f>IF($A$146='Glyn-SESSION'!$A$223,INDEX('Glyn-SESSION'!$K$223:$T$230, MATCH("*HIIT*",'Glyn-SESSION'!$B$223:$B$230,0), MATCH("*1st*",'Glyn-SESSION'!$K$7:$T$7,0)),"")</f>
        <v>7.6388888888888886E-3</v>
      </c>
      <c r="Q146" s="152">
        <f>INDEX('Glyn-SESSION'!$L$223:$U$230, MATCH("*HIIT*",'Glyn-SESSION'!$B$223:$B$230,0), MATCH("*1st*",'Glyn-SESSION'!$K$7:$T$7,0))</f>
        <v>0</v>
      </c>
      <c r="R146" s="119">
        <f>'Glyn-SESSION'!U223</f>
        <v>0</v>
      </c>
      <c r="S146" s="116"/>
      <c r="T146" s="116"/>
      <c r="U146" s="120">
        <f>'Glyn-SESSION'!A227</f>
        <v>0</v>
      </c>
      <c r="V146" s="120">
        <f>'Glyn-SESSION'!A228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IF($A$146='Glyn-SESSION'!$A$223,INDEX('Glyn-SESSION'!$K$223:$T$230, MATCH("*Squat*",'Glyn-SESSION'!$B$223:$B$230,0), MATCH("*1st*",'Glyn-SESSION'!$K$7:$T$7,0)),"")</f>
        <v>#N/A</v>
      </c>
      <c r="D147" s="132" t="e">
        <f>INDEX('Glyn-SESSION'!L$223:U$230, MATCH("*Squat*",'Glyn-SESSION'!$B$223:$B$230,0), MATCH("*1st*",'Glyn-SESSION'!K$7:T$7,0))</f>
        <v>#N/A</v>
      </c>
      <c r="E147" s="131" t="e">
        <f>IF($A$146='Glyn-SESSION'!$A$223,INDEX('Glyn-SESSION'!$K$223:$T$230, MATCH("*Deadlift*",'Glyn-SESSION'!$B$223:$B$230,0), MATCH("*1st*",'Glyn-SESSION'!$K$7:$T$7,0)),"")</f>
        <v>#N/A</v>
      </c>
      <c r="F147" s="131" t="e">
        <f>INDEX('Glyn-SESSION'!$L$223:$U$230, MATCH("*Deadlift*",'Glyn-SESSION'!$B$223:$B$230,0), MATCH("*1st*",'Glyn-SESSION'!$K$7:$T$7,0))</f>
        <v>#N/A</v>
      </c>
      <c r="G147" s="131" t="e">
        <f>IF($A$146='Glyn-SESSION'!$A$223,INDEX('Glyn-SESSION'!$K$223:$T$230, MATCH("*Bench Press*",'Glyn-SESSION'!$B$223:$B$230,0), MATCH("*1st*",'Glyn-SESSION'!$K$7:$T$7,0)),"")</f>
        <v>#N/A</v>
      </c>
      <c r="H147" s="131" t="e">
        <f>INDEX('Glyn-SESSION'!$L$223:$U$230, MATCH("*Bench Press*",'Glyn-SESSION'!$B$223:$B$230,0), MATCH("*1st*",'Glyn-SESSION'!$K$7:$T$7,0))</f>
        <v>#N/A</v>
      </c>
      <c r="I147" s="132" t="e">
        <f>IF($A$146='Glyn-SESSION'!$A$223,INDEX('Glyn-SESSION'!$K$223:$T$230, MATCH("*Military*",'Glyn-SESSION'!$B$223:$B$230,0), MATCH("*1st*",'Glyn-SESSION'!$K$7:$T$7,0)),"")</f>
        <v>#N/A</v>
      </c>
      <c r="J147" s="48" t="e">
        <f>INDEX('Glyn-SESSION'!$L$223:$U$230, MATCH("*Military*",'Glyn-SESSION'!$B$223:$B$230,0), MATCH("*1st*",'Glyn-SESSION'!$K$7:$T$7,0))</f>
        <v>#N/A</v>
      </c>
      <c r="K147" s="131">
        <f>IF($A$146='Glyn-SESSION'!$A$223,INDEX('Glyn-SESSION'!$K$223:$T$230, MATCH("*Clean *",'Glyn-SESSION'!$B$223:$B$230,0), MATCH("*1st*",'Glyn-SESSION'!$K$7:$T$7,0)),"")</f>
        <v>20</v>
      </c>
      <c r="L147" s="48">
        <f>INDEX('Glyn-SESSION'!$L$223:$U$230, MATCH("*Clean *",'Glyn-SESSION'!$B$223:$B$230,0), MATCH("*1st*",'Glyn-SESSION'!$K$7:$T$7,0))</f>
        <v>15</v>
      </c>
      <c r="M147" s="131" t="e">
        <f>IF($A$146='Glyn-SESSION'!$A$223,INDEX('Glyn-SESSION'!$K$223:$T$230, MATCH("*Lat Pulldown*",'Glyn-SESSION'!$B$223:$B$230,0), MATCH("*1st*",'Glyn-SESSION'!$K$7:$T$7,0)),"")</f>
        <v>#N/A</v>
      </c>
      <c r="N147" s="48" t="e">
        <f>INDEX('Glyn-SESSION'!$L$223:$U$230, MATCH("*Lat Pulldown*",'Glyn-SESSION'!$B$223:$B$230,0), MATCH("*1st*",'Glyn-SESSION'!$K$7:$T$7,0))</f>
        <v>#N/A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IF($A$146='Glyn-SESSION'!$A$223,INDEX('Glyn-SESSION'!$K$223:$T$230, MATCH("*Squat*",'Glyn-SESSION'!$B$223:$B$230,0), MATCH("*2nd*",'Glyn-SESSION'!$K$7:$T$7,0)),"")</f>
        <v>#N/A</v>
      </c>
      <c r="D148" s="132" t="e">
        <f>INDEX('Glyn-SESSION'!L$223:U$230, MATCH("*Squat*",'Glyn-SESSION'!$B$223:$B$230,0), MATCH("*2nd*",'Glyn-SESSION'!K$7:T$7,0))</f>
        <v>#N/A</v>
      </c>
      <c r="E148" s="131" t="e">
        <f>IF($A$146='Glyn-SESSION'!$A$223,INDEX('Glyn-SESSION'!$K$223:$T$230, MATCH("*Deadlift*",'Glyn-SESSION'!$B$223:$B$230,0), MATCH("*2ND*",'Glyn-SESSION'!$K$7:$T$7,0)),"")</f>
        <v>#N/A</v>
      </c>
      <c r="F148" s="131" t="e">
        <f>INDEX('Glyn-SESSION'!$L$223:$U$230, MATCH("*Deadlift*",'Glyn-SESSION'!$B$223:$B$230,0), MATCH("*2nd*",'Glyn-SESSION'!$K$7:$T$7,0))</f>
        <v>#N/A</v>
      </c>
      <c r="G148" s="131" t="e">
        <f>IF($A$146='Glyn-SESSION'!$A$223,INDEX('Glyn-SESSION'!$K$223:$T$230, MATCH("*Bench Press*",'Glyn-SESSION'!$B$223:$B$230,0), MATCH("*2ND*",'Glyn-SESSION'!$K$7:$T$7,0)),"")</f>
        <v>#N/A</v>
      </c>
      <c r="H148" s="131" t="e">
        <f>INDEX('Glyn-SESSION'!$L$223:$U$230, MATCH("*Bench Press*",'Glyn-SESSION'!$B$223:$B$230,0), MATCH("*2nd*",'Glyn-SESSION'!$K$7:$T$7,0))</f>
        <v>#N/A</v>
      </c>
      <c r="I148" s="132" t="e">
        <f>IF($A$146='Glyn-SESSION'!$A$223,INDEX('Glyn-SESSION'!$K$223:$T$230, MATCH("*Military*",'Glyn-SESSION'!$B$223:$B$230,0), MATCH("*2ND*",'Glyn-SESSION'!$K$7:$T$7,0)),"")</f>
        <v>#N/A</v>
      </c>
      <c r="J148" s="44" t="e">
        <f>INDEX('Glyn-SESSION'!$L$223:$U$230, MATCH("*Military*",'Glyn-SESSION'!$B$223:$B$230,0), MATCH("*2nd*",'Glyn-SESSION'!$K$7:$T$7,0))</f>
        <v>#N/A</v>
      </c>
      <c r="K148" s="131">
        <f>IF($A$146='Glyn-SESSION'!$A$223,INDEX('Glyn-SESSION'!$K$223:$T$230, MATCH("*Clean *",'Glyn-SESSION'!$B$223:$B$230,0), MATCH("*2ND*",'Glyn-SESSION'!$K$7:$T$7,0)),"")</f>
        <v>35</v>
      </c>
      <c r="L148" s="44">
        <f>INDEX('Glyn-SESSION'!$L$223:$U$230, MATCH("*Clean *",'Glyn-SESSION'!$B$223:$B$230,0), MATCH("*2nd*",'Glyn-SESSION'!$K$7:$T$7,0))</f>
        <v>9</v>
      </c>
      <c r="M148" s="131" t="e">
        <f>IF($A$146='Glyn-SESSION'!$A$223,INDEX('Glyn-SESSION'!$K$223:$T$230, MATCH("*Lat Pulldown*",'Glyn-SESSION'!$B$223:$B$230,0), MATCH("*2ND*",'Glyn-SESSION'!$K$7:$T$7,0)),"")</f>
        <v>#N/A</v>
      </c>
      <c r="N148" s="44" t="e">
        <f>INDEX('Glyn-SESSION'!$L$223:$U$230, MATCH("*Lat Pulldown*",'Glyn-SESSION'!$B$223:$B$230,0), MATCH("*2nd*",'Glyn-SESSION'!$K$7:$T$7,0))</f>
        <v>#N/A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IF($A$146='Glyn-SESSION'!$A$223,INDEX('Glyn-SESSION'!$K$223:$T$230, MATCH("*Squat*",'Glyn-SESSION'!$B$223:$B$230,0), MATCH("*3rd*",'Glyn-SESSION'!$K$7:$T$7,0)),"")</f>
        <v>#N/A</v>
      </c>
      <c r="D149" s="132" t="e">
        <f>INDEX('Glyn-SESSION'!L$223:U$230, MATCH("*Squat*",'Glyn-SESSION'!$B$223:$B$230,0), MATCH("*3rd*",'Glyn-SESSION'!K$7:T$7,0))</f>
        <v>#N/A</v>
      </c>
      <c r="E149" s="131" t="e">
        <f>IF($A$146='Glyn-SESSION'!$A$223,INDEX('Glyn-SESSION'!$K$223:$T$230, MATCH("*Deadlift*",'Glyn-SESSION'!$B$223:$B$230,0), MATCH("*3rd*",'Glyn-SESSION'!$K$7:$T$7,0)),"")</f>
        <v>#N/A</v>
      </c>
      <c r="F149" s="131" t="e">
        <f>INDEX('Glyn-SESSION'!$L$223:$U$230, MATCH("*Deadlift*",'Glyn-SESSION'!$B$223:$B$230,0), MATCH("*3rd*",'Glyn-SESSION'!$K$7:$T$7,0))</f>
        <v>#N/A</v>
      </c>
      <c r="G149" s="131" t="e">
        <f>IF($A$146='Glyn-SESSION'!$A$223,INDEX('Glyn-SESSION'!$K$223:$T$230, MATCH("*Bench Press*",'Glyn-SESSION'!$B$223:$B$230,0), MATCH("*3rd*",'Glyn-SESSION'!$K$7:$T$7,0)),"")</f>
        <v>#N/A</v>
      </c>
      <c r="H149" s="131" t="e">
        <f>INDEX('Glyn-SESSION'!$L$223:$U$230, MATCH("*Bench Press*",'Glyn-SESSION'!$B$223:$B$230,0), MATCH("*3rd*",'Glyn-SESSION'!$K$7:$T$7,0))</f>
        <v>#N/A</v>
      </c>
      <c r="I149" s="132" t="e">
        <f>IF($A$146='Glyn-SESSION'!$A$223,INDEX('Glyn-SESSION'!$K$223:$T$230, MATCH("*Military*",'Glyn-SESSION'!$B$223:$B$230,0), MATCH("*3rd*",'Glyn-SESSION'!$K$7:$T$7,0)),"")</f>
        <v>#N/A</v>
      </c>
      <c r="J149" s="44" t="e">
        <f>INDEX('Glyn-SESSION'!$L$223:$U$230, MATCH("*Military*",'Glyn-SESSION'!$B$223:$B$230,0), MATCH("*3rd*",'Glyn-SESSION'!$K$7:$T$7,0))</f>
        <v>#N/A</v>
      </c>
      <c r="K149" s="131">
        <f>IF($A$146='Glyn-SESSION'!$A$223,INDEX('Glyn-SESSION'!$K$223:$T$230, MATCH("*Clean *",'Glyn-SESSION'!$B$223:$B$230,0), MATCH("*3rd*",'Glyn-SESSION'!$K$7:$T$7,0)),"")</f>
        <v>35</v>
      </c>
      <c r="L149" s="44">
        <f>INDEX('Glyn-SESSION'!$L$223:$U$230, MATCH("*Clean *",'Glyn-SESSION'!$B$223:$B$230,0), MATCH("*3rd*",'Glyn-SESSION'!$K$7:$T$7,0))</f>
        <v>8</v>
      </c>
      <c r="M149" s="131" t="e">
        <f>IF($A$146='Glyn-SESSION'!$A$223,INDEX('Glyn-SESSION'!$K$223:$T$230, MATCH("*Lat Pulldown*",'Glyn-SESSION'!$B$223:$B$230,0), MATCH("*3rd*",'Glyn-SESSION'!$K$7:$T$7,0)),"")</f>
        <v>#N/A</v>
      </c>
      <c r="N149" s="44" t="e">
        <f>INDEX('Glyn-SESSION'!$L$223:$U$230, MATCH("*Lat Pulldown*",'Glyn-SESSION'!$B$223:$B$230,0), MATCH("*3rd*",'Glyn-SESSION'!$K$7:$T$7,0))</f>
        <v>#N/A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IF($A$146='Glyn-SESSION'!$A$223,INDEX('Glyn-SESSION'!$K$223:$T$230, MATCH("*Squat*",'Glyn-SESSION'!$B$223:$B$230,0), MATCH("*4th*",'Glyn-SESSION'!$K$7:$T$7,0)),"")</f>
        <v>#N/A</v>
      </c>
      <c r="D150" s="132" t="e">
        <f>INDEX('Glyn-SESSION'!L$223:U$230, MATCH("*Squat*",'Glyn-SESSION'!$B$223:$B$230,0), MATCH("*4th*",'Glyn-SESSION'!K$7:T$7,0))</f>
        <v>#N/A</v>
      </c>
      <c r="E150" s="131" t="e">
        <f>IF($A$146='Glyn-SESSION'!$A$223,INDEX('Glyn-SESSION'!$K$223:$T$230, MATCH("*Deadlift*",'Glyn-SESSION'!$B$223:$B$230,0), MATCH("*4th*",'Glyn-SESSION'!$K$7:$T$7,0)),"")</f>
        <v>#N/A</v>
      </c>
      <c r="F150" s="131" t="e">
        <f>INDEX('Glyn-SESSION'!$L$223:$U$230, MATCH("*Deadlift*",'Glyn-SESSION'!$B$223:$B$230,0), MATCH("*4th*",'Glyn-SESSION'!$K$7:$T$7,0))</f>
        <v>#N/A</v>
      </c>
      <c r="G150" s="131" t="e">
        <f>IF($A$146='Glyn-SESSION'!$A$223,INDEX('Glyn-SESSION'!$K$223:$T$230, MATCH("*Bench Press*",'Glyn-SESSION'!$B$223:$B$230,0), MATCH("*4th*",'Glyn-SESSION'!$K$7:$T$7,0)),"")</f>
        <v>#N/A</v>
      </c>
      <c r="H150" s="131" t="e">
        <f>INDEX('Glyn-SESSION'!$L$223:$U$230, MATCH("*Bench Press*",'Glyn-SESSION'!$B$223:$B$230,0), MATCH("*4th*",'Glyn-SESSION'!$K$7:$T$7,0))</f>
        <v>#N/A</v>
      </c>
      <c r="I150" s="132" t="e">
        <f>IF($A$146='Glyn-SESSION'!$A$223,INDEX('Glyn-SESSION'!$K$223:$T$230, MATCH("*Military*",'Glyn-SESSION'!$B$223:$B$230,0), MATCH("*4th*",'Glyn-SESSION'!$K$7:$T$7,0)),"")</f>
        <v>#N/A</v>
      </c>
      <c r="J150" s="44" t="e">
        <f>INDEX('Glyn-SESSION'!$L$223:$U$230, MATCH("*Military*",'Glyn-SESSION'!$B$223:$B$230,0), MATCH("*4th*",'Glyn-SESSION'!$K$7:$T$7,0))</f>
        <v>#N/A</v>
      </c>
      <c r="K150" s="131">
        <f>IF($A$146='Glyn-SESSION'!$A$223,INDEX('Glyn-SESSION'!$K$223:$T$230, MATCH("*Clean *",'Glyn-SESSION'!$B$223:$B$230,0), MATCH("*4th*",'Glyn-SESSION'!$K$7:$T$7,0)),"")</f>
        <v>35</v>
      </c>
      <c r="L150" s="44">
        <f>INDEX('Glyn-SESSION'!$L$223:$U$230, MATCH("*Clean *",'Glyn-SESSION'!$B$223:$B$230,0), MATCH("*4th*",'Glyn-SESSION'!$K$7:$T$7,0))</f>
        <v>8</v>
      </c>
      <c r="M150" s="131" t="e">
        <f>IF($A$146='Glyn-SESSION'!$A$223,INDEX('Glyn-SESSION'!$K$223:$T$230, MATCH("*Lat Pulldown*",'Glyn-SESSION'!$B$223:$B$230,0), MATCH("*4th*",'Glyn-SESSION'!$K$7:$T$7,0)),"")</f>
        <v>#N/A</v>
      </c>
      <c r="N150" s="44" t="e">
        <f>INDEX('Glyn-SESSION'!$L$223:$U$230, MATCH("*Lat Pulldown*",'Glyn-SESSION'!$B$223:$B$230,0), MATCH("*4th*",'Glyn-SESSION'!$K$7:$T$7,0))</f>
        <v>#N/A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IF($A$146='Glyn-SESSION'!$A$223,INDEX('Glyn-SESSION'!$K$223:$T$230, MATCH("*Squat*",'Glyn-SESSION'!$B$223:$B$230,0), MATCH("*5th*",'Glyn-SESSION'!$K$7:$T$7,0)),"")</f>
        <v>#N/A</v>
      </c>
      <c r="D151" s="132" t="e">
        <f>INDEX('Glyn-SESSION'!L$223:U$230, MATCH("*Squat*",'Glyn-SESSION'!$B$223:$B$230,0), MATCH("*5th*",'Glyn-SESSION'!K$7:T$7,0))</f>
        <v>#N/A</v>
      </c>
      <c r="E151" s="131" t="e">
        <f>IF($A$146='Glyn-SESSION'!$A$223,INDEX('Glyn-SESSION'!$K$223:$T$230, MATCH("*Deadlift*",'Glyn-SESSION'!$B$223:$B$230,0), MATCH("*5th*",'Glyn-SESSION'!$K$7:$T$7,0)),"")</f>
        <v>#N/A</v>
      </c>
      <c r="F151" s="131" t="e">
        <f>INDEX('Glyn-SESSION'!$L$223:$U$230, MATCH("*Deadlift*",'Glyn-SESSION'!$B$223:$B$230,0), MATCH("*5th*",'Glyn-SESSION'!$K$7:$T$7,0))</f>
        <v>#N/A</v>
      </c>
      <c r="G151" s="131" t="e">
        <f>IF($A$146='Glyn-SESSION'!$A$223,INDEX('Glyn-SESSION'!$K$223:$T$230, MATCH("*Bench Press*",'Glyn-SESSION'!$B$223:$B$230,0), MATCH("*5th*",'Glyn-SESSION'!$K$7:$T$7,0)),"")</f>
        <v>#N/A</v>
      </c>
      <c r="H151" s="131" t="e">
        <f>INDEX('Glyn-SESSION'!$L$223:$U$230, MATCH("*Bench Press*",'Glyn-SESSION'!$B$223:$B$230,0), MATCH("*5th*",'Glyn-SESSION'!$K$7:$T$7,0))</f>
        <v>#N/A</v>
      </c>
      <c r="I151" s="132" t="e">
        <f>IF($A$146='Glyn-SESSION'!$A$223,INDEX('Glyn-SESSION'!$K$223:$T$230, MATCH("*Military*",'Glyn-SESSION'!$B$223:$B$230,0), MATCH("*5th*",'Glyn-SESSION'!$K$7:$T$7,0)),"")</f>
        <v>#N/A</v>
      </c>
      <c r="J151" s="44" t="e">
        <f>INDEX('Glyn-SESSION'!$L$223:$U$230, MATCH("*Military*",'Glyn-SESSION'!$B$223:$B$230,0), MATCH("*5th*",'Glyn-SESSION'!$K$7:$T$7,0))</f>
        <v>#N/A</v>
      </c>
      <c r="K151" s="131">
        <f>IF($A$146='Glyn-SESSION'!$A$223,INDEX('Glyn-SESSION'!$K$223:$T$230, MATCH("*Clean *",'Glyn-SESSION'!$B$223:$B$230,0), MATCH("*5th*",'Glyn-SESSION'!$K$7:$T$7,0)),"")</f>
        <v>0</v>
      </c>
      <c r="L151" s="44">
        <f>INDEX('Glyn-SESSION'!$L$223:$U$230, MATCH("*Clean *",'Glyn-SESSION'!$B$223:$B$230,0), MATCH("*5th*",'Glyn-SESSION'!$K$7:$T$7,0))</f>
        <v>0</v>
      </c>
      <c r="M151" s="131" t="e">
        <f>IF($A$146='Glyn-SESSION'!$A$223,INDEX('Glyn-SESSION'!$K$223:$T$230, MATCH("*Lat Pulldown*",'Glyn-SESSION'!$B$223:$B$230,0), MATCH("*5th*",'Glyn-SESSION'!$K$7:$T$7,0)),"")</f>
        <v>#N/A</v>
      </c>
      <c r="N151" s="44" t="e">
        <f>INDEX('Glyn-SESSION'!$L$223:$U$230, MATCH("*Lat Pulldown*",'Glyn-SESSION'!$B$223:$B$230,0), MATCH("*5th*",'Glyn-SESSION'!$K$7:$T$7,0))</f>
        <v>#N/A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'Glyn-SESSION'!A232</f>
        <v>42187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 t="e">
        <f>MAX(G153:G157)</f>
        <v>#N/A</v>
      </c>
      <c r="H152" s="116" t="e">
        <f t="array" ref="H152">MAX(IF(G153:G157=G152,H153:H157))</f>
        <v>#N/A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 t="e">
        <f>MAX(M153:M157)</f>
        <v>#N/A</v>
      </c>
      <c r="N152" s="117" t="e">
        <f t="array" ref="N152">MAX(IF(M153:M157=M152,N153:N157))</f>
        <v>#N/A</v>
      </c>
      <c r="O152" s="152" t="e">
        <f>IF($A$140='Glyn-SESSION'!$A$214,INDEX('Glyn-SESSION'!$K$214:$T$221, MATCH("*1k Row*",'Glyn-SESSION'!$B$214:$B$221,0), MATCH("*1st*",'Glyn-SESSION'!$K$7:$T$7,0)),"")</f>
        <v>#N/A</v>
      </c>
      <c r="P152" s="152" t="e">
        <f>IF($A$140='Glyn-SESSION'!$A$214,INDEX('Glyn-SESSION'!$K$214:$T$221, MATCH("*HIIT*",'Glyn-SESSION'!$B$214:$B$221,0), MATCH("*1st*",'Glyn-SESSION'!$K$7:$T$7,0)),"")</f>
        <v>#N/A</v>
      </c>
      <c r="Q152" s="119" t="e">
        <f>INDEX('Glyn-SESSION'!$L$212:$U$214, MATCH("*HIIT*",'Glyn-SESSION'!$B$212:$B$214,0), MATCH("*1st*",'Glyn-SESSION'!$K$7:$T$7,0))</f>
        <v>#N/A</v>
      </c>
      <c r="R152" s="119">
        <f>'Glyn-SESSION'!U232</f>
        <v>0</v>
      </c>
      <c r="S152" s="116"/>
      <c r="T152" s="116"/>
      <c r="U152" s="120">
        <f>'Glyn-SESSION'!A233</f>
        <v>83</v>
      </c>
      <c r="V152" s="120">
        <f>'Glyn-SESSION'!A234</f>
        <v>30.2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IF($A$152='Glyn-SESSION'!$A$232,INDEX('Glyn-SESSION'!$K$232:$T$239, MATCH("*Squat*",'Glyn-SESSION'!$B$232:$B$239,0), MATCH("*1st*",'Glyn-SESSION'!$K$7:$T$7,0)),"")</f>
        <v>#N/A</v>
      </c>
      <c r="D153" s="132" t="e">
        <f>INDEX('Glyn-SESSION'!L$232:U$239, MATCH("*Squat*",'Glyn-SESSION'!$B$232:$B$239,0), MATCH("*1st*",'Glyn-SESSION'!K$7:T$7,0))</f>
        <v>#N/A</v>
      </c>
      <c r="E153" s="131" t="e">
        <f>IF($A$152='Glyn-SESSION'!$A$232,INDEX('Glyn-SESSION'!$K$232:$T$239, MATCH("*Deadlift*",'Glyn-SESSION'!$B$232:$B$239,0), MATCH("*1st*",'Glyn-SESSION'!$K$7:$T$7,0)),"")</f>
        <v>#N/A</v>
      </c>
      <c r="F153" s="131" t="e">
        <f>INDEX('Glyn-SESSION'!$L$232:$U$239, MATCH("*Deadlift*",'Glyn-SESSION'!$B$232:$B$239,0), MATCH("*1st*",'Glyn-SESSION'!$K$7:$T$7,0))</f>
        <v>#N/A</v>
      </c>
      <c r="G153" s="131" t="e">
        <f>IF($A$152='Glyn-SESSION'!$A$232,INDEX('Glyn-SESSION'!$K$232:$T$239, MATCH("*Bench Press*",'Glyn-SESSION'!$B$232:$B$239,0), MATCH("*1st*",'Glyn-SESSION'!$K$7:$T$7,0)),"")</f>
        <v>#N/A</v>
      </c>
      <c r="H153" s="131" t="e">
        <f>INDEX('Glyn-SESSION'!$L$232:$U$239, MATCH("*Bench Press*",'Glyn-SESSION'!$B$232:$B$239,0), MATCH("*1st*",'Glyn-SESSION'!$K$7:$T$7,0))</f>
        <v>#N/A</v>
      </c>
      <c r="I153" s="132" t="e">
        <f>IF($A$152='Glyn-SESSION'!$A$232,INDEX('Glyn-SESSION'!$K$232:$T$239, MATCH("*Military*",'Glyn-SESSION'!$B$232:$B$239,0), MATCH("*1st*",'Glyn-SESSION'!$K$7:$T$7,0)),"")</f>
        <v>#N/A</v>
      </c>
      <c r="J153" s="48" t="e">
        <f>INDEX('Glyn-SESSION'!$L$232:$U$239, MATCH("*Military*",'Glyn-SESSION'!$B$232:$B$239,0), MATCH("*1st*",'Glyn-SESSION'!$K$7:$T$7,0))</f>
        <v>#N/A</v>
      </c>
      <c r="K153" s="131" t="e">
        <f>IF($A$152='Glyn-SESSION'!$A$232,INDEX('Glyn-SESSION'!$K$232:$T$239, MATCH("*Clean *",'Glyn-SESSION'!$B$232:$B$239,0), MATCH("*1st*",'Glyn-SESSION'!$K$7:$T$7,0)),"")</f>
        <v>#N/A</v>
      </c>
      <c r="L153" s="48" t="e">
        <f>INDEX('Glyn-SESSION'!$L$232:$U$239, MATCH("*Clean *",'Glyn-SESSION'!$B$232:$B$239,0), MATCH("*1st*",'Glyn-SESSION'!$K$7:$T$7,0))</f>
        <v>#N/A</v>
      </c>
      <c r="M153" s="131" t="e">
        <f>IF($A$152='Glyn-SESSION'!$A$232,INDEX('Glyn-SESSION'!$K$232:$T$239, MATCH("*Lat Pulldown*",'Glyn-SESSION'!$B$232:$B$239,0), MATCH("*1st*",'Glyn-SESSION'!$K$7:$T$7,0)),"")</f>
        <v>#N/A</v>
      </c>
      <c r="N153" s="48" t="e">
        <f>INDEX('Glyn-SESSION'!$L$232:$U$239, MATCH("*Lat Pulldown*",'Glyn-SESSION'!$B$232:$B$239,0), MATCH("*1st*",'Glyn-SESSION'!$K$7:$T$7,0))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IF($A$152='Glyn-SESSION'!$A$232,INDEX('Glyn-SESSION'!$K$232:$T$239, MATCH("*Squat*",'Glyn-SESSION'!$B$232:$B$239,0), MATCH("*2nd*",'Glyn-SESSION'!$K$7:$T$7,0)),"")</f>
        <v>#N/A</v>
      </c>
      <c r="D154" s="132" t="e">
        <f>INDEX('Glyn-SESSION'!L$232:U$239, MATCH("*Squat*",'Glyn-SESSION'!$B$232:$B$239,0), MATCH("*2nd*",'Glyn-SESSION'!K$7:T$7,0))</f>
        <v>#N/A</v>
      </c>
      <c r="E154" s="131" t="e">
        <f>IF($A$152='Glyn-SESSION'!$A$232,INDEX('Glyn-SESSION'!$K$232:$T$239, MATCH("*Deadlift*",'Glyn-SESSION'!$B$232:$B$239,0), MATCH("*2ND*",'Glyn-SESSION'!$K$7:$T$7,0)),"")</f>
        <v>#N/A</v>
      </c>
      <c r="F154" s="131" t="e">
        <f>INDEX('Glyn-SESSION'!$L$232:$U$239, MATCH("*Deadlift*",'Glyn-SESSION'!$B$232:$B$239,0), MATCH("*2nd*",'Glyn-SESSION'!$K$7:$T$7,0))</f>
        <v>#N/A</v>
      </c>
      <c r="G154" s="131" t="e">
        <f>IF($A$152='Glyn-SESSION'!$A$232,INDEX('Glyn-SESSION'!$K$232:$T$239, MATCH("*Bench Press*",'Glyn-SESSION'!$B$232:$B$239,0), MATCH("*2ND*",'Glyn-SESSION'!$K$7:$T$7,0)),"")</f>
        <v>#N/A</v>
      </c>
      <c r="H154" s="131" t="e">
        <f>INDEX('Glyn-SESSION'!$L$232:$U$239, MATCH("*Bench Press*",'Glyn-SESSION'!$B$232:$B$239,0), MATCH("*2nd*",'Glyn-SESSION'!$K$7:$T$7,0))</f>
        <v>#N/A</v>
      </c>
      <c r="I154" s="132" t="e">
        <f>IF($A$152='Glyn-SESSION'!$A$232,INDEX('Glyn-SESSION'!$K$232:$T$239, MATCH("*Military*",'Glyn-SESSION'!$B$232:$B$239,0), MATCH("*2ND*",'Glyn-SESSION'!$K$7:$T$7,0)),"")</f>
        <v>#N/A</v>
      </c>
      <c r="J154" s="44" t="e">
        <f>INDEX('Glyn-SESSION'!$L$232:$U$239, MATCH("*Military*",'Glyn-SESSION'!$B$232:$B$239,0), MATCH("*2nd*",'Glyn-SESSION'!$K$7:$T$7,0))</f>
        <v>#N/A</v>
      </c>
      <c r="K154" s="131" t="e">
        <f>IF($A$152='Glyn-SESSION'!$A$232,INDEX('Glyn-SESSION'!$K$232:$T$239, MATCH("*Clean *",'Glyn-SESSION'!$B$232:$B$239,0), MATCH("*2ND*",'Glyn-SESSION'!$K$7:$T$7,0)),"")</f>
        <v>#N/A</v>
      </c>
      <c r="L154" s="44" t="e">
        <f>INDEX('Glyn-SESSION'!$L$232:$U$239, MATCH("*Clean *",'Glyn-SESSION'!$B$232:$B$239,0), MATCH("*2nd*",'Glyn-SESSION'!$K$7:$T$7,0))</f>
        <v>#N/A</v>
      </c>
      <c r="M154" s="131" t="e">
        <f>IF($A$152='Glyn-SESSION'!$A$232,INDEX('Glyn-SESSION'!$K$232:$T$239, MATCH("*Lat Pulldown*",'Glyn-SESSION'!$B$232:$B$239,0), MATCH("*2ND*",'Glyn-SESSION'!$K$7:$T$7,0)),"")</f>
        <v>#N/A</v>
      </c>
      <c r="N154" s="44" t="e">
        <f>INDEX('Glyn-SESSION'!$L$232:$U$239, MATCH("*Lat Pulldown*",'Glyn-SESSION'!$B$232:$B$239,0), MATCH("*2nd*",'Glyn-SESSION'!$K$7:$T$7,0))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IF($A$152='Glyn-SESSION'!$A$232,INDEX('Glyn-SESSION'!$K$232:$T$239, MATCH("*Squat*",'Glyn-SESSION'!$B$232:$B$239,0), MATCH("*3rd*",'Glyn-SESSION'!$K$7:$T$7,0)),"")</f>
        <v>#N/A</v>
      </c>
      <c r="D155" s="132" t="e">
        <f>INDEX('Glyn-SESSION'!L$232:U$239, MATCH("*Squat*",'Glyn-SESSION'!$B$232:$B$239,0), MATCH("*3rd*",'Glyn-SESSION'!K$7:T$7,0))</f>
        <v>#N/A</v>
      </c>
      <c r="E155" s="131" t="e">
        <f>IF($A$152='Glyn-SESSION'!$A$232,INDEX('Glyn-SESSION'!$K$232:$T$239, MATCH("*Deadlift*",'Glyn-SESSION'!$B$232:$B$239,0), MATCH("*3rd*",'Glyn-SESSION'!$K$7:$T$7,0)),"")</f>
        <v>#N/A</v>
      </c>
      <c r="F155" s="131" t="e">
        <f>INDEX('Glyn-SESSION'!$L$232:$U$239, MATCH("*Deadlift*",'Glyn-SESSION'!$B$232:$B$239,0), MATCH("*3rd*",'Glyn-SESSION'!$K$7:$T$7,0))</f>
        <v>#N/A</v>
      </c>
      <c r="G155" s="131" t="e">
        <f>IF($A$152='Glyn-SESSION'!$A$232,INDEX('Glyn-SESSION'!$K$232:$T$239, MATCH("*Bench Press*",'Glyn-SESSION'!$B$232:$B$239,0), MATCH("*3rd*",'Glyn-SESSION'!$K$7:$T$7,0)),"")</f>
        <v>#N/A</v>
      </c>
      <c r="H155" s="131" t="e">
        <f>INDEX('Glyn-SESSION'!$L$232:$U$239, MATCH("*Bench Press*",'Glyn-SESSION'!$B$232:$B$239,0), MATCH("*3rd*",'Glyn-SESSION'!$K$7:$T$7,0))</f>
        <v>#N/A</v>
      </c>
      <c r="I155" s="132" t="e">
        <f>IF($A$152='Glyn-SESSION'!$A$232,INDEX('Glyn-SESSION'!$K$232:$T$239, MATCH("*Military*",'Glyn-SESSION'!$B$232:$B$239,0), MATCH("*3rd*",'Glyn-SESSION'!$K$7:$T$7,0)),"")</f>
        <v>#N/A</v>
      </c>
      <c r="J155" s="44" t="e">
        <f>INDEX('Glyn-SESSION'!$L$232:$U$239, MATCH("*Military*",'Glyn-SESSION'!$B$232:$B$239,0), MATCH("*3rd*",'Glyn-SESSION'!$K$7:$T$7,0))</f>
        <v>#N/A</v>
      </c>
      <c r="K155" s="131" t="e">
        <f>IF($A$152='Glyn-SESSION'!$A$232,INDEX('Glyn-SESSION'!$K$232:$T$239, MATCH("*Clean *",'Glyn-SESSION'!$B$232:$B$239,0), MATCH("*3rd*",'Glyn-SESSION'!$K$7:$T$7,0)),"")</f>
        <v>#N/A</v>
      </c>
      <c r="L155" s="44" t="e">
        <f>INDEX('Glyn-SESSION'!$L$232:$U$239, MATCH("*Clean *",'Glyn-SESSION'!$B$232:$B$239,0), MATCH("*3rd*",'Glyn-SESSION'!$K$7:$T$7,0))</f>
        <v>#N/A</v>
      </c>
      <c r="M155" s="131" t="e">
        <f>IF($A$152='Glyn-SESSION'!$A$232,INDEX('Glyn-SESSION'!$K$232:$T$239, MATCH("*Lat Pulldown*",'Glyn-SESSION'!$B$232:$B$239,0), MATCH("*3rd*",'Glyn-SESSION'!$K$7:$T$7,0)),"")</f>
        <v>#N/A</v>
      </c>
      <c r="N155" s="44" t="e">
        <f>INDEX('Glyn-SESSION'!$L$232:$U$239, MATCH("*Lat Pulldown*",'Glyn-SESSION'!$B$232:$B$239,0), MATCH("*3rd*",'Glyn-SESSION'!$K$7:$T$7,0))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IF($A$152='Glyn-SESSION'!$A$232,INDEX('Glyn-SESSION'!$K$232:$T$239, MATCH("*Squat*",'Glyn-SESSION'!$B$232:$B$239,0), MATCH("*4th*",'Glyn-SESSION'!$K$7:$T$7,0)),"")</f>
        <v>#N/A</v>
      </c>
      <c r="D156" s="132" t="e">
        <f>INDEX('Glyn-SESSION'!L$232:U$239, MATCH("*Squat*",'Glyn-SESSION'!$B$232:$B$239,0), MATCH("*4th*",'Glyn-SESSION'!K$7:T$7,0))</f>
        <v>#N/A</v>
      </c>
      <c r="E156" s="131" t="e">
        <f>IF($A$152='Glyn-SESSION'!$A$232,INDEX('Glyn-SESSION'!$K$232:$T$239, MATCH("*Deadlift*",'Glyn-SESSION'!$B$232:$B$239,0), MATCH("*4th*",'Glyn-SESSION'!$K$7:$T$7,0)),"")</f>
        <v>#N/A</v>
      </c>
      <c r="F156" s="131" t="e">
        <f>INDEX('Glyn-SESSION'!$L$232:$U$239, MATCH("*Deadlift*",'Glyn-SESSION'!$B$232:$B$239,0), MATCH("*4th*",'Glyn-SESSION'!$K$7:$T$7,0))</f>
        <v>#N/A</v>
      </c>
      <c r="G156" s="131" t="e">
        <f>IF($A$152='Glyn-SESSION'!$A$232,INDEX('Glyn-SESSION'!$K$232:$T$239, MATCH("*Bench Press*",'Glyn-SESSION'!$B$232:$B$239,0), MATCH("*4th*",'Glyn-SESSION'!$K$7:$T$7,0)),"")</f>
        <v>#N/A</v>
      </c>
      <c r="H156" s="131" t="e">
        <f>INDEX('Glyn-SESSION'!$L$232:$U$239, MATCH("*Bench Press*",'Glyn-SESSION'!$B$232:$B$239,0), MATCH("*4th*",'Glyn-SESSION'!$K$7:$T$7,0))</f>
        <v>#N/A</v>
      </c>
      <c r="I156" s="132" t="e">
        <f>IF($A$152='Glyn-SESSION'!$A$232,INDEX('Glyn-SESSION'!$K$232:$T$239, MATCH("*Military*",'Glyn-SESSION'!$B$232:$B$239,0), MATCH("*4th*",'Glyn-SESSION'!$K$7:$T$7,0)),"")</f>
        <v>#N/A</v>
      </c>
      <c r="J156" s="44" t="e">
        <f>INDEX('Glyn-SESSION'!$L$232:$U$239, MATCH("*Military*",'Glyn-SESSION'!$B$232:$B$239,0), MATCH("*4th*",'Glyn-SESSION'!$K$7:$T$7,0))</f>
        <v>#N/A</v>
      </c>
      <c r="K156" s="131" t="e">
        <f>IF($A$152='Glyn-SESSION'!$A$232,INDEX('Glyn-SESSION'!$K$232:$T$239, MATCH("*Clean *",'Glyn-SESSION'!$B$232:$B$239,0), MATCH("*4th*",'Glyn-SESSION'!$K$7:$T$7,0)),"")</f>
        <v>#N/A</v>
      </c>
      <c r="L156" s="44" t="e">
        <f>INDEX('Glyn-SESSION'!$L$232:$U$239, MATCH("*Clean *",'Glyn-SESSION'!$B$232:$B$239,0), MATCH("*4th*",'Glyn-SESSION'!$K$7:$T$7,0))</f>
        <v>#N/A</v>
      </c>
      <c r="M156" s="131" t="e">
        <f>IF($A$152='Glyn-SESSION'!$A$232,INDEX('Glyn-SESSION'!$K$232:$T$239, MATCH("*Lat Pulldown*",'Glyn-SESSION'!$B$232:$B$239,0), MATCH("*4th*",'Glyn-SESSION'!$K$7:$T$7,0)),"")</f>
        <v>#N/A</v>
      </c>
      <c r="N156" s="44" t="e">
        <f>INDEX('Glyn-SESSION'!$L$232:$U$239, MATCH("*Lat Pulldown*",'Glyn-SESSION'!$B$232:$B$239,0), MATCH("*4th*",'Glyn-SESSION'!$K$7:$T$7,0))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IF($A$152='Glyn-SESSION'!$A$232,INDEX('Glyn-SESSION'!$K$232:$T$239, MATCH("*Squat*",'Glyn-SESSION'!$B$232:$B$239,0), MATCH("*5th*",'Glyn-SESSION'!$K$7:$T$7,0)),"")</f>
        <v>#N/A</v>
      </c>
      <c r="D157" s="132" t="e">
        <f>INDEX('Glyn-SESSION'!L$232:U$239, MATCH("*Squat*",'Glyn-SESSION'!$B$232:$B$239,0), MATCH("*5th*",'Glyn-SESSION'!K$7:T$7,0))</f>
        <v>#N/A</v>
      </c>
      <c r="E157" s="131" t="e">
        <f>IF($A$152='Glyn-SESSION'!$A$232,INDEX('Glyn-SESSION'!$K$232:$T$239, MATCH("*Deadlift*",'Glyn-SESSION'!$B$232:$B$239,0), MATCH("*5th*",'Glyn-SESSION'!$K$7:$T$7,0)),"")</f>
        <v>#N/A</v>
      </c>
      <c r="F157" s="131" t="e">
        <f>INDEX('Glyn-SESSION'!$L$232:$U$239, MATCH("*Deadlift*",'Glyn-SESSION'!$B$232:$B$239,0), MATCH("*5th*",'Glyn-SESSION'!$K$7:$T$7,0))</f>
        <v>#N/A</v>
      </c>
      <c r="G157" s="131" t="e">
        <f>IF($A$152='Glyn-SESSION'!$A$232,INDEX('Glyn-SESSION'!$K$232:$T$239, MATCH("*Bench Press*",'Glyn-SESSION'!$B$232:$B$239,0), MATCH("*5th*",'Glyn-SESSION'!$K$7:$T$7,0)),"")</f>
        <v>#N/A</v>
      </c>
      <c r="H157" s="131" t="e">
        <f>INDEX('Glyn-SESSION'!$L$232:$U$239, MATCH("*Bench Press*",'Glyn-SESSION'!$B$232:$B$239,0), MATCH("*5th*",'Glyn-SESSION'!$K$7:$T$7,0))</f>
        <v>#N/A</v>
      </c>
      <c r="I157" s="132" t="e">
        <f>IF($A$152='Glyn-SESSION'!$A$232,INDEX('Glyn-SESSION'!$K$232:$T$239, MATCH("*Military*",'Glyn-SESSION'!$B$232:$B$239,0), MATCH("*5th*",'Glyn-SESSION'!$K$7:$T$7,0)),"")</f>
        <v>#N/A</v>
      </c>
      <c r="J157" s="44" t="e">
        <f>INDEX('Glyn-SESSION'!$L$232:$U$239, MATCH("*Military*",'Glyn-SESSION'!$B$232:$B$239,0), MATCH("*5th*",'Glyn-SESSION'!$K$7:$T$7,0))</f>
        <v>#N/A</v>
      </c>
      <c r="K157" s="131" t="e">
        <f>IF($A$152='Glyn-SESSION'!$A$232,INDEX('Glyn-SESSION'!$K$232:$T$239, MATCH("*Clean *",'Glyn-SESSION'!$B$232:$B$239,0), MATCH("*5th*",'Glyn-SESSION'!$K$7:$T$7,0)),"")</f>
        <v>#N/A</v>
      </c>
      <c r="L157" s="44" t="e">
        <f>INDEX('Glyn-SESSION'!$L$232:$U$239, MATCH("*Clean *",'Glyn-SESSION'!$B$232:$B$239,0), MATCH("*5th*",'Glyn-SESSION'!$K$7:$T$7,0))</f>
        <v>#N/A</v>
      </c>
      <c r="M157" s="131" t="e">
        <f>IF($A$152='Glyn-SESSION'!$A$232,INDEX('Glyn-SESSION'!$K$232:$T$239, MATCH("*Lat Pulldown*",'Glyn-SESSION'!$B$232:$B$239,0), MATCH("*5th*",'Glyn-SESSION'!$K$7:$T$7,0)),"")</f>
        <v>#N/A</v>
      </c>
      <c r="N157" s="44" t="e">
        <f>INDEX('Glyn-SESSION'!$L$232:$U$239, MATCH("*Lat Pulldown*",'Glyn-SESSION'!$B$232:$B$239,0), MATCH("*5th*",'Glyn-SESSION'!$K$7:$T$7,0))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'Glyn-SESSION'!A241</f>
        <v>42208</v>
      </c>
      <c r="B158" s="116" t="s">
        <v>84</v>
      </c>
      <c r="C158" s="117" t="e">
        <f>MAX(C159:C163)</f>
        <v>#N/A</v>
      </c>
      <c r="D158" s="116" t="e">
        <f t="array" ref="D158">MAX(IF(C159:C163=C158,D159:D163))</f>
        <v>#N/A</v>
      </c>
      <c r="E158" s="116" t="e">
        <f>MAX(E159:E163)</f>
        <v>#N/A</v>
      </c>
      <c r="F158" s="116" t="e">
        <f t="array" ref="F158">MAX(IF(E159:E163=E158,F159:F163))</f>
        <v>#N/A</v>
      </c>
      <c r="G158" s="116" t="e">
        <f>MAX(G159:G163)</f>
        <v>#N/A</v>
      </c>
      <c r="H158" s="116" t="e">
        <f t="array" ref="H158">MAX(IF(G159:G163=G158,H159:H163))</f>
        <v>#N/A</v>
      </c>
      <c r="I158" s="116" t="e">
        <f>MAX(I159:I163)</f>
        <v>#N/A</v>
      </c>
      <c r="J158" s="116" t="e">
        <f t="array" ref="J158">MAX(IF(I159:I163=I158,J159:J163))</f>
        <v>#N/A</v>
      </c>
      <c r="K158" s="116" t="e">
        <f>MAX(K159:K163)</f>
        <v>#N/A</v>
      </c>
      <c r="L158" s="116" t="e">
        <f t="array" ref="L158">MAX(IF(K159:K163=K158,L159:L163))</f>
        <v>#N/A</v>
      </c>
      <c r="M158" s="116">
        <f>MAX(M159:M163)</f>
        <v>55</v>
      </c>
      <c r="N158" s="117">
        <f t="array" ref="N158">MAX(IF(M159:M163=M158,N159:N163))</f>
        <v>10</v>
      </c>
      <c r="O158" s="152" t="e">
        <f>IF($A$134='Glyn-SESSION'!$A$205,INDEX('Glyn-SESSION'!$K$205:$T$212, MATCH("*1k Row*",'Glyn-SESSION'!$B$205:$B$212,0), MATCH("*1st*",'Glyn-SESSION'!$K$7:$T$7,0)),"")</f>
        <v>#N/A</v>
      </c>
      <c r="P158" s="152">
        <f>IF($A$134='Glyn-SESSION'!$A$205,INDEX('Glyn-SESSION'!$K$205:$T$212, MATCH("*HIIT*",'Glyn-SESSION'!$B$205:$B$212,0), MATCH("*1st*",'Glyn-SESSION'!$K$7:$T$7,0)),"")</f>
        <v>6.9444444444444441E-3</v>
      </c>
      <c r="Q158" s="119">
        <f>INDEX('Glyn-SESSION'!$L$205:$U$212, MATCH("*HIIT*",'Glyn-SESSION'!$B$205:$B$212,0), MATCH("*1st*",'Glyn-SESSION'!$K$7:$T$7,0))</f>
        <v>0</v>
      </c>
      <c r="R158" s="119">
        <f>'Glyn-SESSION'!U241</f>
        <v>0</v>
      </c>
      <c r="S158" s="116"/>
      <c r="T158" s="116"/>
      <c r="U158" s="120">
        <f>'Glyn-SESSION'!A242</f>
        <v>83</v>
      </c>
      <c r="V158" s="120">
        <f>'Glyn-SESSION'!A243</f>
        <v>28.9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 t="e">
        <f>IF($A$158='Glyn-SESSION'!$A$241,INDEX('Glyn-SESSION'!$K$241:$T$248, MATCH("*Squat*",'Glyn-SESSION'!$B$241:$B$248,0), MATCH("*1st*",'Glyn-SESSION'!$K$7:$T$7,0)),"")</f>
        <v>#N/A</v>
      </c>
      <c r="D159" s="132" t="e">
        <f>INDEX('Glyn-SESSION'!L$241:U$248, MATCH("*Squat*",'Glyn-SESSION'!$B$241:$B$248,0), MATCH("*1st*",'Glyn-SESSION'!K$7:T$7,0))</f>
        <v>#N/A</v>
      </c>
      <c r="E159" s="131" t="e">
        <f>IF($A$158='Glyn-SESSION'!$A$241,INDEX('Glyn-SESSION'!$K$241:$T$248, MATCH("*Deadlift*",'Glyn-SESSION'!$B$241:$B$248,0), MATCH("*1st*",'Glyn-SESSION'!$K$7:$T$7,0)),"")</f>
        <v>#N/A</v>
      </c>
      <c r="F159" s="131" t="e">
        <f>INDEX('Glyn-SESSION'!$L$241:$U$248, MATCH("*Deadlift*",'Glyn-SESSION'!$B$241:$B$248,0), MATCH("*1st*",'Glyn-SESSION'!$K$7:$T$7,0))</f>
        <v>#N/A</v>
      </c>
      <c r="G159" s="131" t="e">
        <f>IF($A$158='Glyn-SESSION'!$A$241,INDEX('Glyn-SESSION'!$K$241:$T$248, MATCH("*Bench Press*",'Glyn-SESSION'!$B$241:$B$248,0), MATCH("*1st*",'Glyn-SESSION'!$K$7:$T$7,0)),"")</f>
        <v>#N/A</v>
      </c>
      <c r="H159" s="131" t="e">
        <f>INDEX('Glyn-SESSION'!$L$241:$U$248, MATCH("*Bench Press*",'Glyn-SESSION'!$B$241:$B$248,0), MATCH("*1st*",'Glyn-SESSION'!$K$7:$T$7,0))</f>
        <v>#N/A</v>
      </c>
      <c r="I159" s="132" t="e">
        <f>IF($A$158='Glyn-SESSION'!$A$241,INDEX('Glyn-SESSION'!$K$241:$T$248, MATCH("*Military*",'Glyn-SESSION'!$B$241:$B$248,0), MATCH("*1st*",'Glyn-SESSION'!$K$7:$T$7,0)),"")</f>
        <v>#N/A</v>
      </c>
      <c r="J159" s="48" t="e">
        <f>INDEX('Glyn-SESSION'!$L$241:$U$248, MATCH("*Military*",'Glyn-SESSION'!$B$241:$B$248,0), MATCH("*1st*",'Glyn-SESSION'!$K$7:$T$7,0))</f>
        <v>#N/A</v>
      </c>
      <c r="K159" s="131" t="e">
        <f>IF($A$158='Glyn-SESSION'!$A$241,INDEX('Glyn-SESSION'!$K$241:$T$248, MATCH("*Clean *",'Glyn-SESSION'!$B$241:$B$248,0), MATCH("*1st*",'Glyn-SESSION'!$K$7:$T$7,0)),"")</f>
        <v>#N/A</v>
      </c>
      <c r="L159" s="48" t="e">
        <f>INDEX('Glyn-SESSION'!$L$241:$U$248, MATCH("*Clean *",'Glyn-SESSION'!$B$241:$B$248,0), MATCH("*1st*",'Glyn-SESSION'!$K$7:$T$7,0))</f>
        <v>#N/A</v>
      </c>
      <c r="M159" s="131">
        <f>IF($A$158='Glyn-SESSION'!$A$241,INDEX('Glyn-SESSION'!$K$241:$T$248, MATCH("*Lat Pulldown*",'Glyn-SESSION'!$B$241:$B$248,0), MATCH("*1st*",'Glyn-SESSION'!$K$7:$T$7,0)),"")</f>
        <v>50</v>
      </c>
      <c r="N159" s="48">
        <f>INDEX('Glyn-SESSION'!$L$241:$U$248, MATCH("*Lat Pulldown*",'Glyn-SESSION'!$B$241:$B$248,0), MATCH("*1st*",'Glyn-SESSION'!$K$7:$T$7,0))</f>
        <v>10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 t="e">
        <f>IF($A$158='Glyn-SESSION'!$A$241,INDEX('Glyn-SESSION'!$K$241:$T$248, MATCH("*Squat*",'Glyn-SESSION'!$B$241:$B$248,0), MATCH("*2nd*",'Glyn-SESSION'!$K$7:$T$7,0)),"")</f>
        <v>#N/A</v>
      </c>
      <c r="D160" s="132" t="e">
        <f>INDEX('Glyn-SESSION'!L$241:U$248, MATCH("*Squat*",'Glyn-SESSION'!$B$241:$B$248,0), MATCH("*2nd*",'Glyn-SESSION'!K$7:T$7,0))</f>
        <v>#N/A</v>
      </c>
      <c r="E160" s="131" t="e">
        <f>IF($A$158='Glyn-SESSION'!$A$241,INDEX('Glyn-SESSION'!$K$241:$T$248, MATCH("*Deadlift*",'Glyn-SESSION'!$B$241:$B$248,0), MATCH("*2ND*",'Glyn-SESSION'!$K$7:$T$7,0)),"")</f>
        <v>#N/A</v>
      </c>
      <c r="F160" s="131" t="e">
        <f>INDEX('Glyn-SESSION'!$L$241:$U$248, MATCH("*Deadlift*",'Glyn-SESSION'!$B$241:$B$248,0), MATCH("*2nd*",'Glyn-SESSION'!$K$7:$T$7,0))</f>
        <v>#N/A</v>
      </c>
      <c r="G160" s="131" t="e">
        <f>IF($A$158='Glyn-SESSION'!$A$241,INDEX('Glyn-SESSION'!$K$241:$T$248, MATCH("*Bench Press*",'Glyn-SESSION'!$B$241:$B$248,0), MATCH("*2ND*",'Glyn-SESSION'!$K$7:$T$7,0)),"")</f>
        <v>#N/A</v>
      </c>
      <c r="H160" s="131" t="e">
        <f>INDEX('Glyn-SESSION'!$L$241:$U$248, MATCH("*Bench Press*",'Glyn-SESSION'!$B$241:$B$248,0), MATCH("*2nd*",'Glyn-SESSION'!$K$7:$T$7,0))</f>
        <v>#N/A</v>
      </c>
      <c r="I160" s="132" t="e">
        <f>IF($A$158='Glyn-SESSION'!$A$241,INDEX('Glyn-SESSION'!$K$241:$T$248, MATCH("*Military*",'Glyn-SESSION'!$B$241:$B$248,0), MATCH("*2ND*",'Glyn-SESSION'!$K$7:$T$7,0)),"")</f>
        <v>#N/A</v>
      </c>
      <c r="J160" s="44" t="e">
        <f>INDEX('Glyn-SESSION'!$L$241:$U$248, MATCH("*Military*",'Glyn-SESSION'!$B$241:$B$248,0), MATCH("*2nd*",'Glyn-SESSION'!$K$7:$T$7,0))</f>
        <v>#N/A</v>
      </c>
      <c r="K160" s="131" t="e">
        <f>IF($A$158='Glyn-SESSION'!$A$241,INDEX('Glyn-SESSION'!$K$241:$T$248, MATCH("*Clean *",'Glyn-SESSION'!$B$241:$B$248,0), MATCH("*2ND*",'Glyn-SESSION'!$K$7:$T$7,0)),"")</f>
        <v>#N/A</v>
      </c>
      <c r="L160" s="44" t="e">
        <f>INDEX('Glyn-SESSION'!$L$241:$U$248, MATCH("*Clean *",'Glyn-SESSION'!$B$241:$B$248,0), MATCH("*2nd*",'Glyn-SESSION'!$K$7:$T$7,0))</f>
        <v>#N/A</v>
      </c>
      <c r="M160" s="131">
        <f>IF($A$158='Glyn-SESSION'!$A$241,INDEX('Glyn-SESSION'!$K$241:$T$248, MATCH("*Lat Pulldown*",'Glyn-SESSION'!$B$241:$B$248,0), MATCH("*2ND*",'Glyn-SESSION'!$K$7:$T$7,0)),"")</f>
        <v>50</v>
      </c>
      <c r="N160" s="44">
        <f>INDEX('Glyn-SESSION'!$L$241:$U$248, MATCH("*Lat Pulldown*",'Glyn-SESSION'!$B$241:$B$248,0), MATCH("*2nd*",'Glyn-SESSION'!$K$7:$T$7,0))</f>
        <v>10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 t="e">
        <f>IF($A$158='Glyn-SESSION'!$A$241,INDEX('Glyn-SESSION'!$K$241:$T$248, MATCH("*Squat*",'Glyn-SESSION'!$B$241:$B$248,0), MATCH("*3rd*",'Glyn-SESSION'!$K$7:$T$7,0)),"")</f>
        <v>#N/A</v>
      </c>
      <c r="D161" s="132" t="e">
        <f>INDEX('Glyn-SESSION'!L$241:U$248, MATCH("*Squat*",'Glyn-SESSION'!$B$241:$B$248,0), MATCH("*3rd*",'Glyn-SESSION'!K$7:T$7,0))</f>
        <v>#N/A</v>
      </c>
      <c r="E161" s="131" t="e">
        <f>IF($A$158='Glyn-SESSION'!$A$241,INDEX('Glyn-SESSION'!$K$241:$T$248, MATCH("*Deadlift*",'Glyn-SESSION'!$B$241:$B$248,0), MATCH("*3rd*",'Glyn-SESSION'!$K$7:$T$7,0)),"")</f>
        <v>#N/A</v>
      </c>
      <c r="F161" s="131" t="e">
        <f>INDEX('Glyn-SESSION'!$L$241:$U$248, MATCH("*Deadlift*",'Glyn-SESSION'!$B$241:$B$248,0), MATCH("*3rd*",'Glyn-SESSION'!$K$7:$T$7,0))</f>
        <v>#N/A</v>
      </c>
      <c r="G161" s="131" t="e">
        <f>IF($A$158='Glyn-SESSION'!$A$241,INDEX('Glyn-SESSION'!$K$241:$T$248, MATCH("*Bench Press*",'Glyn-SESSION'!$B$241:$B$248,0), MATCH("*3rd*",'Glyn-SESSION'!$K$7:$T$7,0)),"")</f>
        <v>#N/A</v>
      </c>
      <c r="H161" s="131" t="e">
        <f>INDEX('Glyn-SESSION'!$L$241:$U$248, MATCH("*Bench Press*",'Glyn-SESSION'!$B$241:$B$248,0), MATCH("*3rd*",'Glyn-SESSION'!$K$7:$T$7,0))</f>
        <v>#N/A</v>
      </c>
      <c r="I161" s="132" t="e">
        <f>IF($A$158='Glyn-SESSION'!$A$241,INDEX('Glyn-SESSION'!$K$241:$T$248, MATCH("*Military*",'Glyn-SESSION'!$B$241:$B$248,0), MATCH("*3rd*",'Glyn-SESSION'!$K$7:$T$7,0)),"")</f>
        <v>#N/A</v>
      </c>
      <c r="J161" s="44" t="e">
        <f>INDEX('Glyn-SESSION'!$L$241:$U$248, MATCH("*Military*",'Glyn-SESSION'!$B$241:$B$248,0), MATCH("*3rd*",'Glyn-SESSION'!$K$7:$T$7,0))</f>
        <v>#N/A</v>
      </c>
      <c r="K161" s="131" t="e">
        <f>IF($A$158='Glyn-SESSION'!$A$241,INDEX('Glyn-SESSION'!$K$241:$T$248, MATCH("*Clean *",'Glyn-SESSION'!$B$241:$B$248,0), MATCH("*3rd*",'Glyn-SESSION'!$K$7:$T$7,0)),"")</f>
        <v>#N/A</v>
      </c>
      <c r="L161" s="44" t="e">
        <f>INDEX('Glyn-SESSION'!$L$241:$U$248, MATCH("*Clean *",'Glyn-SESSION'!$B$241:$B$248,0), MATCH("*3rd*",'Glyn-SESSION'!$K$7:$T$7,0))</f>
        <v>#N/A</v>
      </c>
      <c r="M161" s="131">
        <f>IF($A$158='Glyn-SESSION'!$A$241,INDEX('Glyn-SESSION'!$K$241:$T$248, MATCH("*Lat Pulldown*",'Glyn-SESSION'!$B$241:$B$248,0), MATCH("*3rd*",'Glyn-SESSION'!$K$7:$T$7,0)),"")</f>
        <v>55</v>
      </c>
      <c r="N161" s="44">
        <f>INDEX('Glyn-SESSION'!$L$241:$U$248, MATCH("*Lat Pulldown*",'Glyn-SESSION'!$B$241:$B$248,0), MATCH("*3rd*",'Glyn-SESSION'!$K$7:$T$7,0))</f>
        <v>10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 t="e">
        <f>IF($A$158='Glyn-SESSION'!$A$241,INDEX('Glyn-SESSION'!$K$241:$T$248, MATCH("*Squat*",'Glyn-SESSION'!$B$241:$B$248,0), MATCH("*4th*",'Glyn-SESSION'!$K$7:$T$7,0)),"")</f>
        <v>#N/A</v>
      </c>
      <c r="D162" s="132" t="e">
        <f>INDEX('Glyn-SESSION'!L$241:U$248, MATCH("*Squat*",'Glyn-SESSION'!$B$241:$B$248,0), MATCH("*4th*",'Glyn-SESSION'!K$7:T$7,0))</f>
        <v>#N/A</v>
      </c>
      <c r="E162" s="131" t="e">
        <f>IF($A$158='Glyn-SESSION'!$A$241,INDEX('Glyn-SESSION'!$K$241:$T$248, MATCH("*Deadlift*",'Glyn-SESSION'!$B$241:$B$248,0), MATCH("*4th*",'Glyn-SESSION'!$K$7:$T$7,0)),"")</f>
        <v>#N/A</v>
      </c>
      <c r="F162" s="131" t="e">
        <f>INDEX('Glyn-SESSION'!$L$241:$U$248, MATCH("*Deadlift*",'Glyn-SESSION'!$B$241:$B$248,0), MATCH("*4th*",'Glyn-SESSION'!$K$7:$T$7,0))</f>
        <v>#N/A</v>
      </c>
      <c r="G162" s="131" t="e">
        <f>IF($A$158='Glyn-SESSION'!$A$241,INDEX('Glyn-SESSION'!$K$241:$T$248, MATCH("*Bench Press*",'Glyn-SESSION'!$B$241:$B$248,0), MATCH("*4th*",'Glyn-SESSION'!$K$7:$T$7,0)),"")</f>
        <v>#N/A</v>
      </c>
      <c r="H162" s="131" t="e">
        <f>INDEX('Glyn-SESSION'!$L$241:$U$248, MATCH("*Bench Press*",'Glyn-SESSION'!$B$241:$B$248,0), MATCH("*4th*",'Glyn-SESSION'!$K$7:$T$7,0))</f>
        <v>#N/A</v>
      </c>
      <c r="I162" s="132" t="e">
        <f>IF($A$158='Glyn-SESSION'!$A$241,INDEX('Glyn-SESSION'!$K$241:$T$248, MATCH("*Military*",'Glyn-SESSION'!$B$241:$B$248,0), MATCH("*4th*",'Glyn-SESSION'!$K$7:$T$7,0)),"")</f>
        <v>#N/A</v>
      </c>
      <c r="J162" s="44" t="e">
        <f>INDEX('Glyn-SESSION'!$L$241:$U$248, MATCH("*Military*",'Glyn-SESSION'!$B$241:$B$248,0), MATCH("*4th*",'Glyn-SESSION'!$K$7:$T$7,0))</f>
        <v>#N/A</v>
      </c>
      <c r="K162" s="131" t="e">
        <f>IF($A$158='Glyn-SESSION'!$A$241,INDEX('Glyn-SESSION'!$K$241:$T$248, MATCH("*Clean *",'Glyn-SESSION'!$B$241:$B$248,0), MATCH("*4th*",'Glyn-SESSION'!$K$7:$T$7,0)),"")</f>
        <v>#N/A</v>
      </c>
      <c r="L162" s="44" t="e">
        <f>INDEX('Glyn-SESSION'!$L$241:$U$248, MATCH("*Clean *",'Glyn-SESSION'!$B$241:$B$248,0), MATCH("*4th*",'Glyn-SESSION'!$K$7:$T$7,0))</f>
        <v>#N/A</v>
      </c>
      <c r="M162" s="131">
        <f>IF($A$158='Glyn-SESSION'!$A$241,INDEX('Glyn-SESSION'!$K$241:$T$248, MATCH("*Lat Pulldown*",'Glyn-SESSION'!$B$241:$B$248,0), MATCH("*4th*",'Glyn-SESSION'!$K$7:$T$7,0)),"")</f>
        <v>0</v>
      </c>
      <c r="N162" s="44">
        <f>INDEX('Glyn-SESSION'!$L$241:$U$248, MATCH("*Lat Pulldown*",'Glyn-SESSION'!$B$241:$B$248,0), MATCH("*4th*",'Glyn-SESSION'!$K$7:$T$7,0))</f>
        <v>0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 t="e">
        <f>IF($A$158='Glyn-SESSION'!$A$241,INDEX('Glyn-SESSION'!$K$241:$T$248, MATCH("*Squat*",'Glyn-SESSION'!$B$241:$B$248,0), MATCH("*5th*",'Glyn-SESSION'!$K$7:$T$7,0)),"")</f>
        <v>#N/A</v>
      </c>
      <c r="D163" s="132" t="e">
        <f>INDEX('Glyn-SESSION'!L$241:U$248, MATCH("*Squat*",'Glyn-SESSION'!$B$241:$B$248,0), MATCH("*5th*",'Glyn-SESSION'!K$7:T$7,0))</f>
        <v>#N/A</v>
      </c>
      <c r="E163" s="131" t="e">
        <f>IF($A$158='Glyn-SESSION'!$A$241,INDEX('Glyn-SESSION'!$K$241:$T$248, MATCH("*Deadlift*",'Glyn-SESSION'!$B$241:$B$248,0), MATCH("*5th*",'Glyn-SESSION'!$K$7:$T$7,0)),"")</f>
        <v>#N/A</v>
      </c>
      <c r="F163" s="131" t="e">
        <f>INDEX('Glyn-SESSION'!$L$241:$U$248, MATCH("*Deadlift*",'Glyn-SESSION'!$B$241:$B$248,0), MATCH("*5th*",'Glyn-SESSION'!$K$7:$T$7,0))</f>
        <v>#N/A</v>
      </c>
      <c r="G163" s="131" t="e">
        <f>IF($A$158='Glyn-SESSION'!$A$241,INDEX('Glyn-SESSION'!$K$241:$T$248, MATCH("*Bench Press*",'Glyn-SESSION'!$B$241:$B$248,0), MATCH("*5th*",'Glyn-SESSION'!$K$7:$T$7,0)),"")</f>
        <v>#N/A</v>
      </c>
      <c r="H163" s="131" t="e">
        <f>INDEX('Glyn-SESSION'!$L$241:$U$248, MATCH("*Bench Press*",'Glyn-SESSION'!$B$241:$B$248,0), MATCH("*5th*",'Glyn-SESSION'!$K$7:$T$7,0))</f>
        <v>#N/A</v>
      </c>
      <c r="I163" s="132" t="e">
        <f>IF($A$158='Glyn-SESSION'!$A$241,INDEX('Glyn-SESSION'!$K$241:$T$248, MATCH("*Military*",'Glyn-SESSION'!$B$241:$B$248,0), MATCH("*5th*",'Glyn-SESSION'!$K$7:$T$7,0)),"")</f>
        <v>#N/A</v>
      </c>
      <c r="J163" s="44" t="e">
        <f>INDEX('Glyn-SESSION'!$L$241:$U$248, MATCH("*Military*",'Glyn-SESSION'!$B$241:$B$248,0), MATCH("*5th*",'Glyn-SESSION'!$K$7:$T$7,0))</f>
        <v>#N/A</v>
      </c>
      <c r="K163" s="131" t="e">
        <f>IF($A$158='Glyn-SESSION'!$A$241,INDEX('Glyn-SESSION'!$K$241:$T$248, MATCH("*Clean *",'Glyn-SESSION'!$B$241:$B$248,0), MATCH("*5th*",'Glyn-SESSION'!$K$7:$T$7,0)),"")</f>
        <v>#N/A</v>
      </c>
      <c r="L163" s="44" t="e">
        <f>INDEX('Glyn-SESSION'!$L$241:$U$248, MATCH("*Clean *",'Glyn-SESSION'!$B$241:$B$248,0), MATCH("*5th*",'Glyn-SESSION'!$K$7:$T$7,0))</f>
        <v>#N/A</v>
      </c>
      <c r="M163" s="131">
        <f>IF($A$158='Glyn-SESSION'!$A$241,INDEX('Glyn-SESSION'!$K$241:$T$248, MATCH("*Lat Pulldown*",'Glyn-SESSION'!$B$241:$B$248,0), MATCH("*5th*",'Glyn-SESSION'!$K$7:$T$7,0)),"")</f>
        <v>0</v>
      </c>
      <c r="N163" s="44">
        <f>INDEX('Glyn-SESSION'!$L$241:$U$248, MATCH("*Lat Pulldown*",'Glyn-SESSION'!$B$241:$B$248,0), MATCH("*5th*",'Glyn-SESSION'!$K$7:$T$7,0))</f>
        <v>0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'Glyn-SESSION'!A250</f>
        <v>42213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 t="e">
        <f>MAX(E165:E169)</f>
        <v>#N/A</v>
      </c>
      <c r="F164" s="116" t="e">
        <f t="array" ref="F164">MAX(IF(E165:E169=E164,F165:F169))</f>
        <v>#N/A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 t="e">
        <f>MAX(M165:M169)</f>
        <v>#N/A</v>
      </c>
      <c r="N164" s="117" t="e">
        <f t="array" ref="N164">MAX(IF(M165:M169=M164,N165:N169))</f>
        <v>#N/A</v>
      </c>
      <c r="O164" s="152" t="e">
        <f>IF($A$164='Glyn-SESSION'!$A$250,INDEX('Glyn-SESSION'!$K$250:$T$257, MATCH("*1k Row*",'Glyn-SESSION'!$B$250:$B$257,0), MATCH("*1st*",'Glyn-SESSION'!$K$7:$T$7,0)),"")</f>
        <v>#N/A</v>
      </c>
      <c r="P164" s="152">
        <f>IF($A$164='Glyn-SESSION'!$A$250,INDEX('Glyn-SESSION'!$K$250:$T$257, MATCH("*HIIT*",'Glyn-SESSION'!$B$250:$B$257,0), MATCH("*1st*",'Glyn-SESSION'!$K$7:$T$7,0)),"")</f>
        <v>7.6388888888888886E-3</v>
      </c>
      <c r="Q164" s="119">
        <f>INDEX('Glyn-SESSION'!$L$250:$U$257, MATCH("*HIIT*",'Glyn-SESSION'!$B$250:$B$257,0), MATCH("*1st*",'Glyn-SESSION'!$K$7:$T$7,0))</f>
        <v>0</v>
      </c>
      <c r="R164" s="119">
        <f>'Glyn-SESSION'!U250</f>
        <v>0</v>
      </c>
      <c r="S164" s="116"/>
      <c r="T164" s="116"/>
      <c r="U164" s="120">
        <f>'Glyn-SESSION'!A251</f>
        <v>82.5</v>
      </c>
      <c r="V164" s="120">
        <f>'Glyn-SESSION'!A252</f>
        <v>29.3</v>
      </c>
      <c r="W164" s="116"/>
      <c r="X164" s="116"/>
      <c r="Y164" s="116"/>
      <c r="Z164" s="116"/>
      <c r="AA164" s="116"/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IF($A$164='Glyn-SESSION'!$A$250,INDEX('Glyn-SESSION'!$K$250:$T$257, MATCH("*Squat*",'Glyn-SESSION'!$B$250:$B$257,0), MATCH("*1st*",'Glyn-SESSION'!$K$7:$T$7,0)),"")</f>
        <v>#N/A</v>
      </c>
      <c r="D165" s="132" t="e">
        <f>INDEX('Glyn-SESSION'!L$250:U$257, MATCH("*Squat*",'Glyn-SESSION'!$B$250:$B$257,0), MATCH("*1st*",'Glyn-SESSION'!K$7:T$7,0))</f>
        <v>#N/A</v>
      </c>
      <c r="E165" s="131" t="e">
        <f>IF($A$164='Glyn-SESSION'!$A$250,INDEX('Glyn-SESSION'!$K$250:$T$257, MATCH("*Deadlift*",'Glyn-SESSION'!$B$250:$B$257,0), MATCH("*1st*",'Glyn-SESSION'!$K$7:$T$7,0)),"")</f>
        <v>#N/A</v>
      </c>
      <c r="F165" s="131" t="e">
        <f>INDEX('Glyn-SESSION'!$L$250:$U$257, MATCH("*Deadlift*",'Glyn-SESSION'!$B$250:$B$257,0), MATCH("*1st*",'Glyn-SESSION'!$K$7:$T$7,0))</f>
        <v>#N/A</v>
      </c>
      <c r="G165" s="131" t="e">
        <f>IF($A$164='Glyn-SESSION'!$A$250,INDEX('Glyn-SESSION'!$K$250:$T$257, MATCH("*Bench Press*",'Glyn-SESSION'!$B$250:$B$257,0), MATCH("*1st*",'Glyn-SESSION'!$K$7:$T$7,0)),"")</f>
        <v>#N/A</v>
      </c>
      <c r="H165" s="131" t="e">
        <f>INDEX('Glyn-SESSION'!$L$250:$U$257, MATCH("*Bench Press*",'Glyn-SESSION'!$B$250:$B$257,0), MATCH("*1st*",'Glyn-SESSION'!$K$7:$T$7,0))</f>
        <v>#N/A</v>
      </c>
      <c r="I165" s="132" t="e">
        <f>IF($A$164='Glyn-SESSION'!$A$250,INDEX('Glyn-SESSION'!$K$250:$T$257, MATCH("*Military*",'Glyn-SESSION'!$B$250:$B$257,0), MATCH("*1st*",'Glyn-SESSION'!$K$7:$T$7,0)),"")</f>
        <v>#N/A</v>
      </c>
      <c r="J165" s="48" t="e">
        <f>INDEX('Glyn-SESSION'!$L$250:$U$257, MATCH("*Military*",'Glyn-SESSION'!$B$250:$B$257,0), MATCH("*1st*",'Glyn-SESSION'!$K$7:$T$7,0))</f>
        <v>#N/A</v>
      </c>
      <c r="K165" s="131" t="e">
        <f>IF($A$164='Glyn-SESSION'!$A$250,INDEX('Glyn-SESSION'!$K$250:$T$257, MATCH("*Clean *",'Glyn-SESSION'!$B$250:$B$257,0), MATCH("*1st*",'Glyn-SESSION'!$K$7:$T$7,0)),"")</f>
        <v>#N/A</v>
      </c>
      <c r="L165" s="48" t="e">
        <f>INDEX('Glyn-SESSION'!$L$250:$U$257, MATCH("*Clean *",'Glyn-SESSION'!$B$250:$B$257,0), MATCH("*1st*",'Glyn-SESSION'!$K$7:$T$7,0))</f>
        <v>#N/A</v>
      </c>
      <c r="M165" s="131" t="e">
        <f>IF($A$164='Glyn-SESSION'!$A$250,INDEX('Glyn-SESSION'!$K$250:$T$257, MATCH("*Lat Pulldown*",'Glyn-SESSION'!$B$250:$B$257,0), MATCH("*1st*",'Glyn-SESSION'!$K$7:$T$7,0)),"")</f>
        <v>#N/A</v>
      </c>
      <c r="N165" s="48" t="e">
        <f>INDEX('Glyn-SESSION'!$L$250:$U$257, MATCH("*Lat Pulldown*",'Glyn-SESSION'!$B$250:$B$257,0), MATCH("*1st*",'Glyn-SESSION'!$K$7:$T$7,0))</f>
        <v>#N/A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IF($A$164='Glyn-SESSION'!$A$250,INDEX('Glyn-SESSION'!$K$250:$T$257, MATCH("*Squat*",'Glyn-SESSION'!$B$250:$B$257,0), MATCH("*2nd*",'Glyn-SESSION'!$K$7:$T$7,0)),"")</f>
        <v>#N/A</v>
      </c>
      <c r="D166" s="132" t="e">
        <f>INDEX('Glyn-SESSION'!L$250:U$257, MATCH("*Squat*",'Glyn-SESSION'!$B$250:$B$257,0), MATCH("*2nd*",'Glyn-SESSION'!K$7:T$7,0))</f>
        <v>#N/A</v>
      </c>
      <c r="E166" s="131" t="e">
        <f>IF($A$164='Glyn-SESSION'!$A$250,INDEX('Glyn-SESSION'!$K$250:$T$257, MATCH("*Deadlift*",'Glyn-SESSION'!$B$250:$B$257,0), MATCH("*2ND*",'Glyn-SESSION'!$K$7:$T$7,0)),"")</f>
        <v>#N/A</v>
      </c>
      <c r="F166" s="131" t="e">
        <f>INDEX('Glyn-SESSION'!$L$250:$U$257, MATCH("*Deadlift*",'Glyn-SESSION'!$B$250:$B$257,0), MATCH("*2nd*",'Glyn-SESSION'!$K$7:$T$7,0))</f>
        <v>#N/A</v>
      </c>
      <c r="G166" s="131" t="e">
        <f>IF($A$164='Glyn-SESSION'!$A$250,INDEX('Glyn-SESSION'!$K$250:$T$257, MATCH("*Bench Press*",'Glyn-SESSION'!$B$250:$B$257,0), MATCH("*2ND*",'Glyn-SESSION'!$K$7:$T$7,0)),"")</f>
        <v>#N/A</v>
      </c>
      <c r="H166" s="131" t="e">
        <f>INDEX('Glyn-SESSION'!$L$250:$U$257, MATCH("*Bench Press*",'Glyn-SESSION'!$B$250:$B$257,0), MATCH("*2nd*",'Glyn-SESSION'!$K$7:$T$7,0))</f>
        <v>#N/A</v>
      </c>
      <c r="I166" s="132" t="e">
        <f>IF($A$164='Glyn-SESSION'!$A$250,INDEX('Glyn-SESSION'!$K$250:$T$257, MATCH("*Military*",'Glyn-SESSION'!$B$250:$B$257,0), MATCH("*2ND*",'Glyn-SESSION'!$K$7:$T$7,0)),"")</f>
        <v>#N/A</v>
      </c>
      <c r="J166" s="44" t="e">
        <f>INDEX('Glyn-SESSION'!$L$250:$U$257, MATCH("*Military*",'Glyn-SESSION'!$B$250:$B$257,0), MATCH("*2nd*",'Glyn-SESSION'!$K$7:$T$7,0))</f>
        <v>#N/A</v>
      </c>
      <c r="K166" s="131" t="e">
        <f>IF($A$164='Glyn-SESSION'!$A$250,INDEX('Glyn-SESSION'!$K$250:$T$257, MATCH("*Clean *",'Glyn-SESSION'!$B$250:$B$257,0), MATCH("*2ND*",'Glyn-SESSION'!$K$7:$T$7,0)),"")</f>
        <v>#N/A</v>
      </c>
      <c r="L166" s="44" t="e">
        <f>INDEX('Glyn-SESSION'!$L$250:$U$257, MATCH("*Clean *",'Glyn-SESSION'!$B$250:$B$257,0), MATCH("*2nd*",'Glyn-SESSION'!$K$7:$T$7,0))</f>
        <v>#N/A</v>
      </c>
      <c r="M166" s="131" t="e">
        <f>IF($A$164='Glyn-SESSION'!$A$250,INDEX('Glyn-SESSION'!$K$250:$T$257, MATCH("*Lat Pulldown*",'Glyn-SESSION'!$B$250:$B$257,0), MATCH("*2ND*",'Glyn-SESSION'!$K$7:$T$7,0)),"")</f>
        <v>#N/A</v>
      </c>
      <c r="N166" s="44" t="e">
        <f>INDEX('Glyn-SESSION'!$L$250:$U$257, MATCH("*Lat Pulldown*",'Glyn-SESSION'!$B$250:$B$257,0), MATCH("*2nd*",'Glyn-SESSION'!$K$7:$T$7,0))</f>
        <v>#N/A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IF($A$164='Glyn-SESSION'!$A$250,INDEX('Glyn-SESSION'!$K$250:$T$257, MATCH("*Squat*",'Glyn-SESSION'!$B$250:$B$257,0), MATCH("*3rd*",'Glyn-SESSION'!$K$7:$T$7,0)),"")</f>
        <v>#N/A</v>
      </c>
      <c r="D167" s="132" t="e">
        <f>INDEX('Glyn-SESSION'!L$250:U$257, MATCH("*Squat*",'Glyn-SESSION'!$B$250:$B$257,0), MATCH("*3rd*",'Glyn-SESSION'!K$7:T$7,0))</f>
        <v>#N/A</v>
      </c>
      <c r="E167" s="131" t="e">
        <f>IF($A$164='Glyn-SESSION'!$A$250,INDEX('Glyn-SESSION'!$K$250:$T$257, MATCH("*Deadlift*",'Glyn-SESSION'!$B$250:$B$257,0), MATCH("*3rd*",'Glyn-SESSION'!$K$7:$T$7,0)),"")</f>
        <v>#N/A</v>
      </c>
      <c r="F167" s="131" t="e">
        <f>INDEX('Glyn-SESSION'!$L$250:$U$257, MATCH("*Deadlift*",'Glyn-SESSION'!$B$250:$B$257,0), MATCH("*3rd*",'Glyn-SESSION'!$K$7:$T$7,0))</f>
        <v>#N/A</v>
      </c>
      <c r="G167" s="131" t="e">
        <f>IF($A$164='Glyn-SESSION'!$A$250,INDEX('Glyn-SESSION'!$K$250:$T$257, MATCH("*Bench Press*",'Glyn-SESSION'!$B$250:$B$257,0), MATCH("*3rd*",'Glyn-SESSION'!$K$7:$T$7,0)),"")</f>
        <v>#N/A</v>
      </c>
      <c r="H167" s="131" t="e">
        <f>INDEX('Glyn-SESSION'!$L$250:$U$257, MATCH("*Bench Press*",'Glyn-SESSION'!$B$250:$B$257,0), MATCH("*3rd*",'Glyn-SESSION'!$K$7:$T$7,0))</f>
        <v>#N/A</v>
      </c>
      <c r="I167" s="132" t="e">
        <f>IF($A$164='Glyn-SESSION'!$A$250,INDEX('Glyn-SESSION'!$K$250:$T$257, MATCH("*Military*",'Glyn-SESSION'!$B$250:$B$257,0), MATCH("*3rd*",'Glyn-SESSION'!$K$7:$T$7,0)),"")</f>
        <v>#N/A</v>
      </c>
      <c r="J167" s="44" t="e">
        <f>INDEX('Glyn-SESSION'!$L$250:$U$257, MATCH("*Military*",'Glyn-SESSION'!$B$250:$B$257,0), MATCH("*3rd*",'Glyn-SESSION'!$K$7:$T$7,0))</f>
        <v>#N/A</v>
      </c>
      <c r="K167" s="131" t="e">
        <f>IF($A$164='Glyn-SESSION'!$A$250,INDEX('Glyn-SESSION'!$K$250:$T$257, MATCH("*Clean *",'Glyn-SESSION'!$B$250:$B$257,0), MATCH("*3rd*",'Glyn-SESSION'!$K$7:$T$7,0)),"")</f>
        <v>#N/A</v>
      </c>
      <c r="L167" s="44" t="e">
        <f>INDEX('Glyn-SESSION'!$L$250:$U$257, MATCH("*Clean *",'Glyn-SESSION'!$B$250:$B$257,0), MATCH("*3rd*",'Glyn-SESSION'!$K$7:$T$7,0))</f>
        <v>#N/A</v>
      </c>
      <c r="M167" s="131" t="e">
        <f>IF($A$164='Glyn-SESSION'!$A$250,INDEX('Glyn-SESSION'!$K$250:$T$257, MATCH("*Lat Pulldown*",'Glyn-SESSION'!$B$250:$B$257,0), MATCH("*3rd*",'Glyn-SESSION'!$K$7:$T$7,0)),"")</f>
        <v>#N/A</v>
      </c>
      <c r="N167" s="44" t="e">
        <f>INDEX('Glyn-SESSION'!$L$250:$U$257, MATCH("*Lat Pulldown*",'Glyn-SESSION'!$B$250:$B$257,0), MATCH("*3rd*",'Glyn-SESSION'!$K$7:$T$7,0))</f>
        <v>#N/A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IF($A$164='Glyn-SESSION'!$A$250,INDEX('Glyn-SESSION'!$K$250:$T$257, MATCH("*Squat*",'Glyn-SESSION'!$B$250:$B$257,0), MATCH("*4th*",'Glyn-SESSION'!$K$7:$T$7,0)),"")</f>
        <v>#N/A</v>
      </c>
      <c r="D168" s="132" t="e">
        <f>INDEX('Glyn-SESSION'!L$250:U$257, MATCH("*Squat*",'Glyn-SESSION'!$B$250:$B$257,0), MATCH("*4th*",'Glyn-SESSION'!K$7:T$7,0))</f>
        <v>#N/A</v>
      </c>
      <c r="E168" s="131" t="e">
        <f>IF($A$164='Glyn-SESSION'!$A$250,INDEX('Glyn-SESSION'!$K$250:$T$257, MATCH("*Deadlift*",'Glyn-SESSION'!$B$250:$B$257,0), MATCH("*4th*",'Glyn-SESSION'!$K$7:$T$7,0)),"")</f>
        <v>#N/A</v>
      </c>
      <c r="F168" s="131" t="e">
        <f>INDEX('Glyn-SESSION'!$L$250:$U$257, MATCH("*Deadlift*",'Glyn-SESSION'!$B$250:$B$257,0), MATCH("*4th*",'Glyn-SESSION'!$K$7:$T$7,0))</f>
        <v>#N/A</v>
      </c>
      <c r="G168" s="131" t="e">
        <f>IF($A$164='Glyn-SESSION'!$A$250,INDEX('Glyn-SESSION'!$K$250:$T$257, MATCH("*Bench Press*",'Glyn-SESSION'!$B$250:$B$257,0), MATCH("*4th*",'Glyn-SESSION'!$K$7:$T$7,0)),"")</f>
        <v>#N/A</v>
      </c>
      <c r="H168" s="131" t="e">
        <f>INDEX('Glyn-SESSION'!$L$250:$U$257, MATCH("*Bench Press*",'Glyn-SESSION'!$B$250:$B$257,0), MATCH("*4th*",'Glyn-SESSION'!$K$7:$T$7,0))</f>
        <v>#N/A</v>
      </c>
      <c r="I168" s="132" t="e">
        <f>IF($A$164='Glyn-SESSION'!$A$250,INDEX('Glyn-SESSION'!$K$250:$T$257, MATCH("*Military*",'Glyn-SESSION'!$B$250:$B$257,0), MATCH("*4th*",'Glyn-SESSION'!$K$7:$T$7,0)),"")</f>
        <v>#N/A</v>
      </c>
      <c r="J168" s="44" t="e">
        <f>INDEX('Glyn-SESSION'!$L$250:$U$257, MATCH("*Military*",'Glyn-SESSION'!$B$250:$B$257,0), MATCH("*4th*",'Glyn-SESSION'!$K$7:$T$7,0))</f>
        <v>#N/A</v>
      </c>
      <c r="K168" s="131" t="e">
        <f>IF($A$164='Glyn-SESSION'!$A$250,INDEX('Glyn-SESSION'!$K$250:$T$257, MATCH("*Clean *",'Glyn-SESSION'!$B$250:$B$257,0), MATCH("*4th*",'Glyn-SESSION'!$K$7:$T$7,0)),"")</f>
        <v>#N/A</v>
      </c>
      <c r="L168" s="44" t="e">
        <f>INDEX('Glyn-SESSION'!$L$250:$U$257, MATCH("*Clean *",'Glyn-SESSION'!$B$250:$B$257,0), MATCH("*4th*",'Glyn-SESSION'!$K$7:$T$7,0))</f>
        <v>#N/A</v>
      </c>
      <c r="M168" s="131" t="e">
        <f>IF($A$164='Glyn-SESSION'!$A$250,INDEX('Glyn-SESSION'!$K$250:$T$257, MATCH("*Lat Pulldown*",'Glyn-SESSION'!$B$250:$B$257,0), MATCH("*4th*",'Glyn-SESSION'!$K$7:$T$7,0)),"")</f>
        <v>#N/A</v>
      </c>
      <c r="N168" s="44" t="e">
        <f>INDEX('Glyn-SESSION'!$L$250:$U$257, MATCH("*Lat Pulldown*",'Glyn-SESSION'!$B$250:$B$257,0), MATCH("*4th*",'Glyn-SESSION'!$K$7:$T$7,0))</f>
        <v>#N/A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IF($A$164='Glyn-SESSION'!$A$250,INDEX('Glyn-SESSION'!$K$250:$T$257, MATCH("*Squat*",'Glyn-SESSION'!$B$250:$B$257,0), MATCH("*5th*",'Glyn-SESSION'!$K$7:$T$7,0)),"")</f>
        <v>#N/A</v>
      </c>
      <c r="D169" s="132" t="e">
        <f>INDEX('Glyn-SESSION'!L$250:U$257, MATCH("*Squat*",'Glyn-SESSION'!$B$250:$B$257,0), MATCH("*5th*",'Glyn-SESSION'!K$7:T$7,0))</f>
        <v>#N/A</v>
      </c>
      <c r="E169" s="131" t="e">
        <f>IF($A$164='Glyn-SESSION'!$A$250,INDEX('Glyn-SESSION'!$K$250:$T$257, MATCH("*Deadlift*",'Glyn-SESSION'!$B$250:$B$257,0), MATCH("*5th*",'Glyn-SESSION'!$K$7:$T$7,0)),"")</f>
        <v>#N/A</v>
      </c>
      <c r="F169" s="131" t="e">
        <f>INDEX('Glyn-SESSION'!$L$250:$U$257, MATCH("*Deadlift*",'Glyn-SESSION'!$B$250:$B$257,0), MATCH("*5th*",'Glyn-SESSION'!$K$7:$T$7,0))</f>
        <v>#N/A</v>
      </c>
      <c r="G169" s="131" t="e">
        <f>IF($A$164='Glyn-SESSION'!$A$250,INDEX('Glyn-SESSION'!$K$250:$T$257, MATCH("*Bench Press*",'Glyn-SESSION'!$B$250:$B$257,0), MATCH("*5th*",'Glyn-SESSION'!$K$7:$T$7,0)),"")</f>
        <v>#N/A</v>
      </c>
      <c r="H169" s="131" t="e">
        <f>INDEX('Glyn-SESSION'!$L$250:$U$257, MATCH("*Bench Press*",'Glyn-SESSION'!$B$250:$B$257,0), MATCH("*5th*",'Glyn-SESSION'!$K$7:$T$7,0))</f>
        <v>#N/A</v>
      </c>
      <c r="I169" s="132" t="e">
        <f>IF($A$164='Glyn-SESSION'!$A$250,INDEX('Glyn-SESSION'!$K$250:$T$257, MATCH("*Military*",'Glyn-SESSION'!$B$250:$B$257,0), MATCH("*5th*",'Glyn-SESSION'!$K$7:$T$7,0)),"")</f>
        <v>#N/A</v>
      </c>
      <c r="J169" s="44" t="e">
        <f>INDEX('Glyn-SESSION'!$L$250:$U$257, MATCH("*Military*",'Glyn-SESSION'!$B$250:$B$257,0), MATCH("*5th*",'Glyn-SESSION'!$K$7:$T$7,0))</f>
        <v>#N/A</v>
      </c>
      <c r="K169" s="131" t="e">
        <f>IF($A$164='Glyn-SESSION'!$A$250,INDEX('Glyn-SESSION'!$K$250:$T$257, MATCH("*Clean *",'Glyn-SESSION'!$B$250:$B$257,0), MATCH("*5th*",'Glyn-SESSION'!$K$7:$T$7,0)),"")</f>
        <v>#N/A</v>
      </c>
      <c r="L169" s="44" t="e">
        <f>INDEX('Glyn-SESSION'!$L$250:$U$257, MATCH("*Clean *",'Glyn-SESSION'!$B$250:$B$257,0), MATCH("*5th*",'Glyn-SESSION'!$K$7:$T$7,0))</f>
        <v>#N/A</v>
      </c>
      <c r="M169" s="131" t="e">
        <f>IF($A$164='Glyn-SESSION'!$A$250,INDEX('Glyn-SESSION'!$K$250:$T$257, MATCH("*Lat Pulldown*",'Glyn-SESSION'!$B$250:$B$257,0), MATCH("*5th*",'Glyn-SESSION'!$K$7:$T$7,0)),"")</f>
        <v>#N/A</v>
      </c>
      <c r="N169" s="44" t="e">
        <f>INDEX('Glyn-SESSION'!$L$250:$U$257, MATCH("*Lat Pulldown*",'Glyn-SESSION'!$B$250:$B$257,0), MATCH("*5th*",'Glyn-SESSION'!$K$7:$T$7,0))</f>
        <v>#N/A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'Glyn-SESSION'!A259</f>
        <v>42215</v>
      </c>
      <c r="B170" s="116" t="s">
        <v>84</v>
      </c>
      <c r="C170" s="117" t="e">
        <f>MAX(C171:C175)</f>
        <v>#N/A</v>
      </c>
      <c r="D170" s="116" t="e">
        <f t="array" ref="D170">MAX(IF(C171:C175=C170,D171:D175))</f>
        <v>#N/A</v>
      </c>
      <c r="E170" s="116" t="e">
        <f>MAX(E171:E175)</f>
        <v>#N/A</v>
      </c>
      <c r="F170" s="116" t="e">
        <f t="array" ref="F170">MAX(IF(E171:E175=E170,F171:F175))</f>
        <v>#N/A</v>
      </c>
      <c r="G170" s="116" t="e">
        <f>MAX(G171:G175)</f>
        <v>#N/A</v>
      </c>
      <c r="H170" s="116" t="e">
        <f t="array" ref="H170">MAX(IF(G171:G175=G170,H171:H175))</f>
        <v>#N/A</v>
      </c>
      <c r="I170" s="116" t="e">
        <f>MAX(I171:I175)</f>
        <v>#N/A</v>
      </c>
      <c r="J170" s="116" t="e">
        <f t="array" ref="J170">MAX(IF(I171:I175=I170,J171:J175))</f>
        <v>#N/A</v>
      </c>
      <c r="K170" s="116">
        <f>MAX(K171:K175)</f>
        <v>35</v>
      </c>
      <c r="L170" s="116">
        <f t="array" ref="L170">MAX(IF(K171:K175=K170,L171:L175))</f>
        <v>12</v>
      </c>
      <c r="M170" s="116">
        <f>MAX(M171:M175)</f>
        <v>50</v>
      </c>
      <c r="N170" s="117">
        <f t="array" ref="N170">MAX(IF(M171:M175=M170,N171:N175))</f>
        <v>12</v>
      </c>
      <c r="O170" s="152" t="e">
        <f>IF($A$170='Glyn-SESSION'!$A$259,INDEX('Glyn-SESSION'!$K$259:$T$266, MATCH("*1k Row*",'Glyn-SESSION'!$B$259:$B$266,0), MATCH("*1st*",'Glyn-SESSION'!$K$7:$T$7,0)),"")</f>
        <v>#N/A</v>
      </c>
      <c r="P170" s="152">
        <f>IF($A$170='Glyn-SESSION'!$A$259,INDEX('Glyn-SESSION'!$K259:$T$266, MATCH("*HIIT*",'Glyn-SESSION'!$B$259:$B$266,0), MATCH("*1st*",'Glyn-SESSION'!$K$7:$T$7,0)),"")</f>
        <v>9.0277777777777787E-3</v>
      </c>
      <c r="Q170" s="119">
        <f>INDEX('Glyn-SESSION'!$L$259:$U$266, MATCH("*HIIT*",'Glyn-SESSION'!$B$259:$B$266,0), MATCH("*1st*",'Glyn-SESSION'!$K$7:$T$7,0))</f>
        <v>0</v>
      </c>
      <c r="R170" s="119">
        <f>'Glyn-SESSION'!U259</f>
        <v>0</v>
      </c>
      <c r="S170" s="116"/>
      <c r="T170" s="116"/>
      <c r="U170" s="120">
        <f>'Glyn-SESSION'!A260</f>
        <v>0</v>
      </c>
      <c r="V170" s="120">
        <f>'Glyn-SESSION'!A261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 t="e">
        <f>IF($A$170='Glyn-SESSION'!$A$259,INDEX('Glyn-SESSION'!$K$259:$T$266, MATCH("*Squat*",'Glyn-SESSION'!$B$259:$B$266,0), MATCH("*1st*",'Glyn-SESSION'!$K$7:$T$7,0)),"")</f>
        <v>#N/A</v>
      </c>
      <c r="D171" s="132" t="e">
        <f>INDEX('Glyn-SESSION'!L$259:U$266, MATCH("*Squat*",'Glyn-SESSION'!$B$259:$B$266,0), MATCH("*1st*",'Glyn-SESSION'!K$7:T$7,0))</f>
        <v>#N/A</v>
      </c>
      <c r="E171" s="131" t="e">
        <f>IF($A$170='Glyn-SESSION'!$A$259,INDEX('Glyn-SESSION'!$K$259:$T$266, MATCH("*Deadlift*",'Glyn-SESSION'!$B$259:$B$266,0), MATCH("*1st*",'Glyn-SESSION'!$K$7:$T$7,0)),"")</f>
        <v>#N/A</v>
      </c>
      <c r="F171" s="131" t="e">
        <f>INDEX('Glyn-SESSION'!$L$259:$U$266, MATCH("*Deadlift*",'Glyn-SESSION'!$B$259:$B$266,0), MATCH("*1st*",'Glyn-SESSION'!$K$7:$T$7,0))</f>
        <v>#N/A</v>
      </c>
      <c r="G171" s="131" t="e">
        <f>IF($A$170='Glyn-SESSION'!$A$259,INDEX('Glyn-SESSION'!$K$259:$T$266, MATCH("*Bench Press*",'Glyn-SESSION'!$B$259:$B$266,0), MATCH("*1st*",'Glyn-SESSION'!$K$7:$T$7,0)),"")</f>
        <v>#N/A</v>
      </c>
      <c r="H171" s="131" t="e">
        <f>INDEX('Glyn-SESSION'!$L$259:$U$266, MATCH("*Bench Press*",'Glyn-SESSION'!$B$259:$B$266,0), MATCH("*1st*",'Glyn-SESSION'!$K$7:$T$7,0))</f>
        <v>#N/A</v>
      </c>
      <c r="I171" s="132" t="e">
        <f>IF($A$170='Glyn-SESSION'!$A$259,INDEX('Glyn-SESSION'!$K$259:$T$266, MATCH("*Military*",'Glyn-SESSION'!$B$259:$B$266,0), MATCH("*1st*",'Glyn-SESSION'!$K$7:$T$7,0)),"")</f>
        <v>#N/A</v>
      </c>
      <c r="J171" s="48" t="e">
        <f>INDEX('Glyn-SESSION'!$L$259:$U$266, MATCH("*Military*",'Glyn-SESSION'!$B$259:$B$266,0), MATCH("*1st*",'Glyn-SESSION'!$K$7:$T$7,0))</f>
        <v>#N/A</v>
      </c>
      <c r="K171" s="131">
        <f>IF($A$170='Glyn-SESSION'!$A$259,INDEX('Glyn-SESSION'!$K$259:$T$266, MATCH("*Clean *",'Glyn-SESSION'!$B$259:$B$266,0), MATCH("*1st*",'Glyn-SESSION'!$K$7:$T$7,0)),"")</f>
        <v>20</v>
      </c>
      <c r="L171" s="48">
        <f>INDEX('Glyn-SESSION'!$L$259:$U$266, MATCH("*Clean *",'Glyn-SESSION'!$B$259:$B$266,0), MATCH("*1st*",'Glyn-SESSION'!$K$7:$T$7,0))</f>
        <v>12</v>
      </c>
      <c r="M171" s="131">
        <f>IF($A$170='Glyn-SESSION'!$A$259,INDEX('Glyn-SESSION'!$K$259:$T$266, MATCH("*Lat Pulldown*",'Glyn-SESSION'!$B$259:$B$266,0), MATCH("*1st*",'Glyn-SESSION'!$K$7:$T$7,0)),"")</f>
        <v>50</v>
      </c>
      <c r="N171" s="48">
        <f>INDEX('Glyn-SESSION'!$L$259:$U$266, MATCH("*Lat Pulldown*",'Glyn-SESSION'!$B$259:$B$266,0), MATCH("*1st*",'Glyn-SESSION'!$K$7:$T$7,0))</f>
        <v>12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 t="e">
        <f>IF($A$170='Glyn-SESSION'!$A$259,INDEX('Glyn-SESSION'!$K$259:$T$266, MATCH("*Squat*",'Glyn-SESSION'!$B$259:$B$266,0), MATCH("*2nd*",'Glyn-SESSION'!$K$7:$T$7,0)),"")</f>
        <v>#N/A</v>
      </c>
      <c r="D172" s="132" t="e">
        <f>INDEX('Glyn-SESSION'!L$259:U$266, MATCH("*Squat*",'Glyn-SESSION'!$B$259:$B$266,0), MATCH("*2nd*",'Glyn-SESSION'!K$7:T$7,0))</f>
        <v>#N/A</v>
      </c>
      <c r="E172" s="131" t="e">
        <f>IF($A$170='Glyn-SESSION'!$A$259,INDEX('Glyn-SESSION'!$K$259:$T$266, MATCH("*Deadlift*",'Glyn-SESSION'!$B$259:$B$266,0), MATCH("*2ND*",'Glyn-SESSION'!$K$7:$T$7,0)),"")</f>
        <v>#N/A</v>
      </c>
      <c r="F172" s="131" t="e">
        <f>INDEX('Glyn-SESSION'!$L$259:$U$266, MATCH("*Deadlift*",'Glyn-SESSION'!$B$259:$B$266,0), MATCH("*2nd*",'Glyn-SESSION'!$K$7:$T$7,0))</f>
        <v>#N/A</v>
      </c>
      <c r="G172" s="131" t="e">
        <f>IF($A$170='Glyn-SESSION'!$A$259,INDEX('Glyn-SESSION'!$K$259:$T$266, MATCH("*Bench Press*",'Glyn-SESSION'!$B$259:$B$266,0), MATCH("*2ND*",'Glyn-SESSION'!$K$7:$T$7,0)),"")</f>
        <v>#N/A</v>
      </c>
      <c r="H172" s="131" t="e">
        <f>INDEX('Glyn-SESSION'!$L$259:$U$266, MATCH("*Bench Press*",'Glyn-SESSION'!$B$259:$B$266,0), MATCH("*2nd*",'Glyn-SESSION'!$K$7:$T$7,0))</f>
        <v>#N/A</v>
      </c>
      <c r="I172" s="132" t="e">
        <f>IF($A$170='Glyn-SESSION'!$A$259,INDEX('Glyn-SESSION'!$K$259:$T$266, MATCH("*Military*",'Glyn-SESSION'!$B$259:$B$266,0), MATCH("*2ND*",'Glyn-SESSION'!$K$7:$T$7,0)),"")</f>
        <v>#N/A</v>
      </c>
      <c r="J172" s="44" t="e">
        <f>INDEX('Glyn-SESSION'!$L$259:$U$266, MATCH("*Military*",'Glyn-SESSION'!$B$259:$B$266,0), MATCH("*2nd*",'Glyn-SESSION'!$K$7:$T$7,0))</f>
        <v>#N/A</v>
      </c>
      <c r="K172" s="131">
        <f>IF($A$170='Glyn-SESSION'!$A$259,INDEX('Glyn-SESSION'!$K$259:$T$266, MATCH("*Clean *",'Glyn-SESSION'!$B$259:$B$266,0), MATCH("*2ND*",'Glyn-SESSION'!$K$7:$T$7,0)),"")</f>
        <v>35</v>
      </c>
      <c r="L172" s="44">
        <f>INDEX('Glyn-SESSION'!$L$259:$U$266, MATCH("*Clean *",'Glyn-SESSION'!$B$259:$B$266,0), MATCH("*2nd*",'Glyn-SESSION'!$K$7:$T$7,0))</f>
        <v>12</v>
      </c>
      <c r="M172" s="131">
        <f>IF($A$170='Glyn-SESSION'!$A$259,INDEX('Glyn-SESSION'!$K$259:$T$266, MATCH("*Lat Pulldown*",'Glyn-SESSION'!$B$259:$B$266,0), MATCH("*2ND*",'Glyn-SESSION'!$K$7:$T$7,0)),"")</f>
        <v>50</v>
      </c>
      <c r="N172" s="44">
        <f>INDEX('Glyn-SESSION'!$L$259:$U$266, MATCH("*Lat Pulldown*",'Glyn-SESSION'!$B$259:$B$266,0), MATCH("*2nd*",'Glyn-SESSION'!$K$7:$T$7,0))</f>
        <v>12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 t="e">
        <f>IF($A$170='Glyn-SESSION'!$A$259,INDEX('Glyn-SESSION'!$K$259:$T$266, MATCH("*Squat*",'Glyn-SESSION'!$B$259:$B$266,0), MATCH("*3rd*",'Glyn-SESSION'!$K$7:$T$7,0)),"")</f>
        <v>#N/A</v>
      </c>
      <c r="D173" s="132" t="e">
        <f>INDEX('Glyn-SESSION'!L$259:U$266, MATCH("*Squat*",'Glyn-SESSION'!$B$259:$B$266,0), MATCH("*3rd*",'Glyn-SESSION'!K$7:T$7,0))</f>
        <v>#N/A</v>
      </c>
      <c r="E173" s="131" t="e">
        <f>IF($A$170='Glyn-SESSION'!$A$259,INDEX('Glyn-SESSION'!$K$259:$T$266, MATCH("*Deadlift*",'Glyn-SESSION'!$B$259:$B$266,0), MATCH("*3rd*",'Glyn-SESSION'!$K$7:$T$7,0)),"")</f>
        <v>#N/A</v>
      </c>
      <c r="F173" s="131" t="e">
        <f>INDEX('Glyn-SESSION'!$L$259:$U$266, MATCH("*Deadlift*",'Glyn-SESSION'!$B$259:$B$266,0), MATCH("*3rd*",'Glyn-SESSION'!$K$7:$T$7,0))</f>
        <v>#N/A</v>
      </c>
      <c r="G173" s="131" t="e">
        <f>IF($A$170='Glyn-SESSION'!$A$259,INDEX('Glyn-SESSION'!$K$259:$T$266, MATCH("*Bench Press*",'Glyn-SESSION'!$B$259:$B$266,0), MATCH("*3rd*",'Glyn-SESSION'!$K$7:$T$7,0)),"")</f>
        <v>#N/A</v>
      </c>
      <c r="H173" s="131" t="e">
        <f>INDEX('Glyn-SESSION'!$L$259:$U$266, MATCH("*Bench Press*",'Glyn-SESSION'!$B$259:$B$266,0), MATCH("*3rd*",'Glyn-SESSION'!$K$7:$T$7,0))</f>
        <v>#N/A</v>
      </c>
      <c r="I173" s="132" t="e">
        <f>IF($A$170='Glyn-SESSION'!$A$259,INDEX('Glyn-SESSION'!$K$259:$T$266, MATCH("*Military*",'Glyn-SESSION'!$B$259:$B$266,0), MATCH("*3rd*",'Glyn-SESSION'!$K$7:$T$7,0)),"")</f>
        <v>#N/A</v>
      </c>
      <c r="J173" s="44" t="e">
        <f>INDEX('Glyn-SESSION'!$L$259:$U$266, MATCH("*Military*",'Glyn-SESSION'!$B$259:$B$266,0), MATCH("*3rd*",'Glyn-SESSION'!$K$7:$T$7,0))</f>
        <v>#N/A</v>
      </c>
      <c r="K173" s="131">
        <f>IF($A$170='Glyn-SESSION'!$A$259,INDEX('Glyn-SESSION'!$K$259:$T$266, MATCH("*Clean *",'Glyn-SESSION'!$B$259:$B$266,0), MATCH("*3rd*",'Glyn-SESSION'!$K$7:$T$7,0)),"")</f>
        <v>35</v>
      </c>
      <c r="L173" s="44">
        <f>INDEX('Glyn-SESSION'!$L$259:$U$266, MATCH("*Clean *",'Glyn-SESSION'!$B$259:$B$266,0), MATCH("*3rd*",'Glyn-SESSION'!$K$7:$T$7,0))</f>
        <v>12</v>
      </c>
      <c r="M173" s="131">
        <f>IF($A$170='Glyn-SESSION'!$A$259,INDEX('Glyn-SESSION'!$K$259:$T$266, MATCH("*Lat Pulldown*",'Glyn-SESSION'!$B$259:$B$266,0), MATCH("*3rd*",'Glyn-SESSION'!$K$7:$T$7,0)),"")</f>
        <v>50</v>
      </c>
      <c r="N173" s="44">
        <f>INDEX('Glyn-SESSION'!$L$259:$U$266, MATCH("*Lat Pulldown*",'Glyn-SESSION'!$B$259:$B$266,0), MATCH("*3rd*",'Glyn-SESSION'!$K$7:$T$7,0))</f>
        <v>12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 t="e">
        <f>IF($A$170='Glyn-SESSION'!$A$259,INDEX('Glyn-SESSION'!$K$259:$T$266, MATCH("*Squat*",'Glyn-SESSION'!$B$259:$B$266,0), MATCH("*4th*",'Glyn-SESSION'!$K$7:$T$7,0)),"")</f>
        <v>#N/A</v>
      </c>
      <c r="D174" s="132" t="e">
        <f>INDEX('Glyn-SESSION'!L$259:U$266, MATCH("*Squat*",'Glyn-SESSION'!$B$259:$B$266,0), MATCH("*4th*",'Glyn-SESSION'!K$7:T$7,0))</f>
        <v>#N/A</v>
      </c>
      <c r="E174" s="131" t="e">
        <f>IF($A$170='Glyn-SESSION'!$A$259,INDEX('Glyn-SESSION'!$K$259:$T$266, MATCH("*Deadlift*",'Glyn-SESSION'!$B$259:$B$266,0), MATCH("*4th*",'Glyn-SESSION'!$K$7:$T$7,0)),"")</f>
        <v>#N/A</v>
      </c>
      <c r="F174" s="131" t="e">
        <f>INDEX('Glyn-SESSION'!$L$259:$U$266, MATCH("*Deadlift*",'Glyn-SESSION'!$B$259:$B$266,0), MATCH("*4th*",'Glyn-SESSION'!$K$7:$T$7,0))</f>
        <v>#N/A</v>
      </c>
      <c r="G174" s="131" t="e">
        <f>IF($A$170='Glyn-SESSION'!$A$259,INDEX('Glyn-SESSION'!$K$259:$T$266, MATCH("*Bench Press*",'Glyn-SESSION'!$B$259:$B$266,0), MATCH("*4th*",'Glyn-SESSION'!$K$7:$T$7,0)),"")</f>
        <v>#N/A</v>
      </c>
      <c r="H174" s="131" t="e">
        <f>INDEX('Glyn-SESSION'!$L$259:$U$266, MATCH("*Bench Press*",'Glyn-SESSION'!$B$259:$B$266,0), MATCH("*4th*",'Glyn-SESSION'!$K$7:$T$7,0))</f>
        <v>#N/A</v>
      </c>
      <c r="I174" s="132" t="e">
        <f>IF($A$170='Glyn-SESSION'!$A$259,INDEX('Glyn-SESSION'!$K$259:$T$266, MATCH("*Military*",'Glyn-SESSION'!$B$259:$B$266,0), MATCH("*4th*",'Glyn-SESSION'!$K$7:$T$7,0)),"")</f>
        <v>#N/A</v>
      </c>
      <c r="J174" s="44" t="e">
        <f>INDEX('Glyn-SESSION'!$L$259:$U$266, MATCH("*Military*",'Glyn-SESSION'!$B$259:$B$266,0), MATCH("*4th*",'Glyn-SESSION'!$K$7:$T$7,0))</f>
        <v>#N/A</v>
      </c>
      <c r="K174" s="131">
        <f>IF($A$170='Glyn-SESSION'!$A$259,INDEX('Glyn-SESSION'!$K$259:$T$266, MATCH("*Clean *",'Glyn-SESSION'!$B$259:$B$266,0), MATCH("*4th*",'Glyn-SESSION'!$K$7:$T$7,0)),"")</f>
        <v>35</v>
      </c>
      <c r="L174" s="44">
        <f>INDEX('Glyn-SESSION'!$L$259:$U$266, MATCH("*Clean *",'Glyn-SESSION'!$B$259:$B$266,0), MATCH("*4th*",'Glyn-SESSION'!$K$7:$T$7,0))</f>
        <v>12</v>
      </c>
      <c r="M174" s="131">
        <f>IF($A$170='Glyn-SESSION'!$A$259,INDEX('Glyn-SESSION'!$K$259:$T$266, MATCH("*Lat Pulldown*",'Glyn-SESSION'!$B$259:$B$266,0), MATCH("*4th*",'Glyn-SESSION'!$K$7:$T$7,0)),"")</f>
        <v>0</v>
      </c>
      <c r="N174" s="44">
        <f>INDEX('Glyn-SESSION'!$L$259:$U$266, MATCH("*Lat Pulldown*",'Glyn-SESSION'!$B$259:$B$266,0), MATCH("*4th*",'Glyn-SESSION'!$K$7:$T$7,0))</f>
        <v>0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 t="e">
        <f>IF($A$170='Glyn-SESSION'!$A$259,INDEX('Glyn-SESSION'!$K$259:$T$266, MATCH("*Squat*",'Glyn-SESSION'!$B$259:$B$266,0), MATCH("*5th*",'Glyn-SESSION'!$K$7:$T$7,0)),"")</f>
        <v>#N/A</v>
      </c>
      <c r="D175" s="132" t="e">
        <f>INDEX('Glyn-SESSION'!L$259:U$266, MATCH("*Squat*",'Glyn-SESSION'!$B$259:$B$266,0), MATCH("*5th*",'Glyn-SESSION'!K$7:T$7,0))</f>
        <v>#N/A</v>
      </c>
      <c r="E175" s="131" t="e">
        <f>IF($A$170='Glyn-SESSION'!$A$259,INDEX('Glyn-SESSION'!$K$259:$T$266, MATCH("*Deadlift*",'Glyn-SESSION'!$B$259:$B$266,0), MATCH("*5th*",'Glyn-SESSION'!$K$7:$T$7,0)),"")</f>
        <v>#N/A</v>
      </c>
      <c r="F175" s="131" t="e">
        <f>INDEX('Glyn-SESSION'!$L$259:$U$266, MATCH("*Deadlift*",'Glyn-SESSION'!$B$259:$B$266,0), MATCH("*5th*",'Glyn-SESSION'!$K$7:$T$7,0))</f>
        <v>#N/A</v>
      </c>
      <c r="G175" s="131" t="e">
        <f>IF($A$170='Glyn-SESSION'!$A$259,INDEX('Glyn-SESSION'!$K$259:$T$266, MATCH("*Bench Press*",'Glyn-SESSION'!$B$259:$B$266,0), MATCH("*5th*",'Glyn-SESSION'!$K$7:$T$7,0)),"")</f>
        <v>#N/A</v>
      </c>
      <c r="H175" s="131" t="e">
        <f>INDEX('Glyn-SESSION'!$L$259:$U$266, MATCH("*Bench Press*",'Glyn-SESSION'!$B$259:$B$266,0), MATCH("*5th*",'Glyn-SESSION'!$K$7:$T$7,0))</f>
        <v>#N/A</v>
      </c>
      <c r="I175" s="132" t="e">
        <f>IF($A$170='Glyn-SESSION'!$A$259,INDEX('Glyn-SESSION'!$K$259:$T$266, MATCH("*Military*",'Glyn-SESSION'!$B$259:$B$266,0), MATCH("*5th*",'Glyn-SESSION'!$K$7:$T$7,0)),"")</f>
        <v>#N/A</v>
      </c>
      <c r="J175" s="44" t="e">
        <f>INDEX('Glyn-SESSION'!$L$259:$U$266, MATCH("*Military*",'Glyn-SESSION'!$B$259:$B$266,0), MATCH("*5th*",'Glyn-SESSION'!$K$7:$T$7,0))</f>
        <v>#N/A</v>
      </c>
      <c r="K175" s="131">
        <f>IF($A$170='Glyn-SESSION'!$A$259,INDEX('Glyn-SESSION'!$K$259:$T$266, MATCH("*Clean *",'Glyn-SESSION'!$B$259:$B$266,0), MATCH("*5th*",'Glyn-SESSION'!$K$7:$T$7,0)),"")</f>
        <v>0</v>
      </c>
      <c r="L175" s="44">
        <f>INDEX('Glyn-SESSION'!$L$259:$U$266, MATCH("*Clean *",'Glyn-SESSION'!$B$259:$B$266,0), MATCH("*5th*",'Glyn-SESSION'!$K$7:$T$7,0))</f>
        <v>0</v>
      </c>
      <c r="M175" s="131">
        <f>IF($A$170='Glyn-SESSION'!$A$259,INDEX('Glyn-SESSION'!$K$259:$T$266, MATCH("*Lat Pulldown*",'Glyn-SESSION'!$B$259:$B$266,0), MATCH("*5th*",'Glyn-SESSION'!$K$7:$T$7,0)),"")</f>
        <v>0</v>
      </c>
      <c r="N175" s="44">
        <f>INDEX('Glyn-SESSION'!$L$259:$U$266, MATCH("*Lat Pulldown*",'Glyn-SESSION'!$B$259:$B$266,0), MATCH("*5th*",'Glyn-SESSION'!$K$7:$T$7,0))</f>
        <v>0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'Glyn-SESSION'!A268</f>
        <v>42220</v>
      </c>
      <c r="B176" s="116" t="s">
        <v>84</v>
      </c>
      <c r="C176" s="117" t="e">
        <f>MAX(C177:C181)</f>
        <v>#N/A</v>
      </c>
      <c r="D176" s="116" t="e">
        <f t="array" ref="D176">MAX(IF(C177:C181=C176,D177:D181))</f>
        <v>#N/A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>
        <f>MAX(M177:M181)</f>
        <v>40</v>
      </c>
      <c r="N176" s="117">
        <f t="array" ref="N176">MAX(IF(M177:M181=M176,N177:N181))</f>
        <v>12</v>
      </c>
      <c r="O176" s="152" t="e">
        <f>IF($A$176='Glyn-SESSION'!$A$268,INDEX('Glyn-SESSION'!$K$268:$T$275, MATCH("*1k Row*",'Glyn-SESSION'!$B$268:$B$275,0), MATCH("*1st*",'Glyn-SESSION'!$K$7:$T$7,0)),"")</f>
        <v>#N/A</v>
      </c>
      <c r="P176" s="152">
        <f>IF($A$176='Glyn-SESSION'!$A$268,INDEX('Glyn-SESSION'!$K$268:$T$275, MATCH("*HIIT*",'Glyn-SESSION'!$B$268:$B$275,0), MATCH("*1st*",'Glyn-SESSION'!$K$7:$T$7,0)),"")</f>
        <v>6.9444444444444441E-3</v>
      </c>
      <c r="Q176" s="119" t="str">
        <f>INDEX('Glyn-SESSION'!$L$268:$U$275, MATCH("*HIIT*",'Glyn-SESSION'!$B$268:$B$275,0), MATCH("*1st*",'Glyn-SESSION'!$K$7:$T$7,0))</f>
        <v>40/20</v>
      </c>
      <c r="R176" s="119">
        <f>'Glyn-SESSION'!U268</f>
        <v>0</v>
      </c>
      <c r="S176" s="116"/>
      <c r="T176" s="116"/>
      <c r="U176" s="120">
        <f>'Glyn-SESSION'!A269</f>
        <v>82</v>
      </c>
      <c r="V176" s="120">
        <f>'Glyn-SESSION'!A270</f>
        <v>28.9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 t="e">
        <f>IF($A$176='Glyn-SESSION'!$A$268,INDEX('Glyn-SESSION'!$K$268:$T$275, MATCH("*Squat*",'Glyn-SESSION'!$B$268:$B$275,0), MATCH("*1st*",'Glyn-SESSION'!$K$7:$T$7,0)),"")</f>
        <v>#N/A</v>
      </c>
      <c r="D177" s="132" t="e">
        <f>INDEX('Glyn-SESSION'!L$268:U$275, MATCH("*Squat*",'Glyn-SESSION'!$B$268:$B$275,0), MATCH("*1st*",'Glyn-SESSION'!K$7:T$7,0))</f>
        <v>#N/A</v>
      </c>
      <c r="E177" s="131" t="e">
        <f>IF($A$176='Glyn-SESSION'!$A$268,INDEX('Glyn-SESSION'!$K$268:$T$275, MATCH("*Deadlift*",'Glyn-SESSION'!$B$268:$B$275,0), MATCH("*1st*",'Glyn-SESSION'!$K$7:$T$7,0)),"")</f>
        <v>#N/A</v>
      </c>
      <c r="F177" s="131" t="e">
        <f>INDEX('Glyn-SESSION'!$L$268:$U$275, MATCH("*Deadlift*",'Glyn-SESSION'!$B$268:$B$275,0), MATCH("*1st*",'Glyn-SESSION'!$K$7:$T$7,0))</f>
        <v>#N/A</v>
      </c>
      <c r="G177" s="131" t="e">
        <f>IF($A$176='Glyn-SESSION'!$A$268,INDEX('Glyn-SESSION'!$K$268:$T$275, MATCH("*Bench Press*",'Glyn-SESSION'!$B$268:$B$275,0), MATCH("*1st*",'Glyn-SESSION'!$K$7:$T$7,0)),"")</f>
        <v>#N/A</v>
      </c>
      <c r="H177" s="131" t="e">
        <f>INDEX('Glyn-SESSION'!$L$268:$U$275, MATCH("*Bench Press*",'Glyn-SESSION'!$B$268:$B$275,0), MATCH("*1st*",'Glyn-SESSION'!$K$7:$T$7,0))</f>
        <v>#N/A</v>
      </c>
      <c r="I177" s="132" t="e">
        <f>IF($A$176='Glyn-SESSION'!$A$268,INDEX('Glyn-SESSION'!$K$268:$T$275, MATCH("*Military*",'Glyn-SESSION'!$B$268:$B$275,0), MATCH("*1st*",'Glyn-SESSION'!$K$7:$T$7,0)),"")</f>
        <v>#N/A</v>
      </c>
      <c r="J177" s="48" t="e">
        <f>INDEX('Glyn-SESSION'!$L$268:$U$275, MATCH("*Military*",'Glyn-SESSION'!$B$268:$B$275,0), MATCH("*1st*",'Glyn-SESSION'!$K$7:$T$7,0))</f>
        <v>#N/A</v>
      </c>
      <c r="K177" s="131" t="e">
        <f>IF($A$176='Glyn-SESSION'!$A$268,INDEX('Glyn-SESSION'!$K$268:$T$275, MATCH("*Clean *",'Glyn-SESSION'!$B$268:$B$275,0), MATCH("*1st*",'Glyn-SESSION'!$K$7:$T$7,0)),"")</f>
        <v>#N/A</v>
      </c>
      <c r="L177" s="48" t="e">
        <f>INDEX('Glyn-SESSION'!$L$268:$U$275, MATCH("*Clean *",'Glyn-SESSION'!$B$268:$B$275,0), MATCH("*1st*",'Glyn-SESSION'!$K$7:$T$7,0))</f>
        <v>#N/A</v>
      </c>
      <c r="M177" s="131">
        <f>IF($A$176='Glyn-SESSION'!$A$268,INDEX('Glyn-SESSION'!$K$268:$T$275, MATCH("*Lat Pulldown*",'Glyn-SESSION'!$B$268:$B$275,0), MATCH("*1st*",'Glyn-SESSION'!$K$7:$T$7,0)),"")</f>
        <v>30</v>
      </c>
      <c r="N177" s="48">
        <f>INDEX('Glyn-SESSION'!$L$268:$U$275, MATCH("*Lat Pulldown*",'Glyn-SESSION'!$B$268:$B$275,0), MATCH("*1st*",'Glyn-SESSION'!$K$7:$T$7,0))</f>
        <v>12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 t="e">
        <f>IF($A$176='Glyn-SESSION'!$A$268,INDEX('Glyn-SESSION'!$K$268:$T$275, MATCH("*Squat*",'Glyn-SESSION'!$B$268:$B$275,0), MATCH("*2nd*",'Glyn-SESSION'!$K$7:$T$7,0)),"")</f>
        <v>#N/A</v>
      </c>
      <c r="D178" s="132" t="e">
        <f>INDEX('Glyn-SESSION'!L$268:U$275, MATCH("*Squat*",'Glyn-SESSION'!$B$268:$B$275,0), MATCH("*2nd*",'Glyn-SESSION'!K$7:T$7,0))</f>
        <v>#N/A</v>
      </c>
      <c r="E178" s="131" t="e">
        <f>IF($A$176='Glyn-SESSION'!$A$268,INDEX('Glyn-SESSION'!$K$268:$T$275, MATCH("*Deadlift*",'Glyn-SESSION'!$B$268:$B$275,0), MATCH("*2ND*",'Glyn-SESSION'!$K$7:$T$7,0)),"")</f>
        <v>#N/A</v>
      </c>
      <c r="F178" s="131" t="e">
        <f>INDEX('Glyn-SESSION'!$L$268:$U$275, MATCH("*Deadlift*",'Glyn-SESSION'!$B$268:$B$275,0), MATCH("*2nd*",'Glyn-SESSION'!$K$7:$T$7,0))</f>
        <v>#N/A</v>
      </c>
      <c r="G178" s="131" t="e">
        <f>IF($A$176='Glyn-SESSION'!$A$268,INDEX('Glyn-SESSION'!$K$268:$T$275, MATCH("*Bench Press*",'Glyn-SESSION'!$B$268:$B$275,0), MATCH("*2ND*",'Glyn-SESSION'!$K$7:$T$7,0)),"")</f>
        <v>#N/A</v>
      </c>
      <c r="H178" s="131" t="e">
        <f>INDEX('Glyn-SESSION'!$L$268:$U$275, MATCH("*Bench Press*",'Glyn-SESSION'!$B$268:$B$275,0), MATCH("*2nd*",'Glyn-SESSION'!$K$7:$T$7,0))</f>
        <v>#N/A</v>
      </c>
      <c r="I178" s="132" t="e">
        <f>IF($A$176='Glyn-SESSION'!$A$268,INDEX('Glyn-SESSION'!$K$268:$T$275, MATCH("*Military*",'Glyn-SESSION'!$B$268:$B$275,0), MATCH("*2ND*",'Glyn-SESSION'!$K$7:$T$7,0)),"")</f>
        <v>#N/A</v>
      </c>
      <c r="J178" s="44" t="e">
        <f>INDEX('Glyn-SESSION'!$L$268:$U$275, MATCH("*Military*",'Glyn-SESSION'!$B$268:$B$275,0), MATCH("*2nd*",'Glyn-SESSION'!$K$7:$T$7,0))</f>
        <v>#N/A</v>
      </c>
      <c r="K178" s="131" t="e">
        <f>IF($A$176='Glyn-SESSION'!$A$268,INDEX('Glyn-SESSION'!$K$268:$T$275, MATCH("*Clean *",'Glyn-SESSION'!$B$268:$B$275,0), MATCH("*2ND*",'Glyn-SESSION'!$K$7:$T$7,0)),"")</f>
        <v>#N/A</v>
      </c>
      <c r="L178" s="44" t="e">
        <f>INDEX('Glyn-SESSION'!$L$268:$U$275, MATCH("*Clean *",'Glyn-SESSION'!$B$268:$B$275,0), MATCH("*2nd*",'Glyn-SESSION'!$K$7:$T$7,0))</f>
        <v>#N/A</v>
      </c>
      <c r="M178" s="131">
        <f>IF($A$176='Glyn-SESSION'!$A$268,INDEX('Glyn-SESSION'!$K$268:$T$275, MATCH("*Lat Pulldown*",'Glyn-SESSION'!$B$268:$B$275,0), MATCH("*2ND*",'Glyn-SESSION'!$K$7:$T$7,0)),"")</f>
        <v>35</v>
      </c>
      <c r="N178" s="44">
        <f>INDEX('Glyn-SESSION'!$L$268:$U$275, MATCH("*Lat Pulldown*",'Glyn-SESSION'!$B$268:$B$275,0), MATCH("*2nd*",'Glyn-SESSION'!$K$7:$T$7,0))</f>
        <v>12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 t="e">
        <f>IF($A$176='Glyn-SESSION'!$A$268,INDEX('Glyn-SESSION'!$K$268:$T$275, MATCH("*Squat*",'Glyn-SESSION'!$B$268:$B$275,0), MATCH("*3rd*",'Glyn-SESSION'!$K$7:$T$7,0)),"")</f>
        <v>#N/A</v>
      </c>
      <c r="D179" s="132" t="e">
        <f>INDEX('Glyn-SESSION'!L$268:U$275, MATCH("*Squat*",'Glyn-SESSION'!$B$268:$B$275,0), MATCH("*3rd*",'Glyn-SESSION'!K$7:T$7,0))</f>
        <v>#N/A</v>
      </c>
      <c r="E179" s="131" t="e">
        <f>IF($A$176='Glyn-SESSION'!$A$268,INDEX('Glyn-SESSION'!$K$268:$T$275, MATCH("*Deadlift*",'Glyn-SESSION'!$B$268:$B$275,0), MATCH("*3rd*",'Glyn-SESSION'!$K$7:$T$7,0)),"")</f>
        <v>#N/A</v>
      </c>
      <c r="F179" s="131" t="e">
        <f>INDEX('Glyn-SESSION'!$L$268:$U$275, MATCH("*Deadlift*",'Glyn-SESSION'!$B$268:$B$275,0), MATCH("*3rd*",'Glyn-SESSION'!$K$7:$T$7,0))</f>
        <v>#N/A</v>
      </c>
      <c r="G179" s="131" t="e">
        <f>IF($A$176='Glyn-SESSION'!$A$268,INDEX('Glyn-SESSION'!$K$268:$T$275, MATCH("*Bench Press*",'Glyn-SESSION'!$B$268:$B$275,0), MATCH("*3rd*",'Glyn-SESSION'!$K$7:$T$7,0)),"")</f>
        <v>#N/A</v>
      </c>
      <c r="H179" s="131" t="e">
        <f>INDEX('Glyn-SESSION'!$L$268:$U$275, MATCH("*Bench Press*",'Glyn-SESSION'!$B$268:$B$275,0), MATCH("*3rd*",'Glyn-SESSION'!$K$7:$T$7,0))</f>
        <v>#N/A</v>
      </c>
      <c r="I179" s="132" t="e">
        <f>IF($A$176='Glyn-SESSION'!$A$268,INDEX('Glyn-SESSION'!$K$268:$T$275, MATCH("*Military*",'Glyn-SESSION'!$B$268:$B$275,0), MATCH("*3rd*",'Glyn-SESSION'!$K$7:$T$7,0)),"")</f>
        <v>#N/A</v>
      </c>
      <c r="J179" s="44" t="e">
        <f>INDEX('Glyn-SESSION'!$L$268:$U$275, MATCH("*Military*",'Glyn-SESSION'!$B$268:$B$275,0), MATCH("*3rd*",'Glyn-SESSION'!$K$7:$T$7,0))</f>
        <v>#N/A</v>
      </c>
      <c r="K179" s="131" t="e">
        <f>IF($A$176='Glyn-SESSION'!$A$268,INDEX('Glyn-SESSION'!$K$268:$T$275, MATCH("*Clean *",'Glyn-SESSION'!$B$268:$B$275,0), MATCH("*3rd*",'Glyn-SESSION'!$K$7:$T$7,0)),"")</f>
        <v>#N/A</v>
      </c>
      <c r="L179" s="44" t="e">
        <f>INDEX('Glyn-SESSION'!$L$268:$U$275, MATCH("*Clean *",'Glyn-SESSION'!$B$268:$B$275,0), MATCH("*3rd*",'Glyn-SESSION'!$K$7:$T$7,0))</f>
        <v>#N/A</v>
      </c>
      <c r="M179" s="131">
        <f>IF($A$176='Glyn-SESSION'!$A$268,INDEX('Glyn-SESSION'!$K$268:$T$275, MATCH("*Lat Pulldown*",'Glyn-SESSION'!$B$268:$B$275,0), MATCH("*3rd*",'Glyn-SESSION'!$K$7:$T$7,0)),"")</f>
        <v>40</v>
      </c>
      <c r="N179" s="44">
        <f>INDEX('Glyn-SESSION'!$L$268:$U$275, MATCH("*Lat Pulldown*",'Glyn-SESSION'!$B$268:$B$275,0), MATCH("*3rd*",'Glyn-SESSION'!$K$7:$T$7,0))</f>
        <v>12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 t="e">
        <f>IF($A$176='Glyn-SESSION'!$A$268,INDEX('Glyn-SESSION'!$K$268:$T$275, MATCH("*Squat*",'Glyn-SESSION'!$B$268:$B$275,0), MATCH("*4th*",'Glyn-SESSION'!$K$7:$T$7,0)),"")</f>
        <v>#N/A</v>
      </c>
      <c r="D180" s="132" t="e">
        <f>INDEX('Glyn-SESSION'!L$268:U$275, MATCH("*Squat*",'Glyn-SESSION'!$B$268:$B$275,0), MATCH("*4th*",'Glyn-SESSION'!K$7:T$7,0))</f>
        <v>#N/A</v>
      </c>
      <c r="E180" s="131" t="e">
        <f>IF($A$176='Glyn-SESSION'!$A$268,INDEX('Glyn-SESSION'!$K$268:$T$275, MATCH("*Deadlift*",'Glyn-SESSION'!$B$268:$B$275,0), MATCH("*4th*",'Glyn-SESSION'!$K$7:$T$7,0)),"")</f>
        <v>#N/A</v>
      </c>
      <c r="F180" s="131" t="e">
        <f>INDEX('Glyn-SESSION'!$L$268:$U$275, MATCH("*Deadlift*",'Glyn-SESSION'!$B$268:$B$275,0), MATCH("*4th*",'Glyn-SESSION'!$K$7:$T$7,0))</f>
        <v>#N/A</v>
      </c>
      <c r="G180" s="131" t="e">
        <f>IF($A$176='Glyn-SESSION'!$A$268,INDEX('Glyn-SESSION'!$K$268:$T$275, MATCH("*Bench Press*",'Glyn-SESSION'!$B$268:$B$275,0), MATCH("*4th*",'Glyn-SESSION'!$K$7:$T$7,0)),"")</f>
        <v>#N/A</v>
      </c>
      <c r="H180" s="131" t="e">
        <f>INDEX('Glyn-SESSION'!$L$268:$U$275, MATCH("*Bench Press*",'Glyn-SESSION'!$B$268:$B$275,0), MATCH("*4th*",'Glyn-SESSION'!$K$7:$T$7,0))</f>
        <v>#N/A</v>
      </c>
      <c r="I180" s="132" t="e">
        <f>IF($A$176='Glyn-SESSION'!$A$268,INDEX('Glyn-SESSION'!$K$268:$T$275, MATCH("*Military*",'Glyn-SESSION'!$B$268:$B$275,0), MATCH("*4th*",'Glyn-SESSION'!$K$7:$T$7,0)),"")</f>
        <v>#N/A</v>
      </c>
      <c r="J180" s="44" t="e">
        <f>INDEX('Glyn-SESSION'!$L$268:$U$275, MATCH("*Military*",'Glyn-SESSION'!$B$268:$B$275,0), MATCH("*4th*",'Glyn-SESSION'!$K$7:$T$7,0))</f>
        <v>#N/A</v>
      </c>
      <c r="K180" s="131" t="e">
        <f>IF($A$176='Glyn-SESSION'!$A$268,INDEX('Glyn-SESSION'!$K$268:$T$275, MATCH("*Clean *",'Glyn-SESSION'!$B$268:$B$275,0), MATCH("*4th*",'Glyn-SESSION'!$K$7:$T$7,0)),"")</f>
        <v>#N/A</v>
      </c>
      <c r="L180" s="44" t="e">
        <f>INDEX('Glyn-SESSION'!$L$268:$U$275, MATCH("*Clean *",'Glyn-SESSION'!$B$268:$B$275,0), MATCH("*4th*",'Glyn-SESSION'!$K$7:$T$7,0))</f>
        <v>#N/A</v>
      </c>
      <c r="M180" s="131">
        <f>IF($A$176='Glyn-SESSION'!$A$268,INDEX('Glyn-SESSION'!$K$268:$T$275, MATCH("*Lat Pulldown*",'Glyn-SESSION'!$B$268:$B$275,0), MATCH("*4th*",'Glyn-SESSION'!$K$7:$T$7,0)),"")</f>
        <v>0</v>
      </c>
      <c r="N180" s="44">
        <f>INDEX('Glyn-SESSION'!$L$268:$U$275, MATCH("*Lat Pulldown*",'Glyn-SESSION'!$B$268:$B$275,0), MATCH("*4th*",'Glyn-SESSION'!$K$7:$T$7,0))</f>
        <v>0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 t="e">
        <f>IF($A$176='Glyn-SESSION'!$A$268,INDEX('Glyn-SESSION'!$K$268:$T$275, MATCH("*Squat*",'Glyn-SESSION'!$B$268:$B$275,0), MATCH("*5th*",'Glyn-SESSION'!$K$7:$T$7,0)),"")</f>
        <v>#N/A</v>
      </c>
      <c r="D181" s="132" t="e">
        <f>INDEX('Glyn-SESSION'!L$268:U$275, MATCH("*Squat*",'Glyn-SESSION'!$B$268:$B$275,0), MATCH("*5th*",'Glyn-SESSION'!K$7:T$7,0))</f>
        <v>#N/A</v>
      </c>
      <c r="E181" s="131" t="e">
        <f>IF($A$176='Glyn-SESSION'!$A$268,INDEX('Glyn-SESSION'!$K$268:$T$275, MATCH("*Deadlift*",'Glyn-SESSION'!$B$268:$B$275,0), MATCH("*5th*",'Glyn-SESSION'!$K$7:$T$7,0)),"")</f>
        <v>#N/A</v>
      </c>
      <c r="F181" s="131" t="e">
        <f>INDEX('Glyn-SESSION'!$L$268:$U$275, MATCH("*Deadlift*",'Glyn-SESSION'!$B$268:$B$275,0), MATCH("*5th*",'Glyn-SESSION'!$K$7:$T$7,0))</f>
        <v>#N/A</v>
      </c>
      <c r="G181" s="131" t="e">
        <f>IF($A$176='Glyn-SESSION'!$A$268,INDEX('Glyn-SESSION'!$K$268:$T$275, MATCH("*Bench Press*",'Glyn-SESSION'!$B$268:$B$275,0), MATCH("*5th*",'Glyn-SESSION'!$K$7:$T$7,0)),"")</f>
        <v>#N/A</v>
      </c>
      <c r="H181" s="131" t="e">
        <f>INDEX('Glyn-SESSION'!$L$268:$U$275, MATCH("*Bench Press*",'Glyn-SESSION'!$B$268:$B$275,0), MATCH("*5th*",'Glyn-SESSION'!$K$7:$T$7,0))</f>
        <v>#N/A</v>
      </c>
      <c r="I181" s="132" t="e">
        <f>IF($A$176='Glyn-SESSION'!$A$268,INDEX('Glyn-SESSION'!$K$268:$T$275, MATCH("*Military*",'Glyn-SESSION'!$B$268:$B$275,0), MATCH("*5th*",'Glyn-SESSION'!$K$7:$T$7,0)),"")</f>
        <v>#N/A</v>
      </c>
      <c r="J181" s="44" t="e">
        <f>INDEX('Glyn-SESSION'!$L$268:$U$275, MATCH("*Military*",'Glyn-SESSION'!$B$268:$B$275,0), MATCH("*5th*",'Glyn-SESSION'!$K$7:$T$7,0))</f>
        <v>#N/A</v>
      </c>
      <c r="K181" s="131" t="e">
        <f>IF($A$176='Glyn-SESSION'!$A$268,INDEX('Glyn-SESSION'!$K$268:$T$275, MATCH("*Clean *",'Glyn-SESSION'!$B$268:$B$275,0), MATCH("*5th*",'Glyn-SESSION'!$K$7:$T$7,0)),"")</f>
        <v>#N/A</v>
      </c>
      <c r="L181" s="44" t="e">
        <f>INDEX('Glyn-SESSION'!$L$268:$U$275, MATCH("*Clean *",'Glyn-SESSION'!$B$268:$B$275,0), MATCH("*5th*",'Glyn-SESSION'!$K$7:$T$7,0))</f>
        <v>#N/A</v>
      </c>
      <c r="M181" s="131">
        <f>IF($A$176='Glyn-SESSION'!$A$268,INDEX('Glyn-SESSION'!$K$268:$T$275, MATCH("*Lat Pulldown*",'Glyn-SESSION'!$B$268:$B$275,0), MATCH("*5th*",'Glyn-SESSION'!$K$7:$T$7,0)),"")</f>
        <v>0</v>
      </c>
      <c r="N181" s="44">
        <f>INDEX('Glyn-SESSION'!$L$268:$U$275, MATCH("*Lat Pulldown*",'Glyn-SESSION'!$B$268:$B$275,0), MATCH("*5th*",'Glyn-SESSION'!$K$7:$T$7,0))</f>
        <v>0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'Glyn-SESSION'!A277</f>
        <v>42243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 t="e">
        <f>MAX(E183:E187)</f>
        <v>#N/A</v>
      </c>
      <c r="F182" s="116" t="e">
        <f t="array" ref="F182">MAX(IF(E183:E187=E182,F183:F187))</f>
        <v>#N/A</v>
      </c>
      <c r="G182" s="116" t="e">
        <f>MAX(G183:G187)</f>
        <v>#N/A</v>
      </c>
      <c r="H182" s="116" t="e">
        <f t="array" ref="H182">MAX(IF(G183:G187=G182,H183:H187))</f>
        <v>#N/A</v>
      </c>
      <c r="I182" s="116" t="e">
        <f>MAX(I183:I187)</f>
        <v>#N/A</v>
      </c>
      <c r="J182" s="116" t="e">
        <f t="array" ref="J182">MAX(IF(I183:I187=I182,J183:J187))</f>
        <v>#N/A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IF($A$182='Glyn-SESSION'!$A$277,INDEX('Glyn-SESSION'!$K$277:$T$284, MATCH("*1k Row*",'Glyn-SESSION'!$B$277:$B$284,0), MATCH("*1st*",'Glyn-SESSION'!$K$7:$T$7,0)),"")</f>
        <v>#N/A</v>
      </c>
      <c r="P182" s="152" t="e">
        <f>IF($A$182='Glyn-SESSION'!$A$277,INDEX('Glyn-SESSION'!$K$277:$T$284, MATCH("*HIIT*",'Glyn-SESSION'!$B$277:$B$284,0), MATCH("*1st*",'Glyn-SESSION'!$K$7:$T$7,0)),"")</f>
        <v>#N/A</v>
      </c>
      <c r="Q182" s="119">
        <f>INDEX('Glyn-SESSION'!$L$212:$U$277, MATCH("*HIIT*",'Glyn-SESSION'!$B$212:$B$277,0), MATCH("*1st*",'Glyn-SESSION'!$K$7:$T$7,0))</f>
        <v>0</v>
      </c>
      <c r="R182" s="119">
        <f>'Glyn-SESSION'!U277</f>
        <v>0</v>
      </c>
      <c r="S182" s="116"/>
      <c r="T182" s="116"/>
      <c r="U182" s="120">
        <f>'Glyn-SESSION'!A278</f>
        <v>0</v>
      </c>
      <c r="V182" s="120">
        <f>'Glyn-SESSION'!A279</f>
        <v>0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IF($A$182='Glyn-SESSION'!$A$277,INDEX('Glyn-SESSION'!$K$277:$T$284, MATCH("*Squat*",'Glyn-SESSION'!$B$277:$B$284,0), MATCH("*1st*",'Glyn-SESSION'!$K$7:$T$7,0)),"")</f>
        <v>#N/A</v>
      </c>
      <c r="D183" s="132" t="e">
        <f>INDEX('Glyn-SESSION'!L$277:U$284, MATCH("*Squat*",'Glyn-SESSION'!$B$277:$B$284,0), MATCH("*1st*",'Glyn-SESSION'!K$7:T$7,0))</f>
        <v>#N/A</v>
      </c>
      <c r="E183" s="131" t="e">
        <f>IF($A$182='Glyn-SESSION'!$A$277,INDEX('Glyn-SESSION'!$K$277:$T$284, MATCH("*Deadlift*",'Glyn-SESSION'!$B$277:$B$284,0), MATCH("*1st*",'Glyn-SESSION'!$K$7:$T$7,0)),"")</f>
        <v>#N/A</v>
      </c>
      <c r="F183" s="131" t="e">
        <f>INDEX('Glyn-SESSION'!$L$277:$U$284, MATCH("*Deadlift*",'Glyn-SESSION'!$B$277:$B$284,0), MATCH("*1st*",'Glyn-SESSION'!$K$7:$T$7,0))</f>
        <v>#N/A</v>
      </c>
      <c r="G183" s="131" t="e">
        <f>IF($A$182='Glyn-SESSION'!$A$277,INDEX('Glyn-SESSION'!$K$277:$T$284, MATCH("*Bench Press*",'Glyn-SESSION'!$B$277:$B$284,0), MATCH("*1st*",'Glyn-SESSION'!$K$7:$T$7,0)),"")</f>
        <v>#N/A</v>
      </c>
      <c r="H183" s="131" t="e">
        <f>INDEX('Glyn-SESSION'!$L$277:$U$284, MATCH("*Bench Press*",'Glyn-SESSION'!$B$277:$B$284,0), MATCH("*1st*",'Glyn-SESSION'!$K$7:$T$7,0))</f>
        <v>#N/A</v>
      </c>
      <c r="I183" s="132" t="e">
        <f>IF($A$182='Glyn-SESSION'!$A$277,INDEX('Glyn-SESSION'!$K$277:$T$284, MATCH("*Military*",'Glyn-SESSION'!$B$277:$B$284,0), MATCH("*1st*",'Glyn-SESSION'!$K$7:$T$7,0)),"")</f>
        <v>#N/A</v>
      </c>
      <c r="J183" s="48" t="e">
        <f>INDEX('Glyn-SESSION'!$L$277:$U$284, MATCH("*Military*",'Glyn-SESSION'!$B$277:$B$284,0), MATCH("*1st*",'Glyn-SESSION'!$K$7:$T$7,0))</f>
        <v>#N/A</v>
      </c>
      <c r="K183" s="131" t="e">
        <f>IF($A$182='Glyn-SESSION'!$A$277,INDEX('Glyn-SESSION'!$K$277:$T$284, MATCH("*Clean *",'Glyn-SESSION'!$B$277:$B$284,0), MATCH("*1st*",'Glyn-SESSION'!$K$7:$T$7,0)),"")</f>
        <v>#N/A</v>
      </c>
      <c r="L183" s="48" t="e">
        <f>INDEX('Glyn-SESSION'!$L$277:$U$284, MATCH("*Clean *",'Glyn-SESSION'!$B$277:$B$284,0), MATCH("*1st*",'Glyn-SESSION'!$K$7:$T$7,0))</f>
        <v>#N/A</v>
      </c>
      <c r="M183" s="131" t="e">
        <f>IF($A$182='Glyn-SESSION'!$A$277,INDEX('Glyn-SESSION'!$K$277:$T$284, MATCH("*Lat Pulldown*",'Glyn-SESSION'!$B$277:$B$284,0), MATCH("*1st*",'Glyn-SESSION'!$K$7:$T$7,0)),"")</f>
        <v>#N/A</v>
      </c>
      <c r="N183" s="48" t="e">
        <f>INDEX('Glyn-SESSION'!$L$277:$U$284, MATCH("*Lat Pulldown*",'Glyn-SESSION'!$B$277:$B$284,0), MATCH("*1st*",'Glyn-SESSION'!$K$7:$T$7,0))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IF($A$182='Glyn-SESSION'!$A$277,INDEX('Glyn-SESSION'!$K$277:$T$284, MATCH("*Squat*",'Glyn-SESSION'!$B$277:$B$284,0), MATCH("*2nd*",'Glyn-SESSION'!$K$7:$T$7,0)),"")</f>
        <v>#N/A</v>
      </c>
      <c r="D184" s="132" t="e">
        <f>INDEX('Glyn-SESSION'!L$277:U$284, MATCH("*Squat*",'Glyn-SESSION'!$B$277:$B$284,0), MATCH("*2nd*",'Glyn-SESSION'!K$7:T$7,0))</f>
        <v>#N/A</v>
      </c>
      <c r="E184" s="131" t="e">
        <f>IF($A$182='Glyn-SESSION'!$A$277,INDEX('Glyn-SESSION'!$K$277:$T$284, MATCH("*Deadlift*",'Glyn-SESSION'!$B$277:$B$284,0), MATCH("*2ND*",'Glyn-SESSION'!$K$7:$T$7,0)),"")</f>
        <v>#N/A</v>
      </c>
      <c r="F184" s="131" t="e">
        <f>INDEX('Glyn-SESSION'!$L$277:$U$284, MATCH("*Deadlift*",'Glyn-SESSION'!$B$277:$B$284,0), MATCH("*2nd*",'Glyn-SESSION'!$K$7:$T$7,0))</f>
        <v>#N/A</v>
      </c>
      <c r="G184" s="131" t="e">
        <f>IF($A$182='Glyn-SESSION'!$A$277,INDEX('Glyn-SESSION'!$K$277:$T$284, MATCH("*Bench Press*",'Glyn-SESSION'!$B$277:$B$284,0), MATCH("*2ND*",'Glyn-SESSION'!$K$7:$T$7,0)),"")</f>
        <v>#N/A</v>
      </c>
      <c r="H184" s="131" t="e">
        <f>INDEX('Glyn-SESSION'!$L$277:$U$284, MATCH("*Bench Press*",'Glyn-SESSION'!$B$277:$B$284,0), MATCH("*2nd*",'Glyn-SESSION'!$K$7:$T$7,0))</f>
        <v>#N/A</v>
      </c>
      <c r="I184" s="132" t="e">
        <f>IF($A$182='Glyn-SESSION'!$A$277,INDEX('Glyn-SESSION'!$K$277:$T$284, MATCH("*Military*",'Glyn-SESSION'!$B$277:$B$284,0), MATCH("*2ND*",'Glyn-SESSION'!$K$7:$T$7,0)),"")</f>
        <v>#N/A</v>
      </c>
      <c r="J184" s="44" t="e">
        <f>INDEX('Glyn-SESSION'!$L$277:$U$284, MATCH("*Military*",'Glyn-SESSION'!$B$277:$B$284,0), MATCH("*2nd*",'Glyn-SESSION'!$K$7:$T$7,0))</f>
        <v>#N/A</v>
      </c>
      <c r="K184" s="131" t="e">
        <f>IF($A$182='Glyn-SESSION'!$A$277,INDEX('Glyn-SESSION'!$K$277:$T$284, MATCH("*Clean *",'Glyn-SESSION'!$B$277:$B$284,0), MATCH("*2ND*",'Glyn-SESSION'!$K$7:$T$7,0)),"")</f>
        <v>#N/A</v>
      </c>
      <c r="L184" s="44" t="e">
        <f>INDEX('Glyn-SESSION'!$L$277:$U$284, MATCH("*Clean *",'Glyn-SESSION'!$B$277:$B$284,0), MATCH("*2nd*",'Glyn-SESSION'!$K$7:$T$7,0))</f>
        <v>#N/A</v>
      </c>
      <c r="M184" s="131" t="e">
        <f>IF($A$182='Glyn-SESSION'!$A$277,INDEX('Glyn-SESSION'!$K$277:$T$284, MATCH("*Lat Pulldown*",'Glyn-SESSION'!$B$277:$B$284,0), MATCH("*2ND*",'Glyn-SESSION'!$K$7:$T$7,0)),"")</f>
        <v>#N/A</v>
      </c>
      <c r="N184" s="44" t="e">
        <f>INDEX('Glyn-SESSION'!$L$277:$U$284, MATCH("*Lat Pulldown*",'Glyn-SESSION'!$B$277:$B$284,0), MATCH("*2nd*",'Glyn-SESSION'!$K$7:$T$7,0))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IF($A$182='Glyn-SESSION'!$A$277,INDEX('Glyn-SESSION'!$K$277:$T$284, MATCH("*Squat*",'Glyn-SESSION'!$B$277:$B$284,0), MATCH("*3rd*",'Glyn-SESSION'!$K$7:$T$7,0)),"")</f>
        <v>#N/A</v>
      </c>
      <c r="D185" s="132" t="e">
        <f>INDEX('Glyn-SESSION'!L$277:U$284, MATCH("*Squat*",'Glyn-SESSION'!$B$277:$B$284,0), MATCH("*3rd*",'Glyn-SESSION'!K$7:T$7,0))</f>
        <v>#N/A</v>
      </c>
      <c r="E185" s="131" t="e">
        <f>IF($A$182='Glyn-SESSION'!$A$277,INDEX('Glyn-SESSION'!$K$277:$T$284, MATCH("*Deadlift*",'Glyn-SESSION'!$B$277:$B$284,0), MATCH("*3rd*",'Glyn-SESSION'!$K$7:$T$7,0)),"")</f>
        <v>#N/A</v>
      </c>
      <c r="F185" s="131" t="e">
        <f>INDEX('Glyn-SESSION'!$L$277:$U$284, MATCH("*Deadlift*",'Glyn-SESSION'!$B$277:$B$284,0), MATCH("*3rd*",'Glyn-SESSION'!$K$7:$T$7,0))</f>
        <v>#N/A</v>
      </c>
      <c r="G185" s="131" t="e">
        <f>IF($A$182='Glyn-SESSION'!$A$277,INDEX('Glyn-SESSION'!$K$277:$T$284, MATCH("*Bench Press*",'Glyn-SESSION'!$B$277:$B$284,0), MATCH("*3rd*",'Glyn-SESSION'!$K$7:$T$7,0)),"")</f>
        <v>#N/A</v>
      </c>
      <c r="H185" s="131" t="e">
        <f>INDEX('Glyn-SESSION'!$L$277:$U$284, MATCH("*Bench Press*",'Glyn-SESSION'!$B$277:$B$284,0), MATCH("*3rd*",'Glyn-SESSION'!$K$7:$T$7,0))</f>
        <v>#N/A</v>
      </c>
      <c r="I185" s="132" t="e">
        <f>IF($A$182='Glyn-SESSION'!$A$277,INDEX('Glyn-SESSION'!$K$277:$T$284, MATCH("*Military*",'Glyn-SESSION'!$B$277:$B$284,0), MATCH("*3rd*",'Glyn-SESSION'!$K$7:$T$7,0)),"")</f>
        <v>#N/A</v>
      </c>
      <c r="J185" s="44" t="e">
        <f>INDEX('Glyn-SESSION'!$L$277:$U$284, MATCH("*Military*",'Glyn-SESSION'!$B$277:$B$284,0), MATCH("*3rd*",'Glyn-SESSION'!$K$7:$T$7,0))</f>
        <v>#N/A</v>
      </c>
      <c r="K185" s="131" t="e">
        <f>IF($A$182='Glyn-SESSION'!$A$277,INDEX('Glyn-SESSION'!$K$277:$T$284, MATCH("*Clean *",'Glyn-SESSION'!$B$277:$B$284,0), MATCH("*3rd*",'Glyn-SESSION'!$K$7:$T$7,0)),"")</f>
        <v>#N/A</v>
      </c>
      <c r="L185" s="44" t="e">
        <f>INDEX('Glyn-SESSION'!$L$277:$U$284, MATCH("*Clean *",'Glyn-SESSION'!$B$277:$B$284,0), MATCH("*3rd*",'Glyn-SESSION'!$K$7:$T$7,0))</f>
        <v>#N/A</v>
      </c>
      <c r="M185" s="131" t="e">
        <f>IF($A$182='Glyn-SESSION'!$A$277,INDEX('Glyn-SESSION'!$K$277:$T$284, MATCH("*Lat Pulldown*",'Glyn-SESSION'!$B$277:$B$284,0), MATCH("*3rd*",'Glyn-SESSION'!$K$7:$T$7,0)),"")</f>
        <v>#N/A</v>
      </c>
      <c r="N185" s="44" t="e">
        <f>INDEX('Glyn-SESSION'!$L$277:$U$284, MATCH("*Lat Pulldown*",'Glyn-SESSION'!$B$277:$B$284,0), MATCH("*3rd*",'Glyn-SESSION'!$K$7:$T$7,0))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IF($A$182='Glyn-SESSION'!$A$277,INDEX('Glyn-SESSION'!$K$277:$T$284, MATCH("*Squat*",'Glyn-SESSION'!$B$277:$B$284,0), MATCH("*4th*",'Glyn-SESSION'!$K$7:$T$7,0)),"")</f>
        <v>#N/A</v>
      </c>
      <c r="D186" s="132" t="e">
        <f>INDEX('Glyn-SESSION'!L$277:U$284, MATCH("*Squat*",'Glyn-SESSION'!$B$277:$B$284,0), MATCH("*4th*",'Glyn-SESSION'!K$7:T$7,0))</f>
        <v>#N/A</v>
      </c>
      <c r="E186" s="131" t="e">
        <f>IF($A$182='Glyn-SESSION'!$A$277,INDEX('Glyn-SESSION'!$K$277:$T$284, MATCH("*Deadlift*",'Glyn-SESSION'!$B$277:$B$284,0), MATCH("*4th*",'Glyn-SESSION'!$K$7:$T$7,0)),"")</f>
        <v>#N/A</v>
      </c>
      <c r="F186" s="131" t="e">
        <f>INDEX('Glyn-SESSION'!$L$277:$U$284, MATCH("*Deadlift*",'Glyn-SESSION'!$B$277:$B$284,0), MATCH("*4th*",'Glyn-SESSION'!$K$7:$T$7,0))</f>
        <v>#N/A</v>
      </c>
      <c r="G186" s="131" t="e">
        <f>IF($A$182='Glyn-SESSION'!$A$277,INDEX('Glyn-SESSION'!$K$277:$T$284, MATCH("*Bench Press*",'Glyn-SESSION'!$B$277:$B$284,0), MATCH("*4th*",'Glyn-SESSION'!$K$7:$T$7,0)),"")</f>
        <v>#N/A</v>
      </c>
      <c r="H186" s="131" t="e">
        <f>INDEX('Glyn-SESSION'!$L$277:$U$284, MATCH("*Bench Press*",'Glyn-SESSION'!$B$277:$B$284,0), MATCH("*4th*",'Glyn-SESSION'!$K$7:$T$7,0))</f>
        <v>#N/A</v>
      </c>
      <c r="I186" s="132" t="e">
        <f>IF($A$182='Glyn-SESSION'!$A$277,INDEX('Glyn-SESSION'!$K$277:$T$284, MATCH("*Military*",'Glyn-SESSION'!$B$277:$B$284,0), MATCH("*4th*",'Glyn-SESSION'!$K$7:$T$7,0)),"")</f>
        <v>#N/A</v>
      </c>
      <c r="J186" s="44" t="e">
        <f>INDEX('Glyn-SESSION'!$L$277:$U$284, MATCH("*Military*",'Glyn-SESSION'!$B$277:$B$284,0), MATCH("*4th*",'Glyn-SESSION'!$K$7:$T$7,0))</f>
        <v>#N/A</v>
      </c>
      <c r="K186" s="131" t="e">
        <f>IF($A$182='Glyn-SESSION'!$A$277,INDEX('Glyn-SESSION'!$K$277:$T$284, MATCH("*Clean *",'Glyn-SESSION'!$B$277:$B$284,0), MATCH("*4th*",'Glyn-SESSION'!$K$7:$T$7,0)),"")</f>
        <v>#N/A</v>
      </c>
      <c r="L186" s="44" t="e">
        <f>INDEX('Glyn-SESSION'!$L$277:$U$284, MATCH("*Clean *",'Glyn-SESSION'!$B$277:$B$284,0), MATCH("*4th*",'Glyn-SESSION'!$K$7:$T$7,0))</f>
        <v>#N/A</v>
      </c>
      <c r="M186" s="131" t="e">
        <f>IF($A$182='Glyn-SESSION'!$A$277,INDEX('Glyn-SESSION'!$K$277:$T$284, MATCH("*Lat Pulldown*",'Glyn-SESSION'!$B$277:$B$284,0), MATCH("*4th*",'Glyn-SESSION'!$K$7:$T$7,0)),"")</f>
        <v>#N/A</v>
      </c>
      <c r="N186" s="44" t="e">
        <f>INDEX('Glyn-SESSION'!$L$277:$U$284, MATCH("*Lat Pulldown*",'Glyn-SESSION'!$B$277:$B$284,0), MATCH("*4th*",'Glyn-SESSION'!$K$7:$T$7,0))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IF($A$182='Glyn-SESSION'!$A$277,INDEX('Glyn-SESSION'!$K$277:$T$284, MATCH("*Squat*",'Glyn-SESSION'!$B$277:$B$284,0), MATCH("*5th*",'Glyn-SESSION'!$K$7:$T$7,0)),"")</f>
        <v>#N/A</v>
      </c>
      <c r="D187" s="132" t="e">
        <f>INDEX('Glyn-SESSION'!L$277:U$284, MATCH("*Squat*",'Glyn-SESSION'!$B$277:$B$284,0), MATCH("*5th*",'Glyn-SESSION'!K$7:T$7,0))</f>
        <v>#N/A</v>
      </c>
      <c r="E187" s="131" t="e">
        <f>IF($A$182='Glyn-SESSION'!$A$277,INDEX('Glyn-SESSION'!$K$277:$T$284, MATCH("*Deadlift*",'Glyn-SESSION'!$B$277:$B$284,0), MATCH("*5th*",'Glyn-SESSION'!$K$7:$T$7,0)),"")</f>
        <v>#N/A</v>
      </c>
      <c r="F187" s="131" t="e">
        <f>INDEX('Glyn-SESSION'!$L$277:$U$284, MATCH("*Deadlift*",'Glyn-SESSION'!$B$277:$B$284,0), MATCH("*5th*",'Glyn-SESSION'!$K$7:$T$7,0))</f>
        <v>#N/A</v>
      </c>
      <c r="G187" s="131" t="e">
        <f>IF($A$182='Glyn-SESSION'!$A$277,INDEX('Glyn-SESSION'!$K$277:$T$284, MATCH("*Bench Press*",'Glyn-SESSION'!$B$277:$B$284,0), MATCH("*5th*",'Glyn-SESSION'!$K$7:$T$7,0)),"")</f>
        <v>#N/A</v>
      </c>
      <c r="H187" s="131" t="e">
        <f>INDEX('Glyn-SESSION'!$L$277:$U$284, MATCH("*Bench Press*",'Glyn-SESSION'!$B$277:$B$284,0), MATCH("*5th*",'Glyn-SESSION'!$K$7:$T$7,0))</f>
        <v>#N/A</v>
      </c>
      <c r="I187" s="132" t="e">
        <f>IF($A$182='Glyn-SESSION'!$A$277,INDEX('Glyn-SESSION'!$K$277:$T$284, MATCH("*Military*",'Glyn-SESSION'!$B$277:$B$284,0), MATCH("*5th*",'Glyn-SESSION'!$K$7:$T$7,0)),"")</f>
        <v>#N/A</v>
      </c>
      <c r="J187" s="44" t="e">
        <f>INDEX('Glyn-SESSION'!$L$277:$U$284, MATCH("*Military*",'Glyn-SESSION'!$B$277:$B$284,0), MATCH("*5th*",'Glyn-SESSION'!$K$7:$T$7,0))</f>
        <v>#N/A</v>
      </c>
      <c r="K187" s="131" t="e">
        <f>IF($A$182='Glyn-SESSION'!$A$277,INDEX('Glyn-SESSION'!$K$277:$T$284, MATCH("*Clean *",'Glyn-SESSION'!$B$277:$B$284,0), MATCH("*5th*",'Glyn-SESSION'!$K$7:$T$7,0)),"")</f>
        <v>#N/A</v>
      </c>
      <c r="L187" s="44" t="e">
        <f>INDEX('Glyn-SESSION'!$L$277:$U$284, MATCH("*Clean *",'Glyn-SESSION'!$B$277:$B$284,0), MATCH("*5th*",'Glyn-SESSION'!$K$7:$T$7,0))</f>
        <v>#N/A</v>
      </c>
      <c r="M187" s="131" t="e">
        <f>IF($A$182='Glyn-SESSION'!$A$277,INDEX('Glyn-SESSION'!$K$277:$T$284, MATCH("*Lat Pulldown*",'Glyn-SESSION'!$B$277:$B$284,0), MATCH("*5th*",'Glyn-SESSION'!$K$7:$T$7,0)),"")</f>
        <v>#N/A</v>
      </c>
      <c r="N187" s="44" t="e">
        <f>INDEX('Glyn-SESSION'!$L$277:$U$284, MATCH("*Lat Pulldown*",'Glyn-SESSION'!$B$277:$B$284,0), MATCH("*5th*",'Glyn-SESSION'!$K$7:$T$7,0))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'Glyn-SESSION'!A286</f>
        <v>42248</v>
      </c>
      <c r="B188" s="116" t="s">
        <v>84</v>
      </c>
      <c r="C188" s="117" t="e">
        <f>MAX(C189:C193)</f>
        <v>#N/A</v>
      </c>
      <c r="D188" s="116" t="e">
        <f t="array" ref="D188">MAX(IF(C189:C193=C188,D189:D193))</f>
        <v>#N/A</v>
      </c>
      <c r="E188" s="116" t="e">
        <f>MAX(E189:E193)</f>
        <v>#N/A</v>
      </c>
      <c r="F188" s="116" t="e">
        <f t="array" ref="F188">MAX(IF(E189:E193=E188,F189:F193))</f>
        <v>#N/A</v>
      </c>
      <c r="G188" s="116" t="e">
        <f>MAX(G189:G193)</f>
        <v>#N/A</v>
      </c>
      <c r="H188" s="116" t="e">
        <f t="array" ref="H188">MAX(IF(G189:G193=G188,H189:H193))</f>
        <v>#N/A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 t="e">
        <f>IF($A$188='Glyn-SESSION'!$A$286,INDEX('Glyn-SESSION'!$K$286:$T$293, MATCH("*1k Row*",'Glyn-SESSION'!$B$286:$B$293,0), MATCH("*1st*",'Glyn-SESSION'!$K$7:$T$7,0)),"")</f>
        <v>#N/A</v>
      </c>
      <c r="P188" s="152">
        <f>IF($A$188='Glyn-SESSION'!$A$286,INDEX('Glyn-SESSION'!$K$286:$T$293, MATCH("*HIIT*",'Glyn-SESSION'!$B$286:$B$293,0), MATCH("*1st*",'Glyn-SESSION'!$K$7:$T$7,0)),"")</f>
        <v>7.6388888888888886E-3</v>
      </c>
      <c r="Q188" s="119" t="str">
        <f>INDEX('Glyn-SESSION'!$L$286:$U$293, MATCH("*HIIT*",'Glyn-SESSION'!$B$286:$B$293,0), MATCH("*1st*",'Glyn-SESSION'!$K$7:$T$7,0))</f>
        <v>40/20</v>
      </c>
      <c r="R188" s="119">
        <f>'Glyn-SESSION'!U286</f>
        <v>0</v>
      </c>
      <c r="S188" s="116"/>
      <c r="T188" s="116"/>
      <c r="U188" s="120">
        <f>'Glyn-SESSION'!A287</f>
        <v>0</v>
      </c>
      <c r="V188" s="120">
        <f>'Glyn-SESSION'!A288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 t="e">
        <f>IF($A$188='Glyn-SESSION'!$A$286,INDEX('Glyn-SESSION'!$K$286:$T$293, MATCH("*Squat*",'Glyn-SESSION'!$B$286:$B$293,0), MATCH("*1st*",'Glyn-SESSION'!$K$7:$T$7,0)),"")</f>
        <v>#N/A</v>
      </c>
      <c r="D189" s="132" t="e">
        <f>INDEX('Glyn-SESSION'!L$188:U$293, MATCH("*Squat*",'Glyn-SESSION'!$B$286:$B$293,0), MATCH("*1st*",'Glyn-SESSION'!K$7:T$7,0))</f>
        <v>#N/A</v>
      </c>
      <c r="E189" s="131" t="e">
        <f>IF($A$188='Glyn-SESSION'!$A$286,INDEX('Glyn-SESSION'!$K$286:$T$293, MATCH("*Deadlift*",'Glyn-SESSION'!$B$286:$B$293,0), MATCH("*1st*",'Glyn-SESSION'!$K$7:$T$7,0)),"")</f>
        <v>#N/A</v>
      </c>
      <c r="F189" s="131" t="e">
        <f>INDEX('Glyn-SESSION'!$L$188:$U$293, MATCH("*Deadlift*",'Glyn-SESSION'!$B$286:$B$293,0), MATCH("*1st*",'Glyn-SESSION'!$K$7:$T$7,0))</f>
        <v>#N/A</v>
      </c>
      <c r="G189" s="131" t="e">
        <f>IF($A$188='Glyn-SESSION'!$A$286,INDEX('Glyn-SESSION'!$K$286:$T$293, MATCH("*Bench Press*",'Glyn-SESSION'!$B$286:$B$293,0), MATCH("*1st*",'Glyn-SESSION'!$K$7:$T$7,0)),"")</f>
        <v>#N/A</v>
      </c>
      <c r="H189" s="131" t="e">
        <f>INDEX('Glyn-SESSION'!$L$188:$U$293, MATCH("*Bench Press*",'Glyn-SESSION'!$B$286:$B$293,0), MATCH("*1st*",'Glyn-SESSION'!$K$7:$T$7,0))</f>
        <v>#N/A</v>
      </c>
      <c r="I189" s="132" t="e">
        <f>IF($A$188='Glyn-SESSION'!$A$286,INDEX('Glyn-SESSION'!$K$286:$T$293, MATCH("*Military*",'Glyn-SESSION'!$B$286:$B$293,0), MATCH("*1st*",'Glyn-SESSION'!$K$7:$T$7,0)),"")</f>
        <v>#N/A</v>
      </c>
      <c r="J189" s="48" t="e">
        <f>INDEX('Glyn-SESSION'!$L$188:$U$293, MATCH("*Military*",'Glyn-SESSION'!$B$286:$B$293,0), MATCH("*1st*",'Glyn-SESSION'!$K$7:$T$7,0))</f>
        <v>#N/A</v>
      </c>
      <c r="K189" s="131" t="e">
        <f>IF($A$188='Glyn-SESSION'!$A$286,INDEX('Glyn-SESSION'!$K$286:$T$293, MATCH("*Clean *",'Glyn-SESSION'!$B$286:$B$293,0), MATCH("*1st*",'Glyn-SESSION'!$K$7:$T$7,0)),"")</f>
        <v>#N/A</v>
      </c>
      <c r="L189" s="48" t="e">
        <f>INDEX('Glyn-SESSION'!$L$188:$U$293, MATCH("*Clean *",'Glyn-SESSION'!$B$286:$B$293,0), MATCH("*1st*",'Glyn-SESSION'!$K$7:$T$7,0))</f>
        <v>#N/A</v>
      </c>
      <c r="M189" s="131" t="e">
        <f>IF($A$188='Glyn-SESSION'!$A$286,INDEX('Glyn-SESSION'!$K$286:$T$293, MATCH("*Lat Pulldown*",'Glyn-SESSION'!$B$286:$B$293,0), MATCH("*1st*",'Glyn-SESSION'!$K$7:$T$7,0)),"")</f>
        <v>#N/A</v>
      </c>
      <c r="N189" s="48" t="e">
        <f>INDEX('Glyn-SESSION'!$L$188:$U$293, MATCH("*Lat Pulldown*",'Glyn-SESSION'!$B$286:$B$293,0), MATCH("*1st*",'Glyn-SESSION'!$K$7:$T$7,0))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 t="e">
        <f>IF($A$188='Glyn-SESSION'!$A$286,INDEX('Glyn-SESSION'!$K$286:$T$293, MATCH("*Squat*",'Glyn-SESSION'!$B$286:$B$293,0), MATCH("*2nd*",'Glyn-SESSION'!$K$7:$T$7,0)),"")</f>
        <v>#N/A</v>
      </c>
      <c r="D190" s="132" t="e">
        <f>INDEX('Glyn-SESSION'!L$188:U$293, MATCH("*Squat*",'Glyn-SESSION'!$B$286:$B$293,0), MATCH("*2nd*",'Glyn-SESSION'!K$7:T$7,0))</f>
        <v>#N/A</v>
      </c>
      <c r="E190" s="131" t="e">
        <f>IF($A$188='Glyn-SESSION'!$A$286,INDEX('Glyn-SESSION'!$K$286:$T$293, MATCH("*Deadlift*",'Glyn-SESSION'!$B$286:$B$293,0), MATCH("*2ND*",'Glyn-SESSION'!$K$7:$T$7,0)),"")</f>
        <v>#N/A</v>
      </c>
      <c r="F190" s="131" t="e">
        <f>INDEX('Glyn-SESSION'!$L$188:$U$293, MATCH("*Deadlift*",'Glyn-SESSION'!$B$286:$B$293,0), MATCH("*2nd*",'Glyn-SESSION'!$K$7:$T$7,0))</f>
        <v>#N/A</v>
      </c>
      <c r="G190" s="131" t="e">
        <f>IF($A$188='Glyn-SESSION'!$A$286,INDEX('Glyn-SESSION'!$K$286:$T$293, MATCH("*Bench Press*",'Glyn-SESSION'!$B$286:$B$293,0), MATCH("*2ND*",'Glyn-SESSION'!$K$7:$T$7,0)),"")</f>
        <v>#N/A</v>
      </c>
      <c r="H190" s="131" t="e">
        <f>INDEX('Glyn-SESSION'!$L$188:$U$293, MATCH("*Bench Press*",'Glyn-SESSION'!$B$286:$B$293,0), MATCH("*2nd*",'Glyn-SESSION'!$K$7:$T$7,0))</f>
        <v>#N/A</v>
      </c>
      <c r="I190" s="132" t="e">
        <f>IF($A$188='Glyn-SESSION'!$A$286,INDEX('Glyn-SESSION'!$K$286:$T$293, MATCH("*Military*",'Glyn-SESSION'!$B$286:$B$293,0), MATCH("*2ND*",'Glyn-SESSION'!$K$7:$T$7,0)),"")</f>
        <v>#N/A</v>
      </c>
      <c r="J190" s="44" t="e">
        <f>INDEX('Glyn-SESSION'!$L$188:$U$293, MATCH("*Military*",'Glyn-SESSION'!$B$286:$B$293,0), MATCH("*2nd*",'Glyn-SESSION'!$K$7:$T$7,0))</f>
        <v>#N/A</v>
      </c>
      <c r="K190" s="131" t="e">
        <f>IF($A$188='Glyn-SESSION'!$A$286,INDEX('Glyn-SESSION'!$K$286:$T$293, MATCH("*Clean *",'Glyn-SESSION'!$B$286:$B$293,0), MATCH("*2ND*",'Glyn-SESSION'!$K$7:$T$7,0)),"")</f>
        <v>#N/A</v>
      </c>
      <c r="L190" s="44" t="e">
        <f>INDEX('Glyn-SESSION'!$L$188:$U$293, MATCH("*Clean *",'Glyn-SESSION'!$B$286:$B$293,0), MATCH("*2nd*",'Glyn-SESSION'!$K$7:$T$7,0))</f>
        <v>#N/A</v>
      </c>
      <c r="M190" s="131" t="e">
        <f>IF($A$188='Glyn-SESSION'!$A$286,INDEX('Glyn-SESSION'!$K$286:$T$293, MATCH("*Lat Pulldown*",'Glyn-SESSION'!$B$286:$B$293,0), MATCH("*2ND*",'Glyn-SESSION'!$K$7:$T$7,0)),"")</f>
        <v>#N/A</v>
      </c>
      <c r="N190" s="44" t="e">
        <f>INDEX('Glyn-SESSION'!$L$188:$U$293, MATCH("*Lat Pulldown*",'Glyn-SESSION'!$B$286:$B$293,0), MATCH("*2nd*",'Glyn-SESSION'!$K$7:$T$7,0))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 t="e">
        <f>IF($A$188='Glyn-SESSION'!$A$286,INDEX('Glyn-SESSION'!$K$286:$T$293, MATCH("*Squat*",'Glyn-SESSION'!$B$286:$B$293,0), MATCH("*3rd*",'Glyn-SESSION'!$K$7:$T$7,0)),"")</f>
        <v>#N/A</v>
      </c>
      <c r="D191" s="132" t="e">
        <f>INDEX('Glyn-SESSION'!L$188:U$293, MATCH("*Squat*",'Glyn-SESSION'!$B$286:$B$293,0), MATCH("*3rd*",'Glyn-SESSION'!K$7:T$7,0))</f>
        <v>#N/A</v>
      </c>
      <c r="E191" s="131" t="e">
        <f>IF($A$188='Glyn-SESSION'!$A$286,INDEX('Glyn-SESSION'!$K$286:$T$293, MATCH("*Deadlift*",'Glyn-SESSION'!$B$286:$B$293,0), MATCH("*3rd*",'Glyn-SESSION'!$K$7:$T$7,0)),"")</f>
        <v>#N/A</v>
      </c>
      <c r="F191" s="131" t="e">
        <f>INDEX('Glyn-SESSION'!$L$188:$U$293, MATCH("*Deadlift*",'Glyn-SESSION'!$B$286:$B$293,0), MATCH("*3rd*",'Glyn-SESSION'!$K$7:$T$7,0))</f>
        <v>#N/A</v>
      </c>
      <c r="G191" s="131" t="e">
        <f>IF($A$188='Glyn-SESSION'!$A$286,INDEX('Glyn-SESSION'!$K$286:$T$293, MATCH("*Bench Press*",'Glyn-SESSION'!$B$286:$B$293,0), MATCH("*3rd*",'Glyn-SESSION'!$K$7:$T$7,0)),"")</f>
        <v>#N/A</v>
      </c>
      <c r="H191" s="131" t="e">
        <f>INDEX('Glyn-SESSION'!$L$188:$U$293, MATCH("*Bench Press*",'Glyn-SESSION'!$B$286:$B$293,0), MATCH("*3rd*",'Glyn-SESSION'!$K$7:$T$7,0))</f>
        <v>#N/A</v>
      </c>
      <c r="I191" s="132" t="e">
        <f>IF($A$188='Glyn-SESSION'!$A$286,INDEX('Glyn-SESSION'!$K$286:$T$293, MATCH("*Military*",'Glyn-SESSION'!$B$286:$B$293,0), MATCH("*3rd*",'Glyn-SESSION'!$K$7:$T$7,0)),"")</f>
        <v>#N/A</v>
      </c>
      <c r="J191" s="44" t="e">
        <f>INDEX('Glyn-SESSION'!$L$188:$U$293, MATCH("*Military*",'Glyn-SESSION'!$B$286:$B$293,0), MATCH("*3rd*",'Glyn-SESSION'!$K$7:$T$7,0))</f>
        <v>#N/A</v>
      </c>
      <c r="K191" s="131" t="e">
        <f>IF($A$188='Glyn-SESSION'!$A$286,INDEX('Glyn-SESSION'!$K$286:$T$293, MATCH("*Clean *",'Glyn-SESSION'!$B$286:$B$293,0), MATCH("*3rd*",'Glyn-SESSION'!$K$7:$T$7,0)),"")</f>
        <v>#N/A</v>
      </c>
      <c r="L191" s="44" t="e">
        <f>INDEX('Glyn-SESSION'!$L$188:$U$293, MATCH("*Clean *",'Glyn-SESSION'!$B$286:$B$293,0), MATCH("*3rd*",'Glyn-SESSION'!$K$7:$T$7,0))</f>
        <v>#N/A</v>
      </c>
      <c r="M191" s="131" t="e">
        <f>IF($A$188='Glyn-SESSION'!$A$286,INDEX('Glyn-SESSION'!$K$286:$T$293, MATCH("*Lat Pulldown*",'Glyn-SESSION'!$B$286:$B$293,0), MATCH("*3rd*",'Glyn-SESSION'!$K$7:$T$7,0)),"")</f>
        <v>#N/A</v>
      </c>
      <c r="N191" s="44" t="e">
        <f>INDEX('Glyn-SESSION'!$L$188:$U$293, MATCH("*Lat Pulldown*",'Glyn-SESSION'!$B$286:$B$293,0), MATCH("*3rd*",'Glyn-SESSION'!$K$7:$T$7,0))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 t="e">
        <f>IF($A$188='Glyn-SESSION'!$A$286,INDEX('Glyn-SESSION'!$K$286:$T$293, MATCH("*Squat*",'Glyn-SESSION'!$B$286:$B$293,0), MATCH("*4th*",'Glyn-SESSION'!$K$7:$T$7,0)),"")</f>
        <v>#N/A</v>
      </c>
      <c r="D192" s="132" t="e">
        <f>INDEX('Glyn-SESSION'!L$188:U$293, MATCH("*Squat*",'Glyn-SESSION'!$B$286:$B$293,0), MATCH("*4th*",'Glyn-SESSION'!K$7:T$7,0))</f>
        <v>#N/A</v>
      </c>
      <c r="E192" s="131" t="e">
        <f>IF($A$188='Glyn-SESSION'!$A$286,INDEX('Glyn-SESSION'!$K$286:$T$293, MATCH("*Deadlift*",'Glyn-SESSION'!$B$286:$B$293,0), MATCH("*4th*",'Glyn-SESSION'!$K$7:$T$7,0)),"")</f>
        <v>#N/A</v>
      </c>
      <c r="F192" s="131" t="e">
        <f>INDEX('Glyn-SESSION'!$L$188:$U$293, MATCH("*Deadlift*",'Glyn-SESSION'!$B$286:$B$293,0), MATCH("*4th*",'Glyn-SESSION'!$K$7:$T$7,0))</f>
        <v>#N/A</v>
      </c>
      <c r="G192" s="131" t="e">
        <f>IF($A$188='Glyn-SESSION'!$A$286,INDEX('Glyn-SESSION'!$K$286:$T$293, MATCH("*Bench Press*",'Glyn-SESSION'!$B$286:$B$293,0), MATCH("*4th*",'Glyn-SESSION'!$K$7:$T$7,0)),"")</f>
        <v>#N/A</v>
      </c>
      <c r="H192" s="131" t="e">
        <f>INDEX('Glyn-SESSION'!$L$188:$U$293, MATCH("*Bench Press*",'Glyn-SESSION'!$B$286:$B$293,0), MATCH("*4th*",'Glyn-SESSION'!$K$7:$T$7,0))</f>
        <v>#N/A</v>
      </c>
      <c r="I192" s="132" t="e">
        <f>IF($A$188='Glyn-SESSION'!$A$286,INDEX('Glyn-SESSION'!$K$286:$T$293, MATCH("*Military*",'Glyn-SESSION'!$B$286:$B$293,0), MATCH("*4th*",'Glyn-SESSION'!$K$7:$T$7,0)),"")</f>
        <v>#N/A</v>
      </c>
      <c r="J192" s="44" t="e">
        <f>INDEX('Glyn-SESSION'!$L$188:$U$293, MATCH("*Military*",'Glyn-SESSION'!$B$286:$B$293,0), MATCH("*4th*",'Glyn-SESSION'!$K$7:$T$7,0))</f>
        <v>#N/A</v>
      </c>
      <c r="K192" s="131" t="e">
        <f>IF($A$188='Glyn-SESSION'!$A$286,INDEX('Glyn-SESSION'!$K$286:$T$293, MATCH("*Clean *",'Glyn-SESSION'!$B$286:$B$293,0), MATCH("*4th*",'Glyn-SESSION'!$K$7:$T$7,0)),"")</f>
        <v>#N/A</v>
      </c>
      <c r="L192" s="44" t="e">
        <f>INDEX('Glyn-SESSION'!$L$188:$U$293, MATCH("*Clean *",'Glyn-SESSION'!$B$286:$B$293,0), MATCH("*4th*",'Glyn-SESSION'!$K$7:$T$7,0))</f>
        <v>#N/A</v>
      </c>
      <c r="M192" s="131" t="e">
        <f>IF($A$188='Glyn-SESSION'!$A$286,INDEX('Glyn-SESSION'!$K$286:$T$293, MATCH("*Lat Pulldown*",'Glyn-SESSION'!$B$286:$B$293,0), MATCH("*4th*",'Glyn-SESSION'!$K$7:$T$7,0)),"")</f>
        <v>#N/A</v>
      </c>
      <c r="N192" s="44" t="e">
        <f>INDEX('Glyn-SESSION'!$L$188:$U$293, MATCH("*Lat Pulldown*",'Glyn-SESSION'!$B$286:$B$293,0), MATCH("*4th*",'Glyn-SESSION'!$K$7:$T$7,0))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 t="e">
        <f>IF($A$188='Glyn-SESSION'!$A$286,INDEX('Glyn-SESSION'!$K$286:$T$293, MATCH("*Squat*",'Glyn-SESSION'!$B$286:$B$293,0), MATCH("*5th*",'Glyn-SESSION'!$K$7:$T$7,0)),"")</f>
        <v>#N/A</v>
      </c>
      <c r="D193" s="132" t="e">
        <f>INDEX('Glyn-SESSION'!L$188:U$293, MATCH("*Squat*",'Glyn-SESSION'!$B$286:$B$293,0), MATCH("*5th*",'Glyn-SESSION'!K$7:T$7,0))</f>
        <v>#N/A</v>
      </c>
      <c r="E193" s="131" t="e">
        <f>IF($A$188='Glyn-SESSION'!$A$286,INDEX('Glyn-SESSION'!$K$286:$T$293, MATCH("*Deadlift*",'Glyn-SESSION'!$B$286:$B$293,0), MATCH("*5th*",'Glyn-SESSION'!$K$7:$T$7,0)),"")</f>
        <v>#N/A</v>
      </c>
      <c r="F193" s="131" t="e">
        <f>INDEX('Glyn-SESSION'!$L$188:$U$293, MATCH("*Deadlift*",'Glyn-SESSION'!$B$286:$B$293,0), MATCH("*5th*",'Glyn-SESSION'!$K$7:$T$7,0))</f>
        <v>#N/A</v>
      </c>
      <c r="G193" s="131" t="e">
        <f>IF($A$188='Glyn-SESSION'!$A$286,INDEX('Glyn-SESSION'!$K$286:$T$293, MATCH("*Bench Press*",'Glyn-SESSION'!$B$286:$B$293,0), MATCH("*5th*",'Glyn-SESSION'!$K$7:$T$7,0)),"")</f>
        <v>#N/A</v>
      </c>
      <c r="H193" s="131" t="e">
        <f>INDEX('Glyn-SESSION'!$L$188:$U$293, MATCH("*Bench Press*",'Glyn-SESSION'!$B$286:$B$293,0), MATCH("*5th*",'Glyn-SESSION'!$K$7:$T$7,0))</f>
        <v>#N/A</v>
      </c>
      <c r="I193" s="132" t="e">
        <f>IF($A$188='Glyn-SESSION'!$A$286,INDEX('Glyn-SESSION'!$K$286:$T$293, MATCH("*Military*",'Glyn-SESSION'!$B$286:$B$293,0), MATCH("*5th*",'Glyn-SESSION'!$K$7:$T$7,0)),"")</f>
        <v>#N/A</v>
      </c>
      <c r="J193" s="44" t="e">
        <f>INDEX('Glyn-SESSION'!$L$188:$U$293, MATCH("*Military*",'Glyn-SESSION'!$B$286:$B$293,0), MATCH("*5th*",'Glyn-SESSION'!$K$7:$T$7,0))</f>
        <v>#N/A</v>
      </c>
      <c r="K193" s="131" t="e">
        <f>IF($A$188='Glyn-SESSION'!$A$286,INDEX('Glyn-SESSION'!$K$286:$T$293, MATCH("*Clean *",'Glyn-SESSION'!$B$286:$B$293,0), MATCH("*5th*",'Glyn-SESSION'!$K$7:$T$7,0)),"")</f>
        <v>#N/A</v>
      </c>
      <c r="L193" s="44" t="e">
        <f>INDEX('Glyn-SESSION'!$L$188:$U$293, MATCH("*Clean *",'Glyn-SESSION'!$B$286:$B$293,0), MATCH("*5th*",'Glyn-SESSION'!$K$7:$T$7,0))</f>
        <v>#N/A</v>
      </c>
      <c r="M193" s="131" t="e">
        <f>IF($A$188='Glyn-SESSION'!$A$286,INDEX('Glyn-SESSION'!$K$286:$T$293, MATCH("*Lat Pulldown*",'Glyn-SESSION'!$B$286:$B$293,0), MATCH("*5th*",'Glyn-SESSION'!$K$7:$T$7,0)),"")</f>
        <v>#N/A</v>
      </c>
      <c r="N193" s="44" t="e">
        <f>INDEX('Glyn-SESSION'!$L$188:$U$293, MATCH("*Lat Pulldown*",'Glyn-SESSION'!$B$286:$B$293,0), MATCH("*5th*",'Glyn-SESSION'!$K$7:$T$7,0))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'Glyn-SESSION'!A295</f>
        <v>42250</v>
      </c>
      <c r="B194" s="116" t="s">
        <v>84</v>
      </c>
      <c r="C194" s="117" t="e">
        <f>MAX(C195:C199)</f>
        <v>#N/A</v>
      </c>
      <c r="D194" s="116" t="e">
        <f t="array" ref="D194">MAX(IF(C195:C199=C194,D195:D199))</f>
        <v>#N/A</v>
      </c>
      <c r="E194" s="116" t="e">
        <f>MAX(E195:E199)</f>
        <v>#N/A</v>
      </c>
      <c r="F194" s="116" t="e">
        <f t="array" ref="F194">MAX(IF(E195:E199=E194,F195:F199))</f>
        <v>#N/A</v>
      </c>
      <c r="G194" s="116" t="e">
        <f>MAX(G195:G199)</f>
        <v>#N/A</v>
      </c>
      <c r="H194" s="116" t="e">
        <f t="array" ref="H194">MAX(IF(G195:G199=G194,H195:H199))</f>
        <v>#N/A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 t="e">
        <f>MAX(M195:M199)</f>
        <v>#N/A</v>
      </c>
      <c r="N194" s="117" t="e">
        <f t="array" ref="N194">MAX(IF(M195:M199=M194,N195:N199))</f>
        <v>#N/A</v>
      </c>
      <c r="O194" s="152" t="e">
        <f>IF($A$194='Glyn-SESSION'!$A$295,INDEX('Glyn-SESSION'!$K$295:$T$302, MATCH("*1k Row*",'Glyn-SESSION'!$B$295:$B$302,0), MATCH("*1st*",'Glyn-SESSION'!$K$7:$T$7,0)),"")</f>
        <v>#N/A</v>
      </c>
      <c r="P194" s="152">
        <f>IF($A$194='Glyn-SESSION'!$A$295,INDEX('Glyn-SESSION'!$K$295:$T$302, MATCH("*HIIT*",'Glyn-SESSION'!$B$295:$B$302,0), MATCH("*1st*",'Glyn-SESSION'!$K$7:$T$7,0)),"")</f>
        <v>7.6388888888888886E-3</v>
      </c>
      <c r="Q194" s="119">
        <f>INDEX('Glyn-SESSION'!$L$212:$U$295, MATCH("*HIIT*",'Glyn-SESSION'!$B$212:$B$295,0), MATCH("*1st*",'Glyn-SESSION'!$K$7:$T$7,0))</f>
        <v>0</v>
      </c>
      <c r="R194" s="119">
        <f>'Glyn-SESSION'!U295</f>
        <v>0</v>
      </c>
      <c r="S194" s="116"/>
      <c r="T194" s="116"/>
      <c r="U194" s="120">
        <f>'Glyn-SESSION'!A296</f>
        <v>0</v>
      </c>
      <c r="V194" s="120">
        <f>'Glyn-SESSION'!A297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 t="e">
        <f>IF($A$194='Glyn-SESSION'!$A$295,INDEX('Glyn-SESSION'!$K$295:$T$302, MATCH("*Squat*",'Glyn-SESSION'!$B$295:$B$302,0), MATCH("*1st*",'Glyn-SESSION'!$K$7:$T$7,0)),"")</f>
        <v>#N/A</v>
      </c>
      <c r="D195" s="132" t="e">
        <f>INDEX('Glyn-SESSION'!L$295:U$302, MATCH("*Squat*",'Glyn-SESSION'!$B$295:$B$302,0), MATCH("*1st*",'Glyn-SESSION'!K$7:T$7,0))</f>
        <v>#N/A</v>
      </c>
      <c r="E195" s="131" t="e">
        <f>IF($A$194='Glyn-SESSION'!$A$295,INDEX('Glyn-SESSION'!$K$295:$T$302, MATCH("*Deadlift*",'Glyn-SESSION'!$B$295:$B$302,0), MATCH("*1st*",'Glyn-SESSION'!$K$7:$T$7,0)),"")</f>
        <v>#N/A</v>
      </c>
      <c r="F195" s="131" t="e">
        <f>INDEX('Glyn-SESSION'!$L$295:$U$302, MATCH("*Deadlift*",'Glyn-SESSION'!$B$295:$B$302,0), MATCH("*1st*",'Glyn-SESSION'!$K$7:$T$7,0))</f>
        <v>#N/A</v>
      </c>
      <c r="G195" s="131" t="e">
        <f>IF($A$194='Glyn-SESSION'!$A$295,INDEX('Glyn-SESSION'!$K$295:$T$302, MATCH("*Bench Press*",'Glyn-SESSION'!$B$295:$B$302,0), MATCH("*1st*",'Glyn-SESSION'!$K$7:$T$7,0)),"")</f>
        <v>#N/A</v>
      </c>
      <c r="H195" s="131" t="e">
        <f>INDEX('Glyn-SESSION'!$L$295:$U$302, MATCH("*Bench Press*",'Glyn-SESSION'!$B$295:$B$302,0), MATCH("*1st*",'Glyn-SESSION'!$K$7:$T$7,0))</f>
        <v>#N/A</v>
      </c>
      <c r="I195" s="132" t="e">
        <f>IF($A$194='Glyn-SESSION'!$A$295,INDEX('Glyn-SESSION'!$K$295:$T$302, MATCH("*Military*",'Glyn-SESSION'!$B$295:$B$302,0), MATCH("*1st*",'Glyn-SESSION'!$K$7:$T$7,0)),"")</f>
        <v>#N/A</v>
      </c>
      <c r="J195" s="48" t="e">
        <f>INDEX('Glyn-SESSION'!$L$295:$U$302, MATCH("*Military*",'Glyn-SESSION'!$B$295:$B$302,0), MATCH("*1st*",'Glyn-SESSION'!$K$7:$T$7,0))</f>
        <v>#N/A</v>
      </c>
      <c r="K195" s="131" t="e">
        <f>IF($A$194='Glyn-SESSION'!$A$295,INDEX('Glyn-SESSION'!$K$295:$T$302, MATCH("*Clean *",'Glyn-SESSION'!$B$295:$B$302,0), MATCH("*1st*",'Glyn-SESSION'!$K$7:$T$7,0)),"")</f>
        <v>#N/A</v>
      </c>
      <c r="L195" s="48" t="e">
        <f>INDEX('Glyn-SESSION'!$L$295:$U$302, MATCH("*Clean *",'Glyn-SESSION'!$B$295:$B$302,0), MATCH("*1st*",'Glyn-SESSION'!$K$7:$T$7,0))</f>
        <v>#N/A</v>
      </c>
      <c r="M195" s="131" t="e">
        <f>IF($A$194='Glyn-SESSION'!$A$295,INDEX('Glyn-SESSION'!$K$295:$T$302, MATCH("*Lat Pulldown*",'Glyn-SESSION'!$B$295:$B$302,0), MATCH("*1st*",'Glyn-SESSION'!$K$7:$T$7,0)),"")</f>
        <v>#N/A</v>
      </c>
      <c r="N195" s="48" t="e">
        <f>INDEX('Glyn-SESSION'!$L$295:$U$302, MATCH("*Lat Pulldown*",'Glyn-SESSION'!$B$295:$B$302,0), MATCH("*1st*",'Glyn-SESSION'!$K$7:$T$7,0))</f>
        <v>#N/A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 t="e">
        <f>IF($A$194='Glyn-SESSION'!$A$295,INDEX('Glyn-SESSION'!$K$295:$T$302, MATCH("*Squat*",'Glyn-SESSION'!$B$295:$B$302,0), MATCH("*2nd*",'Glyn-SESSION'!$K$7:$T$7,0)),"")</f>
        <v>#N/A</v>
      </c>
      <c r="D196" s="132" t="e">
        <f>INDEX('Glyn-SESSION'!L$295:U$302, MATCH("*Squat*",'Glyn-SESSION'!$B$295:$B$302,0), MATCH("*2nd*",'Glyn-SESSION'!K$7:T$7,0))</f>
        <v>#N/A</v>
      </c>
      <c r="E196" s="131" t="e">
        <f>IF($A$194='Glyn-SESSION'!$A$295,INDEX('Glyn-SESSION'!$K$295:$T$302, MATCH("*Deadlift*",'Glyn-SESSION'!$B$295:$B$302,0), MATCH("*2ND*",'Glyn-SESSION'!$K$7:$T$7,0)),"")</f>
        <v>#N/A</v>
      </c>
      <c r="F196" s="131" t="e">
        <f>INDEX('Glyn-SESSION'!$L$295:$U$302, MATCH("*Deadlift*",'Glyn-SESSION'!$B$295:$B$302,0), MATCH("*2nd*",'Glyn-SESSION'!$K$7:$T$7,0))</f>
        <v>#N/A</v>
      </c>
      <c r="G196" s="131" t="e">
        <f>IF($A$194='Glyn-SESSION'!$A$295,INDEX('Glyn-SESSION'!$K$295:$T$302, MATCH("*Bench Press*",'Glyn-SESSION'!$B$295:$B$302,0), MATCH("*2ND*",'Glyn-SESSION'!$K$7:$T$7,0)),"")</f>
        <v>#N/A</v>
      </c>
      <c r="H196" s="131" t="e">
        <f>INDEX('Glyn-SESSION'!$L$295:$U$302, MATCH("*Bench Press*",'Glyn-SESSION'!$B$295:$B$302,0), MATCH("*2nd*",'Glyn-SESSION'!$K$7:$T$7,0))</f>
        <v>#N/A</v>
      </c>
      <c r="I196" s="132" t="e">
        <f>IF($A$194='Glyn-SESSION'!$A$295,INDEX('Glyn-SESSION'!$K$295:$T$302, MATCH("*Military*",'Glyn-SESSION'!$B$295:$B$302,0), MATCH("*2ND*",'Glyn-SESSION'!$K$7:$T$7,0)),"")</f>
        <v>#N/A</v>
      </c>
      <c r="J196" s="44" t="e">
        <f>INDEX('Glyn-SESSION'!$L$295:$U$302, MATCH("*Military*",'Glyn-SESSION'!$B$295:$B$302,0), MATCH("*2nd*",'Glyn-SESSION'!$K$7:$T$7,0))</f>
        <v>#N/A</v>
      </c>
      <c r="K196" s="131" t="e">
        <f>IF($A$194='Glyn-SESSION'!$A$295,INDEX('Glyn-SESSION'!$K$295:$T$302, MATCH("*Clean *",'Glyn-SESSION'!$B$295:$B$302,0), MATCH("*2ND*",'Glyn-SESSION'!$K$7:$T$7,0)),"")</f>
        <v>#N/A</v>
      </c>
      <c r="L196" s="44" t="e">
        <f>INDEX('Glyn-SESSION'!$L$295:$U$302, MATCH("*Clean *",'Glyn-SESSION'!$B$295:$B$302,0), MATCH("*2nd*",'Glyn-SESSION'!$K$7:$T$7,0))</f>
        <v>#N/A</v>
      </c>
      <c r="M196" s="131" t="e">
        <f>IF($A$194='Glyn-SESSION'!$A$295,INDEX('Glyn-SESSION'!$K$295:$T$302, MATCH("*Lat Pulldown*",'Glyn-SESSION'!$B$295:$B$302,0), MATCH("*2ND*",'Glyn-SESSION'!$K$7:$T$7,0)),"")</f>
        <v>#N/A</v>
      </c>
      <c r="N196" s="44" t="e">
        <f>INDEX('Glyn-SESSION'!$L$295:$U$302, MATCH("*Lat Pulldown*",'Glyn-SESSION'!$B$295:$B$302,0), MATCH("*2nd*",'Glyn-SESSION'!$K$7:$T$7,0))</f>
        <v>#N/A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 t="e">
        <f>IF($A$194='Glyn-SESSION'!$A$295,INDEX('Glyn-SESSION'!$K$295:$T$302, MATCH("*Squat*",'Glyn-SESSION'!$B$295:$B$302,0), MATCH("*3rd*",'Glyn-SESSION'!$K$7:$T$7,0)),"")</f>
        <v>#N/A</v>
      </c>
      <c r="D197" s="132" t="e">
        <f>INDEX('Glyn-SESSION'!L$295:U$302, MATCH("*Squat*",'Glyn-SESSION'!$B$295:$B$302,0), MATCH("*3rd*",'Glyn-SESSION'!K$7:T$7,0))</f>
        <v>#N/A</v>
      </c>
      <c r="E197" s="131" t="e">
        <f>IF($A$194='Glyn-SESSION'!$A$295,INDEX('Glyn-SESSION'!$K$295:$T$302, MATCH("*Deadlift*",'Glyn-SESSION'!$B$295:$B$302,0), MATCH("*3rd*",'Glyn-SESSION'!$K$7:$T$7,0)),"")</f>
        <v>#N/A</v>
      </c>
      <c r="F197" s="131" t="e">
        <f>INDEX('Glyn-SESSION'!$L$295:$U$302, MATCH("*Deadlift*",'Glyn-SESSION'!$B$295:$B$302,0), MATCH("*3rd*",'Glyn-SESSION'!$K$7:$T$7,0))</f>
        <v>#N/A</v>
      </c>
      <c r="G197" s="131" t="e">
        <f>IF($A$194='Glyn-SESSION'!$A$295,INDEX('Glyn-SESSION'!$K$295:$T$302, MATCH("*Bench Press*",'Glyn-SESSION'!$B$295:$B$302,0), MATCH("*3rd*",'Glyn-SESSION'!$K$7:$T$7,0)),"")</f>
        <v>#N/A</v>
      </c>
      <c r="H197" s="131" t="e">
        <f>INDEX('Glyn-SESSION'!$L$295:$U$302, MATCH("*Bench Press*",'Glyn-SESSION'!$B$295:$B$302,0), MATCH("*3rd*",'Glyn-SESSION'!$K$7:$T$7,0))</f>
        <v>#N/A</v>
      </c>
      <c r="I197" s="132" t="e">
        <f>IF($A$194='Glyn-SESSION'!$A$295,INDEX('Glyn-SESSION'!$K$295:$T$302, MATCH("*Military*",'Glyn-SESSION'!$B$295:$B$302,0), MATCH("*3rd*",'Glyn-SESSION'!$K$7:$T$7,0)),"")</f>
        <v>#N/A</v>
      </c>
      <c r="J197" s="44" t="e">
        <f>INDEX('Glyn-SESSION'!$L$295:$U$302, MATCH("*Military*",'Glyn-SESSION'!$B$295:$B$302,0), MATCH("*3rd*",'Glyn-SESSION'!$K$7:$T$7,0))</f>
        <v>#N/A</v>
      </c>
      <c r="K197" s="131" t="e">
        <f>IF($A$194='Glyn-SESSION'!$A$295,INDEX('Glyn-SESSION'!$K$295:$T$302, MATCH("*Clean *",'Glyn-SESSION'!$B$295:$B$302,0), MATCH("*3rd*",'Glyn-SESSION'!$K$7:$T$7,0)),"")</f>
        <v>#N/A</v>
      </c>
      <c r="L197" s="44" t="e">
        <f>INDEX('Glyn-SESSION'!$L$295:$U$302, MATCH("*Clean *",'Glyn-SESSION'!$B$295:$B$302,0), MATCH("*3rd*",'Glyn-SESSION'!$K$7:$T$7,0))</f>
        <v>#N/A</v>
      </c>
      <c r="M197" s="131" t="e">
        <f>IF($A$194='Glyn-SESSION'!$A$295,INDEX('Glyn-SESSION'!$K$295:$T$302, MATCH("*Lat Pulldown*",'Glyn-SESSION'!$B$295:$B$302,0), MATCH("*3rd*",'Glyn-SESSION'!$K$7:$T$7,0)),"")</f>
        <v>#N/A</v>
      </c>
      <c r="N197" s="44" t="e">
        <f>INDEX('Glyn-SESSION'!$L$295:$U$302, MATCH("*Lat Pulldown*",'Glyn-SESSION'!$B$295:$B$302,0), MATCH("*3rd*",'Glyn-SESSION'!$K$7:$T$7,0))</f>
        <v>#N/A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 t="e">
        <f>IF($A$194='Glyn-SESSION'!$A$295,INDEX('Glyn-SESSION'!$K$295:$T$302, MATCH("*Squat*",'Glyn-SESSION'!$B$295:$B$302,0), MATCH("*4th*",'Glyn-SESSION'!$K$7:$T$7,0)),"")</f>
        <v>#N/A</v>
      </c>
      <c r="D198" s="132" t="e">
        <f>INDEX('Glyn-SESSION'!L$295:U$302, MATCH("*Squat*",'Glyn-SESSION'!$B$295:$B$302,0), MATCH("*4th*",'Glyn-SESSION'!K$7:T$7,0))</f>
        <v>#N/A</v>
      </c>
      <c r="E198" s="131" t="e">
        <f>IF($A$194='Glyn-SESSION'!$A$295,INDEX('Glyn-SESSION'!$K$295:$T$302, MATCH("*Deadlift*",'Glyn-SESSION'!$B$295:$B$302,0), MATCH("*4th*",'Glyn-SESSION'!$K$7:$T$7,0)),"")</f>
        <v>#N/A</v>
      </c>
      <c r="F198" s="131" t="e">
        <f>INDEX('Glyn-SESSION'!$L$295:$U$302, MATCH("*Deadlift*",'Glyn-SESSION'!$B$295:$B$302,0), MATCH("*4th*",'Glyn-SESSION'!$K$7:$T$7,0))</f>
        <v>#N/A</v>
      </c>
      <c r="G198" s="131" t="e">
        <f>IF($A$194='Glyn-SESSION'!$A$295,INDEX('Glyn-SESSION'!$K$295:$T$302, MATCH("*Bench Press*",'Glyn-SESSION'!$B$295:$B$302,0), MATCH("*4th*",'Glyn-SESSION'!$K$7:$T$7,0)),"")</f>
        <v>#N/A</v>
      </c>
      <c r="H198" s="131" t="e">
        <f>INDEX('Glyn-SESSION'!$L$295:$U$302, MATCH("*Bench Press*",'Glyn-SESSION'!$B$295:$B$302,0), MATCH("*4th*",'Glyn-SESSION'!$K$7:$T$7,0))</f>
        <v>#N/A</v>
      </c>
      <c r="I198" s="132" t="e">
        <f>IF($A$194='Glyn-SESSION'!$A$295,INDEX('Glyn-SESSION'!$K$295:$T$302, MATCH("*Military*",'Glyn-SESSION'!$B$295:$B$302,0), MATCH("*4th*",'Glyn-SESSION'!$K$7:$T$7,0)),"")</f>
        <v>#N/A</v>
      </c>
      <c r="J198" s="44" t="e">
        <f>INDEX('Glyn-SESSION'!$L$295:$U$302, MATCH("*Military*",'Glyn-SESSION'!$B$295:$B$302,0), MATCH("*4th*",'Glyn-SESSION'!$K$7:$T$7,0))</f>
        <v>#N/A</v>
      </c>
      <c r="K198" s="131" t="e">
        <f>IF($A$194='Glyn-SESSION'!$A$295,INDEX('Glyn-SESSION'!$K$295:$T$302, MATCH("*Clean *",'Glyn-SESSION'!$B$295:$B$302,0), MATCH("*4th*",'Glyn-SESSION'!$K$7:$T$7,0)),"")</f>
        <v>#N/A</v>
      </c>
      <c r="L198" s="44" t="e">
        <f>INDEX('Glyn-SESSION'!$L$295:$U$302, MATCH("*Clean *",'Glyn-SESSION'!$B$295:$B$302,0), MATCH("*4th*",'Glyn-SESSION'!$K$7:$T$7,0))</f>
        <v>#N/A</v>
      </c>
      <c r="M198" s="131" t="e">
        <f>IF($A$194='Glyn-SESSION'!$A$295,INDEX('Glyn-SESSION'!$K$295:$T$302, MATCH("*Lat Pulldown*",'Glyn-SESSION'!$B$295:$B$302,0), MATCH("*4th*",'Glyn-SESSION'!$K$7:$T$7,0)),"")</f>
        <v>#N/A</v>
      </c>
      <c r="N198" s="44" t="e">
        <f>INDEX('Glyn-SESSION'!$L$295:$U$302, MATCH("*Lat Pulldown*",'Glyn-SESSION'!$B$295:$B$302,0), MATCH("*4th*",'Glyn-SESSION'!$K$7:$T$7,0))</f>
        <v>#N/A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 t="e">
        <f>IF($A$194='Glyn-SESSION'!$A$295,INDEX('Glyn-SESSION'!$K$295:$T$302, MATCH("*Squat*",'Glyn-SESSION'!$B$295:$B$302,0), MATCH("*5th*",'Glyn-SESSION'!$K$7:$T$7,0)),"")</f>
        <v>#N/A</v>
      </c>
      <c r="D199" s="132" t="e">
        <f>INDEX('Glyn-SESSION'!L$295:U$302, MATCH("*Squat*",'Glyn-SESSION'!$B$295:$B$302,0), MATCH("*5th*",'Glyn-SESSION'!K$7:T$7,0))</f>
        <v>#N/A</v>
      </c>
      <c r="E199" s="131" t="e">
        <f>IF($A$194='Glyn-SESSION'!$A$295,INDEX('Glyn-SESSION'!$K$295:$T$302, MATCH("*Deadlift*",'Glyn-SESSION'!$B$295:$B$302,0), MATCH("*5th*",'Glyn-SESSION'!$K$7:$T$7,0)),"")</f>
        <v>#N/A</v>
      </c>
      <c r="F199" s="131" t="e">
        <f>INDEX('Glyn-SESSION'!$L$295:$U$302, MATCH("*Deadlift*",'Glyn-SESSION'!$B$295:$B$302,0), MATCH("*5th*",'Glyn-SESSION'!$K$7:$T$7,0))</f>
        <v>#N/A</v>
      </c>
      <c r="G199" s="131" t="e">
        <f>IF($A$194='Glyn-SESSION'!$A$295,INDEX('Glyn-SESSION'!$K$295:$T$302, MATCH("*Bench Press*",'Glyn-SESSION'!$B$295:$B$302,0), MATCH("*5th*",'Glyn-SESSION'!$K$7:$T$7,0)),"")</f>
        <v>#N/A</v>
      </c>
      <c r="H199" s="131" t="e">
        <f>INDEX('Glyn-SESSION'!$L$295:$U$302, MATCH("*Bench Press*",'Glyn-SESSION'!$B$295:$B$302,0), MATCH("*5th*",'Glyn-SESSION'!$K$7:$T$7,0))</f>
        <v>#N/A</v>
      </c>
      <c r="I199" s="132" t="e">
        <f>IF($A$194='Glyn-SESSION'!$A$295,INDEX('Glyn-SESSION'!$K$295:$T$302, MATCH("*Military*",'Glyn-SESSION'!$B$295:$B$302,0), MATCH("*5th*",'Glyn-SESSION'!$K$7:$T$7,0)),"")</f>
        <v>#N/A</v>
      </c>
      <c r="J199" s="44" t="e">
        <f>INDEX('Glyn-SESSION'!$L$295:$U$302, MATCH("*Military*",'Glyn-SESSION'!$B$295:$B$302,0), MATCH("*5th*",'Glyn-SESSION'!$K$7:$T$7,0))</f>
        <v>#N/A</v>
      </c>
      <c r="K199" s="131" t="e">
        <f>IF($A$194='Glyn-SESSION'!$A$295,INDEX('Glyn-SESSION'!$K$295:$T$302, MATCH("*Clean *",'Glyn-SESSION'!$B$295:$B$302,0), MATCH("*5th*",'Glyn-SESSION'!$K$7:$T$7,0)),"")</f>
        <v>#N/A</v>
      </c>
      <c r="L199" s="44" t="e">
        <f>INDEX('Glyn-SESSION'!$L$295:$U$302, MATCH("*Clean *",'Glyn-SESSION'!$B$295:$B$302,0), MATCH("*5th*",'Glyn-SESSION'!$K$7:$T$7,0))</f>
        <v>#N/A</v>
      </c>
      <c r="M199" s="131" t="e">
        <f>IF($A$194='Glyn-SESSION'!$A$295,INDEX('Glyn-SESSION'!$K$295:$T$302, MATCH("*Lat Pulldown*",'Glyn-SESSION'!$B$295:$B$302,0), MATCH("*5th*",'Glyn-SESSION'!$K$7:$T$7,0)),"")</f>
        <v>#N/A</v>
      </c>
      <c r="N199" s="44" t="e">
        <f>INDEX('Glyn-SESSION'!$L$295:$U$302, MATCH("*Lat Pulldown*",'Glyn-SESSION'!$B$295:$B$302,0), MATCH("*5th*",'Glyn-SESSION'!$K$7:$T$7,0))</f>
        <v>#N/A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'Glyn-SESSION'!A304</f>
        <v>42255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 t="e">
        <f>MAX(E201:E205)</f>
        <v>#N/A</v>
      </c>
      <c r="F200" s="116" t="e">
        <f t="array" ref="F200">MAX(IF(E201:E205=E200,F201:F205))</f>
        <v>#N/A</v>
      </c>
      <c r="G200" s="116" t="e">
        <f>MAX(G201:G205)</f>
        <v>#N/A</v>
      </c>
      <c r="H200" s="116" t="e">
        <f t="array" ref="H200">MAX(IF(G201:G205=G200,H201:H205))</f>
        <v>#N/A</v>
      </c>
      <c r="I200" s="116">
        <f>MAX(I201:I205)</f>
        <v>30</v>
      </c>
      <c r="J200" s="116">
        <f t="array" ref="J200">MAX(IF(I201:I205=I200,J201:J205))</f>
        <v>12</v>
      </c>
      <c r="K200" s="116" t="e">
        <f>MAX(K201:K205)</f>
        <v>#N/A</v>
      </c>
      <c r="L200" s="116" t="e">
        <f t="array" ref="L200">MAX(IF(K201:K205=K200,L201:L205))</f>
        <v>#N/A</v>
      </c>
      <c r="M200" s="116" t="e">
        <f>MAX(M201:M205)</f>
        <v>#N/A</v>
      </c>
      <c r="N200" s="117" t="e">
        <f t="array" ref="N200">MAX(IF(M201:M205=M200,N201:N205))</f>
        <v>#N/A</v>
      </c>
      <c r="O200" s="152" t="e">
        <f>IF($A$200='Glyn-SESSION'!$A$304,INDEX('Glyn-SESSION'!$K$304:$T$311, MATCH("*1k Row*",'Glyn-SESSION'!$B$304:$B$311,0), MATCH("*1st*",'Glyn-SESSION'!$K$7:$T$7,0)),"")</f>
        <v>#N/A</v>
      </c>
      <c r="P200" s="152" t="e">
        <f>IF($A$200='Glyn-SESSION'!$A$304,INDEX('Glyn-SESSION'!$K$304:$T$311, MATCH("*HIIT*",'Glyn-SESSION'!$B$304:$B$311,0), MATCH("*1st*",'Glyn-SESSION'!$K$7:$T$7,0)),"")</f>
        <v>#N/A</v>
      </c>
      <c r="Q200" s="119" t="e">
        <f>INDEX('Glyn-SESSION'!$L$304:$U$311, MATCH("*HIIT*",'Glyn-SESSION'!$B$304:$B$311,0), MATCH("*1st*",'Glyn-SESSION'!$K$7:$T$7,0))</f>
        <v>#N/A</v>
      </c>
      <c r="R200" s="119">
        <f>'Glyn-SESSION'!U304</f>
        <v>0</v>
      </c>
      <c r="S200" s="116"/>
      <c r="T200" s="116"/>
      <c r="U200" s="120">
        <f>'Glyn-SESSION'!A305</f>
        <v>0</v>
      </c>
      <c r="V200" s="120">
        <f>'Glyn-SESSION'!A306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e">
        <f>IF($A$200='Glyn-SESSION'!$A$304,INDEX('Glyn-SESSION'!$K$304:$T$311, MATCH("*Squat*",'Glyn-SESSION'!$B$304:$B$311,0), MATCH("*1st*",'Glyn-SESSION'!$K$7:$T$7,0)),"")</f>
        <v>#N/A</v>
      </c>
      <c r="D201" s="132" t="e">
        <f>INDEX('Glyn-SESSION'!L$304:U$311, MATCH("*Squat*",'Glyn-SESSION'!$B$304:$B$311,0), MATCH("*1st*",'Glyn-SESSION'!K$7:T$7,0))</f>
        <v>#N/A</v>
      </c>
      <c r="E201" s="131" t="e">
        <f>IF($A$200='Glyn-SESSION'!$A$304,INDEX('Glyn-SESSION'!$K$304:$T$311, MATCH("*Deadlift*",'Glyn-SESSION'!$B$304:$B$311,0), MATCH("*1st*",'Glyn-SESSION'!$K$7:$T$7,0)),"")</f>
        <v>#N/A</v>
      </c>
      <c r="F201" s="131" t="e">
        <f>INDEX('Glyn-SESSION'!$L$304:$U$311, MATCH("*Deadlift*",'Glyn-SESSION'!$B$304:$B$311,0), MATCH("*1st*",'Glyn-SESSION'!$K$7:$T$7,0))</f>
        <v>#N/A</v>
      </c>
      <c r="G201" s="131" t="e">
        <f>IF($A$200='Glyn-SESSION'!$A$304,INDEX('Glyn-SESSION'!$K$304:$T$311, MATCH("*Bench Press*",'Glyn-SESSION'!$B$304:$B$311,0), MATCH("*1st*",'Glyn-SESSION'!$K$7:$T$7,0)),"")</f>
        <v>#N/A</v>
      </c>
      <c r="H201" s="131" t="e">
        <f>INDEX('Glyn-SESSION'!$L$304:$U$311, MATCH("*Bench Press*",'Glyn-SESSION'!$B$304:$B$311,0), MATCH("*1st*",'Glyn-SESSION'!$K$7:$T$7,0))</f>
        <v>#N/A</v>
      </c>
      <c r="I201" s="132">
        <f>IF($A$200='Glyn-SESSION'!$A$304,INDEX('Glyn-SESSION'!$K$304:$T$311, MATCH("*Military*",'Glyn-SESSION'!$B$304:$B$311,0), MATCH("*1st*",'Glyn-SESSION'!$K$7:$T$7,0)),"")</f>
        <v>30</v>
      </c>
      <c r="J201" s="48">
        <f>INDEX('Glyn-SESSION'!$L$304:$U$311, MATCH("*Military*",'Glyn-SESSION'!$B$304:$B$311,0), MATCH("*1st*",'Glyn-SESSION'!$K$7:$T$7,0))</f>
        <v>12</v>
      </c>
      <c r="K201" s="131" t="e">
        <f>IF($A$200='Glyn-SESSION'!$A$304,INDEX('Glyn-SESSION'!$K$304:$T$311, MATCH("*Clean *",'Glyn-SESSION'!$B$304:$B$311,0), MATCH("*1st*",'Glyn-SESSION'!$K$7:$T$7,0)),"")</f>
        <v>#N/A</v>
      </c>
      <c r="L201" s="48" t="e">
        <f>INDEX('Glyn-SESSION'!$L$304:$U$311, MATCH("*Clean *",'Glyn-SESSION'!$B$304:$B$311,0), MATCH("*1st*",'Glyn-SESSION'!$K$7:$T$7,0))</f>
        <v>#N/A</v>
      </c>
      <c r="M201" s="131" t="e">
        <f>IF($A$200='Glyn-SESSION'!$A$304,INDEX('Glyn-SESSION'!$K$304:$T$311, MATCH("*Lat Pulldown*",'Glyn-SESSION'!$B$304:$B$311,0), MATCH("*1st*",'Glyn-SESSION'!$K$7:$T$7,0)),"")</f>
        <v>#N/A</v>
      </c>
      <c r="N201" s="48" t="e">
        <f>INDEX('Glyn-SESSION'!$L$304:$U$311, MATCH("*Lat Pulldown*",'Glyn-SESSION'!$B$304:$B$311,0), MATCH("*1st*",'Glyn-SESSION'!$K$7:$T$7,0))</f>
        <v>#N/A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IF($A$200='Glyn-SESSION'!$A$304,INDEX('Glyn-SESSION'!$K$304:$T$311, MATCH("*Squat*",'Glyn-SESSION'!$B$304:$B$311,0), MATCH("*2nd*",'Glyn-SESSION'!$K$7:$T$7,0)),"")</f>
        <v>#N/A</v>
      </c>
      <c r="D202" s="132" t="e">
        <f>INDEX('Glyn-SESSION'!L$304:U$311, MATCH("*Squat*",'Glyn-SESSION'!$B$304:$B$311,0), MATCH("*2nd*",'Glyn-SESSION'!K$7:T$7,0))</f>
        <v>#N/A</v>
      </c>
      <c r="E202" s="131" t="e">
        <f>IF($A$200='Glyn-SESSION'!$A$304,INDEX('Glyn-SESSION'!$K$304:$T$311, MATCH("*Deadlift*",'Glyn-SESSION'!$B$304:$B$311,0), MATCH("*2ND*",'Glyn-SESSION'!$K$7:$T$7,0)),"")</f>
        <v>#N/A</v>
      </c>
      <c r="F202" s="131" t="e">
        <f>INDEX('Glyn-SESSION'!$L$304:$U$311, MATCH("*Deadlift*",'Glyn-SESSION'!$B$304:$B$311,0), MATCH("*2nd*",'Glyn-SESSION'!$K$7:$T$7,0))</f>
        <v>#N/A</v>
      </c>
      <c r="G202" s="131" t="e">
        <f>IF($A$200='Glyn-SESSION'!$A$304,INDEX('Glyn-SESSION'!$K$304:$T$311, MATCH("*Bench Press*",'Glyn-SESSION'!$B$304:$B$311,0), MATCH("*2ND*",'Glyn-SESSION'!$K$7:$T$7,0)),"")</f>
        <v>#N/A</v>
      </c>
      <c r="H202" s="131" t="e">
        <f>INDEX('Glyn-SESSION'!$L$304:$U$311, MATCH("*Bench Press*",'Glyn-SESSION'!$B$304:$B$311,0), MATCH("*2nd*",'Glyn-SESSION'!$K$7:$T$7,0))</f>
        <v>#N/A</v>
      </c>
      <c r="I202" s="132">
        <f>IF($A$200='Glyn-SESSION'!$A$304,INDEX('Glyn-SESSION'!$K$304:$T$311, MATCH("*Military*",'Glyn-SESSION'!$B$304:$B$311,0), MATCH("*2ND*",'Glyn-SESSION'!$K$7:$T$7,0)),"")</f>
        <v>30</v>
      </c>
      <c r="J202" s="44">
        <f>INDEX('Glyn-SESSION'!$L$304:$U$311, MATCH("*Military*",'Glyn-SESSION'!$B$304:$B$311,0), MATCH("*2nd*",'Glyn-SESSION'!$K$7:$T$7,0))</f>
        <v>12</v>
      </c>
      <c r="K202" s="131" t="e">
        <f>IF($A$200='Glyn-SESSION'!$A$304,INDEX('Glyn-SESSION'!$K$304:$T$311, MATCH("*Clean *",'Glyn-SESSION'!$B$304:$B$311,0), MATCH("*2ND*",'Glyn-SESSION'!$K$7:$T$7,0)),"")</f>
        <v>#N/A</v>
      </c>
      <c r="L202" s="44" t="e">
        <f>INDEX('Glyn-SESSION'!$L$304:$U$311, MATCH("*Clean *",'Glyn-SESSION'!$B$304:$B$311,0), MATCH("*2nd*",'Glyn-SESSION'!$K$7:$T$7,0))</f>
        <v>#N/A</v>
      </c>
      <c r="M202" s="131" t="e">
        <f>IF($A$200='Glyn-SESSION'!$A$304,INDEX('Glyn-SESSION'!$K$304:$T$311, MATCH("*Lat Pulldown*",'Glyn-SESSION'!$B$304:$B$311,0), MATCH("*2ND*",'Glyn-SESSION'!$K$7:$T$7,0)),"")</f>
        <v>#N/A</v>
      </c>
      <c r="N202" s="44" t="e">
        <f>INDEX('Glyn-SESSION'!$L$304:$U$311, MATCH("*Lat Pulldown*",'Glyn-SESSION'!$B$304:$B$311,0), MATCH("*2nd*",'Glyn-SESSION'!$K$7:$T$7,0))</f>
        <v>#N/A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IF($A$200='Glyn-SESSION'!$A$304,INDEX('Glyn-SESSION'!$K$304:$T$311, MATCH("*Squat*",'Glyn-SESSION'!$B$304:$B$311,0), MATCH("*3rd*",'Glyn-SESSION'!$K$7:$T$7,0)),"")</f>
        <v>#N/A</v>
      </c>
      <c r="D203" s="132" t="e">
        <f>INDEX('Glyn-SESSION'!L$304:U$311, MATCH("*Squat*",'Glyn-SESSION'!$B$304:$B$311,0), MATCH("*3rd*",'Glyn-SESSION'!K$7:T$7,0))</f>
        <v>#N/A</v>
      </c>
      <c r="E203" s="131" t="e">
        <f>IF($A$200='Glyn-SESSION'!$A$304,INDEX('Glyn-SESSION'!$K$304:$T$311, MATCH("*Deadlift*",'Glyn-SESSION'!$B$304:$B$311,0), MATCH("*3rd*",'Glyn-SESSION'!$K$7:$T$7,0)),"")</f>
        <v>#N/A</v>
      </c>
      <c r="F203" s="131" t="e">
        <f>INDEX('Glyn-SESSION'!$L$304:$U$311, MATCH("*Deadlift*",'Glyn-SESSION'!$B$304:$B$311,0), MATCH("*3rd*",'Glyn-SESSION'!$K$7:$T$7,0))</f>
        <v>#N/A</v>
      </c>
      <c r="G203" s="131" t="e">
        <f>IF($A$200='Glyn-SESSION'!$A$304,INDEX('Glyn-SESSION'!$K$304:$T$311, MATCH("*Bench Press*",'Glyn-SESSION'!$B$304:$B$311,0), MATCH("*3rd*",'Glyn-SESSION'!$K$7:$T$7,0)),"")</f>
        <v>#N/A</v>
      </c>
      <c r="H203" s="131" t="e">
        <f>INDEX('Glyn-SESSION'!$L$304:$U$311, MATCH("*Bench Press*",'Glyn-SESSION'!$B$304:$B$311,0), MATCH("*3rd*",'Glyn-SESSION'!$K$7:$T$7,0))</f>
        <v>#N/A</v>
      </c>
      <c r="I203" s="132">
        <f>IF($A$200='Glyn-SESSION'!$A$304,INDEX('Glyn-SESSION'!$K$304:$T$311, MATCH("*Military*",'Glyn-SESSION'!$B$304:$B$311,0), MATCH("*3rd*",'Glyn-SESSION'!$K$7:$T$7,0)),"")</f>
        <v>30</v>
      </c>
      <c r="J203" s="44">
        <f>INDEX('Glyn-SESSION'!$L$304:$U$311, MATCH("*Military*",'Glyn-SESSION'!$B$304:$B$311,0), MATCH("*3rd*",'Glyn-SESSION'!$K$7:$T$7,0))</f>
        <v>12</v>
      </c>
      <c r="K203" s="131" t="e">
        <f>IF($A$200='Glyn-SESSION'!$A$304,INDEX('Glyn-SESSION'!$K$304:$T$311, MATCH("*Clean *",'Glyn-SESSION'!$B$304:$B$311,0), MATCH("*3rd*",'Glyn-SESSION'!$K$7:$T$7,0)),"")</f>
        <v>#N/A</v>
      </c>
      <c r="L203" s="44" t="e">
        <f>INDEX('Glyn-SESSION'!$L$304:$U$311, MATCH("*Clean *",'Glyn-SESSION'!$B$304:$B$311,0), MATCH("*3rd*",'Glyn-SESSION'!$K$7:$T$7,0))</f>
        <v>#N/A</v>
      </c>
      <c r="M203" s="131" t="e">
        <f>IF($A$200='Glyn-SESSION'!$A$304,INDEX('Glyn-SESSION'!$K$304:$T$311, MATCH("*Lat Pulldown*",'Glyn-SESSION'!$B$304:$B$311,0), MATCH("*3rd*",'Glyn-SESSION'!$K$7:$T$7,0)),"")</f>
        <v>#N/A</v>
      </c>
      <c r="N203" s="44" t="e">
        <f>INDEX('Glyn-SESSION'!$L$304:$U$311, MATCH("*Lat Pulldown*",'Glyn-SESSION'!$B$304:$B$311,0), MATCH("*3rd*",'Glyn-SESSION'!$K$7:$T$7,0))</f>
        <v>#N/A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IF($A$200='Glyn-SESSION'!$A$304,INDEX('Glyn-SESSION'!$K$304:$T$311, MATCH("*Squat*",'Glyn-SESSION'!$B$304:$B$311,0), MATCH("*4th*",'Glyn-SESSION'!$K$7:$T$7,0)),"")</f>
        <v>#N/A</v>
      </c>
      <c r="D204" s="132" t="e">
        <f>INDEX('Glyn-SESSION'!L$304:U$311, MATCH("*Squat*",'Glyn-SESSION'!$B$304:$B$311,0), MATCH("*4th*",'Glyn-SESSION'!K$7:T$7,0))</f>
        <v>#N/A</v>
      </c>
      <c r="E204" s="131" t="e">
        <f>IF($A$200='Glyn-SESSION'!$A$304,INDEX('Glyn-SESSION'!$K$304:$T$311, MATCH("*Deadlift*",'Glyn-SESSION'!$B$304:$B$311,0), MATCH("*4th*",'Glyn-SESSION'!$K$7:$T$7,0)),"")</f>
        <v>#N/A</v>
      </c>
      <c r="F204" s="131" t="e">
        <f>INDEX('Glyn-SESSION'!$L$304:$U$311, MATCH("*Deadlift*",'Glyn-SESSION'!$B$304:$B$311,0), MATCH("*4th*",'Glyn-SESSION'!$K$7:$T$7,0))</f>
        <v>#N/A</v>
      </c>
      <c r="G204" s="131" t="e">
        <f>IF($A$200='Glyn-SESSION'!$A$304,INDEX('Glyn-SESSION'!$K$304:$T$311, MATCH("*Bench Press*",'Glyn-SESSION'!$B$304:$B$311,0), MATCH("*4th*",'Glyn-SESSION'!$K$7:$T$7,0)),"")</f>
        <v>#N/A</v>
      </c>
      <c r="H204" s="131" t="e">
        <f>INDEX('Glyn-SESSION'!$L$304:$U$311, MATCH("*Bench Press*",'Glyn-SESSION'!$B$304:$B$311,0), MATCH("*4th*",'Glyn-SESSION'!$K$7:$T$7,0))</f>
        <v>#N/A</v>
      </c>
      <c r="I204" s="132">
        <f>IF($A$200='Glyn-SESSION'!$A$304,INDEX('Glyn-SESSION'!$K$304:$T$311, MATCH("*Military*",'Glyn-SESSION'!$B$304:$B$311,0), MATCH("*4th*",'Glyn-SESSION'!$K$7:$T$7,0)),"")</f>
        <v>0</v>
      </c>
      <c r="J204" s="44">
        <f>INDEX('Glyn-SESSION'!$L$304:$U$311, MATCH("*Military*",'Glyn-SESSION'!$B$304:$B$311,0), MATCH("*4th*",'Glyn-SESSION'!$K$7:$T$7,0))</f>
        <v>0</v>
      </c>
      <c r="K204" s="131" t="e">
        <f>IF($A$200='Glyn-SESSION'!$A$304,INDEX('Glyn-SESSION'!$K$304:$T$311, MATCH("*Clean *",'Glyn-SESSION'!$B$304:$B$311,0), MATCH("*4th*",'Glyn-SESSION'!$K$7:$T$7,0)),"")</f>
        <v>#N/A</v>
      </c>
      <c r="L204" s="44" t="e">
        <f>INDEX('Glyn-SESSION'!$L$304:$U$311, MATCH("*Clean *",'Glyn-SESSION'!$B$304:$B$311,0), MATCH("*4th*",'Glyn-SESSION'!$K$7:$T$7,0))</f>
        <v>#N/A</v>
      </c>
      <c r="M204" s="131" t="e">
        <f>IF($A$200='Glyn-SESSION'!$A$304,INDEX('Glyn-SESSION'!$K$304:$T$311, MATCH("*Lat Pulldown*",'Glyn-SESSION'!$B$304:$B$311,0), MATCH("*4th*",'Glyn-SESSION'!$K$7:$T$7,0)),"")</f>
        <v>#N/A</v>
      </c>
      <c r="N204" s="44" t="e">
        <f>INDEX('Glyn-SESSION'!$L$304:$U$311, MATCH("*Lat Pulldown*",'Glyn-SESSION'!$B$304:$B$311,0), MATCH("*4th*",'Glyn-SESSION'!$K$7:$T$7,0))</f>
        <v>#N/A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IF($A$200='Glyn-SESSION'!$A$304,INDEX('Glyn-SESSION'!$K$304:$T$311, MATCH("*Squat*",'Glyn-SESSION'!$B$304:$B$311,0), MATCH("*5th*",'Glyn-SESSION'!$K$7:$T$7,0)),"")</f>
        <v>#N/A</v>
      </c>
      <c r="D205" s="132" t="e">
        <f>INDEX('Glyn-SESSION'!L$304:U$311, MATCH("*Squat*",'Glyn-SESSION'!$B$304:$B$311,0), MATCH("*5th*",'Glyn-SESSION'!K$7:T$7,0))</f>
        <v>#N/A</v>
      </c>
      <c r="E205" s="131" t="e">
        <f>IF($A$200='Glyn-SESSION'!$A$304,INDEX('Glyn-SESSION'!$K$304:$T$311, MATCH("*Deadlift*",'Glyn-SESSION'!$B$304:$B$311,0), MATCH("*5th*",'Glyn-SESSION'!$K$7:$T$7,0)),"")</f>
        <v>#N/A</v>
      </c>
      <c r="F205" s="131" t="e">
        <f>INDEX('Glyn-SESSION'!$L$304:$U$311, MATCH("*Deadlift*",'Glyn-SESSION'!$B$304:$B$311,0), MATCH("*5th*",'Glyn-SESSION'!$K$7:$T$7,0))</f>
        <v>#N/A</v>
      </c>
      <c r="G205" s="131" t="e">
        <f>IF($A$200='Glyn-SESSION'!$A$304,INDEX('Glyn-SESSION'!$K$304:$T$311, MATCH("*Bench Press*",'Glyn-SESSION'!$B$304:$B$311,0), MATCH("*5th*",'Glyn-SESSION'!$K$7:$T$7,0)),"")</f>
        <v>#N/A</v>
      </c>
      <c r="H205" s="131" t="e">
        <f>INDEX('Glyn-SESSION'!$L$304:$U$311, MATCH("*Bench Press*",'Glyn-SESSION'!$B$304:$B$311,0), MATCH("*5th*",'Glyn-SESSION'!$K$7:$T$7,0))</f>
        <v>#N/A</v>
      </c>
      <c r="I205" s="132">
        <f>IF($A$200='Glyn-SESSION'!$A$304,INDEX('Glyn-SESSION'!$K$304:$T$311, MATCH("*Military*",'Glyn-SESSION'!$B$304:$B$311,0), MATCH("*5th*",'Glyn-SESSION'!$K$7:$T$7,0)),"")</f>
        <v>0</v>
      </c>
      <c r="J205" s="44">
        <f>INDEX('Glyn-SESSION'!$L$304:$U$311, MATCH("*Military*",'Glyn-SESSION'!$B$304:$B$311,0), MATCH("*5th*",'Glyn-SESSION'!$K$7:$T$7,0))</f>
        <v>0</v>
      </c>
      <c r="K205" s="131" t="e">
        <f>IF($A$200='Glyn-SESSION'!$A$304,INDEX('Glyn-SESSION'!$K$304:$T$311, MATCH("*Clean *",'Glyn-SESSION'!$B$304:$B$311,0), MATCH("*5th*",'Glyn-SESSION'!$K$7:$T$7,0)),"")</f>
        <v>#N/A</v>
      </c>
      <c r="L205" s="44" t="e">
        <f>INDEX('Glyn-SESSION'!$L$304:$U$311, MATCH("*Clean *",'Glyn-SESSION'!$B$304:$B$311,0), MATCH("*5th*",'Glyn-SESSION'!$K$7:$T$7,0))</f>
        <v>#N/A</v>
      </c>
      <c r="M205" s="131" t="e">
        <f>IF($A$200='Glyn-SESSION'!$A$304,INDEX('Glyn-SESSION'!$K$304:$T$311, MATCH("*Lat Pulldown*",'Glyn-SESSION'!$B$304:$B$311,0), MATCH("*5th*",'Glyn-SESSION'!$K$7:$T$7,0)),"")</f>
        <v>#N/A</v>
      </c>
      <c r="N205" s="44" t="e">
        <f>INDEX('Glyn-SESSION'!$L$304:$U$311, MATCH("*Lat Pulldown*",'Glyn-SESSION'!$B$304:$B$311,0), MATCH("*5th*",'Glyn-SESSION'!$K$7:$T$7,0))</f>
        <v>#N/A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'Glyn-SESSION'!A313</f>
        <v>42269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 t="e">
        <f>MAX(E207:E211)</f>
        <v>#N/A</v>
      </c>
      <c r="F206" s="116" t="e">
        <f t="array" ref="F206">MAX(IF(E207:E211=E206,F207:F211))</f>
        <v>#N/A</v>
      </c>
      <c r="G206" s="116" t="e">
        <f>MAX(G207:G211)</f>
        <v>#N/A</v>
      </c>
      <c r="H206" s="116" t="e">
        <f t="array" ref="H206">MAX(IF(G207:G211=G206,H207:H211))</f>
        <v>#N/A</v>
      </c>
      <c r="I206" s="116">
        <f>MAX(I207:I211)</f>
        <v>30</v>
      </c>
      <c r="J206" s="116">
        <f t="array" ref="J206">MAX(IF(I207:I211=I206,J207:J211))</f>
        <v>12</v>
      </c>
      <c r="K206" s="116" t="e">
        <f>MAX(K207:K211)</f>
        <v>#N/A</v>
      </c>
      <c r="L206" s="116" t="e">
        <f t="array" ref="L206">MAX(IF(K207:K211=K206,L207:L211))</f>
        <v>#N/A</v>
      </c>
      <c r="M206" s="116" t="e">
        <f>MAX(M207:M211)</f>
        <v>#N/A</v>
      </c>
      <c r="N206" s="117" t="e">
        <f t="array" ref="N206">MAX(IF(M207:M211=M206,N207:N211))</f>
        <v>#N/A</v>
      </c>
      <c r="O206" s="152" t="e">
        <f>IF($A$206='Glyn-SESSION'!$A$313,INDEX('Glyn-SESSION'!$K$313:$T$320, MATCH("*1k Row*",'Glyn-SESSION'!$B$313:$B$320,0), MATCH("*1st*",'Glyn-SESSION'!$K$7:$T$7,0)),"")</f>
        <v>#N/A</v>
      </c>
      <c r="P206" s="152">
        <f>IF($A$206='Glyn-SESSION'!$A$313,INDEX('Glyn-SESSION'!$K$313:$T$320, MATCH("*HIIT*",'Glyn-SESSION'!$B$313:$B$320,0), MATCH("*1st*",'Glyn-SESSION'!$K$7:$T$7,0)),"")</f>
        <v>6.9444444444444441E-3</v>
      </c>
      <c r="Q206" s="119" t="str">
        <f>INDEX('Glyn-SESSION'!$L$313:$U$320, MATCH("*HIIT*",'Glyn-SESSION'!$B$313:$B$320,0), MATCH("*1st*",'Glyn-SESSION'!$K$7:$T$7,0))</f>
        <v>45/15</v>
      </c>
      <c r="R206" s="119">
        <f>'Glyn-SESSION'!U313</f>
        <v>0</v>
      </c>
      <c r="S206" s="116"/>
      <c r="T206" s="116"/>
      <c r="U206" s="120">
        <f>'Glyn-SESSION'!A314</f>
        <v>81.599999999999994</v>
      </c>
      <c r="V206" s="120">
        <f>'Glyn-SESSION'!A315</f>
        <v>25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IF($A$206='Glyn-SESSION'!$A$313,INDEX('Glyn-SESSION'!$K$313:$T$320, MATCH("*Squat*",'Glyn-SESSION'!$B$313:$B$320,0), MATCH("*1st*",'Glyn-SESSION'!$K$7:$T$7,0)),"")</f>
        <v>#N/A</v>
      </c>
      <c r="D207" s="132" t="e">
        <f>INDEX('Glyn-SESSION'!L$313:U$320, MATCH("*Squat*",'Glyn-SESSION'!$B$313:$B$320,0), MATCH("*1st*",'Glyn-SESSION'!K$7:T$7,0))</f>
        <v>#N/A</v>
      </c>
      <c r="E207" s="131" t="e">
        <f>IF($A$206='Glyn-SESSION'!$A$313,INDEX('Glyn-SESSION'!$K$313:$T$320, MATCH("*Deadlift*",'Glyn-SESSION'!$B$313:$B$320,0), MATCH("*1st*",'Glyn-SESSION'!$K$7:$T$7,0)),"")</f>
        <v>#N/A</v>
      </c>
      <c r="F207" s="131" t="e">
        <f>INDEX('Glyn-SESSION'!$L$313:$U$320, MATCH("*Deadlift*",'Glyn-SESSION'!$B$313:$B$320,0), MATCH("*1st*",'Glyn-SESSION'!$K$7:$T$7,0))</f>
        <v>#N/A</v>
      </c>
      <c r="G207" s="131" t="e">
        <f>IF($A$206='Glyn-SESSION'!$A$313,INDEX('Glyn-SESSION'!$K$313:$T$320, MATCH("*Bench Press*",'Glyn-SESSION'!$B$313:$B$320,0), MATCH("*1st*",'Glyn-SESSION'!$K$7:$T$7,0)),"")</f>
        <v>#N/A</v>
      </c>
      <c r="H207" s="131" t="e">
        <f>INDEX('Glyn-SESSION'!$L$313:$U$320, MATCH("*Bench Press*",'Glyn-SESSION'!$B$313:$B$320,0), MATCH("*1st*",'Glyn-SESSION'!$K$7:$T$7,0))</f>
        <v>#N/A</v>
      </c>
      <c r="I207" s="132">
        <f>IF($A$206='Glyn-SESSION'!$A$313,INDEX('Glyn-SESSION'!$K$313:$T$320, MATCH("*Military*",'Glyn-SESSION'!$B$313:$B$320,0), MATCH("*1st*",'Glyn-SESSION'!$K$7:$T$7,0)),"")</f>
        <v>30</v>
      </c>
      <c r="J207" s="48">
        <f>INDEX('Glyn-SESSION'!$L$313:$U$320, MATCH("*Military*",'Glyn-SESSION'!$B$313:$B$320,0), MATCH("*1st*",'Glyn-SESSION'!$K$7:$T$7,0))</f>
        <v>12</v>
      </c>
      <c r="K207" s="131" t="e">
        <f>IF($A$206='Glyn-SESSION'!$A$313,INDEX('Glyn-SESSION'!$K$313:$T$320, MATCH("*Clean *",'Glyn-SESSION'!$B$313:$B$320,0), MATCH("*1st*",'Glyn-SESSION'!$K$7:$T$7,0)),"")</f>
        <v>#N/A</v>
      </c>
      <c r="L207" s="48" t="e">
        <f>INDEX('Glyn-SESSION'!$L$313:$U$320, MATCH("*Clean *",'Glyn-SESSION'!$B$313:$B$320,0), MATCH("*1st*",'Glyn-SESSION'!$K$7:$T$7,0))</f>
        <v>#N/A</v>
      </c>
      <c r="M207" s="131" t="e">
        <f>IF($A$206='Glyn-SESSION'!$A$313,INDEX('Glyn-SESSION'!$K$313:$T$320, MATCH("*Lat Pulldown*",'Glyn-SESSION'!$B$313:$B$320,0), MATCH("*1st*",'Glyn-SESSION'!$K$7:$T$7,0)),"")</f>
        <v>#N/A</v>
      </c>
      <c r="N207" s="48" t="e">
        <f>INDEX('Glyn-SESSION'!$L$313:$U$320, MATCH("*Lat Pulldown*",'Glyn-SESSION'!$B$313:$B$320,0), MATCH("*1st*",'Glyn-SESSION'!$K$7:$T$7,0))</f>
        <v>#N/A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IF($A$206='Glyn-SESSION'!$A$313,INDEX('Glyn-SESSION'!$K$313:$T$320, MATCH("*Squat*",'Glyn-SESSION'!$B$313:$B$320,0), MATCH("*2nd*",'Glyn-SESSION'!$K$7:$T$7,0)),"")</f>
        <v>#N/A</v>
      </c>
      <c r="D208" s="132" t="e">
        <f>INDEX('Glyn-SESSION'!L$313:U$320, MATCH("*Squat*",'Glyn-SESSION'!$B$313:$B$320,0), MATCH("*2nd*",'Glyn-SESSION'!K$7:T$7,0))</f>
        <v>#N/A</v>
      </c>
      <c r="E208" s="131" t="e">
        <f>IF($A$206='Glyn-SESSION'!$A$313,INDEX('Glyn-SESSION'!$K$313:$T$320, MATCH("*Deadlift*",'Glyn-SESSION'!$B$313:$B$320,0), MATCH("*2ND*",'Glyn-SESSION'!$K$7:$T$7,0)),"")</f>
        <v>#N/A</v>
      </c>
      <c r="F208" s="131" t="e">
        <f>INDEX('Glyn-SESSION'!$L$313:$U$320, MATCH("*Deadlift*",'Glyn-SESSION'!$B$313:$B$320,0), MATCH("*2nd*",'Glyn-SESSION'!$K$7:$T$7,0))</f>
        <v>#N/A</v>
      </c>
      <c r="G208" s="131" t="e">
        <f>IF($A$206='Glyn-SESSION'!$A$313,INDEX('Glyn-SESSION'!$K$313:$T$320, MATCH("*Bench Press*",'Glyn-SESSION'!$B$313:$B$320,0), MATCH("*2ND*",'Glyn-SESSION'!$K$7:$T$7,0)),"")</f>
        <v>#N/A</v>
      </c>
      <c r="H208" s="131" t="e">
        <f>INDEX('Glyn-SESSION'!$L$313:$U$320, MATCH("*Bench Press*",'Glyn-SESSION'!$B$313:$B$320,0), MATCH("*2nd*",'Glyn-SESSION'!$K$7:$T$7,0))</f>
        <v>#N/A</v>
      </c>
      <c r="I208" s="132">
        <f>IF($A$206='Glyn-SESSION'!$A$313,INDEX('Glyn-SESSION'!$K$313:$T$320, MATCH("*Military*",'Glyn-SESSION'!$B$313:$B$320,0), MATCH("*2ND*",'Glyn-SESSION'!$K$7:$T$7,0)),"")</f>
        <v>30</v>
      </c>
      <c r="J208" s="44">
        <f>INDEX('Glyn-SESSION'!$L$313:$U$320, MATCH("*Military*",'Glyn-SESSION'!$B$313:$B$320,0), MATCH("*2nd*",'Glyn-SESSION'!$K$7:$T$7,0))</f>
        <v>12</v>
      </c>
      <c r="K208" s="131" t="e">
        <f>IF($A$206='Glyn-SESSION'!$A$313,INDEX('Glyn-SESSION'!$K$313:$T$320, MATCH("*Clean *",'Glyn-SESSION'!$B$313:$B$320,0), MATCH("*2ND*",'Glyn-SESSION'!$K$7:$T$7,0)),"")</f>
        <v>#N/A</v>
      </c>
      <c r="L208" s="44" t="e">
        <f>INDEX('Glyn-SESSION'!$L$313:$U$320, MATCH("*Clean *",'Glyn-SESSION'!$B$313:$B$320,0), MATCH("*2nd*",'Glyn-SESSION'!$K$7:$T$7,0))</f>
        <v>#N/A</v>
      </c>
      <c r="M208" s="131" t="e">
        <f>IF($A$206='Glyn-SESSION'!$A$313,INDEX('Glyn-SESSION'!$K$313:$T$320, MATCH("*Lat Pulldown*",'Glyn-SESSION'!$B$313:$B$320,0), MATCH("*2ND*",'Glyn-SESSION'!$K$7:$T$7,0)),"")</f>
        <v>#N/A</v>
      </c>
      <c r="N208" s="44" t="e">
        <f>INDEX('Glyn-SESSION'!$L$313:$U$320, MATCH("*Lat Pulldown*",'Glyn-SESSION'!$B$313:$B$320,0), MATCH("*2nd*",'Glyn-SESSION'!$K$7:$T$7,0))</f>
        <v>#N/A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IF($A$206='Glyn-SESSION'!$A$313,INDEX('Glyn-SESSION'!$K$313:$T$320, MATCH("*Squat*",'Glyn-SESSION'!$B$313:$B$320,0), MATCH("*3rd*",'Glyn-SESSION'!$K$7:$T$7,0)),"")</f>
        <v>#N/A</v>
      </c>
      <c r="D209" s="132" t="e">
        <f>INDEX('Glyn-SESSION'!L$313:U$320, MATCH("*Squat*",'Glyn-SESSION'!$B$313:$B$320,0), MATCH("*3rd*",'Glyn-SESSION'!K$7:T$7,0))</f>
        <v>#N/A</v>
      </c>
      <c r="E209" s="131" t="e">
        <f>IF($A$206='Glyn-SESSION'!$A$313,INDEX('Glyn-SESSION'!$K$313:$T$320, MATCH("*Deadlift*",'Glyn-SESSION'!$B$313:$B$320,0), MATCH("*3rd*",'Glyn-SESSION'!$K$7:$T$7,0)),"")</f>
        <v>#N/A</v>
      </c>
      <c r="F209" s="131" t="e">
        <f>INDEX('Glyn-SESSION'!$L$313:$U$320, MATCH("*Deadlift*",'Glyn-SESSION'!$B$313:$B$320,0), MATCH("*3rd*",'Glyn-SESSION'!$K$7:$T$7,0))</f>
        <v>#N/A</v>
      </c>
      <c r="G209" s="131" t="e">
        <f>IF($A$206='Glyn-SESSION'!$A$313,INDEX('Glyn-SESSION'!$K$313:$T$320, MATCH("*Bench Press*",'Glyn-SESSION'!$B$313:$B$320,0), MATCH("*3rd*",'Glyn-SESSION'!$K$7:$T$7,0)),"")</f>
        <v>#N/A</v>
      </c>
      <c r="H209" s="131" t="e">
        <f>INDEX('Glyn-SESSION'!$L$313:$U$320, MATCH("*Bench Press*",'Glyn-SESSION'!$B$313:$B$320,0), MATCH("*3rd*",'Glyn-SESSION'!$K$7:$T$7,0))</f>
        <v>#N/A</v>
      </c>
      <c r="I209" s="132">
        <f>IF($A$206='Glyn-SESSION'!$A$313,INDEX('Glyn-SESSION'!$K$313:$T$320, MATCH("*Military*",'Glyn-SESSION'!$B$313:$B$320,0), MATCH("*3rd*",'Glyn-SESSION'!$K$7:$T$7,0)),"")</f>
        <v>30</v>
      </c>
      <c r="J209" s="44">
        <f>INDEX('Glyn-SESSION'!$L$313:$U$320, MATCH("*Military*",'Glyn-SESSION'!$B$313:$B$320,0), MATCH("*3rd*",'Glyn-SESSION'!$K$7:$T$7,0))</f>
        <v>12</v>
      </c>
      <c r="K209" s="131" t="e">
        <f>IF($A$206='Glyn-SESSION'!$A$313,INDEX('Glyn-SESSION'!$K$313:$T$320, MATCH("*Clean *",'Glyn-SESSION'!$B$313:$B$320,0), MATCH("*3rd*",'Glyn-SESSION'!$K$7:$T$7,0)),"")</f>
        <v>#N/A</v>
      </c>
      <c r="L209" s="44" t="e">
        <f>INDEX('Glyn-SESSION'!$L$313:$U$320, MATCH("*Clean *",'Glyn-SESSION'!$B$313:$B$320,0), MATCH("*3rd*",'Glyn-SESSION'!$K$7:$T$7,0))</f>
        <v>#N/A</v>
      </c>
      <c r="M209" s="131" t="e">
        <f>IF($A$206='Glyn-SESSION'!$A$313,INDEX('Glyn-SESSION'!$K$313:$T$320, MATCH("*Lat Pulldown*",'Glyn-SESSION'!$B$313:$B$320,0), MATCH("*3rd*",'Glyn-SESSION'!$K$7:$T$7,0)),"")</f>
        <v>#N/A</v>
      </c>
      <c r="N209" s="44" t="e">
        <f>INDEX('Glyn-SESSION'!$L$313:$U$320, MATCH("*Lat Pulldown*",'Glyn-SESSION'!$B$313:$B$320,0), MATCH("*3rd*",'Glyn-SESSION'!$K$7:$T$7,0))</f>
        <v>#N/A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IF($A$206='Glyn-SESSION'!$A$313,INDEX('Glyn-SESSION'!$K$313:$T$320, MATCH("*Squat*",'Glyn-SESSION'!$B$313:$B$320,0), MATCH("*4th*",'Glyn-SESSION'!$K$7:$T$7,0)),"")</f>
        <v>#N/A</v>
      </c>
      <c r="D210" s="132" t="e">
        <f>INDEX('Glyn-SESSION'!L$313:U$320, MATCH("*Squat*",'Glyn-SESSION'!$B$313:$B$320,0), MATCH("*4th*",'Glyn-SESSION'!K$7:T$7,0))</f>
        <v>#N/A</v>
      </c>
      <c r="E210" s="131" t="e">
        <f>IF($A$206='Glyn-SESSION'!$A$313,INDEX('Glyn-SESSION'!$K$313:$T$320, MATCH("*Deadlift*",'Glyn-SESSION'!$B$313:$B$320,0), MATCH("*4th*",'Glyn-SESSION'!$K$7:$T$7,0)),"")</f>
        <v>#N/A</v>
      </c>
      <c r="F210" s="131" t="e">
        <f>INDEX('Glyn-SESSION'!$L$313:$U$320, MATCH("*Deadlift*",'Glyn-SESSION'!$B$313:$B$320,0), MATCH("*4th*",'Glyn-SESSION'!$K$7:$T$7,0))</f>
        <v>#N/A</v>
      </c>
      <c r="G210" s="131" t="e">
        <f>IF($A$206='Glyn-SESSION'!$A$313,INDEX('Glyn-SESSION'!$K$313:$T$320, MATCH("*Bench Press*",'Glyn-SESSION'!$B$313:$B$320,0), MATCH("*4th*",'Glyn-SESSION'!$K$7:$T$7,0)),"")</f>
        <v>#N/A</v>
      </c>
      <c r="H210" s="131" t="e">
        <f>INDEX('Glyn-SESSION'!$L$313:$U$320, MATCH("*Bench Press*",'Glyn-SESSION'!$B$313:$B$320,0), MATCH("*4th*",'Glyn-SESSION'!$K$7:$T$7,0))</f>
        <v>#N/A</v>
      </c>
      <c r="I210" s="132">
        <f>IF($A$206='Glyn-SESSION'!$A$313,INDEX('Glyn-SESSION'!$K$313:$T$320, MATCH("*Military*",'Glyn-SESSION'!$B$313:$B$320,0), MATCH("*4th*",'Glyn-SESSION'!$K$7:$T$7,0)),"")</f>
        <v>0</v>
      </c>
      <c r="J210" s="44">
        <f>INDEX('Glyn-SESSION'!$L$313:$U$320, MATCH("*Military*",'Glyn-SESSION'!$B$313:$B$320,0), MATCH("*4th*",'Glyn-SESSION'!$K$7:$T$7,0))</f>
        <v>0</v>
      </c>
      <c r="K210" s="131" t="e">
        <f>IF($A$206='Glyn-SESSION'!$A$313,INDEX('Glyn-SESSION'!$K$313:$T$320, MATCH("*Clean *",'Glyn-SESSION'!$B$313:$B$320,0), MATCH("*4th*",'Glyn-SESSION'!$K$7:$T$7,0)),"")</f>
        <v>#N/A</v>
      </c>
      <c r="L210" s="44" t="e">
        <f>INDEX('Glyn-SESSION'!$L$313:$U$320, MATCH("*Clean *",'Glyn-SESSION'!$B$313:$B$320,0), MATCH("*4th*",'Glyn-SESSION'!$K$7:$T$7,0))</f>
        <v>#N/A</v>
      </c>
      <c r="M210" s="131" t="e">
        <f>IF($A$206='Glyn-SESSION'!$A$313,INDEX('Glyn-SESSION'!$K$313:$T$320, MATCH("*Lat Pulldown*",'Glyn-SESSION'!$B$313:$B$320,0), MATCH("*4th*",'Glyn-SESSION'!$K$7:$T$7,0)),"")</f>
        <v>#N/A</v>
      </c>
      <c r="N210" s="44" t="e">
        <f>INDEX('Glyn-SESSION'!$L$313:$U$320, MATCH("*Lat Pulldown*",'Glyn-SESSION'!$B$313:$B$320,0), MATCH("*4th*",'Glyn-SESSION'!$K$7:$T$7,0))</f>
        <v>#N/A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IF($A$206='Glyn-SESSION'!$A$313,INDEX('Glyn-SESSION'!$K$313:$T$320, MATCH("*Squat*",'Glyn-SESSION'!$B$313:$B$320,0), MATCH("*5th*",'Glyn-SESSION'!$K$7:$T$7,0)),"")</f>
        <v>#N/A</v>
      </c>
      <c r="D211" s="132" t="e">
        <f>INDEX('Glyn-SESSION'!L$313:U$320, MATCH("*Squat*",'Glyn-SESSION'!$B$313:$B$320,0), MATCH("*5th*",'Glyn-SESSION'!K$7:T$7,0))</f>
        <v>#N/A</v>
      </c>
      <c r="E211" s="131" t="e">
        <f>IF($A$206='Glyn-SESSION'!$A$313,INDEX('Glyn-SESSION'!$K$313:$T$320, MATCH("*Deadlift*",'Glyn-SESSION'!$B$313:$B$320,0), MATCH("*5th*",'Glyn-SESSION'!$K$7:$T$7,0)),"")</f>
        <v>#N/A</v>
      </c>
      <c r="F211" s="131" t="e">
        <f>INDEX('Glyn-SESSION'!$L$313:$U$320, MATCH("*Deadlift*",'Glyn-SESSION'!$B$313:$B$320,0), MATCH("*5th*",'Glyn-SESSION'!$K$7:$T$7,0))</f>
        <v>#N/A</v>
      </c>
      <c r="G211" s="131" t="e">
        <f>IF($A$206='Glyn-SESSION'!$A$313,INDEX('Glyn-SESSION'!$K$313:$T$320, MATCH("*Bench Press*",'Glyn-SESSION'!$B$313:$B$320,0), MATCH("*5th*",'Glyn-SESSION'!$K$7:$T$7,0)),"")</f>
        <v>#N/A</v>
      </c>
      <c r="H211" s="131" t="e">
        <f>INDEX('Glyn-SESSION'!$L$313:$U$320, MATCH("*Bench Press*",'Glyn-SESSION'!$B$313:$B$320,0), MATCH("*5th*",'Glyn-SESSION'!$K$7:$T$7,0))</f>
        <v>#N/A</v>
      </c>
      <c r="I211" s="132">
        <f>IF($A$206='Glyn-SESSION'!$A$313,INDEX('Glyn-SESSION'!$K$313:$T$320, MATCH("*Military*",'Glyn-SESSION'!$B$313:$B$320,0), MATCH("*5th*",'Glyn-SESSION'!$K$7:$T$7,0)),"")</f>
        <v>0</v>
      </c>
      <c r="J211" s="44">
        <f>INDEX('Glyn-SESSION'!$L$313:$U$320, MATCH("*Military*",'Glyn-SESSION'!$B$313:$B$320,0), MATCH("*5th*",'Glyn-SESSION'!$K$7:$T$7,0))</f>
        <v>0</v>
      </c>
      <c r="K211" s="131" t="e">
        <f>IF($A$206='Glyn-SESSION'!$A$313,INDEX('Glyn-SESSION'!$K$313:$T$320, MATCH("*Clean *",'Glyn-SESSION'!$B$313:$B$320,0), MATCH("*5th*",'Glyn-SESSION'!$K$7:$T$7,0)),"")</f>
        <v>#N/A</v>
      </c>
      <c r="L211" s="44" t="e">
        <f>INDEX('Glyn-SESSION'!$L$313:$U$320, MATCH("*Clean *",'Glyn-SESSION'!$B$313:$B$320,0), MATCH("*5th*",'Glyn-SESSION'!$K$7:$T$7,0))</f>
        <v>#N/A</v>
      </c>
      <c r="M211" s="131" t="e">
        <f>IF($A$206='Glyn-SESSION'!$A$313,INDEX('Glyn-SESSION'!$K$313:$T$320, MATCH("*Lat Pulldown*",'Glyn-SESSION'!$B$313:$B$320,0), MATCH("*5th*",'Glyn-SESSION'!$K$7:$T$7,0)),"")</f>
        <v>#N/A</v>
      </c>
      <c r="N211" s="44" t="e">
        <f>INDEX('Glyn-SESSION'!$L$313:$U$320, MATCH("*Lat Pulldown*",'Glyn-SESSION'!$B$313:$B$320,0), MATCH("*5th*",'Glyn-SESSION'!$K$7:$T$7,0))</f>
        <v>#N/A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'Glyn-SESSION'!A322</f>
        <v>42271</v>
      </c>
      <c r="B212" s="116" t="s">
        <v>84</v>
      </c>
      <c r="C212" s="117" t="e">
        <f>MAX(C213:C217)</f>
        <v>#N/A</v>
      </c>
      <c r="D212" s="116" t="e">
        <f t="array" ref="D212">MAX(IF(C213:C217=C212,D213:D217))</f>
        <v>#N/A</v>
      </c>
      <c r="E212" s="116" t="e">
        <f>MAX(E213:E217)</f>
        <v>#N/A</v>
      </c>
      <c r="F212" s="116" t="e">
        <f t="array" ref="F212">MAX(IF(E213:E217=E212,F213:F217))</f>
        <v>#N/A</v>
      </c>
      <c r="G212" s="116" t="e">
        <f>MAX(G213:G217)</f>
        <v>#N/A</v>
      </c>
      <c r="H212" s="116" t="e">
        <f t="array" ref="H212">MAX(IF(G213:G217=G212,H213:H217))</f>
        <v>#N/A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IF($A$212='Glyn-SESSION'!$A$322,INDEX('Glyn-SESSION'!$K$322:$T$329, MATCH("*1k Row*",'Glyn-SESSION'!$B$322:$B$329,0), MATCH("*1st*",'Glyn-SESSION'!$K$7:$T$7,0)),"")</f>
        <v>#N/A</v>
      </c>
      <c r="P212" s="152" t="e">
        <f>IF($A$212='Glyn-SESSION'!$A$322,INDEX('Glyn-SESSION'!$K$322:$T$329, MATCH("*HIIT*",'Glyn-SESSION'!$B$322:$B$329,0), MATCH("*1st*",'Glyn-SESSION'!$K$7:$T$7,0)),"")</f>
        <v>#N/A</v>
      </c>
      <c r="Q212" s="119" t="e">
        <f>INDEX('Glyn-SESSION'!$L$322:$U$329, MATCH("*HIIT*",'Glyn-SESSION'!$B$322:$B$329,0), MATCH("*1st*",'Glyn-SESSION'!$K$7:$T$7,0))</f>
        <v>#N/A</v>
      </c>
      <c r="R212" s="119">
        <f>'Glyn-SESSION'!U322</f>
        <v>0</v>
      </c>
      <c r="S212" s="116"/>
      <c r="T212" s="116"/>
      <c r="U212" s="120">
        <f>'Glyn-SESSION'!A323</f>
        <v>0</v>
      </c>
      <c r="V212" s="120">
        <f>'Glyn-SESSION'!A324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 t="e">
        <f>IF($A$212='Glyn-SESSION'!$A$322,INDEX('Glyn-SESSION'!$K$322:$T$329, MATCH("*Squat*",'Glyn-SESSION'!$B$322:$B$329,0), MATCH("*1st*",'Glyn-SESSION'!$K$7:$T$7,0)),"")</f>
        <v>#N/A</v>
      </c>
      <c r="D213" s="132" t="e">
        <f>INDEX('Glyn-SESSION'!L$322:U$329, MATCH("*Squat*",'Glyn-SESSION'!$B$322:$B$329,0), MATCH("*1st*",'Glyn-SESSION'!K$7:T$7,0))</f>
        <v>#N/A</v>
      </c>
      <c r="E213" s="131" t="e">
        <f>IF($A$212='Glyn-SESSION'!$A$322,INDEX('Glyn-SESSION'!$K$322:$T$329, MATCH("*Deadlift*",'Glyn-SESSION'!$B$322:$B$329,0), MATCH("*1st*",'Glyn-SESSION'!$K$7:$T$7,0)),"")</f>
        <v>#N/A</v>
      </c>
      <c r="F213" s="131" t="e">
        <f>INDEX('Glyn-SESSION'!$L$322:$U$329, MATCH("*Deadlift*",'Glyn-SESSION'!$B$322:$B$329,0), MATCH("*1st*",'Glyn-SESSION'!$K$7:$T$7,0))</f>
        <v>#N/A</v>
      </c>
      <c r="G213" s="131" t="e">
        <f>IF($A$212='Glyn-SESSION'!$A$322,INDEX('Glyn-SESSION'!$K$322:$T$329, MATCH("*Bench Press*",'Glyn-SESSION'!$B$322:$B$329,0), MATCH("*1st*",'Glyn-SESSION'!$K$7:$T$7,0)),"")</f>
        <v>#N/A</v>
      </c>
      <c r="H213" s="131" t="e">
        <f>INDEX('Glyn-SESSION'!$L$322:$U$329, MATCH("*Bench Press*",'Glyn-SESSION'!$B$322:$B$329,0), MATCH("*1st*",'Glyn-SESSION'!$K$7:$T$7,0))</f>
        <v>#N/A</v>
      </c>
      <c r="I213" s="132" t="e">
        <f>IF($A$212='Glyn-SESSION'!$A$322,INDEX('Glyn-SESSION'!$K$322:$T$329, MATCH("*Military*",'Glyn-SESSION'!$B$322:$B$329,0), MATCH("*1st*",'Glyn-SESSION'!$K$7:$T$7,0)),"")</f>
        <v>#N/A</v>
      </c>
      <c r="J213" s="48" t="e">
        <f>INDEX('Glyn-SESSION'!$L$322:$U$329, MATCH("*Military*",'Glyn-SESSION'!$B$322:$B$329,0), MATCH("*1st*",'Glyn-SESSION'!$K$7:$T$7,0))</f>
        <v>#N/A</v>
      </c>
      <c r="K213" s="131" t="e">
        <f>IF($A$212='Glyn-SESSION'!$A$322,INDEX('Glyn-SESSION'!$K$322:$T$329, MATCH("*Clean *",'Glyn-SESSION'!$B$322:$B$329,0), MATCH("*1st*",'Glyn-SESSION'!$K$7:$T$7,0)),"")</f>
        <v>#N/A</v>
      </c>
      <c r="L213" s="48" t="e">
        <f>INDEX('Glyn-SESSION'!$L$322:$U$329, MATCH("*Clean *",'Glyn-SESSION'!$B$322:$B$329,0), MATCH("*1st*",'Glyn-SESSION'!$K$7:$T$7,0))</f>
        <v>#N/A</v>
      </c>
      <c r="M213" s="131" t="e">
        <f>IF($A$212='Glyn-SESSION'!$A$322,INDEX('Glyn-SESSION'!$K$322:$T$329, MATCH("*Lat Pulldown*",'Glyn-SESSION'!$B$322:$B$329,0), MATCH("*1st*",'Glyn-SESSION'!$K$7:$T$7,0)),"")</f>
        <v>#N/A</v>
      </c>
      <c r="N213" s="48" t="e">
        <f>INDEX('Glyn-SESSION'!$L$322:$U$329, MATCH("*Lat Pulldown*",'Glyn-SESSION'!$B$322:$B$329,0), MATCH("*1st*",'Glyn-SESSION'!$K$7:$T$7,0))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 t="e">
        <f>IF($A$212='Glyn-SESSION'!$A$322,INDEX('Glyn-SESSION'!$K$322:$T$329, MATCH("*Squat*",'Glyn-SESSION'!$B$322:$B$329,0), MATCH("*2nd*",'Glyn-SESSION'!$K$7:$T$7,0)),"")</f>
        <v>#N/A</v>
      </c>
      <c r="D214" s="132" t="e">
        <f>INDEX('Glyn-SESSION'!L$322:U$329, MATCH("*Squat*",'Glyn-SESSION'!$B$322:$B$329,0), MATCH("*2nd*",'Glyn-SESSION'!K$7:T$7,0))</f>
        <v>#N/A</v>
      </c>
      <c r="E214" s="131" t="e">
        <f>IF($A$212='Glyn-SESSION'!$A$322,INDEX('Glyn-SESSION'!$K$322:$T$329, MATCH("*Deadlift*",'Glyn-SESSION'!$B$322:$B$329,0), MATCH("*2ND*",'Glyn-SESSION'!$K$7:$T$7,0)),"")</f>
        <v>#N/A</v>
      </c>
      <c r="F214" s="131" t="e">
        <f>INDEX('Glyn-SESSION'!$L$322:$U$329, MATCH("*Deadlift*",'Glyn-SESSION'!$B$322:$B$329,0), MATCH("*2nd*",'Glyn-SESSION'!$K$7:$T$7,0))</f>
        <v>#N/A</v>
      </c>
      <c r="G214" s="131" t="e">
        <f>IF($A$212='Glyn-SESSION'!$A$322,INDEX('Glyn-SESSION'!$K$322:$T$329, MATCH("*Bench Press*",'Glyn-SESSION'!$B$322:$B$329,0), MATCH("*2ND*",'Glyn-SESSION'!$K$7:$T$7,0)),"")</f>
        <v>#N/A</v>
      </c>
      <c r="H214" s="131" t="e">
        <f>INDEX('Glyn-SESSION'!$L$322:$U$329, MATCH("*Bench Press*",'Glyn-SESSION'!$B$322:$B$329,0), MATCH("*2nd*",'Glyn-SESSION'!$K$7:$T$7,0))</f>
        <v>#N/A</v>
      </c>
      <c r="I214" s="132" t="e">
        <f>IF($A$212='Glyn-SESSION'!$A$322,INDEX('Glyn-SESSION'!$K$322:$T$329, MATCH("*Military*",'Glyn-SESSION'!$B$322:$B$329,0), MATCH("*2ND*",'Glyn-SESSION'!$K$7:$T$7,0)),"")</f>
        <v>#N/A</v>
      </c>
      <c r="J214" s="44" t="e">
        <f>INDEX('Glyn-SESSION'!$L$322:$U$329, MATCH("*Military*",'Glyn-SESSION'!$B$322:$B$329,0), MATCH("*2nd*",'Glyn-SESSION'!$K$7:$T$7,0))</f>
        <v>#N/A</v>
      </c>
      <c r="K214" s="131" t="e">
        <f>IF($A$212='Glyn-SESSION'!$A$322,INDEX('Glyn-SESSION'!$K$322:$T$329, MATCH("*Clean *",'Glyn-SESSION'!$B$322:$B$329,0), MATCH("*2ND*",'Glyn-SESSION'!$K$7:$T$7,0)),"")</f>
        <v>#N/A</v>
      </c>
      <c r="L214" s="44" t="e">
        <f>INDEX('Glyn-SESSION'!$L$322:$U$329, MATCH("*Clean *",'Glyn-SESSION'!$B$322:$B$329,0), MATCH("*2nd*",'Glyn-SESSION'!$K$7:$T$7,0))</f>
        <v>#N/A</v>
      </c>
      <c r="M214" s="131" t="e">
        <f>IF($A$212='Glyn-SESSION'!$A$322,INDEX('Glyn-SESSION'!$K$322:$T$329, MATCH("*Lat Pulldown*",'Glyn-SESSION'!$B$322:$B$329,0), MATCH("*2ND*",'Glyn-SESSION'!$K$7:$T$7,0)),"")</f>
        <v>#N/A</v>
      </c>
      <c r="N214" s="44" t="e">
        <f>INDEX('Glyn-SESSION'!$L$322:$U$329, MATCH("*Lat Pulldown*",'Glyn-SESSION'!$B$322:$B$329,0), MATCH("*2nd*",'Glyn-SESSION'!$K$7:$T$7,0))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 t="e">
        <f>IF($A$212='Glyn-SESSION'!$A$322,INDEX('Glyn-SESSION'!$K$322:$T$329, MATCH("*Squat*",'Glyn-SESSION'!$B$322:$B$329,0), MATCH("*3rd*",'Glyn-SESSION'!$K$7:$T$7,0)),"")</f>
        <v>#N/A</v>
      </c>
      <c r="D215" s="132" t="e">
        <f>INDEX('Glyn-SESSION'!L$322:U$329, MATCH("*Squat*",'Glyn-SESSION'!$B$322:$B$329,0), MATCH("*3rd*",'Glyn-SESSION'!K$7:T$7,0))</f>
        <v>#N/A</v>
      </c>
      <c r="E215" s="131" t="e">
        <f>IF($A$212='Glyn-SESSION'!$A$322,INDEX('Glyn-SESSION'!$K$322:$T$329, MATCH("*Deadlift*",'Glyn-SESSION'!$B$322:$B$329,0), MATCH("*3rd*",'Glyn-SESSION'!$K$7:$T$7,0)),"")</f>
        <v>#N/A</v>
      </c>
      <c r="F215" s="131" t="e">
        <f>INDEX('Glyn-SESSION'!$L$322:$U$329, MATCH("*Deadlift*",'Glyn-SESSION'!$B$322:$B$329,0), MATCH("*3rd*",'Glyn-SESSION'!$K$7:$T$7,0))</f>
        <v>#N/A</v>
      </c>
      <c r="G215" s="131" t="e">
        <f>IF($A$212='Glyn-SESSION'!$A$322,INDEX('Glyn-SESSION'!$K$322:$T$329, MATCH("*Bench Press*",'Glyn-SESSION'!$B$322:$B$329,0), MATCH("*3rd*",'Glyn-SESSION'!$K$7:$T$7,0)),"")</f>
        <v>#N/A</v>
      </c>
      <c r="H215" s="131" t="e">
        <f>INDEX('Glyn-SESSION'!$L$322:$U$329, MATCH("*Bench Press*",'Glyn-SESSION'!$B$322:$B$329,0), MATCH("*3rd*",'Glyn-SESSION'!$K$7:$T$7,0))</f>
        <v>#N/A</v>
      </c>
      <c r="I215" s="132" t="e">
        <f>IF($A$212='Glyn-SESSION'!$A$322,INDEX('Glyn-SESSION'!$K$322:$T$329, MATCH("*Military*",'Glyn-SESSION'!$B$322:$B$329,0), MATCH("*3rd*",'Glyn-SESSION'!$K$7:$T$7,0)),"")</f>
        <v>#N/A</v>
      </c>
      <c r="J215" s="44" t="e">
        <f>INDEX('Glyn-SESSION'!$L$322:$U$329, MATCH("*Military*",'Glyn-SESSION'!$B$322:$B$329,0), MATCH("*3rd*",'Glyn-SESSION'!$K$7:$T$7,0))</f>
        <v>#N/A</v>
      </c>
      <c r="K215" s="131" t="e">
        <f>IF($A$212='Glyn-SESSION'!$A$322,INDEX('Glyn-SESSION'!$K$322:$T$329, MATCH("*Clean *",'Glyn-SESSION'!$B$322:$B$329,0), MATCH("*3rd*",'Glyn-SESSION'!$K$7:$T$7,0)),"")</f>
        <v>#N/A</v>
      </c>
      <c r="L215" s="44" t="e">
        <f>INDEX('Glyn-SESSION'!$L$322:$U$329, MATCH("*Clean *",'Glyn-SESSION'!$B$322:$B$329,0), MATCH("*3rd*",'Glyn-SESSION'!$K$7:$T$7,0))</f>
        <v>#N/A</v>
      </c>
      <c r="M215" s="131" t="e">
        <f>IF($A$212='Glyn-SESSION'!$A$322,INDEX('Glyn-SESSION'!$K$322:$T$329, MATCH("*Lat Pulldown*",'Glyn-SESSION'!$B$322:$B$329,0), MATCH("*3rd*",'Glyn-SESSION'!$K$7:$T$7,0)),"")</f>
        <v>#N/A</v>
      </c>
      <c r="N215" s="44" t="e">
        <f>INDEX('Glyn-SESSION'!$L$322:$U$329, MATCH("*Lat Pulldown*",'Glyn-SESSION'!$B$322:$B$329,0), MATCH("*3rd*",'Glyn-SESSION'!$K$7:$T$7,0))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 t="e">
        <f>IF($A$212='Glyn-SESSION'!$A$322,INDEX('Glyn-SESSION'!$K$322:$T$329, MATCH("*Squat*",'Glyn-SESSION'!$B$322:$B$329,0), MATCH("*4th*",'Glyn-SESSION'!$K$7:$T$7,0)),"")</f>
        <v>#N/A</v>
      </c>
      <c r="D216" s="132" t="e">
        <f>INDEX('Glyn-SESSION'!L$322:U$329, MATCH("*Squat*",'Glyn-SESSION'!$B$322:$B$329,0), MATCH("*4th*",'Glyn-SESSION'!K$7:T$7,0))</f>
        <v>#N/A</v>
      </c>
      <c r="E216" s="131" t="e">
        <f>IF($A$212='Glyn-SESSION'!$A$322,INDEX('Glyn-SESSION'!$K$322:$T$329, MATCH("*Deadlift*",'Glyn-SESSION'!$B$322:$B$329,0), MATCH("*4th*",'Glyn-SESSION'!$K$7:$T$7,0)),"")</f>
        <v>#N/A</v>
      </c>
      <c r="F216" s="131" t="e">
        <f>INDEX('Glyn-SESSION'!$L$322:$U$329, MATCH("*Deadlift*",'Glyn-SESSION'!$B$322:$B$329,0), MATCH("*4th*",'Glyn-SESSION'!$K$7:$T$7,0))</f>
        <v>#N/A</v>
      </c>
      <c r="G216" s="131" t="e">
        <f>IF($A$212='Glyn-SESSION'!$A$322,INDEX('Glyn-SESSION'!$K$322:$T$329, MATCH("*Bench Press*",'Glyn-SESSION'!$B$322:$B$329,0), MATCH("*4th*",'Glyn-SESSION'!$K$7:$T$7,0)),"")</f>
        <v>#N/A</v>
      </c>
      <c r="H216" s="131" t="e">
        <f>INDEX('Glyn-SESSION'!$L$322:$U$329, MATCH("*Bench Press*",'Glyn-SESSION'!$B$322:$B$329,0), MATCH("*4th*",'Glyn-SESSION'!$K$7:$T$7,0))</f>
        <v>#N/A</v>
      </c>
      <c r="I216" s="132" t="e">
        <f>IF($A$212='Glyn-SESSION'!$A$322,INDEX('Glyn-SESSION'!$K$322:$T$329, MATCH("*Military*",'Glyn-SESSION'!$B$322:$B$329,0), MATCH("*4th*",'Glyn-SESSION'!$K$7:$T$7,0)),"")</f>
        <v>#N/A</v>
      </c>
      <c r="J216" s="44" t="e">
        <f>INDEX('Glyn-SESSION'!$L$322:$U$329, MATCH("*Military*",'Glyn-SESSION'!$B$322:$B$329,0), MATCH("*4th*",'Glyn-SESSION'!$K$7:$T$7,0))</f>
        <v>#N/A</v>
      </c>
      <c r="K216" s="131" t="e">
        <f>IF($A$212='Glyn-SESSION'!$A$322,INDEX('Glyn-SESSION'!$K$322:$T$329, MATCH("*Clean *",'Glyn-SESSION'!$B$322:$B$329,0), MATCH("*4th*",'Glyn-SESSION'!$K$7:$T$7,0)),"")</f>
        <v>#N/A</v>
      </c>
      <c r="L216" s="44" t="e">
        <f>INDEX('Glyn-SESSION'!$L$322:$U$329, MATCH("*Clean *",'Glyn-SESSION'!$B$322:$B$329,0), MATCH("*4th*",'Glyn-SESSION'!$K$7:$T$7,0))</f>
        <v>#N/A</v>
      </c>
      <c r="M216" s="131" t="e">
        <f>IF($A$212='Glyn-SESSION'!$A$322,INDEX('Glyn-SESSION'!$K$322:$T$329, MATCH("*Lat Pulldown*",'Glyn-SESSION'!$B$322:$B$329,0), MATCH("*4th*",'Glyn-SESSION'!$K$7:$T$7,0)),"")</f>
        <v>#N/A</v>
      </c>
      <c r="N216" s="44" t="e">
        <f>INDEX('Glyn-SESSION'!$L$322:$U$329, MATCH("*Lat Pulldown*",'Glyn-SESSION'!$B$322:$B$329,0), MATCH("*4th*",'Glyn-SESSION'!$K$7:$T$7,0))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 t="e">
        <f>IF($A$212='Glyn-SESSION'!$A$322,INDEX('Glyn-SESSION'!$K$322:$T$329, MATCH("*Squat*",'Glyn-SESSION'!$B$322:$B$329,0), MATCH("*5th*",'Glyn-SESSION'!$K$7:$T$7,0)),"")</f>
        <v>#N/A</v>
      </c>
      <c r="D217" s="132" t="e">
        <f>INDEX('Glyn-SESSION'!L$322:U$329, MATCH("*Squat*",'Glyn-SESSION'!$B$322:$B$329,0), MATCH("*5th*",'Glyn-SESSION'!K$7:T$7,0))</f>
        <v>#N/A</v>
      </c>
      <c r="E217" s="131" t="e">
        <f>IF($A$212='Glyn-SESSION'!$A$322,INDEX('Glyn-SESSION'!$K$322:$T$329, MATCH("*Deadlift*",'Glyn-SESSION'!$B$322:$B$329,0), MATCH("*5th*",'Glyn-SESSION'!$K$7:$T$7,0)),"")</f>
        <v>#N/A</v>
      </c>
      <c r="F217" s="131" t="e">
        <f>INDEX('Glyn-SESSION'!$L$322:$U$329, MATCH("*Deadlift*",'Glyn-SESSION'!$B$322:$B$329,0), MATCH("*5th*",'Glyn-SESSION'!$K$7:$T$7,0))</f>
        <v>#N/A</v>
      </c>
      <c r="G217" s="131" t="e">
        <f>IF($A$212='Glyn-SESSION'!$A$322,INDEX('Glyn-SESSION'!$K$322:$T$329, MATCH("*Bench Press*",'Glyn-SESSION'!$B$322:$B$329,0), MATCH("*5th*",'Glyn-SESSION'!$K$7:$T$7,0)),"")</f>
        <v>#N/A</v>
      </c>
      <c r="H217" s="131" t="e">
        <f>INDEX('Glyn-SESSION'!$L$322:$U$329, MATCH("*Bench Press*",'Glyn-SESSION'!$B$322:$B$329,0), MATCH("*5th*",'Glyn-SESSION'!$K$7:$T$7,0))</f>
        <v>#N/A</v>
      </c>
      <c r="I217" s="132" t="e">
        <f>IF($A$212='Glyn-SESSION'!$A$322,INDEX('Glyn-SESSION'!$K$322:$T$329, MATCH("*Military*",'Glyn-SESSION'!$B$322:$B$329,0), MATCH("*5th*",'Glyn-SESSION'!$K$7:$T$7,0)),"")</f>
        <v>#N/A</v>
      </c>
      <c r="J217" s="44" t="e">
        <f>INDEX('Glyn-SESSION'!$L$322:$U$329, MATCH("*Military*",'Glyn-SESSION'!$B$322:$B$329,0), MATCH("*5th*",'Glyn-SESSION'!$K$7:$T$7,0))</f>
        <v>#N/A</v>
      </c>
      <c r="K217" s="131" t="e">
        <f>IF($A$212='Glyn-SESSION'!$A$322,INDEX('Glyn-SESSION'!$K$322:$T$329, MATCH("*Clean *",'Glyn-SESSION'!$B$322:$B$329,0), MATCH("*5th*",'Glyn-SESSION'!$K$7:$T$7,0)),"")</f>
        <v>#N/A</v>
      </c>
      <c r="L217" s="44" t="e">
        <f>INDEX('Glyn-SESSION'!$L$322:$U$329, MATCH("*Clean *",'Glyn-SESSION'!$B$322:$B$329,0), MATCH("*5th*",'Glyn-SESSION'!$K$7:$T$7,0))</f>
        <v>#N/A</v>
      </c>
      <c r="M217" s="131" t="e">
        <f>IF($A$212='Glyn-SESSION'!$A$322,INDEX('Glyn-SESSION'!$K$322:$T$329, MATCH("*Lat Pulldown*",'Glyn-SESSION'!$B$322:$B$329,0), MATCH("*5th*",'Glyn-SESSION'!$K$7:$T$7,0)),"")</f>
        <v>#N/A</v>
      </c>
      <c r="N217" s="44" t="e">
        <f>INDEX('Glyn-SESSION'!$L$322:$U$329, MATCH("*Lat Pulldown*",'Glyn-SESSION'!$B$322:$B$329,0), MATCH("*5th*",'Glyn-SESSION'!$K$7:$T$7,0))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'Glyn-SESSION'!A331</f>
        <v>42283</v>
      </c>
      <c r="B218" s="116" t="s">
        <v>84</v>
      </c>
      <c r="C218" s="117" t="e">
        <f>MAX(C219:C223)</f>
        <v>#N/A</v>
      </c>
      <c r="D218" s="116" t="e">
        <f t="array" ref="D218">MAX(IF(C219:C223=C218,D219:D223))</f>
        <v>#N/A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 t="e">
        <f>IF($A$218='Glyn-SESSION'!$A$331,INDEX('Glyn-SESSION'!$K$331:$T$338, MATCH("*1k Row*",'Glyn-SESSION'!$B$331:$B$338,0), MATCH("*1st*",'Glyn-SESSION'!$K$7:$T$7,0)),"")</f>
        <v>#N/A</v>
      </c>
      <c r="P218" s="152">
        <f>IF($A$218='Glyn-SESSION'!$A$331,INDEX('Glyn-SESSION'!$K$331:$T$338, MATCH("*HIIT*",'Glyn-SESSION'!$B$331:$B$338,0), MATCH("*1st*",'Glyn-SESSION'!$K$7:$T$7,0)),"")</f>
        <v>6.9444444444444441E-3</v>
      </c>
      <c r="Q218" s="119">
        <f>INDEX('Glyn-SESSION'!$L$212:$U$331, MATCH("*HIIT*",'Glyn-SESSION'!$B$212:$B$331,0), MATCH("*1st*",'Glyn-SESSION'!$K$7:$T$7,0))</f>
        <v>0</v>
      </c>
      <c r="R218" s="119">
        <f>'Glyn-SESSION'!U331</f>
        <v>0</v>
      </c>
      <c r="S218" s="116"/>
      <c r="T218" s="116"/>
      <c r="U218" s="120">
        <f>'Glyn-SESSION'!A332</f>
        <v>0</v>
      </c>
      <c r="V218" s="120">
        <f>'Glyn-SESSION'!A333</f>
        <v>0</v>
      </c>
      <c r="W218" s="116"/>
      <c r="X218" s="116"/>
      <c r="Y218" s="116"/>
      <c r="Z218" s="116"/>
      <c r="AA218" s="116"/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 t="e">
        <f>IF($A$218='Glyn-SESSION'!$A$331,INDEX('Glyn-SESSION'!$K$331:$T$338, MATCH("*Squat*",'Glyn-SESSION'!$B$331:$B$338,0), MATCH("*1st*",'Glyn-SESSION'!$K$7:$T$7,0)),"")</f>
        <v>#N/A</v>
      </c>
      <c r="D219" s="132" t="e">
        <f>INDEX('Glyn-SESSION'!L$331:U$338, MATCH("*Squat*",'Glyn-SESSION'!$B$331:$B$338,0), MATCH("*1st*",'Glyn-SESSION'!K$7:T$7,0))</f>
        <v>#N/A</v>
      </c>
      <c r="E219" s="131" t="e">
        <f>IF($A$218='Glyn-SESSION'!$A$331,INDEX('Glyn-SESSION'!$K$331:$T$338, MATCH("*Deadlift*",'Glyn-SESSION'!$B$331:$B$338,0), MATCH("*1st*",'Glyn-SESSION'!$K$7:$T$7,0)),"")</f>
        <v>#N/A</v>
      </c>
      <c r="F219" s="131" t="e">
        <f>INDEX('Glyn-SESSION'!$L$331:$U$338, MATCH("*Deadlift*",'Glyn-SESSION'!$B$331:$B$338,0), MATCH("*1st*",'Glyn-SESSION'!$K$7:$T$7,0))</f>
        <v>#N/A</v>
      </c>
      <c r="G219" s="131" t="e">
        <f>IF($A$218='Glyn-SESSION'!$A$331,INDEX('Glyn-SESSION'!$K$331:$T$338, MATCH("*Bench Press*",'Glyn-SESSION'!$B$338:$B$338,0), MATCH("*1st*",'Glyn-SESSION'!$K$7:$T$7,0)),"")</f>
        <v>#N/A</v>
      </c>
      <c r="H219" s="131" t="e">
        <f>INDEX('Glyn-SESSION'!$L$331:$U$338, MATCH("*Bench Press*",'Glyn-SESSION'!$B$331:$B$338,0), MATCH("*1st*",'Glyn-SESSION'!$K$7:$T$7,0))</f>
        <v>#N/A</v>
      </c>
      <c r="I219" s="132" t="e">
        <f>IF($A$218='Glyn-SESSION'!$A$331,INDEX('Glyn-SESSION'!$K$331:$T$338, MATCH("*Military*",'Glyn-SESSION'!$B$338:$B$338,0), MATCH("*1st*",'Glyn-SESSION'!$K$7:$T$7,0)),"")</f>
        <v>#N/A</v>
      </c>
      <c r="J219" s="48" t="e">
        <f>INDEX('Glyn-SESSION'!$L$331:$U$338, MATCH("*Military*",'Glyn-SESSION'!$B$331:$B$338,0), MATCH("*1st*",'Glyn-SESSION'!$K$7:$T$7,0))</f>
        <v>#N/A</v>
      </c>
      <c r="K219" s="131" t="e">
        <f>IF($A$218='Glyn-SESSION'!$A$331,INDEX('Glyn-SESSION'!$K$331:$T$338, MATCH("*Clean *",'Glyn-SESSION'!$B$338:$B$338,0), MATCH("*1st*",'Glyn-SESSION'!$K$7:$T$7,0)),"")</f>
        <v>#N/A</v>
      </c>
      <c r="L219" s="48" t="e">
        <f>INDEX('Glyn-SESSION'!$L$331:$U$338, MATCH("*Clean *",'Glyn-SESSION'!$B$331:$B$338,0), MATCH("*1st*",'Glyn-SESSION'!$K$7:$T$7,0))</f>
        <v>#N/A</v>
      </c>
      <c r="M219" s="131" t="e">
        <f>IF($A$218='Glyn-SESSION'!$A$331,INDEX('Glyn-SESSION'!$K$331:$T$338, MATCH("*Lat Pulldown*",'Glyn-SESSION'!$B$338:$B$338,0), MATCH("*1st*",'Glyn-SESSION'!$K$7:$T$7,0)),"")</f>
        <v>#N/A</v>
      </c>
      <c r="N219" s="48" t="e">
        <f>INDEX('Glyn-SESSION'!$L$331:$U$338, MATCH("*Lat Pulldown*",'Glyn-SESSION'!$B$331:$B$338,0), MATCH("*1st*",'Glyn-SESSION'!$K$7:$T$7,0))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 t="e">
        <f>IF($A$218='Glyn-SESSION'!$A$331,INDEX('Glyn-SESSION'!$K$331:$T$338, MATCH("*Squat*",'Glyn-SESSION'!$B$331:$B$338,0), MATCH("*2nd*",'Glyn-SESSION'!$K$7:$T$7,0)),"")</f>
        <v>#N/A</v>
      </c>
      <c r="D220" s="132" t="e">
        <f>INDEX('Glyn-SESSION'!L$331:U$338, MATCH("*Squat*",'Glyn-SESSION'!$B$331:$B$338,0), MATCH("*2nd*",'Glyn-SESSION'!K$7:T$7,0))</f>
        <v>#N/A</v>
      </c>
      <c r="E220" s="131" t="e">
        <f>IF($A$218='Glyn-SESSION'!$A$331,INDEX('Glyn-SESSION'!$K$331:$T$338, MATCH("*Deadlift*",'Glyn-SESSION'!$B$331:$B$338,0), MATCH("*2ND*",'Glyn-SESSION'!$K$7:$T$7,0)),"")</f>
        <v>#N/A</v>
      </c>
      <c r="F220" s="131" t="e">
        <f>INDEX('Glyn-SESSION'!$L$331:$U$338, MATCH("*Deadlift*",'Glyn-SESSION'!$B$331:$B$338,0), MATCH("*2nd*",'Glyn-SESSION'!$K$7:$T$7,0))</f>
        <v>#N/A</v>
      </c>
      <c r="G220" s="131" t="e">
        <f>IF($A$218='Glyn-SESSION'!$A$331,INDEX('Glyn-SESSION'!$K$331:$T$338, MATCH("*Bench Press*",'Glyn-SESSION'!$B$338:$B$338,0), MATCH("*2ND*",'Glyn-SESSION'!$K$7:$T$7,0)),"")</f>
        <v>#N/A</v>
      </c>
      <c r="H220" s="131" t="e">
        <f>INDEX('Glyn-SESSION'!$L$331:$U$338, MATCH("*Bench Press*",'Glyn-SESSION'!$B$331:$B$338,0), MATCH("*2nd*",'Glyn-SESSION'!$K$7:$T$7,0))</f>
        <v>#N/A</v>
      </c>
      <c r="I220" s="132" t="e">
        <f>IF($A$218='Glyn-SESSION'!$A$331,INDEX('Glyn-SESSION'!$K$331:$T$338, MATCH("*Military*",'Glyn-SESSION'!$B$338:$B$338,0), MATCH("*2ND*",'Glyn-SESSION'!$K$7:$T$7,0)),"")</f>
        <v>#N/A</v>
      </c>
      <c r="J220" s="44" t="e">
        <f>INDEX('Glyn-SESSION'!$L$331:$U$338, MATCH("*Military*",'Glyn-SESSION'!$B$331:$B$338,0), MATCH("*2nd*",'Glyn-SESSION'!$K$7:$T$7,0))</f>
        <v>#N/A</v>
      </c>
      <c r="K220" s="131" t="e">
        <f>IF($A$218='Glyn-SESSION'!$A$331,INDEX('Glyn-SESSION'!$K$331:$T$338, MATCH("*Clean *",'Glyn-SESSION'!$B$338:$B$338,0), MATCH("*2ND*",'Glyn-SESSION'!$K$7:$T$7,0)),"")</f>
        <v>#N/A</v>
      </c>
      <c r="L220" s="44" t="e">
        <f>INDEX('Glyn-SESSION'!$L$331:$U$338, MATCH("*Clean *",'Glyn-SESSION'!$B$331:$B$338,0), MATCH("*2nd*",'Glyn-SESSION'!$K$7:$T$7,0))</f>
        <v>#N/A</v>
      </c>
      <c r="M220" s="131" t="e">
        <f>IF($A$218='Glyn-SESSION'!$A$331,INDEX('Glyn-SESSION'!$K$331:$T$338, MATCH("*Lat Pulldown*",'Glyn-SESSION'!$B$338:$B$338,0), MATCH("*2ND*",'Glyn-SESSION'!$K$7:$T$7,0)),"")</f>
        <v>#N/A</v>
      </c>
      <c r="N220" s="44" t="e">
        <f>INDEX('Glyn-SESSION'!$L$331:$U$338, MATCH("*Lat Pulldown*",'Glyn-SESSION'!$B$331:$B$338,0), MATCH("*2nd*",'Glyn-SESSION'!$K$7:$T$7,0))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 t="e">
        <f>IF($A$218='Glyn-SESSION'!$A$331,INDEX('Glyn-SESSION'!$K$331:$T$338, MATCH("*Squat*",'Glyn-SESSION'!$B$331:$B$338,0), MATCH("*3rd*",'Glyn-SESSION'!$K$7:$T$7,0)),"")</f>
        <v>#N/A</v>
      </c>
      <c r="D221" s="132" t="e">
        <f>INDEX('Glyn-SESSION'!L$331:U$338, MATCH("*Squat*",'Glyn-SESSION'!$B$331:$B$338,0), MATCH("*3rd*",'Glyn-SESSION'!K$7:T$7,0))</f>
        <v>#N/A</v>
      </c>
      <c r="E221" s="131" t="e">
        <f>IF($A$218='Glyn-SESSION'!$A$331,INDEX('Glyn-SESSION'!$K$331:$T$338, MATCH("*Deadlift*",'Glyn-SESSION'!$B$331:$B$338,0), MATCH("*3rd*",'Glyn-SESSION'!$K$7:$T$7,0)),"")</f>
        <v>#N/A</v>
      </c>
      <c r="F221" s="131" t="e">
        <f>INDEX('Glyn-SESSION'!$L$331:$U$338, MATCH("*Deadlift*",'Glyn-SESSION'!$B$331:$B$338,0), MATCH("*3rd*",'Glyn-SESSION'!$K$7:$T$7,0))</f>
        <v>#N/A</v>
      </c>
      <c r="G221" s="131" t="e">
        <f>IF($A$218='Glyn-SESSION'!$A$331,INDEX('Glyn-SESSION'!$K$331:$T$338, MATCH("*Bench Press*",'Glyn-SESSION'!$B$338:$B$338,0), MATCH("*3rd*",'Glyn-SESSION'!$K$7:$T$7,0)),"")</f>
        <v>#N/A</v>
      </c>
      <c r="H221" s="131" t="e">
        <f>INDEX('Glyn-SESSION'!$L$331:$U$338, MATCH("*Bench Press*",'Glyn-SESSION'!$B$331:$B$338,0), MATCH("*3rd*",'Glyn-SESSION'!$K$7:$T$7,0))</f>
        <v>#N/A</v>
      </c>
      <c r="I221" s="132" t="e">
        <f>IF($A$218='Glyn-SESSION'!$A$331,INDEX('Glyn-SESSION'!$K$331:$T$338, MATCH("*Military*",'Glyn-SESSION'!$B$338:$B$338,0), MATCH("*3rd*",'Glyn-SESSION'!$K$7:$T$7,0)),"")</f>
        <v>#N/A</v>
      </c>
      <c r="J221" s="44" t="e">
        <f>INDEX('Glyn-SESSION'!$L$331:$U$338, MATCH("*Military*",'Glyn-SESSION'!$B$331:$B$338,0), MATCH("*3rd*",'Glyn-SESSION'!$K$7:$T$7,0))</f>
        <v>#N/A</v>
      </c>
      <c r="K221" s="131" t="e">
        <f>IF($A$218='Glyn-SESSION'!$A$331,INDEX('Glyn-SESSION'!$K$331:$T$338, MATCH("*Clean *",'Glyn-SESSION'!$B$338:$B$338,0), MATCH("*3rd*",'Glyn-SESSION'!$K$7:$T$7,0)),"")</f>
        <v>#N/A</v>
      </c>
      <c r="L221" s="44" t="e">
        <f>INDEX('Glyn-SESSION'!$L$331:$U$338, MATCH("*Clean *",'Glyn-SESSION'!$B$331:$B$338,0), MATCH("*3rd*",'Glyn-SESSION'!$K$7:$T$7,0))</f>
        <v>#N/A</v>
      </c>
      <c r="M221" s="131" t="e">
        <f>IF($A$218='Glyn-SESSION'!$A$331,INDEX('Glyn-SESSION'!$K$331:$T$338, MATCH("*Lat Pulldown*",'Glyn-SESSION'!$B$338:$B$338,0), MATCH("*3rd*",'Glyn-SESSION'!$K$7:$T$7,0)),"")</f>
        <v>#N/A</v>
      </c>
      <c r="N221" s="44" t="e">
        <f>INDEX('Glyn-SESSION'!$L$331:$U$338, MATCH("*Lat Pulldown*",'Glyn-SESSION'!$B$331:$B$338,0), MATCH("*3rd*",'Glyn-SESSION'!$K$7:$T$7,0))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 t="e">
        <f>IF($A$218='Glyn-SESSION'!$A$331,INDEX('Glyn-SESSION'!$K$331:$T$338, MATCH("*Squat*",'Glyn-SESSION'!$B$331:$B$338,0), MATCH("*4th*",'Glyn-SESSION'!$K$7:$T$7,0)),"")</f>
        <v>#N/A</v>
      </c>
      <c r="D222" s="132" t="e">
        <f>INDEX('Glyn-SESSION'!L$331:U$338, MATCH("*Squat*",'Glyn-SESSION'!$B$331:$B$338,0), MATCH("*4th*",'Glyn-SESSION'!K$7:T$7,0))</f>
        <v>#N/A</v>
      </c>
      <c r="E222" s="131" t="e">
        <f>IF($A$218='Glyn-SESSION'!$A$331,INDEX('Glyn-SESSION'!$K$331:$T$338, MATCH("*Deadlift*",'Glyn-SESSION'!$B$331:$B$338,0), MATCH("*4th*",'Glyn-SESSION'!$K$7:$T$7,0)),"")</f>
        <v>#N/A</v>
      </c>
      <c r="F222" s="131" t="e">
        <f>INDEX('Glyn-SESSION'!$L$331:$U$338, MATCH("*Deadlift*",'Glyn-SESSION'!$B$331:$B$338,0), MATCH("*4th*",'Glyn-SESSION'!$K$7:$T$7,0))</f>
        <v>#N/A</v>
      </c>
      <c r="G222" s="131" t="e">
        <f>IF($A$218='Glyn-SESSION'!$A$331,INDEX('Glyn-SESSION'!$K$331:$T$338, MATCH("*Bench Press*",'Glyn-SESSION'!$B$338:$B$338,0), MATCH("*4th*",'Glyn-SESSION'!$K$7:$T$7,0)),"")</f>
        <v>#N/A</v>
      </c>
      <c r="H222" s="131" t="e">
        <f>INDEX('Glyn-SESSION'!$L$331:$U$338, MATCH("*Bench Press*",'Glyn-SESSION'!$B$331:$B$338,0), MATCH("*4th*",'Glyn-SESSION'!$K$7:$T$7,0))</f>
        <v>#N/A</v>
      </c>
      <c r="I222" s="132" t="e">
        <f>IF($A$218='Glyn-SESSION'!$A$331,INDEX('Glyn-SESSION'!$K$331:$T$338, MATCH("*Military*",'Glyn-SESSION'!$B$338:$B$338,0), MATCH("*4th*",'Glyn-SESSION'!$K$7:$T$7,0)),"")</f>
        <v>#N/A</v>
      </c>
      <c r="J222" s="44" t="e">
        <f>INDEX('Glyn-SESSION'!$L$331:$U$338, MATCH("*Military*",'Glyn-SESSION'!$B$331:$B$338,0), MATCH("*4th*",'Glyn-SESSION'!$K$7:$T$7,0))</f>
        <v>#N/A</v>
      </c>
      <c r="K222" s="131" t="e">
        <f>IF($A$218='Glyn-SESSION'!$A$331,INDEX('Glyn-SESSION'!$K$331:$T$338, MATCH("*Clean *",'Glyn-SESSION'!$B$338:$B$338,0), MATCH("*4th*",'Glyn-SESSION'!$K$7:$T$7,0)),"")</f>
        <v>#N/A</v>
      </c>
      <c r="L222" s="44" t="e">
        <f>INDEX('Glyn-SESSION'!$L$331:$U$338, MATCH("*Clean *",'Glyn-SESSION'!$B$331:$B$338,0), MATCH("*4th*",'Glyn-SESSION'!$K$7:$T$7,0))</f>
        <v>#N/A</v>
      </c>
      <c r="M222" s="131" t="e">
        <f>IF($A$218='Glyn-SESSION'!$A$331,INDEX('Glyn-SESSION'!$K$331:$T$338, MATCH("*Lat Pulldown*",'Glyn-SESSION'!$B$338:$B$338,0), MATCH("*4th*",'Glyn-SESSION'!$K$7:$T$7,0)),"")</f>
        <v>#N/A</v>
      </c>
      <c r="N222" s="44" t="e">
        <f>INDEX('Glyn-SESSION'!$L$331:$U$338, MATCH("*Lat Pulldown*",'Glyn-SESSION'!$B$331:$B$338,0), MATCH("*4th*",'Glyn-SESSION'!$K$7:$T$7,0))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 t="e">
        <f>IF($A$218='Glyn-SESSION'!$A$331,INDEX('Glyn-SESSION'!$K$331:$T$338, MATCH("*Squat*",'Glyn-SESSION'!$B$331:$B$338,0), MATCH("*5th*",'Glyn-SESSION'!$K$7:$T$7,0)),"")</f>
        <v>#N/A</v>
      </c>
      <c r="D223" s="132" t="e">
        <f>INDEX('Glyn-SESSION'!L$331:U$338, MATCH("*Squat*",'Glyn-SESSION'!$B$331:$B$338,0), MATCH("*5th*",'Glyn-SESSION'!K$7:T$7,0))</f>
        <v>#N/A</v>
      </c>
      <c r="E223" s="131" t="e">
        <f>IF($A$218='Glyn-SESSION'!$A$331,INDEX('Glyn-SESSION'!$K$331:$T$338, MATCH("*Deadlift*",'Glyn-SESSION'!$B$331:$B$338,0), MATCH("*5th*",'Glyn-SESSION'!$K$7:$T$7,0)),"")</f>
        <v>#N/A</v>
      </c>
      <c r="F223" s="131" t="e">
        <f>INDEX('Glyn-SESSION'!$L$331:$U$338, MATCH("*Deadlift*",'Glyn-SESSION'!$B$331:$B$338,0), MATCH("*5th*",'Glyn-SESSION'!$K$7:$T$7,0))</f>
        <v>#N/A</v>
      </c>
      <c r="G223" s="131" t="e">
        <f>IF($A$218='Glyn-SESSION'!$A$331,INDEX('Glyn-SESSION'!$K$331:$T$338, MATCH("*Bench Press*",'Glyn-SESSION'!$B$338:$B$338,0), MATCH("*5th*",'Glyn-SESSION'!$K$7:$T$7,0)),"")</f>
        <v>#N/A</v>
      </c>
      <c r="H223" s="131" t="e">
        <f>INDEX('Glyn-SESSION'!$L$331:$U$338, MATCH("*Bench Press*",'Glyn-SESSION'!$B$331:$B$338,0), MATCH("*5th*",'Glyn-SESSION'!$K$7:$T$7,0))</f>
        <v>#N/A</v>
      </c>
      <c r="I223" s="132" t="e">
        <f>IF($A$218='Glyn-SESSION'!$A$331,INDEX('Glyn-SESSION'!$K$331:$T$338, MATCH("*Military*",'Glyn-SESSION'!$B$338:$B$338,0), MATCH("*5th*",'Glyn-SESSION'!$K$7:$T$7,0)),"")</f>
        <v>#N/A</v>
      </c>
      <c r="J223" s="44" t="e">
        <f>INDEX('Glyn-SESSION'!$L$331:$U$338, MATCH("*Military*",'Glyn-SESSION'!$B$331:$B$338,0), MATCH("*5th*",'Glyn-SESSION'!$K$7:$T$7,0))</f>
        <v>#N/A</v>
      </c>
      <c r="K223" s="131" t="e">
        <f>IF($A$218='Glyn-SESSION'!$A$331,INDEX('Glyn-SESSION'!$K$331:$T$338, MATCH("*Clean *",'Glyn-SESSION'!$B$338:$B$338,0), MATCH("*5th*",'Glyn-SESSION'!$K$7:$T$7,0)),"")</f>
        <v>#N/A</v>
      </c>
      <c r="L223" s="44" t="e">
        <f>INDEX('Glyn-SESSION'!$L$331:$U$338, MATCH("*Clean *",'Glyn-SESSION'!$B$331:$B$338,0), MATCH("*5th*",'Glyn-SESSION'!$K$7:$T$7,0))</f>
        <v>#N/A</v>
      </c>
      <c r="M223" s="131" t="e">
        <f>IF($A$218='Glyn-SESSION'!$A$331,INDEX('Glyn-SESSION'!$K$331:$T$338, MATCH("*Lat Pulldown*",'Glyn-SESSION'!$B$338:$B$338,0), MATCH("*5th*",'Glyn-SESSION'!$K$7:$T$7,0)),"")</f>
        <v>#N/A</v>
      </c>
      <c r="N223" s="44" t="e">
        <f>INDEX('Glyn-SESSION'!$L$331:$U$338, MATCH("*Lat Pulldown*",'Glyn-SESSION'!$B$331:$B$338,0), MATCH("*5th*",'Glyn-SESSION'!$K$7:$T$7,0))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'Glyn-SESSION'!A340</f>
        <v>42290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 t="e">
        <f>MAX(E225:E229)</f>
        <v>#N/A</v>
      </c>
      <c r="F224" s="116" t="e">
        <f t="array" ref="F224">MAX(IF(E225:E229=E224,F225:F229))</f>
        <v>#N/A</v>
      </c>
      <c r="G224" s="116" t="e">
        <f>MAX(G225:G229)</f>
        <v>#N/A</v>
      </c>
      <c r="H224" s="116" t="e">
        <f t="array" ref="H224">MAX(IF(G225:G229=G224,H225:H229))</f>
        <v>#N/A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IF($A$224='Glyn-SESSION'!$A$340,INDEX('Glyn-SESSION'!$K$340:$T$347, MATCH("*1k Row*",'Glyn-SESSION'!$B$340:$B$347,0), MATCH("*1st*",'Glyn-SESSION'!$K$7:$T$7,0)),"")</f>
        <v>#N/A</v>
      </c>
      <c r="P224" s="152" t="e">
        <f>IF($A$224='Glyn-SESSION'!$A$340,INDEX('Glyn-SESSION'!$K$340:$T$347, MATCH("*HIIT*",'Glyn-SESSION'!$B$340:$B$347,0), MATCH("*1st*",'Glyn-SESSION'!$K$7:$T$7,0)),"")</f>
        <v>#N/A</v>
      </c>
      <c r="Q224" s="119" t="e">
        <f>INDEX('Glyn-SESSION'!$L$340:$U$347, MATCH("*HIIT*",'Glyn-SESSION'!$B$340:$B$347,0), MATCH("*1st*",'Glyn-SESSION'!$K$7:$T$7,0))</f>
        <v>#N/A</v>
      </c>
      <c r="R224" s="119">
        <f>'Glyn-SESSION'!U340</f>
        <v>0</v>
      </c>
      <c r="S224" s="116"/>
      <c r="T224" s="116"/>
      <c r="U224" s="120">
        <f>'Glyn-SESSION'!A341</f>
        <v>0</v>
      </c>
      <c r="V224" s="120">
        <f>'Glyn-SESSION'!A342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IF($A$224='Glyn-SESSION'!$A$340,INDEX('Glyn-SESSION'!$K$340:$T$347, MATCH("*Squat*",'Glyn-SESSION'!$B$340:$B$347,0), MATCH("*1st*",'Glyn-SESSION'!$K$7:$T$7,0)),"")</f>
        <v>#N/A</v>
      </c>
      <c r="D225" s="132" t="e">
        <f>INDEX('Glyn-SESSION'!L$340:U$347, MATCH("*Squat*",'Glyn-SESSION'!$B$340:$B$347,0), MATCH("*1st*",'Glyn-SESSION'!K$7:T$7,0))</f>
        <v>#N/A</v>
      </c>
      <c r="E225" s="131" t="e">
        <f>IF($A$224='Glyn-SESSION'!$A$340,INDEX('Glyn-SESSION'!$K$340:$T$347, MATCH("*Deadlift*",'Glyn-SESSION'!$B$340:$B$347,0), MATCH("*1st*",'Glyn-SESSION'!$K$7:$T$7,0)),"")</f>
        <v>#N/A</v>
      </c>
      <c r="F225" s="131" t="e">
        <f>INDEX('Glyn-SESSION'!$L$340:$U$347, MATCH("*Deadlift*",'Glyn-SESSION'!$B$340:$B$347,0), MATCH("*1st*",'Glyn-SESSION'!$K$7:$T$7,0))</f>
        <v>#N/A</v>
      </c>
      <c r="G225" s="131" t="e">
        <f>IF($A$224='Glyn-SESSION'!$A$340,INDEX('Glyn-SESSION'!$K$340:$T$347, MATCH("*Bench Press*",'Glyn-SESSION'!$B$340:$B$347,0), MATCH("*1st*",'Glyn-SESSION'!$K$7:$T$7,0)),"")</f>
        <v>#N/A</v>
      </c>
      <c r="H225" s="131" t="e">
        <f>INDEX('Glyn-SESSION'!$L$340:$U$347, MATCH("*Bench Press*",'Glyn-SESSION'!$B$340:$B$347,0), MATCH("*1st*",'Glyn-SESSION'!$K$7:$T$7,0))</f>
        <v>#N/A</v>
      </c>
      <c r="I225" s="132" t="e">
        <f>IF($A$224='Glyn-SESSION'!$A$340,INDEX('Glyn-SESSION'!$K$340:$T$347, MATCH("*Military*",'Glyn-SESSION'!$B$340:$B$347,0), MATCH("*1st*",'Glyn-SESSION'!$K$7:$T$7,0)),"")</f>
        <v>#N/A</v>
      </c>
      <c r="J225" s="48" t="e">
        <f>INDEX('Glyn-SESSION'!$L$340:$U$347, MATCH("*Military*",'Glyn-SESSION'!$B$340:$B$347,0), MATCH("*1st*",'Glyn-SESSION'!$K$7:$T$7,0))</f>
        <v>#N/A</v>
      </c>
      <c r="K225" s="131" t="e">
        <f>IF($A$224='Glyn-SESSION'!$A$340,INDEX('Glyn-SESSION'!$K$340:$T$347, MATCH("*Clean *",'Glyn-SESSION'!$B$340:$B$347,0), MATCH("*1st*",'Glyn-SESSION'!$K$7:$T$7,0)),"")</f>
        <v>#N/A</v>
      </c>
      <c r="L225" s="48" t="e">
        <f>INDEX('Glyn-SESSION'!$L$340:$U$347, MATCH("*Clean *",'Glyn-SESSION'!$B$340:$B$347,0), MATCH("*1st*",'Glyn-SESSION'!$K$7:$T$7,0))</f>
        <v>#N/A</v>
      </c>
      <c r="M225" s="131" t="e">
        <f>IF($A$224='Glyn-SESSION'!$A$340,INDEX('Glyn-SESSION'!$K$340:$T$347, MATCH("*Lat Pulldown*",'Glyn-SESSION'!$B$340:$B$347,0), MATCH("*1st*",'Glyn-SESSION'!$K$7:$T$7,0)),"")</f>
        <v>#N/A</v>
      </c>
      <c r="N225" s="48" t="e">
        <f>INDEX('Glyn-SESSION'!$L$340:$U$347, MATCH("*Lat Pulldown*",'Glyn-SESSION'!$B$340:$B$347,0), MATCH("*1st*",'Glyn-SESSION'!$K$7:$T$7,0))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IF($A$224='Glyn-SESSION'!$A$340,INDEX('Glyn-SESSION'!$K$340:$T$347, MATCH("*Squat*",'Glyn-SESSION'!$B$340:$B$347,0), MATCH("*2nd*",'Glyn-SESSION'!$K$7:$T$7,0)),"")</f>
        <v>#N/A</v>
      </c>
      <c r="D226" s="132" t="e">
        <f>INDEX('Glyn-SESSION'!L$340:U$347, MATCH("*Squat*",'Glyn-SESSION'!$B$340:$B$347,0), MATCH("*2nd*",'Glyn-SESSION'!K$7:T$7,0))</f>
        <v>#N/A</v>
      </c>
      <c r="E226" s="131" t="e">
        <f>IF($A$224='Glyn-SESSION'!$A$340,INDEX('Glyn-SESSION'!$K$340:$T$347, MATCH("*Deadlift*",'Glyn-SESSION'!$B$340:$B$347,0), MATCH("*2ND*",'Glyn-SESSION'!$K$7:$T$7,0)),"")</f>
        <v>#N/A</v>
      </c>
      <c r="F226" s="131" t="e">
        <f>INDEX('Glyn-SESSION'!$L$340:$U$347, MATCH("*Deadlift*",'Glyn-SESSION'!$B$340:$B$347,0), MATCH("*2nd*",'Glyn-SESSION'!$K$7:$T$7,0))</f>
        <v>#N/A</v>
      </c>
      <c r="G226" s="131" t="e">
        <f>IF($A$224='Glyn-SESSION'!$A$340,INDEX('Glyn-SESSION'!$K$340:$T$347, MATCH("*Bench Press*",'Glyn-SESSION'!$B$340:$B$347,0), MATCH("*2ND*",'Glyn-SESSION'!$K$7:$T$7,0)),"")</f>
        <v>#N/A</v>
      </c>
      <c r="H226" s="131" t="e">
        <f>INDEX('Glyn-SESSION'!$L$340:$U$347, MATCH("*Bench Press*",'Glyn-SESSION'!$B$340:$B$347,0), MATCH("*2nd*",'Glyn-SESSION'!$K$7:$T$7,0))</f>
        <v>#N/A</v>
      </c>
      <c r="I226" s="132" t="e">
        <f>IF($A$224='Glyn-SESSION'!$A$340,INDEX('Glyn-SESSION'!$K$340:$T$347, MATCH("*Military*",'Glyn-SESSION'!$B$340:$B$347,0), MATCH("*2ND*",'Glyn-SESSION'!$K$7:$T$7,0)),"")</f>
        <v>#N/A</v>
      </c>
      <c r="J226" s="44" t="e">
        <f>INDEX('Glyn-SESSION'!$L$340:$U$347, MATCH("*Military*",'Glyn-SESSION'!$B$340:$B$347,0), MATCH("*2nd*",'Glyn-SESSION'!$K$7:$T$7,0))</f>
        <v>#N/A</v>
      </c>
      <c r="K226" s="131" t="e">
        <f>IF($A$224='Glyn-SESSION'!$A$340,INDEX('Glyn-SESSION'!$K$340:$T$347, MATCH("*Clean *",'Glyn-SESSION'!$B$340:$B$347,0), MATCH("*2ND*",'Glyn-SESSION'!$K$7:$T$7,0)),"")</f>
        <v>#N/A</v>
      </c>
      <c r="L226" s="44" t="e">
        <f>INDEX('Glyn-SESSION'!$L$340:$U$347, MATCH("*Clean *",'Glyn-SESSION'!$B$340:$B$347,0), MATCH("*2nd*",'Glyn-SESSION'!$K$7:$T$7,0))</f>
        <v>#N/A</v>
      </c>
      <c r="M226" s="131" t="e">
        <f>IF($A$224='Glyn-SESSION'!$A$340,INDEX('Glyn-SESSION'!$K$340:$T$347, MATCH("*Lat Pulldown*",'Glyn-SESSION'!$B$340:$B$347,0), MATCH("*2ND*",'Glyn-SESSION'!$K$7:$T$7,0)),"")</f>
        <v>#N/A</v>
      </c>
      <c r="N226" s="44" t="e">
        <f>INDEX('Glyn-SESSION'!$L$340:$U$347, MATCH("*Lat Pulldown*",'Glyn-SESSION'!$B$340:$B$347,0), MATCH("*2nd*",'Glyn-SESSION'!$K$7:$T$7,0))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IF($A$224='Glyn-SESSION'!$A$340,INDEX('Glyn-SESSION'!$K$340:$T$347, MATCH("*Squat*",'Glyn-SESSION'!$B$340:$B$347,0), MATCH("*3rd*",'Glyn-SESSION'!$K$7:$T$7,0)),"")</f>
        <v>#N/A</v>
      </c>
      <c r="D227" s="132" t="e">
        <f>INDEX('Glyn-SESSION'!L$340:U$347, MATCH("*Squat*",'Glyn-SESSION'!$B$340:$B$347,0), MATCH("*3rd*",'Glyn-SESSION'!K$7:T$7,0))</f>
        <v>#N/A</v>
      </c>
      <c r="E227" s="131" t="e">
        <f>IF($A$224='Glyn-SESSION'!$A$340,INDEX('Glyn-SESSION'!$K$340:$T$347, MATCH("*Deadlift*",'Glyn-SESSION'!$B$340:$B$347,0), MATCH("*3rd*",'Glyn-SESSION'!$K$7:$T$7,0)),"")</f>
        <v>#N/A</v>
      </c>
      <c r="F227" s="131" t="e">
        <f>INDEX('Glyn-SESSION'!$L$340:$U$347, MATCH("*Deadlift*",'Glyn-SESSION'!$B$340:$B$347,0), MATCH("*3rd*",'Glyn-SESSION'!$K$7:$T$7,0))</f>
        <v>#N/A</v>
      </c>
      <c r="G227" s="131" t="e">
        <f>IF($A$224='Glyn-SESSION'!$A$340,INDEX('Glyn-SESSION'!$K$340:$T$347, MATCH("*Bench Press*",'Glyn-SESSION'!$B$340:$B$347,0), MATCH("*3rd*",'Glyn-SESSION'!$K$7:$T$7,0)),"")</f>
        <v>#N/A</v>
      </c>
      <c r="H227" s="131" t="e">
        <f>INDEX('Glyn-SESSION'!$L$340:$U$347, MATCH("*Bench Press*",'Glyn-SESSION'!$B$340:$B$347,0), MATCH("*3rd*",'Glyn-SESSION'!$K$7:$T$7,0))</f>
        <v>#N/A</v>
      </c>
      <c r="I227" s="132" t="e">
        <f>IF($A$224='Glyn-SESSION'!$A$340,INDEX('Glyn-SESSION'!$K$340:$T$347, MATCH("*Military*",'Glyn-SESSION'!$B$340:$B$347,0), MATCH("*3rd*",'Glyn-SESSION'!$K$7:$T$7,0)),"")</f>
        <v>#N/A</v>
      </c>
      <c r="J227" s="44" t="e">
        <f>INDEX('Glyn-SESSION'!$L$340:$U$347, MATCH("*Military*",'Glyn-SESSION'!$B$340:$B$347,0), MATCH("*3rd*",'Glyn-SESSION'!$K$7:$T$7,0))</f>
        <v>#N/A</v>
      </c>
      <c r="K227" s="131" t="e">
        <f>IF($A$224='Glyn-SESSION'!$A$340,INDEX('Glyn-SESSION'!$K$340:$T$347, MATCH("*Clean *",'Glyn-SESSION'!$B$340:$B$347,0), MATCH("*3rd*",'Glyn-SESSION'!$K$7:$T$7,0)),"")</f>
        <v>#N/A</v>
      </c>
      <c r="L227" s="44" t="e">
        <f>INDEX('Glyn-SESSION'!$L$340:$U$347, MATCH("*Clean *",'Glyn-SESSION'!$B$340:$B$347,0), MATCH("*3rd*",'Glyn-SESSION'!$K$7:$T$7,0))</f>
        <v>#N/A</v>
      </c>
      <c r="M227" s="131" t="e">
        <f>IF($A$224='Glyn-SESSION'!$A$340,INDEX('Glyn-SESSION'!$K$340:$T$347, MATCH("*Lat Pulldown*",'Glyn-SESSION'!$B$340:$B$347,0), MATCH("*3rd*",'Glyn-SESSION'!$K$7:$T$7,0)),"")</f>
        <v>#N/A</v>
      </c>
      <c r="N227" s="44" t="e">
        <f>INDEX('Glyn-SESSION'!$L$340:$U$347, MATCH("*Lat Pulldown*",'Glyn-SESSION'!$B$340:$B$347,0), MATCH("*3rd*",'Glyn-SESSION'!$K$7:$T$7,0))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IF($A$224='Glyn-SESSION'!$A$340,INDEX('Glyn-SESSION'!$K$340:$T$347, MATCH("*Squat*",'Glyn-SESSION'!$B$340:$B$347,0), MATCH("*4th*",'Glyn-SESSION'!$K$7:$T$7,0)),"")</f>
        <v>#N/A</v>
      </c>
      <c r="D228" s="132" t="e">
        <f>INDEX('Glyn-SESSION'!L$340:U$347, MATCH("*Squat*",'Glyn-SESSION'!$B$340:$B$347,0), MATCH("*4th*",'Glyn-SESSION'!K$7:T$7,0))</f>
        <v>#N/A</v>
      </c>
      <c r="E228" s="131" t="e">
        <f>IF($A$224='Glyn-SESSION'!$A$340,INDEX('Glyn-SESSION'!$K$340:$T$347, MATCH("*Deadlift*",'Glyn-SESSION'!$B$340:$B$347,0), MATCH("*4th*",'Glyn-SESSION'!$K$7:$T$7,0)),"")</f>
        <v>#N/A</v>
      </c>
      <c r="F228" s="131" t="e">
        <f>INDEX('Glyn-SESSION'!$L$340:$U$347, MATCH("*Deadlift*",'Glyn-SESSION'!$B$340:$B$347,0), MATCH("*4th*",'Glyn-SESSION'!$K$7:$T$7,0))</f>
        <v>#N/A</v>
      </c>
      <c r="G228" s="131" t="e">
        <f>IF($A$224='Glyn-SESSION'!$A$340,INDEX('Glyn-SESSION'!$K$340:$T$347, MATCH("*Bench Press*",'Glyn-SESSION'!$B$340:$B$347,0), MATCH("*4th*",'Glyn-SESSION'!$K$7:$T$7,0)),"")</f>
        <v>#N/A</v>
      </c>
      <c r="H228" s="131" t="e">
        <f>INDEX('Glyn-SESSION'!$L$340:$U$347, MATCH("*Bench Press*",'Glyn-SESSION'!$B$340:$B$347,0), MATCH("*4th*",'Glyn-SESSION'!$K$7:$T$7,0))</f>
        <v>#N/A</v>
      </c>
      <c r="I228" s="132" t="e">
        <f>IF($A$224='Glyn-SESSION'!$A$340,INDEX('Glyn-SESSION'!$K$340:$T$347, MATCH("*Military*",'Glyn-SESSION'!$B$340:$B$347,0), MATCH("*4th*",'Glyn-SESSION'!$K$7:$T$7,0)),"")</f>
        <v>#N/A</v>
      </c>
      <c r="J228" s="44" t="e">
        <f>INDEX('Glyn-SESSION'!$L$340:$U$347, MATCH("*Military*",'Glyn-SESSION'!$B$340:$B$347,0), MATCH("*4th*",'Glyn-SESSION'!$K$7:$T$7,0))</f>
        <v>#N/A</v>
      </c>
      <c r="K228" s="131" t="e">
        <f>IF($A$224='Glyn-SESSION'!$A$340,INDEX('Glyn-SESSION'!$K$340:$T$347, MATCH("*Clean *",'Glyn-SESSION'!$B$340:$B$347,0), MATCH("*4th*",'Glyn-SESSION'!$K$7:$T$7,0)),"")</f>
        <v>#N/A</v>
      </c>
      <c r="L228" s="44" t="e">
        <f>INDEX('Glyn-SESSION'!$L$340:$U$347, MATCH("*Clean *",'Glyn-SESSION'!$B$340:$B$347,0), MATCH("*4th*",'Glyn-SESSION'!$K$7:$T$7,0))</f>
        <v>#N/A</v>
      </c>
      <c r="M228" s="131" t="e">
        <f>IF($A$224='Glyn-SESSION'!$A$340,INDEX('Glyn-SESSION'!$K$340:$T$347, MATCH("*Lat Pulldown*",'Glyn-SESSION'!$B$340:$B$347,0), MATCH("*4th*",'Glyn-SESSION'!$K$7:$T$7,0)),"")</f>
        <v>#N/A</v>
      </c>
      <c r="N228" s="44" t="e">
        <f>INDEX('Glyn-SESSION'!$L$340:$U$347, MATCH("*Lat Pulldown*",'Glyn-SESSION'!$B$340:$B$347,0), MATCH("*4th*",'Glyn-SESSION'!$K$7:$T$7,0))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IF($A$224='Glyn-SESSION'!$A$340,INDEX('Glyn-SESSION'!$K$340:$T$347, MATCH("*Squat*",'Glyn-SESSION'!$B$340:$B$347,0), MATCH("*5th*",'Glyn-SESSION'!$K$7:$T$7,0)),"")</f>
        <v>#N/A</v>
      </c>
      <c r="D229" s="132" t="e">
        <f>INDEX('Glyn-SESSION'!L$340:U$347, MATCH("*Squat*",'Glyn-SESSION'!$B$340:$B$347,0), MATCH("*5th*",'Glyn-SESSION'!K$7:T$7,0))</f>
        <v>#N/A</v>
      </c>
      <c r="E229" s="131" t="e">
        <f>IF($A$224='Glyn-SESSION'!$A$340,INDEX('Glyn-SESSION'!$K$340:$T$347, MATCH("*Deadlift*",'Glyn-SESSION'!$B$340:$B$347,0), MATCH("*5th*",'Glyn-SESSION'!$K$7:$T$7,0)),"")</f>
        <v>#N/A</v>
      </c>
      <c r="F229" s="131" t="e">
        <f>INDEX('Glyn-SESSION'!$L$340:$U$347, MATCH("*Deadlift*",'Glyn-SESSION'!$B$340:$B$347,0), MATCH("*5th*",'Glyn-SESSION'!$K$7:$T$7,0))</f>
        <v>#N/A</v>
      </c>
      <c r="G229" s="131" t="e">
        <f>IF($A$224='Glyn-SESSION'!$A$340,INDEX('Glyn-SESSION'!$K$340:$T$347, MATCH("*Bench Press*",'Glyn-SESSION'!$B$340:$B$347,0), MATCH("*5th*",'Glyn-SESSION'!$K$7:$T$7,0)),"")</f>
        <v>#N/A</v>
      </c>
      <c r="H229" s="131" t="e">
        <f>INDEX('Glyn-SESSION'!$L$340:$U$347, MATCH("*Bench Press*",'Glyn-SESSION'!$B$340:$B$347,0), MATCH("*5th*",'Glyn-SESSION'!$K$7:$T$7,0))</f>
        <v>#N/A</v>
      </c>
      <c r="I229" s="132" t="e">
        <f>IF($A$224='Glyn-SESSION'!$A$340,INDEX('Glyn-SESSION'!$K$340:$T$347, MATCH("*Military*",'Glyn-SESSION'!$B$340:$B$347,0), MATCH("*5th*",'Glyn-SESSION'!$K$7:$T$7,0)),"")</f>
        <v>#N/A</v>
      </c>
      <c r="J229" s="44" t="e">
        <f>INDEX('Glyn-SESSION'!$L$340:$U$347, MATCH("*Military*",'Glyn-SESSION'!$B$340:$B$347,0), MATCH("*5th*",'Glyn-SESSION'!$K$7:$T$7,0))</f>
        <v>#N/A</v>
      </c>
      <c r="K229" s="131" t="e">
        <f>IF($A$224='Glyn-SESSION'!$A$340,INDEX('Glyn-SESSION'!$K$340:$T$347, MATCH("*Clean *",'Glyn-SESSION'!$B$340:$B$347,0), MATCH("*5th*",'Glyn-SESSION'!$K$7:$T$7,0)),"")</f>
        <v>#N/A</v>
      </c>
      <c r="L229" s="44" t="e">
        <f>INDEX('Glyn-SESSION'!$L$340:$U$347, MATCH("*Clean *",'Glyn-SESSION'!$B$340:$B$347,0), MATCH("*5th*",'Glyn-SESSION'!$K$7:$T$7,0))</f>
        <v>#N/A</v>
      </c>
      <c r="M229" s="131" t="e">
        <f>IF($A$224='Glyn-SESSION'!$A$340,INDEX('Glyn-SESSION'!$K$340:$T$347, MATCH("*Lat Pulldown*",'Glyn-SESSION'!$B$340:$B$347,0), MATCH("*5th*",'Glyn-SESSION'!$K$7:$T$7,0)),"")</f>
        <v>#N/A</v>
      </c>
      <c r="N229" s="44" t="e">
        <f>INDEX('Glyn-SESSION'!$L$340:$U$347, MATCH("*Lat Pulldown*",'Glyn-SESSION'!$B$340:$B$347,0), MATCH("*5th*",'Glyn-SESSION'!$K$7:$T$7,0))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'Glyn-SESSION'!A349</f>
        <v>42292</v>
      </c>
      <c r="B230" s="116" t="s">
        <v>84</v>
      </c>
      <c r="C230" s="117" t="e">
        <f>MAX(C231:C235)</f>
        <v>#N/A</v>
      </c>
      <c r="D230" s="116" t="e">
        <f t="array" ref="D230">MAX(IF(C231:C235=C230,D231:D235))</f>
        <v>#N/A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 t="e">
        <f>MAX(M231:M235)</f>
        <v>#N/A</v>
      </c>
      <c r="N230" s="117" t="e">
        <f t="array" ref="N230">MAX(IF(M231:M235=M230,N231:N235))</f>
        <v>#N/A</v>
      </c>
      <c r="O230" s="152" t="e">
        <f>IF($A$230='Glyn-SESSION'!$A$349,INDEX('Glyn-SESSION'!$K$349:$T$356, MATCH("*1k Row*",'Glyn-SESSION'!$B$349:$B$356,0), MATCH("*1st*",'Glyn-SESSION'!$K$7:$T$7,0)),"")</f>
        <v>#N/A</v>
      </c>
      <c r="P230" s="152">
        <f>IF($A$230='Glyn-SESSION'!$A$349,INDEX('Glyn-SESSION'!$K$349:$T$356, MATCH("*HIIT*",'Glyn-SESSION'!$B$349:$B$356,0), MATCH("*1st*",'Glyn-SESSION'!$K$7:$T$7,0)),"")</f>
        <v>6.9444444444444441E-3</v>
      </c>
      <c r="Q230" s="119">
        <f>INDEX('Glyn-SESSION'!$L$212:$U$349, MATCH("*HIIT*",'Glyn-SESSION'!$B$212:$B$349,0), MATCH("*1st*",'Glyn-SESSION'!$K$7:$T$7,0))</f>
        <v>0</v>
      </c>
      <c r="R230" s="119">
        <f>'Glyn-SESSION'!U349</f>
        <v>0</v>
      </c>
      <c r="S230" s="116"/>
      <c r="T230" s="116"/>
      <c r="U230" s="120">
        <f>'Glyn-SESSION'!A548</f>
        <v>0</v>
      </c>
      <c r="V230" s="120">
        <f>'Glyn-SESSION'!A351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 t="e">
        <f>IF($A$230='Glyn-SESSION'!$A$349,INDEX('Glyn-SESSION'!$K$349:$T$356, MATCH("*Squat*",'Glyn-SESSION'!$B$349:$B$356,0), MATCH("*1st*",'Glyn-SESSION'!$K$7:$T$7,0)),"")</f>
        <v>#N/A</v>
      </c>
      <c r="D231" s="132" t="e">
        <f>INDEX('Glyn-SESSION'!L$349:U$356, MATCH("*Squat*",'Glyn-SESSION'!$B$349:$B$356,0), MATCH("*1st*",'Glyn-SESSION'!K$7:T$7,0))</f>
        <v>#N/A</v>
      </c>
      <c r="E231" s="131" t="e">
        <f>IF($A$230='Glyn-SESSION'!$A$349,INDEX('Glyn-SESSION'!$K$349:$T$356, MATCH("*Deadlift*",'Glyn-SESSION'!$B$349:$B$356,0), MATCH("*1st*",'Glyn-SESSION'!$K$7:$T$7,0)),"")</f>
        <v>#N/A</v>
      </c>
      <c r="F231" s="131" t="e">
        <f>INDEX('Glyn-SESSION'!$L$349:$U$356, MATCH("*Deadlift*",'Glyn-SESSION'!$B$349:$B$356,0), MATCH("*1st*",'Glyn-SESSION'!$K$7:$T$7,0))</f>
        <v>#N/A</v>
      </c>
      <c r="G231" s="131" t="e">
        <f>IF($A$230='Glyn-SESSION'!$A$349,INDEX('Glyn-SESSION'!$K$349:$T$356, MATCH("*Bench Press*",'Glyn-SESSION'!$B$349:$B$356,0), MATCH("*1st*",'Glyn-SESSION'!$K$7:$T$7,0)),"")</f>
        <v>#N/A</v>
      </c>
      <c r="H231" s="131" t="e">
        <f>INDEX('Glyn-SESSION'!$L$349:$U$356, MATCH("*Bench Press*",'Glyn-SESSION'!$B$349:$B$356,0), MATCH("*1st*",'Glyn-SESSION'!$K$7:$T$7,0))</f>
        <v>#N/A</v>
      </c>
      <c r="I231" s="132" t="e">
        <f>IF($A$230='Glyn-SESSION'!$A$349,INDEX('Glyn-SESSION'!$K$349:$T$356, MATCH("*Military*",'Glyn-SESSION'!$B$349:$B$356,0), MATCH("*1st*",'Glyn-SESSION'!$K$7:$T$7,0)),"")</f>
        <v>#N/A</v>
      </c>
      <c r="J231" s="48" t="e">
        <f>INDEX('Glyn-SESSION'!$L$349:$U$356, MATCH("*Military*",'Glyn-SESSION'!$B$349:$B$356,0), MATCH("*1st*",'Glyn-SESSION'!$K$7:$T$7,0))</f>
        <v>#N/A</v>
      </c>
      <c r="K231" s="131" t="e">
        <f>IF($A$230='Glyn-SESSION'!$A$349,INDEX('Glyn-SESSION'!$K$349:$T$356, MATCH("*Clean *",'Glyn-SESSION'!$B$349:$B$356,0), MATCH("*1st*",'Glyn-SESSION'!$K$7:$T$7,0)),"")</f>
        <v>#N/A</v>
      </c>
      <c r="L231" s="48" t="e">
        <f>INDEX('Glyn-SESSION'!$L$349:$U$356, MATCH("*Clean *",'Glyn-SESSION'!$B$349:$B$356,0), MATCH("*1st*",'Glyn-SESSION'!$K$7:$T$7,0))</f>
        <v>#N/A</v>
      </c>
      <c r="M231" s="131" t="e">
        <f>IF($A$230='Glyn-SESSION'!$A$349,INDEX('Glyn-SESSION'!$K$349:$T$356, MATCH("*Lat Pulldown*",'Glyn-SESSION'!$B$349:$B$356,0), MATCH("*1st*",'Glyn-SESSION'!$K$7:$T$7,0)),"")</f>
        <v>#N/A</v>
      </c>
      <c r="N231" s="48" t="e">
        <f>INDEX('Glyn-SESSION'!$L$349:$U$356, MATCH("*Lat Pulldown*",'Glyn-SESSION'!$B$349:$B$356,0), MATCH("*1st*",'Glyn-SESSION'!$K$7:$T$7,0))</f>
        <v>#N/A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 t="e">
        <f>IF($A$230='Glyn-SESSION'!$A$349,INDEX('Glyn-SESSION'!$K$349:$T$356, MATCH("*Squat*",'Glyn-SESSION'!$B$349:$B$356,0), MATCH("*2nd*",'Glyn-SESSION'!$K$7:$T$7,0)),"")</f>
        <v>#N/A</v>
      </c>
      <c r="D232" s="132" t="e">
        <f>INDEX('Glyn-SESSION'!L$349:U$356, MATCH("*Squat*",'Glyn-SESSION'!$B$349:$B$356,0), MATCH("*2nd*",'Glyn-SESSION'!K$7:T$7,0))</f>
        <v>#N/A</v>
      </c>
      <c r="E232" s="131" t="e">
        <f>IF($A$230='Glyn-SESSION'!$A$349,INDEX('Glyn-SESSION'!$K$349:$T$356, MATCH("*Deadlift*",'Glyn-SESSION'!$B$349:$B$356,0), MATCH("*2ND*",'Glyn-SESSION'!$K$7:$T$7,0)),"")</f>
        <v>#N/A</v>
      </c>
      <c r="F232" s="131" t="e">
        <f>INDEX('Glyn-SESSION'!$L$349:$U$356, MATCH("*Deadlift*",'Glyn-SESSION'!$B$349:$B$356,0), MATCH("*2nd*",'Glyn-SESSION'!$K$7:$T$7,0))</f>
        <v>#N/A</v>
      </c>
      <c r="G232" s="131" t="e">
        <f>IF($A$230='Glyn-SESSION'!$A$349,INDEX('Glyn-SESSION'!$K$349:$T$356, MATCH("*Bench Press*",'Glyn-SESSION'!$B$349:$B$356,0), MATCH("*2ND*",'Glyn-SESSION'!$K$7:$T$7,0)),"")</f>
        <v>#N/A</v>
      </c>
      <c r="H232" s="131" t="e">
        <f>INDEX('Glyn-SESSION'!$L$349:$U$356, MATCH("*Bench Press*",'Glyn-SESSION'!$B$349:$B$356,0), MATCH("*2nd*",'Glyn-SESSION'!$K$7:$T$7,0))</f>
        <v>#N/A</v>
      </c>
      <c r="I232" s="132" t="e">
        <f>IF($A$230='Glyn-SESSION'!$A$349,INDEX('Glyn-SESSION'!$K$349:$T$356, MATCH("*Military*",'Glyn-SESSION'!$B$349:$B$356,0), MATCH("*2ND*",'Glyn-SESSION'!$K$7:$T$7,0)),"")</f>
        <v>#N/A</v>
      </c>
      <c r="J232" s="44" t="e">
        <f>INDEX('Glyn-SESSION'!$L$349:$U$356, MATCH("*Military*",'Glyn-SESSION'!$B$349:$B$356,0), MATCH("*2nd*",'Glyn-SESSION'!$K$7:$T$7,0))</f>
        <v>#N/A</v>
      </c>
      <c r="K232" s="131" t="e">
        <f>IF($A$230='Glyn-SESSION'!$A$349,INDEX('Glyn-SESSION'!$K$349:$T$356, MATCH("*Clean *",'Glyn-SESSION'!$B$349:$B$356,0), MATCH("*2ND*",'Glyn-SESSION'!$K$7:$T$7,0)),"")</f>
        <v>#N/A</v>
      </c>
      <c r="L232" s="44" t="e">
        <f>INDEX('Glyn-SESSION'!$L$349:$U$356, MATCH("*Clean *",'Glyn-SESSION'!$B$349:$B$356,0), MATCH("*2nd*",'Glyn-SESSION'!$K$7:$T$7,0))</f>
        <v>#N/A</v>
      </c>
      <c r="M232" s="131" t="e">
        <f>IF($A$230='Glyn-SESSION'!$A$349,INDEX('Glyn-SESSION'!$K$349:$T$356, MATCH("*Lat Pulldown*",'Glyn-SESSION'!$B$349:$B$356,0), MATCH("*2ND*",'Glyn-SESSION'!$K$7:$T$7,0)),"")</f>
        <v>#N/A</v>
      </c>
      <c r="N232" s="44" t="e">
        <f>INDEX('Glyn-SESSION'!$L$349:$U$356, MATCH("*Lat Pulldown*",'Glyn-SESSION'!$B$349:$B$356,0), MATCH("*2nd*",'Glyn-SESSION'!$K$7:$T$7,0))</f>
        <v>#N/A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 t="e">
        <f>IF($A$230='Glyn-SESSION'!$A$349,INDEX('Glyn-SESSION'!$K$349:$T$356, MATCH("*Squat*",'Glyn-SESSION'!$B$349:$B$356,0), MATCH("*3rd*",'Glyn-SESSION'!$K$7:$T$7,0)),"")</f>
        <v>#N/A</v>
      </c>
      <c r="D233" s="132" t="e">
        <f>INDEX('Glyn-SESSION'!L$349:U$356, MATCH("*Squat*",'Glyn-SESSION'!$B$349:$B$356,0), MATCH("*3rd*",'Glyn-SESSION'!K$7:T$7,0))</f>
        <v>#N/A</v>
      </c>
      <c r="E233" s="131" t="e">
        <f>IF($A$230='Glyn-SESSION'!$A$349,INDEX('Glyn-SESSION'!$K$349:$T$356, MATCH("*Deadlift*",'Glyn-SESSION'!$B$349:$B$356,0), MATCH("*3rd*",'Glyn-SESSION'!$K$7:$T$7,0)),"")</f>
        <v>#N/A</v>
      </c>
      <c r="F233" s="131" t="e">
        <f>INDEX('Glyn-SESSION'!$L$349:$U$356, MATCH("*Deadlift*",'Glyn-SESSION'!$B$349:$B$356,0), MATCH("*3rd*",'Glyn-SESSION'!$K$7:$T$7,0))</f>
        <v>#N/A</v>
      </c>
      <c r="G233" s="131" t="e">
        <f>IF($A$230='Glyn-SESSION'!$A$349,INDEX('Glyn-SESSION'!$K$349:$T$356, MATCH("*Bench Press*",'Glyn-SESSION'!$B$349:$B$356,0), MATCH("*3rd*",'Glyn-SESSION'!$K$7:$T$7,0)),"")</f>
        <v>#N/A</v>
      </c>
      <c r="H233" s="131" t="e">
        <f>INDEX('Glyn-SESSION'!$L$349:$U$356, MATCH("*Bench Press*",'Glyn-SESSION'!$B$349:$B$356,0), MATCH("*3rd*",'Glyn-SESSION'!$K$7:$T$7,0))</f>
        <v>#N/A</v>
      </c>
      <c r="I233" s="132" t="e">
        <f>IF($A$230='Glyn-SESSION'!$A$349,INDEX('Glyn-SESSION'!$K$349:$T$356, MATCH("*Military*",'Glyn-SESSION'!$B$349:$B$356,0), MATCH("*3rd*",'Glyn-SESSION'!$K$7:$T$7,0)),"")</f>
        <v>#N/A</v>
      </c>
      <c r="J233" s="44" t="e">
        <f>INDEX('Glyn-SESSION'!$L$349:$U$356, MATCH("*Military*",'Glyn-SESSION'!$B$349:$B$356,0), MATCH("*3rd*",'Glyn-SESSION'!$K$7:$T$7,0))</f>
        <v>#N/A</v>
      </c>
      <c r="K233" s="131" t="e">
        <f>IF($A$230='Glyn-SESSION'!$A$349,INDEX('Glyn-SESSION'!$K$349:$T$356, MATCH("*Clean *",'Glyn-SESSION'!$B$349:$B$356,0), MATCH("*3rd*",'Glyn-SESSION'!$K$7:$T$7,0)),"")</f>
        <v>#N/A</v>
      </c>
      <c r="L233" s="44" t="e">
        <f>INDEX('Glyn-SESSION'!$L$349:$U$356, MATCH("*Clean *",'Glyn-SESSION'!$B$349:$B$356,0), MATCH("*3rd*",'Glyn-SESSION'!$K$7:$T$7,0))</f>
        <v>#N/A</v>
      </c>
      <c r="M233" s="131" t="e">
        <f>IF($A$230='Glyn-SESSION'!$A$349,INDEX('Glyn-SESSION'!$K$349:$T$356, MATCH("*Lat Pulldown*",'Glyn-SESSION'!$B$349:$B$356,0), MATCH("*3rd*",'Glyn-SESSION'!$K$7:$T$7,0)),"")</f>
        <v>#N/A</v>
      </c>
      <c r="N233" s="44" t="e">
        <f>INDEX('Glyn-SESSION'!$L$349:$U$356, MATCH("*Lat Pulldown*",'Glyn-SESSION'!$B$349:$B$356,0), MATCH("*3rd*",'Glyn-SESSION'!$K$7:$T$7,0))</f>
        <v>#N/A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 t="e">
        <f>IF($A$230='Glyn-SESSION'!$A$349,INDEX('Glyn-SESSION'!$K$349:$T$356, MATCH("*Squat*",'Glyn-SESSION'!$B$349:$B$356,0), MATCH("*4th*",'Glyn-SESSION'!$K$7:$T$7,0)),"")</f>
        <v>#N/A</v>
      </c>
      <c r="D234" s="132" t="e">
        <f>INDEX('Glyn-SESSION'!L$349:U$356, MATCH("*Squat*",'Glyn-SESSION'!$B$349:$B$356,0), MATCH("*4th*",'Glyn-SESSION'!K$7:T$7,0))</f>
        <v>#N/A</v>
      </c>
      <c r="E234" s="131" t="e">
        <f>IF($A$230='Glyn-SESSION'!$A$349,INDEX('Glyn-SESSION'!$K$349:$T$356, MATCH("*Deadlift*",'Glyn-SESSION'!$B$349:$B$356,0), MATCH("*4th*",'Glyn-SESSION'!$K$7:$T$7,0)),"")</f>
        <v>#N/A</v>
      </c>
      <c r="F234" s="131" t="e">
        <f>INDEX('Glyn-SESSION'!$L$349:$U$356, MATCH("*Deadlift*",'Glyn-SESSION'!$B$349:$B$356,0), MATCH("*4th*",'Glyn-SESSION'!$K$7:$T$7,0))</f>
        <v>#N/A</v>
      </c>
      <c r="G234" s="131" t="e">
        <f>IF($A$230='Glyn-SESSION'!$A$349,INDEX('Glyn-SESSION'!$K$349:$T$356, MATCH("*Bench Press*",'Glyn-SESSION'!$B$349:$B$356,0), MATCH("*4th*",'Glyn-SESSION'!$K$7:$T$7,0)),"")</f>
        <v>#N/A</v>
      </c>
      <c r="H234" s="131" t="e">
        <f>INDEX('Glyn-SESSION'!$L$349:$U$356, MATCH("*Bench Press*",'Glyn-SESSION'!$B$349:$B$356,0), MATCH("*4th*",'Glyn-SESSION'!$K$7:$T$7,0))</f>
        <v>#N/A</v>
      </c>
      <c r="I234" s="132" t="e">
        <f>IF($A$230='Glyn-SESSION'!$A$349,INDEX('Glyn-SESSION'!$K$349:$T$356, MATCH("*Military*",'Glyn-SESSION'!$B$349:$B$356,0), MATCH("*4th*",'Glyn-SESSION'!$K$7:$T$7,0)),"")</f>
        <v>#N/A</v>
      </c>
      <c r="J234" s="44" t="e">
        <f>INDEX('Glyn-SESSION'!$L$349:$U$356, MATCH("*Military*",'Glyn-SESSION'!$B$349:$B$356,0), MATCH("*4th*",'Glyn-SESSION'!$K$7:$T$7,0))</f>
        <v>#N/A</v>
      </c>
      <c r="K234" s="131" t="e">
        <f>IF($A$230='Glyn-SESSION'!$A$349,INDEX('Glyn-SESSION'!$K$349:$T$356, MATCH("*Clean *",'Glyn-SESSION'!$B$349:$B$356,0), MATCH("*4th*",'Glyn-SESSION'!$K$7:$T$7,0)),"")</f>
        <v>#N/A</v>
      </c>
      <c r="L234" s="44" t="e">
        <f>INDEX('Glyn-SESSION'!$L$349:$U$356, MATCH("*Clean *",'Glyn-SESSION'!$B$349:$B$356,0), MATCH("*4th*",'Glyn-SESSION'!$K$7:$T$7,0))</f>
        <v>#N/A</v>
      </c>
      <c r="M234" s="131" t="e">
        <f>IF($A$230='Glyn-SESSION'!$A$349,INDEX('Glyn-SESSION'!$K$349:$T$356, MATCH("*Lat Pulldown*",'Glyn-SESSION'!$B$349:$B$356,0), MATCH("*4th*",'Glyn-SESSION'!$K$7:$T$7,0)),"")</f>
        <v>#N/A</v>
      </c>
      <c r="N234" s="44" t="e">
        <f>INDEX('Glyn-SESSION'!$L$349:$U$356, MATCH("*Lat Pulldown*",'Glyn-SESSION'!$B$349:$B$356,0), MATCH("*4th*",'Glyn-SESSION'!$K$7:$T$7,0))</f>
        <v>#N/A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 t="e">
        <f>IF($A$230='Glyn-SESSION'!$A$349,INDEX('Glyn-SESSION'!$K$349:$T$356, MATCH("*Squat*",'Glyn-SESSION'!$B$349:$B$356,0), MATCH("*5th*",'Glyn-SESSION'!$K$7:$T$7,0)),"")</f>
        <v>#N/A</v>
      </c>
      <c r="D235" s="132" t="e">
        <f>INDEX('Glyn-SESSION'!L$349:U$356, MATCH("*Squat*",'Glyn-SESSION'!$B$349:$B$356,0), MATCH("*5th*",'Glyn-SESSION'!K$7:T$7,0))</f>
        <v>#N/A</v>
      </c>
      <c r="E235" s="131" t="e">
        <f>IF($A$230='Glyn-SESSION'!$A$349,INDEX('Glyn-SESSION'!$K$349:$T$356, MATCH("*Deadlift*",'Glyn-SESSION'!$B$349:$B$356,0), MATCH("*5th*",'Glyn-SESSION'!$K$7:$T$7,0)),"")</f>
        <v>#N/A</v>
      </c>
      <c r="F235" s="131" t="e">
        <f>INDEX('Glyn-SESSION'!$L$349:$U$356, MATCH("*Deadlift*",'Glyn-SESSION'!$B$349:$B$356,0), MATCH("*5th*",'Glyn-SESSION'!$K$7:$T$7,0))</f>
        <v>#N/A</v>
      </c>
      <c r="G235" s="131" t="e">
        <f>IF($A$230='Glyn-SESSION'!$A$349,INDEX('Glyn-SESSION'!$K$349:$T$356, MATCH("*Bench Press*",'Glyn-SESSION'!$B$349:$B$356,0), MATCH("*5th*",'Glyn-SESSION'!$K$7:$T$7,0)),"")</f>
        <v>#N/A</v>
      </c>
      <c r="H235" s="131" t="e">
        <f>INDEX('Glyn-SESSION'!$L$349:$U$356, MATCH("*Bench Press*",'Glyn-SESSION'!$B$349:$B$356,0), MATCH("*5th*",'Glyn-SESSION'!$K$7:$T$7,0))</f>
        <v>#N/A</v>
      </c>
      <c r="I235" s="132" t="e">
        <f>IF($A$230='Glyn-SESSION'!$A$349,INDEX('Glyn-SESSION'!$K$349:$T$356, MATCH("*Military*",'Glyn-SESSION'!$B$349:$B$356,0), MATCH("*5th*",'Glyn-SESSION'!$K$7:$T$7,0)),"")</f>
        <v>#N/A</v>
      </c>
      <c r="J235" s="44" t="e">
        <f>INDEX('Glyn-SESSION'!$L$349:$U$356, MATCH("*Military*",'Glyn-SESSION'!$B$349:$B$356,0), MATCH("*5th*",'Glyn-SESSION'!$K$7:$T$7,0))</f>
        <v>#N/A</v>
      </c>
      <c r="K235" s="131" t="e">
        <f>IF($A$230='Glyn-SESSION'!$A$349,INDEX('Glyn-SESSION'!$K$349:$T$356, MATCH("*Clean *",'Glyn-SESSION'!$B$349:$B$356,0), MATCH("*5th*",'Glyn-SESSION'!$K$7:$T$7,0)),"")</f>
        <v>#N/A</v>
      </c>
      <c r="L235" s="44" t="e">
        <f>INDEX('Glyn-SESSION'!$L$349:$U$356, MATCH("*Clean *",'Glyn-SESSION'!$B$349:$B$356,0), MATCH("*5th*",'Glyn-SESSION'!$K$7:$T$7,0))</f>
        <v>#N/A</v>
      </c>
      <c r="M235" s="131" t="e">
        <f>IF($A$230='Glyn-SESSION'!$A$349,INDEX('Glyn-SESSION'!$K$349:$T$356, MATCH("*Lat Pulldown*",'Glyn-SESSION'!$B$349:$B$356,0), MATCH("*5th*",'Glyn-SESSION'!$K$7:$T$7,0)),"")</f>
        <v>#N/A</v>
      </c>
      <c r="N235" s="44" t="e">
        <f>INDEX('Glyn-SESSION'!$L$349:$U$356, MATCH("*Lat Pulldown*",'Glyn-SESSION'!$B$349:$B$356,0), MATCH("*5th*",'Glyn-SESSION'!$K$7:$T$7,0))</f>
        <v>#N/A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'Glyn-SESSION'!A358</f>
        <v>42304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 t="e">
        <f>MAX(I237:I241)</f>
        <v>#N/A</v>
      </c>
      <c r="J236" s="116" t="e">
        <f t="array" ref="J236">MAX(IF(I237:I241=I236,J237:J241))</f>
        <v>#N/A</v>
      </c>
      <c r="K236" s="116" t="e">
        <f>MAX(K237:K241)</f>
        <v>#N/A</v>
      </c>
      <c r="L236" s="116" t="e">
        <f t="array" ref="L236">MAX(IF(K237:K241=K236,L237:L241))</f>
        <v>#N/A</v>
      </c>
      <c r="M236" s="116">
        <f>MAX(M237:M241)</f>
        <v>50</v>
      </c>
      <c r="N236" s="117">
        <f t="array" ref="N236">MAX(IF(M237:M241=M236,N237:N241))</f>
        <v>12</v>
      </c>
      <c r="O236" s="152" t="e">
        <f>IF($A$236='Glyn-SESSION'!$A$358,INDEX('Glyn-SESSION'!$K$358:$T$365, MATCH("*1k Row*",'Glyn-SESSION'!$B$358:$B$365,0), MATCH("*1st*",'Glyn-SESSION'!$K$7:$T$7,0)),"")</f>
        <v>#N/A</v>
      </c>
      <c r="P236" s="152" t="e">
        <f>IF($A$236='Glyn-SESSION'!$A$358,INDEX('Glyn-SESSION'!$K$358:$T$365, MATCH("*HIIT*",'Glyn-SESSION'!$B$358:$B$365,0), MATCH("*1st*",'Glyn-SESSION'!$K$7:$T$7,0)),"")</f>
        <v>#N/A</v>
      </c>
      <c r="Q236" s="119" t="e">
        <f>INDEX('Glyn-SESSION'!$L$358:$U$365, MATCH("*HIIT*",'Glyn-SESSION'!$B$358:$B$365,0), MATCH("*1st*",'Glyn-SESSION'!$K$7:$T$7,0))</f>
        <v>#N/A</v>
      </c>
      <c r="R236" s="119">
        <f>'Glyn-SESSION'!U358</f>
        <v>0</v>
      </c>
      <c r="S236" s="116"/>
      <c r="T236" s="116"/>
      <c r="U236" s="120">
        <f>'Glyn-SESSION'!A359</f>
        <v>0</v>
      </c>
      <c r="V236" s="120">
        <f>'Glyn-SESSION'!A360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IF($A$236='Glyn-SESSION'!$A$358,INDEX('Glyn-SESSION'!$K$358:$T$365, MATCH("*Squat*",'Glyn-SESSION'!$B$358:$B$365,0), MATCH("*1st*",'Glyn-SESSION'!$K$7:$T$7,0)),"")</f>
        <v>#N/A</v>
      </c>
      <c r="D237" s="132" t="e">
        <f>INDEX('Glyn-SESSION'!L$358:U$365, MATCH("*Squat*",'Glyn-SESSION'!$B$358:$B$365,0), MATCH("*1st*",'Glyn-SESSION'!K$7:T$7,0))</f>
        <v>#N/A</v>
      </c>
      <c r="E237" s="131" t="e">
        <f>IF($A$236='Glyn-SESSION'!$A$358,INDEX('Glyn-SESSION'!$K$358:$T$365, MATCH("*Deadlift*",'Glyn-SESSION'!$B$358:$B$365,0), MATCH("*1st*",'Glyn-SESSION'!$K$7:$T$7,0)),"")</f>
        <v>#N/A</v>
      </c>
      <c r="F237" s="131" t="e">
        <f>INDEX('Glyn-SESSION'!$L$358:$U$365, MATCH("*Deadlift*",'Glyn-SESSION'!$B$358:$B$365,0), MATCH("*1st*",'Glyn-SESSION'!$K$7:$T$7,0))</f>
        <v>#N/A</v>
      </c>
      <c r="G237" s="131" t="e">
        <f>IF($A$236='Glyn-SESSION'!$A$358,INDEX('Glyn-SESSION'!$K$358:$T$365, MATCH("*Bench Press*",'Glyn-SESSION'!$B$358:$B$365,0), MATCH("*1st*",'Glyn-SESSION'!$K$7:$T$7,0)),"")</f>
        <v>#N/A</v>
      </c>
      <c r="H237" s="131" t="e">
        <f>INDEX('Glyn-SESSION'!$L$358:$U$365, MATCH("*Bench Press*",'Glyn-SESSION'!$B$358:$B$365,0), MATCH("*1st*",'Glyn-SESSION'!$K$7:$T$7,0))</f>
        <v>#N/A</v>
      </c>
      <c r="I237" s="132" t="e">
        <f>IF($A$236='Glyn-SESSION'!$A$358,INDEX('Glyn-SESSION'!$K$358:$T$365, MATCH("*Military*",'Glyn-SESSION'!$B$358:$B$365,0), MATCH("*1st*",'Glyn-SESSION'!$K$7:$T$7,0)),"")</f>
        <v>#N/A</v>
      </c>
      <c r="J237" s="48" t="e">
        <f>INDEX('Glyn-SESSION'!$L$358:$U$365, MATCH("*Military*",'Glyn-SESSION'!$B$358:$B$365,0), MATCH("*1st*",'Glyn-SESSION'!$K$7:$T$7,0))</f>
        <v>#N/A</v>
      </c>
      <c r="K237" s="131" t="e">
        <f>IF($A$236='Glyn-SESSION'!$A$358,INDEX('Glyn-SESSION'!$K$358:$T$365, MATCH("*Clean *",'Glyn-SESSION'!$B$358:$B$365,0), MATCH("*1st*",'Glyn-SESSION'!$K$7:$T$7,0)),"")</f>
        <v>#N/A</v>
      </c>
      <c r="L237" s="48" t="e">
        <f>INDEX('Glyn-SESSION'!$L$358:$U$365, MATCH("*Clean *",'Glyn-SESSION'!$B$358:$B$365,0), MATCH("*1st*",'Glyn-SESSION'!$K$7:$T$7,0))</f>
        <v>#N/A</v>
      </c>
      <c r="M237" s="131">
        <f>IF($A$236='Glyn-SESSION'!$A$358,INDEX('Glyn-SESSION'!$K$358:$T$365, MATCH("*Lat Pulldown*",'Glyn-SESSION'!$B$358:$B$365,0), MATCH("*1st*",'Glyn-SESSION'!$K$7:$T$7,0)),"")</f>
        <v>50</v>
      </c>
      <c r="N237" s="48">
        <f>INDEX('Glyn-SESSION'!$L$358:$U$365, MATCH("*Lat Pulldown*",'Glyn-SESSION'!$B$358:$B$365,0), MATCH("*1st*",'Glyn-SESSION'!$K$7:$T$7,0))</f>
        <v>12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IF($A$236='Glyn-SESSION'!$A$358,INDEX('Glyn-SESSION'!$K$358:$T$365, MATCH("*Squat*",'Glyn-SESSION'!$B$358:$B$365,0), MATCH("*2nd*",'Glyn-SESSION'!$K$7:$T$7,0)),"")</f>
        <v>#N/A</v>
      </c>
      <c r="D238" s="132" t="e">
        <f>INDEX('Glyn-SESSION'!L$358:U$365, MATCH("*Squat*",'Glyn-SESSION'!$B$358:$B$365,0), MATCH("*2nd*",'Glyn-SESSION'!K$7:T$7,0))</f>
        <v>#N/A</v>
      </c>
      <c r="E238" s="131" t="e">
        <f>IF($A$236='Glyn-SESSION'!$A$358,INDEX('Glyn-SESSION'!$K$358:$T$365, MATCH("*Deadlift*",'Glyn-SESSION'!$B$358:$B$365,0), MATCH("*2ND*",'Glyn-SESSION'!$K$7:$T$7,0)),"")</f>
        <v>#N/A</v>
      </c>
      <c r="F238" s="131" t="e">
        <f>INDEX('Glyn-SESSION'!$L$358:$U$365, MATCH("*Deadlift*",'Glyn-SESSION'!$B$358:$B$365,0), MATCH("*2nd*",'Glyn-SESSION'!$K$7:$T$7,0))</f>
        <v>#N/A</v>
      </c>
      <c r="G238" s="131" t="e">
        <f>IF($A$236='Glyn-SESSION'!$A$358,INDEX('Glyn-SESSION'!$K$358:$T$365, MATCH("*Bench Press*",'Glyn-SESSION'!$B$358:$B$365,0), MATCH("*2ND*",'Glyn-SESSION'!$K$7:$T$7,0)),"")</f>
        <v>#N/A</v>
      </c>
      <c r="H238" s="131" t="e">
        <f>INDEX('Glyn-SESSION'!$L$358:$U$365, MATCH("*Bench Press*",'Glyn-SESSION'!$B$358:$B$365,0), MATCH("*2nd*",'Glyn-SESSION'!$K$7:$T$7,0))</f>
        <v>#N/A</v>
      </c>
      <c r="I238" s="132" t="e">
        <f>IF($A$236='Glyn-SESSION'!$A$358,INDEX('Glyn-SESSION'!$K$358:$T$365, MATCH("*Military*",'Glyn-SESSION'!$B$358:$B$365,0), MATCH("*2ND*",'Glyn-SESSION'!$K$7:$T$7,0)),"")</f>
        <v>#N/A</v>
      </c>
      <c r="J238" s="44" t="e">
        <f>INDEX('Glyn-SESSION'!$L$358:$U$365, MATCH("*Military*",'Glyn-SESSION'!$B$358:$B$365,0), MATCH("*2nd*",'Glyn-SESSION'!$K$7:$T$7,0))</f>
        <v>#N/A</v>
      </c>
      <c r="K238" s="131" t="e">
        <f>IF($A$236='Glyn-SESSION'!$A$358,INDEX('Glyn-SESSION'!$K$358:$T$365, MATCH("*Clean *",'Glyn-SESSION'!$B$358:$B$365,0), MATCH("*2ND*",'Glyn-SESSION'!$K$7:$T$7,0)),"")</f>
        <v>#N/A</v>
      </c>
      <c r="L238" s="44" t="e">
        <f>INDEX('Glyn-SESSION'!$L$358:$U$365, MATCH("*Clean *",'Glyn-SESSION'!$B$358:$B$365,0), MATCH("*2nd*",'Glyn-SESSION'!$K$7:$T$7,0))</f>
        <v>#N/A</v>
      </c>
      <c r="M238" s="131">
        <f>IF($A$236='Glyn-SESSION'!$A$358,INDEX('Glyn-SESSION'!$K$358:$T$365, MATCH("*Lat Pulldown*",'Glyn-SESSION'!$B$358:$B$365,0), MATCH("*2ND*",'Glyn-SESSION'!$K$7:$T$7,0)),"")</f>
        <v>50</v>
      </c>
      <c r="N238" s="44">
        <f>INDEX('Glyn-SESSION'!$L$358:$U$365, MATCH("*Lat Pulldown*",'Glyn-SESSION'!$B$358:$B$365,0), MATCH("*2nd*",'Glyn-SESSION'!$K$7:$T$7,0))</f>
        <v>12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IF($A$236='Glyn-SESSION'!$A$358,INDEX('Glyn-SESSION'!$K$358:$T$365, MATCH("*Squat*",'Glyn-SESSION'!$B$358:$B$365,0), MATCH("*3rd*",'Glyn-SESSION'!$K$7:$T$7,0)),"")</f>
        <v>#N/A</v>
      </c>
      <c r="D239" s="132" t="e">
        <f>INDEX('Glyn-SESSION'!L$358:U$365, MATCH("*Squat*",'Glyn-SESSION'!$B$358:$B$365,0), MATCH("*3rd*",'Glyn-SESSION'!K$7:T$7,0))</f>
        <v>#N/A</v>
      </c>
      <c r="E239" s="131" t="e">
        <f>IF($A$236='Glyn-SESSION'!$A$358,INDEX('Glyn-SESSION'!$K$358:$T$365, MATCH("*Deadlift*",'Glyn-SESSION'!$B$358:$B$365,0), MATCH("*3rd*",'Glyn-SESSION'!$K$7:$T$7,0)),"")</f>
        <v>#N/A</v>
      </c>
      <c r="F239" s="131" t="e">
        <f>INDEX('Glyn-SESSION'!$L$358:$U$365, MATCH("*Deadlift*",'Glyn-SESSION'!$B$358:$B$365,0), MATCH("*3rd*",'Glyn-SESSION'!$K$7:$T$7,0))</f>
        <v>#N/A</v>
      </c>
      <c r="G239" s="131" t="e">
        <f>IF($A$236='Glyn-SESSION'!$A$358,INDEX('Glyn-SESSION'!$K$358:$T$365, MATCH("*Bench Press*",'Glyn-SESSION'!$B$358:$B$365,0), MATCH("*3rd*",'Glyn-SESSION'!$K$7:$T$7,0)),"")</f>
        <v>#N/A</v>
      </c>
      <c r="H239" s="131" t="e">
        <f>INDEX('Glyn-SESSION'!$L$358:$U$365, MATCH("*Bench Press*",'Glyn-SESSION'!$B$358:$B$365,0), MATCH("*3rd*",'Glyn-SESSION'!$K$7:$T$7,0))</f>
        <v>#N/A</v>
      </c>
      <c r="I239" s="132" t="e">
        <f>IF($A$236='Glyn-SESSION'!$A$358,INDEX('Glyn-SESSION'!$K$358:$T$365, MATCH("*Military*",'Glyn-SESSION'!$B$358:$B$365,0), MATCH("*3rd*",'Glyn-SESSION'!$K$7:$T$7,0)),"")</f>
        <v>#N/A</v>
      </c>
      <c r="J239" s="44" t="e">
        <f>INDEX('Glyn-SESSION'!$L$358:$U$365, MATCH("*Military*",'Glyn-SESSION'!$B$358:$B$365,0), MATCH("*3rd*",'Glyn-SESSION'!$K$7:$T$7,0))</f>
        <v>#N/A</v>
      </c>
      <c r="K239" s="131" t="e">
        <f>IF($A$236='Glyn-SESSION'!$A$358,INDEX('Glyn-SESSION'!$K$358:$T$365, MATCH("*Clean *",'Glyn-SESSION'!$B$358:$B$365,0), MATCH("*3rd*",'Glyn-SESSION'!$K$7:$T$7,0)),"")</f>
        <v>#N/A</v>
      </c>
      <c r="L239" s="44" t="e">
        <f>INDEX('Glyn-SESSION'!$L$358:$U$365, MATCH("*Clean *",'Glyn-SESSION'!$B$358:$B$365,0), MATCH("*3rd*",'Glyn-SESSION'!$K$7:$T$7,0))</f>
        <v>#N/A</v>
      </c>
      <c r="M239" s="131">
        <f>IF($A$236='Glyn-SESSION'!$A$358,INDEX('Glyn-SESSION'!$K$358:$T$365, MATCH("*Lat Pulldown*",'Glyn-SESSION'!$B$358:$B$365,0), MATCH("*3rd*",'Glyn-SESSION'!$K$7:$T$7,0)),"")</f>
        <v>0</v>
      </c>
      <c r="N239" s="44">
        <f>INDEX('Glyn-SESSION'!$L$358:$U$365, MATCH("*Lat Pulldown*",'Glyn-SESSION'!$B$358:$B$365,0), MATCH("*3rd*",'Glyn-SESSION'!$K$7:$T$7,0))</f>
        <v>0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IF($A$236='Glyn-SESSION'!$A$358,INDEX('Glyn-SESSION'!$K$358:$T$365, MATCH("*Squat*",'Glyn-SESSION'!$B$358:$B$365,0), MATCH("*4th*",'Glyn-SESSION'!$K$7:$T$7,0)),"")</f>
        <v>#N/A</v>
      </c>
      <c r="D240" s="132" t="e">
        <f>INDEX('Glyn-SESSION'!L$358:U$365, MATCH("*Squat*",'Glyn-SESSION'!$B$358:$B$365,0), MATCH("*4th*",'Glyn-SESSION'!K$7:T$7,0))</f>
        <v>#N/A</v>
      </c>
      <c r="E240" s="131" t="e">
        <f>IF($A$236='Glyn-SESSION'!$A$358,INDEX('Glyn-SESSION'!$K$358:$T$365, MATCH("*Deadlift*",'Glyn-SESSION'!$B$358:$B$365,0), MATCH("*4th*",'Glyn-SESSION'!$K$7:$T$7,0)),"")</f>
        <v>#N/A</v>
      </c>
      <c r="F240" s="131" t="e">
        <f>INDEX('Glyn-SESSION'!$L$358:$U$365, MATCH("*Deadlift*",'Glyn-SESSION'!$B$358:$B$365,0), MATCH("*4th*",'Glyn-SESSION'!$K$7:$T$7,0))</f>
        <v>#N/A</v>
      </c>
      <c r="G240" s="131" t="e">
        <f>IF($A$236='Glyn-SESSION'!$A$358,INDEX('Glyn-SESSION'!$K$358:$T$365, MATCH("*Bench Press*",'Glyn-SESSION'!$B$358:$B$365,0), MATCH("*4th*",'Glyn-SESSION'!$K$7:$T$7,0)),"")</f>
        <v>#N/A</v>
      </c>
      <c r="H240" s="131" t="e">
        <f>INDEX('Glyn-SESSION'!$L$358:$U$365, MATCH("*Bench Press*",'Glyn-SESSION'!$B$358:$B$365,0), MATCH("*4th*",'Glyn-SESSION'!$K$7:$T$7,0))</f>
        <v>#N/A</v>
      </c>
      <c r="I240" s="132" t="e">
        <f>IF($A$236='Glyn-SESSION'!$A$358,INDEX('Glyn-SESSION'!$K$358:$T$365, MATCH("*Military*",'Glyn-SESSION'!$B$358:$B$365,0), MATCH("*4th*",'Glyn-SESSION'!$K$7:$T$7,0)),"")</f>
        <v>#N/A</v>
      </c>
      <c r="J240" s="44" t="e">
        <f>INDEX('Glyn-SESSION'!$L$358:$U$365, MATCH("*Military*",'Glyn-SESSION'!$B$358:$B$365,0), MATCH("*4th*",'Glyn-SESSION'!$K$7:$T$7,0))</f>
        <v>#N/A</v>
      </c>
      <c r="K240" s="131" t="e">
        <f>IF($A$236='Glyn-SESSION'!$A$358,INDEX('Glyn-SESSION'!$K$358:$T$365, MATCH("*Clean *",'Glyn-SESSION'!$B$358:$B$365,0), MATCH("*4th*",'Glyn-SESSION'!$K$7:$T$7,0)),"")</f>
        <v>#N/A</v>
      </c>
      <c r="L240" s="44" t="e">
        <f>INDEX('Glyn-SESSION'!$L$358:$U$365, MATCH("*Clean *",'Glyn-SESSION'!$B$358:$B$365,0), MATCH("*4th*",'Glyn-SESSION'!$K$7:$T$7,0))</f>
        <v>#N/A</v>
      </c>
      <c r="M240" s="131">
        <f>IF($A$236='Glyn-SESSION'!$A$358,INDEX('Glyn-SESSION'!$K$358:$T$365, MATCH("*Lat Pulldown*",'Glyn-SESSION'!$B$358:$B$365,0), MATCH("*4th*",'Glyn-SESSION'!$K$7:$T$7,0)),"")</f>
        <v>0</v>
      </c>
      <c r="N240" s="44">
        <f>INDEX('Glyn-SESSION'!$L$358:$U$365, MATCH("*Lat Pulldown*",'Glyn-SESSION'!$B$358:$B$365,0), MATCH("*4th*",'Glyn-SESSION'!$K$7:$T$7,0))</f>
        <v>0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IF($A$236='Glyn-SESSION'!$A$358,INDEX('Glyn-SESSION'!$K$358:$T$365, MATCH("*Squat*",'Glyn-SESSION'!$B$358:$B$365,0), MATCH("*5th*",'Glyn-SESSION'!$K$7:$T$7,0)),"")</f>
        <v>#N/A</v>
      </c>
      <c r="D241" s="132" t="e">
        <f>INDEX('Glyn-SESSION'!L$358:U$365, MATCH("*Squat*",'Glyn-SESSION'!$B$358:$B$365,0), MATCH("*5th*",'Glyn-SESSION'!K$7:T$7,0))</f>
        <v>#N/A</v>
      </c>
      <c r="E241" s="131" t="e">
        <f>IF($A$236='Glyn-SESSION'!$A$358,INDEX('Glyn-SESSION'!$K$358:$T$365, MATCH("*Deadlift*",'Glyn-SESSION'!$B$358:$B$365,0), MATCH("*5th*",'Glyn-SESSION'!$K$7:$T$7,0)),"")</f>
        <v>#N/A</v>
      </c>
      <c r="F241" s="131" t="e">
        <f>INDEX('Glyn-SESSION'!$L$358:$U$365, MATCH("*Deadlift*",'Glyn-SESSION'!$B$358:$B$365,0), MATCH("*5th*",'Glyn-SESSION'!$K$7:$T$7,0))</f>
        <v>#N/A</v>
      </c>
      <c r="G241" s="131" t="e">
        <f>IF($A$236='Glyn-SESSION'!$A$358,INDEX('Glyn-SESSION'!$K$358:$T$365, MATCH("*Bench Press*",'Glyn-SESSION'!$B$358:$B$365,0), MATCH("*5th*",'Glyn-SESSION'!$K$7:$T$7,0)),"")</f>
        <v>#N/A</v>
      </c>
      <c r="H241" s="131" t="e">
        <f>INDEX('Glyn-SESSION'!$L$358:$U$365, MATCH("*Bench Press*",'Glyn-SESSION'!$B$358:$B$365,0), MATCH("*5th*",'Glyn-SESSION'!$K$7:$T$7,0))</f>
        <v>#N/A</v>
      </c>
      <c r="I241" s="132" t="e">
        <f>IF($A$236='Glyn-SESSION'!$A$358,INDEX('Glyn-SESSION'!$K$358:$T$365, MATCH("*Military*",'Glyn-SESSION'!$B$358:$B$365,0), MATCH("*5th*",'Glyn-SESSION'!$K$7:$T$7,0)),"")</f>
        <v>#N/A</v>
      </c>
      <c r="J241" s="44" t="e">
        <f>INDEX('Glyn-SESSION'!$L$358:$U$365, MATCH("*Military*",'Glyn-SESSION'!$B$358:$B$365,0), MATCH("*5th*",'Glyn-SESSION'!$K$7:$T$7,0))</f>
        <v>#N/A</v>
      </c>
      <c r="K241" s="131" t="e">
        <f>IF($A$236='Glyn-SESSION'!$A$358,INDEX('Glyn-SESSION'!$K$358:$T$365, MATCH("*Clean *",'Glyn-SESSION'!$B$358:$B$365,0), MATCH("*5th*",'Glyn-SESSION'!$K$7:$T$7,0)),"")</f>
        <v>#N/A</v>
      </c>
      <c r="L241" s="44" t="e">
        <f>INDEX('Glyn-SESSION'!$L$358:$U$365, MATCH("*Clean *",'Glyn-SESSION'!$B$358:$B$365,0), MATCH("*5th*",'Glyn-SESSION'!$K$7:$T$7,0))</f>
        <v>#N/A</v>
      </c>
      <c r="M241" s="131">
        <f>IF($A$236='Glyn-SESSION'!$A$358,INDEX('Glyn-SESSION'!$K$358:$T$365, MATCH("*Lat Pulldown*",'Glyn-SESSION'!$B$358:$B$365,0), MATCH("*5th*",'Glyn-SESSION'!$K$7:$T$7,0)),"")</f>
        <v>0</v>
      </c>
      <c r="N241" s="44">
        <f>INDEX('Glyn-SESSION'!$L$358:$U$365, MATCH("*Lat Pulldown*",'Glyn-SESSION'!$B$358:$B$365,0), MATCH("*5th*",'Glyn-SESSION'!$K$7:$T$7,0))</f>
        <v>0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'Glyn-SESSION'!A367</f>
        <v>42306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>
        <f>MAX(G243:G247)</f>
        <v>50</v>
      </c>
      <c r="H242" s="116">
        <f t="array" ref="H242">MAX(IF(G243:G247=G242,H243:H247))</f>
        <v>12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IF($A$242='Glyn-SESSION'!$A$367,INDEX('Glyn-SESSION'!$K$367:$T$374, MATCH("*1k Row*",'Glyn-SESSION'!$B$367:$B$374,0), MATCH("*1st*",'Glyn-SESSION'!$K$7:$T$7,0)),"")</f>
        <v>#N/A</v>
      </c>
      <c r="P242" s="152" t="e">
        <f>IF($A$242='Glyn-SESSION'!$A$367,INDEX('Glyn-SESSION'!$K$367:$T$374, MATCH("*HIIT*",'Glyn-SESSION'!$B$367:$B$374,0), MATCH("*1st*",'Glyn-SESSION'!$K$7:$T$7,0)),"")</f>
        <v>#N/A</v>
      </c>
      <c r="Q242" s="119">
        <f>INDEX('Glyn-SESSION'!$L$212:$U$367, MATCH("*HIIT*",'Glyn-SESSION'!$B$212:$B$367,0), MATCH("*1st*",'Glyn-SESSION'!$K$7:$T$7,0))</f>
        <v>0</v>
      </c>
      <c r="R242" s="119">
        <f>'Glyn-SESSION'!U367</f>
        <v>0</v>
      </c>
      <c r="S242" s="116"/>
      <c r="T242" s="116"/>
      <c r="U242" s="120">
        <f>'Glyn-SESSION'!A368</f>
        <v>0</v>
      </c>
      <c r="V242" s="120">
        <f>'Glyn-SESSION'!A369</f>
        <v>0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IF($A$242='Glyn-SESSION'!$A$367,INDEX('Glyn-SESSION'!$K$367:$T$374, MATCH("*Squat*",'Glyn-SESSION'!$B$367:$B$374,0), MATCH("*1st*",'Glyn-SESSION'!$K$7:$T$7,0)),"")</f>
        <v>#N/A</v>
      </c>
      <c r="D243" s="132" t="e">
        <f>INDEX('Glyn-SESSION'!L$367:U$374, MATCH("*Squat*",'Glyn-SESSION'!$B$367:$B$374,0), MATCH("*1st*",'Glyn-SESSION'!K$7:T$7,0))</f>
        <v>#N/A</v>
      </c>
      <c r="E243" s="131" t="e">
        <f>IF($A$242='Glyn-SESSION'!$A$367,INDEX('Glyn-SESSION'!$K$367:$T$374, MATCH("*Deadlift*",'Glyn-SESSION'!$B$367:$B$374,0), MATCH("*1st*",'Glyn-SESSION'!$K$7:$T$7,0)),"")</f>
        <v>#N/A</v>
      </c>
      <c r="F243" s="131" t="e">
        <f>INDEX('Glyn-SESSION'!$L$367:$U$374, MATCH("*Deadlift*",'Glyn-SESSION'!$B$367:$B$374,0), MATCH("*1st*",'Glyn-SESSION'!$K$7:$T$7,0))</f>
        <v>#N/A</v>
      </c>
      <c r="G243" s="131">
        <f>IF($A$242='Glyn-SESSION'!$A$367,INDEX('Glyn-SESSION'!$K$367:$T$374, MATCH("*Bench Press*",'Glyn-SESSION'!$B$367:$B$374,0), MATCH("*1st*",'Glyn-SESSION'!$K$7:$T$7,0)),"")</f>
        <v>50</v>
      </c>
      <c r="H243" s="131">
        <f>INDEX('Glyn-SESSION'!$L$367:$U$374, MATCH("*Bench Press*",'Glyn-SESSION'!$B$367:$B$374,0), MATCH("*1st*",'Glyn-SESSION'!$K$7:$T$7,0))</f>
        <v>12</v>
      </c>
      <c r="I243" s="132" t="e">
        <f>IF($A$242='Glyn-SESSION'!$A$367,INDEX('Glyn-SESSION'!$K$367:$T$374, MATCH("*Military*",'Glyn-SESSION'!$B$367:$B$374,0), MATCH("*1st*",'Glyn-SESSION'!$K$7:$T$7,0)),"")</f>
        <v>#N/A</v>
      </c>
      <c r="J243" s="48" t="e">
        <f>INDEX('Glyn-SESSION'!$L$367:$U$374, MATCH("*Military*",'Glyn-SESSION'!$B$367:$B$374,0), MATCH("*1st*",'Glyn-SESSION'!$K$7:$T$7,0))</f>
        <v>#N/A</v>
      </c>
      <c r="K243" s="131" t="e">
        <f>IF($A$242='Glyn-SESSION'!$A$367,INDEX('Glyn-SESSION'!$K$367:$T$374, MATCH("*Clean *",'Glyn-SESSION'!$B$367:$B$374,0), MATCH("*1st*",'Glyn-SESSION'!$K$7:$T$7,0)),"")</f>
        <v>#N/A</v>
      </c>
      <c r="L243" s="48" t="e">
        <f>INDEX('Glyn-SESSION'!$L$367:$U$374, MATCH("*Clean *",'Glyn-SESSION'!$B$367:$B$374,0), MATCH("*1st*",'Glyn-SESSION'!$K$7:$T$7,0))</f>
        <v>#N/A</v>
      </c>
      <c r="M243" s="131" t="e">
        <f>IF($A$242='Glyn-SESSION'!$A$367,INDEX('Glyn-SESSION'!$K$367:$T$374, MATCH("*Lat Pulldown*",'Glyn-SESSION'!$B$367:$B$374,0), MATCH("*1st*",'Glyn-SESSION'!$K$7:$T$7,0)),"")</f>
        <v>#N/A</v>
      </c>
      <c r="N243" s="48" t="e">
        <f>INDEX('Glyn-SESSION'!$L$367:$U$374, MATCH("*Lat Pulldown*",'Glyn-SESSION'!$B$367:$B$374,0), MATCH("*1st*",'Glyn-SESSION'!$K$7:$T$7,0))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IF($A$242='Glyn-SESSION'!$A$367,INDEX('Glyn-SESSION'!$K$367:$T$374, MATCH("*Squat*",'Glyn-SESSION'!$B$367:$B$374,0), MATCH("*2nd*",'Glyn-SESSION'!$K$7:$T$7,0)),"")</f>
        <v>#N/A</v>
      </c>
      <c r="D244" s="132" t="e">
        <f>INDEX('Glyn-SESSION'!L$367:U$374, MATCH("*Squat*",'Glyn-SESSION'!$B$367:$B$374,0), MATCH("*2nd*",'Glyn-SESSION'!K$7:T$7,0))</f>
        <v>#N/A</v>
      </c>
      <c r="E244" s="131" t="e">
        <f>IF($A$242='Glyn-SESSION'!$A$367,INDEX('Glyn-SESSION'!$K$367:$T$374, MATCH("*Deadlift*",'Glyn-SESSION'!$B$367:$B$374,0), MATCH("*2ND*",'Glyn-SESSION'!$K$7:$T$7,0)),"")</f>
        <v>#N/A</v>
      </c>
      <c r="F244" s="131" t="e">
        <f>INDEX('Glyn-SESSION'!$L$367:$U$374, MATCH("*Deadlift*",'Glyn-SESSION'!$B$367:$B$374,0), MATCH("*2nd*",'Glyn-SESSION'!$K$7:$T$7,0))</f>
        <v>#N/A</v>
      </c>
      <c r="G244" s="131">
        <f>IF($A$242='Glyn-SESSION'!$A$367,INDEX('Glyn-SESSION'!$K$367:$T$374, MATCH("*Bench Press*",'Glyn-SESSION'!$B$367:$B$374,0), MATCH("*2ND*",'Glyn-SESSION'!$K$7:$T$7,0)),"")</f>
        <v>50</v>
      </c>
      <c r="H244" s="131">
        <f>INDEX('Glyn-SESSION'!$L$367:$U$374, MATCH("*Bench Press*",'Glyn-SESSION'!$B$367:$B$374,0), MATCH("*2nd*",'Glyn-SESSION'!$K$7:$T$7,0))</f>
        <v>12</v>
      </c>
      <c r="I244" s="132" t="e">
        <f>IF($A$242='Glyn-SESSION'!$A$367,INDEX('Glyn-SESSION'!$K$367:$T$374, MATCH("*Military*",'Glyn-SESSION'!$B$367:$B$374,0), MATCH("*2ND*",'Glyn-SESSION'!$K$7:$T$7,0)),"")</f>
        <v>#N/A</v>
      </c>
      <c r="J244" s="44" t="e">
        <f>INDEX('Glyn-SESSION'!$L$367:$U$374, MATCH("*Military*",'Glyn-SESSION'!$B$367:$B$374,0), MATCH("*2nd*",'Glyn-SESSION'!$K$7:$T$7,0))</f>
        <v>#N/A</v>
      </c>
      <c r="K244" s="131" t="e">
        <f>IF($A$242='Glyn-SESSION'!$A$367,INDEX('Glyn-SESSION'!$K$367:$T$374, MATCH("*Clean *",'Glyn-SESSION'!$B$367:$B$374,0), MATCH("*2ND*",'Glyn-SESSION'!$K$7:$T$7,0)),"")</f>
        <v>#N/A</v>
      </c>
      <c r="L244" s="44" t="e">
        <f>INDEX('Glyn-SESSION'!$L$367:$U$374, MATCH("*Clean *",'Glyn-SESSION'!$B$367:$B$374,0), MATCH("*2nd*",'Glyn-SESSION'!$K$7:$T$7,0))</f>
        <v>#N/A</v>
      </c>
      <c r="M244" s="131" t="e">
        <f>IF($A$242='Glyn-SESSION'!$A$367,INDEX('Glyn-SESSION'!$K$367:$T$374, MATCH("*Lat Pulldown*",'Glyn-SESSION'!$B$367:$B$374,0), MATCH("*2ND*",'Glyn-SESSION'!$K$7:$T$7,0)),"")</f>
        <v>#N/A</v>
      </c>
      <c r="N244" s="44" t="e">
        <f>INDEX('Glyn-SESSION'!$L$367:$U$374, MATCH("*Lat Pulldown*",'Glyn-SESSION'!$B$367:$B$374,0), MATCH("*2nd*",'Glyn-SESSION'!$K$7:$T$7,0))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IF($A$242='Glyn-SESSION'!$A$367,INDEX('Glyn-SESSION'!$K$367:$T$374, MATCH("*Squat*",'Glyn-SESSION'!$B$367:$B$374,0), MATCH("*3rd*",'Glyn-SESSION'!$K$7:$T$7,0)),"")</f>
        <v>#N/A</v>
      </c>
      <c r="D245" s="132" t="e">
        <f>INDEX('Glyn-SESSION'!L$367:U$374, MATCH("*Squat*",'Glyn-SESSION'!$B$367:$B$374,0), MATCH("*3rd*",'Glyn-SESSION'!K$7:T$7,0))</f>
        <v>#N/A</v>
      </c>
      <c r="E245" s="131" t="e">
        <f>IF($A$242='Glyn-SESSION'!$A$367,INDEX('Glyn-SESSION'!$K$367:$T$374, MATCH("*Deadlift*",'Glyn-SESSION'!$B$367:$B$374,0), MATCH("*3rd*",'Glyn-SESSION'!$K$7:$T$7,0)),"")</f>
        <v>#N/A</v>
      </c>
      <c r="F245" s="131" t="e">
        <f>INDEX('Glyn-SESSION'!$L$367:$U$374, MATCH("*Deadlift*",'Glyn-SESSION'!$B$367:$B$374,0), MATCH("*3rd*",'Glyn-SESSION'!$K$7:$T$7,0))</f>
        <v>#N/A</v>
      </c>
      <c r="G245" s="131">
        <f>IF($A$242='Glyn-SESSION'!$A$367,INDEX('Glyn-SESSION'!$K$367:$T$374, MATCH("*Bench Press*",'Glyn-SESSION'!$B$367:$B$374,0), MATCH("*3rd*",'Glyn-SESSION'!$K$7:$T$7,0)),"")</f>
        <v>50</v>
      </c>
      <c r="H245" s="131">
        <f>INDEX('Glyn-SESSION'!$L$367:$U$374, MATCH("*Bench Press*",'Glyn-SESSION'!$B$367:$B$374,0), MATCH("*3rd*",'Glyn-SESSION'!$K$7:$T$7,0))</f>
        <v>12</v>
      </c>
      <c r="I245" s="132" t="e">
        <f>IF($A$242='Glyn-SESSION'!$A$367,INDEX('Glyn-SESSION'!$K$367:$T$374, MATCH("*Military*",'Glyn-SESSION'!$B$367:$B$374,0), MATCH("*3rd*",'Glyn-SESSION'!$K$7:$T$7,0)),"")</f>
        <v>#N/A</v>
      </c>
      <c r="J245" s="44" t="e">
        <f>INDEX('Glyn-SESSION'!$L$367:$U$374, MATCH("*Military*",'Glyn-SESSION'!$B$367:$B$374,0), MATCH("*3rd*",'Glyn-SESSION'!$K$7:$T$7,0))</f>
        <v>#N/A</v>
      </c>
      <c r="K245" s="131" t="e">
        <f>IF($A$242='Glyn-SESSION'!$A$367,INDEX('Glyn-SESSION'!$K$367:$T$374, MATCH("*Clean *",'Glyn-SESSION'!$B$367:$B$374,0), MATCH("*3rd*",'Glyn-SESSION'!$K$7:$T$7,0)),"")</f>
        <v>#N/A</v>
      </c>
      <c r="L245" s="44" t="e">
        <f>INDEX('Glyn-SESSION'!$L$367:$U$374, MATCH("*Clean *",'Glyn-SESSION'!$B$367:$B$374,0), MATCH("*3rd*",'Glyn-SESSION'!$K$7:$T$7,0))</f>
        <v>#N/A</v>
      </c>
      <c r="M245" s="131" t="e">
        <f>IF($A$242='Glyn-SESSION'!$A$367,INDEX('Glyn-SESSION'!$K$367:$T$374, MATCH("*Lat Pulldown*",'Glyn-SESSION'!$B$367:$B$374,0), MATCH("*3rd*",'Glyn-SESSION'!$K$7:$T$7,0)),"")</f>
        <v>#N/A</v>
      </c>
      <c r="N245" s="44" t="e">
        <f>INDEX('Glyn-SESSION'!$L$367:$U$374, MATCH("*Lat Pulldown*",'Glyn-SESSION'!$B$367:$B$374,0), MATCH("*3rd*",'Glyn-SESSION'!$K$7:$T$7,0))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IF($A$242='Glyn-SESSION'!$A$367,INDEX('Glyn-SESSION'!$K$367:$T$374, MATCH("*Squat*",'Glyn-SESSION'!$B$367:$B$374,0), MATCH("*4th*",'Glyn-SESSION'!$K$7:$T$7,0)),"")</f>
        <v>#N/A</v>
      </c>
      <c r="D246" s="132" t="e">
        <f>INDEX('Glyn-SESSION'!L$367:U$374, MATCH("*Squat*",'Glyn-SESSION'!$B$367:$B$374,0), MATCH("*4th*",'Glyn-SESSION'!K$7:T$7,0))</f>
        <v>#N/A</v>
      </c>
      <c r="E246" s="131" t="e">
        <f>IF($A$242='Glyn-SESSION'!$A$367,INDEX('Glyn-SESSION'!$K$367:$T$374, MATCH("*Deadlift*",'Glyn-SESSION'!$B$367:$B$374,0), MATCH("*4th*",'Glyn-SESSION'!$K$7:$T$7,0)),"")</f>
        <v>#N/A</v>
      </c>
      <c r="F246" s="131" t="e">
        <f>INDEX('Glyn-SESSION'!$L$367:$U$374, MATCH("*Deadlift*",'Glyn-SESSION'!$B$367:$B$374,0), MATCH("*4th*",'Glyn-SESSION'!$K$7:$T$7,0))</f>
        <v>#N/A</v>
      </c>
      <c r="G246" s="131">
        <f>IF($A$242='Glyn-SESSION'!$A$367,INDEX('Glyn-SESSION'!$K$367:$T$374, MATCH("*Bench Press*",'Glyn-SESSION'!$B$367:$B$374,0), MATCH("*4th*",'Glyn-SESSION'!$K$7:$T$7,0)),"")</f>
        <v>0</v>
      </c>
      <c r="H246" s="131">
        <f>INDEX('Glyn-SESSION'!$L$367:$U$374, MATCH("*Bench Press*",'Glyn-SESSION'!$B$367:$B$374,0), MATCH("*4th*",'Glyn-SESSION'!$K$7:$T$7,0))</f>
        <v>0</v>
      </c>
      <c r="I246" s="132" t="e">
        <f>IF($A$242='Glyn-SESSION'!$A$367,INDEX('Glyn-SESSION'!$K$367:$T$374, MATCH("*Military*",'Glyn-SESSION'!$B$367:$B$374,0), MATCH("*4th*",'Glyn-SESSION'!$K$7:$T$7,0)),"")</f>
        <v>#N/A</v>
      </c>
      <c r="J246" s="44" t="e">
        <f>INDEX('Glyn-SESSION'!$L$367:$U$374, MATCH("*Military*",'Glyn-SESSION'!$B$367:$B$374,0), MATCH("*4th*",'Glyn-SESSION'!$K$7:$T$7,0))</f>
        <v>#N/A</v>
      </c>
      <c r="K246" s="131" t="e">
        <f>IF($A$242='Glyn-SESSION'!$A$367,INDEX('Glyn-SESSION'!$K$367:$T$374, MATCH("*Clean *",'Glyn-SESSION'!$B$367:$B$374,0), MATCH("*4th*",'Glyn-SESSION'!$K$7:$T$7,0)),"")</f>
        <v>#N/A</v>
      </c>
      <c r="L246" s="44" t="e">
        <f>INDEX('Glyn-SESSION'!$L$367:$U$374, MATCH("*Clean *",'Glyn-SESSION'!$B$367:$B$374,0), MATCH("*4th*",'Glyn-SESSION'!$K$7:$T$7,0))</f>
        <v>#N/A</v>
      </c>
      <c r="M246" s="131" t="e">
        <f>IF($A$242='Glyn-SESSION'!$A$367,INDEX('Glyn-SESSION'!$K$367:$T$374, MATCH("*Lat Pulldown*",'Glyn-SESSION'!$B$367:$B$374,0), MATCH("*4th*",'Glyn-SESSION'!$K$7:$T$7,0)),"")</f>
        <v>#N/A</v>
      </c>
      <c r="N246" s="44" t="e">
        <f>INDEX('Glyn-SESSION'!$L$367:$U$374, MATCH("*Lat Pulldown*",'Glyn-SESSION'!$B$367:$B$374,0), MATCH("*4th*",'Glyn-SESSION'!$K$7:$T$7,0))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IF($A$242='Glyn-SESSION'!$A$367,INDEX('Glyn-SESSION'!$K$367:$T$374, MATCH("*Squat*",'Glyn-SESSION'!$B$367:$B$374,0), MATCH("*5th*",'Glyn-SESSION'!$K$7:$T$7,0)),"")</f>
        <v>#N/A</v>
      </c>
      <c r="D247" s="132" t="e">
        <f>INDEX('Glyn-SESSION'!L$367:U$374, MATCH("*Squat*",'Glyn-SESSION'!$B$367:$B$374,0), MATCH("*5th*",'Glyn-SESSION'!K$7:T$7,0))</f>
        <v>#N/A</v>
      </c>
      <c r="E247" s="131" t="e">
        <f>IF($A$242='Glyn-SESSION'!$A$367,INDEX('Glyn-SESSION'!$K$367:$T$374, MATCH("*Deadlift*",'Glyn-SESSION'!$B$367:$B$374,0), MATCH("*5th*",'Glyn-SESSION'!$K$7:$T$7,0)),"")</f>
        <v>#N/A</v>
      </c>
      <c r="F247" s="131" t="e">
        <f>INDEX('Glyn-SESSION'!$L$367:$U$374, MATCH("*Deadlift*",'Glyn-SESSION'!$B$367:$B$374,0), MATCH("*5th*",'Glyn-SESSION'!$K$7:$T$7,0))</f>
        <v>#N/A</v>
      </c>
      <c r="G247" s="131">
        <f>IF($A$242='Glyn-SESSION'!$A$367,INDEX('Glyn-SESSION'!$K$367:$T$374, MATCH("*Bench Press*",'Glyn-SESSION'!$B$367:$B$374,0), MATCH("*5th*",'Glyn-SESSION'!$K$7:$T$7,0)),"")</f>
        <v>0</v>
      </c>
      <c r="H247" s="131">
        <f>INDEX('Glyn-SESSION'!$L$367:$U$374, MATCH("*Bench Press*",'Glyn-SESSION'!$B$367:$B$374,0), MATCH("*5th*",'Glyn-SESSION'!$K$7:$T$7,0))</f>
        <v>0</v>
      </c>
      <c r="I247" s="132" t="e">
        <f>IF($A$242='Glyn-SESSION'!$A$367,INDEX('Glyn-SESSION'!$K$367:$T$374, MATCH("*Military*",'Glyn-SESSION'!$B$367:$B$374,0), MATCH("*5th*",'Glyn-SESSION'!$K$7:$T$7,0)),"")</f>
        <v>#N/A</v>
      </c>
      <c r="J247" s="44" t="e">
        <f>INDEX('Glyn-SESSION'!$L$367:$U$374, MATCH("*Military*",'Glyn-SESSION'!$B$367:$B$374,0), MATCH("*5th*",'Glyn-SESSION'!$K$7:$T$7,0))</f>
        <v>#N/A</v>
      </c>
      <c r="K247" s="131" t="e">
        <f>IF($A$242='Glyn-SESSION'!$A$367,INDEX('Glyn-SESSION'!$K$367:$T$374, MATCH("*Clean *",'Glyn-SESSION'!$B$367:$B$374,0), MATCH("*5th*",'Glyn-SESSION'!$K$7:$T$7,0)),"")</f>
        <v>#N/A</v>
      </c>
      <c r="L247" s="44" t="e">
        <f>INDEX('Glyn-SESSION'!$L$367:$U$374, MATCH("*Clean *",'Glyn-SESSION'!$B$367:$B$374,0), MATCH("*5th*",'Glyn-SESSION'!$K$7:$T$7,0))</f>
        <v>#N/A</v>
      </c>
      <c r="M247" s="131" t="e">
        <f>IF($A$242='Glyn-SESSION'!$A$367,INDEX('Glyn-SESSION'!$K$367:$T$374, MATCH("*Lat Pulldown*",'Glyn-SESSION'!$B$367:$B$374,0), MATCH("*5th*",'Glyn-SESSION'!$K$7:$T$7,0)),"")</f>
        <v>#N/A</v>
      </c>
      <c r="N247" s="44" t="e">
        <f>INDEX('Glyn-SESSION'!$L$367:$U$374, MATCH("*Lat Pulldown*",'Glyn-SESSION'!$B$367:$B$374,0), MATCH("*5th*",'Glyn-SESSION'!$K$7:$T$7,0))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'Glyn-SESSION'!A376</f>
        <v>42311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>
        <f>MAX(K249:K253)</f>
        <v>35</v>
      </c>
      <c r="L248" s="116">
        <f t="array" ref="L248">MAX(IF(K249:K253=K248,L249:L253))</f>
        <v>12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IF($A$248='Glyn-SESSION'!$A$376,INDEX('Glyn-SESSION'!$K$376:$T$383, MATCH("*1k Row*",'Glyn-SESSION'!$B$376:$B$383,0), MATCH("*1st*",'Glyn-SESSION'!$K$7:$T$7,0)),"")</f>
        <v>#N/A</v>
      </c>
      <c r="P248" s="152" t="e">
        <f>IF($A$248='Glyn-SESSION'!$A$376,INDEX('Glyn-SESSION'!$K$376:$T$383, MATCH("*HIIT*",'Glyn-SESSION'!$B$376:$B$383,0), MATCH("*1st*",'Glyn-SESSION'!$K$7:$T$7,0)),"")</f>
        <v>#N/A</v>
      </c>
      <c r="Q248" s="119" t="e">
        <f>INDEX('Glyn-SESSION'!$L$376:$U$383, MATCH("*HIIT*",'Glyn-SESSION'!$B$376:$B$383,0), MATCH("*1st*",'Glyn-SESSION'!$K$7:$T$7,0))</f>
        <v>#N/A</v>
      </c>
      <c r="R248" s="119">
        <f>'Glyn-SESSION'!U376</f>
        <v>0</v>
      </c>
      <c r="S248" s="116"/>
      <c r="T248" s="116"/>
      <c r="U248" s="120">
        <f>'Glyn-SESSION'!A377</f>
        <v>0</v>
      </c>
      <c r="V248" s="120">
        <f>'Glyn-SESSION'!A378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IF($A$248='Glyn-SESSION'!$A$376,INDEX('Glyn-SESSION'!$K$376:$T$383, MATCH("*Squat*",'Glyn-SESSION'!$B$376:$B$383,0), MATCH("*1st*",'Glyn-SESSION'!$K$7:$T$7,0)),"")</f>
        <v>#N/A</v>
      </c>
      <c r="D249" s="132" t="e">
        <f>INDEX('Glyn-SESSION'!L$376:U$383, MATCH("*Squat*",'Glyn-SESSION'!$B$376:$B$383,0), MATCH("*1st*",'Glyn-SESSION'!K$7:T$7,0))</f>
        <v>#N/A</v>
      </c>
      <c r="E249" s="131" t="e">
        <f>IF($A$248='Glyn-SESSION'!$A$376,INDEX('Glyn-SESSION'!$K$376:$T$383, MATCH("*Deadlift*",'Glyn-SESSION'!$B$376:$B$383,0), MATCH("*1st*",'Glyn-SESSION'!$K$7:$T$7,0)),"")</f>
        <v>#N/A</v>
      </c>
      <c r="F249" s="131" t="e">
        <f>INDEX('Glyn-SESSION'!$L$376:$U$383, MATCH("*Deadlift*",'Glyn-SESSION'!$B$376:$B$383,0), MATCH("*1st*",'Glyn-SESSION'!$K$7:$T$7,0))</f>
        <v>#N/A</v>
      </c>
      <c r="G249" s="131" t="e">
        <f>IF($A$248='Glyn-SESSION'!$A$376,INDEX('Glyn-SESSION'!$K$376:$T$383, MATCH("*Bench Press*",'Glyn-SESSION'!$B$376:$B$383,0), MATCH("*1st*",'Glyn-SESSION'!$K$7:$T$7,0)),"")</f>
        <v>#N/A</v>
      </c>
      <c r="H249" s="131" t="e">
        <f>INDEX('Glyn-SESSION'!$L$376:$U$383, MATCH("*Bench Press*",'Glyn-SESSION'!$B$376:$B$383,0), MATCH("*1st*",'Glyn-SESSION'!$K$7:$T$7,0))</f>
        <v>#N/A</v>
      </c>
      <c r="I249" s="132" t="e">
        <f>IF($A$248='Glyn-SESSION'!$A$376,INDEX('Glyn-SESSION'!$K$376:$T$383, MATCH("*Military*",'Glyn-SESSION'!$B$376:$B$383,0), MATCH("*1st*",'Glyn-SESSION'!$K$7:$T$7,0)),"")</f>
        <v>#N/A</v>
      </c>
      <c r="J249" s="48" t="e">
        <f>INDEX('Glyn-SESSION'!$L$376:$U$383, MATCH("*Military*",'Glyn-SESSION'!$B$376:$B$383,0), MATCH("*1st*",'Glyn-SESSION'!$K$7:$T$7,0))</f>
        <v>#N/A</v>
      </c>
      <c r="K249" s="131">
        <f>IF($A$248='Glyn-SESSION'!$A$376,INDEX('Glyn-SESSION'!$K$376:$T$383, MATCH("*Clean *",'Glyn-SESSION'!$B$376:$B$383,0), MATCH("*1st*",'Glyn-SESSION'!$K$7:$T$7,0)),"")</f>
        <v>35</v>
      </c>
      <c r="L249" s="48">
        <f>INDEX('Glyn-SESSION'!$L$376:$U$383, MATCH("*Clean *",'Glyn-SESSION'!$B$376:$B$383,0), MATCH("*1st*",'Glyn-SESSION'!$K$7:$T$7,0))</f>
        <v>12</v>
      </c>
      <c r="M249" s="131" t="e">
        <f>IF($A$248='Glyn-SESSION'!$A$376,INDEX('Glyn-SESSION'!$K$376:$T$383, MATCH("*Lat Pulldown*",'Glyn-SESSION'!$B$376:$B$383,0), MATCH("*1st*",'Glyn-SESSION'!$K$7:$T$7,0)),"")</f>
        <v>#N/A</v>
      </c>
      <c r="N249" s="48" t="e">
        <f>INDEX('Glyn-SESSION'!$L$376:$U$383, MATCH("*Lat Pulldown*",'Glyn-SESSION'!$B$376:$B$383,0), MATCH("*1st*",'Glyn-SESSION'!$K$7:$T$7,0))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IF($A$248='Glyn-SESSION'!$A$376,INDEX('Glyn-SESSION'!$K$376:$T$383, MATCH("*Squat*",'Glyn-SESSION'!$B$376:$B$383,0), MATCH("*2nd*",'Glyn-SESSION'!$K$7:$T$7,0)),"")</f>
        <v>#N/A</v>
      </c>
      <c r="D250" s="132" t="e">
        <f>INDEX('Glyn-SESSION'!L$376:U$383, MATCH("*Squat*",'Glyn-SESSION'!$B$376:$B$383,0), MATCH("*2nd*",'Glyn-SESSION'!K$7:T$7,0))</f>
        <v>#N/A</v>
      </c>
      <c r="E250" s="131" t="e">
        <f>IF($A$248='Glyn-SESSION'!$A$376,INDEX('Glyn-SESSION'!$K$376:$T$383, MATCH("*Deadlift*",'Glyn-SESSION'!$B$376:$B$383,0), MATCH("*2ND*",'Glyn-SESSION'!$K$7:$T$7,0)),"")</f>
        <v>#N/A</v>
      </c>
      <c r="F250" s="131" t="e">
        <f>INDEX('Glyn-SESSION'!$L$376:$U$383, MATCH("*Deadlift*",'Glyn-SESSION'!$B$376:$B$383,0), MATCH("*2nd*",'Glyn-SESSION'!$K$7:$T$7,0))</f>
        <v>#N/A</v>
      </c>
      <c r="G250" s="131" t="e">
        <f>IF($A$248='Glyn-SESSION'!$A$376,INDEX('Glyn-SESSION'!$K$376:$T$383, MATCH("*Bench Press*",'Glyn-SESSION'!$B$376:$B$383,0), MATCH("*2ND*",'Glyn-SESSION'!$K$7:$T$7,0)),"")</f>
        <v>#N/A</v>
      </c>
      <c r="H250" s="131" t="e">
        <f>INDEX('Glyn-SESSION'!$L$376:$U$383, MATCH("*Bench Press*",'Glyn-SESSION'!$B$376:$B$383,0), MATCH("*2nd*",'Glyn-SESSION'!$K$7:$T$7,0))</f>
        <v>#N/A</v>
      </c>
      <c r="I250" s="132" t="e">
        <f>IF($A$248='Glyn-SESSION'!$A$376,INDEX('Glyn-SESSION'!$K$376:$T$383, MATCH("*Military*",'Glyn-SESSION'!$B$376:$B$383,0), MATCH("*2ND*",'Glyn-SESSION'!$K$7:$T$7,0)),"")</f>
        <v>#N/A</v>
      </c>
      <c r="J250" s="44" t="e">
        <f>INDEX('Glyn-SESSION'!$L$376:$U$383, MATCH("*Military*",'Glyn-SESSION'!$B$376:$B$383,0), MATCH("*2nd*",'Glyn-SESSION'!$K$7:$T$7,0))</f>
        <v>#N/A</v>
      </c>
      <c r="K250" s="131">
        <f>IF($A$248='Glyn-SESSION'!$A$376,INDEX('Glyn-SESSION'!$K$376:$T$383, MATCH("*Clean *",'Glyn-SESSION'!$B$376:$B$383,0), MATCH("*2ND*",'Glyn-SESSION'!$K$7:$T$7,0)),"")</f>
        <v>35</v>
      </c>
      <c r="L250" s="44">
        <f>INDEX('Glyn-SESSION'!$L$376:$U$383, MATCH("*Clean *",'Glyn-SESSION'!$B$376:$B$383,0), MATCH("*2nd*",'Glyn-SESSION'!$K$7:$T$7,0))</f>
        <v>12</v>
      </c>
      <c r="M250" s="131" t="e">
        <f>IF($A$248='Glyn-SESSION'!$A$376,INDEX('Glyn-SESSION'!$K$376:$T$383, MATCH("*Lat Pulldown*",'Glyn-SESSION'!$B$376:$B$383,0), MATCH("*2ND*",'Glyn-SESSION'!$K$7:$T$7,0)),"")</f>
        <v>#N/A</v>
      </c>
      <c r="N250" s="44" t="e">
        <f>INDEX('Glyn-SESSION'!$L$376:$U$383, MATCH("*Lat Pulldown*",'Glyn-SESSION'!$B$376:$B$383,0), MATCH("*2nd*",'Glyn-SESSION'!$K$7:$T$7,0))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IF($A$248='Glyn-SESSION'!$A$376,INDEX('Glyn-SESSION'!$K$376:$T$383, MATCH("*Squat*",'Glyn-SESSION'!$B$376:$B$383,0), MATCH("*3rd*",'Glyn-SESSION'!$K$7:$T$7,0)),"")</f>
        <v>#N/A</v>
      </c>
      <c r="D251" s="132" t="e">
        <f>INDEX('Glyn-SESSION'!L$376:U$383, MATCH("*Squat*",'Glyn-SESSION'!$B$376:$B$383,0), MATCH("*3rd*",'Glyn-SESSION'!K$7:T$7,0))</f>
        <v>#N/A</v>
      </c>
      <c r="E251" s="131" t="e">
        <f>IF($A$248='Glyn-SESSION'!$A$376,INDEX('Glyn-SESSION'!$K$376:$T$383, MATCH("*Deadlift*",'Glyn-SESSION'!$B$376:$B$383,0), MATCH("*3rd*",'Glyn-SESSION'!$K$7:$T$7,0)),"")</f>
        <v>#N/A</v>
      </c>
      <c r="F251" s="131" t="e">
        <f>INDEX('Glyn-SESSION'!$L$376:$U$383, MATCH("*Deadlift*",'Glyn-SESSION'!$B$376:$B$383,0), MATCH("*3rd*",'Glyn-SESSION'!$K$7:$T$7,0))</f>
        <v>#N/A</v>
      </c>
      <c r="G251" s="131" t="e">
        <f>IF($A$248='Glyn-SESSION'!$A$376,INDEX('Glyn-SESSION'!$K$376:$T$383, MATCH("*Bench Press*",'Glyn-SESSION'!$B$376:$B$383,0), MATCH("*3rd*",'Glyn-SESSION'!$K$7:$T$7,0)),"")</f>
        <v>#N/A</v>
      </c>
      <c r="H251" s="131" t="e">
        <f>INDEX('Glyn-SESSION'!$L$376:$U$383, MATCH("*Bench Press*",'Glyn-SESSION'!$B$376:$B$383,0), MATCH("*3rd*",'Glyn-SESSION'!$K$7:$T$7,0))</f>
        <v>#N/A</v>
      </c>
      <c r="I251" s="132" t="e">
        <f>IF($A$248='Glyn-SESSION'!$A$376,INDEX('Glyn-SESSION'!$K$376:$T$383, MATCH("*Military*",'Glyn-SESSION'!$B$376:$B$383,0), MATCH("*3rd*",'Glyn-SESSION'!$K$7:$T$7,0)),"")</f>
        <v>#N/A</v>
      </c>
      <c r="J251" s="44" t="e">
        <f>INDEX('Glyn-SESSION'!$L$376:$U$383, MATCH("*Military*",'Glyn-SESSION'!$B$376:$B$383,0), MATCH("*3rd*",'Glyn-SESSION'!$K$7:$T$7,0))</f>
        <v>#N/A</v>
      </c>
      <c r="K251" s="131">
        <f>IF($A$248='Glyn-SESSION'!$A$376,INDEX('Glyn-SESSION'!$K$376:$T$383, MATCH("*Clean *",'Glyn-SESSION'!$B$376:$B$383,0), MATCH("*3rd*",'Glyn-SESSION'!$K$7:$T$7,0)),"")</f>
        <v>35</v>
      </c>
      <c r="L251" s="44">
        <f>INDEX('Glyn-SESSION'!$L$376:$U$383, MATCH("*Clean *",'Glyn-SESSION'!$B$376:$B$383,0), MATCH("*3rd*",'Glyn-SESSION'!$K$7:$T$7,0))</f>
        <v>10</v>
      </c>
      <c r="M251" s="131" t="e">
        <f>IF($A$248='Glyn-SESSION'!$A$376,INDEX('Glyn-SESSION'!$K$376:$T$383, MATCH("*Lat Pulldown*",'Glyn-SESSION'!$B$376:$B$383,0), MATCH("*3rd*",'Glyn-SESSION'!$K$7:$T$7,0)),"")</f>
        <v>#N/A</v>
      </c>
      <c r="N251" s="44" t="e">
        <f>INDEX('Glyn-SESSION'!$L$376:$U$383, MATCH("*Lat Pulldown*",'Glyn-SESSION'!$B$376:$B$383,0), MATCH("*3rd*",'Glyn-SESSION'!$K$7:$T$7,0))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IF($A$248='Glyn-SESSION'!$A$376,INDEX('Glyn-SESSION'!$K$376:$T$383, MATCH("*Squat*",'Glyn-SESSION'!$B$376:$B$383,0), MATCH("*4th*",'Glyn-SESSION'!$K$7:$T$7,0)),"")</f>
        <v>#N/A</v>
      </c>
      <c r="D252" s="132" t="e">
        <f>INDEX('Glyn-SESSION'!L$376:U$383, MATCH("*Squat*",'Glyn-SESSION'!$B$376:$B$383,0), MATCH("*4th*",'Glyn-SESSION'!K$7:T$7,0))</f>
        <v>#N/A</v>
      </c>
      <c r="E252" s="131" t="e">
        <f>IF($A$248='Glyn-SESSION'!$A$376,INDEX('Glyn-SESSION'!$K$376:$T$383, MATCH("*Deadlift*",'Glyn-SESSION'!$B$376:$B$383,0), MATCH("*4th*",'Glyn-SESSION'!$K$7:$T$7,0)),"")</f>
        <v>#N/A</v>
      </c>
      <c r="F252" s="131" t="e">
        <f>INDEX('Glyn-SESSION'!$L$376:$U$383, MATCH("*Deadlift*",'Glyn-SESSION'!$B$376:$B$383,0), MATCH("*4th*",'Glyn-SESSION'!$K$7:$T$7,0))</f>
        <v>#N/A</v>
      </c>
      <c r="G252" s="131" t="e">
        <f>IF($A$248='Glyn-SESSION'!$A$376,INDEX('Glyn-SESSION'!$K$376:$T$383, MATCH("*Bench Press*",'Glyn-SESSION'!$B$376:$B$383,0), MATCH("*4th*",'Glyn-SESSION'!$K$7:$T$7,0)),"")</f>
        <v>#N/A</v>
      </c>
      <c r="H252" s="131" t="e">
        <f>INDEX('Glyn-SESSION'!$L$376:$U$383, MATCH("*Bench Press*",'Glyn-SESSION'!$B$376:$B$383,0), MATCH("*4th*",'Glyn-SESSION'!$K$7:$T$7,0))</f>
        <v>#N/A</v>
      </c>
      <c r="I252" s="132" t="e">
        <f>IF($A$248='Glyn-SESSION'!$A$376,INDEX('Glyn-SESSION'!$K$376:$T$383, MATCH("*Military*",'Glyn-SESSION'!$B$376:$B$383,0), MATCH("*4th*",'Glyn-SESSION'!$K$7:$T$7,0)),"")</f>
        <v>#N/A</v>
      </c>
      <c r="J252" s="44" t="e">
        <f>INDEX('Glyn-SESSION'!$L$376:$U$383, MATCH("*Military*",'Glyn-SESSION'!$B$376:$B$383,0), MATCH("*4th*",'Glyn-SESSION'!$K$7:$T$7,0))</f>
        <v>#N/A</v>
      </c>
      <c r="K252" s="131">
        <f>IF($A$248='Glyn-SESSION'!$A$376,INDEX('Glyn-SESSION'!$K$376:$T$383, MATCH("*Clean *",'Glyn-SESSION'!$B$376:$B$383,0), MATCH("*4th*",'Glyn-SESSION'!$K$7:$T$7,0)),"")</f>
        <v>0</v>
      </c>
      <c r="L252" s="44">
        <f>INDEX('Glyn-SESSION'!$L$376:$U$383, MATCH("*Clean *",'Glyn-SESSION'!$B$376:$B$383,0), MATCH("*4th*",'Glyn-SESSION'!$K$7:$T$7,0))</f>
        <v>0</v>
      </c>
      <c r="M252" s="131" t="e">
        <f>IF($A$248='Glyn-SESSION'!$A$376,INDEX('Glyn-SESSION'!$K$376:$T$383, MATCH("*Lat Pulldown*",'Glyn-SESSION'!$B$376:$B$383,0), MATCH("*4th*",'Glyn-SESSION'!$K$7:$T$7,0)),"")</f>
        <v>#N/A</v>
      </c>
      <c r="N252" s="44" t="e">
        <f>INDEX('Glyn-SESSION'!$L$376:$U$383, MATCH("*Lat Pulldown*",'Glyn-SESSION'!$B$376:$B$383,0), MATCH("*4th*",'Glyn-SESSION'!$K$7:$T$7,0))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IF($A$248='Glyn-SESSION'!$A$376,INDEX('Glyn-SESSION'!$K$376:$T$383, MATCH("*Squat*",'Glyn-SESSION'!$B$376:$B$383,0), MATCH("*5th*",'Glyn-SESSION'!$K$7:$T$7,0)),"")</f>
        <v>#N/A</v>
      </c>
      <c r="D253" s="132" t="e">
        <f>INDEX('Glyn-SESSION'!L$376:U$383, MATCH("*Squat*",'Glyn-SESSION'!$B$376:$B$383,0), MATCH("*5th*",'Glyn-SESSION'!K$7:T$7,0))</f>
        <v>#N/A</v>
      </c>
      <c r="E253" s="131" t="e">
        <f>IF($A$248='Glyn-SESSION'!$A$376,INDEX('Glyn-SESSION'!$K$376:$T$383, MATCH("*Deadlift*",'Glyn-SESSION'!$B$376:$B$383,0), MATCH("*5th*",'Glyn-SESSION'!$K$7:$T$7,0)),"")</f>
        <v>#N/A</v>
      </c>
      <c r="F253" s="131" t="e">
        <f>INDEX('Glyn-SESSION'!$L$376:$U$383, MATCH("*Deadlift*",'Glyn-SESSION'!$B$376:$B$383,0), MATCH("*5th*",'Glyn-SESSION'!$K$7:$T$7,0))</f>
        <v>#N/A</v>
      </c>
      <c r="G253" s="131" t="e">
        <f>IF($A$248='Glyn-SESSION'!$A$376,INDEX('Glyn-SESSION'!$K$376:$T$383, MATCH("*Bench Press*",'Glyn-SESSION'!$B$376:$B$383,0), MATCH("*5th*",'Glyn-SESSION'!$K$7:$T$7,0)),"")</f>
        <v>#N/A</v>
      </c>
      <c r="H253" s="131" t="e">
        <f>INDEX('Glyn-SESSION'!$L$376:$U$383, MATCH("*Bench Press*",'Glyn-SESSION'!$B$376:$B$383,0), MATCH("*5th*",'Glyn-SESSION'!$K$7:$T$7,0))</f>
        <v>#N/A</v>
      </c>
      <c r="I253" s="132" t="e">
        <f>IF($A$248='Glyn-SESSION'!$A$376,INDEX('Glyn-SESSION'!$K$376:$T$383, MATCH("*Military*",'Glyn-SESSION'!$B$376:$B$383,0), MATCH("*5th*",'Glyn-SESSION'!$K$7:$T$7,0)),"")</f>
        <v>#N/A</v>
      </c>
      <c r="J253" s="44" t="e">
        <f>INDEX('Glyn-SESSION'!$L$376:$U$383, MATCH("*Military*",'Glyn-SESSION'!$B$376:$B$383,0), MATCH("*5th*",'Glyn-SESSION'!$K$7:$T$7,0))</f>
        <v>#N/A</v>
      </c>
      <c r="K253" s="131">
        <f>IF($A$248='Glyn-SESSION'!$A$376,INDEX('Glyn-SESSION'!$K$376:$T$383, MATCH("*Clean *",'Glyn-SESSION'!$B$376:$B$383,0), MATCH("*5th*",'Glyn-SESSION'!$K$7:$T$7,0)),"")</f>
        <v>0</v>
      </c>
      <c r="L253" s="44">
        <f>INDEX('Glyn-SESSION'!$L$376:$U$383, MATCH("*Clean *",'Glyn-SESSION'!$B$376:$B$383,0), MATCH("*5th*",'Glyn-SESSION'!$K$7:$T$7,0))</f>
        <v>0</v>
      </c>
      <c r="M253" s="131" t="e">
        <f>IF($A$248='Glyn-SESSION'!$A$376,INDEX('Glyn-SESSION'!$K$376:$T$383, MATCH("*Lat Pulldown*",'Glyn-SESSION'!$B$376:$B$383,0), MATCH("*5th*",'Glyn-SESSION'!$K$7:$T$7,0)),"")</f>
        <v>#N/A</v>
      </c>
      <c r="N253" s="44" t="e">
        <f>INDEX('Glyn-SESSION'!$L$376:$U$383, MATCH("*Lat Pulldown*",'Glyn-SESSION'!$B$376:$B$383,0), MATCH("*5th*",'Glyn-SESSION'!$K$7:$T$7,0))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'Glyn-SESSION'!A385</f>
        <v>371036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 t="e">
        <f>MAX(E255:E259)</f>
        <v>#N/A</v>
      </c>
      <c r="F254" s="116" t="e">
        <f t="array" ref="F254">MAX(IF(E255:E259=E254,F255:F259))</f>
        <v>#N/A</v>
      </c>
      <c r="G254" s="116">
        <f>MAX(G255:G259)</f>
        <v>52.5</v>
      </c>
      <c r="H254" s="116">
        <f t="array" ref="H254">MAX(IF(G255:G259=G254,H255:H259))</f>
        <v>12</v>
      </c>
      <c r="I254" s="116">
        <f>MAX(I255:I259)</f>
        <v>30</v>
      </c>
      <c r="J254" s="116">
        <f t="array" ref="J254">MAX(IF(I255:I259=I254,J255:J259))</f>
        <v>12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IF($A$254='Glyn-SESSION'!$A$385,INDEX('Glyn-SESSION'!$K$385:$T$392, MATCH("*1k Row*",'Glyn-SESSION'!$B$385:$B$392,0), MATCH("*1st*",'Glyn-SESSION'!$K$7:$T$7,0)),"")</f>
        <v>#N/A</v>
      </c>
      <c r="P254" s="152">
        <f>IF($A$254='Glyn-SESSION'!$A$385,INDEX('Glyn-SESSION'!$K$385:$T$392, MATCH("*HIIT*",'Glyn-SESSION'!$B$385:$B$392,0), MATCH("*1st*",'Glyn-SESSION'!$K$7:$T$7,0)),"")</f>
        <v>6.9444444444444441E-3</v>
      </c>
      <c r="Q254" s="119">
        <f>INDEX('Glyn-SESSION'!$L$212:$U$385, MATCH("*HIIT*",'Glyn-SESSION'!$B$212:$B$385,0), MATCH("*1st*",'Glyn-SESSION'!$K$7:$T$7,0))</f>
        <v>0</v>
      </c>
      <c r="R254" s="119">
        <f>'Glyn-SESSION'!U385</f>
        <v>0</v>
      </c>
      <c r="S254" s="116"/>
      <c r="T254" s="116"/>
      <c r="U254" s="120">
        <f>'Glyn-SESSION'!A386</f>
        <v>0</v>
      </c>
      <c r="V254" s="120">
        <f>'Glyn-SESSION'!A387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IF($A$254='Glyn-SESSION'!$A$385,INDEX('Glyn-SESSION'!$K$385:$T$392, MATCH("*Squat*",'Glyn-SESSION'!$B$385:$B$392,0), MATCH("*1st*",'Glyn-SESSION'!$K$7:$T$7,0)),"")</f>
        <v>#N/A</v>
      </c>
      <c r="D255" s="132" t="e">
        <f>INDEX('Glyn-SESSION'!L$385:U$392, MATCH("*Squat*",'Glyn-SESSION'!$B$385:$B$392,0), MATCH("*1st*",'Glyn-SESSION'!K$7:T$7,0))</f>
        <v>#N/A</v>
      </c>
      <c r="E255" s="131" t="e">
        <f>IF($A$254='Glyn-SESSION'!$A$385,INDEX('Glyn-SESSION'!$K$385:$T$392, MATCH("*Deadlift*",'Glyn-SESSION'!$B$385:$B$392,0), MATCH("*1st*",'Glyn-SESSION'!$K$7:$T$7,0)),"")</f>
        <v>#N/A</v>
      </c>
      <c r="F255" s="131" t="e">
        <f>INDEX('Glyn-SESSION'!$L$385:$U$392, MATCH("*Deadlift*",'Glyn-SESSION'!$B$385:$B$392,0), MATCH("*1st*",'Glyn-SESSION'!$K$7:$T$7,0))</f>
        <v>#N/A</v>
      </c>
      <c r="G255" s="131">
        <f>IF($A$254='Glyn-SESSION'!$A$385,INDEX('Glyn-SESSION'!$K$385:$T$392, MATCH("*Bench Press*",'Glyn-SESSION'!$B$385:$B$392,0), MATCH("*1st*",'Glyn-SESSION'!$K$7:$T$7,0)),"")</f>
        <v>52.5</v>
      </c>
      <c r="H255" s="131">
        <f>INDEX('Glyn-SESSION'!$L$385:$U$392, MATCH("*Bench Press*",'Glyn-SESSION'!$B$385:$B$392,0), MATCH("*1st*",'Glyn-SESSION'!$K$7:$T$7,0))</f>
        <v>12</v>
      </c>
      <c r="I255" s="132">
        <f>IF($A$254='Glyn-SESSION'!$A$385,INDEX('Glyn-SESSION'!$K$385:$T$392, MATCH("*Military*",'Glyn-SESSION'!$B$385:$B$392,0), MATCH("*1st*",'Glyn-SESSION'!$K$7:$T$7,0)),"")</f>
        <v>30</v>
      </c>
      <c r="J255" s="48">
        <f>INDEX('Glyn-SESSION'!$L$385:$U$392, MATCH("*Military*",'Glyn-SESSION'!$B$385:$B$392,0), MATCH("*1st*",'Glyn-SESSION'!$K$7:$T$7,0))</f>
        <v>12</v>
      </c>
      <c r="K255" s="131" t="e">
        <f>IF($A$254='Glyn-SESSION'!$A$385,INDEX('Glyn-SESSION'!$K$385:$T$392, MATCH("*Clean *",'Glyn-SESSION'!$B$385:$B$392,0), MATCH("*1st*",'Glyn-SESSION'!$K$7:$T$7,0)),"")</f>
        <v>#N/A</v>
      </c>
      <c r="L255" s="48" t="e">
        <f>INDEX('Glyn-SESSION'!$L$385:$U$392, MATCH("*Clean *",'Glyn-SESSION'!$B$385:$B$392,0), MATCH("*1st*",'Glyn-SESSION'!$K$7:$T$7,0))</f>
        <v>#N/A</v>
      </c>
      <c r="M255" s="131" t="e">
        <f>IF($A$254='Glyn-SESSION'!$A$385,INDEX('Glyn-SESSION'!$K$385:$T$392, MATCH("*Lat Pulldown*",'Glyn-SESSION'!$B$385:$B$392,0), MATCH("*1st*",'Glyn-SESSION'!$K$7:$T$7,0)),"")</f>
        <v>#N/A</v>
      </c>
      <c r="N255" s="48" t="e">
        <f>INDEX('Glyn-SESSION'!$L$385:$U$392, MATCH("*Lat Pulldown*",'Glyn-SESSION'!$B$385:$B$392,0), MATCH("*1st*",'Glyn-SESSION'!$K$7:$T$7,0))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IF($A$254='Glyn-SESSION'!$A$385,INDEX('Glyn-SESSION'!$K$385:$T$392, MATCH("*Squat*",'Glyn-SESSION'!$B$385:$B$392,0), MATCH("*2nd*",'Glyn-SESSION'!$K$7:$T$7,0)),"")</f>
        <v>#N/A</v>
      </c>
      <c r="D256" s="132" t="e">
        <f>INDEX('Glyn-SESSION'!L$385:U$392, MATCH("*Squat*",'Glyn-SESSION'!$B$385:$B$392,0), MATCH("*2nd*",'Glyn-SESSION'!K$7:T$7,0))</f>
        <v>#N/A</v>
      </c>
      <c r="E256" s="131" t="e">
        <f>IF($A$254='Glyn-SESSION'!$A$385,INDEX('Glyn-SESSION'!$K$385:$T$392, MATCH("*Deadlift*",'Glyn-SESSION'!$B$385:$B$392,0), MATCH("*2ND*",'Glyn-SESSION'!$K$7:$T$7,0)),"")</f>
        <v>#N/A</v>
      </c>
      <c r="F256" s="131" t="e">
        <f>INDEX('Glyn-SESSION'!$L$385:$U$392, MATCH("*Deadlift*",'Glyn-SESSION'!$B$385:$B$392,0), MATCH("*2nd*",'Glyn-SESSION'!$K$7:$T$7,0))</f>
        <v>#N/A</v>
      </c>
      <c r="G256" s="131">
        <f>IF($A$254='Glyn-SESSION'!$A$385,INDEX('Glyn-SESSION'!$K$385:$T$392, MATCH("*Bench Press*",'Glyn-SESSION'!$B$385:$B$392,0), MATCH("*2ND*",'Glyn-SESSION'!$K$7:$T$7,0)),"")</f>
        <v>52.5</v>
      </c>
      <c r="H256" s="131">
        <f>INDEX('Glyn-SESSION'!$L$385:$U$392, MATCH("*Bench Press*",'Glyn-SESSION'!$B$385:$B$392,0), MATCH("*2nd*",'Glyn-SESSION'!$K$7:$T$7,0))</f>
        <v>12</v>
      </c>
      <c r="I256" s="132">
        <f>IF($A$254='Glyn-SESSION'!$A$385,INDEX('Glyn-SESSION'!$K$385:$T$392, MATCH("*Military*",'Glyn-SESSION'!$B$385:$B$392,0), MATCH("*2ND*",'Glyn-SESSION'!$K$7:$T$7,0)),"")</f>
        <v>30</v>
      </c>
      <c r="J256" s="44">
        <f>INDEX('Glyn-SESSION'!$L$385:$U$392, MATCH("*Military*",'Glyn-SESSION'!$B$385:$B$392,0), MATCH("*2nd*",'Glyn-SESSION'!$K$7:$T$7,0))</f>
        <v>12</v>
      </c>
      <c r="K256" s="131" t="e">
        <f>IF($A$254='Glyn-SESSION'!$A$385,INDEX('Glyn-SESSION'!$K$385:$T$392, MATCH("*Clean *",'Glyn-SESSION'!$B$385:$B$392,0), MATCH("*2ND*",'Glyn-SESSION'!$K$7:$T$7,0)),"")</f>
        <v>#N/A</v>
      </c>
      <c r="L256" s="44" t="e">
        <f>INDEX('Glyn-SESSION'!$L$385:$U$392, MATCH("*Clean *",'Glyn-SESSION'!$B$385:$B$392,0), MATCH("*2nd*",'Glyn-SESSION'!$K$7:$T$7,0))</f>
        <v>#N/A</v>
      </c>
      <c r="M256" s="131" t="e">
        <f>IF($A$254='Glyn-SESSION'!$A$385,INDEX('Glyn-SESSION'!$K$385:$T$392, MATCH("*Lat Pulldown*",'Glyn-SESSION'!$B$385:$B$392,0), MATCH("*2ND*",'Glyn-SESSION'!$K$7:$T$7,0)),"")</f>
        <v>#N/A</v>
      </c>
      <c r="N256" s="44" t="e">
        <f>INDEX('Glyn-SESSION'!$L$385:$U$392, MATCH("*Lat Pulldown*",'Glyn-SESSION'!$B$385:$B$392,0), MATCH("*2nd*",'Glyn-SESSION'!$K$7:$T$7,0))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IF($A$254='Glyn-SESSION'!$A$385,INDEX('Glyn-SESSION'!$K$385:$T$392, MATCH("*Squat*",'Glyn-SESSION'!$B$385:$B$392,0), MATCH("*3rd*",'Glyn-SESSION'!$K$7:$T$7,0)),"")</f>
        <v>#N/A</v>
      </c>
      <c r="D257" s="132" t="e">
        <f>INDEX('Glyn-SESSION'!L$385:U$392, MATCH("*Squat*",'Glyn-SESSION'!$B$385:$B$392,0), MATCH("*3rd*",'Glyn-SESSION'!K$7:T$7,0))</f>
        <v>#N/A</v>
      </c>
      <c r="E257" s="131" t="e">
        <f>IF($A$254='Glyn-SESSION'!$A$385,INDEX('Glyn-SESSION'!$K$385:$T$392, MATCH("*Deadlift*",'Glyn-SESSION'!$B$385:$B$392,0), MATCH("*3rd*",'Glyn-SESSION'!$K$7:$T$7,0)),"")</f>
        <v>#N/A</v>
      </c>
      <c r="F257" s="131" t="e">
        <f>INDEX('Glyn-SESSION'!$L$385:$U$392, MATCH("*Deadlift*",'Glyn-SESSION'!$B$385:$B$392,0), MATCH("*3rd*",'Glyn-SESSION'!$K$7:$T$7,0))</f>
        <v>#N/A</v>
      </c>
      <c r="G257" s="131">
        <f>IF($A$254='Glyn-SESSION'!$A$385,INDEX('Glyn-SESSION'!$K$385:$T$392, MATCH("*Bench Press*",'Glyn-SESSION'!$B$385:$B$392,0), MATCH("*3rd*",'Glyn-SESSION'!$K$7:$T$7,0)),"")</f>
        <v>52.5</v>
      </c>
      <c r="H257" s="131">
        <f>INDEX('Glyn-SESSION'!$L$385:$U$392, MATCH("*Bench Press*",'Glyn-SESSION'!$B$385:$B$392,0), MATCH("*3rd*",'Glyn-SESSION'!$K$7:$T$7,0))</f>
        <v>12</v>
      </c>
      <c r="I257" s="132">
        <f>IF($A$254='Glyn-SESSION'!$A$385,INDEX('Glyn-SESSION'!$K$385:$T$392, MATCH("*Military*",'Glyn-SESSION'!$B$385:$B$392,0), MATCH("*3rd*",'Glyn-SESSION'!$K$7:$T$7,0)),"")</f>
        <v>30</v>
      </c>
      <c r="J257" s="44">
        <f>INDEX('Glyn-SESSION'!$L$385:$U$392, MATCH("*Military*",'Glyn-SESSION'!$B$385:$B$392,0), MATCH("*3rd*",'Glyn-SESSION'!$K$7:$T$7,0))</f>
        <v>12</v>
      </c>
      <c r="K257" s="131" t="e">
        <f>IF($A$254='Glyn-SESSION'!$A$385,INDEX('Glyn-SESSION'!$K$385:$T$392, MATCH("*Clean *",'Glyn-SESSION'!$B$385:$B$392,0), MATCH("*3rd*",'Glyn-SESSION'!$K$7:$T$7,0)),"")</f>
        <v>#N/A</v>
      </c>
      <c r="L257" s="44" t="e">
        <f>INDEX('Glyn-SESSION'!$L$385:$U$392, MATCH("*Clean *",'Glyn-SESSION'!$B$385:$B$392,0), MATCH("*3rd*",'Glyn-SESSION'!$K$7:$T$7,0))</f>
        <v>#N/A</v>
      </c>
      <c r="M257" s="131" t="e">
        <f>IF($A$254='Glyn-SESSION'!$A$385,INDEX('Glyn-SESSION'!$K$385:$T$392, MATCH("*Lat Pulldown*",'Glyn-SESSION'!$B$385:$B$392,0), MATCH("*3rd*",'Glyn-SESSION'!$K$7:$T$7,0)),"")</f>
        <v>#N/A</v>
      </c>
      <c r="N257" s="44" t="e">
        <f>INDEX('Glyn-SESSION'!$L$385:$U$392, MATCH("*Lat Pulldown*",'Glyn-SESSION'!$B$385:$B$392,0), MATCH("*3rd*",'Glyn-SESSION'!$K$7:$T$7,0))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IF($A$254='Glyn-SESSION'!$A$385,INDEX('Glyn-SESSION'!$K$385:$T$392, MATCH("*Squat*",'Glyn-SESSION'!$B$385:$B$392,0), MATCH("*4th*",'Glyn-SESSION'!$K$7:$T$7,0)),"")</f>
        <v>#N/A</v>
      </c>
      <c r="D258" s="132" t="e">
        <f>INDEX('Glyn-SESSION'!L$385:U$392, MATCH("*Squat*",'Glyn-SESSION'!$B$385:$B$392,0), MATCH("*4th*",'Glyn-SESSION'!K$7:T$7,0))</f>
        <v>#N/A</v>
      </c>
      <c r="E258" s="131" t="e">
        <f>IF($A$254='Glyn-SESSION'!$A$385,INDEX('Glyn-SESSION'!$K$385:$T$392, MATCH("*Deadlift*",'Glyn-SESSION'!$B$385:$B$392,0), MATCH("*4th*",'Glyn-SESSION'!$K$7:$T$7,0)),"")</f>
        <v>#N/A</v>
      </c>
      <c r="F258" s="131" t="e">
        <f>INDEX('Glyn-SESSION'!$L$385:$U$392, MATCH("*Deadlift*",'Glyn-SESSION'!$B$385:$B$392,0), MATCH("*4th*",'Glyn-SESSION'!$K$7:$T$7,0))</f>
        <v>#N/A</v>
      </c>
      <c r="G258" s="131">
        <f>IF($A$254='Glyn-SESSION'!$A$385,INDEX('Glyn-SESSION'!$K$385:$T$392, MATCH("*Bench Press*",'Glyn-SESSION'!$B$385:$B$392,0), MATCH("*4th*",'Glyn-SESSION'!$K$7:$T$7,0)),"")</f>
        <v>0</v>
      </c>
      <c r="H258" s="131">
        <f>INDEX('Glyn-SESSION'!$L$385:$U$392, MATCH("*Bench Press*",'Glyn-SESSION'!$B$385:$B$392,0), MATCH("*4th*",'Glyn-SESSION'!$K$7:$T$7,0))</f>
        <v>0</v>
      </c>
      <c r="I258" s="132">
        <f>IF($A$254='Glyn-SESSION'!$A$385,INDEX('Glyn-SESSION'!$K$385:$T$392, MATCH("*Military*",'Glyn-SESSION'!$B$385:$B$392,0), MATCH("*4th*",'Glyn-SESSION'!$K$7:$T$7,0)),"")</f>
        <v>0</v>
      </c>
      <c r="J258" s="44">
        <f>INDEX('Glyn-SESSION'!$L$385:$U$392, MATCH("*Military*",'Glyn-SESSION'!$B$385:$B$392,0), MATCH("*4th*",'Glyn-SESSION'!$K$7:$T$7,0))</f>
        <v>0</v>
      </c>
      <c r="K258" s="131" t="e">
        <f>IF($A$254='Glyn-SESSION'!$A$385,INDEX('Glyn-SESSION'!$K$385:$T$392, MATCH("*Clean *",'Glyn-SESSION'!$B$385:$B$392,0), MATCH("*4th*",'Glyn-SESSION'!$K$7:$T$7,0)),"")</f>
        <v>#N/A</v>
      </c>
      <c r="L258" s="44" t="e">
        <f>INDEX('Glyn-SESSION'!$L$385:$U$392, MATCH("*Clean *",'Glyn-SESSION'!$B$385:$B$392,0), MATCH("*4th*",'Glyn-SESSION'!$K$7:$T$7,0))</f>
        <v>#N/A</v>
      </c>
      <c r="M258" s="131" t="e">
        <f>IF($A$254='Glyn-SESSION'!$A$385,INDEX('Glyn-SESSION'!$K$385:$T$392, MATCH("*Lat Pulldown*",'Glyn-SESSION'!$B$385:$B$392,0), MATCH("*4th*",'Glyn-SESSION'!$K$7:$T$7,0)),"")</f>
        <v>#N/A</v>
      </c>
      <c r="N258" s="44" t="e">
        <f>INDEX('Glyn-SESSION'!$L$385:$U$392, MATCH("*Lat Pulldown*",'Glyn-SESSION'!$B$385:$B$392,0), MATCH("*4th*",'Glyn-SESSION'!$K$7:$T$7,0))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IF($A$254='Glyn-SESSION'!$A$385,INDEX('Glyn-SESSION'!$K$385:$T$392, MATCH("*Squat*",'Glyn-SESSION'!$B$385:$B$392,0), MATCH("*5th*",'Glyn-SESSION'!$K$7:$T$7,0)),"")</f>
        <v>#N/A</v>
      </c>
      <c r="D259" s="132" t="e">
        <f>INDEX('Glyn-SESSION'!L$385:U$392, MATCH("*Squat*",'Glyn-SESSION'!$B$385:$B$392,0), MATCH("*5th*",'Glyn-SESSION'!K$7:T$7,0))</f>
        <v>#N/A</v>
      </c>
      <c r="E259" s="131" t="e">
        <f>IF($A$254='Glyn-SESSION'!$A$385,INDEX('Glyn-SESSION'!$K$385:$T$392, MATCH("*Deadlift*",'Glyn-SESSION'!$B$385:$B$392,0), MATCH("*5th*",'Glyn-SESSION'!$K$7:$T$7,0)),"")</f>
        <v>#N/A</v>
      </c>
      <c r="F259" s="131" t="e">
        <f>INDEX('Glyn-SESSION'!$L$385:$U$392, MATCH("*Deadlift*",'Glyn-SESSION'!$B$385:$B$392,0), MATCH("*5th*",'Glyn-SESSION'!$K$7:$T$7,0))</f>
        <v>#N/A</v>
      </c>
      <c r="G259" s="131">
        <f>IF($A$254='Glyn-SESSION'!$A$385,INDEX('Glyn-SESSION'!$K$385:$T$392, MATCH("*Bench Press*",'Glyn-SESSION'!$B$385:$B$392,0), MATCH("*5th*",'Glyn-SESSION'!$K$7:$T$7,0)),"")</f>
        <v>0</v>
      </c>
      <c r="H259" s="131">
        <f>INDEX('Glyn-SESSION'!$L$385:$U$392, MATCH("*Bench Press*",'Glyn-SESSION'!$B$385:$B$392,0), MATCH("*5th*",'Glyn-SESSION'!$K$7:$T$7,0))</f>
        <v>0</v>
      </c>
      <c r="I259" s="132">
        <f>IF($A$254='Glyn-SESSION'!$A$385,INDEX('Glyn-SESSION'!$K$385:$T$392, MATCH("*Military*",'Glyn-SESSION'!$B$385:$B$392,0), MATCH("*5th*",'Glyn-SESSION'!$K$7:$T$7,0)),"")</f>
        <v>0</v>
      </c>
      <c r="J259" s="44">
        <f>INDEX('Glyn-SESSION'!$L$385:$U$392, MATCH("*Military*",'Glyn-SESSION'!$B$385:$B$392,0), MATCH("*5th*",'Glyn-SESSION'!$K$7:$T$7,0))</f>
        <v>0</v>
      </c>
      <c r="K259" s="131" t="e">
        <f>IF($A$254='Glyn-SESSION'!$A$385,INDEX('Glyn-SESSION'!$K$385:$T$392, MATCH("*Clean *",'Glyn-SESSION'!$B$385:$B$392,0), MATCH("*5th*",'Glyn-SESSION'!$K$7:$T$7,0)),"")</f>
        <v>#N/A</v>
      </c>
      <c r="L259" s="44" t="e">
        <f>INDEX('Glyn-SESSION'!$L$385:$U$392, MATCH("*Clean *",'Glyn-SESSION'!$B$385:$B$392,0), MATCH("*5th*",'Glyn-SESSION'!$K$7:$T$7,0))</f>
        <v>#N/A</v>
      </c>
      <c r="M259" s="131" t="e">
        <f>IF($A$254='Glyn-SESSION'!$A$385,INDEX('Glyn-SESSION'!$K$385:$T$392, MATCH("*Lat Pulldown*",'Glyn-SESSION'!$B$385:$B$392,0), MATCH("*5th*",'Glyn-SESSION'!$K$7:$T$7,0)),"")</f>
        <v>#N/A</v>
      </c>
      <c r="N259" s="44" t="e">
        <f>INDEX('Glyn-SESSION'!$L$385:$U$392, MATCH("*Lat Pulldown*",'Glyn-SESSION'!$B$385:$B$392,0), MATCH("*5th*",'Glyn-SESSION'!$K$7:$T$7,0))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'Glyn-SESSION'!A394</f>
        <v>42327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>
        <f>MAX(G261:G265)</f>
        <v>52.5</v>
      </c>
      <c r="H260" s="116">
        <f t="array" ref="H260">MAX(IF(G261:G265=G260,H261:H265))</f>
        <v>12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IF($A$260='Glyn-SESSION'!$A$394,INDEX('Glyn-SESSION'!$K$394:$T$401, MATCH("*1k Row*",'Glyn-SESSION'!$B$394:$B$401,0), MATCH("*1st*",'Glyn-SESSION'!$K$7:$T$7,0)),"")</f>
        <v>#N/A</v>
      </c>
      <c r="P260" s="152" t="e">
        <f>IF($A$260='Glyn-SESSION'!$A$394,INDEX('Glyn-SESSION'!$K$394:$T$401, MATCH("*HIIT*",'Glyn-SESSION'!$B$394:$B$401,0), MATCH("*1st*",'Glyn-SESSION'!$K$7:$T$7,0)),"")</f>
        <v>#N/A</v>
      </c>
      <c r="Q260" s="119" t="e">
        <f>INDEX('Glyn-SESSION'!$L$394:$U$401, MATCH("*HIIT*",'Glyn-SESSION'!$B$394:$B$401,0), MATCH("*1st*",'Glyn-SESSION'!$K$7:$T$7,0))</f>
        <v>#N/A</v>
      </c>
      <c r="R260" s="119">
        <f>'Glyn-SESSION'!U394</f>
        <v>0</v>
      </c>
      <c r="S260" s="116"/>
      <c r="T260" s="116"/>
      <c r="U260" s="120">
        <f>'Glyn-SESSION'!A395</f>
        <v>0</v>
      </c>
      <c r="V260" s="120">
        <f>'Glyn-SESSION'!A396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IF($A$260='Glyn-SESSION'!$A$394,INDEX('Glyn-SESSION'!$K$394:$T$401, MATCH("*Squat*",'Glyn-SESSION'!$B$394:$B$401,0), MATCH("*1st*",'Glyn-SESSION'!$K$7:$T$7,0)),"")</f>
        <v>#N/A</v>
      </c>
      <c r="D261" s="132" t="e">
        <f>INDEX('Glyn-SESSION'!L$394:U$401, MATCH("*Squat*",'Glyn-SESSION'!$B$394:$B$401,0), MATCH("*1st*",'Glyn-SESSION'!K$7:T$7,0))</f>
        <v>#N/A</v>
      </c>
      <c r="E261" s="131" t="e">
        <f>IF($A$260='Glyn-SESSION'!$A$394,INDEX('Glyn-SESSION'!$K$394:$T$401, MATCH("*Deadlift*",'Glyn-SESSION'!$B$394:$B$401,0), MATCH("*1st*",'Glyn-SESSION'!$K$7:$T$7,0)),"")</f>
        <v>#N/A</v>
      </c>
      <c r="F261" s="131" t="e">
        <f>INDEX('Glyn-SESSION'!$L$394:$U$401, MATCH("*Deadlift*",'Glyn-SESSION'!$B$394:$B$401,0), MATCH("*1st*",'Glyn-SESSION'!$K$7:$T$7,0))</f>
        <v>#N/A</v>
      </c>
      <c r="G261" s="131">
        <f>IF($A$260='Glyn-SESSION'!$A$394,INDEX('Glyn-SESSION'!$K$394:$T$401, MATCH("*Bench Press*",'Glyn-SESSION'!$B$394:$B$401,0), MATCH("*1st*",'Glyn-SESSION'!$K$7:$T$7,0)),"")</f>
        <v>52.5</v>
      </c>
      <c r="H261" s="131">
        <f>INDEX('Glyn-SESSION'!$L$394:$U$401, MATCH("*Bench Press*",'Glyn-SESSION'!$B$394:$B$401,0), MATCH("*1st*",'Glyn-SESSION'!$K$7:$T$7,0))</f>
        <v>12</v>
      </c>
      <c r="I261" s="132" t="e">
        <f>IF($A$260='Glyn-SESSION'!$A$394,INDEX('Glyn-SESSION'!$K$394:$T$401, MATCH("*Military*",'Glyn-SESSION'!$B$394:$B$401,0), MATCH("*1st*",'Glyn-SESSION'!$K$7:$T$7,0)),"")</f>
        <v>#N/A</v>
      </c>
      <c r="J261" s="48" t="e">
        <f>INDEX('Glyn-SESSION'!$L$394:$U$401, MATCH("*Military*",'Glyn-SESSION'!$B$394:$B$401,0), MATCH("*1st*",'Glyn-SESSION'!$K$7:$T$7,0))</f>
        <v>#N/A</v>
      </c>
      <c r="K261" s="131" t="e">
        <f>IF($A$260='Glyn-SESSION'!$A$394,INDEX('Glyn-SESSION'!$K$394:$T$401, MATCH("*Clean *",'Glyn-SESSION'!$B$394:$B$401,0), MATCH("*1st*",'Glyn-SESSION'!$K$7:$T$7,0)),"")</f>
        <v>#N/A</v>
      </c>
      <c r="L261" s="48" t="e">
        <f>INDEX('Glyn-SESSION'!$L$394:$U$401, MATCH("*Clean *",'Glyn-SESSION'!$B$394:$B$401,0), MATCH("*1st*",'Glyn-SESSION'!$K$7:$T$7,0))</f>
        <v>#N/A</v>
      </c>
      <c r="M261" s="131" t="e">
        <f>IF($A$260='Glyn-SESSION'!$A$394,INDEX('Glyn-SESSION'!$K$394:$T$401, MATCH("*Lat Pulldown*",'Glyn-SESSION'!$B$394:$B$401,0), MATCH("*1st*",'Glyn-SESSION'!$K$7:$T$7,0)),"")</f>
        <v>#N/A</v>
      </c>
      <c r="N261" s="48" t="e">
        <f>INDEX('Glyn-SESSION'!$L$394:$U$401, MATCH("*Lat Pulldown*",'Glyn-SESSION'!$B$394:$B$401,0), MATCH("*1st*",'Glyn-SESSION'!$K$7:$T$7,0))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IF($A$260='Glyn-SESSION'!$A$394,INDEX('Glyn-SESSION'!$K$394:$T$401, MATCH("*Squat*",'Glyn-SESSION'!$B$394:$B$401,0), MATCH("*2nd*",'Glyn-SESSION'!$K$7:$T$7,0)),"")</f>
        <v>#N/A</v>
      </c>
      <c r="D262" s="132" t="e">
        <f>INDEX('Glyn-SESSION'!L$394:U$401, MATCH("*Squat*",'Glyn-SESSION'!$B$394:$B$401,0), MATCH("*2nd*",'Glyn-SESSION'!K$7:T$7,0))</f>
        <v>#N/A</v>
      </c>
      <c r="E262" s="131" t="e">
        <f>IF($A$260='Glyn-SESSION'!$A$394,INDEX('Glyn-SESSION'!$K$394:$T$401, MATCH("*Deadlift*",'Glyn-SESSION'!$B$394:$B$401,0), MATCH("*2ND*",'Glyn-SESSION'!$K$7:$T$7,0)),"")</f>
        <v>#N/A</v>
      </c>
      <c r="F262" s="131" t="e">
        <f>INDEX('Glyn-SESSION'!$L$394:$U$401, MATCH("*Deadlift*",'Glyn-SESSION'!$B$394:$B$401,0), MATCH("*2nd*",'Glyn-SESSION'!$K$7:$T$7,0))</f>
        <v>#N/A</v>
      </c>
      <c r="G262" s="131">
        <f>IF($A$260='Glyn-SESSION'!$A$394,INDEX('Glyn-SESSION'!$K$394:$T$401, MATCH("*Bench Press*",'Glyn-SESSION'!$B$394:$B$401,0), MATCH("*2ND*",'Glyn-SESSION'!$K$7:$T$7,0)),"")</f>
        <v>52.5</v>
      </c>
      <c r="H262" s="131">
        <f>INDEX('Glyn-SESSION'!$L$394:$U$401, MATCH("*Bench Press*",'Glyn-SESSION'!$B$394:$B$401,0), MATCH("*2nd*",'Glyn-SESSION'!$K$7:$T$7,0))</f>
        <v>12</v>
      </c>
      <c r="I262" s="132" t="e">
        <f>IF($A$260='Glyn-SESSION'!$A$394,INDEX('Glyn-SESSION'!$K$394:$T$401, MATCH("*Military*",'Glyn-SESSION'!$B$394:$B$401,0), MATCH("*2ND*",'Glyn-SESSION'!$K$7:$T$7,0)),"")</f>
        <v>#N/A</v>
      </c>
      <c r="J262" s="44" t="e">
        <f>INDEX('Glyn-SESSION'!$L$394:$U$401, MATCH("*Military*",'Glyn-SESSION'!$B$394:$B$401,0), MATCH("*2nd*",'Glyn-SESSION'!$K$7:$T$7,0))</f>
        <v>#N/A</v>
      </c>
      <c r="K262" s="131" t="e">
        <f>IF($A$260='Glyn-SESSION'!$A$394,INDEX('Glyn-SESSION'!$K$394:$T$401, MATCH("*Clean *",'Glyn-SESSION'!$B$394:$B$401,0), MATCH("*2ND*",'Glyn-SESSION'!$K$7:$T$7,0)),"")</f>
        <v>#N/A</v>
      </c>
      <c r="L262" s="44" t="e">
        <f>INDEX('Glyn-SESSION'!$L$394:$U$401, MATCH("*Clean *",'Glyn-SESSION'!$B$394:$B$401,0), MATCH("*2nd*",'Glyn-SESSION'!$K$7:$T$7,0))</f>
        <v>#N/A</v>
      </c>
      <c r="M262" s="131" t="e">
        <f>IF($A$260='Glyn-SESSION'!$A$394,INDEX('Glyn-SESSION'!$K$394:$T$401, MATCH("*Lat Pulldown*",'Glyn-SESSION'!$B$394:$B$401,0), MATCH("*2ND*",'Glyn-SESSION'!$K$7:$T$7,0)),"")</f>
        <v>#N/A</v>
      </c>
      <c r="N262" s="44" t="e">
        <f>INDEX('Glyn-SESSION'!$L$394:$U$401, MATCH("*Lat Pulldown*",'Glyn-SESSION'!$B$394:$B$401,0), MATCH("*2nd*",'Glyn-SESSION'!$K$7:$T$7,0))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IF($A$260='Glyn-SESSION'!$A$394,INDEX('Glyn-SESSION'!$K$394:$T$401, MATCH("*Squat*",'Glyn-SESSION'!$B$394:$B$401,0), MATCH("*3rd*",'Glyn-SESSION'!$K$7:$T$7,0)),"")</f>
        <v>#N/A</v>
      </c>
      <c r="D263" s="132" t="e">
        <f>INDEX('Glyn-SESSION'!L$394:U$401, MATCH("*Squat*",'Glyn-SESSION'!$B$394:$B$401,0), MATCH("*3rd*",'Glyn-SESSION'!K$7:T$7,0))</f>
        <v>#N/A</v>
      </c>
      <c r="E263" s="131" t="e">
        <f>IF($A$260='Glyn-SESSION'!$A$394,INDEX('Glyn-SESSION'!$K$394:$T$401, MATCH("*Deadlift*",'Glyn-SESSION'!$B$394:$B$401,0), MATCH("*3rd*",'Glyn-SESSION'!$K$7:$T$7,0)),"")</f>
        <v>#N/A</v>
      </c>
      <c r="F263" s="131" t="e">
        <f>INDEX('Glyn-SESSION'!$L$394:$U$401, MATCH("*Deadlift*",'Glyn-SESSION'!$B$394:$B$401,0), MATCH("*3rd*",'Glyn-SESSION'!$K$7:$T$7,0))</f>
        <v>#N/A</v>
      </c>
      <c r="G263" s="131">
        <f>IF($A$260='Glyn-SESSION'!$A$394,INDEX('Glyn-SESSION'!$K$394:$T$401, MATCH("*Bench Press*",'Glyn-SESSION'!$B$394:$B$401,0), MATCH("*3rd*",'Glyn-SESSION'!$K$7:$T$7,0)),"")</f>
        <v>52.5</v>
      </c>
      <c r="H263" s="131">
        <f>INDEX('Glyn-SESSION'!$L$394:$U$401, MATCH("*Bench Press*",'Glyn-SESSION'!$B$394:$B$401,0), MATCH("*3rd*",'Glyn-SESSION'!$K$7:$T$7,0))</f>
        <v>12</v>
      </c>
      <c r="I263" s="132" t="e">
        <f>IF($A$260='Glyn-SESSION'!$A$394,INDEX('Glyn-SESSION'!$K$394:$T$401, MATCH("*Military*",'Glyn-SESSION'!$B$394:$B$401,0), MATCH("*3rd*",'Glyn-SESSION'!$K$7:$T$7,0)),"")</f>
        <v>#N/A</v>
      </c>
      <c r="J263" s="44" t="e">
        <f>INDEX('Glyn-SESSION'!$L$394:$U$401, MATCH("*Military*",'Glyn-SESSION'!$B$394:$B$401,0), MATCH("*3rd*",'Glyn-SESSION'!$K$7:$T$7,0))</f>
        <v>#N/A</v>
      </c>
      <c r="K263" s="131" t="e">
        <f>IF($A$260='Glyn-SESSION'!$A$394,INDEX('Glyn-SESSION'!$K$394:$T$401, MATCH("*Clean *",'Glyn-SESSION'!$B$394:$B$401,0), MATCH("*3rd*",'Glyn-SESSION'!$K$7:$T$7,0)),"")</f>
        <v>#N/A</v>
      </c>
      <c r="L263" s="44" t="e">
        <f>INDEX('Glyn-SESSION'!$L$394:$U$401, MATCH("*Clean *",'Glyn-SESSION'!$B$394:$B$401,0), MATCH("*3rd*",'Glyn-SESSION'!$K$7:$T$7,0))</f>
        <v>#N/A</v>
      </c>
      <c r="M263" s="131" t="e">
        <f>IF($A$260='Glyn-SESSION'!$A$394,INDEX('Glyn-SESSION'!$K$394:$T$401, MATCH("*Lat Pulldown*",'Glyn-SESSION'!$B$394:$B$401,0), MATCH("*3rd*",'Glyn-SESSION'!$K$7:$T$7,0)),"")</f>
        <v>#N/A</v>
      </c>
      <c r="N263" s="44" t="e">
        <f>INDEX('Glyn-SESSION'!$L$394:$U$401, MATCH("*Lat Pulldown*",'Glyn-SESSION'!$B$394:$B$401,0), MATCH("*3rd*",'Glyn-SESSION'!$K$7:$T$7,0))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IF($A$260='Glyn-SESSION'!$A$394,INDEX('Glyn-SESSION'!$K$394:$T$401, MATCH("*Squat*",'Glyn-SESSION'!$B$394:$B$401,0), MATCH("*4th*",'Glyn-SESSION'!$K$7:$T$7,0)),"")</f>
        <v>#N/A</v>
      </c>
      <c r="D264" s="132" t="e">
        <f>INDEX('Glyn-SESSION'!L$394:U$401, MATCH("*Squat*",'Glyn-SESSION'!$B$394:$B$401,0), MATCH("*4th*",'Glyn-SESSION'!K$7:T$7,0))</f>
        <v>#N/A</v>
      </c>
      <c r="E264" s="131" t="e">
        <f>IF($A$260='Glyn-SESSION'!$A$394,INDEX('Glyn-SESSION'!$K$394:$T$401, MATCH("*Deadlift*",'Glyn-SESSION'!$B$394:$B$401,0), MATCH("*4th*",'Glyn-SESSION'!$K$7:$T$7,0)),"")</f>
        <v>#N/A</v>
      </c>
      <c r="F264" s="131" t="e">
        <f>INDEX('Glyn-SESSION'!$L$394:$U$401, MATCH("*Deadlift*",'Glyn-SESSION'!$B$394:$B$401,0), MATCH("*4th*",'Glyn-SESSION'!$K$7:$T$7,0))</f>
        <v>#N/A</v>
      </c>
      <c r="G264" s="131">
        <f>IF($A$260='Glyn-SESSION'!$A$394,INDEX('Glyn-SESSION'!$K$394:$T$401, MATCH("*Bench Press*",'Glyn-SESSION'!$B$394:$B$401,0), MATCH("*4th*",'Glyn-SESSION'!$K$7:$T$7,0)),"")</f>
        <v>0</v>
      </c>
      <c r="H264" s="131">
        <f>INDEX('Glyn-SESSION'!$L$394:$U$401, MATCH("*Bench Press*",'Glyn-SESSION'!$B$394:$B$401,0), MATCH("*4th*",'Glyn-SESSION'!$K$7:$T$7,0))</f>
        <v>0</v>
      </c>
      <c r="I264" s="132" t="e">
        <f>IF($A$260='Glyn-SESSION'!$A$394,INDEX('Glyn-SESSION'!$K$394:$T$401, MATCH("*Military*",'Glyn-SESSION'!$B$394:$B$401,0), MATCH("*4th*",'Glyn-SESSION'!$K$7:$T$7,0)),"")</f>
        <v>#N/A</v>
      </c>
      <c r="J264" s="44" t="e">
        <f>INDEX('Glyn-SESSION'!$L$394:$U$401, MATCH("*Military*",'Glyn-SESSION'!$B$394:$B$401,0), MATCH("*4th*",'Glyn-SESSION'!$K$7:$T$7,0))</f>
        <v>#N/A</v>
      </c>
      <c r="K264" s="131" t="e">
        <f>IF($A$260='Glyn-SESSION'!$A$394,INDEX('Glyn-SESSION'!$K$394:$T$401, MATCH("*Clean *",'Glyn-SESSION'!$B$394:$B$401,0), MATCH("*4th*",'Glyn-SESSION'!$K$7:$T$7,0)),"")</f>
        <v>#N/A</v>
      </c>
      <c r="L264" s="44" t="e">
        <f>INDEX('Glyn-SESSION'!$L$394:$U$401, MATCH("*Clean *",'Glyn-SESSION'!$B$394:$B$401,0), MATCH("*4th*",'Glyn-SESSION'!$K$7:$T$7,0))</f>
        <v>#N/A</v>
      </c>
      <c r="M264" s="131" t="e">
        <f>IF($A$260='Glyn-SESSION'!$A$394,INDEX('Glyn-SESSION'!$K$394:$T$401, MATCH("*Lat Pulldown*",'Glyn-SESSION'!$B$394:$B$401,0), MATCH("*4th*",'Glyn-SESSION'!$K$7:$T$7,0)),"")</f>
        <v>#N/A</v>
      </c>
      <c r="N264" s="44" t="e">
        <f>INDEX('Glyn-SESSION'!$L$394:$U$401, MATCH("*Lat Pulldown*",'Glyn-SESSION'!$B$394:$B$401,0), MATCH("*4th*",'Glyn-SESSION'!$K$7:$T$7,0))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IF($A$260='Glyn-SESSION'!$A$394,INDEX('Glyn-SESSION'!$K$394:$T$401, MATCH("*Squat*",'Glyn-SESSION'!$B$394:$B$401,0), MATCH("*5th*",'Glyn-SESSION'!$K$7:$T$7,0)),"")</f>
        <v>#N/A</v>
      </c>
      <c r="D265" s="132" t="e">
        <f>INDEX('Glyn-SESSION'!L$394:U$401, MATCH("*Squat*",'Glyn-SESSION'!$B$394:$B$401,0), MATCH("*5th*",'Glyn-SESSION'!K$7:T$7,0))</f>
        <v>#N/A</v>
      </c>
      <c r="E265" s="131" t="e">
        <f>IF($A$260='Glyn-SESSION'!$A$394,INDEX('Glyn-SESSION'!$K$394:$T$401, MATCH("*Deadlift*",'Glyn-SESSION'!$B$394:$B$401,0), MATCH("*5th*",'Glyn-SESSION'!$K$7:$T$7,0)),"")</f>
        <v>#N/A</v>
      </c>
      <c r="F265" s="131" t="e">
        <f>INDEX('Glyn-SESSION'!$L$394:$U$401, MATCH("*Deadlift*",'Glyn-SESSION'!$B$394:$B$401,0), MATCH("*5th*",'Glyn-SESSION'!$K$7:$T$7,0))</f>
        <v>#N/A</v>
      </c>
      <c r="G265" s="131">
        <f>IF($A$260='Glyn-SESSION'!$A$394,INDEX('Glyn-SESSION'!$K$394:$T$401, MATCH("*Bench Press*",'Glyn-SESSION'!$B$394:$B$401,0), MATCH("*5th*",'Glyn-SESSION'!$K$7:$T$7,0)),"")</f>
        <v>0</v>
      </c>
      <c r="H265" s="131">
        <f>INDEX('Glyn-SESSION'!$L$394:$U$401, MATCH("*Bench Press*",'Glyn-SESSION'!$B$394:$B$401,0), MATCH("*5th*",'Glyn-SESSION'!$K$7:$T$7,0))</f>
        <v>0</v>
      </c>
      <c r="I265" s="132" t="e">
        <f>IF($A$260='Glyn-SESSION'!$A$394,INDEX('Glyn-SESSION'!$K$394:$T$401, MATCH("*Military*",'Glyn-SESSION'!$B$394:$B$401,0), MATCH("*5th*",'Glyn-SESSION'!$K$7:$T$7,0)),"")</f>
        <v>#N/A</v>
      </c>
      <c r="J265" s="44" t="e">
        <f>INDEX('Glyn-SESSION'!$L$394:$U$401, MATCH("*Military*",'Glyn-SESSION'!$B$394:$B$401,0), MATCH("*5th*",'Glyn-SESSION'!$K$7:$T$7,0))</f>
        <v>#N/A</v>
      </c>
      <c r="K265" s="131" t="e">
        <f>IF($A$260='Glyn-SESSION'!$A$394,INDEX('Glyn-SESSION'!$K$394:$T$401, MATCH("*Clean *",'Glyn-SESSION'!$B$394:$B$401,0), MATCH("*5th*",'Glyn-SESSION'!$K$7:$T$7,0)),"")</f>
        <v>#N/A</v>
      </c>
      <c r="L265" s="44" t="e">
        <f>INDEX('Glyn-SESSION'!$L$394:$U$401, MATCH("*Clean *",'Glyn-SESSION'!$B$394:$B$401,0), MATCH("*5th*",'Glyn-SESSION'!$K$7:$T$7,0))</f>
        <v>#N/A</v>
      </c>
      <c r="M265" s="131" t="e">
        <f>IF($A$260='Glyn-SESSION'!$A$394,INDEX('Glyn-SESSION'!$K$394:$T$401, MATCH("*Lat Pulldown*",'Glyn-SESSION'!$B$394:$B$401,0), MATCH("*5th*",'Glyn-SESSION'!$K$7:$T$7,0)),"")</f>
        <v>#N/A</v>
      </c>
      <c r="N265" s="44" t="e">
        <f>INDEX('Glyn-SESSION'!$L$394:$U$401, MATCH("*Lat Pulldown*",'Glyn-SESSION'!$B$394:$B$401,0), MATCH("*5th*",'Glyn-SESSION'!$K$7:$T$7,0))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'Glyn-SESSION'!A403</f>
        <v>42332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IF($A$266='Glyn-SESSION'!$A$403,INDEX('Glyn-SESSION'!$K$403:$T$410, MATCH("*1k Row*",'Glyn-SESSION'!$B$403:$B$410,0), MATCH("*1st*",'Glyn-SESSION'!$K$7:$T$7,0)),"")</f>
        <v>#N/A</v>
      </c>
      <c r="P266" s="152" t="e">
        <f>IF($A$266='Glyn-SESSION'!$A$403,INDEX('Glyn-SESSION'!$K$403:$T$410, MATCH("*HIIT*",'Glyn-SESSION'!$B$403:$B$410,0), MATCH("*1st*",'Glyn-SESSION'!$K$7:$T$7,0)),"")</f>
        <v>#N/A</v>
      </c>
      <c r="Q266" s="119">
        <f>INDEX('Glyn-SESSION'!$L$212:$U$403, MATCH("*HIIT*",'Glyn-SESSION'!$B$212:$B$403,0), MATCH("*1st*",'Glyn-SESSION'!$K$7:$T$7,0))</f>
        <v>0</v>
      </c>
      <c r="R266" s="119">
        <f>'Glyn-SESSION'!U403</f>
        <v>0</v>
      </c>
      <c r="S266" s="116"/>
      <c r="T266" s="116"/>
      <c r="U266" s="120">
        <f>'Glyn-SESSION'!A404</f>
        <v>0</v>
      </c>
      <c r="V266" s="120">
        <f>'Glyn-SESSION'!A405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IF($A$266='Glyn-SESSION'!$A$403,INDEX('Glyn-SESSION'!$K$403:$T$410, MATCH("*Squat*",'Glyn-SESSION'!$B$403:$B$410,0), MATCH("*1st*",'Glyn-SESSION'!$K$7:$T$7,0)),"")</f>
        <v>#N/A</v>
      </c>
      <c r="D267" s="132" t="e">
        <f>INDEX('Glyn-SESSION'!L$403:U$410, MATCH("*Squat*",'Glyn-SESSION'!$B$403:$B$410,0), MATCH("*1st*",'Glyn-SESSION'!K$7:T$7,0))</f>
        <v>#N/A</v>
      </c>
      <c r="E267" s="131" t="e">
        <f>IF($A$266='Glyn-SESSION'!$A$403,INDEX('Glyn-SESSION'!$K$403:$T$410, MATCH("*Deadlift*",'Glyn-SESSION'!$B$403:$B$410,0), MATCH("*1st*",'Glyn-SESSION'!$K$7:$T$7,0)),"")</f>
        <v>#N/A</v>
      </c>
      <c r="F267" s="131" t="e">
        <f>INDEX('Glyn-SESSION'!$L$403:$U$410, MATCH("*Deadlift*",'Glyn-SESSION'!$B$403:$B$410,0), MATCH("*1st*",'Glyn-SESSION'!$K$7:$T$7,0))</f>
        <v>#N/A</v>
      </c>
      <c r="G267" s="131" t="e">
        <f>IF($A$266='Glyn-SESSION'!$A$403,INDEX('Glyn-SESSION'!$K$403:$T$410, MATCH("*Bench Press*",'Glyn-SESSION'!$B$403:$B$410,0), MATCH("*1st*",'Glyn-SESSION'!$K$7:$T$7,0)),"")</f>
        <v>#N/A</v>
      </c>
      <c r="H267" s="131" t="e">
        <f>INDEX('Glyn-SESSION'!$L$403:$U$410, MATCH("*Bench Press*",'Glyn-SESSION'!$B$403:$B$410,0), MATCH("*1st*",'Glyn-SESSION'!$K$7:$T$7,0))</f>
        <v>#N/A</v>
      </c>
      <c r="I267" s="132" t="e">
        <f>IF($A$266='Glyn-SESSION'!$A$403,INDEX('Glyn-SESSION'!$K$403:$T$410, MATCH("*Military*",'Glyn-SESSION'!$B$403:$B$410,0), MATCH("*1st*",'Glyn-SESSION'!$K$7:$T$7,0)),"")</f>
        <v>#N/A</v>
      </c>
      <c r="J267" s="48" t="e">
        <f>INDEX('Glyn-SESSION'!$L$403:$U$410, MATCH("*Military*",'Glyn-SESSION'!$B$403:$B$410,0), MATCH("*1st*",'Glyn-SESSION'!$K$7:$T$7,0))</f>
        <v>#N/A</v>
      </c>
      <c r="K267" s="131" t="e">
        <f>IF($A$266='Glyn-SESSION'!$A$403,INDEX('Glyn-SESSION'!$K$403:$T$410, MATCH("*Clean *",'Glyn-SESSION'!$B$403:$B$410,0), MATCH("*1st*",'Glyn-SESSION'!$K$7:$T$7,0)),"")</f>
        <v>#N/A</v>
      </c>
      <c r="L267" s="48" t="e">
        <f>INDEX('Glyn-SESSION'!$L$403:$U$410, MATCH("*Clean *",'Glyn-SESSION'!$B$403:$B$410,0), MATCH("*1st*",'Glyn-SESSION'!$K$7:$T$7,0))</f>
        <v>#N/A</v>
      </c>
      <c r="M267" s="131" t="e">
        <f>IF($A$266='Glyn-SESSION'!$A$403,INDEX('Glyn-SESSION'!$K$403:$T$410, MATCH("*Lat Pulldown*",'Glyn-SESSION'!$B$403:$B$410,0), MATCH("*1st*",'Glyn-SESSION'!$K$7:$T$7,0)),"")</f>
        <v>#N/A</v>
      </c>
      <c r="N267" s="48" t="e">
        <f>INDEX('Glyn-SESSION'!$L$403:$U$410, MATCH("*Lat Pulldown*",'Glyn-SESSION'!$B$403:$B$410,0), MATCH("*1st*",'Glyn-SESSION'!$K$7:$T$7,0))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IF($A$266='Glyn-SESSION'!$A$403,INDEX('Glyn-SESSION'!$K$403:$T$410, MATCH("*Squat*",'Glyn-SESSION'!$B$403:$B$410,0), MATCH("*2nd*",'Glyn-SESSION'!$K$7:$T$7,0)),"")</f>
        <v>#N/A</v>
      </c>
      <c r="D268" s="132" t="e">
        <f>INDEX('Glyn-SESSION'!L$403:U$410, MATCH("*Squat*",'Glyn-SESSION'!$B$403:$B$410,0), MATCH("*2nd*",'Glyn-SESSION'!K$7:T$7,0))</f>
        <v>#N/A</v>
      </c>
      <c r="E268" s="131" t="e">
        <f>IF($A$266='Glyn-SESSION'!$A$403,INDEX('Glyn-SESSION'!$K$403:$T$410, MATCH("*Deadlift*",'Glyn-SESSION'!$B$403:$B$410,0), MATCH("*2ND*",'Glyn-SESSION'!$K$7:$T$7,0)),"")</f>
        <v>#N/A</v>
      </c>
      <c r="F268" s="131" t="e">
        <f>INDEX('Glyn-SESSION'!$L$403:$U$410, MATCH("*Deadlift*",'Glyn-SESSION'!$B$403:$B$410,0), MATCH("*2nd*",'Glyn-SESSION'!$K$7:$T$7,0))</f>
        <v>#N/A</v>
      </c>
      <c r="G268" s="131" t="e">
        <f>IF($A$266='Glyn-SESSION'!$A$403,INDEX('Glyn-SESSION'!$K$403:$T$410, MATCH("*Bench Press*",'Glyn-SESSION'!$B$403:$B$410,0), MATCH("*2ND*",'Glyn-SESSION'!$K$7:$T$7,0)),"")</f>
        <v>#N/A</v>
      </c>
      <c r="H268" s="131" t="e">
        <f>INDEX('Glyn-SESSION'!$L$403:$U$410, MATCH("*Bench Press*",'Glyn-SESSION'!$B$403:$B$410,0), MATCH("*2nd*",'Glyn-SESSION'!$K$7:$T$7,0))</f>
        <v>#N/A</v>
      </c>
      <c r="I268" s="132" t="e">
        <f>IF($A$266='Glyn-SESSION'!$A$403,INDEX('Glyn-SESSION'!$K$403:$T$410, MATCH("*Military*",'Glyn-SESSION'!$B$403:$B$410,0), MATCH("*2ND*",'Glyn-SESSION'!$K$7:$T$7,0)),"")</f>
        <v>#N/A</v>
      </c>
      <c r="J268" s="44" t="e">
        <f>INDEX('Glyn-SESSION'!$L$403:$U$410, MATCH("*Military*",'Glyn-SESSION'!$B$403:$B$410,0), MATCH("*2nd*",'Glyn-SESSION'!$K$7:$T$7,0))</f>
        <v>#N/A</v>
      </c>
      <c r="K268" s="131" t="e">
        <f>IF($A$266='Glyn-SESSION'!$A$403,INDEX('Glyn-SESSION'!$K$403:$T$410, MATCH("*Clean *",'Glyn-SESSION'!$B$403:$B$410,0), MATCH("*2ND*",'Glyn-SESSION'!$K$7:$T$7,0)),"")</f>
        <v>#N/A</v>
      </c>
      <c r="L268" s="44" t="e">
        <f>INDEX('Glyn-SESSION'!$L$403:$U$410, MATCH("*Clean *",'Glyn-SESSION'!$B$403:$B$410,0), MATCH("*2nd*",'Glyn-SESSION'!$K$7:$T$7,0))</f>
        <v>#N/A</v>
      </c>
      <c r="M268" s="131" t="e">
        <f>IF($A$266='Glyn-SESSION'!$A$403,INDEX('Glyn-SESSION'!$K$403:$T$410, MATCH("*Lat Pulldown*",'Glyn-SESSION'!$B$403:$B$410,0), MATCH("*2ND*",'Glyn-SESSION'!$K$7:$T$7,0)),"")</f>
        <v>#N/A</v>
      </c>
      <c r="N268" s="44" t="e">
        <f>INDEX('Glyn-SESSION'!$L$403:$U$410, MATCH("*Lat Pulldown*",'Glyn-SESSION'!$B$403:$B$410,0), MATCH("*2nd*",'Glyn-SESSION'!$K$7:$T$7,0))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IF($A$266='Glyn-SESSION'!$A$403,INDEX('Glyn-SESSION'!$K$403:$T$410, MATCH("*Squat*",'Glyn-SESSION'!$B$403:$B$410,0), MATCH("*3rd*",'Glyn-SESSION'!$K$7:$T$7,0)),"")</f>
        <v>#N/A</v>
      </c>
      <c r="D269" s="132" t="e">
        <f>INDEX('Glyn-SESSION'!L$403:U$410, MATCH("*Squat*",'Glyn-SESSION'!$B$403:$B$410,0), MATCH("*3rd*",'Glyn-SESSION'!K$7:T$7,0))</f>
        <v>#N/A</v>
      </c>
      <c r="E269" s="131" t="e">
        <f>IF($A$266='Glyn-SESSION'!$A$403,INDEX('Glyn-SESSION'!$K$403:$T$410, MATCH("*Deadlift*",'Glyn-SESSION'!$B$403:$B$410,0), MATCH("*3rd*",'Glyn-SESSION'!$K$7:$T$7,0)),"")</f>
        <v>#N/A</v>
      </c>
      <c r="F269" s="131" t="e">
        <f>INDEX('Glyn-SESSION'!$L$403:$U$410, MATCH("*Deadlift*",'Glyn-SESSION'!$B$403:$B$410,0), MATCH("*3rd*",'Glyn-SESSION'!$K$7:$T$7,0))</f>
        <v>#N/A</v>
      </c>
      <c r="G269" s="131" t="e">
        <f>IF($A$266='Glyn-SESSION'!$A$403,INDEX('Glyn-SESSION'!$K$403:$T$410, MATCH("*Bench Press*",'Glyn-SESSION'!$B$403:$B$410,0), MATCH("*3rd*",'Glyn-SESSION'!$K$7:$T$7,0)),"")</f>
        <v>#N/A</v>
      </c>
      <c r="H269" s="131" t="e">
        <f>INDEX('Glyn-SESSION'!$L$403:$U$410, MATCH("*Bench Press*",'Glyn-SESSION'!$B$403:$B$410,0), MATCH("*3rd*",'Glyn-SESSION'!$K$7:$T$7,0))</f>
        <v>#N/A</v>
      </c>
      <c r="I269" s="132" t="e">
        <f>IF($A$266='Glyn-SESSION'!$A$403,INDEX('Glyn-SESSION'!$K$403:$T$410, MATCH("*Military*",'Glyn-SESSION'!$B$403:$B$410,0), MATCH("*3rd*",'Glyn-SESSION'!$K$7:$T$7,0)),"")</f>
        <v>#N/A</v>
      </c>
      <c r="J269" s="44" t="e">
        <f>INDEX('Glyn-SESSION'!$L$403:$U$410, MATCH("*Military*",'Glyn-SESSION'!$B$403:$B$410,0), MATCH("*3rd*",'Glyn-SESSION'!$K$7:$T$7,0))</f>
        <v>#N/A</v>
      </c>
      <c r="K269" s="131" t="e">
        <f>IF($A$266='Glyn-SESSION'!$A$403,INDEX('Glyn-SESSION'!$K$403:$T$410, MATCH("*Clean *",'Glyn-SESSION'!$B$403:$B$410,0), MATCH("*3rd*",'Glyn-SESSION'!$K$7:$T$7,0)),"")</f>
        <v>#N/A</v>
      </c>
      <c r="L269" s="44" t="e">
        <f>INDEX('Glyn-SESSION'!$L$403:$U$410, MATCH("*Clean *",'Glyn-SESSION'!$B$403:$B$410,0), MATCH("*3rd*",'Glyn-SESSION'!$K$7:$T$7,0))</f>
        <v>#N/A</v>
      </c>
      <c r="M269" s="131" t="e">
        <f>IF($A$266='Glyn-SESSION'!$A$403,INDEX('Glyn-SESSION'!$K$403:$T$410, MATCH("*Lat Pulldown*",'Glyn-SESSION'!$B$403:$B$410,0), MATCH("*3rd*",'Glyn-SESSION'!$K$7:$T$7,0)),"")</f>
        <v>#N/A</v>
      </c>
      <c r="N269" s="44" t="e">
        <f>INDEX('Glyn-SESSION'!$L$403:$U$410, MATCH("*Lat Pulldown*",'Glyn-SESSION'!$B$403:$B$410,0), MATCH("*3rd*",'Glyn-SESSION'!$K$7:$T$7,0))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IF($A$266='Glyn-SESSION'!$A$403,INDEX('Glyn-SESSION'!$K$403:$T$410, MATCH("*Squat*",'Glyn-SESSION'!$B$403:$B$410,0), MATCH("*4th*",'Glyn-SESSION'!$K$7:$T$7,0)),"")</f>
        <v>#N/A</v>
      </c>
      <c r="D270" s="132" t="e">
        <f>INDEX('Glyn-SESSION'!L$403:U$410, MATCH("*Squat*",'Glyn-SESSION'!$B$403:$B$410,0), MATCH("*4th*",'Glyn-SESSION'!K$7:T$7,0))</f>
        <v>#N/A</v>
      </c>
      <c r="E270" s="131" t="e">
        <f>IF($A$266='Glyn-SESSION'!$A$403,INDEX('Glyn-SESSION'!$K$403:$T$410, MATCH("*Deadlift*",'Glyn-SESSION'!$B$403:$B$410,0), MATCH("*4th*",'Glyn-SESSION'!$K$7:$T$7,0)),"")</f>
        <v>#N/A</v>
      </c>
      <c r="F270" s="131" t="e">
        <f>INDEX('Glyn-SESSION'!$L$403:$U$410, MATCH("*Deadlift*",'Glyn-SESSION'!$B$403:$B$410,0), MATCH("*4th*",'Glyn-SESSION'!$K$7:$T$7,0))</f>
        <v>#N/A</v>
      </c>
      <c r="G270" s="131" t="e">
        <f>IF($A$266='Glyn-SESSION'!$A$403,INDEX('Glyn-SESSION'!$K$403:$T$410, MATCH("*Bench Press*",'Glyn-SESSION'!$B$403:$B$410,0), MATCH("*4th*",'Glyn-SESSION'!$K$7:$T$7,0)),"")</f>
        <v>#N/A</v>
      </c>
      <c r="H270" s="131" t="e">
        <f>INDEX('Glyn-SESSION'!$L$403:$U$410, MATCH("*Bench Press*",'Glyn-SESSION'!$B$403:$B$410,0), MATCH("*4th*",'Glyn-SESSION'!$K$7:$T$7,0))</f>
        <v>#N/A</v>
      </c>
      <c r="I270" s="132" t="e">
        <f>IF($A$266='Glyn-SESSION'!$A$403,INDEX('Glyn-SESSION'!$K$403:$T$410, MATCH("*Military*",'Glyn-SESSION'!$B$403:$B$410,0), MATCH("*4th*",'Glyn-SESSION'!$K$7:$T$7,0)),"")</f>
        <v>#N/A</v>
      </c>
      <c r="J270" s="44" t="e">
        <f>INDEX('Glyn-SESSION'!$L$403:$U$410, MATCH("*Military*",'Glyn-SESSION'!$B$403:$B$410,0), MATCH("*4th*",'Glyn-SESSION'!$K$7:$T$7,0))</f>
        <v>#N/A</v>
      </c>
      <c r="K270" s="131" t="e">
        <f>IF($A$266='Glyn-SESSION'!$A$403,INDEX('Glyn-SESSION'!$K$403:$T$410, MATCH("*Clean *",'Glyn-SESSION'!$B$403:$B$410,0), MATCH("*4th*",'Glyn-SESSION'!$K$7:$T$7,0)),"")</f>
        <v>#N/A</v>
      </c>
      <c r="L270" s="44" t="e">
        <f>INDEX('Glyn-SESSION'!$L$403:$U$410, MATCH("*Clean *",'Glyn-SESSION'!$B$403:$B$410,0), MATCH("*4th*",'Glyn-SESSION'!$K$7:$T$7,0))</f>
        <v>#N/A</v>
      </c>
      <c r="M270" s="131" t="e">
        <f>IF($A$266='Glyn-SESSION'!$A$403,INDEX('Glyn-SESSION'!$K$403:$T$410, MATCH("*Lat Pulldown*",'Glyn-SESSION'!$B$403:$B$410,0), MATCH("*4th*",'Glyn-SESSION'!$K$7:$T$7,0)),"")</f>
        <v>#N/A</v>
      </c>
      <c r="N270" s="44" t="e">
        <f>INDEX('Glyn-SESSION'!$L$403:$U$410, MATCH("*Lat Pulldown*",'Glyn-SESSION'!$B$403:$B$410,0), MATCH("*4th*",'Glyn-SESSION'!$K$7:$T$7,0))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IF($A$266='Glyn-SESSION'!$A$403,INDEX('Glyn-SESSION'!$K$403:$T$410, MATCH("*Squat*",'Glyn-SESSION'!$B$403:$B$410,0), MATCH("*5th*",'Glyn-SESSION'!$K$7:$T$7,0)),"")</f>
        <v>#N/A</v>
      </c>
      <c r="D271" s="132" t="e">
        <f>INDEX('Glyn-SESSION'!L$403:U$410, MATCH("*Squat*",'Glyn-SESSION'!$B$403:$B$410,0), MATCH("*5th*",'Glyn-SESSION'!K$7:T$7,0))</f>
        <v>#N/A</v>
      </c>
      <c r="E271" s="131" t="e">
        <f>IF($A$266='Glyn-SESSION'!$A$403,INDEX('Glyn-SESSION'!$K$403:$T$410, MATCH("*Deadlift*",'Glyn-SESSION'!$B$403:$B$410,0), MATCH("*5th*",'Glyn-SESSION'!$K$7:$T$7,0)),"")</f>
        <v>#N/A</v>
      </c>
      <c r="F271" s="131" t="e">
        <f>INDEX('Glyn-SESSION'!$L$403:$U$410, MATCH("*Deadlift*",'Glyn-SESSION'!$B$403:$B$410,0), MATCH("*5th*",'Glyn-SESSION'!$K$7:$T$7,0))</f>
        <v>#N/A</v>
      </c>
      <c r="G271" s="131" t="e">
        <f>IF($A$266='Glyn-SESSION'!$A$403,INDEX('Glyn-SESSION'!$K$403:$T$410, MATCH("*Bench Press*",'Glyn-SESSION'!$B$403:$B$410,0), MATCH("*5th*",'Glyn-SESSION'!$K$7:$T$7,0)),"")</f>
        <v>#N/A</v>
      </c>
      <c r="H271" s="131" t="e">
        <f>INDEX('Glyn-SESSION'!$L$403:$U$410, MATCH("*Bench Press*",'Glyn-SESSION'!$B$403:$B$410,0), MATCH("*5th*",'Glyn-SESSION'!$K$7:$T$7,0))</f>
        <v>#N/A</v>
      </c>
      <c r="I271" s="132" t="e">
        <f>IF($A$266='Glyn-SESSION'!$A$403,INDEX('Glyn-SESSION'!$K$403:$T$410, MATCH("*Military*",'Glyn-SESSION'!$B$403:$B$410,0), MATCH("*5th*",'Glyn-SESSION'!$K$7:$T$7,0)),"")</f>
        <v>#N/A</v>
      </c>
      <c r="J271" s="44" t="e">
        <f>INDEX('Glyn-SESSION'!$L$403:$U$410, MATCH("*Military*",'Glyn-SESSION'!$B$403:$B$410,0), MATCH("*5th*",'Glyn-SESSION'!$K$7:$T$7,0))</f>
        <v>#N/A</v>
      </c>
      <c r="K271" s="131" t="e">
        <f>IF($A$266='Glyn-SESSION'!$A$403,INDEX('Glyn-SESSION'!$K$403:$T$410, MATCH("*Clean *",'Glyn-SESSION'!$B$403:$B$410,0), MATCH("*5th*",'Glyn-SESSION'!$K$7:$T$7,0)),"")</f>
        <v>#N/A</v>
      </c>
      <c r="L271" s="44" t="e">
        <f>INDEX('Glyn-SESSION'!$L$403:$U$410, MATCH("*Clean *",'Glyn-SESSION'!$B$403:$B$410,0), MATCH("*5th*",'Glyn-SESSION'!$K$7:$T$7,0))</f>
        <v>#N/A</v>
      </c>
      <c r="M271" s="131" t="e">
        <f>IF($A$266='Glyn-SESSION'!$A$403,INDEX('Glyn-SESSION'!$K$403:$T$410, MATCH("*Lat Pulldown*",'Glyn-SESSION'!$B$403:$B$410,0), MATCH("*5th*",'Glyn-SESSION'!$K$7:$T$7,0)),"")</f>
        <v>#N/A</v>
      </c>
      <c r="N271" s="44" t="e">
        <f>INDEX('Glyn-SESSION'!$L$403:$U$410, MATCH("*Lat Pulldown*",'Glyn-SESSION'!$B$403:$B$410,0), MATCH("*5th*",'Glyn-SESSION'!$K$7:$T$7,0))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'Glyn-SESSION'!A412</f>
        <v>42334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 t="e">
        <f>MAX(M273:M277)</f>
        <v>#N/A</v>
      </c>
      <c r="N272" s="117" t="e">
        <f t="array" ref="N272">MAX(IF(M273:M277=M272,N273:N277))</f>
        <v>#N/A</v>
      </c>
      <c r="O272" s="152" t="e">
        <f>IF($A$272='Glyn-SESSION'!$A$412,INDEX('Glyn-SESSION'!$K$412:$T$419, MATCH("*1k Row*",'Glyn-SESSION'!$B$412:$B$419,0), MATCH("*1st*",'Glyn-SESSION'!$K$7:$T$7,0)),"")</f>
        <v>#N/A</v>
      </c>
      <c r="P272" s="152">
        <f>IF($A$272='Glyn-SESSION'!$A$412,INDEX('Glyn-SESSION'!$K$412:$T$419, MATCH("*HIIT*",'Glyn-SESSION'!$B$412:$B$419,0), MATCH("*1st*",'Glyn-SESSION'!$K$7:$T$7,0)),"")</f>
        <v>6.9444444444444441E-3</v>
      </c>
      <c r="Q272" s="119" t="str">
        <f>INDEX('Glyn-SESSION'!$L$412:$U$419, MATCH("*HIIT*",'Glyn-SESSION'!$B$412:$B$419,0), MATCH("*1st*",'Glyn-SESSION'!$K$7:$T$7,0))</f>
        <v>40/20</v>
      </c>
      <c r="R272" s="119">
        <f>'Glyn-SESSION'!U412</f>
        <v>0</v>
      </c>
      <c r="S272" s="116"/>
      <c r="T272" s="116"/>
      <c r="U272" s="120">
        <f>'Glyn-SESSION'!A413</f>
        <v>0</v>
      </c>
      <c r="V272" s="120">
        <f>'Glyn-SESSION'!A414</f>
        <v>0</v>
      </c>
      <c r="W272" s="116"/>
      <c r="X272" s="116"/>
      <c r="Y272" s="116"/>
      <c r="Z272" s="116"/>
      <c r="AA272" s="116"/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IF($A$272='Glyn-SESSION'!$A$412,INDEX('Glyn-SESSION'!$K$412:$T$419, MATCH("*Squat*",'Glyn-SESSION'!$B$412:$B$419,0), MATCH("*1st*",'Glyn-SESSION'!$K$7:$T$7,0)),"")</f>
        <v>#N/A</v>
      </c>
      <c r="D273" s="132" t="e">
        <f>INDEX('Glyn-SESSION'!L$412:U$419, MATCH("*Squat*",'Glyn-SESSION'!$B$412:$B$419,0), MATCH("*1st*",'Glyn-SESSION'!K$7:T$7,0))</f>
        <v>#N/A</v>
      </c>
      <c r="E273" s="131" t="e">
        <f>IF($A$272='Glyn-SESSION'!$A$412,INDEX('Glyn-SESSION'!$K$412:$T$419, MATCH("*Deadlift*",'Glyn-SESSION'!$B$412:$B$419,0), MATCH("*1st*",'Glyn-SESSION'!$K$7:$T$7,0)),"")</f>
        <v>#N/A</v>
      </c>
      <c r="F273" s="131" t="e">
        <f>INDEX('Glyn-SESSION'!$L$412:$U$419, MATCH("*Deadlift*",'Glyn-SESSION'!$B$412:$B$419,0), MATCH("*1st*",'Glyn-SESSION'!$K$7:$T$7,0))</f>
        <v>#N/A</v>
      </c>
      <c r="G273" s="131" t="e">
        <f>IF($A$272='Glyn-SESSION'!$A$412,INDEX('Glyn-SESSION'!$K$412:$T$419, MATCH("*Bench Press*",'Glyn-SESSION'!$B$412:$B$419,0), MATCH("*1st*",'Glyn-SESSION'!$K$7:$T$7,0)),"")</f>
        <v>#N/A</v>
      </c>
      <c r="H273" s="131" t="e">
        <f>INDEX('Glyn-SESSION'!$L$412:$U$419, MATCH("*Bench Press*",'Glyn-SESSION'!$B$412:$B$419,0), MATCH("*1st*",'Glyn-SESSION'!$K$7:$T$7,0))</f>
        <v>#N/A</v>
      </c>
      <c r="I273" s="132" t="e">
        <f>IF($A$272='Glyn-SESSION'!$A$412,INDEX('Glyn-SESSION'!$K$412:$T$419, MATCH("*Military*",'Glyn-SESSION'!$B$412:$B$419,0), MATCH("*1st*",'Glyn-SESSION'!$K$7:$T$7,0)),"")</f>
        <v>#N/A</v>
      </c>
      <c r="J273" s="48" t="e">
        <f>INDEX('Glyn-SESSION'!$L$412:$U$419, MATCH("*Military*",'Glyn-SESSION'!$B$412:$B$419,0), MATCH("*1st*",'Glyn-SESSION'!$K$7:$T$7,0))</f>
        <v>#N/A</v>
      </c>
      <c r="K273" s="131" t="e">
        <f>IF($A$272='Glyn-SESSION'!$A$412,INDEX('Glyn-SESSION'!$K$412:$T$419, MATCH("*Clean *",'Glyn-SESSION'!$B$412:$B$419,0), MATCH("*1st*",'Glyn-SESSION'!$K$7:$T$7,0)),"")</f>
        <v>#N/A</v>
      </c>
      <c r="L273" s="48" t="e">
        <f>INDEX('Glyn-SESSION'!$L$412:$U$419, MATCH("*Clean *",'Glyn-SESSION'!$B$412:$B$419,0), MATCH("*1st*",'Glyn-SESSION'!$K$7:$T$7,0))</f>
        <v>#N/A</v>
      </c>
      <c r="M273" s="131" t="e">
        <f>IF($A$272='Glyn-SESSION'!$A$412,INDEX('Glyn-SESSION'!$K$412:$T$419, MATCH("*Lat Pulldown*",'Glyn-SESSION'!$B$412:$B$419,0), MATCH("*1st*",'Glyn-SESSION'!$K$7:$T$7,0)),"")</f>
        <v>#N/A</v>
      </c>
      <c r="N273" s="48" t="e">
        <f>INDEX('Glyn-SESSION'!$L$412:$U$419, MATCH("*Lat Pulldown*",'Glyn-SESSION'!$B$412:$B$419,0), MATCH("*1st*",'Glyn-SESSION'!$K$7:$T$7,0))</f>
        <v>#N/A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IF($A$272='Glyn-SESSION'!$A$412,INDEX('Glyn-SESSION'!$K$412:$T$419, MATCH("*Squat*",'Glyn-SESSION'!$B$412:$B$419,0), MATCH("*2nd*",'Glyn-SESSION'!$K$7:$T$7,0)),"")</f>
        <v>#N/A</v>
      </c>
      <c r="D274" s="132" t="e">
        <f>INDEX('Glyn-SESSION'!L$412:U$419, MATCH("*Squat*",'Glyn-SESSION'!$B$412:$B$419,0), MATCH("*2nd*",'Glyn-SESSION'!K$7:T$7,0))</f>
        <v>#N/A</v>
      </c>
      <c r="E274" s="131" t="e">
        <f>IF($A$272='Glyn-SESSION'!$A$412,INDEX('Glyn-SESSION'!$K$412:$T$419, MATCH("*Deadlift*",'Glyn-SESSION'!$B$412:$B$419,0), MATCH("*2ND*",'Glyn-SESSION'!$K$7:$T$7,0)),"")</f>
        <v>#N/A</v>
      </c>
      <c r="F274" s="131" t="e">
        <f>INDEX('Glyn-SESSION'!$L$412:$U$419, MATCH("*Deadlift*",'Glyn-SESSION'!$B$412:$B$419,0), MATCH("*2nd*",'Glyn-SESSION'!$K$7:$T$7,0))</f>
        <v>#N/A</v>
      </c>
      <c r="G274" s="131" t="e">
        <f>IF($A$272='Glyn-SESSION'!$A$412,INDEX('Glyn-SESSION'!$K$412:$T$419, MATCH("*Bench Press*",'Glyn-SESSION'!$B$412:$B$419,0), MATCH("*2ND*",'Glyn-SESSION'!$K$7:$T$7,0)),"")</f>
        <v>#N/A</v>
      </c>
      <c r="H274" s="131" t="e">
        <f>INDEX('Glyn-SESSION'!$L$412:$U$419, MATCH("*Bench Press*",'Glyn-SESSION'!$B$412:$B$419,0), MATCH("*2nd*",'Glyn-SESSION'!$K$7:$T$7,0))</f>
        <v>#N/A</v>
      </c>
      <c r="I274" s="132" t="e">
        <f>IF($A$272='Glyn-SESSION'!$A$412,INDEX('Glyn-SESSION'!$K$412:$T$419, MATCH("*Military*",'Glyn-SESSION'!$B$412:$B$419,0), MATCH("*2ND*",'Glyn-SESSION'!$K$7:$T$7,0)),"")</f>
        <v>#N/A</v>
      </c>
      <c r="J274" s="44" t="e">
        <f>INDEX('Glyn-SESSION'!$L$412:$U$419, MATCH("*Military*",'Glyn-SESSION'!$B$412:$B$419,0), MATCH("*2nd*",'Glyn-SESSION'!$K$7:$T$7,0))</f>
        <v>#N/A</v>
      </c>
      <c r="K274" s="131" t="e">
        <f>IF($A$272='Glyn-SESSION'!$A$412,INDEX('Glyn-SESSION'!$K$412:$T$419, MATCH("*Clean *",'Glyn-SESSION'!$B$412:$B$419,0), MATCH("*2ND*",'Glyn-SESSION'!$K$7:$T$7,0)),"")</f>
        <v>#N/A</v>
      </c>
      <c r="L274" s="44" t="e">
        <f>INDEX('Glyn-SESSION'!$L$412:$U$419, MATCH("*Clean *",'Glyn-SESSION'!$B$412:$B$419,0), MATCH("*2nd*",'Glyn-SESSION'!$K$7:$T$7,0))</f>
        <v>#N/A</v>
      </c>
      <c r="M274" s="131" t="e">
        <f>IF($A$272='Glyn-SESSION'!$A$412,INDEX('Glyn-SESSION'!$K$412:$T$419, MATCH("*Lat Pulldown*",'Glyn-SESSION'!$B$412:$B$419,0), MATCH("*2ND*",'Glyn-SESSION'!$K$7:$T$7,0)),"")</f>
        <v>#N/A</v>
      </c>
      <c r="N274" s="44" t="e">
        <f>INDEX('Glyn-SESSION'!$L$412:$U$419, MATCH("*Lat Pulldown*",'Glyn-SESSION'!$B$412:$B$419,0), MATCH("*2nd*",'Glyn-SESSION'!$K$7:$T$7,0))</f>
        <v>#N/A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IF($A$272='Glyn-SESSION'!$A$412,INDEX('Glyn-SESSION'!$K$412:$T$419, MATCH("*Squat*",'Glyn-SESSION'!$B$412:$B$419,0), MATCH("*3rd*",'Glyn-SESSION'!$K$7:$T$7,0)),"")</f>
        <v>#N/A</v>
      </c>
      <c r="D275" s="132" t="e">
        <f>INDEX('Glyn-SESSION'!L$412:U$419, MATCH("*Squat*",'Glyn-SESSION'!$B$412:$B$419,0), MATCH("*3rd*",'Glyn-SESSION'!K$7:T$7,0))</f>
        <v>#N/A</v>
      </c>
      <c r="E275" s="131" t="e">
        <f>IF($A$272='Glyn-SESSION'!$A$412,INDEX('Glyn-SESSION'!$K$412:$T$419, MATCH("*Deadlift*",'Glyn-SESSION'!$B$412:$B$419,0), MATCH("*3rd*",'Glyn-SESSION'!$K$7:$T$7,0)),"")</f>
        <v>#N/A</v>
      </c>
      <c r="F275" s="131" t="e">
        <f>INDEX('Glyn-SESSION'!$L$412:$U$419, MATCH("*Deadlift*",'Glyn-SESSION'!$B$412:$B$419,0), MATCH("*3rd*",'Glyn-SESSION'!$K$7:$T$7,0))</f>
        <v>#N/A</v>
      </c>
      <c r="G275" s="131" t="e">
        <f>IF($A$272='Glyn-SESSION'!$A$412,INDEX('Glyn-SESSION'!$K$412:$T$419, MATCH("*Bench Press*",'Glyn-SESSION'!$B$412:$B$419,0), MATCH("*3rd*",'Glyn-SESSION'!$K$7:$T$7,0)),"")</f>
        <v>#N/A</v>
      </c>
      <c r="H275" s="131" t="e">
        <f>INDEX('Glyn-SESSION'!$L$412:$U$419, MATCH("*Bench Press*",'Glyn-SESSION'!$B$412:$B$419,0), MATCH("*3rd*",'Glyn-SESSION'!$K$7:$T$7,0))</f>
        <v>#N/A</v>
      </c>
      <c r="I275" s="132" t="e">
        <f>IF($A$272='Glyn-SESSION'!$A$412,INDEX('Glyn-SESSION'!$K$412:$T$419, MATCH("*Military*",'Glyn-SESSION'!$B$412:$B$419,0), MATCH("*3rd*",'Glyn-SESSION'!$K$7:$T$7,0)),"")</f>
        <v>#N/A</v>
      </c>
      <c r="J275" s="44" t="e">
        <f>INDEX('Glyn-SESSION'!$L$412:$U$419, MATCH("*Military*",'Glyn-SESSION'!$B$412:$B$419,0), MATCH("*3rd*",'Glyn-SESSION'!$K$7:$T$7,0))</f>
        <v>#N/A</v>
      </c>
      <c r="K275" s="131" t="e">
        <f>IF($A$272='Glyn-SESSION'!$A$412,INDEX('Glyn-SESSION'!$K$412:$T$419, MATCH("*Clean *",'Glyn-SESSION'!$B$412:$B$419,0), MATCH("*3rd*",'Glyn-SESSION'!$K$7:$T$7,0)),"")</f>
        <v>#N/A</v>
      </c>
      <c r="L275" s="44" t="e">
        <f>INDEX('Glyn-SESSION'!$L$412:$U$419, MATCH("*Clean *",'Glyn-SESSION'!$B$412:$B$419,0), MATCH("*3rd*",'Glyn-SESSION'!$K$7:$T$7,0))</f>
        <v>#N/A</v>
      </c>
      <c r="M275" s="131" t="e">
        <f>IF($A$272='Glyn-SESSION'!$A$412,INDEX('Glyn-SESSION'!$K$412:$T$419, MATCH("*Lat Pulldown*",'Glyn-SESSION'!$B$412:$B$419,0), MATCH("*3rd*",'Glyn-SESSION'!$K$7:$T$7,0)),"")</f>
        <v>#N/A</v>
      </c>
      <c r="N275" s="44" t="e">
        <f>INDEX('Glyn-SESSION'!$L$412:$U$419, MATCH("*Lat Pulldown*",'Glyn-SESSION'!$B$412:$B$419,0), MATCH("*3rd*",'Glyn-SESSION'!$K$7:$T$7,0))</f>
        <v>#N/A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IF($A$272='Glyn-SESSION'!$A$412,INDEX('Glyn-SESSION'!$K$412:$T$419, MATCH("*Squat*",'Glyn-SESSION'!$B$412:$B$419,0), MATCH("*4th*",'Glyn-SESSION'!$K$7:$T$7,0)),"")</f>
        <v>#N/A</v>
      </c>
      <c r="D276" s="132" t="e">
        <f>INDEX('Glyn-SESSION'!L$412:U$419, MATCH("*Squat*",'Glyn-SESSION'!$B$412:$B$419,0), MATCH("*4th*",'Glyn-SESSION'!K$7:T$7,0))</f>
        <v>#N/A</v>
      </c>
      <c r="E276" s="131" t="e">
        <f>IF($A$272='Glyn-SESSION'!$A$412,INDEX('Glyn-SESSION'!$K$412:$T$419, MATCH("*Deadlift*",'Glyn-SESSION'!$B$412:$B$419,0), MATCH("*4th*",'Glyn-SESSION'!$K$7:$T$7,0)),"")</f>
        <v>#N/A</v>
      </c>
      <c r="F276" s="131" t="e">
        <f>INDEX('Glyn-SESSION'!$L$412:$U$419, MATCH("*Deadlift*",'Glyn-SESSION'!$B$412:$B$419,0), MATCH("*4th*",'Glyn-SESSION'!$K$7:$T$7,0))</f>
        <v>#N/A</v>
      </c>
      <c r="G276" s="131" t="e">
        <f>IF($A$272='Glyn-SESSION'!$A$412,INDEX('Glyn-SESSION'!$K$412:$T$419, MATCH("*Bench Press*",'Glyn-SESSION'!$B$412:$B$419,0), MATCH("*4th*",'Glyn-SESSION'!$K$7:$T$7,0)),"")</f>
        <v>#N/A</v>
      </c>
      <c r="H276" s="131" t="e">
        <f>INDEX('Glyn-SESSION'!$L$412:$U$419, MATCH("*Bench Press*",'Glyn-SESSION'!$B$412:$B$419,0), MATCH("*4th*",'Glyn-SESSION'!$K$7:$T$7,0))</f>
        <v>#N/A</v>
      </c>
      <c r="I276" s="132" t="e">
        <f>IF($A$272='Glyn-SESSION'!$A$412,INDEX('Glyn-SESSION'!$K$412:$T$419, MATCH("*Military*",'Glyn-SESSION'!$B$412:$B$419,0), MATCH("*4th*",'Glyn-SESSION'!$K$7:$T$7,0)),"")</f>
        <v>#N/A</v>
      </c>
      <c r="J276" s="44" t="e">
        <f>INDEX('Glyn-SESSION'!$L$412:$U$419, MATCH("*Military*",'Glyn-SESSION'!$B$412:$B$419,0), MATCH("*4th*",'Glyn-SESSION'!$K$7:$T$7,0))</f>
        <v>#N/A</v>
      </c>
      <c r="K276" s="131" t="e">
        <f>IF($A$272='Glyn-SESSION'!$A$412,INDEX('Glyn-SESSION'!$K$412:$T$419, MATCH("*Clean *",'Glyn-SESSION'!$B$412:$B$419,0), MATCH("*4th*",'Glyn-SESSION'!$K$7:$T$7,0)),"")</f>
        <v>#N/A</v>
      </c>
      <c r="L276" s="44" t="e">
        <f>INDEX('Glyn-SESSION'!$L$412:$U$419, MATCH("*Clean *",'Glyn-SESSION'!$B$412:$B$419,0), MATCH("*4th*",'Glyn-SESSION'!$K$7:$T$7,0))</f>
        <v>#N/A</v>
      </c>
      <c r="M276" s="131" t="e">
        <f>IF($A$272='Glyn-SESSION'!$A$412,INDEX('Glyn-SESSION'!$K$412:$T$419, MATCH("*Lat Pulldown*",'Glyn-SESSION'!$B$412:$B$419,0), MATCH("*4th*",'Glyn-SESSION'!$K$7:$T$7,0)),"")</f>
        <v>#N/A</v>
      </c>
      <c r="N276" s="44" t="e">
        <f>INDEX('Glyn-SESSION'!$L$412:$U$419, MATCH("*Lat Pulldown*",'Glyn-SESSION'!$B$412:$B$419,0), MATCH("*4th*",'Glyn-SESSION'!$K$7:$T$7,0))</f>
        <v>#N/A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IF($A$272='Glyn-SESSION'!$A$412,INDEX('Glyn-SESSION'!$K$412:$T$419, MATCH("*Squat*",'Glyn-SESSION'!$B$412:$B$419,0), MATCH("*5th*",'Glyn-SESSION'!$K$7:$T$7,0)),"")</f>
        <v>#N/A</v>
      </c>
      <c r="D277" s="132" t="e">
        <f>INDEX('Glyn-SESSION'!L$412:U$419, MATCH("*Squat*",'Glyn-SESSION'!$B$412:$B$419,0), MATCH("*5th*",'Glyn-SESSION'!K$7:T$7,0))</f>
        <v>#N/A</v>
      </c>
      <c r="E277" s="131" t="e">
        <f>IF($A$272='Glyn-SESSION'!$A$412,INDEX('Glyn-SESSION'!$K$412:$T$419, MATCH("*Deadlift*",'Glyn-SESSION'!$B$412:$B$419,0), MATCH("*5th*",'Glyn-SESSION'!$K$7:$T$7,0)),"")</f>
        <v>#N/A</v>
      </c>
      <c r="F277" s="131" t="e">
        <f>INDEX('Glyn-SESSION'!$L$412:$U$419, MATCH("*Deadlift*",'Glyn-SESSION'!$B$412:$B$419,0), MATCH("*5th*",'Glyn-SESSION'!$K$7:$T$7,0))</f>
        <v>#N/A</v>
      </c>
      <c r="G277" s="131" t="e">
        <f>IF($A$272='Glyn-SESSION'!$A$412,INDEX('Glyn-SESSION'!$K$412:$T$419, MATCH("*Bench Press*",'Glyn-SESSION'!$B$412:$B$419,0), MATCH("*5th*",'Glyn-SESSION'!$K$7:$T$7,0)),"")</f>
        <v>#N/A</v>
      </c>
      <c r="H277" s="131" t="e">
        <f>INDEX('Glyn-SESSION'!$L$412:$U$419, MATCH("*Bench Press*",'Glyn-SESSION'!$B$412:$B$419,0), MATCH("*5th*",'Glyn-SESSION'!$K$7:$T$7,0))</f>
        <v>#N/A</v>
      </c>
      <c r="I277" s="132" t="e">
        <f>IF($A$272='Glyn-SESSION'!$A$412,INDEX('Glyn-SESSION'!$K$412:$T$419, MATCH("*Military*",'Glyn-SESSION'!$B$412:$B$419,0), MATCH("*5th*",'Glyn-SESSION'!$K$7:$T$7,0)),"")</f>
        <v>#N/A</v>
      </c>
      <c r="J277" s="44" t="e">
        <f>INDEX('Glyn-SESSION'!$L$412:$U$419, MATCH("*Military*",'Glyn-SESSION'!$B$412:$B$419,0), MATCH("*5th*",'Glyn-SESSION'!$K$7:$T$7,0))</f>
        <v>#N/A</v>
      </c>
      <c r="K277" s="131" t="e">
        <f>IF($A$272='Glyn-SESSION'!$A$412,INDEX('Glyn-SESSION'!$K$412:$T$419, MATCH("*Clean *",'Glyn-SESSION'!$B$412:$B$419,0), MATCH("*5th*",'Glyn-SESSION'!$K$7:$T$7,0)),"")</f>
        <v>#N/A</v>
      </c>
      <c r="L277" s="44" t="e">
        <f>INDEX('Glyn-SESSION'!$L$412:$U$419, MATCH("*Clean *",'Glyn-SESSION'!$B$412:$B$419,0), MATCH("*5th*",'Glyn-SESSION'!$K$7:$T$7,0))</f>
        <v>#N/A</v>
      </c>
      <c r="M277" s="131" t="e">
        <f>IF($A$272='Glyn-SESSION'!$A$412,INDEX('Glyn-SESSION'!$K$412:$T$419, MATCH("*Lat Pulldown*",'Glyn-SESSION'!$B$412:$B$419,0), MATCH("*5th*",'Glyn-SESSION'!$K$7:$T$7,0)),"")</f>
        <v>#N/A</v>
      </c>
      <c r="N277" s="44" t="e">
        <f>INDEX('Glyn-SESSION'!$L$412:$U$419, MATCH("*Lat Pulldown*",'Glyn-SESSION'!$B$412:$B$419,0), MATCH("*5th*",'Glyn-SESSION'!$K$7:$T$7,0))</f>
        <v>#N/A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'Glyn-SESSION'!A421</f>
        <v>42339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 t="e">
        <f>MAX(E279:E283)</f>
        <v>#N/A</v>
      </c>
      <c r="F278" s="116" t="e">
        <f t="array" ref="F278">MAX(IF(E279:E283=E278,F279:F283))</f>
        <v>#N/A</v>
      </c>
      <c r="G278" s="116">
        <f>MAX(G279:G283)</f>
        <v>55</v>
      </c>
      <c r="H278" s="116">
        <f t="array" ref="H278">MAX(IF(G279:G283=G278,H279:H283))</f>
        <v>12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IF($A$278='Glyn-SESSION'!$A$421,INDEX('Glyn-SESSION'!$K$421:$T$428, MATCH("*1k Row*",'Glyn-SESSION'!$B$421:$B$428,0), MATCH("*1st*",'Glyn-SESSION'!$K$7:$T$7,0)),"")</f>
        <v>#N/A</v>
      </c>
      <c r="P278" s="152">
        <f>IF($A$278='Glyn-SESSION'!$A$421,INDEX('Glyn-SESSION'!$K$421:$T$428, MATCH("*HIIT*",'Glyn-SESSION'!$B$421:$B$428,0), MATCH("*1st*",'Glyn-SESSION'!$K$7:$T$7,0)),"")</f>
        <v>6.9444444444444441E-3</v>
      </c>
      <c r="Q278" s="119">
        <f>INDEX('Glyn-SESSION'!$L$212:$U$421, MATCH("*HIIT*",'Glyn-SESSION'!$B$212:$B$421,0), MATCH("*1st*",'Glyn-SESSION'!$K$7:$T$7,0))</f>
        <v>0</v>
      </c>
      <c r="R278" s="119">
        <f>'Glyn-SESSION'!U421</f>
        <v>0</v>
      </c>
      <c r="S278" s="116"/>
      <c r="T278" s="116"/>
      <c r="U278" s="120">
        <f>'Glyn-SESSION'!A422</f>
        <v>0</v>
      </c>
      <c r="V278" s="120">
        <f>'Glyn-SESSION'!A423</f>
        <v>0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IF($A$278='Glyn-SESSION'!$A$421,INDEX('Glyn-SESSION'!$K$421:$T$428, MATCH("*Squat*",'Glyn-SESSION'!$B$421:$B$428,0), MATCH("*1st*",'Glyn-SESSION'!$K$7:$T$7,0)),"")</f>
        <v>#N/A</v>
      </c>
      <c r="D279" s="132" t="e">
        <f>INDEX('Glyn-SESSION'!L$421:U$428, MATCH("*Squat*",'Glyn-SESSION'!$B$421:$B$428,0), MATCH("*1st*",'Glyn-SESSION'!K$7:T$7,0))</f>
        <v>#N/A</v>
      </c>
      <c r="E279" s="131" t="e">
        <f>IF($A$278='Glyn-SESSION'!$A$421,INDEX('Glyn-SESSION'!$K$421:$T$428, MATCH("*Deadlift*",'Glyn-SESSION'!$B$421:$B$428,0), MATCH("*1st*",'Glyn-SESSION'!$K$7:$T$7,0)),"")</f>
        <v>#N/A</v>
      </c>
      <c r="F279" s="131" t="e">
        <f>INDEX('Glyn-SESSION'!$L$212:$U$421, MATCH("*Deadlift*",'Glyn-SESSION'!$B$212:$B$421,0), MATCH("*1st*",'Glyn-SESSION'!$K$7:$T$7,0))</f>
        <v>#N/A</v>
      </c>
      <c r="G279" s="131">
        <f>IF($A$278='Glyn-SESSION'!$A$421,INDEX('Glyn-SESSION'!$K$421:$T$428, MATCH("*Bench Press*",'Glyn-SESSION'!$B$421:$B$428,0), MATCH("*1st*",'Glyn-SESSION'!$K$7:$T$7,0)),"")</f>
        <v>52.5</v>
      </c>
      <c r="H279" s="131">
        <f>INDEX('Glyn-SESSION'!$L$421:$U$428, MATCH("*Bench Press*",'Glyn-SESSION'!$B$421:$B$428,0), MATCH("*1st*",'Glyn-SESSION'!$K$7:$T$7,0))</f>
        <v>12</v>
      </c>
      <c r="I279" s="132" t="e">
        <f>IF($A$278='Glyn-SESSION'!$A$421,INDEX('Glyn-SESSION'!$K$421:$T$428, MATCH("*Military*",'Glyn-SESSION'!$B$421:$B$428,0), MATCH("*1st*",'Glyn-SESSION'!$K$7:$T$7,0)),"")</f>
        <v>#N/A</v>
      </c>
      <c r="J279" s="48" t="e">
        <f>INDEX('Glyn-SESSION'!$L$421:$U$428, MATCH("*Military*",'Glyn-SESSION'!$B$421:$B$428,0), MATCH("*1st*",'Glyn-SESSION'!$K$7:$T$7,0))</f>
        <v>#N/A</v>
      </c>
      <c r="K279" s="131" t="e">
        <f>IF($A$278='Glyn-SESSION'!$A$421,INDEX('Glyn-SESSION'!$K$421:$T$428, MATCH("*Clean *",'Glyn-SESSION'!$B$421:$B$428,0), MATCH("*1st*",'Glyn-SESSION'!$K$7:$T$7,0)),"")</f>
        <v>#N/A</v>
      </c>
      <c r="L279" s="48" t="e">
        <f>INDEX('Glyn-SESSION'!$L$421:$U$428, MATCH("*Clean *",'Glyn-SESSION'!$B$421:$B$428,0), MATCH("*1st*",'Glyn-SESSION'!$K$7:$T$7,0))</f>
        <v>#N/A</v>
      </c>
      <c r="M279" s="131" t="e">
        <f>IF($A$278='Glyn-SESSION'!$A$421,INDEX('Glyn-SESSION'!$K$421:$T$428, MATCH("*Lat Pulldown*",'Glyn-SESSION'!$B$421:$B$428,0), MATCH("*1st*",'Glyn-SESSION'!$K$7:$T$7,0)),"")</f>
        <v>#N/A</v>
      </c>
      <c r="N279" s="48" t="e">
        <f>INDEX('Glyn-SESSION'!$L$421:$U$428, MATCH("*Lat Pulldown*",'Glyn-SESSION'!$B$421:$B$428,0), MATCH("*1st*",'Glyn-SESSION'!$K$7:$T$7,0))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IF($A$278='Glyn-SESSION'!$A$421,INDEX('Glyn-SESSION'!$K$421:$T$428, MATCH("*Squat*",'Glyn-SESSION'!$B$421:$B$428,0), MATCH("*2nd*",'Glyn-SESSION'!$K$7:$T$7,0)),"")</f>
        <v>#N/A</v>
      </c>
      <c r="D280" s="132" t="e">
        <f>INDEX('Glyn-SESSION'!L$421:U$428, MATCH("*Squat*",'Glyn-SESSION'!$B$421:$B$428,0), MATCH("*2nd*",'Glyn-SESSION'!K$7:T$7,0))</f>
        <v>#N/A</v>
      </c>
      <c r="E280" s="131" t="e">
        <f>IF($A$278='Glyn-SESSION'!$A$421,INDEX('Glyn-SESSION'!$K$421:$T$428, MATCH("*Deadlift*",'Glyn-SESSION'!$B$421:$B$428,0), MATCH("*2ND*",'Glyn-SESSION'!$K$7:$T$7,0)),"")</f>
        <v>#N/A</v>
      </c>
      <c r="F280" s="131" t="e">
        <f>INDEX('Glyn-SESSION'!$L$212:$U$421, MATCH("*Deadlift*",'Glyn-SESSION'!$B$212:$B$421,0), MATCH("*2nd*",'Glyn-SESSION'!$K$7:$T$7,0))</f>
        <v>#N/A</v>
      </c>
      <c r="G280" s="131">
        <f>IF($A$278='Glyn-SESSION'!$A$421,INDEX('Glyn-SESSION'!$K$421:$T$428, MATCH("*Bench Press*",'Glyn-SESSION'!$B$421:$B$428,0), MATCH("*2ND*",'Glyn-SESSION'!$K$7:$T$7,0)),"")</f>
        <v>55</v>
      </c>
      <c r="H280" s="131">
        <f>INDEX('Glyn-SESSION'!$L$421:$U$428, MATCH("*Bench Press*",'Glyn-SESSION'!$B$421:$B$428,0), MATCH("*2nd*",'Glyn-SESSION'!$K$7:$T$7,0))</f>
        <v>12</v>
      </c>
      <c r="I280" s="132" t="e">
        <f>IF($A$278='Glyn-SESSION'!$A$421,INDEX('Glyn-SESSION'!$K$421:$T$428, MATCH("*Military*",'Glyn-SESSION'!$B$421:$B$428,0), MATCH("*2ND*",'Glyn-SESSION'!$K$7:$T$7,0)),"")</f>
        <v>#N/A</v>
      </c>
      <c r="J280" s="44" t="e">
        <f>INDEX('Glyn-SESSION'!$L$421:$U$428, MATCH("*Military*",'Glyn-SESSION'!$B$421:$B$428,0), MATCH("*2nd*",'Glyn-SESSION'!$K$7:$T$7,0))</f>
        <v>#N/A</v>
      </c>
      <c r="K280" s="131" t="e">
        <f>IF($A$278='Glyn-SESSION'!$A$421,INDEX('Glyn-SESSION'!$K$421:$T$428, MATCH("*Clean *",'Glyn-SESSION'!$B$421:$B$428,0), MATCH("*2ND*",'Glyn-SESSION'!$K$7:$T$7,0)),"")</f>
        <v>#N/A</v>
      </c>
      <c r="L280" s="44" t="e">
        <f>INDEX('Glyn-SESSION'!$L$421:$U$428, MATCH("*Clean *",'Glyn-SESSION'!$B$421:$B$428,0), MATCH("*2nd*",'Glyn-SESSION'!$K$7:$T$7,0))</f>
        <v>#N/A</v>
      </c>
      <c r="M280" s="131" t="e">
        <f>IF($A$278='Glyn-SESSION'!$A$421,INDEX('Glyn-SESSION'!$K$421:$T$428, MATCH("*Lat Pulldown*",'Glyn-SESSION'!$B$421:$B$428,0), MATCH("*2ND*",'Glyn-SESSION'!$K$7:$T$7,0)),"")</f>
        <v>#N/A</v>
      </c>
      <c r="N280" s="44" t="e">
        <f>INDEX('Glyn-SESSION'!$L$421:$U$428, MATCH("*Lat Pulldown*",'Glyn-SESSION'!$B$421:$B$428,0), MATCH("*2nd*",'Glyn-SESSION'!$K$7:$T$7,0))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IF($A$278='Glyn-SESSION'!$A$421,INDEX('Glyn-SESSION'!$K$421:$T$428, MATCH("*Squat*",'Glyn-SESSION'!$B$421:$B$428,0), MATCH("*3rd*",'Glyn-SESSION'!$K$7:$T$7,0)),"")</f>
        <v>#N/A</v>
      </c>
      <c r="D281" s="132" t="e">
        <f>INDEX('Glyn-SESSION'!L$421:U$428, MATCH("*Squat*",'Glyn-SESSION'!$B$421:$B$428,0), MATCH("*3rd*",'Glyn-SESSION'!K$7:T$7,0))</f>
        <v>#N/A</v>
      </c>
      <c r="E281" s="131" t="e">
        <f>IF($A$278='Glyn-SESSION'!$A$421,INDEX('Glyn-SESSION'!$K$421:$T$428, MATCH("*Deadlift*",'Glyn-SESSION'!$B$421:$B$428,0), MATCH("*3rd*",'Glyn-SESSION'!$K$7:$T$7,0)),"")</f>
        <v>#N/A</v>
      </c>
      <c r="F281" s="131" t="e">
        <f>INDEX('Glyn-SESSION'!$L$212:$U$421, MATCH("*Deadlift*",'Glyn-SESSION'!$B$212:$B$421,0), MATCH("*3rd*",'Glyn-SESSION'!$K$7:$T$7,0))</f>
        <v>#N/A</v>
      </c>
      <c r="G281" s="131">
        <f>IF($A$278='Glyn-SESSION'!$A$421,INDEX('Glyn-SESSION'!$K$421:$T$428, MATCH("*Bench Press*",'Glyn-SESSION'!$B$421:$B$428,0), MATCH("*3rd*",'Glyn-SESSION'!$K$7:$T$7,0)),"")</f>
        <v>55</v>
      </c>
      <c r="H281" s="131">
        <f>INDEX('Glyn-SESSION'!$L$421:$U$428, MATCH("*Bench Press*",'Glyn-SESSION'!$B$421:$B$428,0), MATCH("*3rd*",'Glyn-SESSION'!$K$7:$T$7,0))</f>
        <v>12</v>
      </c>
      <c r="I281" s="132" t="e">
        <f>IF($A$278='Glyn-SESSION'!$A$421,INDEX('Glyn-SESSION'!$K$421:$T$428, MATCH("*Military*",'Glyn-SESSION'!$B$421:$B$428,0), MATCH("*3rd*",'Glyn-SESSION'!$K$7:$T$7,0)),"")</f>
        <v>#N/A</v>
      </c>
      <c r="J281" s="44" t="e">
        <f>INDEX('Glyn-SESSION'!$L$421:$U$428, MATCH("*Military*",'Glyn-SESSION'!$B$421:$B$428,0), MATCH("*3rd*",'Glyn-SESSION'!$K$7:$T$7,0))</f>
        <v>#N/A</v>
      </c>
      <c r="K281" s="131" t="e">
        <f>IF($A$278='Glyn-SESSION'!$A$421,INDEX('Glyn-SESSION'!$K$421:$T$428, MATCH("*Clean *",'Glyn-SESSION'!$B$421:$B$428,0), MATCH("*3rd*",'Glyn-SESSION'!$K$7:$T$7,0)),"")</f>
        <v>#N/A</v>
      </c>
      <c r="L281" s="44" t="e">
        <f>INDEX('Glyn-SESSION'!$L$421:$U$428, MATCH("*Clean *",'Glyn-SESSION'!$B$421:$B$428,0), MATCH("*3rd*",'Glyn-SESSION'!$K$7:$T$7,0))</f>
        <v>#N/A</v>
      </c>
      <c r="M281" s="131" t="e">
        <f>IF($A$278='Glyn-SESSION'!$A$421,INDEX('Glyn-SESSION'!$K$421:$T$428, MATCH("*Lat Pulldown*",'Glyn-SESSION'!$B$421:$B$428,0), MATCH("*3rd*",'Glyn-SESSION'!$K$7:$T$7,0)),"")</f>
        <v>#N/A</v>
      </c>
      <c r="N281" s="44" t="e">
        <f>INDEX('Glyn-SESSION'!$L$421:$U$428, MATCH("*Lat Pulldown*",'Glyn-SESSION'!$B$421:$B$428,0), MATCH("*3rd*",'Glyn-SESSION'!$K$7:$T$7,0))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IF($A$278='Glyn-SESSION'!$A$421,INDEX('Glyn-SESSION'!$K$421:$T$428, MATCH("*Squat*",'Glyn-SESSION'!$B$421:$B$428,0), MATCH("*4th*",'Glyn-SESSION'!$K$7:$T$7,0)),"")</f>
        <v>#N/A</v>
      </c>
      <c r="D282" s="132" t="e">
        <f>INDEX('Glyn-SESSION'!L$421:U$428, MATCH("*Squat*",'Glyn-SESSION'!$B$421:$B$428,0), MATCH("*4th*",'Glyn-SESSION'!K$7:T$7,0))</f>
        <v>#N/A</v>
      </c>
      <c r="E282" s="131" t="e">
        <f>IF($A$278='Glyn-SESSION'!$A$421,INDEX('Glyn-SESSION'!$K$421:$T$428, MATCH("*Deadlift*",'Glyn-SESSION'!$B$421:$B$428,0), MATCH("*4th*",'Glyn-SESSION'!$K$7:$T$7,0)),"")</f>
        <v>#N/A</v>
      </c>
      <c r="F282" s="131" t="e">
        <f>INDEX('Glyn-SESSION'!$L$212:$U$421, MATCH("*Deadlift*",'Glyn-SESSION'!$B$212:$B$421,0), MATCH("*4th*",'Glyn-SESSION'!$K$7:$T$7,0))</f>
        <v>#N/A</v>
      </c>
      <c r="G282" s="131">
        <f>IF($A$278='Glyn-SESSION'!$A$421,INDEX('Glyn-SESSION'!$K$421:$T$428, MATCH("*Bench Press*",'Glyn-SESSION'!$B$421:$B$428,0), MATCH("*4th*",'Glyn-SESSION'!$K$7:$T$7,0)),"")</f>
        <v>0</v>
      </c>
      <c r="H282" s="131">
        <f>INDEX('Glyn-SESSION'!$L$421:$U$428, MATCH("*Bench Press*",'Glyn-SESSION'!$B$421:$B$428,0), MATCH("*4th*",'Glyn-SESSION'!$K$7:$T$7,0))</f>
        <v>0</v>
      </c>
      <c r="I282" s="132" t="e">
        <f>IF($A$278='Glyn-SESSION'!$A$421,INDEX('Glyn-SESSION'!$K$421:$T$428, MATCH("*Military*",'Glyn-SESSION'!$B$421:$B$428,0), MATCH("*4th*",'Glyn-SESSION'!$K$7:$T$7,0)),"")</f>
        <v>#N/A</v>
      </c>
      <c r="J282" s="44" t="e">
        <f>INDEX('Glyn-SESSION'!$L$421:$U$428, MATCH("*Military*",'Glyn-SESSION'!$B$421:$B$428,0), MATCH("*4th*",'Glyn-SESSION'!$K$7:$T$7,0))</f>
        <v>#N/A</v>
      </c>
      <c r="K282" s="131" t="e">
        <f>IF($A$278='Glyn-SESSION'!$A$421,INDEX('Glyn-SESSION'!$K$421:$T$428, MATCH("*Clean *",'Glyn-SESSION'!$B$421:$B$428,0), MATCH("*4th*",'Glyn-SESSION'!$K$7:$T$7,0)),"")</f>
        <v>#N/A</v>
      </c>
      <c r="L282" s="44" t="e">
        <f>INDEX('Glyn-SESSION'!$L$421:$U$428, MATCH("*Clean *",'Glyn-SESSION'!$B$421:$B$428,0), MATCH("*4th*",'Glyn-SESSION'!$K$7:$T$7,0))</f>
        <v>#N/A</v>
      </c>
      <c r="M282" s="131" t="e">
        <f>IF($A$278='Glyn-SESSION'!$A$421,INDEX('Glyn-SESSION'!$K$421:$T$428, MATCH("*Lat Pulldown*",'Glyn-SESSION'!$B$421:$B$428,0), MATCH("*4th*",'Glyn-SESSION'!$K$7:$T$7,0)),"")</f>
        <v>#N/A</v>
      </c>
      <c r="N282" s="44" t="e">
        <f>INDEX('Glyn-SESSION'!$L$421:$U$428, MATCH("*Lat Pulldown*",'Glyn-SESSION'!$B$421:$B$428,0), MATCH("*4th*",'Glyn-SESSION'!$K$7:$T$7,0))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IF($A$278='Glyn-SESSION'!$A$421,INDEX('Glyn-SESSION'!$K$421:$T$428, MATCH("*Squat*",'Glyn-SESSION'!$B$421:$B$428,0), MATCH("*5th*",'Glyn-SESSION'!$K$7:$T$7,0)),"")</f>
        <v>#N/A</v>
      </c>
      <c r="D283" s="132" t="e">
        <f>INDEX('Glyn-SESSION'!L$421:U$428, MATCH("*Squat*",'Glyn-SESSION'!$B$421:$B$428,0), MATCH("*5th*",'Glyn-SESSION'!K$7:T$7,0))</f>
        <v>#N/A</v>
      </c>
      <c r="E283" s="131" t="e">
        <f>IF($A$278='Glyn-SESSION'!$A$421,INDEX('Glyn-SESSION'!$K$421:$T$428, MATCH("*Deadlift*",'Glyn-SESSION'!$B$421:$B$428,0), MATCH("*5th*",'Glyn-SESSION'!$K$7:$T$7,0)),"")</f>
        <v>#N/A</v>
      </c>
      <c r="F283" s="131" t="e">
        <f>INDEX('Glyn-SESSION'!$L$212:$U$421, MATCH("*Deadlift*",'Glyn-SESSION'!$B$212:$B$421,0), MATCH("*5th*",'Glyn-SESSION'!$K$7:$T$7,0))</f>
        <v>#N/A</v>
      </c>
      <c r="G283" s="131">
        <f>IF($A$278='Glyn-SESSION'!$A$421,INDEX('Glyn-SESSION'!$K$421:$T$428, MATCH("*Bench Press*",'Glyn-SESSION'!$B$421:$B$428,0), MATCH("*5th*",'Glyn-SESSION'!$K$7:$T$7,0)),"")</f>
        <v>0</v>
      </c>
      <c r="H283" s="131">
        <f>INDEX('Glyn-SESSION'!$L$421:$U$428, MATCH("*Bench Press*",'Glyn-SESSION'!$B$421:$B$428,0), MATCH("*5th*",'Glyn-SESSION'!$K$7:$T$7,0))</f>
        <v>0</v>
      </c>
      <c r="I283" s="132" t="e">
        <f>IF($A$278='Glyn-SESSION'!$A$421,INDEX('Glyn-SESSION'!$K$421:$T$428, MATCH("*Military*",'Glyn-SESSION'!$B$421:$B$428,0), MATCH("*5th*",'Glyn-SESSION'!$K$7:$T$7,0)),"")</f>
        <v>#N/A</v>
      </c>
      <c r="J283" s="44" t="e">
        <f>INDEX('Glyn-SESSION'!$L$421:$U$428, MATCH("*Military*",'Glyn-SESSION'!$B$421:$B$428,0), MATCH("*5th*",'Glyn-SESSION'!$K$7:$T$7,0))</f>
        <v>#N/A</v>
      </c>
      <c r="K283" s="131" t="e">
        <f>IF($A$278='Glyn-SESSION'!$A$421,INDEX('Glyn-SESSION'!$K$421:$T$428, MATCH("*Clean *",'Glyn-SESSION'!$B$421:$B$428,0), MATCH("*5th*",'Glyn-SESSION'!$K$7:$T$7,0)),"")</f>
        <v>#N/A</v>
      </c>
      <c r="L283" s="44" t="e">
        <f>INDEX('Glyn-SESSION'!$L$421:$U$428, MATCH("*Clean *",'Glyn-SESSION'!$B$421:$B$428,0), MATCH("*5th*",'Glyn-SESSION'!$K$7:$T$7,0))</f>
        <v>#N/A</v>
      </c>
      <c r="M283" s="131" t="e">
        <f>IF($A$278='Glyn-SESSION'!$A$421,INDEX('Glyn-SESSION'!$K$421:$T$428, MATCH("*Lat Pulldown*",'Glyn-SESSION'!$B$421:$B$428,0), MATCH("*5th*",'Glyn-SESSION'!$K$7:$T$7,0)),"")</f>
        <v>#N/A</v>
      </c>
      <c r="N283" s="44" t="e">
        <f>INDEX('Glyn-SESSION'!$L$421:$U$428, MATCH("*Lat Pulldown*",'Glyn-SESSION'!$B$421:$B$428,0), MATCH("*5th*",'Glyn-SESSION'!$K$7:$T$7,0))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'Glyn-SESSION'!A430</f>
        <v>42341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IF($A$284='Glyn-SESSION'!$A$430,INDEX('Glyn-SESSION'!$K$430:$T$437, MATCH("*1k Row*",'Glyn-SESSION'!$B$430:$B$437,0), MATCH("*1st*",'Glyn-SESSION'!$K$7:$T$7,0)),"")</f>
        <v>#N/A</v>
      </c>
      <c r="P284" s="152" t="e">
        <f>IF($A$284='Glyn-SESSION'!$A$430,INDEX('Glyn-SESSION'!$K$430:$T$437, MATCH("*HIIT*",'Glyn-SESSION'!$B$430:$B$437,0), MATCH("*1st*",'Glyn-SESSION'!$K$7:$T$7,0)),"")</f>
        <v>#N/A</v>
      </c>
      <c r="Q284" s="119" t="e">
        <f>INDEX('Glyn-SESSION'!$L$430:$U$437, MATCH("*HIIT*",'Glyn-SESSION'!$B$430:$B$437,0), MATCH("*1st*",'Glyn-SESSION'!$K$7:$T$7,0))</f>
        <v>#N/A</v>
      </c>
      <c r="R284" s="119">
        <f>'Glyn-SESSION'!U430</f>
        <v>0</v>
      </c>
      <c r="S284" s="116"/>
      <c r="T284" s="116"/>
      <c r="U284" s="120">
        <f>'Glyn-SESSION'!A431</f>
        <v>0</v>
      </c>
      <c r="V284" s="120">
        <f>'Glyn-SESSION'!A432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IF($A$284='Glyn-SESSION'!$A$430,INDEX('Glyn-SESSION'!$K$430:$T$437, MATCH("*Squat*",'Glyn-SESSION'!$B$430:$B$437,0), MATCH("*1st*",'Glyn-SESSION'!$K$7:$T$7,0)),"")</f>
        <v>#N/A</v>
      </c>
      <c r="D285" s="132" t="e">
        <f>INDEX('Glyn-SESSION'!L$430:U$437, MATCH("*Squat*",'Glyn-SESSION'!$B$430:$B$437,0), MATCH("*1st*",'Glyn-SESSION'!K$7:T$7,0))</f>
        <v>#N/A</v>
      </c>
      <c r="E285" s="131" t="e">
        <f>IF($A$284='Glyn-SESSION'!$A$430,INDEX('Glyn-SESSION'!$K$430:$T$437, MATCH("*Deadlift*",'Glyn-SESSION'!$B$430:$B$437,0), MATCH("*1st*",'Glyn-SESSION'!$K$7:$T$7,0)),"")</f>
        <v>#N/A</v>
      </c>
      <c r="F285" s="131" t="e">
        <f>INDEX('Glyn-SESSION'!$L$430:$U$437, MATCH("*Deadlift*",'Glyn-SESSION'!$B$430:$B$437,0), MATCH("*1st*",'Glyn-SESSION'!$K$7:$T$7,0))</f>
        <v>#N/A</v>
      </c>
      <c r="G285" s="131" t="e">
        <f>IF($A$284='Glyn-SESSION'!$A$430,INDEX('Glyn-SESSION'!$K$430:$T$437, MATCH("*Bench Press*",'Glyn-SESSION'!$B$430:$B$437,0), MATCH("*1st*",'Glyn-SESSION'!$K$7:$T$7,0)),"")</f>
        <v>#N/A</v>
      </c>
      <c r="H285" s="131" t="e">
        <f>INDEX('Glyn-SESSION'!$L$430:$U$437, MATCH("*Bench Press*",'Glyn-SESSION'!$B$430:$B$437,0), MATCH("*1st*",'Glyn-SESSION'!$K$7:$T$7,0))</f>
        <v>#N/A</v>
      </c>
      <c r="I285" s="132" t="e">
        <f>IF($A$284='Glyn-SESSION'!$A$430,INDEX('Glyn-SESSION'!$K$430:$T$437, MATCH("*Military*",'Glyn-SESSION'!$B$430:$B$437,0), MATCH("*1st*",'Glyn-SESSION'!$K$7:$T$7,0)),"")</f>
        <v>#N/A</v>
      </c>
      <c r="J285" s="48" t="e">
        <f>INDEX('Glyn-SESSION'!$L$430:$U$437, MATCH("*Military*",'Glyn-SESSION'!$B$430:$B$437,0), MATCH("*1st*",'Glyn-SESSION'!$K$7:$T$7,0))</f>
        <v>#N/A</v>
      </c>
      <c r="K285" s="131" t="e">
        <f>IF($A$284='Glyn-SESSION'!$A$430,INDEX('Glyn-SESSION'!$K$430:$T$437, MATCH("*Clean *",'Glyn-SESSION'!$B$430:$B$437,0), MATCH("*1st*",'Glyn-SESSION'!$K$7:$T$7,0)),"")</f>
        <v>#N/A</v>
      </c>
      <c r="L285" s="48" t="e">
        <f>INDEX('Glyn-SESSION'!$L$430:$U$437, MATCH("*Clean *",'Glyn-SESSION'!$B$430:$B$437,0), MATCH("*1st*",'Glyn-SESSION'!$K$7:$T$7,0))</f>
        <v>#N/A</v>
      </c>
      <c r="M285" s="131" t="e">
        <f>IF($A$284='Glyn-SESSION'!$A$430,INDEX('Glyn-SESSION'!$K$430:$T$437, MATCH("*Lat Pulldown*",'Glyn-SESSION'!$B$430:$B$437,0), MATCH("*1st*",'Glyn-SESSION'!$K$7:$T$7,0)),"")</f>
        <v>#N/A</v>
      </c>
      <c r="N285" s="48" t="e">
        <f>INDEX('Glyn-SESSION'!$L$430:$U$437, MATCH("*Lat Pulldown*",'Glyn-SESSION'!$B$430:$B$437,0), MATCH("*1st*",'Glyn-SESSION'!$K$7:$T$7,0))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IF($A$284='Glyn-SESSION'!$A$430,INDEX('Glyn-SESSION'!$K$430:$T$437, MATCH("*Squat*",'Glyn-SESSION'!$B$430:$B$437,0), MATCH("*2nd*",'Glyn-SESSION'!$K$7:$T$7,0)),"")</f>
        <v>#N/A</v>
      </c>
      <c r="D286" s="132" t="e">
        <f>INDEX('Glyn-SESSION'!L$430:U$437, MATCH("*Squat*",'Glyn-SESSION'!$B$430:$B$437,0), MATCH("*2nd*",'Glyn-SESSION'!K$7:T$7,0))</f>
        <v>#N/A</v>
      </c>
      <c r="E286" s="131" t="e">
        <f>IF($A$284='Glyn-SESSION'!$A$430,INDEX('Glyn-SESSION'!$K$430:$T$437, MATCH("*Deadlift*",'Glyn-SESSION'!$B$430:$B$437,0), MATCH("*2ND*",'Glyn-SESSION'!$K$7:$T$7,0)),"")</f>
        <v>#N/A</v>
      </c>
      <c r="F286" s="131" t="e">
        <f>INDEX('Glyn-SESSION'!$L$430:$U$437, MATCH("*Deadlift*",'Glyn-SESSION'!$B$430:$B$437,0), MATCH("*2nd*",'Glyn-SESSION'!$K$7:$T$7,0))</f>
        <v>#N/A</v>
      </c>
      <c r="G286" s="131" t="e">
        <f>IF($A$284='Glyn-SESSION'!$A$430,INDEX('Glyn-SESSION'!$K$430:$T$437, MATCH("*Bench Press*",'Glyn-SESSION'!$B$430:$B$437,0), MATCH("*2ND*",'Glyn-SESSION'!$K$7:$T$7,0)),"")</f>
        <v>#N/A</v>
      </c>
      <c r="H286" s="131" t="e">
        <f>INDEX('Glyn-SESSION'!$L$430:$U$437, MATCH("*Bench Press*",'Glyn-SESSION'!$B$430:$B$437,0), MATCH("*2nd*",'Glyn-SESSION'!$K$7:$T$7,0))</f>
        <v>#N/A</v>
      </c>
      <c r="I286" s="132" t="e">
        <f>IF($A$284='Glyn-SESSION'!$A$430,INDEX('Glyn-SESSION'!$K$430:$T$437, MATCH("*Military*",'Glyn-SESSION'!$B$430:$B$437,0), MATCH("*2ND*",'Glyn-SESSION'!$K$7:$T$7,0)),"")</f>
        <v>#N/A</v>
      </c>
      <c r="J286" s="44" t="e">
        <f>INDEX('Glyn-SESSION'!$L$430:$U$437, MATCH("*Military*",'Glyn-SESSION'!$B$430:$B$437,0), MATCH("*2nd*",'Glyn-SESSION'!$K$7:$T$7,0))</f>
        <v>#N/A</v>
      </c>
      <c r="K286" s="131" t="e">
        <f>IF($A$284='Glyn-SESSION'!$A$430,INDEX('Glyn-SESSION'!$K$430:$T$437, MATCH("*Clean *",'Glyn-SESSION'!$B$430:$B$437,0), MATCH("*2ND*",'Glyn-SESSION'!$K$7:$T$7,0)),"")</f>
        <v>#N/A</v>
      </c>
      <c r="L286" s="44" t="e">
        <f>INDEX('Glyn-SESSION'!$L$430:$U$437, MATCH("*Clean *",'Glyn-SESSION'!$B$430:$B$437,0), MATCH("*2nd*",'Glyn-SESSION'!$K$7:$T$7,0))</f>
        <v>#N/A</v>
      </c>
      <c r="M286" s="131" t="e">
        <f>IF($A$284='Glyn-SESSION'!$A$430,INDEX('Glyn-SESSION'!$K$430:$T$437, MATCH("*Lat Pulldown*",'Glyn-SESSION'!$B$430:$B$437,0), MATCH("*2ND*",'Glyn-SESSION'!$K$7:$T$7,0)),"")</f>
        <v>#N/A</v>
      </c>
      <c r="N286" s="44" t="e">
        <f>INDEX('Glyn-SESSION'!$L$430:$U$437, MATCH("*Lat Pulldown*",'Glyn-SESSION'!$B$430:$B$437,0), MATCH("*2nd*",'Glyn-SESSION'!$K$7:$T$7,0))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IF($A$284='Glyn-SESSION'!$A$430,INDEX('Glyn-SESSION'!$K$430:$T$437, MATCH("*Squat*",'Glyn-SESSION'!$B$430:$B$437,0), MATCH("*3rd*",'Glyn-SESSION'!$K$7:$T$7,0)),"")</f>
        <v>#N/A</v>
      </c>
      <c r="D287" s="132" t="e">
        <f>INDEX('Glyn-SESSION'!L$430:U$437, MATCH("*Squat*",'Glyn-SESSION'!$B$430:$B$437,0), MATCH("*3rd*",'Glyn-SESSION'!K$7:T$7,0))</f>
        <v>#N/A</v>
      </c>
      <c r="E287" s="131" t="e">
        <f>IF($A$284='Glyn-SESSION'!$A$430,INDEX('Glyn-SESSION'!$K$430:$T$437, MATCH("*Deadlift*",'Glyn-SESSION'!$B$430:$B$437,0), MATCH("*3rd*",'Glyn-SESSION'!$K$7:$T$7,0)),"")</f>
        <v>#N/A</v>
      </c>
      <c r="F287" s="131" t="e">
        <f>INDEX('Glyn-SESSION'!$L$430:$U$437, MATCH("*Deadlift*",'Glyn-SESSION'!$B$430:$B$437,0), MATCH("*3rd*",'Glyn-SESSION'!$K$7:$T$7,0))</f>
        <v>#N/A</v>
      </c>
      <c r="G287" s="131" t="e">
        <f>IF($A$284='Glyn-SESSION'!$A$430,INDEX('Glyn-SESSION'!$K$430:$T$437, MATCH("*Bench Press*",'Glyn-SESSION'!$B$430:$B$437,0), MATCH("*3rd*",'Glyn-SESSION'!$K$7:$T$7,0)),"")</f>
        <v>#N/A</v>
      </c>
      <c r="H287" s="131" t="e">
        <f>INDEX('Glyn-SESSION'!$L$430:$U$437, MATCH("*Bench Press*",'Glyn-SESSION'!$B$430:$B$437,0), MATCH("*3rd*",'Glyn-SESSION'!$K$7:$T$7,0))</f>
        <v>#N/A</v>
      </c>
      <c r="I287" s="132" t="e">
        <f>IF($A$284='Glyn-SESSION'!$A$430,INDEX('Glyn-SESSION'!$K$430:$T$437, MATCH("*Military*",'Glyn-SESSION'!$B$430:$B$437,0), MATCH("*3rd*",'Glyn-SESSION'!$K$7:$T$7,0)),"")</f>
        <v>#N/A</v>
      </c>
      <c r="J287" s="44" t="e">
        <f>INDEX('Glyn-SESSION'!$L$430:$U$437, MATCH("*Military*",'Glyn-SESSION'!$B$430:$B$437,0), MATCH("*3rd*",'Glyn-SESSION'!$K$7:$T$7,0))</f>
        <v>#N/A</v>
      </c>
      <c r="K287" s="131" t="e">
        <f>IF($A$284='Glyn-SESSION'!$A$430,INDEX('Glyn-SESSION'!$K$430:$T$437, MATCH("*Clean *",'Glyn-SESSION'!$B$430:$B$437,0), MATCH("*3rd*",'Glyn-SESSION'!$K$7:$T$7,0)),"")</f>
        <v>#N/A</v>
      </c>
      <c r="L287" s="44" t="e">
        <f>INDEX('Glyn-SESSION'!$L$430:$U$437, MATCH("*Clean *",'Glyn-SESSION'!$B$430:$B$437,0), MATCH("*3rd*",'Glyn-SESSION'!$K$7:$T$7,0))</f>
        <v>#N/A</v>
      </c>
      <c r="M287" s="131" t="e">
        <f>IF($A$284='Glyn-SESSION'!$A$430,INDEX('Glyn-SESSION'!$K$430:$T$437, MATCH("*Lat Pulldown*",'Glyn-SESSION'!$B$430:$B$437,0), MATCH("*3rd*",'Glyn-SESSION'!$K$7:$T$7,0)),"")</f>
        <v>#N/A</v>
      </c>
      <c r="N287" s="44" t="e">
        <f>INDEX('Glyn-SESSION'!$L$430:$U$437, MATCH("*Lat Pulldown*",'Glyn-SESSION'!$B$430:$B$437,0), MATCH("*3rd*",'Glyn-SESSION'!$K$7:$T$7,0))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IF($A$284='Glyn-SESSION'!$A$430,INDEX('Glyn-SESSION'!$K$430:$T$437, MATCH("*Squat*",'Glyn-SESSION'!$B$430:$B$437,0), MATCH("*4th*",'Glyn-SESSION'!$K$7:$T$7,0)),"")</f>
        <v>#N/A</v>
      </c>
      <c r="D288" s="132" t="e">
        <f>INDEX('Glyn-SESSION'!L$430:U$437, MATCH("*Squat*",'Glyn-SESSION'!$B$430:$B$437,0), MATCH("*4th*",'Glyn-SESSION'!K$7:T$7,0))</f>
        <v>#N/A</v>
      </c>
      <c r="E288" s="131" t="e">
        <f>IF($A$284='Glyn-SESSION'!$A$430,INDEX('Glyn-SESSION'!$K$430:$T$437, MATCH("*Deadlift*",'Glyn-SESSION'!$B$430:$B$437,0), MATCH("*4th*",'Glyn-SESSION'!$K$7:$T$7,0)),"")</f>
        <v>#N/A</v>
      </c>
      <c r="F288" s="131" t="e">
        <f>INDEX('Glyn-SESSION'!$L$430:$U$437, MATCH("*Deadlift*",'Glyn-SESSION'!$B$430:$B$437,0), MATCH("*4th*",'Glyn-SESSION'!$K$7:$T$7,0))</f>
        <v>#N/A</v>
      </c>
      <c r="G288" s="131" t="e">
        <f>IF($A$284='Glyn-SESSION'!$A$430,INDEX('Glyn-SESSION'!$K$430:$T$437, MATCH("*Bench Press*",'Glyn-SESSION'!$B$430:$B$437,0), MATCH("*4th*",'Glyn-SESSION'!$K$7:$T$7,0)),"")</f>
        <v>#N/A</v>
      </c>
      <c r="H288" s="131" t="e">
        <f>INDEX('Glyn-SESSION'!$L$430:$U$437, MATCH("*Bench Press*",'Glyn-SESSION'!$B$430:$B$437,0), MATCH("*4th*",'Glyn-SESSION'!$K$7:$T$7,0))</f>
        <v>#N/A</v>
      </c>
      <c r="I288" s="132" t="e">
        <f>IF($A$284='Glyn-SESSION'!$A$430,INDEX('Glyn-SESSION'!$K$430:$T$437, MATCH("*Military*",'Glyn-SESSION'!$B$430:$B$437,0), MATCH("*4th*",'Glyn-SESSION'!$K$7:$T$7,0)),"")</f>
        <v>#N/A</v>
      </c>
      <c r="J288" s="44" t="e">
        <f>INDEX('Glyn-SESSION'!$L$430:$U$437, MATCH("*Military*",'Glyn-SESSION'!$B$430:$B$437,0), MATCH("*4th*",'Glyn-SESSION'!$K$7:$T$7,0))</f>
        <v>#N/A</v>
      </c>
      <c r="K288" s="131" t="e">
        <f>IF($A$284='Glyn-SESSION'!$A$430,INDEX('Glyn-SESSION'!$K$430:$T$437, MATCH("*Clean *",'Glyn-SESSION'!$B$430:$B$437,0), MATCH("*4th*",'Glyn-SESSION'!$K$7:$T$7,0)),"")</f>
        <v>#N/A</v>
      </c>
      <c r="L288" s="44" t="e">
        <f>INDEX('Glyn-SESSION'!$L$430:$U$437, MATCH("*Clean *",'Glyn-SESSION'!$B$430:$B$437,0), MATCH("*4th*",'Glyn-SESSION'!$K$7:$T$7,0))</f>
        <v>#N/A</v>
      </c>
      <c r="M288" s="131" t="e">
        <f>IF($A$284='Glyn-SESSION'!$A$430,INDEX('Glyn-SESSION'!$K$430:$T$437, MATCH("*Lat Pulldown*",'Glyn-SESSION'!$B$430:$B$437,0), MATCH("*4th*",'Glyn-SESSION'!$K$7:$T$7,0)),"")</f>
        <v>#N/A</v>
      </c>
      <c r="N288" s="44" t="e">
        <f>INDEX('Glyn-SESSION'!$L$430:$U$437, MATCH("*Lat Pulldown*",'Glyn-SESSION'!$B$430:$B$437,0), MATCH("*4th*",'Glyn-SESSION'!$K$7:$T$7,0))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IF($A$284='Glyn-SESSION'!$A$430,INDEX('Glyn-SESSION'!$K$430:$T$437, MATCH("*Squat*",'Glyn-SESSION'!$B$430:$B$437,0), MATCH("*5th*",'Glyn-SESSION'!$K$7:$T$7,0)),"")</f>
        <v>#N/A</v>
      </c>
      <c r="D289" s="132" t="e">
        <f>INDEX('Glyn-SESSION'!L$430:U$437, MATCH("*Squat*",'Glyn-SESSION'!$B$430:$B$437,0), MATCH("*5th*",'Glyn-SESSION'!K$7:T$7,0))</f>
        <v>#N/A</v>
      </c>
      <c r="E289" s="131" t="e">
        <f>IF($A$284='Glyn-SESSION'!$A$430,INDEX('Glyn-SESSION'!$K$430:$T$437, MATCH("*Deadlift*",'Glyn-SESSION'!$B$430:$B$437,0), MATCH("*5th*",'Glyn-SESSION'!$K$7:$T$7,0)),"")</f>
        <v>#N/A</v>
      </c>
      <c r="F289" s="131" t="e">
        <f>INDEX('Glyn-SESSION'!$L$430:$U$437, MATCH("*Deadlift*",'Glyn-SESSION'!$B$430:$B$437,0), MATCH("*5th*",'Glyn-SESSION'!$K$7:$T$7,0))</f>
        <v>#N/A</v>
      </c>
      <c r="G289" s="131" t="e">
        <f>IF($A$284='Glyn-SESSION'!$A$430,INDEX('Glyn-SESSION'!$K$430:$T$437, MATCH("*Bench Press*",'Glyn-SESSION'!$B$430:$B$437,0), MATCH("*5th*",'Glyn-SESSION'!$K$7:$T$7,0)),"")</f>
        <v>#N/A</v>
      </c>
      <c r="H289" s="131" t="e">
        <f>INDEX('Glyn-SESSION'!$L$430:$U$437, MATCH("*Bench Press*",'Glyn-SESSION'!$B$430:$B$437,0), MATCH("*5th*",'Glyn-SESSION'!$K$7:$T$7,0))</f>
        <v>#N/A</v>
      </c>
      <c r="I289" s="132" t="e">
        <f>IF($A$284='Glyn-SESSION'!$A$430,INDEX('Glyn-SESSION'!$K$430:$T$437, MATCH("*Military*",'Glyn-SESSION'!$B$430:$B$437,0), MATCH("*5th*",'Glyn-SESSION'!$K$7:$T$7,0)),"")</f>
        <v>#N/A</v>
      </c>
      <c r="J289" s="44" t="e">
        <f>INDEX('Glyn-SESSION'!$L$430:$U$437, MATCH("*Military*",'Glyn-SESSION'!$B$430:$B$437,0), MATCH("*5th*",'Glyn-SESSION'!$K$7:$T$7,0))</f>
        <v>#N/A</v>
      </c>
      <c r="K289" s="131" t="e">
        <f>IF($A$284='Glyn-SESSION'!$A$430,INDEX('Glyn-SESSION'!$K$430:$T$437, MATCH("*Clean *",'Glyn-SESSION'!$B$430:$B$437,0), MATCH("*5th*",'Glyn-SESSION'!$K$7:$T$7,0)),"")</f>
        <v>#N/A</v>
      </c>
      <c r="L289" s="44" t="e">
        <f>INDEX('Glyn-SESSION'!$L$430:$U$437, MATCH("*Clean *",'Glyn-SESSION'!$B$430:$B$437,0), MATCH("*5th*",'Glyn-SESSION'!$K$7:$T$7,0))</f>
        <v>#N/A</v>
      </c>
      <c r="M289" s="131" t="e">
        <f>IF($A$284='Glyn-SESSION'!$A$430,INDEX('Glyn-SESSION'!$K$430:$T$437, MATCH("*Lat Pulldown*",'Glyn-SESSION'!$B$430:$B$437,0), MATCH("*5th*",'Glyn-SESSION'!$K$7:$T$7,0)),"")</f>
        <v>#N/A</v>
      </c>
      <c r="N289" s="44" t="e">
        <f>INDEX('Glyn-SESSION'!$L$430:$U$437, MATCH("*Lat Pulldown*",'Glyn-SESSION'!$B$430:$B$437,0), MATCH("*5th*",'Glyn-SESSION'!$K$7:$T$7,0))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'Glyn-SESSION'!A439</f>
        <v>42346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IF($A$290='Glyn-SESSION'!$A$439,INDEX('Glyn-SESSION'!$K$439:$T$446, MATCH("*1k Row*",'Glyn-SESSION'!$B$439:$B$446,0), MATCH("*1st*",'Glyn-SESSION'!$K$7:$T$7,0)),"")</f>
        <v>#N/A</v>
      </c>
      <c r="P290" s="152" t="e">
        <f>IF($A$290='Glyn-SESSION'!$A$439,INDEX('Glyn-SESSION'!$K$439:$T$446, MATCH("*HIIT*",'Glyn-SESSION'!$B$439:$B$446,0), MATCH("*1st*",'Glyn-SESSION'!$K$7:$T$7,0)),"")</f>
        <v>#N/A</v>
      </c>
      <c r="Q290" s="119">
        <f>INDEX('Glyn-SESSION'!$L$212:$U$439, MATCH("*HIIT*",'Glyn-SESSION'!$B$212:$B$439,0), MATCH("*1st*",'Glyn-SESSION'!$K$7:$T$7,0))</f>
        <v>0</v>
      </c>
      <c r="R290" s="119">
        <f>'Glyn-SESSION'!U439</f>
        <v>0</v>
      </c>
      <c r="S290" s="116"/>
      <c r="T290" s="116"/>
      <c r="U290" s="120">
        <f>'Glyn-SESSION'!A440</f>
        <v>0</v>
      </c>
      <c r="V290" s="120">
        <f>'Glyn-SESSION'!A441</f>
        <v>0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IF($A$290='Glyn-SESSION'!$A$439,INDEX('Glyn-SESSION'!$K$439:$T$446, MATCH("*Squat*",'Glyn-SESSION'!$B$439:$B$446,0), MATCH("*1st*",'Glyn-SESSION'!$K$7:$T$7,0)),"")</f>
        <v>#N/A</v>
      </c>
      <c r="D291" s="132" t="e">
        <f>INDEX('Glyn-SESSION'!L$439:U$446, MATCH("*Squat*",'Glyn-SESSION'!$B$439:$B$446,0), MATCH("*1st*",'Glyn-SESSION'!K$7:T$7,0))</f>
        <v>#N/A</v>
      </c>
      <c r="E291" s="131" t="e">
        <f>IF($A$290='Glyn-SESSION'!$A$439,INDEX('Glyn-SESSION'!$K$439:$T$446, MATCH("*Deadlift*",'Glyn-SESSION'!$B$439:$B$446,0), MATCH("*1st*",'Glyn-SESSION'!$K$7:$T$7,0)),"")</f>
        <v>#N/A</v>
      </c>
      <c r="F291" s="131" t="e">
        <f>INDEX('Glyn-SESSION'!$L$439:$U$446, MATCH("*Deadlift*",'Glyn-SESSION'!$B$439:$B$446,0), MATCH("*1st*",'Glyn-SESSION'!$K$7:$T$7,0))</f>
        <v>#N/A</v>
      </c>
      <c r="G291" s="131" t="e">
        <f>IF($A$290='Glyn-SESSION'!$A$439,INDEX('Glyn-SESSION'!$K$439:$T$446, MATCH("*Bench Press*",'Glyn-SESSION'!$B$439:$B$446,0), MATCH("*1st*",'Glyn-SESSION'!$K$7:$T$7,0)),"")</f>
        <v>#N/A</v>
      </c>
      <c r="H291" s="131" t="e">
        <f>INDEX('Glyn-SESSION'!$L$439:$U$446, MATCH("*Bench Press*",'Glyn-SESSION'!$B$439:$B$446,0), MATCH("*1st*",'Glyn-SESSION'!$K$7:$T$7,0))</f>
        <v>#N/A</v>
      </c>
      <c r="I291" s="132" t="e">
        <f>IF($A$290='Glyn-SESSION'!$A$439,INDEX('Glyn-SESSION'!$K$439:$T$446, MATCH("*Military*",'Glyn-SESSION'!$B$439:$B$446,0), MATCH("*1st*",'Glyn-SESSION'!$K$7:$T$7,0)),"")</f>
        <v>#N/A</v>
      </c>
      <c r="J291" s="48" t="e">
        <f>INDEX('Glyn-SESSION'!$L$439:$U$446, MATCH("*Military*",'Glyn-SESSION'!$B$439:$B$446,0), MATCH("*1st*",'Glyn-SESSION'!$K$7:$T$7,0))</f>
        <v>#N/A</v>
      </c>
      <c r="K291" s="131" t="e">
        <f>IF($A$290='Glyn-SESSION'!$A$439,INDEX('Glyn-SESSION'!$K$439:$T$446, MATCH("*Clean *",'Glyn-SESSION'!$B$439:$B$446,0), MATCH("*1st*",'Glyn-SESSION'!$K$7:$T$7,0)),"")</f>
        <v>#N/A</v>
      </c>
      <c r="L291" s="48" t="e">
        <f>INDEX('Glyn-SESSION'!$L$439:$U$446, MATCH("*Clean *",'Glyn-SESSION'!$B$439:$B$446,0), MATCH("*1st*",'Glyn-SESSION'!$K$7:$T$7,0))</f>
        <v>#N/A</v>
      </c>
      <c r="M291" s="131" t="e">
        <f>IF($A$290='Glyn-SESSION'!$A$439,INDEX('Glyn-SESSION'!$K$439:$T$446, MATCH("*Lat Pulldown*",'Glyn-SESSION'!$B$439:$B$446,0), MATCH("*1st*",'Glyn-SESSION'!$K$7:$T$7,0)),"")</f>
        <v>#N/A</v>
      </c>
      <c r="N291" s="48" t="e">
        <f>INDEX('Glyn-SESSION'!$L$439:$U$446, MATCH("*Lat Pulldown*",'Glyn-SESSION'!$B$439:$B$446,0), MATCH("*1st*",'Glyn-SESSION'!$K$7:$T$7,0))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IF($A$290='Glyn-SESSION'!$A$439,INDEX('Glyn-SESSION'!$K$439:$T$446, MATCH("*Squat*",'Glyn-SESSION'!$B$439:$B$446,0), MATCH("*2nd*",'Glyn-SESSION'!$K$7:$T$7,0)),"")</f>
        <v>#N/A</v>
      </c>
      <c r="D292" s="132" t="e">
        <f>INDEX('Glyn-SESSION'!L$439:U$446, MATCH("*Squat*",'Glyn-SESSION'!$B$439:$B$446,0), MATCH("*2nd*",'Glyn-SESSION'!K$7:T$7,0))</f>
        <v>#N/A</v>
      </c>
      <c r="E292" s="131" t="e">
        <f>IF($A$290='Glyn-SESSION'!$A$439,INDEX('Glyn-SESSION'!$K$439:$T$446, MATCH("*Deadlift*",'Glyn-SESSION'!$B$439:$B$446,0), MATCH("*2ND*",'Glyn-SESSION'!$K$7:$T$7,0)),"")</f>
        <v>#N/A</v>
      </c>
      <c r="F292" s="131" t="e">
        <f>INDEX('Glyn-SESSION'!$L$439:$U$446, MATCH("*Deadlift*",'Glyn-SESSION'!$B$439:$B$446,0), MATCH("*2nd*",'Glyn-SESSION'!$K$7:$T$7,0))</f>
        <v>#N/A</v>
      </c>
      <c r="G292" s="131" t="e">
        <f>IF($A$290='Glyn-SESSION'!$A$439,INDEX('Glyn-SESSION'!$K$439:$T$446, MATCH("*Bench Press*",'Glyn-SESSION'!$B$439:$B$446,0), MATCH("*2ND*",'Glyn-SESSION'!$K$7:$T$7,0)),"")</f>
        <v>#N/A</v>
      </c>
      <c r="H292" s="131" t="e">
        <f>INDEX('Glyn-SESSION'!$L$439:$U$446, MATCH("*Bench Press*",'Glyn-SESSION'!$B$439:$B$446,0), MATCH("*2nd*",'Glyn-SESSION'!$K$7:$T$7,0))</f>
        <v>#N/A</v>
      </c>
      <c r="I292" s="132" t="e">
        <f>IF($A$290='Glyn-SESSION'!$A$439,INDEX('Glyn-SESSION'!$K$439:$T$446, MATCH("*Military*",'Glyn-SESSION'!$B$439:$B$446,0), MATCH("*2ND*",'Glyn-SESSION'!$K$7:$T$7,0)),"")</f>
        <v>#N/A</v>
      </c>
      <c r="J292" s="44" t="e">
        <f>INDEX('Glyn-SESSION'!$L$439:$U$446, MATCH("*Military*",'Glyn-SESSION'!$B$439:$B$446,0), MATCH("*2nd*",'Glyn-SESSION'!$K$7:$T$7,0))</f>
        <v>#N/A</v>
      </c>
      <c r="K292" s="131" t="e">
        <f>IF($A$290='Glyn-SESSION'!$A$439,INDEX('Glyn-SESSION'!$K$439:$T$446, MATCH("*Clean *",'Glyn-SESSION'!$B$439:$B$446,0), MATCH("*2ND*",'Glyn-SESSION'!$K$7:$T$7,0)),"")</f>
        <v>#N/A</v>
      </c>
      <c r="L292" s="44" t="e">
        <f>INDEX('Glyn-SESSION'!$L$439:$U$446, MATCH("*Clean *",'Glyn-SESSION'!$B$439:$B$446,0), MATCH("*2nd*",'Glyn-SESSION'!$K$7:$T$7,0))</f>
        <v>#N/A</v>
      </c>
      <c r="M292" s="131" t="e">
        <f>IF($A$290='Glyn-SESSION'!$A$439,INDEX('Glyn-SESSION'!$K$439:$T$446, MATCH("*Lat Pulldown*",'Glyn-SESSION'!$B$439:$B$446,0), MATCH("*2ND*",'Glyn-SESSION'!$K$7:$T$7,0)),"")</f>
        <v>#N/A</v>
      </c>
      <c r="N292" s="44" t="e">
        <f>INDEX('Glyn-SESSION'!$L$439:$U$446, MATCH("*Lat Pulldown*",'Glyn-SESSION'!$B$439:$B$446,0), MATCH("*2nd*",'Glyn-SESSION'!$K$7:$T$7,0))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IF($A$290='Glyn-SESSION'!$A$439,INDEX('Glyn-SESSION'!$K$439:$T$446, MATCH("*Squat*",'Glyn-SESSION'!$B$439:$B$446,0), MATCH("*3rd*",'Glyn-SESSION'!$K$7:$T$7,0)),"")</f>
        <v>#N/A</v>
      </c>
      <c r="D293" s="132" t="e">
        <f>INDEX('Glyn-SESSION'!L$439:U$446, MATCH("*Squat*",'Glyn-SESSION'!$B$439:$B$446,0), MATCH("*3rd*",'Glyn-SESSION'!K$7:T$7,0))</f>
        <v>#N/A</v>
      </c>
      <c r="E293" s="131" t="e">
        <f>IF($A$290='Glyn-SESSION'!$A$439,INDEX('Glyn-SESSION'!$K$439:$T$446, MATCH("*Deadlift*",'Glyn-SESSION'!$B$439:$B$446,0), MATCH("*3rd*",'Glyn-SESSION'!$K$7:$T$7,0)),"")</f>
        <v>#N/A</v>
      </c>
      <c r="F293" s="131" t="e">
        <f>INDEX('Glyn-SESSION'!$L$439:$U$446, MATCH("*Deadlift*",'Glyn-SESSION'!$B$439:$B$446,0), MATCH("*3rd*",'Glyn-SESSION'!$K$7:$T$7,0))</f>
        <v>#N/A</v>
      </c>
      <c r="G293" s="131" t="e">
        <f>IF($A$290='Glyn-SESSION'!$A$439,INDEX('Glyn-SESSION'!$K$439:$T$446, MATCH("*Bench Press*",'Glyn-SESSION'!$B$439:$B$446,0), MATCH("*3rd*",'Glyn-SESSION'!$K$7:$T$7,0)),"")</f>
        <v>#N/A</v>
      </c>
      <c r="H293" s="131" t="e">
        <f>INDEX('Glyn-SESSION'!$L$439:$U$446, MATCH("*Bench Press*",'Glyn-SESSION'!$B$439:$B$446,0), MATCH("*3rd*",'Glyn-SESSION'!$K$7:$T$7,0))</f>
        <v>#N/A</v>
      </c>
      <c r="I293" s="132" t="e">
        <f>IF($A$290='Glyn-SESSION'!$A$439,INDEX('Glyn-SESSION'!$K$439:$T$446, MATCH("*Military*",'Glyn-SESSION'!$B$439:$B$446,0), MATCH("*3rd*",'Glyn-SESSION'!$K$7:$T$7,0)),"")</f>
        <v>#N/A</v>
      </c>
      <c r="J293" s="44" t="e">
        <f>INDEX('Glyn-SESSION'!$L$439:$U$446, MATCH("*Military*",'Glyn-SESSION'!$B$439:$B$446,0), MATCH("*3rd*",'Glyn-SESSION'!$K$7:$T$7,0))</f>
        <v>#N/A</v>
      </c>
      <c r="K293" s="131" t="e">
        <f>IF($A$290='Glyn-SESSION'!$A$439,INDEX('Glyn-SESSION'!$K$439:$T$446, MATCH("*Clean *",'Glyn-SESSION'!$B$439:$B$446,0), MATCH("*3rd*",'Glyn-SESSION'!$K$7:$T$7,0)),"")</f>
        <v>#N/A</v>
      </c>
      <c r="L293" s="44" t="e">
        <f>INDEX('Glyn-SESSION'!$L$439:$U$446, MATCH("*Clean *",'Glyn-SESSION'!$B$439:$B$446,0), MATCH("*3rd*",'Glyn-SESSION'!$K$7:$T$7,0))</f>
        <v>#N/A</v>
      </c>
      <c r="M293" s="131" t="e">
        <f>IF($A$290='Glyn-SESSION'!$A$439,INDEX('Glyn-SESSION'!$K$439:$T$446, MATCH("*Lat Pulldown*",'Glyn-SESSION'!$B$439:$B$446,0), MATCH("*3rd*",'Glyn-SESSION'!$K$7:$T$7,0)),"")</f>
        <v>#N/A</v>
      </c>
      <c r="N293" s="44" t="e">
        <f>INDEX('Glyn-SESSION'!$L$439:$U$446, MATCH("*Lat Pulldown*",'Glyn-SESSION'!$B$439:$B$446,0), MATCH("*3rd*",'Glyn-SESSION'!$K$7:$T$7,0))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IF($A$290='Glyn-SESSION'!$A$439,INDEX('Glyn-SESSION'!$K$439:$T$446, MATCH("*Squat*",'Glyn-SESSION'!$B$439:$B$446,0), MATCH("*4th*",'Glyn-SESSION'!$K$7:$T$7,0)),"")</f>
        <v>#N/A</v>
      </c>
      <c r="D294" s="132" t="e">
        <f>INDEX('Glyn-SESSION'!L$439:U$446, MATCH("*Squat*",'Glyn-SESSION'!$B$439:$B$446,0), MATCH("*4th*",'Glyn-SESSION'!K$7:T$7,0))</f>
        <v>#N/A</v>
      </c>
      <c r="E294" s="131" t="e">
        <f>IF($A$290='Glyn-SESSION'!$A$439,INDEX('Glyn-SESSION'!$K$439:$T$446, MATCH("*Deadlift*",'Glyn-SESSION'!$B$439:$B$446,0), MATCH("*4th*",'Glyn-SESSION'!$K$7:$T$7,0)),"")</f>
        <v>#N/A</v>
      </c>
      <c r="F294" s="131" t="e">
        <f>INDEX('Glyn-SESSION'!$L$439:$U$446, MATCH("*Deadlift*",'Glyn-SESSION'!$B$439:$B$446,0), MATCH("*4th*",'Glyn-SESSION'!$K$7:$T$7,0))</f>
        <v>#N/A</v>
      </c>
      <c r="G294" s="131" t="e">
        <f>IF($A$290='Glyn-SESSION'!$A$439,INDEX('Glyn-SESSION'!$K$439:$T$446, MATCH("*Bench Press*",'Glyn-SESSION'!$B$439:$B$446,0), MATCH("*4th*",'Glyn-SESSION'!$K$7:$T$7,0)),"")</f>
        <v>#N/A</v>
      </c>
      <c r="H294" s="131" t="e">
        <f>INDEX('Glyn-SESSION'!$L$439:$U$446, MATCH("*Bench Press*",'Glyn-SESSION'!$B$439:$B$446,0), MATCH("*4th*",'Glyn-SESSION'!$K$7:$T$7,0))</f>
        <v>#N/A</v>
      </c>
      <c r="I294" s="132" t="e">
        <f>IF($A$290='Glyn-SESSION'!$A$439,INDEX('Glyn-SESSION'!$K$439:$T$446, MATCH("*Military*",'Glyn-SESSION'!$B$439:$B$446,0), MATCH("*4th*",'Glyn-SESSION'!$K$7:$T$7,0)),"")</f>
        <v>#N/A</v>
      </c>
      <c r="J294" s="44" t="e">
        <f>INDEX('Glyn-SESSION'!$L$439:$U$446, MATCH("*Military*",'Glyn-SESSION'!$B$439:$B$446,0), MATCH("*4th*",'Glyn-SESSION'!$K$7:$T$7,0))</f>
        <v>#N/A</v>
      </c>
      <c r="K294" s="131" t="e">
        <f>IF($A$290='Glyn-SESSION'!$A$439,INDEX('Glyn-SESSION'!$K$439:$T$446, MATCH("*Clean *",'Glyn-SESSION'!$B$439:$B$446,0), MATCH("*4th*",'Glyn-SESSION'!$K$7:$T$7,0)),"")</f>
        <v>#N/A</v>
      </c>
      <c r="L294" s="44" t="e">
        <f>INDEX('Glyn-SESSION'!$L$439:$U$446, MATCH("*Clean *",'Glyn-SESSION'!$B$439:$B$446,0), MATCH("*4th*",'Glyn-SESSION'!$K$7:$T$7,0))</f>
        <v>#N/A</v>
      </c>
      <c r="M294" s="131" t="e">
        <f>IF($A$290='Glyn-SESSION'!$A$439,INDEX('Glyn-SESSION'!$K$439:$T$446, MATCH("*Lat Pulldown*",'Glyn-SESSION'!$B$439:$B$446,0), MATCH("*4th*",'Glyn-SESSION'!$K$7:$T$7,0)),"")</f>
        <v>#N/A</v>
      </c>
      <c r="N294" s="44" t="e">
        <f>INDEX('Glyn-SESSION'!$L$439:$U$446, MATCH("*Lat Pulldown*",'Glyn-SESSION'!$B$439:$B$446,0), MATCH("*4th*",'Glyn-SESSION'!$K$7:$T$7,0))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IF($A$290='Glyn-SESSION'!$A$439,INDEX('Glyn-SESSION'!$K$439:$T$446, MATCH("*Squat*",'Glyn-SESSION'!$B$439:$B$446,0), MATCH("*5th*",'Glyn-SESSION'!$K$7:$T$7,0)),"")</f>
        <v>#N/A</v>
      </c>
      <c r="D295" s="132" t="e">
        <f>INDEX('Glyn-SESSION'!L$439:U$446, MATCH("*Squat*",'Glyn-SESSION'!$B$439:$B$446,0), MATCH("*5th*",'Glyn-SESSION'!K$7:T$7,0))</f>
        <v>#N/A</v>
      </c>
      <c r="E295" s="131" t="e">
        <f>IF($A$290='Glyn-SESSION'!$A$439,INDEX('Glyn-SESSION'!$K$439:$T$446, MATCH("*Deadlift*",'Glyn-SESSION'!$B$439:$B$446,0), MATCH("*5th*",'Glyn-SESSION'!$K$7:$T$7,0)),"")</f>
        <v>#N/A</v>
      </c>
      <c r="F295" s="131" t="e">
        <f>INDEX('Glyn-SESSION'!$L$439:$U$446, MATCH("*Deadlift*",'Glyn-SESSION'!$B$439:$B$446,0), MATCH("*5th*",'Glyn-SESSION'!$K$7:$T$7,0))</f>
        <v>#N/A</v>
      </c>
      <c r="G295" s="131" t="e">
        <f>IF($A$290='Glyn-SESSION'!$A$439,INDEX('Glyn-SESSION'!$K$439:$T$446, MATCH("*Bench Press*",'Glyn-SESSION'!$B$439:$B$446,0), MATCH("*5th*",'Glyn-SESSION'!$K$7:$T$7,0)),"")</f>
        <v>#N/A</v>
      </c>
      <c r="H295" s="131" t="e">
        <f>INDEX('Glyn-SESSION'!$L$439:$U$446, MATCH("*Bench Press*",'Glyn-SESSION'!$B$439:$B$446,0), MATCH("*5th*",'Glyn-SESSION'!$K$7:$T$7,0))</f>
        <v>#N/A</v>
      </c>
      <c r="I295" s="132" t="e">
        <f>IF($A$290='Glyn-SESSION'!$A$439,INDEX('Glyn-SESSION'!$K$439:$T$446, MATCH("*Military*",'Glyn-SESSION'!$B$439:$B$446,0), MATCH("*5th*",'Glyn-SESSION'!$K$7:$T$7,0)),"")</f>
        <v>#N/A</v>
      </c>
      <c r="J295" s="44" t="e">
        <f>INDEX('Glyn-SESSION'!$L$439:$U$446, MATCH("*Military*",'Glyn-SESSION'!$B$439:$B$446,0), MATCH("*5th*",'Glyn-SESSION'!$K$7:$T$7,0))</f>
        <v>#N/A</v>
      </c>
      <c r="K295" s="131" t="e">
        <f>IF($A$290='Glyn-SESSION'!$A$439,INDEX('Glyn-SESSION'!$K$439:$T$446, MATCH("*Clean *",'Glyn-SESSION'!$B$439:$B$446,0), MATCH("*5th*",'Glyn-SESSION'!$K$7:$T$7,0)),"")</f>
        <v>#N/A</v>
      </c>
      <c r="L295" s="44" t="e">
        <f>INDEX('Glyn-SESSION'!$L$439:$U$446, MATCH("*Clean *",'Glyn-SESSION'!$B$439:$B$446,0), MATCH("*5th*",'Glyn-SESSION'!$K$7:$T$7,0))</f>
        <v>#N/A</v>
      </c>
      <c r="M295" s="131" t="e">
        <f>IF($A$290='Glyn-SESSION'!$A$439,INDEX('Glyn-SESSION'!$K$439:$T$446, MATCH("*Lat Pulldown*",'Glyn-SESSION'!$B$439:$B$446,0), MATCH("*5th*",'Glyn-SESSION'!$K$7:$T$7,0)),"")</f>
        <v>#N/A</v>
      </c>
      <c r="N295" s="44" t="e">
        <f>INDEX('Glyn-SESSION'!$L$439:$U$446, MATCH("*Lat Pulldown*",'Glyn-SESSION'!$B$439:$B$446,0), MATCH("*5th*",'Glyn-SESSION'!$K$7:$T$7,0))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'Glyn-SESSION'!A448</f>
        <v>42348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IF($A$296='Glyn-SESSION'!$A$448,INDEX('Glyn-SESSION'!$K$448:$T$455, MATCH("*1k Row*",'Glyn-SESSION'!$B$448:$B$455,0), MATCH("*1st*",'Glyn-SESSION'!$K$7:$T$7,0)),"")</f>
        <v>#N/A</v>
      </c>
      <c r="P296" s="152">
        <f>IF($A$296='Glyn-SESSION'!$A$448,INDEX('Glyn-SESSION'!$K$448:$T$455, MATCH("*HIIT*",'Glyn-SESSION'!$B$448:$B$455,0), MATCH("*1st*",'Glyn-SESSION'!$K$7:$T$7,0)),"")</f>
        <v>6.9444444444444441E-3</v>
      </c>
      <c r="Q296" s="119" t="str">
        <f>INDEX('Glyn-SESSION'!$L$448:$U$455, MATCH("*HIIT*",'Glyn-SESSION'!$B$448:$B$455,0), MATCH("*1st*",'Glyn-SESSION'!$K$7:$T$7,0))</f>
        <v>40/20</v>
      </c>
      <c r="R296" s="119">
        <f>'Glyn-SESSION'!U448</f>
        <v>0</v>
      </c>
      <c r="S296" s="116"/>
      <c r="T296" s="116"/>
      <c r="U296" s="120">
        <f>'Glyn-SESSION'!A449</f>
        <v>80.3</v>
      </c>
      <c r="V296" s="120">
        <f>'Glyn-SESSION'!A450</f>
        <v>24.1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IF($A$296='Glyn-SESSION'!$A$448,INDEX('Glyn-SESSION'!$K$448:$T$455, MATCH("*Squat*",'Glyn-SESSION'!$B$448:$B$455,0), MATCH("*1st*",'Glyn-SESSION'!$K$7:$T$7,0)),"")</f>
        <v>#N/A</v>
      </c>
      <c r="D297" s="132" t="e">
        <f>INDEX('Glyn-SESSION'!L$448:U$455, MATCH("*Squat*",'Glyn-SESSION'!$B$448:$B$455,0), MATCH("*1st*",'Glyn-SESSION'!K$7:T$7,0))</f>
        <v>#N/A</v>
      </c>
      <c r="E297" s="131" t="e">
        <f>IF($A$296='Glyn-SESSION'!$A$448,INDEX('Glyn-SESSION'!$K$448:$T$455, MATCH("*Deadlift*",'Glyn-SESSION'!$B$448:$B$455,0), MATCH("*1st*",'Glyn-SESSION'!$K$7:$T$7,0)),"")</f>
        <v>#N/A</v>
      </c>
      <c r="F297" s="131" t="e">
        <f>INDEX('Glyn-SESSION'!$L$448:$U$455, MATCH("*Deadlift*",'Glyn-SESSION'!$B$448:$B$455,0), MATCH("*1st*",'Glyn-SESSION'!$K$7:$T$7,0))</f>
        <v>#N/A</v>
      </c>
      <c r="G297" s="131" t="e">
        <f>IF($A$296='Glyn-SESSION'!$A$448,INDEX('Glyn-SESSION'!$K$448:$T$455, MATCH("*Bench Press*",'Glyn-SESSION'!$B$448:$B$455,0), MATCH("*1st*",'Glyn-SESSION'!$K$7:$T$7,0)),"")</f>
        <v>#N/A</v>
      </c>
      <c r="H297" s="131" t="e">
        <f>INDEX('Glyn-SESSION'!$L$448:$U$455, MATCH("*Bench Press*",'Glyn-SESSION'!$B$448:$B$455,0), MATCH("*1st*",'Glyn-SESSION'!$K$7:$T$7,0))</f>
        <v>#N/A</v>
      </c>
      <c r="I297" s="132" t="e">
        <f>IF($A$296='Glyn-SESSION'!$A$448,INDEX('Glyn-SESSION'!$K$448:$T$455, MATCH("*Military*",'Glyn-SESSION'!$B$448:$B$455,0), MATCH("*1st*",'Glyn-SESSION'!$K$7:$T$7,0)),"")</f>
        <v>#N/A</v>
      </c>
      <c r="J297" s="48" t="e">
        <f>INDEX('Glyn-SESSION'!$L$448:$U$455, MATCH("*Military*",'Glyn-SESSION'!$B$448:$B$455,0), MATCH("*1st*",'Glyn-SESSION'!$K$7:$T$7,0))</f>
        <v>#N/A</v>
      </c>
      <c r="K297" s="131" t="e">
        <f>IF($A$296='Glyn-SESSION'!$A$448,INDEX('Glyn-SESSION'!$K$448:$T$455, MATCH("*Clean *",'Glyn-SESSION'!$B$448:$B$455,0), MATCH("*1st*",'Glyn-SESSION'!$K$7:$T$7,0)),"")</f>
        <v>#N/A</v>
      </c>
      <c r="L297" s="48" t="e">
        <f>INDEX('Glyn-SESSION'!$L$448:$U$455, MATCH("*Clean *",'Glyn-SESSION'!$B$448:$B$455,0), MATCH("*1st*",'Glyn-SESSION'!$K$7:$T$7,0))</f>
        <v>#N/A</v>
      </c>
      <c r="M297" s="131" t="e">
        <f>IF($A$296='Glyn-SESSION'!$A$448,INDEX('Glyn-SESSION'!$K$448:$T$455, MATCH("*Lat Pulldown*",'Glyn-SESSION'!$B$448:$B$455,0), MATCH("*1st*",'Glyn-SESSION'!$K$7:$T$7,0)),"")</f>
        <v>#N/A</v>
      </c>
      <c r="N297" s="48" t="e">
        <f>INDEX('Glyn-SESSION'!$L$448:$U$455, MATCH("*Lat Pulldown*",'Glyn-SESSION'!$B$448:$B$455,0), MATCH("*1st*",'Glyn-SESSION'!$K$7:$T$7,0))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IF($A$296='Glyn-SESSION'!$A$448,INDEX('Glyn-SESSION'!$K$448:$T$455, MATCH("*Squat*",'Glyn-SESSION'!$B$448:$B$455,0), MATCH("*2nd*",'Glyn-SESSION'!$K$7:$T$7,0)),"")</f>
        <v>#N/A</v>
      </c>
      <c r="D298" s="132" t="e">
        <f>INDEX('Glyn-SESSION'!L$448:U$455, MATCH("*Squat*",'Glyn-SESSION'!$B$448:$B$455,0), MATCH("*2nd*",'Glyn-SESSION'!K$7:T$7,0))</f>
        <v>#N/A</v>
      </c>
      <c r="E298" s="131" t="e">
        <f>IF($A$296='Glyn-SESSION'!$A$448,INDEX('Glyn-SESSION'!$K$448:$T$455, MATCH("*Deadlift*",'Glyn-SESSION'!$B$448:$B$455,0), MATCH("*2ND*",'Glyn-SESSION'!$K$7:$T$7,0)),"")</f>
        <v>#N/A</v>
      </c>
      <c r="F298" s="131" t="e">
        <f>INDEX('Glyn-SESSION'!$L$448:$U$455, MATCH("*Deadlift*",'Glyn-SESSION'!$B$448:$B$455,0), MATCH("*2nd*",'Glyn-SESSION'!$K$7:$T$7,0))</f>
        <v>#N/A</v>
      </c>
      <c r="G298" s="131" t="e">
        <f>IF($A$296='Glyn-SESSION'!$A$448,INDEX('Glyn-SESSION'!$K$448:$T$455, MATCH("*Bench Press*",'Glyn-SESSION'!$B$448:$B$455,0), MATCH("*2ND*",'Glyn-SESSION'!$K$7:$T$7,0)),"")</f>
        <v>#N/A</v>
      </c>
      <c r="H298" s="131" t="e">
        <f>INDEX('Glyn-SESSION'!$L$448:$U$455, MATCH("*Bench Press*",'Glyn-SESSION'!$B$448:$B$455,0), MATCH("*2nd*",'Glyn-SESSION'!$K$7:$T$7,0))</f>
        <v>#N/A</v>
      </c>
      <c r="I298" s="132" t="e">
        <f>IF($A$296='Glyn-SESSION'!$A$448,INDEX('Glyn-SESSION'!$K$448:$T$455, MATCH("*Military*",'Glyn-SESSION'!$B$448:$B$455,0), MATCH("*2ND*",'Glyn-SESSION'!$K$7:$T$7,0)),"")</f>
        <v>#N/A</v>
      </c>
      <c r="J298" s="44" t="e">
        <f>INDEX('Glyn-SESSION'!$L$448:$U$455, MATCH("*Military*",'Glyn-SESSION'!$B$448:$B$455,0), MATCH("*2nd*",'Glyn-SESSION'!$K$7:$T$7,0))</f>
        <v>#N/A</v>
      </c>
      <c r="K298" s="131" t="e">
        <f>IF($A$296='Glyn-SESSION'!$A$448,INDEX('Glyn-SESSION'!$K$448:$T$455, MATCH("*Clean *",'Glyn-SESSION'!$B$448:$B$455,0), MATCH("*2ND*",'Glyn-SESSION'!$K$7:$T$7,0)),"")</f>
        <v>#N/A</v>
      </c>
      <c r="L298" s="44" t="e">
        <f>INDEX('Glyn-SESSION'!$L$448:$U$455, MATCH("*Clean *",'Glyn-SESSION'!$B$448:$B$455,0), MATCH("*2nd*",'Glyn-SESSION'!$K$7:$T$7,0))</f>
        <v>#N/A</v>
      </c>
      <c r="M298" s="131" t="e">
        <f>IF($A$296='Glyn-SESSION'!$A$448,INDEX('Glyn-SESSION'!$K$448:$T$455, MATCH("*Lat Pulldown*",'Glyn-SESSION'!$B$448:$B$455,0), MATCH("*2ND*",'Glyn-SESSION'!$K$7:$T$7,0)),"")</f>
        <v>#N/A</v>
      </c>
      <c r="N298" s="44" t="e">
        <f>INDEX('Glyn-SESSION'!$L$448:$U$455, MATCH("*Lat Pulldown*",'Glyn-SESSION'!$B$448:$B$455,0), MATCH("*2nd*",'Glyn-SESSION'!$K$7:$T$7,0))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IF($A$296='Glyn-SESSION'!$A$448,INDEX('Glyn-SESSION'!$K$448:$T$455, MATCH("*Squat*",'Glyn-SESSION'!$B$448:$B$455,0), MATCH("*3rd*",'Glyn-SESSION'!$K$7:$T$7,0)),"")</f>
        <v>#N/A</v>
      </c>
      <c r="D299" s="132" t="e">
        <f>INDEX('Glyn-SESSION'!L$448:U$455, MATCH("*Squat*",'Glyn-SESSION'!$B$448:$B$455,0), MATCH("*3rd*",'Glyn-SESSION'!K$7:T$7,0))</f>
        <v>#N/A</v>
      </c>
      <c r="E299" s="131" t="e">
        <f>IF($A$296='Glyn-SESSION'!$A$448,INDEX('Glyn-SESSION'!$K$448:$T$455, MATCH("*Deadlift*",'Glyn-SESSION'!$B$448:$B$455,0), MATCH("*3rd*",'Glyn-SESSION'!$K$7:$T$7,0)),"")</f>
        <v>#N/A</v>
      </c>
      <c r="F299" s="131" t="e">
        <f>INDEX('Glyn-SESSION'!$L$448:$U$455, MATCH("*Deadlift*",'Glyn-SESSION'!$B$448:$B$455,0), MATCH("*3rd*",'Glyn-SESSION'!$K$7:$T$7,0))</f>
        <v>#N/A</v>
      </c>
      <c r="G299" s="131" t="e">
        <f>IF($A$296='Glyn-SESSION'!$A$448,INDEX('Glyn-SESSION'!$K$448:$T$455, MATCH("*Bench Press*",'Glyn-SESSION'!$B$448:$B$455,0), MATCH("*3rd*",'Glyn-SESSION'!$K$7:$T$7,0)),"")</f>
        <v>#N/A</v>
      </c>
      <c r="H299" s="131" t="e">
        <f>INDEX('Glyn-SESSION'!$L$448:$U$455, MATCH("*Bench Press*",'Glyn-SESSION'!$B$448:$B$455,0), MATCH("*3rd*",'Glyn-SESSION'!$K$7:$T$7,0))</f>
        <v>#N/A</v>
      </c>
      <c r="I299" s="132" t="e">
        <f>IF($A$296='Glyn-SESSION'!$A$448,INDEX('Glyn-SESSION'!$K$448:$T$455, MATCH("*Military*",'Glyn-SESSION'!$B$448:$B$455,0), MATCH("*3rd*",'Glyn-SESSION'!$K$7:$T$7,0)),"")</f>
        <v>#N/A</v>
      </c>
      <c r="J299" s="44" t="e">
        <f>INDEX('Glyn-SESSION'!$L$448:$U$455, MATCH("*Military*",'Glyn-SESSION'!$B$448:$B$455,0), MATCH("*3rd*",'Glyn-SESSION'!$K$7:$T$7,0))</f>
        <v>#N/A</v>
      </c>
      <c r="K299" s="131" t="e">
        <f>IF($A$296='Glyn-SESSION'!$A$448,INDEX('Glyn-SESSION'!$K$448:$T$455, MATCH("*Clean *",'Glyn-SESSION'!$B$448:$B$455,0), MATCH("*3rd*",'Glyn-SESSION'!$K$7:$T$7,0)),"")</f>
        <v>#N/A</v>
      </c>
      <c r="L299" s="44" t="e">
        <f>INDEX('Glyn-SESSION'!$L$448:$U$455, MATCH("*Clean *",'Glyn-SESSION'!$B$448:$B$455,0), MATCH("*3rd*",'Glyn-SESSION'!$K$7:$T$7,0))</f>
        <v>#N/A</v>
      </c>
      <c r="M299" s="131" t="e">
        <f>IF($A$296='Glyn-SESSION'!$A$448,INDEX('Glyn-SESSION'!$K$448:$T$455, MATCH("*Lat Pulldown*",'Glyn-SESSION'!$B$448:$B$455,0), MATCH("*3rd*",'Glyn-SESSION'!$K$7:$T$7,0)),"")</f>
        <v>#N/A</v>
      </c>
      <c r="N299" s="44" t="e">
        <f>INDEX('Glyn-SESSION'!$L$448:$U$455, MATCH("*Lat Pulldown*",'Glyn-SESSION'!$B$448:$B$455,0), MATCH("*3rd*",'Glyn-SESSION'!$K$7:$T$7,0))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IF($A$296='Glyn-SESSION'!$A$448,INDEX('Glyn-SESSION'!$K$448:$T$455, MATCH("*Squat*",'Glyn-SESSION'!$B$448:$B$455,0), MATCH("*4th*",'Glyn-SESSION'!$K$7:$T$7,0)),"")</f>
        <v>#N/A</v>
      </c>
      <c r="D300" s="132" t="e">
        <f>INDEX('Glyn-SESSION'!L$448:U$455, MATCH("*Squat*",'Glyn-SESSION'!$B$448:$B$455,0), MATCH("*4th*",'Glyn-SESSION'!K$7:T$7,0))</f>
        <v>#N/A</v>
      </c>
      <c r="E300" s="131" t="e">
        <f>IF($A$296='Glyn-SESSION'!$A$448,INDEX('Glyn-SESSION'!$K$448:$T$455, MATCH("*Deadlift*",'Glyn-SESSION'!$B$448:$B$455,0), MATCH("*4th*",'Glyn-SESSION'!$K$7:$T$7,0)),"")</f>
        <v>#N/A</v>
      </c>
      <c r="F300" s="131" t="e">
        <f>INDEX('Glyn-SESSION'!$L$448:$U$455, MATCH("*Deadlift*",'Glyn-SESSION'!$B$448:$B$455,0), MATCH("*4th*",'Glyn-SESSION'!$K$7:$T$7,0))</f>
        <v>#N/A</v>
      </c>
      <c r="G300" s="131" t="e">
        <f>IF($A$296='Glyn-SESSION'!$A$448,INDEX('Glyn-SESSION'!$K$448:$T$455, MATCH("*Bench Press*",'Glyn-SESSION'!$B$448:$B$455,0), MATCH("*4th*",'Glyn-SESSION'!$K$7:$T$7,0)),"")</f>
        <v>#N/A</v>
      </c>
      <c r="H300" s="131" t="e">
        <f>INDEX('Glyn-SESSION'!$L$448:$U$455, MATCH("*Bench Press*",'Glyn-SESSION'!$B$448:$B$455,0), MATCH("*4th*",'Glyn-SESSION'!$K$7:$T$7,0))</f>
        <v>#N/A</v>
      </c>
      <c r="I300" s="132" t="e">
        <f>IF($A$296='Glyn-SESSION'!$A$448,INDEX('Glyn-SESSION'!$K$448:$T$455, MATCH("*Military*",'Glyn-SESSION'!$B$448:$B$455,0), MATCH("*4th*",'Glyn-SESSION'!$K$7:$T$7,0)),"")</f>
        <v>#N/A</v>
      </c>
      <c r="J300" s="44" t="e">
        <f>INDEX('Glyn-SESSION'!$L$448:$U$455, MATCH("*Military*",'Glyn-SESSION'!$B$448:$B$455,0), MATCH("*4th*",'Glyn-SESSION'!$K$7:$T$7,0))</f>
        <v>#N/A</v>
      </c>
      <c r="K300" s="131" t="e">
        <f>IF($A$296='Glyn-SESSION'!$A$448,INDEX('Glyn-SESSION'!$K$448:$T$455, MATCH("*Clean *",'Glyn-SESSION'!$B$448:$B$455,0), MATCH("*4th*",'Glyn-SESSION'!$K$7:$T$7,0)),"")</f>
        <v>#N/A</v>
      </c>
      <c r="L300" s="44" t="e">
        <f>INDEX('Glyn-SESSION'!$L$448:$U$455, MATCH("*Clean *",'Glyn-SESSION'!$B$448:$B$455,0), MATCH("*4th*",'Glyn-SESSION'!$K$7:$T$7,0))</f>
        <v>#N/A</v>
      </c>
      <c r="M300" s="131" t="e">
        <f>IF($A$296='Glyn-SESSION'!$A$448,INDEX('Glyn-SESSION'!$K$448:$T$455, MATCH("*Lat Pulldown*",'Glyn-SESSION'!$B$448:$B$455,0), MATCH("*4th*",'Glyn-SESSION'!$K$7:$T$7,0)),"")</f>
        <v>#N/A</v>
      </c>
      <c r="N300" s="44" t="e">
        <f>INDEX('Glyn-SESSION'!$L$448:$U$455, MATCH("*Lat Pulldown*",'Glyn-SESSION'!$B$448:$B$455,0), MATCH("*4th*",'Glyn-SESSION'!$K$7:$T$7,0))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IF($A$296='Glyn-SESSION'!$A$448,INDEX('Glyn-SESSION'!$K$448:$T$455, MATCH("*Squat*",'Glyn-SESSION'!$B$448:$B$455,0), MATCH("*5th*",'Glyn-SESSION'!$K$7:$T$7,0)),"")</f>
        <v>#N/A</v>
      </c>
      <c r="D301" s="132" t="e">
        <f>INDEX('Glyn-SESSION'!L$448:U$455, MATCH("*Squat*",'Glyn-SESSION'!$B$448:$B$455,0), MATCH("*5th*",'Glyn-SESSION'!K$7:T$7,0))</f>
        <v>#N/A</v>
      </c>
      <c r="E301" s="131" t="e">
        <f>IF($A$296='Glyn-SESSION'!$A$448,INDEX('Glyn-SESSION'!$K$448:$T$455, MATCH("*Deadlift*",'Glyn-SESSION'!$B$448:$B$455,0), MATCH("*5th*",'Glyn-SESSION'!$K$7:$T$7,0)),"")</f>
        <v>#N/A</v>
      </c>
      <c r="F301" s="131" t="e">
        <f>INDEX('Glyn-SESSION'!$L$448:$U$455, MATCH("*Deadlift*",'Glyn-SESSION'!$B$448:$B$455,0), MATCH("*5th*",'Glyn-SESSION'!$K$7:$T$7,0))</f>
        <v>#N/A</v>
      </c>
      <c r="G301" s="131" t="e">
        <f>IF($A$296='Glyn-SESSION'!$A$448,INDEX('Glyn-SESSION'!$K$448:$T$455, MATCH("*Bench Press*",'Glyn-SESSION'!$B$448:$B$455,0), MATCH("*5th*",'Glyn-SESSION'!$K$7:$T$7,0)),"")</f>
        <v>#N/A</v>
      </c>
      <c r="H301" s="131" t="e">
        <f>INDEX('Glyn-SESSION'!$L$448:$U$455, MATCH("*Bench Press*",'Glyn-SESSION'!$B$448:$B$455,0), MATCH("*5th*",'Glyn-SESSION'!$K$7:$T$7,0))</f>
        <v>#N/A</v>
      </c>
      <c r="I301" s="132" t="e">
        <f>IF($A$296='Glyn-SESSION'!$A$448,INDEX('Glyn-SESSION'!$K$448:$T$455, MATCH("*Military*",'Glyn-SESSION'!$B$448:$B$455,0), MATCH("*5th*",'Glyn-SESSION'!$K$7:$T$7,0)),"")</f>
        <v>#N/A</v>
      </c>
      <c r="J301" s="44" t="e">
        <f>INDEX('Glyn-SESSION'!$L$448:$U$455, MATCH("*Military*",'Glyn-SESSION'!$B$448:$B$455,0), MATCH("*5th*",'Glyn-SESSION'!$K$7:$T$7,0))</f>
        <v>#N/A</v>
      </c>
      <c r="K301" s="131" t="e">
        <f>IF($A$296='Glyn-SESSION'!$A$448,INDEX('Glyn-SESSION'!$K$448:$T$455, MATCH("*Clean *",'Glyn-SESSION'!$B$448:$B$455,0), MATCH("*5th*",'Glyn-SESSION'!$K$7:$T$7,0)),"")</f>
        <v>#N/A</v>
      </c>
      <c r="L301" s="44" t="e">
        <f>INDEX('Glyn-SESSION'!$L$448:$U$455, MATCH("*Clean *",'Glyn-SESSION'!$B$448:$B$455,0), MATCH("*5th*",'Glyn-SESSION'!$K$7:$T$7,0))</f>
        <v>#N/A</v>
      </c>
      <c r="M301" s="131" t="e">
        <f>IF($A$296='Glyn-SESSION'!$A$448,INDEX('Glyn-SESSION'!$K$448:$T$455, MATCH("*Lat Pulldown*",'Glyn-SESSION'!$B$448:$B$455,0), MATCH("*5th*",'Glyn-SESSION'!$K$7:$T$7,0)),"")</f>
        <v>#N/A</v>
      </c>
      <c r="N301" s="44" t="e">
        <f>INDEX('Glyn-SESSION'!$L$448:$U$455, MATCH("*Lat Pulldown*",'Glyn-SESSION'!$B$448:$B$455,0), MATCH("*5th*",'Glyn-SESSION'!$K$7:$T$7,0))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'Glyn-SESSION'!A457</f>
        <v>42381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IF($A$302='Glyn-SESSION'!$A$457,INDEX('Glyn-SESSION'!$K$457:$T$464, MATCH("*1k Row*",'Glyn-SESSION'!$B$457:$B$464,0), MATCH("*1st*",'Glyn-SESSION'!$K$7:$T$7,0)),"")</f>
        <v>#N/A</v>
      </c>
      <c r="P302" s="152">
        <f>IF($A$302='Glyn-SESSION'!$A$457,INDEX('Glyn-SESSION'!$K$457:$T$464, MATCH("*HIIT*",'Glyn-SESSION'!$B$457:$B$464,0), MATCH("*1st*",'Glyn-SESSION'!$K$7:$T$7,0)),"")</f>
        <v>6.9444444444444441E-3</v>
      </c>
      <c r="Q302" s="119">
        <f>INDEX('Glyn-SESSION'!$L$212:$U$457, MATCH("*HIIT*",'Glyn-SESSION'!$B$212:$B$457,0), MATCH("*1st*",'Glyn-SESSION'!$K$7:$T$7,0))</f>
        <v>0</v>
      </c>
      <c r="R302" s="119">
        <f>'Glyn-SESSION'!U457</f>
        <v>0</v>
      </c>
      <c r="S302" s="116"/>
      <c r="T302" s="116"/>
      <c r="U302" s="120">
        <f>'Glyn-SESSION'!A458</f>
        <v>0</v>
      </c>
      <c r="V302" s="120">
        <f>'Glyn-SESSION'!A459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IF($A$302='Glyn-SESSION'!$A$457,INDEX('Glyn-SESSION'!$K$457:$T$464, MATCH("*Squat*",'Glyn-SESSION'!$B$457:$B$464,0), MATCH("*1st*",'Glyn-SESSION'!$K$7:$T$7,0)),"")</f>
        <v>#N/A</v>
      </c>
      <c r="D303" s="132" t="e">
        <f>INDEX('Glyn-SESSION'!L$457:U$464, MATCH("*Squat*",'Glyn-SESSION'!$B$457:$B$464,0), MATCH("*1st*",'Glyn-SESSION'!K$7:T$7,0))</f>
        <v>#N/A</v>
      </c>
      <c r="E303" s="131" t="e">
        <f>IF($A$302='Glyn-SESSION'!$A$457,INDEX('Glyn-SESSION'!$K$457:$T$464, MATCH("*Deadlift*",'Glyn-SESSION'!$B$457:$B$464,0), MATCH("*1st*",'Glyn-SESSION'!$K$7:$T$7,0)),"")</f>
        <v>#N/A</v>
      </c>
      <c r="F303" s="131" t="e">
        <f>INDEX('Glyn-SESSION'!$L$457:$U$464, MATCH("*Deadlift*",'Glyn-SESSION'!$B$457:$B$464,0), MATCH("*1st*",'Glyn-SESSION'!$K$7:$T$7,0))</f>
        <v>#N/A</v>
      </c>
      <c r="G303" s="131" t="e">
        <f>IF($A$302='Glyn-SESSION'!$A$457,INDEX('Glyn-SESSION'!$K$457:$T$464, MATCH("*Bench Press*",'Glyn-SESSION'!$B$457:$B$464,0), MATCH("*1st*",'Glyn-SESSION'!$K$7:$T$7,0)),"")</f>
        <v>#N/A</v>
      </c>
      <c r="H303" s="131" t="e">
        <f>INDEX('Glyn-SESSION'!$L$457:$U$464, MATCH("*Bench Press*",'Glyn-SESSION'!$B$457:$B$464,0), MATCH("*1st*",'Glyn-SESSION'!$K$7:$T$7,0))</f>
        <v>#N/A</v>
      </c>
      <c r="I303" s="132" t="e">
        <f>IF($A$302='Glyn-SESSION'!$A$457,INDEX('Glyn-SESSION'!$K$457:$T$464, MATCH("*Military*",'Glyn-SESSION'!$B$457:$B$464,0), MATCH("*1st*",'Glyn-SESSION'!$K$7:$T$7,0)),"")</f>
        <v>#N/A</v>
      </c>
      <c r="J303" s="48" t="e">
        <f>INDEX('Glyn-SESSION'!$L$457:$U$464, MATCH("*Military*",'Glyn-SESSION'!$B$457:$B$464,0), MATCH("*1st*",'Glyn-SESSION'!$K$7:$T$7,0))</f>
        <v>#N/A</v>
      </c>
      <c r="K303" s="131" t="e">
        <f>IF($A$302='Glyn-SESSION'!$A$457,INDEX('Glyn-SESSION'!$K$457:$T$464, MATCH("*Clean *",'Glyn-SESSION'!$B$457:$B$464,0), MATCH("*1st*",'Glyn-SESSION'!$K$7:$T$7,0)),"")</f>
        <v>#N/A</v>
      </c>
      <c r="L303" s="48" t="e">
        <f>INDEX('Glyn-SESSION'!$L$457:$U$464, MATCH("*Clean *",'Glyn-SESSION'!$B$457:$B$464,0), MATCH("*1st*",'Glyn-SESSION'!$K$7:$T$7,0))</f>
        <v>#N/A</v>
      </c>
      <c r="M303" s="131" t="e">
        <f>IF($A$302='Glyn-SESSION'!$A$457,INDEX('Glyn-SESSION'!$K$457:$T$464, MATCH("*Lat Pulldown*",'Glyn-SESSION'!$B$457:$B$464,0), MATCH("*1st*",'Glyn-SESSION'!$K$7:$T$7,0)),"")</f>
        <v>#N/A</v>
      </c>
      <c r="N303" s="48" t="e">
        <f>INDEX('Glyn-SESSION'!$L$457:$U$464, MATCH("*Lat Pulldown*",'Glyn-SESSION'!$B$457:$B$464,0), MATCH("*1st*",'Glyn-SESSION'!$K$7:$T$7,0))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IF($A$302='Glyn-SESSION'!$A$457,INDEX('Glyn-SESSION'!$K$457:$T$464, MATCH("*Squat*",'Glyn-SESSION'!$B$457:$B$464,0), MATCH("*2nd*",'Glyn-SESSION'!$K$7:$T$7,0)),"")</f>
        <v>#N/A</v>
      </c>
      <c r="D304" s="132" t="e">
        <f>INDEX('Glyn-SESSION'!L$457:U$464, MATCH("*Squat*",'Glyn-SESSION'!$B$457:$B$464,0), MATCH("*2nd*",'Glyn-SESSION'!K$7:T$7,0))</f>
        <v>#N/A</v>
      </c>
      <c r="E304" s="131" t="e">
        <f>IF($A$302='Glyn-SESSION'!$A$457,INDEX('Glyn-SESSION'!$K$457:$T$464, MATCH("*Deadlift*",'Glyn-SESSION'!$B$457:$B$464,0), MATCH("*2ND*",'Glyn-SESSION'!$K$7:$T$7,0)),"")</f>
        <v>#N/A</v>
      </c>
      <c r="F304" s="131" t="e">
        <f>INDEX('Glyn-SESSION'!$L$457:$U$464, MATCH("*Deadlift*",'Glyn-SESSION'!$B$457:$B$464,0), MATCH("*2nd*",'Glyn-SESSION'!$K$7:$T$7,0))</f>
        <v>#N/A</v>
      </c>
      <c r="G304" s="131" t="e">
        <f>IF($A$302='Glyn-SESSION'!$A$457,INDEX('Glyn-SESSION'!$K$457:$T$464, MATCH("*Bench Press*",'Glyn-SESSION'!$B$457:$B$464,0), MATCH("*2ND*",'Glyn-SESSION'!$K$7:$T$7,0)),"")</f>
        <v>#N/A</v>
      </c>
      <c r="H304" s="131" t="e">
        <f>INDEX('Glyn-SESSION'!$L$457:$U$464, MATCH("*Bench Press*",'Glyn-SESSION'!$B$457:$B$464,0), MATCH("*2nd*",'Glyn-SESSION'!$K$7:$T$7,0))</f>
        <v>#N/A</v>
      </c>
      <c r="I304" s="132" t="e">
        <f>IF($A$302='Glyn-SESSION'!$A$457,INDEX('Glyn-SESSION'!$K$457:$T$464, MATCH("*Military*",'Glyn-SESSION'!$B$457:$B$464,0), MATCH("*2ND*",'Glyn-SESSION'!$K$7:$T$7,0)),"")</f>
        <v>#N/A</v>
      </c>
      <c r="J304" s="44" t="e">
        <f>INDEX('Glyn-SESSION'!$L$457:$U$464, MATCH("*Military*",'Glyn-SESSION'!$B$457:$B$464,0), MATCH("*2nd*",'Glyn-SESSION'!$K$7:$T$7,0))</f>
        <v>#N/A</v>
      </c>
      <c r="K304" s="131" t="e">
        <f>IF($A$302='Glyn-SESSION'!$A$457,INDEX('Glyn-SESSION'!$K$457:$T$464, MATCH("*Clean *",'Glyn-SESSION'!$B$457:$B$464,0), MATCH("*2ND*",'Glyn-SESSION'!$K$7:$T$7,0)),"")</f>
        <v>#N/A</v>
      </c>
      <c r="L304" s="44" t="e">
        <f>INDEX('Glyn-SESSION'!$L$457:$U$464, MATCH("*Clean *",'Glyn-SESSION'!$B$457:$B$464,0), MATCH("*2nd*",'Glyn-SESSION'!$K$7:$T$7,0))</f>
        <v>#N/A</v>
      </c>
      <c r="M304" s="131" t="e">
        <f>IF($A$302='Glyn-SESSION'!$A$457,INDEX('Glyn-SESSION'!$K$457:$T$464, MATCH("*Lat Pulldown*",'Glyn-SESSION'!$B$457:$B$464,0), MATCH("*2ND*",'Glyn-SESSION'!$K$7:$T$7,0)),"")</f>
        <v>#N/A</v>
      </c>
      <c r="N304" s="44" t="e">
        <f>INDEX('Glyn-SESSION'!$L$457:$U$464, MATCH("*Lat Pulldown*",'Glyn-SESSION'!$B$457:$B$464,0), MATCH("*2nd*",'Glyn-SESSION'!$K$7:$T$7,0))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IF($A$302='Glyn-SESSION'!$A$457,INDEX('Glyn-SESSION'!$K$457:$T$464, MATCH("*Squat*",'Glyn-SESSION'!$B$457:$B$464,0), MATCH("*3rd*",'Glyn-SESSION'!$K$7:$T$7,0)),"")</f>
        <v>#N/A</v>
      </c>
      <c r="D305" s="132" t="e">
        <f>INDEX('Glyn-SESSION'!L$457:U$464, MATCH("*Squat*",'Glyn-SESSION'!$B$457:$B$464,0), MATCH("*3rd*",'Glyn-SESSION'!K$7:T$7,0))</f>
        <v>#N/A</v>
      </c>
      <c r="E305" s="131" t="e">
        <f>IF($A$302='Glyn-SESSION'!$A$457,INDEX('Glyn-SESSION'!$K$457:$T$464, MATCH("*Deadlift*",'Glyn-SESSION'!$B$457:$B$464,0), MATCH("*3rd*",'Glyn-SESSION'!$K$7:$T$7,0)),"")</f>
        <v>#N/A</v>
      </c>
      <c r="F305" s="131" t="e">
        <f>INDEX('Glyn-SESSION'!$L$457:$U$464, MATCH("*Deadlift*",'Glyn-SESSION'!$B$457:$B$464,0), MATCH("*3rd*",'Glyn-SESSION'!$K$7:$T$7,0))</f>
        <v>#N/A</v>
      </c>
      <c r="G305" s="131" t="e">
        <f>IF($A$302='Glyn-SESSION'!$A$457,INDEX('Glyn-SESSION'!$K$457:$T$464, MATCH("*Bench Press*",'Glyn-SESSION'!$B$457:$B$464,0), MATCH("*3rd*",'Glyn-SESSION'!$K$7:$T$7,0)),"")</f>
        <v>#N/A</v>
      </c>
      <c r="H305" s="131" t="e">
        <f>INDEX('Glyn-SESSION'!$L$457:$U$464, MATCH("*Bench Press*",'Glyn-SESSION'!$B$457:$B$464,0), MATCH("*3rd*",'Glyn-SESSION'!$K$7:$T$7,0))</f>
        <v>#N/A</v>
      </c>
      <c r="I305" s="132" t="e">
        <f>IF($A$302='Glyn-SESSION'!$A$457,INDEX('Glyn-SESSION'!$K$457:$T$464, MATCH("*Military*",'Glyn-SESSION'!$B$457:$B$464,0), MATCH("*3rd*",'Glyn-SESSION'!$K$7:$T$7,0)),"")</f>
        <v>#N/A</v>
      </c>
      <c r="J305" s="44" t="e">
        <f>INDEX('Glyn-SESSION'!$L$457:$U$464, MATCH("*Military*",'Glyn-SESSION'!$B$457:$B$464,0), MATCH("*3rd*",'Glyn-SESSION'!$K$7:$T$7,0))</f>
        <v>#N/A</v>
      </c>
      <c r="K305" s="131" t="e">
        <f>IF($A$302='Glyn-SESSION'!$A$457,INDEX('Glyn-SESSION'!$K$457:$T$464, MATCH("*Clean *",'Glyn-SESSION'!$B$457:$B$464,0), MATCH("*3rd*",'Glyn-SESSION'!$K$7:$T$7,0)),"")</f>
        <v>#N/A</v>
      </c>
      <c r="L305" s="44" t="e">
        <f>INDEX('Glyn-SESSION'!$L$457:$U$464, MATCH("*Clean *",'Glyn-SESSION'!$B$457:$B$464,0), MATCH("*3rd*",'Glyn-SESSION'!$K$7:$T$7,0))</f>
        <v>#N/A</v>
      </c>
      <c r="M305" s="131" t="e">
        <f>IF($A$302='Glyn-SESSION'!$A$457,INDEX('Glyn-SESSION'!$K$457:$T$464, MATCH("*Lat Pulldown*",'Glyn-SESSION'!$B$457:$B$464,0), MATCH("*3rd*",'Glyn-SESSION'!$K$7:$T$7,0)),"")</f>
        <v>#N/A</v>
      </c>
      <c r="N305" s="44" t="e">
        <f>INDEX('Glyn-SESSION'!$L$457:$U$464, MATCH("*Lat Pulldown*",'Glyn-SESSION'!$B$457:$B$464,0), MATCH("*3rd*",'Glyn-SESSION'!$K$7:$T$7,0))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IF($A$302='Glyn-SESSION'!$A$457,INDEX('Glyn-SESSION'!$K$457:$T$464, MATCH("*Squat*",'Glyn-SESSION'!$B$457:$B$464,0), MATCH("*4th*",'Glyn-SESSION'!$K$7:$T$7,0)),"")</f>
        <v>#N/A</v>
      </c>
      <c r="D306" s="132" t="e">
        <f>INDEX('Glyn-SESSION'!L$457:U$464, MATCH("*Squat*",'Glyn-SESSION'!$B$457:$B$464,0), MATCH("*4th*",'Glyn-SESSION'!K$7:T$7,0))</f>
        <v>#N/A</v>
      </c>
      <c r="E306" s="131" t="e">
        <f>IF($A$302='Glyn-SESSION'!$A$457,INDEX('Glyn-SESSION'!$K$457:$T$464, MATCH("*Deadlift*",'Glyn-SESSION'!$B$457:$B$464,0), MATCH("*4th*",'Glyn-SESSION'!$K$7:$T$7,0)),"")</f>
        <v>#N/A</v>
      </c>
      <c r="F306" s="131" t="e">
        <f>INDEX('Glyn-SESSION'!$L$457:$U$464, MATCH("*Deadlift*",'Glyn-SESSION'!$B$457:$B$464,0), MATCH("*4th*",'Glyn-SESSION'!$K$7:$T$7,0))</f>
        <v>#N/A</v>
      </c>
      <c r="G306" s="131" t="e">
        <f>IF($A$302='Glyn-SESSION'!$A$457,INDEX('Glyn-SESSION'!$K$457:$T$464, MATCH("*Bench Press*",'Glyn-SESSION'!$B$457:$B$464,0), MATCH("*4th*",'Glyn-SESSION'!$K$7:$T$7,0)),"")</f>
        <v>#N/A</v>
      </c>
      <c r="H306" s="131" t="e">
        <f>INDEX('Glyn-SESSION'!$L$457:$U$464, MATCH("*Bench Press*",'Glyn-SESSION'!$B$457:$B$464,0), MATCH("*4th*",'Glyn-SESSION'!$K$7:$T$7,0))</f>
        <v>#N/A</v>
      </c>
      <c r="I306" s="132" t="e">
        <f>IF($A$302='Glyn-SESSION'!$A$457,INDEX('Glyn-SESSION'!$K$457:$T$464, MATCH("*Military*",'Glyn-SESSION'!$B$457:$B$464,0), MATCH("*4th*",'Glyn-SESSION'!$K$7:$T$7,0)),"")</f>
        <v>#N/A</v>
      </c>
      <c r="J306" s="44" t="e">
        <f>INDEX('Glyn-SESSION'!$L$457:$U$464, MATCH("*Military*",'Glyn-SESSION'!$B$457:$B$464,0), MATCH("*4th*",'Glyn-SESSION'!$K$7:$T$7,0))</f>
        <v>#N/A</v>
      </c>
      <c r="K306" s="131" t="e">
        <f>IF($A$302='Glyn-SESSION'!$A$457,INDEX('Glyn-SESSION'!$K$457:$T$464, MATCH("*Clean *",'Glyn-SESSION'!$B$457:$B$464,0), MATCH("*4th*",'Glyn-SESSION'!$K$7:$T$7,0)),"")</f>
        <v>#N/A</v>
      </c>
      <c r="L306" s="44" t="e">
        <f>INDEX('Glyn-SESSION'!$L$457:$U$464, MATCH("*Clean *",'Glyn-SESSION'!$B$457:$B$464,0), MATCH("*4th*",'Glyn-SESSION'!$K$7:$T$7,0))</f>
        <v>#N/A</v>
      </c>
      <c r="M306" s="131" t="e">
        <f>IF($A$302='Glyn-SESSION'!$A$457,INDEX('Glyn-SESSION'!$K$457:$T$464, MATCH("*Lat Pulldown*",'Glyn-SESSION'!$B$457:$B$464,0), MATCH("*4th*",'Glyn-SESSION'!$K$7:$T$7,0)),"")</f>
        <v>#N/A</v>
      </c>
      <c r="N306" s="44" t="e">
        <f>INDEX('Glyn-SESSION'!$L$457:$U$464, MATCH("*Lat Pulldown*",'Glyn-SESSION'!$B$457:$B$464,0), MATCH("*4th*",'Glyn-SESSION'!$K$7:$T$7,0))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IF($A$302='Glyn-SESSION'!$A$457,INDEX('Glyn-SESSION'!$K$457:$T$464, MATCH("*Squat*",'Glyn-SESSION'!$B$457:$B$464,0), MATCH("*5th*",'Glyn-SESSION'!$K$7:$T$7,0)),"")</f>
        <v>#N/A</v>
      </c>
      <c r="D307" s="132" t="e">
        <f>INDEX('Glyn-SESSION'!L$457:U$464, MATCH("*Squat*",'Glyn-SESSION'!$B$457:$B$464,0), MATCH("*5th*",'Glyn-SESSION'!K$7:T$7,0))</f>
        <v>#N/A</v>
      </c>
      <c r="E307" s="131" t="e">
        <f>IF($A$302='Glyn-SESSION'!$A$457,INDEX('Glyn-SESSION'!$K$457:$T$464, MATCH("*Deadlift*",'Glyn-SESSION'!$B$457:$B$464,0), MATCH("*5th*",'Glyn-SESSION'!$K$7:$T$7,0)),"")</f>
        <v>#N/A</v>
      </c>
      <c r="F307" s="131" t="e">
        <f>INDEX('Glyn-SESSION'!$L$457:$U$464, MATCH("*Deadlift*",'Glyn-SESSION'!$B$457:$B$464,0), MATCH("*5th*",'Glyn-SESSION'!$K$7:$T$7,0))</f>
        <v>#N/A</v>
      </c>
      <c r="G307" s="131" t="e">
        <f>IF($A$302='Glyn-SESSION'!$A$457,INDEX('Glyn-SESSION'!$K$457:$T$464, MATCH("*Bench Press*",'Glyn-SESSION'!$B$457:$B$464,0), MATCH("*5th*",'Glyn-SESSION'!$K$7:$T$7,0)),"")</f>
        <v>#N/A</v>
      </c>
      <c r="H307" s="131" t="e">
        <f>INDEX('Glyn-SESSION'!$L$457:$U$464, MATCH("*Bench Press*",'Glyn-SESSION'!$B$457:$B$464,0), MATCH("*5th*",'Glyn-SESSION'!$K$7:$T$7,0))</f>
        <v>#N/A</v>
      </c>
      <c r="I307" s="132" t="e">
        <f>IF($A$302='Glyn-SESSION'!$A$457,INDEX('Glyn-SESSION'!$K$457:$T$464, MATCH("*Military*",'Glyn-SESSION'!$B$457:$B$464,0), MATCH("*5th*",'Glyn-SESSION'!$K$7:$T$7,0)),"")</f>
        <v>#N/A</v>
      </c>
      <c r="J307" s="44" t="e">
        <f>INDEX('Glyn-SESSION'!$L$457:$U$464, MATCH("*Military*",'Glyn-SESSION'!$B$457:$B$464,0), MATCH("*5th*",'Glyn-SESSION'!$K$7:$T$7,0))</f>
        <v>#N/A</v>
      </c>
      <c r="K307" s="131" t="e">
        <f>IF($A$302='Glyn-SESSION'!$A$457,INDEX('Glyn-SESSION'!$K$457:$T$464, MATCH("*Clean *",'Glyn-SESSION'!$B$457:$B$464,0), MATCH("*5th*",'Glyn-SESSION'!$K$7:$T$7,0)),"")</f>
        <v>#N/A</v>
      </c>
      <c r="L307" s="44" t="e">
        <f>INDEX('Glyn-SESSION'!$L$457:$U$464, MATCH("*Clean *",'Glyn-SESSION'!$B$457:$B$464,0), MATCH("*5th*",'Glyn-SESSION'!$K$7:$T$7,0))</f>
        <v>#N/A</v>
      </c>
      <c r="M307" s="131" t="e">
        <f>IF($A$302='Glyn-SESSION'!$A$457,INDEX('Glyn-SESSION'!$K$457:$T$464, MATCH("*Lat Pulldown*",'Glyn-SESSION'!$B$457:$B$464,0), MATCH("*5th*",'Glyn-SESSION'!$K$7:$T$7,0)),"")</f>
        <v>#N/A</v>
      </c>
      <c r="N307" s="44" t="e">
        <f>INDEX('Glyn-SESSION'!$L$457:$U$464, MATCH("*Lat Pulldown*",'Glyn-SESSION'!$B$457:$B$464,0), MATCH("*5th*",'Glyn-SESSION'!$K$7:$T$7,0))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'Glyn-SESSION'!A466</f>
        <v>42388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>
        <f>MAX(M309:M313)</f>
        <v>65</v>
      </c>
      <c r="N308" s="117">
        <f t="array" ref="N308">MAX(IF(M309:M313=M308,N309:N313))</f>
        <v>12</v>
      </c>
      <c r="O308" s="152" t="e">
        <f>IF($A$308='Glyn-SESSION'!$A$466,INDEX('Glyn-SESSION'!$K$466:$T$473, MATCH("*1k Row*",'Glyn-SESSION'!$B$466:$B$473,0), MATCH("*1st*",'Glyn-SESSION'!$K$7:$T$7,0)),"")</f>
        <v>#N/A</v>
      </c>
      <c r="P308" s="152">
        <f>IF($A$308='Glyn-SESSION'!$A$466,INDEX('Glyn-SESSION'!$K$466:$T$473, MATCH("*HIIT*",'Glyn-SESSION'!$B$466:$B$473,0), MATCH("*1st*",'Glyn-SESSION'!$K$7:$T$7,0)),"")</f>
        <v>3.472222222222222E-3</v>
      </c>
      <c r="Q308" s="119">
        <f>INDEX('Glyn-SESSION'!$L$466:$U$473, MATCH("*HIIT*",'Glyn-SESSION'!$B$466:$B$473,0), MATCH("*1st*",'Glyn-SESSION'!$K$7:$T$7,0))</f>
        <v>0</v>
      </c>
      <c r="R308" s="119">
        <f>'Glyn-SESSION'!U466</f>
        <v>0</v>
      </c>
      <c r="S308" s="116"/>
      <c r="T308" s="116"/>
      <c r="U308" s="120">
        <f>'Glyn-SESSION'!A467</f>
        <v>0</v>
      </c>
      <c r="V308" s="120">
        <f>'Glyn-SESSION'!A468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IF($A$308='Glyn-SESSION'!$A$466,INDEX('Glyn-SESSION'!$K$466:$T$473, MATCH("*Squat*",'Glyn-SESSION'!$B$466:$B$473,0), MATCH("*1st*",'Glyn-SESSION'!$K$7:$T$7,0)),"")</f>
        <v>#N/A</v>
      </c>
      <c r="D309" s="132" t="e">
        <f>INDEX('Glyn-SESSION'!L$466:U$473, MATCH("*Squat*",'Glyn-SESSION'!$B$466:$B$473,0), MATCH("*1st*",'Glyn-SESSION'!K$7:T$7,0))</f>
        <v>#N/A</v>
      </c>
      <c r="E309" s="131" t="e">
        <f>IF($A$308='Glyn-SESSION'!$A$466,INDEX('Glyn-SESSION'!$K$466:$T$473, MATCH("*Deadlift*",'Glyn-SESSION'!$B$466:$B$473,0), MATCH("*1st*",'Glyn-SESSION'!$K$7:$T$7,0)),"")</f>
        <v>#N/A</v>
      </c>
      <c r="F309" s="131" t="e">
        <f>INDEX('Glyn-SESSION'!$L$466:$U$473, MATCH("*Deadlift*",'Glyn-SESSION'!$B$466:$B$473,0), MATCH("*1st*",'Glyn-SESSION'!$K$7:$T$7,0))</f>
        <v>#N/A</v>
      </c>
      <c r="G309" s="131" t="e">
        <f>IF($A$308='Glyn-SESSION'!$A$466,INDEX('Glyn-SESSION'!$K$466:$T$473, MATCH("*Bench Press*",'Glyn-SESSION'!$B$466:$B$473,0), MATCH("*1st*",'Glyn-SESSION'!$K$7:$T$7,0)),"")</f>
        <v>#N/A</v>
      </c>
      <c r="H309" s="131" t="e">
        <f>INDEX('Glyn-SESSION'!$L$466:$U$473, MATCH("*Bench Press*",'Glyn-SESSION'!$B$466:$B$473,0), MATCH("*1st*",'Glyn-SESSION'!$K$7:$T$7,0))</f>
        <v>#N/A</v>
      </c>
      <c r="I309" s="132" t="e">
        <f>IF($A$308='Glyn-SESSION'!$A$466,INDEX('Glyn-SESSION'!$K$466:$T$473, MATCH("*Military*",'Glyn-SESSION'!$B$466:$B$473,0), MATCH("*1st*",'Glyn-SESSION'!$K$7:$T$7,0)),"")</f>
        <v>#N/A</v>
      </c>
      <c r="J309" s="48" t="e">
        <f>INDEX('Glyn-SESSION'!$L$466:$U$473, MATCH("*Military*",'Glyn-SESSION'!$B$466:$B$473,0), MATCH("*1st*",'Glyn-SESSION'!$K$7:$T$7,0))</f>
        <v>#N/A</v>
      </c>
      <c r="K309" s="131" t="e">
        <f>IF($A$308='Glyn-SESSION'!$A$466,INDEX('Glyn-SESSION'!$K$466:$T$473, MATCH("*Clean *",'Glyn-SESSION'!$B$466:$B$473,0), MATCH("*1st*",'Glyn-SESSION'!$K$7:$T$7,0)),"")</f>
        <v>#N/A</v>
      </c>
      <c r="L309" s="48" t="e">
        <f>INDEX('Glyn-SESSION'!$L$466:$U$473, MATCH("*Clean *",'Glyn-SESSION'!$B$466:$B$473,0), MATCH("*1st*",'Glyn-SESSION'!$K$7:$T$7,0))</f>
        <v>#N/A</v>
      </c>
      <c r="M309" s="131">
        <f>IF($A$308='Glyn-SESSION'!$A$466,INDEX('Glyn-SESSION'!$K$466:$T$473, MATCH("*Lat Pulldown*",'Glyn-SESSION'!$B$466:$B$473,0), MATCH("*1st*",'Glyn-SESSION'!$K$7:$T$7,0)),"")</f>
        <v>65</v>
      </c>
      <c r="N309" s="48">
        <f>INDEX('Glyn-SESSION'!$L$466:$U$473, MATCH("*Lat Pulldown*",'Glyn-SESSION'!$B$466:$B$473,0), MATCH("*1st*",'Glyn-SESSION'!$K$7:$T$7,0))</f>
        <v>12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IF($A$308='Glyn-SESSION'!$A$466,INDEX('Glyn-SESSION'!$K$466:$T$473, MATCH("*Squat*",'Glyn-SESSION'!$B$466:$B$473,0), MATCH("*2nd*",'Glyn-SESSION'!$K$7:$T$7,0)),"")</f>
        <v>#N/A</v>
      </c>
      <c r="D310" s="132" t="e">
        <f>INDEX('Glyn-SESSION'!L$466:U$473, MATCH("*Squat*",'Glyn-SESSION'!$B$466:$B$473,0), MATCH("*2nd*",'Glyn-SESSION'!K$7:T$7,0))</f>
        <v>#N/A</v>
      </c>
      <c r="E310" s="131" t="e">
        <f>IF($A$308='Glyn-SESSION'!$A$466,INDEX('Glyn-SESSION'!$K$466:$T$473, MATCH("*Deadlift*",'Glyn-SESSION'!$B$466:$B$473,0), MATCH("*2ND*",'Glyn-SESSION'!$K$7:$T$7,0)),"")</f>
        <v>#N/A</v>
      </c>
      <c r="F310" s="131" t="e">
        <f>INDEX('Glyn-SESSION'!$L$466:$U$473, MATCH("*Deadlift*",'Glyn-SESSION'!$B$466:$B$473,0), MATCH("*2nd*",'Glyn-SESSION'!$K$7:$T$7,0))</f>
        <v>#N/A</v>
      </c>
      <c r="G310" s="131" t="e">
        <f>IF($A$308='Glyn-SESSION'!$A$466,INDEX('Glyn-SESSION'!$K$466:$T$473, MATCH("*Bench Press*",'Glyn-SESSION'!$B$466:$B$473,0), MATCH("*2ND*",'Glyn-SESSION'!$K$7:$T$7,0)),"")</f>
        <v>#N/A</v>
      </c>
      <c r="H310" s="131" t="e">
        <f>INDEX('Glyn-SESSION'!$L$466:$U$473, MATCH("*Bench Press*",'Glyn-SESSION'!$B$466:$B$473,0), MATCH("*2nd*",'Glyn-SESSION'!$K$7:$T$7,0))</f>
        <v>#N/A</v>
      </c>
      <c r="I310" s="132" t="e">
        <f>IF($A$308='Glyn-SESSION'!$A$466,INDEX('Glyn-SESSION'!$K$466:$T$473, MATCH("*Military*",'Glyn-SESSION'!$B$466:$B$473,0), MATCH("*2ND*",'Glyn-SESSION'!$K$7:$T$7,0)),"")</f>
        <v>#N/A</v>
      </c>
      <c r="J310" s="44" t="e">
        <f>INDEX('Glyn-SESSION'!$L$466:$U$473, MATCH("*Military*",'Glyn-SESSION'!$B$466:$B$473,0), MATCH("*2nd*",'Glyn-SESSION'!$K$7:$T$7,0))</f>
        <v>#N/A</v>
      </c>
      <c r="K310" s="131" t="e">
        <f>IF($A$308='Glyn-SESSION'!$A$466,INDEX('Glyn-SESSION'!$K$466:$T$473, MATCH("*Clean *",'Glyn-SESSION'!$B$466:$B$473,0), MATCH("*2ND*",'Glyn-SESSION'!$K$7:$T$7,0)),"")</f>
        <v>#N/A</v>
      </c>
      <c r="L310" s="44" t="e">
        <f>INDEX('Glyn-SESSION'!$L$466:$U$473, MATCH("*Clean *",'Glyn-SESSION'!$B$466:$B$473,0), MATCH("*2nd*",'Glyn-SESSION'!$K$7:$T$7,0))</f>
        <v>#N/A</v>
      </c>
      <c r="M310" s="131">
        <f>IF($A$308='Glyn-SESSION'!$A$466,INDEX('Glyn-SESSION'!$K$466:$T$473, MATCH("*Lat Pulldown*",'Glyn-SESSION'!$B$466:$B$473,0), MATCH("*2ND*",'Glyn-SESSION'!$K$7:$T$7,0)),"")</f>
        <v>65</v>
      </c>
      <c r="N310" s="44">
        <f>INDEX('Glyn-SESSION'!$L$466:$U$473, MATCH("*Lat Pulldown*",'Glyn-SESSION'!$B$466:$B$473,0), MATCH("*2nd*",'Glyn-SESSION'!$K$7:$T$7,0))</f>
        <v>8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IF($A$308='Glyn-SESSION'!$A$466,INDEX('Glyn-SESSION'!$K$466:$T$473, MATCH("*Squat*",'Glyn-SESSION'!$B$466:$B$473,0), MATCH("*3rd*",'Glyn-SESSION'!$K$7:$T$7,0)),"")</f>
        <v>#N/A</v>
      </c>
      <c r="D311" s="132" t="e">
        <f>INDEX('Glyn-SESSION'!L$466:U$473, MATCH("*Squat*",'Glyn-SESSION'!$B$466:$B$473,0), MATCH("*3rd*",'Glyn-SESSION'!K$7:T$7,0))</f>
        <v>#N/A</v>
      </c>
      <c r="E311" s="131" t="e">
        <f>IF($A$308='Glyn-SESSION'!$A$466,INDEX('Glyn-SESSION'!$K$466:$T$473, MATCH("*Deadlift*",'Glyn-SESSION'!$B$466:$B$473,0), MATCH("*3rd*",'Glyn-SESSION'!$K$7:$T$7,0)),"")</f>
        <v>#N/A</v>
      </c>
      <c r="F311" s="131" t="e">
        <f>INDEX('Glyn-SESSION'!$L$466:$U$473, MATCH("*Deadlift*",'Glyn-SESSION'!$B$466:$B$473,0), MATCH("*3rd*",'Glyn-SESSION'!$K$7:$T$7,0))</f>
        <v>#N/A</v>
      </c>
      <c r="G311" s="131" t="e">
        <f>IF($A$308='Glyn-SESSION'!$A$466,INDEX('Glyn-SESSION'!$K$466:$T$473, MATCH("*Bench Press*",'Glyn-SESSION'!$B$466:$B$473,0), MATCH("*3rd*",'Glyn-SESSION'!$K$7:$T$7,0)),"")</f>
        <v>#N/A</v>
      </c>
      <c r="H311" s="131" t="e">
        <f>INDEX('Glyn-SESSION'!$L$466:$U$473, MATCH("*Bench Press*",'Glyn-SESSION'!$B$466:$B$473,0), MATCH("*3rd*",'Glyn-SESSION'!$K$7:$T$7,0))</f>
        <v>#N/A</v>
      </c>
      <c r="I311" s="132" t="e">
        <f>IF($A$308='Glyn-SESSION'!$A$466,INDEX('Glyn-SESSION'!$K$466:$T$473, MATCH("*Military*",'Glyn-SESSION'!$B$466:$B$473,0), MATCH("*3rd*",'Glyn-SESSION'!$K$7:$T$7,0)),"")</f>
        <v>#N/A</v>
      </c>
      <c r="J311" s="44" t="e">
        <f>INDEX('Glyn-SESSION'!$L$466:$U$473, MATCH("*Military*",'Glyn-SESSION'!$B$466:$B$473,0), MATCH("*3rd*",'Glyn-SESSION'!$K$7:$T$7,0))</f>
        <v>#N/A</v>
      </c>
      <c r="K311" s="131" t="e">
        <f>IF($A$308='Glyn-SESSION'!$A$466,INDEX('Glyn-SESSION'!$K$466:$T$473, MATCH("*Clean *",'Glyn-SESSION'!$B$466:$B$473,0), MATCH("*3rd*",'Glyn-SESSION'!$K$7:$T$7,0)),"")</f>
        <v>#N/A</v>
      </c>
      <c r="L311" s="44" t="e">
        <f>INDEX('Glyn-SESSION'!$L$466:$U$473, MATCH("*Clean *",'Glyn-SESSION'!$B$466:$B$473,0), MATCH("*3rd*",'Glyn-SESSION'!$K$7:$T$7,0))</f>
        <v>#N/A</v>
      </c>
      <c r="M311" s="131">
        <f>IF($A$308='Glyn-SESSION'!$A$466,INDEX('Glyn-SESSION'!$K$466:$T$473, MATCH("*Lat Pulldown*",'Glyn-SESSION'!$B$466:$B$473,0), MATCH("*3rd*",'Glyn-SESSION'!$K$7:$T$7,0)),"")</f>
        <v>65</v>
      </c>
      <c r="N311" s="44">
        <f>INDEX('Glyn-SESSION'!$L$466:$U$473, MATCH("*Lat Pulldown*",'Glyn-SESSION'!$B$466:$B$473,0), MATCH("*3rd*",'Glyn-SESSION'!$K$7:$T$7,0))</f>
        <v>8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IF($A$308='Glyn-SESSION'!$A$466,INDEX('Glyn-SESSION'!$K$466:$T$473, MATCH("*Squat*",'Glyn-SESSION'!$B$466:$B$473,0), MATCH("*4th*",'Glyn-SESSION'!$K$7:$T$7,0)),"")</f>
        <v>#N/A</v>
      </c>
      <c r="D312" s="132" t="e">
        <f>INDEX('Glyn-SESSION'!L$466:U$473, MATCH("*Squat*",'Glyn-SESSION'!$B$466:$B$473,0), MATCH("*4th*",'Glyn-SESSION'!K$7:T$7,0))</f>
        <v>#N/A</v>
      </c>
      <c r="E312" s="131" t="e">
        <f>IF($A$308='Glyn-SESSION'!$A$466,INDEX('Glyn-SESSION'!$K$466:$T$473, MATCH("*Deadlift*",'Glyn-SESSION'!$B$466:$B$473,0), MATCH("*4th*",'Glyn-SESSION'!$K$7:$T$7,0)),"")</f>
        <v>#N/A</v>
      </c>
      <c r="F312" s="131" t="e">
        <f>INDEX('Glyn-SESSION'!$L$466:$U$473, MATCH("*Deadlift*",'Glyn-SESSION'!$B$466:$B$473,0), MATCH("*4th*",'Glyn-SESSION'!$K$7:$T$7,0))</f>
        <v>#N/A</v>
      </c>
      <c r="G312" s="131" t="e">
        <f>IF($A$308='Glyn-SESSION'!$A$466,INDEX('Glyn-SESSION'!$K$466:$T$473, MATCH("*Bench Press*",'Glyn-SESSION'!$B$466:$B$473,0), MATCH("*4th*",'Glyn-SESSION'!$K$7:$T$7,0)),"")</f>
        <v>#N/A</v>
      </c>
      <c r="H312" s="131" t="e">
        <f>INDEX('Glyn-SESSION'!$L$466:$U$473, MATCH("*Bench Press*",'Glyn-SESSION'!$B$466:$B$473,0), MATCH("*4th*",'Glyn-SESSION'!$K$7:$T$7,0))</f>
        <v>#N/A</v>
      </c>
      <c r="I312" s="132" t="e">
        <f>IF($A$308='Glyn-SESSION'!$A$466,INDEX('Glyn-SESSION'!$K$466:$T$473, MATCH("*Military*",'Glyn-SESSION'!$B$466:$B$473,0), MATCH("*4th*",'Glyn-SESSION'!$K$7:$T$7,0)),"")</f>
        <v>#N/A</v>
      </c>
      <c r="J312" s="44" t="e">
        <f>INDEX('Glyn-SESSION'!$L$466:$U$473, MATCH("*Military*",'Glyn-SESSION'!$B$466:$B$473,0), MATCH("*4th*",'Glyn-SESSION'!$K$7:$T$7,0))</f>
        <v>#N/A</v>
      </c>
      <c r="K312" s="131" t="e">
        <f>IF($A$308='Glyn-SESSION'!$A$466,INDEX('Glyn-SESSION'!$K$466:$T$473, MATCH("*Clean *",'Glyn-SESSION'!$B$466:$B$473,0), MATCH("*4th*",'Glyn-SESSION'!$K$7:$T$7,0)),"")</f>
        <v>#N/A</v>
      </c>
      <c r="L312" s="44" t="e">
        <f>INDEX('Glyn-SESSION'!$L$466:$U$473, MATCH("*Clean *",'Glyn-SESSION'!$B$466:$B$473,0), MATCH("*4th*",'Glyn-SESSION'!$K$7:$T$7,0))</f>
        <v>#N/A</v>
      </c>
      <c r="M312" s="131">
        <f>IF($A$308='Glyn-SESSION'!$A$466,INDEX('Glyn-SESSION'!$K$466:$T$473, MATCH("*Lat Pulldown*",'Glyn-SESSION'!$B$466:$B$473,0), MATCH("*4th*",'Glyn-SESSION'!$K$7:$T$7,0)),"")</f>
        <v>0</v>
      </c>
      <c r="N312" s="44">
        <f>INDEX('Glyn-SESSION'!$L$466:$U$473, MATCH("*Lat Pulldown*",'Glyn-SESSION'!$B$466:$B$473,0), MATCH("*4th*",'Glyn-SESSION'!$K$7:$T$7,0))</f>
        <v>0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IF($A$308='Glyn-SESSION'!$A$466,INDEX('Glyn-SESSION'!$K$466:$T$473, MATCH("*Squat*",'Glyn-SESSION'!$B$466:$B$473,0), MATCH("*5th*",'Glyn-SESSION'!$K$7:$T$7,0)),"")</f>
        <v>#N/A</v>
      </c>
      <c r="D313" s="132" t="e">
        <f>INDEX('Glyn-SESSION'!L$466:U$473, MATCH("*Squat*",'Glyn-SESSION'!$B$466:$B$473,0), MATCH("*5th*",'Glyn-SESSION'!K$7:T$7,0))</f>
        <v>#N/A</v>
      </c>
      <c r="E313" s="131" t="e">
        <f>IF($A$308='Glyn-SESSION'!$A$466,INDEX('Glyn-SESSION'!$K$466:$T$473, MATCH("*Deadlift*",'Glyn-SESSION'!$B$466:$B$473,0), MATCH("*5th*",'Glyn-SESSION'!$K$7:$T$7,0)),"")</f>
        <v>#N/A</v>
      </c>
      <c r="F313" s="131" t="e">
        <f>INDEX('Glyn-SESSION'!$L$466:$U$473, MATCH("*Deadlift*",'Glyn-SESSION'!$B$466:$B$473,0), MATCH("*5th*",'Glyn-SESSION'!$K$7:$T$7,0))</f>
        <v>#N/A</v>
      </c>
      <c r="G313" s="131" t="e">
        <f>IF($A$308='Glyn-SESSION'!$A$466,INDEX('Glyn-SESSION'!$K$466:$T$473, MATCH("*Bench Press*",'Glyn-SESSION'!$B$466:$B$473,0), MATCH("*5th*",'Glyn-SESSION'!$K$7:$T$7,0)),"")</f>
        <v>#N/A</v>
      </c>
      <c r="H313" s="131" t="e">
        <f>INDEX('Glyn-SESSION'!$L$466:$U$473, MATCH("*Bench Press*",'Glyn-SESSION'!$B$466:$B$473,0), MATCH("*5th*",'Glyn-SESSION'!$K$7:$T$7,0))</f>
        <v>#N/A</v>
      </c>
      <c r="I313" s="132" t="e">
        <f>IF($A$308='Glyn-SESSION'!$A$466,INDEX('Glyn-SESSION'!$K$466:$T$473, MATCH("*Military*",'Glyn-SESSION'!$B$466:$B$473,0), MATCH("*5th*",'Glyn-SESSION'!$K$7:$T$7,0)),"")</f>
        <v>#N/A</v>
      </c>
      <c r="J313" s="44" t="e">
        <f>INDEX('Glyn-SESSION'!$L$466:$U$473, MATCH("*Military*",'Glyn-SESSION'!$B$466:$B$473,0), MATCH("*5th*",'Glyn-SESSION'!$K$7:$T$7,0))</f>
        <v>#N/A</v>
      </c>
      <c r="K313" s="131" t="e">
        <f>IF($A$308='Glyn-SESSION'!$A$466,INDEX('Glyn-SESSION'!$K$466:$T$473, MATCH("*Clean *",'Glyn-SESSION'!$B$466:$B$473,0), MATCH("*5th*",'Glyn-SESSION'!$K$7:$T$7,0)),"")</f>
        <v>#N/A</v>
      </c>
      <c r="L313" s="44" t="e">
        <f>INDEX('Glyn-SESSION'!$L$466:$U$473, MATCH("*Clean *",'Glyn-SESSION'!$B$466:$B$473,0), MATCH("*5th*",'Glyn-SESSION'!$K$7:$T$7,0))</f>
        <v>#N/A</v>
      </c>
      <c r="M313" s="131">
        <f>IF($A$308='Glyn-SESSION'!$A$466,INDEX('Glyn-SESSION'!$K$466:$T$473, MATCH("*Lat Pulldown*",'Glyn-SESSION'!$B$466:$B$473,0), MATCH("*5th*",'Glyn-SESSION'!$K$7:$T$7,0)),"")</f>
        <v>0</v>
      </c>
      <c r="N313" s="44">
        <f>INDEX('Glyn-SESSION'!$L$466:$U$473, MATCH("*Lat Pulldown*",'Glyn-SESSION'!$B$466:$B$473,0), MATCH("*5th*",'Glyn-SESSION'!$K$7:$T$7,0))</f>
        <v>0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'Glyn-SESSION'!A475</f>
        <v>42395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 t="e">
        <f>MAX(G315:G319)</f>
        <v>#N/A</v>
      </c>
      <c r="H314" s="116" t="e">
        <f t="array" ref="H314">MAX(IF(G315:G319=G314,H315:H319))</f>
        <v>#N/A</v>
      </c>
      <c r="I314" s="116" t="e">
        <f>MAX(I315:I319)</f>
        <v>#N/A</v>
      </c>
      <c r="J314" s="116" t="e">
        <f t="array" ref="J314">MAX(IF(I315:I319=I314,J315:J319))</f>
        <v>#N/A</v>
      </c>
      <c r="K314" s="116">
        <f>MAX(K315:K319)</f>
        <v>30</v>
      </c>
      <c r="L314" s="116">
        <f t="array" ref="L314">MAX(IF(K315:K319=K314,L315:L319))</f>
        <v>12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IF($A$314='Glyn-SESSION'!$A$475,INDEX('Glyn-SESSION'!$K$475:$T$482, MATCH("*1k Row*",'Glyn-SESSION'!$B$475:$B$482,0), MATCH("*1st*",'Glyn-SESSION'!$K$7:$T$7,0)),"")</f>
        <v>#N/A</v>
      </c>
      <c r="P314" s="152">
        <f>IF($A$314='Glyn-SESSION'!$A$475,INDEX('Glyn-SESSION'!$K$475:$T$482, MATCH("*HIIT*",'Glyn-SESSION'!$B$475:$B$482,0), MATCH("*1st*",'Glyn-SESSION'!$K$7:$T$7,0)),"")</f>
        <v>6.9444444444444441E-3</v>
      </c>
      <c r="Q314" s="119" t="str">
        <f>INDEX('Glyn-SESSION'!$L$475:$U$482, MATCH("*HIIT*",'Glyn-SESSION'!$B$475:$B$482,0), MATCH("*1st*",'Glyn-SESSION'!$K$7:$T$7,0))</f>
        <v>45/15</v>
      </c>
      <c r="R314" s="119">
        <f>'Glyn-SESSION'!U475</f>
        <v>0</v>
      </c>
      <c r="S314" s="116"/>
      <c r="T314" s="116"/>
      <c r="U314" s="120">
        <f>'Glyn-SESSION'!A476</f>
        <v>0</v>
      </c>
      <c r="V314" s="120">
        <f>'Glyn-SESSION'!A477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IF($A$314='Glyn-SESSION'!$A$475,INDEX('Glyn-SESSION'!$K$475:$T$482, MATCH("*Squat*",'Glyn-SESSION'!$B$475:$B$482,0), MATCH("*1st*",'Glyn-SESSION'!$K$7:$T$7,0)),"")</f>
        <v>#N/A</v>
      </c>
      <c r="D315" s="132" t="e">
        <f>INDEX('Glyn-SESSION'!L$475:U$482, MATCH("*Squat*",'Glyn-SESSION'!$B$475:$B$482,0), MATCH("*1st*",'Glyn-SESSION'!K$7:T$7,0))</f>
        <v>#N/A</v>
      </c>
      <c r="E315" s="131" t="e">
        <f>IF($A$314='Glyn-SESSION'!$A$475,INDEX('Glyn-SESSION'!$K$475:$T$482, MATCH("*Deadlift*",'Glyn-SESSION'!$B$475:$B$482,0), MATCH("*1st*",'Glyn-SESSION'!$K$7:$T$7,0)),"")</f>
        <v>#N/A</v>
      </c>
      <c r="F315" s="131" t="e">
        <f>INDEX('Glyn-SESSION'!$L$475:$U$482, MATCH("*Deadlift*",'Glyn-SESSION'!$B$475:$B$482,0), MATCH("*1st*",'Glyn-SESSION'!$K$7:$T$7,0))</f>
        <v>#N/A</v>
      </c>
      <c r="G315" s="131" t="e">
        <f>IF($A$314='Glyn-SESSION'!$A$475,INDEX('Glyn-SESSION'!$K$475:$T$482, MATCH("*Bench Press*",'Glyn-SESSION'!$B$475:$B$482,0), MATCH("*1st*",'Glyn-SESSION'!$K$7:$T$7,0)),"")</f>
        <v>#N/A</v>
      </c>
      <c r="H315" s="131" t="e">
        <f>INDEX('Glyn-SESSION'!$L$475:$U$482, MATCH("*Bench Press*",'Glyn-SESSION'!$B$475:$B$482,0), MATCH("*1st*",'Glyn-SESSION'!$K$7:$T$7,0))</f>
        <v>#N/A</v>
      </c>
      <c r="I315" s="132" t="e">
        <f>IF($A$314='Glyn-SESSION'!$A$475,INDEX('Glyn-SESSION'!$K$475:$T$482, MATCH("*Military*",'Glyn-SESSION'!$B$475:$B$482,0), MATCH("*1st*",'Glyn-SESSION'!$K$7:$T$7,0)),"")</f>
        <v>#N/A</v>
      </c>
      <c r="J315" s="48" t="e">
        <f>INDEX('Glyn-SESSION'!$L$475:$U$482, MATCH("*Military*",'Glyn-SESSION'!$B$475:$B$482,0), MATCH("*1st*",'Glyn-SESSION'!$K$7:$T$7,0))</f>
        <v>#N/A</v>
      </c>
      <c r="K315" s="131">
        <f>IF($A$314='Glyn-SESSION'!$A$475,INDEX('Glyn-SESSION'!$K$475:$T$482, MATCH("*Clean *",'Glyn-SESSION'!$B$475:$B$482,0), MATCH("*1st*",'Glyn-SESSION'!$K$7:$T$7,0)),"")</f>
        <v>20</v>
      </c>
      <c r="L315" s="48">
        <f>INDEX('Glyn-SESSION'!$L$475:$U$482, MATCH("*Clean *",'Glyn-SESSION'!$B$475:$B$482,0), MATCH("*1st*",'Glyn-SESSION'!$K$7:$T$7,0))</f>
        <v>12</v>
      </c>
      <c r="M315" s="131" t="e">
        <f>IF($A$314='Glyn-SESSION'!$A$475,INDEX('Glyn-SESSION'!$K$475:$T$482, MATCH("*Lat Pulldown*",'Glyn-SESSION'!$B$475:$B$482,0), MATCH("*1st*",'Glyn-SESSION'!$K$7:$T$7,0)),"")</f>
        <v>#N/A</v>
      </c>
      <c r="N315" s="48" t="e">
        <f>INDEX('Glyn-SESSION'!$L$475:$U$482, MATCH("*Lat Pulldown*",'Glyn-SESSION'!$B$475:$B$482,0), MATCH("*1st*",'Glyn-SESSION'!$K$7:$T$7,0))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IF($A$314='Glyn-SESSION'!$A$475,INDEX('Glyn-SESSION'!$K$475:$T$482, MATCH("*Squat*",'Glyn-SESSION'!$B$475:$B$482,0), MATCH("*2nd*",'Glyn-SESSION'!$K$7:$T$7,0)),"")</f>
        <v>#N/A</v>
      </c>
      <c r="D316" s="132" t="e">
        <f>INDEX('Glyn-SESSION'!L$475:U$482, MATCH("*Squat*",'Glyn-SESSION'!$B$475:$B$482,0), MATCH("*2nd*",'Glyn-SESSION'!K$7:T$7,0))</f>
        <v>#N/A</v>
      </c>
      <c r="E316" s="131" t="e">
        <f>IF($A$314='Glyn-SESSION'!$A$475,INDEX('Glyn-SESSION'!$K$475:$T$482, MATCH("*Deadlift*",'Glyn-SESSION'!$B$475:$B$482,0), MATCH("*2ND*",'Glyn-SESSION'!$K$7:$T$7,0)),"")</f>
        <v>#N/A</v>
      </c>
      <c r="F316" s="131" t="e">
        <f>INDEX('Glyn-SESSION'!$L$475:$U$482, MATCH("*Deadlift*",'Glyn-SESSION'!$B$475:$B$482,0), MATCH("*2nd*",'Glyn-SESSION'!$K$7:$T$7,0))</f>
        <v>#N/A</v>
      </c>
      <c r="G316" s="131" t="e">
        <f>IF($A$314='Glyn-SESSION'!$A$475,INDEX('Glyn-SESSION'!$K$475:$T$482, MATCH("*Bench Press*",'Glyn-SESSION'!$B$475:$B$482,0), MATCH("*2ND*",'Glyn-SESSION'!$K$7:$T$7,0)),"")</f>
        <v>#N/A</v>
      </c>
      <c r="H316" s="131" t="e">
        <f>INDEX('Glyn-SESSION'!$L$475:$U$482, MATCH("*Bench Press*",'Glyn-SESSION'!$B$475:$B$482,0), MATCH("*2nd*",'Glyn-SESSION'!$K$7:$T$7,0))</f>
        <v>#N/A</v>
      </c>
      <c r="I316" s="132" t="e">
        <f>IF($A$314='Glyn-SESSION'!$A$475,INDEX('Glyn-SESSION'!$K$475:$T$482, MATCH("*Military*",'Glyn-SESSION'!$B$475:$B$482,0), MATCH("*2ND*",'Glyn-SESSION'!$K$7:$T$7,0)),"")</f>
        <v>#N/A</v>
      </c>
      <c r="J316" s="44" t="e">
        <f>INDEX('Glyn-SESSION'!$L$475:$U$482, MATCH("*Military*",'Glyn-SESSION'!$B$475:$B$482,0), MATCH("*2nd*",'Glyn-SESSION'!$K$7:$T$7,0))</f>
        <v>#N/A</v>
      </c>
      <c r="K316" s="131">
        <f>IF($A$314='Glyn-SESSION'!$A$475,INDEX('Glyn-SESSION'!$K$475:$T$482, MATCH("*Clean *",'Glyn-SESSION'!$B$475:$B$482,0), MATCH("*2ND*",'Glyn-SESSION'!$K$7:$T$7,0)),"")</f>
        <v>30</v>
      </c>
      <c r="L316" s="44">
        <f>INDEX('Glyn-SESSION'!$L$475:$U$482, MATCH("*Clean *",'Glyn-SESSION'!$B$475:$B$482,0), MATCH("*2nd*",'Glyn-SESSION'!$K$7:$T$7,0))</f>
        <v>12</v>
      </c>
      <c r="M316" s="131" t="e">
        <f>IF($A$314='Glyn-SESSION'!$A$475,INDEX('Glyn-SESSION'!$K$475:$T$482, MATCH("*Lat Pulldown*",'Glyn-SESSION'!$B$475:$B$482,0), MATCH("*2ND*",'Glyn-SESSION'!$K$7:$T$7,0)),"")</f>
        <v>#N/A</v>
      </c>
      <c r="N316" s="44" t="e">
        <f>INDEX('Glyn-SESSION'!$L$475:$U$482, MATCH("*Lat Pulldown*",'Glyn-SESSION'!$B$475:$B$482,0), MATCH("*2nd*",'Glyn-SESSION'!$K$7:$T$7,0))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IF($A$314='Glyn-SESSION'!$A$475,INDEX('Glyn-SESSION'!$K$475:$T$482, MATCH("*Squat*",'Glyn-SESSION'!$B$475:$B$482,0), MATCH("*3rd*",'Glyn-SESSION'!$K$7:$T$7,0)),"")</f>
        <v>#N/A</v>
      </c>
      <c r="D317" s="132" t="e">
        <f>INDEX('Glyn-SESSION'!L$475:U$482, MATCH("*Squat*",'Glyn-SESSION'!$B$475:$B$482,0), MATCH("*3rd*",'Glyn-SESSION'!K$7:T$7,0))</f>
        <v>#N/A</v>
      </c>
      <c r="E317" s="131" t="e">
        <f>IF($A$314='Glyn-SESSION'!$A$475,INDEX('Glyn-SESSION'!$K$475:$T$482, MATCH("*Deadlift*",'Glyn-SESSION'!$B$475:$B$482,0), MATCH("*3rd*",'Glyn-SESSION'!$K$7:$T$7,0)),"")</f>
        <v>#N/A</v>
      </c>
      <c r="F317" s="131" t="e">
        <f>INDEX('Glyn-SESSION'!$L$475:$U$482, MATCH("*Deadlift*",'Glyn-SESSION'!$B$475:$B$482,0), MATCH("*3rd*",'Glyn-SESSION'!$K$7:$T$7,0))</f>
        <v>#N/A</v>
      </c>
      <c r="G317" s="131" t="e">
        <f>IF($A$314='Glyn-SESSION'!$A$475,INDEX('Glyn-SESSION'!$K$475:$T$482, MATCH("*Bench Press*",'Glyn-SESSION'!$B$475:$B$482,0), MATCH("*3rd*",'Glyn-SESSION'!$K$7:$T$7,0)),"")</f>
        <v>#N/A</v>
      </c>
      <c r="H317" s="131" t="e">
        <f>INDEX('Glyn-SESSION'!$L$475:$U$482, MATCH("*Bench Press*",'Glyn-SESSION'!$B$475:$B$482,0), MATCH("*3rd*",'Glyn-SESSION'!$K$7:$T$7,0))</f>
        <v>#N/A</v>
      </c>
      <c r="I317" s="132" t="e">
        <f>IF($A$314='Glyn-SESSION'!$A$475,INDEX('Glyn-SESSION'!$K$475:$T$482, MATCH("*Military*",'Glyn-SESSION'!$B$475:$B$482,0), MATCH("*3rd*",'Glyn-SESSION'!$K$7:$T$7,0)),"")</f>
        <v>#N/A</v>
      </c>
      <c r="J317" s="44" t="e">
        <f>INDEX('Glyn-SESSION'!$L$475:$U$482, MATCH("*Military*",'Glyn-SESSION'!$B$475:$B$482,0), MATCH("*3rd*",'Glyn-SESSION'!$K$7:$T$7,0))</f>
        <v>#N/A</v>
      </c>
      <c r="K317" s="131">
        <f>IF($A$314='Glyn-SESSION'!$A$475,INDEX('Glyn-SESSION'!$K$475:$T$482, MATCH("*Clean *",'Glyn-SESSION'!$B$475:$B$482,0), MATCH("*3rd*",'Glyn-SESSION'!$K$7:$T$7,0)),"")</f>
        <v>30</v>
      </c>
      <c r="L317" s="44">
        <f>INDEX('Glyn-SESSION'!$L$475:$U$482, MATCH("*Clean *",'Glyn-SESSION'!$B$475:$B$482,0), MATCH("*3rd*",'Glyn-SESSION'!$K$7:$T$7,0))</f>
        <v>12</v>
      </c>
      <c r="M317" s="131" t="e">
        <f>IF($A$314='Glyn-SESSION'!$A$475,INDEX('Glyn-SESSION'!$K$475:$T$482, MATCH("*Lat Pulldown*",'Glyn-SESSION'!$B$475:$B$482,0), MATCH("*3rd*",'Glyn-SESSION'!$K$7:$T$7,0)),"")</f>
        <v>#N/A</v>
      </c>
      <c r="N317" s="44" t="e">
        <f>INDEX('Glyn-SESSION'!$L$475:$U$482, MATCH("*Lat Pulldown*",'Glyn-SESSION'!$B$475:$B$482,0), MATCH("*3rd*",'Glyn-SESSION'!$K$7:$T$7,0))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IF($A$314='Glyn-SESSION'!$A$475,INDEX('Glyn-SESSION'!$K$475:$T$482, MATCH("*Squat*",'Glyn-SESSION'!$B$475:$B$482,0), MATCH("*4th*",'Glyn-SESSION'!$K$7:$T$7,0)),"")</f>
        <v>#N/A</v>
      </c>
      <c r="D318" s="132" t="e">
        <f>INDEX('Glyn-SESSION'!L$475:U$482, MATCH("*Squat*",'Glyn-SESSION'!$B$475:$B$482,0), MATCH("*4th*",'Glyn-SESSION'!K$7:T$7,0))</f>
        <v>#N/A</v>
      </c>
      <c r="E318" s="131" t="e">
        <f>IF($A$314='Glyn-SESSION'!$A$475,INDEX('Glyn-SESSION'!$K$475:$T$482, MATCH("*Deadlift*",'Glyn-SESSION'!$B$475:$B$482,0), MATCH("*4th*",'Glyn-SESSION'!$K$7:$T$7,0)),"")</f>
        <v>#N/A</v>
      </c>
      <c r="F318" s="131" t="e">
        <f>INDEX('Glyn-SESSION'!$L$475:$U$482, MATCH("*Deadlift*",'Glyn-SESSION'!$B$475:$B$482,0), MATCH("*4th*",'Glyn-SESSION'!$K$7:$T$7,0))</f>
        <v>#N/A</v>
      </c>
      <c r="G318" s="131" t="e">
        <f>IF($A$314='Glyn-SESSION'!$A$475,INDEX('Glyn-SESSION'!$K$475:$T$482, MATCH("*Bench Press*",'Glyn-SESSION'!$B$475:$B$482,0), MATCH("*4th*",'Glyn-SESSION'!$K$7:$T$7,0)),"")</f>
        <v>#N/A</v>
      </c>
      <c r="H318" s="131" t="e">
        <f>INDEX('Glyn-SESSION'!$L$475:$U$482, MATCH("*Bench Press*",'Glyn-SESSION'!$B$475:$B$482,0), MATCH("*4th*",'Glyn-SESSION'!$K$7:$T$7,0))</f>
        <v>#N/A</v>
      </c>
      <c r="I318" s="132" t="e">
        <f>IF($A$314='Glyn-SESSION'!$A$475,INDEX('Glyn-SESSION'!$K$475:$T$482, MATCH("*Military*",'Glyn-SESSION'!$B$475:$B$482,0), MATCH("*4th*",'Glyn-SESSION'!$K$7:$T$7,0)),"")</f>
        <v>#N/A</v>
      </c>
      <c r="J318" s="44" t="e">
        <f>INDEX('Glyn-SESSION'!$L$475:$U$482, MATCH("*Military*",'Glyn-SESSION'!$B$475:$B$482,0), MATCH("*4th*",'Glyn-SESSION'!$K$7:$T$7,0))</f>
        <v>#N/A</v>
      </c>
      <c r="K318" s="131">
        <f>IF($A$314='Glyn-SESSION'!$A$475,INDEX('Glyn-SESSION'!$K$475:$T$482, MATCH("*Clean *",'Glyn-SESSION'!$B$475:$B$482,0), MATCH("*4th*",'Glyn-SESSION'!$K$7:$T$7,0)),"")</f>
        <v>30</v>
      </c>
      <c r="L318" s="44">
        <f>INDEX('Glyn-SESSION'!$L$475:$U$482, MATCH("*Clean *",'Glyn-SESSION'!$B$475:$B$482,0), MATCH("*4th*",'Glyn-SESSION'!$K$7:$T$7,0))</f>
        <v>12</v>
      </c>
      <c r="M318" s="131" t="e">
        <f>IF($A$314='Glyn-SESSION'!$A$475,INDEX('Glyn-SESSION'!$K$475:$T$482, MATCH("*Lat Pulldown*",'Glyn-SESSION'!$B$475:$B$482,0), MATCH("*4th*",'Glyn-SESSION'!$K$7:$T$7,0)),"")</f>
        <v>#N/A</v>
      </c>
      <c r="N318" s="44" t="e">
        <f>INDEX('Glyn-SESSION'!$L$475:$U$482, MATCH("*Lat Pulldown*",'Glyn-SESSION'!$B$475:$B$482,0), MATCH("*4th*",'Glyn-SESSION'!$K$7:$T$7,0))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IF($A$314='Glyn-SESSION'!$A$475,INDEX('Glyn-SESSION'!$K$475:$T$482, MATCH("*Squat*",'Glyn-SESSION'!$B$475:$B$482,0), MATCH("*5th*",'Glyn-SESSION'!$K$7:$T$7,0)),"")</f>
        <v>#N/A</v>
      </c>
      <c r="D319" s="132" t="e">
        <f>INDEX('Glyn-SESSION'!L$475:U$482, MATCH("*Squat*",'Glyn-SESSION'!$B$475:$B$482,0), MATCH("*5th*",'Glyn-SESSION'!K$7:T$7,0))</f>
        <v>#N/A</v>
      </c>
      <c r="E319" s="131" t="e">
        <f>IF($A$314='Glyn-SESSION'!$A$475,INDEX('Glyn-SESSION'!$K$475:$T$482, MATCH("*Deadlift*",'Glyn-SESSION'!$B$475:$B$482,0), MATCH("*5th*",'Glyn-SESSION'!$K$7:$T$7,0)),"")</f>
        <v>#N/A</v>
      </c>
      <c r="F319" s="131" t="e">
        <f>INDEX('Glyn-SESSION'!$L$475:$U$482, MATCH("*Deadlift*",'Glyn-SESSION'!$B$475:$B$482,0), MATCH("*5th*",'Glyn-SESSION'!$K$7:$T$7,0))</f>
        <v>#N/A</v>
      </c>
      <c r="G319" s="131" t="e">
        <f>IF($A$314='Glyn-SESSION'!$A$475,INDEX('Glyn-SESSION'!$K$475:$T$482, MATCH("*Bench Press*",'Glyn-SESSION'!$B$475:$B$482,0), MATCH("*5th*",'Glyn-SESSION'!$K$7:$T$7,0)),"")</f>
        <v>#N/A</v>
      </c>
      <c r="H319" s="131" t="e">
        <f>INDEX('Glyn-SESSION'!$L$475:$U$482, MATCH("*Bench Press*",'Glyn-SESSION'!$B$475:$B$482,0), MATCH("*5th*",'Glyn-SESSION'!$K$7:$T$7,0))</f>
        <v>#N/A</v>
      </c>
      <c r="I319" s="132" t="e">
        <f>IF($A$314='Glyn-SESSION'!$A$475,INDEX('Glyn-SESSION'!$K$475:$T$482, MATCH("*Military*",'Glyn-SESSION'!$B$475:$B$482,0), MATCH("*5th*",'Glyn-SESSION'!$K$7:$T$7,0)),"")</f>
        <v>#N/A</v>
      </c>
      <c r="J319" s="44" t="e">
        <f>INDEX('Glyn-SESSION'!$L$475:$U$482, MATCH("*Military*",'Glyn-SESSION'!$B$475:$B$482,0), MATCH("*5th*",'Glyn-SESSION'!$K$7:$T$7,0))</f>
        <v>#N/A</v>
      </c>
      <c r="K319" s="131">
        <f>IF($A$314='Glyn-SESSION'!$A$475,INDEX('Glyn-SESSION'!$K$475:$T$482, MATCH("*Clean *",'Glyn-SESSION'!$B$475:$B$482,0), MATCH("*5th*",'Glyn-SESSION'!$K$7:$T$7,0)),"")</f>
        <v>0</v>
      </c>
      <c r="L319" s="44">
        <f>INDEX('Glyn-SESSION'!$L$475:$U$482, MATCH("*Clean *",'Glyn-SESSION'!$B$475:$B$482,0), MATCH("*5th*",'Glyn-SESSION'!$K$7:$T$7,0))</f>
        <v>0</v>
      </c>
      <c r="M319" s="131" t="e">
        <f>IF($A$314='Glyn-SESSION'!$A$475,INDEX('Glyn-SESSION'!$K$475:$T$482, MATCH("*Lat Pulldown*",'Glyn-SESSION'!$B$475:$B$482,0), MATCH("*5th*",'Glyn-SESSION'!$K$7:$T$7,0)),"")</f>
        <v>#N/A</v>
      </c>
      <c r="N319" s="44" t="e">
        <f>INDEX('Glyn-SESSION'!$L$475:$U$482, MATCH("*Lat Pulldown*",'Glyn-SESSION'!$B$475:$B$482,0), MATCH("*5th*",'Glyn-SESSION'!$K$7:$T$7,0))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'Glyn-SESSION'!A484</f>
        <v>42402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IF($A$320='Glyn-SESSION'!$A$484,INDEX('Glyn-SESSION'!$K$484:$T$491, MATCH("*1k Row*",'Glyn-SESSION'!$B$484:$B$491,0), MATCH("*1st*",'Glyn-SESSION'!$K$7:$T$7,0)),"")</f>
        <v>#N/A</v>
      </c>
      <c r="P320" s="152">
        <f>IF($A$320='Glyn-SESSION'!$A$484,INDEX('Glyn-SESSION'!$K$484:$T$491, MATCH("*HIIT*",'Glyn-SESSION'!$B$484:$B$491,0), MATCH("*1st*",'Glyn-SESSION'!$K$7:$T$7,0)),"")</f>
        <v>6.9444444444444441E-3</v>
      </c>
      <c r="Q320" s="119" t="str">
        <f>INDEX('Glyn-SESSION'!$L$484:$U$491, MATCH("*HIIT*",'Glyn-SESSION'!$B$484:$B$491,0), MATCH("*1st*",'Glyn-SESSION'!$K$7:$T$7,0))</f>
        <v>45/15</v>
      </c>
      <c r="R320" s="119">
        <f>'Glyn-SESSION'!U484</f>
        <v>0</v>
      </c>
      <c r="S320" s="116"/>
      <c r="T320" s="116"/>
      <c r="U320" s="120">
        <f>'Glyn-SESSION'!A485</f>
        <v>80.5</v>
      </c>
      <c r="V320" s="120">
        <f>'Glyn-SESSION'!A486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IF($A$320='Glyn-SESSION'!$A$484,INDEX('Glyn-SESSION'!$K$484:$T$491, MATCH("*Squat*",'Glyn-SESSION'!$B$484:$B$491,0), MATCH("*1st*",'Glyn-SESSION'!$K$7:$T$7,0)),"")</f>
        <v>#N/A</v>
      </c>
      <c r="D321" s="132" t="e">
        <f>INDEX('Glyn-SESSION'!L$484:U$491, MATCH("*Squat*",'Glyn-SESSION'!$B$484:$B$491,0), MATCH("*1st*",'Glyn-SESSION'!K$7:T$7,0))</f>
        <v>#N/A</v>
      </c>
      <c r="E321" s="131" t="e">
        <f>IF($A$320='Glyn-SESSION'!$A$484,INDEX('Glyn-SESSION'!$K$484:$T$491, MATCH("*Deadlift*",'Glyn-SESSION'!$B$484:$B$491,0), MATCH("*1st*",'Glyn-SESSION'!$K$7:$T$7,0)),"")</f>
        <v>#N/A</v>
      </c>
      <c r="F321" s="131" t="e">
        <f>INDEX('Glyn-SESSION'!$L$484:$U$491, MATCH("*Deadlift*",'Glyn-SESSION'!$B$484:$B$491,0), MATCH("*1st*",'Glyn-SESSION'!$K$7:$T$7,0))</f>
        <v>#N/A</v>
      </c>
      <c r="G321" s="131" t="e">
        <f>IF($A$320='Glyn-SESSION'!$A$484,INDEX('Glyn-SESSION'!$K$484:$T$491, MATCH("*Bench Press*",'Glyn-SESSION'!$B$484:$B$491,0), MATCH("*1st*",'Glyn-SESSION'!$K$7:$T$7,0)),"")</f>
        <v>#N/A</v>
      </c>
      <c r="H321" s="131" t="e">
        <f>INDEX('Glyn-SESSION'!$L$484:$U$491, MATCH("*Bench Press*",'Glyn-SESSION'!$B$484:$B$491,0), MATCH("*1st*",'Glyn-SESSION'!$K$7:$T$7,0))</f>
        <v>#N/A</v>
      </c>
      <c r="I321" s="132" t="e">
        <f>IF($A$320='Glyn-SESSION'!$A$484,INDEX('Glyn-SESSION'!$K$484:$T$491, MATCH("*Military*",'Glyn-SESSION'!$B$484:$B$491,0), MATCH("*1st*",'Glyn-SESSION'!$K$7:$T$7,0)),"")</f>
        <v>#N/A</v>
      </c>
      <c r="J321" s="48" t="e">
        <f>INDEX('Glyn-SESSION'!$L$484:$U$491, MATCH("*Military*",'Glyn-SESSION'!$B$484:$B$491,0), MATCH("*1st*",'Glyn-SESSION'!$K$7:$T$7,0))</f>
        <v>#N/A</v>
      </c>
      <c r="K321" s="131" t="e">
        <f>IF($A$320='Glyn-SESSION'!$A$484,INDEX('Glyn-SESSION'!$K$484:$T$491, MATCH("*Clean *",'Glyn-SESSION'!$B$484:$B$491,0), MATCH("*1st*",'Glyn-SESSION'!$K$7:$T$7,0)),"")</f>
        <v>#N/A</v>
      </c>
      <c r="L321" s="48" t="e">
        <f>INDEX('Glyn-SESSION'!$L$484:$U$491, MATCH("*Clean *",'Glyn-SESSION'!$B$484:$B$491,0), MATCH("*1st*",'Glyn-SESSION'!$K$7:$T$7,0))</f>
        <v>#N/A</v>
      </c>
      <c r="M321" s="131" t="e">
        <f>IF($A$320='Glyn-SESSION'!$A$484,INDEX('Glyn-SESSION'!$K$484:$T$491, MATCH("*Lat Pulldown*",'Glyn-SESSION'!$B$484:$B$491,0), MATCH("*1st*",'Glyn-SESSION'!$K$7:$T$7,0)),"")</f>
        <v>#N/A</v>
      </c>
      <c r="N321" s="48" t="e">
        <f>INDEX('Glyn-SESSION'!$L$484:$U$491, MATCH("*Lat Pulldown*",'Glyn-SESSION'!$B$484:$B$491,0), MATCH("*1st*",'Glyn-SESSION'!$K$7:$T$7,0))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IF($A$320='Glyn-SESSION'!$A$484,INDEX('Glyn-SESSION'!$K$484:$T$491, MATCH("*Squat*",'Glyn-SESSION'!$B$484:$B$491,0), MATCH("*2nd*",'Glyn-SESSION'!$K$7:$T$7,0)),"")</f>
        <v>#N/A</v>
      </c>
      <c r="D322" s="132" t="e">
        <f>INDEX('Glyn-SESSION'!L$484:U$491, MATCH("*Squat*",'Glyn-SESSION'!$B$484:$B$491,0), MATCH("*2nd*",'Glyn-SESSION'!K$7:T$7,0))</f>
        <v>#N/A</v>
      </c>
      <c r="E322" s="131" t="e">
        <f>IF($A$320='Glyn-SESSION'!$A$484,INDEX('Glyn-SESSION'!$K$484:$T$491, MATCH("*Deadlift*",'Glyn-SESSION'!$B$484:$B$491,0), MATCH("*2ND*",'Glyn-SESSION'!$K$7:$T$7,0)),"")</f>
        <v>#N/A</v>
      </c>
      <c r="F322" s="131" t="e">
        <f>INDEX('Glyn-SESSION'!$L$484:$U$491, MATCH("*Deadlift*",'Glyn-SESSION'!$B$484:$B$491,0), MATCH("*2nd*",'Glyn-SESSION'!$K$7:$T$7,0))</f>
        <v>#N/A</v>
      </c>
      <c r="G322" s="131" t="e">
        <f>IF($A$320='Glyn-SESSION'!$A$484,INDEX('Glyn-SESSION'!$K$484:$T$491, MATCH("*Bench Press*",'Glyn-SESSION'!$B$484:$B$491,0), MATCH("*2ND*",'Glyn-SESSION'!$K$7:$T$7,0)),"")</f>
        <v>#N/A</v>
      </c>
      <c r="H322" s="131" t="e">
        <f>INDEX('Glyn-SESSION'!$L$484:$U$491, MATCH("*Bench Press*",'Glyn-SESSION'!$B$484:$B$491,0), MATCH("*2nd*",'Glyn-SESSION'!$K$7:$T$7,0))</f>
        <v>#N/A</v>
      </c>
      <c r="I322" s="132" t="e">
        <f>IF($A$320='Glyn-SESSION'!$A$484,INDEX('Glyn-SESSION'!$K$484:$T$491, MATCH("*Military*",'Glyn-SESSION'!$B$484:$B$491,0), MATCH("*2ND*",'Glyn-SESSION'!$K$7:$T$7,0)),"")</f>
        <v>#N/A</v>
      </c>
      <c r="J322" s="44" t="e">
        <f>INDEX('Glyn-SESSION'!$L$484:$U$491, MATCH("*Military*",'Glyn-SESSION'!$B$484:$B$491,0), MATCH("*2nd*",'Glyn-SESSION'!$K$7:$T$7,0))</f>
        <v>#N/A</v>
      </c>
      <c r="K322" s="131" t="e">
        <f>IF($A$320='Glyn-SESSION'!$A$484,INDEX('Glyn-SESSION'!$K$484:$T$491, MATCH("*Clean *",'Glyn-SESSION'!$B$484:$B$491,0), MATCH("*2ND*",'Glyn-SESSION'!$K$7:$T$7,0)),"")</f>
        <v>#N/A</v>
      </c>
      <c r="L322" s="44" t="e">
        <f>INDEX('Glyn-SESSION'!$L$484:$U$491, MATCH("*Clean *",'Glyn-SESSION'!$B$484:$B$491,0), MATCH("*2nd*",'Glyn-SESSION'!$K$7:$T$7,0))</f>
        <v>#N/A</v>
      </c>
      <c r="M322" s="131" t="e">
        <f>IF($A$320='Glyn-SESSION'!$A$484,INDEX('Glyn-SESSION'!$K$484:$T$491, MATCH("*Lat Pulldown*",'Glyn-SESSION'!$B$484:$B$491,0), MATCH("*2ND*",'Glyn-SESSION'!$K$7:$T$7,0)),"")</f>
        <v>#N/A</v>
      </c>
      <c r="N322" s="44" t="e">
        <f>INDEX('Glyn-SESSION'!$L$484:$U$491, MATCH("*Lat Pulldown*",'Glyn-SESSION'!$B$484:$B$491,0), MATCH("*2nd*",'Glyn-SESSION'!$K$7:$T$7,0))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IF($A$320='Glyn-SESSION'!$A$484,INDEX('Glyn-SESSION'!$K$484:$T$491, MATCH("*Squat*",'Glyn-SESSION'!$B$484:$B$491,0), MATCH("*3rd*",'Glyn-SESSION'!$K$7:$T$7,0)),"")</f>
        <v>#N/A</v>
      </c>
      <c r="D323" s="132" t="e">
        <f>INDEX('Glyn-SESSION'!L$484:U$491, MATCH("*Squat*",'Glyn-SESSION'!$B$484:$B$491,0), MATCH("*3rd*",'Glyn-SESSION'!K$7:T$7,0))</f>
        <v>#N/A</v>
      </c>
      <c r="E323" s="131" t="e">
        <f>IF($A$320='Glyn-SESSION'!$A$484,INDEX('Glyn-SESSION'!$K$484:$T$491, MATCH("*Deadlift*",'Glyn-SESSION'!$B$484:$B$491,0), MATCH("*3rd*",'Glyn-SESSION'!$K$7:$T$7,0)),"")</f>
        <v>#N/A</v>
      </c>
      <c r="F323" s="131" t="e">
        <f>INDEX('Glyn-SESSION'!$L$484:$U$491, MATCH("*Deadlift*",'Glyn-SESSION'!$B$484:$B$491,0), MATCH("*3rd*",'Glyn-SESSION'!$K$7:$T$7,0))</f>
        <v>#N/A</v>
      </c>
      <c r="G323" s="131" t="e">
        <f>IF($A$320='Glyn-SESSION'!$A$484,INDEX('Glyn-SESSION'!$K$484:$T$491, MATCH("*Bench Press*",'Glyn-SESSION'!$B$484:$B$491,0), MATCH("*3rd*",'Glyn-SESSION'!$K$7:$T$7,0)),"")</f>
        <v>#N/A</v>
      </c>
      <c r="H323" s="131" t="e">
        <f>INDEX('Glyn-SESSION'!$L$484:$U$491, MATCH("*Bench Press*",'Glyn-SESSION'!$B$484:$B$491,0), MATCH("*3rd*",'Glyn-SESSION'!$K$7:$T$7,0))</f>
        <v>#N/A</v>
      </c>
      <c r="I323" s="132" t="e">
        <f>IF($A$320='Glyn-SESSION'!$A$484,INDEX('Glyn-SESSION'!$K$484:$T$491, MATCH("*Military*",'Glyn-SESSION'!$B$484:$B$491,0), MATCH("*3rd*",'Glyn-SESSION'!$K$7:$T$7,0)),"")</f>
        <v>#N/A</v>
      </c>
      <c r="J323" s="44" t="e">
        <f>INDEX('Glyn-SESSION'!$L$484:$U$491, MATCH("*Military*",'Glyn-SESSION'!$B$484:$B$491,0), MATCH("*3rd*",'Glyn-SESSION'!$K$7:$T$7,0))</f>
        <v>#N/A</v>
      </c>
      <c r="K323" s="131" t="e">
        <f>IF($A$320='Glyn-SESSION'!$A$484,INDEX('Glyn-SESSION'!$K$484:$T$491, MATCH("*Clean *",'Glyn-SESSION'!$B$484:$B$491,0), MATCH("*3rd*",'Glyn-SESSION'!$K$7:$T$7,0)),"")</f>
        <v>#N/A</v>
      </c>
      <c r="L323" s="44" t="e">
        <f>INDEX('Glyn-SESSION'!$L$484:$U$491, MATCH("*Clean *",'Glyn-SESSION'!$B$484:$B$491,0), MATCH("*3rd*",'Glyn-SESSION'!$K$7:$T$7,0))</f>
        <v>#N/A</v>
      </c>
      <c r="M323" s="131" t="e">
        <f>IF($A$320='Glyn-SESSION'!$A$484,INDEX('Glyn-SESSION'!$K$484:$T$491, MATCH("*Lat Pulldown*",'Glyn-SESSION'!$B$484:$B$491,0), MATCH("*3rd*",'Glyn-SESSION'!$K$7:$T$7,0)),"")</f>
        <v>#N/A</v>
      </c>
      <c r="N323" s="44" t="e">
        <f>INDEX('Glyn-SESSION'!$L$484:$U$491, MATCH("*Lat Pulldown*",'Glyn-SESSION'!$B$484:$B$491,0), MATCH("*3rd*",'Glyn-SESSION'!$K$7:$T$7,0))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IF($A$320='Glyn-SESSION'!$A$484,INDEX('Glyn-SESSION'!$K$484:$T$491, MATCH("*Squat*",'Glyn-SESSION'!$B$484:$B$491,0), MATCH("*4th*",'Glyn-SESSION'!$K$7:$T$7,0)),"")</f>
        <v>#N/A</v>
      </c>
      <c r="D324" s="132" t="e">
        <f>INDEX('Glyn-SESSION'!L$484:U$491, MATCH("*Squat*",'Glyn-SESSION'!$B$484:$B$491,0), MATCH("*4th*",'Glyn-SESSION'!K$7:T$7,0))</f>
        <v>#N/A</v>
      </c>
      <c r="E324" s="131" t="e">
        <f>IF($A$320='Glyn-SESSION'!$A$484,INDEX('Glyn-SESSION'!$K$484:$T$491, MATCH("*Deadlift*",'Glyn-SESSION'!$B$484:$B$491,0), MATCH("*4th*",'Glyn-SESSION'!$K$7:$T$7,0)),"")</f>
        <v>#N/A</v>
      </c>
      <c r="F324" s="131" t="e">
        <f>INDEX('Glyn-SESSION'!$L$484:$U$491, MATCH("*Deadlift*",'Glyn-SESSION'!$B$484:$B$491,0), MATCH("*4th*",'Glyn-SESSION'!$K$7:$T$7,0))</f>
        <v>#N/A</v>
      </c>
      <c r="G324" s="131" t="e">
        <f>IF($A$320='Glyn-SESSION'!$A$484,INDEX('Glyn-SESSION'!$K$484:$T$491, MATCH("*Bench Press*",'Glyn-SESSION'!$B$484:$B$491,0), MATCH("*4th*",'Glyn-SESSION'!$K$7:$T$7,0)),"")</f>
        <v>#N/A</v>
      </c>
      <c r="H324" s="131" t="e">
        <f>INDEX('Glyn-SESSION'!$L$484:$U$491, MATCH("*Bench Press*",'Glyn-SESSION'!$B$484:$B$491,0), MATCH("*4th*",'Glyn-SESSION'!$K$7:$T$7,0))</f>
        <v>#N/A</v>
      </c>
      <c r="I324" s="132" t="e">
        <f>IF($A$320='Glyn-SESSION'!$A$484,INDEX('Glyn-SESSION'!$K$484:$T$491, MATCH("*Military*",'Glyn-SESSION'!$B$484:$B$491,0), MATCH("*4th*",'Glyn-SESSION'!$K$7:$T$7,0)),"")</f>
        <v>#N/A</v>
      </c>
      <c r="J324" s="44" t="e">
        <f>INDEX('Glyn-SESSION'!$L$484:$U$491, MATCH("*Military*",'Glyn-SESSION'!$B$484:$B$491,0), MATCH("*4th*",'Glyn-SESSION'!$K$7:$T$7,0))</f>
        <v>#N/A</v>
      </c>
      <c r="K324" s="131" t="e">
        <f>IF($A$320='Glyn-SESSION'!$A$484,INDEX('Glyn-SESSION'!$K$484:$T$491, MATCH("*Clean *",'Glyn-SESSION'!$B$484:$B$491,0), MATCH("*4th*",'Glyn-SESSION'!$K$7:$T$7,0)),"")</f>
        <v>#N/A</v>
      </c>
      <c r="L324" s="44" t="e">
        <f>INDEX('Glyn-SESSION'!$L$484:$U$491, MATCH("*Clean *",'Glyn-SESSION'!$B$484:$B$491,0), MATCH("*4th*",'Glyn-SESSION'!$K$7:$T$7,0))</f>
        <v>#N/A</v>
      </c>
      <c r="M324" s="131" t="e">
        <f>IF($A$320='Glyn-SESSION'!$A$484,INDEX('Glyn-SESSION'!$K$484:$T$491, MATCH("*Lat Pulldown*",'Glyn-SESSION'!$B$484:$B$491,0), MATCH("*4th*",'Glyn-SESSION'!$K$7:$T$7,0)),"")</f>
        <v>#N/A</v>
      </c>
      <c r="N324" s="44" t="e">
        <f>INDEX('Glyn-SESSION'!$L$484:$U$491, MATCH("*Lat Pulldown*",'Glyn-SESSION'!$B$484:$B$491,0), MATCH("*4th*",'Glyn-SESSION'!$K$7:$T$7,0))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IF($A$320='Glyn-SESSION'!$A$484,INDEX('Glyn-SESSION'!$K$484:$T$491, MATCH("*Squat*",'Glyn-SESSION'!$B$484:$B$491,0), MATCH("*5th*",'Glyn-SESSION'!$K$7:$T$7,0)),"")</f>
        <v>#N/A</v>
      </c>
      <c r="D325" s="132" t="e">
        <f>INDEX('Glyn-SESSION'!L$484:U$491, MATCH("*Squat*",'Glyn-SESSION'!$B$484:$B$491,0), MATCH("*5th*",'Glyn-SESSION'!K$7:T$7,0))</f>
        <v>#N/A</v>
      </c>
      <c r="E325" s="131" t="e">
        <f>IF($A$320='Glyn-SESSION'!$A$484,INDEX('Glyn-SESSION'!$K$484:$T$491, MATCH("*Deadlift*",'Glyn-SESSION'!$B$484:$B$491,0), MATCH("*5th*",'Glyn-SESSION'!$K$7:$T$7,0)),"")</f>
        <v>#N/A</v>
      </c>
      <c r="F325" s="131" t="e">
        <f>INDEX('Glyn-SESSION'!$L$484:$U$491, MATCH("*Deadlift*",'Glyn-SESSION'!$B$484:$B$491,0), MATCH("*5th*",'Glyn-SESSION'!$K$7:$T$7,0))</f>
        <v>#N/A</v>
      </c>
      <c r="G325" s="131" t="e">
        <f>IF($A$320='Glyn-SESSION'!$A$484,INDEX('Glyn-SESSION'!$K$484:$T$491, MATCH("*Bench Press*",'Glyn-SESSION'!$B$484:$B$491,0), MATCH("*5th*",'Glyn-SESSION'!$K$7:$T$7,0)),"")</f>
        <v>#N/A</v>
      </c>
      <c r="H325" s="131" t="e">
        <f>INDEX('Glyn-SESSION'!$L$484:$U$491, MATCH("*Bench Press*",'Glyn-SESSION'!$B$484:$B$491,0), MATCH("*5th*",'Glyn-SESSION'!$K$7:$T$7,0))</f>
        <v>#N/A</v>
      </c>
      <c r="I325" s="132" t="e">
        <f>IF($A$320='Glyn-SESSION'!$A$484,INDEX('Glyn-SESSION'!$K$484:$T$491, MATCH("*Military*",'Glyn-SESSION'!$B$484:$B$491,0), MATCH("*5th*",'Glyn-SESSION'!$K$7:$T$7,0)),"")</f>
        <v>#N/A</v>
      </c>
      <c r="J325" s="44" t="e">
        <f>INDEX('Glyn-SESSION'!$L$484:$U$491, MATCH("*Military*",'Glyn-SESSION'!$B$484:$B$491,0), MATCH("*5th*",'Glyn-SESSION'!$K$7:$T$7,0))</f>
        <v>#N/A</v>
      </c>
      <c r="K325" s="131" t="e">
        <f>IF($A$320='Glyn-SESSION'!$A$484,INDEX('Glyn-SESSION'!$K$484:$T$491, MATCH("*Clean *",'Glyn-SESSION'!$B$484:$B$491,0), MATCH("*5th*",'Glyn-SESSION'!$K$7:$T$7,0)),"")</f>
        <v>#N/A</v>
      </c>
      <c r="L325" s="44" t="e">
        <f>INDEX('Glyn-SESSION'!$L$484:$U$491, MATCH("*Clean *",'Glyn-SESSION'!$B$484:$B$491,0), MATCH("*5th*",'Glyn-SESSION'!$K$7:$T$7,0))</f>
        <v>#N/A</v>
      </c>
      <c r="M325" s="131" t="e">
        <f>IF($A$320='Glyn-SESSION'!$A$484,INDEX('Glyn-SESSION'!$K$484:$T$491, MATCH("*Lat Pulldown*",'Glyn-SESSION'!$B$484:$B$491,0), MATCH("*5th*",'Glyn-SESSION'!$K$7:$T$7,0)),"")</f>
        <v>#N/A</v>
      </c>
      <c r="N325" s="44" t="e">
        <f>INDEX('Glyn-SESSION'!$L$484:$U$491, MATCH("*Lat Pulldown*",'Glyn-SESSION'!$B$484:$B$491,0), MATCH("*5th*",'Glyn-SESSION'!$K$7:$T$7,0))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'Glyn-SESSION'!A493</f>
        <v>42416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IF($A$326='Glyn-SESSION'!$A$493,INDEX('Glyn-SESSION'!$K$493:$T$500, MATCH("*1k Row*",'Glyn-SESSION'!$B$493:$B$500,0), MATCH("*1st*",'Glyn-SESSION'!$K$7:$T$7,0)),"")</f>
        <v>#N/A</v>
      </c>
      <c r="P326" s="152" t="e">
        <f>IF($A$326='Glyn-SESSION'!$A$493,INDEX('Glyn-SESSION'!$K$493:$T$500, MATCH("*HIIT*",'Glyn-SESSION'!$B$493:$B$500,0), MATCH("*1st*",'Glyn-SESSION'!$K$7:$T$7,0)),"")</f>
        <v>#N/A</v>
      </c>
      <c r="Q326" s="119" t="e">
        <f>INDEX('Glyn-SESSION'!$L$493:$U$500, MATCH("*HIIT*",'Glyn-SESSION'!$B$493:$B$500,0), MATCH("*1st*",'Glyn-SESSION'!$K$7:$T$7,0))</f>
        <v>#N/A</v>
      </c>
      <c r="R326" s="119">
        <f>'Glyn-SESSION'!U493</f>
        <v>0</v>
      </c>
      <c r="S326" s="116"/>
      <c r="T326" s="116"/>
      <c r="U326" s="120">
        <f>'Glyn-SESSION'!A494</f>
        <v>79.400000000000006</v>
      </c>
      <c r="V326" s="120">
        <f>'Glyn-SESSION'!A495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IF($A$326='Glyn-SESSION'!$A$493,INDEX('Glyn-SESSION'!$K$493:$T$500, MATCH("*Squat*",'Glyn-SESSION'!$B$493:$B$500,0), MATCH("*1st*",'Glyn-SESSION'!$K$7:$T$7,0)),"")</f>
        <v>#N/A</v>
      </c>
      <c r="D327" s="132" t="e">
        <f>INDEX('Glyn-SESSION'!L$493:U$500, MATCH("*Squat*",'Glyn-SESSION'!$B$493:$B$500,0), MATCH("*1st*",'Glyn-SESSION'!K$7:T$7,0))</f>
        <v>#N/A</v>
      </c>
      <c r="E327" s="131" t="e">
        <f>IF($A$326='Glyn-SESSION'!$A$493,INDEX('Glyn-SESSION'!$K$493:$T$500, MATCH("*Deadlift*",'Glyn-SESSION'!$B$493:$B$500,0), MATCH("*1st*",'Glyn-SESSION'!$K$7:$T$7,0)),"")</f>
        <v>#N/A</v>
      </c>
      <c r="F327" s="131" t="e">
        <f>INDEX('Glyn-SESSION'!$L$493:$U$500, MATCH("*Deadlift*",'Glyn-SESSION'!$B$493:$B$500,0), MATCH("*1st*",'Glyn-SESSION'!$K$7:$T$7,0))</f>
        <v>#N/A</v>
      </c>
      <c r="G327" s="131" t="e">
        <f>IF($A$326='Glyn-SESSION'!$A$493,INDEX('Glyn-SESSION'!$K$493:$T$500, MATCH("*Bench Press*",'Glyn-SESSION'!$B$493:$B$500,0), MATCH("*1st*",'Glyn-SESSION'!$K$7:$T$7,0)),"")</f>
        <v>#N/A</v>
      </c>
      <c r="H327" s="131" t="e">
        <f>INDEX('Glyn-SESSION'!$L$493:$U$500, MATCH("*Bench Press*",'Glyn-SESSION'!$B$493:$B$500,0), MATCH("*1st*",'Glyn-SESSION'!$K$7:$T$7,0))</f>
        <v>#N/A</v>
      </c>
      <c r="I327" s="132" t="e">
        <f>IF($A$326='Glyn-SESSION'!$A$493,INDEX('Glyn-SESSION'!$K$493:$T$500, MATCH("*Military*",'Glyn-SESSION'!$B$493:$B$500,0), MATCH("*1st*",'Glyn-SESSION'!$K$7:$T$7,0)),"")</f>
        <v>#N/A</v>
      </c>
      <c r="J327" s="48" t="e">
        <f>INDEX('Glyn-SESSION'!$L$493:$U$500, MATCH("*Military*",'Glyn-SESSION'!$B$493:$B$500,0), MATCH("*1st*",'Glyn-SESSION'!$K$7:$T$7,0))</f>
        <v>#N/A</v>
      </c>
      <c r="K327" s="131" t="e">
        <f>IF($A$326='Glyn-SESSION'!$A$493,INDEX('Glyn-SESSION'!$K$493:$T$500, MATCH("*Clean *",'Glyn-SESSION'!$B$493:$B$500,0), MATCH("*1st*",'Glyn-SESSION'!$K$7:$T$7,0)),"")</f>
        <v>#N/A</v>
      </c>
      <c r="L327" s="48" t="e">
        <f>INDEX('Glyn-SESSION'!$L$493:$U$500, MATCH("*Clean *",'Glyn-SESSION'!$B$493:$B$500,0), MATCH("*1st*",'Glyn-SESSION'!$K$7:$T$7,0))</f>
        <v>#N/A</v>
      </c>
      <c r="M327" s="131" t="e">
        <f>IF($A$326='Glyn-SESSION'!$A$493,INDEX('Glyn-SESSION'!$K$493:$T$500, MATCH("*Lat Pulldown*",'Glyn-SESSION'!$B$493:$B$500,0), MATCH("*1st*",'Glyn-SESSION'!$K$7:$T$7,0)),"")</f>
        <v>#N/A</v>
      </c>
      <c r="N327" s="48" t="e">
        <f>INDEX('Glyn-SESSION'!$L$493:$U$500, MATCH("*Lat Pulldown*",'Glyn-SESSION'!$B$493:$B$500,0), MATCH("*1st*",'Glyn-SESSION'!$K$7:$T$7,0))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IF($A$326='Glyn-SESSION'!$A$493,INDEX('Glyn-SESSION'!$K$493:$T$500, MATCH("*Squat*",'Glyn-SESSION'!$B$493:$B$500,0), MATCH("*2nd*",'Glyn-SESSION'!$K$7:$T$7,0)),"")</f>
        <v>#N/A</v>
      </c>
      <c r="D328" s="132" t="e">
        <f>INDEX('Glyn-SESSION'!L$493:U$500, MATCH("*Squat*",'Glyn-SESSION'!$B$493:$B$500,0), MATCH("*2nd*",'Glyn-SESSION'!K$7:T$7,0))</f>
        <v>#N/A</v>
      </c>
      <c r="E328" s="131" t="e">
        <f>IF($A$326='Glyn-SESSION'!$A$493,INDEX('Glyn-SESSION'!$K$493:$T$500, MATCH("*Deadlift*",'Glyn-SESSION'!$B$493:$B$500,0), MATCH("*2ND*",'Glyn-SESSION'!$K$7:$T$7,0)),"")</f>
        <v>#N/A</v>
      </c>
      <c r="F328" s="131" t="e">
        <f>INDEX('Glyn-SESSION'!$L$493:$U$500, MATCH("*Deadlift*",'Glyn-SESSION'!$B$493:$B$500,0), MATCH("*2nd*",'Glyn-SESSION'!$K$7:$T$7,0))</f>
        <v>#N/A</v>
      </c>
      <c r="G328" s="131" t="e">
        <f>IF($A$326='Glyn-SESSION'!$A$493,INDEX('Glyn-SESSION'!$K$493:$T$500, MATCH("*Bench Press*",'Glyn-SESSION'!$B$493:$B$500,0), MATCH("*2ND*",'Glyn-SESSION'!$K$7:$T$7,0)),"")</f>
        <v>#N/A</v>
      </c>
      <c r="H328" s="131" t="e">
        <f>INDEX('Glyn-SESSION'!$L$493:$U$500, MATCH("*Bench Press*",'Glyn-SESSION'!$B$493:$B$500,0), MATCH("*2nd*",'Glyn-SESSION'!$K$7:$T$7,0))</f>
        <v>#N/A</v>
      </c>
      <c r="I328" s="132" t="e">
        <f>IF($A$326='Glyn-SESSION'!$A$493,INDEX('Glyn-SESSION'!$K$493:$T$500, MATCH("*Military*",'Glyn-SESSION'!$B$493:$B$500,0), MATCH("*2ND*",'Glyn-SESSION'!$K$7:$T$7,0)),"")</f>
        <v>#N/A</v>
      </c>
      <c r="J328" s="44" t="e">
        <f>INDEX('Glyn-SESSION'!$L$493:$U$500, MATCH("*Military*",'Glyn-SESSION'!$B$493:$B$500,0), MATCH("*2nd*",'Glyn-SESSION'!$K$7:$T$7,0))</f>
        <v>#N/A</v>
      </c>
      <c r="K328" s="131" t="e">
        <f>IF($A$326='Glyn-SESSION'!$A$493,INDEX('Glyn-SESSION'!$K$493:$T$500, MATCH("*Clean *",'Glyn-SESSION'!$B$493:$B$500,0), MATCH("*2ND*",'Glyn-SESSION'!$K$7:$T$7,0)),"")</f>
        <v>#N/A</v>
      </c>
      <c r="L328" s="44" t="e">
        <f>INDEX('Glyn-SESSION'!$L$493:$U$500, MATCH("*Clean *",'Glyn-SESSION'!$B$493:$B$500,0), MATCH("*2nd*",'Glyn-SESSION'!$K$7:$T$7,0))</f>
        <v>#N/A</v>
      </c>
      <c r="M328" s="131" t="e">
        <f>IF($A$326='Glyn-SESSION'!$A$493,INDEX('Glyn-SESSION'!$K$493:$T$500, MATCH("*Lat Pulldown*",'Glyn-SESSION'!$B$493:$B$500,0), MATCH("*2ND*",'Glyn-SESSION'!$K$7:$T$7,0)),"")</f>
        <v>#N/A</v>
      </c>
      <c r="N328" s="44" t="e">
        <f>INDEX('Glyn-SESSION'!$L$493:$U$500, MATCH("*Lat Pulldown*",'Glyn-SESSION'!$B$493:$B$500,0), MATCH("*2nd*",'Glyn-SESSION'!$K$7:$T$7,0))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IF($A$326='Glyn-SESSION'!$A$493,INDEX('Glyn-SESSION'!$K$493:$T$500, MATCH("*Squat*",'Glyn-SESSION'!$B$493:$B$500,0), MATCH("*3rd*",'Glyn-SESSION'!$K$7:$T$7,0)),"")</f>
        <v>#N/A</v>
      </c>
      <c r="D329" s="132" t="e">
        <f>INDEX('Glyn-SESSION'!L$493:U$500, MATCH("*Squat*",'Glyn-SESSION'!$B$493:$B$500,0), MATCH("*3rd*",'Glyn-SESSION'!K$7:T$7,0))</f>
        <v>#N/A</v>
      </c>
      <c r="E329" s="131" t="e">
        <f>IF($A$326='Glyn-SESSION'!$A$493,INDEX('Glyn-SESSION'!$K$493:$T$500, MATCH("*Deadlift*",'Glyn-SESSION'!$B$493:$B$500,0), MATCH("*3rd*",'Glyn-SESSION'!$K$7:$T$7,0)),"")</f>
        <v>#N/A</v>
      </c>
      <c r="F329" s="131" t="e">
        <f>INDEX('Glyn-SESSION'!$L$493:$U$500, MATCH("*Deadlift*",'Glyn-SESSION'!$B$493:$B$500,0), MATCH("*3rd*",'Glyn-SESSION'!$K$7:$T$7,0))</f>
        <v>#N/A</v>
      </c>
      <c r="G329" s="131" t="e">
        <f>IF($A$326='Glyn-SESSION'!$A$493,INDEX('Glyn-SESSION'!$K$493:$T$500, MATCH("*Bench Press*",'Glyn-SESSION'!$B$493:$B$500,0), MATCH("*3rd*",'Glyn-SESSION'!$K$7:$T$7,0)),"")</f>
        <v>#N/A</v>
      </c>
      <c r="H329" s="131" t="e">
        <f>INDEX('Glyn-SESSION'!$L$493:$U$500, MATCH("*Bench Press*",'Glyn-SESSION'!$B$493:$B$500,0), MATCH("*3rd*",'Glyn-SESSION'!$K$7:$T$7,0))</f>
        <v>#N/A</v>
      </c>
      <c r="I329" s="132" t="e">
        <f>IF($A$326='Glyn-SESSION'!$A$493,INDEX('Glyn-SESSION'!$K$493:$T$500, MATCH("*Military*",'Glyn-SESSION'!$B$493:$B$500,0), MATCH("*3rd*",'Glyn-SESSION'!$K$7:$T$7,0)),"")</f>
        <v>#N/A</v>
      </c>
      <c r="J329" s="44" t="e">
        <f>INDEX('Glyn-SESSION'!$L$493:$U$500, MATCH("*Military*",'Glyn-SESSION'!$B$493:$B$500,0), MATCH("*3rd*",'Glyn-SESSION'!$K$7:$T$7,0))</f>
        <v>#N/A</v>
      </c>
      <c r="K329" s="131" t="e">
        <f>IF($A$326='Glyn-SESSION'!$A$493,INDEX('Glyn-SESSION'!$K$493:$T$500, MATCH("*Clean *",'Glyn-SESSION'!$B$493:$B$500,0), MATCH("*3rd*",'Glyn-SESSION'!$K$7:$T$7,0)),"")</f>
        <v>#N/A</v>
      </c>
      <c r="L329" s="44" t="e">
        <f>INDEX('Glyn-SESSION'!$L$493:$U$500, MATCH("*Clean *",'Glyn-SESSION'!$B$493:$B$500,0), MATCH("*3rd*",'Glyn-SESSION'!$K$7:$T$7,0))</f>
        <v>#N/A</v>
      </c>
      <c r="M329" s="131" t="e">
        <f>IF($A$326='Glyn-SESSION'!$A$493,INDEX('Glyn-SESSION'!$K$493:$T$500, MATCH("*Lat Pulldown*",'Glyn-SESSION'!$B$493:$B$500,0), MATCH("*3rd*",'Glyn-SESSION'!$K$7:$T$7,0)),"")</f>
        <v>#N/A</v>
      </c>
      <c r="N329" s="44" t="e">
        <f>INDEX('Glyn-SESSION'!$L$493:$U$500, MATCH("*Lat Pulldown*",'Glyn-SESSION'!$B$493:$B$500,0), MATCH("*3rd*",'Glyn-SESSION'!$K$7:$T$7,0))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IF($A$326='Glyn-SESSION'!$A$493,INDEX('Glyn-SESSION'!$K$493:$T$500, MATCH("*Squat*",'Glyn-SESSION'!$B$493:$B$500,0), MATCH("*4th*",'Glyn-SESSION'!$K$7:$T$7,0)),"")</f>
        <v>#N/A</v>
      </c>
      <c r="D330" s="132" t="e">
        <f>INDEX('Glyn-SESSION'!L$493:U$500, MATCH("*Squat*",'Glyn-SESSION'!$B$493:$B$500,0), MATCH("*4th*",'Glyn-SESSION'!K$7:T$7,0))</f>
        <v>#N/A</v>
      </c>
      <c r="E330" s="131" t="e">
        <f>IF($A$326='Glyn-SESSION'!$A$493,INDEX('Glyn-SESSION'!$K$493:$T$500, MATCH("*Deadlift*",'Glyn-SESSION'!$B$493:$B$500,0), MATCH("*4th*",'Glyn-SESSION'!$K$7:$T$7,0)),"")</f>
        <v>#N/A</v>
      </c>
      <c r="F330" s="131" t="e">
        <f>INDEX('Glyn-SESSION'!$L$493:$U$500, MATCH("*Deadlift*",'Glyn-SESSION'!$B$493:$B$500,0), MATCH("*4th*",'Glyn-SESSION'!$K$7:$T$7,0))</f>
        <v>#N/A</v>
      </c>
      <c r="G330" s="131" t="e">
        <f>IF($A$326='Glyn-SESSION'!$A$493,INDEX('Glyn-SESSION'!$K$493:$T$500, MATCH("*Bench Press*",'Glyn-SESSION'!$B$493:$B$500,0), MATCH("*4th*",'Glyn-SESSION'!$K$7:$T$7,0)),"")</f>
        <v>#N/A</v>
      </c>
      <c r="H330" s="131" t="e">
        <f>INDEX('Glyn-SESSION'!$L$493:$U$500, MATCH("*Bench Press*",'Glyn-SESSION'!$B$493:$B$500,0), MATCH("*4th*",'Glyn-SESSION'!$K$7:$T$7,0))</f>
        <v>#N/A</v>
      </c>
      <c r="I330" s="132" t="e">
        <f>IF($A$326='Glyn-SESSION'!$A$493,INDEX('Glyn-SESSION'!$K$493:$T$500, MATCH("*Military*",'Glyn-SESSION'!$B$493:$B$500,0), MATCH("*4th*",'Glyn-SESSION'!$K$7:$T$7,0)),"")</f>
        <v>#N/A</v>
      </c>
      <c r="J330" s="44" t="e">
        <f>INDEX('Glyn-SESSION'!$L$493:$U$500, MATCH("*Military*",'Glyn-SESSION'!$B$493:$B$500,0), MATCH("*4th*",'Glyn-SESSION'!$K$7:$T$7,0))</f>
        <v>#N/A</v>
      </c>
      <c r="K330" s="131" t="e">
        <f>IF($A$326='Glyn-SESSION'!$A$493,INDEX('Glyn-SESSION'!$K$493:$T$500, MATCH("*Clean *",'Glyn-SESSION'!$B$493:$B$500,0), MATCH("*4th*",'Glyn-SESSION'!$K$7:$T$7,0)),"")</f>
        <v>#N/A</v>
      </c>
      <c r="L330" s="44" t="e">
        <f>INDEX('Glyn-SESSION'!$L$493:$U$500, MATCH("*Clean *",'Glyn-SESSION'!$B$493:$B$500,0), MATCH("*4th*",'Glyn-SESSION'!$K$7:$T$7,0))</f>
        <v>#N/A</v>
      </c>
      <c r="M330" s="131" t="e">
        <f>IF($A$326='Glyn-SESSION'!$A$493,INDEX('Glyn-SESSION'!$K$493:$T$500, MATCH("*Lat Pulldown*",'Glyn-SESSION'!$B$493:$B$500,0), MATCH("*4th*",'Glyn-SESSION'!$K$7:$T$7,0)),"")</f>
        <v>#N/A</v>
      </c>
      <c r="N330" s="44" t="e">
        <f>INDEX('Glyn-SESSION'!$L$493:$U$500, MATCH("*Lat Pulldown*",'Glyn-SESSION'!$B$493:$B$500,0), MATCH("*4th*",'Glyn-SESSION'!$K$7:$T$7,0))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IF($A$326='Glyn-SESSION'!$A$493,INDEX('Glyn-SESSION'!$K$493:$T$500, MATCH("*Squat*",'Glyn-SESSION'!$B$493:$B$500,0), MATCH("*5th*",'Glyn-SESSION'!$K$7:$T$7,0)),"")</f>
        <v>#N/A</v>
      </c>
      <c r="D331" s="132" t="e">
        <f>INDEX('Glyn-SESSION'!L$493:U$500, MATCH("*Squat*",'Glyn-SESSION'!$B$493:$B$500,0), MATCH("*5th*",'Glyn-SESSION'!K$7:T$7,0))</f>
        <v>#N/A</v>
      </c>
      <c r="E331" s="131" t="e">
        <f>IF($A$326='Glyn-SESSION'!$A$493,INDEX('Glyn-SESSION'!$K$493:$T$500, MATCH("*Deadlift*",'Glyn-SESSION'!$B$493:$B$500,0), MATCH("*5th*",'Glyn-SESSION'!$K$7:$T$7,0)),"")</f>
        <v>#N/A</v>
      </c>
      <c r="F331" s="131" t="e">
        <f>INDEX('Glyn-SESSION'!$L$493:$U$500, MATCH("*Deadlift*",'Glyn-SESSION'!$B$493:$B$500,0), MATCH("*5th*",'Glyn-SESSION'!$K$7:$T$7,0))</f>
        <v>#N/A</v>
      </c>
      <c r="G331" s="131" t="e">
        <f>IF($A$326='Glyn-SESSION'!$A$493,INDEX('Glyn-SESSION'!$K$493:$T$500, MATCH("*Bench Press*",'Glyn-SESSION'!$B$493:$B$500,0), MATCH("*5th*",'Glyn-SESSION'!$K$7:$T$7,0)),"")</f>
        <v>#N/A</v>
      </c>
      <c r="H331" s="131" t="e">
        <f>INDEX('Glyn-SESSION'!$L$493:$U$500, MATCH("*Bench Press*",'Glyn-SESSION'!$B$493:$B$500,0), MATCH("*5th*",'Glyn-SESSION'!$K$7:$T$7,0))</f>
        <v>#N/A</v>
      </c>
      <c r="I331" s="132" t="e">
        <f>IF($A$326='Glyn-SESSION'!$A$493,INDEX('Glyn-SESSION'!$K$493:$T$500, MATCH("*Military*",'Glyn-SESSION'!$B$493:$B$500,0), MATCH("*5th*",'Glyn-SESSION'!$K$7:$T$7,0)),"")</f>
        <v>#N/A</v>
      </c>
      <c r="J331" s="44" t="e">
        <f>INDEX('Glyn-SESSION'!$L$493:$U$500, MATCH("*Military*",'Glyn-SESSION'!$B$493:$B$500,0), MATCH("*5th*",'Glyn-SESSION'!$K$7:$T$7,0))</f>
        <v>#N/A</v>
      </c>
      <c r="K331" s="131" t="e">
        <f>IF($A$326='Glyn-SESSION'!$A$493,INDEX('Glyn-SESSION'!$K$493:$T$500, MATCH("*Clean *",'Glyn-SESSION'!$B$493:$B$500,0), MATCH("*5th*",'Glyn-SESSION'!$K$7:$T$7,0)),"")</f>
        <v>#N/A</v>
      </c>
      <c r="L331" s="44" t="e">
        <f>INDEX('Glyn-SESSION'!$L$493:$U$500, MATCH("*Clean *",'Glyn-SESSION'!$B$493:$B$500,0), MATCH("*5th*",'Glyn-SESSION'!$K$7:$T$7,0))</f>
        <v>#N/A</v>
      </c>
      <c r="M331" s="131" t="e">
        <f>IF($A$326='Glyn-SESSION'!$A$493,INDEX('Glyn-SESSION'!$K$493:$T$500, MATCH("*Lat Pulldown*",'Glyn-SESSION'!$B$493:$B$500,0), MATCH("*5th*",'Glyn-SESSION'!$K$7:$T$7,0)),"")</f>
        <v>#N/A</v>
      </c>
      <c r="N331" s="44" t="e">
        <f>INDEX('Glyn-SESSION'!$L$493:$U$500, MATCH("*Lat Pulldown*",'Glyn-SESSION'!$B$493:$B$500,0), MATCH("*5th*",'Glyn-SESSION'!$K$7:$T$7,0))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'Glyn-SESSION'!A502</f>
        <v>42423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IF($A$332='Glyn-SESSION'!$A$502,INDEX('Glyn-SESSION'!$K$502:$T$509, MATCH("*1k Row*",'Glyn-SESSION'!$B$502:$B$509,0), MATCH("*1st*",'Glyn-SESSION'!$K$7:$T$7,0)),"")</f>
        <v>#N/A</v>
      </c>
      <c r="P332" s="152" t="e">
        <f>IF($A$332='Glyn-SESSION'!$A$502,INDEX('Glyn-SESSION'!$K$502:$T$509, MATCH("*HIIT*",'Glyn-SESSION'!$B$502:$B$509,0), MATCH("*1st*",'Glyn-SESSION'!$K$7:$T$7,0)),"")</f>
        <v>#N/A</v>
      </c>
      <c r="Q332" s="119" t="e">
        <f>INDEX('Glyn-SESSION'!$L$502:$U$509, MATCH("*HIIT*",'Glyn-SESSION'!$B$502:$B$509,0), MATCH("*1st*",'Glyn-SESSION'!$K$7:$T$7,0))</f>
        <v>#N/A</v>
      </c>
      <c r="R332" s="119">
        <f>'Glyn-SESSION'!U502</f>
        <v>0</v>
      </c>
      <c r="S332" s="116"/>
      <c r="T332" s="116"/>
      <c r="U332" s="120">
        <f>'Glyn-SESSION'!A503</f>
        <v>0</v>
      </c>
      <c r="V332" s="120">
        <f>'Glyn-SESSION'!A504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IF($A$332='Glyn-SESSION'!$A$502,INDEX('Glyn-SESSION'!$K$502:$T$509, MATCH("*Squat*",'Glyn-SESSION'!$B$502:$B$509,0), MATCH("*1st*",'Glyn-SESSION'!$K$7:$T$7,0)),"")</f>
        <v>#N/A</v>
      </c>
      <c r="D333" s="132" t="e">
        <f>INDEX('Glyn-SESSION'!L$502:U$509, MATCH("*Squat*",'Glyn-SESSION'!$B$502:$B$509,0), MATCH("*1st*",'Glyn-SESSION'!K$7:T$7,0))</f>
        <v>#N/A</v>
      </c>
      <c r="E333" s="131" t="e">
        <f>IF($A$332='Glyn-SESSION'!$A$502,INDEX('Glyn-SESSION'!$K$502:$T$509, MATCH("*Deadlift*",'Glyn-SESSION'!$B$502:$B$509,0), MATCH("*1st*",'Glyn-SESSION'!$K$7:$T$7,0)),"")</f>
        <v>#N/A</v>
      </c>
      <c r="F333" s="131" t="e">
        <f>INDEX('Glyn-SESSION'!$L$502:$U$509, MATCH("*Deadlift*",'Glyn-SESSION'!$B$502:$B$509,0), MATCH("*1st*",'Glyn-SESSION'!$K$7:$T$7,0))</f>
        <v>#N/A</v>
      </c>
      <c r="G333" s="131" t="e">
        <f>IF($A$332='Glyn-SESSION'!$A$502,INDEX('Glyn-SESSION'!$K$502:$T$509, MATCH("*Bench Press*",'Glyn-SESSION'!$B$502:$B$509,0), MATCH("*1st*",'Glyn-SESSION'!$K$7:$T$7,0)),"")</f>
        <v>#N/A</v>
      </c>
      <c r="H333" s="131" t="e">
        <f>INDEX('Glyn-SESSION'!$L$502:$U$509, MATCH("*Bench Press*",'Glyn-SESSION'!$B$502:$B$509,0), MATCH("*1st*",'Glyn-SESSION'!$K$7:$T$7,0))</f>
        <v>#N/A</v>
      </c>
      <c r="I333" s="132" t="e">
        <f>IF($A$332='Glyn-SESSION'!$A$502,INDEX('Glyn-SESSION'!$K$502:$T$509, MATCH("*Military*",'Glyn-SESSION'!$B$502:$B$509,0), MATCH("*1st*",'Glyn-SESSION'!$K$7:$T$7,0)),"")</f>
        <v>#N/A</v>
      </c>
      <c r="J333" s="48" t="e">
        <f>INDEX('Glyn-SESSION'!$L$502:$U$509, MATCH("*Military*",'Glyn-SESSION'!$B$502:$B$509,0), MATCH("*1st*",'Glyn-SESSION'!$K$7:$T$7,0))</f>
        <v>#N/A</v>
      </c>
      <c r="K333" s="131" t="e">
        <f>IF($A$332='Glyn-SESSION'!$A$502,INDEX('Glyn-SESSION'!$K$502:$T$509, MATCH("*Clean *",'Glyn-SESSION'!$B$502:$B$509,0), MATCH("*1st*",'Glyn-SESSION'!$K$7:$T$7,0)),"")</f>
        <v>#N/A</v>
      </c>
      <c r="L333" s="48" t="e">
        <f>INDEX('Glyn-SESSION'!$L$502:$U$509, MATCH("*Clean *",'Glyn-SESSION'!$B$502:$B$509,0), MATCH("*1st*",'Glyn-SESSION'!$K$7:$T$7,0))</f>
        <v>#N/A</v>
      </c>
      <c r="M333" s="131" t="e">
        <f>IF($A$332='Glyn-SESSION'!$A$502,INDEX('Glyn-SESSION'!$K$502:$T$509, MATCH("*Lat Pulldown*",'Glyn-SESSION'!$B$502:$B$509,0), MATCH("*1st*",'Glyn-SESSION'!$K$7:$T$7,0)),"")</f>
        <v>#N/A</v>
      </c>
      <c r="N333" s="48" t="e">
        <f>INDEX('Glyn-SESSION'!$L$502:$U$509, MATCH("*Lat Pulldown*",'Glyn-SESSION'!$B$502:$B$509,0), MATCH("*1st*",'Glyn-SESSION'!$K$7:$T$7,0))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IF($A$332='Glyn-SESSION'!$A$502,INDEX('Glyn-SESSION'!$K$502:$T$509, MATCH("*Squat*",'Glyn-SESSION'!$B$502:$B$509,0), MATCH("*2nd*",'Glyn-SESSION'!$K$7:$T$7,0)),"")</f>
        <v>#N/A</v>
      </c>
      <c r="D334" s="132" t="e">
        <f>INDEX('Glyn-SESSION'!L$502:U$509, MATCH("*Squat*",'Glyn-SESSION'!$B$502:$B$509,0), MATCH("*2nd*",'Glyn-SESSION'!K$7:T$7,0))</f>
        <v>#N/A</v>
      </c>
      <c r="E334" s="131" t="e">
        <f>IF($A$332='Glyn-SESSION'!$A$502,INDEX('Glyn-SESSION'!$K$502:$T$509, MATCH("*Deadlift*",'Glyn-SESSION'!$B$502:$B$509,0), MATCH("*2ND*",'Glyn-SESSION'!$K$7:$T$7,0)),"")</f>
        <v>#N/A</v>
      </c>
      <c r="F334" s="131" t="e">
        <f>INDEX('Glyn-SESSION'!$L$502:$U$509, MATCH("*Deadlift*",'Glyn-SESSION'!$B$502:$B$509,0), MATCH("*2nd*",'Glyn-SESSION'!$K$7:$T$7,0))</f>
        <v>#N/A</v>
      </c>
      <c r="G334" s="131" t="e">
        <f>IF($A$332='Glyn-SESSION'!$A$502,INDEX('Glyn-SESSION'!$K$502:$T$509, MATCH("*Bench Press*",'Glyn-SESSION'!$B$502:$B$509,0), MATCH("*2ND*",'Glyn-SESSION'!$K$7:$T$7,0)),"")</f>
        <v>#N/A</v>
      </c>
      <c r="H334" s="131" t="e">
        <f>INDEX('Glyn-SESSION'!$L$502:$U$509, MATCH("*Bench Press*",'Glyn-SESSION'!$B$502:$B$509,0), MATCH("*2nd*",'Glyn-SESSION'!$K$7:$T$7,0))</f>
        <v>#N/A</v>
      </c>
      <c r="I334" s="132" t="e">
        <f>IF($A$332='Glyn-SESSION'!$A$502,INDEX('Glyn-SESSION'!$K$502:$T$509, MATCH("*Military*",'Glyn-SESSION'!$B$502:$B$509,0), MATCH("*2ND*",'Glyn-SESSION'!$K$7:$T$7,0)),"")</f>
        <v>#N/A</v>
      </c>
      <c r="J334" s="44" t="e">
        <f>INDEX('Glyn-SESSION'!$L$502:$U$509, MATCH("*Military*",'Glyn-SESSION'!$B$502:$B$509,0), MATCH("*2nd*",'Glyn-SESSION'!$K$7:$T$7,0))</f>
        <v>#N/A</v>
      </c>
      <c r="K334" s="131" t="e">
        <f>IF($A$332='Glyn-SESSION'!$A$502,INDEX('Glyn-SESSION'!$K$502:$T$509, MATCH("*Clean *",'Glyn-SESSION'!$B$502:$B$509,0), MATCH("*2ND*",'Glyn-SESSION'!$K$7:$T$7,0)),"")</f>
        <v>#N/A</v>
      </c>
      <c r="L334" s="44" t="e">
        <f>INDEX('Glyn-SESSION'!$L$502:$U$509, MATCH("*Clean *",'Glyn-SESSION'!$B$502:$B$509,0), MATCH("*2nd*",'Glyn-SESSION'!$K$7:$T$7,0))</f>
        <v>#N/A</v>
      </c>
      <c r="M334" s="131" t="e">
        <f>IF($A$332='Glyn-SESSION'!$A$502,INDEX('Glyn-SESSION'!$K$502:$T$509, MATCH("*Lat Pulldown*",'Glyn-SESSION'!$B$502:$B$509,0), MATCH("*2ND*",'Glyn-SESSION'!$K$7:$T$7,0)),"")</f>
        <v>#N/A</v>
      </c>
      <c r="N334" s="44" t="e">
        <f>INDEX('Glyn-SESSION'!$L$502:$U$509, MATCH("*Lat Pulldown*",'Glyn-SESSION'!$B$502:$B$509,0), MATCH("*2nd*",'Glyn-SESSION'!$K$7:$T$7,0))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IF($A$332='Glyn-SESSION'!$A$502,INDEX('Glyn-SESSION'!$K$502:$T$509, MATCH("*Squat*",'Glyn-SESSION'!$B$502:$B$509,0), MATCH("*3rd*",'Glyn-SESSION'!$K$7:$T$7,0)),"")</f>
        <v>#N/A</v>
      </c>
      <c r="D335" s="132" t="e">
        <f>INDEX('Glyn-SESSION'!L$502:U$509, MATCH("*Squat*",'Glyn-SESSION'!$B$502:$B$509,0), MATCH("*3rd*",'Glyn-SESSION'!K$7:T$7,0))</f>
        <v>#N/A</v>
      </c>
      <c r="E335" s="131" t="e">
        <f>IF($A$332='Glyn-SESSION'!$A$502,INDEX('Glyn-SESSION'!$K$502:$T$509, MATCH("*Deadlift*",'Glyn-SESSION'!$B$502:$B$509,0), MATCH("*3rd*",'Glyn-SESSION'!$K$7:$T$7,0)),"")</f>
        <v>#N/A</v>
      </c>
      <c r="F335" s="131" t="e">
        <f>INDEX('Glyn-SESSION'!$L$502:$U$509, MATCH("*Deadlift*",'Glyn-SESSION'!$B$502:$B$509,0), MATCH("*3rd*",'Glyn-SESSION'!$K$7:$T$7,0))</f>
        <v>#N/A</v>
      </c>
      <c r="G335" s="131" t="e">
        <f>IF($A$332='Glyn-SESSION'!$A$502,INDEX('Glyn-SESSION'!$K$502:$T$509, MATCH("*Bench Press*",'Glyn-SESSION'!$B$502:$B$509,0), MATCH("*3rd*",'Glyn-SESSION'!$K$7:$T$7,0)),"")</f>
        <v>#N/A</v>
      </c>
      <c r="H335" s="131" t="e">
        <f>INDEX('Glyn-SESSION'!$L$502:$U$509, MATCH("*Bench Press*",'Glyn-SESSION'!$B$502:$B$509,0), MATCH("*3rd*",'Glyn-SESSION'!$K$7:$T$7,0))</f>
        <v>#N/A</v>
      </c>
      <c r="I335" s="132" t="e">
        <f>IF($A$332='Glyn-SESSION'!$A$502,INDEX('Glyn-SESSION'!$K$502:$T$509, MATCH("*Military*",'Glyn-SESSION'!$B$502:$B$509,0), MATCH("*3rd*",'Glyn-SESSION'!$K$7:$T$7,0)),"")</f>
        <v>#N/A</v>
      </c>
      <c r="J335" s="44" t="e">
        <f>INDEX('Glyn-SESSION'!$L$502:$U$509, MATCH("*Military*",'Glyn-SESSION'!$B$502:$B$509,0), MATCH("*3rd*",'Glyn-SESSION'!$K$7:$T$7,0))</f>
        <v>#N/A</v>
      </c>
      <c r="K335" s="131" t="e">
        <f>IF($A$332='Glyn-SESSION'!$A$502,INDEX('Glyn-SESSION'!$K$502:$T$509, MATCH("*Clean *",'Glyn-SESSION'!$B$502:$B$509,0), MATCH("*3rd*",'Glyn-SESSION'!$K$7:$T$7,0)),"")</f>
        <v>#N/A</v>
      </c>
      <c r="L335" s="44" t="e">
        <f>INDEX('Glyn-SESSION'!$L$502:$U$509, MATCH("*Clean *",'Glyn-SESSION'!$B$502:$B$509,0), MATCH("*3rd*",'Glyn-SESSION'!$K$7:$T$7,0))</f>
        <v>#N/A</v>
      </c>
      <c r="M335" s="131" t="e">
        <f>IF($A$332='Glyn-SESSION'!$A$502,INDEX('Glyn-SESSION'!$K$502:$T$509, MATCH("*Lat Pulldown*",'Glyn-SESSION'!$B$502:$B$509,0), MATCH("*3rd*",'Glyn-SESSION'!$K$7:$T$7,0)),"")</f>
        <v>#N/A</v>
      </c>
      <c r="N335" s="44" t="e">
        <f>INDEX('Glyn-SESSION'!$L$502:$U$509, MATCH("*Lat Pulldown*",'Glyn-SESSION'!$B$502:$B$509,0), MATCH("*3rd*",'Glyn-SESSION'!$K$7:$T$7,0))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IF($A$332='Glyn-SESSION'!$A$502,INDEX('Glyn-SESSION'!$K$502:$T$509, MATCH("*Squat*",'Glyn-SESSION'!$B$502:$B$509,0), MATCH("*4th*",'Glyn-SESSION'!$K$7:$T$7,0)),"")</f>
        <v>#N/A</v>
      </c>
      <c r="D336" s="132" t="e">
        <f>INDEX('Glyn-SESSION'!L$502:U$509, MATCH("*Squat*",'Glyn-SESSION'!$B$502:$B$509,0), MATCH("*4th*",'Glyn-SESSION'!K$7:T$7,0))</f>
        <v>#N/A</v>
      </c>
      <c r="E336" s="131" t="e">
        <f>IF($A$332='Glyn-SESSION'!$A$502,INDEX('Glyn-SESSION'!$K$502:$T$509, MATCH("*Deadlift*",'Glyn-SESSION'!$B$502:$B$509,0), MATCH("*4th*",'Glyn-SESSION'!$K$7:$T$7,0)),"")</f>
        <v>#N/A</v>
      </c>
      <c r="F336" s="131" t="e">
        <f>INDEX('Glyn-SESSION'!$L$502:$U$509, MATCH("*Deadlift*",'Glyn-SESSION'!$B$502:$B$509,0), MATCH("*4th*",'Glyn-SESSION'!$K$7:$T$7,0))</f>
        <v>#N/A</v>
      </c>
      <c r="G336" s="131" t="e">
        <f>IF($A$332='Glyn-SESSION'!$A$502,INDEX('Glyn-SESSION'!$K$502:$T$509, MATCH("*Bench Press*",'Glyn-SESSION'!$B$502:$B$509,0), MATCH("*4th*",'Glyn-SESSION'!$K$7:$T$7,0)),"")</f>
        <v>#N/A</v>
      </c>
      <c r="H336" s="131" t="e">
        <f>INDEX('Glyn-SESSION'!$L$502:$U$509, MATCH("*Bench Press*",'Glyn-SESSION'!$B$502:$B$509,0), MATCH("*4th*",'Glyn-SESSION'!$K$7:$T$7,0))</f>
        <v>#N/A</v>
      </c>
      <c r="I336" s="132" t="e">
        <f>IF($A$332='Glyn-SESSION'!$A$502,INDEX('Glyn-SESSION'!$K$502:$T$509, MATCH("*Military*",'Glyn-SESSION'!$B$502:$B$509,0), MATCH("*4th*",'Glyn-SESSION'!$K$7:$T$7,0)),"")</f>
        <v>#N/A</v>
      </c>
      <c r="J336" s="44" t="e">
        <f>INDEX('Glyn-SESSION'!$L$502:$U$509, MATCH("*Military*",'Glyn-SESSION'!$B$502:$B$509,0), MATCH("*4th*",'Glyn-SESSION'!$K$7:$T$7,0))</f>
        <v>#N/A</v>
      </c>
      <c r="K336" s="131" t="e">
        <f>IF($A$332='Glyn-SESSION'!$A$502,INDEX('Glyn-SESSION'!$K$502:$T$509, MATCH("*Clean *",'Glyn-SESSION'!$B$502:$B$509,0), MATCH("*4th*",'Glyn-SESSION'!$K$7:$T$7,0)),"")</f>
        <v>#N/A</v>
      </c>
      <c r="L336" s="44" t="e">
        <f>INDEX('Glyn-SESSION'!$L$502:$U$509, MATCH("*Clean *",'Glyn-SESSION'!$B$502:$B$509,0), MATCH("*4th*",'Glyn-SESSION'!$K$7:$T$7,0))</f>
        <v>#N/A</v>
      </c>
      <c r="M336" s="131" t="e">
        <f>IF($A$332='Glyn-SESSION'!$A$502,INDEX('Glyn-SESSION'!$K$502:$T$509, MATCH("*Lat Pulldown*",'Glyn-SESSION'!$B$502:$B$509,0), MATCH("*4th*",'Glyn-SESSION'!$K$7:$T$7,0)),"")</f>
        <v>#N/A</v>
      </c>
      <c r="N336" s="44" t="e">
        <f>INDEX('Glyn-SESSION'!$L$502:$U$509, MATCH("*Lat Pulldown*",'Glyn-SESSION'!$B$502:$B$509,0), MATCH("*4th*",'Glyn-SESSION'!$K$7:$T$7,0))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IF($A$332='Glyn-SESSION'!$A$502,INDEX('Glyn-SESSION'!$K$502:$T$509, MATCH("*Squat*",'Glyn-SESSION'!$B$502:$B$509,0), MATCH("*5th*",'Glyn-SESSION'!$K$7:$T$7,0)),"")</f>
        <v>#N/A</v>
      </c>
      <c r="D337" s="132" t="e">
        <f>INDEX('Glyn-SESSION'!L$502:U$509, MATCH("*Squat*",'Glyn-SESSION'!$B$502:$B$509,0), MATCH("*5th*",'Glyn-SESSION'!K$7:T$7,0))</f>
        <v>#N/A</v>
      </c>
      <c r="E337" s="131" t="e">
        <f>IF($A$332='Glyn-SESSION'!$A$502,INDEX('Glyn-SESSION'!$K$502:$T$509, MATCH("*Deadlift*",'Glyn-SESSION'!$B$502:$B$509,0), MATCH("*5th*",'Glyn-SESSION'!$K$7:$T$7,0)),"")</f>
        <v>#N/A</v>
      </c>
      <c r="F337" s="131" t="e">
        <f>INDEX('Glyn-SESSION'!$L$502:$U$509, MATCH("*Deadlift*",'Glyn-SESSION'!$B$502:$B$509,0), MATCH("*5th*",'Glyn-SESSION'!$K$7:$T$7,0))</f>
        <v>#N/A</v>
      </c>
      <c r="G337" s="131" t="e">
        <f>IF($A$332='Glyn-SESSION'!$A$502,INDEX('Glyn-SESSION'!$K$502:$T$509, MATCH("*Bench Press*",'Glyn-SESSION'!$B$502:$B$509,0), MATCH("*5th*",'Glyn-SESSION'!$K$7:$T$7,0)),"")</f>
        <v>#N/A</v>
      </c>
      <c r="H337" s="131" t="e">
        <f>INDEX('Glyn-SESSION'!$L$502:$U$509, MATCH("*Bench Press*",'Glyn-SESSION'!$B$502:$B$509,0), MATCH("*5th*",'Glyn-SESSION'!$K$7:$T$7,0))</f>
        <v>#N/A</v>
      </c>
      <c r="I337" s="132" t="e">
        <f>IF($A$332='Glyn-SESSION'!$A$502,INDEX('Glyn-SESSION'!$K$502:$T$509, MATCH("*Military*",'Glyn-SESSION'!$B$502:$B$509,0), MATCH("*5th*",'Glyn-SESSION'!$K$7:$T$7,0)),"")</f>
        <v>#N/A</v>
      </c>
      <c r="J337" s="44" t="e">
        <f>INDEX('Glyn-SESSION'!$L$502:$U$509, MATCH("*Military*",'Glyn-SESSION'!$B$502:$B$509,0), MATCH("*5th*",'Glyn-SESSION'!$K$7:$T$7,0))</f>
        <v>#N/A</v>
      </c>
      <c r="K337" s="131" t="e">
        <f>IF($A$332='Glyn-SESSION'!$A$502,INDEX('Glyn-SESSION'!$K$502:$T$509, MATCH("*Clean *",'Glyn-SESSION'!$B$502:$B$509,0), MATCH("*5th*",'Glyn-SESSION'!$K$7:$T$7,0)),"")</f>
        <v>#N/A</v>
      </c>
      <c r="L337" s="44" t="e">
        <f>INDEX('Glyn-SESSION'!$L$502:$U$509, MATCH("*Clean *",'Glyn-SESSION'!$B$502:$B$509,0), MATCH("*5th*",'Glyn-SESSION'!$K$7:$T$7,0))</f>
        <v>#N/A</v>
      </c>
      <c r="M337" s="131" t="e">
        <f>IF($A$332='Glyn-SESSION'!$A$502,INDEX('Glyn-SESSION'!$K$502:$T$509, MATCH("*Lat Pulldown*",'Glyn-SESSION'!$B$502:$B$509,0), MATCH("*5th*",'Glyn-SESSION'!$K$7:$T$7,0)),"")</f>
        <v>#N/A</v>
      </c>
      <c r="N337" s="44" t="e">
        <f>INDEX('Glyn-SESSION'!$L$502:$U$509, MATCH("*Lat Pulldown*",'Glyn-SESSION'!$B$502:$B$509,0), MATCH("*5th*",'Glyn-SESSION'!$K$7:$T$7,0))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'Glyn-SESSION'!A511</f>
        <v>42425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>
        <f>MAX(G339:G343)</f>
        <v>60</v>
      </c>
      <c r="H338" s="116">
        <f t="array" ref="H338">MAX(IF(G339:G343=G338,H339:H343))</f>
        <v>12</v>
      </c>
      <c r="I338" s="116" t="e">
        <f>MAX(I339:I343)</f>
        <v>#N/A</v>
      </c>
      <c r="J338" s="116" t="e">
        <f t="array" ref="J338">MAX(IF(I339:I343=I338,J339:J343))</f>
        <v>#N/A</v>
      </c>
      <c r="K338" s="116" t="e">
        <f>MAX(K339:K343)</f>
        <v>#N/A</v>
      </c>
      <c r="L338" s="116" t="e">
        <f t="array" ref="L338">MAX(IF(K339:K343=K338,L339:L343))</f>
        <v>#N/A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IF($A$338='Glyn-SESSION'!$A$511,INDEX('Glyn-SESSION'!$K$511:$T$518, MATCH("*1k Row*",'Glyn-SESSION'!$B$511:$B$518,0), MATCH("*1st*",'Glyn-SESSION'!$K$7:$T$7,0)),"")</f>
        <v>#N/A</v>
      </c>
      <c r="P338" s="152">
        <f>IF($A$338='Glyn-SESSION'!$A$511,INDEX('Glyn-SESSION'!$K$511:$T$518, MATCH("*HIIT*",'Glyn-SESSION'!$B$511:$B$518,0), MATCH("*1st*",'Glyn-SESSION'!$K$7:$T$7,0)),"")</f>
        <v>3.472222222222222E-3</v>
      </c>
      <c r="Q338" s="119" t="str">
        <f>INDEX('Glyn-SESSION'!$L$511:$U$518, MATCH("*HIIT*",'Glyn-SESSION'!$B$511:$B$518,0), MATCH("*1st*",'Glyn-SESSION'!$K$7:$T$7,0))</f>
        <v>50/10</v>
      </c>
      <c r="R338" s="119">
        <f>'Glyn-SESSION'!U511</f>
        <v>0</v>
      </c>
      <c r="S338" s="116"/>
      <c r="T338" s="116"/>
      <c r="U338" s="120">
        <f>'Glyn-SESSION'!A512</f>
        <v>0</v>
      </c>
      <c r="V338" s="120">
        <f>'Glyn-SESSION'!A513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IF($A$338='Glyn-SESSION'!$A$511,INDEX('Glyn-SESSION'!$K$511:$T$518, MATCH("*Squat*",'Glyn-SESSION'!$B$511:$B$518,0), MATCH("*1st*",'Glyn-SESSION'!$K$7:$T$7,0)),"")</f>
        <v>#N/A</v>
      </c>
      <c r="D339" s="132" t="e">
        <f>INDEX('Glyn-SESSION'!L$214:U$221, MATCH("*Squat*",'Glyn-SESSION'!$B$214:$B$221,0), MATCH("*1st*",'Glyn-SESSION'!K$7:T$7,0))</f>
        <v>#N/A</v>
      </c>
      <c r="E339" s="131" t="e">
        <f>IF($A$338='Glyn-SESSION'!$A$511,INDEX('Glyn-SESSION'!$K$511:$T$518, MATCH("*Deadlift*",'Glyn-SESSION'!$B$511:$B$518,0), MATCH("*1st*",'Glyn-SESSION'!$K$7:$T$7,0)),"")</f>
        <v>#N/A</v>
      </c>
      <c r="F339" s="131" t="e">
        <f>INDEX('Glyn-SESSION'!$L$511:$U$518, MATCH("*Deadlift*",'Glyn-SESSION'!$B$511:$B$518,0), MATCH("*1st*",'Glyn-SESSION'!$K$7:$T$7,0))</f>
        <v>#N/A</v>
      </c>
      <c r="G339" s="131">
        <f>IF($A$338='Glyn-SESSION'!$A$511,INDEX('Glyn-SESSION'!$K$511:$T$518, MATCH("*Bench Press*",'Glyn-SESSION'!$B$511:$B$518,0), MATCH("*1st*",'Glyn-SESSION'!$K$7:$T$7,0)),"")</f>
        <v>60</v>
      </c>
      <c r="H339" s="131">
        <f>INDEX('Glyn-SESSION'!$L$511:$U$518, MATCH("*Bench Press*",'Glyn-SESSION'!$B$511:$B$518,0), MATCH("*1st*",'Glyn-SESSION'!$K$7:$T$7,0))</f>
        <v>12</v>
      </c>
      <c r="I339" s="132" t="e">
        <f>IF($A$338='Glyn-SESSION'!$A$511,INDEX('Glyn-SESSION'!$K$511:$T$518, MATCH("*Military*",'Glyn-SESSION'!$B$511:$B$518,0), MATCH("*1st*",'Glyn-SESSION'!$K$7:$T$7,0)),"")</f>
        <v>#N/A</v>
      </c>
      <c r="J339" s="48" t="e">
        <f>INDEX('Glyn-SESSION'!$L$511:$U$518, MATCH("*Military*",'Glyn-SESSION'!$B$511:$B$518,0), MATCH("*1st*",'Glyn-SESSION'!$K$7:$T$7,0))</f>
        <v>#N/A</v>
      </c>
      <c r="K339" s="131" t="e">
        <f>IF($A$338='Glyn-SESSION'!$A$511,INDEX('Glyn-SESSION'!$K$511:$T$518, MATCH("*Clean *",'Glyn-SESSION'!$B$511:$B$518,0), MATCH("*1st*",'Glyn-SESSION'!$K$7:$T$7,0)),"")</f>
        <v>#N/A</v>
      </c>
      <c r="L339" s="48" t="e">
        <f>INDEX('Glyn-SESSION'!$L$511:$U$518, MATCH("*Clean *",'Glyn-SESSION'!$B$511:$B$518,0), MATCH("*1st*",'Glyn-SESSION'!$K$7:$T$7,0))</f>
        <v>#N/A</v>
      </c>
      <c r="M339" s="131" t="e">
        <f>IF($A$338='Glyn-SESSION'!$A$511,INDEX('Glyn-SESSION'!$K$511:$T$518, MATCH("*Lat Pulldown*",'Glyn-SESSION'!$B$511:$B$518,0), MATCH("*1st*",'Glyn-SESSION'!$K$7:$T$7,0)),"")</f>
        <v>#N/A</v>
      </c>
      <c r="N339" s="48" t="e">
        <f>INDEX('Glyn-SESSION'!$L$511:$U$518, MATCH("*Lat Pulldown*",'Glyn-SESSION'!$B$511:$B$518,0), MATCH("*1st*",'Glyn-SESSION'!$K$7:$T$7,0))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IF($A$338='Glyn-SESSION'!$A$511,INDEX('Glyn-SESSION'!$K$511:$T$518, MATCH("*Squat*",'Glyn-SESSION'!$B$511:$B$518,0), MATCH("*2nd*",'Glyn-SESSION'!$K$7:$T$7,0)),"")</f>
        <v>#N/A</v>
      </c>
      <c r="D340" s="132" t="e">
        <f>INDEX('Glyn-SESSION'!L$214:U$221, MATCH("*Squat*",'Glyn-SESSION'!$B$214:$B$221,0), MATCH("*2nd*",'Glyn-SESSION'!K$7:T$7,0))</f>
        <v>#N/A</v>
      </c>
      <c r="E340" s="131" t="e">
        <f>IF($A$338='Glyn-SESSION'!$A$511,INDEX('Glyn-SESSION'!$K$511:$T$518, MATCH("*Deadlift*",'Glyn-SESSION'!$B$511:$B$518,0), MATCH("*2ND*",'Glyn-SESSION'!$K$7:$T$7,0)),"")</f>
        <v>#N/A</v>
      </c>
      <c r="F340" s="131" t="e">
        <f>INDEX('Glyn-SESSION'!$L$511:$U$518, MATCH("*Deadlift*",'Glyn-SESSION'!$B$511:$B$518,0), MATCH("*2nd*",'Glyn-SESSION'!$K$7:$T$7,0))</f>
        <v>#N/A</v>
      </c>
      <c r="G340" s="131">
        <f>IF($A$338='Glyn-SESSION'!$A$511,INDEX('Glyn-SESSION'!$K$511:$T$518, MATCH("*Bench Press*",'Glyn-SESSION'!$B$511:$B$518,0), MATCH("*2ND*",'Glyn-SESSION'!$K$7:$T$7,0)),"")</f>
        <v>60</v>
      </c>
      <c r="H340" s="131">
        <f>INDEX('Glyn-SESSION'!$L$511:$U$518, MATCH("*Bench Press*",'Glyn-SESSION'!$B$511:$B$518,0), MATCH("*2nd*",'Glyn-SESSION'!$K$7:$T$7,0))</f>
        <v>12</v>
      </c>
      <c r="I340" s="132" t="e">
        <f>IF($A$338='Glyn-SESSION'!$A$511,INDEX('Glyn-SESSION'!$K$511:$T$518, MATCH("*Military*",'Glyn-SESSION'!$B$511:$B$518,0), MATCH("*2ND*",'Glyn-SESSION'!$K$7:$T$7,0)),"")</f>
        <v>#N/A</v>
      </c>
      <c r="J340" s="44" t="e">
        <f>INDEX('Glyn-SESSION'!$L$511:$U$518, MATCH("*Military*",'Glyn-SESSION'!$B$511:$B$518,0), MATCH("*2nd*",'Glyn-SESSION'!$K$7:$T$7,0))</f>
        <v>#N/A</v>
      </c>
      <c r="K340" s="131" t="e">
        <f>IF($A$338='Glyn-SESSION'!$A$511,INDEX('Glyn-SESSION'!$K$511:$T$518, MATCH("*Clean *",'Glyn-SESSION'!$B$511:$B$518,0), MATCH("*2ND*",'Glyn-SESSION'!$K$7:$T$7,0)),"")</f>
        <v>#N/A</v>
      </c>
      <c r="L340" s="44" t="e">
        <f>INDEX('Glyn-SESSION'!$L$511:$U$518, MATCH("*Clean *",'Glyn-SESSION'!$B$511:$B$518,0), MATCH("*2nd*",'Glyn-SESSION'!$K$7:$T$7,0))</f>
        <v>#N/A</v>
      </c>
      <c r="M340" s="131" t="e">
        <f>IF($A$338='Glyn-SESSION'!$A$511,INDEX('Glyn-SESSION'!$K$511:$T$518, MATCH("*Lat Pulldown*",'Glyn-SESSION'!$B$511:$B$518,0), MATCH("*2ND*",'Glyn-SESSION'!$K$7:$T$7,0)),"")</f>
        <v>#N/A</v>
      </c>
      <c r="N340" s="44" t="e">
        <f>INDEX('Glyn-SESSION'!$L$511:$U$518, MATCH("*Lat Pulldown*",'Glyn-SESSION'!$B$511:$B$518,0), MATCH("*2nd*",'Glyn-SESSION'!$K$7:$T$7,0))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IF($A$338='Glyn-SESSION'!$A$511,INDEX('Glyn-SESSION'!$K$511:$T$518, MATCH("*Squat*",'Glyn-SESSION'!$B$511:$B$518,0), MATCH("*3rd*",'Glyn-SESSION'!$K$7:$T$7,0)),"")</f>
        <v>#N/A</v>
      </c>
      <c r="D341" s="132" t="e">
        <f>INDEX('Glyn-SESSION'!L$214:U$221, MATCH("*Squat*",'Glyn-SESSION'!$B$214:$B$221,0), MATCH("*3rd*",'Glyn-SESSION'!K$7:T$7,0))</f>
        <v>#N/A</v>
      </c>
      <c r="E341" s="131" t="e">
        <f>IF($A$338='Glyn-SESSION'!$A$511,INDEX('Glyn-SESSION'!$K$511:$T$518, MATCH("*Deadlift*",'Glyn-SESSION'!$B$511:$B$518,0), MATCH("*3rd*",'Glyn-SESSION'!$K$7:$T$7,0)),"")</f>
        <v>#N/A</v>
      </c>
      <c r="F341" s="131" t="e">
        <f>INDEX('Glyn-SESSION'!$L$511:$U$518, MATCH("*Deadlift*",'Glyn-SESSION'!$B$511:$B$518,0), MATCH("*3rd*",'Glyn-SESSION'!$K$7:$T$7,0))</f>
        <v>#N/A</v>
      </c>
      <c r="G341" s="131">
        <f>IF($A$338='Glyn-SESSION'!$A$511,INDEX('Glyn-SESSION'!$K$511:$T$518, MATCH("*Bench Press*",'Glyn-SESSION'!$B$511:$B$518,0), MATCH("*3rd*",'Glyn-SESSION'!$K$7:$T$7,0)),"")</f>
        <v>60</v>
      </c>
      <c r="H341" s="131">
        <f>INDEX('Glyn-SESSION'!$L$511:$U$518, MATCH("*Bench Press*",'Glyn-SESSION'!$B$511:$B$518,0), MATCH("*3rd*",'Glyn-SESSION'!$K$7:$T$7,0))</f>
        <v>10</v>
      </c>
      <c r="I341" s="132" t="e">
        <f>IF($A$338='Glyn-SESSION'!$A$511,INDEX('Glyn-SESSION'!$K$511:$T$518, MATCH("*Military*",'Glyn-SESSION'!$B$511:$B$518,0), MATCH("*3rd*",'Glyn-SESSION'!$K$7:$T$7,0)),"")</f>
        <v>#N/A</v>
      </c>
      <c r="J341" s="44" t="e">
        <f>INDEX('Glyn-SESSION'!$L$511:$U$518, MATCH("*Military*",'Glyn-SESSION'!$B$511:$B$518,0), MATCH("*3rd*",'Glyn-SESSION'!$K$7:$T$7,0))</f>
        <v>#N/A</v>
      </c>
      <c r="K341" s="131" t="e">
        <f>IF($A$338='Glyn-SESSION'!$A$511,INDEX('Glyn-SESSION'!$K$511:$T$518, MATCH("*Clean *",'Glyn-SESSION'!$B$511:$B$518,0), MATCH("*3rd*",'Glyn-SESSION'!$K$7:$T$7,0)),"")</f>
        <v>#N/A</v>
      </c>
      <c r="L341" s="44" t="e">
        <f>INDEX('Glyn-SESSION'!$L$511:$U$518, MATCH("*Clean *",'Glyn-SESSION'!$B$511:$B$518,0), MATCH("*3rd*",'Glyn-SESSION'!$K$7:$T$7,0))</f>
        <v>#N/A</v>
      </c>
      <c r="M341" s="131" t="e">
        <f>IF($A$338='Glyn-SESSION'!$A$511,INDEX('Glyn-SESSION'!$K$511:$T$518, MATCH("*Lat Pulldown*",'Glyn-SESSION'!$B$511:$B$518,0), MATCH("*3rd*",'Glyn-SESSION'!$K$7:$T$7,0)),"")</f>
        <v>#N/A</v>
      </c>
      <c r="N341" s="44" t="e">
        <f>INDEX('Glyn-SESSION'!$L$511:$U$518, MATCH("*Lat Pulldown*",'Glyn-SESSION'!$B$511:$B$518,0), MATCH("*3rd*",'Glyn-SESSION'!$K$7:$T$7,0))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IF($A$338='Glyn-SESSION'!$A$511,INDEX('Glyn-SESSION'!$K$511:$T$518, MATCH("*Squat*",'Glyn-SESSION'!$B$511:$B$518,0), MATCH("*4th*",'Glyn-SESSION'!$K$7:$T$7,0)),"")</f>
        <v>#N/A</v>
      </c>
      <c r="D342" s="132" t="e">
        <f>INDEX('Glyn-SESSION'!L$214:U$221, MATCH("*Squat*",'Glyn-SESSION'!$B$214:$B$221,0), MATCH("*4th*",'Glyn-SESSION'!K$7:T$7,0))</f>
        <v>#N/A</v>
      </c>
      <c r="E342" s="131" t="e">
        <f>IF($A$338='Glyn-SESSION'!$A$511,INDEX('Glyn-SESSION'!$K$511:$T$518, MATCH("*Deadlift*",'Glyn-SESSION'!$B$511:$B$518,0), MATCH("*4th*",'Glyn-SESSION'!$K$7:$T$7,0)),"")</f>
        <v>#N/A</v>
      </c>
      <c r="F342" s="131" t="e">
        <f>INDEX('Glyn-SESSION'!$L$511:$U$518, MATCH("*Deadlift*",'Glyn-SESSION'!$B$511:$B$518,0), MATCH("*4th*",'Glyn-SESSION'!$K$7:$T$7,0))</f>
        <v>#N/A</v>
      </c>
      <c r="G342" s="131">
        <f>IF($A$338='Glyn-SESSION'!$A$511,INDEX('Glyn-SESSION'!$K$511:$T$518, MATCH("*Bench Press*",'Glyn-SESSION'!$B$511:$B$518,0), MATCH("*4th*",'Glyn-SESSION'!$K$7:$T$7,0)),"")</f>
        <v>60</v>
      </c>
      <c r="H342" s="131">
        <f>INDEX('Glyn-SESSION'!$L$511:$U$518, MATCH("*Bench Press*",'Glyn-SESSION'!$B$511:$B$518,0), MATCH("*4th*",'Glyn-SESSION'!$K$7:$T$7,0))</f>
        <v>10</v>
      </c>
      <c r="I342" s="132" t="e">
        <f>IF($A$338='Glyn-SESSION'!$A$511,INDEX('Glyn-SESSION'!$K$511:$T$518, MATCH("*Military*",'Glyn-SESSION'!$B$511:$B$518,0), MATCH("*4th*",'Glyn-SESSION'!$K$7:$T$7,0)),"")</f>
        <v>#N/A</v>
      </c>
      <c r="J342" s="44" t="e">
        <f>INDEX('Glyn-SESSION'!$L$511:$U$518, MATCH("*Military*",'Glyn-SESSION'!$B$511:$B$518,0), MATCH("*4th*",'Glyn-SESSION'!$K$7:$T$7,0))</f>
        <v>#N/A</v>
      </c>
      <c r="K342" s="131" t="e">
        <f>IF($A$338='Glyn-SESSION'!$A$511,INDEX('Glyn-SESSION'!$K$511:$T$518, MATCH("*Clean *",'Glyn-SESSION'!$B$511:$B$518,0), MATCH("*4th*",'Glyn-SESSION'!$K$7:$T$7,0)),"")</f>
        <v>#N/A</v>
      </c>
      <c r="L342" s="44" t="e">
        <f>INDEX('Glyn-SESSION'!$L$511:$U$518, MATCH("*Clean *",'Glyn-SESSION'!$B$511:$B$518,0), MATCH("*4th*",'Glyn-SESSION'!$K$7:$T$7,0))</f>
        <v>#N/A</v>
      </c>
      <c r="M342" s="131" t="e">
        <f>IF($A$338='Glyn-SESSION'!$A$511,INDEX('Glyn-SESSION'!$K$511:$T$518, MATCH("*Lat Pulldown*",'Glyn-SESSION'!$B$511:$B$518,0), MATCH("*4th*",'Glyn-SESSION'!$K$7:$T$7,0)),"")</f>
        <v>#N/A</v>
      </c>
      <c r="N342" s="44" t="e">
        <f>INDEX('Glyn-SESSION'!$L$511:$U$518, MATCH("*Lat Pulldown*",'Glyn-SESSION'!$B$511:$B$518,0), MATCH("*4th*",'Glyn-SESSION'!$K$7:$T$7,0))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IF($A$338='Glyn-SESSION'!$A$511,INDEX('Glyn-SESSION'!$K$511:$T$518, MATCH("*Squat*",'Glyn-SESSION'!$B$511:$B$518,0), MATCH("*5th*",'Glyn-SESSION'!$K$7:$T$7,0)),"")</f>
        <v>#N/A</v>
      </c>
      <c r="D343" s="132" t="e">
        <f>INDEX('Glyn-SESSION'!L$214:U$221, MATCH("*Squat*",'Glyn-SESSION'!$B$214:$B$221,0), MATCH("*5th*",'Glyn-SESSION'!K$7:T$7,0))</f>
        <v>#N/A</v>
      </c>
      <c r="E343" s="131" t="e">
        <f>IF($A$338='Glyn-SESSION'!$A$511,INDEX('Glyn-SESSION'!$K$511:$T$518, MATCH("*Deadlift*",'Glyn-SESSION'!$B$511:$B$518,0), MATCH("*5th*",'Glyn-SESSION'!$K$7:$T$7,0)),"")</f>
        <v>#N/A</v>
      </c>
      <c r="F343" s="131" t="e">
        <f>INDEX('Glyn-SESSION'!$L$511:$U$518, MATCH("*Deadlift*",'Glyn-SESSION'!$B$511:$B$518,0), MATCH("*5th*",'Glyn-SESSION'!$K$7:$T$7,0))</f>
        <v>#N/A</v>
      </c>
      <c r="G343" s="131">
        <f>IF($A$338='Glyn-SESSION'!$A$511,INDEX('Glyn-SESSION'!$K$511:$T$518, MATCH("*Bench Press*",'Glyn-SESSION'!$B$511:$B$518,0), MATCH("*5th*",'Glyn-SESSION'!$K$7:$T$7,0)),"")</f>
        <v>0</v>
      </c>
      <c r="H343" s="131">
        <f>INDEX('Glyn-SESSION'!$L$511:$U$518, MATCH("*Bench Press*",'Glyn-SESSION'!$B$511:$B$518,0), MATCH("*5th*",'Glyn-SESSION'!$K$7:$T$7,0))</f>
        <v>0</v>
      </c>
      <c r="I343" s="132" t="e">
        <f>IF($A$338='Glyn-SESSION'!$A$511,INDEX('Glyn-SESSION'!$K$511:$T$518, MATCH("*Military*",'Glyn-SESSION'!$B$511:$B$518,0), MATCH("*5th*",'Glyn-SESSION'!$K$7:$T$7,0)),"")</f>
        <v>#N/A</v>
      </c>
      <c r="J343" s="44" t="e">
        <f>INDEX('Glyn-SESSION'!$L$511:$U$518, MATCH("*Military*",'Glyn-SESSION'!$B$511:$B$518,0), MATCH("*5th*",'Glyn-SESSION'!$K$7:$T$7,0))</f>
        <v>#N/A</v>
      </c>
      <c r="K343" s="131" t="e">
        <f>IF($A$338='Glyn-SESSION'!$A$511,INDEX('Glyn-SESSION'!$K$511:$T$518, MATCH("*Clean *",'Glyn-SESSION'!$B$511:$B$518,0), MATCH("*5th*",'Glyn-SESSION'!$K$7:$T$7,0)),"")</f>
        <v>#N/A</v>
      </c>
      <c r="L343" s="44" t="e">
        <f>INDEX('Glyn-SESSION'!$L$511:$U$518, MATCH("*Clean *",'Glyn-SESSION'!$B$511:$B$518,0), MATCH("*5th*",'Glyn-SESSION'!$K$7:$T$7,0))</f>
        <v>#N/A</v>
      </c>
      <c r="M343" s="131" t="e">
        <f>IF($A$338='Glyn-SESSION'!$A$511,INDEX('Glyn-SESSION'!$K$511:$T$518, MATCH("*Lat Pulldown*",'Glyn-SESSION'!$B$511:$B$518,0), MATCH("*5th*",'Glyn-SESSION'!$K$7:$T$7,0)),"")</f>
        <v>#N/A</v>
      </c>
      <c r="N343" s="44" t="e">
        <f>INDEX('Glyn-SESSION'!$L$511:$U$518, MATCH("*Lat Pulldown*",'Glyn-SESSION'!$B$511:$B$518,0), MATCH("*5th*",'Glyn-SESSION'!$K$7:$T$7,0))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'Glyn-SESSION'!A520</f>
        <v>42432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>
        <f>MAX(E345:E349)</f>
        <v>40</v>
      </c>
      <c r="F344" s="116">
        <f t="array" ref="F344">MAX(IF(E345:E349=E344,F345:F349))</f>
        <v>15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>
        <f>MAX(M345:M349)</f>
        <v>65</v>
      </c>
      <c r="N344" s="117">
        <f t="array" ref="N344">MAX(IF(M345:M349=M344,N345:N349))</f>
        <v>12</v>
      </c>
      <c r="O344" s="152">
        <f>IF($A$344='Glyn-SESSION'!$A$520,INDEX('Glyn-SESSION'!$K$520:$T$527, MATCH("*1k Row*",'Glyn-SESSION'!$B$520:$B$527,0), MATCH("*1st*",'Glyn-SESSION'!$K$7:$T$7,0)),"")</f>
        <v>2.7430555555555559E-3</v>
      </c>
      <c r="P344" s="152" t="e">
        <f>IF($A$344='Glyn-SESSION'!$A$520,INDEX('Glyn-SESSION'!$K$520:$T$527, MATCH("*HIIT*",'Glyn-SESSION'!$B$520:$B$527,0), MATCH("*1st*",'Glyn-SESSION'!$K$7:$T$7,0)),"")</f>
        <v>#N/A</v>
      </c>
      <c r="Q344" s="119" t="e">
        <f>INDEX('Glyn-SESSION'!$L$520:$U$527, MATCH("*HIIT*",'Glyn-SESSION'!$B$520:$B$527,0), MATCH("*1st*",'Glyn-SESSION'!$K$7:$T$7,0))</f>
        <v>#N/A</v>
      </c>
      <c r="R344" s="119">
        <f>'Glyn-SESSION'!U520</f>
        <v>0</v>
      </c>
      <c r="S344" s="116"/>
      <c r="T344" s="116"/>
      <c r="U344" s="120">
        <f>'Glyn-SESSION'!A521</f>
        <v>0</v>
      </c>
      <c r="V344" s="120">
        <f>'Glyn-SESSION'!A522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IF($A$344='Glyn-SESSION'!$A$520,INDEX('Glyn-SESSION'!$K$520:$T$527, MATCH("*Squat*",'Glyn-SESSION'!$B$520:$B$527,0), MATCH("*1st*",'Glyn-SESSION'!$K$7:$T$7,0)),"")</f>
        <v>#N/A</v>
      </c>
      <c r="D345" s="132" t="e">
        <f>INDEX('Glyn-SESSION'!L$520:U$527, MATCH("*Squat*",'Glyn-SESSION'!$B$520:$B$527,0), MATCH("*1st*",'Glyn-SESSION'!K$7:T$7,0))</f>
        <v>#N/A</v>
      </c>
      <c r="E345" s="131">
        <f>IF($A$344='Glyn-SESSION'!$A$520,INDEX('Glyn-SESSION'!$K$520:$T$527, MATCH("*Deadlift*",'Glyn-SESSION'!$B$520:$B$527,0), MATCH("*1st*",'Glyn-SESSION'!$K$7:$T$7,0)),"")</f>
        <v>40</v>
      </c>
      <c r="F345" s="131">
        <f>INDEX('Glyn-SESSION'!$L$520:$U$527, MATCH("*Deadlift*",'Glyn-SESSION'!$B$520:$B$527,0), MATCH("*1st*",'Glyn-SESSION'!$K$7:$T$7,0))</f>
        <v>15</v>
      </c>
      <c r="G345" s="131" t="e">
        <f>IF($A$344='Glyn-SESSION'!$A$520,INDEX('Glyn-SESSION'!$K$520:$T$527, MATCH("*Bench Press*",'Glyn-SESSION'!$B$520:$B$527,0), MATCH("*1st*",'Glyn-SESSION'!$K$7:$T$7,0)),"")</f>
        <v>#N/A</v>
      </c>
      <c r="H345" s="131" t="e">
        <f>INDEX('Glyn-SESSION'!$L$520:$U$527, MATCH("*Bench Press*",'Glyn-SESSION'!$B$520:$B$527,0), MATCH("*1st*",'Glyn-SESSION'!$K$7:$T$7,0))</f>
        <v>#N/A</v>
      </c>
      <c r="I345" s="132" t="e">
        <f>IF($A$344='Glyn-SESSION'!$A$520,INDEX('Glyn-SESSION'!$K$520:$T$527, MATCH("*Military*",'Glyn-SESSION'!$B$520:$B$527,0), MATCH("*1st*",'Glyn-SESSION'!$K$7:$T$7,0)),"")</f>
        <v>#N/A</v>
      </c>
      <c r="J345" s="48" t="e">
        <f>INDEX('Glyn-SESSION'!$L$520:$U$527, MATCH("*Military*",'Glyn-SESSION'!$B$520:$B$527,0), MATCH("*1st*",'Glyn-SESSION'!$K$7:$T$7,0))</f>
        <v>#N/A</v>
      </c>
      <c r="K345" s="131" t="e">
        <f>IF($A$344='Glyn-SESSION'!$A$520,INDEX('Glyn-SESSION'!$K$520:$T$527, MATCH("*Clean *",'Glyn-SESSION'!$B$520:$B$527,0), MATCH("*1st*",'Glyn-SESSION'!$K$7:$T$7,0)),"")</f>
        <v>#N/A</v>
      </c>
      <c r="L345" s="48" t="e">
        <f>INDEX('Glyn-SESSION'!$L$520:$U$527, MATCH("*Clean *",'Glyn-SESSION'!$B$520:$B$527,0), MATCH("*1st*",'Glyn-SESSION'!$K$7:$T$7,0))</f>
        <v>#N/A</v>
      </c>
      <c r="M345" s="131">
        <f>IF($A$344='Glyn-SESSION'!$A$520,INDEX('Glyn-SESSION'!$K$520:$T$527, MATCH("*Lat Pulldown*",'Glyn-SESSION'!$B$520:$B$527,0), MATCH("*1st*",'Glyn-SESSION'!$K$7:$T$7,0)),"")</f>
        <v>65</v>
      </c>
      <c r="N345" s="48">
        <f>INDEX('Glyn-SESSION'!$L$520:$U$527, MATCH("*Lat Pulldown*",'Glyn-SESSION'!$B$520:$B$527,0), MATCH("*1st*",'Glyn-SESSION'!$K$7:$T$7,0))</f>
        <v>12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IF($A$344='Glyn-SESSION'!$A$520,INDEX('Glyn-SESSION'!$K$520:$T$527, MATCH("*Squat*",'Glyn-SESSION'!$B$520:$B$527,0), MATCH("*2nd*",'Glyn-SESSION'!$K$7:$T$7,0)),"")</f>
        <v>#N/A</v>
      </c>
      <c r="D346" s="132" t="e">
        <f>INDEX('Glyn-SESSION'!L$520:U$527, MATCH("*Squat*",'Glyn-SESSION'!$B$520:$B$527,0), MATCH("*2nd*",'Glyn-SESSION'!K$7:T$7,0))</f>
        <v>#N/A</v>
      </c>
      <c r="E346" s="131">
        <f>IF($A$344='Glyn-SESSION'!$A$520,INDEX('Glyn-SESSION'!$K$520:$T$527, MATCH("*Deadlift*",'Glyn-SESSION'!$B$520:$B$527,0), MATCH("*2ND*",'Glyn-SESSION'!$K$7:$T$7,0)),"")</f>
        <v>40</v>
      </c>
      <c r="F346" s="131">
        <f>INDEX('Glyn-SESSION'!$L$520:$U$527, MATCH("*Deadlift*",'Glyn-SESSION'!$B$520:$B$527,0), MATCH("*2nd*",'Glyn-SESSION'!$K$7:$T$7,0))</f>
        <v>15</v>
      </c>
      <c r="G346" s="131" t="e">
        <f>IF($A$344='Glyn-SESSION'!$A$520,INDEX('Glyn-SESSION'!$K$520:$T$527, MATCH("*Bench Press*",'Glyn-SESSION'!$B$520:$B$527,0), MATCH("*2ND*",'Glyn-SESSION'!$K$7:$T$7,0)),"")</f>
        <v>#N/A</v>
      </c>
      <c r="H346" s="131" t="e">
        <f>INDEX('Glyn-SESSION'!$L$520:$U$527, MATCH("*Bench Press*",'Glyn-SESSION'!$B$520:$B$527,0), MATCH("*2nd*",'Glyn-SESSION'!$K$7:$T$7,0))</f>
        <v>#N/A</v>
      </c>
      <c r="I346" s="132" t="e">
        <f>IF($A$344='Glyn-SESSION'!$A$520,INDEX('Glyn-SESSION'!$K$520:$T$527, MATCH("*Military*",'Glyn-SESSION'!$B$520:$B$527,0), MATCH("*2ND*",'Glyn-SESSION'!$K$7:$T$7,0)),"")</f>
        <v>#N/A</v>
      </c>
      <c r="J346" s="44" t="e">
        <f>INDEX('Glyn-SESSION'!$L$520:$U$527, MATCH("*Military*",'Glyn-SESSION'!$B$520:$B$527,0), MATCH("*2nd*",'Glyn-SESSION'!$K$7:$T$7,0))</f>
        <v>#N/A</v>
      </c>
      <c r="K346" s="131" t="e">
        <f>IF($A$344='Glyn-SESSION'!$A$520,INDEX('Glyn-SESSION'!$K$520:$T$527, MATCH("*Clean *",'Glyn-SESSION'!$B$520:$B$527,0), MATCH("*2ND*",'Glyn-SESSION'!$K$7:$T$7,0)),"")</f>
        <v>#N/A</v>
      </c>
      <c r="L346" s="44" t="e">
        <f>INDEX('Glyn-SESSION'!$L$520:$U$527, MATCH("*Clean *",'Glyn-SESSION'!$B$520:$B$527,0), MATCH("*2nd*",'Glyn-SESSION'!$K$7:$T$7,0))</f>
        <v>#N/A</v>
      </c>
      <c r="M346" s="131">
        <f>IF($A$344='Glyn-SESSION'!$A$520,INDEX('Glyn-SESSION'!$K$520:$T$527, MATCH("*Lat Pulldown*",'Glyn-SESSION'!$B$520:$B$527,0), MATCH("*2ND*",'Glyn-SESSION'!$K$7:$T$7,0)),"")</f>
        <v>65</v>
      </c>
      <c r="N346" s="44">
        <f>INDEX('Glyn-SESSION'!$L$520:$U$527, MATCH("*Lat Pulldown*",'Glyn-SESSION'!$B$520:$B$527,0), MATCH("*2nd*",'Glyn-SESSION'!$K$7:$T$7,0))</f>
        <v>12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IF($A$344='Glyn-SESSION'!$A$520,INDEX('Glyn-SESSION'!$K$520:$T$527, MATCH("*Squat*",'Glyn-SESSION'!$B$520:$B$527,0), MATCH("*3rd*",'Glyn-SESSION'!$K$7:$T$7,0)),"")</f>
        <v>#N/A</v>
      </c>
      <c r="D347" s="132" t="e">
        <f>INDEX('Glyn-SESSION'!L$520:U$527, MATCH("*Squat*",'Glyn-SESSION'!$B$520:$B$527,0), MATCH("*3rd*",'Glyn-SESSION'!K$7:T$7,0))</f>
        <v>#N/A</v>
      </c>
      <c r="E347" s="131">
        <f>IF($A$344='Glyn-SESSION'!$A$520,INDEX('Glyn-SESSION'!$K$520:$T$527, MATCH("*Deadlift*",'Glyn-SESSION'!$B$520:$B$527,0), MATCH("*3rd*",'Glyn-SESSION'!$K$7:$T$7,0)),"")</f>
        <v>40</v>
      </c>
      <c r="F347" s="131">
        <f>INDEX('Glyn-SESSION'!$L$520:$U$527, MATCH("*Deadlift*",'Glyn-SESSION'!$B$520:$B$527,0), MATCH("*3rd*",'Glyn-SESSION'!$K$7:$T$7,0))</f>
        <v>15</v>
      </c>
      <c r="G347" s="131" t="e">
        <f>IF($A$344='Glyn-SESSION'!$A$520,INDEX('Glyn-SESSION'!$K$520:$T$527, MATCH("*Bench Press*",'Glyn-SESSION'!$B$520:$B$527,0), MATCH("*3rd*",'Glyn-SESSION'!$K$7:$T$7,0)),"")</f>
        <v>#N/A</v>
      </c>
      <c r="H347" s="131" t="e">
        <f>INDEX('Glyn-SESSION'!$L$520:$U$527, MATCH("*Bench Press*",'Glyn-SESSION'!$B$520:$B$527,0), MATCH("*3rd*",'Glyn-SESSION'!$K$7:$T$7,0))</f>
        <v>#N/A</v>
      </c>
      <c r="I347" s="132" t="e">
        <f>IF($A$344='Glyn-SESSION'!$A$520,INDEX('Glyn-SESSION'!$K$520:$T$527, MATCH("*Military*",'Glyn-SESSION'!$B$520:$B$527,0), MATCH("*3rd*",'Glyn-SESSION'!$K$7:$T$7,0)),"")</f>
        <v>#N/A</v>
      </c>
      <c r="J347" s="44" t="e">
        <f>INDEX('Glyn-SESSION'!$L$520:$U$527, MATCH("*Military*",'Glyn-SESSION'!$B$520:$B$527,0), MATCH("*3rd*",'Glyn-SESSION'!$K$7:$T$7,0))</f>
        <v>#N/A</v>
      </c>
      <c r="K347" s="131" t="e">
        <f>IF($A$344='Glyn-SESSION'!$A$520,INDEX('Glyn-SESSION'!$K$520:$T$527, MATCH("*Clean *",'Glyn-SESSION'!$B$520:$B$527,0), MATCH("*3rd*",'Glyn-SESSION'!$K$7:$T$7,0)),"")</f>
        <v>#N/A</v>
      </c>
      <c r="L347" s="44" t="e">
        <f>INDEX('Glyn-SESSION'!$L$520:$U$527, MATCH("*Clean *",'Glyn-SESSION'!$B$520:$B$527,0), MATCH("*3rd*",'Glyn-SESSION'!$K$7:$T$7,0))</f>
        <v>#N/A</v>
      </c>
      <c r="M347" s="131">
        <f>IF($A$344='Glyn-SESSION'!$A$520,INDEX('Glyn-SESSION'!$K$520:$T$527, MATCH("*Lat Pulldown*",'Glyn-SESSION'!$B$520:$B$527,0), MATCH("*3rd*",'Glyn-SESSION'!$K$7:$T$7,0)),"")</f>
        <v>65</v>
      </c>
      <c r="N347" s="44">
        <f>INDEX('Glyn-SESSION'!$L$520:$U$527, MATCH("*Lat Pulldown*",'Glyn-SESSION'!$B$520:$B$527,0), MATCH("*3rd*",'Glyn-SESSION'!$K$7:$T$7,0))</f>
        <v>8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IF($A$344='Glyn-SESSION'!$A$520,INDEX('Glyn-SESSION'!$K$520:$T$527, MATCH("*Squat*",'Glyn-SESSION'!$B$520:$B$527,0), MATCH("*4th*",'Glyn-SESSION'!$K$7:$T$7,0)),"")</f>
        <v>#N/A</v>
      </c>
      <c r="D348" s="132" t="e">
        <f>INDEX('Glyn-SESSION'!L$520:U$527, MATCH("*Squat*",'Glyn-SESSION'!$B$520:$B$527,0), MATCH("*4th*",'Glyn-SESSION'!K$7:T$7,0))</f>
        <v>#N/A</v>
      </c>
      <c r="E348" s="131">
        <f>IF($A$344='Glyn-SESSION'!$A$520,INDEX('Glyn-SESSION'!$K$520:$T$527, MATCH("*Deadlift*",'Glyn-SESSION'!$B$520:$B$527,0), MATCH("*4th*",'Glyn-SESSION'!$K$7:$T$7,0)),"")</f>
        <v>0</v>
      </c>
      <c r="F348" s="131">
        <f>INDEX('Glyn-SESSION'!$L$520:$U$527, MATCH("*Deadlift*",'Glyn-SESSION'!$B$520:$B$527,0), MATCH("*4th*",'Glyn-SESSION'!$K$7:$T$7,0))</f>
        <v>0</v>
      </c>
      <c r="G348" s="131" t="e">
        <f>IF($A$344='Glyn-SESSION'!$A$520,INDEX('Glyn-SESSION'!$K$520:$T$527, MATCH("*Bench Press*",'Glyn-SESSION'!$B$520:$B$527,0), MATCH("*4th*",'Glyn-SESSION'!$K$7:$T$7,0)),"")</f>
        <v>#N/A</v>
      </c>
      <c r="H348" s="131" t="e">
        <f>INDEX('Glyn-SESSION'!$L$520:$U$527, MATCH("*Bench Press*",'Glyn-SESSION'!$B$520:$B$527,0), MATCH("*4th*",'Glyn-SESSION'!$K$7:$T$7,0))</f>
        <v>#N/A</v>
      </c>
      <c r="I348" s="132" t="e">
        <f>IF($A$344='Glyn-SESSION'!$A$520,INDEX('Glyn-SESSION'!$K$520:$T$527, MATCH("*Military*",'Glyn-SESSION'!$B$520:$B$527,0), MATCH("*4th*",'Glyn-SESSION'!$K$7:$T$7,0)),"")</f>
        <v>#N/A</v>
      </c>
      <c r="J348" s="44" t="e">
        <f>INDEX('Glyn-SESSION'!$L$520:$U$527, MATCH("*Military*",'Glyn-SESSION'!$B$520:$B$527,0), MATCH("*4th*",'Glyn-SESSION'!$K$7:$T$7,0))</f>
        <v>#N/A</v>
      </c>
      <c r="K348" s="131" t="e">
        <f>IF($A$344='Glyn-SESSION'!$A$520,INDEX('Glyn-SESSION'!$K$520:$T$527, MATCH("*Clean *",'Glyn-SESSION'!$B$520:$B$527,0), MATCH("*4th*",'Glyn-SESSION'!$K$7:$T$7,0)),"")</f>
        <v>#N/A</v>
      </c>
      <c r="L348" s="44" t="e">
        <f>INDEX('Glyn-SESSION'!$L$520:$U$527, MATCH("*Clean *",'Glyn-SESSION'!$B$520:$B$527,0), MATCH("*4th*",'Glyn-SESSION'!$K$7:$T$7,0))</f>
        <v>#N/A</v>
      </c>
      <c r="M348" s="131">
        <f>IF($A$344='Glyn-SESSION'!$A$520,INDEX('Glyn-SESSION'!$K$520:$T$527, MATCH("*Lat Pulldown*",'Glyn-SESSION'!$B$520:$B$527,0), MATCH("*4th*",'Glyn-SESSION'!$K$7:$T$7,0)),"")</f>
        <v>0</v>
      </c>
      <c r="N348" s="44">
        <f>INDEX('Glyn-SESSION'!$L$520:$U$527, MATCH("*Lat Pulldown*",'Glyn-SESSION'!$B$520:$B$527,0), MATCH("*4th*",'Glyn-SESSION'!$K$7:$T$7,0))</f>
        <v>0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IF($A$344='Glyn-SESSION'!$A$520,INDEX('Glyn-SESSION'!$K$520:$T$527, MATCH("*Squat*",'Glyn-SESSION'!$B$520:$B$527,0), MATCH("*5th*",'Glyn-SESSION'!$K$7:$T$7,0)),"")</f>
        <v>#N/A</v>
      </c>
      <c r="D349" s="132" t="e">
        <f>INDEX('Glyn-SESSION'!L$520:U$527, MATCH("*Squat*",'Glyn-SESSION'!$B$520:$B$527,0), MATCH("*5th*",'Glyn-SESSION'!K$7:T$7,0))</f>
        <v>#N/A</v>
      </c>
      <c r="E349" s="131">
        <f>IF($A$344='Glyn-SESSION'!$A$520,INDEX('Glyn-SESSION'!$K$520:$T$527, MATCH("*Deadlift*",'Glyn-SESSION'!$B$520:$B$527,0), MATCH("*5th*",'Glyn-SESSION'!$K$7:$T$7,0)),"")</f>
        <v>0</v>
      </c>
      <c r="F349" s="131">
        <f>INDEX('Glyn-SESSION'!$L$520:$U$527, MATCH("*Deadlift*",'Glyn-SESSION'!$B$520:$B$527,0), MATCH("*5th*",'Glyn-SESSION'!$K$7:$T$7,0))</f>
        <v>0</v>
      </c>
      <c r="G349" s="131" t="e">
        <f>IF($A$344='Glyn-SESSION'!$A$520,INDEX('Glyn-SESSION'!$K$520:$T$527, MATCH("*Bench Press*",'Glyn-SESSION'!$B$520:$B$527,0), MATCH("*5th*",'Glyn-SESSION'!$K$7:$T$7,0)),"")</f>
        <v>#N/A</v>
      </c>
      <c r="H349" s="131" t="e">
        <f>INDEX('Glyn-SESSION'!$L$520:$U$527, MATCH("*Bench Press*",'Glyn-SESSION'!$B$520:$B$527,0), MATCH("*5th*",'Glyn-SESSION'!$K$7:$T$7,0))</f>
        <v>#N/A</v>
      </c>
      <c r="I349" s="132" t="e">
        <f>IF($A$344='Glyn-SESSION'!$A$520,INDEX('Glyn-SESSION'!$K$520:$T$527, MATCH("*Military*",'Glyn-SESSION'!$B$520:$B$527,0), MATCH("*5th*",'Glyn-SESSION'!$K$7:$T$7,0)),"")</f>
        <v>#N/A</v>
      </c>
      <c r="J349" s="44" t="e">
        <f>INDEX('Glyn-SESSION'!$L$520:$U$527, MATCH("*Military*",'Glyn-SESSION'!$B$520:$B$527,0), MATCH("*5th*",'Glyn-SESSION'!$K$7:$T$7,0))</f>
        <v>#N/A</v>
      </c>
      <c r="K349" s="131" t="e">
        <f>IF($A$344='Glyn-SESSION'!$A$520,INDEX('Glyn-SESSION'!$K$520:$T$527, MATCH("*Clean *",'Glyn-SESSION'!$B$520:$B$527,0), MATCH("*5th*",'Glyn-SESSION'!$K$7:$T$7,0)),"")</f>
        <v>#N/A</v>
      </c>
      <c r="L349" s="44" t="e">
        <f>INDEX('Glyn-SESSION'!$L$520:$U$527, MATCH("*Clean *",'Glyn-SESSION'!$B$520:$B$527,0), MATCH("*5th*",'Glyn-SESSION'!$K$7:$T$7,0))</f>
        <v>#N/A</v>
      </c>
      <c r="M349" s="131">
        <f>IF($A$344='Glyn-SESSION'!$A$520,INDEX('Glyn-SESSION'!$K$520:$T$527, MATCH("*Lat Pulldown*",'Glyn-SESSION'!$B$520:$B$527,0), MATCH("*5th*",'Glyn-SESSION'!$K$7:$T$7,0)),"")</f>
        <v>0</v>
      </c>
      <c r="N349" s="44">
        <f>INDEX('Glyn-SESSION'!$L$520:$U$527, MATCH("*Lat Pulldown*",'Glyn-SESSION'!$B$520:$B$527,0), MATCH("*5th*",'Glyn-SESSION'!$K$7:$T$7,0))</f>
        <v>0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'Glyn-SESSION'!A529</f>
        <v>42439</v>
      </c>
      <c r="B350" s="116" t="s">
        <v>84</v>
      </c>
      <c r="C350" s="117" t="e">
        <f>MAX(C351:C355)</f>
        <v>#N/A</v>
      </c>
      <c r="D350" s="116" t="e">
        <f t="array" ref="D350">MAX(IF(C351:C355=C548,D351:D355))</f>
        <v>#N/A</v>
      </c>
      <c r="E350" s="116" t="e">
        <f>MAX(E351:E355)</f>
        <v>#N/A</v>
      </c>
      <c r="F350" s="116" t="e">
        <f t="array" ref="F350">MAX(IF(E351:E355=E548,F351:F355))</f>
        <v>#N/A</v>
      </c>
      <c r="G350" s="116" t="e">
        <f>MAX(G351:G355)</f>
        <v>#N/A</v>
      </c>
      <c r="H350" s="116" t="e">
        <f t="array" ref="H350">MAX(IF(G351:G355=G548,H351:H355))</f>
        <v>#N/A</v>
      </c>
      <c r="I350" s="116">
        <f>MAX(I351:I355)</f>
        <v>30</v>
      </c>
      <c r="J350" s="116" t="e">
        <f>MAX(IF(I351:I355=I350,J351:J355))</f>
        <v>#VALUE!</v>
      </c>
      <c r="K350" s="116" t="e">
        <f>MAX(K351:K355)</f>
        <v>#N/A</v>
      </c>
      <c r="L350" s="116" t="e">
        <f t="array" ref="L350">MAX(IF(K351:K355=K548,L351:L355))</f>
        <v>#N/A</v>
      </c>
      <c r="M350" s="116" t="e">
        <f>MAX(M351:M355)</f>
        <v>#N/A</v>
      </c>
      <c r="N350" s="117" t="e">
        <f t="array" ref="N350">MAX(IF(M351:M355=M548,N351:N355))</f>
        <v>#N/A</v>
      </c>
      <c r="O350" s="152" t="str">
        <f>IF($A$140='Glyn-SESSION'!$A$529,INDEX('Glyn-SESSION'!$K$529:$T$536, MATCH("*1k Row*",'Glyn-SESSION'!$B$529:$B$536,0), MATCH("*1st*",'Glyn-SESSION'!$K$7:$T$7,0)),"")</f>
        <v/>
      </c>
      <c r="P350" s="152" t="str">
        <f>IF($A$140='Glyn-SESSION'!$A$529,INDEX('Glyn-SESSION'!$K$529:$T$536, MATCH("*HIIT*",'Glyn-SESSION'!$B$529:$B$536,0), MATCH("*1st*",'Glyn-SESSION'!$K$7:$T$7,0)),"")</f>
        <v/>
      </c>
      <c r="Q350" s="119" t="e">
        <f>INDEX('Glyn-SESSION'!$L$529:$U$529, MATCH("*HIIT*",'Glyn-SESSION'!$B$529:$B$529,0), MATCH("*1st*",'Glyn-SESSION'!$K$7:$T$7,0))</f>
        <v>#N/A</v>
      </c>
      <c r="R350" s="119">
        <f>'Glyn-SESSION'!U418</f>
        <v>0</v>
      </c>
      <c r="S350" s="116"/>
      <c r="T350" s="116"/>
      <c r="U350" s="120">
        <f>'Glyn-SESSION'!A530</f>
        <v>0</v>
      </c>
      <c r="V350" s="120">
        <f>'Glyn-SESSION'!A531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IF($A$350='Glyn-SESSION'!$A$529,INDEX('Glyn-SESSION'!$K$529:$T$536, MATCH("*Squat*",'Glyn-SESSION'!$B$529:$B$536,0), MATCH("*1st*",'Glyn-SESSION'!$K$7:$T$7,0)),"")</f>
        <v>#N/A</v>
      </c>
      <c r="D351" s="132" t="e">
        <f>INDEX('Glyn-SESSION'!L$529:U$536, MATCH("*Squat*",'Glyn-SESSION'!$B$529:$B$536,0), MATCH("*1st*",'Glyn-SESSION'!K$7:T$7,0))</f>
        <v>#N/A</v>
      </c>
      <c r="E351" s="131" t="e">
        <f>IF($A$350='Glyn-SESSION'!$A$529,INDEX('Glyn-SESSION'!$K$529:$T$536, MATCH("*Deadlift*",'Glyn-SESSION'!$B$529:$B$536,0), MATCH("*1st*",'Glyn-SESSION'!$K$7:$T$7,0)),"")</f>
        <v>#N/A</v>
      </c>
      <c r="F351" s="131" t="e">
        <f>INDEX('Glyn-SESSION'!$L$529:$U$536, MATCH("*Deadlift*",'Glyn-SESSION'!$B$529:$B$536,0), MATCH("*1st*",'Glyn-SESSION'!$K$7:$T$7,0))</f>
        <v>#N/A</v>
      </c>
      <c r="G351" s="131" t="e">
        <f>IF($A$350='Glyn-SESSION'!$A$529,INDEX('Glyn-SESSION'!$K$529:$T$536, MATCH("*Bench Press*",'Glyn-SESSION'!$B$529:$B$536,0), MATCH("*1st*",'Glyn-SESSION'!$K$7:$T$7,0)),"")</f>
        <v>#N/A</v>
      </c>
      <c r="H351" s="131" t="e">
        <f>INDEX('Glyn-SESSION'!$L$529:$U$536, MATCH("*Bench Press*",'Glyn-SESSION'!$B$529:$B$536,0), MATCH("*1st*",'Glyn-SESSION'!$K$7:$T$7,0))</f>
        <v>#N/A</v>
      </c>
      <c r="I351" s="132">
        <f>IF($A$350='Glyn-SESSION'!$A$529,INDEX('Glyn-SESSION'!$K$529:$T$536, MATCH("*Military*",'Glyn-SESSION'!$B$529:$B$536,0), MATCH("*1st*",'Glyn-SESSION'!$K$7:$T$7,0)),"")</f>
        <v>30</v>
      </c>
      <c r="J351" s="48">
        <f>INDEX('Glyn-SESSION'!$L$529:$U$536, MATCH("*Military*",'Glyn-SESSION'!$B$529:$B$536,0), MATCH("*1st*",'Glyn-SESSION'!$K$7:$T$7,0))</f>
        <v>12</v>
      </c>
      <c r="K351" s="131" t="e">
        <f>IF($A$350='Glyn-SESSION'!$A$529,INDEX('Glyn-SESSION'!$K$529:$T$536, MATCH("*Clean *",'Glyn-SESSION'!$B$529:$B$536,0), MATCH("*1st*",'Glyn-SESSION'!$K$7:$T$7,0)),"")</f>
        <v>#N/A</v>
      </c>
      <c r="L351" s="48" t="e">
        <f>INDEX('Glyn-SESSION'!$L$529:$U$536, MATCH("*Clean *",'Glyn-SESSION'!$B$529:$B$536,0), MATCH("*1st*",'Glyn-SESSION'!$K$7:$T$7,0))</f>
        <v>#N/A</v>
      </c>
      <c r="M351" s="131" t="e">
        <f>IF($A$350='Glyn-SESSION'!$A$529,INDEX('Glyn-SESSION'!$K$529:$T$536, MATCH("*Lat Pulldown*",'Glyn-SESSION'!$B$529:$B$536,0), MATCH("*1st*",'Glyn-SESSION'!$K$7:$T$7,0)),"")</f>
        <v>#N/A</v>
      </c>
      <c r="N351" s="48" t="e">
        <f>INDEX('Glyn-SESSION'!$L$529:$U$536, MATCH("*Lat Pulldown*",'Glyn-SESSION'!$B$529:$B$536,0), MATCH("*1st*",'Glyn-SESSION'!$K$7:$T$7,0))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IF($A$350='Glyn-SESSION'!$A$529,INDEX('Glyn-SESSION'!$K$529:$T$536, MATCH("*Squat*",'Glyn-SESSION'!$B$529:$B$536,0), MATCH("*2nd*",'Glyn-SESSION'!$K$7:$T$7,0)),"")</f>
        <v>#N/A</v>
      </c>
      <c r="D352" s="132" t="e">
        <f>INDEX('Glyn-SESSION'!L$529:U$536, MATCH("*Squat*",'Glyn-SESSION'!$B$529:$B$536,0), MATCH("*2nd*",'Glyn-SESSION'!K$7:T$7,0))</f>
        <v>#N/A</v>
      </c>
      <c r="E352" s="131" t="e">
        <f>IF($A$350='Glyn-SESSION'!$A$529,INDEX('Glyn-SESSION'!$K$529:$T$536, MATCH("*Deadlift*",'Glyn-SESSION'!$B$529:$B$536,0), MATCH("*2ND*",'Glyn-SESSION'!$K$7:$T$7,0)),"")</f>
        <v>#N/A</v>
      </c>
      <c r="F352" s="131" t="e">
        <f>INDEX('Glyn-SESSION'!$L$529:$U$536, MATCH("*Deadlift*",'Glyn-SESSION'!$B$529:$B$536,0), MATCH("*2nd*",'Glyn-SESSION'!$K$7:$T$7,0))</f>
        <v>#N/A</v>
      </c>
      <c r="G352" s="131" t="e">
        <f>IF($A$350='Glyn-SESSION'!$A$529,INDEX('Glyn-SESSION'!$K$529:$T$536, MATCH("*Bench Press*",'Glyn-SESSION'!$B$529:$B$536,0), MATCH("*2ND*",'Glyn-SESSION'!$K$7:$T$7,0)),"")</f>
        <v>#N/A</v>
      </c>
      <c r="H352" s="131" t="e">
        <f>INDEX('Glyn-SESSION'!$L$529:$U$536, MATCH("*Bench Press*",'Glyn-SESSION'!$B$529:$B$536,0), MATCH("*2nd*",'Glyn-SESSION'!$K$7:$T$7,0))</f>
        <v>#N/A</v>
      </c>
      <c r="I352" s="132">
        <f>IF($A$350='Glyn-SESSION'!$A$529,INDEX('Glyn-SESSION'!$K$529:$T$536, MATCH("*Military*",'Glyn-SESSION'!$B$529:$B$536,0), MATCH("*2ND*",'Glyn-SESSION'!$K$7:$T$7,0)),"")</f>
        <v>30</v>
      </c>
      <c r="J352" s="44">
        <f>INDEX('Glyn-SESSION'!$L$529:$U$536, MATCH("*Military*",'Glyn-SESSION'!$B$529:$B$536,0), MATCH("*2nd*",'Glyn-SESSION'!$K$7:$T$7,0))</f>
        <v>12</v>
      </c>
      <c r="K352" s="131" t="e">
        <f>IF($A$350='Glyn-SESSION'!$A$529,INDEX('Glyn-SESSION'!$K$529:$T$536, MATCH("*Clean *",'Glyn-SESSION'!$B$529:$B$536,0), MATCH("*2ND*",'Glyn-SESSION'!$K$7:$T$7,0)),"")</f>
        <v>#N/A</v>
      </c>
      <c r="L352" s="44" t="e">
        <f>INDEX('Glyn-SESSION'!$L$529:$U$536, MATCH("*Clean *",'Glyn-SESSION'!$B$529:$B$536,0), MATCH("*2nd*",'Glyn-SESSION'!$K$7:$T$7,0))</f>
        <v>#N/A</v>
      </c>
      <c r="M352" s="131" t="e">
        <f>IF($A$350='Glyn-SESSION'!$A$529,INDEX('Glyn-SESSION'!$K$529:$T$536, MATCH("*Lat Pulldown*",'Glyn-SESSION'!$B$529:$B$536,0), MATCH("*2ND*",'Glyn-SESSION'!$K$7:$T$7,0)),"")</f>
        <v>#N/A</v>
      </c>
      <c r="N352" s="44" t="e">
        <f>INDEX('Glyn-SESSION'!$L$529:$U$536, MATCH("*Lat Pulldown*",'Glyn-SESSION'!$B$529:$B$536,0), MATCH("*2nd*",'Glyn-SESSION'!$K$7:$T$7,0))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IF($A$350='Glyn-SESSION'!$A$529,INDEX('Glyn-SESSION'!$K$529:$T$536, MATCH("*Squat*",'Glyn-SESSION'!$B$529:$B$536,0), MATCH("*3rd*",'Glyn-SESSION'!$K$7:$T$7,0)),"")</f>
        <v>#N/A</v>
      </c>
      <c r="D353" s="132" t="e">
        <f>INDEX('Glyn-SESSION'!L$529:U$536, MATCH("*Squat*",'Glyn-SESSION'!$B$529:$B$536,0), MATCH("*3rd*",'Glyn-SESSION'!K$7:T$7,0))</f>
        <v>#N/A</v>
      </c>
      <c r="E353" s="131" t="e">
        <f>IF($A$350='Glyn-SESSION'!$A$529,INDEX('Glyn-SESSION'!$K$529:$T$536, MATCH("*Deadlift*",'Glyn-SESSION'!$B$529:$B$536,0), MATCH("*3rd*",'Glyn-SESSION'!$K$7:$T$7,0)),"")</f>
        <v>#N/A</v>
      </c>
      <c r="F353" s="131" t="e">
        <f>INDEX('Glyn-SESSION'!$L$529:$U$536, MATCH("*Deadlift*",'Glyn-SESSION'!$B$529:$B$536,0), MATCH("*3rd*",'Glyn-SESSION'!$K$7:$T$7,0))</f>
        <v>#N/A</v>
      </c>
      <c r="G353" s="131" t="e">
        <f>IF($A$350='Glyn-SESSION'!$A$529,INDEX('Glyn-SESSION'!$K$529:$T$536, MATCH("*Bench Press*",'Glyn-SESSION'!$B$529:$B$536,0), MATCH("*3rd*",'Glyn-SESSION'!$K$7:$T$7,0)),"")</f>
        <v>#N/A</v>
      </c>
      <c r="H353" s="131" t="e">
        <f>INDEX('Glyn-SESSION'!$L$529:$U$536, MATCH("*Bench Press*",'Glyn-SESSION'!$B$529:$B$536,0), MATCH("*3rd*",'Glyn-SESSION'!$K$7:$T$7,0))</f>
        <v>#N/A</v>
      </c>
      <c r="I353" s="132">
        <f>IF($A$350='Glyn-SESSION'!$A$529,INDEX('Glyn-SESSION'!$K$529:$T$536, MATCH("*Military*",'Glyn-SESSION'!$B$529:$B$536,0), MATCH("*3rd*",'Glyn-SESSION'!$K$7:$T$7,0)),"")</f>
        <v>30</v>
      </c>
      <c r="J353" s="44">
        <f>INDEX('Glyn-SESSION'!$L$529:$U$536, MATCH("*Military*",'Glyn-SESSION'!$B$529:$B$536,0), MATCH("*3rd*",'Glyn-SESSION'!$K$7:$T$7,0))</f>
        <v>12</v>
      </c>
      <c r="K353" s="131" t="e">
        <f>IF($A$350='Glyn-SESSION'!$A$529,INDEX('Glyn-SESSION'!$K$529:$T$536, MATCH("*Clean *",'Glyn-SESSION'!$B$529:$B$536,0), MATCH("*3rd*",'Glyn-SESSION'!$K$7:$T$7,0)),"")</f>
        <v>#N/A</v>
      </c>
      <c r="L353" s="44" t="e">
        <f>INDEX('Glyn-SESSION'!$L$529:$U$536, MATCH("*Clean *",'Glyn-SESSION'!$B$529:$B$536,0), MATCH("*3rd*",'Glyn-SESSION'!$K$7:$T$7,0))</f>
        <v>#N/A</v>
      </c>
      <c r="M353" s="131" t="e">
        <f>IF($A$350='Glyn-SESSION'!$A$529,INDEX('Glyn-SESSION'!$K$529:$T$536, MATCH("*Lat Pulldown*",'Glyn-SESSION'!$B$529:$B$536,0), MATCH("*3rd*",'Glyn-SESSION'!$K$7:$T$7,0)),"")</f>
        <v>#N/A</v>
      </c>
      <c r="N353" s="44" t="e">
        <f>INDEX('Glyn-SESSION'!$L$529:$U$536, MATCH("*Lat Pulldown*",'Glyn-SESSION'!$B$529:$B$536,0), MATCH("*3rd*",'Glyn-SESSION'!$K$7:$T$7,0))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IF($A$350='Glyn-SESSION'!$A$529,INDEX('Glyn-SESSION'!$K$529:$T$536, MATCH("*Squat*",'Glyn-SESSION'!$B$529:$B$536,0), MATCH("*4th*",'Glyn-SESSION'!$K$7:$T$7,0)),"")</f>
        <v>#N/A</v>
      </c>
      <c r="D354" s="132" t="e">
        <f>INDEX('Glyn-SESSION'!L$529:U$536, MATCH("*Squat*",'Glyn-SESSION'!$B$529:$B$536,0), MATCH("*4th*",'Glyn-SESSION'!K$7:T$7,0))</f>
        <v>#N/A</v>
      </c>
      <c r="E354" s="131" t="e">
        <f>IF($A$350='Glyn-SESSION'!$A$529,INDEX('Glyn-SESSION'!$K$529:$T$536, MATCH("*Deadlift*",'Glyn-SESSION'!$B$529:$B$536,0), MATCH("*4th*",'Glyn-SESSION'!$K$7:$T$7,0)),"")</f>
        <v>#N/A</v>
      </c>
      <c r="F354" s="131" t="e">
        <f>INDEX('Glyn-SESSION'!$L$529:$U$536, MATCH("*Deadlift*",'Glyn-SESSION'!$B$529:$B$536,0), MATCH("*4th*",'Glyn-SESSION'!$K$7:$T$7,0))</f>
        <v>#N/A</v>
      </c>
      <c r="G354" s="131" t="e">
        <f>IF($A$350='Glyn-SESSION'!$A$529,INDEX('Glyn-SESSION'!$K$529:$T$536, MATCH("*Bench Press*",'Glyn-SESSION'!$B$529:$B$536,0), MATCH("*4th*",'Glyn-SESSION'!$K$7:$T$7,0)),"")</f>
        <v>#N/A</v>
      </c>
      <c r="H354" s="131" t="e">
        <f>INDEX('Glyn-SESSION'!$L$529:$U$536, MATCH("*Bench Press*",'Glyn-SESSION'!$B$529:$B$536,0), MATCH("*4th*",'Glyn-SESSION'!$K$7:$T$7,0))</f>
        <v>#N/A</v>
      </c>
      <c r="I354" s="132">
        <f>IF($A$350='Glyn-SESSION'!$A$529,INDEX('Glyn-SESSION'!$K$529:$T$536, MATCH("*Military*",'Glyn-SESSION'!$B$529:$B$536,0), MATCH("*4th*",'Glyn-SESSION'!$K$7:$T$7,0)),"")</f>
        <v>0</v>
      </c>
      <c r="J354" s="44">
        <f>INDEX('Glyn-SESSION'!$L$529:$U$536, MATCH("*Military*",'Glyn-SESSION'!$B$529:$B$536,0), MATCH("*4th*",'Glyn-SESSION'!$K$7:$T$7,0))</f>
        <v>0</v>
      </c>
      <c r="K354" s="131" t="e">
        <f>IF($A$350='Glyn-SESSION'!$A$529,INDEX('Glyn-SESSION'!$K$529:$T$536, MATCH("*Clean *",'Glyn-SESSION'!$B$529:$B$536,0), MATCH("*4th*",'Glyn-SESSION'!$K$7:$T$7,0)),"")</f>
        <v>#N/A</v>
      </c>
      <c r="L354" s="44" t="e">
        <f>INDEX('Glyn-SESSION'!$L$529:$U$536, MATCH("*Clean *",'Glyn-SESSION'!$B$529:$B$536,0), MATCH("*4th*",'Glyn-SESSION'!$K$7:$T$7,0))</f>
        <v>#N/A</v>
      </c>
      <c r="M354" s="131" t="e">
        <f>IF($A$350='Glyn-SESSION'!$A$529,INDEX('Glyn-SESSION'!$K$529:$T$536, MATCH("*Lat Pulldown*",'Glyn-SESSION'!$B$529:$B$536,0), MATCH("*4th*",'Glyn-SESSION'!$K$7:$T$7,0)),"")</f>
        <v>#N/A</v>
      </c>
      <c r="N354" s="44" t="e">
        <f>INDEX('Glyn-SESSION'!$L$529:$U$536, MATCH("*Lat Pulldown*",'Glyn-SESSION'!$B$529:$B$536,0), MATCH("*4th*",'Glyn-SESSION'!$K$7:$T$7,0))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IF($A$350='Glyn-SESSION'!$A$529,INDEX('Glyn-SESSION'!$K$529:$T$536, MATCH("*Squat*",'Glyn-SESSION'!$B$529:$B$536,0), MATCH("*5th*",'Glyn-SESSION'!$K$7:$T$7,0)),"")</f>
        <v>#N/A</v>
      </c>
      <c r="D355" s="132" t="e">
        <f>INDEX('Glyn-SESSION'!L$529:U$536, MATCH("*Squat*",'Glyn-SESSION'!$B$529:$B$536,0), MATCH("*5th*",'Glyn-SESSION'!K$7:T$7,0))</f>
        <v>#N/A</v>
      </c>
      <c r="E355" s="131" t="e">
        <f>IF($A$350='Glyn-SESSION'!$A$529,INDEX('Glyn-SESSION'!$K$529:$T$536, MATCH("*Deadlift*",'Glyn-SESSION'!$B$529:$B$536,0), MATCH("*5th*",'Glyn-SESSION'!$K$7:$T$7,0)),"")</f>
        <v>#N/A</v>
      </c>
      <c r="F355" s="131" t="e">
        <f>INDEX('Glyn-SESSION'!$L$529:$U$536, MATCH("*Deadlift*",'Glyn-SESSION'!$B$529:$B$536,0), MATCH("*5th*",'Glyn-SESSION'!$K$7:$T$7,0))</f>
        <v>#N/A</v>
      </c>
      <c r="G355" s="131" t="e">
        <f>IF($A$350='Glyn-SESSION'!$A$529,INDEX('Glyn-SESSION'!$K$529:$T$536, MATCH("*Bench Press*",'Glyn-SESSION'!$B$529:$B$536,0), MATCH("*5th*",'Glyn-SESSION'!$K$7:$T$7,0)),"")</f>
        <v>#N/A</v>
      </c>
      <c r="H355" s="131" t="e">
        <f>INDEX('Glyn-SESSION'!$L$529:$U$536, MATCH("*Bench Press*",'Glyn-SESSION'!$B$529:$B$536,0), MATCH("*5th*",'Glyn-SESSION'!$K$7:$T$7,0))</f>
        <v>#N/A</v>
      </c>
      <c r="I355" s="132">
        <f>IF($A$350='Glyn-SESSION'!$A$529,INDEX('Glyn-SESSION'!$K$529:$T$536, MATCH("*Military*",'Glyn-SESSION'!$B$529:$B$536,0), MATCH("*5th*",'Glyn-SESSION'!$K$7:$T$7,0)),"")</f>
        <v>0</v>
      </c>
      <c r="J355" s="44">
        <f>INDEX('Glyn-SESSION'!$L$529:$U$536, MATCH("*Military*",'Glyn-SESSION'!$B$529:$B$536,0), MATCH("*5th*",'Glyn-SESSION'!$K$7:$T$7,0))</f>
        <v>0</v>
      </c>
      <c r="K355" s="131" t="e">
        <f>IF($A$350='Glyn-SESSION'!$A$529,INDEX('Glyn-SESSION'!$K$529:$T$536, MATCH("*Clean *",'Glyn-SESSION'!$B$529:$B$536,0), MATCH("*5th*",'Glyn-SESSION'!$K$7:$T$7,0)),"")</f>
        <v>#N/A</v>
      </c>
      <c r="L355" s="44" t="e">
        <f>INDEX('Glyn-SESSION'!$L$529:$U$536, MATCH("*Clean *",'Glyn-SESSION'!$B$529:$B$536,0), MATCH("*5th*",'Glyn-SESSION'!$K$7:$T$7,0))</f>
        <v>#N/A</v>
      </c>
      <c r="M355" s="131" t="e">
        <f>IF($A$350='Glyn-SESSION'!$A$529,INDEX('Glyn-SESSION'!$K$529:$T$536, MATCH("*Lat Pulldown*",'Glyn-SESSION'!$B$529:$B$536,0), MATCH("*5th*",'Glyn-SESSION'!$K$7:$T$7,0)),"")</f>
        <v>#N/A</v>
      </c>
      <c r="N355" s="44" t="e">
        <f>INDEX('Glyn-SESSION'!$L$529:$U$536, MATCH("*Lat Pulldown*",'Glyn-SESSION'!$B$529:$B$536,0), MATCH("*5th*",'Glyn-SESSION'!$K$7:$T$7,0))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'Glyn-SESSION'!A538</f>
        <v>42446</v>
      </c>
      <c r="B356" s="116" t="s">
        <v>84</v>
      </c>
      <c r="C356" s="117" t="e">
        <f>MAX(C357:C361)</f>
        <v>#N/A</v>
      </c>
      <c r="D356" s="116" t="e">
        <f t="array" ref="D356">MAX(IF(C357:C361=C356,D357:D361))</f>
        <v>#N/A</v>
      </c>
      <c r="E356" s="116" t="e">
        <f>MAX(E357:E361)</f>
        <v>#N/A</v>
      </c>
      <c r="F356" s="116" t="e">
        <f t="array" ref="F356">MAX(IF(E357:E361=E356,F357:F361))</f>
        <v>#N/A</v>
      </c>
      <c r="G356" s="116" t="e">
        <f>MAX(G357:G361)</f>
        <v>#N/A</v>
      </c>
      <c r="H356" s="116" t="e">
        <f t="array" ref="H356">MAX(IF(G357:G361=G356,H357:H361))</f>
        <v>#N/A</v>
      </c>
      <c r="I356" s="116" t="e">
        <f>MAX(I357:I361)</f>
        <v>#N/A</v>
      </c>
      <c r="J356" s="116" t="e">
        <f t="array" ref="J356">MAX(IF(I357:I361=I356,J357:J361))</f>
        <v>#N/A</v>
      </c>
      <c r="K356" s="116" t="e">
        <f>MAX(K357:K361)</f>
        <v>#N/A</v>
      </c>
      <c r="L356" s="116" t="e">
        <f t="array" ref="L356">MAX(IF(K357:K361=K356,L357:L361))</f>
        <v>#N/A</v>
      </c>
      <c r="M356" s="116">
        <f>MAX(M357:M361)</f>
        <v>65</v>
      </c>
      <c r="N356" s="117">
        <f t="array" ref="N356">MAX(IF(M357:M361=M356,N357:N361))</f>
        <v>12</v>
      </c>
      <c r="O356" s="152" t="str">
        <f>IF($A$140='Glyn-SESSION'!$A$538,INDEX('Glyn-SESSION'!$K$538:$T$545, MATCH("*1k Row*",'Glyn-SESSION'!$B$538:$B$545,0), MATCH("*1st*",'Glyn-SESSION'!$K$7:$T$7,0)),"")</f>
        <v/>
      </c>
      <c r="P356" s="152" t="str">
        <f>IF($A$140='Glyn-SESSION'!$A$538,INDEX('Glyn-SESSION'!$K$538:$T$545, MATCH("*HIIT*",'Glyn-SESSION'!$B$538:$B$545,0), MATCH("*1st*",'Glyn-SESSION'!$K$7:$T$7,0)),"")</f>
        <v/>
      </c>
      <c r="Q356" s="119" t="e">
        <f>INDEX('Glyn-SESSION'!$L$538:$U$538, MATCH("*HIIT*",'Glyn-SESSION'!$B$538:$B$538,0), MATCH("*1st*",'Glyn-SESSION'!$K$7:$T$7,0))</f>
        <v>#N/A</v>
      </c>
      <c r="R356" s="119">
        <f>'Glyn-SESSION'!U424</f>
        <v>0</v>
      </c>
      <c r="S356" s="116"/>
      <c r="T356" s="116"/>
      <c r="U356" s="120">
        <f>'Glyn-SESSION'!A539</f>
        <v>0</v>
      </c>
      <c r="V356" s="120">
        <f>'Glyn-SESSION'!A540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IF($A$356='Glyn-SESSION'!$A$538,INDEX('Glyn-SESSION'!$K$538:$T$545, MATCH("*Squat*",'Glyn-SESSION'!$B$538:$B$545,0), MATCH("*1st*",'Glyn-SESSION'!$K$7:$T$7,0)),"")</f>
        <v>#N/A</v>
      </c>
      <c r="D357" s="132" t="e">
        <f>INDEX('Glyn-SESSION'!L$538:U$545, MATCH("*Squat*",'Glyn-SESSION'!$B$538:$B$545,0), MATCH("*1st*",'Glyn-SESSION'!K$7:T$7,0))</f>
        <v>#N/A</v>
      </c>
      <c r="E357" s="131" t="e">
        <f>IF($A$356='Glyn-SESSION'!$A$538,INDEX('Glyn-SESSION'!$K$538:$T$545, MATCH("*Deadlift*",'Glyn-SESSION'!$B$538:$B$545,0), MATCH("*1st*",'Glyn-SESSION'!$K$7:$T$7,0)),"")</f>
        <v>#N/A</v>
      </c>
      <c r="F357" s="131" t="e">
        <f>INDEX('Glyn-SESSION'!$L$538:$U$545, MATCH("*Deadlift*",'Glyn-SESSION'!$B$538:$B$545,0), MATCH("*1st*",'Glyn-SESSION'!$K$7:$T$7,0))</f>
        <v>#N/A</v>
      </c>
      <c r="G357" s="131" t="e">
        <f>IF($A$356='Glyn-SESSION'!$A$538,INDEX('Glyn-SESSION'!$K$538:$T$545, MATCH("*Bench Press*",'Glyn-SESSION'!$B$538:$B$545,0), MATCH("*1st*",'Glyn-SESSION'!$K$7:$T$7,0)),"")</f>
        <v>#N/A</v>
      </c>
      <c r="H357" s="131" t="e">
        <f>INDEX('Glyn-SESSION'!$L$538:$U$545, MATCH("*Bench Press*",'Glyn-SESSION'!$B$538:$B$545,0), MATCH("*1st*",'Glyn-SESSION'!$K$7:$T$7,0))</f>
        <v>#N/A</v>
      </c>
      <c r="I357" s="132" t="e">
        <f>IF($A$356='Glyn-SESSION'!$A$538,INDEX('Glyn-SESSION'!$K$538:$T$545, MATCH("*Military*",'Glyn-SESSION'!$B$538:$B$545,0), MATCH("*1st*",'Glyn-SESSION'!$K$7:$T$7,0)),"")</f>
        <v>#N/A</v>
      </c>
      <c r="J357" s="48" t="e">
        <f>INDEX('Glyn-SESSION'!$L$538:$U$545, MATCH("*Military*",'Glyn-SESSION'!$B$538:$B$545,0), MATCH("*1st*",'Glyn-SESSION'!$K$7:$T$7,0))</f>
        <v>#N/A</v>
      </c>
      <c r="K357" s="131" t="e">
        <f>IF($A$356='Glyn-SESSION'!$A$538,INDEX('Glyn-SESSION'!$K$538:$T$545, MATCH("*Clean *",'Glyn-SESSION'!$B$538:$B$545,0), MATCH("*1st*",'Glyn-SESSION'!$K$7:$T$7,0)),"")</f>
        <v>#N/A</v>
      </c>
      <c r="L357" s="48" t="e">
        <f>INDEX('Glyn-SESSION'!$L$538:$U$545, MATCH("*Clean *",'Glyn-SESSION'!$B$538:$B$545,0), MATCH("*1st*",'Glyn-SESSION'!$K$7:$T$7,0))</f>
        <v>#N/A</v>
      </c>
      <c r="M357" s="131">
        <f>IF($A$356='Glyn-SESSION'!$A$538,INDEX('Glyn-SESSION'!$K$538:$T$545, MATCH("*Lat Pulldown*",'Glyn-SESSION'!$B$538:$B$545,0), MATCH("*1st*",'Glyn-SESSION'!$K$7:$T$7,0)),"")</f>
        <v>65</v>
      </c>
      <c r="N357" s="48">
        <f>INDEX('Glyn-SESSION'!$L$538:$U$545, MATCH("*Lat Pulldown*",'Glyn-SESSION'!$B$538:$B$545,0), MATCH("*1st*",'Glyn-SESSION'!$K$7:$T$7,0))</f>
        <v>12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IF($A$356='Glyn-SESSION'!$A$538,INDEX('Glyn-SESSION'!$K$538:$T$545, MATCH("*Squat*",'Glyn-SESSION'!$B$538:$B$545,0), MATCH("*2nd*",'Glyn-SESSION'!$K$7:$T$7,0)),"")</f>
        <v>#N/A</v>
      </c>
      <c r="D358" s="132" t="e">
        <f>INDEX('Glyn-SESSION'!L$538:U$545, MATCH("*Squat*",'Glyn-SESSION'!$B$538:$B$545,0), MATCH("*2nd*",'Glyn-SESSION'!K$7:T$7,0))</f>
        <v>#N/A</v>
      </c>
      <c r="E358" s="131" t="e">
        <f>IF($A$356='Glyn-SESSION'!$A$538,INDEX('Glyn-SESSION'!$K$538:$T$545, MATCH("*Deadlift*",'Glyn-SESSION'!$B$538:$B$545,0), MATCH("*2ND*",'Glyn-SESSION'!$K$7:$T$7,0)),"")</f>
        <v>#N/A</v>
      </c>
      <c r="F358" s="131" t="e">
        <f>INDEX('Glyn-SESSION'!$L$538:$U$545, MATCH("*Deadlift*",'Glyn-SESSION'!$B$538:$B$545,0), MATCH("*2nd*",'Glyn-SESSION'!$K$7:$T$7,0))</f>
        <v>#N/A</v>
      </c>
      <c r="G358" s="131" t="e">
        <f>IF($A$356='Glyn-SESSION'!$A$538,INDEX('Glyn-SESSION'!$K$538:$T$545, MATCH("*Bench Press*",'Glyn-SESSION'!$B$538:$B$545,0), MATCH("*2ND*",'Glyn-SESSION'!$K$7:$T$7,0)),"")</f>
        <v>#N/A</v>
      </c>
      <c r="H358" s="131" t="e">
        <f>INDEX('Glyn-SESSION'!$L$538:$U$545, MATCH("*Bench Press*",'Glyn-SESSION'!$B$538:$B$545,0), MATCH("*2nd*",'Glyn-SESSION'!$K$7:$T$7,0))</f>
        <v>#N/A</v>
      </c>
      <c r="I358" s="132" t="e">
        <f>IF($A$356='Glyn-SESSION'!$A$538,INDEX('Glyn-SESSION'!$K$538:$T$545, MATCH("*Military*",'Glyn-SESSION'!$B$538:$B$545,0), MATCH("*2ND*",'Glyn-SESSION'!$K$7:$T$7,0)),"")</f>
        <v>#N/A</v>
      </c>
      <c r="J358" s="44" t="e">
        <f>INDEX('Glyn-SESSION'!$L$538:$U$545, MATCH("*Military*",'Glyn-SESSION'!$B$538:$B$545,0), MATCH("*2nd*",'Glyn-SESSION'!$K$7:$T$7,0))</f>
        <v>#N/A</v>
      </c>
      <c r="K358" s="131" t="e">
        <f>IF($A$356='Glyn-SESSION'!$A$538,INDEX('Glyn-SESSION'!$K$538:$T$545, MATCH("*Clean *",'Glyn-SESSION'!$B$538:$B$545,0), MATCH("*2ND*",'Glyn-SESSION'!$K$7:$T$7,0)),"")</f>
        <v>#N/A</v>
      </c>
      <c r="L358" s="44" t="e">
        <f>INDEX('Glyn-SESSION'!$L$538:$U$545, MATCH("*Clean *",'Glyn-SESSION'!$B$538:$B$545,0), MATCH("*2nd*",'Glyn-SESSION'!$K$7:$T$7,0))</f>
        <v>#N/A</v>
      </c>
      <c r="M358" s="131">
        <f>IF($A$356='Glyn-SESSION'!$A$538,INDEX('Glyn-SESSION'!$K$538:$T$545, MATCH("*Lat Pulldown*",'Glyn-SESSION'!$B$538:$B$545,0), MATCH("*2ND*",'Glyn-SESSION'!$K$7:$T$7,0)),"")</f>
        <v>65</v>
      </c>
      <c r="N358" s="44">
        <f>INDEX('Glyn-SESSION'!$L$538:$U$545, MATCH("*Lat Pulldown*",'Glyn-SESSION'!$B$538:$B$545,0), MATCH("*2nd*",'Glyn-SESSION'!$K$7:$T$7,0))</f>
        <v>12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IF($A$356='Glyn-SESSION'!$A$538,INDEX('Glyn-SESSION'!$K$538:$T$545, MATCH("*Squat*",'Glyn-SESSION'!$B$538:$B$545,0), MATCH("*3rd*",'Glyn-SESSION'!$K$7:$T$7,0)),"")</f>
        <v>#N/A</v>
      </c>
      <c r="D359" s="132" t="e">
        <f>INDEX('Glyn-SESSION'!L$538:U$545, MATCH("*Squat*",'Glyn-SESSION'!$B$538:$B$545,0), MATCH("*3rd*",'Glyn-SESSION'!K$7:T$7,0))</f>
        <v>#N/A</v>
      </c>
      <c r="E359" s="131" t="e">
        <f>IF($A$356='Glyn-SESSION'!$A$538,INDEX('Glyn-SESSION'!$K$538:$T$545, MATCH("*Deadlift*",'Glyn-SESSION'!$B$538:$B$545,0), MATCH("*3rd*",'Glyn-SESSION'!$K$7:$T$7,0)),"")</f>
        <v>#N/A</v>
      </c>
      <c r="F359" s="131" t="e">
        <f>INDEX('Glyn-SESSION'!$L$538:$U$545, MATCH("*Deadlift*",'Glyn-SESSION'!$B$538:$B$545,0), MATCH("*3rd*",'Glyn-SESSION'!$K$7:$T$7,0))</f>
        <v>#N/A</v>
      </c>
      <c r="G359" s="131" t="e">
        <f>IF($A$356='Glyn-SESSION'!$A$538,INDEX('Glyn-SESSION'!$K$538:$T$545, MATCH("*Bench Press*",'Glyn-SESSION'!$B$538:$B$545,0), MATCH("*3rd*",'Glyn-SESSION'!$K$7:$T$7,0)),"")</f>
        <v>#N/A</v>
      </c>
      <c r="H359" s="131" t="e">
        <f>INDEX('Glyn-SESSION'!$L$538:$U$545, MATCH("*Bench Press*",'Glyn-SESSION'!$B$538:$B$545,0), MATCH("*3rd*",'Glyn-SESSION'!$K$7:$T$7,0))</f>
        <v>#N/A</v>
      </c>
      <c r="I359" s="132" t="e">
        <f>IF($A$356='Glyn-SESSION'!$A$538,INDEX('Glyn-SESSION'!$K$538:$T$545, MATCH("*Military*",'Glyn-SESSION'!$B$538:$B$545,0), MATCH("*3rd*",'Glyn-SESSION'!$K$7:$T$7,0)),"")</f>
        <v>#N/A</v>
      </c>
      <c r="J359" s="44" t="e">
        <f>INDEX('Glyn-SESSION'!$L$538:$U$545, MATCH("*Military*",'Glyn-SESSION'!$B$538:$B$545,0), MATCH("*3rd*",'Glyn-SESSION'!$K$7:$T$7,0))</f>
        <v>#N/A</v>
      </c>
      <c r="K359" s="131" t="e">
        <f>IF($A$356='Glyn-SESSION'!$A$538,INDEX('Glyn-SESSION'!$K$538:$T$545, MATCH("*Clean *",'Glyn-SESSION'!$B$538:$B$545,0), MATCH("*3rd*",'Glyn-SESSION'!$K$7:$T$7,0)),"")</f>
        <v>#N/A</v>
      </c>
      <c r="L359" s="44" t="e">
        <f>INDEX('Glyn-SESSION'!$L$538:$U$545, MATCH("*Clean *",'Glyn-SESSION'!$B$538:$B$545,0), MATCH("*3rd*",'Glyn-SESSION'!$K$7:$T$7,0))</f>
        <v>#N/A</v>
      </c>
      <c r="M359" s="131">
        <f>IF($A$356='Glyn-SESSION'!$A$538,INDEX('Glyn-SESSION'!$K$538:$T$545, MATCH("*Lat Pulldown*",'Glyn-SESSION'!$B$538:$B$545,0), MATCH("*3rd*",'Glyn-SESSION'!$K$7:$T$7,0)),"")</f>
        <v>65</v>
      </c>
      <c r="N359" s="44">
        <f>INDEX('Glyn-SESSION'!$L$538:$U$545, MATCH("*Lat Pulldown*",'Glyn-SESSION'!$B$538:$B$545,0), MATCH("*3rd*",'Glyn-SESSION'!$K$7:$T$7,0))</f>
        <v>10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IF($A$356='Glyn-SESSION'!$A$538,INDEX('Glyn-SESSION'!$K$538:$T$545, MATCH("*Squat*",'Glyn-SESSION'!$B$538:$B$545,0), MATCH("*4th*",'Glyn-SESSION'!$K$7:$T$7,0)),"")</f>
        <v>#N/A</v>
      </c>
      <c r="D360" s="132" t="e">
        <f>INDEX('Glyn-SESSION'!L$538:U$545, MATCH("*Squat*",'Glyn-SESSION'!$B$538:$B$545,0), MATCH("*4th*",'Glyn-SESSION'!K$7:T$7,0))</f>
        <v>#N/A</v>
      </c>
      <c r="E360" s="131" t="e">
        <f>IF($A$356='Glyn-SESSION'!$A$538,INDEX('Glyn-SESSION'!$K$538:$T$545, MATCH("*Deadlift*",'Glyn-SESSION'!$B$538:$B$545,0), MATCH("*4th*",'Glyn-SESSION'!$K$7:$T$7,0)),"")</f>
        <v>#N/A</v>
      </c>
      <c r="F360" s="131" t="e">
        <f>INDEX('Glyn-SESSION'!$L$538:$U$545, MATCH("*Deadlift*",'Glyn-SESSION'!$B$538:$B$545,0), MATCH("*4th*",'Glyn-SESSION'!$K$7:$T$7,0))</f>
        <v>#N/A</v>
      </c>
      <c r="G360" s="131" t="e">
        <f>IF($A$356='Glyn-SESSION'!$A$538,INDEX('Glyn-SESSION'!$K$538:$T$545, MATCH("*Bench Press*",'Glyn-SESSION'!$B$538:$B$545,0), MATCH("*4th*",'Glyn-SESSION'!$K$7:$T$7,0)),"")</f>
        <v>#N/A</v>
      </c>
      <c r="H360" s="131" t="e">
        <f>INDEX('Glyn-SESSION'!$L$538:$U$545, MATCH("*Bench Press*",'Glyn-SESSION'!$B$538:$B$545,0), MATCH("*4th*",'Glyn-SESSION'!$K$7:$T$7,0))</f>
        <v>#N/A</v>
      </c>
      <c r="I360" s="132" t="e">
        <f>IF($A$356='Glyn-SESSION'!$A$538,INDEX('Glyn-SESSION'!$K$538:$T$545, MATCH("*Military*",'Glyn-SESSION'!$B$538:$B$545,0), MATCH("*4th*",'Glyn-SESSION'!$K$7:$T$7,0)),"")</f>
        <v>#N/A</v>
      </c>
      <c r="J360" s="44" t="e">
        <f>INDEX('Glyn-SESSION'!$L$538:$U$545, MATCH("*Military*",'Glyn-SESSION'!$B$538:$B$545,0), MATCH("*4th*",'Glyn-SESSION'!$K$7:$T$7,0))</f>
        <v>#N/A</v>
      </c>
      <c r="K360" s="131" t="e">
        <f>IF($A$356='Glyn-SESSION'!$A$538,INDEX('Glyn-SESSION'!$K$538:$T$545, MATCH("*Clean *",'Glyn-SESSION'!$B$538:$B$545,0), MATCH("*4th*",'Glyn-SESSION'!$K$7:$T$7,0)),"")</f>
        <v>#N/A</v>
      </c>
      <c r="L360" s="44" t="e">
        <f>INDEX('Glyn-SESSION'!$L$538:$U$545, MATCH("*Clean *",'Glyn-SESSION'!$B$538:$B$545,0), MATCH("*4th*",'Glyn-SESSION'!$K$7:$T$7,0))</f>
        <v>#N/A</v>
      </c>
      <c r="M360" s="131">
        <f>IF($A$356='Glyn-SESSION'!$A$538,INDEX('Glyn-SESSION'!$K$538:$T$545, MATCH("*Lat Pulldown*",'Glyn-SESSION'!$B$538:$B$545,0), MATCH("*4th*",'Glyn-SESSION'!$K$7:$T$7,0)),"")</f>
        <v>55</v>
      </c>
      <c r="N360" s="44">
        <f>INDEX('Glyn-SESSION'!$L$538:$U$545, MATCH("*Lat Pulldown*",'Glyn-SESSION'!$B$538:$B$545,0), MATCH("*4th*",'Glyn-SESSION'!$K$7:$T$7,0))</f>
        <v>12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IF($A$356='Glyn-SESSION'!$A$538,INDEX('Glyn-SESSION'!$K$538:$T$545, MATCH("*Squat*",'Glyn-SESSION'!$B$538:$B$545,0), MATCH("*5th*",'Glyn-SESSION'!$K$7:$T$7,0)),"")</f>
        <v>#N/A</v>
      </c>
      <c r="D361" s="132" t="e">
        <f>INDEX('Glyn-SESSION'!L$538:U$545, MATCH("*Squat*",'Glyn-SESSION'!$B$538:$B$545,0), MATCH("*5th*",'Glyn-SESSION'!K$7:T$7,0))</f>
        <v>#N/A</v>
      </c>
      <c r="E361" s="131" t="e">
        <f>IF($A$356='Glyn-SESSION'!$A$538,INDEX('Glyn-SESSION'!$K$538:$T$545, MATCH("*Deadlift*",'Glyn-SESSION'!$B$538:$B$545,0), MATCH("*5th*",'Glyn-SESSION'!$K$7:$T$7,0)),"")</f>
        <v>#N/A</v>
      </c>
      <c r="F361" s="131" t="e">
        <f>INDEX('Glyn-SESSION'!$L$538:$U$545, MATCH("*Deadlift*",'Glyn-SESSION'!$B$538:$B$545,0), MATCH("*5th*",'Glyn-SESSION'!$K$7:$T$7,0))</f>
        <v>#N/A</v>
      </c>
      <c r="G361" s="131" t="e">
        <f>IF($A$356='Glyn-SESSION'!$A$538,INDEX('Glyn-SESSION'!$K$538:$T$545, MATCH("*Bench Press*",'Glyn-SESSION'!$B$538:$B$545,0), MATCH("*5th*",'Glyn-SESSION'!$K$7:$T$7,0)),"")</f>
        <v>#N/A</v>
      </c>
      <c r="H361" s="131" t="e">
        <f>INDEX('Glyn-SESSION'!$L$538:$U$545, MATCH("*Bench Press*",'Glyn-SESSION'!$B$538:$B$545,0), MATCH("*5th*",'Glyn-SESSION'!$K$7:$T$7,0))</f>
        <v>#N/A</v>
      </c>
      <c r="I361" s="132" t="e">
        <f>IF($A$356='Glyn-SESSION'!$A$538,INDEX('Glyn-SESSION'!$K$538:$T$545, MATCH("*Military*",'Glyn-SESSION'!$B$538:$B$545,0), MATCH("*5th*",'Glyn-SESSION'!$K$7:$T$7,0)),"")</f>
        <v>#N/A</v>
      </c>
      <c r="J361" s="44" t="e">
        <f>INDEX('Glyn-SESSION'!$L$538:$U$545, MATCH("*Military*",'Glyn-SESSION'!$B$538:$B$545,0), MATCH("*5th*",'Glyn-SESSION'!$K$7:$T$7,0))</f>
        <v>#N/A</v>
      </c>
      <c r="K361" s="131" t="e">
        <f>IF($A$356='Glyn-SESSION'!$A$538,INDEX('Glyn-SESSION'!$K$538:$T$545, MATCH("*Clean *",'Glyn-SESSION'!$B$538:$B$545,0), MATCH("*5th*",'Glyn-SESSION'!$K$7:$T$7,0)),"")</f>
        <v>#N/A</v>
      </c>
      <c r="L361" s="44" t="e">
        <f>INDEX('Glyn-SESSION'!$L$538:$U$545, MATCH("*Clean *",'Glyn-SESSION'!$B$538:$B$545,0), MATCH("*5th*",'Glyn-SESSION'!$K$7:$T$7,0))</f>
        <v>#N/A</v>
      </c>
      <c r="M361" s="131">
        <f>IF($A$356='Glyn-SESSION'!$A$538,INDEX('Glyn-SESSION'!$K$538:$T$545, MATCH("*Lat Pulldown*",'Glyn-SESSION'!$B$538:$B$545,0), MATCH("*5th*",'Glyn-SESSION'!$K$7:$T$7,0)),"")</f>
        <v>0</v>
      </c>
      <c r="N361" s="44">
        <f>INDEX('Glyn-SESSION'!$L$538:$U$545, MATCH("*Lat Pulldown*",'Glyn-SESSION'!$B$538:$B$545,0), MATCH("*5th*",'Glyn-SESSION'!$K$7:$T$7,0))</f>
        <v>0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'Glyn-SESSION'!A547</f>
        <v>0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str">
        <f>IF($A$140='Glyn-SESSION'!$A$547,INDEX('Glyn-SESSION'!$K$547:$T$554, MATCH("*1k Row*",'Glyn-SESSION'!$B$547:$B$554,0), MATCH("*1st*",'Glyn-SESSION'!$K$7:$T$7,0)),"")</f>
        <v/>
      </c>
      <c r="P362" s="152" t="str">
        <f>IF($A$140='Glyn-SESSION'!$A$547,INDEX('Glyn-SESSION'!$K$547:$T$554, MATCH("*HIIT*",'Glyn-SESSION'!$B$547:$B$554,0), MATCH("*1st*",'Glyn-SESSION'!$K$7:$T$7,0)),"")</f>
        <v/>
      </c>
      <c r="Q362" s="119" t="e">
        <f>INDEX('Glyn-SESSION'!$L$547:$U$547, MATCH("*HIIT*",'Glyn-SESSION'!$B$547:$B$547,0), MATCH("*1st*",'Glyn-SESSION'!$K$7:$T$7,0))</f>
        <v>#N/A</v>
      </c>
      <c r="R362" s="119">
        <f>'Glyn-SESSION'!U430</f>
        <v>0</v>
      </c>
      <c r="S362" s="116"/>
      <c r="T362" s="116"/>
      <c r="U362" s="120">
        <f>'Glyn-SESSION'!A548</f>
        <v>0</v>
      </c>
      <c r="V362" s="120">
        <f>'Glyn-SESSION'!A549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IF($A$362='Glyn-SESSION'!$A$547,INDEX('Glyn-SESSION'!$K$547:$T$554, MATCH("*Squat*",'Glyn-SESSION'!$B$547:$B$554,0), MATCH("*1st*",'Glyn-SESSION'!$K$7:$T$7,0)),"")</f>
        <v>#N/A</v>
      </c>
      <c r="D363" s="132" t="e">
        <f>INDEX('Glyn-SESSION'!L$547:U$554, MATCH("*Squat*",'Glyn-SESSION'!$B$547:$B$554,0), MATCH("*1st*",'Glyn-SESSION'!K$7:T$7,0))</f>
        <v>#N/A</v>
      </c>
      <c r="E363" s="131" t="e">
        <f>IF($A$362='Glyn-SESSION'!$A$547,INDEX('Glyn-SESSION'!$K$547:$T$554, MATCH("*Deadlift*",'Glyn-SESSION'!$B$547:$B$554,0), MATCH("*1st*",'Glyn-SESSION'!$K$7:$T$7,0)),"")</f>
        <v>#N/A</v>
      </c>
      <c r="F363" s="131" t="e">
        <f>INDEX('Glyn-SESSION'!$L$547:$U$554, MATCH("*Deadlift*",'Glyn-SESSION'!$B$547:$B$554,0), MATCH("*1st*",'Glyn-SESSION'!$K$7:$T$7,0))</f>
        <v>#N/A</v>
      </c>
      <c r="G363" s="131" t="e">
        <f>IF($A$362='Glyn-SESSION'!$A$547,INDEX('Glyn-SESSION'!$K$547:$T$554, MATCH("*Bench Press*",'Glyn-SESSION'!$B$547:$B$554,0), MATCH("*1st*",'Glyn-SESSION'!$K$7:$T$7,0)),"")</f>
        <v>#N/A</v>
      </c>
      <c r="H363" s="131" t="e">
        <f>INDEX('Glyn-SESSION'!$L$547:$U$554, MATCH("*Bench Press*",'Glyn-SESSION'!$B$547:$B$554,0), MATCH("*1st*",'Glyn-SESSION'!$K$7:$T$7,0))</f>
        <v>#N/A</v>
      </c>
      <c r="I363" s="132" t="e">
        <f>IF($A$362='Glyn-SESSION'!$A$547,INDEX('Glyn-SESSION'!$K$547:$T$554, MATCH("*Military*",'Glyn-SESSION'!$B$547:$B$554,0), MATCH("*1st*",'Glyn-SESSION'!$K$7:$T$7,0)),"")</f>
        <v>#N/A</v>
      </c>
      <c r="J363" s="48" t="e">
        <f>INDEX('Glyn-SESSION'!$L$547:$U$554, MATCH("*Military*",'Glyn-SESSION'!$B$547:$B$554,0), MATCH("*1st*",'Glyn-SESSION'!$K$7:$T$7,0))</f>
        <v>#N/A</v>
      </c>
      <c r="K363" s="131" t="e">
        <f>IF($A$362='Glyn-SESSION'!$A$547,INDEX('Glyn-SESSION'!$K$547:$T$554, MATCH("*Clean *",'Glyn-SESSION'!$B$547:$B$554,0), MATCH("*1st*",'Glyn-SESSION'!$K$7:$T$7,0)),"")</f>
        <v>#N/A</v>
      </c>
      <c r="L363" s="48" t="e">
        <f>INDEX('Glyn-SESSION'!$L$547:$U$554, MATCH("*Clean *",'Glyn-SESSION'!$B$547:$B$554,0), MATCH("*1st*",'Glyn-SESSION'!$K$7:$T$7,0))</f>
        <v>#N/A</v>
      </c>
      <c r="M363" s="131" t="e">
        <f>IF($A$362='Glyn-SESSION'!$A$547,INDEX('Glyn-SESSION'!$K$547:$T$554, MATCH("*Lat Pulldown*",'Glyn-SESSION'!$B$547:$B$554,0), MATCH("*1st*",'Glyn-SESSION'!$K$7:$T$7,0)),"")</f>
        <v>#N/A</v>
      </c>
      <c r="N363" s="48" t="e">
        <f>INDEX('Glyn-SESSION'!$L$547:$U$554, MATCH("*Lat Pulldown*",'Glyn-SESSION'!$B$547:$B$554,0), MATCH("*1st*",'Glyn-SESSION'!$K$7:$T$7,0))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IF($A$362='Glyn-SESSION'!$A$547,INDEX('Glyn-SESSION'!$K$547:$T$554, MATCH("*Squat*",'Glyn-SESSION'!$B$547:$B$554,0), MATCH("*2nd*",'Glyn-SESSION'!$K$7:$T$7,0)),"")</f>
        <v>#N/A</v>
      </c>
      <c r="D364" s="132" t="e">
        <f>INDEX('Glyn-SESSION'!L$547:U$554, MATCH("*Squat*",'Glyn-SESSION'!$B$547:$B$554,0), MATCH("*2nd*",'Glyn-SESSION'!K$7:T$7,0))</f>
        <v>#N/A</v>
      </c>
      <c r="E364" s="131" t="e">
        <f>IF($A$362='Glyn-SESSION'!$A$547,INDEX('Glyn-SESSION'!$K$547:$T$554, MATCH("*Deadlift*",'Glyn-SESSION'!$B$547:$B$554,0), MATCH("*2ND*",'Glyn-SESSION'!$K$7:$T$7,0)),"")</f>
        <v>#N/A</v>
      </c>
      <c r="F364" s="131" t="e">
        <f>INDEX('Glyn-SESSION'!$L$547:$U$554, MATCH("*Deadlift*",'Glyn-SESSION'!$B$547:$B$554,0), MATCH("*2nd*",'Glyn-SESSION'!$K$7:$T$7,0))</f>
        <v>#N/A</v>
      </c>
      <c r="G364" s="131" t="e">
        <f>IF($A$362='Glyn-SESSION'!$A$547,INDEX('Glyn-SESSION'!$K$547:$T$554, MATCH("*Bench Press*",'Glyn-SESSION'!$B$547:$B$554,0), MATCH("*2ND*",'Glyn-SESSION'!$K$7:$T$7,0)),"")</f>
        <v>#N/A</v>
      </c>
      <c r="H364" s="131" t="e">
        <f>INDEX('Glyn-SESSION'!$L$547:$U$554, MATCH("*Bench Press*",'Glyn-SESSION'!$B$547:$B$554,0), MATCH("*2nd*",'Glyn-SESSION'!$K$7:$T$7,0))</f>
        <v>#N/A</v>
      </c>
      <c r="I364" s="132" t="e">
        <f>IF($A$362='Glyn-SESSION'!$A$547,INDEX('Glyn-SESSION'!$K$547:$T$554, MATCH("*Military*",'Glyn-SESSION'!$B$547:$B$554,0), MATCH("*2ND*",'Glyn-SESSION'!$K$7:$T$7,0)),"")</f>
        <v>#N/A</v>
      </c>
      <c r="J364" s="44" t="e">
        <f>INDEX('Glyn-SESSION'!$L$547:$U$554, MATCH("*Military*",'Glyn-SESSION'!$B$547:$B$554,0), MATCH("*2nd*",'Glyn-SESSION'!$K$7:$T$7,0))</f>
        <v>#N/A</v>
      </c>
      <c r="K364" s="131" t="e">
        <f>IF($A$362='Glyn-SESSION'!$A$547,INDEX('Glyn-SESSION'!$K$547:$T$554, MATCH("*Clean *",'Glyn-SESSION'!$B$547:$B$554,0), MATCH("*2ND*",'Glyn-SESSION'!$K$7:$T$7,0)),"")</f>
        <v>#N/A</v>
      </c>
      <c r="L364" s="44" t="e">
        <f>INDEX('Glyn-SESSION'!$L$547:$U$554, MATCH("*Clean *",'Glyn-SESSION'!$B$547:$B$554,0), MATCH("*2nd*",'Glyn-SESSION'!$K$7:$T$7,0))</f>
        <v>#N/A</v>
      </c>
      <c r="M364" s="131" t="e">
        <f>IF($A$362='Glyn-SESSION'!$A$547,INDEX('Glyn-SESSION'!$K$547:$T$554, MATCH("*Lat Pulldown*",'Glyn-SESSION'!$B$547:$B$554,0), MATCH("*2ND*",'Glyn-SESSION'!$K$7:$T$7,0)),"")</f>
        <v>#N/A</v>
      </c>
      <c r="N364" s="44" t="e">
        <f>INDEX('Glyn-SESSION'!$L$547:$U$554, MATCH("*Lat Pulldown*",'Glyn-SESSION'!$B$547:$B$554,0), MATCH("*2nd*",'Glyn-SESSION'!$K$7:$T$7,0))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IF($A$362='Glyn-SESSION'!$A$547,INDEX('Glyn-SESSION'!$K$547:$T$554, MATCH("*Squat*",'Glyn-SESSION'!$B$547:$B$554,0), MATCH("*3rd*",'Glyn-SESSION'!$K$7:$T$7,0)),"")</f>
        <v>#N/A</v>
      </c>
      <c r="D365" s="132" t="e">
        <f>INDEX('Glyn-SESSION'!L$547:U$554, MATCH("*Squat*",'Glyn-SESSION'!$B$547:$B$554,0), MATCH("*3rd*",'Glyn-SESSION'!K$7:T$7,0))</f>
        <v>#N/A</v>
      </c>
      <c r="E365" s="131" t="e">
        <f>IF($A$362='Glyn-SESSION'!$A$547,INDEX('Glyn-SESSION'!$K$547:$T$554, MATCH("*Deadlift*",'Glyn-SESSION'!$B$547:$B$554,0), MATCH("*3rd*",'Glyn-SESSION'!$K$7:$T$7,0)),"")</f>
        <v>#N/A</v>
      </c>
      <c r="F365" s="131" t="e">
        <f>INDEX('Glyn-SESSION'!$L$547:$U$554, MATCH("*Deadlift*",'Glyn-SESSION'!$B$547:$B$554,0), MATCH("*3rd*",'Glyn-SESSION'!$K$7:$T$7,0))</f>
        <v>#N/A</v>
      </c>
      <c r="G365" s="131" t="e">
        <f>IF($A$362='Glyn-SESSION'!$A$547,INDEX('Glyn-SESSION'!$K$547:$T$554, MATCH("*Bench Press*",'Glyn-SESSION'!$B$547:$B$554,0), MATCH("*3rd*",'Glyn-SESSION'!$K$7:$T$7,0)),"")</f>
        <v>#N/A</v>
      </c>
      <c r="H365" s="131" t="e">
        <f>INDEX('Glyn-SESSION'!$L$547:$U$554, MATCH("*Bench Press*",'Glyn-SESSION'!$B$547:$B$554,0), MATCH("*3rd*",'Glyn-SESSION'!$K$7:$T$7,0))</f>
        <v>#N/A</v>
      </c>
      <c r="I365" s="132" t="e">
        <f>IF($A$362='Glyn-SESSION'!$A$547,INDEX('Glyn-SESSION'!$K$547:$T$554, MATCH("*Military*",'Glyn-SESSION'!$B$547:$B$554,0), MATCH("*3rd*",'Glyn-SESSION'!$K$7:$T$7,0)),"")</f>
        <v>#N/A</v>
      </c>
      <c r="J365" s="44" t="e">
        <f>INDEX('Glyn-SESSION'!$L$547:$U$554, MATCH("*Military*",'Glyn-SESSION'!$B$547:$B$554,0), MATCH("*3rd*",'Glyn-SESSION'!$K$7:$T$7,0))</f>
        <v>#N/A</v>
      </c>
      <c r="K365" s="131" t="e">
        <f>IF($A$362='Glyn-SESSION'!$A$547,INDEX('Glyn-SESSION'!$K$547:$T$554, MATCH("*Clean *",'Glyn-SESSION'!$B$547:$B$554,0), MATCH("*3rd*",'Glyn-SESSION'!$K$7:$T$7,0)),"")</f>
        <v>#N/A</v>
      </c>
      <c r="L365" s="44" t="e">
        <f>INDEX('Glyn-SESSION'!$L$547:$U$554, MATCH("*Clean *",'Glyn-SESSION'!$B$547:$B$554,0), MATCH("*3rd*",'Glyn-SESSION'!$K$7:$T$7,0))</f>
        <v>#N/A</v>
      </c>
      <c r="M365" s="131" t="e">
        <f>IF($A$362='Glyn-SESSION'!$A$547,INDEX('Glyn-SESSION'!$K$547:$T$554, MATCH("*Lat Pulldown*",'Glyn-SESSION'!$B$547:$B$554,0), MATCH("*3rd*",'Glyn-SESSION'!$K$7:$T$7,0)),"")</f>
        <v>#N/A</v>
      </c>
      <c r="N365" s="44" t="e">
        <f>INDEX('Glyn-SESSION'!$L$547:$U$554, MATCH("*Lat Pulldown*",'Glyn-SESSION'!$B$547:$B$554,0), MATCH("*3rd*",'Glyn-SESSION'!$K$7:$T$7,0))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IF($A$362='Glyn-SESSION'!$A$547,INDEX('Glyn-SESSION'!$K$547:$T$554, MATCH("*Squat*",'Glyn-SESSION'!$B$547:$B$554,0), MATCH("*4th*",'Glyn-SESSION'!$K$7:$T$7,0)),"")</f>
        <v>#N/A</v>
      </c>
      <c r="D366" s="132" t="e">
        <f>INDEX('Glyn-SESSION'!L$547:U$554, MATCH("*Squat*",'Glyn-SESSION'!$B$547:$B$554,0), MATCH("*4th*",'Glyn-SESSION'!K$7:T$7,0))</f>
        <v>#N/A</v>
      </c>
      <c r="E366" s="131" t="e">
        <f>IF($A$362='Glyn-SESSION'!$A$547,INDEX('Glyn-SESSION'!$K$547:$T$554, MATCH("*Deadlift*",'Glyn-SESSION'!$B$547:$B$554,0), MATCH("*4th*",'Glyn-SESSION'!$K$7:$T$7,0)),"")</f>
        <v>#N/A</v>
      </c>
      <c r="F366" s="131" t="e">
        <f>INDEX('Glyn-SESSION'!$L$547:$U$554, MATCH("*Deadlift*",'Glyn-SESSION'!$B$547:$B$554,0), MATCH("*4th*",'Glyn-SESSION'!$K$7:$T$7,0))</f>
        <v>#N/A</v>
      </c>
      <c r="G366" s="131" t="e">
        <f>IF($A$362='Glyn-SESSION'!$A$547,INDEX('Glyn-SESSION'!$K$547:$T$554, MATCH("*Bench Press*",'Glyn-SESSION'!$B$547:$B$554,0), MATCH("*4th*",'Glyn-SESSION'!$K$7:$T$7,0)),"")</f>
        <v>#N/A</v>
      </c>
      <c r="H366" s="131" t="e">
        <f>INDEX('Glyn-SESSION'!$L$547:$U$554, MATCH("*Bench Press*",'Glyn-SESSION'!$B$547:$B$554,0), MATCH("*4th*",'Glyn-SESSION'!$K$7:$T$7,0))</f>
        <v>#N/A</v>
      </c>
      <c r="I366" s="132" t="e">
        <f>IF($A$362='Glyn-SESSION'!$A$547,INDEX('Glyn-SESSION'!$K$547:$T$554, MATCH("*Military*",'Glyn-SESSION'!$B$547:$B$554,0), MATCH("*4th*",'Glyn-SESSION'!$K$7:$T$7,0)),"")</f>
        <v>#N/A</v>
      </c>
      <c r="J366" s="44" t="e">
        <f>INDEX('Glyn-SESSION'!$L$547:$U$554, MATCH("*Military*",'Glyn-SESSION'!$B$547:$B$554,0), MATCH("*4th*",'Glyn-SESSION'!$K$7:$T$7,0))</f>
        <v>#N/A</v>
      </c>
      <c r="K366" s="131" t="e">
        <f>IF($A$362='Glyn-SESSION'!$A$547,INDEX('Glyn-SESSION'!$K$547:$T$554, MATCH("*Clean *",'Glyn-SESSION'!$B$547:$B$554,0), MATCH("*4th*",'Glyn-SESSION'!$K$7:$T$7,0)),"")</f>
        <v>#N/A</v>
      </c>
      <c r="L366" s="44" t="e">
        <f>INDEX('Glyn-SESSION'!$L$547:$U$554, MATCH("*Clean *",'Glyn-SESSION'!$B$547:$B$554,0), MATCH("*4th*",'Glyn-SESSION'!$K$7:$T$7,0))</f>
        <v>#N/A</v>
      </c>
      <c r="M366" s="131" t="e">
        <f>IF($A$362='Glyn-SESSION'!$A$547,INDEX('Glyn-SESSION'!$K$547:$T$554, MATCH("*Lat Pulldown*",'Glyn-SESSION'!$B$547:$B$554,0), MATCH("*4th*",'Glyn-SESSION'!$K$7:$T$7,0)),"")</f>
        <v>#N/A</v>
      </c>
      <c r="N366" s="44" t="e">
        <f>INDEX('Glyn-SESSION'!$L$547:$U$554, MATCH("*Lat Pulldown*",'Glyn-SESSION'!$B$547:$B$554,0), MATCH("*4th*",'Glyn-SESSION'!$K$7:$T$7,0))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IF($A$362='Glyn-SESSION'!$A$547,INDEX('Glyn-SESSION'!$K$547:$T$554, MATCH("*Squat*",'Glyn-SESSION'!$B$547:$B$554,0), MATCH("*5th*",'Glyn-SESSION'!$K$7:$T$7,0)),"")</f>
        <v>#N/A</v>
      </c>
      <c r="D367" s="132" t="e">
        <f>INDEX('Glyn-SESSION'!L$547:U$554, MATCH("*Squat*",'Glyn-SESSION'!$B$547:$B$554,0), MATCH("*5th*",'Glyn-SESSION'!K$7:T$7,0))</f>
        <v>#N/A</v>
      </c>
      <c r="E367" s="131" t="e">
        <f>IF($A$362='Glyn-SESSION'!$A$547,INDEX('Glyn-SESSION'!$K$547:$T$554, MATCH("*Deadlift*",'Glyn-SESSION'!$B$547:$B$554,0), MATCH("*5th*",'Glyn-SESSION'!$K$7:$T$7,0)),"")</f>
        <v>#N/A</v>
      </c>
      <c r="F367" s="131" t="e">
        <f>INDEX('Glyn-SESSION'!$L$547:$U$554, MATCH("*Deadlift*",'Glyn-SESSION'!$B$547:$B$554,0), MATCH("*5th*",'Glyn-SESSION'!$K$7:$T$7,0))</f>
        <v>#N/A</v>
      </c>
      <c r="G367" s="131" t="e">
        <f>IF($A$362='Glyn-SESSION'!$A$547,INDEX('Glyn-SESSION'!$K$547:$T$554, MATCH("*Bench Press*",'Glyn-SESSION'!$B$547:$B$554,0), MATCH("*5th*",'Glyn-SESSION'!$K$7:$T$7,0)),"")</f>
        <v>#N/A</v>
      </c>
      <c r="H367" s="131" t="e">
        <f>INDEX('Glyn-SESSION'!$L$547:$U$554, MATCH("*Bench Press*",'Glyn-SESSION'!$B$547:$B$554,0), MATCH("*5th*",'Glyn-SESSION'!$K$7:$T$7,0))</f>
        <v>#N/A</v>
      </c>
      <c r="I367" s="132" t="e">
        <f>IF($A$362='Glyn-SESSION'!$A$547,INDEX('Glyn-SESSION'!$K$547:$T$554, MATCH("*Military*",'Glyn-SESSION'!$B$547:$B$554,0), MATCH("*5th*",'Glyn-SESSION'!$K$7:$T$7,0)),"")</f>
        <v>#N/A</v>
      </c>
      <c r="J367" s="44" t="e">
        <f>INDEX('Glyn-SESSION'!$L$547:$U$554, MATCH("*Military*",'Glyn-SESSION'!$B$547:$B$554,0), MATCH("*5th*",'Glyn-SESSION'!$K$7:$T$7,0))</f>
        <v>#N/A</v>
      </c>
      <c r="K367" s="131" t="e">
        <f>IF($A$362='Glyn-SESSION'!$A$547,INDEX('Glyn-SESSION'!$K$547:$T$554, MATCH("*Clean *",'Glyn-SESSION'!$B$547:$B$554,0), MATCH("*5th*",'Glyn-SESSION'!$K$7:$T$7,0)),"")</f>
        <v>#N/A</v>
      </c>
      <c r="L367" s="44" t="e">
        <f>INDEX('Glyn-SESSION'!$L$547:$U$554, MATCH("*Clean *",'Glyn-SESSION'!$B$547:$B$554,0), MATCH("*5th*",'Glyn-SESSION'!$K$7:$T$7,0))</f>
        <v>#N/A</v>
      </c>
      <c r="M367" s="131" t="e">
        <f>IF($A$362='Glyn-SESSION'!$A$547,INDEX('Glyn-SESSION'!$K$547:$T$554, MATCH("*Lat Pulldown*",'Glyn-SESSION'!$B$547:$B$554,0), MATCH("*5th*",'Glyn-SESSION'!$K$7:$T$7,0)),"")</f>
        <v>#N/A</v>
      </c>
      <c r="N367" s="44" t="e">
        <f>INDEX('Glyn-SESSION'!$L$547:$U$554, MATCH("*Lat Pulldown*",'Glyn-SESSION'!$B$547:$B$554,0), MATCH("*5th*",'Glyn-SESSION'!$K$7:$T$7,0))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'Glyn-SESSION'!A556</f>
        <v>0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 t="e">
        <f>MAX(I369:I373)</f>
        <v>#N/A</v>
      </c>
      <c r="J368" s="116" t="e">
        <f t="array" ref="J368">MAX(IF(I369:I373=I368,J369:J373))</f>
        <v>#N/A</v>
      </c>
      <c r="K368" s="116" t="e">
        <f>MAX(K369:K373)</f>
        <v>#N/A</v>
      </c>
      <c r="L368" s="116" t="e">
        <f t="array" ref="L368">MAX(IF(K369:K373=K368,L369:L373))</f>
        <v>#N/A</v>
      </c>
      <c r="M368" s="116" t="e">
        <f>MAX(M369:M373)</f>
        <v>#N/A</v>
      </c>
      <c r="N368" s="117" t="e">
        <f t="array" ref="N368">MAX(IF(M369:M373=M368,N369:N373))</f>
        <v>#N/A</v>
      </c>
      <c r="O368" s="152" t="str">
        <f>IF($A$140='Glyn-SESSION'!$A$556,INDEX('Glyn-SESSION'!$K$556:$T$563, MATCH("*1k Row*",'Glyn-SESSION'!$B$556:$B$563,0), MATCH("*1st*",'Glyn-SESSION'!$K$7:$T$7,0)),"")</f>
        <v/>
      </c>
      <c r="P368" s="152" t="str">
        <f>IF($A$140='Glyn-SESSION'!$A$556,INDEX('Glyn-SESSION'!$K$556:$T$563, MATCH("*HIIT*",'Glyn-SESSION'!$B$556:$B$563,0), MATCH("*1st*",'Glyn-SESSION'!$K$7:$T$7,0)),"")</f>
        <v/>
      </c>
      <c r="Q368" s="119" t="e">
        <f>INDEX('Glyn-SESSION'!$L$556:$U$556, MATCH("*HIIT*",'Glyn-SESSION'!$B$556:$B$556,0), MATCH("*1st*",'Glyn-SESSION'!$K$7:$T$7,0))</f>
        <v>#N/A</v>
      </c>
      <c r="R368" s="119">
        <f>'Glyn-SESSION'!U436</f>
        <v>0</v>
      </c>
      <c r="S368" s="116"/>
      <c r="T368" s="116"/>
      <c r="U368" s="120">
        <f>'Glyn-SESSION'!A557</f>
        <v>0</v>
      </c>
      <c r="V368" s="120">
        <f>'Glyn-SESSION'!A558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IF($A$368='Glyn-SESSION'!$A$556,INDEX('Glyn-SESSION'!$K$556:$T$563, MATCH("*Squat*",'Glyn-SESSION'!$B$556:$B$563,0), MATCH("*1st*",'Glyn-SESSION'!$K$7:$T$7,0)),"")</f>
        <v>#N/A</v>
      </c>
      <c r="D369" s="132" t="e">
        <f>INDEX('Glyn-SESSION'!L$556:U$563, MATCH("*Squat*",'Glyn-SESSION'!$B$556:$B$563,0), MATCH("*1st*",'Glyn-SESSION'!K$7:T$7,0))</f>
        <v>#N/A</v>
      </c>
      <c r="E369" s="131" t="e">
        <f>IF($A$368='Glyn-SESSION'!$A$556,INDEX('Glyn-SESSION'!$K$556:$T$563, MATCH("*Deadlift*",'Glyn-SESSION'!$B$556:$B$563,0), MATCH("*1st*",'Glyn-SESSION'!$K$7:$T$7,0)),"")</f>
        <v>#N/A</v>
      </c>
      <c r="F369" s="131" t="e">
        <f>INDEX('Glyn-SESSION'!$L$556:$U$563, MATCH("*Deadlift*",'Glyn-SESSION'!$B$556:$B$563,0), MATCH("*1st*",'Glyn-SESSION'!$K$7:$T$7,0))</f>
        <v>#N/A</v>
      </c>
      <c r="G369" s="131" t="e">
        <f>IF($A$368='Glyn-SESSION'!$A$556,INDEX('Glyn-SESSION'!$K$556:$T$563, MATCH("*Bench Press*",'Glyn-SESSION'!$B$556:$B$563,0), MATCH("*1st*",'Glyn-SESSION'!$K$7:$T$7,0)),"")</f>
        <v>#N/A</v>
      </c>
      <c r="H369" s="131" t="e">
        <f>INDEX('Glyn-SESSION'!$L$556:$U$563, MATCH("*Bench Press*",'Glyn-SESSION'!$B$556:$B$563,0), MATCH("*1st*",'Glyn-SESSION'!$K$7:$T$7,0))</f>
        <v>#N/A</v>
      </c>
      <c r="I369" s="132" t="e">
        <f>IF($A$368='Glyn-SESSION'!$A$556,INDEX('Glyn-SESSION'!$K$556:$T$563, MATCH("*Military*",'Glyn-SESSION'!$B$556:$B$563,0), MATCH("*1st*",'Glyn-SESSION'!$K$7:$T$7,0)),"")</f>
        <v>#N/A</v>
      </c>
      <c r="J369" s="48" t="e">
        <f>INDEX('Glyn-SESSION'!$L$556:$U$563, MATCH("*Military*",'Glyn-SESSION'!$B$556:$B$563,0), MATCH("*1st*",'Glyn-SESSION'!$K$7:$T$7,0))</f>
        <v>#N/A</v>
      </c>
      <c r="K369" s="131" t="e">
        <f>IF($A$368='Glyn-SESSION'!$A$556,INDEX('Glyn-SESSION'!$K$556:$T$563, MATCH("*Clean *",'Glyn-SESSION'!$B$556:$B$563,0), MATCH("*1st*",'Glyn-SESSION'!$K$7:$T$7,0)),"")</f>
        <v>#N/A</v>
      </c>
      <c r="L369" s="48" t="e">
        <f>INDEX('Glyn-SESSION'!$L$556:$U$563, MATCH("*Clean *",'Glyn-SESSION'!$B$556:$B$563,0), MATCH("*1st*",'Glyn-SESSION'!$K$7:$T$7,0))</f>
        <v>#N/A</v>
      </c>
      <c r="M369" s="131" t="e">
        <f>IF($A$368='Glyn-SESSION'!$A$556,INDEX('Glyn-SESSION'!$K$556:$T$563, MATCH("*Lat Pulldown*",'Glyn-SESSION'!$B$556:$B$563,0), MATCH("*1st*",'Glyn-SESSION'!$K$7:$T$7,0)),"")</f>
        <v>#N/A</v>
      </c>
      <c r="N369" s="48" t="e">
        <f>INDEX('Glyn-SESSION'!$L$556:$U$563, MATCH("*Lat Pulldown*",'Glyn-SESSION'!$B$556:$B$563,0), MATCH("*1st*",'Glyn-SESSION'!$K$7:$T$7,0))</f>
        <v>#N/A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IF($A$368='Glyn-SESSION'!$A$556,INDEX('Glyn-SESSION'!$K$556:$T$563, MATCH("*Squat*",'Glyn-SESSION'!$B$556:$B$563,0), MATCH("*2nd*",'Glyn-SESSION'!$K$7:$T$7,0)),"")</f>
        <v>#N/A</v>
      </c>
      <c r="D370" s="132" t="e">
        <f>INDEX('Glyn-SESSION'!L$556:U$563, MATCH("*Squat*",'Glyn-SESSION'!$B$556:$B$563,0), MATCH("*2nd*",'Glyn-SESSION'!K$7:T$7,0))</f>
        <v>#N/A</v>
      </c>
      <c r="E370" s="131" t="e">
        <f>IF($A$368='Glyn-SESSION'!$A$556,INDEX('Glyn-SESSION'!$K$556:$T$563, MATCH("*Deadlift*",'Glyn-SESSION'!$B$556:$B$563,0), MATCH("*2ND*",'Glyn-SESSION'!$K$7:$T$7,0)),"")</f>
        <v>#N/A</v>
      </c>
      <c r="F370" s="131" t="e">
        <f>INDEX('Glyn-SESSION'!$L$556:$U$563, MATCH("*Deadlift*",'Glyn-SESSION'!$B$556:$B$563,0), MATCH("*2nd*",'Glyn-SESSION'!$K$7:$T$7,0))</f>
        <v>#N/A</v>
      </c>
      <c r="G370" s="131" t="e">
        <f>IF($A$368='Glyn-SESSION'!$A$556,INDEX('Glyn-SESSION'!$K$556:$T$563, MATCH("*Bench Press*",'Glyn-SESSION'!$B$556:$B$563,0), MATCH("*2ND*",'Glyn-SESSION'!$K$7:$T$7,0)),"")</f>
        <v>#N/A</v>
      </c>
      <c r="H370" s="131" t="e">
        <f>INDEX('Glyn-SESSION'!$L$556:$U$563, MATCH("*Bench Press*",'Glyn-SESSION'!$B$556:$B$563,0), MATCH("*2nd*",'Glyn-SESSION'!$K$7:$T$7,0))</f>
        <v>#N/A</v>
      </c>
      <c r="I370" s="132" t="e">
        <f>IF($A$368='Glyn-SESSION'!$A$556,INDEX('Glyn-SESSION'!$K$556:$T$563, MATCH("*Military*",'Glyn-SESSION'!$B$556:$B$563,0), MATCH("*2ND*",'Glyn-SESSION'!$K$7:$T$7,0)),"")</f>
        <v>#N/A</v>
      </c>
      <c r="J370" s="44" t="e">
        <f>INDEX('Glyn-SESSION'!$L$556:$U$563, MATCH("*Military*",'Glyn-SESSION'!$B$556:$B$563,0), MATCH("*2nd*",'Glyn-SESSION'!$K$7:$T$7,0))</f>
        <v>#N/A</v>
      </c>
      <c r="K370" s="131" t="e">
        <f>IF($A$368='Glyn-SESSION'!$A$556,INDEX('Glyn-SESSION'!$K$556:$T$563, MATCH("*Clean *",'Glyn-SESSION'!$B$556:$B$563,0), MATCH("*2ND*",'Glyn-SESSION'!$K$7:$T$7,0)),"")</f>
        <v>#N/A</v>
      </c>
      <c r="L370" s="44" t="e">
        <f>INDEX('Glyn-SESSION'!$L$556:$U$563, MATCH("*Clean *",'Glyn-SESSION'!$B$556:$B$563,0), MATCH("*2nd*",'Glyn-SESSION'!$K$7:$T$7,0))</f>
        <v>#N/A</v>
      </c>
      <c r="M370" s="131" t="e">
        <f>IF($A$368='Glyn-SESSION'!$A$556,INDEX('Glyn-SESSION'!$K$556:$T$563, MATCH("*Lat Pulldown*",'Glyn-SESSION'!$B$556:$B$563,0), MATCH("*2ND*",'Glyn-SESSION'!$K$7:$T$7,0)),"")</f>
        <v>#N/A</v>
      </c>
      <c r="N370" s="44" t="e">
        <f>INDEX('Glyn-SESSION'!$L$556:$U$563, MATCH("*Lat Pulldown*",'Glyn-SESSION'!$B$556:$B$563,0), MATCH("*2nd*",'Glyn-SESSION'!$K$7:$T$7,0))</f>
        <v>#N/A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IF($A$368='Glyn-SESSION'!$A$556,INDEX('Glyn-SESSION'!$K$556:$T$563, MATCH("*Squat*",'Glyn-SESSION'!$B$556:$B$563,0), MATCH("*3rd*",'Glyn-SESSION'!$K$7:$T$7,0)),"")</f>
        <v>#N/A</v>
      </c>
      <c r="D371" s="132" t="e">
        <f>INDEX('Glyn-SESSION'!L$556:U$563, MATCH("*Squat*",'Glyn-SESSION'!$B$556:$B$563,0), MATCH("*3rd*",'Glyn-SESSION'!K$7:T$7,0))</f>
        <v>#N/A</v>
      </c>
      <c r="E371" s="131" t="e">
        <f>IF($A$368='Glyn-SESSION'!$A$556,INDEX('Glyn-SESSION'!$K$556:$T$563, MATCH("*Deadlift*",'Glyn-SESSION'!$B$556:$B$563,0), MATCH("*3rd*",'Glyn-SESSION'!$K$7:$T$7,0)),"")</f>
        <v>#N/A</v>
      </c>
      <c r="F371" s="131" t="e">
        <f>INDEX('Glyn-SESSION'!$L$556:$U$563, MATCH("*Deadlift*",'Glyn-SESSION'!$B$556:$B$563,0), MATCH("*3rd*",'Glyn-SESSION'!$K$7:$T$7,0))</f>
        <v>#N/A</v>
      </c>
      <c r="G371" s="131" t="e">
        <f>IF($A$368='Glyn-SESSION'!$A$556,INDEX('Glyn-SESSION'!$K$556:$T$563, MATCH("*Bench Press*",'Glyn-SESSION'!$B$556:$B$563,0), MATCH("*3rd*",'Glyn-SESSION'!$K$7:$T$7,0)),"")</f>
        <v>#N/A</v>
      </c>
      <c r="H371" s="131" t="e">
        <f>INDEX('Glyn-SESSION'!$L$556:$U$563, MATCH("*Bench Press*",'Glyn-SESSION'!$B$556:$B$563,0), MATCH("*3rd*",'Glyn-SESSION'!$K$7:$T$7,0))</f>
        <v>#N/A</v>
      </c>
      <c r="I371" s="132" t="e">
        <f>IF($A$368='Glyn-SESSION'!$A$556,INDEX('Glyn-SESSION'!$K$556:$T$563, MATCH("*Military*",'Glyn-SESSION'!$B$556:$B$563,0), MATCH("*3rd*",'Glyn-SESSION'!$K$7:$T$7,0)),"")</f>
        <v>#N/A</v>
      </c>
      <c r="J371" s="44" t="e">
        <f>INDEX('Glyn-SESSION'!$L$556:$U$563, MATCH("*Military*",'Glyn-SESSION'!$B$556:$B$563,0), MATCH("*3rd*",'Glyn-SESSION'!$K$7:$T$7,0))</f>
        <v>#N/A</v>
      </c>
      <c r="K371" s="131" t="e">
        <f>IF($A$368='Glyn-SESSION'!$A$556,INDEX('Glyn-SESSION'!$K$556:$T$563, MATCH("*Clean *",'Glyn-SESSION'!$B$556:$B$563,0), MATCH("*3rd*",'Glyn-SESSION'!$K$7:$T$7,0)),"")</f>
        <v>#N/A</v>
      </c>
      <c r="L371" s="44" t="e">
        <f>INDEX('Glyn-SESSION'!$L$556:$U$563, MATCH("*Clean *",'Glyn-SESSION'!$B$556:$B$563,0), MATCH("*3rd*",'Glyn-SESSION'!$K$7:$T$7,0))</f>
        <v>#N/A</v>
      </c>
      <c r="M371" s="131" t="e">
        <f>IF($A$368='Glyn-SESSION'!$A$556,INDEX('Glyn-SESSION'!$K$556:$T$563, MATCH("*Lat Pulldown*",'Glyn-SESSION'!$B$556:$B$563,0), MATCH("*3rd*",'Glyn-SESSION'!$K$7:$T$7,0)),"")</f>
        <v>#N/A</v>
      </c>
      <c r="N371" s="44" t="e">
        <f>INDEX('Glyn-SESSION'!$L$556:$U$563, MATCH("*Lat Pulldown*",'Glyn-SESSION'!$B$556:$B$563,0), MATCH("*3rd*",'Glyn-SESSION'!$K$7:$T$7,0))</f>
        <v>#N/A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IF($A$368='Glyn-SESSION'!$A$556,INDEX('Glyn-SESSION'!$K$556:$T$563, MATCH("*Squat*",'Glyn-SESSION'!$B$556:$B$563,0), MATCH("*4th*",'Glyn-SESSION'!$K$7:$T$7,0)),"")</f>
        <v>#N/A</v>
      </c>
      <c r="D372" s="132" t="e">
        <f>INDEX('Glyn-SESSION'!L$556:U$563, MATCH("*Squat*",'Glyn-SESSION'!$B$556:$B$563,0), MATCH("*4th*",'Glyn-SESSION'!K$7:T$7,0))</f>
        <v>#N/A</v>
      </c>
      <c r="E372" s="131" t="e">
        <f>IF($A$368='Glyn-SESSION'!$A$556,INDEX('Glyn-SESSION'!$K$556:$T$563, MATCH("*Deadlift*",'Glyn-SESSION'!$B$556:$B$563,0), MATCH("*4th*",'Glyn-SESSION'!$K$7:$T$7,0)),"")</f>
        <v>#N/A</v>
      </c>
      <c r="F372" s="131" t="e">
        <f>INDEX('Glyn-SESSION'!$L$556:$U$563, MATCH("*Deadlift*",'Glyn-SESSION'!$B$556:$B$563,0), MATCH("*4th*",'Glyn-SESSION'!$K$7:$T$7,0))</f>
        <v>#N/A</v>
      </c>
      <c r="G372" s="131" t="e">
        <f>IF($A$368='Glyn-SESSION'!$A$556,INDEX('Glyn-SESSION'!$K$556:$T$563, MATCH("*Bench Press*",'Glyn-SESSION'!$B$556:$B$563,0), MATCH("*4th*",'Glyn-SESSION'!$K$7:$T$7,0)),"")</f>
        <v>#N/A</v>
      </c>
      <c r="H372" s="131" t="e">
        <f>INDEX('Glyn-SESSION'!$L$556:$U$563, MATCH("*Bench Press*",'Glyn-SESSION'!$B$556:$B$563,0), MATCH("*4th*",'Glyn-SESSION'!$K$7:$T$7,0))</f>
        <v>#N/A</v>
      </c>
      <c r="I372" s="132" t="e">
        <f>IF($A$368='Glyn-SESSION'!$A$556,INDEX('Glyn-SESSION'!$K$556:$T$563, MATCH("*Military*",'Glyn-SESSION'!$B$556:$B$563,0), MATCH("*4th*",'Glyn-SESSION'!$K$7:$T$7,0)),"")</f>
        <v>#N/A</v>
      </c>
      <c r="J372" s="44" t="e">
        <f>INDEX('Glyn-SESSION'!$L$556:$U$563, MATCH("*Military*",'Glyn-SESSION'!$B$556:$B$563,0), MATCH("*4th*",'Glyn-SESSION'!$K$7:$T$7,0))</f>
        <v>#N/A</v>
      </c>
      <c r="K372" s="131" t="e">
        <f>IF($A$368='Glyn-SESSION'!$A$556,INDEX('Glyn-SESSION'!$K$556:$T$563, MATCH("*Clean *",'Glyn-SESSION'!$B$556:$B$563,0), MATCH("*4th*",'Glyn-SESSION'!$K$7:$T$7,0)),"")</f>
        <v>#N/A</v>
      </c>
      <c r="L372" s="44" t="e">
        <f>INDEX('Glyn-SESSION'!$L$556:$U$563, MATCH("*Clean *",'Glyn-SESSION'!$B$556:$B$563,0), MATCH("*4th*",'Glyn-SESSION'!$K$7:$T$7,0))</f>
        <v>#N/A</v>
      </c>
      <c r="M372" s="131" t="e">
        <f>IF($A$368='Glyn-SESSION'!$A$556,INDEX('Glyn-SESSION'!$K$556:$T$563, MATCH("*Lat Pulldown*",'Glyn-SESSION'!$B$556:$B$563,0), MATCH("*4th*",'Glyn-SESSION'!$K$7:$T$7,0)),"")</f>
        <v>#N/A</v>
      </c>
      <c r="N372" s="44" t="e">
        <f>INDEX('Glyn-SESSION'!$L$556:$U$563, MATCH("*Lat Pulldown*",'Glyn-SESSION'!$B$556:$B$563,0), MATCH("*4th*",'Glyn-SESSION'!$K$7:$T$7,0))</f>
        <v>#N/A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IF($A$368='Glyn-SESSION'!$A$556,INDEX('Glyn-SESSION'!$K$556:$T$563, MATCH("*Squat*",'Glyn-SESSION'!$B$556:$B$563,0), MATCH("*5th*",'Glyn-SESSION'!$K$7:$T$7,0)),"")</f>
        <v>#N/A</v>
      </c>
      <c r="D373" s="132" t="e">
        <f>INDEX('Glyn-SESSION'!L$556:U$563, MATCH("*Squat*",'Glyn-SESSION'!$B$556:$B$563,0), MATCH("*5th*",'Glyn-SESSION'!K$7:T$7,0))</f>
        <v>#N/A</v>
      </c>
      <c r="E373" s="131" t="e">
        <f>IF($A$368='Glyn-SESSION'!$A$556,INDEX('Glyn-SESSION'!$K$556:$T$563, MATCH("*Deadlift*",'Glyn-SESSION'!$B$556:$B$563,0), MATCH("*5th*",'Glyn-SESSION'!$K$7:$T$7,0)),"")</f>
        <v>#N/A</v>
      </c>
      <c r="F373" s="131" t="e">
        <f>INDEX('Glyn-SESSION'!$L$556:$U$563, MATCH("*Deadlift*",'Glyn-SESSION'!$B$556:$B$563,0), MATCH("*5th*",'Glyn-SESSION'!$K$7:$T$7,0))</f>
        <v>#N/A</v>
      </c>
      <c r="G373" s="131" t="e">
        <f>IF($A$368='Glyn-SESSION'!$A$556,INDEX('Glyn-SESSION'!$K$556:$T$563, MATCH("*Bench Press*",'Glyn-SESSION'!$B$556:$B$563,0), MATCH("*5th*",'Glyn-SESSION'!$K$7:$T$7,0)),"")</f>
        <v>#N/A</v>
      </c>
      <c r="H373" s="131" t="e">
        <f>INDEX('Glyn-SESSION'!$L$556:$U$563, MATCH("*Bench Press*",'Glyn-SESSION'!$B$556:$B$563,0), MATCH("*5th*",'Glyn-SESSION'!$K$7:$T$7,0))</f>
        <v>#N/A</v>
      </c>
      <c r="I373" s="132" t="e">
        <f>IF($A$368='Glyn-SESSION'!$A$556,INDEX('Glyn-SESSION'!$K$556:$T$563, MATCH("*Military*",'Glyn-SESSION'!$B$556:$B$563,0), MATCH("*5th*",'Glyn-SESSION'!$K$7:$T$7,0)),"")</f>
        <v>#N/A</v>
      </c>
      <c r="J373" s="44" t="e">
        <f>INDEX('Glyn-SESSION'!$L$556:$U$563, MATCH("*Military*",'Glyn-SESSION'!$B$556:$B$563,0), MATCH("*5th*",'Glyn-SESSION'!$K$7:$T$7,0))</f>
        <v>#N/A</v>
      </c>
      <c r="K373" s="131" t="e">
        <f>IF($A$368='Glyn-SESSION'!$A$556,INDEX('Glyn-SESSION'!$K$556:$T$563, MATCH("*Clean *",'Glyn-SESSION'!$B$556:$B$563,0), MATCH("*5th*",'Glyn-SESSION'!$K$7:$T$7,0)),"")</f>
        <v>#N/A</v>
      </c>
      <c r="L373" s="44" t="e">
        <f>INDEX('Glyn-SESSION'!$L$556:$U$563, MATCH("*Clean *",'Glyn-SESSION'!$B$556:$B$563,0), MATCH("*5th*",'Glyn-SESSION'!$K$7:$T$7,0))</f>
        <v>#N/A</v>
      </c>
      <c r="M373" s="131" t="e">
        <f>IF($A$368='Glyn-SESSION'!$A$556,INDEX('Glyn-SESSION'!$K$556:$T$563, MATCH("*Lat Pulldown*",'Glyn-SESSION'!$B$556:$B$563,0), MATCH("*5th*",'Glyn-SESSION'!$K$7:$T$7,0)),"")</f>
        <v>#N/A</v>
      </c>
      <c r="N373" s="44" t="e">
        <f>INDEX('Glyn-SESSION'!$L$556:$U$563, MATCH("*Lat Pulldown*",'Glyn-SESSION'!$B$556:$B$563,0), MATCH("*5th*",'Glyn-SESSION'!$K$7:$T$7,0))</f>
        <v>#N/A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'Glyn-SESSION'!A565</f>
        <v>0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str">
        <f>IF($A$140='Glyn-SESSION'!$A$565,INDEX('Glyn-SESSION'!$K$565:$T$572, MATCH("*1k Row*",'Glyn-SESSION'!$B$565:$B$572,0), MATCH("*1st*",'Glyn-SESSION'!$K$7:$T$7,0)),"")</f>
        <v/>
      </c>
      <c r="P374" s="152" t="str">
        <f>IF($A$140='Glyn-SESSION'!$A$565,INDEX('Glyn-SESSION'!$K$565:$T$572, MATCH("*HIIT*",'Glyn-SESSION'!$B$565:$B$572,0), MATCH("*1st*",'Glyn-SESSION'!$K$7:$T$7,0)),"")</f>
        <v/>
      </c>
      <c r="Q374" s="119" t="e">
        <f>INDEX('Glyn-SESSION'!$L$565:$U$565, MATCH("*HIIT*",'Glyn-SESSION'!$B$565:$B$565,0), MATCH("*1st*",'Glyn-SESSION'!$K$7:$T$7,0))</f>
        <v>#N/A</v>
      </c>
      <c r="R374" s="119">
        <f>'Glyn-SESSION'!U442</f>
        <v>0</v>
      </c>
      <c r="S374" s="116"/>
      <c r="T374" s="116"/>
      <c r="U374" s="120">
        <f>'Glyn-SESSION'!A566</f>
        <v>0</v>
      </c>
      <c r="V374" s="120">
        <f>'Glyn-SESSION'!A567</f>
        <v>0</v>
      </c>
      <c r="W374" s="116"/>
      <c r="X374" s="116"/>
      <c r="Y374" s="116"/>
      <c r="Z374" s="116"/>
      <c r="AA374" s="116"/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IF($A$374='Glyn-SESSION'!$A$565,INDEX('Glyn-SESSION'!$K$565:$T$572, MATCH("*Squat*",'Glyn-SESSION'!$B$565:$B$572,0), MATCH("*1st*",'Glyn-SESSION'!$K$7:$T$7,0)),"")</f>
        <v>#N/A</v>
      </c>
      <c r="D375" s="132" t="e">
        <f>INDEX('Glyn-SESSION'!L$565:U$572, MATCH("*Squat*",'Glyn-SESSION'!$B$565:$B$572,0), MATCH("*1st*",'Glyn-SESSION'!K$7:T$7,0))</f>
        <v>#N/A</v>
      </c>
      <c r="E375" s="131" t="e">
        <f>IF($A$374='Glyn-SESSION'!$A$565,INDEX('Glyn-SESSION'!$K$565:$T$572, MATCH("*Deadlift*",'Glyn-SESSION'!$B$565:$B$572,0), MATCH("*1st*",'Glyn-SESSION'!$K$7:$T$7,0)),"")</f>
        <v>#N/A</v>
      </c>
      <c r="F375" s="131" t="e">
        <f>INDEX('Glyn-SESSION'!$L$565:$U$572, MATCH("*Deadlift*",'Glyn-SESSION'!$B$565:$B$572,0), MATCH("*1st*",'Glyn-SESSION'!$K$7:$T$7,0))</f>
        <v>#N/A</v>
      </c>
      <c r="G375" s="131" t="e">
        <f>IF($A$374='Glyn-SESSION'!$A$565,INDEX('Glyn-SESSION'!$K$565:$T$572, MATCH("*Bench Press*",'Glyn-SESSION'!$B$565:$B$572,0), MATCH("*1st*",'Glyn-SESSION'!$K$7:$T$7,0)),"")</f>
        <v>#N/A</v>
      </c>
      <c r="H375" s="131" t="e">
        <f>INDEX('Glyn-SESSION'!$L$565:$U$572, MATCH("*Bench Press*",'Glyn-SESSION'!$B$565:$B$572,0), MATCH("*1st*",'Glyn-SESSION'!$K$7:$T$7,0))</f>
        <v>#N/A</v>
      </c>
      <c r="I375" s="132" t="e">
        <f>IF($A$374='Glyn-SESSION'!$A$565,INDEX('Glyn-SESSION'!$K$565:$T$572, MATCH("*Military*",'Glyn-SESSION'!$B$565:$B$572,0), MATCH("*1st*",'Glyn-SESSION'!$K$7:$T$7,0)),"")</f>
        <v>#N/A</v>
      </c>
      <c r="J375" s="48" t="e">
        <f>INDEX('Glyn-SESSION'!$L$565:$U$572, MATCH("*Military*",'Glyn-SESSION'!$B$565:$B$572,0), MATCH("*1st*",'Glyn-SESSION'!$K$7:$T$7,0))</f>
        <v>#N/A</v>
      </c>
      <c r="K375" s="131" t="e">
        <f>IF($A$374='Glyn-SESSION'!$A$565,INDEX('Glyn-SESSION'!$K$565:$T$572, MATCH("*Clean *",'Glyn-SESSION'!$B$565:$B$572,0), MATCH("*1st*",'Glyn-SESSION'!$K$7:$T$7,0)),"")</f>
        <v>#N/A</v>
      </c>
      <c r="L375" s="48" t="e">
        <f>INDEX('Glyn-SESSION'!$L$565:$U$572, MATCH("*Clean *",'Glyn-SESSION'!$B$565:$B$572,0), MATCH("*1st*",'Glyn-SESSION'!$K$7:$T$7,0))</f>
        <v>#N/A</v>
      </c>
      <c r="M375" s="131" t="e">
        <f>IF($A$374='Glyn-SESSION'!$A$565,INDEX('Glyn-SESSION'!$K$565:$T$572, MATCH("*Lat Pulldown*",'Glyn-SESSION'!$B$565:$B$572,0), MATCH("*1st*",'Glyn-SESSION'!$K$7:$T$7,0)),"")</f>
        <v>#N/A</v>
      </c>
      <c r="N375" s="48" t="e">
        <f>INDEX('Glyn-SESSION'!$L$565:$U$572, MATCH("*Lat Pulldown*",'Glyn-SESSION'!$B$565:$B$572,0), MATCH("*1st*",'Glyn-SESSION'!$K$7:$T$7,0))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IF($A$374='Glyn-SESSION'!$A$565,INDEX('Glyn-SESSION'!$K$565:$T$572, MATCH("*Squat*",'Glyn-SESSION'!$B$565:$B$572,0), MATCH("*2nd*",'Glyn-SESSION'!$K$7:$T$7,0)),"")</f>
        <v>#N/A</v>
      </c>
      <c r="D376" s="132" t="e">
        <f>INDEX('Glyn-SESSION'!L$565:U$572, MATCH("*Squat*",'Glyn-SESSION'!$B$565:$B$572,0), MATCH("*2nd*",'Glyn-SESSION'!K$7:T$7,0))</f>
        <v>#N/A</v>
      </c>
      <c r="E376" s="131" t="e">
        <f>IF($A$374='Glyn-SESSION'!$A$565,INDEX('Glyn-SESSION'!$K$565:$T$572, MATCH("*Deadlift*",'Glyn-SESSION'!$B$565:$B$572,0), MATCH("*2ND*",'Glyn-SESSION'!$K$7:$T$7,0)),"")</f>
        <v>#N/A</v>
      </c>
      <c r="F376" s="131" t="e">
        <f>INDEX('Glyn-SESSION'!$L$565:$U$572, MATCH("*Deadlift*",'Glyn-SESSION'!$B$565:$B$572,0), MATCH("*2nd*",'Glyn-SESSION'!$K$7:$T$7,0))</f>
        <v>#N/A</v>
      </c>
      <c r="G376" s="131" t="e">
        <f>IF($A$374='Glyn-SESSION'!$A$565,INDEX('Glyn-SESSION'!$K$565:$T$572, MATCH("*Bench Press*",'Glyn-SESSION'!$B$565:$B$572,0), MATCH("*2ND*",'Glyn-SESSION'!$K$7:$T$7,0)),"")</f>
        <v>#N/A</v>
      </c>
      <c r="H376" s="131" t="e">
        <f>INDEX('Glyn-SESSION'!$L$565:$U$572, MATCH("*Bench Press*",'Glyn-SESSION'!$B$565:$B$572,0), MATCH("*2nd*",'Glyn-SESSION'!$K$7:$T$7,0))</f>
        <v>#N/A</v>
      </c>
      <c r="I376" s="132" t="e">
        <f>IF($A$374='Glyn-SESSION'!$A$565,INDEX('Glyn-SESSION'!$K$565:$T$572, MATCH("*Military*",'Glyn-SESSION'!$B$565:$B$572,0), MATCH("*2ND*",'Glyn-SESSION'!$K$7:$T$7,0)),"")</f>
        <v>#N/A</v>
      </c>
      <c r="J376" s="44" t="e">
        <f>INDEX('Glyn-SESSION'!$L$565:$U$572, MATCH("*Military*",'Glyn-SESSION'!$B$565:$B$572,0), MATCH("*2nd*",'Glyn-SESSION'!$K$7:$T$7,0))</f>
        <v>#N/A</v>
      </c>
      <c r="K376" s="131" t="e">
        <f>IF($A$374='Glyn-SESSION'!$A$565,INDEX('Glyn-SESSION'!$K$565:$T$572, MATCH("*Clean *",'Glyn-SESSION'!$B$565:$B$572,0), MATCH("*2ND*",'Glyn-SESSION'!$K$7:$T$7,0)),"")</f>
        <v>#N/A</v>
      </c>
      <c r="L376" s="44" t="e">
        <f>INDEX('Glyn-SESSION'!$L$565:$U$572, MATCH("*Clean *",'Glyn-SESSION'!$B$565:$B$572,0), MATCH("*2nd*",'Glyn-SESSION'!$K$7:$T$7,0))</f>
        <v>#N/A</v>
      </c>
      <c r="M376" s="131" t="e">
        <f>IF($A$374='Glyn-SESSION'!$A$565,INDEX('Glyn-SESSION'!$K$565:$T$572, MATCH("*Lat Pulldown*",'Glyn-SESSION'!$B$565:$B$572,0), MATCH("*2ND*",'Glyn-SESSION'!$K$7:$T$7,0)),"")</f>
        <v>#N/A</v>
      </c>
      <c r="N376" s="44" t="e">
        <f>INDEX('Glyn-SESSION'!$L$565:$U$572, MATCH("*Lat Pulldown*",'Glyn-SESSION'!$B$565:$B$572,0), MATCH("*2nd*",'Glyn-SESSION'!$K$7:$T$7,0))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IF($A$374='Glyn-SESSION'!$A$565,INDEX('Glyn-SESSION'!$K$565:$T$572, MATCH("*Squat*",'Glyn-SESSION'!$B$565:$B$572,0), MATCH("*3rd*",'Glyn-SESSION'!$K$7:$T$7,0)),"")</f>
        <v>#N/A</v>
      </c>
      <c r="D377" s="132" t="e">
        <f>INDEX('Glyn-SESSION'!L$565:U$572, MATCH("*Squat*",'Glyn-SESSION'!$B$565:$B$572,0), MATCH("*3rd*",'Glyn-SESSION'!K$7:T$7,0))</f>
        <v>#N/A</v>
      </c>
      <c r="E377" s="131" t="e">
        <f>IF($A$374='Glyn-SESSION'!$A$565,INDEX('Glyn-SESSION'!$K$565:$T$572, MATCH("*Deadlift*",'Glyn-SESSION'!$B$565:$B$572,0), MATCH("*3rd*",'Glyn-SESSION'!$K$7:$T$7,0)),"")</f>
        <v>#N/A</v>
      </c>
      <c r="F377" s="131" t="e">
        <f>INDEX('Glyn-SESSION'!$L$565:$U$572, MATCH("*Deadlift*",'Glyn-SESSION'!$B$565:$B$572,0), MATCH("*3rd*",'Glyn-SESSION'!$K$7:$T$7,0))</f>
        <v>#N/A</v>
      </c>
      <c r="G377" s="131" t="e">
        <f>IF($A$374='Glyn-SESSION'!$A$565,INDEX('Glyn-SESSION'!$K$565:$T$572, MATCH("*Bench Press*",'Glyn-SESSION'!$B$565:$B$572,0), MATCH("*3rd*",'Glyn-SESSION'!$K$7:$T$7,0)),"")</f>
        <v>#N/A</v>
      </c>
      <c r="H377" s="131" t="e">
        <f>INDEX('Glyn-SESSION'!$L$565:$U$572, MATCH("*Bench Press*",'Glyn-SESSION'!$B$565:$B$572,0), MATCH("*3rd*",'Glyn-SESSION'!$K$7:$T$7,0))</f>
        <v>#N/A</v>
      </c>
      <c r="I377" s="132" t="e">
        <f>IF($A$374='Glyn-SESSION'!$A$565,INDEX('Glyn-SESSION'!$K$565:$T$572, MATCH("*Military*",'Glyn-SESSION'!$B$565:$B$572,0), MATCH("*3rd*",'Glyn-SESSION'!$K$7:$T$7,0)),"")</f>
        <v>#N/A</v>
      </c>
      <c r="J377" s="44" t="e">
        <f>INDEX('Glyn-SESSION'!$L$565:$U$572, MATCH("*Military*",'Glyn-SESSION'!$B$565:$B$572,0), MATCH("*3rd*",'Glyn-SESSION'!$K$7:$T$7,0))</f>
        <v>#N/A</v>
      </c>
      <c r="K377" s="131" t="e">
        <f>IF($A$374='Glyn-SESSION'!$A$565,INDEX('Glyn-SESSION'!$K$565:$T$572, MATCH("*Clean *",'Glyn-SESSION'!$B$565:$B$572,0), MATCH("*3rd*",'Glyn-SESSION'!$K$7:$T$7,0)),"")</f>
        <v>#N/A</v>
      </c>
      <c r="L377" s="44" t="e">
        <f>INDEX('Glyn-SESSION'!$L$565:$U$572, MATCH("*Clean *",'Glyn-SESSION'!$B$565:$B$572,0), MATCH("*3rd*",'Glyn-SESSION'!$K$7:$T$7,0))</f>
        <v>#N/A</v>
      </c>
      <c r="M377" s="131" t="e">
        <f>IF($A$374='Glyn-SESSION'!$A$565,INDEX('Glyn-SESSION'!$K$565:$T$572, MATCH("*Lat Pulldown*",'Glyn-SESSION'!$B$565:$B$572,0), MATCH("*3rd*",'Glyn-SESSION'!$K$7:$T$7,0)),"")</f>
        <v>#N/A</v>
      </c>
      <c r="N377" s="44" t="e">
        <f>INDEX('Glyn-SESSION'!$L$565:$U$572, MATCH("*Lat Pulldown*",'Glyn-SESSION'!$B$565:$B$572,0), MATCH("*3rd*",'Glyn-SESSION'!$K$7:$T$7,0))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IF($A$374='Glyn-SESSION'!$A$565,INDEX('Glyn-SESSION'!$K$565:$T$572, MATCH("*Squat*",'Glyn-SESSION'!$B$565:$B$572,0), MATCH("*4th*",'Glyn-SESSION'!$K$7:$T$7,0)),"")</f>
        <v>#N/A</v>
      </c>
      <c r="D378" s="132" t="e">
        <f>INDEX('Glyn-SESSION'!L$565:U$572, MATCH("*Squat*",'Glyn-SESSION'!$B$565:$B$572,0), MATCH("*4th*",'Glyn-SESSION'!K$7:T$7,0))</f>
        <v>#N/A</v>
      </c>
      <c r="E378" s="131" t="e">
        <f>IF($A$374='Glyn-SESSION'!$A$565,INDEX('Glyn-SESSION'!$K$565:$T$572, MATCH("*Deadlift*",'Glyn-SESSION'!$B$565:$B$572,0), MATCH("*4th*",'Glyn-SESSION'!$K$7:$T$7,0)),"")</f>
        <v>#N/A</v>
      </c>
      <c r="F378" s="131" t="e">
        <f>INDEX('Glyn-SESSION'!$L$565:$U$572, MATCH("*Deadlift*",'Glyn-SESSION'!$B$565:$B$572,0), MATCH("*4th*",'Glyn-SESSION'!$K$7:$T$7,0))</f>
        <v>#N/A</v>
      </c>
      <c r="G378" s="131" t="e">
        <f>IF($A$374='Glyn-SESSION'!$A$565,INDEX('Glyn-SESSION'!$K$565:$T$572, MATCH("*Bench Press*",'Glyn-SESSION'!$B$565:$B$572,0), MATCH("*4th*",'Glyn-SESSION'!$K$7:$T$7,0)),"")</f>
        <v>#N/A</v>
      </c>
      <c r="H378" s="131" t="e">
        <f>INDEX('Glyn-SESSION'!$L$565:$U$572, MATCH("*Bench Press*",'Glyn-SESSION'!$B$565:$B$572,0), MATCH("*4th*",'Glyn-SESSION'!$K$7:$T$7,0))</f>
        <v>#N/A</v>
      </c>
      <c r="I378" s="132" t="e">
        <f>IF($A$374='Glyn-SESSION'!$A$565,INDEX('Glyn-SESSION'!$K$565:$T$572, MATCH("*Military*",'Glyn-SESSION'!$B$565:$B$572,0), MATCH("*4th*",'Glyn-SESSION'!$K$7:$T$7,0)),"")</f>
        <v>#N/A</v>
      </c>
      <c r="J378" s="44" t="e">
        <f>INDEX('Glyn-SESSION'!$L$565:$U$572, MATCH("*Military*",'Glyn-SESSION'!$B$565:$B$572,0), MATCH("*4th*",'Glyn-SESSION'!$K$7:$T$7,0))</f>
        <v>#N/A</v>
      </c>
      <c r="K378" s="131" t="e">
        <f>IF($A$374='Glyn-SESSION'!$A$565,INDEX('Glyn-SESSION'!$K$565:$T$572, MATCH("*Clean *",'Glyn-SESSION'!$B$565:$B$572,0), MATCH("*4th*",'Glyn-SESSION'!$K$7:$T$7,0)),"")</f>
        <v>#N/A</v>
      </c>
      <c r="L378" s="44" t="e">
        <f>INDEX('Glyn-SESSION'!$L$565:$U$572, MATCH("*Clean *",'Glyn-SESSION'!$B$565:$B$572,0), MATCH("*4th*",'Glyn-SESSION'!$K$7:$T$7,0))</f>
        <v>#N/A</v>
      </c>
      <c r="M378" s="131" t="e">
        <f>IF($A$374='Glyn-SESSION'!$A$565,INDEX('Glyn-SESSION'!$K$565:$T$572, MATCH("*Lat Pulldown*",'Glyn-SESSION'!$B$565:$B$572,0), MATCH("*4th*",'Glyn-SESSION'!$K$7:$T$7,0)),"")</f>
        <v>#N/A</v>
      </c>
      <c r="N378" s="44" t="e">
        <f>INDEX('Glyn-SESSION'!$L$565:$U$572, MATCH("*Lat Pulldown*",'Glyn-SESSION'!$B$565:$B$572,0), MATCH("*4th*",'Glyn-SESSION'!$K$7:$T$7,0))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IF($A$374='Glyn-SESSION'!$A$565,INDEX('Glyn-SESSION'!$K$565:$T$572, MATCH("*Squat*",'Glyn-SESSION'!$B$565:$B$572,0), MATCH("*5th*",'Glyn-SESSION'!$K$7:$T$7,0)),"")</f>
        <v>#N/A</v>
      </c>
      <c r="D379" s="132" t="e">
        <f>INDEX('Glyn-SESSION'!L$565:U$572, MATCH("*Squat*",'Glyn-SESSION'!$B$565:$B$572,0), MATCH("*5th*",'Glyn-SESSION'!K$7:T$7,0))</f>
        <v>#N/A</v>
      </c>
      <c r="E379" s="131" t="e">
        <f>IF($A$374='Glyn-SESSION'!$A$565,INDEX('Glyn-SESSION'!$K$565:$T$572, MATCH("*Deadlift*",'Glyn-SESSION'!$B$565:$B$572,0), MATCH("*5th*",'Glyn-SESSION'!$K$7:$T$7,0)),"")</f>
        <v>#N/A</v>
      </c>
      <c r="F379" s="131" t="e">
        <f>INDEX('Glyn-SESSION'!$L$565:$U$572, MATCH("*Deadlift*",'Glyn-SESSION'!$B$565:$B$572,0), MATCH("*5th*",'Glyn-SESSION'!$K$7:$T$7,0))</f>
        <v>#N/A</v>
      </c>
      <c r="G379" s="131" t="e">
        <f>IF($A$374='Glyn-SESSION'!$A$565,INDEX('Glyn-SESSION'!$K$565:$T$572, MATCH("*Bench Press*",'Glyn-SESSION'!$B$565:$B$572,0), MATCH("*5th*",'Glyn-SESSION'!$K$7:$T$7,0)),"")</f>
        <v>#N/A</v>
      </c>
      <c r="H379" s="131" t="e">
        <f>INDEX('Glyn-SESSION'!$L$565:$U$572, MATCH("*Bench Press*",'Glyn-SESSION'!$B$565:$B$572,0), MATCH("*5th*",'Glyn-SESSION'!$K$7:$T$7,0))</f>
        <v>#N/A</v>
      </c>
      <c r="I379" s="132" t="e">
        <f>IF($A$374='Glyn-SESSION'!$A$565,INDEX('Glyn-SESSION'!$K$565:$T$572, MATCH("*Military*",'Glyn-SESSION'!$B$565:$B$572,0), MATCH("*5th*",'Glyn-SESSION'!$K$7:$T$7,0)),"")</f>
        <v>#N/A</v>
      </c>
      <c r="J379" s="44" t="e">
        <f>INDEX('Glyn-SESSION'!$L$565:$U$572, MATCH("*Military*",'Glyn-SESSION'!$B$565:$B$572,0), MATCH("*5th*",'Glyn-SESSION'!$K$7:$T$7,0))</f>
        <v>#N/A</v>
      </c>
      <c r="K379" s="131" t="e">
        <f>IF($A$374='Glyn-SESSION'!$A$565,INDEX('Glyn-SESSION'!$K$565:$T$572, MATCH("*Clean *",'Glyn-SESSION'!$B$565:$B$572,0), MATCH("*5th*",'Glyn-SESSION'!$K$7:$T$7,0)),"")</f>
        <v>#N/A</v>
      </c>
      <c r="L379" s="44" t="e">
        <f>INDEX('Glyn-SESSION'!$L$565:$U$572, MATCH("*Clean *",'Glyn-SESSION'!$B$565:$B$572,0), MATCH("*5th*",'Glyn-SESSION'!$K$7:$T$7,0))</f>
        <v>#N/A</v>
      </c>
      <c r="M379" s="131" t="e">
        <f>IF($A$374='Glyn-SESSION'!$A$565,INDEX('Glyn-SESSION'!$K$565:$T$572, MATCH("*Lat Pulldown*",'Glyn-SESSION'!$B$565:$B$572,0), MATCH("*5th*",'Glyn-SESSION'!$K$7:$T$7,0)),"")</f>
        <v>#N/A</v>
      </c>
      <c r="N379" s="44" t="e">
        <f>INDEX('Glyn-SESSION'!$L$565:$U$572, MATCH("*Lat Pulldown*",'Glyn-SESSION'!$B$565:$B$572,0), MATCH("*5th*",'Glyn-SESSION'!$K$7:$T$7,0))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'Glyn-SESSION'!A574</f>
        <v>0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 t="e">
        <f>MAX(I381:I385)</f>
        <v>#N/A</v>
      </c>
      <c r="J380" s="116" t="e">
        <f t="array" ref="J380">MAX(IF(I381:I385=I380,J381:J385))</f>
        <v>#N/A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str">
        <f>IF($A$140='Glyn-SESSION'!$A$574,INDEX('Glyn-SESSION'!$K$574:$T$581, MATCH("*1k Row*",'Glyn-SESSION'!$B$574:$B$581,0), MATCH("*1st*",'Glyn-SESSION'!$K$7:$T$7,0)),"")</f>
        <v/>
      </c>
      <c r="P380" s="152" t="str">
        <f>IF($A$140='Glyn-SESSION'!$A$574,INDEX('Glyn-SESSION'!$K$574:$T$581, MATCH("*HIIT*",'Glyn-SESSION'!$B$574:$B$581,0), MATCH("*1st*",'Glyn-SESSION'!$K$7:$T$7,0)),"")</f>
        <v/>
      </c>
      <c r="Q380" s="119" t="e">
        <f>INDEX('Glyn-SESSION'!$L$574:$U$574, MATCH("*HIIT*",'Glyn-SESSION'!$B$574:$B$574,0), MATCH("*1st*",'Glyn-SESSION'!$K$7:$T$7,0))</f>
        <v>#N/A</v>
      </c>
      <c r="R380" s="119">
        <f>'Glyn-SESSION'!U448</f>
        <v>0</v>
      </c>
      <c r="S380" s="116"/>
      <c r="T380" s="116"/>
      <c r="U380" s="120">
        <f>'Glyn-SESSION'!A575</f>
        <v>0</v>
      </c>
      <c r="V380" s="120">
        <f>'Glyn-SESSION'!A576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IF($A$380='Glyn-SESSION'!$A$574,INDEX('Glyn-SESSION'!$K$574:$T$581, MATCH("*Squat*",'Glyn-SESSION'!$B$574:$B$581,0), MATCH("*1st*",'Glyn-SESSION'!$K$7:$T$7,0)),"")</f>
        <v>#N/A</v>
      </c>
      <c r="D381" s="132" t="e">
        <f>INDEX('Glyn-SESSION'!L$574:U$581, MATCH("*Squat*",'Glyn-SESSION'!$B$574:$B$581,0), MATCH("*1st*",'Glyn-SESSION'!K$7:T$7,0))</f>
        <v>#N/A</v>
      </c>
      <c r="E381" s="131" t="e">
        <f>IF($A$380='Glyn-SESSION'!$A$574,INDEX('Glyn-SESSION'!$K$574:$T$581, MATCH("*Deadlift*",'Glyn-SESSION'!$B$574:$B$581,0), MATCH("*1st*",'Glyn-SESSION'!$K$7:$T$7,0)),"")</f>
        <v>#N/A</v>
      </c>
      <c r="F381" s="131" t="e">
        <f>INDEX('Glyn-SESSION'!$L$574:$U$581, MATCH("*Deadlift*",'Glyn-SESSION'!$B$574:$B$581,0), MATCH("*1st*",'Glyn-SESSION'!$K$7:$T$7,0))</f>
        <v>#N/A</v>
      </c>
      <c r="G381" s="131" t="e">
        <f>IF($A$380='Glyn-SESSION'!$A$574,INDEX('Glyn-SESSION'!$K$574:$T$581, MATCH("*Bench Press*",'Glyn-SESSION'!$B$574:$B$581,0), MATCH("*1st*",'Glyn-SESSION'!$K$7:$T$7,0)),"")</f>
        <v>#N/A</v>
      </c>
      <c r="H381" s="131" t="e">
        <f>INDEX('Glyn-SESSION'!$L$574:$U$581, MATCH("*Bench Press*",'Glyn-SESSION'!$B$574:$B$581,0), MATCH("*1st*",'Glyn-SESSION'!$K$7:$T$7,0))</f>
        <v>#N/A</v>
      </c>
      <c r="I381" s="132" t="e">
        <f>IF($A$380='Glyn-SESSION'!$A$574,INDEX('Glyn-SESSION'!$K$574:$T$581, MATCH("*Military*",'Glyn-SESSION'!$B$574:$B$581,0), MATCH("*1st*",'Glyn-SESSION'!$K$7:$T$7,0)),"")</f>
        <v>#N/A</v>
      </c>
      <c r="J381" s="48" t="e">
        <f>INDEX('Glyn-SESSION'!$L$574:$U$581, MATCH("*Military*",'Glyn-SESSION'!$B$574:$B$581,0), MATCH("*1st*",'Glyn-SESSION'!$K$7:$T$7,0))</f>
        <v>#N/A</v>
      </c>
      <c r="K381" s="131" t="e">
        <f>IF($A$380='Glyn-SESSION'!$A$574,INDEX('Glyn-SESSION'!$K$574:$T$581, MATCH("*Clean *",'Glyn-SESSION'!$B$574:$B$581,0), MATCH("*1st*",'Glyn-SESSION'!$K$7:$T$7,0)),"")</f>
        <v>#N/A</v>
      </c>
      <c r="L381" s="48" t="e">
        <f>INDEX('Glyn-SESSION'!$L$574:$U$581, MATCH("*Clean *",'Glyn-SESSION'!$B$574:$B$581,0), MATCH("*1st*",'Glyn-SESSION'!$K$7:$T$7,0))</f>
        <v>#N/A</v>
      </c>
      <c r="M381" s="131" t="e">
        <f>IF($A$380='Glyn-SESSION'!$A$574,INDEX('Glyn-SESSION'!$K$574:$T$581, MATCH("*Lat Pulldown*",'Glyn-SESSION'!$B$574:$B$581,0), MATCH("*1st*",'Glyn-SESSION'!$K$7:$T$7,0)),"")</f>
        <v>#N/A</v>
      </c>
      <c r="N381" s="48" t="e">
        <f>INDEX('Glyn-SESSION'!$L$574:$U$581, MATCH("*Lat Pulldown*",'Glyn-SESSION'!$B$574:$B$581,0), MATCH("*1st*",'Glyn-SESSION'!$K$7:$T$7,0))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IF($A$380='Glyn-SESSION'!$A$574,INDEX('Glyn-SESSION'!$K$574:$T$581, MATCH("*Squat*",'Glyn-SESSION'!$B$574:$B$581,0), MATCH("*2nd*",'Glyn-SESSION'!$K$7:$T$7,0)),"")</f>
        <v>#N/A</v>
      </c>
      <c r="D382" s="132" t="e">
        <f>INDEX('Glyn-SESSION'!L$574:U$581, MATCH("*Squat*",'Glyn-SESSION'!$B$574:$B$581,0), MATCH("*2nd*",'Glyn-SESSION'!K$7:T$7,0))</f>
        <v>#N/A</v>
      </c>
      <c r="E382" s="131" t="e">
        <f>IF($A$380='Glyn-SESSION'!$A$574,INDEX('Glyn-SESSION'!$K$574:$T$581, MATCH("*Deadlift*",'Glyn-SESSION'!$B$574:$B$581,0), MATCH("*2ND*",'Glyn-SESSION'!$K$7:$T$7,0)),"")</f>
        <v>#N/A</v>
      </c>
      <c r="F382" s="131" t="e">
        <f>INDEX('Glyn-SESSION'!$L$574:$U$581, MATCH("*Deadlift*",'Glyn-SESSION'!$B$574:$B$581,0), MATCH("*2nd*",'Glyn-SESSION'!$K$7:$T$7,0))</f>
        <v>#N/A</v>
      </c>
      <c r="G382" s="131" t="e">
        <f>IF($A$380='Glyn-SESSION'!$A$574,INDEX('Glyn-SESSION'!$K$574:$T$581, MATCH("*Bench Press*",'Glyn-SESSION'!$B$574:$B$581,0), MATCH("*2ND*",'Glyn-SESSION'!$K$7:$T$7,0)),"")</f>
        <v>#N/A</v>
      </c>
      <c r="H382" s="131" t="e">
        <f>INDEX('Glyn-SESSION'!$L$574:$U$581, MATCH("*Bench Press*",'Glyn-SESSION'!$B$574:$B$581,0), MATCH("*2nd*",'Glyn-SESSION'!$K$7:$T$7,0))</f>
        <v>#N/A</v>
      </c>
      <c r="I382" s="132" t="e">
        <f>IF($A$380='Glyn-SESSION'!$A$574,INDEX('Glyn-SESSION'!$K$574:$T$581, MATCH("*Military*",'Glyn-SESSION'!$B$574:$B$581,0), MATCH("*2ND*",'Glyn-SESSION'!$K$7:$T$7,0)),"")</f>
        <v>#N/A</v>
      </c>
      <c r="J382" s="44" t="e">
        <f>INDEX('Glyn-SESSION'!$L$574:$U$581, MATCH("*Military*",'Glyn-SESSION'!$B$574:$B$581,0), MATCH("*2nd*",'Glyn-SESSION'!$K$7:$T$7,0))</f>
        <v>#N/A</v>
      </c>
      <c r="K382" s="131" t="e">
        <f>IF($A$380='Glyn-SESSION'!$A$574,INDEX('Glyn-SESSION'!$K$574:$T$581, MATCH("*Clean *",'Glyn-SESSION'!$B$574:$B$581,0), MATCH("*2ND*",'Glyn-SESSION'!$K$7:$T$7,0)),"")</f>
        <v>#N/A</v>
      </c>
      <c r="L382" s="44" t="e">
        <f>INDEX('Glyn-SESSION'!$L$574:$U$581, MATCH("*Clean *",'Glyn-SESSION'!$B$574:$B$581,0), MATCH("*2nd*",'Glyn-SESSION'!$K$7:$T$7,0))</f>
        <v>#N/A</v>
      </c>
      <c r="M382" s="131" t="e">
        <f>IF($A$380='Glyn-SESSION'!$A$574,INDEX('Glyn-SESSION'!$K$574:$T$581, MATCH("*Lat Pulldown*",'Glyn-SESSION'!$B$574:$B$581,0), MATCH("*2ND*",'Glyn-SESSION'!$K$7:$T$7,0)),"")</f>
        <v>#N/A</v>
      </c>
      <c r="N382" s="44" t="e">
        <f>INDEX('Glyn-SESSION'!$L$574:$U$581, MATCH("*Lat Pulldown*",'Glyn-SESSION'!$B$574:$B$581,0), MATCH("*2nd*",'Glyn-SESSION'!$K$7:$T$7,0))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IF($A$380='Glyn-SESSION'!$A$574,INDEX('Glyn-SESSION'!$K$574:$T$581, MATCH("*Squat*",'Glyn-SESSION'!$B$574:$B$581,0), MATCH("*3rd*",'Glyn-SESSION'!$K$7:$T$7,0)),"")</f>
        <v>#N/A</v>
      </c>
      <c r="D383" s="132" t="e">
        <f>INDEX('Glyn-SESSION'!L$574:U$581, MATCH("*Squat*",'Glyn-SESSION'!$B$574:$B$581,0), MATCH("*3rd*",'Glyn-SESSION'!K$7:T$7,0))</f>
        <v>#N/A</v>
      </c>
      <c r="E383" s="131" t="e">
        <f>IF($A$380='Glyn-SESSION'!$A$574,INDEX('Glyn-SESSION'!$K$574:$T$581, MATCH("*Deadlift*",'Glyn-SESSION'!$B$574:$B$581,0), MATCH("*3rd*",'Glyn-SESSION'!$K$7:$T$7,0)),"")</f>
        <v>#N/A</v>
      </c>
      <c r="F383" s="131" t="e">
        <f>INDEX('Glyn-SESSION'!$L$574:$U$581, MATCH("*Deadlift*",'Glyn-SESSION'!$B$574:$B$581,0), MATCH("*3rd*",'Glyn-SESSION'!$K$7:$T$7,0))</f>
        <v>#N/A</v>
      </c>
      <c r="G383" s="131" t="e">
        <f>IF($A$380='Glyn-SESSION'!$A$574,INDEX('Glyn-SESSION'!$K$574:$T$581, MATCH("*Bench Press*",'Glyn-SESSION'!$B$574:$B$581,0), MATCH("*3rd*",'Glyn-SESSION'!$K$7:$T$7,0)),"")</f>
        <v>#N/A</v>
      </c>
      <c r="H383" s="131" t="e">
        <f>INDEX('Glyn-SESSION'!$L$574:$U$581, MATCH("*Bench Press*",'Glyn-SESSION'!$B$574:$B$581,0), MATCH("*3rd*",'Glyn-SESSION'!$K$7:$T$7,0))</f>
        <v>#N/A</v>
      </c>
      <c r="I383" s="132" t="e">
        <f>IF($A$380='Glyn-SESSION'!$A$574,INDEX('Glyn-SESSION'!$K$574:$T$581, MATCH("*Military*",'Glyn-SESSION'!$B$574:$B$581,0), MATCH("*3rd*",'Glyn-SESSION'!$K$7:$T$7,0)),"")</f>
        <v>#N/A</v>
      </c>
      <c r="J383" s="44" t="e">
        <f>INDEX('Glyn-SESSION'!$L$574:$U$581, MATCH("*Military*",'Glyn-SESSION'!$B$574:$B$581,0), MATCH("*3rd*",'Glyn-SESSION'!$K$7:$T$7,0))</f>
        <v>#N/A</v>
      </c>
      <c r="K383" s="131" t="e">
        <f>IF($A$380='Glyn-SESSION'!$A$574,INDEX('Glyn-SESSION'!$K$574:$T$581, MATCH("*Clean *",'Glyn-SESSION'!$B$574:$B$581,0), MATCH("*3rd*",'Glyn-SESSION'!$K$7:$T$7,0)),"")</f>
        <v>#N/A</v>
      </c>
      <c r="L383" s="44" t="e">
        <f>INDEX('Glyn-SESSION'!$L$574:$U$581, MATCH("*Clean *",'Glyn-SESSION'!$B$574:$B$581,0), MATCH("*3rd*",'Glyn-SESSION'!$K$7:$T$7,0))</f>
        <v>#N/A</v>
      </c>
      <c r="M383" s="131" t="e">
        <f>IF($A$380='Glyn-SESSION'!$A$574,INDEX('Glyn-SESSION'!$K$574:$T$581, MATCH("*Lat Pulldown*",'Glyn-SESSION'!$B$574:$B$581,0), MATCH("*3rd*",'Glyn-SESSION'!$K$7:$T$7,0)),"")</f>
        <v>#N/A</v>
      </c>
      <c r="N383" s="44" t="e">
        <f>INDEX('Glyn-SESSION'!$L$574:$U$581, MATCH("*Lat Pulldown*",'Glyn-SESSION'!$B$574:$B$581,0), MATCH("*3rd*",'Glyn-SESSION'!$K$7:$T$7,0))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IF($A$380='Glyn-SESSION'!$A$574,INDEX('Glyn-SESSION'!$K$574:$T$581, MATCH("*Squat*",'Glyn-SESSION'!$B$574:$B$581,0), MATCH("*4th*",'Glyn-SESSION'!$K$7:$T$7,0)),"")</f>
        <v>#N/A</v>
      </c>
      <c r="D384" s="132" t="e">
        <f>INDEX('Glyn-SESSION'!L$574:U$581, MATCH("*Squat*",'Glyn-SESSION'!$B$574:$B$581,0), MATCH("*4th*",'Glyn-SESSION'!K$7:T$7,0))</f>
        <v>#N/A</v>
      </c>
      <c r="E384" s="131" t="e">
        <f>IF($A$380='Glyn-SESSION'!$A$574,INDEX('Glyn-SESSION'!$K$574:$T$581, MATCH("*Deadlift*",'Glyn-SESSION'!$B$574:$B$581,0), MATCH("*4th*",'Glyn-SESSION'!$K$7:$T$7,0)),"")</f>
        <v>#N/A</v>
      </c>
      <c r="F384" s="131" t="e">
        <f>INDEX('Glyn-SESSION'!$L$574:$U$581, MATCH("*Deadlift*",'Glyn-SESSION'!$B$574:$B$581,0), MATCH("*4th*",'Glyn-SESSION'!$K$7:$T$7,0))</f>
        <v>#N/A</v>
      </c>
      <c r="G384" s="131" t="e">
        <f>IF($A$380='Glyn-SESSION'!$A$574,INDEX('Glyn-SESSION'!$K$574:$T$581, MATCH("*Bench Press*",'Glyn-SESSION'!$B$574:$B$581,0), MATCH("*4th*",'Glyn-SESSION'!$K$7:$T$7,0)),"")</f>
        <v>#N/A</v>
      </c>
      <c r="H384" s="131" t="e">
        <f>INDEX('Glyn-SESSION'!$L$574:$U$581, MATCH("*Bench Press*",'Glyn-SESSION'!$B$574:$B$581,0), MATCH("*4th*",'Glyn-SESSION'!$K$7:$T$7,0))</f>
        <v>#N/A</v>
      </c>
      <c r="I384" s="132" t="e">
        <f>IF($A$380='Glyn-SESSION'!$A$574,INDEX('Glyn-SESSION'!$K$574:$T$581, MATCH("*Military*",'Glyn-SESSION'!$B$574:$B$581,0), MATCH("*4th*",'Glyn-SESSION'!$K$7:$T$7,0)),"")</f>
        <v>#N/A</v>
      </c>
      <c r="J384" s="44" t="e">
        <f>INDEX('Glyn-SESSION'!$L$574:$U$581, MATCH("*Military*",'Glyn-SESSION'!$B$574:$B$581,0), MATCH("*4th*",'Glyn-SESSION'!$K$7:$T$7,0))</f>
        <v>#N/A</v>
      </c>
      <c r="K384" s="131" t="e">
        <f>IF($A$380='Glyn-SESSION'!$A$574,INDEX('Glyn-SESSION'!$K$574:$T$581, MATCH("*Clean *",'Glyn-SESSION'!$B$574:$B$581,0), MATCH("*4th*",'Glyn-SESSION'!$K$7:$T$7,0)),"")</f>
        <v>#N/A</v>
      </c>
      <c r="L384" s="44" t="e">
        <f>INDEX('Glyn-SESSION'!$L$574:$U$581, MATCH("*Clean *",'Glyn-SESSION'!$B$574:$B$581,0), MATCH("*4th*",'Glyn-SESSION'!$K$7:$T$7,0))</f>
        <v>#N/A</v>
      </c>
      <c r="M384" s="131" t="e">
        <f>IF($A$380='Glyn-SESSION'!$A$574,INDEX('Glyn-SESSION'!$K$574:$T$581, MATCH("*Lat Pulldown*",'Glyn-SESSION'!$B$574:$B$581,0), MATCH("*4th*",'Glyn-SESSION'!$K$7:$T$7,0)),"")</f>
        <v>#N/A</v>
      </c>
      <c r="N384" s="44" t="e">
        <f>INDEX('Glyn-SESSION'!$L$574:$U$581, MATCH("*Lat Pulldown*",'Glyn-SESSION'!$B$574:$B$581,0), MATCH("*4th*",'Glyn-SESSION'!$K$7:$T$7,0))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IF($A$380='Glyn-SESSION'!$A$574,INDEX('Glyn-SESSION'!$K$574:$T$581, MATCH("*Squat*",'Glyn-SESSION'!$B$574:$B$581,0), MATCH("*5th*",'Glyn-SESSION'!$K$7:$T$7,0)),"")</f>
        <v>#N/A</v>
      </c>
      <c r="D385" s="132" t="e">
        <f>INDEX('Glyn-SESSION'!L$574:U$581, MATCH("*Squat*",'Glyn-SESSION'!$B$574:$B$581,0), MATCH("*5th*",'Glyn-SESSION'!K$7:T$7,0))</f>
        <v>#N/A</v>
      </c>
      <c r="E385" s="131" t="e">
        <f>IF($A$380='Glyn-SESSION'!$A$574,INDEX('Glyn-SESSION'!$K$574:$T$581, MATCH("*Deadlift*",'Glyn-SESSION'!$B$574:$B$581,0), MATCH("*5th*",'Glyn-SESSION'!$K$7:$T$7,0)),"")</f>
        <v>#N/A</v>
      </c>
      <c r="F385" s="131" t="e">
        <f>INDEX('Glyn-SESSION'!$L$574:$U$581, MATCH("*Deadlift*",'Glyn-SESSION'!$B$574:$B$581,0), MATCH("*5th*",'Glyn-SESSION'!$K$7:$T$7,0))</f>
        <v>#N/A</v>
      </c>
      <c r="G385" s="131" t="e">
        <f>IF($A$380='Glyn-SESSION'!$A$574,INDEX('Glyn-SESSION'!$K$574:$T$581, MATCH("*Bench Press*",'Glyn-SESSION'!$B$574:$B$581,0), MATCH("*5th*",'Glyn-SESSION'!$K$7:$T$7,0)),"")</f>
        <v>#N/A</v>
      </c>
      <c r="H385" s="131" t="e">
        <f>INDEX('Glyn-SESSION'!$L$574:$U$581, MATCH("*Bench Press*",'Glyn-SESSION'!$B$574:$B$581,0), MATCH("*5th*",'Glyn-SESSION'!$K$7:$T$7,0))</f>
        <v>#N/A</v>
      </c>
      <c r="I385" s="132" t="e">
        <f>IF($A$380='Glyn-SESSION'!$A$574,INDEX('Glyn-SESSION'!$K$574:$T$581, MATCH("*Military*",'Glyn-SESSION'!$B$574:$B$581,0), MATCH("*5th*",'Glyn-SESSION'!$K$7:$T$7,0)),"")</f>
        <v>#N/A</v>
      </c>
      <c r="J385" s="44" t="e">
        <f>INDEX('Glyn-SESSION'!$L$574:$U$581, MATCH("*Military*",'Glyn-SESSION'!$B$574:$B$581,0), MATCH("*5th*",'Glyn-SESSION'!$K$7:$T$7,0))</f>
        <v>#N/A</v>
      </c>
      <c r="K385" s="131" t="e">
        <f>IF($A$380='Glyn-SESSION'!$A$574,INDEX('Glyn-SESSION'!$K$574:$T$581, MATCH("*Clean *",'Glyn-SESSION'!$B$574:$B$581,0), MATCH("*5th*",'Glyn-SESSION'!$K$7:$T$7,0)),"")</f>
        <v>#N/A</v>
      </c>
      <c r="L385" s="44" t="e">
        <f>INDEX('Glyn-SESSION'!$L$574:$U$581, MATCH("*Clean *",'Glyn-SESSION'!$B$574:$B$581,0), MATCH("*5th*",'Glyn-SESSION'!$K$7:$T$7,0))</f>
        <v>#N/A</v>
      </c>
      <c r="M385" s="131" t="e">
        <f>IF($A$380='Glyn-SESSION'!$A$574,INDEX('Glyn-SESSION'!$K$574:$T$581, MATCH("*Lat Pulldown*",'Glyn-SESSION'!$B$574:$B$581,0), MATCH("*5th*",'Glyn-SESSION'!$K$7:$T$7,0)),"")</f>
        <v>#N/A</v>
      </c>
      <c r="N385" s="44" t="e">
        <f>INDEX('Glyn-SESSION'!$L$574:$U$581, MATCH("*Lat Pulldown*",'Glyn-SESSION'!$B$574:$B$581,0), MATCH("*5th*",'Glyn-SESSION'!$K$7:$T$7,0))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'Glyn-SESSION'!A583</f>
        <v>0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 t="e">
        <f>MAX(G387:G391)</f>
        <v>#N/A</v>
      </c>
      <c r="H386" s="116" t="e">
        <f t="array" ref="H386">MAX(IF(G387:G391=G386,H387:H391))</f>
        <v>#N/A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str">
        <f>IF($A$140='Glyn-SESSION'!$A$583,INDEX('Glyn-SESSION'!$K$583:$T$590, MATCH("*1k Row*",'Glyn-SESSION'!$B$583:$B$590,0), MATCH("*1st*",'Glyn-SESSION'!$K$7:$T$7,0)),"")</f>
        <v/>
      </c>
      <c r="P386" s="152" t="str">
        <f>IF($A$140='Glyn-SESSION'!$A$583,INDEX('Glyn-SESSION'!$K$583:$T$590, MATCH("*HIIT*",'Glyn-SESSION'!$B$583:$B$590,0), MATCH("*1st*",'Glyn-SESSION'!$K$7:$T$7,0)),"")</f>
        <v/>
      </c>
      <c r="Q386" s="119" t="e">
        <f>INDEX('Glyn-SESSION'!$L$583:$U$583, MATCH("*HIIT*",'Glyn-SESSION'!$B$583:$B$583,0), MATCH("*1st*",'Glyn-SESSION'!$K$7:$T$7,0))</f>
        <v>#N/A</v>
      </c>
      <c r="R386" s="119">
        <f>'Glyn-SESSION'!U454</f>
        <v>0</v>
      </c>
      <c r="S386" s="116"/>
      <c r="T386" s="116"/>
      <c r="U386" s="120">
        <f>'Glyn-SESSION'!A584</f>
        <v>0</v>
      </c>
      <c r="V386" s="120">
        <f>'Glyn-SESSION'!A585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IF($A$386='Glyn-SESSION'!$A$583,INDEX('Glyn-SESSION'!$K$583:$T$590, MATCH("*Squat*",'Glyn-SESSION'!$B$583:$B$590,0), MATCH("*1st*",'Glyn-SESSION'!$K$7:$T$7,0)),"")</f>
        <v>#N/A</v>
      </c>
      <c r="D387" s="132" t="e">
        <f>INDEX('Glyn-SESSION'!L$583:U$590, MATCH("*Squat*",'Glyn-SESSION'!$B$583:$B$590,0), MATCH("*1st*",'Glyn-SESSION'!K$7:T$7,0))</f>
        <v>#N/A</v>
      </c>
      <c r="E387" s="131" t="e">
        <f>IF($A$386='Glyn-SESSION'!$A$583,INDEX('Glyn-SESSION'!$K$583:$T$590, MATCH("*Deadlift*",'Glyn-SESSION'!$B$583:$B$590,0), MATCH("*1st*",'Glyn-SESSION'!$K$7:$T$7,0)),"")</f>
        <v>#N/A</v>
      </c>
      <c r="F387" s="131" t="e">
        <f>INDEX('Glyn-SESSION'!$L$583:$U$590, MATCH("*Deadlift*",'Glyn-SESSION'!$B$583:$B$590,0), MATCH("*1st*",'Glyn-SESSION'!$K$7:$T$7,0))</f>
        <v>#N/A</v>
      </c>
      <c r="G387" s="131" t="e">
        <f>IF($A$386='Glyn-SESSION'!$A$583,INDEX('Glyn-SESSION'!$K$583:$T$590, MATCH("*Bench Press*",'Glyn-SESSION'!$B$583:$B$590,0), MATCH("*1st*",'Glyn-SESSION'!$K$7:$T$7,0)),"")</f>
        <v>#N/A</v>
      </c>
      <c r="H387" s="131" t="e">
        <f>INDEX('Glyn-SESSION'!$L$583:$U$590, MATCH("*Bench Press*",'Glyn-SESSION'!$B$583:$B$590,0), MATCH("*1st*",'Glyn-SESSION'!$K$7:$T$7,0))</f>
        <v>#N/A</v>
      </c>
      <c r="I387" s="132" t="e">
        <f>IF($A$386='Glyn-SESSION'!$A$583,INDEX('Glyn-SESSION'!$K$583:$T$590, MATCH("*Military*",'Glyn-SESSION'!$B$583:$B$590,0), MATCH("*1st*",'Glyn-SESSION'!$K$7:$T$7,0)),"")</f>
        <v>#N/A</v>
      </c>
      <c r="J387" s="48" t="e">
        <f>INDEX('Glyn-SESSION'!$L$583:$U$590, MATCH("*Military*",'Glyn-SESSION'!$B$583:$B$590,0), MATCH("*1st*",'Glyn-SESSION'!$K$7:$T$7,0))</f>
        <v>#N/A</v>
      </c>
      <c r="K387" s="131" t="e">
        <f>IF($A$386='Glyn-SESSION'!$A$583,INDEX('Glyn-SESSION'!$K$583:$T$590, MATCH("*Clean *",'Glyn-SESSION'!$B$583:$B$590,0), MATCH("*1st*",'Glyn-SESSION'!$K$7:$T$7,0)),"")</f>
        <v>#N/A</v>
      </c>
      <c r="L387" s="48" t="e">
        <f>INDEX('Glyn-SESSION'!$L$583:$U$590, MATCH("*Clean *",'Glyn-SESSION'!$B$583:$B$590,0), MATCH("*1st*",'Glyn-SESSION'!$K$7:$T$7,0))</f>
        <v>#N/A</v>
      </c>
      <c r="M387" s="131" t="e">
        <f>IF($A$386='Glyn-SESSION'!$A$583,INDEX('Glyn-SESSION'!$K$583:$T$590, MATCH("*Lat Pulldown*",'Glyn-SESSION'!$B$583:$B$590,0), MATCH("*1st*",'Glyn-SESSION'!$K$7:$T$7,0)),"")</f>
        <v>#N/A</v>
      </c>
      <c r="N387" s="48" t="e">
        <f>INDEX('Glyn-SESSION'!$L$583:$U$590, MATCH("*Lat Pulldown*",'Glyn-SESSION'!$B$583:$B$590,0), MATCH("*1st*",'Glyn-SESSION'!$K$7:$T$7,0))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IF($A$386='Glyn-SESSION'!$A$583,INDEX('Glyn-SESSION'!$K$583:$T$590, MATCH("*Squat*",'Glyn-SESSION'!$B$583:$B$590,0), MATCH("*2nd*",'Glyn-SESSION'!$K$7:$T$7,0)),"")</f>
        <v>#N/A</v>
      </c>
      <c r="D388" s="132" t="e">
        <f>INDEX('Glyn-SESSION'!L$583:U$590, MATCH("*Squat*",'Glyn-SESSION'!$B$583:$B$590,0), MATCH("*2nd*",'Glyn-SESSION'!K$7:T$7,0))</f>
        <v>#N/A</v>
      </c>
      <c r="E388" s="131" t="e">
        <f>IF($A$386='Glyn-SESSION'!$A$583,INDEX('Glyn-SESSION'!$K$583:$T$590, MATCH("*Deadlift*",'Glyn-SESSION'!$B$583:$B$590,0), MATCH("*2ND*",'Glyn-SESSION'!$K$7:$T$7,0)),"")</f>
        <v>#N/A</v>
      </c>
      <c r="F388" s="131" t="e">
        <f>INDEX('Glyn-SESSION'!$L$583:$U$590, MATCH("*Deadlift*",'Glyn-SESSION'!$B$583:$B$590,0), MATCH("*2nd*",'Glyn-SESSION'!$K$7:$T$7,0))</f>
        <v>#N/A</v>
      </c>
      <c r="G388" s="131" t="e">
        <f>IF($A$386='Glyn-SESSION'!$A$583,INDEX('Glyn-SESSION'!$K$583:$T$590, MATCH("*Bench Press*",'Glyn-SESSION'!$B$583:$B$590,0), MATCH("*2ND*",'Glyn-SESSION'!$K$7:$T$7,0)),"")</f>
        <v>#N/A</v>
      </c>
      <c r="H388" s="131" t="e">
        <f>INDEX('Glyn-SESSION'!$L$583:$U$590, MATCH("*Bench Press*",'Glyn-SESSION'!$B$583:$B$590,0), MATCH("*2nd*",'Glyn-SESSION'!$K$7:$T$7,0))</f>
        <v>#N/A</v>
      </c>
      <c r="I388" s="132" t="e">
        <f>IF($A$386='Glyn-SESSION'!$A$583,INDEX('Glyn-SESSION'!$K$583:$T$590, MATCH("*Military*",'Glyn-SESSION'!$B$583:$B$590,0), MATCH("*2ND*",'Glyn-SESSION'!$K$7:$T$7,0)),"")</f>
        <v>#N/A</v>
      </c>
      <c r="J388" s="44" t="e">
        <f>INDEX('Glyn-SESSION'!$L$583:$U$590, MATCH("*Military*",'Glyn-SESSION'!$B$583:$B$590,0), MATCH("*2nd*",'Glyn-SESSION'!$K$7:$T$7,0))</f>
        <v>#N/A</v>
      </c>
      <c r="K388" s="131" t="e">
        <f>IF($A$386='Glyn-SESSION'!$A$583,INDEX('Glyn-SESSION'!$K$583:$T$590, MATCH("*Clean *",'Glyn-SESSION'!$B$583:$B$590,0), MATCH("*2ND*",'Glyn-SESSION'!$K$7:$T$7,0)),"")</f>
        <v>#N/A</v>
      </c>
      <c r="L388" s="44" t="e">
        <f>INDEX('Glyn-SESSION'!$L$583:$U$590, MATCH("*Clean *",'Glyn-SESSION'!$B$583:$B$590,0), MATCH("*2nd*",'Glyn-SESSION'!$K$7:$T$7,0))</f>
        <v>#N/A</v>
      </c>
      <c r="M388" s="131" t="e">
        <f>IF($A$386='Glyn-SESSION'!$A$583,INDEX('Glyn-SESSION'!$K$583:$T$590, MATCH("*Lat Pulldown*",'Glyn-SESSION'!$B$583:$B$590,0), MATCH("*2ND*",'Glyn-SESSION'!$K$7:$T$7,0)),"")</f>
        <v>#N/A</v>
      </c>
      <c r="N388" s="44" t="e">
        <f>INDEX('Glyn-SESSION'!$L$583:$U$590, MATCH("*Lat Pulldown*",'Glyn-SESSION'!$B$583:$B$590,0), MATCH("*2nd*",'Glyn-SESSION'!$K$7:$T$7,0))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IF($A$386='Glyn-SESSION'!$A$583,INDEX('Glyn-SESSION'!$K$583:$T$590, MATCH("*Squat*",'Glyn-SESSION'!$B$583:$B$590,0), MATCH("*3rd*",'Glyn-SESSION'!$K$7:$T$7,0)),"")</f>
        <v>#N/A</v>
      </c>
      <c r="D389" s="132" t="e">
        <f>INDEX('Glyn-SESSION'!L$583:U$590, MATCH("*Squat*",'Glyn-SESSION'!$B$583:$B$590,0), MATCH("*3rd*",'Glyn-SESSION'!K$7:T$7,0))</f>
        <v>#N/A</v>
      </c>
      <c r="E389" s="131" t="e">
        <f>IF($A$386='Glyn-SESSION'!$A$583,INDEX('Glyn-SESSION'!$K$583:$T$590, MATCH("*Deadlift*",'Glyn-SESSION'!$B$583:$B$590,0), MATCH("*3rd*",'Glyn-SESSION'!$K$7:$T$7,0)),"")</f>
        <v>#N/A</v>
      </c>
      <c r="F389" s="131" t="e">
        <f>INDEX('Glyn-SESSION'!$L$583:$U$590, MATCH("*Deadlift*",'Glyn-SESSION'!$B$583:$B$590,0), MATCH("*3rd*",'Glyn-SESSION'!$K$7:$T$7,0))</f>
        <v>#N/A</v>
      </c>
      <c r="G389" s="131" t="e">
        <f>IF($A$386='Glyn-SESSION'!$A$583,INDEX('Glyn-SESSION'!$K$583:$T$590, MATCH("*Bench Press*",'Glyn-SESSION'!$B$583:$B$590,0), MATCH("*3rd*",'Glyn-SESSION'!$K$7:$T$7,0)),"")</f>
        <v>#N/A</v>
      </c>
      <c r="H389" s="131" t="e">
        <f>INDEX('Glyn-SESSION'!$L$583:$U$590, MATCH("*Bench Press*",'Glyn-SESSION'!$B$583:$B$590,0), MATCH("*3rd*",'Glyn-SESSION'!$K$7:$T$7,0))</f>
        <v>#N/A</v>
      </c>
      <c r="I389" s="132" t="e">
        <f>IF($A$386='Glyn-SESSION'!$A$583,INDEX('Glyn-SESSION'!$K$583:$T$590, MATCH("*Military*",'Glyn-SESSION'!$B$583:$B$590,0), MATCH("*3rd*",'Glyn-SESSION'!$K$7:$T$7,0)),"")</f>
        <v>#N/A</v>
      </c>
      <c r="J389" s="44" t="e">
        <f>INDEX('Glyn-SESSION'!$L$583:$U$590, MATCH("*Military*",'Glyn-SESSION'!$B$583:$B$590,0), MATCH("*3rd*",'Glyn-SESSION'!$K$7:$T$7,0))</f>
        <v>#N/A</v>
      </c>
      <c r="K389" s="131" t="e">
        <f>IF($A$386='Glyn-SESSION'!$A$583,INDEX('Glyn-SESSION'!$K$583:$T$590, MATCH("*Clean *",'Glyn-SESSION'!$B$583:$B$590,0), MATCH("*3rd*",'Glyn-SESSION'!$K$7:$T$7,0)),"")</f>
        <v>#N/A</v>
      </c>
      <c r="L389" s="44" t="e">
        <f>INDEX('Glyn-SESSION'!$L$583:$U$590, MATCH("*Clean *",'Glyn-SESSION'!$B$583:$B$590,0), MATCH("*3rd*",'Glyn-SESSION'!$K$7:$T$7,0))</f>
        <v>#N/A</v>
      </c>
      <c r="M389" s="131" t="e">
        <f>IF($A$386='Glyn-SESSION'!$A$583,INDEX('Glyn-SESSION'!$K$583:$T$590, MATCH("*Lat Pulldown*",'Glyn-SESSION'!$B$583:$B$590,0), MATCH("*3rd*",'Glyn-SESSION'!$K$7:$T$7,0)),"")</f>
        <v>#N/A</v>
      </c>
      <c r="N389" s="44" t="e">
        <f>INDEX('Glyn-SESSION'!$L$583:$U$590, MATCH("*Lat Pulldown*",'Glyn-SESSION'!$B$583:$B$590,0), MATCH("*3rd*",'Glyn-SESSION'!$K$7:$T$7,0))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IF($A$386='Glyn-SESSION'!$A$583,INDEX('Glyn-SESSION'!$K$583:$T$590, MATCH("*Squat*",'Glyn-SESSION'!$B$583:$B$590,0), MATCH("*4th*",'Glyn-SESSION'!$K$7:$T$7,0)),"")</f>
        <v>#N/A</v>
      </c>
      <c r="D390" s="132" t="e">
        <f>INDEX('Glyn-SESSION'!L$583:U$590, MATCH("*Squat*",'Glyn-SESSION'!$B$583:$B$590,0), MATCH("*4th*",'Glyn-SESSION'!K$7:T$7,0))</f>
        <v>#N/A</v>
      </c>
      <c r="E390" s="131" t="e">
        <f>IF($A$386='Glyn-SESSION'!$A$583,INDEX('Glyn-SESSION'!$K$583:$T$590, MATCH("*Deadlift*",'Glyn-SESSION'!$B$583:$B$590,0), MATCH("*4th*",'Glyn-SESSION'!$K$7:$T$7,0)),"")</f>
        <v>#N/A</v>
      </c>
      <c r="F390" s="131" t="e">
        <f>INDEX('Glyn-SESSION'!$L$583:$U$590, MATCH("*Deadlift*",'Glyn-SESSION'!$B$583:$B$590,0), MATCH("*4th*",'Glyn-SESSION'!$K$7:$T$7,0))</f>
        <v>#N/A</v>
      </c>
      <c r="G390" s="131" t="e">
        <f>IF($A$386='Glyn-SESSION'!$A$583,INDEX('Glyn-SESSION'!$K$583:$T$590, MATCH("*Bench Press*",'Glyn-SESSION'!$B$583:$B$590,0), MATCH("*4th*",'Glyn-SESSION'!$K$7:$T$7,0)),"")</f>
        <v>#N/A</v>
      </c>
      <c r="H390" s="131" t="e">
        <f>INDEX('Glyn-SESSION'!$L$583:$U$590, MATCH("*Bench Press*",'Glyn-SESSION'!$B$583:$B$590,0), MATCH("*4th*",'Glyn-SESSION'!$K$7:$T$7,0))</f>
        <v>#N/A</v>
      </c>
      <c r="I390" s="132" t="e">
        <f>IF($A$386='Glyn-SESSION'!$A$583,INDEX('Glyn-SESSION'!$K$583:$T$590, MATCH("*Military*",'Glyn-SESSION'!$B$583:$B$590,0), MATCH("*4th*",'Glyn-SESSION'!$K$7:$T$7,0)),"")</f>
        <v>#N/A</v>
      </c>
      <c r="J390" s="44" t="e">
        <f>INDEX('Glyn-SESSION'!$L$583:$U$590, MATCH("*Military*",'Glyn-SESSION'!$B$583:$B$590,0), MATCH("*4th*",'Glyn-SESSION'!$K$7:$T$7,0))</f>
        <v>#N/A</v>
      </c>
      <c r="K390" s="131" t="e">
        <f>IF($A$386='Glyn-SESSION'!$A$583,INDEX('Glyn-SESSION'!$K$583:$T$590, MATCH("*Clean *",'Glyn-SESSION'!$B$583:$B$590,0), MATCH("*4th*",'Glyn-SESSION'!$K$7:$T$7,0)),"")</f>
        <v>#N/A</v>
      </c>
      <c r="L390" s="44" t="e">
        <f>INDEX('Glyn-SESSION'!$L$583:$U$590, MATCH("*Clean *",'Glyn-SESSION'!$B$583:$B$590,0), MATCH("*4th*",'Glyn-SESSION'!$K$7:$T$7,0))</f>
        <v>#N/A</v>
      </c>
      <c r="M390" s="131" t="e">
        <f>IF($A$386='Glyn-SESSION'!$A$583,INDEX('Glyn-SESSION'!$K$583:$T$590, MATCH("*Lat Pulldown*",'Glyn-SESSION'!$B$583:$B$590,0), MATCH("*4th*",'Glyn-SESSION'!$K$7:$T$7,0)),"")</f>
        <v>#N/A</v>
      </c>
      <c r="N390" s="44" t="e">
        <f>INDEX('Glyn-SESSION'!$L$583:$U$590, MATCH("*Lat Pulldown*",'Glyn-SESSION'!$B$583:$B$590,0), MATCH("*4th*",'Glyn-SESSION'!$K$7:$T$7,0))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IF($A$386='Glyn-SESSION'!$A$583,INDEX('Glyn-SESSION'!$K$583:$T$590, MATCH("*Squat*",'Glyn-SESSION'!$B$583:$B$590,0), MATCH("*5th*",'Glyn-SESSION'!$K$7:$T$7,0)),"")</f>
        <v>#N/A</v>
      </c>
      <c r="D391" s="132" t="e">
        <f>INDEX('Glyn-SESSION'!L$583:U$590, MATCH("*Squat*",'Glyn-SESSION'!$B$583:$B$590,0), MATCH("*5th*",'Glyn-SESSION'!K$7:T$7,0))</f>
        <v>#N/A</v>
      </c>
      <c r="E391" s="131" t="e">
        <f>IF($A$386='Glyn-SESSION'!$A$583,INDEX('Glyn-SESSION'!$K$583:$T$590, MATCH("*Deadlift*",'Glyn-SESSION'!$B$583:$B$590,0), MATCH("*5th*",'Glyn-SESSION'!$K$7:$T$7,0)),"")</f>
        <v>#N/A</v>
      </c>
      <c r="F391" s="131" t="e">
        <f>INDEX('Glyn-SESSION'!$L$583:$U$590, MATCH("*Deadlift*",'Glyn-SESSION'!$B$583:$B$590,0), MATCH("*5th*",'Glyn-SESSION'!$K$7:$T$7,0))</f>
        <v>#N/A</v>
      </c>
      <c r="G391" s="131" t="e">
        <f>IF($A$386='Glyn-SESSION'!$A$583,INDEX('Glyn-SESSION'!$K$583:$T$590, MATCH("*Bench Press*",'Glyn-SESSION'!$B$583:$B$590,0), MATCH("*5th*",'Glyn-SESSION'!$K$7:$T$7,0)),"")</f>
        <v>#N/A</v>
      </c>
      <c r="H391" s="131" t="e">
        <f>INDEX('Glyn-SESSION'!$L$583:$U$590, MATCH("*Bench Press*",'Glyn-SESSION'!$B$583:$B$590,0), MATCH("*5th*",'Glyn-SESSION'!$K$7:$T$7,0))</f>
        <v>#N/A</v>
      </c>
      <c r="I391" s="132" t="e">
        <f>IF($A$386='Glyn-SESSION'!$A$583,INDEX('Glyn-SESSION'!$K$583:$T$590, MATCH("*Military*",'Glyn-SESSION'!$B$583:$B$590,0), MATCH("*5th*",'Glyn-SESSION'!$K$7:$T$7,0)),"")</f>
        <v>#N/A</v>
      </c>
      <c r="J391" s="44" t="e">
        <f>INDEX('Glyn-SESSION'!$L$583:$U$590, MATCH("*Military*",'Glyn-SESSION'!$B$583:$B$590,0), MATCH("*5th*",'Glyn-SESSION'!$K$7:$T$7,0))</f>
        <v>#N/A</v>
      </c>
      <c r="K391" s="131" t="e">
        <f>IF($A$386='Glyn-SESSION'!$A$583,INDEX('Glyn-SESSION'!$K$583:$T$590, MATCH("*Clean *",'Glyn-SESSION'!$B$583:$B$590,0), MATCH("*5th*",'Glyn-SESSION'!$K$7:$T$7,0)),"")</f>
        <v>#N/A</v>
      </c>
      <c r="L391" s="44" t="e">
        <f>INDEX('Glyn-SESSION'!$L$583:$U$590, MATCH("*Clean *",'Glyn-SESSION'!$B$583:$B$590,0), MATCH("*5th*",'Glyn-SESSION'!$K$7:$T$7,0))</f>
        <v>#N/A</v>
      </c>
      <c r="M391" s="131" t="e">
        <f>IF($A$386='Glyn-SESSION'!$A$583,INDEX('Glyn-SESSION'!$K$583:$T$590, MATCH("*Lat Pulldown*",'Glyn-SESSION'!$B$583:$B$590,0), MATCH("*5th*",'Glyn-SESSION'!$K$7:$T$7,0)),"")</f>
        <v>#N/A</v>
      </c>
      <c r="N391" s="44" t="e">
        <f>INDEX('Glyn-SESSION'!$L$583:$U$590, MATCH("*Lat Pulldown*",'Glyn-SESSION'!$B$583:$B$590,0), MATCH("*5th*",'Glyn-SESSION'!$K$7:$T$7,0))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'Glyn-SESSION'!A592</f>
        <v>0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 t="e">
        <f>MAX(I393:I397)</f>
        <v>#N/A</v>
      </c>
      <c r="J392" s="116" t="e">
        <f t="array" ref="J392">MAX(IF(I393:I397=I392,J393:J397))</f>
        <v>#N/A</v>
      </c>
      <c r="K392" s="116" t="e">
        <f>MAX(K393:K397)</f>
        <v>#N/A</v>
      </c>
      <c r="L392" s="116" t="e">
        <f t="array" ref="L392">MAX(IF(K393:K397=K392,L393:L397))</f>
        <v>#N/A</v>
      </c>
      <c r="M392" s="116" t="e">
        <f>MAX(M393:M397)</f>
        <v>#N/A</v>
      </c>
      <c r="N392" s="117" t="e">
        <f t="array" ref="N392">MAX(IF(M393:M397=M392,N393:N397))</f>
        <v>#N/A</v>
      </c>
      <c r="O392" s="152" t="str">
        <f>IF($A$140='Glyn-SESSION'!$A$592,INDEX('Glyn-SESSION'!$K$592:$T$599, MATCH("*1k Row*",'Glyn-SESSION'!$B$592:$B$599,0), MATCH("*1st*",'Glyn-SESSION'!$K$7:$T$7,0)),"")</f>
        <v/>
      </c>
      <c r="P392" s="152" t="str">
        <f>IF($A$140='Glyn-SESSION'!$A$592,INDEX('Glyn-SESSION'!$K$592:$T$599, MATCH("*HIIT*",'Glyn-SESSION'!$B$592:$B$599,0), MATCH("*1st*",'Glyn-SESSION'!$K$7:$T$7,0)),"")</f>
        <v/>
      </c>
      <c r="Q392" s="119" t="e">
        <f>INDEX('Glyn-SESSION'!$L$592:$U$592, MATCH("*HIIT*",'Glyn-SESSION'!$B$592:$B$592,0), MATCH("*1st*",'Glyn-SESSION'!$K$7:$T$7,0))</f>
        <v>#N/A</v>
      </c>
      <c r="R392" s="119">
        <f>'Glyn-SESSION'!U460</f>
        <v>0</v>
      </c>
      <c r="S392" s="116"/>
      <c r="T392" s="116"/>
      <c r="U392" s="120">
        <f>'Glyn-SESSION'!A593</f>
        <v>0</v>
      </c>
      <c r="V392" s="120">
        <f>'Glyn-SESSION'!A594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IF($A$392='Glyn-SESSION'!$A$592,INDEX('Glyn-SESSION'!$K$592:$T$599, MATCH("*Squat*",'Glyn-SESSION'!$B$592:$B$599,0), MATCH("*1st*",'Glyn-SESSION'!$K$7:$T$7,0)),"")</f>
        <v>#N/A</v>
      </c>
      <c r="D393" s="132" t="e">
        <f>INDEX('Glyn-SESSION'!L$592:U$599, MATCH("*Squat*",'Glyn-SESSION'!$B$592:$B$599,0), MATCH("*1st*",'Glyn-SESSION'!K$7:T$7,0))</f>
        <v>#N/A</v>
      </c>
      <c r="E393" s="131" t="e">
        <f>IF($A$392='Glyn-SESSION'!$A$592,INDEX('Glyn-SESSION'!$K$592:$T$599, MATCH("*Deadlift*",'Glyn-SESSION'!$B$592:$B$599,0), MATCH("*1st*",'Glyn-SESSION'!$K$7:$T$7,0)),"")</f>
        <v>#N/A</v>
      </c>
      <c r="F393" s="131" t="e">
        <f>INDEX('Glyn-SESSION'!$L$592:$U$599, MATCH("*Deadlift*",'Glyn-SESSION'!$B$592:$B$599,0), MATCH("*1st*",'Glyn-SESSION'!$K$7:$T$7,0))</f>
        <v>#N/A</v>
      </c>
      <c r="G393" s="131" t="e">
        <f>IF($A$392='Glyn-SESSION'!$A$592,INDEX('Glyn-SESSION'!$K$592:$T$599, MATCH("*Bench Press*",'Glyn-SESSION'!$B$592:$B$599,0), MATCH("*1st*",'Glyn-SESSION'!$K$7:$T$7,0)),"")</f>
        <v>#N/A</v>
      </c>
      <c r="H393" s="131" t="e">
        <f>INDEX('Glyn-SESSION'!$L$592:$U$599, MATCH("*Bench Press*",'Glyn-SESSION'!$B$592:$B$599,0), MATCH("*1st*",'Glyn-SESSION'!$K$7:$T$7,0))</f>
        <v>#N/A</v>
      </c>
      <c r="I393" s="132" t="e">
        <f>IF($A$392='Glyn-SESSION'!$A$592,INDEX('Glyn-SESSION'!$K$592:$T$599, MATCH("*Military*",'Glyn-SESSION'!$B$592:$B$599,0), MATCH("*1st*",'Glyn-SESSION'!$K$7:$T$7,0)),"")</f>
        <v>#N/A</v>
      </c>
      <c r="J393" s="48" t="e">
        <f>INDEX('Glyn-SESSION'!$L$592:$U$599, MATCH("*Military*",'Glyn-SESSION'!$B$592:$B$599,0), MATCH("*1st*",'Glyn-SESSION'!$K$7:$T$7,0))</f>
        <v>#N/A</v>
      </c>
      <c r="K393" s="131" t="e">
        <f>IF($A$392='Glyn-SESSION'!$A$592,INDEX('Glyn-SESSION'!$K$592:$T$599, MATCH("*Clean *",'Glyn-SESSION'!$B$592:$B$599,0), MATCH("*1st*",'Glyn-SESSION'!$K$7:$T$7,0)),"")</f>
        <v>#N/A</v>
      </c>
      <c r="L393" s="48" t="e">
        <f>INDEX('Glyn-SESSION'!$L$592:$U$599, MATCH("*Clean *",'Glyn-SESSION'!$B$592:$B$599,0), MATCH("*1st*",'Glyn-SESSION'!$K$7:$T$7,0))</f>
        <v>#N/A</v>
      </c>
      <c r="M393" s="131" t="e">
        <f>IF($A$392='Glyn-SESSION'!$A$592,INDEX('Glyn-SESSION'!$K$592:$T$599, MATCH("*Lat Pulldown*",'Glyn-SESSION'!$B$592:$B$599,0), MATCH("*1st*",'Glyn-SESSION'!$K$7:$T$7,0)),"")</f>
        <v>#N/A</v>
      </c>
      <c r="N393" s="48" t="e">
        <f>INDEX('Glyn-SESSION'!$L$592:$U$599, MATCH("*Lat Pulldown*",'Glyn-SESSION'!$B$592:$B$599,0), MATCH("*1st*",'Glyn-SESSION'!$K$7:$T$7,0))</f>
        <v>#N/A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IF($A$392='Glyn-SESSION'!$A$592,INDEX('Glyn-SESSION'!$K$592:$T$599, MATCH("*Squat*",'Glyn-SESSION'!$B$592:$B$599,0), MATCH("*2nd*",'Glyn-SESSION'!$K$7:$T$7,0)),"")</f>
        <v>#N/A</v>
      </c>
      <c r="D394" s="132" t="e">
        <f>INDEX('Glyn-SESSION'!L$592:U$599, MATCH("*Squat*",'Glyn-SESSION'!$B$592:$B$599,0), MATCH("*2nd*",'Glyn-SESSION'!K$7:T$7,0))</f>
        <v>#N/A</v>
      </c>
      <c r="E394" s="131" t="e">
        <f>IF($A$392='Glyn-SESSION'!$A$592,INDEX('Glyn-SESSION'!$K$592:$T$599, MATCH("*Deadlift*",'Glyn-SESSION'!$B$592:$B$599,0), MATCH("*2ND*",'Glyn-SESSION'!$K$7:$T$7,0)),"")</f>
        <v>#N/A</v>
      </c>
      <c r="F394" s="131" t="e">
        <f>INDEX('Glyn-SESSION'!$L$592:$U$599, MATCH("*Deadlift*",'Glyn-SESSION'!$B$592:$B$599,0), MATCH("*2nd*",'Glyn-SESSION'!$K$7:$T$7,0))</f>
        <v>#N/A</v>
      </c>
      <c r="G394" s="131" t="e">
        <f>IF($A$392='Glyn-SESSION'!$A$592,INDEX('Glyn-SESSION'!$K$592:$T$599, MATCH("*Bench Press*",'Glyn-SESSION'!$B$592:$B$599,0), MATCH("*2ND*",'Glyn-SESSION'!$K$7:$T$7,0)),"")</f>
        <v>#N/A</v>
      </c>
      <c r="H394" s="131" t="e">
        <f>INDEX('Glyn-SESSION'!$L$592:$U$599, MATCH("*Bench Press*",'Glyn-SESSION'!$B$592:$B$599,0), MATCH("*2nd*",'Glyn-SESSION'!$K$7:$T$7,0))</f>
        <v>#N/A</v>
      </c>
      <c r="I394" s="132" t="e">
        <f>IF($A$392='Glyn-SESSION'!$A$592,INDEX('Glyn-SESSION'!$K$592:$T$599, MATCH("*Military*",'Glyn-SESSION'!$B$592:$B$599,0), MATCH("*2ND*",'Glyn-SESSION'!$K$7:$T$7,0)),"")</f>
        <v>#N/A</v>
      </c>
      <c r="J394" s="44" t="e">
        <f>INDEX('Glyn-SESSION'!$L$592:$U$599, MATCH("*Military*",'Glyn-SESSION'!$B$592:$B$599,0), MATCH("*2nd*",'Glyn-SESSION'!$K$7:$T$7,0))</f>
        <v>#N/A</v>
      </c>
      <c r="K394" s="131" t="e">
        <f>IF($A$392='Glyn-SESSION'!$A$592,INDEX('Glyn-SESSION'!$K$592:$T$599, MATCH("*Clean *",'Glyn-SESSION'!$B$592:$B$599,0), MATCH("*2ND*",'Glyn-SESSION'!$K$7:$T$7,0)),"")</f>
        <v>#N/A</v>
      </c>
      <c r="L394" s="44" t="e">
        <f>INDEX('Glyn-SESSION'!$L$592:$U$599, MATCH("*Clean *",'Glyn-SESSION'!$B$592:$B$599,0), MATCH("*2nd*",'Glyn-SESSION'!$K$7:$T$7,0))</f>
        <v>#N/A</v>
      </c>
      <c r="M394" s="131" t="e">
        <f>IF($A$392='Glyn-SESSION'!$A$592,INDEX('Glyn-SESSION'!$K$592:$T$599, MATCH("*Lat Pulldown*",'Glyn-SESSION'!$B$592:$B$599,0), MATCH("*2ND*",'Glyn-SESSION'!$K$7:$T$7,0)),"")</f>
        <v>#N/A</v>
      </c>
      <c r="N394" s="44" t="e">
        <f>INDEX('Glyn-SESSION'!$L$592:$U$599, MATCH("*Lat Pulldown*",'Glyn-SESSION'!$B$592:$B$599,0), MATCH("*2nd*",'Glyn-SESSION'!$K$7:$T$7,0))</f>
        <v>#N/A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IF($A$392='Glyn-SESSION'!$A$592,INDEX('Glyn-SESSION'!$K$592:$T$599, MATCH("*Squat*",'Glyn-SESSION'!$B$592:$B$599,0), MATCH("*3rd*",'Glyn-SESSION'!$K$7:$T$7,0)),"")</f>
        <v>#N/A</v>
      </c>
      <c r="D395" s="132" t="e">
        <f>INDEX('Glyn-SESSION'!L$592:U$599, MATCH("*Squat*",'Glyn-SESSION'!$B$592:$B$599,0), MATCH("*3rd*",'Glyn-SESSION'!K$7:T$7,0))</f>
        <v>#N/A</v>
      </c>
      <c r="E395" s="131" t="e">
        <f>IF($A$392='Glyn-SESSION'!$A$592,INDEX('Glyn-SESSION'!$K$592:$T$599, MATCH("*Deadlift*",'Glyn-SESSION'!$B$592:$B$599,0), MATCH("*3rd*",'Glyn-SESSION'!$K$7:$T$7,0)),"")</f>
        <v>#N/A</v>
      </c>
      <c r="F395" s="131" t="e">
        <f>INDEX('Glyn-SESSION'!$L$592:$U$599, MATCH("*Deadlift*",'Glyn-SESSION'!$B$592:$B$599,0), MATCH("*3rd*",'Glyn-SESSION'!$K$7:$T$7,0))</f>
        <v>#N/A</v>
      </c>
      <c r="G395" s="131" t="e">
        <f>IF($A$392='Glyn-SESSION'!$A$592,INDEX('Glyn-SESSION'!$K$592:$T$599, MATCH("*Bench Press*",'Glyn-SESSION'!$B$592:$B$599,0), MATCH("*3rd*",'Glyn-SESSION'!$K$7:$T$7,0)),"")</f>
        <v>#N/A</v>
      </c>
      <c r="H395" s="131" t="e">
        <f>INDEX('Glyn-SESSION'!$L$592:$U$599, MATCH("*Bench Press*",'Glyn-SESSION'!$B$592:$B$599,0), MATCH("*3rd*",'Glyn-SESSION'!$K$7:$T$7,0))</f>
        <v>#N/A</v>
      </c>
      <c r="I395" s="132" t="e">
        <f>IF($A$392='Glyn-SESSION'!$A$592,INDEX('Glyn-SESSION'!$K$592:$T$599, MATCH("*Military*",'Glyn-SESSION'!$B$592:$B$599,0), MATCH("*3rd*",'Glyn-SESSION'!$K$7:$T$7,0)),"")</f>
        <v>#N/A</v>
      </c>
      <c r="J395" s="44" t="e">
        <f>INDEX('Glyn-SESSION'!$L$592:$U$599, MATCH("*Military*",'Glyn-SESSION'!$B$592:$B$599,0), MATCH("*3rd*",'Glyn-SESSION'!$K$7:$T$7,0))</f>
        <v>#N/A</v>
      </c>
      <c r="K395" s="131" t="e">
        <f>IF($A$392='Glyn-SESSION'!$A$592,INDEX('Glyn-SESSION'!$K$592:$T$599, MATCH("*Clean *",'Glyn-SESSION'!$B$592:$B$599,0), MATCH("*3rd*",'Glyn-SESSION'!$K$7:$T$7,0)),"")</f>
        <v>#N/A</v>
      </c>
      <c r="L395" s="44" t="e">
        <f>INDEX('Glyn-SESSION'!$L$592:$U$599, MATCH("*Clean *",'Glyn-SESSION'!$B$592:$B$599,0), MATCH("*3rd*",'Glyn-SESSION'!$K$7:$T$7,0))</f>
        <v>#N/A</v>
      </c>
      <c r="M395" s="131" t="e">
        <f>IF($A$392='Glyn-SESSION'!$A$592,INDEX('Glyn-SESSION'!$K$592:$T$599, MATCH("*Lat Pulldown*",'Glyn-SESSION'!$B$592:$B$599,0), MATCH("*3rd*",'Glyn-SESSION'!$K$7:$T$7,0)),"")</f>
        <v>#N/A</v>
      </c>
      <c r="N395" s="44" t="e">
        <f>INDEX('Glyn-SESSION'!$L$592:$U$599, MATCH("*Lat Pulldown*",'Glyn-SESSION'!$B$592:$B$599,0), MATCH("*3rd*",'Glyn-SESSION'!$K$7:$T$7,0))</f>
        <v>#N/A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IF($A$392='Glyn-SESSION'!$A$592,INDEX('Glyn-SESSION'!$K$592:$T$599, MATCH("*Squat*",'Glyn-SESSION'!$B$592:$B$599,0), MATCH("*4th*",'Glyn-SESSION'!$K$7:$T$7,0)),"")</f>
        <v>#N/A</v>
      </c>
      <c r="D396" s="132" t="e">
        <f>INDEX('Glyn-SESSION'!L$592:U$599, MATCH("*Squat*",'Glyn-SESSION'!$B$592:$B$599,0), MATCH("*4th*",'Glyn-SESSION'!K$7:T$7,0))</f>
        <v>#N/A</v>
      </c>
      <c r="E396" s="131" t="e">
        <f>IF($A$392='Glyn-SESSION'!$A$592,INDEX('Glyn-SESSION'!$K$592:$T$599, MATCH("*Deadlift*",'Glyn-SESSION'!$B$592:$B$599,0), MATCH("*4th*",'Glyn-SESSION'!$K$7:$T$7,0)),"")</f>
        <v>#N/A</v>
      </c>
      <c r="F396" s="131" t="e">
        <f>INDEX('Glyn-SESSION'!$L$592:$U$599, MATCH("*Deadlift*",'Glyn-SESSION'!$B$592:$B$599,0), MATCH("*4th*",'Glyn-SESSION'!$K$7:$T$7,0))</f>
        <v>#N/A</v>
      </c>
      <c r="G396" s="131" t="e">
        <f>IF($A$392='Glyn-SESSION'!$A$592,INDEX('Glyn-SESSION'!$K$592:$T$599, MATCH("*Bench Press*",'Glyn-SESSION'!$B$592:$B$599,0), MATCH("*4th*",'Glyn-SESSION'!$K$7:$T$7,0)),"")</f>
        <v>#N/A</v>
      </c>
      <c r="H396" s="131" t="e">
        <f>INDEX('Glyn-SESSION'!$L$592:$U$599, MATCH("*Bench Press*",'Glyn-SESSION'!$B$592:$B$599,0), MATCH("*4th*",'Glyn-SESSION'!$K$7:$T$7,0))</f>
        <v>#N/A</v>
      </c>
      <c r="I396" s="132" t="e">
        <f>IF($A$392='Glyn-SESSION'!$A$592,INDEX('Glyn-SESSION'!$K$592:$T$599, MATCH("*Military*",'Glyn-SESSION'!$B$592:$B$599,0), MATCH("*4th*",'Glyn-SESSION'!$K$7:$T$7,0)),"")</f>
        <v>#N/A</v>
      </c>
      <c r="J396" s="44" t="e">
        <f>INDEX('Glyn-SESSION'!$L$592:$U$599, MATCH("*Military*",'Glyn-SESSION'!$B$592:$B$599,0), MATCH("*4th*",'Glyn-SESSION'!$K$7:$T$7,0))</f>
        <v>#N/A</v>
      </c>
      <c r="K396" s="131" t="e">
        <f>IF($A$392='Glyn-SESSION'!$A$592,INDEX('Glyn-SESSION'!$K$592:$T$599, MATCH("*Clean *",'Glyn-SESSION'!$B$592:$B$599,0), MATCH("*4th*",'Glyn-SESSION'!$K$7:$T$7,0)),"")</f>
        <v>#N/A</v>
      </c>
      <c r="L396" s="44" t="e">
        <f>INDEX('Glyn-SESSION'!$L$592:$U$599, MATCH("*Clean *",'Glyn-SESSION'!$B$592:$B$599,0), MATCH("*4th*",'Glyn-SESSION'!$K$7:$T$7,0))</f>
        <v>#N/A</v>
      </c>
      <c r="M396" s="131" t="e">
        <f>IF($A$392='Glyn-SESSION'!$A$592,INDEX('Glyn-SESSION'!$K$592:$T$599, MATCH("*Lat Pulldown*",'Glyn-SESSION'!$B$592:$B$599,0), MATCH("*4th*",'Glyn-SESSION'!$K$7:$T$7,0)),"")</f>
        <v>#N/A</v>
      </c>
      <c r="N396" s="44" t="e">
        <f>INDEX('Glyn-SESSION'!$L$592:$U$599, MATCH("*Lat Pulldown*",'Glyn-SESSION'!$B$592:$B$599,0), MATCH("*4th*",'Glyn-SESSION'!$K$7:$T$7,0))</f>
        <v>#N/A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IF($A$392='Glyn-SESSION'!$A$592,INDEX('Glyn-SESSION'!$K$592:$T$599, MATCH("*Squat*",'Glyn-SESSION'!$B$592:$B$599,0), MATCH("*5th*",'Glyn-SESSION'!$K$7:$T$7,0)),"")</f>
        <v>#N/A</v>
      </c>
      <c r="D397" s="132" t="e">
        <f>INDEX('Glyn-SESSION'!L$592:U$599, MATCH("*Squat*",'Glyn-SESSION'!$B$592:$B$599,0), MATCH("*5th*",'Glyn-SESSION'!K$7:T$7,0))</f>
        <v>#N/A</v>
      </c>
      <c r="E397" s="131" t="e">
        <f>IF($A$392='Glyn-SESSION'!$A$592,INDEX('Glyn-SESSION'!$K$592:$T$599, MATCH("*Deadlift*",'Glyn-SESSION'!$B$592:$B$599,0), MATCH("*5th*",'Glyn-SESSION'!$K$7:$T$7,0)),"")</f>
        <v>#N/A</v>
      </c>
      <c r="F397" s="131" t="e">
        <f>INDEX('Glyn-SESSION'!$L$592:$U$599, MATCH("*Deadlift*",'Glyn-SESSION'!$B$592:$B$599,0), MATCH("*5th*",'Glyn-SESSION'!$K$7:$T$7,0))</f>
        <v>#N/A</v>
      </c>
      <c r="G397" s="131" t="e">
        <f>IF($A$392='Glyn-SESSION'!$A$592,INDEX('Glyn-SESSION'!$K$592:$T$599, MATCH("*Bench Press*",'Glyn-SESSION'!$B$592:$B$599,0), MATCH("*5th*",'Glyn-SESSION'!$K$7:$T$7,0)),"")</f>
        <v>#N/A</v>
      </c>
      <c r="H397" s="131" t="e">
        <f>INDEX('Glyn-SESSION'!$L$592:$U$599, MATCH("*Bench Press*",'Glyn-SESSION'!$B$592:$B$599,0), MATCH("*5th*",'Glyn-SESSION'!$K$7:$T$7,0))</f>
        <v>#N/A</v>
      </c>
      <c r="I397" s="132" t="e">
        <f>IF($A$392='Glyn-SESSION'!$A$592,INDEX('Glyn-SESSION'!$K$592:$T$599, MATCH("*Military*",'Glyn-SESSION'!$B$592:$B$599,0), MATCH("*5th*",'Glyn-SESSION'!$K$7:$T$7,0)),"")</f>
        <v>#N/A</v>
      </c>
      <c r="J397" s="44" t="e">
        <f>INDEX('Glyn-SESSION'!$L$592:$U$599, MATCH("*Military*",'Glyn-SESSION'!$B$592:$B$599,0), MATCH("*5th*",'Glyn-SESSION'!$K$7:$T$7,0))</f>
        <v>#N/A</v>
      </c>
      <c r="K397" s="131" t="e">
        <f>IF($A$392='Glyn-SESSION'!$A$592,INDEX('Glyn-SESSION'!$K$592:$T$599, MATCH("*Clean *",'Glyn-SESSION'!$B$592:$B$599,0), MATCH("*5th*",'Glyn-SESSION'!$K$7:$T$7,0)),"")</f>
        <v>#N/A</v>
      </c>
      <c r="L397" s="44" t="e">
        <f>INDEX('Glyn-SESSION'!$L$592:$U$599, MATCH("*Clean *",'Glyn-SESSION'!$B$592:$B$599,0), MATCH("*5th*",'Glyn-SESSION'!$K$7:$T$7,0))</f>
        <v>#N/A</v>
      </c>
      <c r="M397" s="131" t="e">
        <f>IF($A$392='Glyn-SESSION'!$A$592,INDEX('Glyn-SESSION'!$K$592:$T$599, MATCH("*Lat Pulldown*",'Glyn-SESSION'!$B$592:$B$599,0), MATCH("*5th*",'Glyn-SESSION'!$K$7:$T$7,0)),"")</f>
        <v>#N/A</v>
      </c>
      <c r="N397" s="44" t="e">
        <f>INDEX('Glyn-SESSION'!$L$592:$U$599, MATCH("*Lat Pulldown*",'Glyn-SESSION'!$B$592:$B$599,0), MATCH("*5th*",'Glyn-SESSION'!$K$7:$T$7,0))</f>
        <v>#N/A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'Glyn-SESSION'!A601</f>
        <v>0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 t="e">
        <f>MAX(I399:I403)</f>
        <v>#N/A</v>
      </c>
      <c r="J398" s="116" t="e">
        <f t="array" ref="J398">MAX(IF(I399:I403=I398,J399:J403))</f>
        <v>#N/A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str">
        <f>IF($A$140='Glyn-SESSION'!$A$601,INDEX('Glyn-SESSION'!$K$601:$T$608, MATCH("*1k Row*",'Glyn-SESSION'!$B$601:$B$608,0), MATCH("*1st*",'Glyn-SESSION'!$K$7:$T$7,0)),"")</f>
        <v/>
      </c>
      <c r="P398" s="152" t="str">
        <f>IF($A$140='Glyn-SESSION'!$A$601,INDEX('Glyn-SESSION'!$K$601:$T$608, MATCH("*HIIT*",'Glyn-SESSION'!$B$601:$B$608,0), MATCH("*1st*",'Glyn-SESSION'!$K$7:$T$7,0)),"")</f>
        <v/>
      </c>
      <c r="Q398" s="119" t="e">
        <f>INDEX('Glyn-SESSION'!$L$601:$U$601, MATCH("*HIIT*",'Glyn-SESSION'!$B$601:$B$601,0), MATCH("*1st*",'Glyn-SESSION'!$K$7:$T$7,0))</f>
        <v>#N/A</v>
      </c>
      <c r="R398" s="119">
        <f>'Glyn-SESSION'!U466</f>
        <v>0</v>
      </c>
      <c r="S398" s="116"/>
      <c r="T398" s="116"/>
      <c r="U398" s="120">
        <f>'Glyn-SESSION'!A602</f>
        <v>0</v>
      </c>
      <c r="V398" s="120">
        <f>'Glyn-SESSION'!A603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IF($A$398='Glyn-SESSION'!$A$601,INDEX('Glyn-SESSION'!$K$601:$T$608, MATCH("*Squat*",'Glyn-SESSION'!$B$601:$B$608,0), MATCH("*1st*",'Glyn-SESSION'!$K$7:$T$7,0)),"")</f>
        <v>#N/A</v>
      </c>
      <c r="D399" s="132" t="e">
        <f>INDEX('Glyn-SESSION'!L$601:U$608, MATCH("*Squat*",'Glyn-SESSION'!$B$601:$B$608,0), MATCH("*1st*",'Glyn-SESSION'!K$7:T$7,0))</f>
        <v>#N/A</v>
      </c>
      <c r="E399" s="131" t="e">
        <f>IF($A$398='Glyn-SESSION'!$A$601,INDEX('Glyn-SESSION'!$K$601:$T$608, MATCH("*Deadlift*",'Glyn-SESSION'!$B$601:$B$608,0), MATCH("*1st*",'Glyn-SESSION'!$K$7:$T$7,0)),"")</f>
        <v>#N/A</v>
      </c>
      <c r="F399" s="131" t="e">
        <f>INDEX('Glyn-SESSION'!$L$601:$U$608, MATCH("*Deadlift*",'Glyn-SESSION'!$B$601:$B$608,0), MATCH("*1st*",'Glyn-SESSION'!$K$7:$T$7,0))</f>
        <v>#N/A</v>
      </c>
      <c r="G399" s="131" t="e">
        <f>IF($A$398='Glyn-SESSION'!$A$601,INDEX('Glyn-SESSION'!$K$601:$T$608, MATCH("*Bench Press*",'Glyn-SESSION'!$B$601:$B$608,0), MATCH("*1st*",'Glyn-SESSION'!$K$7:$T$7,0)),"")</f>
        <v>#N/A</v>
      </c>
      <c r="H399" s="131" t="e">
        <f>INDEX('Glyn-SESSION'!$L$601:$U$608, MATCH("*Bench Press*",'Glyn-SESSION'!$B$601:$B$608,0), MATCH("*1st*",'Glyn-SESSION'!$K$7:$T$7,0))</f>
        <v>#N/A</v>
      </c>
      <c r="I399" s="132" t="e">
        <f>IF($A$398='Glyn-SESSION'!$A$601,INDEX('Glyn-SESSION'!$K$601:$T$608, MATCH("*Military*",'Glyn-SESSION'!$B$601:$B$608,0), MATCH("*1st*",'Glyn-SESSION'!$K$7:$T$7,0)),"")</f>
        <v>#N/A</v>
      </c>
      <c r="J399" s="48" t="e">
        <f>INDEX('Glyn-SESSION'!$L$601:$U$608, MATCH("*Military*",'Glyn-SESSION'!$B$601:$B$608,0), MATCH("*1st*",'Glyn-SESSION'!$K$7:$T$7,0))</f>
        <v>#N/A</v>
      </c>
      <c r="K399" s="131" t="e">
        <f>IF($A$398='Glyn-SESSION'!$A$601,INDEX('Glyn-SESSION'!$K$601:$T$608, MATCH("*Clean *",'Glyn-SESSION'!$B$601:$B$608,0), MATCH("*1st*",'Glyn-SESSION'!$K$7:$T$7,0)),"")</f>
        <v>#N/A</v>
      </c>
      <c r="L399" s="48" t="e">
        <f>INDEX('Glyn-SESSION'!$L$601:$U$608, MATCH("*Clean *",'Glyn-SESSION'!$B$601:$B$608,0), MATCH("*1st*",'Glyn-SESSION'!$K$7:$T$7,0))</f>
        <v>#N/A</v>
      </c>
      <c r="M399" s="131" t="e">
        <f>IF($A$398='Glyn-SESSION'!$A$601,INDEX('Glyn-SESSION'!$K$601:$T$608, MATCH("*Lat Pulldown*",'Glyn-SESSION'!$B$601:$B$608,0), MATCH("*1st*",'Glyn-SESSION'!$K$7:$T$7,0)),"")</f>
        <v>#N/A</v>
      </c>
      <c r="N399" s="48" t="e">
        <f>INDEX('Glyn-SESSION'!$L$601:$U$608, MATCH("*Lat Pulldown*",'Glyn-SESSION'!$B$601:$B$608,0), MATCH("*1st*",'Glyn-SESSION'!$K$7:$T$7,0))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IF($A$398='Glyn-SESSION'!$A$601,INDEX('Glyn-SESSION'!$K$601:$T$608, MATCH("*Squat*",'Glyn-SESSION'!$B$601:$B$608,0), MATCH("*2nd*",'Glyn-SESSION'!$K$7:$T$7,0)),"")</f>
        <v>#N/A</v>
      </c>
      <c r="D400" s="132" t="e">
        <f>INDEX('Glyn-SESSION'!L$601:U$608, MATCH("*Squat*",'Glyn-SESSION'!$B$601:$B$608,0), MATCH("*2nd*",'Glyn-SESSION'!K$7:T$7,0))</f>
        <v>#N/A</v>
      </c>
      <c r="E400" s="131" t="e">
        <f>IF($A$398='Glyn-SESSION'!$A$601,INDEX('Glyn-SESSION'!$K$601:$T$608, MATCH("*Deadlift*",'Glyn-SESSION'!$B$601:$B$608,0), MATCH("*2ND*",'Glyn-SESSION'!$K$7:$T$7,0)),"")</f>
        <v>#N/A</v>
      </c>
      <c r="F400" s="131" t="e">
        <f>INDEX('Glyn-SESSION'!$L$601:$U$608, MATCH("*Deadlift*",'Glyn-SESSION'!$B$601:$B$608,0), MATCH("*2nd*",'Glyn-SESSION'!$K$7:$T$7,0))</f>
        <v>#N/A</v>
      </c>
      <c r="G400" s="131" t="e">
        <f>IF($A$398='Glyn-SESSION'!$A$601,INDEX('Glyn-SESSION'!$K$601:$T$608, MATCH("*Bench Press*",'Glyn-SESSION'!$B$601:$B$608,0), MATCH("*2ND*",'Glyn-SESSION'!$K$7:$T$7,0)),"")</f>
        <v>#N/A</v>
      </c>
      <c r="H400" s="131" t="e">
        <f>INDEX('Glyn-SESSION'!$L$601:$U$608, MATCH("*Bench Press*",'Glyn-SESSION'!$B$601:$B$608,0), MATCH("*2nd*",'Glyn-SESSION'!$K$7:$T$7,0))</f>
        <v>#N/A</v>
      </c>
      <c r="I400" s="132" t="e">
        <f>IF($A$398='Glyn-SESSION'!$A$601,INDEX('Glyn-SESSION'!$K$601:$T$608, MATCH("*Military*",'Glyn-SESSION'!$B$601:$B$608,0), MATCH("*2ND*",'Glyn-SESSION'!$K$7:$T$7,0)),"")</f>
        <v>#N/A</v>
      </c>
      <c r="J400" s="44" t="e">
        <f>INDEX('Glyn-SESSION'!$L$601:$U$608, MATCH("*Military*",'Glyn-SESSION'!$B$601:$B$608,0), MATCH("*2nd*",'Glyn-SESSION'!$K$7:$T$7,0))</f>
        <v>#N/A</v>
      </c>
      <c r="K400" s="131" t="e">
        <f>IF($A$398='Glyn-SESSION'!$A$601,INDEX('Glyn-SESSION'!$K$601:$T$608, MATCH("*Clean *",'Glyn-SESSION'!$B$601:$B$608,0), MATCH("*2ND*",'Glyn-SESSION'!$K$7:$T$7,0)),"")</f>
        <v>#N/A</v>
      </c>
      <c r="L400" s="44" t="e">
        <f>INDEX('Glyn-SESSION'!$L$601:$U$608, MATCH("*Clean *",'Glyn-SESSION'!$B$601:$B$608,0), MATCH("*2nd*",'Glyn-SESSION'!$K$7:$T$7,0))</f>
        <v>#N/A</v>
      </c>
      <c r="M400" s="131" t="e">
        <f>IF($A$398='Glyn-SESSION'!$A$601,INDEX('Glyn-SESSION'!$K$601:$T$608, MATCH("*Lat Pulldown*",'Glyn-SESSION'!$B$601:$B$608,0), MATCH("*2ND*",'Glyn-SESSION'!$K$7:$T$7,0)),"")</f>
        <v>#N/A</v>
      </c>
      <c r="N400" s="44" t="e">
        <f>INDEX('Glyn-SESSION'!$L$601:$U$608, MATCH("*Lat Pulldown*",'Glyn-SESSION'!$B$601:$B$608,0), MATCH("*2nd*",'Glyn-SESSION'!$K$7:$T$7,0))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IF($A$398='Glyn-SESSION'!$A$601,INDEX('Glyn-SESSION'!$K$601:$T$608, MATCH("*Squat*",'Glyn-SESSION'!$B$601:$B$608,0), MATCH("*3rd*",'Glyn-SESSION'!$K$7:$T$7,0)),"")</f>
        <v>#N/A</v>
      </c>
      <c r="D401" s="132" t="e">
        <f>INDEX('Glyn-SESSION'!L$601:U$608, MATCH("*Squat*",'Glyn-SESSION'!$B$601:$B$608,0), MATCH("*3rd*",'Glyn-SESSION'!K$7:T$7,0))</f>
        <v>#N/A</v>
      </c>
      <c r="E401" s="131" t="e">
        <f>IF($A$398='Glyn-SESSION'!$A$601,INDEX('Glyn-SESSION'!$K$601:$T$608, MATCH("*Deadlift*",'Glyn-SESSION'!$B$601:$B$608,0), MATCH("*3rd*",'Glyn-SESSION'!$K$7:$T$7,0)),"")</f>
        <v>#N/A</v>
      </c>
      <c r="F401" s="131" t="e">
        <f>INDEX('Glyn-SESSION'!$L$601:$U$608, MATCH("*Deadlift*",'Glyn-SESSION'!$B$601:$B$608,0), MATCH("*3rd*",'Glyn-SESSION'!$K$7:$T$7,0))</f>
        <v>#N/A</v>
      </c>
      <c r="G401" s="131" t="e">
        <f>IF($A$398='Glyn-SESSION'!$A$601,INDEX('Glyn-SESSION'!$K$601:$T$608, MATCH("*Bench Press*",'Glyn-SESSION'!$B$601:$B$608,0), MATCH("*3rd*",'Glyn-SESSION'!$K$7:$T$7,0)),"")</f>
        <v>#N/A</v>
      </c>
      <c r="H401" s="131" t="e">
        <f>INDEX('Glyn-SESSION'!$L$601:$U$608, MATCH("*Bench Press*",'Glyn-SESSION'!$B$601:$B$608,0), MATCH("*3rd*",'Glyn-SESSION'!$K$7:$T$7,0))</f>
        <v>#N/A</v>
      </c>
      <c r="I401" s="132" t="e">
        <f>IF($A$398='Glyn-SESSION'!$A$601,INDEX('Glyn-SESSION'!$K$601:$T$608, MATCH("*Military*",'Glyn-SESSION'!$B$601:$B$608,0), MATCH("*3rd*",'Glyn-SESSION'!$K$7:$T$7,0)),"")</f>
        <v>#N/A</v>
      </c>
      <c r="J401" s="44" t="e">
        <f>INDEX('Glyn-SESSION'!$L$601:$U$608, MATCH("*Military*",'Glyn-SESSION'!$B$601:$B$608,0), MATCH("*3rd*",'Glyn-SESSION'!$K$7:$T$7,0))</f>
        <v>#N/A</v>
      </c>
      <c r="K401" s="131" t="e">
        <f>IF($A$398='Glyn-SESSION'!$A$601,INDEX('Glyn-SESSION'!$K$601:$T$608, MATCH("*Clean *",'Glyn-SESSION'!$B$601:$B$608,0), MATCH("*3rd*",'Glyn-SESSION'!$K$7:$T$7,0)),"")</f>
        <v>#N/A</v>
      </c>
      <c r="L401" s="44" t="e">
        <f>INDEX('Glyn-SESSION'!$L$601:$U$608, MATCH("*Clean *",'Glyn-SESSION'!$B$601:$B$608,0), MATCH("*3rd*",'Glyn-SESSION'!$K$7:$T$7,0))</f>
        <v>#N/A</v>
      </c>
      <c r="M401" s="131" t="e">
        <f>IF($A$398='Glyn-SESSION'!$A$601,INDEX('Glyn-SESSION'!$K$601:$T$608, MATCH("*Lat Pulldown*",'Glyn-SESSION'!$B$601:$B$608,0), MATCH("*3rd*",'Glyn-SESSION'!$K$7:$T$7,0)),"")</f>
        <v>#N/A</v>
      </c>
      <c r="N401" s="44" t="e">
        <f>INDEX('Glyn-SESSION'!$L$601:$U$608, MATCH("*Lat Pulldown*",'Glyn-SESSION'!$B$601:$B$608,0), MATCH("*3rd*",'Glyn-SESSION'!$K$7:$T$7,0))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IF($A$398='Glyn-SESSION'!$A$601,INDEX('Glyn-SESSION'!$K$601:$T$608, MATCH("*Squat*",'Glyn-SESSION'!$B$601:$B$608,0), MATCH("*4th*",'Glyn-SESSION'!$K$7:$T$7,0)),"")</f>
        <v>#N/A</v>
      </c>
      <c r="D402" s="132" t="e">
        <f>INDEX('Glyn-SESSION'!L$601:U$608, MATCH("*Squat*",'Glyn-SESSION'!$B$601:$B$608,0), MATCH("*4th*",'Glyn-SESSION'!K$7:T$7,0))</f>
        <v>#N/A</v>
      </c>
      <c r="E402" s="131" t="e">
        <f>IF($A$398='Glyn-SESSION'!$A$601,INDEX('Glyn-SESSION'!$K$601:$T$608, MATCH("*Deadlift*",'Glyn-SESSION'!$B$601:$B$608,0), MATCH("*4th*",'Glyn-SESSION'!$K$7:$T$7,0)),"")</f>
        <v>#N/A</v>
      </c>
      <c r="F402" s="131" t="e">
        <f>INDEX('Glyn-SESSION'!$L$601:$U$608, MATCH("*Deadlift*",'Glyn-SESSION'!$B$601:$B$608,0), MATCH("*4th*",'Glyn-SESSION'!$K$7:$T$7,0))</f>
        <v>#N/A</v>
      </c>
      <c r="G402" s="131" t="e">
        <f>IF($A$398='Glyn-SESSION'!$A$601,INDEX('Glyn-SESSION'!$K$601:$T$608, MATCH("*Bench Press*",'Glyn-SESSION'!$B$601:$B$608,0), MATCH("*4th*",'Glyn-SESSION'!$K$7:$T$7,0)),"")</f>
        <v>#N/A</v>
      </c>
      <c r="H402" s="131" t="e">
        <f>INDEX('Glyn-SESSION'!$L$601:$U$608, MATCH("*Bench Press*",'Glyn-SESSION'!$B$601:$B$608,0), MATCH("*4th*",'Glyn-SESSION'!$K$7:$T$7,0))</f>
        <v>#N/A</v>
      </c>
      <c r="I402" s="132" t="e">
        <f>IF($A$398='Glyn-SESSION'!$A$601,INDEX('Glyn-SESSION'!$K$601:$T$608, MATCH("*Military*",'Glyn-SESSION'!$B$601:$B$608,0), MATCH("*4th*",'Glyn-SESSION'!$K$7:$T$7,0)),"")</f>
        <v>#N/A</v>
      </c>
      <c r="J402" s="44" t="e">
        <f>INDEX('Glyn-SESSION'!$L$601:$U$608, MATCH("*Military*",'Glyn-SESSION'!$B$601:$B$608,0), MATCH("*4th*",'Glyn-SESSION'!$K$7:$T$7,0))</f>
        <v>#N/A</v>
      </c>
      <c r="K402" s="131" t="e">
        <f>IF($A$398='Glyn-SESSION'!$A$601,INDEX('Glyn-SESSION'!$K$601:$T$608, MATCH("*Clean *",'Glyn-SESSION'!$B$601:$B$608,0), MATCH("*4th*",'Glyn-SESSION'!$K$7:$T$7,0)),"")</f>
        <v>#N/A</v>
      </c>
      <c r="L402" s="44" t="e">
        <f>INDEX('Glyn-SESSION'!$L$601:$U$608, MATCH("*Clean *",'Glyn-SESSION'!$B$601:$B$608,0), MATCH("*4th*",'Glyn-SESSION'!$K$7:$T$7,0))</f>
        <v>#N/A</v>
      </c>
      <c r="M402" s="131" t="e">
        <f>IF($A$398='Glyn-SESSION'!$A$601,INDEX('Glyn-SESSION'!$K$601:$T$608, MATCH("*Lat Pulldown*",'Glyn-SESSION'!$B$601:$B$608,0), MATCH("*4th*",'Glyn-SESSION'!$K$7:$T$7,0)),"")</f>
        <v>#N/A</v>
      </c>
      <c r="N402" s="44" t="e">
        <f>INDEX('Glyn-SESSION'!$L$601:$U$608, MATCH("*Lat Pulldown*",'Glyn-SESSION'!$B$601:$B$608,0), MATCH("*4th*",'Glyn-SESSION'!$K$7:$T$7,0))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IF($A$398='Glyn-SESSION'!$A$601,INDEX('Glyn-SESSION'!$K$601:$T$608, MATCH("*Squat*",'Glyn-SESSION'!$B$601:$B$608,0), MATCH("*5th*",'Glyn-SESSION'!$K$7:$T$7,0)),"")</f>
        <v>#N/A</v>
      </c>
      <c r="D403" s="132" t="e">
        <f>INDEX('Glyn-SESSION'!L$601:U$608, MATCH("*Squat*",'Glyn-SESSION'!$B$601:$B$608,0), MATCH("*5th*",'Glyn-SESSION'!K$7:T$7,0))</f>
        <v>#N/A</v>
      </c>
      <c r="E403" s="131" t="e">
        <f>IF($A$398='Glyn-SESSION'!$A$601,INDEX('Glyn-SESSION'!$K$601:$T$608, MATCH("*Deadlift*",'Glyn-SESSION'!$B$601:$B$608,0), MATCH("*5th*",'Glyn-SESSION'!$K$7:$T$7,0)),"")</f>
        <v>#N/A</v>
      </c>
      <c r="F403" s="131" t="e">
        <f>INDEX('Glyn-SESSION'!$L$601:$U$608, MATCH("*Deadlift*",'Glyn-SESSION'!$B$601:$B$608,0), MATCH("*5th*",'Glyn-SESSION'!$K$7:$T$7,0))</f>
        <v>#N/A</v>
      </c>
      <c r="G403" s="131" t="e">
        <f>IF($A$398='Glyn-SESSION'!$A$601,INDEX('Glyn-SESSION'!$K$601:$T$608, MATCH("*Bench Press*",'Glyn-SESSION'!$B$601:$B$608,0), MATCH("*5th*",'Glyn-SESSION'!$K$7:$T$7,0)),"")</f>
        <v>#N/A</v>
      </c>
      <c r="H403" s="131" t="e">
        <f>INDEX('Glyn-SESSION'!$L$601:$U$608, MATCH("*Bench Press*",'Glyn-SESSION'!$B$601:$B$608,0), MATCH("*5th*",'Glyn-SESSION'!$K$7:$T$7,0))</f>
        <v>#N/A</v>
      </c>
      <c r="I403" s="132" t="e">
        <f>IF($A$398='Glyn-SESSION'!$A$601,INDEX('Glyn-SESSION'!$K$601:$T$608, MATCH("*Military*",'Glyn-SESSION'!$B$601:$B$608,0), MATCH("*5th*",'Glyn-SESSION'!$K$7:$T$7,0)),"")</f>
        <v>#N/A</v>
      </c>
      <c r="J403" s="44" t="e">
        <f>INDEX('Glyn-SESSION'!$L$601:$U$608, MATCH("*Military*",'Glyn-SESSION'!$B$601:$B$608,0), MATCH("*5th*",'Glyn-SESSION'!$K$7:$T$7,0))</f>
        <v>#N/A</v>
      </c>
      <c r="K403" s="131" t="e">
        <f>IF($A$398='Glyn-SESSION'!$A$601,INDEX('Glyn-SESSION'!$K$601:$T$608, MATCH("*Clean *",'Glyn-SESSION'!$B$601:$B$608,0), MATCH("*5th*",'Glyn-SESSION'!$K$7:$T$7,0)),"")</f>
        <v>#N/A</v>
      </c>
      <c r="L403" s="44" t="e">
        <f>INDEX('Glyn-SESSION'!$L$601:$U$608, MATCH("*Clean *",'Glyn-SESSION'!$B$601:$B$608,0), MATCH("*5th*",'Glyn-SESSION'!$K$7:$T$7,0))</f>
        <v>#N/A</v>
      </c>
      <c r="M403" s="131" t="e">
        <f>IF($A$398='Glyn-SESSION'!$A$601,INDEX('Glyn-SESSION'!$K$601:$T$608, MATCH("*Lat Pulldown*",'Glyn-SESSION'!$B$601:$B$608,0), MATCH("*5th*",'Glyn-SESSION'!$K$7:$T$7,0)),"")</f>
        <v>#N/A</v>
      </c>
      <c r="N403" s="44" t="e">
        <f>INDEX('Glyn-SESSION'!$L$601:$U$608, MATCH("*Lat Pulldown*",'Glyn-SESSION'!$B$601:$B$608,0), MATCH("*5th*",'Glyn-SESSION'!$K$7:$T$7,0))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'Glyn-SESSION'!A610</f>
        <v>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 t="e">
        <f>MAX(I405:I409)</f>
        <v>#N/A</v>
      </c>
      <c r="J404" s="116" t="e">
        <f t="array" ref="J404">MAX(IF(I405:I409=I404,J405:J409))</f>
        <v>#N/A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str">
        <f>IF($A$140='Glyn-SESSION'!$A$610,INDEX('Glyn-SESSION'!$K$610:$T$617, MATCH("*1k Row*",'Glyn-SESSION'!$B$610:$B$617,0), MATCH("*1st*",'Glyn-SESSION'!$K$7:$T$7,0)),"")</f>
        <v/>
      </c>
      <c r="P404" s="152" t="str">
        <f>IF($A$140='Glyn-SESSION'!$A$610,INDEX('Glyn-SESSION'!$K$610:$T$617, MATCH("*HIIT*",'Glyn-SESSION'!$B$610:$B$617,0), MATCH("*1st*",'Glyn-SESSION'!$K$7:$T$7,0)),"")</f>
        <v/>
      </c>
      <c r="Q404" s="119" t="e">
        <f>INDEX('Glyn-SESSION'!$L$610:$U$610, MATCH("*HIIT*",'Glyn-SESSION'!$B$610:$B$610,0), MATCH("*1st*",'Glyn-SESSION'!$K$7:$T$7,0))</f>
        <v>#N/A</v>
      </c>
      <c r="R404" s="119">
        <f>'Glyn-SESSION'!U472</f>
        <v>0</v>
      </c>
      <c r="S404" s="116"/>
      <c r="T404" s="116"/>
      <c r="U404" s="120">
        <f>'Glyn-SESSION'!A611</f>
        <v>0</v>
      </c>
      <c r="V404" s="120">
        <f>'Glyn-SESSION'!A612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IF($A$404='Glyn-SESSION'!$A$610,INDEX('Glyn-SESSION'!$K$610:$T$617, MATCH("*Squat*",'Glyn-SESSION'!$B$610:$B$617,0), MATCH("*1st*",'Glyn-SESSION'!$K$7:$T$7,0)),"")</f>
        <v>#N/A</v>
      </c>
      <c r="D405" s="132" t="e">
        <f>INDEX('Glyn-SESSION'!L$610:U$617, MATCH("*Squat*",'Glyn-SESSION'!$B$610:$B$617,0), MATCH("*1st*",'Glyn-SESSION'!K$7:T$7,0))</f>
        <v>#N/A</v>
      </c>
      <c r="E405" s="131" t="e">
        <f>IF($A$404='Glyn-SESSION'!$A$610,INDEX('Glyn-SESSION'!$K$610:$T$617, MATCH("*Deadlift*",'Glyn-SESSION'!$B$610:$B$617,0), MATCH("*1st*",'Glyn-SESSION'!$K$7:$T$7,0)),"")</f>
        <v>#N/A</v>
      </c>
      <c r="F405" s="131" t="e">
        <f>INDEX('Glyn-SESSION'!$L$610:$U$617, MATCH("*Deadlift*",'Glyn-SESSION'!$B$610:$B$617,0), MATCH("*1st*",'Glyn-SESSION'!$K$7:$T$7,0))</f>
        <v>#N/A</v>
      </c>
      <c r="G405" s="131" t="e">
        <f>IF($A$404='Glyn-SESSION'!$A$610,INDEX('Glyn-SESSION'!$K$610:$T$617, MATCH("*Bench Press*",'Glyn-SESSION'!$B$610:$B$617,0), MATCH("*1st*",'Glyn-SESSION'!$K$7:$T$7,0)),"")</f>
        <v>#N/A</v>
      </c>
      <c r="H405" s="131" t="e">
        <f>INDEX('Glyn-SESSION'!$L$610:$U$617, MATCH("*Bench Press*",'Glyn-SESSION'!$B$610:$B$617,0), MATCH("*1st*",'Glyn-SESSION'!$K$7:$T$7,0))</f>
        <v>#N/A</v>
      </c>
      <c r="I405" s="132" t="e">
        <f>IF($A$404='Glyn-SESSION'!$A$610,INDEX('Glyn-SESSION'!$K$610:$T$617, MATCH("*Military*",'Glyn-SESSION'!$B$610:$B$617,0), MATCH("*1st*",'Glyn-SESSION'!$K$7:$T$7,0)),"")</f>
        <v>#N/A</v>
      </c>
      <c r="J405" s="48" t="e">
        <f>INDEX('Glyn-SESSION'!$L$610:$U$617, MATCH("*Military*",'Glyn-SESSION'!$B$610:$B$617,0), MATCH("*1st*",'Glyn-SESSION'!$K$7:$T$7,0))</f>
        <v>#N/A</v>
      </c>
      <c r="K405" s="131" t="e">
        <f>IF($A$404='Glyn-SESSION'!$A$610,INDEX('Glyn-SESSION'!$K$610:$T$617, MATCH("*Clean *",'Glyn-SESSION'!$B$610:$B$617,0), MATCH("*1st*",'Glyn-SESSION'!$K$7:$T$7,0)),"")</f>
        <v>#N/A</v>
      </c>
      <c r="L405" s="48" t="e">
        <f>INDEX('Glyn-SESSION'!$L$610:$U$617, MATCH("*Clean *",'Glyn-SESSION'!$B$610:$B$617,0), MATCH("*1st*",'Glyn-SESSION'!$K$7:$T$7,0))</f>
        <v>#N/A</v>
      </c>
      <c r="M405" s="131" t="e">
        <f>IF($A$404='Glyn-SESSION'!$A$610,INDEX('Glyn-SESSION'!$K$610:$T$617, MATCH("*Lat Pulldown*",'Glyn-SESSION'!$B$610:$B$617,0), MATCH("*1st*",'Glyn-SESSION'!$K$7:$T$7,0)),"")</f>
        <v>#N/A</v>
      </c>
      <c r="N405" s="48" t="e">
        <f>INDEX('Glyn-SESSION'!$L$610:$U$617, MATCH("*Lat Pulldown*",'Glyn-SESSION'!$B$610:$B$617,0), MATCH("*1st*",'Glyn-SESSION'!$K$7:$T$7,0))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IF($A$404='Glyn-SESSION'!$A$610,INDEX('Glyn-SESSION'!$K$610:$T$617, MATCH("*Squat*",'Glyn-SESSION'!$B$610:$B$617,0), MATCH("*2nd*",'Glyn-SESSION'!$K$7:$T$7,0)),"")</f>
        <v>#N/A</v>
      </c>
      <c r="D406" s="132" t="e">
        <f>INDEX('Glyn-SESSION'!L$610:U$617, MATCH("*Squat*",'Glyn-SESSION'!$B$610:$B$617,0), MATCH("*2nd*",'Glyn-SESSION'!K$7:T$7,0))</f>
        <v>#N/A</v>
      </c>
      <c r="E406" s="131" t="e">
        <f>IF($A$404='Glyn-SESSION'!$A$610,INDEX('Glyn-SESSION'!$K$610:$T$617, MATCH("*Deadlift*",'Glyn-SESSION'!$B$610:$B$617,0), MATCH("*2ND*",'Glyn-SESSION'!$K$7:$T$7,0)),"")</f>
        <v>#N/A</v>
      </c>
      <c r="F406" s="131" t="e">
        <f>INDEX('Glyn-SESSION'!$L$610:$U$617, MATCH("*Deadlift*",'Glyn-SESSION'!$B$610:$B$617,0), MATCH("*2nd*",'Glyn-SESSION'!$K$7:$T$7,0))</f>
        <v>#N/A</v>
      </c>
      <c r="G406" s="131" t="e">
        <f>IF($A$404='Glyn-SESSION'!$A$610,INDEX('Glyn-SESSION'!$K$610:$T$617, MATCH("*Bench Press*",'Glyn-SESSION'!$B$610:$B$617,0), MATCH("*2ND*",'Glyn-SESSION'!$K$7:$T$7,0)),"")</f>
        <v>#N/A</v>
      </c>
      <c r="H406" s="131" t="e">
        <f>INDEX('Glyn-SESSION'!$L$610:$U$617, MATCH("*Bench Press*",'Glyn-SESSION'!$B$610:$B$617,0), MATCH("*2nd*",'Glyn-SESSION'!$K$7:$T$7,0))</f>
        <v>#N/A</v>
      </c>
      <c r="I406" s="132" t="e">
        <f>IF($A$404='Glyn-SESSION'!$A$610,INDEX('Glyn-SESSION'!$K$610:$T$617, MATCH("*Military*",'Glyn-SESSION'!$B$610:$B$617,0), MATCH("*2ND*",'Glyn-SESSION'!$K$7:$T$7,0)),"")</f>
        <v>#N/A</v>
      </c>
      <c r="J406" s="44" t="e">
        <f>INDEX('Glyn-SESSION'!$L$610:$U$617, MATCH("*Military*",'Glyn-SESSION'!$B$610:$B$617,0), MATCH("*2nd*",'Glyn-SESSION'!$K$7:$T$7,0))</f>
        <v>#N/A</v>
      </c>
      <c r="K406" s="131" t="e">
        <f>IF($A$404='Glyn-SESSION'!$A$610,INDEX('Glyn-SESSION'!$K$610:$T$617, MATCH("*Clean *",'Glyn-SESSION'!$B$610:$B$617,0), MATCH("*2ND*",'Glyn-SESSION'!$K$7:$T$7,0)),"")</f>
        <v>#N/A</v>
      </c>
      <c r="L406" s="44" t="e">
        <f>INDEX('Glyn-SESSION'!$L$610:$U$617, MATCH("*Clean *",'Glyn-SESSION'!$B$610:$B$617,0), MATCH("*2nd*",'Glyn-SESSION'!$K$7:$T$7,0))</f>
        <v>#N/A</v>
      </c>
      <c r="M406" s="131" t="e">
        <f>IF($A$404='Glyn-SESSION'!$A$610,INDEX('Glyn-SESSION'!$K$610:$T$617, MATCH("*Lat Pulldown*",'Glyn-SESSION'!$B$610:$B$617,0), MATCH("*2ND*",'Glyn-SESSION'!$K$7:$T$7,0)),"")</f>
        <v>#N/A</v>
      </c>
      <c r="N406" s="44" t="e">
        <f>INDEX('Glyn-SESSION'!$L$610:$U$617, MATCH("*Lat Pulldown*",'Glyn-SESSION'!$B$610:$B$617,0), MATCH("*2nd*",'Glyn-SESSION'!$K$7:$T$7,0))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IF($A$404='Glyn-SESSION'!$A$610,INDEX('Glyn-SESSION'!$K$610:$T$617, MATCH("*Squat*",'Glyn-SESSION'!$B$610:$B$617,0), MATCH("*3rd*",'Glyn-SESSION'!$K$7:$T$7,0)),"")</f>
        <v>#N/A</v>
      </c>
      <c r="D407" s="132" t="e">
        <f>INDEX('Glyn-SESSION'!L$610:U$617, MATCH("*Squat*",'Glyn-SESSION'!$B$610:$B$617,0), MATCH("*3rd*",'Glyn-SESSION'!K$7:T$7,0))</f>
        <v>#N/A</v>
      </c>
      <c r="E407" s="131" t="e">
        <f>IF($A$404='Glyn-SESSION'!$A$610,INDEX('Glyn-SESSION'!$K$610:$T$617, MATCH("*Deadlift*",'Glyn-SESSION'!$B$610:$B$617,0), MATCH("*3rd*",'Glyn-SESSION'!$K$7:$T$7,0)),"")</f>
        <v>#N/A</v>
      </c>
      <c r="F407" s="131" t="e">
        <f>INDEX('Glyn-SESSION'!$L$610:$U$617, MATCH("*Deadlift*",'Glyn-SESSION'!$B$610:$B$617,0), MATCH("*3rd*",'Glyn-SESSION'!$K$7:$T$7,0))</f>
        <v>#N/A</v>
      </c>
      <c r="G407" s="131" t="e">
        <f>IF($A$404='Glyn-SESSION'!$A$610,INDEX('Glyn-SESSION'!$K$610:$T$617, MATCH("*Bench Press*",'Glyn-SESSION'!$B$610:$B$617,0), MATCH("*3rd*",'Glyn-SESSION'!$K$7:$T$7,0)),"")</f>
        <v>#N/A</v>
      </c>
      <c r="H407" s="131" t="e">
        <f>INDEX('Glyn-SESSION'!$L$610:$U$617, MATCH("*Bench Press*",'Glyn-SESSION'!$B$610:$B$617,0), MATCH("*3rd*",'Glyn-SESSION'!$K$7:$T$7,0))</f>
        <v>#N/A</v>
      </c>
      <c r="I407" s="132" t="e">
        <f>IF($A$404='Glyn-SESSION'!$A$610,INDEX('Glyn-SESSION'!$K$610:$T$617, MATCH("*Military*",'Glyn-SESSION'!$B$610:$B$617,0), MATCH("*3rd*",'Glyn-SESSION'!$K$7:$T$7,0)),"")</f>
        <v>#N/A</v>
      </c>
      <c r="J407" s="44" t="e">
        <f>INDEX('Glyn-SESSION'!$L$610:$U$617, MATCH("*Military*",'Glyn-SESSION'!$B$610:$B$617,0), MATCH("*3rd*",'Glyn-SESSION'!$K$7:$T$7,0))</f>
        <v>#N/A</v>
      </c>
      <c r="K407" s="131" t="e">
        <f>IF($A$404='Glyn-SESSION'!$A$610,INDEX('Glyn-SESSION'!$K$610:$T$617, MATCH("*Clean *",'Glyn-SESSION'!$B$610:$B$617,0), MATCH("*3rd*",'Glyn-SESSION'!$K$7:$T$7,0)),"")</f>
        <v>#N/A</v>
      </c>
      <c r="L407" s="44" t="e">
        <f>INDEX('Glyn-SESSION'!$L$610:$U$617, MATCH("*Clean *",'Glyn-SESSION'!$B$610:$B$617,0), MATCH("*3rd*",'Glyn-SESSION'!$K$7:$T$7,0))</f>
        <v>#N/A</v>
      </c>
      <c r="M407" s="131" t="e">
        <f>IF($A$404='Glyn-SESSION'!$A$610,INDEX('Glyn-SESSION'!$K$610:$T$617, MATCH("*Lat Pulldown*",'Glyn-SESSION'!$B$610:$B$617,0), MATCH("*3rd*",'Glyn-SESSION'!$K$7:$T$7,0)),"")</f>
        <v>#N/A</v>
      </c>
      <c r="N407" s="44" t="e">
        <f>INDEX('Glyn-SESSION'!$L$610:$U$617, MATCH("*Lat Pulldown*",'Glyn-SESSION'!$B$610:$B$617,0), MATCH("*3rd*",'Glyn-SESSION'!$K$7:$T$7,0))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IF($A$404='Glyn-SESSION'!$A$610,INDEX('Glyn-SESSION'!$K$610:$T$617, MATCH("*Squat*",'Glyn-SESSION'!$B$610:$B$617,0), MATCH("*4th*",'Glyn-SESSION'!$K$7:$T$7,0)),"")</f>
        <v>#N/A</v>
      </c>
      <c r="D408" s="132" t="e">
        <f>INDEX('Glyn-SESSION'!L$610:U$617, MATCH("*Squat*",'Glyn-SESSION'!$B$610:$B$617,0), MATCH("*4th*",'Glyn-SESSION'!K$7:T$7,0))</f>
        <v>#N/A</v>
      </c>
      <c r="E408" s="131" t="e">
        <f>IF($A$404='Glyn-SESSION'!$A$610,INDEX('Glyn-SESSION'!$K$610:$T$617, MATCH("*Deadlift*",'Glyn-SESSION'!$B$610:$B$617,0), MATCH("*4th*",'Glyn-SESSION'!$K$7:$T$7,0)),"")</f>
        <v>#N/A</v>
      </c>
      <c r="F408" s="131" t="e">
        <f>INDEX('Glyn-SESSION'!$L$610:$U$617, MATCH("*Deadlift*",'Glyn-SESSION'!$B$610:$B$617,0), MATCH("*4th*",'Glyn-SESSION'!$K$7:$T$7,0))</f>
        <v>#N/A</v>
      </c>
      <c r="G408" s="131" t="e">
        <f>IF($A$404='Glyn-SESSION'!$A$610,INDEX('Glyn-SESSION'!$K$610:$T$617, MATCH("*Bench Press*",'Glyn-SESSION'!$B$610:$B$617,0), MATCH("*4th*",'Glyn-SESSION'!$K$7:$T$7,0)),"")</f>
        <v>#N/A</v>
      </c>
      <c r="H408" s="131" t="e">
        <f>INDEX('Glyn-SESSION'!$L$610:$U$617, MATCH("*Bench Press*",'Glyn-SESSION'!$B$610:$B$617,0), MATCH("*4th*",'Glyn-SESSION'!$K$7:$T$7,0))</f>
        <v>#N/A</v>
      </c>
      <c r="I408" s="132" t="e">
        <f>IF($A$404='Glyn-SESSION'!$A$610,INDEX('Glyn-SESSION'!$K$610:$T$617, MATCH("*Military*",'Glyn-SESSION'!$B$610:$B$617,0), MATCH("*4th*",'Glyn-SESSION'!$K$7:$T$7,0)),"")</f>
        <v>#N/A</v>
      </c>
      <c r="J408" s="44" t="e">
        <f>INDEX('Glyn-SESSION'!$L$610:$U$617, MATCH("*Military*",'Glyn-SESSION'!$B$610:$B$617,0), MATCH("*4th*",'Glyn-SESSION'!$K$7:$T$7,0))</f>
        <v>#N/A</v>
      </c>
      <c r="K408" s="131" t="e">
        <f>IF($A$404='Glyn-SESSION'!$A$610,INDEX('Glyn-SESSION'!$K$610:$T$617, MATCH("*Clean *",'Glyn-SESSION'!$B$610:$B$617,0), MATCH("*4th*",'Glyn-SESSION'!$K$7:$T$7,0)),"")</f>
        <v>#N/A</v>
      </c>
      <c r="L408" s="44" t="e">
        <f>INDEX('Glyn-SESSION'!$L$610:$U$617, MATCH("*Clean *",'Glyn-SESSION'!$B$610:$B$617,0), MATCH("*4th*",'Glyn-SESSION'!$K$7:$T$7,0))</f>
        <v>#N/A</v>
      </c>
      <c r="M408" s="131" t="e">
        <f>IF($A$404='Glyn-SESSION'!$A$610,INDEX('Glyn-SESSION'!$K$610:$T$617, MATCH("*Lat Pulldown*",'Glyn-SESSION'!$B$610:$B$617,0), MATCH("*4th*",'Glyn-SESSION'!$K$7:$T$7,0)),"")</f>
        <v>#N/A</v>
      </c>
      <c r="N408" s="44" t="e">
        <f>INDEX('Glyn-SESSION'!$L$610:$U$617, MATCH("*Lat Pulldown*",'Glyn-SESSION'!$B$610:$B$617,0), MATCH("*4th*",'Glyn-SESSION'!$K$7:$T$7,0))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IF($A$404='Glyn-SESSION'!$A$610,INDEX('Glyn-SESSION'!$K$610:$T$617, MATCH("*Squat*",'Glyn-SESSION'!$B$610:$B$617,0), MATCH("*5th*",'Glyn-SESSION'!$K$7:$T$7,0)),"")</f>
        <v>#N/A</v>
      </c>
      <c r="D409" s="132" t="e">
        <f>INDEX('Glyn-SESSION'!L$610:U$617, MATCH("*Squat*",'Glyn-SESSION'!$B$610:$B$617,0), MATCH("*5th*",'Glyn-SESSION'!K$7:T$7,0))</f>
        <v>#N/A</v>
      </c>
      <c r="E409" s="131" t="e">
        <f>IF($A$404='Glyn-SESSION'!$A$610,INDEX('Glyn-SESSION'!$K$610:$T$617, MATCH("*Deadlift*",'Glyn-SESSION'!$B$610:$B$617,0), MATCH("*5th*",'Glyn-SESSION'!$K$7:$T$7,0)),"")</f>
        <v>#N/A</v>
      </c>
      <c r="F409" s="131" t="e">
        <f>INDEX('Glyn-SESSION'!$L$610:$U$617, MATCH("*Deadlift*",'Glyn-SESSION'!$B$610:$B$617,0), MATCH("*5th*",'Glyn-SESSION'!$K$7:$T$7,0))</f>
        <v>#N/A</v>
      </c>
      <c r="G409" s="131" t="e">
        <f>IF($A$404='Glyn-SESSION'!$A$610,INDEX('Glyn-SESSION'!$K$610:$T$617, MATCH("*Bench Press*",'Glyn-SESSION'!$B$610:$B$617,0), MATCH("*5th*",'Glyn-SESSION'!$K$7:$T$7,0)),"")</f>
        <v>#N/A</v>
      </c>
      <c r="H409" s="131" t="e">
        <f>INDEX('Glyn-SESSION'!$L$610:$U$617, MATCH("*Bench Press*",'Glyn-SESSION'!$B$610:$B$617,0), MATCH("*5th*",'Glyn-SESSION'!$K$7:$T$7,0))</f>
        <v>#N/A</v>
      </c>
      <c r="I409" s="132" t="e">
        <f>IF($A$404='Glyn-SESSION'!$A$610,INDEX('Glyn-SESSION'!$K$610:$T$617, MATCH("*Military*",'Glyn-SESSION'!$B$610:$B$617,0), MATCH("*5th*",'Glyn-SESSION'!$K$7:$T$7,0)),"")</f>
        <v>#N/A</v>
      </c>
      <c r="J409" s="44" t="e">
        <f>INDEX('Glyn-SESSION'!$L$610:$U$617, MATCH("*Military*",'Glyn-SESSION'!$B$610:$B$617,0), MATCH("*5th*",'Glyn-SESSION'!$K$7:$T$7,0))</f>
        <v>#N/A</v>
      </c>
      <c r="K409" s="131" t="e">
        <f>IF($A$404='Glyn-SESSION'!$A$610,INDEX('Glyn-SESSION'!$K$610:$T$617, MATCH("*Clean *",'Glyn-SESSION'!$B$610:$B$617,0), MATCH("*5th*",'Glyn-SESSION'!$K$7:$T$7,0)),"")</f>
        <v>#N/A</v>
      </c>
      <c r="L409" s="44" t="e">
        <f>INDEX('Glyn-SESSION'!$L$610:$U$617, MATCH("*Clean *",'Glyn-SESSION'!$B$610:$B$617,0), MATCH("*5th*",'Glyn-SESSION'!$K$7:$T$7,0))</f>
        <v>#N/A</v>
      </c>
      <c r="M409" s="131" t="e">
        <f>IF($A$404='Glyn-SESSION'!$A$610,INDEX('Glyn-SESSION'!$K$610:$T$617, MATCH("*Lat Pulldown*",'Glyn-SESSION'!$B$610:$B$617,0), MATCH("*5th*",'Glyn-SESSION'!$K$7:$T$7,0)),"")</f>
        <v>#N/A</v>
      </c>
      <c r="N409" s="44" t="e">
        <f>INDEX('Glyn-SESSION'!$L$610:$U$617, MATCH("*Lat Pulldown*",'Glyn-SESSION'!$B$610:$B$617,0), MATCH("*5th*",'Glyn-SESSION'!$K$7:$T$7,0))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'Glyn-SESSION'!A619</f>
        <v>0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str">
        <f>IF($A$140='Glyn-SESSION'!$A$610,INDEX('Glyn-SESSION'!$K$610:$T$626, MATCH("*1k Row*",'Glyn-SESSION'!$B$610:$B$626,0), MATCH("*1st*",'Glyn-SESSION'!$K$7:$T$7,0)),"")</f>
        <v/>
      </c>
      <c r="P410" s="152" t="str">
        <f>IF($A$140='Glyn-SESSION'!$A$610,INDEX('Glyn-SESSION'!$K$610:$T$626, MATCH("*HIIT*",'Glyn-SESSION'!$B$610:$B$626,0), MATCH("*1st*",'Glyn-SESSION'!$K$7:$T$7,0)),"")</f>
        <v/>
      </c>
      <c r="Q410" s="119" t="e">
        <f>INDEX('Glyn-SESSION'!$L$610:$U$619, MATCH("*HIIT*",'Glyn-SESSION'!$B$610:$B$619,0), MATCH("*1st*",'Glyn-SESSION'!$K$7:$T$7,0))</f>
        <v>#N/A</v>
      </c>
      <c r="R410" s="119">
        <f>'Glyn-SESSION'!U478</f>
        <v>0</v>
      </c>
      <c r="S410" s="116"/>
      <c r="T410" s="116"/>
      <c r="U410" s="120">
        <f>'Glyn-SESSION'!A620</f>
        <v>0</v>
      </c>
      <c r="V410" s="120">
        <f>'Glyn-SESSION'!A621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IF($A$410='Glyn-SESSION'!$A$619,INDEX('Glyn-SESSION'!$K$619:$T$626, MATCH("*Squat*",'Glyn-SESSION'!$B$619:$B$626,0), MATCH("*1st*",'Glyn-SESSION'!$K$7:$T$7,0)),"")</f>
        <v>#N/A</v>
      </c>
      <c r="D411" s="132" t="e">
        <f>INDEX('Glyn-SESSION'!L$619:U$626, MATCH("*Squat*",'Glyn-SESSION'!$B$619:$B$626,0), MATCH("*1st*",'Glyn-SESSION'!K$7:T$7,0))</f>
        <v>#N/A</v>
      </c>
      <c r="E411" s="131" t="e">
        <f>IF($A$410='Glyn-SESSION'!$A$619,INDEX('Glyn-SESSION'!$K$619:$T$626, MATCH("*Deadlift*",'Glyn-SESSION'!$B$619:$B$626,0), MATCH("*1st*",'Glyn-SESSION'!$K$7:$T$7,0)),"")</f>
        <v>#N/A</v>
      </c>
      <c r="F411" s="131" t="e">
        <f>INDEX('Glyn-SESSION'!$L$619:$U$626, MATCH("*Deadlift*",'Glyn-SESSION'!$B$619:$B$626,0), MATCH("*1st*",'Glyn-SESSION'!$K$7:$T$7,0))</f>
        <v>#N/A</v>
      </c>
      <c r="G411" s="131" t="e">
        <f>IF($A$410='Glyn-SESSION'!$A$619,INDEX('Glyn-SESSION'!$K$619:$T$626, MATCH("*Bench Press*",'Glyn-SESSION'!$B$619:$B$626,0), MATCH("*1st*",'Glyn-SESSION'!$K$7:$T$7,0)),"")</f>
        <v>#N/A</v>
      </c>
      <c r="H411" s="131" t="e">
        <f>INDEX('Glyn-SESSION'!$L$619:$U$626, MATCH("*Bench Press*",'Glyn-SESSION'!$B$619:$B$626,0), MATCH("*1st*",'Glyn-SESSION'!$K$7:$T$7,0))</f>
        <v>#N/A</v>
      </c>
      <c r="I411" s="132" t="e">
        <f>IF($A$410='Glyn-SESSION'!$A$619,INDEX('Glyn-SESSION'!$K$619:$T$626, MATCH("*Military*",'Glyn-SESSION'!$B$619:$B$626,0), MATCH("*1st*",'Glyn-SESSION'!$K$7:$T$7,0)),"")</f>
        <v>#N/A</v>
      </c>
      <c r="J411" s="48" t="e">
        <f>INDEX('Glyn-SESSION'!$L$619:$U$626, MATCH("*Military*",'Glyn-SESSION'!$B$619:$B$626,0), MATCH("*1st*",'Glyn-SESSION'!$K$7:$T$7,0))</f>
        <v>#N/A</v>
      </c>
      <c r="K411" s="131" t="e">
        <f>IF($A$410='Glyn-SESSION'!$A$619,INDEX('Glyn-SESSION'!$K$619:$T$626, MATCH("*Clean *",'Glyn-SESSION'!$B$619:$B$626,0), MATCH("*1st*",'Glyn-SESSION'!$K$7:$T$7,0)),"")</f>
        <v>#N/A</v>
      </c>
      <c r="L411" s="48" t="e">
        <f>INDEX('Glyn-SESSION'!$L$619:$U$626, MATCH("*Clean *",'Glyn-SESSION'!$B$619:$B$626,0), MATCH("*1st*",'Glyn-SESSION'!$K$7:$T$7,0))</f>
        <v>#N/A</v>
      </c>
      <c r="M411" s="131" t="e">
        <f>IF($A$410='Glyn-SESSION'!$A$619,INDEX('Glyn-SESSION'!$K$619:$T$626, MATCH("*Lat Pulldown*",'Glyn-SESSION'!$B$619:$B$626,0), MATCH("*1st*",'Glyn-SESSION'!$K$7:$T$7,0)),"")</f>
        <v>#N/A</v>
      </c>
      <c r="N411" s="48" t="e">
        <f>INDEX('Glyn-SESSION'!$L$619:$U$626, MATCH("*Lat Pulldown*",'Glyn-SESSION'!$B$619:$B$626,0), MATCH("*1st*",'Glyn-SESSION'!$K$7:$T$7,0))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IF($A$410='Glyn-SESSION'!$A$619,INDEX('Glyn-SESSION'!$K$619:$T$626, MATCH("*Squat*",'Glyn-SESSION'!$B$619:$B$626,0), MATCH("*2nd*",'Glyn-SESSION'!$K$7:$T$7,0)),"")</f>
        <v>#N/A</v>
      </c>
      <c r="D412" s="132" t="e">
        <f>INDEX('Glyn-SESSION'!L$619:U$626, MATCH("*Squat*",'Glyn-SESSION'!$B$619:$B$626,0), MATCH("*2nd*",'Glyn-SESSION'!K$7:T$7,0))</f>
        <v>#N/A</v>
      </c>
      <c r="E412" s="131" t="e">
        <f>IF($A$410='Glyn-SESSION'!$A$619,INDEX('Glyn-SESSION'!$K$619:$T$626, MATCH("*Deadlift*",'Glyn-SESSION'!$B$619:$B$626,0), MATCH("*2ND*",'Glyn-SESSION'!$K$7:$T$7,0)),"")</f>
        <v>#N/A</v>
      </c>
      <c r="F412" s="131" t="e">
        <f>INDEX('Glyn-SESSION'!$L$619:$U$626, MATCH("*Deadlift*",'Glyn-SESSION'!$B$619:$B$626,0), MATCH("*2nd*",'Glyn-SESSION'!$K$7:$T$7,0))</f>
        <v>#N/A</v>
      </c>
      <c r="G412" s="131" t="e">
        <f>IF($A$410='Glyn-SESSION'!$A$619,INDEX('Glyn-SESSION'!$K$619:$T$626, MATCH("*Bench Press*",'Glyn-SESSION'!$B$619:$B$626,0), MATCH("*2ND*",'Glyn-SESSION'!$K$7:$T$7,0)),"")</f>
        <v>#N/A</v>
      </c>
      <c r="H412" s="131" t="e">
        <f>INDEX('Glyn-SESSION'!$L$619:$U$626, MATCH("*Bench Press*",'Glyn-SESSION'!$B$619:$B$626,0), MATCH("*2nd*",'Glyn-SESSION'!$K$7:$T$7,0))</f>
        <v>#N/A</v>
      </c>
      <c r="I412" s="132" t="e">
        <f>IF($A$410='Glyn-SESSION'!$A$619,INDEX('Glyn-SESSION'!$K$619:$T$626, MATCH("*Military*",'Glyn-SESSION'!$B$619:$B$626,0), MATCH("*2ND*",'Glyn-SESSION'!$K$7:$T$7,0)),"")</f>
        <v>#N/A</v>
      </c>
      <c r="J412" s="44" t="e">
        <f>INDEX('Glyn-SESSION'!$L$619:$U$626, MATCH("*Military*",'Glyn-SESSION'!$B$619:$B$626,0), MATCH("*2nd*",'Glyn-SESSION'!$K$7:$T$7,0))</f>
        <v>#N/A</v>
      </c>
      <c r="K412" s="131" t="e">
        <f>IF($A$410='Glyn-SESSION'!$A$619,INDEX('Glyn-SESSION'!$K$619:$T$626, MATCH("*Clean *",'Glyn-SESSION'!$B$619:$B$626,0), MATCH("*2ND*",'Glyn-SESSION'!$K$7:$T$7,0)),"")</f>
        <v>#N/A</v>
      </c>
      <c r="L412" s="44" t="e">
        <f>INDEX('Glyn-SESSION'!$L$619:$U$626, MATCH("*Clean *",'Glyn-SESSION'!$B$619:$B$626,0), MATCH("*2nd*",'Glyn-SESSION'!$K$7:$T$7,0))</f>
        <v>#N/A</v>
      </c>
      <c r="M412" s="131" t="e">
        <f>IF($A$410='Glyn-SESSION'!$A$619,INDEX('Glyn-SESSION'!$K$619:$T$626, MATCH("*Lat Pulldown*",'Glyn-SESSION'!$B$619:$B$626,0), MATCH("*2ND*",'Glyn-SESSION'!$K$7:$T$7,0)),"")</f>
        <v>#N/A</v>
      </c>
      <c r="N412" s="44" t="e">
        <f>INDEX('Glyn-SESSION'!$L$619:$U$626, MATCH("*Lat Pulldown*",'Glyn-SESSION'!$B$619:$B$626,0), MATCH("*2nd*",'Glyn-SESSION'!$K$7:$T$7,0))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IF($A$410='Glyn-SESSION'!$A$619,INDEX('Glyn-SESSION'!$K$619:$T$626, MATCH("*Squat*",'Glyn-SESSION'!$B$619:$B$626,0), MATCH("*3rd*",'Glyn-SESSION'!$K$7:$T$7,0)),"")</f>
        <v>#N/A</v>
      </c>
      <c r="D413" s="132" t="e">
        <f>INDEX('Glyn-SESSION'!L$619:U$626, MATCH("*Squat*",'Glyn-SESSION'!$B$619:$B$626,0), MATCH("*3rd*",'Glyn-SESSION'!K$7:T$7,0))</f>
        <v>#N/A</v>
      </c>
      <c r="E413" s="131" t="e">
        <f>IF($A$410='Glyn-SESSION'!$A$619,INDEX('Glyn-SESSION'!$K$619:$T$626, MATCH("*Deadlift*",'Glyn-SESSION'!$B$619:$B$626,0), MATCH("*3rd*",'Glyn-SESSION'!$K$7:$T$7,0)),"")</f>
        <v>#N/A</v>
      </c>
      <c r="F413" s="131" t="e">
        <f>INDEX('Glyn-SESSION'!$L$619:$U$626, MATCH("*Deadlift*",'Glyn-SESSION'!$B$619:$B$626,0), MATCH("*3rd*",'Glyn-SESSION'!$K$7:$T$7,0))</f>
        <v>#N/A</v>
      </c>
      <c r="G413" s="131" t="e">
        <f>IF($A$410='Glyn-SESSION'!$A$619,INDEX('Glyn-SESSION'!$K$619:$T$626, MATCH("*Bench Press*",'Glyn-SESSION'!$B$619:$B$626,0), MATCH("*3rd*",'Glyn-SESSION'!$K$7:$T$7,0)),"")</f>
        <v>#N/A</v>
      </c>
      <c r="H413" s="131" t="e">
        <f>INDEX('Glyn-SESSION'!$L$619:$U$626, MATCH("*Bench Press*",'Glyn-SESSION'!$B$619:$B$626,0), MATCH("*3rd*",'Glyn-SESSION'!$K$7:$T$7,0))</f>
        <v>#N/A</v>
      </c>
      <c r="I413" s="132" t="e">
        <f>IF($A$410='Glyn-SESSION'!$A$619,INDEX('Glyn-SESSION'!$K$619:$T$626, MATCH("*Military*",'Glyn-SESSION'!$B$619:$B$626,0), MATCH("*3rd*",'Glyn-SESSION'!$K$7:$T$7,0)),"")</f>
        <v>#N/A</v>
      </c>
      <c r="J413" s="44" t="e">
        <f>INDEX('Glyn-SESSION'!$L$619:$U$626, MATCH("*Military*",'Glyn-SESSION'!$B$619:$B$626,0), MATCH("*3rd*",'Glyn-SESSION'!$K$7:$T$7,0))</f>
        <v>#N/A</v>
      </c>
      <c r="K413" s="131" t="e">
        <f>IF($A$410='Glyn-SESSION'!$A$619,INDEX('Glyn-SESSION'!$K$619:$T$626, MATCH("*Clean *",'Glyn-SESSION'!$B$619:$B$626,0), MATCH("*3rd*",'Glyn-SESSION'!$K$7:$T$7,0)),"")</f>
        <v>#N/A</v>
      </c>
      <c r="L413" s="44" t="e">
        <f>INDEX('Glyn-SESSION'!$L$619:$U$626, MATCH("*Clean *",'Glyn-SESSION'!$B$619:$B$626,0), MATCH("*3rd*",'Glyn-SESSION'!$K$7:$T$7,0))</f>
        <v>#N/A</v>
      </c>
      <c r="M413" s="131" t="e">
        <f>IF($A$410='Glyn-SESSION'!$A$619,INDEX('Glyn-SESSION'!$K$619:$T$626, MATCH("*Lat Pulldown*",'Glyn-SESSION'!$B$619:$B$626,0), MATCH("*3rd*",'Glyn-SESSION'!$K$7:$T$7,0)),"")</f>
        <v>#N/A</v>
      </c>
      <c r="N413" s="44" t="e">
        <f>INDEX('Glyn-SESSION'!$L$619:$U$626, MATCH("*Lat Pulldown*",'Glyn-SESSION'!$B$619:$B$626,0), MATCH("*3rd*",'Glyn-SESSION'!$K$7:$T$7,0))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IF($A$410='Glyn-SESSION'!$A$619,INDEX('Glyn-SESSION'!$K$619:$T$626, MATCH("*Squat*",'Glyn-SESSION'!$B$619:$B$626,0), MATCH("*4th*",'Glyn-SESSION'!$K$7:$T$7,0)),"")</f>
        <v>#N/A</v>
      </c>
      <c r="D414" s="132" t="e">
        <f>INDEX('Glyn-SESSION'!L$619:U$626, MATCH("*Squat*",'Glyn-SESSION'!$B$619:$B$626,0), MATCH("*4th*",'Glyn-SESSION'!K$7:T$7,0))</f>
        <v>#N/A</v>
      </c>
      <c r="E414" s="131" t="e">
        <f>IF($A$410='Glyn-SESSION'!$A$619,INDEX('Glyn-SESSION'!$K$619:$T$626, MATCH("*Deadlift*",'Glyn-SESSION'!$B$619:$B$626,0), MATCH("*4th*",'Glyn-SESSION'!$K$7:$T$7,0)),"")</f>
        <v>#N/A</v>
      </c>
      <c r="F414" s="131" t="e">
        <f>INDEX('Glyn-SESSION'!$L$619:$U$626, MATCH("*Deadlift*",'Glyn-SESSION'!$B$619:$B$626,0), MATCH("*4th*",'Glyn-SESSION'!$K$7:$T$7,0))</f>
        <v>#N/A</v>
      </c>
      <c r="G414" s="131" t="e">
        <f>IF($A$410='Glyn-SESSION'!$A$619,INDEX('Glyn-SESSION'!$K$619:$T$626, MATCH("*Bench Press*",'Glyn-SESSION'!$B$619:$B$626,0), MATCH("*4th*",'Glyn-SESSION'!$K$7:$T$7,0)),"")</f>
        <v>#N/A</v>
      </c>
      <c r="H414" s="131" t="e">
        <f>INDEX('Glyn-SESSION'!$L$619:$U$626, MATCH("*Bench Press*",'Glyn-SESSION'!$B$619:$B$626,0), MATCH("*4th*",'Glyn-SESSION'!$K$7:$T$7,0))</f>
        <v>#N/A</v>
      </c>
      <c r="I414" s="132" t="e">
        <f>IF($A$410='Glyn-SESSION'!$A$619,INDEX('Glyn-SESSION'!$K$619:$T$626, MATCH("*Military*",'Glyn-SESSION'!$B$619:$B$626,0), MATCH("*4th*",'Glyn-SESSION'!$K$7:$T$7,0)),"")</f>
        <v>#N/A</v>
      </c>
      <c r="J414" s="44" t="e">
        <f>INDEX('Glyn-SESSION'!$L$619:$U$626, MATCH("*Military*",'Glyn-SESSION'!$B$619:$B$626,0), MATCH("*4th*",'Glyn-SESSION'!$K$7:$T$7,0))</f>
        <v>#N/A</v>
      </c>
      <c r="K414" s="131" t="e">
        <f>IF($A$410='Glyn-SESSION'!$A$619,INDEX('Glyn-SESSION'!$K$619:$T$626, MATCH("*Clean *",'Glyn-SESSION'!$B$619:$B$626,0), MATCH("*4th*",'Glyn-SESSION'!$K$7:$T$7,0)),"")</f>
        <v>#N/A</v>
      </c>
      <c r="L414" s="44" t="e">
        <f>INDEX('Glyn-SESSION'!$L$619:$U$626, MATCH("*Clean *",'Glyn-SESSION'!$B$619:$B$626,0), MATCH("*4th*",'Glyn-SESSION'!$K$7:$T$7,0))</f>
        <v>#N/A</v>
      </c>
      <c r="M414" s="131" t="e">
        <f>IF($A$410='Glyn-SESSION'!$A$619,INDEX('Glyn-SESSION'!$K$619:$T$626, MATCH("*Lat Pulldown*",'Glyn-SESSION'!$B$619:$B$626,0), MATCH("*4th*",'Glyn-SESSION'!$K$7:$T$7,0)),"")</f>
        <v>#N/A</v>
      </c>
      <c r="N414" s="44" t="e">
        <f>INDEX('Glyn-SESSION'!$L$619:$U$626, MATCH("*Lat Pulldown*",'Glyn-SESSION'!$B$619:$B$626,0), MATCH("*4th*",'Glyn-SESSION'!$K$7:$T$7,0))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IF($A$410='Glyn-SESSION'!$A$619,INDEX('Glyn-SESSION'!$K$619:$T$626, MATCH("*Squat*",'Glyn-SESSION'!$B$619:$B$626,0), MATCH("*5th*",'Glyn-SESSION'!$K$7:$T$7,0)),"")</f>
        <v>#N/A</v>
      </c>
      <c r="D415" s="132" t="e">
        <f>INDEX('Glyn-SESSION'!L$619:U$626, MATCH("*Squat*",'Glyn-SESSION'!$B$619:$B$626,0), MATCH("*5th*",'Glyn-SESSION'!K$7:T$7,0))</f>
        <v>#N/A</v>
      </c>
      <c r="E415" s="131" t="e">
        <f>IF($A$410='Glyn-SESSION'!$A$619,INDEX('Glyn-SESSION'!$K$619:$T$626, MATCH("*Deadlift*",'Glyn-SESSION'!$B$619:$B$626,0), MATCH("*5th*",'Glyn-SESSION'!$K$7:$T$7,0)),"")</f>
        <v>#N/A</v>
      </c>
      <c r="F415" s="131" t="e">
        <f>INDEX('Glyn-SESSION'!$L$619:$U$626, MATCH("*Deadlift*",'Glyn-SESSION'!$B$619:$B$626,0), MATCH("*5th*",'Glyn-SESSION'!$K$7:$T$7,0))</f>
        <v>#N/A</v>
      </c>
      <c r="G415" s="131" t="e">
        <f>IF($A$410='Glyn-SESSION'!$A$619,INDEX('Glyn-SESSION'!$K$619:$T$626, MATCH("*Bench Press*",'Glyn-SESSION'!$B$619:$B$626,0), MATCH("*5th*",'Glyn-SESSION'!$K$7:$T$7,0)),"")</f>
        <v>#N/A</v>
      </c>
      <c r="H415" s="131" t="e">
        <f>INDEX('Glyn-SESSION'!$L$619:$U$626, MATCH("*Bench Press*",'Glyn-SESSION'!$B$619:$B$626,0), MATCH("*5th*",'Glyn-SESSION'!$K$7:$T$7,0))</f>
        <v>#N/A</v>
      </c>
      <c r="I415" s="132" t="e">
        <f>IF($A$410='Glyn-SESSION'!$A$619,INDEX('Glyn-SESSION'!$K$619:$T$626, MATCH("*Military*",'Glyn-SESSION'!$B$619:$B$626,0), MATCH("*5th*",'Glyn-SESSION'!$K$7:$T$7,0)),"")</f>
        <v>#N/A</v>
      </c>
      <c r="J415" s="44" t="e">
        <f>INDEX('Glyn-SESSION'!$L$619:$U$626, MATCH("*Military*",'Glyn-SESSION'!$B$619:$B$626,0), MATCH("*5th*",'Glyn-SESSION'!$K$7:$T$7,0))</f>
        <v>#N/A</v>
      </c>
      <c r="K415" s="131" t="e">
        <f>IF($A$410='Glyn-SESSION'!$A$619,INDEX('Glyn-SESSION'!$K$619:$T$626, MATCH("*Clean *",'Glyn-SESSION'!$B$619:$B$626,0), MATCH("*5th*",'Glyn-SESSION'!$K$7:$T$7,0)),"")</f>
        <v>#N/A</v>
      </c>
      <c r="L415" s="44" t="e">
        <f>INDEX('Glyn-SESSION'!$L$619:$U$626, MATCH("*Clean *",'Glyn-SESSION'!$B$619:$B$626,0), MATCH("*5th*",'Glyn-SESSION'!$K$7:$T$7,0))</f>
        <v>#N/A</v>
      </c>
      <c r="M415" s="131" t="e">
        <f>IF($A$410='Glyn-SESSION'!$A$619,INDEX('Glyn-SESSION'!$K$619:$T$626, MATCH("*Lat Pulldown*",'Glyn-SESSION'!$B$619:$B$626,0), MATCH("*5th*",'Glyn-SESSION'!$K$7:$T$7,0)),"")</f>
        <v>#N/A</v>
      </c>
      <c r="N415" s="44" t="e">
        <f>INDEX('Glyn-SESSION'!$L$619:$U$626, MATCH("*Lat Pulldown*",'Glyn-SESSION'!$B$619:$B$626,0), MATCH("*5th*",'Glyn-SESSION'!$K$7:$T$7,0))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'Glyn-SESSION'!A628</f>
        <v>0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str">
        <f>IF($A$140='Glyn-SESSION'!$A$628,INDEX('Glyn-SESSION'!$K$628:$T$635, MATCH("*1k Row*",'Glyn-SESSION'!$B$628:$B$635,0), MATCH("*1st*",'Glyn-SESSION'!$K$7:$T$7,0)),"")</f>
        <v/>
      </c>
      <c r="P416" s="152" t="str">
        <f>IF($A$140='Glyn-SESSION'!$A$628,INDEX('Glyn-SESSION'!$K$628:$T$635, MATCH("*HIIT*",'Glyn-SESSION'!$B$628:$B$635,0), MATCH("*1st*",'Glyn-SESSION'!$K$7:$T$7,0)),"")</f>
        <v/>
      </c>
      <c r="Q416" s="119" t="e">
        <f>INDEX('Glyn-SESSION'!$L$628:$U$628, MATCH("*HIIT*",'Glyn-SESSION'!$B$628:$B$628,0), MATCH("*1st*",'Glyn-SESSION'!$K$7:$T$7,0))</f>
        <v>#N/A</v>
      </c>
      <c r="R416" s="119">
        <f>'Glyn-SESSION'!U484</f>
        <v>0</v>
      </c>
      <c r="S416" s="116"/>
      <c r="T416" s="116"/>
      <c r="U416" s="120">
        <f>'Glyn-SESSION'!A629</f>
        <v>0</v>
      </c>
      <c r="V416" s="120">
        <f>'Glyn-SESSION'!A630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IF($A$416='Glyn-SESSION'!$A$628,INDEX('Glyn-SESSION'!$K$628:$T$635, MATCH("*Squat*",'Glyn-SESSION'!$B$628:$B$635,0), MATCH("*1st*",'Glyn-SESSION'!$K$7:$T$7,0)),"")</f>
        <v>#N/A</v>
      </c>
      <c r="D417" s="132" t="e">
        <f>INDEX('Glyn-SESSION'!L$628:U$635, MATCH("*Squat*",'Glyn-SESSION'!$B$628:$B$635,0), MATCH("*1st*",'Glyn-SESSION'!K$7:T$7,0))</f>
        <v>#N/A</v>
      </c>
      <c r="E417" s="131" t="e">
        <f>IF($A$416='Glyn-SESSION'!$A$628,INDEX('Glyn-SESSION'!$K$628:$T$635, MATCH("*Deadlift*",'Glyn-SESSION'!$B$628:$B$635,0), MATCH("*1st*",'Glyn-SESSION'!$K$7:$T$7,0)),"")</f>
        <v>#N/A</v>
      </c>
      <c r="F417" s="131" t="e">
        <f>INDEX('Glyn-SESSION'!$L$628:$U$635, MATCH("*Deadlift*",'Glyn-SESSION'!$B$628:$B$635,0), MATCH("*1st*",'Glyn-SESSION'!$K$7:$T$7,0))</f>
        <v>#N/A</v>
      </c>
      <c r="G417" s="131" t="e">
        <f>IF($A$416='Glyn-SESSION'!$A$628,INDEX('Glyn-SESSION'!$K$628:$T$635, MATCH("*Bench Press*",'Glyn-SESSION'!$B$628:$B$635,0), MATCH("*1st*",'Glyn-SESSION'!$K$7:$T$7,0)),"")</f>
        <v>#N/A</v>
      </c>
      <c r="H417" s="131" t="e">
        <f>INDEX('Glyn-SESSION'!$L$628:$U$635, MATCH("*Bench Press*",'Glyn-SESSION'!$B$628:$B$635,0), MATCH("*1st*",'Glyn-SESSION'!$K$7:$T$7,0))</f>
        <v>#N/A</v>
      </c>
      <c r="I417" s="132" t="e">
        <f>IF($A$416='Glyn-SESSION'!$A$628,INDEX('Glyn-SESSION'!$K$628:$T$635, MATCH("*Military*",'Glyn-SESSION'!$B$628:$B$635,0), MATCH("*1st*",'Glyn-SESSION'!$K$7:$T$7,0)),"")</f>
        <v>#N/A</v>
      </c>
      <c r="J417" s="48" t="e">
        <f>INDEX('Glyn-SESSION'!$L$628:$U$635, MATCH("*Military*",'Glyn-SESSION'!$B$628:$B$635,0), MATCH("*1st*",'Glyn-SESSION'!$K$7:$T$7,0))</f>
        <v>#N/A</v>
      </c>
      <c r="K417" s="131" t="e">
        <f>IF($A$416='Glyn-SESSION'!$A$628,INDEX('Glyn-SESSION'!$K$628:$T$635, MATCH("*Clean *",'Glyn-SESSION'!$B$628:$B$635,0), MATCH("*1st*",'Glyn-SESSION'!$K$7:$T$7,0)),"")</f>
        <v>#N/A</v>
      </c>
      <c r="L417" s="48" t="e">
        <f>INDEX('Glyn-SESSION'!$L$628:$U$635, MATCH("*Clean *",'Glyn-SESSION'!$B$628:$B$635,0), MATCH("*1st*",'Glyn-SESSION'!$K$7:$T$7,0))</f>
        <v>#N/A</v>
      </c>
      <c r="M417" s="131" t="e">
        <f>IF($A$416='Glyn-SESSION'!$A$628,INDEX('Glyn-SESSION'!$K$628:$T$635, MATCH("*Lat Pulldown*",'Glyn-SESSION'!$B$628:$B$635,0), MATCH("*1st*",'Glyn-SESSION'!$K$7:$T$7,0)),"")</f>
        <v>#N/A</v>
      </c>
      <c r="N417" s="48" t="e">
        <f>INDEX('Glyn-SESSION'!$L$628:$U$635, MATCH("*Lat Pulldown*",'Glyn-SESSION'!$B$628:$B$635,0), MATCH("*1st*",'Glyn-SESSION'!$K$7:$T$7,0))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IF($A$416='Glyn-SESSION'!$A$628,INDEX('Glyn-SESSION'!$K$628:$T$635, MATCH("*Squat*",'Glyn-SESSION'!$B$628:$B$635,0), MATCH("*2nd*",'Glyn-SESSION'!$K$7:$T$7,0)),"")</f>
        <v>#N/A</v>
      </c>
      <c r="D418" s="132" t="e">
        <f>INDEX('Glyn-SESSION'!L$628:U$635, MATCH("*Squat*",'Glyn-SESSION'!$B$628:$B$635,0), MATCH("*2nd*",'Glyn-SESSION'!K$7:T$7,0))</f>
        <v>#N/A</v>
      </c>
      <c r="E418" s="131" t="e">
        <f>IF($A$416='Glyn-SESSION'!$A$628,INDEX('Glyn-SESSION'!$K$628:$T$635, MATCH("*Deadlift*",'Glyn-SESSION'!$B$628:$B$635,0), MATCH("*2ND*",'Glyn-SESSION'!$K$7:$T$7,0)),"")</f>
        <v>#N/A</v>
      </c>
      <c r="F418" s="131" t="e">
        <f>INDEX('Glyn-SESSION'!$L$628:$U$635, MATCH("*Deadlift*",'Glyn-SESSION'!$B$628:$B$635,0), MATCH("*2nd*",'Glyn-SESSION'!$K$7:$T$7,0))</f>
        <v>#N/A</v>
      </c>
      <c r="G418" s="131" t="e">
        <f>IF($A$416='Glyn-SESSION'!$A$628,INDEX('Glyn-SESSION'!$K$628:$T$635, MATCH("*Bench Press*",'Glyn-SESSION'!$B$628:$B$635,0), MATCH("*2ND*",'Glyn-SESSION'!$K$7:$T$7,0)),"")</f>
        <v>#N/A</v>
      </c>
      <c r="H418" s="131" t="e">
        <f>INDEX('Glyn-SESSION'!$L$628:$U$635, MATCH("*Bench Press*",'Glyn-SESSION'!$B$628:$B$635,0), MATCH("*2nd*",'Glyn-SESSION'!$K$7:$T$7,0))</f>
        <v>#N/A</v>
      </c>
      <c r="I418" s="132" t="e">
        <f>IF($A$416='Glyn-SESSION'!$A$628,INDEX('Glyn-SESSION'!$K$628:$T$635, MATCH("*Military*",'Glyn-SESSION'!$B$628:$B$635,0), MATCH("*2ND*",'Glyn-SESSION'!$K$7:$T$7,0)),"")</f>
        <v>#N/A</v>
      </c>
      <c r="J418" s="44" t="e">
        <f>INDEX('Glyn-SESSION'!$L$628:$U$635, MATCH("*Military*",'Glyn-SESSION'!$B$628:$B$635,0), MATCH("*2nd*",'Glyn-SESSION'!$K$7:$T$7,0))</f>
        <v>#N/A</v>
      </c>
      <c r="K418" s="131" t="e">
        <f>IF($A$416='Glyn-SESSION'!$A$628,INDEX('Glyn-SESSION'!$K$628:$T$635, MATCH("*Clean *",'Glyn-SESSION'!$B$628:$B$635,0), MATCH("*2ND*",'Glyn-SESSION'!$K$7:$T$7,0)),"")</f>
        <v>#N/A</v>
      </c>
      <c r="L418" s="44" t="e">
        <f>INDEX('Glyn-SESSION'!$L$628:$U$635, MATCH("*Clean *",'Glyn-SESSION'!$B$628:$B$635,0), MATCH("*2nd*",'Glyn-SESSION'!$K$7:$T$7,0))</f>
        <v>#N/A</v>
      </c>
      <c r="M418" s="131" t="e">
        <f>IF($A$416='Glyn-SESSION'!$A$628,INDEX('Glyn-SESSION'!$K$628:$T$635, MATCH("*Lat Pulldown*",'Glyn-SESSION'!$B$628:$B$635,0), MATCH("*2ND*",'Glyn-SESSION'!$K$7:$T$7,0)),"")</f>
        <v>#N/A</v>
      </c>
      <c r="N418" s="44" t="e">
        <f>INDEX('Glyn-SESSION'!$L$628:$U$635, MATCH("*Lat Pulldown*",'Glyn-SESSION'!$B$628:$B$635,0), MATCH("*2nd*",'Glyn-SESSION'!$K$7:$T$7,0))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IF($A$416='Glyn-SESSION'!$A$628,INDEX('Glyn-SESSION'!$K$628:$T$635, MATCH("*Squat*",'Glyn-SESSION'!$B$628:$B$635,0), MATCH("*3rd*",'Glyn-SESSION'!$K$7:$T$7,0)),"")</f>
        <v>#N/A</v>
      </c>
      <c r="D419" s="132" t="e">
        <f>INDEX('Glyn-SESSION'!L$628:U$635, MATCH("*Squat*",'Glyn-SESSION'!$B$628:$B$635,0), MATCH("*3rd*",'Glyn-SESSION'!K$7:T$7,0))</f>
        <v>#N/A</v>
      </c>
      <c r="E419" s="131" t="e">
        <f>IF($A$416='Glyn-SESSION'!$A$628,INDEX('Glyn-SESSION'!$K$628:$T$635, MATCH("*Deadlift*",'Glyn-SESSION'!$B$628:$B$635,0), MATCH("*3rd*",'Glyn-SESSION'!$K$7:$T$7,0)),"")</f>
        <v>#N/A</v>
      </c>
      <c r="F419" s="131" t="e">
        <f>INDEX('Glyn-SESSION'!$L$628:$U$635, MATCH("*Deadlift*",'Glyn-SESSION'!$B$628:$B$635,0), MATCH("*3rd*",'Glyn-SESSION'!$K$7:$T$7,0))</f>
        <v>#N/A</v>
      </c>
      <c r="G419" s="131" t="e">
        <f>IF($A$416='Glyn-SESSION'!$A$628,INDEX('Glyn-SESSION'!$K$628:$T$635, MATCH("*Bench Press*",'Glyn-SESSION'!$B$628:$B$635,0), MATCH("*3rd*",'Glyn-SESSION'!$K$7:$T$7,0)),"")</f>
        <v>#N/A</v>
      </c>
      <c r="H419" s="131" t="e">
        <f>INDEX('Glyn-SESSION'!$L$628:$U$635, MATCH("*Bench Press*",'Glyn-SESSION'!$B$628:$B$635,0), MATCH("*3rd*",'Glyn-SESSION'!$K$7:$T$7,0))</f>
        <v>#N/A</v>
      </c>
      <c r="I419" s="132" t="e">
        <f>IF($A$416='Glyn-SESSION'!$A$628,INDEX('Glyn-SESSION'!$K$628:$T$635, MATCH("*Military*",'Glyn-SESSION'!$B$628:$B$635,0), MATCH("*3rd*",'Glyn-SESSION'!$K$7:$T$7,0)),"")</f>
        <v>#N/A</v>
      </c>
      <c r="J419" s="44" t="e">
        <f>INDEX('Glyn-SESSION'!$L$628:$U$635, MATCH("*Military*",'Glyn-SESSION'!$B$628:$B$635,0), MATCH("*3rd*",'Glyn-SESSION'!$K$7:$T$7,0))</f>
        <v>#N/A</v>
      </c>
      <c r="K419" s="131" t="e">
        <f>IF($A$416='Glyn-SESSION'!$A$628,INDEX('Glyn-SESSION'!$K$628:$T$635, MATCH("*Clean *",'Glyn-SESSION'!$B$628:$B$635,0), MATCH("*3rd*",'Glyn-SESSION'!$K$7:$T$7,0)),"")</f>
        <v>#N/A</v>
      </c>
      <c r="L419" s="44" t="e">
        <f>INDEX('Glyn-SESSION'!$L$628:$U$635, MATCH("*Clean *",'Glyn-SESSION'!$B$628:$B$635,0), MATCH("*3rd*",'Glyn-SESSION'!$K$7:$T$7,0))</f>
        <v>#N/A</v>
      </c>
      <c r="M419" s="131" t="e">
        <f>IF($A$416='Glyn-SESSION'!$A$628,INDEX('Glyn-SESSION'!$K$628:$T$635, MATCH("*Lat Pulldown*",'Glyn-SESSION'!$B$628:$B$635,0), MATCH("*3rd*",'Glyn-SESSION'!$K$7:$T$7,0)),"")</f>
        <v>#N/A</v>
      </c>
      <c r="N419" s="44" t="e">
        <f>INDEX('Glyn-SESSION'!$L$628:$U$635, MATCH("*Lat Pulldown*",'Glyn-SESSION'!$B$628:$B$635,0), MATCH("*3rd*",'Glyn-SESSION'!$K$7:$T$7,0))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IF($A$416='Glyn-SESSION'!$A$628,INDEX('Glyn-SESSION'!$K$628:$T$635, MATCH("*Squat*",'Glyn-SESSION'!$B$628:$B$635,0), MATCH("*4th*",'Glyn-SESSION'!$K$7:$T$7,0)),"")</f>
        <v>#N/A</v>
      </c>
      <c r="D420" s="132" t="e">
        <f>INDEX('Glyn-SESSION'!L$628:U$635, MATCH("*Squat*",'Glyn-SESSION'!$B$628:$B$635,0), MATCH("*4th*",'Glyn-SESSION'!K$7:T$7,0))</f>
        <v>#N/A</v>
      </c>
      <c r="E420" s="131" t="e">
        <f>IF($A$416='Glyn-SESSION'!$A$628,INDEX('Glyn-SESSION'!$K$628:$T$635, MATCH("*Deadlift*",'Glyn-SESSION'!$B$628:$B$635,0), MATCH("*4th*",'Glyn-SESSION'!$K$7:$T$7,0)),"")</f>
        <v>#N/A</v>
      </c>
      <c r="F420" s="131" t="e">
        <f>INDEX('Glyn-SESSION'!$L$628:$U$635, MATCH("*Deadlift*",'Glyn-SESSION'!$B$628:$B$635,0), MATCH("*4th*",'Glyn-SESSION'!$K$7:$T$7,0))</f>
        <v>#N/A</v>
      </c>
      <c r="G420" s="131" t="e">
        <f>IF($A$416='Glyn-SESSION'!$A$628,INDEX('Glyn-SESSION'!$K$628:$T$635, MATCH("*Bench Press*",'Glyn-SESSION'!$B$628:$B$635,0), MATCH("*4th*",'Glyn-SESSION'!$K$7:$T$7,0)),"")</f>
        <v>#N/A</v>
      </c>
      <c r="H420" s="131" t="e">
        <f>INDEX('Glyn-SESSION'!$L$628:$U$635, MATCH("*Bench Press*",'Glyn-SESSION'!$B$628:$B$635,0), MATCH("*4th*",'Glyn-SESSION'!$K$7:$T$7,0))</f>
        <v>#N/A</v>
      </c>
      <c r="I420" s="132" t="e">
        <f>IF($A$416='Glyn-SESSION'!$A$628,INDEX('Glyn-SESSION'!$K$628:$T$635, MATCH("*Military*",'Glyn-SESSION'!$B$628:$B$635,0), MATCH("*4th*",'Glyn-SESSION'!$K$7:$T$7,0)),"")</f>
        <v>#N/A</v>
      </c>
      <c r="J420" s="44" t="e">
        <f>INDEX('Glyn-SESSION'!$L$628:$U$635, MATCH("*Military*",'Glyn-SESSION'!$B$628:$B$635,0), MATCH("*4th*",'Glyn-SESSION'!$K$7:$T$7,0))</f>
        <v>#N/A</v>
      </c>
      <c r="K420" s="131" t="e">
        <f>IF($A$416='Glyn-SESSION'!$A$628,INDEX('Glyn-SESSION'!$K$628:$T$635, MATCH("*Clean *",'Glyn-SESSION'!$B$628:$B$635,0), MATCH("*4th*",'Glyn-SESSION'!$K$7:$T$7,0)),"")</f>
        <v>#N/A</v>
      </c>
      <c r="L420" s="44" t="e">
        <f>INDEX('Glyn-SESSION'!$L$628:$U$635, MATCH("*Clean *",'Glyn-SESSION'!$B$628:$B$635,0), MATCH("*4th*",'Glyn-SESSION'!$K$7:$T$7,0))</f>
        <v>#N/A</v>
      </c>
      <c r="M420" s="131" t="e">
        <f>IF($A$416='Glyn-SESSION'!$A$628,INDEX('Glyn-SESSION'!$K$628:$T$635, MATCH("*Lat Pulldown*",'Glyn-SESSION'!$B$628:$B$635,0), MATCH("*4th*",'Glyn-SESSION'!$K$7:$T$7,0)),"")</f>
        <v>#N/A</v>
      </c>
      <c r="N420" s="44" t="e">
        <f>INDEX('Glyn-SESSION'!$L$628:$U$635, MATCH("*Lat Pulldown*",'Glyn-SESSION'!$B$628:$B$635,0), MATCH("*4th*",'Glyn-SESSION'!$K$7:$T$7,0))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IF($A$416='Glyn-SESSION'!$A$628,INDEX('Glyn-SESSION'!$K$628:$T$635, MATCH("*Squat*",'Glyn-SESSION'!$B$628:$B$635,0), MATCH("*5th*",'Glyn-SESSION'!$K$7:$T$7,0)),"")</f>
        <v>#N/A</v>
      </c>
      <c r="D421" s="132" t="e">
        <f>INDEX('Glyn-SESSION'!L$628:U$635, MATCH("*Squat*",'Glyn-SESSION'!$B$628:$B$635,0), MATCH("*5th*",'Glyn-SESSION'!K$7:T$7,0))</f>
        <v>#N/A</v>
      </c>
      <c r="E421" s="131" t="e">
        <f>IF($A$416='Glyn-SESSION'!$A$628,INDEX('Glyn-SESSION'!$K$628:$T$635, MATCH("*Deadlift*",'Glyn-SESSION'!$B$628:$B$635,0), MATCH("*5th*",'Glyn-SESSION'!$K$7:$T$7,0)),"")</f>
        <v>#N/A</v>
      </c>
      <c r="F421" s="131" t="e">
        <f>INDEX('Glyn-SESSION'!$L$628:$U$635, MATCH("*Deadlift*",'Glyn-SESSION'!$B$628:$B$635,0), MATCH("*5th*",'Glyn-SESSION'!$K$7:$T$7,0))</f>
        <v>#N/A</v>
      </c>
      <c r="G421" s="131" t="e">
        <f>IF($A$416='Glyn-SESSION'!$A$628,INDEX('Glyn-SESSION'!$K$628:$T$635, MATCH("*Bench Press*",'Glyn-SESSION'!$B$628:$B$635,0), MATCH("*5th*",'Glyn-SESSION'!$K$7:$T$7,0)),"")</f>
        <v>#N/A</v>
      </c>
      <c r="H421" s="131" t="e">
        <f>INDEX('Glyn-SESSION'!$L$628:$U$635, MATCH("*Bench Press*",'Glyn-SESSION'!$B$628:$B$635,0), MATCH("*5th*",'Glyn-SESSION'!$K$7:$T$7,0))</f>
        <v>#N/A</v>
      </c>
      <c r="I421" s="132" t="e">
        <f>IF($A$416='Glyn-SESSION'!$A$628,INDEX('Glyn-SESSION'!$K$628:$T$635, MATCH("*Military*",'Glyn-SESSION'!$B$628:$B$635,0), MATCH("*5th*",'Glyn-SESSION'!$K$7:$T$7,0)),"")</f>
        <v>#N/A</v>
      </c>
      <c r="J421" s="44" t="e">
        <f>INDEX('Glyn-SESSION'!$L$628:$U$635, MATCH("*Military*",'Glyn-SESSION'!$B$628:$B$635,0), MATCH("*5th*",'Glyn-SESSION'!$K$7:$T$7,0))</f>
        <v>#N/A</v>
      </c>
      <c r="K421" s="131" t="e">
        <f>IF($A$416='Glyn-SESSION'!$A$628,INDEX('Glyn-SESSION'!$K$628:$T$635, MATCH("*Clean *",'Glyn-SESSION'!$B$628:$B$635,0), MATCH("*5th*",'Glyn-SESSION'!$K$7:$T$7,0)),"")</f>
        <v>#N/A</v>
      </c>
      <c r="L421" s="44" t="e">
        <f>INDEX('Glyn-SESSION'!$L$628:$U$635, MATCH("*Clean *",'Glyn-SESSION'!$B$628:$B$635,0), MATCH("*5th*",'Glyn-SESSION'!$K$7:$T$7,0))</f>
        <v>#N/A</v>
      </c>
      <c r="M421" s="131" t="e">
        <f>IF($A$416='Glyn-SESSION'!$A$628,INDEX('Glyn-SESSION'!$K$628:$T$635, MATCH("*Lat Pulldown*",'Glyn-SESSION'!$B$628:$B$635,0), MATCH("*5th*",'Glyn-SESSION'!$K$7:$T$7,0)),"")</f>
        <v>#N/A</v>
      </c>
      <c r="N421" s="44" t="e">
        <f>INDEX('Glyn-SESSION'!$L$628:$U$635, MATCH("*Lat Pulldown*",'Glyn-SESSION'!$B$628:$B$635,0), MATCH("*5th*",'Glyn-SESSION'!$K$7:$T$7,0))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'Glyn-SESSION'!A637</f>
        <v>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str">
        <f>IF($A$140='Glyn-SESSION'!$A$637,INDEX('Glyn-SESSION'!$K$637:$T$644, MATCH("*1k Row*",'Glyn-SESSION'!$B$637:$B$644,0), MATCH("*1st*",'Glyn-SESSION'!$K$7:$T$7,0)),"")</f>
        <v/>
      </c>
      <c r="P422" s="152" t="str">
        <f>IF($A$140='Glyn-SESSION'!$A$637,INDEX('Glyn-SESSION'!$K$637:$T$644, MATCH("*HIIT*",'Glyn-SESSION'!$B$637:$B$644,0), MATCH("*1st*",'Glyn-SESSION'!$K$7:$T$7,0)),"")</f>
        <v/>
      </c>
      <c r="Q422" s="119" t="e">
        <f>INDEX('Glyn-SESSION'!$L$637:$U$637, MATCH("*HIIT*",'Glyn-SESSION'!$B$637:$B$637,0), MATCH("*1st*",'Glyn-SESSION'!$K$7:$T$7,0))</f>
        <v>#N/A</v>
      </c>
      <c r="R422" s="119">
        <f>'Glyn-SESSION'!U490</f>
        <v>0</v>
      </c>
      <c r="S422" s="116"/>
      <c r="T422" s="116"/>
      <c r="U422" s="120">
        <f>'Glyn-SESSION'!A638</f>
        <v>0</v>
      </c>
      <c r="V422" s="120">
        <f>'Glyn-SESSION'!A639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IF($A$422='Glyn-SESSION'!$A$637,INDEX('Glyn-SESSION'!$K$637:$T$644, MATCH("*Squat*",'Glyn-SESSION'!$B$637:$B$644,0), MATCH("*1st*",'Glyn-SESSION'!$K$7:$T$7,0)),"")</f>
        <v>#N/A</v>
      </c>
      <c r="D423" s="132" t="e">
        <f>INDEX('Glyn-SESSION'!L$637:U$644, MATCH("*Squat*",'Glyn-SESSION'!$B$637:$B$644,0), MATCH("*1st*",'Glyn-SESSION'!K$7:T$7,0))</f>
        <v>#N/A</v>
      </c>
      <c r="E423" s="131" t="e">
        <f>IF($A$422='Glyn-SESSION'!$A$637,INDEX('Glyn-SESSION'!$K$637:$T$644, MATCH("*Deadlift*",'Glyn-SESSION'!$B$637:$B$644,0), MATCH("*1st*",'Glyn-SESSION'!$K$7:$T$7,0)),"")</f>
        <v>#N/A</v>
      </c>
      <c r="F423" s="131" t="e">
        <f>INDEX('Glyn-SESSION'!$L$637:$U$644, MATCH("*Deadlift*",'Glyn-SESSION'!$B$637:$B$644,0), MATCH("*1st*",'Glyn-SESSION'!$K$7:$T$7,0))</f>
        <v>#N/A</v>
      </c>
      <c r="G423" s="131" t="e">
        <f>IF($A$422='Glyn-SESSION'!$A$637,INDEX('Glyn-SESSION'!$K$637:$T$644, MATCH("*Bench Press*",'Glyn-SESSION'!$B$637:$B$644,0), MATCH("*1st*",'Glyn-SESSION'!$K$7:$T$7,0)),"")</f>
        <v>#N/A</v>
      </c>
      <c r="H423" s="131" t="e">
        <f>INDEX('Glyn-SESSION'!$L$637:$U$644, MATCH("*Bench Press*",'Glyn-SESSION'!$B$637:$B$644,0), MATCH("*1st*",'Glyn-SESSION'!$K$7:$T$7,0))</f>
        <v>#N/A</v>
      </c>
      <c r="I423" s="132" t="e">
        <f>IF($A$422='Glyn-SESSION'!$A$637,INDEX('Glyn-SESSION'!$K$637:$T$644, MATCH("*Military*",'Glyn-SESSION'!$B$637:$B$644,0), MATCH("*1st*",'Glyn-SESSION'!$K$7:$T$7,0)),"")</f>
        <v>#N/A</v>
      </c>
      <c r="J423" s="48" t="e">
        <f>INDEX('Glyn-SESSION'!$L$637:$U$644, MATCH("*Military*",'Glyn-SESSION'!$B$637:$B$644,0), MATCH("*1st*",'Glyn-SESSION'!$K$7:$T$7,0))</f>
        <v>#N/A</v>
      </c>
      <c r="K423" s="131" t="e">
        <f>IF($A$422='Glyn-SESSION'!$A$637,INDEX('Glyn-SESSION'!$K$637:$T$644, MATCH("*Clean *",'Glyn-SESSION'!$B$637:$B$644,0), MATCH("*1st*",'Glyn-SESSION'!$K$7:$T$7,0)),"")</f>
        <v>#N/A</v>
      </c>
      <c r="L423" s="48" t="e">
        <f>INDEX('Glyn-SESSION'!$L$637:$U$644, MATCH("*Clean *",'Glyn-SESSION'!$B$637:$B$644,0), MATCH("*1st*",'Glyn-SESSION'!$K$7:$T$7,0))</f>
        <v>#N/A</v>
      </c>
      <c r="M423" s="131" t="e">
        <f>IF($A$422='Glyn-SESSION'!$A$637,INDEX('Glyn-SESSION'!$K$637:$T$644, MATCH("*Lat Pulldown*",'Glyn-SESSION'!$B$637:$B$644,0), MATCH("*1st*",'Glyn-SESSION'!$K$7:$T$7,0)),"")</f>
        <v>#N/A</v>
      </c>
      <c r="N423" s="48" t="e">
        <f>INDEX('Glyn-SESSION'!$L$637:$U$644, MATCH("*Lat Pulldown*",'Glyn-SESSION'!$B$637:$B$644,0), MATCH("*1st*",'Glyn-SESSION'!$K$7:$T$7,0))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IF($A$422='Glyn-SESSION'!$A$637,INDEX('Glyn-SESSION'!$K$637:$T$644, MATCH("*Squat*",'Glyn-SESSION'!$B$637:$B$644,0), MATCH("*2nd*",'Glyn-SESSION'!$K$7:$T$7,0)),"")</f>
        <v>#N/A</v>
      </c>
      <c r="D424" s="132" t="e">
        <f>INDEX('Glyn-SESSION'!L$637:U$644, MATCH("*Squat*",'Glyn-SESSION'!$B$637:$B$644,0), MATCH("*2nd*",'Glyn-SESSION'!K$7:T$7,0))</f>
        <v>#N/A</v>
      </c>
      <c r="E424" s="131" t="e">
        <f>IF($A$422='Glyn-SESSION'!$A$637,INDEX('Glyn-SESSION'!$K$637:$T$644, MATCH("*Deadlift*",'Glyn-SESSION'!$B$637:$B$644,0), MATCH("*2ND*",'Glyn-SESSION'!$K$7:$T$7,0)),"")</f>
        <v>#N/A</v>
      </c>
      <c r="F424" s="131" t="e">
        <f>INDEX('Glyn-SESSION'!$L$637:$U$644, MATCH("*Deadlift*",'Glyn-SESSION'!$B$637:$B$644,0), MATCH("*2nd*",'Glyn-SESSION'!$K$7:$T$7,0))</f>
        <v>#N/A</v>
      </c>
      <c r="G424" s="131" t="e">
        <f>IF($A$422='Glyn-SESSION'!$A$637,INDEX('Glyn-SESSION'!$K$637:$T$644, MATCH("*Bench Press*",'Glyn-SESSION'!$B$637:$B$644,0), MATCH("*2ND*",'Glyn-SESSION'!$K$7:$T$7,0)),"")</f>
        <v>#N/A</v>
      </c>
      <c r="H424" s="131" t="e">
        <f>INDEX('Glyn-SESSION'!$L$637:$U$644, MATCH("*Bench Press*",'Glyn-SESSION'!$B$637:$B$644,0), MATCH("*2nd*",'Glyn-SESSION'!$K$7:$T$7,0))</f>
        <v>#N/A</v>
      </c>
      <c r="I424" s="132" t="e">
        <f>IF($A$422='Glyn-SESSION'!$A$637,INDEX('Glyn-SESSION'!$K$637:$T$644, MATCH("*Military*",'Glyn-SESSION'!$B$637:$B$644,0), MATCH("*2ND*",'Glyn-SESSION'!$K$7:$T$7,0)),"")</f>
        <v>#N/A</v>
      </c>
      <c r="J424" s="44" t="e">
        <f>INDEX('Glyn-SESSION'!$L$637:$U$644, MATCH("*Military*",'Glyn-SESSION'!$B$637:$B$644,0), MATCH("*2nd*",'Glyn-SESSION'!$K$7:$T$7,0))</f>
        <v>#N/A</v>
      </c>
      <c r="K424" s="131" t="e">
        <f>IF($A$422='Glyn-SESSION'!$A$637,INDEX('Glyn-SESSION'!$K$637:$T$644, MATCH("*Clean *",'Glyn-SESSION'!$B$637:$B$644,0), MATCH("*2ND*",'Glyn-SESSION'!$K$7:$T$7,0)),"")</f>
        <v>#N/A</v>
      </c>
      <c r="L424" s="44" t="e">
        <f>INDEX('Glyn-SESSION'!$L$637:$U$644, MATCH("*Clean *",'Glyn-SESSION'!$B$637:$B$644,0), MATCH("*2nd*",'Glyn-SESSION'!$K$7:$T$7,0))</f>
        <v>#N/A</v>
      </c>
      <c r="M424" s="131" t="e">
        <f>IF($A$422='Glyn-SESSION'!$A$637,INDEX('Glyn-SESSION'!$K$637:$T$644, MATCH("*Lat Pulldown*",'Glyn-SESSION'!$B$637:$B$644,0), MATCH("*2ND*",'Glyn-SESSION'!$K$7:$T$7,0)),"")</f>
        <v>#N/A</v>
      </c>
      <c r="N424" s="44" t="e">
        <f>INDEX('Glyn-SESSION'!$L$637:$U$644, MATCH("*Lat Pulldown*",'Glyn-SESSION'!$B$637:$B$644,0), MATCH("*2nd*",'Glyn-SESSION'!$K$7:$T$7,0))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IF($A$422='Glyn-SESSION'!$A$637,INDEX('Glyn-SESSION'!$K$637:$T$644, MATCH("*Squat*",'Glyn-SESSION'!$B$637:$B$644,0), MATCH("*3rd*",'Glyn-SESSION'!$K$7:$T$7,0)),"")</f>
        <v>#N/A</v>
      </c>
      <c r="D425" s="132" t="e">
        <f>INDEX('Glyn-SESSION'!L$637:U$644, MATCH("*Squat*",'Glyn-SESSION'!$B$637:$B$644,0), MATCH("*3rd*",'Glyn-SESSION'!K$7:T$7,0))</f>
        <v>#N/A</v>
      </c>
      <c r="E425" s="131" t="e">
        <f>IF($A$422='Glyn-SESSION'!$A$637,INDEX('Glyn-SESSION'!$K$637:$T$644, MATCH("*Deadlift*",'Glyn-SESSION'!$B$637:$B$644,0), MATCH("*3rd*",'Glyn-SESSION'!$K$7:$T$7,0)),"")</f>
        <v>#N/A</v>
      </c>
      <c r="F425" s="131" t="e">
        <f>INDEX('Glyn-SESSION'!$L$637:$U$644, MATCH("*Deadlift*",'Glyn-SESSION'!$B$637:$B$644,0), MATCH("*3rd*",'Glyn-SESSION'!$K$7:$T$7,0))</f>
        <v>#N/A</v>
      </c>
      <c r="G425" s="131" t="e">
        <f>IF($A$422='Glyn-SESSION'!$A$637,INDEX('Glyn-SESSION'!$K$637:$T$644, MATCH("*Bench Press*",'Glyn-SESSION'!$B$637:$B$644,0), MATCH("*3rd*",'Glyn-SESSION'!$K$7:$T$7,0)),"")</f>
        <v>#N/A</v>
      </c>
      <c r="H425" s="131" t="e">
        <f>INDEX('Glyn-SESSION'!$L$637:$U$644, MATCH("*Bench Press*",'Glyn-SESSION'!$B$637:$B$644,0), MATCH("*3rd*",'Glyn-SESSION'!$K$7:$T$7,0))</f>
        <v>#N/A</v>
      </c>
      <c r="I425" s="132" t="e">
        <f>IF($A$422='Glyn-SESSION'!$A$637,INDEX('Glyn-SESSION'!$K$637:$T$644, MATCH("*Military*",'Glyn-SESSION'!$B$637:$B$644,0), MATCH("*3rd*",'Glyn-SESSION'!$K$7:$T$7,0)),"")</f>
        <v>#N/A</v>
      </c>
      <c r="J425" s="44" t="e">
        <f>INDEX('Glyn-SESSION'!$L$637:$U$644, MATCH("*Military*",'Glyn-SESSION'!$B$637:$B$644,0), MATCH("*3rd*",'Glyn-SESSION'!$K$7:$T$7,0))</f>
        <v>#N/A</v>
      </c>
      <c r="K425" s="131" t="e">
        <f>IF($A$422='Glyn-SESSION'!$A$637,INDEX('Glyn-SESSION'!$K$637:$T$644, MATCH("*Clean *",'Glyn-SESSION'!$B$637:$B$644,0), MATCH("*3rd*",'Glyn-SESSION'!$K$7:$T$7,0)),"")</f>
        <v>#N/A</v>
      </c>
      <c r="L425" s="44" t="e">
        <f>INDEX('Glyn-SESSION'!$L$637:$U$644, MATCH("*Clean *",'Glyn-SESSION'!$B$637:$B$644,0), MATCH("*3rd*",'Glyn-SESSION'!$K$7:$T$7,0))</f>
        <v>#N/A</v>
      </c>
      <c r="M425" s="131" t="e">
        <f>IF($A$422='Glyn-SESSION'!$A$637,INDEX('Glyn-SESSION'!$K$637:$T$644, MATCH("*Lat Pulldown*",'Glyn-SESSION'!$B$637:$B$644,0), MATCH("*3rd*",'Glyn-SESSION'!$K$7:$T$7,0)),"")</f>
        <v>#N/A</v>
      </c>
      <c r="N425" s="44" t="e">
        <f>INDEX('Glyn-SESSION'!$L$637:$U$644, MATCH("*Lat Pulldown*",'Glyn-SESSION'!$B$637:$B$644,0), MATCH("*3rd*",'Glyn-SESSION'!$K$7:$T$7,0))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IF($A$422='Glyn-SESSION'!$A$637,INDEX('Glyn-SESSION'!$K$637:$T$644, MATCH("*Squat*",'Glyn-SESSION'!$B$637:$B$644,0), MATCH("*4th*",'Glyn-SESSION'!$K$7:$T$7,0)),"")</f>
        <v>#N/A</v>
      </c>
      <c r="D426" s="132" t="e">
        <f>INDEX('Glyn-SESSION'!L$637:U$644, MATCH("*Squat*",'Glyn-SESSION'!$B$637:$B$644,0), MATCH("*4th*",'Glyn-SESSION'!K$7:T$7,0))</f>
        <v>#N/A</v>
      </c>
      <c r="E426" s="131" t="e">
        <f>IF($A$422='Glyn-SESSION'!$A$637,INDEX('Glyn-SESSION'!$K$637:$T$644, MATCH("*Deadlift*",'Glyn-SESSION'!$B$637:$B$644,0), MATCH("*4th*",'Glyn-SESSION'!$K$7:$T$7,0)),"")</f>
        <v>#N/A</v>
      </c>
      <c r="F426" s="131" t="e">
        <f>INDEX('Glyn-SESSION'!$L$637:$U$644, MATCH("*Deadlift*",'Glyn-SESSION'!$B$637:$B$644,0), MATCH("*4th*",'Glyn-SESSION'!$K$7:$T$7,0))</f>
        <v>#N/A</v>
      </c>
      <c r="G426" s="131" t="e">
        <f>IF($A$422='Glyn-SESSION'!$A$637,INDEX('Glyn-SESSION'!$K$637:$T$644, MATCH("*Bench Press*",'Glyn-SESSION'!$B$637:$B$644,0), MATCH("*4th*",'Glyn-SESSION'!$K$7:$T$7,0)),"")</f>
        <v>#N/A</v>
      </c>
      <c r="H426" s="131" t="e">
        <f>INDEX('Glyn-SESSION'!$L$637:$U$644, MATCH("*Bench Press*",'Glyn-SESSION'!$B$637:$B$644,0), MATCH("*4th*",'Glyn-SESSION'!$K$7:$T$7,0))</f>
        <v>#N/A</v>
      </c>
      <c r="I426" s="132" t="e">
        <f>IF($A$422='Glyn-SESSION'!$A$637,INDEX('Glyn-SESSION'!$K$637:$T$644, MATCH("*Military*",'Glyn-SESSION'!$B$637:$B$644,0), MATCH("*4th*",'Glyn-SESSION'!$K$7:$T$7,0)),"")</f>
        <v>#N/A</v>
      </c>
      <c r="J426" s="44" t="e">
        <f>INDEX('Glyn-SESSION'!$L$637:$U$644, MATCH("*Military*",'Glyn-SESSION'!$B$637:$B$644,0), MATCH("*4th*",'Glyn-SESSION'!$K$7:$T$7,0))</f>
        <v>#N/A</v>
      </c>
      <c r="K426" s="131" t="e">
        <f>IF($A$422='Glyn-SESSION'!$A$637,INDEX('Glyn-SESSION'!$K$637:$T$644, MATCH("*Clean *",'Glyn-SESSION'!$B$637:$B$644,0), MATCH("*4th*",'Glyn-SESSION'!$K$7:$T$7,0)),"")</f>
        <v>#N/A</v>
      </c>
      <c r="L426" s="44" t="e">
        <f>INDEX('Glyn-SESSION'!$L$637:$U$644, MATCH("*Clean *",'Glyn-SESSION'!$B$637:$B$644,0), MATCH("*4th*",'Glyn-SESSION'!$K$7:$T$7,0))</f>
        <v>#N/A</v>
      </c>
      <c r="M426" s="131" t="e">
        <f>IF($A$422='Glyn-SESSION'!$A$637,INDEX('Glyn-SESSION'!$K$637:$T$644, MATCH("*Lat Pulldown*",'Glyn-SESSION'!$B$637:$B$644,0), MATCH("*4th*",'Glyn-SESSION'!$K$7:$T$7,0)),"")</f>
        <v>#N/A</v>
      </c>
      <c r="N426" s="44" t="e">
        <f>INDEX('Glyn-SESSION'!$L$637:$U$644, MATCH("*Lat Pulldown*",'Glyn-SESSION'!$B$637:$B$644,0), MATCH("*4th*",'Glyn-SESSION'!$K$7:$T$7,0))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IF($A$422='Glyn-SESSION'!$A$637,INDEX('Glyn-SESSION'!$K$637:$T$644, MATCH("*Squat*",'Glyn-SESSION'!$B$637:$B$644,0), MATCH("*5th*",'Glyn-SESSION'!$K$7:$T$7,0)),"")</f>
        <v>#N/A</v>
      </c>
      <c r="D427" s="132" t="e">
        <f>INDEX('Glyn-SESSION'!L$637:U$644, MATCH("*Squat*",'Glyn-SESSION'!$B$637:$B$644,0), MATCH("*5th*",'Glyn-SESSION'!K$7:T$7,0))</f>
        <v>#N/A</v>
      </c>
      <c r="E427" s="131" t="e">
        <f>IF($A$422='Glyn-SESSION'!$A$637,INDEX('Glyn-SESSION'!$K$637:$T$644, MATCH("*Deadlift*",'Glyn-SESSION'!$B$637:$B$644,0), MATCH("*5th*",'Glyn-SESSION'!$K$7:$T$7,0)),"")</f>
        <v>#N/A</v>
      </c>
      <c r="F427" s="131" t="e">
        <f>INDEX('Glyn-SESSION'!$L$637:$U$644, MATCH("*Deadlift*",'Glyn-SESSION'!$B$637:$B$644,0), MATCH("*5th*",'Glyn-SESSION'!$K$7:$T$7,0))</f>
        <v>#N/A</v>
      </c>
      <c r="G427" s="131" t="e">
        <f>IF($A$422='Glyn-SESSION'!$A$637,INDEX('Glyn-SESSION'!$K$637:$T$644, MATCH("*Bench Press*",'Glyn-SESSION'!$B$637:$B$644,0), MATCH("*5th*",'Glyn-SESSION'!$K$7:$T$7,0)),"")</f>
        <v>#N/A</v>
      </c>
      <c r="H427" s="131" t="e">
        <f>INDEX('Glyn-SESSION'!$L$637:$U$644, MATCH("*Bench Press*",'Glyn-SESSION'!$B$637:$B$644,0), MATCH("*5th*",'Glyn-SESSION'!$K$7:$T$7,0))</f>
        <v>#N/A</v>
      </c>
      <c r="I427" s="132" t="e">
        <f>IF($A$422='Glyn-SESSION'!$A$637,INDEX('Glyn-SESSION'!$K$637:$T$644, MATCH("*Military*",'Glyn-SESSION'!$B$637:$B$644,0), MATCH("*5th*",'Glyn-SESSION'!$K$7:$T$7,0)),"")</f>
        <v>#N/A</v>
      </c>
      <c r="J427" s="44" t="e">
        <f>INDEX('Glyn-SESSION'!$L$637:$U$644, MATCH("*Military*",'Glyn-SESSION'!$B$637:$B$644,0), MATCH("*5th*",'Glyn-SESSION'!$K$7:$T$7,0))</f>
        <v>#N/A</v>
      </c>
      <c r="K427" s="131" t="e">
        <f>IF($A$422='Glyn-SESSION'!$A$637,INDEX('Glyn-SESSION'!$K$637:$T$644, MATCH("*Clean *",'Glyn-SESSION'!$B$637:$B$644,0), MATCH("*5th*",'Glyn-SESSION'!$K$7:$T$7,0)),"")</f>
        <v>#N/A</v>
      </c>
      <c r="L427" s="44" t="e">
        <f>INDEX('Glyn-SESSION'!$L$637:$U$644, MATCH("*Clean *",'Glyn-SESSION'!$B$637:$B$644,0), MATCH("*5th*",'Glyn-SESSION'!$K$7:$T$7,0))</f>
        <v>#N/A</v>
      </c>
      <c r="M427" s="131" t="e">
        <f>IF($A$422='Glyn-SESSION'!$A$637,INDEX('Glyn-SESSION'!$K$637:$T$644, MATCH("*Lat Pulldown*",'Glyn-SESSION'!$B$637:$B$644,0), MATCH("*5th*",'Glyn-SESSION'!$K$7:$T$7,0)),"")</f>
        <v>#N/A</v>
      </c>
      <c r="N427" s="44" t="e">
        <f>INDEX('Glyn-SESSION'!$L$637:$U$644, MATCH("*Lat Pulldown*",'Glyn-SESSION'!$B$637:$B$644,0), MATCH("*5th*",'Glyn-SESSION'!$K$7:$T$7,0))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'Glyn-SESSION'!A646</f>
        <v>0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 t="e">
        <f>MAX(G429:G433)</f>
        <v>#N/A</v>
      </c>
      <c r="H428" s="116" t="e">
        <f t="array" ref="H428">MAX(IF(G429:G433=G428,H429:H433))</f>
        <v>#N/A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 t="e">
        <f>MAX(M429:M433)</f>
        <v>#N/A</v>
      </c>
      <c r="N428" s="117" t="e">
        <f t="array" ref="N428">MAX(IF(M429:M433=M428,N429:N433))</f>
        <v>#N/A</v>
      </c>
      <c r="O428" s="152" t="str">
        <f>IF($A$140='Glyn-SESSION'!$A$646,INDEX('Glyn-SESSION'!$K$646:$T$653, MATCH("*1k Row*",'Glyn-SESSION'!$B$646:$B$653,0), MATCH("*1st*",'Glyn-SESSION'!$K$7:$T$7,0)),"")</f>
        <v/>
      </c>
      <c r="P428" s="152" t="str">
        <f>IF($A$140='Glyn-SESSION'!$A$646,INDEX('Glyn-SESSION'!$K$646:$T$653, MATCH("*HIIT*",'Glyn-SESSION'!$B$646:$B$653,0), MATCH("*1st*",'Glyn-SESSION'!$K$7:$T$7,0)),"")</f>
        <v/>
      </c>
      <c r="Q428" s="119" t="e">
        <f>INDEX('Glyn-SESSION'!$L$646:$U$646, MATCH("*HIIT*",'Glyn-SESSION'!$B$646:$B$646,0), MATCH("*1st*",'Glyn-SESSION'!$K$7:$T$7,0))</f>
        <v>#N/A</v>
      </c>
      <c r="R428" s="119">
        <f>'Glyn-SESSION'!U496</f>
        <v>0</v>
      </c>
      <c r="S428" s="116"/>
      <c r="T428" s="116"/>
      <c r="U428" s="120">
        <f>'Glyn-SESSION'!A647</f>
        <v>0</v>
      </c>
      <c r="V428" s="120">
        <f>'Glyn-SESSION'!A648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IF($A$428='Glyn-SESSION'!$A$646,INDEX('Glyn-SESSION'!$K$646:$T$653, MATCH("*Squat*",'Glyn-SESSION'!$B$646:$B$653,0), MATCH("*1st*",'Glyn-SESSION'!$K$7:$T$7,0)),"")</f>
        <v>#N/A</v>
      </c>
      <c r="D429" s="132" t="e">
        <f>INDEX('Glyn-SESSION'!L$646:U$653, MATCH("*Squat*",'Glyn-SESSION'!$B$646:$B$653,0), MATCH("*1st*",'Glyn-SESSION'!K$7:T$7,0))</f>
        <v>#N/A</v>
      </c>
      <c r="E429" s="131" t="e">
        <f>IF($A$428='Glyn-SESSION'!$A$646,INDEX('Glyn-SESSION'!$K$646:$T$653, MATCH("*Deadlift*",'Glyn-SESSION'!$B$646:$B$653,0), MATCH("*1st*",'Glyn-SESSION'!$K$7:$T$7,0)),"")</f>
        <v>#N/A</v>
      </c>
      <c r="F429" s="131" t="e">
        <f>INDEX('Glyn-SESSION'!$L$646:$U$653, MATCH("*Deadlift*",'Glyn-SESSION'!$B$646:$B$653,0), MATCH("*1st*",'Glyn-SESSION'!$K$7:$T$7,0))</f>
        <v>#N/A</v>
      </c>
      <c r="G429" s="131" t="e">
        <f>IF($A$428='Glyn-SESSION'!$A$646,INDEX('Glyn-SESSION'!$K$646:$T$653, MATCH("*Bench Press*",'Glyn-SESSION'!$B$646:$B$653,0), MATCH("*1st*",'Glyn-SESSION'!$K$7:$T$7,0)),"")</f>
        <v>#N/A</v>
      </c>
      <c r="H429" s="131" t="e">
        <f>INDEX('Glyn-SESSION'!$L$646:$U$653, MATCH("*Bench Press*",'Glyn-SESSION'!$B$646:$B$653,0), MATCH("*1st*",'Glyn-SESSION'!$K$7:$T$7,0))</f>
        <v>#N/A</v>
      </c>
      <c r="I429" s="132" t="e">
        <f>IF($A$428='Glyn-SESSION'!$A$646,INDEX('Glyn-SESSION'!$K$646:$T$653, MATCH("*Military*",'Glyn-SESSION'!$B$646:$B$653,0), MATCH("*1st*",'Glyn-SESSION'!$K$7:$T$7,0)),"")</f>
        <v>#N/A</v>
      </c>
      <c r="J429" s="48" t="e">
        <f>INDEX('Glyn-SESSION'!$L$646:$U$653, MATCH("*Military*",'Glyn-SESSION'!$B$646:$B$653,0), MATCH("*1st*",'Glyn-SESSION'!$K$7:$T$7,0))</f>
        <v>#N/A</v>
      </c>
      <c r="K429" s="131" t="e">
        <f>IF($A$428='Glyn-SESSION'!$A$646,INDEX('Glyn-SESSION'!$K$646:$T$653, MATCH("*Clean *",'Glyn-SESSION'!$B$646:$B$653,0), MATCH("*1st*",'Glyn-SESSION'!$K$7:$T$7,0)),"")</f>
        <v>#N/A</v>
      </c>
      <c r="L429" s="48" t="e">
        <f>INDEX('Glyn-SESSION'!$L$646:$U$653, MATCH("*Clean *",'Glyn-SESSION'!$B$646:$B$653,0), MATCH("*1st*",'Glyn-SESSION'!$K$7:$T$7,0))</f>
        <v>#N/A</v>
      </c>
      <c r="M429" s="131" t="e">
        <f>IF($A$428='Glyn-SESSION'!$A$646,INDEX('Glyn-SESSION'!$K$646:$T$653, MATCH("*Lat Pulldown*",'Glyn-SESSION'!$B$646:$B$653,0), MATCH("*1st*",'Glyn-SESSION'!$K$7:$T$7,0)),"")</f>
        <v>#N/A</v>
      </c>
      <c r="N429" s="48" t="e">
        <f>INDEX('Glyn-SESSION'!$L$646:$U$653, MATCH("*Lat Pulldown*",'Glyn-SESSION'!$B$646:$B$653,0), MATCH("*1st*",'Glyn-SESSION'!$K$7:$T$7,0))</f>
        <v>#N/A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IF($A$428='Glyn-SESSION'!$A$646,INDEX('Glyn-SESSION'!$K$646:$T$653, MATCH("*Squat*",'Glyn-SESSION'!$B$646:$B$653,0), MATCH("*2nd*",'Glyn-SESSION'!$K$7:$T$7,0)),"")</f>
        <v>#N/A</v>
      </c>
      <c r="D430" s="132" t="e">
        <f>INDEX('Glyn-SESSION'!L$646:U$653, MATCH("*Squat*",'Glyn-SESSION'!$B$646:$B$653,0), MATCH("*2nd*",'Glyn-SESSION'!K$7:T$7,0))</f>
        <v>#N/A</v>
      </c>
      <c r="E430" s="131" t="e">
        <f>IF($A$428='Glyn-SESSION'!$A$646,INDEX('Glyn-SESSION'!$K$646:$T$653, MATCH("*Deadlift*",'Glyn-SESSION'!$B$646:$B$653,0), MATCH("*2ND*",'Glyn-SESSION'!$K$7:$T$7,0)),"")</f>
        <v>#N/A</v>
      </c>
      <c r="F430" s="131" t="e">
        <f>INDEX('Glyn-SESSION'!$L$646:$U$653, MATCH("*Deadlift*",'Glyn-SESSION'!$B$646:$B$653,0), MATCH("*2nd*",'Glyn-SESSION'!$K$7:$T$7,0))</f>
        <v>#N/A</v>
      </c>
      <c r="G430" s="131" t="e">
        <f>IF($A$428='Glyn-SESSION'!$A$646,INDEX('Glyn-SESSION'!$K$646:$T$653, MATCH("*Bench Press*",'Glyn-SESSION'!$B$646:$B$653,0), MATCH("*2ND*",'Glyn-SESSION'!$K$7:$T$7,0)),"")</f>
        <v>#N/A</v>
      </c>
      <c r="H430" s="131" t="e">
        <f>INDEX('Glyn-SESSION'!$L$646:$U$653, MATCH("*Bench Press*",'Glyn-SESSION'!$B$646:$B$653,0), MATCH("*2nd*",'Glyn-SESSION'!$K$7:$T$7,0))</f>
        <v>#N/A</v>
      </c>
      <c r="I430" s="132" t="e">
        <f>IF($A$428='Glyn-SESSION'!$A$646,INDEX('Glyn-SESSION'!$K$646:$T$653, MATCH("*Military*",'Glyn-SESSION'!$B$646:$B$653,0), MATCH("*2ND*",'Glyn-SESSION'!$K$7:$T$7,0)),"")</f>
        <v>#N/A</v>
      </c>
      <c r="J430" s="44" t="e">
        <f>INDEX('Glyn-SESSION'!$L$646:$U$653, MATCH("*Military*",'Glyn-SESSION'!$B$646:$B$653,0), MATCH("*2nd*",'Glyn-SESSION'!$K$7:$T$7,0))</f>
        <v>#N/A</v>
      </c>
      <c r="K430" s="131" t="e">
        <f>IF($A$428='Glyn-SESSION'!$A$646,INDEX('Glyn-SESSION'!$K$646:$T$653, MATCH("*Clean *",'Glyn-SESSION'!$B$646:$B$653,0), MATCH("*2ND*",'Glyn-SESSION'!$K$7:$T$7,0)),"")</f>
        <v>#N/A</v>
      </c>
      <c r="L430" s="44" t="e">
        <f>INDEX('Glyn-SESSION'!$L$646:$U$653, MATCH("*Clean *",'Glyn-SESSION'!$B$646:$B$653,0), MATCH("*2nd*",'Glyn-SESSION'!$K$7:$T$7,0))</f>
        <v>#N/A</v>
      </c>
      <c r="M430" s="131" t="e">
        <f>IF($A$428='Glyn-SESSION'!$A$646,INDEX('Glyn-SESSION'!$K$646:$T$653, MATCH("*Lat Pulldown*",'Glyn-SESSION'!$B$646:$B$653,0), MATCH("*2ND*",'Glyn-SESSION'!$K$7:$T$7,0)),"")</f>
        <v>#N/A</v>
      </c>
      <c r="N430" s="44" t="e">
        <f>INDEX('Glyn-SESSION'!$L$646:$U$653, MATCH("*Lat Pulldown*",'Glyn-SESSION'!$B$646:$B$653,0), MATCH("*2nd*",'Glyn-SESSION'!$K$7:$T$7,0))</f>
        <v>#N/A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IF($A$428='Glyn-SESSION'!$A$646,INDEX('Glyn-SESSION'!$K$646:$T$653, MATCH("*Squat*",'Glyn-SESSION'!$B$646:$B$653,0), MATCH("*3rd*",'Glyn-SESSION'!$K$7:$T$7,0)),"")</f>
        <v>#N/A</v>
      </c>
      <c r="D431" s="132" t="e">
        <f>INDEX('Glyn-SESSION'!L$646:U$653, MATCH("*Squat*",'Glyn-SESSION'!$B$646:$B$653,0), MATCH("*3rd*",'Glyn-SESSION'!K$7:T$7,0))</f>
        <v>#N/A</v>
      </c>
      <c r="E431" s="131" t="e">
        <f>IF($A$428='Glyn-SESSION'!$A$646,INDEX('Glyn-SESSION'!$K$646:$T$653, MATCH("*Deadlift*",'Glyn-SESSION'!$B$646:$B$653,0), MATCH("*3rd*",'Glyn-SESSION'!$K$7:$T$7,0)),"")</f>
        <v>#N/A</v>
      </c>
      <c r="F431" s="131" t="e">
        <f>INDEX('Glyn-SESSION'!$L$646:$U$653, MATCH("*Deadlift*",'Glyn-SESSION'!$B$646:$B$653,0), MATCH("*3rd*",'Glyn-SESSION'!$K$7:$T$7,0))</f>
        <v>#N/A</v>
      </c>
      <c r="G431" s="131" t="e">
        <f>IF($A$428='Glyn-SESSION'!$A$646,INDEX('Glyn-SESSION'!$K$646:$T$653, MATCH("*Bench Press*",'Glyn-SESSION'!$B$646:$B$653,0), MATCH("*3rd*",'Glyn-SESSION'!$K$7:$T$7,0)),"")</f>
        <v>#N/A</v>
      </c>
      <c r="H431" s="131" t="e">
        <f>INDEX('Glyn-SESSION'!$L$646:$U$653, MATCH("*Bench Press*",'Glyn-SESSION'!$B$646:$B$653,0), MATCH("*3rd*",'Glyn-SESSION'!$K$7:$T$7,0))</f>
        <v>#N/A</v>
      </c>
      <c r="I431" s="132" t="e">
        <f>IF($A$428='Glyn-SESSION'!$A$646,INDEX('Glyn-SESSION'!$K$646:$T$653, MATCH("*Military*",'Glyn-SESSION'!$B$646:$B$653,0), MATCH("*3rd*",'Glyn-SESSION'!$K$7:$T$7,0)),"")</f>
        <v>#N/A</v>
      </c>
      <c r="J431" s="44" t="e">
        <f>INDEX('Glyn-SESSION'!$L$646:$U$653, MATCH("*Military*",'Glyn-SESSION'!$B$646:$B$653,0), MATCH("*3rd*",'Glyn-SESSION'!$K$7:$T$7,0))</f>
        <v>#N/A</v>
      </c>
      <c r="K431" s="131" t="e">
        <f>IF($A$428='Glyn-SESSION'!$A$646,INDEX('Glyn-SESSION'!$K$646:$T$653, MATCH("*Clean *",'Glyn-SESSION'!$B$646:$B$653,0), MATCH("*3rd*",'Glyn-SESSION'!$K$7:$T$7,0)),"")</f>
        <v>#N/A</v>
      </c>
      <c r="L431" s="44" t="e">
        <f>INDEX('Glyn-SESSION'!$L$646:$U$653, MATCH("*Clean *",'Glyn-SESSION'!$B$646:$B$653,0), MATCH("*3rd*",'Glyn-SESSION'!$K$7:$T$7,0))</f>
        <v>#N/A</v>
      </c>
      <c r="M431" s="131" t="e">
        <f>IF($A$428='Glyn-SESSION'!$A$646,INDEX('Glyn-SESSION'!$K$646:$T$653, MATCH("*Lat Pulldown*",'Glyn-SESSION'!$B$646:$B$653,0), MATCH("*3rd*",'Glyn-SESSION'!$K$7:$T$7,0)),"")</f>
        <v>#N/A</v>
      </c>
      <c r="N431" s="44" t="e">
        <f>INDEX('Glyn-SESSION'!$L$646:$U$653, MATCH("*Lat Pulldown*",'Glyn-SESSION'!$B$646:$B$653,0), MATCH("*3rd*",'Glyn-SESSION'!$K$7:$T$7,0))</f>
        <v>#N/A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IF($A$428='Glyn-SESSION'!$A$646,INDEX('Glyn-SESSION'!$K$646:$T$653, MATCH("*Squat*",'Glyn-SESSION'!$B$646:$B$653,0), MATCH("*4th*",'Glyn-SESSION'!$K$7:$T$7,0)),"")</f>
        <v>#N/A</v>
      </c>
      <c r="D432" s="132" t="e">
        <f>INDEX('Glyn-SESSION'!L$646:U$653, MATCH("*Squat*",'Glyn-SESSION'!$B$646:$B$653,0), MATCH("*4th*",'Glyn-SESSION'!K$7:T$7,0))</f>
        <v>#N/A</v>
      </c>
      <c r="E432" s="131" t="e">
        <f>IF($A$428='Glyn-SESSION'!$A$646,INDEX('Glyn-SESSION'!$K$646:$T$653, MATCH("*Deadlift*",'Glyn-SESSION'!$B$646:$B$653,0), MATCH("*4th*",'Glyn-SESSION'!$K$7:$T$7,0)),"")</f>
        <v>#N/A</v>
      </c>
      <c r="F432" s="131" t="e">
        <f>INDEX('Glyn-SESSION'!$L$646:$U$653, MATCH("*Deadlift*",'Glyn-SESSION'!$B$646:$B$653,0), MATCH("*4th*",'Glyn-SESSION'!$K$7:$T$7,0))</f>
        <v>#N/A</v>
      </c>
      <c r="G432" s="131" t="e">
        <f>IF($A$428='Glyn-SESSION'!$A$646,INDEX('Glyn-SESSION'!$K$646:$T$653, MATCH("*Bench Press*",'Glyn-SESSION'!$B$646:$B$653,0), MATCH("*4th*",'Glyn-SESSION'!$K$7:$T$7,0)),"")</f>
        <v>#N/A</v>
      </c>
      <c r="H432" s="131" t="e">
        <f>INDEX('Glyn-SESSION'!$L$646:$U$653, MATCH("*Bench Press*",'Glyn-SESSION'!$B$646:$B$653,0), MATCH("*4th*",'Glyn-SESSION'!$K$7:$T$7,0))</f>
        <v>#N/A</v>
      </c>
      <c r="I432" s="132" t="e">
        <f>IF($A$428='Glyn-SESSION'!$A$646,INDEX('Glyn-SESSION'!$K$646:$T$653, MATCH("*Military*",'Glyn-SESSION'!$B$646:$B$653,0), MATCH("*4th*",'Glyn-SESSION'!$K$7:$T$7,0)),"")</f>
        <v>#N/A</v>
      </c>
      <c r="J432" s="44" t="e">
        <f>INDEX('Glyn-SESSION'!$L$646:$U$653, MATCH("*Military*",'Glyn-SESSION'!$B$646:$B$653,0), MATCH("*4th*",'Glyn-SESSION'!$K$7:$T$7,0))</f>
        <v>#N/A</v>
      </c>
      <c r="K432" s="131" t="e">
        <f>IF($A$428='Glyn-SESSION'!$A$646,INDEX('Glyn-SESSION'!$K$646:$T$653, MATCH("*Clean *",'Glyn-SESSION'!$B$646:$B$653,0), MATCH("*4th*",'Glyn-SESSION'!$K$7:$T$7,0)),"")</f>
        <v>#N/A</v>
      </c>
      <c r="L432" s="44" t="e">
        <f>INDEX('Glyn-SESSION'!$L$646:$U$653, MATCH("*Clean *",'Glyn-SESSION'!$B$646:$B$653,0), MATCH("*4th*",'Glyn-SESSION'!$K$7:$T$7,0))</f>
        <v>#N/A</v>
      </c>
      <c r="M432" s="131" t="e">
        <f>IF($A$428='Glyn-SESSION'!$A$646,INDEX('Glyn-SESSION'!$K$646:$T$653, MATCH("*Lat Pulldown*",'Glyn-SESSION'!$B$646:$B$653,0), MATCH("*4th*",'Glyn-SESSION'!$K$7:$T$7,0)),"")</f>
        <v>#N/A</v>
      </c>
      <c r="N432" s="44" t="e">
        <f>INDEX('Glyn-SESSION'!$L$646:$U$653, MATCH("*Lat Pulldown*",'Glyn-SESSION'!$B$646:$B$653,0), MATCH("*4th*",'Glyn-SESSION'!$K$7:$T$7,0))</f>
        <v>#N/A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IF($A$428='Glyn-SESSION'!$A$646,INDEX('Glyn-SESSION'!$K$646:$T$653, MATCH("*Squat*",'Glyn-SESSION'!$B$646:$B$653,0), MATCH("*5th*",'Glyn-SESSION'!$K$7:$T$7,0)),"")</f>
        <v>#N/A</v>
      </c>
      <c r="D433" s="132" t="e">
        <f>INDEX('Glyn-SESSION'!L$646:U$653, MATCH("*Squat*",'Glyn-SESSION'!$B$646:$B$653,0), MATCH("*5th*",'Glyn-SESSION'!K$7:T$7,0))</f>
        <v>#N/A</v>
      </c>
      <c r="E433" s="131" t="e">
        <f>IF($A$428='Glyn-SESSION'!$A$646,INDEX('Glyn-SESSION'!$K$646:$T$653, MATCH("*Deadlift*",'Glyn-SESSION'!$B$646:$B$653,0), MATCH("*5th*",'Glyn-SESSION'!$K$7:$T$7,0)),"")</f>
        <v>#N/A</v>
      </c>
      <c r="F433" s="131" t="e">
        <f>INDEX('Glyn-SESSION'!$L$646:$U$653, MATCH("*Deadlift*",'Glyn-SESSION'!$B$646:$B$653,0), MATCH("*5th*",'Glyn-SESSION'!$K$7:$T$7,0))</f>
        <v>#N/A</v>
      </c>
      <c r="G433" s="131" t="e">
        <f>IF($A$428='Glyn-SESSION'!$A$646,INDEX('Glyn-SESSION'!$K$646:$T$653, MATCH("*Bench Press*",'Glyn-SESSION'!$B$646:$B$653,0), MATCH("*5th*",'Glyn-SESSION'!$K$7:$T$7,0)),"")</f>
        <v>#N/A</v>
      </c>
      <c r="H433" s="131" t="e">
        <f>INDEX('Glyn-SESSION'!$L$646:$U$653, MATCH("*Bench Press*",'Glyn-SESSION'!$B$646:$B$653,0), MATCH("*5th*",'Glyn-SESSION'!$K$7:$T$7,0))</f>
        <v>#N/A</v>
      </c>
      <c r="I433" s="132" t="e">
        <f>IF($A$428='Glyn-SESSION'!$A$646,INDEX('Glyn-SESSION'!$K$646:$T$653, MATCH("*Military*",'Glyn-SESSION'!$B$646:$B$653,0), MATCH("*5th*",'Glyn-SESSION'!$K$7:$T$7,0)),"")</f>
        <v>#N/A</v>
      </c>
      <c r="J433" s="44" t="e">
        <f>INDEX('Glyn-SESSION'!$L$646:$U$653, MATCH("*Military*",'Glyn-SESSION'!$B$646:$B$653,0), MATCH("*5th*",'Glyn-SESSION'!$K$7:$T$7,0))</f>
        <v>#N/A</v>
      </c>
      <c r="K433" s="131" t="e">
        <f>IF($A$428='Glyn-SESSION'!$A$646,INDEX('Glyn-SESSION'!$K$646:$T$653, MATCH("*Clean *",'Glyn-SESSION'!$B$646:$B$653,0), MATCH("*5th*",'Glyn-SESSION'!$K$7:$T$7,0)),"")</f>
        <v>#N/A</v>
      </c>
      <c r="L433" s="44" t="e">
        <f>INDEX('Glyn-SESSION'!$L$646:$U$653, MATCH("*Clean *",'Glyn-SESSION'!$B$646:$B$653,0), MATCH("*5th*",'Glyn-SESSION'!$K$7:$T$7,0))</f>
        <v>#N/A</v>
      </c>
      <c r="M433" s="131" t="e">
        <f>IF($A$428='Glyn-SESSION'!$A$646,INDEX('Glyn-SESSION'!$K$646:$T$653, MATCH("*Lat Pulldown*",'Glyn-SESSION'!$B$646:$B$653,0), MATCH("*5th*",'Glyn-SESSION'!$K$7:$T$7,0)),"")</f>
        <v>#N/A</v>
      </c>
      <c r="N433" s="44" t="e">
        <f>INDEX('Glyn-SESSION'!$L$646:$U$653, MATCH("*Lat Pulldown*",'Glyn-SESSION'!$B$646:$B$653,0), MATCH("*5th*",'Glyn-SESSION'!$K$7:$T$7,0))</f>
        <v>#N/A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'Glyn-SESSION'!A655</f>
        <v>0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 t="e">
        <f>MAX(M435:M439)</f>
        <v>#N/A</v>
      </c>
      <c r="N434" s="117" t="e">
        <f t="array" ref="N434">MAX(IF(M435:M439=M434,N435:N439))</f>
        <v>#N/A</v>
      </c>
      <c r="O434" s="152" t="str">
        <f>IF($A$140='Glyn-SESSION'!$A$655,INDEX('Glyn-SESSION'!$K$655:$T$662, MATCH("*1k Row*",'Glyn-SESSION'!$B$655:$B$662,0), MATCH("*1st*",'Glyn-SESSION'!$K$7:$T$7,0)),"")</f>
        <v/>
      </c>
      <c r="P434" s="152" t="str">
        <f>IF($A$140='Glyn-SESSION'!$A$655,INDEX('Glyn-SESSION'!$K$655:$T$662, MATCH("*HIIT*",'Glyn-SESSION'!$B$655:$B$662,0), MATCH("*1st*",'Glyn-SESSION'!$K$7:$T$7,0)),"")</f>
        <v/>
      </c>
      <c r="Q434" s="119" t="e">
        <f>INDEX('Glyn-SESSION'!$L$655:$U$655, MATCH("*HIIT*",'Glyn-SESSION'!$B$655:$B$655,0), MATCH("*1st*",'Glyn-SESSION'!$K$7:$T$7,0))</f>
        <v>#N/A</v>
      </c>
      <c r="R434" s="119">
        <f>'Glyn-SESSION'!U502</f>
        <v>0</v>
      </c>
      <c r="S434" s="116"/>
      <c r="T434" s="116"/>
      <c r="U434" s="120">
        <f>'Glyn-SESSION'!A656</f>
        <v>0</v>
      </c>
      <c r="V434" s="120">
        <f>'Glyn-SESSION'!A657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IF($A$434='Glyn-SESSION'!$A$655,INDEX('Glyn-SESSION'!$K$655:$T$662, MATCH("*Squat*",'Glyn-SESSION'!$B$655:$B$662,0), MATCH("*1st*",'Glyn-SESSION'!$K$7:$T$7,0)),"")</f>
        <v>#N/A</v>
      </c>
      <c r="D435" s="132" t="e">
        <f>INDEX('Glyn-SESSION'!L$655:U$662, MATCH("*Squat*",'Glyn-SESSION'!$B$655:$B$662,0), MATCH("*1st*",'Glyn-SESSION'!K$7:T$7,0))</f>
        <v>#N/A</v>
      </c>
      <c r="E435" s="131" t="e">
        <f>IF($A$434='Glyn-SESSION'!$A$655,INDEX('Glyn-SESSION'!$K$655:$T$662, MATCH("*Deadlift*",'Glyn-SESSION'!$B$655:$B$662,0), MATCH("*1st*",'Glyn-SESSION'!$K$7:$T$7,0)),"")</f>
        <v>#N/A</v>
      </c>
      <c r="F435" s="131" t="e">
        <f>INDEX('Glyn-SESSION'!$L$655:$U$662, MATCH("*Deadlift*",'Glyn-SESSION'!$B$655:$B$662,0), MATCH("*1st*",'Glyn-SESSION'!$K$7:$T$7,0))</f>
        <v>#N/A</v>
      </c>
      <c r="G435" s="131" t="e">
        <f>IF($A$434='Glyn-SESSION'!$A$655,INDEX('Glyn-SESSION'!$K$655:$T$662, MATCH("*Bench Press*",'Glyn-SESSION'!$B$655:$B$662,0), MATCH("*1st*",'Glyn-SESSION'!$K$7:$T$7,0)),"")</f>
        <v>#N/A</v>
      </c>
      <c r="H435" s="131" t="e">
        <f>INDEX('Glyn-SESSION'!$L$655:$U$662, MATCH("*Bench Press*",'Glyn-SESSION'!$B$655:$B$662,0), MATCH("*1st*",'Glyn-SESSION'!$K$7:$T$7,0))</f>
        <v>#N/A</v>
      </c>
      <c r="I435" s="132" t="e">
        <f>IF($A$434='Glyn-SESSION'!$A$655,INDEX('Glyn-SESSION'!$K$655:$T$662, MATCH("*Military*",'Glyn-SESSION'!$B$655:$B$662,0), MATCH("*1st*",'Glyn-SESSION'!$K$7:$T$7,0)),"")</f>
        <v>#N/A</v>
      </c>
      <c r="J435" s="48" t="e">
        <f>INDEX('Glyn-SESSION'!$L$655:$U$662, MATCH("*Military*",'Glyn-SESSION'!$B$655:$B$662,0), MATCH("*1st*",'Glyn-SESSION'!$K$7:$T$7,0))</f>
        <v>#N/A</v>
      </c>
      <c r="K435" s="131" t="e">
        <f>IF($A$434='Glyn-SESSION'!$A$655,INDEX('Glyn-SESSION'!$K$655:$T$662, MATCH("*Clean *",'Glyn-SESSION'!$B$655:$B$662,0), MATCH("*1st*",'Glyn-SESSION'!$K$7:$T$7,0)),"")</f>
        <v>#N/A</v>
      </c>
      <c r="L435" s="48" t="e">
        <f>INDEX('Glyn-SESSION'!$L$655:$U$662, MATCH("*Clean *",'Glyn-SESSION'!$B$655:$B$662,0), MATCH("*1st*",'Glyn-SESSION'!$K$7:$T$7,0))</f>
        <v>#N/A</v>
      </c>
      <c r="M435" s="131" t="e">
        <f>IF($A$434='Glyn-SESSION'!$A$655,INDEX('Glyn-SESSION'!$K$655:$T$662, MATCH("*Lat Pulldown*",'Glyn-SESSION'!$B$655:$B$662,0), MATCH("*1st*",'Glyn-SESSION'!$K$7:$T$7,0)),"")</f>
        <v>#N/A</v>
      </c>
      <c r="N435" s="48" t="e">
        <f>INDEX('Glyn-SESSION'!$L$655:$U$662, MATCH("*Lat Pulldown*",'Glyn-SESSION'!$B$655:$B$662,0), MATCH("*1st*",'Glyn-SESSION'!$K$7:$T$7,0))</f>
        <v>#N/A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IF($A$434='Glyn-SESSION'!$A$655,INDEX('Glyn-SESSION'!$K$655:$T$662, MATCH("*Squat*",'Glyn-SESSION'!$B$655:$B$662,0), MATCH("*2nd*",'Glyn-SESSION'!$K$7:$T$7,0)),"")</f>
        <v>#N/A</v>
      </c>
      <c r="D436" s="132" t="e">
        <f>INDEX('Glyn-SESSION'!L$655:U$662, MATCH("*Squat*",'Glyn-SESSION'!$B$655:$B$662,0), MATCH("*2nd*",'Glyn-SESSION'!K$7:T$7,0))</f>
        <v>#N/A</v>
      </c>
      <c r="E436" s="131" t="e">
        <f>IF($A$434='Glyn-SESSION'!$A$655,INDEX('Glyn-SESSION'!$K$655:$T$662, MATCH("*Deadlift*",'Glyn-SESSION'!$B$655:$B$662,0), MATCH("*2ND*",'Glyn-SESSION'!$K$7:$T$7,0)),"")</f>
        <v>#N/A</v>
      </c>
      <c r="F436" s="131" t="e">
        <f>INDEX('Glyn-SESSION'!$L$655:$U$662, MATCH("*Deadlift*",'Glyn-SESSION'!$B$655:$B$662,0), MATCH("*2nd*",'Glyn-SESSION'!$K$7:$T$7,0))</f>
        <v>#N/A</v>
      </c>
      <c r="G436" s="131" t="e">
        <f>IF($A$434='Glyn-SESSION'!$A$655,INDEX('Glyn-SESSION'!$K$655:$T$662, MATCH("*Bench Press*",'Glyn-SESSION'!$B$655:$B$662,0), MATCH("*2ND*",'Glyn-SESSION'!$K$7:$T$7,0)),"")</f>
        <v>#N/A</v>
      </c>
      <c r="H436" s="131" t="e">
        <f>INDEX('Glyn-SESSION'!$L$655:$U$662, MATCH("*Bench Press*",'Glyn-SESSION'!$B$655:$B$662,0), MATCH("*2nd*",'Glyn-SESSION'!$K$7:$T$7,0))</f>
        <v>#N/A</v>
      </c>
      <c r="I436" s="132" t="e">
        <f>IF($A$434='Glyn-SESSION'!$A$655,INDEX('Glyn-SESSION'!$K$655:$T$662, MATCH("*Military*",'Glyn-SESSION'!$B$655:$B$662,0), MATCH("*2ND*",'Glyn-SESSION'!$K$7:$T$7,0)),"")</f>
        <v>#N/A</v>
      </c>
      <c r="J436" s="44" t="e">
        <f>INDEX('Glyn-SESSION'!$L$655:$U$662, MATCH("*Military*",'Glyn-SESSION'!$B$655:$B$662,0), MATCH("*2nd*",'Glyn-SESSION'!$K$7:$T$7,0))</f>
        <v>#N/A</v>
      </c>
      <c r="K436" s="131" t="e">
        <f>IF($A$434='Glyn-SESSION'!$A$655,INDEX('Glyn-SESSION'!$K$655:$T$662, MATCH("*Clean *",'Glyn-SESSION'!$B$655:$B$662,0), MATCH("*2ND*",'Glyn-SESSION'!$K$7:$T$7,0)),"")</f>
        <v>#N/A</v>
      </c>
      <c r="L436" s="44" t="e">
        <f>INDEX('Glyn-SESSION'!$L$655:$U$662, MATCH("*Clean *",'Glyn-SESSION'!$B$655:$B$662,0), MATCH("*2nd*",'Glyn-SESSION'!$K$7:$T$7,0))</f>
        <v>#N/A</v>
      </c>
      <c r="M436" s="131" t="e">
        <f>IF($A$434='Glyn-SESSION'!$A$655,INDEX('Glyn-SESSION'!$K$655:$T$662, MATCH("*Lat Pulldown*",'Glyn-SESSION'!$B$655:$B$662,0), MATCH("*2ND*",'Glyn-SESSION'!$K$7:$T$7,0)),"")</f>
        <v>#N/A</v>
      </c>
      <c r="N436" s="44" t="e">
        <f>INDEX('Glyn-SESSION'!$L$655:$U$662, MATCH("*Lat Pulldown*",'Glyn-SESSION'!$B$655:$B$662,0), MATCH("*2nd*",'Glyn-SESSION'!$K$7:$T$7,0))</f>
        <v>#N/A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IF($A$434='Glyn-SESSION'!$A$655,INDEX('Glyn-SESSION'!$K$655:$T$662, MATCH("*Squat*",'Glyn-SESSION'!$B$655:$B$662,0), MATCH("*3rd*",'Glyn-SESSION'!$K$7:$T$7,0)),"")</f>
        <v>#N/A</v>
      </c>
      <c r="D437" s="132" t="e">
        <f>INDEX('Glyn-SESSION'!L$655:U$662, MATCH("*Squat*",'Glyn-SESSION'!$B$655:$B$662,0), MATCH("*3rd*",'Glyn-SESSION'!K$7:T$7,0))</f>
        <v>#N/A</v>
      </c>
      <c r="E437" s="131" t="e">
        <f>IF($A$434='Glyn-SESSION'!$A$655,INDEX('Glyn-SESSION'!$K$655:$T$662, MATCH("*Deadlift*",'Glyn-SESSION'!$B$655:$B$662,0), MATCH("*3rd*",'Glyn-SESSION'!$K$7:$T$7,0)),"")</f>
        <v>#N/A</v>
      </c>
      <c r="F437" s="131" t="e">
        <f>INDEX('Glyn-SESSION'!$L$655:$U$662, MATCH("*Deadlift*",'Glyn-SESSION'!$B$655:$B$662,0), MATCH("*3rd*",'Glyn-SESSION'!$K$7:$T$7,0))</f>
        <v>#N/A</v>
      </c>
      <c r="G437" s="131" t="e">
        <f>IF($A$434='Glyn-SESSION'!$A$655,INDEX('Glyn-SESSION'!$K$655:$T$662, MATCH("*Bench Press*",'Glyn-SESSION'!$B$655:$B$662,0), MATCH("*3rd*",'Glyn-SESSION'!$K$7:$T$7,0)),"")</f>
        <v>#N/A</v>
      </c>
      <c r="H437" s="131" t="e">
        <f>INDEX('Glyn-SESSION'!$L$655:$U$662, MATCH("*Bench Press*",'Glyn-SESSION'!$B$655:$B$662,0), MATCH("*3rd*",'Glyn-SESSION'!$K$7:$T$7,0))</f>
        <v>#N/A</v>
      </c>
      <c r="I437" s="132" t="e">
        <f>IF($A$434='Glyn-SESSION'!$A$655,INDEX('Glyn-SESSION'!$K$655:$T$662, MATCH("*Military*",'Glyn-SESSION'!$B$655:$B$662,0), MATCH("*3rd*",'Glyn-SESSION'!$K$7:$T$7,0)),"")</f>
        <v>#N/A</v>
      </c>
      <c r="J437" s="44" t="e">
        <f>INDEX('Glyn-SESSION'!$L$655:$U$662, MATCH("*Military*",'Glyn-SESSION'!$B$655:$B$662,0), MATCH("*3rd*",'Glyn-SESSION'!$K$7:$T$7,0))</f>
        <v>#N/A</v>
      </c>
      <c r="K437" s="131" t="e">
        <f>IF($A$434='Glyn-SESSION'!$A$655,INDEX('Glyn-SESSION'!$K$655:$T$662, MATCH("*Clean *",'Glyn-SESSION'!$B$655:$B$662,0), MATCH("*3rd*",'Glyn-SESSION'!$K$7:$T$7,0)),"")</f>
        <v>#N/A</v>
      </c>
      <c r="L437" s="44" t="e">
        <f>INDEX('Glyn-SESSION'!$L$655:$U$662, MATCH("*Clean *",'Glyn-SESSION'!$B$655:$B$662,0), MATCH("*3rd*",'Glyn-SESSION'!$K$7:$T$7,0))</f>
        <v>#N/A</v>
      </c>
      <c r="M437" s="131" t="e">
        <f>IF($A$434='Glyn-SESSION'!$A$655,INDEX('Glyn-SESSION'!$K$655:$T$662, MATCH("*Lat Pulldown*",'Glyn-SESSION'!$B$655:$B$662,0), MATCH("*3rd*",'Glyn-SESSION'!$K$7:$T$7,0)),"")</f>
        <v>#N/A</v>
      </c>
      <c r="N437" s="44" t="e">
        <f>INDEX('Glyn-SESSION'!$L$655:$U$662, MATCH("*Lat Pulldown*",'Glyn-SESSION'!$B$655:$B$662,0), MATCH("*3rd*",'Glyn-SESSION'!$K$7:$T$7,0))</f>
        <v>#N/A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IF($A$434='Glyn-SESSION'!$A$655,INDEX('Glyn-SESSION'!$K$655:$T$662, MATCH("*Squat*",'Glyn-SESSION'!$B$655:$B$662,0), MATCH("*4th*",'Glyn-SESSION'!$K$7:$T$7,0)),"")</f>
        <v>#N/A</v>
      </c>
      <c r="D438" s="132" t="e">
        <f>INDEX('Glyn-SESSION'!L$655:U$662, MATCH("*Squat*",'Glyn-SESSION'!$B$655:$B$662,0), MATCH("*4th*",'Glyn-SESSION'!K$7:T$7,0))</f>
        <v>#N/A</v>
      </c>
      <c r="E438" s="131" t="e">
        <f>IF($A$434='Glyn-SESSION'!$A$655,INDEX('Glyn-SESSION'!$K$655:$T$662, MATCH("*Deadlift*",'Glyn-SESSION'!$B$655:$B$662,0), MATCH("*4th*",'Glyn-SESSION'!$K$7:$T$7,0)),"")</f>
        <v>#N/A</v>
      </c>
      <c r="F438" s="131" t="e">
        <f>INDEX('Glyn-SESSION'!$L$655:$U$662, MATCH("*Deadlift*",'Glyn-SESSION'!$B$655:$B$662,0), MATCH("*4th*",'Glyn-SESSION'!$K$7:$T$7,0))</f>
        <v>#N/A</v>
      </c>
      <c r="G438" s="131" t="e">
        <f>IF($A$434='Glyn-SESSION'!$A$655,INDEX('Glyn-SESSION'!$K$655:$T$662, MATCH("*Bench Press*",'Glyn-SESSION'!$B$655:$B$662,0), MATCH("*4th*",'Glyn-SESSION'!$K$7:$T$7,0)),"")</f>
        <v>#N/A</v>
      </c>
      <c r="H438" s="131" t="e">
        <f>INDEX('Glyn-SESSION'!$L$655:$U$662, MATCH("*Bench Press*",'Glyn-SESSION'!$B$655:$B$662,0), MATCH("*4th*",'Glyn-SESSION'!$K$7:$T$7,0))</f>
        <v>#N/A</v>
      </c>
      <c r="I438" s="132" t="e">
        <f>IF($A$434='Glyn-SESSION'!$A$655,INDEX('Glyn-SESSION'!$K$655:$T$662, MATCH("*Military*",'Glyn-SESSION'!$B$655:$B$662,0), MATCH("*4th*",'Glyn-SESSION'!$K$7:$T$7,0)),"")</f>
        <v>#N/A</v>
      </c>
      <c r="J438" s="44" t="e">
        <f>INDEX('Glyn-SESSION'!$L$655:$U$662, MATCH("*Military*",'Glyn-SESSION'!$B$655:$B$662,0), MATCH("*4th*",'Glyn-SESSION'!$K$7:$T$7,0))</f>
        <v>#N/A</v>
      </c>
      <c r="K438" s="131" t="e">
        <f>IF($A$434='Glyn-SESSION'!$A$655,INDEX('Glyn-SESSION'!$K$655:$T$662, MATCH("*Clean *",'Glyn-SESSION'!$B$655:$B$662,0), MATCH("*4th*",'Glyn-SESSION'!$K$7:$T$7,0)),"")</f>
        <v>#N/A</v>
      </c>
      <c r="L438" s="44" t="e">
        <f>INDEX('Glyn-SESSION'!$L$655:$U$662, MATCH("*Clean *",'Glyn-SESSION'!$B$655:$B$662,0), MATCH("*4th*",'Glyn-SESSION'!$K$7:$T$7,0))</f>
        <v>#N/A</v>
      </c>
      <c r="M438" s="131" t="e">
        <f>IF($A$434='Glyn-SESSION'!$A$655,INDEX('Glyn-SESSION'!$K$655:$T$662, MATCH("*Lat Pulldown*",'Glyn-SESSION'!$B$655:$B$662,0), MATCH("*4th*",'Glyn-SESSION'!$K$7:$T$7,0)),"")</f>
        <v>#N/A</v>
      </c>
      <c r="N438" s="44" t="e">
        <f>INDEX('Glyn-SESSION'!$L$655:$U$662, MATCH("*Lat Pulldown*",'Glyn-SESSION'!$B$655:$B$662,0), MATCH("*4th*",'Glyn-SESSION'!$K$7:$T$7,0))</f>
        <v>#N/A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IF($A$434='Glyn-SESSION'!$A$655,INDEX('Glyn-SESSION'!$K$655:$T$662, MATCH("*Squat*",'Glyn-SESSION'!$B$655:$B$662,0), MATCH("*5th*",'Glyn-SESSION'!$K$7:$T$7,0)),"")</f>
        <v>#N/A</v>
      </c>
      <c r="D439" s="132" t="e">
        <f>INDEX('Glyn-SESSION'!L$655:U$662, MATCH("*Squat*",'Glyn-SESSION'!$B$655:$B$662,0), MATCH("*5th*",'Glyn-SESSION'!K$7:T$7,0))</f>
        <v>#N/A</v>
      </c>
      <c r="E439" s="131" t="e">
        <f>IF($A$434='Glyn-SESSION'!$A$655,INDEX('Glyn-SESSION'!$K$655:$T$662, MATCH("*Deadlift*",'Glyn-SESSION'!$B$655:$B$662,0), MATCH("*5th*",'Glyn-SESSION'!$K$7:$T$7,0)),"")</f>
        <v>#N/A</v>
      </c>
      <c r="F439" s="131" t="e">
        <f>INDEX('Glyn-SESSION'!$L$655:$U$662, MATCH("*Deadlift*",'Glyn-SESSION'!$B$655:$B$662,0), MATCH("*5th*",'Glyn-SESSION'!$K$7:$T$7,0))</f>
        <v>#N/A</v>
      </c>
      <c r="G439" s="131" t="e">
        <f>IF($A$434='Glyn-SESSION'!$A$655,INDEX('Glyn-SESSION'!$K$655:$T$662, MATCH("*Bench Press*",'Glyn-SESSION'!$B$655:$B$662,0), MATCH("*5th*",'Glyn-SESSION'!$K$7:$T$7,0)),"")</f>
        <v>#N/A</v>
      </c>
      <c r="H439" s="131" t="e">
        <f>INDEX('Glyn-SESSION'!$L$655:$U$662, MATCH("*Bench Press*",'Glyn-SESSION'!$B$655:$B$662,0), MATCH("*5th*",'Glyn-SESSION'!$K$7:$T$7,0))</f>
        <v>#N/A</v>
      </c>
      <c r="I439" s="132" t="e">
        <f>IF($A$434='Glyn-SESSION'!$A$655,INDEX('Glyn-SESSION'!$K$655:$T$662, MATCH("*Military*",'Glyn-SESSION'!$B$655:$B$662,0), MATCH("*5th*",'Glyn-SESSION'!$K$7:$T$7,0)),"")</f>
        <v>#N/A</v>
      </c>
      <c r="J439" s="44" t="e">
        <f>INDEX('Glyn-SESSION'!$L$655:$U$662, MATCH("*Military*",'Glyn-SESSION'!$B$655:$B$662,0), MATCH("*5th*",'Glyn-SESSION'!$K$7:$T$7,0))</f>
        <v>#N/A</v>
      </c>
      <c r="K439" s="131" t="e">
        <f>IF($A$434='Glyn-SESSION'!$A$655,INDEX('Glyn-SESSION'!$K$655:$T$662, MATCH("*Clean *",'Glyn-SESSION'!$B$655:$B$662,0), MATCH("*5th*",'Glyn-SESSION'!$K$7:$T$7,0)),"")</f>
        <v>#N/A</v>
      </c>
      <c r="L439" s="44" t="e">
        <f>INDEX('Glyn-SESSION'!$L$655:$U$662, MATCH("*Clean *",'Glyn-SESSION'!$B$655:$B$662,0), MATCH("*5th*",'Glyn-SESSION'!$K$7:$T$7,0))</f>
        <v>#N/A</v>
      </c>
      <c r="M439" s="131" t="e">
        <f>IF($A$434='Glyn-SESSION'!$A$655,INDEX('Glyn-SESSION'!$K$655:$T$662, MATCH("*Lat Pulldown*",'Glyn-SESSION'!$B$655:$B$662,0), MATCH("*5th*",'Glyn-SESSION'!$K$7:$T$7,0)),"")</f>
        <v>#N/A</v>
      </c>
      <c r="N439" s="44" t="e">
        <f>INDEX('Glyn-SESSION'!$L$655:$U$662, MATCH("*Lat Pulldown*",'Glyn-SESSION'!$B$655:$B$662,0), MATCH("*5th*",'Glyn-SESSION'!$K$7:$T$7,0))</f>
        <v>#N/A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'Glyn-SESSION'!$A664</f>
        <v>0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str">
        <f>IF($A$140='Glyn-SESSION'!$A$664,INDEX('Glyn-SESSION'!$K$664:$T$671, MATCH("*1k Row*",'Glyn-SESSION'!$B$664:$B$671,0), MATCH("*1st*",'Glyn-SESSION'!$K$7:$T$7,0)),"")</f>
        <v/>
      </c>
      <c r="P440" s="152" t="str">
        <f>IF($A$140='Glyn-SESSION'!$A$664,INDEX('Glyn-SESSION'!$K$664:$T$671, MATCH("*HIIT*",'Glyn-SESSION'!$B$664:$B$671,0), MATCH("*1st*",'Glyn-SESSION'!$K$7:$T$7,0)),"")</f>
        <v/>
      </c>
      <c r="Q440" s="119" t="e">
        <f>INDEX('Glyn-SESSION'!$L$664:$U$664, MATCH("*HIIT*",'Glyn-SESSION'!$B$664:$B$664,0), MATCH("*1st*",'Glyn-SESSION'!$K$7:$T$7,0))</f>
        <v>#N/A</v>
      </c>
      <c r="R440" s="119">
        <f>'Glyn-SESSION'!U508</f>
        <v>0</v>
      </c>
      <c r="S440" s="116"/>
      <c r="T440" s="116"/>
      <c r="U440" s="120">
        <f>'Glyn-SESSION'!A665</f>
        <v>0</v>
      </c>
      <c r="V440" s="120">
        <f>'Glyn-SESSION'!A666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IF($A$440='Glyn-SESSION'!$A$664,INDEX('Glyn-SESSION'!$K$664:$T$671, MATCH("*Squat*",'Glyn-SESSION'!$B$664:$B$671,0), MATCH("*1st*",'Glyn-SESSION'!$K$7:$T$7,0)),"")</f>
        <v>#N/A</v>
      </c>
      <c r="D441" s="132" t="e">
        <f>INDEX('Glyn-SESSION'!L$664:U$671, MATCH("*Squat*",'Glyn-SESSION'!$B$664:$B$671,0), MATCH("*1st*",'Glyn-SESSION'!K$7:T$7,0))</f>
        <v>#N/A</v>
      </c>
      <c r="E441" s="131" t="e">
        <f>IF($A$440='Glyn-SESSION'!$A$664,INDEX('Glyn-SESSION'!$K$664:$T$671, MATCH("*Deadlift*",'Glyn-SESSION'!$B$664:$B$671,0), MATCH("*1st*",'Glyn-SESSION'!$K$7:$T$7,0)),"")</f>
        <v>#N/A</v>
      </c>
      <c r="F441" s="131" t="e">
        <f>INDEX('Glyn-SESSION'!$L$664:$U$671, MATCH("*Deadlift*",'Glyn-SESSION'!$B$664:$B$671,0), MATCH("*1st*",'Glyn-SESSION'!$K$7:$T$7,0))</f>
        <v>#N/A</v>
      </c>
      <c r="G441" s="131" t="e">
        <f>IF($A$440='Glyn-SESSION'!$A$664,INDEX('Glyn-SESSION'!$K$664:$T$671, MATCH("*Bench Press*",'Glyn-SESSION'!$B$664:$B$671,0), MATCH("*1st*",'Glyn-SESSION'!$K$7:$T$7,0)),"")</f>
        <v>#N/A</v>
      </c>
      <c r="H441" s="131" t="e">
        <f>INDEX('Glyn-SESSION'!$L$664:$U$671, MATCH("*Bench Press*",'Glyn-SESSION'!$B$664:$B$671,0), MATCH("*1st*",'Glyn-SESSION'!$K$7:$T$7,0))</f>
        <v>#N/A</v>
      </c>
      <c r="I441" s="132" t="e">
        <f>IF($A$440='Glyn-SESSION'!$A$664,INDEX('Glyn-SESSION'!$K$664:$T$671, MATCH("*Military*",'Glyn-SESSION'!$B$664:$B$671,0), MATCH("*1st*",'Glyn-SESSION'!$K$7:$T$7,0)),"")</f>
        <v>#N/A</v>
      </c>
      <c r="J441" s="48" t="e">
        <f>INDEX('Glyn-SESSION'!$L$664:$U$671, MATCH("*Military*",'Glyn-SESSION'!$B$664:$B$671,0), MATCH("*1st*",'Glyn-SESSION'!$K$7:$T$7,0))</f>
        <v>#N/A</v>
      </c>
      <c r="K441" s="131" t="e">
        <f>IF($A$440='Glyn-SESSION'!$A$664,INDEX('Glyn-SESSION'!$K$664:$T$671, MATCH("*Clean *",'Glyn-SESSION'!$B$664:$B$671,0), MATCH("*1st*",'Glyn-SESSION'!$K$7:$T$7,0)),"")</f>
        <v>#N/A</v>
      </c>
      <c r="L441" s="48" t="e">
        <f>INDEX('Glyn-SESSION'!$L$664:$U$671, MATCH("*Clean *",'Glyn-SESSION'!$B$664:$B$671,0), MATCH("*1st*",'Glyn-SESSION'!$K$7:$T$7,0))</f>
        <v>#N/A</v>
      </c>
      <c r="M441" s="131" t="e">
        <f>IF($A$440='Glyn-SESSION'!$A$664,INDEX('Glyn-SESSION'!$K$664:$T$671, MATCH("*Lat Pulldown*",'Glyn-SESSION'!$B$664:$B$671,0), MATCH("*1st*",'Glyn-SESSION'!$K$7:$T$7,0)),"")</f>
        <v>#N/A</v>
      </c>
      <c r="N441" s="48" t="e">
        <f>INDEX('Glyn-SESSION'!$L$664:$U$671, MATCH("*Lat Pulldown*",'Glyn-SESSION'!$B$664:$B$671,0), MATCH("*1st*",'Glyn-SESSION'!$K$7:$T$7,0))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IF($A$440='Glyn-SESSION'!$A$664,INDEX('Glyn-SESSION'!$K$664:$T$671, MATCH("*Squat*",'Glyn-SESSION'!$B$664:$B$671,0), MATCH("*2nd*",'Glyn-SESSION'!$K$7:$T$7,0)),"")</f>
        <v>#N/A</v>
      </c>
      <c r="D442" s="132" t="e">
        <f>INDEX('Glyn-SESSION'!L$664:U$671, MATCH("*Squat*",'Glyn-SESSION'!$B$664:$B$671,0), MATCH("*2nd*",'Glyn-SESSION'!K$7:T$7,0))</f>
        <v>#N/A</v>
      </c>
      <c r="E442" s="131" t="e">
        <f>IF($A$440='Glyn-SESSION'!$A$664,INDEX('Glyn-SESSION'!$K$664:$T$671, MATCH("*Deadlift*",'Glyn-SESSION'!$B$664:$B$671,0), MATCH("*2ND*",'Glyn-SESSION'!$K$7:$T$7,0)),"")</f>
        <v>#N/A</v>
      </c>
      <c r="F442" s="131" t="e">
        <f>INDEX('Glyn-SESSION'!$L$664:$U$671, MATCH("*Deadlift*",'Glyn-SESSION'!$B$664:$B$671,0), MATCH("*2nd*",'Glyn-SESSION'!$K$7:$T$7,0))</f>
        <v>#N/A</v>
      </c>
      <c r="G442" s="131" t="e">
        <f>IF($A$440='Glyn-SESSION'!$A$664,INDEX('Glyn-SESSION'!$K$664:$T$671, MATCH("*Bench Press*",'Glyn-SESSION'!$B$664:$B$671,0), MATCH("*2ND*",'Glyn-SESSION'!$K$7:$T$7,0)),"")</f>
        <v>#N/A</v>
      </c>
      <c r="H442" s="131" t="e">
        <f>INDEX('Glyn-SESSION'!$L$664:$U$671, MATCH("*Bench Press*",'Glyn-SESSION'!$B$664:$B$671,0), MATCH("*2nd*",'Glyn-SESSION'!$K$7:$T$7,0))</f>
        <v>#N/A</v>
      </c>
      <c r="I442" s="132" t="e">
        <f>IF($A$440='Glyn-SESSION'!$A$664,INDEX('Glyn-SESSION'!$K$664:$T$671, MATCH("*Military*",'Glyn-SESSION'!$B$664:$B$671,0), MATCH("*2ND*",'Glyn-SESSION'!$K$7:$T$7,0)),"")</f>
        <v>#N/A</v>
      </c>
      <c r="J442" s="44" t="e">
        <f>INDEX('Glyn-SESSION'!$L$664:$U$671, MATCH("*Military*",'Glyn-SESSION'!$B$664:$B$671,0), MATCH("*2nd*",'Glyn-SESSION'!$K$7:$T$7,0))</f>
        <v>#N/A</v>
      </c>
      <c r="K442" s="131" t="e">
        <f>IF($A$440='Glyn-SESSION'!$A$664,INDEX('Glyn-SESSION'!$K$664:$T$671, MATCH("*Clean *",'Glyn-SESSION'!$B$664:$B$671,0), MATCH("*2ND*",'Glyn-SESSION'!$K$7:$T$7,0)),"")</f>
        <v>#N/A</v>
      </c>
      <c r="L442" s="44" t="e">
        <f>INDEX('Glyn-SESSION'!$L$664:$U$671, MATCH("*Clean *",'Glyn-SESSION'!$B$664:$B$671,0), MATCH("*2nd*",'Glyn-SESSION'!$K$7:$T$7,0))</f>
        <v>#N/A</v>
      </c>
      <c r="M442" s="131" t="e">
        <f>IF($A$440='Glyn-SESSION'!$A$664,INDEX('Glyn-SESSION'!$K$664:$T$671, MATCH("*Lat Pulldown*",'Glyn-SESSION'!$B$664:$B$671,0), MATCH("*2ND*",'Glyn-SESSION'!$K$7:$T$7,0)),"")</f>
        <v>#N/A</v>
      </c>
      <c r="N442" s="44" t="e">
        <f>INDEX('Glyn-SESSION'!$L$664:$U$671, MATCH("*Lat Pulldown*",'Glyn-SESSION'!$B$664:$B$671,0), MATCH("*2nd*",'Glyn-SESSION'!$K$7:$T$7,0))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IF($A$440='Glyn-SESSION'!$A$664,INDEX('Glyn-SESSION'!$K$664:$T$671, MATCH("*Squat*",'Glyn-SESSION'!$B$664:$B$671,0), MATCH("*3rd*",'Glyn-SESSION'!$K$7:$T$7,0)),"")</f>
        <v>#N/A</v>
      </c>
      <c r="D443" s="132" t="e">
        <f>INDEX('Glyn-SESSION'!L$664:U$671, MATCH("*Squat*",'Glyn-SESSION'!$B$664:$B$671,0), MATCH("*3rd*",'Glyn-SESSION'!K$7:T$7,0))</f>
        <v>#N/A</v>
      </c>
      <c r="E443" s="131" t="e">
        <f>IF($A$440='Glyn-SESSION'!$A$664,INDEX('Glyn-SESSION'!$K$664:$T$671, MATCH("*Deadlift*",'Glyn-SESSION'!$B$664:$B$671,0), MATCH("*3rd*",'Glyn-SESSION'!$K$7:$T$7,0)),"")</f>
        <v>#N/A</v>
      </c>
      <c r="F443" s="131" t="e">
        <f>INDEX('Glyn-SESSION'!$L$664:$U$671, MATCH("*Deadlift*",'Glyn-SESSION'!$B$664:$B$671,0), MATCH("*3rd*",'Glyn-SESSION'!$K$7:$T$7,0))</f>
        <v>#N/A</v>
      </c>
      <c r="G443" s="131" t="e">
        <f>IF($A$440='Glyn-SESSION'!$A$664,INDEX('Glyn-SESSION'!$K$664:$T$671, MATCH("*Bench Press*",'Glyn-SESSION'!$B$664:$B$671,0), MATCH("*3rd*",'Glyn-SESSION'!$K$7:$T$7,0)),"")</f>
        <v>#N/A</v>
      </c>
      <c r="H443" s="131" t="e">
        <f>INDEX('Glyn-SESSION'!$L$664:$U$671, MATCH("*Bench Press*",'Glyn-SESSION'!$B$664:$B$671,0), MATCH("*3rd*",'Glyn-SESSION'!$K$7:$T$7,0))</f>
        <v>#N/A</v>
      </c>
      <c r="I443" s="132" t="e">
        <f>IF($A$440='Glyn-SESSION'!$A$664,INDEX('Glyn-SESSION'!$K$664:$T$671, MATCH("*Military*",'Glyn-SESSION'!$B$664:$B$671,0), MATCH("*3rd*",'Glyn-SESSION'!$K$7:$T$7,0)),"")</f>
        <v>#N/A</v>
      </c>
      <c r="J443" s="44" t="e">
        <f>INDEX('Glyn-SESSION'!$L$664:$U$671, MATCH("*Military*",'Glyn-SESSION'!$B$664:$B$671,0), MATCH("*3rd*",'Glyn-SESSION'!$K$7:$T$7,0))</f>
        <v>#N/A</v>
      </c>
      <c r="K443" s="131" t="e">
        <f>IF($A$440='Glyn-SESSION'!$A$664,INDEX('Glyn-SESSION'!$K$664:$T$671, MATCH("*Clean *",'Glyn-SESSION'!$B$664:$B$671,0), MATCH("*3rd*",'Glyn-SESSION'!$K$7:$T$7,0)),"")</f>
        <v>#N/A</v>
      </c>
      <c r="L443" s="44" t="e">
        <f>INDEX('Glyn-SESSION'!$L$664:$U$671, MATCH("*Clean *",'Glyn-SESSION'!$B$664:$B$671,0), MATCH("*3rd*",'Glyn-SESSION'!$K$7:$T$7,0))</f>
        <v>#N/A</v>
      </c>
      <c r="M443" s="131" t="e">
        <f>IF($A$440='Glyn-SESSION'!$A$664,INDEX('Glyn-SESSION'!$K$664:$T$671, MATCH("*Lat Pulldown*",'Glyn-SESSION'!$B$664:$B$671,0), MATCH("*3rd*",'Glyn-SESSION'!$K$7:$T$7,0)),"")</f>
        <v>#N/A</v>
      </c>
      <c r="N443" s="44" t="e">
        <f>INDEX('Glyn-SESSION'!$L$664:$U$671, MATCH("*Lat Pulldown*",'Glyn-SESSION'!$B$664:$B$671,0), MATCH("*3rd*",'Glyn-SESSION'!$K$7:$T$7,0))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IF($A$440='Glyn-SESSION'!$A$664,INDEX('Glyn-SESSION'!$K$664:$T$671, MATCH("*Squat*",'Glyn-SESSION'!$B$664:$B$671,0), MATCH("*4th*",'Glyn-SESSION'!$K$7:$T$7,0)),"")</f>
        <v>#N/A</v>
      </c>
      <c r="D444" s="132" t="e">
        <f>INDEX('Glyn-SESSION'!L$664:U$671, MATCH("*Squat*",'Glyn-SESSION'!$B$664:$B$671,0), MATCH("*4th*",'Glyn-SESSION'!K$7:T$7,0))</f>
        <v>#N/A</v>
      </c>
      <c r="E444" s="131" t="e">
        <f>IF($A$440='Glyn-SESSION'!$A$664,INDEX('Glyn-SESSION'!$K$664:$T$671, MATCH("*Deadlift*",'Glyn-SESSION'!$B$664:$B$671,0), MATCH("*4th*",'Glyn-SESSION'!$K$7:$T$7,0)),"")</f>
        <v>#N/A</v>
      </c>
      <c r="F444" s="131" t="e">
        <f>INDEX('Glyn-SESSION'!$L$664:$U$671, MATCH("*Deadlift*",'Glyn-SESSION'!$B$664:$B$671,0), MATCH("*4th*",'Glyn-SESSION'!$K$7:$T$7,0))</f>
        <v>#N/A</v>
      </c>
      <c r="G444" s="131" t="e">
        <f>IF($A$440='Glyn-SESSION'!$A$664,INDEX('Glyn-SESSION'!$K$664:$T$671, MATCH("*Bench Press*",'Glyn-SESSION'!$B$664:$B$671,0), MATCH("*4th*",'Glyn-SESSION'!$K$7:$T$7,0)),"")</f>
        <v>#N/A</v>
      </c>
      <c r="H444" s="131" t="e">
        <f>INDEX('Glyn-SESSION'!$L$664:$U$671, MATCH("*Bench Press*",'Glyn-SESSION'!$B$664:$B$671,0), MATCH("*4th*",'Glyn-SESSION'!$K$7:$T$7,0))</f>
        <v>#N/A</v>
      </c>
      <c r="I444" s="132" t="e">
        <f>IF($A$440='Glyn-SESSION'!$A$664,INDEX('Glyn-SESSION'!$K$664:$T$671, MATCH("*Military*",'Glyn-SESSION'!$B$664:$B$671,0), MATCH("*4th*",'Glyn-SESSION'!$K$7:$T$7,0)),"")</f>
        <v>#N/A</v>
      </c>
      <c r="J444" s="44" t="e">
        <f>INDEX('Glyn-SESSION'!$L$664:$U$671, MATCH("*Military*",'Glyn-SESSION'!$B$664:$B$671,0), MATCH("*4th*",'Glyn-SESSION'!$K$7:$T$7,0))</f>
        <v>#N/A</v>
      </c>
      <c r="K444" s="131" t="e">
        <f>IF($A$440='Glyn-SESSION'!$A$664,INDEX('Glyn-SESSION'!$K$664:$T$671, MATCH("*Clean *",'Glyn-SESSION'!$B$664:$B$671,0), MATCH("*4th*",'Glyn-SESSION'!$K$7:$T$7,0)),"")</f>
        <v>#N/A</v>
      </c>
      <c r="L444" s="44" t="e">
        <f>INDEX('Glyn-SESSION'!$L$664:$U$671, MATCH("*Clean *",'Glyn-SESSION'!$B$664:$B$671,0), MATCH("*4th*",'Glyn-SESSION'!$K$7:$T$7,0))</f>
        <v>#N/A</v>
      </c>
      <c r="M444" s="131" t="e">
        <f>IF($A$440='Glyn-SESSION'!$A$664,INDEX('Glyn-SESSION'!$K$664:$T$671, MATCH("*Lat Pulldown*",'Glyn-SESSION'!$B$664:$B$671,0), MATCH("*4th*",'Glyn-SESSION'!$K$7:$T$7,0)),"")</f>
        <v>#N/A</v>
      </c>
      <c r="N444" s="44" t="e">
        <f>INDEX('Glyn-SESSION'!$L$664:$U$671, MATCH("*Lat Pulldown*",'Glyn-SESSION'!$B$664:$B$671,0), MATCH("*4th*",'Glyn-SESSION'!$K$7:$T$7,0))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IF($A$440='Glyn-SESSION'!$A$664,INDEX('Glyn-SESSION'!$K$664:$T$671, MATCH("*Squat*",'Glyn-SESSION'!$B$664:$B$671,0), MATCH("*5th*",'Glyn-SESSION'!$K$7:$T$7,0)),"")</f>
        <v>#N/A</v>
      </c>
      <c r="D445" s="132" t="e">
        <f>INDEX('Glyn-SESSION'!L$664:U$671, MATCH("*Squat*",'Glyn-SESSION'!$B$664:$B$671,0), MATCH("*5th*",'Glyn-SESSION'!K$7:T$7,0))</f>
        <v>#N/A</v>
      </c>
      <c r="E445" s="131" t="e">
        <f>IF($A$440='Glyn-SESSION'!$A$664,INDEX('Glyn-SESSION'!$K$664:$T$671, MATCH("*Deadlift*",'Glyn-SESSION'!$B$664:$B$671,0), MATCH("*5th*",'Glyn-SESSION'!$K$7:$T$7,0)),"")</f>
        <v>#N/A</v>
      </c>
      <c r="F445" s="131" t="e">
        <f>INDEX('Glyn-SESSION'!$L$664:$U$671, MATCH("*Deadlift*",'Glyn-SESSION'!$B$664:$B$671,0), MATCH("*5th*",'Glyn-SESSION'!$K$7:$T$7,0))</f>
        <v>#N/A</v>
      </c>
      <c r="G445" s="131" t="e">
        <f>IF($A$440='Glyn-SESSION'!$A$664,INDEX('Glyn-SESSION'!$K$664:$T$671, MATCH("*Bench Press*",'Glyn-SESSION'!$B$664:$B$671,0), MATCH("*5th*",'Glyn-SESSION'!$K$7:$T$7,0)),"")</f>
        <v>#N/A</v>
      </c>
      <c r="H445" s="131" t="e">
        <f>INDEX('Glyn-SESSION'!$L$664:$U$671, MATCH("*Bench Press*",'Glyn-SESSION'!$B$664:$B$671,0), MATCH("*5th*",'Glyn-SESSION'!$K$7:$T$7,0))</f>
        <v>#N/A</v>
      </c>
      <c r="I445" s="132" t="e">
        <f>IF($A$440='Glyn-SESSION'!$A$664,INDEX('Glyn-SESSION'!$K$664:$T$671, MATCH("*Military*",'Glyn-SESSION'!$B$664:$B$671,0), MATCH("*5th*",'Glyn-SESSION'!$K$7:$T$7,0)),"")</f>
        <v>#N/A</v>
      </c>
      <c r="J445" s="44" t="e">
        <f>INDEX('Glyn-SESSION'!$L$664:$U$671, MATCH("*Military*",'Glyn-SESSION'!$B$664:$B$671,0), MATCH("*5th*",'Glyn-SESSION'!$K$7:$T$7,0))</f>
        <v>#N/A</v>
      </c>
      <c r="K445" s="131" t="e">
        <f>IF($A$440='Glyn-SESSION'!$A$664,INDEX('Glyn-SESSION'!$K$664:$T$671, MATCH("*Clean *",'Glyn-SESSION'!$B$664:$B$671,0), MATCH("*5th*",'Glyn-SESSION'!$K$7:$T$7,0)),"")</f>
        <v>#N/A</v>
      </c>
      <c r="L445" s="44" t="e">
        <f>INDEX('Glyn-SESSION'!$L$664:$U$671, MATCH("*Clean *",'Glyn-SESSION'!$B$664:$B$671,0), MATCH("*5th*",'Glyn-SESSION'!$K$7:$T$7,0))</f>
        <v>#N/A</v>
      </c>
      <c r="M445" s="131" t="e">
        <f>IF($A$440='Glyn-SESSION'!$A$664,INDEX('Glyn-SESSION'!$K$664:$T$671, MATCH("*Lat Pulldown*",'Glyn-SESSION'!$B$664:$B$671,0), MATCH("*5th*",'Glyn-SESSION'!$K$7:$T$7,0)),"")</f>
        <v>#N/A</v>
      </c>
      <c r="N445" s="44" t="e">
        <f>INDEX('Glyn-SESSION'!$L$664:$U$671, MATCH("*Lat Pulldown*",'Glyn-SESSION'!$B$664:$B$671,0), MATCH("*5th*",'Glyn-SESSION'!$K$7:$T$7,0))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'Glyn-SESSION'!A673</f>
        <v>0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 t="e">
        <f>MAX(G447:G451)</f>
        <v>#N/A</v>
      </c>
      <c r="H446" s="116" t="e">
        <f t="array" ref="H446">MAX(IF(G447:G451=G446,H447:H451))</f>
        <v>#N/A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 t="e">
        <f>MAX(M447:M451)</f>
        <v>#N/A</v>
      </c>
      <c r="N446" s="117" t="e">
        <f t="array" ref="N446">MAX(IF(M447:M451=M446,N447:N451))</f>
        <v>#N/A</v>
      </c>
      <c r="O446" s="152" t="str">
        <f>IF($A$140='Glyn-SESSION'!$A$673,INDEX('Glyn-SESSION'!$K$644:$T$673, MATCH("*1k Row*",'Glyn-SESSION'!$B$644:$B$673,0), MATCH("*1st*",'Glyn-SESSION'!$K$7:$T$7,0)),"")</f>
        <v/>
      </c>
      <c r="P446" s="152" t="str">
        <f>IF($A$140='Glyn-SESSION'!$A$673,INDEX('Glyn-SESSION'!$K$644:$T$673, MATCH("*HIIT*",'Glyn-SESSION'!$B$644:$B$673,0), MATCH("*1st*",'Glyn-SESSION'!$K$7:$T$7,0)),"")</f>
        <v/>
      </c>
      <c r="Q446" s="119" t="e">
        <f>INDEX('Glyn-SESSION'!$L$673:$U$673, MATCH("*HIIT*",'Glyn-SESSION'!$B$673:$B$673,0), MATCH("*1st*",'Glyn-SESSION'!$K$7:$T$7,0))</f>
        <v>#N/A</v>
      </c>
      <c r="R446" s="119">
        <f>'Glyn-SESSION'!U514</f>
        <v>0</v>
      </c>
      <c r="S446" s="116"/>
      <c r="T446" s="116"/>
      <c r="U446" s="120">
        <f>'Glyn-SESSION'!A674</f>
        <v>0</v>
      </c>
      <c r="V446" s="120">
        <f>'Glyn-SESSION'!A675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IF($A$446='Glyn-SESSION'!$A$673,INDEX('Glyn-SESSION'!$K$644:$T$673, MATCH("*Squat*",'Glyn-SESSION'!$B$644:$B$673,0), MATCH("*1st*",'Glyn-SESSION'!$K$7:$T$7,0)),"")</f>
        <v>#N/A</v>
      </c>
      <c r="D447" s="132" t="e">
        <f>INDEX('Glyn-SESSION'!L$644:U$673, MATCH("*Squat*",'Glyn-SESSION'!$B$644:$B$673,0), MATCH("*1st*",'Glyn-SESSION'!K$7:T$7,0))</f>
        <v>#N/A</v>
      </c>
      <c r="E447" s="131" t="e">
        <f>IF($A$446='Glyn-SESSION'!$A$673,INDEX('Glyn-SESSION'!$K$644:$T$673, MATCH("*Deadlift*",'Glyn-SESSION'!$B$644:$B$673,0), MATCH("*1st*",'Glyn-SESSION'!$K$7:$T$7,0)),"")</f>
        <v>#N/A</v>
      </c>
      <c r="F447" s="131" t="e">
        <f>INDEX('Glyn-SESSION'!$L$644:$U$673, MATCH("*Deadlift*",'Glyn-SESSION'!$B$644:$B$673,0), MATCH("*1st*",'Glyn-SESSION'!$K$7:$T$7,0))</f>
        <v>#N/A</v>
      </c>
      <c r="G447" s="131" t="e">
        <f>IF($A$446='Glyn-SESSION'!$A$673,INDEX('Glyn-SESSION'!$K$644:$T$673, MATCH("*Bench Press*",'Glyn-SESSION'!$B$644:$B$673,0), MATCH("*1st*",'Glyn-SESSION'!$K$7:$T$7,0)),"")</f>
        <v>#N/A</v>
      </c>
      <c r="H447" s="131" t="e">
        <f>INDEX('Glyn-SESSION'!$L$644:$U$673, MATCH("*Bench Press*",'Glyn-SESSION'!$B$644:$B$673,0), MATCH("*1st*",'Glyn-SESSION'!$K$7:$T$7,0))</f>
        <v>#N/A</v>
      </c>
      <c r="I447" s="132" t="e">
        <f>IF($A$446='Glyn-SESSION'!$A$673,INDEX('Glyn-SESSION'!$K$644:$T$673, MATCH("*Military*",'Glyn-SESSION'!$B$644:$B$673,0), MATCH("*1st*",'Glyn-SESSION'!$K$7:$T$7,0)),"")</f>
        <v>#N/A</v>
      </c>
      <c r="J447" s="48" t="e">
        <f>INDEX('Glyn-SESSION'!$L$644:$U$673, MATCH("*Military*",'Glyn-SESSION'!$B$644:$B$673,0), MATCH("*1st*",'Glyn-SESSION'!$K$7:$T$7,0))</f>
        <v>#N/A</v>
      </c>
      <c r="K447" s="131" t="e">
        <f>IF($A$446='Glyn-SESSION'!$A$673,INDEX('Glyn-SESSION'!$K$644:$T$673, MATCH("*Clean *",'Glyn-SESSION'!$B$644:$B$673,0), MATCH("*1st*",'Glyn-SESSION'!$K$7:$T$7,0)),"")</f>
        <v>#N/A</v>
      </c>
      <c r="L447" s="48" t="e">
        <f>INDEX('Glyn-SESSION'!$L$644:$U$673, MATCH("*Clean *",'Glyn-SESSION'!$B$644:$B$673,0), MATCH("*1st*",'Glyn-SESSION'!$K$7:$T$7,0))</f>
        <v>#N/A</v>
      </c>
      <c r="M447" s="131" t="e">
        <f>IF($A$446='Glyn-SESSION'!$A$673,INDEX('Glyn-SESSION'!$K$644:$T$673, MATCH("*Lat Pulldown*",'Glyn-SESSION'!$B$644:$B$673,0), MATCH("*1st*",'Glyn-SESSION'!$K$7:$T$7,0)),"")</f>
        <v>#N/A</v>
      </c>
      <c r="N447" s="48" t="e">
        <f>INDEX('Glyn-SESSION'!$L$644:$U$673, MATCH("*Lat Pulldown*",'Glyn-SESSION'!$B$644:$B$673,0), MATCH("*1st*",'Glyn-SESSION'!$K$7:$T$7,0))</f>
        <v>#N/A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IF($A$446='Glyn-SESSION'!$A$673,INDEX('Glyn-SESSION'!$K$644:$T$673, MATCH("*Squat*",'Glyn-SESSION'!$B$644:$B$673,0), MATCH("*2nd*",'Glyn-SESSION'!$K$7:$T$7,0)),"")</f>
        <v>#N/A</v>
      </c>
      <c r="D448" s="132" t="e">
        <f>INDEX('Glyn-SESSION'!L$644:U$673, MATCH("*Squat*",'Glyn-SESSION'!$B$644:$B$673,0), MATCH("*2nd*",'Glyn-SESSION'!K$7:T$7,0))</f>
        <v>#N/A</v>
      </c>
      <c r="E448" s="131" t="e">
        <f>IF($A$446='Glyn-SESSION'!$A$673,INDEX('Glyn-SESSION'!$K$644:$T$673, MATCH("*Deadlift*",'Glyn-SESSION'!$B$644:$B$673,0), MATCH("*2ND*",'Glyn-SESSION'!$K$7:$T$7,0)),"")</f>
        <v>#N/A</v>
      </c>
      <c r="F448" s="131" t="e">
        <f>INDEX('Glyn-SESSION'!$L$644:$U$673, MATCH("*Deadlift*",'Glyn-SESSION'!$B$644:$B$673,0), MATCH("*2nd*",'Glyn-SESSION'!$K$7:$T$7,0))</f>
        <v>#N/A</v>
      </c>
      <c r="G448" s="131" t="e">
        <f>IF($A$446='Glyn-SESSION'!$A$673,INDEX('Glyn-SESSION'!$K$644:$T$673, MATCH("*Bench Press*",'Glyn-SESSION'!$B$644:$B$673,0), MATCH("*2ND*",'Glyn-SESSION'!$K$7:$T$7,0)),"")</f>
        <v>#N/A</v>
      </c>
      <c r="H448" s="131" t="e">
        <f>INDEX('Glyn-SESSION'!$L$644:$U$673, MATCH("*Bench Press*",'Glyn-SESSION'!$B$644:$B$673,0), MATCH("*2nd*",'Glyn-SESSION'!$K$7:$T$7,0))</f>
        <v>#N/A</v>
      </c>
      <c r="I448" s="132" t="e">
        <f>IF($A$446='Glyn-SESSION'!$A$673,INDEX('Glyn-SESSION'!$K$644:$T$673, MATCH("*Military*",'Glyn-SESSION'!$B$644:$B$673,0), MATCH("*2ND*",'Glyn-SESSION'!$K$7:$T$7,0)),"")</f>
        <v>#N/A</v>
      </c>
      <c r="J448" s="44" t="e">
        <f>INDEX('Glyn-SESSION'!$L$644:$U$673, MATCH("*Military*",'Glyn-SESSION'!$B$644:$B$673,0), MATCH("*2nd*",'Glyn-SESSION'!$K$7:$T$7,0))</f>
        <v>#N/A</v>
      </c>
      <c r="K448" s="131" t="e">
        <f>IF($A$446='Glyn-SESSION'!$A$673,INDEX('Glyn-SESSION'!$K$644:$T$673, MATCH("*Clean *",'Glyn-SESSION'!$B$644:$B$673,0), MATCH("*2ND*",'Glyn-SESSION'!$K$7:$T$7,0)),"")</f>
        <v>#N/A</v>
      </c>
      <c r="L448" s="44" t="e">
        <f>INDEX('Glyn-SESSION'!$L$644:$U$673, MATCH("*Clean *",'Glyn-SESSION'!$B$644:$B$673,0), MATCH("*2nd*",'Glyn-SESSION'!$K$7:$T$7,0))</f>
        <v>#N/A</v>
      </c>
      <c r="M448" s="131" t="e">
        <f>IF($A$446='Glyn-SESSION'!$A$673,INDEX('Glyn-SESSION'!$K$644:$T$673, MATCH("*Lat Pulldown*",'Glyn-SESSION'!$B$644:$B$673,0), MATCH("*2ND*",'Glyn-SESSION'!$K$7:$T$7,0)),"")</f>
        <v>#N/A</v>
      </c>
      <c r="N448" s="44" t="e">
        <f>INDEX('Glyn-SESSION'!$L$644:$U$673, MATCH("*Lat Pulldown*",'Glyn-SESSION'!$B$644:$B$673,0), MATCH("*2nd*",'Glyn-SESSION'!$K$7:$T$7,0))</f>
        <v>#N/A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IF($A$446='Glyn-SESSION'!$A$673,INDEX('Glyn-SESSION'!$K$644:$T$673, MATCH("*Squat*",'Glyn-SESSION'!$B$644:$B$673,0), MATCH("*3rd*",'Glyn-SESSION'!$K$7:$T$7,0)),"")</f>
        <v>#N/A</v>
      </c>
      <c r="D449" s="132" t="e">
        <f>INDEX('Glyn-SESSION'!L$644:U$673, MATCH("*Squat*",'Glyn-SESSION'!$B$644:$B$673,0), MATCH("*3rd*",'Glyn-SESSION'!K$7:T$7,0))</f>
        <v>#N/A</v>
      </c>
      <c r="E449" s="131" t="e">
        <f>IF($A$446='Glyn-SESSION'!$A$673,INDEX('Glyn-SESSION'!$K$644:$T$673, MATCH("*Deadlift*",'Glyn-SESSION'!$B$644:$B$673,0), MATCH("*3rd*",'Glyn-SESSION'!$K$7:$T$7,0)),"")</f>
        <v>#N/A</v>
      </c>
      <c r="F449" s="131" t="e">
        <f>INDEX('Glyn-SESSION'!$L$644:$U$673, MATCH("*Deadlift*",'Glyn-SESSION'!$B$644:$B$673,0), MATCH("*3rd*",'Glyn-SESSION'!$K$7:$T$7,0))</f>
        <v>#N/A</v>
      </c>
      <c r="G449" s="131" t="e">
        <f>IF($A$446='Glyn-SESSION'!$A$673,INDEX('Glyn-SESSION'!$K$644:$T$673, MATCH("*Bench Press*",'Glyn-SESSION'!$B$644:$B$673,0), MATCH("*3rd*",'Glyn-SESSION'!$K$7:$T$7,0)),"")</f>
        <v>#N/A</v>
      </c>
      <c r="H449" s="131" t="e">
        <f>INDEX('Glyn-SESSION'!$L$644:$U$673, MATCH("*Bench Press*",'Glyn-SESSION'!$B$644:$B$673,0), MATCH("*3rd*",'Glyn-SESSION'!$K$7:$T$7,0))</f>
        <v>#N/A</v>
      </c>
      <c r="I449" s="132" t="e">
        <f>IF($A$446='Glyn-SESSION'!$A$673,INDEX('Glyn-SESSION'!$K$644:$T$673, MATCH("*Military*",'Glyn-SESSION'!$B$644:$B$673,0), MATCH("*3rd*",'Glyn-SESSION'!$K$7:$T$7,0)),"")</f>
        <v>#N/A</v>
      </c>
      <c r="J449" s="44" t="e">
        <f>INDEX('Glyn-SESSION'!$L$644:$U$673, MATCH("*Military*",'Glyn-SESSION'!$B$644:$B$673,0), MATCH("*3rd*",'Glyn-SESSION'!$K$7:$T$7,0))</f>
        <v>#N/A</v>
      </c>
      <c r="K449" s="131" t="e">
        <f>IF($A$446='Glyn-SESSION'!$A$673,INDEX('Glyn-SESSION'!$K$644:$T$673, MATCH("*Clean *",'Glyn-SESSION'!$B$644:$B$673,0), MATCH("*3rd*",'Glyn-SESSION'!$K$7:$T$7,0)),"")</f>
        <v>#N/A</v>
      </c>
      <c r="L449" s="44" t="e">
        <f>INDEX('Glyn-SESSION'!$L$644:$U$673, MATCH("*Clean *",'Glyn-SESSION'!$B$644:$B$673,0), MATCH("*3rd*",'Glyn-SESSION'!$K$7:$T$7,0))</f>
        <v>#N/A</v>
      </c>
      <c r="M449" s="131" t="e">
        <f>IF($A$446='Glyn-SESSION'!$A$673,INDEX('Glyn-SESSION'!$K$644:$T$673, MATCH("*Lat Pulldown*",'Glyn-SESSION'!$B$644:$B$673,0), MATCH("*3rd*",'Glyn-SESSION'!$K$7:$T$7,0)),"")</f>
        <v>#N/A</v>
      </c>
      <c r="N449" s="44" t="e">
        <f>INDEX('Glyn-SESSION'!$L$644:$U$673, MATCH("*Lat Pulldown*",'Glyn-SESSION'!$B$644:$B$673,0), MATCH("*3rd*",'Glyn-SESSION'!$K$7:$T$7,0))</f>
        <v>#N/A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IF($A$446='Glyn-SESSION'!$A$673,INDEX('Glyn-SESSION'!$K$644:$T$673, MATCH("*Squat*",'Glyn-SESSION'!$B$644:$B$673,0), MATCH("*4th*",'Glyn-SESSION'!$K$7:$T$7,0)),"")</f>
        <v>#N/A</v>
      </c>
      <c r="D450" s="132" t="e">
        <f>INDEX('Glyn-SESSION'!L$644:U$673, MATCH("*Squat*",'Glyn-SESSION'!$B$644:$B$673,0), MATCH("*4th*",'Glyn-SESSION'!K$7:T$7,0))</f>
        <v>#N/A</v>
      </c>
      <c r="E450" s="131" t="e">
        <f>IF($A$446='Glyn-SESSION'!$A$673,INDEX('Glyn-SESSION'!$K$644:$T$673, MATCH("*Deadlift*",'Glyn-SESSION'!$B$644:$B$673,0), MATCH("*4th*",'Glyn-SESSION'!$K$7:$T$7,0)),"")</f>
        <v>#N/A</v>
      </c>
      <c r="F450" s="131" t="e">
        <f>INDEX('Glyn-SESSION'!$L$644:$U$673, MATCH("*Deadlift*",'Glyn-SESSION'!$B$644:$B$673,0), MATCH("*4th*",'Glyn-SESSION'!$K$7:$T$7,0))</f>
        <v>#N/A</v>
      </c>
      <c r="G450" s="131" t="e">
        <f>IF($A$446='Glyn-SESSION'!$A$673,INDEX('Glyn-SESSION'!$K$644:$T$673, MATCH("*Bench Press*",'Glyn-SESSION'!$B$644:$B$673,0), MATCH("*4th*",'Glyn-SESSION'!$K$7:$T$7,0)),"")</f>
        <v>#N/A</v>
      </c>
      <c r="H450" s="131" t="e">
        <f>INDEX('Glyn-SESSION'!$L$644:$U$673, MATCH("*Bench Press*",'Glyn-SESSION'!$B$644:$B$673,0), MATCH("*4th*",'Glyn-SESSION'!$K$7:$T$7,0))</f>
        <v>#N/A</v>
      </c>
      <c r="I450" s="132" t="e">
        <f>IF($A$446='Glyn-SESSION'!$A$673,INDEX('Glyn-SESSION'!$K$644:$T$673, MATCH("*Military*",'Glyn-SESSION'!$B$644:$B$673,0), MATCH("*4th*",'Glyn-SESSION'!$K$7:$T$7,0)),"")</f>
        <v>#N/A</v>
      </c>
      <c r="J450" s="44" t="e">
        <f>INDEX('Glyn-SESSION'!$L$644:$U$673, MATCH("*Military*",'Glyn-SESSION'!$B$644:$B$673,0), MATCH("*4th*",'Glyn-SESSION'!$K$7:$T$7,0))</f>
        <v>#N/A</v>
      </c>
      <c r="K450" s="131" t="e">
        <f>IF($A$446='Glyn-SESSION'!$A$673,INDEX('Glyn-SESSION'!$K$644:$T$673, MATCH("*Clean *",'Glyn-SESSION'!$B$644:$B$673,0), MATCH("*4th*",'Glyn-SESSION'!$K$7:$T$7,0)),"")</f>
        <v>#N/A</v>
      </c>
      <c r="L450" s="44" t="e">
        <f>INDEX('Glyn-SESSION'!$L$644:$U$673, MATCH("*Clean *",'Glyn-SESSION'!$B$644:$B$673,0), MATCH("*4th*",'Glyn-SESSION'!$K$7:$T$7,0))</f>
        <v>#N/A</v>
      </c>
      <c r="M450" s="131" t="e">
        <f>IF($A$446='Glyn-SESSION'!$A$673,INDEX('Glyn-SESSION'!$K$644:$T$673, MATCH("*Lat Pulldown*",'Glyn-SESSION'!$B$644:$B$673,0), MATCH("*4th*",'Glyn-SESSION'!$K$7:$T$7,0)),"")</f>
        <v>#N/A</v>
      </c>
      <c r="N450" s="44" t="e">
        <f>INDEX('Glyn-SESSION'!$L$644:$U$673, MATCH("*Lat Pulldown*",'Glyn-SESSION'!$B$644:$B$673,0), MATCH("*4th*",'Glyn-SESSION'!$K$7:$T$7,0))</f>
        <v>#N/A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IF($A$446='Glyn-SESSION'!$A$673,INDEX('Glyn-SESSION'!$K$644:$T$673, MATCH("*Squat*",'Glyn-SESSION'!$B$644:$B$673,0), MATCH("*5th*",'Glyn-SESSION'!$K$7:$T$7,0)),"")</f>
        <v>#N/A</v>
      </c>
      <c r="D451" s="132" t="e">
        <f>INDEX('Glyn-SESSION'!L$644:U$673, MATCH("*Squat*",'Glyn-SESSION'!$B$644:$B$673,0), MATCH("*5th*",'Glyn-SESSION'!K$7:T$7,0))</f>
        <v>#N/A</v>
      </c>
      <c r="E451" s="131" t="e">
        <f>IF($A$446='Glyn-SESSION'!$A$673,INDEX('Glyn-SESSION'!$K$644:$T$673, MATCH("*Deadlift*",'Glyn-SESSION'!$B$644:$B$673,0), MATCH("*5th*",'Glyn-SESSION'!$K$7:$T$7,0)),"")</f>
        <v>#N/A</v>
      </c>
      <c r="F451" s="131" t="e">
        <f>INDEX('Glyn-SESSION'!$L$644:$U$673, MATCH("*Deadlift*",'Glyn-SESSION'!$B$644:$B$673,0), MATCH("*5th*",'Glyn-SESSION'!$K$7:$T$7,0))</f>
        <v>#N/A</v>
      </c>
      <c r="G451" s="131" t="e">
        <f>IF($A$446='Glyn-SESSION'!$A$673,INDEX('Glyn-SESSION'!$K$644:$T$673, MATCH("*Bench Press*",'Glyn-SESSION'!$B$644:$B$673,0), MATCH("*5th*",'Glyn-SESSION'!$K$7:$T$7,0)),"")</f>
        <v>#N/A</v>
      </c>
      <c r="H451" s="131" t="e">
        <f>INDEX('Glyn-SESSION'!$L$644:$U$673, MATCH("*Bench Press*",'Glyn-SESSION'!$B$644:$B$673,0), MATCH("*5th*",'Glyn-SESSION'!$K$7:$T$7,0))</f>
        <v>#N/A</v>
      </c>
      <c r="I451" s="132" t="e">
        <f>IF($A$446='Glyn-SESSION'!$A$673,INDEX('Glyn-SESSION'!$K$644:$T$673, MATCH("*Military*",'Glyn-SESSION'!$B$644:$B$673,0), MATCH("*5th*",'Glyn-SESSION'!$K$7:$T$7,0)),"")</f>
        <v>#N/A</v>
      </c>
      <c r="J451" s="44" t="e">
        <f>INDEX('Glyn-SESSION'!$L$644:$U$673, MATCH("*Military*",'Glyn-SESSION'!$B$644:$B$673,0), MATCH("*5th*",'Glyn-SESSION'!$K$7:$T$7,0))</f>
        <v>#N/A</v>
      </c>
      <c r="K451" s="131" t="e">
        <f>IF($A$446='Glyn-SESSION'!$A$673,INDEX('Glyn-SESSION'!$K$644:$T$673, MATCH("*Clean *",'Glyn-SESSION'!$B$644:$B$673,0), MATCH("*5th*",'Glyn-SESSION'!$K$7:$T$7,0)),"")</f>
        <v>#N/A</v>
      </c>
      <c r="L451" s="44" t="e">
        <f>INDEX('Glyn-SESSION'!$L$644:$U$673, MATCH("*Clean *",'Glyn-SESSION'!$B$644:$B$673,0), MATCH("*5th*",'Glyn-SESSION'!$K$7:$T$7,0))</f>
        <v>#N/A</v>
      </c>
      <c r="M451" s="131" t="e">
        <f>IF($A$446='Glyn-SESSION'!$A$673,INDEX('Glyn-SESSION'!$K$644:$T$673, MATCH("*Lat Pulldown*",'Glyn-SESSION'!$B$644:$B$673,0), MATCH("*5th*",'Glyn-SESSION'!$K$7:$T$7,0)),"")</f>
        <v>#N/A</v>
      </c>
      <c r="N451" s="44" t="e">
        <f>INDEX('Glyn-SESSION'!$L$644:$U$673, MATCH("*Lat Pulldown*",'Glyn-SESSION'!$B$644:$B$673,0), MATCH("*5th*",'Glyn-SESSION'!$K$7:$T$7,0))</f>
        <v>#N/A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'Glyn-SESSION'!A682</f>
        <v>0</v>
      </c>
      <c r="B452" s="116" t="s">
        <v>84</v>
      </c>
      <c r="C452" s="117" t="e">
        <f>MAX(C453:C457)</f>
        <v>#N/A</v>
      </c>
      <c r="D452" s="116" t="e">
        <f t="array" ref="D452">MAX(IF(C453:C457=C452,D453:D457))</f>
        <v>#N/A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 t="e">
        <f>MAX(M453:M457)</f>
        <v>#N/A</v>
      </c>
      <c r="N452" s="117" t="e">
        <f t="array" ref="N452">MAX(IF(M453:M457=M452,N453:N457))</f>
        <v>#N/A</v>
      </c>
      <c r="O452" s="152" t="str">
        <f>IF($A$140='Glyn-SESSION'!$A$682,INDEX('Glyn-SESSION'!$K$682:$T$689, MATCH("*1k Row*",'Glyn-SESSION'!$B$682:$B$689,0), MATCH("*1st*",'Glyn-SESSION'!$K$7:$T$7,0)),"")</f>
        <v/>
      </c>
      <c r="P452" s="152" t="str">
        <f>IF($A$140='Glyn-SESSION'!$A$682,INDEX('Glyn-SESSION'!$K$682:$T$689, MATCH("*HIIT*",'Glyn-SESSION'!$B$682:$B$689,0), MATCH("*1st*",'Glyn-SESSION'!$K$7:$T$7,0)),"")</f>
        <v/>
      </c>
      <c r="Q452" s="119" t="e">
        <f>INDEX('Glyn-SESSION'!$L$631:$U$682, MATCH("*HIIT*",'Glyn-SESSION'!$B$631:$B$682,0), MATCH("*1st*",'Glyn-SESSION'!$K$7:$T$7,0))</f>
        <v>#N/A</v>
      </c>
      <c r="R452" s="119">
        <f>'Glyn-SESSION'!U520</f>
        <v>0</v>
      </c>
      <c r="S452" s="116"/>
      <c r="T452" s="116"/>
      <c r="U452" s="120">
        <f>'Glyn-SESSION'!A692</f>
        <v>0</v>
      </c>
      <c r="V452" s="120">
        <f>'Glyn-SESSION'!A693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 t="e">
        <f>IF($A$452='Glyn-SESSION'!$A$682,INDEX('Glyn-SESSION'!$K$682:$T$689, MATCH("*Squat*",'Glyn-SESSION'!$B$682:$B$689,0), MATCH("*1st*",'Glyn-SESSION'!$K$7:$T$7,0)),"")</f>
        <v>#N/A</v>
      </c>
      <c r="D453" s="132" t="e">
        <f>INDEX('Glyn-SESSION'!L$682:U$689, MATCH("*Squat*",'Glyn-SESSION'!$B$682:$B$689,0), MATCH("*1st*",'Glyn-SESSION'!K$7:T$7,0))</f>
        <v>#N/A</v>
      </c>
      <c r="E453" s="131" t="e">
        <f>IF($A$452='Glyn-SESSION'!$A$682,INDEX('Glyn-SESSION'!$K$682:$T$689, MATCH("*Deadlift*",'Glyn-SESSION'!$B$682:$B$689,0), MATCH("*1st*",'Glyn-SESSION'!$K$7:$T$7,0)),"")</f>
        <v>#N/A</v>
      </c>
      <c r="F453" s="131" t="e">
        <f>INDEX('Glyn-SESSION'!$L$682:$U$689, MATCH("*Deadlift*",'Glyn-SESSION'!$B$631:$B$689,0), MATCH("*1st*",'Glyn-SESSION'!$K$7:$T$7,0))</f>
        <v>#N/A</v>
      </c>
      <c r="G453" s="131" t="e">
        <f>IF($A$452='Glyn-SESSION'!$A$682,INDEX('Glyn-SESSION'!$K$682:$T$689, MATCH("*Bench Press*",'Glyn-SESSION'!$B$682:$B$689,0), MATCH("*1st*",'Glyn-SESSION'!$K$7:$T$7,0)),"")</f>
        <v>#N/A</v>
      </c>
      <c r="H453" s="131" t="e">
        <f>INDEX('Glyn-SESSION'!$L$682:$U$689, MATCH("*Bench Press*",'Glyn-SESSION'!$B$682:$B$689,0), MATCH("*1st*",'Glyn-SESSION'!$K$7:$T$7,0))</f>
        <v>#N/A</v>
      </c>
      <c r="I453" s="132" t="e">
        <f>IF($A$452='Glyn-SESSION'!$A$682,INDEX('Glyn-SESSION'!$K$682:$T$689, MATCH("*Military*",'Glyn-SESSION'!$B$682:$B$689,0), MATCH("*1st*",'Glyn-SESSION'!$K$7:$T$7,0)),"")</f>
        <v>#N/A</v>
      </c>
      <c r="J453" s="48" t="e">
        <f>INDEX('Glyn-SESSION'!$L$682:$U$689, MATCH("*Military*",'Glyn-SESSION'!$B$682:$B$689,0), MATCH("*1st*",'Glyn-SESSION'!$K$7:$T$7,0))</f>
        <v>#N/A</v>
      </c>
      <c r="K453" s="131" t="e">
        <f>IF($A$452='Glyn-SESSION'!$A$682,INDEX('Glyn-SESSION'!$K$682:$T$689, MATCH("*Clean *",'Glyn-SESSION'!$B$682:$B$689,0), MATCH("*1st*",'Glyn-SESSION'!$K$7:$T$7,0)),"")</f>
        <v>#N/A</v>
      </c>
      <c r="L453" s="48" t="e">
        <f>INDEX('Glyn-SESSION'!$L$682:$U$689, MATCH("*Clean *",'Glyn-SESSION'!$B$631:$B$689,0), MATCH("*1st*",'Glyn-SESSION'!$K$7:$T$7,0))</f>
        <v>#N/A</v>
      </c>
      <c r="M453" s="131" t="e">
        <f>IF($A$452='Glyn-SESSION'!$A$682,INDEX('Glyn-SESSION'!$K$682:$T$689, MATCH("*Lat Pulldown*",'Glyn-SESSION'!$B$682:$B$689,0), MATCH("*1st*",'Glyn-SESSION'!$K$7:$T$7,0)),"")</f>
        <v>#N/A</v>
      </c>
      <c r="N453" s="48" t="e">
        <f>INDEX('Glyn-SESSION'!$L$682:$U$689, MATCH("*Lat Pulldown*",'Glyn-SESSION'!$B$682:$B$689,0), MATCH("*1st*",'Glyn-SESSION'!$K$7:$T$7,0))</f>
        <v>#N/A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 t="e">
        <f>IF($A$452='Glyn-SESSION'!$A$682,INDEX('Glyn-SESSION'!$K$682:$T$689, MATCH("*Squat*",'Glyn-SESSION'!$B$682:$B$689,0), MATCH("*2nd*",'Glyn-SESSION'!$K$7:$T$7,0)),"")</f>
        <v>#N/A</v>
      </c>
      <c r="D454" s="132" t="e">
        <f>INDEX('Glyn-SESSION'!L$682:U$689, MATCH("*Squat*",'Glyn-SESSION'!$B$682:$B$689,0), MATCH("*2nd*",'Glyn-SESSION'!K$7:T$7,0))</f>
        <v>#N/A</v>
      </c>
      <c r="E454" s="131" t="e">
        <f>IF($A$452='Glyn-SESSION'!$A$682,INDEX('Glyn-SESSION'!$K$682:$T$689, MATCH("*Deadlift*",'Glyn-SESSION'!$B$682:$B$689,0), MATCH("*2ND*",'Glyn-SESSION'!$K$7:$T$7,0)),"")</f>
        <v>#N/A</v>
      </c>
      <c r="F454" s="131" t="e">
        <f>INDEX('Glyn-SESSION'!$L$682:$U$689, MATCH("*Deadlift*",'Glyn-SESSION'!$B$631:$B$689,0), MATCH("*2nd*",'Glyn-SESSION'!$K$7:$T$7,0))</f>
        <v>#N/A</v>
      </c>
      <c r="G454" s="131" t="e">
        <f>IF($A$452='Glyn-SESSION'!$A$682,INDEX('Glyn-SESSION'!$K$682:$T$689, MATCH("*Bench Press*",'Glyn-SESSION'!$B$682:$B$689,0), MATCH("*2ND*",'Glyn-SESSION'!$K$7:$T$7,0)),"")</f>
        <v>#N/A</v>
      </c>
      <c r="H454" s="131" t="e">
        <f>INDEX('Glyn-SESSION'!$L$682:$U$689, MATCH("*Bench Press*",'Glyn-SESSION'!$B$682:$B$689,0), MATCH("*2nd*",'Glyn-SESSION'!$K$7:$T$7,0))</f>
        <v>#N/A</v>
      </c>
      <c r="I454" s="132" t="e">
        <f>IF($A$452='Glyn-SESSION'!$A$682,INDEX('Glyn-SESSION'!$K$682:$T$689, MATCH("*Military*",'Glyn-SESSION'!$B$682:$B$689,0), MATCH("*2ND*",'Glyn-SESSION'!$K$7:$T$7,0)),"")</f>
        <v>#N/A</v>
      </c>
      <c r="J454" s="44" t="e">
        <f>INDEX('Glyn-SESSION'!$L$682:$U$689, MATCH("*Military*",'Glyn-SESSION'!$B$682:$B$689,0), MATCH("*2nd*",'Glyn-SESSION'!$K$7:$T$7,0))</f>
        <v>#N/A</v>
      </c>
      <c r="K454" s="131" t="e">
        <f>IF($A$452='Glyn-SESSION'!$A$682,INDEX('Glyn-SESSION'!$K$682:$T$689, MATCH("*Clean *",'Glyn-SESSION'!$B$682:$B$689,0), MATCH("*2ND*",'Glyn-SESSION'!$K$7:$T$7,0)),"")</f>
        <v>#N/A</v>
      </c>
      <c r="L454" s="44" t="e">
        <f>INDEX('Glyn-SESSION'!$L$682:$U$689, MATCH("*Clean *",'Glyn-SESSION'!$B$631:$B$689,0), MATCH("*2nd*",'Glyn-SESSION'!$K$7:$T$7,0))</f>
        <v>#N/A</v>
      </c>
      <c r="M454" s="131" t="e">
        <f>IF($A$452='Glyn-SESSION'!$A$682,INDEX('Glyn-SESSION'!$K$682:$T$689, MATCH("*Lat Pulldown*",'Glyn-SESSION'!$B$682:$B$689,0), MATCH("*2ND*",'Glyn-SESSION'!$K$7:$T$7,0)),"")</f>
        <v>#N/A</v>
      </c>
      <c r="N454" s="44" t="e">
        <f>INDEX('Glyn-SESSION'!$L$682:$U$689, MATCH("*Lat Pulldown*",'Glyn-SESSION'!$B$682:$B$689,0), MATCH("*2nd*",'Glyn-SESSION'!$K$7:$T$7,0))</f>
        <v>#N/A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 t="e">
        <f>IF($A$452='Glyn-SESSION'!$A$682,INDEX('Glyn-SESSION'!$K$682:$T$689, MATCH("*Squat*",'Glyn-SESSION'!$B$682:$B$689,0), MATCH("*3rd*",'Glyn-SESSION'!$K$7:$T$7,0)),"")</f>
        <v>#N/A</v>
      </c>
      <c r="D455" s="132" t="e">
        <f>INDEX('Glyn-SESSION'!L$682:U$689, MATCH("*Squat*",'Glyn-SESSION'!$B$682:$B$689,0), MATCH("*3rd*",'Glyn-SESSION'!K$7:T$7,0))</f>
        <v>#N/A</v>
      </c>
      <c r="E455" s="131" t="e">
        <f>IF($A$452='Glyn-SESSION'!$A$682,INDEX('Glyn-SESSION'!$K$682:$T$689, MATCH("*Deadlift*",'Glyn-SESSION'!$B$682:$B$689,0), MATCH("*3rd*",'Glyn-SESSION'!$K$7:$T$7,0)),"")</f>
        <v>#N/A</v>
      </c>
      <c r="F455" s="131" t="e">
        <f>INDEX('Glyn-SESSION'!$L$682:$U$689, MATCH("*Deadlift*",'Glyn-SESSION'!$B$631:$B$689,0), MATCH("*3rd*",'Glyn-SESSION'!$K$7:$T$7,0))</f>
        <v>#N/A</v>
      </c>
      <c r="G455" s="131" t="e">
        <f>IF($A$452='Glyn-SESSION'!$A$682,INDEX('Glyn-SESSION'!$K$682:$T$689, MATCH("*Bench Press*",'Glyn-SESSION'!$B$682:$B$689,0), MATCH("*3rd*",'Glyn-SESSION'!$K$7:$T$7,0)),"")</f>
        <v>#N/A</v>
      </c>
      <c r="H455" s="131" t="e">
        <f>INDEX('Glyn-SESSION'!$L$682:$U$689, MATCH("*Bench Press*",'Glyn-SESSION'!$B$682:$B$689,0), MATCH("*3rd*",'Glyn-SESSION'!$K$7:$T$7,0))</f>
        <v>#N/A</v>
      </c>
      <c r="I455" s="132" t="e">
        <f>IF($A$452='Glyn-SESSION'!$A$682,INDEX('Glyn-SESSION'!$K$682:$T$689, MATCH("*Military*",'Glyn-SESSION'!$B$682:$B$689,0), MATCH("*3rd*",'Glyn-SESSION'!$K$7:$T$7,0)),"")</f>
        <v>#N/A</v>
      </c>
      <c r="J455" s="44" t="e">
        <f>INDEX('Glyn-SESSION'!$L$682:$U$689, MATCH("*Military*",'Glyn-SESSION'!$B$682:$B$689,0), MATCH("*3rd*",'Glyn-SESSION'!$K$7:$T$7,0))</f>
        <v>#N/A</v>
      </c>
      <c r="K455" s="131" t="e">
        <f>IF($A$452='Glyn-SESSION'!$A$682,INDEX('Glyn-SESSION'!$K$682:$T$689, MATCH("*Clean *",'Glyn-SESSION'!$B$682:$B$689,0), MATCH("*3rd*",'Glyn-SESSION'!$K$7:$T$7,0)),"")</f>
        <v>#N/A</v>
      </c>
      <c r="L455" s="44" t="e">
        <f>INDEX('Glyn-SESSION'!$L$682:$U$689, MATCH("*Clean *",'Glyn-SESSION'!$B$631:$B$689,0), MATCH("*3rd*",'Glyn-SESSION'!$K$7:$T$7,0))</f>
        <v>#N/A</v>
      </c>
      <c r="M455" s="131" t="e">
        <f>IF($A$452='Glyn-SESSION'!$A$682,INDEX('Glyn-SESSION'!$K$682:$T$689, MATCH("*Lat Pulldown*",'Glyn-SESSION'!$B$682:$B$689,0), MATCH("*3rd*",'Glyn-SESSION'!$K$7:$T$7,0)),"")</f>
        <v>#N/A</v>
      </c>
      <c r="N455" s="44" t="e">
        <f>INDEX('Glyn-SESSION'!$L$682:$U$689, MATCH("*Lat Pulldown*",'Glyn-SESSION'!$B$682:$B$689,0), MATCH("*3rd*",'Glyn-SESSION'!$K$7:$T$7,0))</f>
        <v>#N/A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 t="e">
        <f>IF($A$452='Glyn-SESSION'!$A$682,INDEX('Glyn-SESSION'!$K$682:$T$689, MATCH("*Squat*",'Glyn-SESSION'!$B$682:$B$689,0), MATCH("*4th*",'Glyn-SESSION'!$K$7:$T$7,0)),"")</f>
        <v>#N/A</v>
      </c>
      <c r="D456" s="132" t="e">
        <f>INDEX('Glyn-SESSION'!L$682:U$689, MATCH("*Squat*",'Glyn-SESSION'!$B$682:$B$689,0), MATCH("*4th*",'Glyn-SESSION'!K$7:T$7,0))</f>
        <v>#N/A</v>
      </c>
      <c r="E456" s="131" t="e">
        <f>IF($A$452='Glyn-SESSION'!$A$682,INDEX('Glyn-SESSION'!$K$682:$T$689, MATCH("*Deadlift*",'Glyn-SESSION'!$B$682:$B$689,0), MATCH("*4th*",'Glyn-SESSION'!$K$7:$T$7,0)),"")</f>
        <v>#N/A</v>
      </c>
      <c r="F456" s="131" t="e">
        <f>INDEX('Glyn-SESSION'!$L$682:$U$689, MATCH("*Deadlift*",'Glyn-SESSION'!$B$631:$B$689,0), MATCH("*4th*",'Glyn-SESSION'!$K$7:$T$7,0))</f>
        <v>#N/A</v>
      </c>
      <c r="G456" s="131" t="e">
        <f>IF($A$452='Glyn-SESSION'!$A$682,INDEX('Glyn-SESSION'!$K$682:$T$689, MATCH("*Bench Press*",'Glyn-SESSION'!$B$682:$B$689,0), MATCH("*4th*",'Glyn-SESSION'!$K$7:$T$7,0)),"")</f>
        <v>#N/A</v>
      </c>
      <c r="H456" s="131" t="e">
        <f>INDEX('Glyn-SESSION'!$L$682:$U$689, MATCH("*Bench Press*",'Glyn-SESSION'!$B$682:$B$689,0), MATCH("*4th*",'Glyn-SESSION'!$K$7:$T$7,0))</f>
        <v>#N/A</v>
      </c>
      <c r="I456" s="132" t="e">
        <f>IF($A$452='Glyn-SESSION'!$A$682,INDEX('Glyn-SESSION'!$K$682:$T$689, MATCH("*Military*",'Glyn-SESSION'!$B$682:$B$689,0), MATCH("*4th*",'Glyn-SESSION'!$K$7:$T$7,0)),"")</f>
        <v>#N/A</v>
      </c>
      <c r="J456" s="44" t="e">
        <f>INDEX('Glyn-SESSION'!$L$682:$U$689, MATCH("*Military*",'Glyn-SESSION'!$B$682:$B$689,0), MATCH("*4th*",'Glyn-SESSION'!$K$7:$T$7,0))</f>
        <v>#N/A</v>
      </c>
      <c r="K456" s="131" t="e">
        <f>IF($A$452='Glyn-SESSION'!$A$682,INDEX('Glyn-SESSION'!$K$682:$T$689, MATCH("*Clean *",'Glyn-SESSION'!$B$682:$B$689,0), MATCH("*4th*",'Glyn-SESSION'!$K$7:$T$7,0)),"")</f>
        <v>#N/A</v>
      </c>
      <c r="L456" s="44" t="e">
        <f>INDEX('Glyn-SESSION'!$L$682:$U$689, MATCH("*Clean *",'Glyn-SESSION'!$B$631:$B$689,0), MATCH("*4th*",'Glyn-SESSION'!$K$7:$T$7,0))</f>
        <v>#N/A</v>
      </c>
      <c r="M456" s="131" t="e">
        <f>IF($A$452='Glyn-SESSION'!$A$682,INDEX('Glyn-SESSION'!$K$682:$T$689, MATCH("*Lat Pulldown*",'Glyn-SESSION'!$B$682:$B$689,0), MATCH("*4th*",'Glyn-SESSION'!$K$7:$T$7,0)),"")</f>
        <v>#N/A</v>
      </c>
      <c r="N456" s="44" t="e">
        <f>INDEX('Glyn-SESSION'!$L$682:$U$689, MATCH("*Lat Pulldown*",'Glyn-SESSION'!$B$682:$B$689,0), MATCH("*4th*",'Glyn-SESSION'!$K$7:$T$7,0))</f>
        <v>#N/A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 t="e">
        <f>IF($A$452='Glyn-SESSION'!$A$682,INDEX('Glyn-SESSION'!$K$682:$T$689, MATCH("*Squat*",'Glyn-SESSION'!$B$682:$B$689,0), MATCH("*5th*",'Glyn-SESSION'!$K$7:$T$7,0)),"")</f>
        <v>#N/A</v>
      </c>
      <c r="D457" s="132" t="e">
        <f>INDEX('Glyn-SESSION'!L$682:U$689, MATCH("*Squat*",'Glyn-SESSION'!$B$682:$B$689,0), MATCH("*5th*",'Glyn-SESSION'!K$7:T$7,0))</f>
        <v>#N/A</v>
      </c>
      <c r="E457" s="131" t="e">
        <f>IF($A$452='Glyn-SESSION'!$A$682,INDEX('Glyn-SESSION'!$K$682:$T$689, MATCH("*Deadlift*",'Glyn-SESSION'!$B$682:$B$689,0), MATCH("*5th*",'Glyn-SESSION'!$K$7:$T$7,0)),"")</f>
        <v>#N/A</v>
      </c>
      <c r="F457" s="131" t="e">
        <f>INDEX('Glyn-SESSION'!$L$682:$U$689, MATCH("*Deadlift*",'Glyn-SESSION'!$B$631:$B$689,0), MATCH("*5th*",'Glyn-SESSION'!$K$7:$T$7,0))</f>
        <v>#N/A</v>
      </c>
      <c r="G457" s="131" t="e">
        <f>IF($A$452='Glyn-SESSION'!$A$682,INDEX('Glyn-SESSION'!$K$682:$T$689, MATCH("*Bench Press*",'Glyn-SESSION'!$B$682:$B$689,0), MATCH("*5th*",'Glyn-SESSION'!$K$7:$T$7,0)),"")</f>
        <v>#N/A</v>
      </c>
      <c r="H457" s="131" t="e">
        <f>INDEX('Glyn-SESSION'!$L$682:$U$689, MATCH("*Bench Press*",'Glyn-SESSION'!$B$682:$B$689,0), MATCH("*5th*",'Glyn-SESSION'!$K$7:$T$7,0))</f>
        <v>#N/A</v>
      </c>
      <c r="I457" s="132" t="e">
        <f>IF($A$452='Glyn-SESSION'!$A$682,INDEX('Glyn-SESSION'!$K$682:$T$689, MATCH("*Military*",'Glyn-SESSION'!$B$682:$B$689,0), MATCH("*5th*",'Glyn-SESSION'!$K$7:$T$7,0)),"")</f>
        <v>#N/A</v>
      </c>
      <c r="J457" s="44" t="e">
        <f>INDEX('Glyn-SESSION'!$L$682:$U$689, MATCH("*Military*",'Glyn-SESSION'!$B$682:$B$689,0), MATCH("*5th*",'Glyn-SESSION'!$K$7:$T$7,0))</f>
        <v>#N/A</v>
      </c>
      <c r="K457" s="131" t="e">
        <f>IF($A$452='Glyn-SESSION'!$A$682,INDEX('Glyn-SESSION'!$K$682:$T$689, MATCH("*Clean *",'Glyn-SESSION'!$B$682:$B$689,0), MATCH("*5th*",'Glyn-SESSION'!$K$7:$T$7,0)),"")</f>
        <v>#N/A</v>
      </c>
      <c r="L457" s="44" t="e">
        <f>INDEX('Glyn-SESSION'!$L$682:$U$689, MATCH("*Clean *",'Glyn-SESSION'!$B$631:$B$689,0), MATCH("*5th*",'Glyn-SESSION'!$K$7:$T$7,0))</f>
        <v>#N/A</v>
      </c>
      <c r="M457" s="131" t="e">
        <f>IF($A$452='Glyn-SESSION'!$A$682,INDEX('Glyn-SESSION'!$K$682:$T$689, MATCH("*Lat Pulldown*",'Glyn-SESSION'!$B$682:$B$689,0), MATCH("*5th*",'Glyn-SESSION'!$K$7:$T$7,0)),"")</f>
        <v>#N/A</v>
      </c>
      <c r="N457" s="44" t="e">
        <f>INDEX('Glyn-SESSION'!$L$682:$U$689, MATCH("*Lat Pulldown*",'Glyn-SESSION'!$B$682:$B$689,0), MATCH("*5th*",'Glyn-SESSION'!$K$7:$T$7,0))</f>
        <v>#N/A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'Glyn-SESSION'!A691</f>
        <v>0</v>
      </c>
      <c r="B458" s="116" t="s">
        <v>84</v>
      </c>
      <c r="C458" s="117" t="e">
        <f>MAX(C459:C463)</f>
        <v>#N/A</v>
      </c>
      <c r="D458" s="116" t="e">
        <f t="array" ref="D458">MAX(IF(C459:C463=C458,D459:D463))</f>
        <v>#N/A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str">
        <f>IF($A$140='Glyn-SESSION'!$A$691,INDEX('Glyn-SESSION'!$K$691:$T$698, MATCH("*1k Row*",'Glyn-SESSION'!$B$691:$B$698,0), MATCH("*1st*",'Glyn-SESSION'!$K$7:$T$7,0)),"")</f>
        <v/>
      </c>
      <c r="P458" s="152" t="str">
        <f>IF($A$140='Glyn-SESSION'!$A$691,INDEX('Glyn-SESSION'!$K$691:$T$698, MATCH("*HIIT*",'Glyn-SESSION'!$B$691:$B$698,0), MATCH("*1st*",'Glyn-SESSION'!$K$7:$T$7,0)),"")</f>
        <v/>
      </c>
      <c r="Q458" s="119" t="e">
        <f>INDEX('Glyn-SESSION'!$L$637:$U$691, MATCH("*HIIT*",'Glyn-SESSION'!$B$637:$B$691,0), MATCH("*1st*",'Glyn-SESSION'!$K$7:$T$7,0))</f>
        <v>#N/A</v>
      </c>
      <c r="R458" s="119">
        <f>'Glyn-SESSION'!U526</f>
        <v>0</v>
      </c>
      <c r="S458" s="116"/>
      <c r="T458" s="116"/>
      <c r="U458" s="120">
        <f>'Glyn-SESSION'!A638</f>
        <v>0</v>
      </c>
      <c r="V458" s="120">
        <f>'Glyn-SESSION'!A639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 t="e">
        <f>IF($A$458='Glyn-SESSION'!$A$691,INDEX('Glyn-SESSION'!$K$691:$T$698, MATCH("*Squat*",'Glyn-SESSION'!$B$691:$B$698,0), MATCH("*1st*",'Glyn-SESSION'!$K$7:$T$7,0)),"")</f>
        <v>#N/A</v>
      </c>
      <c r="D459" s="132" t="e">
        <f>INDEX('Glyn-SESSION'!L$691:U$698, MATCH("*Squat*",'Glyn-SESSION'!$B$691:$B$698,0), MATCH("*1st*",'Glyn-SESSION'!K$7:T$7,0))</f>
        <v>#N/A</v>
      </c>
      <c r="E459" s="131" t="e">
        <f>IF($A$458='Glyn-SESSION'!$A$691,INDEX('Glyn-SESSION'!$K$691:$T$698, MATCH("*Deadlift*",'Glyn-SESSION'!$B$691:$B$698,0), MATCH("*1st*",'Glyn-SESSION'!$K$7:$T$7,0)),"")</f>
        <v>#N/A</v>
      </c>
      <c r="F459" s="131" t="e">
        <f>INDEX('Glyn-SESSION'!$L$691:$U$698, MATCH("*Deadlift*",'Glyn-SESSION'!$B$637:$B$698,0), MATCH("*1st*",'Glyn-SESSION'!$K$7:$T$7,0))</f>
        <v>#N/A</v>
      </c>
      <c r="G459" s="131" t="e">
        <f>IF($A$458='Glyn-SESSION'!$A$691,INDEX('Glyn-SESSION'!$K$691:$T$698, MATCH("*Bench Press*",'Glyn-SESSION'!$B$691:$B$698,0), MATCH("*1st*",'Glyn-SESSION'!$K$7:$T$7,0)),"")</f>
        <v>#N/A</v>
      </c>
      <c r="H459" s="131" t="e">
        <f>INDEX('Glyn-SESSION'!$L$691:$U$698, MATCH("*Bench Press*",'Glyn-SESSION'!$B$691:$B$698,0), MATCH("*1st*",'Glyn-SESSION'!$K$7:$T$7,0))</f>
        <v>#N/A</v>
      </c>
      <c r="I459" s="132" t="e">
        <f>IF($A$458='Glyn-SESSION'!$A$691,INDEX('Glyn-SESSION'!$K$691:$T$698, MATCH("*Military*",'Glyn-SESSION'!$B$691:$B$698,0), MATCH("*1st*",'Glyn-SESSION'!$K$7:$T$7,0)),"")</f>
        <v>#N/A</v>
      </c>
      <c r="J459" s="48" t="e">
        <f>INDEX('Glyn-SESSION'!$L$691:$U$698, MATCH("*Military*",'Glyn-SESSION'!$B$691:$B$698,0), MATCH("*1st*",'Glyn-SESSION'!$K$7:$T$7,0))</f>
        <v>#N/A</v>
      </c>
      <c r="K459" s="131" t="e">
        <f>IF($A$458='Glyn-SESSION'!$A$691,INDEX('Glyn-SESSION'!$K$691:$T$698, MATCH("*Clean *",'Glyn-SESSION'!$B$691:$B$698,0), MATCH("*1st*",'Glyn-SESSION'!$K$7:$T$7,0)),"")</f>
        <v>#N/A</v>
      </c>
      <c r="L459" s="48" t="e">
        <f>INDEX('Glyn-SESSION'!$L$691:$U$698, MATCH("*Clean *",'Glyn-SESSION'!$B$637:$B$698,0), MATCH("*1st*",'Glyn-SESSION'!$K$7:$T$7,0))</f>
        <v>#N/A</v>
      </c>
      <c r="M459" s="131" t="e">
        <f>IF($A$458='Glyn-SESSION'!$A$691,INDEX('Glyn-SESSION'!$K$691:$T$698, MATCH("*Lat Pulldown*",'Glyn-SESSION'!$B$691:$B$698,0), MATCH("*1st*",'Glyn-SESSION'!$K$7:$T$7,0)),"")</f>
        <v>#N/A</v>
      </c>
      <c r="N459" s="48" t="e">
        <f>INDEX('Glyn-SESSION'!$L$691:$U$698, MATCH("*Lat Pulldown*",'Glyn-SESSION'!$B$691:$B$698,0), MATCH("*1st*",'Glyn-SESSION'!$K$7:$T$7,0))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 t="e">
        <f>IF($A$458='Glyn-SESSION'!$A$691,INDEX('Glyn-SESSION'!$K$691:$T$698, MATCH("*Squat*",'Glyn-SESSION'!$B$691:$B$698,0), MATCH("*2nd*",'Glyn-SESSION'!$K$7:$T$7,0)),"")</f>
        <v>#N/A</v>
      </c>
      <c r="D460" s="132" t="e">
        <f>INDEX('Glyn-SESSION'!L$691:U$698, MATCH("*Squat*",'Glyn-SESSION'!$B$691:$B$698,0), MATCH("*2nd*",'Glyn-SESSION'!K$7:T$7,0))</f>
        <v>#N/A</v>
      </c>
      <c r="E460" s="131" t="e">
        <f>IF($A$458='Glyn-SESSION'!$A$691,INDEX('Glyn-SESSION'!$K$691:$T$698, MATCH("*Deadlift*",'Glyn-SESSION'!$B$691:$B$698,0), MATCH("*2ND*",'Glyn-SESSION'!$K$7:$T$7,0)),"")</f>
        <v>#N/A</v>
      </c>
      <c r="F460" s="131" t="e">
        <f>INDEX('Glyn-SESSION'!$L$691:$U$698, MATCH("*Deadlift*",'Glyn-SESSION'!$B$637:$B$698,0), MATCH("*2nd*",'Glyn-SESSION'!$K$7:$T$7,0))</f>
        <v>#N/A</v>
      </c>
      <c r="G460" s="131" t="e">
        <f>IF($A$458='Glyn-SESSION'!$A$691,INDEX('Glyn-SESSION'!$K$691:$T$698, MATCH("*Bench Press*",'Glyn-SESSION'!$B$691:$B$698,0), MATCH("*2ND*",'Glyn-SESSION'!$K$7:$T$7,0)),"")</f>
        <v>#N/A</v>
      </c>
      <c r="H460" s="131" t="e">
        <f>INDEX('Glyn-SESSION'!$L$691:$U$698, MATCH("*Bench Press*",'Glyn-SESSION'!$B$691:$B$698,0), MATCH("*2nd*",'Glyn-SESSION'!$K$7:$T$7,0))</f>
        <v>#N/A</v>
      </c>
      <c r="I460" s="132" t="e">
        <f>IF($A$458='Glyn-SESSION'!$A$691,INDEX('Glyn-SESSION'!$K$691:$T$698, MATCH("*Military*",'Glyn-SESSION'!$B$691:$B$698,0), MATCH("*2ND*",'Glyn-SESSION'!$K$7:$T$7,0)),"")</f>
        <v>#N/A</v>
      </c>
      <c r="J460" s="44" t="e">
        <f>INDEX('Glyn-SESSION'!$L$691:$U$698, MATCH("*Military*",'Glyn-SESSION'!$B$691:$B$698,0), MATCH("*2nd*",'Glyn-SESSION'!$K$7:$T$7,0))</f>
        <v>#N/A</v>
      </c>
      <c r="K460" s="131" t="e">
        <f>IF($A$458='Glyn-SESSION'!$A$691,INDEX('Glyn-SESSION'!$K$691:$T$698, MATCH("*Clean *",'Glyn-SESSION'!$B$691:$B$698,0), MATCH("*2ND*",'Glyn-SESSION'!$K$7:$T$7,0)),"")</f>
        <v>#N/A</v>
      </c>
      <c r="L460" s="44" t="e">
        <f>INDEX('Glyn-SESSION'!$L$691:$U$698, MATCH("*Clean *",'Glyn-SESSION'!$B$637:$B$698,0), MATCH("*2nd*",'Glyn-SESSION'!$K$7:$T$7,0))</f>
        <v>#N/A</v>
      </c>
      <c r="M460" s="131" t="e">
        <f>IF($A$458='Glyn-SESSION'!$A$691,INDEX('Glyn-SESSION'!$K$691:$T$698, MATCH("*Lat Pulldown*",'Glyn-SESSION'!$B$691:$B$698,0), MATCH("*2ND*",'Glyn-SESSION'!$K$7:$T$7,0)),"")</f>
        <v>#N/A</v>
      </c>
      <c r="N460" s="44" t="e">
        <f>INDEX('Glyn-SESSION'!$L$691:$U$698, MATCH("*Lat Pulldown*",'Glyn-SESSION'!$B$691:$B$698,0), MATCH("*2nd*",'Glyn-SESSION'!$K$7:$T$7,0))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 t="e">
        <f>IF($A$458='Glyn-SESSION'!$A$691,INDEX('Glyn-SESSION'!$K$691:$T$698, MATCH("*Squat*",'Glyn-SESSION'!$B$691:$B$698,0), MATCH("*3rd*",'Glyn-SESSION'!$K$7:$T$7,0)),"")</f>
        <v>#N/A</v>
      </c>
      <c r="D461" s="132" t="e">
        <f>INDEX('Glyn-SESSION'!L$691:U$698, MATCH("*Squat*",'Glyn-SESSION'!$B$691:$B$698,0), MATCH("*3rd*",'Glyn-SESSION'!K$7:T$7,0))</f>
        <v>#N/A</v>
      </c>
      <c r="E461" s="131" t="e">
        <f>IF($A$458='Glyn-SESSION'!$A$691,INDEX('Glyn-SESSION'!$K$691:$T$698, MATCH("*Deadlift*",'Glyn-SESSION'!$B$691:$B$698,0), MATCH("*3rd*",'Glyn-SESSION'!$K$7:$T$7,0)),"")</f>
        <v>#N/A</v>
      </c>
      <c r="F461" s="131" t="e">
        <f>INDEX('Glyn-SESSION'!$L$691:$U$698, MATCH("*Deadlift*",'Glyn-SESSION'!$B$637:$B$698,0), MATCH("*3rd*",'Glyn-SESSION'!$K$7:$T$7,0))</f>
        <v>#N/A</v>
      </c>
      <c r="G461" s="131" t="e">
        <f>IF($A$458='Glyn-SESSION'!$A$691,INDEX('Glyn-SESSION'!$K$691:$T$698, MATCH("*Bench Press*",'Glyn-SESSION'!$B$691:$B$698,0), MATCH("*3rd*",'Glyn-SESSION'!$K$7:$T$7,0)),"")</f>
        <v>#N/A</v>
      </c>
      <c r="H461" s="131" t="e">
        <f>INDEX('Glyn-SESSION'!$L$691:$U$698, MATCH("*Bench Press*",'Glyn-SESSION'!$B$691:$B$698,0), MATCH("*3rd*",'Glyn-SESSION'!$K$7:$T$7,0))</f>
        <v>#N/A</v>
      </c>
      <c r="I461" s="132" t="e">
        <f>IF($A$458='Glyn-SESSION'!$A$691,INDEX('Glyn-SESSION'!$K$691:$T$698, MATCH("*Military*",'Glyn-SESSION'!$B$691:$B$698,0), MATCH("*3rd*",'Glyn-SESSION'!$K$7:$T$7,0)),"")</f>
        <v>#N/A</v>
      </c>
      <c r="J461" s="44" t="e">
        <f>INDEX('Glyn-SESSION'!$L$691:$U$698, MATCH("*Military*",'Glyn-SESSION'!$B$691:$B$698,0), MATCH("*3rd*",'Glyn-SESSION'!$K$7:$T$7,0))</f>
        <v>#N/A</v>
      </c>
      <c r="K461" s="131" t="e">
        <f>IF($A$458='Glyn-SESSION'!$A$691,INDEX('Glyn-SESSION'!$K$691:$T$698, MATCH("*Clean *",'Glyn-SESSION'!$B$691:$B$698,0), MATCH("*3rd*",'Glyn-SESSION'!$K$7:$T$7,0)),"")</f>
        <v>#N/A</v>
      </c>
      <c r="L461" s="44" t="e">
        <f>INDEX('Glyn-SESSION'!$L$691:$U$698, MATCH("*Clean *",'Glyn-SESSION'!$B$637:$B$698,0), MATCH("*3rd*",'Glyn-SESSION'!$K$7:$T$7,0))</f>
        <v>#N/A</v>
      </c>
      <c r="M461" s="131" t="e">
        <f>IF($A$458='Glyn-SESSION'!$A$691,INDEX('Glyn-SESSION'!$K$691:$T$698, MATCH("*Lat Pulldown*",'Glyn-SESSION'!$B$691:$B$698,0), MATCH("*3rd*",'Glyn-SESSION'!$K$7:$T$7,0)),"")</f>
        <v>#N/A</v>
      </c>
      <c r="N461" s="44" t="e">
        <f>INDEX('Glyn-SESSION'!$L$691:$U$698, MATCH("*Lat Pulldown*",'Glyn-SESSION'!$B$691:$B$698,0), MATCH("*3rd*",'Glyn-SESSION'!$K$7:$T$7,0))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 t="e">
        <f>IF($A$458='Glyn-SESSION'!$A$691,INDEX('Glyn-SESSION'!$K$691:$T$698, MATCH("*Squat*",'Glyn-SESSION'!$B$691:$B$698,0), MATCH("*4th*",'Glyn-SESSION'!$K$7:$T$7,0)),"")</f>
        <v>#N/A</v>
      </c>
      <c r="D462" s="132" t="e">
        <f>INDEX('Glyn-SESSION'!L$691:U$698, MATCH("*Squat*",'Glyn-SESSION'!$B$691:$B$698,0), MATCH("*4th*",'Glyn-SESSION'!K$7:T$7,0))</f>
        <v>#N/A</v>
      </c>
      <c r="E462" s="131" t="e">
        <f>IF($A$458='Glyn-SESSION'!$A$691,INDEX('Glyn-SESSION'!$K$691:$T$698, MATCH("*Deadlift*",'Glyn-SESSION'!$B$691:$B$698,0), MATCH("*4th*",'Glyn-SESSION'!$K$7:$T$7,0)),"")</f>
        <v>#N/A</v>
      </c>
      <c r="F462" s="131" t="e">
        <f>INDEX('Glyn-SESSION'!$L$691:$U$698, MATCH("*Deadlift*",'Glyn-SESSION'!$B$637:$B$698,0), MATCH("*4th*",'Glyn-SESSION'!$K$7:$T$7,0))</f>
        <v>#N/A</v>
      </c>
      <c r="G462" s="131" t="e">
        <f>IF($A$458='Glyn-SESSION'!$A$691,INDEX('Glyn-SESSION'!$K$691:$T$698, MATCH("*Bench Press*",'Glyn-SESSION'!$B$691:$B$698,0), MATCH("*4th*",'Glyn-SESSION'!$K$7:$T$7,0)),"")</f>
        <v>#N/A</v>
      </c>
      <c r="H462" s="131" t="e">
        <f>INDEX('Glyn-SESSION'!$L$691:$U$698, MATCH("*Bench Press*",'Glyn-SESSION'!$B$691:$B$698,0), MATCH("*4th*",'Glyn-SESSION'!$K$7:$T$7,0))</f>
        <v>#N/A</v>
      </c>
      <c r="I462" s="132" t="e">
        <f>IF($A$458='Glyn-SESSION'!$A$691,INDEX('Glyn-SESSION'!$K$691:$T$698, MATCH("*Military*",'Glyn-SESSION'!$B$691:$B$698,0), MATCH("*4th*",'Glyn-SESSION'!$K$7:$T$7,0)),"")</f>
        <v>#N/A</v>
      </c>
      <c r="J462" s="44" t="e">
        <f>INDEX('Glyn-SESSION'!$L$691:$U$698, MATCH("*Military*",'Glyn-SESSION'!$B$691:$B$698,0), MATCH("*4th*",'Glyn-SESSION'!$K$7:$T$7,0))</f>
        <v>#N/A</v>
      </c>
      <c r="K462" s="131" t="e">
        <f>IF($A$458='Glyn-SESSION'!$A$691,INDEX('Glyn-SESSION'!$K$691:$T$698, MATCH("*Clean *",'Glyn-SESSION'!$B$691:$B$698,0), MATCH("*4th*",'Glyn-SESSION'!$K$7:$T$7,0)),"")</f>
        <v>#N/A</v>
      </c>
      <c r="L462" s="44" t="e">
        <f>INDEX('Glyn-SESSION'!$L$691:$U$698, MATCH("*Clean *",'Glyn-SESSION'!$B$637:$B$698,0), MATCH("*4th*",'Glyn-SESSION'!$K$7:$T$7,0))</f>
        <v>#N/A</v>
      </c>
      <c r="M462" s="131" t="e">
        <f>IF($A$458='Glyn-SESSION'!$A$691,INDEX('Glyn-SESSION'!$K$691:$T$698, MATCH("*Lat Pulldown*",'Glyn-SESSION'!$B$691:$B$698,0), MATCH("*4th*",'Glyn-SESSION'!$K$7:$T$7,0)),"")</f>
        <v>#N/A</v>
      </c>
      <c r="N462" s="44" t="e">
        <f>INDEX('Glyn-SESSION'!$L$691:$U$698, MATCH("*Lat Pulldown*",'Glyn-SESSION'!$B$691:$B$698,0), MATCH("*4th*",'Glyn-SESSION'!$K$7:$T$7,0))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 t="e">
        <f>IF($A$458='Glyn-SESSION'!$A$691,INDEX('Glyn-SESSION'!$K$691:$T$698, MATCH("*Squat*",'Glyn-SESSION'!$B$691:$B$698,0), MATCH("*5th*",'Glyn-SESSION'!$K$7:$T$7,0)),"")</f>
        <v>#N/A</v>
      </c>
      <c r="D463" s="132" t="e">
        <f>INDEX('Glyn-SESSION'!L$691:U$698, MATCH("*Squat*",'Glyn-SESSION'!$B$691:$B$698,0), MATCH("*5th*",'Glyn-SESSION'!K$7:T$7,0))</f>
        <v>#N/A</v>
      </c>
      <c r="E463" s="131" t="e">
        <f>IF($A$458='Glyn-SESSION'!$A$691,INDEX('Glyn-SESSION'!$K$691:$T$698, MATCH("*Deadlift*",'Glyn-SESSION'!$B$691:$B$698,0), MATCH("*5th*",'Glyn-SESSION'!$K$7:$T$7,0)),"")</f>
        <v>#N/A</v>
      </c>
      <c r="F463" s="131" t="e">
        <f>INDEX('Glyn-SESSION'!$L$691:$U$698, MATCH("*Deadlift*",'Glyn-SESSION'!$B$637:$B$698,0), MATCH("*5th*",'Glyn-SESSION'!$K$7:$T$7,0))</f>
        <v>#N/A</v>
      </c>
      <c r="G463" s="131" t="e">
        <f>IF($A$458='Glyn-SESSION'!$A$691,INDEX('Glyn-SESSION'!$K$691:$T$698, MATCH("*Bench Press*",'Glyn-SESSION'!$B$691:$B$698,0), MATCH("*5th*",'Glyn-SESSION'!$K$7:$T$7,0)),"")</f>
        <v>#N/A</v>
      </c>
      <c r="H463" s="131" t="e">
        <f>INDEX('Glyn-SESSION'!$L$691:$U$698, MATCH("*Bench Press*",'Glyn-SESSION'!$B$691:$B$698,0), MATCH("*5th*",'Glyn-SESSION'!$K$7:$T$7,0))</f>
        <v>#N/A</v>
      </c>
      <c r="I463" s="132" t="e">
        <f>IF($A$458='Glyn-SESSION'!$A$691,INDEX('Glyn-SESSION'!$K$691:$T$698, MATCH("*Military*",'Glyn-SESSION'!$B$691:$B$698,0), MATCH("*5th*",'Glyn-SESSION'!$K$7:$T$7,0)),"")</f>
        <v>#N/A</v>
      </c>
      <c r="J463" s="44" t="e">
        <f>INDEX('Glyn-SESSION'!$L$691:$U$698, MATCH("*Military*",'Glyn-SESSION'!$B$691:$B$698,0), MATCH("*5th*",'Glyn-SESSION'!$K$7:$T$7,0))</f>
        <v>#N/A</v>
      </c>
      <c r="K463" s="131" t="e">
        <f>IF($A$458='Glyn-SESSION'!$A$691,INDEX('Glyn-SESSION'!$K$691:$T$698, MATCH("*Clean *",'Glyn-SESSION'!$B$691:$B$698,0), MATCH("*5th*",'Glyn-SESSION'!$K$7:$T$7,0)),"")</f>
        <v>#N/A</v>
      </c>
      <c r="L463" s="44" t="e">
        <f>INDEX('Glyn-SESSION'!$L$691:$U$698, MATCH("*Clean *",'Glyn-SESSION'!$B$637:$B$698,0), MATCH("*5th*",'Glyn-SESSION'!$K$7:$T$7,0))</f>
        <v>#N/A</v>
      </c>
      <c r="M463" s="131" t="e">
        <f>IF($A$458='Glyn-SESSION'!$A$691,INDEX('Glyn-SESSION'!$K$691:$T$698, MATCH("*Lat Pulldown*",'Glyn-SESSION'!$B$691:$B$698,0), MATCH("*5th*",'Glyn-SESSION'!$K$7:$T$7,0)),"")</f>
        <v>#N/A</v>
      </c>
      <c r="N463" s="44" t="e">
        <f>INDEX('Glyn-SESSION'!$L$691:$U$698, MATCH("*Lat Pulldown*",'Glyn-SESSION'!$B$691:$B$698,0), MATCH("*5th*",'Glyn-SESSION'!$K$7:$T$7,0))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'Glyn-SESSION'!A700</f>
        <v>0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 t="e">
        <f>MAX(I465:I469)</f>
        <v>#N/A</v>
      </c>
      <c r="J464" s="116" t="e">
        <f t="array" ref="J464">MAX(IF(I465:I469=I464,J465:J469))</f>
        <v>#N/A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str">
        <f>IF($A$140='Glyn-SESSION'!$A$700,INDEX('Glyn-SESSION'!$K$700:$T$707, MATCH("*1k Row*",'Glyn-SESSION'!$B$700:$B$707,0), MATCH("*1st*",'Glyn-SESSION'!$K$7:$T$7,0)),"")</f>
        <v/>
      </c>
      <c r="P464" s="152" t="str">
        <f>IF($A$140='Glyn-SESSION'!$A$700,INDEX('Glyn-SESSION'!$K$700:$T$707, MATCH("*HIIT*",'Glyn-SESSION'!$B$700:$B$707,0), MATCH("*1st*",'Glyn-SESSION'!$K$7:$T$7,0)),"")</f>
        <v/>
      </c>
      <c r="Q464" s="119" t="e">
        <f>INDEX('Glyn-SESSION'!$L$643:$U$700, MATCH("*HIIT*",'Glyn-SESSION'!$B$643:$B$700,0), MATCH("*1st*",'Glyn-SESSION'!$K$7:$T$7,0))</f>
        <v>#N/A</v>
      </c>
      <c r="R464" s="119">
        <f>'Glyn-SESSION'!U532</f>
        <v>0</v>
      </c>
      <c r="S464" s="116"/>
      <c r="T464" s="116"/>
      <c r="U464" s="120">
        <f>'Glyn-SESSION'!A701</f>
        <v>0</v>
      </c>
      <c r="V464" s="120">
        <f>'Glyn-SESSION'!A702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IF($A$464='Glyn-SESSION'!$A$700,INDEX('Glyn-SESSION'!$K$700:$T$707, MATCH("*Squat*",'Glyn-SESSION'!$B$700:$B$707,0), MATCH("*1st*",'Glyn-SESSION'!$K$7:$T$7,0)),"")</f>
        <v>#N/A</v>
      </c>
      <c r="D465" s="132" t="e">
        <f>INDEX('Glyn-SESSION'!L$700:U$707, MATCH("*Squat*",'Glyn-SESSION'!$B$700:$B$707,0), MATCH("*1st*",'Glyn-SESSION'!K$7:T$7,0))</f>
        <v>#N/A</v>
      </c>
      <c r="E465" s="131" t="e">
        <f>IF($A$464='Glyn-SESSION'!$A$700,INDEX('Glyn-SESSION'!$K$700:$T$707, MATCH("*Deadlift*",'Glyn-SESSION'!$B$700:$B$707,0), MATCH("*1st*",'Glyn-SESSION'!$K$7:$T$7,0)),"")</f>
        <v>#N/A</v>
      </c>
      <c r="F465" s="131" t="e">
        <f>INDEX('Glyn-SESSION'!$L$700:$U$707, MATCH("*Deadlift*",'Glyn-SESSION'!$B$643:$B$707,0), MATCH("*1st*",'Glyn-SESSION'!$K$7:$T$7,0))</f>
        <v>#N/A</v>
      </c>
      <c r="G465" s="131" t="e">
        <f>IF($A$464='Glyn-SESSION'!$A$700,INDEX('Glyn-SESSION'!$K$700:$T$707, MATCH("*Bench Press*",'Glyn-SESSION'!$B$700:$B$707,0), MATCH("*1st*",'Glyn-SESSION'!$K$7:$T$7,0)),"")</f>
        <v>#N/A</v>
      </c>
      <c r="H465" s="131" t="e">
        <f>INDEX('Glyn-SESSION'!$L$700:$U$707, MATCH("*Bench Press*",'Glyn-SESSION'!$B$700:$B$707,0), MATCH("*1st*",'Glyn-SESSION'!$K$7:$T$7,0))</f>
        <v>#N/A</v>
      </c>
      <c r="I465" s="132" t="e">
        <f>IF($A$464='Glyn-SESSION'!$A$700,INDEX('Glyn-SESSION'!$K$700:$T$707, MATCH("*Military*",'Glyn-SESSION'!$B$700:$B$707,0), MATCH("*1st*",'Glyn-SESSION'!$K$7:$T$7,0)),"")</f>
        <v>#N/A</v>
      </c>
      <c r="J465" s="48" t="e">
        <f>INDEX('Glyn-SESSION'!$L$700:$U$707, MATCH("*Military*",'Glyn-SESSION'!$B$700:$B$707,0), MATCH("*1st*",'Glyn-SESSION'!$K$7:$T$7,0))</f>
        <v>#N/A</v>
      </c>
      <c r="K465" s="131" t="e">
        <f>IF($A$464='Glyn-SESSION'!$A$700,INDEX('Glyn-SESSION'!$K$700:$T$707, MATCH("*Clean *",'Glyn-SESSION'!$B$700:$B$707,0), MATCH("*1st*",'Glyn-SESSION'!$K$7:$T$7,0)),"")</f>
        <v>#N/A</v>
      </c>
      <c r="L465" s="48" t="e">
        <f>INDEX('Glyn-SESSION'!$L$700:$U$707, MATCH("*Clean *",'Glyn-SESSION'!$B$643:$B$707,0), MATCH("*1st*",'Glyn-SESSION'!$K$7:$T$7,0))</f>
        <v>#N/A</v>
      </c>
      <c r="M465" s="131" t="e">
        <f>IF($A$464='Glyn-SESSION'!$A$700,INDEX('Glyn-SESSION'!$K$700:$T$707, MATCH("*Lat Pulldown*",'Glyn-SESSION'!$B$700:$B$707,0), MATCH("*1st*",'Glyn-SESSION'!$K$7:$T$7,0)),"")</f>
        <v>#N/A</v>
      </c>
      <c r="N465" s="48" t="e">
        <f>INDEX('Glyn-SESSION'!$L$700:$U$707, MATCH("*Lat Pulldown*",'Glyn-SESSION'!$B$700:$B$707,0), MATCH("*1st*",'Glyn-SESSION'!$K$7:$T$7,0))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IF($A$464='Glyn-SESSION'!$A$700,INDEX('Glyn-SESSION'!$K$700:$T$707, MATCH("*Squat*",'Glyn-SESSION'!$B$700:$B$707,0), MATCH("*2nd*",'Glyn-SESSION'!$K$7:$T$7,0)),"")</f>
        <v>#N/A</v>
      </c>
      <c r="D466" s="132" t="e">
        <f>INDEX('Glyn-SESSION'!L$700:U$707, MATCH("*Squat*",'Glyn-SESSION'!$B$700:$B$707,0), MATCH("*2nd*",'Glyn-SESSION'!K$7:T$7,0))</f>
        <v>#N/A</v>
      </c>
      <c r="E466" s="131" t="e">
        <f>IF($A$464='Glyn-SESSION'!$A$700,INDEX('Glyn-SESSION'!$K$700:$T$707, MATCH("*Deadlift*",'Glyn-SESSION'!$B$700:$B$707,0), MATCH("*2ND*",'Glyn-SESSION'!$K$7:$T$7,0)),"")</f>
        <v>#N/A</v>
      </c>
      <c r="F466" s="131" t="e">
        <f>INDEX('Glyn-SESSION'!$L$700:$U$707, MATCH("*Deadlift*",'Glyn-SESSION'!$B$643:$B$707,0), MATCH("*2nd*",'Glyn-SESSION'!$K$7:$T$7,0))</f>
        <v>#N/A</v>
      </c>
      <c r="G466" s="131" t="e">
        <f>IF($A$464='Glyn-SESSION'!$A$700,INDEX('Glyn-SESSION'!$K$700:$T$707, MATCH("*Bench Press*",'Glyn-SESSION'!$B$700:$B$707,0), MATCH("*2ND*",'Glyn-SESSION'!$K$7:$T$7,0)),"")</f>
        <v>#N/A</v>
      </c>
      <c r="H466" s="131" t="e">
        <f>INDEX('Glyn-SESSION'!$L$700:$U$707, MATCH("*Bench Press*",'Glyn-SESSION'!$B$700:$B$707,0), MATCH("*2nd*",'Glyn-SESSION'!$K$7:$T$7,0))</f>
        <v>#N/A</v>
      </c>
      <c r="I466" s="132" t="e">
        <f>IF($A$464='Glyn-SESSION'!$A$700,INDEX('Glyn-SESSION'!$K$700:$T$707, MATCH("*Military*",'Glyn-SESSION'!$B$700:$B$707,0), MATCH("*2ND*",'Glyn-SESSION'!$K$7:$T$7,0)),"")</f>
        <v>#N/A</v>
      </c>
      <c r="J466" s="44" t="e">
        <f>INDEX('Glyn-SESSION'!$L$700:$U$707, MATCH("*Military*",'Glyn-SESSION'!$B$700:$B$707,0), MATCH("*2nd*",'Glyn-SESSION'!$K$7:$T$7,0))</f>
        <v>#N/A</v>
      </c>
      <c r="K466" s="131" t="e">
        <f>IF($A$464='Glyn-SESSION'!$A$700,INDEX('Glyn-SESSION'!$K$700:$T$707, MATCH("*Clean *",'Glyn-SESSION'!$B$700:$B$707,0), MATCH("*2ND*",'Glyn-SESSION'!$K$7:$T$7,0)),"")</f>
        <v>#N/A</v>
      </c>
      <c r="L466" s="44" t="e">
        <f>INDEX('Glyn-SESSION'!$L$700:$U$707, MATCH("*Clean *",'Glyn-SESSION'!$B$643:$B$707,0), MATCH("*2nd*",'Glyn-SESSION'!$K$7:$T$7,0))</f>
        <v>#N/A</v>
      </c>
      <c r="M466" s="131" t="e">
        <f>IF($A$464='Glyn-SESSION'!$A$700,INDEX('Glyn-SESSION'!$K$700:$T$707, MATCH("*Lat Pulldown*",'Glyn-SESSION'!$B$700:$B$707,0), MATCH("*2ND*",'Glyn-SESSION'!$K$7:$T$7,0)),"")</f>
        <v>#N/A</v>
      </c>
      <c r="N466" s="44" t="e">
        <f>INDEX('Glyn-SESSION'!$L$700:$U$707, MATCH("*Lat Pulldown*",'Glyn-SESSION'!$B$700:$B$707,0), MATCH("*2nd*",'Glyn-SESSION'!$K$7:$T$7,0))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IF($A$464='Glyn-SESSION'!$A$700,INDEX('Glyn-SESSION'!$K$700:$T$707, MATCH("*Squat*",'Glyn-SESSION'!$B$700:$B$707,0), MATCH("*3rd*",'Glyn-SESSION'!$K$7:$T$7,0)),"")</f>
        <v>#N/A</v>
      </c>
      <c r="D467" s="132" t="e">
        <f>INDEX('Glyn-SESSION'!L$700:U$707, MATCH("*Squat*",'Glyn-SESSION'!$B$700:$B$707,0), MATCH("*3rd*",'Glyn-SESSION'!K$7:T$7,0))</f>
        <v>#N/A</v>
      </c>
      <c r="E467" s="131" t="e">
        <f>IF($A$464='Glyn-SESSION'!$A$700,INDEX('Glyn-SESSION'!$K$700:$T$707, MATCH("*Deadlift*",'Glyn-SESSION'!$B$700:$B$707,0), MATCH("*3rd*",'Glyn-SESSION'!$K$7:$T$7,0)),"")</f>
        <v>#N/A</v>
      </c>
      <c r="F467" s="131" t="e">
        <f>INDEX('Glyn-SESSION'!$L$700:$U$707, MATCH("*Deadlift*",'Glyn-SESSION'!$B$643:$B$707,0), MATCH("*3rd*",'Glyn-SESSION'!$K$7:$T$7,0))</f>
        <v>#N/A</v>
      </c>
      <c r="G467" s="131" t="e">
        <f>IF($A$464='Glyn-SESSION'!$A$700,INDEX('Glyn-SESSION'!$K$700:$T$707, MATCH("*Bench Press*",'Glyn-SESSION'!$B$700:$B$707,0), MATCH("*3rd*",'Glyn-SESSION'!$K$7:$T$7,0)),"")</f>
        <v>#N/A</v>
      </c>
      <c r="H467" s="131" t="e">
        <f>INDEX('Glyn-SESSION'!$L$700:$U$707, MATCH("*Bench Press*",'Glyn-SESSION'!$B$700:$B$707,0), MATCH("*3rd*",'Glyn-SESSION'!$K$7:$T$7,0))</f>
        <v>#N/A</v>
      </c>
      <c r="I467" s="132" t="e">
        <f>IF($A$464='Glyn-SESSION'!$A$700,INDEX('Glyn-SESSION'!$K$700:$T$707, MATCH("*Military*",'Glyn-SESSION'!$B$700:$B$707,0), MATCH("*3rd*",'Glyn-SESSION'!$K$7:$T$7,0)),"")</f>
        <v>#N/A</v>
      </c>
      <c r="J467" s="44" t="e">
        <f>INDEX('Glyn-SESSION'!$L$700:$U$707, MATCH("*Military*",'Glyn-SESSION'!$B$700:$B$707,0), MATCH("*3rd*",'Glyn-SESSION'!$K$7:$T$7,0))</f>
        <v>#N/A</v>
      </c>
      <c r="K467" s="131" t="e">
        <f>IF($A$464='Glyn-SESSION'!$A$700,INDEX('Glyn-SESSION'!$K$700:$T$707, MATCH("*Clean *",'Glyn-SESSION'!$B$700:$B$707,0), MATCH("*3rd*",'Glyn-SESSION'!$K$7:$T$7,0)),"")</f>
        <v>#N/A</v>
      </c>
      <c r="L467" s="44" t="e">
        <f>INDEX('Glyn-SESSION'!$L$700:$U$707, MATCH("*Clean *",'Glyn-SESSION'!$B$643:$B$707,0), MATCH("*3rd*",'Glyn-SESSION'!$K$7:$T$7,0))</f>
        <v>#N/A</v>
      </c>
      <c r="M467" s="131" t="e">
        <f>IF($A$464='Glyn-SESSION'!$A$700,INDEX('Glyn-SESSION'!$K$700:$T$707, MATCH("*Lat Pulldown*",'Glyn-SESSION'!$B$700:$B$707,0), MATCH("*3rd*",'Glyn-SESSION'!$K$7:$T$7,0)),"")</f>
        <v>#N/A</v>
      </c>
      <c r="N467" s="44" t="e">
        <f>INDEX('Glyn-SESSION'!$L$700:$U$707, MATCH("*Lat Pulldown*",'Glyn-SESSION'!$B$700:$B$707,0), MATCH("*3rd*",'Glyn-SESSION'!$K$7:$T$7,0))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IF($A$464='Glyn-SESSION'!$A$700,INDEX('Glyn-SESSION'!$K$700:$T$707, MATCH("*Squat*",'Glyn-SESSION'!$B$700:$B$707,0), MATCH("*4th*",'Glyn-SESSION'!$K$7:$T$7,0)),"")</f>
        <v>#N/A</v>
      </c>
      <c r="D468" s="132" t="e">
        <f>INDEX('Glyn-SESSION'!L$700:U$707, MATCH("*Squat*",'Glyn-SESSION'!$B$700:$B$707,0), MATCH("*4th*",'Glyn-SESSION'!K$7:T$7,0))</f>
        <v>#N/A</v>
      </c>
      <c r="E468" s="131" t="e">
        <f>IF($A$464='Glyn-SESSION'!$A$700,INDEX('Glyn-SESSION'!$K$700:$T$707, MATCH("*Deadlift*",'Glyn-SESSION'!$B$700:$B$707,0), MATCH("*4th*",'Glyn-SESSION'!$K$7:$T$7,0)),"")</f>
        <v>#N/A</v>
      </c>
      <c r="F468" s="131" t="e">
        <f>INDEX('Glyn-SESSION'!$L$700:$U$707, MATCH("*Deadlift*",'Glyn-SESSION'!$B$643:$B$707,0), MATCH("*4th*",'Glyn-SESSION'!$K$7:$T$7,0))</f>
        <v>#N/A</v>
      </c>
      <c r="G468" s="131" t="e">
        <f>IF($A$464='Glyn-SESSION'!$A$700,INDEX('Glyn-SESSION'!$K$700:$T$707, MATCH("*Bench Press*",'Glyn-SESSION'!$B$700:$B$707,0), MATCH("*4th*",'Glyn-SESSION'!$K$7:$T$7,0)),"")</f>
        <v>#N/A</v>
      </c>
      <c r="H468" s="131" t="e">
        <f>INDEX('Glyn-SESSION'!$L$700:$U$707, MATCH("*Bench Press*",'Glyn-SESSION'!$B$700:$B$707,0), MATCH("*4th*",'Glyn-SESSION'!$K$7:$T$7,0))</f>
        <v>#N/A</v>
      </c>
      <c r="I468" s="132" t="e">
        <f>IF($A$464='Glyn-SESSION'!$A$700,INDEX('Glyn-SESSION'!$K$700:$T$707, MATCH("*Military*",'Glyn-SESSION'!$B$700:$B$707,0), MATCH("*4th*",'Glyn-SESSION'!$K$7:$T$7,0)),"")</f>
        <v>#N/A</v>
      </c>
      <c r="J468" s="44" t="e">
        <f>INDEX('Glyn-SESSION'!$L$700:$U$707, MATCH("*Military*",'Glyn-SESSION'!$B$700:$B$707,0), MATCH("*4th*",'Glyn-SESSION'!$K$7:$T$7,0))</f>
        <v>#N/A</v>
      </c>
      <c r="K468" s="131" t="e">
        <f>IF($A$464='Glyn-SESSION'!$A$700,INDEX('Glyn-SESSION'!$K$700:$T$707, MATCH("*Clean *",'Glyn-SESSION'!$B$700:$B$707,0), MATCH("*4th*",'Glyn-SESSION'!$K$7:$T$7,0)),"")</f>
        <v>#N/A</v>
      </c>
      <c r="L468" s="44" t="e">
        <f>INDEX('Glyn-SESSION'!$L$700:$U$707, MATCH("*Clean *",'Glyn-SESSION'!$B$643:$B$707,0), MATCH("*4th*",'Glyn-SESSION'!$K$7:$T$7,0))</f>
        <v>#N/A</v>
      </c>
      <c r="M468" s="131" t="e">
        <f>IF($A$464='Glyn-SESSION'!$A$700,INDEX('Glyn-SESSION'!$K$700:$T$707, MATCH("*Lat Pulldown*",'Glyn-SESSION'!$B$700:$B$707,0), MATCH("*4th*",'Glyn-SESSION'!$K$7:$T$7,0)),"")</f>
        <v>#N/A</v>
      </c>
      <c r="N468" s="44" t="e">
        <f>INDEX('Glyn-SESSION'!$L$700:$U$707, MATCH("*Lat Pulldown*",'Glyn-SESSION'!$B$700:$B$707,0), MATCH("*4th*",'Glyn-SESSION'!$K$7:$T$7,0))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IF($A$464='Glyn-SESSION'!$A$700,INDEX('Glyn-SESSION'!$K$700:$T$707, MATCH("*Squat*",'Glyn-SESSION'!$B$700:$B$707,0), MATCH("*5th*",'Glyn-SESSION'!$K$7:$T$7,0)),"")</f>
        <v>#N/A</v>
      </c>
      <c r="D469" s="132" t="e">
        <f>INDEX('Glyn-SESSION'!L$700:U$707, MATCH("*Squat*",'Glyn-SESSION'!$B$700:$B$707,0), MATCH("*5th*",'Glyn-SESSION'!K$7:T$7,0))</f>
        <v>#N/A</v>
      </c>
      <c r="E469" s="131" t="e">
        <f>IF($A$464='Glyn-SESSION'!$A$700,INDEX('Glyn-SESSION'!$K$700:$T$707, MATCH("*Deadlift*",'Glyn-SESSION'!$B$700:$B$707,0), MATCH("*5th*",'Glyn-SESSION'!$K$7:$T$7,0)),"")</f>
        <v>#N/A</v>
      </c>
      <c r="F469" s="131" t="e">
        <f>INDEX('Glyn-SESSION'!$L$700:$U$707, MATCH("*Deadlift*",'Glyn-SESSION'!$B$643:$B$707,0), MATCH("*5th*",'Glyn-SESSION'!$K$7:$T$7,0))</f>
        <v>#N/A</v>
      </c>
      <c r="G469" s="131" t="e">
        <f>IF($A$464='Glyn-SESSION'!$A$700,INDEX('Glyn-SESSION'!$K$700:$T$707, MATCH("*Bench Press*",'Glyn-SESSION'!$B$700:$B$707,0), MATCH("*5th*",'Glyn-SESSION'!$K$7:$T$7,0)),"")</f>
        <v>#N/A</v>
      </c>
      <c r="H469" s="131" t="e">
        <f>INDEX('Glyn-SESSION'!$L$700:$U$707, MATCH("*Bench Press*",'Glyn-SESSION'!$B$700:$B$707,0), MATCH("*5th*",'Glyn-SESSION'!$K$7:$T$7,0))</f>
        <v>#N/A</v>
      </c>
      <c r="I469" s="132" t="e">
        <f>IF($A$464='Glyn-SESSION'!$A$700,INDEX('Glyn-SESSION'!$K$700:$T$707, MATCH("*Military*",'Glyn-SESSION'!$B$700:$B$707,0), MATCH("*5th*",'Glyn-SESSION'!$K$7:$T$7,0)),"")</f>
        <v>#N/A</v>
      </c>
      <c r="J469" s="44" t="e">
        <f>INDEX('Glyn-SESSION'!$L$700:$U$707, MATCH("*Military*",'Glyn-SESSION'!$B$700:$B$707,0), MATCH("*5th*",'Glyn-SESSION'!$K$7:$T$7,0))</f>
        <v>#N/A</v>
      </c>
      <c r="K469" s="131" t="e">
        <f>IF($A$464='Glyn-SESSION'!$A$700,INDEX('Glyn-SESSION'!$K$700:$T$707, MATCH("*Clean *",'Glyn-SESSION'!$B$700:$B$707,0), MATCH("*5th*",'Glyn-SESSION'!$K$7:$T$7,0)),"")</f>
        <v>#N/A</v>
      </c>
      <c r="L469" s="44" t="e">
        <f>INDEX('Glyn-SESSION'!$L$700:$U$707, MATCH("*Clean *",'Glyn-SESSION'!$B$643:$B$707,0), MATCH("*5th*",'Glyn-SESSION'!$K$7:$T$7,0))</f>
        <v>#N/A</v>
      </c>
      <c r="M469" s="131" t="e">
        <f>IF($A$464='Glyn-SESSION'!$A$700,INDEX('Glyn-SESSION'!$K$700:$T$707, MATCH("*Lat Pulldown*",'Glyn-SESSION'!$B$700:$B$707,0), MATCH("*5th*",'Glyn-SESSION'!$K$7:$T$7,0)),"")</f>
        <v>#N/A</v>
      </c>
      <c r="N469" s="44" t="e">
        <f>INDEX('Glyn-SESSION'!$L$700:$U$707, MATCH("*Lat Pulldown*",'Glyn-SESSION'!$B$700:$B$707,0), MATCH("*5th*",'Glyn-SESSION'!$K$7:$T$7,0))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'Glyn-SESSION'!A709</f>
        <v>0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 t="e">
        <f>MAX(M471:M475)</f>
        <v>#N/A</v>
      </c>
      <c r="N470" s="117" t="e">
        <f t="array" ref="N470">MAX(IF(M471:M475=M470,N471:N475))</f>
        <v>#N/A</v>
      </c>
      <c r="O470" s="152" t="str">
        <f>IF($A$140='Glyn-SESSION'!$A$709,INDEX('Glyn-SESSION'!$K$709:$T$716, MATCH("*1k Row*",'Glyn-SESSION'!$B$709:$B$716,0), MATCH("*1st*",'Glyn-SESSION'!$K$7:$T$7,0)),"")</f>
        <v/>
      </c>
      <c r="P470" s="152" t="str">
        <f>IF($A$140='Glyn-SESSION'!$A$709,INDEX('Glyn-SESSION'!$K$709:$T$716, MATCH("*HIIT*",'Glyn-SESSION'!$B$709:$B$716,0), MATCH("*1st*",'Glyn-SESSION'!$K$7:$T$7,0)),"")</f>
        <v/>
      </c>
      <c r="Q470" s="119" t="e">
        <f>INDEX('Glyn-SESSION'!$L$649:$U$709, MATCH("*HIIT*",'Glyn-SESSION'!$B$649:$B$709,0), MATCH("*1st*",'Glyn-SESSION'!$K$7:$T$7,0))</f>
        <v>#N/A</v>
      </c>
      <c r="R470" s="119">
        <f>'Glyn-SESSION'!U538</f>
        <v>0</v>
      </c>
      <c r="S470" s="116"/>
      <c r="T470" s="116"/>
      <c r="U470" s="120">
        <f>'Glyn-SESSION'!A710</f>
        <v>0</v>
      </c>
      <c r="V470" s="120">
        <f>'Glyn-SESSION'!A711</f>
        <v>0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IF($A$470='Glyn-SESSION'!$A$709,INDEX('Glyn-SESSION'!$K$709:$T$716, MATCH("*Squat*",'Glyn-SESSION'!$B$709:$B$716,0), MATCH("*1st*",'Glyn-SESSION'!$K$7:$T$7,0)),"")</f>
        <v>#N/A</v>
      </c>
      <c r="D471" s="132" t="e">
        <f>INDEX('Glyn-SESSION'!L$709:U$716, MATCH("*Squat*",'Glyn-SESSION'!$B$709:$B$716,0), MATCH("*1st*",'Glyn-SESSION'!K$7:T$7,0))</f>
        <v>#N/A</v>
      </c>
      <c r="E471" s="131" t="e">
        <f>IF($A$470='Glyn-SESSION'!$A$709,INDEX('Glyn-SESSION'!$K$709:$T$716, MATCH("*Deadlift*",'Glyn-SESSION'!$B$709:$B$716,0), MATCH("*1st*",'Glyn-SESSION'!$K$7:$T$7,0)),"")</f>
        <v>#N/A</v>
      </c>
      <c r="F471" s="131" t="e">
        <f>INDEX('Glyn-SESSION'!$L$709:$U$716, MATCH("*Deadlift*",'Glyn-SESSION'!$B$649:$B$716,0), MATCH("*1st*",'Glyn-SESSION'!$K$7:$T$7,0))</f>
        <v>#N/A</v>
      </c>
      <c r="G471" s="131" t="e">
        <f>IF($A$470='Glyn-SESSION'!$A$709,INDEX('Glyn-SESSION'!$K$709:$T$716, MATCH("*Bench Press*",'Glyn-SESSION'!$B$709:$B$716,0), MATCH("*1st*",'Glyn-SESSION'!$K$7:$T$7,0)),"")</f>
        <v>#N/A</v>
      </c>
      <c r="H471" s="131" t="e">
        <f>INDEX('Glyn-SESSION'!$L$709:$U$716, MATCH("*Bench Press*",'Glyn-SESSION'!$B$709:$B$716,0), MATCH("*1st*",'Glyn-SESSION'!$K$7:$T$7,0))</f>
        <v>#N/A</v>
      </c>
      <c r="I471" s="132" t="e">
        <f>IF($A$470='Glyn-SESSION'!$A$709,INDEX('Glyn-SESSION'!$K$709:$T$716, MATCH("*Military*",'Glyn-SESSION'!$B$709:$B$716,0), MATCH("*1st*",'Glyn-SESSION'!$K$7:$T$7,0)),"")</f>
        <v>#N/A</v>
      </c>
      <c r="J471" s="48" t="e">
        <f>INDEX('Glyn-SESSION'!$L$709:$U$716, MATCH("*Military*",'Glyn-SESSION'!$B$709:$B$716,0), MATCH("*1st*",'Glyn-SESSION'!$K$7:$T$7,0))</f>
        <v>#N/A</v>
      </c>
      <c r="K471" s="131" t="e">
        <f>IF($A$470='Glyn-SESSION'!$A$709,INDEX('Glyn-SESSION'!$K$709:$T$716, MATCH("*Clean *",'Glyn-SESSION'!$B$709:$B$716,0), MATCH("*1st*",'Glyn-SESSION'!$K$7:$T$7,0)),"")</f>
        <v>#N/A</v>
      </c>
      <c r="L471" s="48" t="e">
        <f>INDEX('Glyn-SESSION'!$L$709:$U$716, MATCH("*Clean *",'Glyn-SESSION'!$B$649:$B$716,0), MATCH("*1st*",'Glyn-SESSION'!$K$7:$T$7,0))</f>
        <v>#N/A</v>
      </c>
      <c r="M471" s="131" t="e">
        <f>IF($A$470='Glyn-SESSION'!$A$709,INDEX('Glyn-SESSION'!$K$709:$T$716, MATCH("*Lat Pulldown*",'Glyn-SESSION'!$B$709:$B$716,0), MATCH("*1st*",'Glyn-SESSION'!$K$7:$T$7,0)),"")</f>
        <v>#N/A</v>
      </c>
      <c r="N471" s="48" t="e">
        <f>INDEX('Glyn-SESSION'!$L$709:$U$716, MATCH("*Lat Pulldown*",'Glyn-SESSION'!$B$709:$B$716,0), MATCH("*1st*",'Glyn-SESSION'!$K$7:$T$7,0))</f>
        <v>#N/A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IF($A$470='Glyn-SESSION'!$A$709,INDEX('Glyn-SESSION'!$K$709:$T$716, MATCH("*Squat*",'Glyn-SESSION'!$B$709:$B$716,0), MATCH("*2nd*",'Glyn-SESSION'!$K$7:$T$7,0)),"")</f>
        <v>#N/A</v>
      </c>
      <c r="D472" s="132" t="e">
        <f>INDEX('Glyn-SESSION'!L$709:U$716, MATCH("*Squat*",'Glyn-SESSION'!$B$709:$B$716,0), MATCH("*2nd*",'Glyn-SESSION'!K$7:T$7,0))</f>
        <v>#N/A</v>
      </c>
      <c r="E472" s="131" t="e">
        <f>IF($A$470='Glyn-SESSION'!$A$709,INDEX('Glyn-SESSION'!$K$709:$T$716, MATCH("*Deadlift*",'Glyn-SESSION'!$B$709:$B$716,0), MATCH("*2ND*",'Glyn-SESSION'!$K$7:$T$7,0)),"")</f>
        <v>#N/A</v>
      </c>
      <c r="F472" s="131" t="e">
        <f>INDEX('Glyn-SESSION'!$L$709:$U$716, MATCH("*Deadlift*",'Glyn-SESSION'!$B$649:$B$716,0), MATCH("*2nd*",'Glyn-SESSION'!$K$7:$T$7,0))</f>
        <v>#N/A</v>
      </c>
      <c r="G472" s="131" t="e">
        <f>IF($A$470='Glyn-SESSION'!$A$709,INDEX('Glyn-SESSION'!$K$709:$T$716, MATCH("*Bench Press*",'Glyn-SESSION'!$B$709:$B$716,0), MATCH("*2ND*",'Glyn-SESSION'!$K$7:$T$7,0)),"")</f>
        <v>#N/A</v>
      </c>
      <c r="H472" s="131" t="e">
        <f>INDEX('Glyn-SESSION'!$L$709:$U$716, MATCH("*Bench Press*",'Glyn-SESSION'!$B$709:$B$716,0), MATCH("*2nd*",'Glyn-SESSION'!$K$7:$T$7,0))</f>
        <v>#N/A</v>
      </c>
      <c r="I472" s="132" t="e">
        <f>IF($A$470='Glyn-SESSION'!$A$709,INDEX('Glyn-SESSION'!$K$709:$T$716, MATCH("*Military*",'Glyn-SESSION'!$B$709:$B$716,0), MATCH("*2ND*",'Glyn-SESSION'!$K$7:$T$7,0)),"")</f>
        <v>#N/A</v>
      </c>
      <c r="J472" s="44" t="e">
        <f>INDEX('Glyn-SESSION'!$L$709:$U$716, MATCH("*Military*",'Glyn-SESSION'!$B$709:$B$716,0), MATCH("*2nd*",'Glyn-SESSION'!$K$7:$T$7,0))</f>
        <v>#N/A</v>
      </c>
      <c r="K472" s="131" t="e">
        <f>IF($A$470='Glyn-SESSION'!$A$709,INDEX('Glyn-SESSION'!$K$709:$T$716, MATCH("*Clean *",'Glyn-SESSION'!$B$709:$B$716,0), MATCH("*2ND*",'Glyn-SESSION'!$K$7:$T$7,0)),"")</f>
        <v>#N/A</v>
      </c>
      <c r="L472" s="44" t="e">
        <f>INDEX('Glyn-SESSION'!$L$709:$U$716, MATCH("*Clean *",'Glyn-SESSION'!$B$649:$B$716,0), MATCH("*2nd*",'Glyn-SESSION'!$K$7:$T$7,0))</f>
        <v>#N/A</v>
      </c>
      <c r="M472" s="131" t="e">
        <f>IF($A$470='Glyn-SESSION'!$A$709,INDEX('Glyn-SESSION'!$K$709:$T$716, MATCH("*Lat Pulldown*",'Glyn-SESSION'!$B$709:$B$716,0), MATCH("*2ND*",'Glyn-SESSION'!$K$7:$T$7,0)),"")</f>
        <v>#N/A</v>
      </c>
      <c r="N472" s="44" t="e">
        <f>INDEX('Glyn-SESSION'!$L$709:$U$716, MATCH("*Lat Pulldown*",'Glyn-SESSION'!$B$709:$B$716,0), MATCH("*2nd*",'Glyn-SESSION'!$K$7:$T$7,0))</f>
        <v>#N/A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IF($A$470='Glyn-SESSION'!$A$709,INDEX('Glyn-SESSION'!$K$709:$T$716, MATCH("*Squat*",'Glyn-SESSION'!$B$709:$B$716,0), MATCH("*3rd*",'Glyn-SESSION'!$K$7:$T$7,0)),"")</f>
        <v>#N/A</v>
      </c>
      <c r="D473" s="132" t="e">
        <f>INDEX('Glyn-SESSION'!L$709:U$716, MATCH("*Squat*",'Glyn-SESSION'!$B$709:$B$716,0), MATCH("*3rd*",'Glyn-SESSION'!K$7:T$7,0))</f>
        <v>#N/A</v>
      </c>
      <c r="E473" s="131" t="e">
        <f>IF($A$470='Glyn-SESSION'!$A$709,INDEX('Glyn-SESSION'!$K$709:$T$716, MATCH("*Deadlift*",'Glyn-SESSION'!$B$709:$B$716,0), MATCH("*3rd*",'Glyn-SESSION'!$K$7:$T$7,0)),"")</f>
        <v>#N/A</v>
      </c>
      <c r="F473" s="131" t="e">
        <f>INDEX('Glyn-SESSION'!$L$709:$U$716, MATCH("*Deadlift*",'Glyn-SESSION'!$B$649:$B$716,0), MATCH("*3rd*",'Glyn-SESSION'!$K$7:$T$7,0))</f>
        <v>#N/A</v>
      </c>
      <c r="G473" s="131" t="e">
        <f>IF($A$470='Glyn-SESSION'!$A$709,INDEX('Glyn-SESSION'!$K$709:$T$716, MATCH("*Bench Press*",'Glyn-SESSION'!$B$709:$B$716,0), MATCH("*3rd*",'Glyn-SESSION'!$K$7:$T$7,0)),"")</f>
        <v>#N/A</v>
      </c>
      <c r="H473" s="131" t="e">
        <f>INDEX('Glyn-SESSION'!$L$709:$U$716, MATCH("*Bench Press*",'Glyn-SESSION'!$B$709:$B$716,0), MATCH("*3rd*",'Glyn-SESSION'!$K$7:$T$7,0))</f>
        <v>#N/A</v>
      </c>
      <c r="I473" s="132" t="e">
        <f>IF($A$470='Glyn-SESSION'!$A$709,INDEX('Glyn-SESSION'!$K$709:$T$716, MATCH("*Military*",'Glyn-SESSION'!$B$709:$B$716,0), MATCH("*3rd*",'Glyn-SESSION'!$K$7:$T$7,0)),"")</f>
        <v>#N/A</v>
      </c>
      <c r="J473" s="44" t="e">
        <f>INDEX('Glyn-SESSION'!$L$709:$U$716, MATCH("*Military*",'Glyn-SESSION'!$B$709:$B$716,0), MATCH("*3rd*",'Glyn-SESSION'!$K$7:$T$7,0))</f>
        <v>#N/A</v>
      </c>
      <c r="K473" s="131" t="e">
        <f>IF($A$470='Glyn-SESSION'!$A$709,INDEX('Glyn-SESSION'!$K$709:$T$716, MATCH("*Clean *",'Glyn-SESSION'!$B$709:$B$716,0), MATCH("*3rd*",'Glyn-SESSION'!$K$7:$T$7,0)),"")</f>
        <v>#N/A</v>
      </c>
      <c r="L473" s="44" t="e">
        <f>INDEX('Glyn-SESSION'!$L$709:$U$716, MATCH("*Clean *",'Glyn-SESSION'!$B$649:$B$716,0), MATCH("*3rd*",'Glyn-SESSION'!$K$7:$T$7,0))</f>
        <v>#N/A</v>
      </c>
      <c r="M473" s="131" t="e">
        <f>IF($A$470='Glyn-SESSION'!$A$709,INDEX('Glyn-SESSION'!$K$709:$T$716, MATCH("*Lat Pulldown*",'Glyn-SESSION'!$B$709:$B$716,0), MATCH("*3rd*",'Glyn-SESSION'!$K$7:$T$7,0)),"")</f>
        <v>#N/A</v>
      </c>
      <c r="N473" s="44" t="e">
        <f>INDEX('Glyn-SESSION'!$L$709:$U$716, MATCH("*Lat Pulldown*",'Glyn-SESSION'!$B$709:$B$716,0), MATCH("*3rd*",'Glyn-SESSION'!$K$7:$T$7,0))</f>
        <v>#N/A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IF($A$470='Glyn-SESSION'!$A$709,INDEX('Glyn-SESSION'!$K$709:$T$716, MATCH("*Squat*",'Glyn-SESSION'!$B$709:$B$716,0), MATCH("*4th*",'Glyn-SESSION'!$K$7:$T$7,0)),"")</f>
        <v>#N/A</v>
      </c>
      <c r="D474" s="132" t="e">
        <f>INDEX('Glyn-SESSION'!L$709:U$716, MATCH("*Squat*",'Glyn-SESSION'!$B$709:$B$716,0), MATCH("*4th*",'Glyn-SESSION'!K$7:T$7,0))</f>
        <v>#N/A</v>
      </c>
      <c r="E474" s="131" t="e">
        <f>IF($A$470='Glyn-SESSION'!$A$709,INDEX('Glyn-SESSION'!$K$709:$T$716, MATCH("*Deadlift*",'Glyn-SESSION'!$B$709:$B$716,0), MATCH("*4th*",'Glyn-SESSION'!$K$7:$T$7,0)),"")</f>
        <v>#N/A</v>
      </c>
      <c r="F474" s="131" t="e">
        <f>INDEX('Glyn-SESSION'!$L$709:$U$716, MATCH("*Deadlift*",'Glyn-SESSION'!$B$649:$B$716,0), MATCH("*4th*",'Glyn-SESSION'!$K$7:$T$7,0))</f>
        <v>#N/A</v>
      </c>
      <c r="G474" s="131" t="e">
        <f>IF($A$470='Glyn-SESSION'!$A$709,INDEX('Glyn-SESSION'!$K$709:$T$716, MATCH("*Bench Press*",'Glyn-SESSION'!$B$709:$B$716,0), MATCH("*4th*",'Glyn-SESSION'!$K$7:$T$7,0)),"")</f>
        <v>#N/A</v>
      </c>
      <c r="H474" s="131" t="e">
        <f>INDEX('Glyn-SESSION'!$L$709:$U$716, MATCH("*Bench Press*",'Glyn-SESSION'!$B$709:$B$716,0), MATCH("*4th*",'Glyn-SESSION'!$K$7:$T$7,0))</f>
        <v>#N/A</v>
      </c>
      <c r="I474" s="132" t="e">
        <f>IF($A$470='Glyn-SESSION'!$A$709,INDEX('Glyn-SESSION'!$K$709:$T$716, MATCH("*Military*",'Glyn-SESSION'!$B$709:$B$716,0), MATCH("*4th*",'Glyn-SESSION'!$K$7:$T$7,0)),"")</f>
        <v>#N/A</v>
      </c>
      <c r="J474" s="44" t="e">
        <f>INDEX('Glyn-SESSION'!$L$709:$U$716, MATCH("*Military*",'Glyn-SESSION'!$B$709:$B$716,0), MATCH("*4th*",'Glyn-SESSION'!$K$7:$T$7,0))</f>
        <v>#N/A</v>
      </c>
      <c r="K474" s="131" t="e">
        <f>IF($A$470='Glyn-SESSION'!$A$709,INDEX('Glyn-SESSION'!$K$709:$T$716, MATCH("*Clean *",'Glyn-SESSION'!$B$709:$B$716,0), MATCH("*4th*",'Glyn-SESSION'!$K$7:$T$7,0)),"")</f>
        <v>#N/A</v>
      </c>
      <c r="L474" s="44" t="e">
        <f>INDEX('Glyn-SESSION'!$L$709:$U$716, MATCH("*Clean *",'Glyn-SESSION'!$B$649:$B$716,0), MATCH("*4th*",'Glyn-SESSION'!$K$7:$T$7,0))</f>
        <v>#N/A</v>
      </c>
      <c r="M474" s="131" t="e">
        <f>IF($A$470='Glyn-SESSION'!$A$709,INDEX('Glyn-SESSION'!$K$709:$T$716, MATCH("*Lat Pulldown*",'Glyn-SESSION'!$B$709:$B$716,0), MATCH("*4th*",'Glyn-SESSION'!$K$7:$T$7,0)),"")</f>
        <v>#N/A</v>
      </c>
      <c r="N474" s="44" t="e">
        <f>INDEX('Glyn-SESSION'!$L$709:$U$716, MATCH("*Lat Pulldown*",'Glyn-SESSION'!$B$709:$B$716,0), MATCH("*4th*",'Glyn-SESSION'!$K$7:$T$7,0))</f>
        <v>#N/A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IF($A$470='Glyn-SESSION'!$A$709,INDEX('Glyn-SESSION'!$K$709:$T$716, MATCH("*Squat*",'Glyn-SESSION'!$B$709:$B$716,0), MATCH("*5th*",'Glyn-SESSION'!$K$7:$T$7,0)),"")</f>
        <v>#N/A</v>
      </c>
      <c r="D475" s="132" t="e">
        <f>INDEX('Glyn-SESSION'!L$709:U$716, MATCH("*Squat*",'Glyn-SESSION'!$B$709:$B$716,0), MATCH("*5th*",'Glyn-SESSION'!K$7:T$7,0))</f>
        <v>#N/A</v>
      </c>
      <c r="E475" s="131" t="e">
        <f>IF($A$470='Glyn-SESSION'!$A$709,INDEX('Glyn-SESSION'!$K$709:$T$716, MATCH("*Deadlift*",'Glyn-SESSION'!$B$709:$B$716,0), MATCH("*5th*",'Glyn-SESSION'!$K$7:$T$7,0)),"")</f>
        <v>#N/A</v>
      </c>
      <c r="F475" s="131" t="e">
        <f>INDEX('Glyn-SESSION'!$L$709:$U$716, MATCH("*Deadlift*",'Glyn-SESSION'!$B$649:$B$716,0), MATCH("*5th*",'Glyn-SESSION'!$K$7:$T$7,0))</f>
        <v>#N/A</v>
      </c>
      <c r="G475" s="131" t="e">
        <f>IF($A$470='Glyn-SESSION'!$A$709,INDEX('Glyn-SESSION'!$K$709:$T$716, MATCH("*Bench Press*",'Glyn-SESSION'!$B$709:$B$716,0), MATCH("*5th*",'Glyn-SESSION'!$K$7:$T$7,0)),"")</f>
        <v>#N/A</v>
      </c>
      <c r="H475" s="131" t="e">
        <f>INDEX('Glyn-SESSION'!$L$709:$U$716, MATCH("*Bench Press*",'Glyn-SESSION'!$B$709:$B$716,0), MATCH("*5th*",'Glyn-SESSION'!$K$7:$T$7,0))</f>
        <v>#N/A</v>
      </c>
      <c r="I475" s="132" t="e">
        <f>IF($A$470='Glyn-SESSION'!$A$709,INDEX('Glyn-SESSION'!$K$709:$T$716, MATCH("*Military*",'Glyn-SESSION'!$B$709:$B$716,0), MATCH("*5th*",'Glyn-SESSION'!$K$7:$T$7,0)),"")</f>
        <v>#N/A</v>
      </c>
      <c r="J475" s="44" t="e">
        <f>INDEX('Glyn-SESSION'!$L$709:$U$716, MATCH("*Military*",'Glyn-SESSION'!$B$709:$B$716,0), MATCH("*5th*",'Glyn-SESSION'!$K$7:$T$7,0))</f>
        <v>#N/A</v>
      </c>
      <c r="K475" s="131" t="e">
        <f>IF($A$470='Glyn-SESSION'!$A$709,INDEX('Glyn-SESSION'!$K$709:$T$716, MATCH("*Clean *",'Glyn-SESSION'!$B$709:$B$716,0), MATCH("*5th*",'Glyn-SESSION'!$K$7:$T$7,0)),"")</f>
        <v>#N/A</v>
      </c>
      <c r="L475" s="44" t="e">
        <f>INDEX('Glyn-SESSION'!$L$709:$U$716, MATCH("*Clean *",'Glyn-SESSION'!$B$649:$B$716,0), MATCH("*5th*",'Glyn-SESSION'!$K$7:$T$7,0))</f>
        <v>#N/A</v>
      </c>
      <c r="M475" s="131" t="e">
        <f>IF($A$470='Glyn-SESSION'!$A$709,INDEX('Glyn-SESSION'!$K$709:$T$716, MATCH("*Lat Pulldown*",'Glyn-SESSION'!$B$709:$B$716,0), MATCH("*5th*",'Glyn-SESSION'!$K$7:$T$7,0)),"")</f>
        <v>#N/A</v>
      </c>
      <c r="N475" s="44" t="e">
        <f>INDEX('Glyn-SESSION'!$L$709:$U$716, MATCH("*Lat Pulldown*",'Glyn-SESSION'!$B$709:$B$716,0), MATCH("*5th*",'Glyn-SESSION'!$K$7:$T$7,0))</f>
        <v>#N/A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'Glyn-SESSION'!A718</f>
        <v>0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 t="e">
        <f>MAX(G477:G481)</f>
        <v>#N/A</v>
      </c>
      <c r="H476" s="116" t="e">
        <f t="array" ref="H476">MAX(IF(G477:G481=G476,H477:H481))</f>
        <v>#N/A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str">
        <f>IF($A$140='Glyn-SESSION'!$A$718,INDEX('Glyn-SESSION'!$K$718:$T$725, MATCH("*1k Row*",'Glyn-SESSION'!$B$718:$B$725,0), MATCH("*1st*",'Glyn-SESSION'!$K$7:$T$7,0)),"")</f>
        <v/>
      </c>
      <c r="P476" s="152" t="str">
        <f>IF($A$140='Glyn-SESSION'!$A$718,INDEX('Glyn-SESSION'!$K$718:$T$725, MATCH("*HIIT*",'Glyn-SESSION'!$B$718:$B$725,0), MATCH("*1st*",'Glyn-SESSION'!$K$7:$T$7,0)),"")</f>
        <v/>
      </c>
      <c r="Q476" s="119" t="e">
        <f>INDEX('Glyn-SESSION'!$L$655:$U$718, MATCH("*HIIT*",'Glyn-SESSION'!$B$655:$B$718,0), MATCH("*1st*",'Glyn-SESSION'!$K$7:$T$7,0))</f>
        <v>#N/A</v>
      </c>
      <c r="R476" s="119">
        <f>'Glyn-SESSION'!U544</f>
        <v>0</v>
      </c>
      <c r="S476" s="116"/>
      <c r="T476" s="116"/>
      <c r="U476" s="120">
        <f>'Glyn-SESSION'!A719</f>
        <v>0</v>
      </c>
      <c r="V476" s="120">
        <f>'Glyn-SESSION'!A720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IF($A$476='Glyn-SESSION'!$A$718,INDEX('Glyn-SESSION'!$K$718:$T$725, MATCH("*Squat*",'Glyn-SESSION'!$B$718:$B$725,0), MATCH("*1st*",'Glyn-SESSION'!$K$7:$T$7,0)),"")</f>
        <v>#N/A</v>
      </c>
      <c r="D477" s="132" t="e">
        <f>INDEX('Glyn-SESSION'!L$718:U$725, MATCH("*Squat*",'Glyn-SESSION'!$B$718:$B$725,0), MATCH("*1st*",'Glyn-SESSION'!K$7:T$7,0))</f>
        <v>#N/A</v>
      </c>
      <c r="E477" s="131" t="e">
        <f>IF($A$476='Glyn-SESSION'!$A$718,INDEX('Glyn-SESSION'!$K$718:$T$725, MATCH("*Deadlift*",'Glyn-SESSION'!$B$718:$B$725,0), MATCH("*1st*",'Glyn-SESSION'!$K$7:$T$7,0)),"")</f>
        <v>#N/A</v>
      </c>
      <c r="F477" s="131" t="e">
        <f>INDEX('Glyn-SESSION'!$L$718:$U$725, MATCH("*Deadlift*",'Glyn-SESSION'!$B$655:$B$725,0), MATCH("*1st*",'Glyn-SESSION'!$K$7:$T$7,0))</f>
        <v>#N/A</v>
      </c>
      <c r="G477" s="131" t="e">
        <f>IF($A$476='Glyn-SESSION'!$A$718,INDEX('Glyn-SESSION'!$K$718:$T$725, MATCH("*Bench Press*",'Glyn-SESSION'!$B$718:$B$725,0), MATCH("*1st*",'Glyn-SESSION'!$K$7:$T$7,0)),"")</f>
        <v>#N/A</v>
      </c>
      <c r="H477" s="131" t="e">
        <f>INDEX('Glyn-SESSION'!$L$718:$U$725, MATCH("*Bench Press*",'Glyn-SESSION'!$B$718:$B$725,0), MATCH("*1st*",'Glyn-SESSION'!$K$7:$T$7,0))</f>
        <v>#N/A</v>
      </c>
      <c r="I477" s="132" t="e">
        <f>IF($A$476='Glyn-SESSION'!$A$718,INDEX('Glyn-SESSION'!$K$718:$T$725, MATCH("*Military*",'Glyn-SESSION'!$B$718:$B$725,0), MATCH("*1st*",'Glyn-SESSION'!$K$7:$T$7,0)),"")</f>
        <v>#N/A</v>
      </c>
      <c r="J477" s="48" t="e">
        <f>INDEX('Glyn-SESSION'!$L$718:$U$725, MATCH("*Military*",'Glyn-SESSION'!$B$718:$B$725,0), MATCH("*1st*",'Glyn-SESSION'!$K$7:$T$7,0))</f>
        <v>#N/A</v>
      </c>
      <c r="K477" s="131" t="e">
        <f>IF($A$476='Glyn-SESSION'!$A$718,INDEX('Glyn-SESSION'!$K$718:$T$725, MATCH("*Clean *",'Glyn-SESSION'!$B$718:$B$725,0), MATCH("*1st*",'Glyn-SESSION'!$K$7:$T$7,0)),"")</f>
        <v>#N/A</v>
      </c>
      <c r="L477" s="48" t="e">
        <f>INDEX('Glyn-SESSION'!$L$718:$U$725, MATCH("*Clean *",'Glyn-SESSION'!$B$655:$B$725,0), MATCH("*1st*",'Glyn-SESSION'!$K$7:$T$7,0))</f>
        <v>#N/A</v>
      </c>
      <c r="M477" s="131" t="e">
        <f>IF($A$476='Glyn-SESSION'!$A$718,INDEX('Glyn-SESSION'!$K$718:$T$725, MATCH("*Lat Pulldown*",'Glyn-SESSION'!$B$718:$B$725,0), MATCH("*1st*",'Glyn-SESSION'!$K$7:$T$7,0)),"")</f>
        <v>#N/A</v>
      </c>
      <c r="N477" s="48" t="e">
        <f>INDEX('Glyn-SESSION'!$L$718:$U$725, MATCH("*Lat Pulldown*",'Glyn-SESSION'!$B$718:$B$725,0), MATCH("*1st*",'Glyn-SESSION'!$K$7:$T$7,0))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IF($A$476='Glyn-SESSION'!$A$718,INDEX('Glyn-SESSION'!$K$718:$T$725, MATCH("*Squat*",'Glyn-SESSION'!$B$718:$B$725,0), MATCH("*2nd*",'Glyn-SESSION'!$K$7:$T$7,0)),"")</f>
        <v>#N/A</v>
      </c>
      <c r="D478" s="132" t="e">
        <f>INDEX('Glyn-SESSION'!L$718:U$725, MATCH("*Squat*",'Glyn-SESSION'!$B$718:$B$725,0), MATCH("*2nd*",'Glyn-SESSION'!K$7:T$7,0))</f>
        <v>#N/A</v>
      </c>
      <c r="E478" s="131" t="e">
        <f>IF($A$476='Glyn-SESSION'!$A$718,INDEX('Glyn-SESSION'!$K$718:$T$725, MATCH("*Deadlift*",'Glyn-SESSION'!$B$718:$B$725,0), MATCH("*2ND*",'Glyn-SESSION'!$K$7:$T$7,0)),"")</f>
        <v>#N/A</v>
      </c>
      <c r="F478" s="131" t="e">
        <f>INDEX('Glyn-SESSION'!$L$718:$U$725, MATCH("*Deadlift*",'Glyn-SESSION'!$B$655:$B$725,0), MATCH("*2nd*",'Glyn-SESSION'!$K$7:$T$7,0))</f>
        <v>#N/A</v>
      </c>
      <c r="G478" s="131" t="e">
        <f>IF($A$476='Glyn-SESSION'!$A$718,INDEX('Glyn-SESSION'!$K$718:$T$725, MATCH("*Bench Press*",'Glyn-SESSION'!$B$718:$B$725,0), MATCH("*2ND*",'Glyn-SESSION'!$K$7:$T$7,0)),"")</f>
        <v>#N/A</v>
      </c>
      <c r="H478" s="131" t="e">
        <f>INDEX('Glyn-SESSION'!$L$718:$U$725, MATCH("*Bench Press*",'Glyn-SESSION'!$B$718:$B$725,0), MATCH("*2nd*",'Glyn-SESSION'!$K$7:$T$7,0))</f>
        <v>#N/A</v>
      </c>
      <c r="I478" s="132" t="e">
        <f>IF($A$476='Glyn-SESSION'!$A$718,INDEX('Glyn-SESSION'!$K$718:$T$725, MATCH("*Military*",'Glyn-SESSION'!$B$718:$B$725,0), MATCH("*2ND*",'Glyn-SESSION'!$K$7:$T$7,0)),"")</f>
        <v>#N/A</v>
      </c>
      <c r="J478" s="44" t="e">
        <f>INDEX('Glyn-SESSION'!$L$718:$U$725, MATCH("*Military*",'Glyn-SESSION'!$B$718:$B$725,0), MATCH("*2nd*",'Glyn-SESSION'!$K$7:$T$7,0))</f>
        <v>#N/A</v>
      </c>
      <c r="K478" s="131" t="e">
        <f>IF($A$476='Glyn-SESSION'!$A$718,INDEX('Glyn-SESSION'!$K$718:$T$725, MATCH("*Clean *",'Glyn-SESSION'!$B$718:$B$725,0), MATCH("*2ND*",'Glyn-SESSION'!$K$7:$T$7,0)),"")</f>
        <v>#N/A</v>
      </c>
      <c r="L478" s="44" t="e">
        <f>INDEX('Glyn-SESSION'!$L$718:$U$725, MATCH("*Clean *",'Glyn-SESSION'!$B$655:$B$725,0), MATCH("*2nd*",'Glyn-SESSION'!$K$7:$T$7,0))</f>
        <v>#N/A</v>
      </c>
      <c r="M478" s="131" t="e">
        <f>IF($A$476='Glyn-SESSION'!$A$718,INDEX('Glyn-SESSION'!$K$718:$T$725, MATCH("*Lat Pulldown*",'Glyn-SESSION'!$B$718:$B$725,0), MATCH("*2ND*",'Glyn-SESSION'!$K$7:$T$7,0)),"")</f>
        <v>#N/A</v>
      </c>
      <c r="N478" s="44" t="e">
        <f>INDEX('Glyn-SESSION'!$L$718:$U$725, MATCH("*Lat Pulldown*",'Glyn-SESSION'!$B$718:$B$725,0), MATCH("*2nd*",'Glyn-SESSION'!$K$7:$T$7,0))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IF($A$476='Glyn-SESSION'!$A$718,INDEX('Glyn-SESSION'!$K$718:$T$725, MATCH("*Squat*",'Glyn-SESSION'!$B$718:$B$725,0), MATCH("*3rd*",'Glyn-SESSION'!$K$7:$T$7,0)),"")</f>
        <v>#N/A</v>
      </c>
      <c r="D479" s="132" t="e">
        <f>INDEX('Glyn-SESSION'!L$718:U$725, MATCH("*Squat*",'Glyn-SESSION'!$B$718:$B$725,0), MATCH("*3rd*",'Glyn-SESSION'!K$7:T$7,0))</f>
        <v>#N/A</v>
      </c>
      <c r="E479" s="131" t="e">
        <f>IF($A$476='Glyn-SESSION'!$A$718,INDEX('Glyn-SESSION'!$K$718:$T$725, MATCH("*Deadlift*",'Glyn-SESSION'!$B$718:$B$725,0), MATCH("*3rd*",'Glyn-SESSION'!$K$7:$T$7,0)),"")</f>
        <v>#N/A</v>
      </c>
      <c r="F479" s="131" t="e">
        <f>INDEX('Glyn-SESSION'!$L$718:$U$725, MATCH("*Deadlift*",'Glyn-SESSION'!$B$655:$B$725,0), MATCH("*3rd*",'Glyn-SESSION'!$K$7:$T$7,0))</f>
        <v>#N/A</v>
      </c>
      <c r="G479" s="131" t="e">
        <f>IF($A$476='Glyn-SESSION'!$A$718,INDEX('Glyn-SESSION'!$K$718:$T$725, MATCH("*Bench Press*",'Glyn-SESSION'!$B$718:$B$725,0), MATCH("*3rd*",'Glyn-SESSION'!$K$7:$T$7,0)),"")</f>
        <v>#N/A</v>
      </c>
      <c r="H479" s="131" t="e">
        <f>INDEX('Glyn-SESSION'!$L$718:$U$725, MATCH("*Bench Press*",'Glyn-SESSION'!$B$718:$B$725,0), MATCH("*3rd*",'Glyn-SESSION'!$K$7:$T$7,0))</f>
        <v>#N/A</v>
      </c>
      <c r="I479" s="132" t="e">
        <f>IF($A$476='Glyn-SESSION'!$A$718,INDEX('Glyn-SESSION'!$K$718:$T$725, MATCH("*Military*",'Glyn-SESSION'!$B$718:$B$725,0), MATCH("*3rd*",'Glyn-SESSION'!$K$7:$T$7,0)),"")</f>
        <v>#N/A</v>
      </c>
      <c r="J479" s="44" t="e">
        <f>INDEX('Glyn-SESSION'!$L$718:$U$725, MATCH("*Military*",'Glyn-SESSION'!$B$718:$B$725,0), MATCH("*3rd*",'Glyn-SESSION'!$K$7:$T$7,0))</f>
        <v>#N/A</v>
      </c>
      <c r="K479" s="131" t="e">
        <f>IF($A$476='Glyn-SESSION'!$A$718,INDEX('Glyn-SESSION'!$K$718:$T$725, MATCH("*Clean *",'Glyn-SESSION'!$B$718:$B$725,0), MATCH("*3rd*",'Glyn-SESSION'!$K$7:$T$7,0)),"")</f>
        <v>#N/A</v>
      </c>
      <c r="L479" s="44" t="e">
        <f>INDEX('Glyn-SESSION'!$L$718:$U$725, MATCH("*Clean *",'Glyn-SESSION'!$B$655:$B$725,0), MATCH("*3rd*",'Glyn-SESSION'!$K$7:$T$7,0))</f>
        <v>#N/A</v>
      </c>
      <c r="M479" s="131" t="e">
        <f>IF($A$476='Glyn-SESSION'!$A$718,INDEX('Glyn-SESSION'!$K$718:$T$725, MATCH("*Lat Pulldown*",'Glyn-SESSION'!$B$718:$B$725,0), MATCH("*3rd*",'Glyn-SESSION'!$K$7:$T$7,0)),"")</f>
        <v>#N/A</v>
      </c>
      <c r="N479" s="44" t="e">
        <f>INDEX('Glyn-SESSION'!$L$718:$U$725, MATCH("*Lat Pulldown*",'Glyn-SESSION'!$B$718:$B$725,0), MATCH("*3rd*",'Glyn-SESSION'!$K$7:$T$7,0))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IF($A$476='Glyn-SESSION'!$A$718,INDEX('Glyn-SESSION'!$K$718:$T$725, MATCH("*Squat*",'Glyn-SESSION'!$B$718:$B$725,0), MATCH("*4th*",'Glyn-SESSION'!$K$7:$T$7,0)),"")</f>
        <v>#N/A</v>
      </c>
      <c r="D480" s="132" t="e">
        <f>INDEX('Glyn-SESSION'!L$718:U$725, MATCH("*Squat*",'Glyn-SESSION'!$B$718:$B$725,0), MATCH("*4th*",'Glyn-SESSION'!K$7:T$7,0))</f>
        <v>#N/A</v>
      </c>
      <c r="E480" s="131" t="e">
        <f>IF($A$476='Glyn-SESSION'!$A$718,INDEX('Glyn-SESSION'!$K$718:$T$725, MATCH("*Deadlift*",'Glyn-SESSION'!$B$718:$B$725,0), MATCH("*4th*",'Glyn-SESSION'!$K$7:$T$7,0)),"")</f>
        <v>#N/A</v>
      </c>
      <c r="F480" s="131" t="e">
        <f>INDEX('Glyn-SESSION'!$L$718:$U$725, MATCH("*Deadlift*",'Glyn-SESSION'!$B$655:$B$725,0), MATCH("*4th*",'Glyn-SESSION'!$K$7:$T$7,0))</f>
        <v>#N/A</v>
      </c>
      <c r="G480" s="131" t="e">
        <f>IF($A$476='Glyn-SESSION'!$A$718,INDEX('Glyn-SESSION'!$K$718:$T$725, MATCH("*Bench Press*",'Glyn-SESSION'!$B$718:$B$725,0), MATCH("*4th*",'Glyn-SESSION'!$K$7:$T$7,0)),"")</f>
        <v>#N/A</v>
      </c>
      <c r="H480" s="131" t="e">
        <f>INDEX('Glyn-SESSION'!$L$718:$U$725, MATCH("*Bench Press*",'Glyn-SESSION'!$B$718:$B$725,0), MATCH("*4th*",'Glyn-SESSION'!$K$7:$T$7,0))</f>
        <v>#N/A</v>
      </c>
      <c r="I480" s="132" t="e">
        <f>IF($A$476='Glyn-SESSION'!$A$718,INDEX('Glyn-SESSION'!$K$718:$T$725, MATCH("*Military*",'Glyn-SESSION'!$B$718:$B$725,0), MATCH("*4th*",'Glyn-SESSION'!$K$7:$T$7,0)),"")</f>
        <v>#N/A</v>
      </c>
      <c r="J480" s="44" t="e">
        <f>INDEX('Glyn-SESSION'!$L$718:$U$725, MATCH("*Military*",'Glyn-SESSION'!$B$718:$B$725,0), MATCH("*4th*",'Glyn-SESSION'!$K$7:$T$7,0))</f>
        <v>#N/A</v>
      </c>
      <c r="K480" s="131" t="e">
        <f>IF($A$476='Glyn-SESSION'!$A$718,INDEX('Glyn-SESSION'!$K$718:$T$725, MATCH("*Clean *",'Glyn-SESSION'!$B$718:$B$725,0), MATCH("*4th*",'Glyn-SESSION'!$K$7:$T$7,0)),"")</f>
        <v>#N/A</v>
      </c>
      <c r="L480" s="44" t="e">
        <f>INDEX('Glyn-SESSION'!$L$718:$U$725, MATCH("*Clean *",'Glyn-SESSION'!$B$655:$B$725,0), MATCH("*4th*",'Glyn-SESSION'!$K$7:$T$7,0))</f>
        <v>#N/A</v>
      </c>
      <c r="M480" s="131" t="e">
        <f>IF($A$476='Glyn-SESSION'!$A$718,INDEX('Glyn-SESSION'!$K$718:$T$725, MATCH("*Lat Pulldown*",'Glyn-SESSION'!$B$718:$B$725,0), MATCH("*4th*",'Glyn-SESSION'!$K$7:$T$7,0)),"")</f>
        <v>#N/A</v>
      </c>
      <c r="N480" s="44" t="e">
        <f>INDEX('Glyn-SESSION'!$L$718:$U$725, MATCH("*Lat Pulldown*",'Glyn-SESSION'!$B$718:$B$725,0), MATCH("*4th*",'Glyn-SESSION'!$K$7:$T$7,0))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IF($A$476='Glyn-SESSION'!$A$718,INDEX('Glyn-SESSION'!$K$718:$T$725, MATCH("*Squat*",'Glyn-SESSION'!$B$718:$B$725,0), MATCH("*5th*",'Glyn-SESSION'!$K$7:$T$7,0)),"")</f>
        <v>#N/A</v>
      </c>
      <c r="D481" s="132" t="e">
        <f>INDEX('Glyn-SESSION'!L$718:U$725, MATCH("*Squat*",'Glyn-SESSION'!$B$718:$B$725,0), MATCH("*5th*",'Glyn-SESSION'!K$7:T$7,0))</f>
        <v>#N/A</v>
      </c>
      <c r="E481" s="131" t="e">
        <f>IF($A$476='Glyn-SESSION'!$A$718,INDEX('Glyn-SESSION'!$K$718:$T$725, MATCH("*Deadlift*",'Glyn-SESSION'!$B$718:$B$725,0), MATCH("*5th*",'Glyn-SESSION'!$K$7:$T$7,0)),"")</f>
        <v>#N/A</v>
      </c>
      <c r="F481" s="131" t="e">
        <f>INDEX('Glyn-SESSION'!$L$718:$U$725, MATCH("*Deadlift*",'Glyn-SESSION'!$B$655:$B$725,0), MATCH("*5th*",'Glyn-SESSION'!$K$7:$T$7,0))</f>
        <v>#N/A</v>
      </c>
      <c r="G481" s="131" t="e">
        <f>IF($A$476='Glyn-SESSION'!$A$718,INDEX('Glyn-SESSION'!$K$718:$T$725, MATCH("*Bench Press*",'Glyn-SESSION'!$B$718:$B$725,0), MATCH("*5th*",'Glyn-SESSION'!$K$7:$T$7,0)),"")</f>
        <v>#N/A</v>
      </c>
      <c r="H481" s="131" t="e">
        <f>INDEX('Glyn-SESSION'!$L$718:$U$725, MATCH("*Bench Press*",'Glyn-SESSION'!$B$718:$B$725,0), MATCH("*5th*",'Glyn-SESSION'!$K$7:$T$7,0))</f>
        <v>#N/A</v>
      </c>
      <c r="I481" s="132" t="e">
        <f>IF($A$476='Glyn-SESSION'!$A$718,INDEX('Glyn-SESSION'!$K$718:$T$725, MATCH("*Military*",'Glyn-SESSION'!$B$718:$B$725,0), MATCH("*5th*",'Glyn-SESSION'!$K$7:$T$7,0)),"")</f>
        <v>#N/A</v>
      </c>
      <c r="J481" s="44" t="e">
        <f>INDEX('Glyn-SESSION'!$L$718:$U$725, MATCH("*Military*",'Glyn-SESSION'!$B$718:$B$725,0), MATCH("*5th*",'Glyn-SESSION'!$K$7:$T$7,0))</f>
        <v>#N/A</v>
      </c>
      <c r="K481" s="131" t="e">
        <f>IF($A$476='Glyn-SESSION'!$A$718,INDEX('Glyn-SESSION'!$K$718:$T$725, MATCH("*Clean *",'Glyn-SESSION'!$B$718:$B$725,0), MATCH("*5th*",'Glyn-SESSION'!$K$7:$T$7,0)),"")</f>
        <v>#N/A</v>
      </c>
      <c r="L481" s="44" t="e">
        <f>INDEX('Glyn-SESSION'!$L$718:$U$725, MATCH("*Clean *",'Glyn-SESSION'!$B$655:$B$725,0), MATCH("*5th*",'Glyn-SESSION'!$K$7:$T$7,0))</f>
        <v>#N/A</v>
      </c>
      <c r="M481" s="131" t="e">
        <f>IF($A$476='Glyn-SESSION'!$A$718,INDEX('Glyn-SESSION'!$K$718:$T$725, MATCH("*Lat Pulldown*",'Glyn-SESSION'!$B$718:$B$725,0), MATCH("*5th*",'Glyn-SESSION'!$K$7:$T$7,0)),"")</f>
        <v>#N/A</v>
      </c>
      <c r="N481" s="44" t="e">
        <f>INDEX('Glyn-SESSION'!$L$718:$U$725, MATCH("*Lat Pulldown*",'Glyn-SESSION'!$B$718:$B$725,0), MATCH("*5th*",'Glyn-SESSION'!$K$7:$T$7,0))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'Glyn-SESSION'!A727</f>
        <v>0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 t="e">
        <f>MAX(G483:G487)</f>
        <v>#N/A</v>
      </c>
      <c r="H482" s="116" t="e">
        <f t="array" ref="H482">MAX(IF(G483:G487=G482,H483:H487))</f>
        <v>#N/A</v>
      </c>
      <c r="I482" s="116" t="e">
        <f>MAX(I483:I487)</f>
        <v>#N/A</v>
      </c>
      <c r="J482" s="116" t="e">
        <f t="array" ref="J482">MAX(IF(I483:I487=I482,J483:J487))</f>
        <v>#N/A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str">
        <f>IF($A$140='Glyn-SESSION'!$A$727,INDEX('Glyn-SESSION'!$K$727:$T$734, MATCH("*1k Row*",'Glyn-SESSION'!$B$727:$B$734,0), MATCH("*1st*",'Glyn-SESSION'!$K$7:$T$7,0)),"")</f>
        <v/>
      </c>
      <c r="P482" s="152" t="str">
        <f>IF($A$140='Glyn-SESSION'!$A$727,INDEX('Glyn-SESSION'!$K$727:$T$734, MATCH("*HIIT*",'Glyn-SESSION'!$B$727:$B$734,0), MATCH("*1st*",'Glyn-SESSION'!$K$7:$T$7,0)),"")</f>
        <v/>
      </c>
      <c r="Q482" s="119" t="e">
        <f>INDEX('Glyn-SESSION'!$L$661:$U$727, MATCH("*HIIT*",'Glyn-SESSION'!$B$661:$B$727,0), MATCH("*1st*",'Glyn-SESSION'!$K$7:$T$7,0))</f>
        <v>#N/A</v>
      </c>
      <c r="R482" s="119">
        <f>'Glyn-SESSION'!U550</f>
        <v>0</v>
      </c>
      <c r="S482" s="116"/>
      <c r="T482" s="116"/>
      <c r="U482" s="120">
        <f>'Glyn-SESSION'!A728</f>
        <v>0</v>
      </c>
      <c r="V482" s="120">
        <f>'Glyn-SESSION'!A729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IF($A$482='Glyn-SESSION'!$A$727,INDEX('Glyn-SESSION'!$K$727:$T$734, MATCH("*Squat*",'Glyn-SESSION'!$B$727:$B$734,0), MATCH("*1st*",'Glyn-SESSION'!$K$7:$T$7,0)),"")</f>
        <v>#N/A</v>
      </c>
      <c r="D483" s="132" t="e">
        <f>INDEX('Glyn-SESSION'!L$727:U$734, MATCH("*Squat*",'Glyn-SESSION'!$B$727:$B$734,0), MATCH("*1st*",'Glyn-SESSION'!K$7:T$7,0))</f>
        <v>#N/A</v>
      </c>
      <c r="E483" s="131" t="e">
        <f>IF($A$482='Glyn-SESSION'!$A$727,INDEX('Glyn-SESSION'!$K$727:$T$734, MATCH("*Deadlift*",'Glyn-SESSION'!$B$727:$B$734,0), MATCH("*1st*",'Glyn-SESSION'!$K$7:$T$7,0)),"")</f>
        <v>#N/A</v>
      </c>
      <c r="F483" s="131" t="e">
        <f>INDEX('Glyn-SESSION'!$L$727:$U$734, MATCH("*Deadlift*",'Glyn-SESSION'!$B$661:$B$734,0), MATCH("*1st*",'Glyn-SESSION'!$K$7:$T$7,0))</f>
        <v>#N/A</v>
      </c>
      <c r="G483" s="131" t="e">
        <f>IF($A$482='Glyn-SESSION'!$A$727,INDEX('Glyn-SESSION'!$K$727:$T$734, MATCH("*Bench Press*",'Glyn-SESSION'!$B$727:$B$734,0), MATCH("*1st*",'Glyn-SESSION'!$K$7:$T$7,0)),"")</f>
        <v>#N/A</v>
      </c>
      <c r="H483" s="131" t="e">
        <f>INDEX('Glyn-SESSION'!$L$727:$U$734, MATCH("*Bench Press*",'Glyn-SESSION'!$B$727:$B$734,0), MATCH("*1st*",'Glyn-SESSION'!$K$7:$T$7,0))</f>
        <v>#N/A</v>
      </c>
      <c r="I483" s="132" t="e">
        <f>IF($A$482='Glyn-SESSION'!$A$727,INDEX('Glyn-SESSION'!$K$727:$T$734, MATCH("*Military*",'Glyn-SESSION'!$B$727:$B$734,0), MATCH("*1st*",'Glyn-SESSION'!$K$7:$T$7,0)),"")</f>
        <v>#N/A</v>
      </c>
      <c r="J483" s="48" t="e">
        <f>INDEX('Glyn-SESSION'!$L$727:$U$734, MATCH("*Military*",'Glyn-SESSION'!$B$727:$B$734,0), MATCH("*1st*",'Glyn-SESSION'!$K$7:$T$7,0))</f>
        <v>#N/A</v>
      </c>
      <c r="K483" s="131" t="e">
        <f>IF($A$482='Glyn-SESSION'!$A$727,INDEX('Glyn-SESSION'!$K$727:$T$734, MATCH("*Clean *",'Glyn-SESSION'!$B$727:$B$734,0), MATCH("*1st*",'Glyn-SESSION'!$K$7:$T$7,0)),"")</f>
        <v>#N/A</v>
      </c>
      <c r="L483" s="48" t="e">
        <f>INDEX('Glyn-SESSION'!$L$727:$U$734, MATCH("*Clean *",'Glyn-SESSION'!$B$661:$B$734,0), MATCH("*1st*",'Glyn-SESSION'!$K$7:$T$7,0))</f>
        <v>#N/A</v>
      </c>
      <c r="M483" s="131" t="e">
        <f>IF($A$482='Glyn-SESSION'!$A$727,INDEX('Glyn-SESSION'!$K$727:$T$734, MATCH("*Lat Pulldown*",'Glyn-SESSION'!$B$727:$B$734,0), MATCH("*1st*",'Glyn-SESSION'!$K$7:$T$7,0)),"")</f>
        <v>#N/A</v>
      </c>
      <c r="N483" s="48" t="e">
        <f>INDEX('Glyn-SESSION'!$L$727:$U$734, MATCH("*Lat Pulldown*",'Glyn-SESSION'!$B$727:$B$734,0), MATCH("*1st*",'Glyn-SESSION'!$K$7:$T$7,0))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IF($A$482='Glyn-SESSION'!$A$727,INDEX('Glyn-SESSION'!$K$727:$T$734, MATCH("*Squat*",'Glyn-SESSION'!$B$727:$B$734,0), MATCH("*2nd*",'Glyn-SESSION'!$K$7:$T$7,0)),"")</f>
        <v>#N/A</v>
      </c>
      <c r="D484" s="132" t="e">
        <f>INDEX('Glyn-SESSION'!L$727:U$734, MATCH("*Squat*",'Glyn-SESSION'!$B$727:$B$734,0), MATCH("*2nd*",'Glyn-SESSION'!K$7:T$7,0))</f>
        <v>#N/A</v>
      </c>
      <c r="E484" s="131" t="e">
        <f>IF($A$482='Glyn-SESSION'!$A$727,INDEX('Glyn-SESSION'!$K$727:$T$734, MATCH("*Deadlift*",'Glyn-SESSION'!$B$727:$B$734,0), MATCH("*2ND*",'Glyn-SESSION'!$K$7:$T$7,0)),"")</f>
        <v>#N/A</v>
      </c>
      <c r="F484" s="131" t="e">
        <f>INDEX('Glyn-SESSION'!$L$727:$U$734, MATCH("*Deadlift*",'Glyn-SESSION'!$B$661:$B$734,0), MATCH("*2nd*",'Glyn-SESSION'!$K$7:$T$7,0))</f>
        <v>#N/A</v>
      </c>
      <c r="G484" s="131" t="e">
        <f>IF($A$482='Glyn-SESSION'!$A$727,INDEX('Glyn-SESSION'!$K$727:$T$734, MATCH("*Bench Press*",'Glyn-SESSION'!$B$727:$B$734,0), MATCH("*2ND*",'Glyn-SESSION'!$K$7:$T$7,0)),"")</f>
        <v>#N/A</v>
      </c>
      <c r="H484" s="131" t="e">
        <f>INDEX('Glyn-SESSION'!$L$727:$U$734, MATCH("*Bench Press*",'Glyn-SESSION'!$B$727:$B$734,0), MATCH("*2nd*",'Glyn-SESSION'!$K$7:$T$7,0))</f>
        <v>#N/A</v>
      </c>
      <c r="I484" s="132" t="e">
        <f>IF($A$482='Glyn-SESSION'!$A$727,INDEX('Glyn-SESSION'!$K$727:$T$734, MATCH("*Military*",'Glyn-SESSION'!$B$727:$B$734,0), MATCH("*2ND*",'Glyn-SESSION'!$K$7:$T$7,0)),"")</f>
        <v>#N/A</v>
      </c>
      <c r="J484" s="44" t="e">
        <f>INDEX('Glyn-SESSION'!$L$727:$U$734, MATCH("*Military*",'Glyn-SESSION'!$B$727:$B$734,0), MATCH("*2nd*",'Glyn-SESSION'!$K$7:$T$7,0))</f>
        <v>#N/A</v>
      </c>
      <c r="K484" s="131" t="e">
        <f>IF($A$482='Glyn-SESSION'!$A$727,INDEX('Glyn-SESSION'!$K$727:$T$734, MATCH("*Clean *",'Glyn-SESSION'!$B$727:$B$734,0), MATCH("*2ND*",'Glyn-SESSION'!$K$7:$T$7,0)),"")</f>
        <v>#N/A</v>
      </c>
      <c r="L484" s="44" t="e">
        <f>INDEX('Glyn-SESSION'!$L$727:$U$734, MATCH("*Clean *",'Glyn-SESSION'!$B$661:$B$734,0), MATCH("*2nd*",'Glyn-SESSION'!$K$7:$T$7,0))</f>
        <v>#N/A</v>
      </c>
      <c r="M484" s="131" t="e">
        <f>IF($A$482='Glyn-SESSION'!$A$727,INDEX('Glyn-SESSION'!$K$727:$T$734, MATCH("*Lat Pulldown*",'Glyn-SESSION'!$B$727:$B$734,0), MATCH("*2ND*",'Glyn-SESSION'!$K$7:$T$7,0)),"")</f>
        <v>#N/A</v>
      </c>
      <c r="N484" s="44" t="e">
        <f>INDEX('Glyn-SESSION'!$L$727:$U$734, MATCH("*Lat Pulldown*",'Glyn-SESSION'!$B$727:$B$734,0), MATCH("*2nd*",'Glyn-SESSION'!$K$7:$T$7,0))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IF($A$482='Glyn-SESSION'!$A$727,INDEX('Glyn-SESSION'!$K$727:$T$734, MATCH("*Squat*",'Glyn-SESSION'!$B$727:$B$734,0), MATCH("*3rd*",'Glyn-SESSION'!$K$7:$T$7,0)),"")</f>
        <v>#N/A</v>
      </c>
      <c r="D485" s="132" t="e">
        <f>INDEX('Glyn-SESSION'!L$727:U$734, MATCH("*Squat*",'Glyn-SESSION'!$B$727:$B$734,0), MATCH("*3rd*",'Glyn-SESSION'!K$7:T$7,0))</f>
        <v>#N/A</v>
      </c>
      <c r="E485" s="131" t="e">
        <f>IF($A$482='Glyn-SESSION'!$A$727,INDEX('Glyn-SESSION'!$K$727:$T$734, MATCH("*Deadlift*",'Glyn-SESSION'!$B$727:$B$734,0), MATCH("*3rd*",'Glyn-SESSION'!$K$7:$T$7,0)),"")</f>
        <v>#N/A</v>
      </c>
      <c r="F485" s="131" t="e">
        <f>INDEX('Glyn-SESSION'!$L$727:$U$734, MATCH("*Deadlift*",'Glyn-SESSION'!$B$661:$B$734,0), MATCH("*3rd*",'Glyn-SESSION'!$K$7:$T$7,0))</f>
        <v>#N/A</v>
      </c>
      <c r="G485" s="131" t="e">
        <f>IF($A$482='Glyn-SESSION'!$A$727,INDEX('Glyn-SESSION'!$K$727:$T$734, MATCH("*Bench Press*",'Glyn-SESSION'!$B$727:$B$734,0), MATCH("*3rd*",'Glyn-SESSION'!$K$7:$T$7,0)),"")</f>
        <v>#N/A</v>
      </c>
      <c r="H485" s="131" t="e">
        <f>INDEX('Glyn-SESSION'!$L$727:$U$734, MATCH("*Bench Press*",'Glyn-SESSION'!$B$727:$B$734,0), MATCH("*3rd*",'Glyn-SESSION'!$K$7:$T$7,0))</f>
        <v>#N/A</v>
      </c>
      <c r="I485" s="132" t="e">
        <f>IF($A$482='Glyn-SESSION'!$A$727,INDEX('Glyn-SESSION'!$K$727:$T$734, MATCH("*Military*",'Glyn-SESSION'!$B$727:$B$734,0), MATCH("*3rd*",'Glyn-SESSION'!$K$7:$T$7,0)),"")</f>
        <v>#N/A</v>
      </c>
      <c r="J485" s="44" t="e">
        <f>INDEX('Glyn-SESSION'!$L$727:$U$734, MATCH("*Military*",'Glyn-SESSION'!$B$727:$B$734,0), MATCH("*3rd*",'Glyn-SESSION'!$K$7:$T$7,0))</f>
        <v>#N/A</v>
      </c>
      <c r="K485" s="131" t="e">
        <f>IF($A$482='Glyn-SESSION'!$A$727,INDEX('Glyn-SESSION'!$K$727:$T$734, MATCH("*Clean *",'Glyn-SESSION'!$B$727:$B$734,0), MATCH("*3rd*",'Glyn-SESSION'!$K$7:$T$7,0)),"")</f>
        <v>#N/A</v>
      </c>
      <c r="L485" s="44" t="e">
        <f>INDEX('Glyn-SESSION'!$L$727:$U$734, MATCH("*Clean *",'Glyn-SESSION'!$B$661:$B$734,0), MATCH("*3rd*",'Glyn-SESSION'!$K$7:$T$7,0))</f>
        <v>#N/A</v>
      </c>
      <c r="M485" s="131" t="e">
        <f>IF($A$482='Glyn-SESSION'!$A$727,INDEX('Glyn-SESSION'!$K$727:$T$734, MATCH("*Lat Pulldown*",'Glyn-SESSION'!$B$727:$B$734,0), MATCH("*3rd*",'Glyn-SESSION'!$K$7:$T$7,0)),"")</f>
        <v>#N/A</v>
      </c>
      <c r="N485" s="44" t="e">
        <f>INDEX('Glyn-SESSION'!$L$727:$U$734, MATCH("*Lat Pulldown*",'Glyn-SESSION'!$B$727:$B$734,0), MATCH("*3rd*",'Glyn-SESSION'!$K$7:$T$7,0))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IF($A$482='Glyn-SESSION'!$A$727,INDEX('Glyn-SESSION'!$K$727:$T$734, MATCH("*Squat*",'Glyn-SESSION'!$B$727:$B$734,0), MATCH("*4th*",'Glyn-SESSION'!$K$7:$T$7,0)),"")</f>
        <v>#N/A</v>
      </c>
      <c r="D486" s="132" t="e">
        <f>INDEX('Glyn-SESSION'!L$727:U$734, MATCH("*Squat*",'Glyn-SESSION'!$B$727:$B$734,0), MATCH("*4th*",'Glyn-SESSION'!K$7:T$7,0))</f>
        <v>#N/A</v>
      </c>
      <c r="E486" s="131" t="e">
        <f>IF($A$482='Glyn-SESSION'!$A$727,INDEX('Glyn-SESSION'!$K$727:$T$734, MATCH("*Deadlift*",'Glyn-SESSION'!$B$727:$B$734,0), MATCH("*4th*",'Glyn-SESSION'!$K$7:$T$7,0)),"")</f>
        <v>#N/A</v>
      </c>
      <c r="F486" s="131" t="e">
        <f>INDEX('Glyn-SESSION'!$L$727:$U$734, MATCH("*Deadlift*",'Glyn-SESSION'!$B$661:$B$734,0), MATCH("*4th*",'Glyn-SESSION'!$K$7:$T$7,0))</f>
        <v>#N/A</v>
      </c>
      <c r="G486" s="131" t="e">
        <f>IF($A$482='Glyn-SESSION'!$A$727,INDEX('Glyn-SESSION'!$K$727:$T$734, MATCH("*Bench Press*",'Glyn-SESSION'!$B$727:$B$734,0), MATCH("*4th*",'Glyn-SESSION'!$K$7:$T$7,0)),"")</f>
        <v>#N/A</v>
      </c>
      <c r="H486" s="131" t="e">
        <f>INDEX('Glyn-SESSION'!$L$727:$U$734, MATCH("*Bench Press*",'Glyn-SESSION'!$B$727:$B$734,0), MATCH("*4th*",'Glyn-SESSION'!$K$7:$T$7,0))</f>
        <v>#N/A</v>
      </c>
      <c r="I486" s="132" t="e">
        <f>IF($A$482='Glyn-SESSION'!$A$727,INDEX('Glyn-SESSION'!$K$727:$T$734, MATCH("*Military*",'Glyn-SESSION'!$B$727:$B$734,0), MATCH("*4th*",'Glyn-SESSION'!$K$7:$T$7,0)),"")</f>
        <v>#N/A</v>
      </c>
      <c r="J486" s="44" t="e">
        <f>INDEX('Glyn-SESSION'!$L$727:$U$734, MATCH("*Military*",'Glyn-SESSION'!$B$727:$B$734,0), MATCH("*4th*",'Glyn-SESSION'!$K$7:$T$7,0))</f>
        <v>#N/A</v>
      </c>
      <c r="K486" s="131" t="e">
        <f>IF($A$482='Glyn-SESSION'!$A$727,INDEX('Glyn-SESSION'!$K$727:$T$734, MATCH("*Clean *",'Glyn-SESSION'!$B$727:$B$734,0), MATCH("*4th*",'Glyn-SESSION'!$K$7:$T$7,0)),"")</f>
        <v>#N/A</v>
      </c>
      <c r="L486" s="44" t="e">
        <f>INDEX('Glyn-SESSION'!$L$727:$U$734, MATCH("*Clean *",'Glyn-SESSION'!$B$661:$B$734,0), MATCH("*4th*",'Glyn-SESSION'!$K$7:$T$7,0))</f>
        <v>#N/A</v>
      </c>
      <c r="M486" s="131" t="e">
        <f>IF($A$482='Glyn-SESSION'!$A$727,INDEX('Glyn-SESSION'!$K$727:$T$734, MATCH("*Lat Pulldown*",'Glyn-SESSION'!$B$727:$B$734,0), MATCH("*4th*",'Glyn-SESSION'!$K$7:$T$7,0)),"")</f>
        <v>#N/A</v>
      </c>
      <c r="N486" s="44" t="e">
        <f>INDEX('Glyn-SESSION'!$L$727:$U$734, MATCH("*Lat Pulldown*",'Glyn-SESSION'!$B$727:$B$734,0), MATCH("*4th*",'Glyn-SESSION'!$K$7:$T$7,0))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IF($A$482='Glyn-SESSION'!$A$727,INDEX('Glyn-SESSION'!$K$727:$T$734, MATCH("*Squat*",'Glyn-SESSION'!$B$727:$B$734,0), MATCH("*5th*",'Glyn-SESSION'!$K$7:$T$7,0)),"")</f>
        <v>#N/A</v>
      </c>
      <c r="D487" s="132" t="e">
        <f>INDEX('Glyn-SESSION'!L$727:U$734, MATCH("*Squat*",'Glyn-SESSION'!$B$727:$B$734,0), MATCH("*5th*",'Glyn-SESSION'!K$7:T$7,0))</f>
        <v>#N/A</v>
      </c>
      <c r="E487" s="131" t="e">
        <f>IF($A$482='Glyn-SESSION'!$A$727,INDEX('Glyn-SESSION'!$K$727:$T$734, MATCH("*Deadlift*",'Glyn-SESSION'!$B$727:$B$734,0), MATCH("*5th*",'Glyn-SESSION'!$K$7:$T$7,0)),"")</f>
        <v>#N/A</v>
      </c>
      <c r="F487" s="131" t="e">
        <f>INDEX('Glyn-SESSION'!$L$727:$U$734, MATCH("*Deadlift*",'Glyn-SESSION'!$B$661:$B$734,0), MATCH("*5th*",'Glyn-SESSION'!$K$7:$T$7,0))</f>
        <v>#N/A</v>
      </c>
      <c r="G487" s="131" t="e">
        <f>IF($A$482='Glyn-SESSION'!$A$727,INDEX('Glyn-SESSION'!$K$727:$T$734, MATCH("*Bench Press*",'Glyn-SESSION'!$B$727:$B$734,0), MATCH("*5th*",'Glyn-SESSION'!$K$7:$T$7,0)),"")</f>
        <v>#N/A</v>
      </c>
      <c r="H487" s="131" t="e">
        <f>INDEX('Glyn-SESSION'!$L$727:$U$734, MATCH("*Bench Press*",'Glyn-SESSION'!$B$727:$B$734,0), MATCH("*5th*",'Glyn-SESSION'!$K$7:$T$7,0))</f>
        <v>#N/A</v>
      </c>
      <c r="I487" s="132" t="e">
        <f>IF($A$482='Glyn-SESSION'!$A$727,INDEX('Glyn-SESSION'!$K$727:$T$734, MATCH("*Military*",'Glyn-SESSION'!$B$727:$B$734,0), MATCH("*5th*",'Glyn-SESSION'!$K$7:$T$7,0)),"")</f>
        <v>#N/A</v>
      </c>
      <c r="J487" s="44" t="e">
        <f>INDEX('Glyn-SESSION'!$L$727:$U$734, MATCH("*Military*",'Glyn-SESSION'!$B$727:$B$734,0), MATCH("*5th*",'Glyn-SESSION'!$K$7:$T$7,0))</f>
        <v>#N/A</v>
      </c>
      <c r="K487" s="131" t="e">
        <f>IF($A$482='Glyn-SESSION'!$A$727,INDEX('Glyn-SESSION'!$K$727:$T$734, MATCH("*Clean *",'Glyn-SESSION'!$B$727:$B$734,0), MATCH("*5th*",'Glyn-SESSION'!$K$7:$T$7,0)),"")</f>
        <v>#N/A</v>
      </c>
      <c r="L487" s="44" t="e">
        <f>INDEX('Glyn-SESSION'!$L$727:$U$734, MATCH("*Clean *",'Glyn-SESSION'!$B$661:$B$734,0), MATCH("*5th*",'Glyn-SESSION'!$K$7:$T$7,0))</f>
        <v>#N/A</v>
      </c>
      <c r="M487" s="131" t="e">
        <f>IF($A$482='Glyn-SESSION'!$A$727,INDEX('Glyn-SESSION'!$K$727:$T$734, MATCH("*Lat Pulldown*",'Glyn-SESSION'!$B$727:$B$734,0), MATCH("*5th*",'Glyn-SESSION'!$K$7:$T$7,0)),"")</f>
        <v>#N/A</v>
      </c>
      <c r="N487" s="44" t="e">
        <f>INDEX('Glyn-SESSION'!$L$727:$U$734, MATCH("*Lat Pulldown*",'Glyn-SESSION'!$B$727:$B$734,0), MATCH("*5th*",'Glyn-SESSION'!$K$7:$T$7,0))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'Glyn-SESSION'!A736</f>
        <v>0</v>
      </c>
      <c r="B488" s="116" t="s">
        <v>84</v>
      </c>
      <c r="C488" s="117" t="e">
        <f>MAX(C489:C493)</f>
        <v>#N/A</v>
      </c>
      <c r="D488" s="116" t="e">
        <f t="array" ref="D488">MAX(IF(C489:C493=C488,D489:D493))</f>
        <v>#N/A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str">
        <f>IF($A$140='Glyn-SESSION'!$A$736,INDEX('Glyn-SESSION'!$K$736:$T$743, MATCH("*1k Row*",'Glyn-SESSION'!$B$736:$B$743,0), MATCH("*1st*",'Glyn-SESSION'!$K$7:$T$7,0)),"")</f>
        <v/>
      </c>
      <c r="P488" s="152" t="str">
        <f>IF($A$140='Glyn-SESSION'!$A$736,INDEX('Glyn-SESSION'!$K$736:$T$743, MATCH("*HIIT*",'Glyn-SESSION'!$B$736:$B$743,0), MATCH("*1st*",'Glyn-SESSION'!$K$7:$T$7,0)),"")</f>
        <v/>
      </c>
      <c r="Q488" s="119" t="e">
        <f>INDEX('Glyn-SESSION'!$L$667:$U$736, MATCH("*HIIT*",'Glyn-SESSION'!$B$667:$B$736,0), MATCH("*1st*",'Glyn-SESSION'!$K$7:$T$7,0))</f>
        <v>#N/A</v>
      </c>
      <c r="R488" s="119">
        <f>'Glyn-SESSION'!U556</f>
        <v>0</v>
      </c>
      <c r="S488" s="116"/>
      <c r="T488" s="116"/>
      <c r="U488" s="120">
        <f>'Glyn-SESSION'!A668</f>
        <v>0</v>
      </c>
      <c r="V488" s="120">
        <f>'Glyn-SESSION'!A669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 t="e">
        <f>IF($A$488='Glyn-SESSION'!$A$736,INDEX('Glyn-SESSION'!$K$736:$T$743, MATCH("*Squat*",'Glyn-SESSION'!$B$736:$B$743,0), MATCH("*1st*",'Glyn-SESSION'!$K$7:$T$7,0)),"")</f>
        <v>#N/A</v>
      </c>
      <c r="D489" s="132" t="e">
        <f>INDEX('Glyn-SESSION'!L$736:U$743, MATCH("*Squat*",'Glyn-SESSION'!$B$736:$B$743,0), MATCH("*1st*",'Glyn-SESSION'!K$7:T$7,0))</f>
        <v>#N/A</v>
      </c>
      <c r="E489" s="131" t="e">
        <f>IF($A$488='Glyn-SESSION'!$A$736,INDEX('Glyn-SESSION'!$K$736:$T$743, MATCH("*Deadlift*",'Glyn-SESSION'!$B$736:$B$743,0), MATCH("*1st*",'Glyn-SESSION'!$K$7:$T$7,0)),"")</f>
        <v>#N/A</v>
      </c>
      <c r="F489" s="131" t="e">
        <f>INDEX('Glyn-SESSION'!$L$736:$U$743, MATCH("*Deadlift*",'Glyn-SESSION'!$B$667:$B$743,0), MATCH("*1st*",'Glyn-SESSION'!$K$7:$T$7,0))</f>
        <v>#N/A</v>
      </c>
      <c r="G489" s="131" t="e">
        <f>IF($A$488='Glyn-SESSION'!$A$736,INDEX('Glyn-SESSION'!$K$736:$T$743, MATCH("*Bench Press*",'Glyn-SESSION'!$B$736:$B$743,0), MATCH("*1st*",'Glyn-SESSION'!$K$7:$T$7,0)),"")</f>
        <v>#N/A</v>
      </c>
      <c r="H489" s="131" t="e">
        <f>INDEX('Glyn-SESSION'!$L$736:$U$743, MATCH("*Bench Press*",'Glyn-SESSION'!$B$736:$B$743,0), MATCH("*1st*",'Glyn-SESSION'!$K$7:$T$7,0))</f>
        <v>#N/A</v>
      </c>
      <c r="I489" s="132" t="e">
        <f>IF($A$488='Glyn-SESSION'!$A$736,INDEX('Glyn-SESSION'!$K$736:$T$743, MATCH("*Military*",'Glyn-SESSION'!$B$736:$B$743,0), MATCH("*1st*",'Glyn-SESSION'!$K$7:$T$7,0)),"")</f>
        <v>#N/A</v>
      </c>
      <c r="J489" s="48" t="e">
        <f>INDEX('Glyn-SESSION'!$L$736:$U$743, MATCH("*Military*",'Glyn-SESSION'!$B$736:$B$743,0), MATCH("*1st*",'Glyn-SESSION'!$K$7:$T$7,0))</f>
        <v>#N/A</v>
      </c>
      <c r="K489" s="131" t="e">
        <f>IF($A$488='Glyn-SESSION'!$A$736,INDEX('Glyn-SESSION'!$K$736:$T$743, MATCH("*Clean *",'Glyn-SESSION'!$B$736:$B$743,0), MATCH("*1st*",'Glyn-SESSION'!$K$7:$T$7,0)),"")</f>
        <v>#N/A</v>
      </c>
      <c r="L489" s="48" t="e">
        <f>INDEX('Glyn-SESSION'!$L$736:$U$743, MATCH("*Clean *",'Glyn-SESSION'!$B$667:$B$743,0), MATCH("*1st*",'Glyn-SESSION'!$K$7:$T$7,0))</f>
        <v>#N/A</v>
      </c>
      <c r="M489" s="131" t="e">
        <f>IF($A$488='Glyn-SESSION'!$A$736,INDEX('Glyn-SESSION'!$K$736:$T$743, MATCH("*Lat Pulldown*",'Glyn-SESSION'!$B$736:$B$743,0), MATCH("*1st*",'Glyn-SESSION'!$K$7:$T$7,0)),"")</f>
        <v>#N/A</v>
      </c>
      <c r="N489" s="48" t="e">
        <f>INDEX('Glyn-SESSION'!$L$736:$U$743, MATCH("*Lat Pulldown*",'Glyn-SESSION'!$B$736:$B$743,0), MATCH("*1st*",'Glyn-SESSION'!$K$7:$T$7,0))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 t="e">
        <f>IF($A$488='Glyn-SESSION'!$A$736,INDEX('Glyn-SESSION'!$K$736:$T$743, MATCH("*Squat*",'Glyn-SESSION'!$B$736:$B$743,0), MATCH("*2nd*",'Glyn-SESSION'!$K$7:$T$7,0)),"")</f>
        <v>#N/A</v>
      </c>
      <c r="D490" s="132" t="e">
        <f>INDEX('Glyn-SESSION'!L$736:U$743, MATCH("*Squat*",'Glyn-SESSION'!$B$736:$B$743,0), MATCH("*2nd*",'Glyn-SESSION'!K$7:T$7,0))</f>
        <v>#N/A</v>
      </c>
      <c r="E490" s="131" t="e">
        <f>IF($A$488='Glyn-SESSION'!$A$736,INDEX('Glyn-SESSION'!$K$736:$T$743, MATCH("*Deadlift*",'Glyn-SESSION'!$B$736:$B$743,0), MATCH("*2ND*",'Glyn-SESSION'!$K$7:$T$7,0)),"")</f>
        <v>#N/A</v>
      </c>
      <c r="F490" s="131" t="e">
        <f>INDEX('Glyn-SESSION'!$L$736:$U$743, MATCH("*Deadlift*",'Glyn-SESSION'!$B$667:$B$743,0), MATCH("*2nd*",'Glyn-SESSION'!$K$7:$T$7,0))</f>
        <v>#N/A</v>
      </c>
      <c r="G490" s="131" t="e">
        <f>IF($A$488='Glyn-SESSION'!$A$736,INDEX('Glyn-SESSION'!$K$736:$T$743, MATCH("*Bench Press*",'Glyn-SESSION'!$B$736:$B$743,0), MATCH("*2ND*",'Glyn-SESSION'!$K$7:$T$7,0)),"")</f>
        <v>#N/A</v>
      </c>
      <c r="H490" s="131" t="e">
        <f>INDEX('Glyn-SESSION'!$L$736:$U$743, MATCH("*Bench Press*",'Glyn-SESSION'!$B$736:$B$743,0), MATCH("*2nd*",'Glyn-SESSION'!$K$7:$T$7,0))</f>
        <v>#N/A</v>
      </c>
      <c r="I490" s="132" t="e">
        <f>IF($A$488='Glyn-SESSION'!$A$736,INDEX('Glyn-SESSION'!$K$736:$T$743, MATCH("*Military*",'Glyn-SESSION'!$B$736:$B$743,0), MATCH("*2ND*",'Glyn-SESSION'!$K$7:$T$7,0)),"")</f>
        <v>#N/A</v>
      </c>
      <c r="J490" s="44" t="e">
        <f>INDEX('Glyn-SESSION'!$L$736:$U$743, MATCH("*Military*",'Glyn-SESSION'!$B$736:$B$743,0), MATCH("*2nd*",'Glyn-SESSION'!$K$7:$T$7,0))</f>
        <v>#N/A</v>
      </c>
      <c r="K490" s="131" t="e">
        <f>IF($A$488='Glyn-SESSION'!$A$736,INDEX('Glyn-SESSION'!$K$736:$T$743, MATCH("*Clean *",'Glyn-SESSION'!$B$736:$B$743,0), MATCH("*2ND*",'Glyn-SESSION'!$K$7:$T$7,0)),"")</f>
        <v>#N/A</v>
      </c>
      <c r="L490" s="44" t="e">
        <f>INDEX('Glyn-SESSION'!$L$736:$U$743, MATCH("*Clean *",'Glyn-SESSION'!$B$667:$B$743,0), MATCH("*2nd*",'Glyn-SESSION'!$K$7:$T$7,0))</f>
        <v>#N/A</v>
      </c>
      <c r="M490" s="131" t="e">
        <f>IF($A$488='Glyn-SESSION'!$A$736,INDEX('Glyn-SESSION'!$K$736:$T$743, MATCH("*Lat Pulldown*",'Glyn-SESSION'!$B$736:$B$743,0), MATCH("*2ND*",'Glyn-SESSION'!$K$7:$T$7,0)),"")</f>
        <v>#N/A</v>
      </c>
      <c r="N490" s="44" t="e">
        <f>INDEX('Glyn-SESSION'!$L$736:$U$743, MATCH("*Lat Pulldown*",'Glyn-SESSION'!$B$736:$B$743,0), MATCH("*2nd*",'Glyn-SESSION'!$K$7:$T$7,0))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 t="e">
        <f>IF($A$488='Glyn-SESSION'!$A$736,INDEX('Glyn-SESSION'!$K$736:$T$743, MATCH("*Squat*",'Glyn-SESSION'!$B$736:$B$743,0), MATCH("*3rd*",'Glyn-SESSION'!$K$7:$T$7,0)),"")</f>
        <v>#N/A</v>
      </c>
      <c r="D491" s="132" t="e">
        <f>INDEX('Glyn-SESSION'!L$736:U$743, MATCH("*Squat*",'Glyn-SESSION'!$B$736:$B$743,0), MATCH("*3rd*",'Glyn-SESSION'!K$7:T$7,0))</f>
        <v>#N/A</v>
      </c>
      <c r="E491" s="131" t="e">
        <f>IF($A$488='Glyn-SESSION'!$A$736,INDEX('Glyn-SESSION'!$K$736:$T$743, MATCH("*Deadlift*",'Glyn-SESSION'!$B$736:$B$743,0), MATCH("*3rd*",'Glyn-SESSION'!$K$7:$T$7,0)),"")</f>
        <v>#N/A</v>
      </c>
      <c r="F491" s="131" t="e">
        <f>INDEX('Glyn-SESSION'!$L$736:$U$743, MATCH("*Deadlift*",'Glyn-SESSION'!$B$667:$B$743,0), MATCH("*3rd*",'Glyn-SESSION'!$K$7:$T$7,0))</f>
        <v>#N/A</v>
      </c>
      <c r="G491" s="131" t="e">
        <f>IF($A$488='Glyn-SESSION'!$A$736,INDEX('Glyn-SESSION'!$K$736:$T$743, MATCH("*Bench Press*",'Glyn-SESSION'!$B$736:$B$743,0), MATCH("*3rd*",'Glyn-SESSION'!$K$7:$T$7,0)),"")</f>
        <v>#N/A</v>
      </c>
      <c r="H491" s="131" t="e">
        <f>INDEX('Glyn-SESSION'!$L$736:$U$743, MATCH("*Bench Press*",'Glyn-SESSION'!$B$736:$B$743,0), MATCH("*3rd*",'Glyn-SESSION'!$K$7:$T$7,0))</f>
        <v>#N/A</v>
      </c>
      <c r="I491" s="132" t="e">
        <f>IF($A$488='Glyn-SESSION'!$A$736,INDEX('Glyn-SESSION'!$K$736:$T$743, MATCH("*Military*",'Glyn-SESSION'!$B$736:$B$743,0), MATCH("*3rd*",'Glyn-SESSION'!$K$7:$T$7,0)),"")</f>
        <v>#N/A</v>
      </c>
      <c r="J491" s="44" t="e">
        <f>INDEX('Glyn-SESSION'!$L$736:$U$743, MATCH("*Military*",'Glyn-SESSION'!$B$736:$B$743,0), MATCH("*3rd*",'Glyn-SESSION'!$K$7:$T$7,0))</f>
        <v>#N/A</v>
      </c>
      <c r="K491" s="131" t="e">
        <f>IF($A$488='Glyn-SESSION'!$A$736,INDEX('Glyn-SESSION'!$K$736:$T$743, MATCH("*Clean *",'Glyn-SESSION'!$B$736:$B$743,0), MATCH("*3rd*",'Glyn-SESSION'!$K$7:$T$7,0)),"")</f>
        <v>#N/A</v>
      </c>
      <c r="L491" s="44" t="e">
        <f>INDEX('Glyn-SESSION'!$L$736:$U$743, MATCH("*Clean *",'Glyn-SESSION'!$B$667:$B$743,0), MATCH("*3rd*",'Glyn-SESSION'!$K$7:$T$7,0))</f>
        <v>#N/A</v>
      </c>
      <c r="M491" s="131" t="e">
        <f>IF($A$488='Glyn-SESSION'!$A$736,INDEX('Glyn-SESSION'!$K$736:$T$743, MATCH("*Lat Pulldown*",'Glyn-SESSION'!$B$736:$B$743,0), MATCH("*3rd*",'Glyn-SESSION'!$K$7:$T$7,0)),"")</f>
        <v>#N/A</v>
      </c>
      <c r="N491" s="44" t="e">
        <f>INDEX('Glyn-SESSION'!$L$736:$U$743, MATCH("*Lat Pulldown*",'Glyn-SESSION'!$B$736:$B$743,0), MATCH("*3rd*",'Glyn-SESSION'!$K$7:$T$7,0))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 t="e">
        <f>IF($A$488='Glyn-SESSION'!$A$736,INDEX('Glyn-SESSION'!$K$736:$T$743, MATCH("*Squat*",'Glyn-SESSION'!$B$736:$B$743,0), MATCH("*4th*",'Glyn-SESSION'!$K$7:$T$7,0)),"")</f>
        <v>#N/A</v>
      </c>
      <c r="D492" s="132" t="e">
        <f>INDEX('Glyn-SESSION'!L$736:U$743, MATCH("*Squat*",'Glyn-SESSION'!$B$736:$B$743,0), MATCH("*4th*",'Glyn-SESSION'!K$7:T$7,0))</f>
        <v>#N/A</v>
      </c>
      <c r="E492" s="131" t="e">
        <f>IF($A$488='Glyn-SESSION'!$A$736,INDEX('Glyn-SESSION'!$K$736:$T$743, MATCH("*Deadlift*",'Glyn-SESSION'!$B$736:$B$743,0), MATCH("*4th*",'Glyn-SESSION'!$K$7:$T$7,0)),"")</f>
        <v>#N/A</v>
      </c>
      <c r="F492" s="131" t="e">
        <f>INDEX('Glyn-SESSION'!$L$736:$U$743, MATCH("*Deadlift*",'Glyn-SESSION'!$B$667:$B$743,0), MATCH("*4th*",'Glyn-SESSION'!$K$7:$T$7,0))</f>
        <v>#N/A</v>
      </c>
      <c r="G492" s="131" t="e">
        <f>IF($A$488='Glyn-SESSION'!$A$736,INDEX('Glyn-SESSION'!$K$736:$T$743, MATCH("*Bench Press*",'Glyn-SESSION'!$B$736:$B$743,0), MATCH("*4th*",'Glyn-SESSION'!$K$7:$T$7,0)),"")</f>
        <v>#N/A</v>
      </c>
      <c r="H492" s="131" t="e">
        <f>INDEX('Glyn-SESSION'!$L$736:$U$743, MATCH("*Bench Press*",'Glyn-SESSION'!$B$736:$B$743,0), MATCH("*4th*",'Glyn-SESSION'!$K$7:$T$7,0))</f>
        <v>#N/A</v>
      </c>
      <c r="I492" s="132" t="e">
        <f>IF($A$488='Glyn-SESSION'!$A$736,INDEX('Glyn-SESSION'!$K$736:$T$743, MATCH("*Military*",'Glyn-SESSION'!$B$736:$B$743,0), MATCH("*4th*",'Glyn-SESSION'!$K$7:$T$7,0)),"")</f>
        <v>#N/A</v>
      </c>
      <c r="J492" s="44" t="e">
        <f>INDEX('Glyn-SESSION'!$L$736:$U$743, MATCH("*Military*",'Glyn-SESSION'!$B$736:$B$743,0), MATCH("*4th*",'Glyn-SESSION'!$K$7:$T$7,0))</f>
        <v>#N/A</v>
      </c>
      <c r="K492" s="131" t="e">
        <f>IF($A$488='Glyn-SESSION'!$A$736,INDEX('Glyn-SESSION'!$K$736:$T$743, MATCH("*Clean *",'Glyn-SESSION'!$B$736:$B$743,0), MATCH("*4th*",'Glyn-SESSION'!$K$7:$T$7,0)),"")</f>
        <v>#N/A</v>
      </c>
      <c r="L492" s="44" t="e">
        <f>INDEX('Glyn-SESSION'!$L$736:$U$743, MATCH("*Clean *",'Glyn-SESSION'!$B$667:$B$743,0), MATCH("*4th*",'Glyn-SESSION'!$K$7:$T$7,0))</f>
        <v>#N/A</v>
      </c>
      <c r="M492" s="131" t="e">
        <f>IF($A$488='Glyn-SESSION'!$A$736,INDEX('Glyn-SESSION'!$K$736:$T$743, MATCH("*Lat Pulldown*",'Glyn-SESSION'!$B$736:$B$743,0), MATCH("*4th*",'Glyn-SESSION'!$K$7:$T$7,0)),"")</f>
        <v>#N/A</v>
      </c>
      <c r="N492" s="44" t="e">
        <f>INDEX('Glyn-SESSION'!$L$736:$U$743, MATCH("*Lat Pulldown*",'Glyn-SESSION'!$B$736:$B$743,0), MATCH("*4th*",'Glyn-SESSION'!$K$7:$T$7,0))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 t="e">
        <f>IF($A$488='Glyn-SESSION'!$A$736,INDEX('Glyn-SESSION'!$K$736:$T$743, MATCH("*Squat*",'Glyn-SESSION'!$B$736:$B$743,0), MATCH("*5th*",'Glyn-SESSION'!$K$7:$T$7,0)),"")</f>
        <v>#N/A</v>
      </c>
      <c r="D493" s="132" t="e">
        <f>INDEX('Glyn-SESSION'!L$736:U$743, MATCH("*Squat*",'Glyn-SESSION'!$B$736:$B$743,0), MATCH("*5th*",'Glyn-SESSION'!K$7:T$7,0))</f>
        <v>#N/A</v>
      </c>
      <c r="E493" s="131" t="e">
        <f>IF($A$488='Glyn-SESSION'!$A$736,INDEX('Glyn-SESSION'!$K$736:$T$743, MATCH("*Deadlift*",'Glyn-SESSION'!$B$736:$B$743,0), MATCH("*5th*",'Glyn-SESSION'!$K$7:$T$7,0)),"")</f>
        <v>#N/A</v>
      </c>
      <c r="F493" s="131" t="e">
        <f>INDEX('Glyn-SESSION'!$L$736:$U$743, MATCH("*Deadlift*",'Glyn-SESSION'!$B$667:$B$743,0), MATCH("*5th*",'Glyn-SESSION'!$K$7:$T$7,0))</f>
        <v>#N/A</v>
      </c>
      <c r="G493" s="131" t="e">
        <f>IF($A$488='Glyn-SESSION'!$A$736,INDEX('Glyn-SESSION'!$K$736:$T$743, MATCH("*Bench Press*",'Glyn-SESSION'!$B$736:$B$743,0), MATCH("*5th*",'Glyn-SESSION'!$K$7:$T$7,0)),"")</f>
        <v>#N/A</v>
      </c>
      <c r="H493" s="131" t="e">
        <f>INDEX('Glyn-SESSION'!$L$736:$U$743, MATCH("*Bench Press*",'Glyn-SESSION'!$B$736:$B$743,0), MATCH("*5th*",'Glyn-SESSION'!$K$7:$T$7,0))</f>
        <v>#N/A</v>
      </c>
      <c r="I493" s="132" t="e">
        <f>IF($A$488='Glyn-SESSION'!$A$736,INDEX('Glyn-SESSION'!$K$736:$T$743, MATCH("*Military*",'Glyn-SESSION'!$B$736:$B$743,0), MATCH("*5th*",'Glyn-SESSION'!$K$7:$T$7,0)),"")</f>
        <v>#N/A</v>
      </c>
      <c r="J493" s="44" t="e">
        <f>INDEX('Glyn-SESSION'!$L$736:$U$743, MATCH("*Military*",'Glyn-SESSION'!$B$736:$B$743,0), MATCH("*5th*",'Glyn-SESSION'!$K$7:$T$7,0))</f>
        <v>#N/A</v>
      </c>
      <c r="K493" s="131" t="e">
        <f>IF($A$488='Glyn-SESSION'!$A$736,INDEX('Glyn-SESSION'!$K$736:$T$743, MATCH("*Clean *",'Glyn-SESSION'!$B$736:$B$743,0), MATCH("*5th*",'Glyn-SESSION'!$K$7:$T$7,0)),"")</f>
        <v>#N/A</v>
      </c>
      <c r="L493" s="44" t="e">
        <f>INDEX('Glyn-SESSION'!$L$736:$U$743, MATCH("*Clean *",'Glyn-SESSION'!$B$667:$B$743,0), MATCH("*5th*",'Glyn-SESSION'!$K$7:$T$7,0))</f>
        <v>#N/A</v>
      </c>
      <c r="M493" s="131" t="e">
        <f>IF($A$488='Glyn-SESSION'!$A$736,INDEX('Glyn-SESSION'!$K$736:$T$743, MATCH("*Lat Pulldown*",'Glyn-SESSION'!$B$736:$B$743,0), MATCH("*5th*",'Glyn-SESSION'!$K$7:$T$7,0)),"")</f>
        <v>#N/A</v>
      </c>
      <c r="N493" s="44" t="e">
        <f>INDEX('Glyn-SESSION'!$L$736:$U$743, MATCH("*Lat Pulldown*",'Glyn-SESSION'!$B$736:$B$743,0), MATCH("*5th*",'Glyn-SESSION'!$K$7:$T$7,0))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'Glyn-SESSION'!A745</f>
        <v>0</v>
      </c>
      <c r="B494" s="116" t="s">
        <v>84</v>
      </c>
      <c r="C494" s="117" t="e">
        <f>MAX(C495:C499)</f>
        <v>#N/A</v>
      </c>
      <c r="D494" s="116" t="e">
        <f t="array" ref="D494">MAX(IF(C495:C499=C494,D495:D499))</f>
        <v>#N/A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str">
        <f>IF($A$140='Glyn-SESSION'!$A$745,INDEX('Glyn-SESSION'!$K$745:$T$752, MATCH("*1k Row*",'Glyn-SESSION'!$B$745:$B$752,0), MATCH("*1st*",'Glyn-SESSION'!$K$7:$T$7,0)),"")</f>
        <v/>
      </c>
      <c r="P494" s="152" t="str">
        <f>IF($A$140='Glyn-SESSION'!$A$745,INDEX('Glyn-SESSION'!$K$745:$T$752, MATCH("*HIIT*",'Glyn-SESSION'!$B$745:$B$752,0), MATCH("*1st*",'Glyn-SESSION'!$K$7:$T$7,0)),"")</f>
        <v/>
      </c>
      <c r="Q494" s="119" t="e">
        <f>INDEX('Glyn-SESSION'!$L$673:$U$745, MATCH("*HIIT*",'Glyn-SESSION'!$B$673:$B$745,0), MATCH("*1st*",'Glyn-SESSION'!$K$7:$T$7,0))</f>
        <v>#N/A</v>
      </c>
      <c r="R494" s="119">
        <f>'Glyn-SESSION'!U562</f>
        <v>0</v>
      </c>
      <c r="S494" s="116"/>
      <c r="T494" s="116"/>
      <c r="U494" s="120">
        <f>'Glyn-SESSION'!A674</f>
        <v>0</v>
      </c>
      <c r="V494" s="120">
        <f>'Glyn-SESSION'!A675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 t="e">
        <f>IF($A$494='Glyn-SESSION'!$A$745,INDEX('Glyn-SESSION'!$K$745:$T$752, MATCH("*Squat*",'Glyn-SESSION'!$B$745:$B$752,0), MATCH("*1st*",'Glyn-SESSION'!$K$7:$T$7,0)),"")</f>
        <v>#N/A</v>
      </c>
      <c r="D495" s="132" t="e">
        <f>INDEX('Glyn-SESSION'!L$745:U$752, MATCH("*Squat*",'Glyn-SESSION'!$B$745:$B$752,0), MATCH("*1st*",'Glyn-SESSION'!K$7:T$7,0))</f>
        <v>#N/A</v>
      </c>
      <c r="E495" s="131" t="e">
        <f>IF($A$494='Glyn-SESSION'!$A$745,INDEX('Glyn-SESSION'!$K$745:$T$752, MATCH("*Deadlift*",'Glyn-SESSION'!$B$745:$B$752,0), MATCH("*1st*",'Glyn-SESSION'!$K$7:$T$7,0)),"")</f>
        <v>#N/A</v>
      </c>
      <c r="F495" s="131" t="e">
        <f>INDEX('Glyn-SESSION'!$L$745:$U$752, MATCH("*Deadlift*",'Glyn-SESSION'!$B$673:$B$752,0), MATCH("*1st*",'Glyn-SESSION'!$K$7:$T$7,0))</f>
        <v>#N/A</v>
      </c>
      <c r="G495" s="131" t="e">
        <f>IF($A$494='Glyn-SESSION'!$A$745,INDEX('Glyn-SESSION'!$K$745:$T$752, MATCH("*Bench Press*",'Glyn-SESSION'!$B$745:$B$752,0), MATCH("*1st*",'Glyn-SESSION'!$K$7:$T$7,0)),"")</f>
        <v>#N/A</v>
      </c>
      <c r="H495" s="131" t="e">
        <f>INDEX('Glyn-SESSION'!$L$745:$U$752, MATCH("*Bench Press*",'Glyn-SESSION'!$B$745:$B$752,0), MATCH("*1st*",'Glyn-SESSION'!$K$7:$T$7,0))</f>
        <v>#N/A</v>
      </c>
      <c r="I495" s="132" t="e">
        <f>IF($A$494='Glyn-SESSION'!$A$745,INDEX('Glyn-SESSION'!$K$745:$T$752, MATCH("*Military*",'Glyn-SESSION'!$B$745:$B$752,0), MATCH("*1st*",'Glyn-SESSION'!$K$7:$T$7,0)),"")</f>
        <v>#N/A</v>
      </c>
      <c r="J495" s="48" t="e">
        <f>INDEX('Glyn-SESSION'!$L$745:$U$752, MATCH("*Military*",'Glyn-SESSION'!$B$745:$B$752,0), MATCH("*1st*",'Glyn-SESSION'!$K$7:$T$7,0))</f>
        <v>#N/A</v>
      </c>
      <c r="K495" s="131" t="e">
        <f>IF($A$494='Glyn-SESSION'!$A$745,INDEX('Glyn-SESSION'!$K$745:$T$752, MATCH("*Clean *",'Glyn-SESSION'!$B$745:$B$752,0), MATCH("*1st*",'Glyn-SESSION'!$K$7:$T$7,0)),"")</f>
        <v>#N/A</v>
      </c>
      <c r="L495" s="48" t="e">
        <f>INDEX('Glyn-SESSION'!$L$745:$U$752, MATCH("*Clean *",'Glyn-SESSION'!$B$673:$B$752,0), MATCH("*1st*",'Glyn-SESSION'!$K$7:$T$7,0))</f>
        <v>#N/A</v>
      </c>
      <c r="M495" s="131" t="e">
        <f>IF($A$494='Glyn-SESSION'!$A$745,INDEX('Glyn-SESSION'!$K$745:$T$752, MATCH("*Lat Pulldown*",'Glyn-SESSION'!$B$745:$B$752,0), MATCH("*1st*",'Glyn-SESSION'!$K$7:$T$7,0)),"")</f>
        <v>#N/A</v>
      </c>
      <c r="N495" s="48" t="e">
        <f>INDEX('Glyn-SESSION'!$L$745:$U$752, MATCH("*Lat Pulldown*",'Glyn-SESSION'!$B$745:$B$752,0), MATCH("*1st*",'Glyn-SESSION'!$K$7:$T$7,0))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 t="e">
        <f>IF($A$494='Glyn-SESSION'!$A$745,INDEX('Glyn-SESSION'!$K$745:$T$752, MATCH("*Squat*",'Glyn-SESSION'!$B$745:$B$752,0), MATCH("*2nd*",'Glyn-SESSION'!$K$7:$T$7,0)),"")</f>
        <v>#N/A</v>
      </c>
      <c r="D496" s="132" t="e">
        <f>INDEX('Glyn-SESSION'!L$745:U$752, MATCH("*Squat*",'Glyn-SESSION'!$B$745:$B$752,0), MATCH("*2nd*",'Glyn-SESSION'!K$7:T$7,0))</f>
        <v>#N/A</v>
      </c>
      <c r="E496" s="131" t="e">
        <f>IF($A$494='Glyn-SESSION'!$A$745,INDEX('Glyn-SESSION'!$K$745:$T$752, MATCH("*Deadlift*",'Glyn-SESSION'!$B$745:$B$752,0), MATCH("*2ND*",'Glyn-SESSION'!$K$7:$T$7,0)),"")</f>
        <v>#N/A</v>
      </c>
      <c r="F496" s="131" t="e">
        <f>INDEX('Glyn-SESSION'!$L$745:$U$752, MATCH("*Deadlift*",'Glyn-SESSION'!$B$673:$B$752,0), MATCH("*2nd*",'Glyn-SESSION'!$K$7:$T$7,0))</f>
        <v>#N/A</v>
      </c>
      <c r="G496" s="131" t="e">
        <f>IF($A$494='Glyn-SESSION'!$A$745,INDEX('Glyn-SESSION'!$K$745:$T$752, MATCH("*Bench Press*",'Glyn-SESSION'!$B$745:$B$752,0), MATCH("*2ND*",'Glyn-SESSION'!$K$7:$T$7,0)),"")</f>
        <v>#N/A</v>
      </c>
      <c r="H496" s="131" t="e">
        <f>INDEX('Glyn-SESSION'!$L$745:$U$752, MATCH("*Bench Press*",'Glyn-SESSION'!$B$745:$B$752,0), MATCH("*2nd*",'Glyn-SESSION'!$K$7:$T$7,0))</f>
        <v>#N/A</v>
      </c>
      <c r="I496" s="132" t="e">
        <f>IF($A$494='Glyn-SESSION'!$A$745,INDEX('Glyn-SESSION'!$K$745:$T$752, MATCH("*Military*",'Glyn-SESSION'!$B$745:$B$752,0), MATCH("*2ND*",'Glyn-SESSION'!$K$7:$T$7,0)),"")</f>
        <v>#N/A</v>
      </c>
      <c r="J496" s="44" t="e">
        <f>INDEX('Glyn-SESSION'!$L$745:$U$752, MATCH("*Military*",'Glyn-SESSION'!$B$745:$B$752,0), MATCH("*2nd*",'Glyn-SESSION'!$K$7:$T$7,0))</f>
        <v>#N/A</v>
      </c>
      <c r="K496" s="131" t="e">
        <f>IF($A$494='Glyn-SESSION'!$A$745,INDEX('Glyn-SESSION'!$K$745:$T$752, MATCH("*Clean *",'Glyn-SESSION'!$B$745:$B$752,0), MATCH("*2ND*",'Glyn-SESSION'!$K$7:$T$7,0)),"")</f>
        <v>#N/A</v>
      </c>
      <c r="L496" s="44" t="e">
        <f>INDEX('Glyn-SESSION'!$L$745:$U$752, MATCH("*Clean *",'Glyn-SESSION'!$B$673:$B$752,0), MATCH("*2nd*",'Glyn-SESSION'!$K$7:$T$7,0))</f>
        <v>#N/A</v>
      </c>
      <c r="M496" s="131" t="e">
        <f>IF($A$494='Glyn-SESSION'!$A$745,INDEX('Glyn-SESSION'!$K$745:$T$752, MATCH("*Lat Pulldown*",'Glyn-SESSION'!$B$745:$B$752,0), MATCH("*2ND*",'Glyn-SESSION'!$K$7:$T$7,0)),"")</f>
        <v>#N/A</v>
      </c>
      <c r="N496" s="44" t="e">
        <f>INDEX('Glyn-SESSION'!$L$745:$U$752, MATCH("*Lat Pulldown*",'Glyn-SESSION'!$B$745:$B$752,0), MATCH("*2nd*",'Glyn-SESSION'!$K$7:$T$7,0))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 t="e">
        <f>IF($A$494='Glyn-SESSION'!$A$745,INDEX('Glyn-SESSION'!$K$745:$T$752, MATCH("*Squat*",'Glyn-SESSION'!$B$745:$B$752,0), MATCH("*3rd*",'Glyn-SESSION'!$K$7:$T$7,0)),"")</f>
        <v>#N/A</v>
      </c>
      <c r="D497" s="132" t="e">
        <f>INDEX('Glyn-SESSION'!L$745:U$752, MATCH("*Squat*",'Glyn-SESSION'!$B$745:$B$752,0), MATCH("*3rd*",'Glyn-SESSION'!K$7:T$7,0))</f>
        <v>#N/A</v>
      </c>
      <c r="E497" s="131" t="e">
        <f>IF($A$494='Glyn-SESSION'!$A$745,INDEX('Glyn-SESSION'!$K$745:$T$752, MATCH("*Deadlift*",'Glyn-SESSION'!$B$745:$B$752,0), MATCH("*3rd*",'Glyn-SESSION'!$K$7:$T$7,0)),"")</f>
        <v>#N/A</v>
      </c>
      <c r="F497" s="131" t="e">
        <f>INDEX('Glyn-SESSION'!$L$745:$U$752, MATCH("*Deadlift*",'Glyn-SESSION'!$B$673:$B$752,0), MATCH("*3rd*",'Glyn-SESSION'!$K$7:$T$7,0))</f>
        <v>#N/A</v>
      </c>
      <c r="G497" s="131" t="e">
        <f>IF($A$494='Glyn-SESSION'!$A$745,INDEX('Glyn-SESSION'!$K$745:$T$752, MATCH("*Bench Press*",'Glyn-SESSION'!$B$745:$B$752,0), MATCH("*3rd*",'Glyn-SESSION'!$K$7:$T$7,0)),"")</f>
        <v>#N/A</v>
      </c>
      <c r="H497" s="131" t="e">
        <f>INDEX('Glyn-SESSION'!$L$745:$U$752, MATCH("*Bench Press*",'Glyn-SESSION'!$B$745:$B$752,0), MATCH("*3rd*",'Glyn-SESSION'!$K$7:$T$7,0))</f>
        <v>#N/A</v>
      </c>
      <c r="I497" s="132" t="e">
        <f>IF($A$494='Glyn-SESSION'!$A$745,INDEX('Glyn-SESSION'!$K$745:$T$752, MATCH("*Military*",'Glyn-SESSION'!$B$745:$B$752,0), MATCH("*3rd*",'Glyn-SESSION'!$K$7:$T$7,0)),"")</f>
        <v>#N/A</v>
      </c>
      <c r="J497" s="44" t="e">
        <f>INDEX('Glyn-SESSION'!$L$745:$U$752, MATCH("*Military*",'Glyn-SESSION'!$B$745:$B$752,0), MATCH("*3rd*",'Glyn-SESSION'!$K$7:$T$7,0))</f>
        <v>#N/A</v>
      </c>
      <c r="K497" s="131" t="e">
        <f>IF($A$494='Glyn-SESSION'!$A$745,INDEX('Glyn-SESSION'!$K$745:$T$752, MATCH("*Clean *",'Glyn-SESSION'!$B$745:$B$752,0), MATCH("*3rd*",'Glyn-SESSION'!$K$7:$T$7,0)),"")</f>
        <v>#N/A</v>
      </c>
      <c r="L497" s="44" t="e">
        <f>INDEX('Glyn-SESSION'!$L$745:$U$752, MATCH("*Clean *",'Glyn-SESSION'!$B$673:$B$752,0), MATCH("*3rd*",'Glyn-SESSION'!$K$7:$T$7,0))</f>
        <v>#N/A</v>
      </c>
      <c r="M497" s="131" t="e">
        <f>IF($A$494='Glyn-SESSION'!$A$745,INDEX('Glyn-SESSION'!$K$745:$T$752, MATCH("*Lat Pulldown*",'Glyn-SESSION'!$B$745:$B$752,0), MATCH("*3rd*",'Glyn-SESSION'!$K$7:$T$7,0)),"")</f>
        <v>#N/A</v>
      </c>
      <c r="N497" s="44" t="e">
        <f>INDEX('Glyn-SESSION'!$L$745:$U$752, MATCH("*Lat Pulldown*",'Glyn-SESSION'!$B$745:$B$752,0), MATCH("*3rd*",'Glyn-SESSION'!$K$7:$T$7,0))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 t="e">
        <f>IF($A$494='Glyn-SESSION'!$A$745,INDEX('Glyn-SESSION'!$K$745:$T$752, MATCH("*Squat*",'Glyn-SESSION'!$B$745:$B$752,0), MATCH("*4th*",'Glyn-SESSION'!$K$7:$T$7,0)),"")</f>
        <v>#N/A</v>
      </c>
      <c r="D498" s="132" t="e">
        <f>INDEX('Glyn-SESSION'!L$745:U$752, MATCH("*Squat*",'Glyn-SESSION'!$B$745:$B$752,0), MATCH("*4th*",'Glyn-SESSION'!K$7:T$7,0))</f>
        <v>#N/A</v>
      </c>
      <c r="E498" s="131" t="e">
        <f>IF($A$494='Glyn-SESSION'!$A$745,INDEX('Glyn-SESSION'!$K$745:$T$752, MATCH("*Deadlift*",'Glyn-SESSION'!$B$745:$B$752,0), MATCH("*4th*",'Glyn-SESSION'!$K$7:$T$7,0)),"")</f>
        <v>#N/A</v>
      </c>
      <c r="F498" s="131" t="e">
        <f>INDEX('Glyn-SESSION'!$L$745:$U$752, MATCH("*Deadlift*",'Glyn-SESSION'!$B$673:$B$752,0), MATCH("*4th*",'Glyn-SESSION'!$K$7:$T$7,0))</f>
        <v>#N/A</v>
      </c>
      <c r="G498" s="131" t="e">
        <f>IF($A$494='Glyn-SESSION'!$A$745,INDEX('Glyn-SESSION'!$K$745:$T$752, MATCH("*Bench Press*",'Glyn-SESSION'!$B$745:$B$752,0), MATCH("*4th*",'Glyn-SESSION'!$K$7:$T$7,0)),"")</f>
        <v>#N/A</v>
      </c>
      <c r="H498" s="131" t="e">
        <f>INDEX('Glyn-SESSION'!$L$745:$U$752, MATCH("*Bench Press*",'Glyn-SESSION'!$B$745:$B$752,0), MATCH("*4th*",'Glyn-SESSION'!$K$7:$T$7,0))</f>
        <v>#N/A</v>
      </c>
      <c r="I498" s="132" t="e">
        <f>IF($A$494='Glyn-SESSION'!$A$745,INDEX('Glyn-SESSION'!$K$745:$T$752, MATCH("*Military*",'Glyn-SESSION'!$B$745:$B$752,0), MATCH("*4th*",'Glyn-SESSION'!$K$7:$T$7,0)),"")</f>
        <v>#N/A</v>
      </c>
      <c r="J498" s="44" t="e">
        <f>INDEX('Glyn-SESSION'!$L$745:$U$752, MATCH("*Military*",'Glyn-SESSION'!$B$745:$B$752,0), MATCH("*4th*",'Glyn-SESSION'!$K$7:$T$7,0))</f>
        <v>#N/A</v>
      </c>
      <c r="K498" s="131" t="e">
        <f>IF($A$494='Glyn-SESSION'!$A$745,INDEX('Glyn-SESSION'!$K$745:$T$752, MATCH("*Clean *",'Glyn-SESSION'!$B$745:$B$752,0), MATCH("*4th*",'Glyn-SESSION'!$K$7:$T$7,0)),"")</f>
        <v>#N/A</v>
      </c>
      <c r="L498" s="44" t="e">
        <f>INDEX('Glyn-SESSION'!$L$745:$U$752, MATCH("*Clean *",'Glyn-SESSION'!$B$673:$B$752,0), MATCH("*4th*",'Glyn-SESSION'!$K$7:$T$7,0))</f>
        <v>#N/A</v>
      </c>
      <c r="M498" s="131" t="e">
        <f>IF($A$494='Glyn-SESSION'!$A$745,INDEX('Glyn-SESSION'!$K$745:$T$752, MATCH("*Lat Pulldown*",'Glyn-SESSION'!$B$745:$B$752,0), MATCH("*4th*",'Glyn-SESSION'!$K$7:$T$7,0)),"")</f>
        <v>#N/A</v>
      </c>
      <c r="N498" s="44" t="e">
        <f>INDEX('Glyn-SESSION'!$L$745:$U$752, MATCH("*Lat Pulldown*",'Glyn-SESSION'!$B$745:$B$752,0), MATCH("*4th*",'Glyn-SESSION'!$K$7:$T$7,0))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 t="e">
        <f>IF($A$494='Glyn-SESSION'!$A$745,INDEX('Glyn-SESSION'!$K$745:$T$752, MATCH("*Squat*",'Glyn-SESSION'!$B$745:$B$752,0), MATCH("*5th*",'Glyn-SESSION'!$K$7:$T$7,0)),"")</f>
        <v>#N/A</v>
      </c>
      <c r="D499" s="132" t="e">
        <f>INDEX('Glyn-SESSION'!L$745:U$752, MATCH("*Squat*",'Glyn-SESSION'!$B$745:$B$752,0), MATCH("*5th*",'Glyn-SESSION'!K$7:T$7,0))</f>
        <v>#N/A</v>
      </c>
      <c r="E499" s="131" t="e">
        <f>IF($A$494='Glyn-SESSION'!$A$745,INDEX('Glyn-SESSION'!$K$745:$T$752, MATCH("*Deadlift*",'Glyn-SESSION'!$B$745:$B$752,0), MATCH("*5th*",'Glyn-SESSION'!$K$7:$T$7,0)),"")</f>
        <v>#N/A</v>
      </c>
      <c r="F499" s="131" t="e">
        <f>INDEX('Glyn-SESSION'!$L$745:$U$752, MATCH("*Deadlift*",'Glyn-SESSION'!$B$673:$B$752,0), MATCH("*5th*",'Glyn-SESSION'!$K$7:$T$7,0))</f>
        <v>#N/A</v>
      </c>
      <c r="G499" s="131" t="e">
        <f>IF($A$494='Glyn-SESSION'!$A$745,INDEX('Glyn-SESSION'!$K$745:$T$752, MATCH("*Bench Press*",'Glyn-SESSION'!$B$745:$B$752,0), MATCH("*5th*",'Glyn-SESSION'!$K$7:$T$7,0)),"")</f>
        <v>#N/A</v>
      </c>
      <c r="H499" s="131" t="e">
        <f>INDEX('Glyn-SESSION'!$L$745:$U$752, MATCH("*Bench Press*",'Glyn-SESSION'!$B$745:$B$752,0), MATCH("*5th*",'Glyn-SESSION'!$K$7:$T$7,0))</f>
        <v>#N/A</v>
      </c>
      <c r="I499" s="132" t="e">
        <f>IF($A$494='Glyn-SESSION'!$A$745,INDEX('Glyn-SESSION'!$K$745:$T$752, MATCH("*Military*",'Glyn-SESSION'!$B$745:$B$752,0), MATCH("*5th*",'Glyn-SESSION'!$K$7:$T$7,0)),"")</f>
        <v>#N/A</v>
      </c>
      <c r="J499" s="44" t="e">
        <f>INDEX('Glyn-SESSION'!$L$745:$U$752, MATCH("*Military*",'Glyn-SESSION'!$B$745:$B$752,0), MATCH("*5th*",'Glyn-SESSION'!$K$7:$T$7,0))</f>
        <v>#N/A</v>
      </c>
      <c r="K499" s="131" t="e">
        <f>IF($A$494='Glyn-SESSION'!$A$745,INDEX('Glyn-SESSION'!$K$745:$T$752, MATCH("*Clean *",'Glyn-SESSION'!$B$745:$B$752,0), MATCH("*5th*",'Glyn-SESSION'!$K$7:$T$7,0)),"")</f>
        <v>#N/A</v>
      </c>
      <c r="L499" s="44" t="e">
        <f>INDEX('Glyn-SESSION'!$L$745:$U$752, MATCH("*Clean *",'Glyn-SESSION'!$B$673:$B$752,0), MATCH("*5th*",'Glyn-SESSION'!$K$7:$T$7,0))</f>
        <v>#N/A</v>
      </c>
      <c r="M499" s="131" t="e">
        <f>IF($A$494='Glyn-SESSION'!$A$745,INDEX('Glyn-SESSION'!$K$745:$T$752, MATCH("*Lat Pulldown*",'Glyn-SESSION'!$B$745:$B$752,0), MATCH("*5th*",'Glyn-SESSION'!$K$7:$T$7,0)),"")</f>
        <v>#N/A</v>
      </c>
      <c r="N499" s="44" t="e">
        <f>INDEX('Glyn-SESSION'!$L$745:$U$752, MATCH("*Lat Pulldown*",'Glyn-SESSION'!$B$745:$B$752,0), MATCH("*5th*",'Glyn-SESSION'!$K$7:$T$7,0))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'Glyn-SESSION'!A754</f>
        <v>0</v>
      </c>
      <c r="B500" s="116" t="s">
        <v>84</v>
      </c>
      <c r="C500" s="117" t="e">
        <f>MAX(C501:C505)</f>
        <v>#N/A</v>
      </c>
      <c r="D500" s="116" t="e">
        <f t="array" ref="D500">MAX(IF(C501:C505=C500,D501:D505))</f>
        <v>#N/A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str">
        <f>IF($A$140='Glyn-SESSION'!$A$754,INDEX('Glyn-SESSION'!$K$754:$T$761, MATCH("*1k Row*",'Glyn-SESSION'!$B$754:$B$761,0), MATCH("*1st*",'Glyn-SESSION'!$K$7:$T$7,0)),"")</f>
        <v/>
      </c>
      <c r="P500" s="152" t="str">
        <f>IF($A$140='Glyn-SESSION'!$A$754,INDEX('Glyn-SESSION'!$K$754:$T$761, MATCH("*HIIT*",'Glyn-SESSION'!$B$754:$B$761,0), MATCH("*1st*",'Glyn-SESSION'!$K$7:$T$7,0)),"")</f>
        <v/>
      </c>
      <c r="Q500" s="119" t="e">
        <f>INDEX('Glyn-SESSION'!$L$673:$U$754, MATCH("*HIIT*",'Glyn-SESSION'!$B$673:$B$754,0), MATCH("*1st*",'Glyn-SESSION'!$K$7:$T$7,0))</f>
        <v>#N/A</v>
      </c>
      <c r="R500" s="119">
        <f>'Glyn-SESSION'!U568</f>
        <v>0</v>
      </c>
      <c r="S500" s="116"/>
      <c r="T500" s="116"/>
      <c r="U500" s="120">
        <f>'Glyn-SESSION'!A680</f>
        <v>0</v>
      </c>
      <c r="V500" s="120">
        <f>'Glyn-SESSION'!A681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 t="e">
        <f>IF($A$500='Glyn-SESSION'!$A$754,INDEX('Glyn-SESSION'!$K$754:$T$761, MATCH("*Squat*",'Glyn-SESSION'!$B$754:$B$761,0), MATCH("*1st*",'Glyn-SESSION'!$K$7:$T$7,0)),"")</f>
        <v>#N/A</v>
      </c>
      <c r="D501" s="132" t="e">
        <f>INDEX('Glyn-SESSION'!L$754:U$761, MATCH("*Squat*",'Glyn-SESSION'!$B$754:$B$761,0), MATCH("*1st*",'Glyn-SESSION'!K$7:T$7,0))</f>
        <v>#N/A</v>
      </c>
      <c r="E501" s="131" t="e">
        <f>IF($A$500='Glyn-SESSION'!$A$754,INDEX('Glyn-SESSION'!$K$754:$T$761, MATCH("*Deadlift*",'Glyn-SESSION'!$B$754:$B$761,0), MATCH("*1st*",'Glyn-SESSION'!$K$7:$T$7,0)),"")</f>
        <v>#N/A</v>
      </c>
      <c r="F501" s="131" t="e">
        <f>INDEX('Glyn-SESSION'!$L$754:$U$761, MATCH("*Deadlift*",'Glyn-SESSION'!$B$673:$B$761,0), MATCH("*1st*",'Glyn-SESSION'!$K$7:$T$7,0))</f>
        <v>#N/A</v>
      </c>
      <c r="G501" s="131" t="e">
        <f>IF($A$500='Glyn-SESSION'!$A$754,INDEX('Glyn-SESSION'!$K$754:$T$761, MATCH("*Bench Press*",'Glyn-SESSION'!$B$754:$B$761,0), MATCH("*1st*",'Glyn-SESSION'!$K$7:$T$7,0)),"")</f>
        <v>#N/A</v>
      </c>
      <c r="H501" s="131" t="e">
        <f>INDEX('Glyn-SESSION'!$L$754:$U$761, MATCH("*Bench Press*",'Glyn-SESSION'!$B$754:$B$761,0), MATCH("*1st*",'Glyn-SESSION'!$K$7:$T$7,0))</f>
        <v>#N/A</v>
      </c>
      <c r="I501" s="132" t="e">
        <f>IF($A$500='Glyn-SESSION'!$A$754,INDEX('Glyn-SESSION'!$K$754:$T$761, MATCH("*Military*",'Glyn-SESSION'!$B$754:$B$761,0), MATCH("*1st*",'Glyn-SESSION'!$K$7:$T$7,0)),"")</f>
        <v>#N/A</v>
      </c>
      <c r="J501" s="48" t="e">
        <f>INDEX('Glyn-SESSION'!$L$754:$U$761, MATCH("*Military*",'Glyn-SESSION'!$B$754:$B$761,0), MATCH("*1st*",'Glyn-SESSION'!$K$7:$T$7,0))</f>
        <v>#N/A</v>
      </c>
      <c r="K501" s="131" t="e">
        <f>IF($A$500='Glyn-SESSION'!$A$754,INDEX('Glyn-SESSION'!$K$754:$T$761, MATCH("*Clean *",'Glyn-SESSION'!$B$754:$B$761,0), MATCH("*1st*",'Glyn-SESSION'!$K$7:$T$7,0)),"")</f>
        <v>#N/A</v>
      </c>
      <c r="L501" s="48" t="e">
        <f>INDEX('Glyn-SESSION'!$L$754:$U$761, MATCH("*Clean *",'Glyn-SESSION'!$B$673:$B$761,0), MATCH("*1st*",'Glyn-SESSION'!$K$7:$T$7,0))</f>
        <v>#N/A</v>
      </c>
      <c r="M501" s="131" t="e">
        <f>IF($A$500='Glyn-SESSION'!$A$754,INDEX('Glyn-SESSION'!$K$754:$T$761, MATCH("*Lat Pulldown*",'Glyn-SESSION'!$B$754:$B$761,0), MATCH("*1st*",'Glyn-SESSION'!$K$7:$T$7,0)),"")</f>
        <v>#N/A</v>
      </c>
      <c r="N501" s="48" t="e">
        <f>INDEX('Glyn-SESSION'!$L$754:$U$761, MATCH("*Lat Pulldown*",'Glyn-SESSION'!$B$754:$B$761,0), MATCH("*1st*",'Glyn-SESSION'!$K$7:$T$7,0))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 t="e">
        <f>IF($A$500='Glyn-SESSION'!$A$754,INDEX('Glyn-SESSION'!$K$754:$T$761, MATCH("*Squat*",'Glyn-SESSION'!$B$754:$B$761,0), MATCH("*2nd*",'Glyn-SESSION'!$K$7:$T$7,0)),"")</f>
        <v>#N/A</v>
      </c>
      <c r="D502" s="132" t="e">
        <f>INDEX('Glyn-SESSION'!L$754:U$761, MATCH("*Squat*",'Glyn-SESSION'!$B$754:$B$761,0), MATCH("*2nd*",'Glyn-SESSION'!K$7:T$7,0))</f>
        <v>#N/A</v>
      </c>
      <c r="E502" s="131" t="e">
        <f>IF($A$500='Glyn-SESSION'!$A$754,INDEX('Glyn-SESSION'!$K$754:$T$761, MATCH("*Deadlift*",'Glyn-SESSION'!$B$754:$B$761,0), MATCH("*2ND*",'Glyn-SESSION'!$K$7:$T$7,0)),"")</f>
        <v>#N/A</v>
      </c>
      <c r="F502" s="131" t="e">
        <f>INDEX('Glyn-SESSION'!$L$754:$U$761, MATCH("*Deadlift*",'Glyn-SESSION'!$B$673:$B$761,0), MATCH("*2nd*",'Glyn-SESSION'!$K$7:$T$7,0))</f>
        <v>#N/A</v>
      </c>
      <c r="G502" s="131" t="e">
        <f>IF($A$500='Glyn-SESSION'!$A$754,INDEX('Glyn-SESSION'!$K$754:$T$761, MATCH("*Bench Press*",'Glyn-SESSION'!$B$754:$B$761,0), MATCH("*2ND*",'Glyn-SESSION'!$K$7:$T$7,0)),"")</f>
        <v>#N/A</v>
      </c>
      <c r="H502" s="131" t="e">
        <f>INDEX('Glyn-SESSION'!$L$754:$U$761, MATCH("*Bench Press*",'Glyn-SESSION'!$B$754:$B$761,0), MATCH("*2nd*",'Glyn-SESSION'!$K$7:$T$7,0))</f>
        <v>#N/A</v>
      </c>
      <c r="I502" s="132" t="e">
        <f>IF($A$500='Glyn-SESSION'!$A$754,INDEX('Glyn-SESSION'!$K$754:$T$761, MATCH("*Military*",'Glyn-SESSION'!$B$754:$B$761,0), MATCH("*2ND*",'Glyn-SESSION'!$K$7:$T$7,0)),"")</f>
        <v>#N/A</v>
      </c>
      <c r="J502" s="44" t="e">
        <f>INDEX('Glyn-SESSION'!$L$754:$U$761, MATCH("*Military*",'Glyn-SESSION'!$B$754:$B$761,0), MATCH("*2nd*",'Glyn-SESSION'!$K$7:$T$7,0))</f>
        <v>#N/A</v>
      </c>
      <c r="K502" s="131" t="e">
        <f>IF($A$500='Glyn-SESSION'!$A$754,INDEX('Glyn-SESSION'!$K$754:$T$761, MATCH("*Clean *",'Glyn-SESSION'!$B$754:$B$761,0), MATCH("*2ND*",'Glyn-SESSION'!$K$7:$T$7,0)),"")</f>
        <v>#N/A</v>
      </c>
      <c r="L502" s="44" t="e">
        <f>INDEX('Glyn-SESSION'!$L$754:$U$761, MATCH("*Clean *",'Glyn-SESSION'!$B$673:$B$761,0), MATCH("*2nd*",'Glyn-SESSION'!$K$7:$T$7,0))</f>
        <v>#N/A</v>
      </c>
      <c r="M502" s="131" t="e">
        <f>IF($A$500='Glyn-SESSION'!$A$754,INDEX('Glyn-SESSION'!$K$754:$T$761, MATCH("*Lat Pulldown*",'Glyn-SESSION'!$B$754:$B$761,0), MATCH("*2ND*",'Glyn-SESSION'!$K$7:$T$7,0)),"")</f>
        <v>#N/A</v>
      </c>
      <c r="N502" s="44" t="e">
        <f>INDEX('Glyn-SESSION'!$L$754:$U$761, MATCH("*Lat Pulldown*",'Glyn-SESSION'!$B$754:$B$761,0), MATCH("*2nd*",'Glyn-SESSION'!$K$7:$T$7,0))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 t="e">
        <f>IF($A$500='Glyn-SESSION'!$A$754,INDEX('Glyn-SESSION'!$K$754:$T$761, MATCH("*Squat*",'Glyn-SESSION'!$B$754:$B$761,0), MATCH("*3rd*",'Glyn-SESSION'!$K$7:$T$7,0)),"")</f>
        <v>#N/A</v>
      </c>
      <c r="D503" s="132" t="e">
        <f>INDEX('Glyn-SESSION'!L$754:U$761, MATCH("*Squat*",'Glyn-SESSION'!$B$754:$B$761,0), MATCH("*3rd*",'Glyn-SESSION'!K$7:T$7,0))</f>
        <v>#N/A</v>
      </c>
      <c r="E503" s="131" t="e">
        <f>IF($A$500='Glyn-SESSION'!$A$754,INDEX('Glyn-SESSION'!$K$754:$T$761, MATCH("*Deadlift*",'Glyn-SESSION'!$B$754:$B$761,0), MATCH("*3rd*",'Glyn-SESSION'!$K$7:$T$7,0)),"")</f>
        <v>#N/A</v>
      </c>
      <c r="F503" s="131" t="e">
        <f>INDEX('Glyn-SESSION'!$L$754:$U$761, MATCH("*Deadlift*",'Glyn-SESSION'!$B$673:$B$761,0), MATCH("*3rd*",'Glyn-SESSION'!$K$7:$T$7,0))</f>
        <v>#N/A</v>
      </c>
      <c r="G503" s="131" t="e">
        <f>IF($A$500='Glyn-SESSION'!$A$754,INDEX('Glyn-SESSION'!$K$754:$T$761, MATCH("*Bench Press*",'Glyn-SESSION'!$B$754:$B$761,0), MATCH("*3rd*",'Glyn-SESSION'!$K$7:$T$7,0)),"")</f>
        <v>#N/A</v>
      </c>
      <c r="H503" s="131" t="e">
        <f>INDEX('Glyn-SESSION'!$L$754:$U$761, MATCH("*Bench Press*",'Glyn-SESSION'!$B$754:$B$761,0), MATCH("*3rd*",'Glyn-SESSION'!$K$7:$T$7,0))</f>
        <v>#N/A</v>
      </c>
      <c r="I503" s="132" t="e">
        <f>IF($A$500='Glyn-SESSION'!$A$754,INDEX('Glyn-SESSION'!$K$754:$T$761, MATCH("*Military*",'Glyn-SESSION'!$B$754:$B$761,0), MATCH("*3rd*",'Glyn-SESSION'!$K$7:$T$7,0)),"")</f>
        <v>#N/A</v>
      </c>
      <c r="J503" s="44" t="e">
        <f>INDEX('Glyn-SESSION'!$L$754:$U$761, MATCH("*Military*",'Glyn-SESSION'!$B$754:$B$761,0), MATCH("*3rd*",'Glyn-SESSION'!$K$7:$T$7,0))</f>
        <v>#N/A</v>
      </c>
      <c r="K503" s="131" t="e">
        <f>IF($A$500='Glyn-SESSION'!$A$754,INDEX('Glyn-SESSION'!$K$754:$T$761, MATCH("*Clean *",'Glyn-SESSION'!$B$754:$B$761,0), MATCH("*3rd*",'Glyn-SESSION'!$K$7:$T$7,0)),"")</f>
        <v>#N/A</v>
      </c>
      <c r="L503" s="44" t="e">
        <f>INDEX('Glyn-SESSION'!$L$754:$U$761, MATCH("*Clean *",'Glyn-SESSION'!$B$673:$B$761,0), MATCH("*3rd*",'Glyn-SESSION'!$K$7:$T$7,0))</f>
        <v>#N/A</v>
      </c>
      <c r="M503" s="131" t="e">
        <f>IF($A$500='Glyn-SESSION'!$A$754,INDEX('Glyn-SESSION'!$K$754:$T$761, MATCH("*Lat Pulldown*",'Glyn-SESSION'!$B$754:$B$761,0), MATCH("*3rd*",'Glyn-SESSION'!$K$7:$T$7,0)),"")</f>
        <v>#N/A</v>
      </c>
      <c r="N503" s="44" t="e">
        <f>INDEX('Glyn-SESSION'!$L$754:$U$761, MATCH("*Lat Pulldown*",'Glyn-SESSION'!$B$754:$B$761,0), MATCH("*3rd*",'Glyn-SESSION'!$K$7:$T$7,0))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 t="e">
        <f>IF($A$500='Glyn-SESSION'!$A$754,INDEX('Glyn-SESSION'!$K$754:$T$761, MATCH("*Squat*",'Glyn-SESSION'!$B$754:$B$761,0), MATCH("*4th*",'Glyn-SESSION'!$K$7:$T$7,0)),"")</f>
        <v>#N/A</v>
      </c>
      <c r="D504" s="132" t="e">
        <f>INDEX('Glyn-SESSION'!L$754:U$761, MATCH("*Squat*",'Glyn-SESSION'!$B$754:$B$761,0), MATCH("*4th*",'Glyn-SESSION'!K$7:T$7,0))</f>
        <v>#N/A</v>
      </c>
      <c r="E504" s="131" t="e">
        <f>IF($A$500='Glyn-SESSION'!$A$754,INDEX('Glyn-SESSION'!$K$754:$T$761, MATCH("*Deadlift*",'Glyn-SESSION'!$B$754:$B$761,0), MATCH("*4th*",'Glyn-SESSION'!$K$7:$T$7,0)),"")</f>
        <v>#N/A</v>
      </c>
      <c r="F504" s="131" t="e">
        <f>INDEX('Glyn-SESSION'!$L$754:$U$761, MATCH("*Deadlift*",'Glyn-SESSION'!$B$673:$B$761,0), MATCH("*4th*",'Glyn-SESSION'!$K$7:$T$7,0))</f>
        <v>#N/A</v>
      </c>
      <c r="G504" s="131" t="e">
        <f>IF($A$500='Glyn-SESSION'!$A$754,INDEX('Glyn-SESSION'!$K$754:$T$761, MATCH("*Bench Press*",'Glyn-SESSION'!$B$754:$B$761,0), MATCH("*4th*",'Glyn-SESSION'!$K$7:$T$7,0)),"")</f>
        <v>#N/A</v>
      </c>
      <c r="H504" s="131" t="e">
        <f>INDEX('Glyn-SESSION'!$L$754:$U$761, MATCH("*Bench Press*",'Glyn-SESSION'!$B$754:$B$761,0), MATCH("*4th*",'Glyn-SESSION'!$K$7:$T$7,0))</f>
        <v>#N/A</v>
      </c>
      <c r="I504" s="132" t="e">
        <f>IF($A$500='Glyn-SESSION'!$A$754,INDEX('Glyn-SESSION'!$K$754:$T$761, MATCH("*Military*",'Glyn-SESSION'!$B$754:$B$761,0), MATCH("*4th*",'Glyn-SESSION'!$K$7:$T$7,0)),"")</f>
        <v>#N/A</v>
      </c>
      <c r="J504" s="44" t="e">
        <f>INDEX('Glyn-SESSION'!$L$754:$U$761, MATCH("*Military*",'Glyn-SESSION'!$B$754:$B$761,0), MATCH("*4th*",'Glyn-SESSION'!$K$7:$T$7,0))</f>
        <v>#N/A</v>
      </c>
      <c r="K504" s="131" t="e">
        <f>IF($A$500='Glyn-SESSION'!$A$754,INDEX('Glyn-SESSION'!$K$754:$T$761, MATCH("*Clean *",'Glyn-SESSION'!$B$754:$B$761,0), MATCH("*4th*",'Glyn-SESSION'!$K$7:$T$7,0)),"")</f>
        <v>#N/A</v>
      </c>
      <c r="L504" s="44" t="e">
        <f>INDEX('Glyn-SESSION'!$L$754:$U$761, MATCH("*Clean *",'Glyn-SESSION'!$B$673:$B$761,0), MATCH("*4th*",'Glyn-SESSION'!$K$7:$T$7,0))</f>
        <v>#N/A</v>
      </c>
      <c r="M504" s="131" t="e">
        <f>IF($A$500='Glyn-SESSION'!$A$754,INDEX('Glyn-SESSION'!$K$754:$T$761, MATCH("*Lat Pulldown*",'Glyn-SESSION'!$B$754:$B$761,0), MATCH("*4th*",'Glyn-SESSION'!$K$7:$T$7,0)),"")</f>
        <v>#N/A</v>
      </c>
      <c r="N504" s="44" t="e">
        <f>INDEX('Glyn-SESSION'!$L$754:$U$761, MATCH("*Lat Pulldown*",'Glyn-SESSION'!$B$754:$B$761,0), MATCH("*4th*",'Glyn-SESSION'!$K$7:$T$7,0))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 t="e">
        <f>IF($A$500='Glyn-SESSION'!$A$754,INDEX('Glyn-SESSION'!$K$754:$T$761, MATCH("*Squat*",'Glyn-SESSION'!$B$754:$B$761,0), MATCH("*5th*",'Glyn-SESSION'!$K$7:$T$7,0)),"")</f>
        <v>#N/A</v>
      </c>
      <c r="D505" s="132" t="e">
        <f>INDEX('Glyn-SESSION'!L$754:U$761, MATCH("*Squat*",'Glyn-SESSION'!$B$754:$B$761,0), MATCH("*5th*",'Glyn-SESSION'!K$7:T$7,0))</f>
        <v>#N/A</v>
      </c>
      <c r="E505" s="131" t="e">
        <f>IF($A$500='Glyn-SESSION'!$A$754,INDEX('Glyn-SESSION'!$K$754:$T$761, MATCH("*Deadlift*",'Glyn-SESSION'!$B$754:$B$761,0), MATCH("*5th*",'Glyn-SESSION'!$K$7:$T$7,0)),"")</f>
        <v>#N/A</v>
      </c>
      <c r="F505" s="131" t="e">
        <f>INDEX('Glyn-SESSION'!$L$754:$U$761, MATCH("*Deadlift*",'Glyn-SESSION'!$B$673:$B$761,0), MATCH("*5th*",'Glyn-SESSION'!$K$7:$T$7,0))</f>
        <v>#N/A</v>
      </c>
      <c r="G505" s="131" t="e">
        <f>IF($A$500='Glyn-SESSION'!$A$754,INDEX('Glyn-SESSION'!$K$754:$T$761, MATCH("*Bench Press*",'Glyn-SESSION'!$B$754:$B$761,0), MATCH("*5th*",'Glyn-SESSION'!$K$7:$T$7,0)),"")</f>
        <v>#N/A</v>
      </c>
      <c r="H505" s="131" t="e">
        <f>INDEX('Glyn-SESSION'!$L$754:$U$761, MATCH("*Bench Press*",'Glyn-SESSION'!$B$754:$B$761,0), MATCH("*5th*",'Glyn-SESSION'!$K$7:$T$7,0))</f>
        <v>#N/A</v>
      </c>
      <c r="I505" s="132" t="e">
        <f>IF($A$500='Glyn-SESSION'!$A$754,INDEX('Glyn-SESSION'!$K$754:$T$761, MATCH("*Military*",'Glyn-SESSION'!$B$754:$B$761,0), MATCH("*5th*",'Glyn-SESSION'!$K$7:$T$7,0)),"")</f>
        <v>#N/A</v>
      </c>
      <c r="J505" s="44" t="e">
        <f>INDEX('Glyn-SESSION'!$L$754:$U$761, MATCH("*Military*",'Glyn-SESSION'!$B$754:$B$761,0), MATCH("*5th*",'Glyn-SESSION'!$K$7:$T$7,0))</f>
        <v>#N/A</v>
      </c>
      <c r="K505" s="131" t="e">
        <f>IF($A$500='Glyn-SESSION'!$A$754,INDEX('Glyn-SESSION'!$K$754:$T$761, MATCH("*Clean *",'Glyn-SESSION'!$B$754:$B$761,0), MATCH("*5th*",'Glyn-SESSION'!$K$7:$T$7,0)),"")</f>
        <v>#N/A</v>
      </c>
      <c r="L505" s="44" t="e">
        <f>INDEX('Glyn-SESSION'!$L$754:$U$761, MATCH("*Clean *",'Glyn-SESSION'!$B$673:$B$761,0), MATCH("*5th*",'Glyn-SESSION'!$K$7:$T$7,0))</f>
        <v>#N/A</v>
      </c>
      <c r="M505" s="131" t="e">
        <f>IF($A$500='Glyn-SESSION'!$A$754,INDEX('Glyn-SESSION'!$K$754:$T$761, MATCH("*Lat Pulldown*",'Glyn-SESSION'!$B$754:$B$761,0), MATCH("*5th*",'Glyn-SESSION'!$K$7:$T$7,0)),"")</f>
        <v>#N/A</v>
      </c>
      <c r="N505" s="44" t="e">
        <f>INDEX('Glyn-SESSION'!$L$754:$U$761, MATCH("*Lat Pulldown*",'Glyn-SESSION'!$B$754:$B$761,0), MATCH("*5th*",'Glyn-SESSION'!$K$7:$T$7,0))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'Glyn-SESSION'!A763</f>
        <v>0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str">
        <f>IF($A$140='Glyn-SESSION'!$A$763,INDEX('Glyn-SESSION'!$K$763:$T$770, MATCH("*1k Row*",'Glyn-SESSION'!$B$763:$B$770,0), MATCH("*1st*",'Glyn-SESSION'!$K$7:$T$7,0)),"")</f>
        <v/>
      </c>
      <c r="P506" s="152" t="str">
        <f>IF($A$140='Glyn-SESSION'!$A$763,INDEX('Glyn-SESSION'!$K$763:$T$770, MATCH("*HIIT*",'Glyn-SESSION'!$B$763:$B$770,0), MATCH("*1st*",'Glyn-SESSION'!$K$7:$T$7,0)),"")</f>
        <v/>
      </c>
      <c r="Q506" s="119" t="e">
        <f>INDEX('Glyn-SESSION'!$L$673:$U$763, MATCH("*HIIT*",'Glyn-SESSION'!$B$673:$B$763,0), MATCH("*1st*",'Glyn-SESSION'!$K$7:$T$7,0))</f>
        <v>#N/A</v>
      </c>
      <c r="R506" s="119">
        <f>'Glyn-SESSION'!U574</f>
        <v>0</v>
      </c>
      <c r="S506" s="116"/>
      <c r="T506" s="116"/>
      <c r="U506" s="120">
        <f>'Glyn-SESSION'!A764</f>
        <v>0</v>
      </c>
      <c r="V506" s="120">
        <f>'Glyn-SESSION'!A764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IF($A$506='Glyn-SESSION'!$A$763,INDEX('Glyn-SESSION'!$K$763:$T$770, MATCH("*Squat*",'Glyn-SESSION'!$B$763:$B$770,0), MATCH("*1st*",'Glyn-SESSION'!$K$7:$T$7,0)),"")</f>
        <v>#N/A</v>
      </c>
      <c r="D507" s="132" t="e">
        <f>INDEX('Glyn-SESSION'!L$763:U$770, MATCH("*Squat*",'Glyn-SESSION'!$B$763:$B$770,0), MATCH("*1st*",'Glyn-SESSION'!K$7:T$7,0))</f>
        <v>#N/A</v>
      </c>
      <c r="E507" s="131" t="e">
        <f>IF($A$506='Glyn-SESSION'!$A$763,INDEX('Glyn-SESSION'!$K$763:$T$770, MATCH("*Deadlift*",'Glyn-SESSION'!$B$763:$B$770,0), MATCH("*1st*",'Glyn-SESSION'!$K$7:$T$7,0)),"")</f>
        <v>#N/A</v>
      </c>
      <c r="F507" s="131" t="e">
        <f>INDEX('Glyn-SESSION'!$L$763:$U$770, MATCH("*Deadlift*",'Glyn-SESSION'!$B$673:$B$770,0), MATCH("*1st*",'Glyn-SESSION'!$K$7:$T$7,0))</f>
        <v>#N/A</v>
      </c>
      <c r="G507" s="131" t="e">
        <f>IF($A$506='Glyn-SESSION'!$A$763,INDEX('Glyn-SESSION'!$K$763:$T$770, MATCH("*Bench Press*",'Glyn-SESSION'!$B$763:$B$770,0), MATCH("*1st*",'Glyn-SESSION'!$K$7:$T$7,0)),"")</f>
        <v>#N/A</v>
      </c>
      <c r="H507" s="131" t="e">
        <f>INDEX('Glyn-SESSION'!$L$763:$U$770, MATCH("*Bench Press*",'Glyn-SESSION'!$B$763:$B$770,0), MATCH("*1st*",'Glyn-SESSION'!$K$7:$T$7,0))</f>
        <v>#N/A</v>
      </c>
      <c r="I507" s="132" t="e">
        <f>IF($A$506='Glyn-SESSION'!$A$763,INDEX('Glyn-SESSION'!$K$763:$T$770, MATCH("*Military*",'Glyn-SESSION'!$B$763:$B$770,0), MATCH("*1st*",'Glyn-SESSION'!$K$7:$T$7,0)),"")</f>
        <v>#N/A</v>
      </c>
      <c r="J507" s="48" t="e">
        <f>INDEX('Glyn-SESSION'!$L$763:$U$770, MATCH("*Military*",'Glyn-SESSION'!$B$763:$B$770,0), MATCH("*1st*",'Glyn-SESSION'!$K$7:$T$7,0))</f>
        <v>#N/A</v>
      </c>
      <c r="K507" s="131" t="e">
        <f>IF($A$506='Glyn-SESSION'!$A$763,INDEX('Glyn-SESSION'!$K$763:$T$770, MATCH("*Clean *",'Glyn-SESSION'!$B$763:$B$770,0), MATCH("*1st*",'Glyn-SESSION'!$K$7:$T$7,0)),"")</f>
        <v>#N/A</v>
      </c>
      <c r="L507" s="48" t="e">
        <f>INDEX('Glyn-SESSION'!$L$763:$U$770, MATCH("*Clean *",'Glyn-SESSION'!$B$673:$B$770,0), MATCH("*1st*",'Glyn-SESSION'!$K$7:$T$7,0))</f>
        <v>#N/A</v>
      </c>
      <c r="M507" s="131" t="e">
        <f>IF($A$506='Glyn-SESSION'!$A$763,INDEX('Glyn-SESSION'!$K$763:$T$770, MATCH("*Lat Pulldown*",'Glyn-SESSION'!$B$763:$B$770,0), MATCH("*1st*",'Glyn-SESSION'!$K$7:$T$7,0)),"")</f>
        <v>#N/A</v>
      </c>
      <c r="N507" s="48" t="e">
        <f>INDEX('Glyn-SESSION'!$L$763:$U$770, MATCH("*Lat Pulldown*",'Glyn-SESSION'!$B$763:$B$770,0), MATCH("*1st*",'Glyn-SESSION'!$K$7:$T$7,0))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IF($A$506='Glyn-SESSION'!$A$763,INDEX('Glyn-SESSION'!$K$763:$T$770, MATCH("*Squat*",'Glyn-SESSION'!$B$763:$B$770,0), MATCH("*2nd*",'Glyn-SESSION'!$K$7:$T$7,0)),"")</f>
        <v>#N/A</v>
      </c>
      <c r="D508" s="132" t="e">
        <f>INDEX('Glyn-SESSION'!L$763:U$770, MATCH("*Squat*",'Glyn-SESSION'!$B$763:$B$770,0), MATCH("*2nd*",'Glyn-SESSION'!K$7:T$7,0))</f>
        <v>#N/A</v>
      </c>
      <c r="E508" s="131" t="e">
        <f>IF($A$506='Glyn-SESSION'!$A$763,INDEX('Glyn-SESSION'!$K$763:$T$770, MATCH("*Deadlift*",'Glyn-SESSION'!$B$763:$B$770,0), MATCH("*2ND*",'Glyn-SESSION'!$K$7:$T$7,0)),"")</f>
        <v>#N/A</v>
      </c>
      <c r="F508" s="131" t="e">
        <f>INDEX('Glyn-SESSION'!$L$763:$U$770, MATCH("*Deadlift*",'Glyn-SESSION'!$B$673:$B$770,0), MATCH("*2nd*",'Glyn-SESSION'!$K$7:$T$7,0))</f>
        <v>#N/A</v>
      </c>
      <c r="G508" s="131" t="e">
        <f>IF($A$506='Glyn-SESSION'!$A$763,INDEX('Glyn-SESSION'!$K$763:$T$770, MATCH("*Bench Press*",'Glyn-SESSION'!$B$763:$B$770,0), MATCH("*2ND*",'Glyn-SESSION'!$K$7:$T$7,0)),"")</f>
        <v>#N/A</v>
      </c>
      <c r="H508" s="131" t="e">
        <f>INDEX('Glyn-SESSION'!$L$763:$U$770, MATCH("*Bench Press*",'Glyn-SESSION'!$B$763:$B$770,0), MATCH("*2nd*",'Glyn-SESSION'!$K$7:$T$7,0))</f>
        <v>#N/A</v>
      </c>
      <c r="I508" s="132" t="e">
        <f>IF($A$506='Glyn-SESSION'!$A$763,INDEX('Glyn-SESSION'!$K$763:$T$770, MATCH("*Military*",'Glyn-SESSION'!$B$763:$B$770,0), MATCH("*2ND*",'Glyn-SESSION'!$K$7:$T$7,0)),"")</f>
        <v>#N/A</v>
      </c>
      <c r="J508" s="44" t="e">
        <f>INDEX('Glyn-SESSION'!$L$763:$U$770, MATCH("*Military*",'Glyn-SESSION'!$B$763:$B$770,0), MATCH("*2nd*",'Glyn-SESSION'!$K$7:$T$7,0))</f>
        <v>#N/A</v>
      </c>
      <c r="K508" s="131" t="e">
        <f>IF($A$506='Glyn-SESSION'!$A$763,INDEX('Glyn-SESSION'!$K$763:$T$770, MATCH("*Clean *",'Glyn-SESSION'!$B$763:$B$770,0), MATCH("*2ND*",'Glyn-SESSION'!$K$7:$T$7,0)),"")</f>
        <v>#N/A</v>
      </c>
      <c r="L508" s="44" t="e">
        <f>INDEX('Glyn-SESSION'!$L$763:$U$770, MATCH("*Clean *",'Glyn-SESSION'!$B$673:$B$770,0), MATCH("*2nd*",'Glyn-SESSION'!$K$7:$T$7,0))</f>
        <v>#N/A</v>
      </c>
      <c r="M508" s="131" t="e">
        <f>IF($A$506='Glyn-SESSION'!$A$763,INDEX('Glyn-SESSION'!$K$763:$T$770, MATCH("*Lat Pulldown*",'Glyn-SESSION'!$B$763:$B$770,0), MATCH("*2ND*",'Glyn-SESSION'!$K$7:$T$7,0)),"")</f>
        <v>#N/A</v>
      </c>
      <c r="N508" s="44" t="e">
        <f>INDEX('Glyn-SESSION'!$L$763:$U$770, MATCH("*Lat Pulldown*",'Glyn-SESSION'!$B$763:$B$770,0), MATCH("*2nd*",'Glyn-SESSION'!$K$7:$T$7,0))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IF($A$506='Glyn-SESSION'!$A$763,INDEX('Glyn-SESSION'!$K$763:$T$770, MATCH("*Squat*",'Glyn-SESSION'!$B$763:$B$770,0), MATCH("*3rd*",'Glyn-SESSION'!$K$7:$T$7,0)),"")</f>
        <v>#N/A</v>
      </c>
      <c r="D509" s="132" t="e">
        <f>INDEX('Glyn-SESSION'!L$763:U$770, MATCH("*Squat*",'Glyn-SESSION'!$B$763:$B$770,0), MATCH("*3rd*",'Glyn-SESSION'!K$7:T$7,0))</f>
        <v>#N/A</v>
      </c>
      <c r="E509" s="131" t="e">
        <f>IF($A$506='Glyn-SESSION'!$A$763,INDEX('Glyn-SESSION'!$K$763:$T$770, MATCH("*Deadlift*",'Glyn-SESSION'!$B$763:$B$770,0), MATCH("*3rd*",'Glyn-SESSION'!$K$7:$T$7,0)),"")</f>
        <v>#N/A</v>
      </c>
      <c r="F509" s="131" t="e">
        <f>INDEX('Glyn-SESSION'!$L$763:$U$770, MATCH("*Deadlift*",'Glyn-SESSION'!$B$673:$B$770,0), MATCH("*3rd*",'Glyn-SESSION'!$K$7:$T$7,0))</f>
        <v>#N/A</v>
      </c>
      <c r="G509" s="131" t="e">
        <f>IF($A$506='Glyn-SESSION'!$A$763,INDEX('Glyn-SESSION'!$K$763:$T$770, MATCH("*Bench Press*",'Glyn-SESSION'!$B$763:$B$770,0), MATCH("*3rd*",'Glyn-SESSION'!$K$7:$T$7,0)),"")</f>
        <v>#N/A</v>
      </c>
      <c r="H509" s="131" t="e">
        <f>INDEX('Glyn-SESSION'!$L$763:$U$770, MATCH("*Bench Press*",'Glyn-SESSION'!$B$763:$B$770,0), MATCH("*3rd*",'Glyn-SESSION'!$K$7:$T$7,0))</f>
        <v>#N/A</v>
      </c>
      <c r="I509" s="132" t="e">
        <f>IF($A$506='Glyn-SESSION'!$A$763,INDEX('Glyn-SESSION'!$K$763:$T$770, MATCH("*Military*",'Glyn-SESSION'!$B$763:$B$770,0), MATCH("*3rd*",'Glyn-SESSION'!$K$7:$T$7,0)),"")</f>
        <v>#N/A</v>
      </c>
      <c r="J509" s="44" t="e">
        <f>INDEX('Glyn-SESSION'!$L$763:$U$770, MATCH("*Military*",'Glyn-SESSION'!$B$763:$B$770,0), MATCH("*3rd*",'Glyn-SESSION'!$K$7:$T$7,0))</f>
        <v>#N/A</v>
      </c>
      <c r="K509" s="131" t="e">
        <f>IF($A$506='Glyn-SESSION'!$A$763,INDEX('Glyn-SESSION'!$K$763:$T$770, MATCH("*Clean *",'Glyn-SESSION'!$B$763:$B$770,0), MATCH("*3rd*",'Glyn-SESSION'!$K$7:$T$7,0)),"")</f>
        <v>#N/A</v>
      </c>
      <c r="L509" s="44" t="e">
        <f>INDEX('Glyn-SESSION'!$L$763:$U$770, MATCH("*Clean *",'Glyn-SESSION'!$B$673:$B$770,0), MATCH("*3rd*",'Glyn-SESSION'!$K$7:$T$7,0))</f>
        <v>#N/A</v>
      </c>
      <c r="M509" s="131" t="e">
        <f>IF($A$506='Glyn-SESSION'!$A$763,INDEX('Glyn-SESSION'!$K$763:$T$770, MATCH("*Lat Pulldown*",'Glyn-SESSION'!$B$763:$B$770,0), MATCH("*3rd*",'Glyn-SESSION'!$K$7:$T$7,0)),"")</f>
        <v>#N/A</v>
      </c>
      <c r="N509" s="44" t="e">
        <f>INDEX('Glyn-SESSION'!$L$763:$U$770, MATCH("*Lat Pulldown*",'Glyn-SESSION'!$B$763:$B$770,0), MATCH("*3rd*",'Glyn-SESSION'!$K$7:$T$7,0))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IF($A$506='Glyn-SESSION'!$A$763,INDEX('Glyn-SESSION'!$K$763:$T$770, MATCH("*Squat*",'Glyn-SESSION'!$B$763:$B$770,0), MATCH("*4th*",'Glyn-SESSION'!$K$7:$T$7,0)),"")</f>
        <v>#N/A</v>
      </c>
      <c r="D510" s="132" t="e">
        <f>INDEX('Glyn-SESSION'!L$763:U$770, MATCH("*Squat*",'Glyn-SESSION'!$B$763:$B$770,0), MATCH("*4th*",'Glyn-SESSION'!K$7:T$7,0))</f>
        <v>#N/A</v>
      </c>
      <c r="E510" s="131" t="e">
        <f>IF($A$506='Glyn-SESSION'!$A$763,INDEX('Glyn-SESSION'!$K$763:$T$770, MATCH("*Deadlift*",'Glyn-SESSION'!$B$763:$B$770,0), MATCH("*4th*",'Glyn-SESSION'!$K$7:$T$7,0)),"")</f>
        <v>#N/A</v>
      </c>
      <c r="F510" s="131" t="e">
        <f>INDEX('Glyn-SESSION'!$L$763:$U$770, MATCH("*Deadlift*",'Glyn-SESSION'!$B$673:$B$770,0), MATCH("*4th*",'Glyn-SESSION'!$K$7:$T$7,0))</f>
        <v>#N/A</v>
      </c>
      <c r="G510" s="131" t="e">
        <f>IF($A$506='Glyn-SESSION'!$A$763,INDEX('Glyn-SESSION'!$K$763:$T$770, MATCH("*Bench Press*",'Glyn-SESSION'!$B$763:$B$770,0), MATCH("*4th*",'Glyn-SESSION'!$K$7:$T$7,0)),"")</f>
        <v>#N/A</v>
      </c>
      <c r="H510" s="131" t="e">
        <f>INDEX('Glyn-SESSION'!$L$763:$U$770, MATCH("*Bench Press*",'Glyn-SESSION'!$B$763:$B$770,0), MATCH("*4th*",'Glyn-SESSION'!$K$7:$T$7,0))</f>
        <v>#N/A</v>
      </c>
      <c r="I510" s="132" t="e">
        <f>IF($A$506='Glyn-SESSION'!$A$763,INDEX('Glyn-SESSION'!$K$763:$T$770, MATCH("*Military*",'Glyn-SESSION'!$B$763:$B$770,0), MATCH("*4th*",'Glyn-SESSION'!$K$7:$T$7,0)),"")</f>
        <v>#N/A</v>
      </c>
      <c r="J510" s="44" t="e">
        <f>INDEX('Glyn-SESSION'!$L$763:$U$770, MATCH("*Military*",'Glyn-SESSION'!$B$763:$B$770,0), MATCH("*4th*",'Glyn-SESSION'!$K$7:$T$7,0))</f>
        <v>#N/A</v>
      </c>
      <c r="K510" s="131" t="e">
        <f>IF($A$506='Glyn-SESSION'!$A$763,INDEX('Glyn-SESSION'!$K$763:$T$770, MATCH("*Clean *",'Glyn-SESSION'!$B$763:$B$770,0), MATCH("*4th*",'Glyn-SESSION'!$K$7:$T$7,0)),"")</f>
        <v>#N/A</v>
      </c>
      <c r="L510" s="44" t="e">
        <f>INDEX('Glyn-SESSION'!$L$763:$U$770, MATCH("*Clean *",'Glyn-SESSION'!$B$673:$B$770,0), MATCH("*4th*",'Glyn-SESSION'!$K$7:$T$7,0))</f>
        <v>#N/A</v>
      </c>
      <c r="M510" s="131" t="e">
        <f>IF($A$506='Glyn-SESSION'!$A$763,INDEX('Glyn-SESSION'!$K$763:$T$770, MATCH("*Lat Pulldown*",'Glyn-SESSION'!$B$763:$B$770,0), MATCH("*4th*",'Glyn-SESSION'!$K$7:$T$7,0)),"")</f>
        <v>#N/A</v>
      </c>
      <c r="N510" s="44" t="e">
        <f>INDEX('Glyn-SESSION'!$L$763:$U$770, MATCH("*Lat Pulldown*",'Glyn-SESSION'!$B$763:$B$770,0), MATCH("*4th*",'Glyn-SESSION'!$K$7:$T$7,0))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IF($A$506='Glyn-SESSION'!$A$763,INDEX('Glyn-SESSION'!$K$763:$T$770, MATCH("*Squat*",'Glyn-SESSION'!$B$763:$B$770,0), MATCH("*5th*",'Glyn-SESSION'!$K$7:$T$7,0)),"")</f>
        <v>#N/A</v>
      </c>
      <c r="D511" s="132" t="e">
        <f>INDEX('Glyn-SESSION'!L$763:U$770, MATCH("*Squat*",'Glyn-SESSION'!$B$763:$B$770,0), MATCH("*5th*",'Glyn-SESSION'!K$7:T$7,0))</f>
        <v>#N/A</v>
      </c>
      <c r="E511" s="131" t="e">
        <f>IF($A$506='Glyn-SESSION'!$A$763,INDEX('Glyn-SESSION'!$K$763:$T$770, MATCH("*Deadlift*",'Glyn-SESSION'!$B$763:$B$770,0), MATCH("*5th*",'Glyn-SESSION'!$K$7:$T$7,0)),"")</f>
        <v>#N/A</v>
      </c>
      <c r="F511" s="131" t="e">
        <f>INDEX('Glyn-SESSION'!$L$763:$U$770, MATCH("*Deadlift*",'Glyn-SESSION'!$B$673:$B$770,0), MATCH("*5th*",'Glyn-SESSION'!$K$7:$T$7,0))</f>
        <v>#N/A</v>
      </c>
      <c r="G511" s="131" t="e">
        <f>IF($A$506='Glyn-SESSION'!$A$763,INDEX('Glyn-SESSION'!$K$763:$T$770, MATCH("*Bench Press*",'Glyn-SESSION'!$B$763:$B$770,0), MATCH("*5th*",'Glyn-SESSION'!$K$7:$T$7,0)),"")</f>
        <v>#N/A</v>
      </c>
      <c r="H511" s="131" t="e">
        <f>INDEX('Glyn-SESSION'!$L$763:$U$770, MATCH("*Bench Press*",'Glyn-SESSION'!$B$763:$B$770,0), MATCH("*5th*",'Glyn-SESSION'!$K$7:$T$7,0))</f>
        <v>#N/A</v>
      </c>
      <c r="I511" s="132" t="e">
        <f>IF($A$506='Glyn-SESSION'!$A$763,INDEX('Glyn-SESSION'!$K$763:$T$770, MATCH("*Military*",'Glyn-SESSION'!$B$763:$B$770,0), MATCH("*5th*",'Glyn-SESSION'!$K$7:$T$7,0)),"")</f>
        <v>#N/A</v>
      </c>
      <c r="J511" s="44" t="e">
        <f>INDEX('Glyn-SESSION'!$L$763:$U$770, MATCH("*Military*",'Glyn-SESSION'!$B$763:$B$770,0), MATCH("*5th*",'Glyn-SESSION'!$K$7:$T$7,0))</f>
        <v>#N/A</v>
      </c>
      <c r="K511" s="131" t="e">
        <f>IF($A$506='Glyn-SESSION'!$A$763,INDEX('Glyn-SESSION'!$K$763:$T$770, MATCH("*Clean *",'Glyn-SESSION'!$B$763:$B$770,0), MATCH("*5th*",'Glyn-SESSION'!$K$7:$T$7,0)),"")</f>
        <v>#N/A</v>
      </c>
      <c r="L511" s="44" t="e">
        <f>INDEX('Glyn-SESSION'!$L$763:$U$770, MATCH("*Clean *",'Glyn-SESSION'!$B$673:$B$770,0), MATCH("*5th*",'Glyn-SESSION'!$K$7:$T$7,0))</f>
        <v>#N/A</v>
      </c>
      <c r="M511" s="131" t="e">
        <f>IF($A$506='Glyn-SESSION'!$A$763,INDEX('Glyn-SESSION'!$K$763:$T$770, MATCH("*Lat Pulldown*",'Glyn-SESSION'!$B$763:$B$770,0), MATCH("*5th*",'Glyn-SESSION'!$K$7:$T$7,0)),"")</f>
        <v>#N/A</v>
      </c>
      <c r="N511" s="44" t="e">
        <f>INDEX('Glyn-SESSION'!$L$763:$U$770, MATCH("*Lat Pulldown*",'Glyn-SESSION'!$B$763:$B$770,0), MATCH("*5th*",'Glyn-SESSION'!$K$7:$T$7,0))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'Glyn-SESSION'!A772</f>
        <v>0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 t="e">
        <f>MAX(G513:G517)</f>
        <v>#N/A</v>
      </c>
      <c r="H512" s="116" t="e">
        <f t="array" ref="H512">MAX(IF(G513:G517=G512,H513:H517))</f>
        <v>#N/A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str">
        <f>IF($A$140='Glyn-SESSION'!$A$691,INDEX('Glyn-SESSION'!$K$691:$T$698, MATCH("*1k Row*",'Glyn-SESSION'!$B$691:$B$698,0), MATCH("*1st*",'Glyn-SESSION'!$K$7:$T$7,0)),"")</f>
        <v/>
      </c>
      <c r="P512" s="152" t="str">
        <f>IF($A$140='Glyn-SESSION'!$A$691,INDEX('Glyn-SESSION'!$K$691:$T$698, MATCH("*HIIT*",'Glyn-SESSION'!$B$691:$B$698,0), MATCH("*1st*",'Glyn-SESSION'!$K$7:$T$7,0)),"")</f>
        <v/>
      </c>
      <c r="Q512" s="119" t="e">
        <f>INDEX('Glyn-SESSION'!$L$691:$U$691, MATCH("*HIIT*",'Glyn-SESSION'!$B$691:$B$691,0), MATCH("*1st*",'Glyn-SESSION'!$K$7:$T$7,0))</f>
        <v>#N/A</v>
      </c>
      <c r="R512" s="119">
        <f>'Glyn-SESSION'!U574</f>
        <v>0</v>
      </c>
      <c r="S512" s="116"/>
      <c r="T512" s="116"/>
      <c r="U512" s="120">
        <f>'Glyn-SESSION'!A773</f>
        <v>0</v>
      </c>
      <c r="V512" s="120">
        <f>'Glyn-SESSION'!A774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IF($A$512='Glyn-SESSION'!$A$772,INDEX('Glyn-SESSION'!$K$772:$T$779, MATCH("*Squat*",'Glyn-SESSION'!$B$772:$B$779,0), MATCH("*1st*",'Glyn-SESSION'!$K$7:$T$7,0)),"")</f>
        <v>#N/A</v>
      </c>
      <c r="D513" s="132" t="e">
        <f>INDEX('Glyn-SESSION'!L$772:U$779, MATCH("*Squat*",'Glyn-SESSION'!$B$772:$B$779,0), MATCH("*1st*",'Glyn-SESSION'!K$7:T$7,0))</f>
        <v>#N/A</v>
      </c>
      <c r="E513" s="131" t="e">
        <f>IF($A$512='Glyn-SESSION'!$A$772,INDEX('Glyn-SESSION'!$K$772:$T$779, MATCH("*Deadlift*",'Glyn-SESSION'!$B$772:$B$779,0), MATCH("*1st*",'Glyn-SESSION'!$K$7:$T$7,0)),"")</f>
        <v>#N/A</v>
      </c>
      <c r="F513" s="131" t="e">
        <f>INDEX('Glyn-SESSION'!$L$772:$U$779, MATCH("*Deadlift*",'Glyn-SESSION'!$B$772:$B$779,0), MATCH("*1st*",'Glyn-SESSION'!$K$7:$T$7,0))</f>
        <v>#N/A</v>
      </c>
      <c r="G513" s="131" t="e">
        <f>IF($A$512='Glyn-SESSION'!$A$772,INDEX('Glyn-SESSION'!$K$772:$T$779, MATCH("*Bench Press*",'Glyn-SESSION'!$B$772:$B$779,0), MATCH("*1st*",'Glyn-SESSION'!$K$7:$T$7,0)),"")</f>
        <v>#N/A</v>
      </c>
      <c r="H513" s="131" t="e">
        <f>INDEX('Glyn-SESSION'!$L$772:$U$779, MATCH("*Bench Press*",'Glyn-SESSION'!$B$772:$B$779,0), MATCH("*1st*",'Glyn-SESSION'!$K$7:$T$7,0))</f>
        <v>#N/A</v>
      </c>
      <c r="I513" s="132" t="e">
        <f>IF($A$512='Glyn-SESSION'!$A$772,INDEX('Glyn-SESSION'!$K$772:$T$779, MATCH("*Military*",'Glyn-SESSION'!$B$772:$B$779,0), MATCH("*1st*",'Glyn-SESSION'!$K$7:$T$7,0)),"")</f>
        <v>#N/A</v>
      </c>
      <c r="J513" s="48" t="e">
        <f>INDEX('Glyn-SESSION'!$L$772:$U$779, MATCH("*Military*",'Glyn-SESSION'!$B$772:$B$779,0), MATCH("*1st*",'Glyn-SESSION'!$K$7:$T$7,0))</f>
        <v>#N/A</v>
      </c>
      <c r="K513" s="131" t="e">
        <f>IF($A$512='Glyn-SESSION'!$A$772,INDEX('Glyn-SESSION'!$K$772:$T$779, MATCH("*Clean *",'Glyn-SESSION'!$B$772:$B$779,0), MATCH("*1st*",'Glyn-SESSION'!$K$7:$T$7,0)),"")</f>
        <v>#N/A</v>
      </c>
      <c r="L513" s="48" t="e">
        <f>INDEX('Glyn-SESSION'!$L$772:$U$779, MATCH("*Clean *",'Glyn-SESSION'!$B$772:$B$779,0), MATCH("*1st*",'Glyn-SESSION'!$K$7:$T$7,0))</f>
        <v>#N/A</v>
      </c>
      <c r="M513" s="131" t="e">
        <f>IF($A$512='Glyn-SESSION'!$A$772,INDEX('Glyn-SESSION'!$K$772:$T$779, MATCH("*Lat Pulldown*",'Glyn-SESSION'!$B$772:$B$779,0), MATCH("*1st*",'Glyn-SESSION'!$K$7:$T$7,0)),"")</f>
        <v>#N/A</v>
      </c>
      <c r="N513" s="48" t="e">
        <f>INDEX('Glyn-SESSION'!$L$772:$U$779, MATCH("*Lat Pulldown*",'Glyn-SESSION'!$B$772:$B$779,0), MATCH("*1st*",'Glyn-SESSION'!$K$7:$T$7,0))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IF($A$512='Glyn-SESSION'!$A$772,INDEX('Glyn-SESSION'!$K$772:$T$779, MATCH("*Squat*",'Glyn-SESSION'!$B$772:$B$779,0), MATCH("*2nd*",'Glyn-SESSION'!$K$7:$T$7,0)),"")</f>
        <v>#N/A</v>
      </c>
      <c r="D514" s="132" t="e">
        <f>INDEX('Glyn-SESSION'!L$772:U$779, MATCH("*Squat*",'Glyn-SESSION'!$B$772:$B$779,0), MATCH("*2nd*",'Glyn-SESSION'!K$7:T$7,0))</f>
        <v>#N/A</v>
      </c>
      <c r="E514" s="131" t="e">
        <f>IF($A$512='Glyn-SESSION'!$A$772,INDEX('Glyn-SESSION'!$K$772:$T$779, MATCH("*Deadlift*",'Glyn-SESSION'!$B$772:$B$779,0), MATCH("*2ND*",'Glyn-SESSION'!$K$7:$T$7,0)),"")</f>
        <v>#N/A</v>
      </c>
      <c r="F514" s="131" t="e">
        <f>INDEX('Glyn-SESSION'!$L$772:$U$779, MATCH("*Deadlift*",'Glyn-SESSION'!$B$772:$B$779,0), MATCH("*2nd*",'Glyn-SESSION'!$K$7:$T$7,0))</f>
        <v>#N/A</v>
      </c>
      <c r="G514" s="131" t="e">
        <f>IF($A$512='Glyn-SESSION'!$A$772,INDEX('Glyn-SESSION'!$K$772:$T$779, MATCH("*Bench Press*",'Glyn-SESSION'!$B$772:$B$779,0), MATCH("*2ND*",'Glyn-SESSION'!$K$7:$T$7,0)),"")</f>
        <v>#N/A</v>
      </c>
      <c r="H514" s="131" t="e">
        <f>INDEX('Glyn-SESSION'!$L$772:$U$779, MATCH("*Bench Press*",'Glyn-SESSION'!$B$772:$B$779,0), MATCH("*2nd*",'Glyn-SESSION'!$K$7:$T$7,0))</f>
        <v>#N/A</v>
      </c>
      <c r="I514" s="132" t="e">
        <f>IF($A$512='Glyn-SESSION'!$A$772,INDEX('Glyn-SESSION'!$K$772:$T$779, MATCH("*Military*",'Glyn-SESSION'!$B$772:$B$779,0), MATCH("*2ND*",'Glyn-SESSION'!$K$7:$T$7,0)),"")</f>
        <v>#N/A</v>
      </c>
      <c r="J514" s="44" t="e">
        <f>INDEX('Glyn-SESSION'!$L$772:$U$779, MATCH("*Military*",'Glyn-SESSION'!$B$772:$B$779,0), MATCH("*2nd*",'Glyn-SESSION'!$K$7:$T$7,0))</f>
        <v>#N/A</v>
      </c>
      <c r="K514" s="131" t="e">
        <f>IF($A$512='Glyn-SESSION'!$A$772,INDEX('Glyn-SESSION'!$K$772:$T$779, MATCH("*Clean *",'Glyn-SESSION'!$B$772:$B$779,0), MATCH("*2ND*",'Glyn-SESSION'!$K$7:$T$7,0)),"")</f>
        <v>#N/A</v>
      </c>
      <c r="L514" s="44" t="e">
        <f>INDEX('Glyn-SESSION'!$L$772:$U$779, MATCH("*Clean *",'Glyn-SESSION'!$B$772:$B$779,0), MATCH("*2nd*",'Glyn-SESSION'!$K$7:$T$7,0))</f>
        <v>#N/A</v>
      </c>
      <c r="M514" s="131" t="e">
        <f>IF($A$512='Glyn-SESSION'!$A$772,INDEX('Glyn-SESSION'!$K$772:$T$779, MATCH("*Lat Pulldown*",'Glyn-SESSION'!$B$772:$B$779,0), MATCH("*2ND*",'Glyn-SESSION'!$K$7:$T$7,0)),"")</f>
        <v>#N/A</v>
      </c>
      <c r="N514" s="44" t="e">
        <f>INDEX('Glyn-SESSION'!$L$772:$U$779, MATCH("*Lat Pulldown*",'Glyn-SESSION'!$B$772:$B$779,0), MATCH("*2nd*",'Glyn-SESSION'!$K$7:$T$7,0))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IF($A$512='Glyn-SESSION'!$A$772,INDEX('Glyn-SESSION'!$K$772:$T$779, MATCH("*Squat*",'Glyn-SESSION'!$B$772:$B$779,0), MATCH("*3rd*",'Glyn-SESSION'!$K$7:$T$7,0)),"")</f>
        <v>#N/A</v>
      </c>
      <c r="D515" s="132" t="e">
        <f>INDEX('Glyn-SESSION'!L$772:U$779, MATCH("*Squat*",'Glyn-SESSION'!$B$772:$B$779,0), MATCH("*3rd*",'Glyn-SESSION'!K$7:T$7,0))</f>
        <v>#N/A</v>
      </c>
      <c r="E515" s="131" t="e">
        <f>IF($A$512='Glyn-SESSION'!$A$772,INDEX('Glyn-SESSION'!$K$772:$T$779, MATCH("*Deadlift*",'Glyn-SESSION'!$B$772:$B$779,0), MATCH("*3rd*",'Glyn-SESSION'!$K$7:$T$7,0)),"")</f>
        <v>#N/A</v>
      </c>
      <c r="F515" s="131" t="e">
        <f>INDEX('Glyn-SESSION'!$L$772:$U$779, MATCH("*Deadlift*",'Glyn-SESSION'!$B$772:$B$779,0), MATCH("*3rd*",'Glyn-SESSION'!$K$7:$T$7,0))</f>
        <v>#N/A</v>
      </c>
      <c r="G515" s="131" t="e">
        <f>IF($A$512='Glyn-SESSION'!$A$772,INDEX('Glyn-SESSION'!$K$772:$T$779, MATCH("*Bench Press*",'Glyn-SESSION'!$B$772:$B$779,0), MATCH("*3rd*",'Glyn-SESSION'!$K$7:$T$7,0)),"")</f>
        <v>#N/A</v>
      </c>
      <c r="H515" s="131" t="e">
        <f>INDEX('Glyn-SESSION'!$L$772:$U$779, MATCH("*Bench Press*",'Glyn-SESSION'!$B$772:$B$779,0), MATCH("*3rd*",'Glyn-SESSION'!$K$7:$T$7,0))</f>
        <v>#N/A</v>
      </c>
      <c r="I515" s="132" t="e">
        <f>IF($A$512='Glyn-SESSION'!$A$772,INDEX('Glyn-SESSION'!$K$772:$T$779, MATCH("*Military*",'Glyn-SESSION'!$B$772:$B$779,0), MATCH("*3rd*",'Glyn-SESSION'!$K$7:$T$7,0)),"")</f>
        <v>#N/A</v>
      </c>
      <c r="J515" s="44" t="e">
        <f>INDEX('Glyn-SESSION'!$L$772:$U$779, MATCH("*Military*",'Glyn-SESSION'!$B$772:$B$779,0), MATCH("*3rd*",'Glyn-SESSION'!$K$7:$T$7,0))</f>
        <v>#N/A</v>
      </c>
      <c r="K515" s="131" t="e">
        <f>IF($A$512='Glyn-SESSION'!$A$772,INDEX('Glyn-SESSION'!$K$772:$T$779, MATCH("*Clean *",'Glyn-SESSION'!$B$772:$B$779,0), MATCH("*3rd*",'Glyn-SESSION'!$K$7:$T$7,0)),"")</f>
        <v>#N/A</v>
      </c>
      <c r="L515" s="44" t="e">
        <f>INDEX('Glyn-SESSION'!$L$772:$U$779, MATCH("*Clean *",'Glyn-SESSION'!$B$772:$B$779,0), MATCH("*3rd*",'Glyn-SESSION'!$K$7:$T$7,0))</f>
        <v>#N/A</v>
      </c>
      <c r="M515" s="131" t="e">
        <f>IF($A$512='Glyn-SESSION'!$A$772,INDEX('Glyn-SESSION'!$K$772:$T$779, MATCH("*Lat Pulldown*",'Glyn-SESSION'!$B$772:$B$779,0), MATCH("*3rd*",'Glyn-SESSION'!$K$7:$T$7,0)),"")</f>
        <v>#N/A</v>
      </c>
      <c r="N515" s="44" t="e">
        <f>INDEX('Glyn-SESSION'!$L$772:$U$779, MATCH("*Lat Pulldown*",'Glyn-SESSION'!$B$772:$B$779,0), MATCH("*3rd*",'Glyn-SESSION'!$K$7:$T$7,0))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IF($A$512='Glyn-SESSION'!$A$772,INDEX('Glyn-SESSION'!$K$772:$T$779, MATCH("*Squat*",'Glyn-SESSION'!$B$772:$B$779,0), MATCH("*4th*",'Glyn-SESSION'!$K$7:$T$7,0)),"")</f>
        <v>#N/A</v>
      </c>
      <c r="D516" s="132" t="e">
        <f>INDEX('Glyn-SESSION'!L$772:U$779, MATCH("*Squat*",'Glyn-SESSION'!$B$772:$B$779,0), MATCH("*4th*",'Glyn-SESSION'!K$7:T$7,0))</f>
        <v>#N/A</v>
      </c>
      <c r="E516" s="131" t="e">
        <f>IF($A$512='Glyn-SESSION'!$A$772,INDEX('Glyn-SESSION'!$K$772:$T$779, MATCH("*Deadlift*",'Glyn-SESSION'!$B$772:$B$779,0), MATCH("*4th*",'Glyn-SESSION'!$K$7:$T$7,0)),"")</f>
        <v>#N/A</v>
      </c>
      <c r="F516" s="131" t="e">
        <f>INDEX('Glyn-SESSION'!$L$772:$U$779, MATCH("*Deadlift*",'Glyn-SESSION'!$B$772:$B$779,0), MATCH("*4th*",'Glyn-SESSION'!$K$7:$T$7,0))</f>
        <v>#N/A</v>
      </c>
      <c r="G516" s="131" t="e">
        <f>IF($A$512='Glyn-SESSION'!$A$772,INDEX('Glyn-SESSION'!$K$772:$T$779, MATCH("*Bench Press*",'Glyn-SESSION'!$B$772:$B$779,0), MATCH("*4th*",'Glyn-SESSION'!$K$7:$T$7,0)),"")</f>
        <v>#N/A</v>
      </c>
      <c r="H516" s="131" t="e">
        <f>INDEX('Glyn-SESSION'!$L$772:$U$779, MATCH("*Bench Press*",'Glyn-SESSION'!$B$772:$B$779,0), MATCH("*4th*",'Glyn-SESSION'!$K$7:$T$7,0))</f>
        <v>#N/A</v>
      </c>
      <c r="I516" s="132" t="e">
        <f>IF($A$512='Glyn-SESSION'!$A$772,INDEX('Glyn-SESSION'!$K$772:$T$779, MATCH("*Military*",'Glyn-SESSION'!$B$772:$B$779,0), MATCH("*4th*",'Glyn-SESSION'!$K$7:$T$7,0)),"")</f>
        <v>#N/A</v>
      </c>
      <c r="J516" s="44" t="e">
        <f>INDEX('Glyn-SESSION'!$L$772:$U$779, MATCH("*Military*",'Glyn-SESSION'!$B$772:$B$779,0), MATCH("*4th*",'Glyn-SESSION'!$K$7:$T$7,0))</f>
        <v>#N/A</v>
      </c>
      <c r="K516" s="131" t="e">
        <f>IF($A$512='Glyn-SESSION'!$A$772,INDEX('Glyn-SESSION'!$K$772:$T$779, MATCH("*Clean *",'Glyn-SESSION'!$B$772:$B$779,0), MATCH("*4th*",'Glyn-SESSION'!$K$7:$T$7,0)),"")</f>
        <v>#N/A</v>
      </c>
      <c r="L516" s="44" t="e">
        <f>INDEX('Glyn-SESSION'!$L$772:$U$779, MATCH("*Clean *",'Glyn-SESSION'!$B$772:$B$779,0), MATCH("*4th*",'Glyn-SESSION'!$K$7:$T$7,0))</f>
        <v>#N/A</v>
      </c>
      <c r="M516" s="131" t="e">
        <f>IF($A$512='Glyn-SESSION'!$A$772,INDEX('Glyn-SESSION'!$K$772:$T$779, MATCH("*Lat Pulldown*",'Glyn-SESSION'!$B$772:$B$779,0), MATCH("*4th*",'Glyn-SESSION'!$K$7:$T$7,0)),"")</f>
        <v>#N/A</v>
      </c>
      <c r="N516" s="44" t="e">
        <f>INDEX('Glyn-SESSION'!$L$772:$U$779, MATCH("*Lat Pulldown*",'Glyn-SESSION'!$B$772:$B$779,0), MATCH("*4th*",'Glyn-SESSION'!$K$7:$T$7,0))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IF($A$512='Glyn-SESSION'!$A$772,INDEX('Glyn-SESSION'!$K$772:$T$779, MATCH("*Squat*",'Glyn-SESSION'!$B$772:$B$779,0), MATCH("*5th*",'Glyn-SESSION'!$K$7:$T$7,0)),"")</f>
        <v>#N/A</v>
      </c>
      <c r="D517" s="132" t="e">
        <f>INDEX('Glyn-SESSION'!L$772:U$779, MATCH("*Squat*",'Glyn-SESSION'!$B$772:$B$779,0), MATCH("*5th*",'Glyn-SESSION'!K$7:T$7,0))</f>
        <v>#N/A</v>
      </c>
      <c r="E517" s="131" t="e">
        <f>IF($A$512='Glyn-SESSION'!$A$772,INDEX('Glyn-SESSION'!$K$772:$T$779, MATCH("*Deadlift*",'Glyn-SESSION'!$B$772:$B$779,0), MATCH("*5th*",'Glyn-SESSION'!$K$7:$T$7,0)),"")</f>
        <v>#N/A</v>
      </c>
      <c r="F517" s="131" t="e">
        <f>INDEX('Glyn-SESSION'!$L$772:$U$779, MATCH("*Deadlift*",'Glyn-SESSION'!$B$772:$B$779,0), MATCH("*5th*",'Glyn-SESSION'!$K$7:$T$7,0))</f>
        <v>#N/A</v>
      </c>
      <c r="G517" s="131" t="e">
        <f>IF($A$512='Glyn-SESSION'!$A$772,INDEX('Glyn-SESSION'!$K$772:$T$779, MATCH("*Bench Press*",'Glyn-SESSION'!$B$772:$B$779,0), MATCH("*5th*",'Glyn-SESSION'!$K$7:$T$7,0)),"")</f>
        <v>#N/A</v>
      </c>
      <c r="H517" s="131" t="e">
        <f>INDEX('Glyn-SESSION'!$L$772:$U$779, MATCH("*Bench Press*",'Glyn-SESSION'!$B$772:$B$779,0), MATCH("*5th*",'Glyn-SESSION'!$K$7:$T$7,0))</f>
        <v>#N/A</v>
      </c>
      <c r="I517" s="132" t="e">
        <f>IF($A$512='Glyn-SESSION'!$A$772,INDEX('Glyn-SESSION'!$K$772:$T$779, MATCH("*Military*",'Glyn-SESSION'!$B$772:$B$779,0), MATCH("*5th*",'Glyn-SESSION'!$K$7:$T$7,0)),"")</f>
        <v>#N/A</v>
      </c>
      <c r="J517" s="44" t="e">
        <f>INDEX('Glyn-SESSION'!$L$772:$U$779, MATCH("*Military*",'Glyn-SESSION'!$B$772:$B$779,0), MATCH("*5th*",'Glyn-SESSION'!$K$7:$T$7,0))</f>
        <v>#N/A</v>
      </c>
      <c r="K517" s="131" t="e">
        <f>IF($A$512='Glyn-SESSION'!$A$772,INDEX('Glyn-SESSION'!$K$772:$T$779, MATCH("*Clean *",'Glyn-SESSION'!$B$772:$B$779,0), MATCH("*5th*",'Glyn-SESSION'!$K$7:$T$7,0)),"")</f>
        <v>#N/A</v>
      </c>
      <c r="L517" s="44" t="e">
        <f>INDEX('Glyn-SESSION'!$L$772:$U$779, MATCH("*Clean *",'Glyn-SESSION'!$B$772:$B$779,0), MATCH("*5th*",'Glyn-SESSION'!$K$7:$T$7,0))</f>
        <v>#N/A</v>
      </c>
      <c r="M517" s="131" t="e">
        <f>IF($A$512='Glyn-SESSION'!$A$772,INDEX('Glyn-SESSION'!$K$772:$T$779, MATCH("*Lat Pulldown*",'Glyn-SESSION'!$B$772:$B$779,0), MATCH("*5th*",'Glyn-SESSION'!$K$7:$T$7,0)),"")</f>
        <v>#N/A</v>
      </c>
      <c r="N517" s="44" t="e">
        <f>INDEX('Glyn-SESSION'!$L$772:$U$779, MATCH("*Lat Pulldown*",'Glyn-SESSION'!$B$772:$B$779,0), MATCH("*5th*",'Glyn-SESSION'!$K$7:$T$7,0))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'Glyn-SESSION'!A781</f>
        <v>0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str">
        <f>IF($A$140='Glyn-SESSION'!$A$700,INDEX('Glyn-SESSION'!$K$700:$T$707, MATCH("*1k Row*",'Glyn-SESSION'!$B$700:$B$707,0), MATCH("*1st*",'Glyn-SESSION'!$K$7:$T$7,0)),"")</f>
        <v/>
      </c>
      <c r="P518" s="152" t="str">
        <f>IF($A$140='Glyn-SESSION'!$A$700,INDEX('Glyn-SESSION'!$K$700:$T$707, MATCH("*HIIT*",'Glyn-SESSION'!$B$700:$B$707,0), MATCH("*1st*",'Glyn-SESSION'!$K$7:$T$7,0)),"")</f>
        <v/>
      </c>
      <c r="Q518" s="119" t="e">
        <f>INDEX('Glyn-SESSION'!$L$700:$U$700, MATCH("*HIIT*",'Glyn-SESSION'!$B$700:$B$700,0), MATCH("*1st*",'Glyn-SESSION'!$K$7:$T$7,0))</f>
        <v>#N/A</v>
      </c>
      <c r="R518" s="119">
        <f>'Glyn-SESSION'!U580</f>
        <v>0</v>
      </c>
      <c r="S518" s="116"/>
      <c r="T518" s="116"/>
      <c r="U518" s="120">
        <f>'Glyn-SESSION'!A782</f>
        <v>0</v>
      </c>
      <c r="V518" s="120">
        <f>'Glyn-SESSION'!A783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IF($A$518='Glyn-SESSION'!$A$781,INDEX('Glyn-SESSION'!$K$778:$T$781, MATCH("*Squat*",'Glyn-SESSION'!$B$778:$B$781,0), MATCH("*1st*",'Glyn-SESSION'!$K$7:$T$7,0)),"")</f>
        <v>#N/A</v>
      </c>
      <c r="D519" s="132" t="e">
        <f>INDEX('Glyn-SESSION'!L$778:U$781, MATCH("*Squat*",'Glyn-SESSION'!$B$778:$B$781,0), MATCH("*1st*",'Glyn-SESSION'!K$7:T$7,0))</f>
        <v>#N/A</v>
      </c>
      <c r="E519" s="131" t="e">
        <f>IF($A$518='Glyn-SESSION'!$A$781,INDEX('Glyn-SESSION'!$K$778:$T$781, MATCH("*Deadlift*",'Glyn-SESSION'!$B$778:$B$781,0), MATCH("*1st*",'Glyn-SESSION'!$K$7:$T$7,0)),"")</f>
        <v>#N/A</v>
      </c>
      <c r="F519" s="131" t="e">
        <f>INDEX('Glyn-SESSION'!$L$778:$U$781, MATCH("*Deadlift*",'Glyn-SESSION'!$B$778:$B$781,0), MATCH("*1st*",'Glyn-SESSION'!$K$7:$T$7,0))</f>
        <v>#N/A</v>
      </c>
      <c r="G519" s="131" t="e">
        <f>IF($A$518='Glyn-SESSION'!$A$781,INDEX('Glyn-SESSION'!$K$778:$T$781, MATCH("*Bench Press*",'Glyn-SESSION'!$B$778:$B$781,0), MATCH("*1st*",'Glyn-SESSION'!$K$7:$T$7,0)),"")</f>
        <v>#N/A</v>
      </c>
      <c r="H519" s="131" t="e">
        <f>INDEX('Glyn-SESSION'!$L$778:$U$781, MATCH("*Bench Press*",'Glyn-SESSION'!$B$778:$B$781,0), MATCH("*1st*",'Glyn-SESSION'!$K$7:$T$7,0))</f>
        <v>#N/A</v>
      </c>
      <c r="I519" s="132" t="e">
        <f>IF($A$518='Glyn-SESSION'!$A$781,INDEX('Glyn-SESSION'!$K$778:$T$781, MATCH("*Military*",'Glyn-SESSION'!$B$778:$B$781,0), MATCH("*1st*",'Glyn-SESSION'!$K$7:$T$7,0)),"")</f>
        <v>#N/A</v>
      </c>
      <c r="J519" s="48" t="e">
        <f>INDEX('Glyn-SESSION'!$L$778:$U$781, MATCH("*Military*",'Glyn-SESSION'!$B$778:$B$781,0), MATCH("*1st*",'Glyn-SESSION'!$K$7:$T$7,0))</f>
        <v>#N/A</v>
      </c>
      <c r="K519" s="131" t="e">
        <f>IF($A$518='Glyn-SESSION'!$A$781,INDEX('Glyn-SESSION'!$K$778:$T$781, MATCH("*Clean *",'Glyn-SESSION'!$B$778:$B$781,0), MATCH("*1st*",'Glyn-SESSION'!$K$7:$T$7,0)),"")</f>
        <v>#N/A</v>
      </c>
      <c r="L519" s="48" t="e">
        <f>INDEX('Glyn-SESSION'!$L$778:$U$781, MATCH("*Clean *",'Glyn-SESSION'!$B$778:$B$781,0), MATCH("*1st*",'Glyn-SESSION'!$K$7:$T$7,0))</f>
        <v>#N/A</v>
      </c>
      <c r="M519" s="131" t="e">
        <f>IF($A$518='Glyn-SESSION'!$A$781,INDEX('Glyn-SESSION'!$K$778:$T$781, MATCH("*Lat Pulldown*",'Glyn-SESSION'!$B$778:$B$781,0), MATCH("*1st*",'Glyn-SESSION'!$K$7:$T$7,0)),"")</f>
        <v>#N/A</v>
      </c>
      <c r="N519" s="48" t="e">
        <f>INDEX('Glyn-SESSION'!$L$778:$U$781, MATCH("*Lat Pulldown*",'Glyn-SESSION'!$B$778:$B$781,0), MATCH("*1st*",'Glyn-SESSION'!$K$7:$T$7,0))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IF($A$518='Glyn-SESSION'!$A$781,INDEX('Glyn-SESSION'!$K$778:$T$781, MATCH("*Squat*",'Glyn-SESSION'!$B$778:$B$781,0), MATCH("*2nd*",'Glyn-SESSION'!$K$7:$T$7,0)),"")</f>
        <v>#N/A</v>
      </c>
      <c r="D520" s="132" t="e">
        <f>INDEX('Glyn-SESSION'!L$778:U$781, MATCH("*Squat*",'Glyn-SESSION'!$B$778:$B$781,0), MATCH("*2nd*",'Glyn-SESSION'!K$7:T$7,0))</f>
        <v>#N/A</v>
      </c>
      <c r="E520" s="131" t="e">
        <f>IF($A$518='Glyn-SESSION'!$A$781,INDEX('Glyn-SESSION'!$K$778:$T$781, MATCH("*Deadlift*",'Glyn-SESSION'!$B$778:$B$781,0), MATCH("*2ND*",'Glyn-SESSION'!$K$7:$T$7,0)),"")</f>
        <v>#N/A</v>
      </c>
      <c r="F520" s="131" t="e">
        <f>INDEX('Glyn-SESSION'!$L$778:$U$781, MATCH("*Deadlift*",'Glyn-SESSION'!$B$778:$B$781,0), MATCH("*2nd*",'Glyn-SESSION'!$K$7:$T$7,0))</f>
        <v>#N/A</v>
      </c>
      <c r="G520" s="131" t="e">
        <f>IF($A$518='Glyn-SESSION'!$A$781,INDEX('Glyn-SESSION'!$K$778:$T$781, MATCH("*Bench Press*",'Glyn-SESSION'!$B$778:$B$781,0), MATCH("*2ND*",'Glyn-SESSION'!$K$7:$T$7,0)),"")</f>
        <v>#N/A</v>
      </c>
      <c r="H520" s="131" t="e">
        <f>INDEX('Glyn-SESSION'!$L$778:$U$781, MATCH("*Bench Press*",'Glyn-SESSION'!$B$778:$B$781,0), MATCH("*2nd*",'Glyn-SESSION'!$K$7:$T$7,0))</f>
        <v>#N/A</v>
      </c>
      <c r="I520" s="132" t="e">
        <f>IF($A$518='Glyn-SESSION'!$A$781,INDEX('Glyn-SESSION'!$K$778:$T$781, MATCH("*Military*",'Glyn-SESSION'!$B$778:$B$781,0), MATCH("*2ND*",'Glyn-SESSION'!$K$7:$T$7,0)),"")</f>
        <v>#N/A</v>
      </c>
      <c r="J520" s="44" t="e">
        <f>INDEX('Glyn-SESSION'!$L$778:$U$781, MATCH("*Military*",'Glyn-SESSION'!$B$778:$B$781,0), MATCH("*2nd*",'Glyn-SESSION'!$K$7:$T$7,0))</f>
        <v>#N/A</v>
      </c>
      <c r="K520" s="131" t="e">
        <f>IF($A$518='Glyn-SESSION'!$A$781,INDEX('Glyn-SESSION'!$K$778:$T$781, MATCH("*Clean *",'Glyn-SESSION'!$B$778:$B$781,0), MATCH("*2ND*",'Glyn-SESSION'!$K$7:$T$7,0)),"")</f>
        <v>#N/A</v>
      </c>
      <c r="L520" s="44" t="e">
        <f>INDEX('Glyn-SESSION'!$L$778:$U$781, MATCH("*Clean *",'Glyn-SESSION'!$B$778:$B$781,0), MATCH("*2nd*",'Glyn-SESSION'!$K$7:$T$7,0))</f>
        <v>#N/A</v>
      </c>
      <c r="M520" s="131" t="e">
        <f>IF($A$518='Glyn-SESSION'!$A$781,INDEX('Glyn-SESSION'!$K$778:$T$781, MATCH("*Lat Pulldown*",'Glyn-SESSION'!$B$778:$B$781,0), MATCH("*2ND*",'Glyn-SESSION'!$K$7:$T$7,0)),"")</f>
        <v>#N/A</v>
      </c>
      <c r="N520" s="44" t="e">
        <f>INDEX('Glyn-SESSION'!$L$778:$U$781, MATCH("*Lat Pulldown*",'Glyn-SESSION'!$B$778:$B$781,0), MATCH("*2nd*",'Glyn-SESSION'!$K$7:$T$7,0))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IF($A$518='Glyn-SESSION'!$A$781,INDEX('Glyn-SESSION'!$K$778:$T$781, MATCH("*Squat*",'Glyn-SESSION'!$B$778:$B$781,0), MATCH("*3rd*",'Glyn-SESSION'!$K$7:$T$7,0)),"")</f>
        <v>#N/A</v>
      </c>
      <c r="D521" s="132" t="e">
        <f>INDEX('Glyn-SESSION'!L$778:U$781, MATCH("*Squat*",'Glyn-SESSION'!$B$778:$B$781,0), MATCH("*3rd*",'Glyn-SESSION'!K$7:T$7,0))</f>
        <v>#N/A</v>
      </c>
      <c r="E521" s="131" t="e">
        <f>IF($A$518='Glyn-SESSION'!$A$781,INDEX('Glyn-SESSION'!$K$778:$T$781, MATCH("*Deadlift*",'Glyn-SESSION'!$B$778:$B$781,0), MATCH("*3rd*",'Glyn-SESSION'!$K$7:$T$7,0)),"")</f>
        <v>#N/A</v>
      </c>
      <c r="F521" s="131" t="e">
        <f>INDEX('Glyn-SESSION'!$L$778:$U$781, MATCH("*Deadlift*",'Glyn-SESSION'!$B$778:$B$781,0), MATCH("*3rd*",'Glyn-SESSION'!$K$7:$T$7,0))</f>
        <v>#N/A</v>
      </c>
      <c r="G521" s="131" t="e">
        <f>IF($A$518='Glyn-SESSION'!$A$781,INDEX('Glyn-SESSION'!$K$778:$T$781, MATCH("*Bench Press*",'Glyn-SESSION'!$B$778:$B$781,0), MATCH("*3rd*",'Glyn-SESSION'!$K$7:$T$7,0)),"")</f>
        <v>#N/A</v>
      </c>
      <c r="H521" s="131" t="e">
        <f>INDEX('Glyn-SESSION'!$L$778:$U$781, MATCH("*Bench Press*",'Glyn-SESSION'!$B$778:$B$781,0), MATCH("*3rd*",'Glyn-SESSION'!$K$7:$T$7,0))</f>
        <v>#N/A</v>
      </c>
      <c r="I521" s="132" t="e">
        <f>IF($A$518='Glyn-SESSION'!$A$781,INDEX('Glyn-SESSION'!$K$778:$T$781, MATCH("*Military*",'Glyn-SESSION'!$B$778:$B$781,0), MATCH("*3rd*",'Glyn-SESSION'!$K$7:$T$7,0)),"")</f>
        <v>#N/A</v>
      </c>
      <c r="J521" s="44" t="e">
        <f>INDEX('Glyn-SESSION'!$L$778:$U$781, MATCH("*Military*",'Glyn-SESSION'!$B$778:$B$781,0), MATCH("*3rd*",'Glyn-SESSION'!$K$7:$T$7,0))</f>
        <v>#N/A</v>
      </c>
      <c r="K521" s="131" t="e">
        <f>IF($A$518='Glyn-SESSION'!$A$781,INDEX('Glyn-SESSION'!$K$778:$T$781, MATCH("*Clean *",'Glyn-SESSION'!$B$778:$B$781,0), MATCH("*3rd*",'Glyn-SESSION'!$K$7:$T$7,0)),"")</f>
        <v>#N/A</v>
      </c>
      <c r="L521" s="44" t="e">
        <f>INDEX('Glyn-SESSION'!$L$778:$U$781, MATCH("*Clean *",'Glyn-SESSION'!$B$778:$B$781,0), MATCH("*3rd*",'Glyn-SESSION'!$K$7:$T$7,0))</f>
        <v>#N/A</v>
      </c>
      <c r="M521" s="131" t="e">
        <f>IF($A$518='Glyn-SESSION'!$A$781,INDEX('Glyn-SESSION'!$K$778:$T$781, MATCH("*Lat Pulldown*",'Glyn-SESSION'!$B$778:$B$781,0), MATCH("*3rd*",'Glyn-SESSION'!$K$7:$T$7,0)),"")</f>
        <v>#N/A</v>
      </c>
      <c r="N521" s="44" t="e">
        <f>INDEX('Glyn-SESSION'!$L$778:$U$781, MATCH("*Lat Pulldown*",'Glyn-SESSION'!$B$778:$B$781,0), MATCH("*3rd*",'Glyn-SESSION'!$K$7:$T$7,0))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IF($A$518='Glyn-SESSION'!$A$781,INDEX('Glyn-SESSION'!$K$778:$T$781, MATCH("*Squat*",'Glyn-SESSION'!$B$778:$B$781,0), MATCH("*4th*",'Glyn-SESSION'!$K$7:$T$7,0)),"")</f>
        <v>#N/A</v>
      </c>
      <c r="D522" s="132" t="e">
        <f>INDEX('Glyn-SESSION'!L$778:U$781, MATCH("*Squat*",'Glyn-SESSION'!$B$778:$B$781,0), MATCH("*4th*",'Glyn-SESSION'!K$7:T$7,0))</f>
        <v>#N/A</v>
      </c>
      <c r="E522" s="131" t="e">
        <f>IF($A$518='Glyn-SESSION'!$A$781,INDEX('Glyn-SESSION'!$K$778:$T$781, MATCH("*Deadlift*",'Glyn-SESSION'!$B$778:$B$781,0), MATCH("*4th*",'Glyn-SESSION'!$K$7:$T$7,0)),"")</f>
        <v>#N/A</v>
      </c>
      <c r="F522" s="131" t="e">
        <f>INDEX('Glyn-SESSION'!$L$778:$U$781, MATCH("*Deadlift*",'Glyn-SESSION'!$B$778:$B$781,0), MATCH("*4th*",'Glyn-SESSION'!$K$7:$T$7,0))</f>
        <v>#N/A</v>
      </c>
      <c r="G522" s="131" t="e">
        <f>IF($A$518='Glyn-SESSION'!$A$781,INDEX('Glyn-SESSION'!$K$778:$T$781, MATCH("*Bench Press*",'Glyn-SESSION'!$B$778:$B$781,0), MATCH("*4th*",'Glyn-SESSION'!$K$7:$T$7,0)),"")</f>
        <v>#N/A</v>
      </c>
      <c r="H522" s="131" t="e">
        <f>INDEX('Glyn-SESSION'!$L$778:$U$781, MATCH("*Bench Press*",'Glyn-SESSION'!$B$778:$B$781,0), MATCH("*4th*",'Glyn-SESSION'!$K$7:$T$7,0))</f>
        <v>#N/A</v>
      </c>
      <c r="I522" s="132" t="e">
        <f>IF($A$518='Glyn-SESSION'!$A$781,INDEX('Glyn-SESSION'!$K$778:$T$781, MATCH("*Military*",'Glyn-SESSION'!$B$778:$B$781,0), MATCH("*4th*",'Glyn-SESSION'!$K$7:$T$7,0)),"")</f>
        <v>#N/A</v>
      </c>
      <c r="J522" s="44" t="e">
        <f>INDEX('Glyn-SESSION'!$L$778:$U$781, MATCH("*Military*",'Glyn-SESSION'!$B$778:$B$781,0), MATCH("*4th*",'Glyn-SESSION'!$K$7:$T$7,0))</f>
        <v>#N/A</v>
      </c>
      <c r="K522" s="131" t="e">
        <f>IF($A$518='Glyn-SESSION'!$A$781,INDEX('Glyn-SESSION'!$K$778:$T$781, MATCH("*Clean *",'Glyn-SESSION'!$B$778:$B$781,0), MATCH("*4th*",'Glyn-SESSION'!$K$7:$T$7,0)),"")</f>
        <v>#N/A</v>
      </c>
      <c r="L522" s="44" t="e">
        <f>INDEX('Glyn-SESSION'!$L$778:$U$781, MATCH("*Clean *",'Glyn-SESSION'!$B$778:$B$781,0), MATCH("*4th*",'Glyn-SESSION'!$K$7:$T$7,0))</f>
        <v>#N/A</v>
      </c>
      <c r="M522" s="131" t="e">
        <f>IF($A$518='Glyn-SESSION'!$A$781,INDEX('Glyn-SESSION'!$K$778:$T$781, MATCH("*Lat Pulldown*",'Glyn-SESSION'!$B$778:$B$781,0), MATCH("*4th*",'Glyn-SESSION'!$K$7:$T$7,0)),"")</f>
        <v>#N/A</v>
      </c>
      <c r="N522" s="44" t="e">
        <f>INDEX('Glyn-SESSION'!$L$778:$U$781, MATCH("*Lat Pulldown*",'Glyn-SESSION'!$B$778:$B$781,0), MATCH("*4th*",'Glyn-SESSION'!$K$7:$T$7,0))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IF($A$518='Glyn-SESSION'!$A$781,INDEX('Glyn-SESSION'!$K$778:$T$781, MATCH("*Squat*",'Glyn-SESSION'!$B$778:$B$781,0), MATCH("*5th*",'Glyn-SESSION'!$K$7:$T$7,0)),"")</f>
        <v>#N/A</v>
      </c>
      <c r="D523" s="132" t="e">
        <f>INDEX('Glyn-SESSION'!L$778:U$781, MATCH("*Squat*",'Glyn-SESSION'!$B$778:$B$781,0), MATCH("*5th*",'Glyn-SESSION'!K$7:T$7,0))</f>
        <v>#N/A</v>
      </c>
      <c r="E523" s="131" t="e">
        <f>IF($A$518='Glyn-SESSION'!$A$781,INDEX('Glyn-SESSION'!$K$778:$T$781, MATCH("*Deadlift*",'Glyn-SESSION'!$B$778:$B$781,0), MATCH("*5th*",'Glyn-SESSION'!$K$7:$T$7,0)),"")</f>
        <v>#N/A</v>
      </c>
      <c r="F523" s="131" t="e">
        <f>INDEX('Glyn-SESSION'!$L$778:$U$781, MATCH("*Deadlift*",'Glyn-SESSION'!$B$778:$B$781,0), MATCH("*5th*",'Glyn-SESSION'!$K$7:$T$7,0))</f>
        <v>#N/A</v>
      </c>
      <c r="G523" s="131" t="e">
        <f>IF($A$518='Glyn-SESSION'!$A$781,INDEX('Glyn-SESSION'!$K$778:$T$781, MATCH("*Bench Press*",'Glyn-SESSION'!$B$778:$B$781,0), MATCH("*5th*",'Glyn-SESSION'!$K$7:$T$7,0)),"")</f>
        <v>#N/A</v>
      </c>
      <c r="H523" s="131" t="e">
        <f>INDEX('Glyn-SESSION'!$L$778:$U$781, MATCH("*Bench Press*",'Glyn-SESSION'!$B$778:$B$781,0), MATCH("*5th*",'Glyn-SESSION'!$K$7:$T$7,0))</f>
        <v>#N/A</v>
      </c>
      <c r="I523" s="132" t="e">
        <f>IF($A$518='Glyn-SESSION'!$A$781,INDEX('Glyn-SESSION'!$K$778:$T$781, MATCH("*Military*",'Glyn-SESSION'!$B$778:$B$781,0), MATCH("*5th*",'Glyn-SESSION'!$K$7:$T$7,0)),"")</f>
        <v>#N/A</v>
      </c>
      <c r="J523" s="44" t="e">
        <f>INDEX('Glyn-SESSION'!$L$778:$U$781, MATCH("*Military*",'Glyn-SESSION'!$B$778:$B$781,0), MATCH("*5th*",'Glyn-SESSION'!$K$7:$T$7,0))</f>
        <v>#N/A</v>
      </c>
      <c r="K523" s="131" t="e">
        <f>IF($A$518='Glyn-SESSION'!$A$781,INDEX('Glyn-SESSION'!$K$778:$T$781, MATCH("*Clean *",'Glyn-SESSION'!$B$778:$B$781,0), MATCH("*5th*",'Glyn-SESSION'!$K$7:$T$7,0)),"")</f>
        <v>#N/A</v>
      </c>
      <c r="L523" s="44" t="e">
        <f>INDEX('Glyn-SESSION'!$L$778:$U$781, MATCH("*Clean *",'Glyn-SESSION'!$B$778:$B$781,0), MATCH("*5th*",'Glyn-SESSION'!$K$7:$T$7,0))</f>
        <v>#N/A</v>
      </c>
      <c r="M523" s="131" t="e">
        <f>IF($A$518='Glyn-SESSION'!$A$781,INDEX('Glyn-SESSION'!$K$778:$T$781, MATCH("*Lat Pulldown*",'Glyn-SESSION'!$B$778:$B$781,0), MATCH("*5th*",'Glyn-SESSION'!$K$7:$T$7,0)),"")</f>
        <v>#N/A</v>
      </c>
      <c r="N523" s="44" t="e">
        <f>INDEX('Glyn-SESSION'!$L$778:$U$781, MATCH("*Lat Pulldown*",'Glyn-SESSION'!$B$778:$B$781,0), MATCH("*5th*",'Glyn-SESSION'!$K$7:$T$7,0))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'Glyn-SESSION'!A790</f>
        <v>0</v>
      </c>
      <c r="B524" s="116" t="s">
        <v>84</v>
      </c>
      <c r="C524" s="117" t="e">
        <f>MAX(C525:C529)</f>
        <v>#N/A</v>
      </c>
      <c r="D524" s="116" t="e">
        <f t="array" ref="D524">MAX(IF(C525:C529=C524,D525:D529))</f>
        <v>#N/A</v>
      </c>
      <c r="E524" s="116" t="e">
        <f>MAX(E525:E529)</f>
        <v>#N/A</v>
      </c>
      <c r="F524" s="116" t="e">
        <f t="array" ref="F524">MAX(IF(E525:E529=E524,F525:F529))</f>
        <v>#N/A</v>
      </c>
      <c r="G524" s="116" t="e">
        <f>MAX(G525:G529)</f>
        <v>#N/A</v>
      </c>
      <c r="H524" s="116" t="e">
        <f t="array" ref="H524">MAX(IF(G525:G529=G524,H525:H529))</f>
        <v>#N/A</v>
      </c>
      <c r="I524" s="116" t="e">
        <f>MAX(I525:I529)</f>
        <v>#N/A</v>
      </c>
      <c r="J524" s="116" t="e">
        <f t="array" ref="J524">MAX(IF(I525:I529=I524,J525:J529))</f>
        <v>#N/A</v>
      </c>
      <c r="K524" s="116" t="e">
        <f>MAX(K525:K529)</f>
        <v>#N/A</v>
      </c>
      <c r="L524" s="116" t="e">
        <f t="array" ref="L524">MAX(IF(K525:K529=K524,L525:L529))</f>
        <v>#N/A</v>
      </c>
      <c r="M524" s="116" t="e">
        <f>MAX(M525:M529)</f>
        <v>#N/A</v>
      </c>
      <c r="N524" s="117" t="e">
        <f t="array" ref="N524">MAX(IF(M525:M529=M524,N525:N529))</f>
        <v>#N/A</v>
      </c>
      <c r="O524" s="152" t="str">
        <f>IF($A$140='Glyn-SESSION'!$A$790,INDEX('Glyn-SESSION'!$K$790:$T$797, MATCH("*1k Row*",'Glyn-SESSION'!$B$790:$B$797,0), MATCH("*1st*",'Glyn-SESSION'!$K$7:$T$7,0)),"")</f>
        <v/>
      </c>
      <c r="P524" s="152" t="str">
        <f>IF($A$140='Glyn-SESSION'!$A$790,INDEX('Glyn-SESSION'!$K$790:$T$797, MATCH("*HIIT*",'Glyn-SESSION'!$B$790:$B$797,0), MATCH("*1st*",'Glyn-SESSION'!$K$7:$T$7,0)),"")</f>
        <v/>
      </c>
      <c r="Q524" s="119" t="e">
        <f>INDEX('Glyn-SESSION'!$L$790:$U$790, MATCH("*HIIT*",'Glyn-SESSION'!$B$790:$B$790,0), MATCH("*1st*",'Glyn-SESSION'!$K$7:$T$7,0))</f>
        <v>#N/A</v>
      </c>
      <c r="R524" s="119">
        <f>'Glyn-SESSION'!U586</f>
        <v>0</v>
      </c>
      <c r="S524" s="116"/>
      <c r="T524" s="116"/>
      <c r="U524" s="120">
        <f>'Glyn-SESSION'!A791</f>
        <v>0</v>
      </c>
      <c r="V524" s="120">
        <f>'Glyn-SESSION'!A792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IF($A$524='Glyn-SESSION'!$A$790,INDEX('Glyn-SESSION'!$K$790:$T$797, MATCH("*Squat*",'Glyn-SESSION'!$B$790:$B$797,0), MATCH("*1st*",'Glyn-SESSION'!$K$7:$T$7,0)),"")</f>
        <v>#N/A</v>
      </c>
      <c r="D525" s="132" t="e">
        <f>INDEX('Glyn-SESSION'!L$790:U$797, MATCH("*Squat*",'Glyn-SESSION'!$B$790:$B$797,0), MATCH("*1st*",'Glyn-SESSION'!K$7:T$7,0))</f>
        <v>#N/A</v>
      </c>
      <c r="E525" s="131" t="e">
        <f>IF($A$524='Glyn-SESSION'!$A$790,INDEX('Glyn-SESSION'!$K$790:$T$797, MATCH("*Deadlift*",'Glyn-SESSION'!$B$790:$B$797,0), MATCH("*1st*",'Glyn-SESSION'!$K$7:$T$7,0)),"")</f>
        <v>#N/A</v>
      </c>
      <c r="F525" s="131" t="e">
        <f>INDEX('Glyn-SESSION'!$L$790:$U$797, MATCH("*Deadlift*",'Glyn-SESSION'!$B$790:$B$797,0), MATCH("*1st*",'Glyn-SESSION'!$K$7:$T$7,0))</f>
        <v>#N/A</v>
      </c>
      <c r="G525" s="131" t="e">
        <f>IF($A$524='Glyn-SESSION'!$A$790,INDEX('Glyn-SESSION'!$K$790:$T$797, MATCH("*Bench Press*",'Glyn-SESSION'!$B$790:$B$797,0), MATCH("*1st*",'Glyn-SESSION'!$K$7:$T$7,0)),"")</f>
        <v>#N/A</v>
      </c>
      <c r="H525" s="131" t="e">
        <f>INDEX('Glyn-SESSION'!$L$790:$U$797, MATCH("*Bench Press*",'Glyn-SESSION'!$B$790:$B$797,0), MATCH("*1st*",'Glyn-SESSION'!$K$7:$T$7,0))</f>
        <v>#N/A</v>
      </c>
      <c r="I525" s="132" t="e">
        <f>IF($A$524='Glyn-SESSION'!$A$790,INDEX('Glyn-SESSION'!$K$790:$T$797, MATCH("*Military*",'Glyn-SESSION'!$B$790:$B$797,0), MATCH("*1st*",'Glyn-SESSION'!$K$7:$T$7,0)),"")</f>
        <v>#N/A</v>
      </c>
      <c r="J525" s="48" t="e">
        <f>INDEX('Glyn-SESSION'!$L$790:$U$797, MATCH("*Military*",'Glyn-SESSION'!$B$790:$B$797,0), MATCH("*1st*",'Glyn-SESSION'!$K$7:$T$7,0))</f>
        <v>#N/A</v>
      </c>
      <c r="K525" s="131" t="e">
        <f>IF($A$524='Glyn-SESSION'!$A$790,INDEX('Glyn-SESSION'!$K$790:$T$797, MATCH("*Clean *",'Glyn-SESSION'!$B$790:$B$797,0), MATCH("*1st*",'Glyn-SESSION'!$K$7:$T$7,0)),"")</f>
        <v>#N/A</v>
      </c>
      <c r="L525" s="48" t="e">
        <f>INDEX('Glyn-SESSION'!$L$790:$U$797, MATCH("*Clean *",'Glyn-SESSION'!$B$790:$B$797,0), MATCH("*1st*",'Glyn-SESSION'!$K$7:$T$7,0))</f>
        <v>#N/A</v>
      </c>
      <c r="M525" s="131" t="e">
        <f>IF($A$524='Glyn-SESSION'!$A$790,INDEX('Glyn-SESSION'!$K$790:$T$797, MATCH("*Lat Pulldown*",'Glyn-SESSION'!$B$790:$B$797,0), MATCH("*1st*",'Glyn-SESSION'!$K$7:$T$7,0)),"")</f>
        <v>#N/A</v>
      </c>
      <c r="N525" s="48" t="e">
        <f>INDEX('Glyn-SESSION'!$L$790:$U$797, MATCH("*Lat Pulldown*",'Glyn-SESSION'!$B$790:$B$797,0), MATCH("*1st*",'Glyn-SESSION'!$K$7:$T$7,0))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IF($A$524='Glyn-SESSION'!$A$790,INDEX('Glyn-SESSION'!$K$790:$T$797, MATCH("*Squat*",'Glyn-SESSION'!$B$790:$B$797,0), MATCH("*2nd*",'Glyn-SESSION'!$K$7:$T$7,0)),"")</f>
        <v>#N/A</v>
      </c>
      <c r="D526" s="132" t="e">
        <f>INDEX('Glyn-SESSION'!L$790:U$797, MATCH("*Squat*",'Glyn-SESSION'!$B$790:$B$797,0), MATCH("*2nd*",'Glyn-SESSION'!K$7:T$7,0))</f>
        <v>#N/A</v>
      </c>
      <c r="E526" s="131" t="e">
        <f>IF($A$524='Glyn-SESSION'!$A$790,INDEX('Glyn-SESSION'!$K$790:$T$797, MATCH("*Deadlift*",'Glyn-SESSION'!$B$790:$B$797,0), MATCH("*2ND*",'Glyn-SESSION'!$K$7:$T$7,0)),"")</f>
        <v>#N/A</v>
      </c>
      <c r="F526" s="131" t="e">
        <f>INDEX('Glyn-SESSION'!$L$790:$U$797, MATCH("*Deadlift*",'Glyn-SESSION'!$B$790:$B$797,0), MATCH("*2nd*",'Glyn-SESSION'!$K$7:$T$7,0))</f>
        <v>#N/A</v>
      </c>
      <c r="G526" s="131" t="e">
        <f>IF($A$524='Glyn-SESSION'!$A$790,INDEX('Glyn-SESSION'!$K$790:$T$797, MATCH("*Bench Press*",'Glyn-SESSION'!$B$790:$B$797,0), MATCH("*2ND*",'Glyn-SESSION'!$K$7:$T$7,0)),"")</f>
        <v>#N/A</v>
      </c>
      <c r="H526" s="131" t="e">
        <f>INDEX('Glyn-SESSION'!$L$790:$U$797, MATCH("*Bench Press*",'Glyn-SESSION'!$B$790:$B$797,0), MATCH("*2nd*",'Glyn-SESSION'!$K$7:$T$7,0))</f>
        <v>#N/A</v>
      </c>
      <c r="I526" s="132" t="e">
        <f>IF($A$524='Glyn-SESSION'!$A$790,INDEX('Glyn-SESSION'!$K$790:$T$797, MATCH("*Military*",'Glyn-SESSION'!$B$790:$B$797,0), MATCH("*2ND*",'Glyn-SESSION'!$K$7:$T$7,0)),"")</f>
        <v>#N/A</v>
      </c>
      <c r="J526" s="44" t="e">
        <f>INDEX('Glyn-SESSION'!$L$790:$U$797, MATCH("*Military*",'Glyn-SESSION'!$B$790:$B$797,0), MATCH("*2nd*",'Glyn-SESSION'!$K$7:$T$7,0))</f>
        <v>#N/A</v>
      </c>
      <c r="K526" s="131" t="e">
        <f>IF($A$524='Glyn-SESSION'!$A$790,INDEX('Glyn-SESSION'!$K$790:$T$797, MATCH("*Clean *",'Glyn-SESSION'!$B$790:$B$797,0), MATCH("*2ND*",'Glyn-SESSION'!$K$7:$T$7,0)),"")</f>
        <v>#N/A</v>
      </c>
      <c r="L526" s="44" t="e">
        <f>INDEX('Glyn-SESSION'!$L$790:$U$797, MATCH("*Clean *",'Glyn-SESSION'!$B$790:$B$797,0), MATCH("*2nd*",'Glyn-SESSION'!$K$7:$T$7,0))</f>
        <v>#N/A</v>
      </c>
      <c r="M526" s="131" t="e">
        <f>IF($A$524='Glyn-SESSION'!$A$790,INDEX('Glyn-SESSION'!$K$790:$T$797, MATCH("*Lat Pulldown*",'Glyn-SESSION'!$B$790:$B$797,0), MATCH("*2ND*",'Glyn-SESSION'!$K$7:$T$7,0)),"")</f>
        <v>#N/A</v>
      </c>
      <c r="N526" s="44" t="e">
        <f>INDEX('Glyn-SESSION'!$L$790:$U$797, MATCH("*Lat Pulldown*",'Glyn-SESSION'!$B$790:$B$797,0), MATCH("*2nd*",'Glyn-SESSION'!$K$7:$T$7,0))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IF($A$524='Glyn-SESSION'!$A$790,INDEX('Glyn-SESSION'!$K$790:$T$797, MATCH("*Squat*",'Glyn-SESSION'!$B$790:$B$797,0), MATCH("*3rd*",'Glyn-SESSION'!$K$7:$T$7,0)),"")</f>
        <v>#N/A</v>
      </c>
      <c r="D527" s="132" t="e">
        <f>INDEX('Glyn-SESSION'!L$790:U$797, MATCH("*Squat*",'Glyn-SESSION'!$B$790:$B$797,0), MATCH("*3rd*",'Glyn-SESSION'!K$7:T$7,0))</f>
        <v>#N/A</v>
      </c>
      <c r="E527" s="131" t="e">
        <f>IF($A$524='Glyn-SESSION'!$A$790,INDEX('Glyn-SESSION'!$K$790:$T$797, MATCH("*Deadlift*",'Glyn-SESSION'!$B$790:$B$797,0), MATCH("*3rd*",'Glyn-SESSION'!$K$7:$T$7,0)),"")</f>
        <v>#N/A</v>
      </c>
      <c r="F527" s="131" t="e">
        <f>INDEX('Glyn-SESSION'!$L$790:$U$797, MATCH("*Deadlift*",'Glyn-SESSION'!$B$790:$B$797,0), MATCH("*3rd*",'Glyn-SESSION'!$K$7:$T$7,0))</f>
        <v>#N/A</v>
      </c>
      <c r="G527" s="131" t="e">
        <f>IF($A$524='Glyn-SESSION'!$A$790,INDEX('Glyn-SESSION'!$K$790:$T$797, MATCH("*Bench Press*",'Glyn-SESSION'!$B$790:$B$797,0), MATCH("*3rd*",'Glyn-SESSION'!$K$7:$T$7,0)),"")</f>
        <v>#N/A</v>
      </c>
      <c r="H527" s="131" t="e">
        <f>INDEX('Glyn-SESSION'!$L$790:$U$797, MATCH("*Bench Press*",'Glyn-SESSION'!$B$790:$B$797,0), MATCH("*3rd*",'Glyn-SESSION'!$K$7:$T$7,0))</f>
        <v>#N/A</v>
      </c>
      <c r="I527" s="132" t="e">
        <f>IF($A$524='Glyn-SESSION'!$A$790,INDEX('Glyn-SESSION'!$K$790:$T$797, MATCH("*Military*",'Glyn-SESSION'!$B$790:$B$797,0), MATCH("*3rd*",'Glyn-SESSION'!$K$7:$T$7,0)),"")</f>
        <v>#N/A</v>
      </c>
      <c r="J527" s="44" t="e">
        <f>INDEX('Glyn-SESSION'!$L$790:$U$797, MATCH("*Military*",'Glyn-SESSION'!$B$790:$B$797,0), MATCH("*3rd*",'Glyn-SESSION'!$K$7:$T$7,0))</f>
        <v>#N/A</v>
      </c>
      <c r="K527" s="131" t="e">
        <f>IF($A$524='Glyn-SESSION'!$A$790,INDEX('Glyn-SESSION'!$K$790:$T$797, MATCH("*Clean *",'Glyn-SESSION'!$B$790:$B$797,0), MATCH("*3rd*",'Glyn-SESSION'!$K$7:$T$7,0)),"")</f>
        <v>#N/A</v>
      </c>
      <c r="L527" s="44" t="e">
        <f>INDEX('Glyn-SESSION'!$L$790:$U$797, MATCH("*Clean *",'Glyn-SESSION'!$B$790:$B$797,0), MATCH("*3rd*",'Glyn-SESSION'!$K$7:$T$7,0))</f>
        <v>#N/A</v>
      </c>
      <c r="M527" s="131" t="e">
        <f>IF($A$524='Glyn-SESSION'!$A$790,INDEX('Glyn-SESSION'!$K$790:$T$797, MATCH("*Lat Pulldown*",'Glyn-SESSION'!$B$790:$B$797,0), MATCH("*3rd*",'Glyn-SESSION'!$K$7:$T$7,0)),"")</f>
        <v>#N/A</v>
      </c>
      <c r="N527" s="44" t="e">
        <f>INDEX('Glyn-SESSION'!$L$790:$U$797, MATCH("*Lat Pulldown*",'Glyn-SESSION'!$B$790:$B$797,0), MATCH("*3rd*",'Glyn-SESSION'!$K$7:$T$7,0))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IF($A$524='Glyn-SESSION'!$A$790,INDEX('Glyn-SESSION'!$K$790:$T$797, MATCH("*Squat*",'Glyn-SESSION'!$B$790:$B$797,0), MATCH("*4th*",'Glyn-SESSION'!$K$7:$T$7,0)),"")</f>
        <v>#N/A</v>
      </c>
      <c r="D528" s="132" t="e">
        <f>INDEX('Glyn-SESSION'!L$790:U$797, MATCH("*Squat*",'Glyn-SESSION'!$B$790:$B$797,0), MATCH("*4th*",'Glyn-SESSION'!K$7:T$7,0))</f>
        <v>#N/A</v>
      </c>
      <c r="E528" s="131" t="e">
        <f>IF($A$524='Glyn-SESSION'!$A$790,INDEX('Glyn-SESSION'!$K$790:$T$797, MATCH("*Deadlift*",'Glyn-SESSION'!$B$790:$B$797,0), MATCH("*4th*",'Glyn-SESSION'!$K$7:$T$7,0)),"")</f>
        <v>#N/A</v>
      </c>
      <c r="F528" s="131" t="e">
        <f>INDEX('Glyn-SESSION'!$L$790:$U$797, MATCH("*Deadlift*",'Glyn-SESSION'!$B$790:$B$797,0), MATCH("*4th*",'Glyn-SESSION'!$K$7:$T$7,0))</f>
        <v>#N/A</v>
      </c>
      <c r="G528" s="131" t="e">
        <f>IF($A$524='Glyn-SESSION'!$A$790,INDEX('Glyn-SESSION'!$K$790:$T$797, MATCH("*Bench Press*",'Glyn-SESSION'!$B$790:$B$797,0), MATCH("*4th*",'Glyn-SESSION'!$K$7:$T$7,0)),"")</f>
        <v>#N/A</v>
      </c>
      <c r="H528" s="131" t="e">
        <f>INDEX('Glyn-SESSION'!$L$790:$U$797, MATCH("*Bench Press*",'Glyn-SESSION'!$B$790:$B$797,0), MATCH("*4th*",'Glyn-SESSION'!$K$7:$T$7,0))</f>
        <v>#N/A</v>
      </c>
      <c r="I528" s="132" t="e">
        <f>IF($A$524='Glyn-SESSION'!$A$790,INDEX('Glyn-SESSION'!$K$790:$T$797, MATCH("*Military*",'Glyn-SESSION'!$B$790:$B$797,0), MATCH("*4th*",'Glyn-SESSION'!$K$7:$T$7,0)),"")</f>
        <v>#N/A</v>
      </c>
      <c r="J528" s="44" t="e">
        <f>INDEX('Glyn-SESSION'!$L$790:$U$797, MATCH("*Military*",'Glyn-SESSION'!$B$790:$B$797,0), MATCH("*4th*",'Glyn-SESSION'!$K$7:$T$7,0))</f>
        <v>#N/A</v>
      </c>
      <c r="K528" s="131" t="e">
        <f>IF($A$524='Glyn-SESSION'!$A$790,INDEX('Glyn-SESSION'!$K$790:$T$797, MATCH("*Clean *",'Glyn-SESSION'!$B$790:$B$797,0), MATCH("*4th*",'Glyn-SESSION'!$K$7:$T$7,0)),"")</f>
        <v>#N/A</v>
      </c>
      <c r="L528" s="44" t="e">
        <f>INDEX('Glyn-SESSION'!$L$790:$U$797, MATCH("*Clean *",'Glyn-SESSION'!$B$790:$B$797,0), MATCH("*4th*",'Glyn-SESSION'!$K$7:$T$7,0))</f>
        <v>#N/A</v>
      </c>
      <c r="M528" s="131" t="e">
        <f>IF($A$524='Glyn-SESSION'!$A$790,INDEX('Glyn-SESSION'!$K$790:$T$797, MATCH("*Lat Pulldown*",'Glyn-SESSION'!$B$790:$B$797,0), MATCH("*4th*",'Glyn-SESSION'!$K$7:$T$7,0)),"")</f>
        <v>#N/A</v>
      </c>
      <c r="N528" s="44" t="e">
        <f>INDEX('Glyn-SESSION'!$L$790:$U$797, MATCH("*Lat Pulldown*",'Glyn-SESSION'!$B$790:$B$797,0), MATCH("*4th*",'Glyn-SESSION'!$K$7:$T$7,0))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IF($A$524='Glyn-SESSION'!$A$790,INDEX('Glyn-SESSION'!$K$790:$T$797, MATCH("*Squat*",'Glyn-SESSION'!$B$790:$B$797,0), MATCH("*5th*",'Glyn-SESSION'!$K$7:$T$7,0)),"")</f>
        <v>#N/A</v>
      </c>
      <c r="D529" s="132" t="e">
        <f>INDEX('Glyn-SESSION'!L$790:U$797, MATCH("*Squat*",'Glyn-SESSION'!$B$790:$B$797,0), MATCH("*5th*",'Glyn-SESSION'!K$7:T$7,0))</f>
        <v>#N/A</v>
      </c>
      <c r="E529" s="131" t="e">
        <f>IF($A$524='Glyn-SESSION'!$A$790,INDEX('Glyn-SESSION'!$K$790:$T$797, MATCH("*Deadlift*",'Glyn-SESSION'!$B$790:$B$797,0), MATCH("*5th*",'Glyn-SESSION'!$K$7:$T$7,0)),"")</f>
        <v>#N/A</v>
      </c>
      <c r="F529" s="131" t="e">
        <f>INDEX('Glyn-SESSION'!$L$790:$U$797, MATCH("*Deadlift*",'Glyn-SESSION'!$B$790:$B$797,0), MATCH("*5th*",'Glyn-SESSION'!$K$7:$T$7,0))</f>
        <v>#N/A</v>
      </c>
      <c r="G529" s="131" t="e">
        <f>IF($A$524='Glyn-SESSION'!$A$790,INDEX('Glyn-SESSION'!$K$790:$T$797, MATCH("*Bench Press*",'Glyn-SESSION'!$B$790:$B$797,0), MATCH("*5th*",'Glyn-SESSION'!$K$7:$T$7,0)),"")</f>
        <v>#N/A</v>
      </c>
      <c r="H529" s="131" t="e">
        <f>INDEX('Glyn-SESSION'!$L$790:$U$797, MATCH("*Bench Press*",'Glyn-SESSION'!$B$790:$B$797,0), MATCH("*5th*",'Glyn-SESSION'!$K$7:$T$7,0))</f>
        <v>#N/A</v>
      </c>
      <c r="I529" s="132" t="e">
        <f>IF($A$524='Glyn-SESSION'!$A$790,INDEX('Glyn-SESSION'!$K$790:$T$797, MATCH("*Military*",'Glyn-SESSION'!$B$790:$B$797,0), MATCH("*5th*",'Glyn-SESSION'!$K$7:$T$7,0)),"")</f>
        <v>#N/A</v>
      </c>
      <c r="J529" s="44" t="e">
        <f>INDEX('Glyn-SESSION'!$L$790:$U$797, MATCH("*Military*",'Glyn-SESSION'!$B$790:$B$797,0), MATCH("*5th*",'Glyn-SESSION'!$K$7:$T$7,0))</f>
        <v>#N/A</v>
      </c>
      <c r="K529" s="131" t="e">
        <f>IF($A$524='Glyn-SESSION'!$A$790,INDEX('Glyn-SESSION'!$K$790:$T$797, MATCH("*Clean *",'Glyn-SESSION'!$B$790:$B$797,0), MATCH("*5th*",'Glyn-SESSION'!$K$7:$T$7,0)),"")</f>
        <v>#N/A</v>
      </c>
      <c r="L529" s="44" t="e">
        <f>INDEX('Glyn-SESSION'!$L$790:$U$797, MATCH("*Clean *",'Glyn-SESSION'!$B$790:$B$797,0), MATCH("*5th*",'Glyn-SESSION'!$K$7:$T$7,0))</f>
        <v>#N/A</v>
      </c>
      <c r="M529" s="131" t="e">
        <f>IF($A$524='Glyn-SESSION'!$A$790,INDEX('Glyn-SESSION'!$K$790:$T$797, MATCH("*Lat Pulldown*",'Glyn-SESSION'!$B$790:$B$797,0), MATCH("*5th*",'Glyn-SESSION'!$K$7:$T$7,0)),"")</f>
        <v>#N/A</v>
      </c>
      <c r="N529" s="44" t="e">
        <f>INDEX('Glyn-SESSION'!$L$790:$U$797, MATCH("*Lat Pulldown*",'Glyn-SESSION'!$B$790:$B$797,0), MATCH("*5th*",'Glyn-SESSION'!$K$7:$T$7,0))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'Glyn-SESSION'!A799</f>
        <v>0</v>
      </c>
      <c r="B530" s="116" t="s">
        <v>84</v>
      </c>
      <c r="C530" s="140" t="e">
        <f>MAX(C531:C724)</f>
        <v>#N/A</v>
      </c>
      <c r="D530" s="116" t="e">
        <f t="array" ref="D530">MAX(IF(C531:C724=C530,D531:D724))</f>
        <v>#N/A</v>
      </c>
      <c r="E530" s="137" t="e">
        <f>MAX(E531:E724)</f>
        <v>#N/A</v>
      </c>
      <c r="F530" s="116" t="e">
        <f t="array" ref="F530">MAX(IF(E531:E724=E530,F531:F724))</f>
        <v>#N/A</v>
      </c>
      <c r="G530" s="137" t="e">
        <f>MAX(G531:G724)</f>
        <v>#N/A</v>
      </c>
      <c r="H530" s="116" t="e">
        <f t="array" ref="H530">MAX(IF(G531:G724=G530,H531:H724))</f>
        <v>#N/A</v>
      </c>
      <c r="I530" s="137" t="e">
        <f>MAX(I531:I724)</f>
        <v>#N/A</v>
      </c>
      <c r="J530" s="116" t="e">
        <f t="array" ref="J530">MAX(IF(I531:I724=I530,J531:J724))</f>
        <v>#N/A</v>
      </c>
      <c r="K530" s="137" t="e">
        <f>MAX(K531:K724)</f>
        <v>#N/A</v>
      </c>
      <c r="L530" s="116" t="e">
        <f t="array" ref="L530">MAX(IF(K531:K724=K530,L531:L724))</f>
        <v>#N/A</v>
      </c>
      <c r="M530" s="137" t="e">
        <f>MAX(M531:M724)</f>
        <v>#N/A</v>
      </c>
      <c r="N530" s="117" t="e">
        <f t="array" ref="N530">MAX(IF(M531:M724=M530,N531:N724))</f>
        <v>#N/A</v>
      </c>
      <c r="O530" s="152" t="str">
        <f>IF($A$140='Glyn-SESSION'!$A$718,INDEX('Glyn-SESSION'!$K$718:$T$725, MATCH("*1k Row*",'Glyn-SESSION'!$B$718:$B$725,0), MATCH("*1st*",'Glyn-SESSION'!$K$7:$T$7,0)),"")</f>
        <v/>
      </c>
      <c r="P530" s="152" t="str">
        <f>IF($A$140='Glyn-SESSION'!$A$718,INDEX('Glyn-SESSION'!$K$718:$T$725, MATCH("*HIIT*",'Glyn-SESSION'!$B$718:$B$725,0), MATCH("*1st*",'Glyn-SESSION'!$K$7:$T$7,0)),"")</f>
        <v/>
      </c>
      <c r="Q530" s="119" t="e">
        <f>INDEX('Glyn-SESSION'!$L$718:$U$718, MATCH("*HIIT*",'Glyn-SESSION'!$B$718:$B$718,0), MATCH("*1st*",'Glyn-SESSION'!$K$7:$T$7,0))</f>
        <v>#N/A</v>
      </c>
      <c r="R530" s="119">
        <f>'Glyn-SESSION'!U592</f>
        <v>0</v>
      </c>
      <c r="S530" s="116"/>
      <c r="T530" s="116"/>
      <c r="U530" s="120">
        <f>'Glyn-SESSION'!A800</f>
        <v>0</v>
      </c>
      <c r="V530" s="120">
        <f>'Glyn-SESSION'!A801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 t="e">
        <f>IF($A$530='Glyn-SESSION'!$A$799,INDEX('Glyn-SESSION'!$K$799:$T$806, MATCH("*Squat*",'Glyn-SESSION'!$B$799:$B$806,0), MATCH("*1st*",'Glyn-SESSION'!$K$7:$T$7,0)),"")</f>
        <v>#N/A</v>
      </c>
      <c r="D531" s="132" t="e">
        <f>INDEX('Glyn-SESSION'!L$799:U$806, MATCH("*Squat*",'Glyn-SESSION'!$B$799:$B$806,0), MATCH("*1st*",'Glyn-SESSION'!K$7:T$7,0))</f>
        <v>#N/A</v>
      </c>
      <c r="E531" s="131" t="e">
        <f>IF($A$530='Glyn-SESSION'!$A$799,INDEX('Glyn-SESSION'!$K$799:$T$806, MATCH("*Deadlift*",'Glyn-SESSION'!$B$799:$B$806,0), MATCH("*1st*",'Glyn-SESSION'!$K$7:$T$7,0)),"")</f>
        <v>#N/A</v>
      </c>
      <c r="F531" s="131" t="e">
        <f>INDEX('Glyn-SESSION'!$L$799:$U$806, MATCH("*Deadlift*",'Glyn-SESSION'!$B$799:$B$806,0), MATCH("*1st*",'Glyn-SESSION'!$K$7:$T$7,0))</f>
        <v>#N/A</v>
      </c>
      <c r="G531" s="131" t="e">
        <f>IF($A$530='Glyn-SESSION'!$A$799,INDEX('Glyn-SESSION'!$K$799:$T$806, MATCH("*Bench Press*",'Glyn-SESSION'!$B$799:$B$806,0), MATCH("*1st*",'Glyn-SESSION'!$K$7:$T$7,0)),"")</f>
        <v>#N/A</v>
      </c>
      <c r="H531" s="131" t="e">
        <f>INDEX('Glyn-SESSION'!$L$799:$U$806, MATCH("*Bench Press*",'Glyn-SESSION'!$B$799:$B$806,0), MATCH("*1st*",'Glyn-SESSION'!$K$7:$T$7,0))</f>
        <v>#N/A</v>
      </c>
      <c r="I531" s="132" t="e">
        <f>IF($A$530='Glyn-SESSION'!$A$799,INDEX('Glyn-SESSION'!$K$799:$T$806, MATCH("*Military*",'Glyn-SESSION'!$B$799:$B$806,0), MATCH("*1st*",'Glyn-SESSION'!$K$7:$T$7,0)),"")</f>
        <v>#N/A</v>
      </c>
      <c r="J531" s="48" t="e">
        <f>INDEX('Glyn-SESSION'!$L$799:$U$806, MATCH("*Military*",'Glyn-SESSION'!$B$799:$B$806,0), MATCH("*1st*",'Glyn-SESSION'!$K$7:$T$7,0))</f>
        <v>#N/A</v>
      </c>
      <c r="K531" s="131" t="e">
        <f>IF($A$530='Glyn-SESSION'!$A$799,INDEX('Glyn-SESSION'!$K$799:$T$806, MATCH("*Clean *",'Glyn-SESSION'!$B$799:$B$806,0), MATCH("*1st*",'Glyn-SESSION'!$K$7:$T$7,0)),"")</f>
        <v>#N/A</v>
      </c>
      <c r="L531" s="48" t="e">
        <f>INDEX('Glyn-SESSION'!$L$799:$U$806, MATCH("*Clean *",'Glyn-SESSION'!$B$799:$B$806,0), MATCH("*1st*",'Glyn-SESSION'!$K$7:$T$7,0))</f>
        <v>#N/A</v>
      </c>
      <c r="M531" s="131" t="e">
        <f>IF($A$530='Glyn-SESSION'!$A$799,INDEX('Glyn-SESSION'!$K$799:$T$806, MATCH("*Lat Pulldown*",'Glyn-SESSION'!$B$799:$B$806,0), MATCH("*1st*",'Glyn-SESSION'!$K$7:$T$7,0)),"")</f>
        <v>#N/A</v>
      </c>
      <c r="N531" s="48" t="e">
        <f>INDEX('Glyn-SESSION'!$L$799:$U$806, MATCH("*Lat Pulldown*",'Glyn-SESSION'!$B$799:$B$806,0), MATCH("*1st*",'Glyn-SESSION'!$K$7:$T$7,0))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 t="e">
        <f>IF($A$530='Glyn-SESSION'!$A$799,INDEX('Glyn-SESSION'!$K$799:$T$806, MATCH("*Squat*",'Glyn-SESSION'!$B$799:$B$806,0), MATCH("*2nd*",'Glyn-SESSION'!$K$7:$T$7,0)),"")</f>
        <v>#N/A</v>
      </c>
      <c r="D532" s="132" t="e">
        <f>INDEX('Glyn-SESSION'!L$799:U$806, MATCH("*Squat*",'Glyn-SESSION'!$B$799:$B$806,0), MATCH("*2nd*",'Glyn-SESSION'!K$7:T$7,0))</f>
        <v>#N/A</v>
      </c>
      <c r="E532" s="131" t="e">
        <f>IF($A$530='Glyn-SESSION'!$A$799,INDEX('Glyn-SESSION'!$K$799:$T$806, MATCH("*Deadlift*",'Glyn-SESSION'!$B$799:$B$806,0), MATCH("*2ND*",'Glyn-SESSION'!$K$7:$T$7,0)),"")</f>
        <v>#N/A</v>
      </c>
      <c r="F532" s="131" t="e">
        <f>INDEX('Glyn-SESSION'!$L$799:$U$806, MATCH("*Deadlift*",'Glyn-SESSION'!$B$799:$B$806,0), MATCH("*2nd*",'Glyn-SESSION'!$K$7:$T$7,0))</f>
        <v>#N/A</v>
      </c>
      <c r="G532" s="131" t="e">
        <f>IF($A$530='Glyn-SESSION'!$A$799,INDEX('Glyn-SESSION'!$K$799:$T$806, MATCH("*Bench Press*",'Glyn-SESSION'!$B$799:$B$806,0), MATCH("*2ND*",'Glyn-SESSION'!$K$7:$T$7,0)),"")</f>
        <v>#N/A</v>
      </c>
      <c r="H532" s="131" t="e">
        <f>INDEX('Glyn-SESSION'!$L$799:$U$806, MATCH("*Bench Press*",'Glyn-SESSION'!$B$799:$B$806,0), MATCH("*2nd*",'Glyn-SESSION'!$K$7:$T$7,0))</f>
        <v>#N/A</v>
      </c>
      <c r="I532" s="132" t="e">
        <f>IF($A$530='Glyn-SESSION'!$A$799,INDEX('Glyn-SESSION'!$K$799:$T$806, MATCH("*Military*",'Glyn-SESSION'!$B$799:$B$806,0), MATCH("*2ND*",'Glyn-SESSION'!$K$7:$T$7,0)),"")</f>
        <v>#N/A</v>
      </c>
      <c r="J532" s="44" t="e">
        <f>INDEX('Glyn-SESSION'!$L$799:$U$806, MATCH("*Military*",'Glyn-SESSION'!$B$799:$B$806,0), MATCH("*2nd*",'Glyn-SESSION'!$K$7:$T$7,0))</f>
        <v>#N/A</v>
      </c>
      <c r="K532" s="131" t="e">
        <f>IF($A$530='Glyn-SESSION'!$A$799,INDEX('Glyn-SESSION'!$K$799:$T$806, MATCH("*Clean *",'Glyn-SESSION'!$B$799:$B$806,0), MATCH("*2ND*",'Glyn-SESSION'!$K$7:$T$7,0)),"")</f>
        <v>#N/A</v>
      </c>
      <c r="L532" s="44" t="e">
        <f>INDEX('Glyn-SESSION'!$L$799:$U$806, MATCH("*Clean *",'Glyn-SESSION'!$B$799:$B$806,0), MATCH("*2nd*",'Glyn-SESSION'!$K$7:$T$7,0))</f>
        <v>#N/A</v>
      </c>
      <c r="M532" s="131" t="e">
        <f>IF($A$530='Glyn-SESSION'!$A$799,INDEX('Glyn-SESSION'!$K$799:$T$806, MATCH("*Lat Pulldown*",'Glyn-SESSION'!$B$799:$B$806,0), MATCH("*2ND*",'Glyn-SESSION'!$K$7:$T$7,0)),"")</f>
        <v>#N/A</v>
      </c>
      <c r="N532" s="44" t="e">
        <f>INDEX('Glyn-SESSION'!$L$799:$U$806, MATCH("*Lat Pulldown*",'Glyn-SESSION'!$B$799:$B$806,0), MATCH("*2nd*",'Glyn-SESSION'!$K$7:$T$7,0))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 t="e">
        <f>IF($A$530='Glyn-SESSION'!$A$799,INDEX('Glyn-SESSION'!$K$799:$T$806, MATCH("*Squat*",'Glyn-SESSION'!$B$799:$B$806,0), MATCH("*3rd*",'Glyn-SESSION'!$K$7:$T$7,0)),"")</f>
        <v>#N/A</v>
      </c>
      <c r="D533" s="132" t="e">
        <f>INDEX('Glyn-SESSION'!L$799:U$806, MATCH("*Squat*",'Glyn-SESSION'!$B$799:$B$806,0), MATCH("*3rd*",'Glyn-SESSION'!K$7:T$7,0))</f>
        <v>#N/A</v>
      </c>
      <c r="E533" s="131" t="e">
        <f>IF($A$530='Glyn-SESSION'!$A$799,INDEX('Glyn-SESSION'!$K$799:$T$806, MATCH("*Deadlift*",'Glyn-SESSION'!$B$799:$B$806,0), MATCH("*3rd*",'Glyn-SESSION'!$K$7:$T$7,0)),"")</f>
        <v>#N/A</v>
      </c>
      <c r="F533" s="131" t="e">
        <f>INDEX('Glyn-SESSION'!$L$799:$U$806, MATCH("*Deadlift*",'Glyn-SESSION'!$B$799:$B$806,0), MATCH("*3rd*",'Glyn-SESSION'!$K$7:$T$7,0))</f>
        <v>#N/A</v>
      </c>
      <c r="G533" s="131" t="e">
        <f>IF($A$530='Glyn-SESSION'!$A$799,INDEX('Glyn-SESSION'!$K$799:$T$806, MATCH("*Bench Press*",'Glyn-SESSION'!$B$799:$B$806,0), MATCH("*3rd*",'Glyn-SESSION'!$K$7:$T$7,0)),"")</f>
        <v>#N/A</v>
      </c>
      <c r="H533" s="131" t="e">
        <f>INDEX('Glyn-SESSION'!$L$799:$U$806, MATCH("*Bench Press*",'Glyn-SESSION'!$B$799:$B$806,0), MATCH("*3rd*",'Glyn-SESSION'!$K$7:$T$7,0))</f>
        <v>#N/A</v>
      </c>
      <c r="I533" s="132" t="e">
        <f>IF($A$530='Glyn-SESSION'!$A$799,INDEX('Glyn-SESSION'!$K$799:$T$806, MATCH("*Military*",'Glyn-SESSION'!$B$799:$B$806,0), MATCH("*3rd*",'Glyn-SESSION'!$K$7:$T$7,0)),"")</f>
        <v>#N/A</v>
      </c>
      <c r="J533" s="44" t="e">
        <f>INDEX('Glyn-SESSION'!$L$799:$U$806, MATCH("*Military*",'Glyn-SESSION'!$B$799:$B$806,0), MATCH("*3rd*",'Glyn-SESSION'!$K$7:$T$7,0))</f>
        <v>#N/A</v>
      </c>
      <c r="K533" s="131" t="e">
        <f>IF($A$530='Glyn-SESSION'!$A$799,INDEX('Glyn-SESSION'!$K$799:$T$806, MATCH("*Clean *",'Glyn-SESSION'!$B$799:$B$806,0), MATCH("*3rd*",'Glyn-SESSION'!$K$7:$T$7,0)),"")</f>
        <v>#N/A</v>
      </c>
      <c r="L533" s="44" t="e">
        <f>INDEX('Glyn-SESSION'!$L$799:$U$806, MATCH("*Clean *",'Glyn-SESSION'!$B$799:$B$806,0), MATCH("*3rd*",'Glyn-SESSION'!$K$7:$T$7,0))</f>
        <v>#N/A</v>
      </c>
      <c r="M533" s="131" t="e">
        <f>IF($A$530='Glyn-SESSION'!$A$799,INDEX('Glyn-SESSION'!$K$799:$T$806, MATCH("*Lat Pulldown*",'Glyn-SESSION'!$B$799:$B$806,0), MATCH("*3rd*",'Glyn-SESSION'!$K$7:$T$7,0)),"")</f>
        <v>#N/A</v>
      </c>
      <c r="N533" s="44" t="e">
        <f>INDEX('Glyn-SESSION'!$L$799:$U$806, MATCH("*Lat Pulldown*",'Glyn-SESSION'!$B$799:$B$806,0), MATCH("*3rd*",'Glyn-SESSION'!$K$7:$T$7,0))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 t="e">
        <f>IF($A$530='Glyn-SESSION'!$A$799,INDEX('Glyn-SESSION'!$K$799:$T$806, MATCH("*Squat*",'Glyn-SESSION'!$B$799:$B$806,0), MATCH("*4th*",'Glyn-SESSION'!$K$7:$T$7,0)),"")</f>
        <v>#N/A</v>
      </c>
      <c r="D534" s="132" t="e">
        <f>INDEX('Glyn-SESSION'!L$799:U$806, MATCH("*Squat*",'Glyn-SESSION'!$B$799:$B$806,0), MATCH("*4th*",'Glyn-SESSION'!K$7:T$7,0))</f>
        <v>#N/A</v>
      </c>
      <c r="E534" s="131" t="e">
        <f>IF($A$530='Glyn-SESSION'!$A$799,INDEX('Glyn-SESSION'!$K$799:$T$806, MATCH("*Deadlift*",'Glyn-SESSION'!$B$799:$B$806,0), MATCH("*4th*",'Glyn-SESSION'!$K$7:$T$7,0)),"")</f>
        <v>#N/A</v>
      </c>
      <c r="F534" s="131" t="e">
        <f>INDEX('Glyn-SESSION'!$L$799:$U$806, MATCH("*Deadlift*",'Glyn-SESSION'!$B$799:$B$806,0), MATCH("*4th*",'Glyn-SESSION'!$K$7:$T$7,0))</f>
        <v>#N/A</v>
      </c>
      <c r="G534" s="131" t="e">
        <f>IF($A$530='Glyn-SESSION'!$A$799,INDEX('Glyn-SESSION'!$K$799:$T$806, MATCH("*Bench Press*",'Glyn-SESSION'!$B$799:$B$806,0), MATCH("*4th*",'Glyn-SESSION'!$K$7:$T$7,0)),"")</f>
        <v>#N/A</v>
      </c>
      <c r="H534" s="131" t="e">
        <f>INDEX('Glyn-SESSION'!$L$799:$U$806, MATCH("*Bench Press*",'Glyn-SESSION'!$B$799:$B$806,0), MATCH("*4th*",'Glyn-SESSION'!$K$7:$T$7,0))</f>
        <v>#N/A</v>
      </c>
      <c r="I534" s="132" t="e">
        <f>IF($A$530='Glyn-SESSION'!$A$799,INDEX('Glyn-SESSION'!$K$799:$T$806, MATCH("*Military*",'Glyn-SESSION'!$B$799:$B$806,0), MATCH("*4th*",'Glyn-SESSION'!$K$7:$T$7,0)),"")</f>
        <v>#N/A</v>
      </c>
      <c r="J534" s="44" t="e">
        <f>INDEX('Glyn-SESSION'!$L$799:$U$806, MATCH("*Military*",'Glyn-SESSION'!$B$799:$B$806,0), MATCH("*4th*",'Glyn-SESSION'!$K$7:$T$7,0))</f>
        <v>#N/A</v>
      </c>
      <c r="K534" s="131" t="e">
        <f>IF($A$530='Glyn-SESSION'!$A$799,INDEX('Glyn-SESSION'!$K$799:$T$806, MATCH("*Clean *",'Glyn-SESSION'!$B$799:$B$806,0), MATCH("*4th*",'Glyn-SESSION'!$K$7:$T$7,0)),"")</f>
        <v>#N/A</v>
      </c>
      <c r="L534" s="44" t="e">
        <f>INDEX('Glyn-SESSION'!$L$799:$U$806, MATCH("*Clean *",'Glyn-SESSION'!$B$799:$B$806,0), MATCH("*4th*",'Glyn-SESSION'!$K$7:$T$7,0))</f>
        <v>#N/A</v>
      </c>
      <c r="M534" s="131" t="e">
        <f>IF($A$530='Glyn-SESSION'!$A$799,INDEX('Glyn-SESSION'!$K$799:$T$806, MATCH("*Lat Pulldown*",'Glyn-SESSION'!$B$799:$B$806,0), MATCH("*4th*",'Glyn-SESSION'!$K$7:$T$7,0)),"")</f>
        <v>#N/A</v>
      </c>
      <c r="N534" s="44" t="e">
        <f>INDEX('Glyn-SESSION'!$L$799:$U$806, MATCH("*Lat Pulldown*",'Glyn-SESSION'!$B$799:$B$806,0), MATCH("*4th*",'Glyn-SESSION'!$K$7:$T$7,0))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 t="e">
        <f>IF($A$530='Glyn-SESSION'!$A$799,INDEX('Glyn-SESSION'!$K$799:$T$806, MATCH("*Squat*",'Glyn-SESSION'!$B$799:$B$806,0), MATCH("*5th*",'Glyn-SESSION'!$K$7:$T$7,0)),"")</f>
        <v>#N/A</v>
      </c>
      <c r="D535" s="132" t="e">
        <f>INDEX('Glyn-SESSION'!L$799:U$806, MATCH("*Squat*",'Glyn-SESSION'!$B$799:$B$806,0), MATCH("*5th*",'Glyn-SESSION'!K$7:T$7,0))</f>
        <v>#N/A</v>
      </c>
      <c r="E535" s="131" t="e">
        <f>IF($A$530='Glyn-SESSION'!$A$799,INDEX('Glyn-SESSION'!$K$799:$T$806, MATCH("*Deadlift*",'Glyn-SESSION'!$B$799:$B$806,0), MATCH("*5th*",'Glyn-SESSION'!$K$7:$T$7,0)),"")</f>
        <v>#N/A</v>
      </c>
      <c r="F535" s="131" t="e">
        <f>INDEX('Glyn-SESSION'!$L$799:$U$806, MATCH("*Deadlift*",'Glyn-SESSION'!$B$799:$B$806,0), MATCH("*5th*",'Glyn-SESSION'!$K$7:$T$7,0))</f>
        <v>#N/A</v>
      </c>
      <c r="G535" s="131" t="e">
        <f>IF($A$530='Glyn-SESSION'!$A$799,INDEX('Glyn-SESSION'!$K$799:$T$806, MATCH("*Bench Press*",'Glyn-SESSION'!$B$799:$B$806,0), MATCH("*5th*",'Glyn-SESSION'!$K$7:$T$7,0)),"")</f>
        <v>#N/A</v>
      </c>
      <c r="H535" s="131" t="e">
        <f>INDEX('Glyn-SESSION'!$L$799:$U$806, MATCH("*Bench Press*",'Glyn-SESSION'!$B$799:$B$806,0), MATCH("*5th*",'Glyn-SESSION'!$K$7:$T$7,0))</f>
        <v>#N/A</v>
      </c>
      <c r="I535" s="132" t="e">
        <f>IF($A$530='Glyn-SESSION'!$A$799,INDEX('Glyn-SESSION'!$K$799:$T$806, MATCH("*Military*",'Glyn-SESSION'!$B$799:$B$806,0), MATCH("*5th*",'Glyn-SESSION'!$K$7:$T$7,0)),"")</f>
        <v>#N/A</v>
      </c>
      <c r="J535" s="44" t="e">
        <f>INDEX('Glyn-SESSION'!$L$799:$U$806, MATCH("*Military*",'Glyn-SESSION'!$B$799:$B$806,0), MATCH("*5th*",'Glyn-SESSION'!$K$7:$T$7,0))</f>
        <v>#N/A</v>
      </c>
      <c r="K535" s="131" t="e">
        <f>IF($A$530='Glyn-SESSION'!$A$799,INDEX('Glyn-SESSION'!$K$799:$T$806, MATCH("*Clean *",'Glyn-SESSION'!$B$799:$B$806,0), MATCH("*5th*",'Glyn-SESSION'!$K$7:$T$7,0)),"")</f>
        <v>#N/A</v>
      </c>
      <c r="L535" s="44" t="e">
        <f>INDEX('Glyn-SESSION'!$L$799:$U$806, MATCH("*Clean *",'Glyn-SESSION'!$B$799:$B$806,0), MATCH("*5th*",'Glyn-SESSION'!$K$7:$T$7,0))</f>
        <v>#N/A</v>
      </c>
      <c r="M535" s="131" t="e">
        <f>IF($A$530='Glyn-SESSION'!$A$799,INDEX('Glyn-SESSION'!$K$799:$T$806, MATCH("*Lat Pulldown*",'Glyn-SESSION'!$B$799:$B$806,0), MATCH("*5th*",'Glyn-SESSION'!$K$7:$T$7,0)),"")</f>
        <v>#N/A</v>
      </c>
      <c r="N535" s="44" t="e">
        <f>INDEX('Glyn-SESSION'!$L$799:$U$806, MATCH("*Lat Pulldown*",'Glyn-SESSION'!$B$799:$B$806,0), MATCH("*5th*",'Glyn-SESSION'!$K$7:$T$7,0))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'Glyn-SESSION'!A826</f>
        <v>0</v>
      </c>
      <c r="B536" s="116" t="s">
        <v>84</v>
      </c>
      <c r="C536" s="117" t="e">
        <f>MAX(C537:C541)</f>
        <v>#N/A</v>
      </c>
      <c r="D536" s="116" t="e">
        <f t="array" ref="D536">MAX(IF(C537:C541=C536,D537:D541))</f>
        <v>#N/A</v>
      </c>
      <c r="E536" s="116" t="e">
        <f>MAX(E537:E541)</f>
        <v>#N/A</v>
      </c>
      <c r="F536" s="116" t="e">
        <f t="array" ref="F536">MAX(IF(E537:E541=E536,F537:F541))</f>
        <v>#N/A</v>
      </c>
      <c r="G536" s="116" t="e">
        <f>MAX(G537:G541)</f>
        <v>#N/A</v>
      </c>
      <c r="H536" s="116" t="e">
        <f t="array" ref="H536">MAX(IF(G537:G541=G536,H537:H541))</f>
        <v>#N/A</v>
      </c>
      <c r="I536" s="116" t="e">
        <f>MAX(I537:I541)</f>
        <v>#N/A</v>
      </c>
      <c r="J536" s="116" t="e">
        <f t="array" ref="J536">MAX(IF(I537:I541=I536,J537:J541))</f>
        <v>#N/A</v>
      </c>
      <c r="K536" s="116" t="e">
        <f>MAX(K537:K541)</f>
        <v>#N/A</v>
      </c>
      <c r="L536" s="116" t="e">
        <f t="array" ref="L536">MAX(IF(K537:K541=K536,L537:L541))</f>
        <v>#N/A</v>
      </c>
      <c r="M536" s="116" t="e">
        <f>MAX(M537:M541)</f>
        <v>#N/A</v>
      </c>
      <c r="N536" s="117" t="e">
        <f t="array" ref="N536">MAX(IF(M537:M541=M536,N537:N541))</f>
        <v>#N/A</v>
      </c>
      <c r="O536" s="152" t="str">
        <f>IF($A$140='Glyn-SESSION'!$A$727,INDEX('Glyn-SESSION'!$K$727:$T$734, MATCH("*1k Row*",'Glyn-SESSION'!$B$727:$B$734,0), MATCH("*1st*",'Glyn-SESSION'!$K$7:$T$7,0)),"")</f>
        <v/>
      </c>
      <c r="P536" s="152" t="str">
        <f>IF($A$140='Glyn-SESSION'!$A$727,INDEX('Glyn-SESSION'!$K$727:$T$734, MATCH("*HIIT*",'Glyn-SESSION'!$B$727:$B$734,0), MATCH("*1st*",'Glyn-SESSION'!$K$7:$T$7,0)),"")</f>
        <v/>
      </c>
      <c r="Q536" s="119" t="e">
        <f>INDEX('Glyn-SESSION'!$L$727:$U$727, MATCH("*HIIT*",'Glyn-SESSION'!$B$727:$B$727,0), MATCH("*1st*",'Glyn-SESSION'!$K$7:$T$7,0))</f>
        <v>#N/A</v>
      </c>
      <c r="R536" s="119">
        <f>'Glyn-SESSION'!U598</f>
        <v>0</v>
      </c>
      <c r="S536" s="116"/>
      <c r="T536" s="116"/>
      <c r="U536" s="120">
        <f>'Glyn-SESSION'!A827</f>
        <v>0</v>
      </c>
      <c r="V536" s="120">
        <f>'Glyn-SESSION'!A828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IF($A$536='Glyn-SESSION'!$A$826,INDEX('Glyn-SESSION'!$K$826:$T$833, MATCH("*Squat*",'Glyn-SESSION'!$B$826:$B$833,0), MATCH("*1st*",'Glyn-SESSION'!$K$7:$T$7,0)),"")</f>
        <v>#N/A</v>
      </c>
      <c r="D537" s="132" t="e">
        <f>INDEX('Glyn-SESSION'!L$826:U$833, MATCH("*Squat*",'Glyn-SESSION'!$B$826:$B$833,0), MATCH("*1st*",'Glyn-SESSION'!K$7:T$7,0))</f>
        <v>#N/A</v>
      </c>
      <c r="E537" s="131" t="e">
        <f>IF($A$536='Glyn-SESSION'!$A$826,INDEX('Glyn-SESSION'!$K$826:$T$833, MATCH("*Deadlift*",'Glyn-SESSION'!$B$826:$B$833,0), MATCH("*1st*",'Glyn-SESSION'!$K$7:$T$7,0)),"")</f>
        <v>#N/A</v>
      </c>
      <c r="F537" s="131" t="e">
        <f>INDEX('Glyn-SESSION'!$L$826:$U$833, MATCH("*Deadlift*",'Glyn-SESSION'!$B$826:$B$833,0), MATCH("*1st*",'Glyn-SESSION'!$K$7:$T$7,0))</f>
        <v>#N/A</v>
      </c>
      <c r="G537" s="131" t="e">
        <f>IF($A$536='Glyn-SESSION'!$A$826,INDEX('Glyn-SESSION'!$K$826:$T$833, MATCH("*Bench Press*",'Glyn-SESSION'!$B$826:$B$833,0), MATCH("*1st*",'Glyn-SESSION'!$K$7:$T$7,0)),"")</f>
        <v>#N/A</v>
      </c>
      <c r="H537" s="131" t="e">
        <f>INDEX('Glyn-SESSION'!$L$826:$U$833, MATCH("*Bench Press*",'Glyn-SESSION'!$B$826:$B$833,0), MATCH("*1st*",'Glyn-SESSION'!$K$7:$T$7,0))</f>
        <v>#N/A</v>
      </c>
      <c r="I537" s="132" t="e">
        <f>IF($A$536='Glyn-SESSION'!$A$826,INDEX('Glyn-SESSION'!$K$826:$T$833, MATCH("*Military*",'Glyn-SESSION'!$B$826:$B$833,0), MATCH("*1st*",'Glyn-SESSION'!$K$7:$T$7,0)),"")</f>
        <v>#N/A</v>
      </c>
      <c r="J537" s="48" t="e">
        <f>INDEX('Glyn-SESSION'!$L$826:$U$833, MATCH("*Military*",'Glyn-SESSION'!$B$826:$B$833,0), MATCH("*1st*",'Glyn-SESSION'!$K$7:$T$7,0))</f>
        <v>#N/A</v>
      </c>
      <c r="K537" s="131" t="e">
        <f>IF($A$536='Glyn-SESSION'!$A$826,INDEX('Glyn-SESSION'!$K$826:$T$833, MATCH("*Clean *",'Glyn-SESSION'!$B$826:$B$833,0), MATCH("*1st*",'Glyn-SESSION'!$K$7:$T$7,0)),"")</f>
        <v>#N/A</v>
      </c>
      <c r="L537" s="48" t="e">
        <f>INDEX('Glyn-SESSION'!$L$826:$U$833, MATCH("*Clean *",'Glyn-SESSION'!$B$826:$B$833,0), MATCH("*1st*",'Glyn-SESSION'!$K$7:$T$7,0))</f>
        <v>#N/A</v>
      </c>
      <c r="M537" s="131" t="e">
        <f>IF($A$536='Glyn-SESSION'!$A$826,INDEX('Glyn-SESSION'!$K$826:$T$833, MATCH("*Lat Pulldown*",'Glyn-SESSION'!$B$826:$B$833,0), MATCH("*1st*",'Glyn-SESSION'!$K$7:$T$7,0)),"")</f>
        <v>#N/A</v>
      </c>
      <c r="N537" s="48" t="e">
        <f>INDEX('Glyn-SESSION'!$L$826:$U$833, MATCH("*Lat Pulldown*",'Glyn-SESSION'!$B$826:$B$833,0), MATCH("*1st*",'Glyn-SESSION'!$K$7:$T$7,0))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IF($A$536='Glyn-SESSION'!$A$826,INDEX('Glyn-SESSION'!$K$826:$T$833, MATCH("*Squat*",'Glyn-SESSION'!$B$826:$B$833,0), MATCH("*2nd*",'Glyn-SESSION'!$K$7:$T$7,0)),"")</f>
        <v>#N/A</v>
      </c>
      <c r="D538" s="132" t="e">
        <f>INDEX('Glyn-SESSION'!L$826:U$833, MATCH("*Squat*",'Glyn-SESSION'!$B$826:$B$833,0), MATCH("*2nd*",'Glyn-SESSION'!K$7:T$7,0))</f>
        <v>#N/A</v>
      </c>
      <c r="E538" s="131" t="e">
        <f>IF($A$536='Glyn-SESSION'!$A$826,INDEX('Glyn-SESSION'!$K$826:$T$833, MATCH("*Deadlift*",'Glyn-SESSION'!$B$826:$B$833,0), MATCH("*2ND*",'Glyn-SESSION'!$K$7:$T$7,0)),"")</f>
        <v>#N/A</v>
      </c>
      <c r="F538" s="131" t="e">
        <f>INDEX('Glyn-SESSION'!$L$826:$U$833, MATCH("*Deadlift*",'Glyn-SESSION'!$B$826:$B$833,0), MATCH("*2nd*",'Glyn-SESSION'!$K$7:$T$7,0))</f>
        <v>#N/A</v>
      </c>
      <c r="G538" s="131" t="e">
        <f>IF($A$536='Glyn-SESSION'!$A$826,INDEX('Glyn-SESSION'!$K$826:$T$833, MATCH("*Bench Press*",'Glyn-SESSION'!$B$826:$B$833,0), MATCH("*2ND*",'Glyn-SESSION'!$K$7:$T$7,0)),"")</f>
        <v>#N/A</v>
      </c>
      <c r="H538" s="131" t="e">
        <f>INDEX('Glyn-SESSION'!$L$826:$U$833, MATCH("*Bench Press*",'Glyn-SESSION'!$B$826:$B$833,0), MATCH("*2nd*",'Glyn-SESSION'!$K$7:$T$7,0))</f>
        <v>#N/A</v>
      </c>
      <c r="I538" s="132" t="e">
        <f>IF($A$536='Glyn-SESSION'!$A$826,INDEX('Glyn-SESSION'!$K$826:$T$833, MATCH("*Military*",'Glyn-SESSION'!$B$826:$B$833,0), MATCH("*2ND*",'Glyn-SESSION'!$K$7:$T$7,0)),"")</f>
        <v>#N/A</v>
      </c>
      <c r="J538" s="44" t="e">
        <f>INDEX('Glyn-SESSION'!$L$826:$U$833, MATCH("*Military*",'Glyn-SESSION'!$B$826:$B$833,0), MATCH("*2nd*",'Glyn-SESSION'!$K$7:$T$7,0))</f>
        <v>#N/A</v>
      </c>
      <c r="K538" s="131" t="e">
        <f>IF($A$536='Glyn-SESSION'!$A$826,INDEX('Glyn-SESSION'!$K$826:$T$833, MATCH("*Clean *",'Glyn-SESSION'!$B$826:$B$833,0), MATCH("*2ND*",'Glyn-SESSION'!$K$7:$T$7,0)),"")</f>
        <v>#N/A</v>
      </c>
      <c r="L538" s="44" t="e">
        <f>INDEX('Glyn-SESSION'!$L$826:$U$833, MATCH("*Clean *",'Glyn-SESSION'!$B$826:$B$833,0), MATCH("*2nd*",'Glyn-SESSION'!$K$7:$T$7,0))</f>
        <v>#N/A</v>
      </c>
      <c r="M538" s="131" t="e">
        <f>IF($A$536='Glyn-SESSION'!$A$826,INDEX('Glyn-SESSION'!$K$826:$T$833, MATCH("*Lat Pulldown*",'Glyn-SESSION'!$B$826:$B$833,0), MATCH("*2ND*",'Glyn-SESSION'!$K$7:$T$7,0)),"")</f>
        <v>#N/A</v>
      </c>
      <c r="N538" s="44" t="e">
        <f>INDEX('Glyn-SESSION'!$L$826:$U$833, MATCH("*Lat Pulldown*",'Glyn-SESSION'!$B$826:$B$833,0), MATCH("*2nd*",'Glyn-SESSION'!$K$7:$T$7,0))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IF($A$536='Glyn-SESSION'!$A$826,INDEX('Glyn-SESSION'!$K$826:$T$833, MATCH("*Squat*",'Glyn-SESSION'!$B$826:$B$833,0), MATCH("*3rd*",'Glyn-SESSION'!$K$7:$T$7,0)),"")</f>
        <v>#N/A</v>
      </c>
      <c r="D539" s="132" t="e">
        <f>INDEX('Glyn-SESSION'!L$826:U$833, MATCH("*Squat*",'Glyn-SESSION'!$B$826:$B$833,0), MATCH("*3rd*",'Glyn-SESSION'!K$7:T$7,0))</f>
        <v>#N/A</v>
      </c>
      <c r="E539" s="131" t="e">
        <f>IF($A$536='Glyn-SESSION'!$A$826,INDEX('Glyn-SESSION'!$K$826:$T$833, MATCH("*Deadlift*",'Glyn-SESSION'!$B$826:$B$833,0), MATCH("*3rd*",'Glyn-SESSION'!$K$7:$T$7,0)),"")</f>
        <v>#N/A</v>
      </c>
      <c r="F539" s="131" t="e">
        <f>INDEX('Glyn-SESSION'!$L$826:$U$833, MATCH("*Deadlift*",'Glyn-SESSION'!$B$826:$B$833,0), MATCH("*3rd*",'Glyn-SESSION'!$K$7:$T$7,0))</f>
        <v>#N/A</v>
      </c>
      <c r="G539" s="131" t="e">
        <f>IF($A$536='Glyn-SESSION'!$A$826,INDEX('Glyn-SESSION'!$K$826:$T$833, MATCH("*Bench Press*",'Glyn-SESSION'!$B$826:$B$833,0), MATCH("*3rd*",'Glyn-SESSION'!$K$7:$T$7,0)),"")</f>
        <v>#N/A</v>
      </c>
      <c r="H539" s="131" t="e">
        <f>INDEX('Glyn-SESSION'!$L$826:$U$833, MATCH("*Bench Press*",'Glyn-SESSION'!$B$826:$B$833,0), MATCH("*3rd*",'Glyn-SESSION'!$K$7:$T$7,0))</f>
        <v>#N/A</v>
      </c>
      <c r="I539" s="132" t="e">
        <f>IF($A$536='Glyn-SESSION'!$A$826,INDEX('Glyn-SESSION'!$K$826:$T$833, MATCH("*Military*",'Glyn-SESSION'!$B$826:$B$833,0), MATCH("*3rd*",'Glyn-SESSION'!$K$7:$T$7,0)),"")</f>
        <v>#N/A</v>
      </c>
      <c r="J539" s="44" t="e">
        <f>INDEX('Glyn-SESSION'!$L$826:$U$833, MATCH("*Military*",'Glyn-SESSION'!$B$826:$B$833,0), MATCH("*3rd*",'Glyn-SESSION'!$K$7:$T$7,0))</f>
        <v>#N/A</v>
      </c>
      <c r="K539" s="131" t="e">
        <f>IF($A$536='Glyn-SESSION'!$A$826,INDEX('Glyn-SESSION'!$K$826:$T$833, MATCH("*Clean *",'Glyn-SESSION'!$B$826:$B$833,0), MATCH("*3rd*",'Glyn-SESSION'!$K$7:$T$7,0)),"")</f>
        <v>#N/A</v>
      </c>
      <c r="L539" s="44" t="e">
        <f>INDEX('Glyn-SESSION'!$L$826:$U$833, MATCH("*Clean *",'Glyn-SESSION'!$B$826:$B$833,0), MATCH("*3rd*",'Glyn-SESSION'!$K$7:$T$7,0))</f>
        <v>#N/A</v>
      </c>
      <c r="M539" s="131" t="e">
        <f>IF($A$536='Glyn-SESSION'!$A$826,INDEX('Glyn-SESSION'!$K$826:$T$833, MATCH("*Lat Pulldown*",'Glyn-SESSION'!$B$826:$B$833,0), MATCH("*3rd*",'Glyn-SESSION'!$K$7:$T$7,0)),"")</f>
        <v>#N/A</v>
      </c>
      <c r="N539" s="44" t="e">
        <f>INDEX('Glyn-SESSION'!$L$826:$U$833, MATCH("*Lat Pulldown*",'Glyn-SESSION'!$B$826:$B$833,0), MATCH("*3rd*",'Glyn-SESSION'!$K$7:$T$7,0))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IF($A$536='Glyn-SESSION'!$A$826,INDEX('Glyn-SESSION'!$K$826:$T$833, MATCH("*Squat*",'Glyn-SESSION'!$B$826:$B$833,0), MATCH("*4th*",'Glyn-SESSION'!$K$7:$T$7,0)),"")</f>
        <v>#N/A</v>
      </c>
      <c r="D540" s="132" t="e">
        <f>INDEX('Glyn-SESSION'!L$826:U$833, MATCH("*Squat*",'Glyn-SESSION'!$B$826:$B$833,0), MATCH("*4th*",'Glyn-SESSION'!K$7:T$7,0))</f>
        <v>#N/A</v>
      </c>
      <c r="E540" s="131" t="e">
        <f>IF($A$536='Glyn-SESSION'!$A$826,INDEX('Glyn-SESSION'!$K$826:$T$833, MATCH("*Deadlift*",'Glyn-SESSION'!$B$826:$B$833,0), MATCH("*4th*",'Glyn-SESSION'!$K$7:$T$7,0)),"")</f>
        <v>#N/A</v>
      </c>
      <c r="F540" s="131" t="e">
        <f>INDEX('Glyn-SESSION'!$L$826:$U$833, MATCH("*Deadlift*",'Glyn-SESSION'!$B$826:$B$833,0), MATCH("*4th*",'Glyn-SESSION'!$K$7:$T$7,0))</f>
        <v>#N/A</v>
      </c>
      <c r="G540" s="131" t="e">
        <f>IF($A$536='Glyn-SESSION'!$A$826,INDEX('Glyn-SESSION'!$K$826:$T$833, MATCH("*Bench Press*",'Glyn-SESSION'!$B$826:$B$833,0), MATCH("*4th*",'Glyn-SESSION'!$K$7:$T$7,0)),"")</f>
        <v>#N/A</v>
      </c>
      <c r="H540" s="131" t="e">
        <f>INDEX('Glyn-SESSION'!$L$826:$U$833, MATCH("*Bench Press*",'Glyn-SESSION'!$B$826:$B$833,0), MATCH("*4th*",'Glyn-SESSION'!$K$7:$T$7,0))</f>
        <v>#N/A</v>
      </c>
      <c r="I540" s="132" t="e">
        <f>IF($A$536='Glyn-SESSION'!$A$826,INDEX('Glyn-SESSION'!$K$826:$T$833, MATCH("*Military*",'Glyn-SESSION'!$B$826:$B$833,0), MATCH("*4th*",'Glyn-SESSION'!$K$7:$T$7,0)),"")</f>
        <v>#N/A</v>
      </c>
      <c r="J540" s="44" t="e">
        <f>INDEX('Glyn-SESSION'!$L$826:$U$833, MATCH("*Military*",'Glyn-SESSION'!$B$826:$B$833,0), MATCH("*4th*",'Glyn-SESSION'!$K$7:$T$7,0))</f>
        <v>#N/A</v>
      </c>
      <c r="K540" s="131" t="e">
        <f>IF($A$536='Glyn-SESSION'!$A$826,INDEX('Glyn-SESSION'!$K$826:$T$833, MATCH("*Clean *",'Glyn-SESSION'!$B$826:$B$833,0), MATCH("*4th*",'Glyn-SESSION'!$K$7:$T$7,0)),"")</f>
        <v>#N/A</v>
      </c>
      <c r="L540" s="44" t="e">
        <f>INDEX('Glyn-SESSION'!$L$826:$U$833, MATCH("*Clean *",'Glyn-SESSION'!$B$826:$B$833,0), MATCH("*4th*",'Glyn-SESSION'!$K$7:$T$7,0))</f>
        <v>#N/A</v>
      </c>
      <c r="M540" s="131" t="e">
        <f>IF($A$536='Glyn-SESSION'!$A$826,INDEX('Glyn-SESSION'!$K$826:$T$833, MATCH("*Lat Pulldown*",'Glyn-SESSION'!$B$826:$B$833,0), MATCH("*4th*",'Glyn-SESSION'!$K$7:$T$7,0)),"")</f>
        <v>#N/A</v>
      </c>
      <c r="N540" s="44" t="e">
        <f>INDEX('Glyn-SESSION'!$L$826:$U$833, MATCH("*Lat Pulldown*",'Glyn-SESSION'!$B$826:$B$833,0), MATCH("*4th*",'Glyn-SESSION'!$K$7:$T$7,0))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IF($A$536='Glyn-SESSION'!$A$826,INDEX('Glyn-SESSION'!$K$826:$T$833, MATCH("*Squat*",'Glyn-SESSION'!$B$826:$B$833,0), MATCH("*5th*",'Glyn-SESSION'!$K$7:$T$7,0)),"")</f>
        <v>#N/A</v>
      </c>
      <c r="D541" s="132" t="e">
        <f>INDEX('Glyn-SESSION'!L$826:U$833, MATCH("*Squat*",'Glyn-SESSION'!$B$826:$B$833,0), MATCH("*5th*",'Glyn-SESSION'!K$7:T$7,0))</f>
        <v>#N/A</v>
      </c>
      <c r="E541" s="131" t="e">
        <f>IF($A$536='Glyn-SESSION'!$A$826,INDEX('Glyn-SESSION'!$K$826:$T$833, MATCH("*Deadlift*",'Glyn-SESSION'!$B$826:$B$833,0), MATCH("*5th*",'Glyn-SESSION'!$K$7:$T$7,0)),"")</f>
        <v>#N/A</v>
      </c>
      <c r="F541" s="131" t="e">
        <f>INDEX('Glyn-SESSION'!$L$826:$U$833, MATCH("*Deadlift*",'Glyn-SESSION'!$B$826:$B$833,0), MATCH("*5th*",'Glyn-SESSION'!$K$7:$T$7,0))</f>
        <v>#N/A</v>
      </c>
      <c r="G541" s="131" t="e">
        <f>IF($A$536='Glyn-SESSION'!$A$826,INDEX('Glyn-SESSION'!$K$826:$T$833, MATCH("*Bench Press*",'Glyn-SESSION'!$B$826:$B$833,0), MATCH("*5th*",'Glyn-SESSION'!$K$7:$T$7,0)),"")</f>
        <v>#N/A</v>
      </c>
      <c r="H541" s="131" t="e">
        <f>INDEX('Glyn-SESSION'!$L$826:$U$833, MATCH("*Bench Press*",'Glyn-SESSION'!$B$826:$B$833,0), MATCH("*5th*",'Glyn-SESSION'!$K$7:$T$7,0))</f>
        <v>#N/A</v>
      </c>
      <c r="I541" s="132" t="e">
        <f>IF($A$536='Glyn-SESSION'!$A$826,INDEX('Glyn-SESSION'!$K$826:$T$833, MATCH("*Military*",'Glyn-SESSION'!$B$826:$B$833,0), MATCH("*5th*",'Glyn-SESSION'!$K$7:$T$7,0)),"")</f>
        <v>#N/A</v>
      </c>
      <c r="J541" s="44" t="e">
        <f>INDEX('Glyn-SESSION'!$L$826:$U$833, MATCH("*Military*",'Glyn-SESSION'!$B$826:$B$833,0), MATCH("*5th*",'Glyn-SESSION'!$K$7:$T$7,0))</f>
        <v>#N/A</v>
      </c>
      <c r="K541" s="131" t="e">
        <f>IF($A$536='Glyn-SESSION'!$A$826,INDEX('Glyn-SESSION'!$K$826:$T$833, MATCH("*Clean *",'Glyn-SESSION'!$B$826:$B$833,0), MATCH("*5th*",'Glyn-SESSION'!$K$7:$T$7,0)),"")</f>
        <v>#N/A</v>
      </c>
      <c r="L541" s="44" t="e">
        <f>INDEX('Glyn-SESSION'!$L$826:$U$833, MATCH("*Clean *",'Glyn-SESSION'!$B$826:$B$833,0), MATCH("*5th*",'Glyn-SESSION'!$K$7:$T$7,0))</f>
        <v>#N/A</v>
      </c>
      <c r="M541" s="131" t="e">
        <f>IF($A$536='Glyn-SESSION'!$A$826,INDEX('Glyn-SESSION'!$K$826:$T$833, MATCH("*Lat Pulldown*",'Glyn-SESSION'!$B$826:$B$833,0), MATCH("*5th*",'Glyn-SESSION'!$K$7:$T$7,0)),"")</f>
        <v>#N/A</v>
      </c>
      <c r="N541" s="44" t="e">
        <f>INDEX('Glyn-SESSION'!$L$826:$U$833, MATCH("*Lat Pulldown*",'Glyn-SESSION'!$B$826:$B$833,0), MATCH("*5th*",'Glyn-SESSION'!$K$7:$T$7,0))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'Glyn-SESSION'!A835</f>
        <v>0</v>
      </c>
      <c r="B542" s="116" t="s">
        <v>84</v>
      </c>
      <c r="C542" s="117" t="e">
        <f>MAX(C543:C547)</f>
        <v>#N/A</v>
      </c>
      <c r="D542" s="116" t="e">
        <f t="array" ref="D542">MAX(IF(C543:C547=C749,D543:D547))</f>
        <v>#N/A</v>
      </c>
      <c r="E542" s="116" t="e">
        <f>MAX(E543:E547)</f>
        <v>#N/A</v>
      </c>
      <c r="F542" s="116" t="e">
        <f t="array" ref="F542">MAX(IF(E543:E547=E749,F543:F547))</f>
        <v>#N/A</v>
      </c>
      <c r="G542" s="116" t="e">
        <f>MAX(G543:G547)</f>
        <v>#N/A</v>
      </c>
      <c r="H542" s="116" t="e">
        <f t="array" ref="H542">MAX(IF(G543:G547=G749,H543:H547))</f>
        <v>#N/A</v>
      </c>
      <c r="I542" s="116" t="e">
        <f>MAX(I543:I547)</f>
        <v>#N/A</v>
      </c>
      <c r="J542" s="116" t="e">
        <f t="array" ref="J542">MAX(IF(I543:I547=I749,J543:J547))</f>
        <v>#N/A</v>
      </c>
      <c r="K542" s="116" t="e">
        <f>MAX(K543:K547)</f>
        <v>#N/A</v>
      </c>
      <c r="L542" s="116" t="e">
        <f t="array" ref="L542">MAX(IF(K543:K547=K749,L543:L547))</f>
        <v>#N/A</v>
      </c>
      <c r="M542" s="116" t="e">
        <f>MAX(M543:M547)</f>
        <v>#N/A</v>
      </c>
      <c r="N542" s="117" t="e">
        <f t="array" ref="N542">MAX(IF(M543:M547=M749,N543:N547))</f>
        <v>#N/A</v>
      </c>
      <c r="O542" s="152" t="str">
        <f>IF($A$140='Glyn-SESSION'!$A$736,INDEX('Glyn-SESSION'!$K$736:$T$743, MATCH("*1k Row*",'Glyn-SESSION'!$B$736:$B$743,0), MATCH("*1st*",'Glyn-SESSION'!$K$7:$T$7,0)),"")</f>
        <v/>
      </c>
      <c r="P542" s="152" t="str">
        <f>IF($A$140='Glyn-SESSION'!$A$736,INDEX('Glyn-SESSION'!$K$736:$T$743, MATCH("*HIIT*",'Glyn-SESSION'!$B$736:$B$743,0), MATCH("*1st*",'Glyn-SESSION'!$K$7:$T$7,0)),"")</f>
        <v/>
      </c>
      <c r="Q542" s="119" t="e">
        <f>INDEX('Glyn-SESSION'!$L$736:$U$736, MATCH("*HIIT*",'Glyn-SESSION'!$B$736:$B$736,0), MATCH("*1st*",'Glyn-SESSION'!$K$7:$T$7,0))</f>
        <v>#N/A</v>
      </c>
      <c r="R542" s="119">
        <f>'Glyn-SESSION'!U604</f>
        <v>0</v>
      </c>
      <c r="S542" s="116"/>
      <c r="T542" s="116"/>
      <c r="U542" s="120">
        <f>'Glyn-SESSION'!A836</f>
        <v>0</v>
      </c>
      <c r="V542" s="120">
        <f>'Glyn-SESSION'!A837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 t="e">
        <f>IF($A$542='Glyn-SESSION'!$A$835,INDEX('Glyn-SESSION'!$K$835:$T$842, MATCH("*Squat*",'Glyn-SESSION'!$B$835:$B$842,0), MATCH("*1st*",'Glyn-SESSION'!$K$7:$T$7,0)),"")</f>
        <v>#N/A</v>
      </c>
      <c r="D543" s="132" t="e">
        <f>INDEX('Glyn-SESSION'!L$835:U$842, MATCH("*Squat*",'Glyn-SESSION'!$B$835:$B$842,0), MATCH("*1st*",'Glyn-SESSION'!K$7:T$7,0))</f>
        <v>#N/A</v>
      </c>
      <c r="E543" s="131" t="e">
        <f>IF($A$542='Glyn-SESSION'!$A$835,INDEX('Glyn-SESSION'!$K$835:$T$842, MATCH("*Deadlift*",'Glyn-SESSION'!$B$835:$B$842,0), MATCH("*1st*",'Glyn-SESSION'!$K$7:$T$7,0)),"")</f>
        <v>#N/A</v>
      </c>
      <c r="F543" s="131" t="e">
        <f>INDEX('Glyn-SESSION'!$L$835:$U$842, MATCH("*Deadlift*",'Glyn-SESSION'!$B$835:$B$842,0), MATCH("*1st*",'Glyn-SESSION'!$K$7:$T$7,0))</f>
        <v>#N/A</v>
      </c>
      <c r="G543" s="131" t="e">
        <f>IF($A$542='Glyn-SESSION'!$A$835,INDEX('Glyn-SESSION'!$K$835:$T$842, MATCH("*Bench Press*",'Glyn-SESSION'!$B$835:$B$842,0), MATCH("*1st*",'Glyn-SESSION'!$K$7:$T$7,0)),"")</f>
        <v>#N/A</v>
      </c>
      <c r="H543" s="131" t="e">
        <f>INDEX('Glyn-SESSION'!$L$835:$U$842, MATCH("*Bench Press*",'Glyn-SESSION'!$B$835:$B$842,0), MATCH("*1st*",'Glyn-SESSION'!$K$7:$T$7,0))</f>
        <v>#N/A</v>
      </c>
      <c r="I543" s="132" t="e">
        <f>IF($A$542='Glyn-SESSION'!$A$835,INDEX('Glyn-SESSION'!$K$835:$T$842, MATCH("*Military*",'Glyn-SESSION'!$B$835:$B$842,0), MATCH("*1st*",'Glyn-SESSION'!$K$7:$T$7,0)),"")</f>
        <v>#N/A</v>
      </c>
      <c r="J543" s="48" t="e">
        <f>INDEX('Glyn-SESSION'!$L$835:$U$842, MATCH("*Military*",'Glyn-SESSION'!$B$835:$B$842,0), MATCH("*1st*",'Glyn-SESSION'!$K$7:$T$7,0))</f>
        <v>#N/A</v>
      </c>
      <c r="K543" s="131" t="e">
        <f>IF($A$542='Glyn-SESSION'!$A$835,INDEX('Glyn-SESSION'!$K$835:$T$842, MATCH("*Clean *",'Glyn-SESSION'!$B$835:$B$842,0), MATCH("*1st*",'Glyn-SESSION'!$K$7:$T$7,0)),"")</f>
        <v>#N/A</v>
      </c>
      <c r="L543" s="48" t="e">
        <f>INDEX('Glyn-SESSION'!$L$835:$U$842, MATCH("*Clean *",'Glyn-SESSION'!$B$835:$B$842,0), MATCH("*1st*",'Glyn-SESSION'!$K$7:$T$7,0))</f>
        <v>#N/A</v>
      </c>
      <c r="M543" s="131" t="e">
        <f>IF($A$542='Glyn-SESSION'!$A$835,INDEX('Glyn-SESSION'!$K$835:$T$842, MATCH("*Lat Pulldown*",'Glyn-SESSION'!$B$835:$B$842,0), MATCH("*1st*",'Glyn-SESSION'!$K$7:$T$7,0)),"")</f>
        <v>#N/A</v>
      </c>
      <c r="N543" s="48" t="e">
        <f>INDEX('Glyn-SESSION'!$L$835:$U$842, MATCH("*Lat Pulldown*",'Glyn-SESSION'!$B$835:$B$842,0), MATCH("*1st*",'Glyn-SESSION'!$K$7:$T$7,0))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 t="e">
        <f>IF($A$542='Glyn-SESSION'!$A$835,INDEX('Glyn-SESSION'!$K$835:$T$842, MATCH("*Squat*",'Glyn-SESSION'!$B$835:$B$842,0), MATCH("*2nd*",'Glyn-SESSION'!$K$7:$T$7,0)),"")</f>
        <v>#N/A</v>
      </c>
      <c r="D544" s="132" t="e">
        <f>INDEX('Glyn-SESSION'!L$835:U$842, MATCH("*Squat*",'Glyn-SESSION'!$B$835:$B$842,0), MATCH("*2nd*",'Glyn-SESSION'!K$7:T$7,0))</f>
        <v>#N/A</v>
      </c>
      <c r="E544" s="131" t="e">
        <f>IF($A$542='Glyn-SESSION'!$A$835,INDEX('Glyn-SESSION'!$K$835:$T$842, MATCH("*Deadlift*",'Glyn-SESSION'!$B$835:$B$842,0), MATCH("*2ND*",'Glyn-SESSION'!$K$7:$T$7,0)),"")</f>
        <v>#N/A</v>
      </c>
      <c r="F544" s="131" t="e">
        <f>INDEX('Glyn-SESSION'!$L$835:$U$842, MATCH("*Deadlift*",'Glyn-SESSION'!$B$835:$B$842,0), MATCH("*2nd*",'Glyn-SESSION'!$K$7:$T$7,0))</f>
        <v>#N/A</v>
      </c>
      <c r="G544" s="131" t="e">
        <f>IF($A$542='Glyn-SESSION'!$A$835,INDEX('Glyn-SESSION'!$K$835:$T$842, MATCH("*Bench Press*",'Glyn-SESSION'!$B$835:$B$842,0), MATCH("*2ND*",'Glyn-SESSION'!$K$7:$T$7,0)),"")</f>
        <v>#N/A</v>
      </c>
      <c r="H544" s="131" t="e">
        <f>INDEX('Glyn-SESSION'!$L$835:$U$842, MATCH("*Bench Press*",'Glyn-SESSION'!$B$835:$B$842,0), MATCH("*2nd*",'Glyn-SESSION'!$K$7:$T$7,0))</f>
        <v>#N/A</v>
      </c>
      <c r="I544" s="132" t="e">
        <f>IF($A$542='Glyn-SESSION'!$A$835,INDEX('Glyn-SESSION'!$K$835:$T$842, MATCH("*Military*",'Glyn-SESSION'!$B$835:$B$842,0), MATCH("*2ND*",'Glyn-SESSION'!$K$7:$T$7,0)),"")</f>
        <v>#N/A</v>
      </c>
      <c r="J544" s="44" t="e">
        <f>INDEX('Glyn-SESSION'!$L$835:$U$842, MATCH("*Military*",'Glyn-SESSION'!$B$835:$B$842,0), MATCH("*2nd*",'Glyn-SESSION'!$K$7:$T$7,0))</f>
        <v>#N/A</v>
      </c>
      <c r="K544" s="131" t="e">
        <f>IF($A$542='Glyn-SESSION'!$A$835,INDEX('Glyn-SESSION'!$K$835:$T$842, MATCH("*Clean *",'Glyn-SESSION'!$B$835:$B$842,0), MATCH("*2ND*",'Glyn-SESSION'!$K$7:$T$7,0)),"")</f>
        <v>#N/A</v>
      </c>
      <c r="L544" s="44" t="e">
        <f>INDEX('Glyn-SESSION'!$L$835:$U$842, MATCH("*Clean *",'Glyn-SESSION'!$B$835:$B$842,0), MATCH("*2nd*",'Glyn-SESSION'!$K$7:$T$7,0))</f>
        <v>#N/A</v>
      </c>
      <c r="M544" s="131" t="e">
        <f>IF($A$542='Glyn-SESSION'!$A$835,INDEX('Glyn-SESSION'!$K$835:$T$842, MATCH("*Lat Pulldown*",'Glyn-SESSION'!$B$835:$B$842,0), MATCH("*2ND*",'Glyn-SESSION'!$K$7:$T$7,0)),"")</f>
        <v>#N/A</v>
      </c>
      <c r="N544" s="44" t="e">
        <f>INDEX('Glyn-SESSION'!$L$835:$U$842, MATCH("*Lat Pulldown*",'Glyn-SESSION'!$B$835:$B$842,0), MATCH("*2nd*",'Glyn-SESSION'!$K$7:$T$7,0))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 t="e">
        <f>IF($A$542='Glyn-SESSION'!$A$835,INDEX('Glyn-SESSION'!$K$835:$T$842, MATCH("*Squat*",'Glyn-SESSION'!$B$835:$B$842,0), MATCH("*3rd*",'Glyn-SESSION'!$K$7:$T$7,0)),"")</f>
        <v>#N/A</v>
      </c>
      <c r="D545" s="132" t="e">
        <f>INDEX('Glyn-SESSION'!L$835:U$842, MATCH("*Squat*",'Glyn-SESSION'!$B$835:$B$842,0), MATCH("*3rd*",'Glyn-SESSION'!K$7:T$7,0))</f>
        <v>#N/A</v>
      </c>
      <c r="E545" s="131" t="e">
        <f>IF($A$542='Glyn-SESSION'!$A$835,INDEX('Glyn-SESSION'!$K$835:$T$842, MATCH("*Deadlift*",'Glyn-SESSION'!$B$835:$B$842,0), MATCH("*3rd*",'Glyn-SESSION'!$K$7:$T$7,0)),"")</f>
        <v>#N/A</v>
      </c>
      <c r="F545" s="131" t="e">
        <f>INDEX('Glyn-SESSION'!$L$835:$U$842, MATCH("*Deadlift*",'Glyn-SESSION'!$B$835:$B$842,0), MATCH("*3rd*",'Glyn-SESSION'!$K$7:$T$7,0))</f>
        <v>#N/A</v>
      </c>
      <c r="G545" s="131" t="e">
        <f>IF($A$542='Glyn-SESSION'!$A$835,INDEX('Glyn-SESSION'!$K$835:$T$842, MATCH("*Bench Press*",'Glyn-SESSION'!$B$835:$B$842,0), MATCH("*3rd*",'Glyn-SESSION'!$K$7:$T$7,0)),"")</f>
        <v>#N/A</v>
      </c>
      <c r="H545" s="131" t="e">
        <f>INDEX('Glyn-SESSION'!$L$835:$U$842, MATCH("*Bench Press*",'Glyn-SESSION'!$B$835:$B$842,0), MATCH("*3rd*",'Glyn-SESSION'!$K$7:$T$7,0))</f>
        <v>#N/A</v>
      </c>
      <c r="I545" s="132" t="e">
        <f>IF($A$542='Glyn-SESSION'!$A$835,INDEX('Glyn-SESSION'!$K$835:$T$842, MATCH("*Military*",'Glyn-SESSION'!$B$835:$B$842,0), MATCH("*3rd*",'Glyn-SESSION'!$K$7:$T$7,0)),"")</f>
        <v>#N/A</v>
      </c>
      <c r="J545" s="44" t="e">
        <f>INDEX('Glyn-SESSION'!$L$835:$U$842, MATCH("*Military*",'Glyn-SESSION'!$B$835:$B$842,0), MATCH("*3rd*",'Glyn-SESSION'!$K$7:$T$7,0))</f>
        <v>#N/A</v>
      </c>
      <c r="K545" s="131" t="e">
        <f>IF($A$542='Glyn-SESSION'!$A$835,INDEX('Glyn-SESSION'!$K$835:$T$842, MATCH("*Clean *",'Glyn-SESSION'!$B$835:$B$842,0), MATCH("*3rd*",'Glyn-SESSION'!$K$7:$T$7,0)),"")</f>
        <v>#N/A</v>
      </c>
      <c r="L545" s="44" t="e">
        <f>INDEX('Glyn-SESSION'!$L$835:$U$842, MATCH("*Clean *",'Glyn-SESSION'!$B$835:$B$842,0), MATCH("*3rd*",'Glyn-SESSION'!$K$7:$T$7,0))</f>
        <v>#N/A</v>
      </c>
      <c r="M545" s="131" t="e">
        <f>IF($A$542='Glyn-SESSION'!$A$835,INDEX('Glyn-SESSION'!$K$835:$T$842, MATCH("*Lat Pulldown*",'Glyn-SESSION'!$B$835:$B$842,0), MATCH("*3rd*",'Glyn-SESSION'!$K$7:$T$7,0)),"")</f>
        <v>#N/A</v>
      </c>
      <c r="N545" s="44" t="e">
        <f>INDEX('Glyn-SESSION'!$L$835:$U$842, MATCH("*Lat Pulldown*",'Glyn-SESSION'!$B$835:$B$842,0), MATCH("*3rd*",'Glyn-SESSION'!$K$7:$T$7,0))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 t="e">
        <f>IF($A$542='Glyn-SESSION'!$A$835,INDEX('Glyn-SESSION'!$K$835:$T$842, MATCH("*Squat*",'Glyn-SESSION'!$B$835:$B$842,0), MATCH("*4th*",'Glyn-SESSION'!$K$7:$T$7,0)),"")</f>
        <v>#N/A</v>
      </c>
      <c r="D546" s="132" t="e">
        <f>INDEX('Glyn-SESSION'!L$835:U$842, MATCH("*Squat*",'Glyn-SESSION'!$B$835:$B$842,0), MATCH("*4th*",'Glyn-SESSION'!K$7:T$7,0))</f>
        <v>#N/A</v>
      </c>
      <c r="E546" s="131" t="e">
        <f>IF($A$542='Glyn-SESSION'!$A$835,INDEX('Glyn-SESSION'!$K$835:$T$842, MATCH("*Deadlift*",'Glyn-SESSION'!$B$835:$B$842,0), MATCH("*4th*",'Glyn-SESSION'!$K$7:$T$7,0)),"")</f>
        <v>#N/A</v>
      </c>
      <c r="F546" s="131" t="e">
        <f>INDEX('Glyn-SESSION'!$L$835:$U$842, MATCH("*Deadlift*",'Glyn-SESSION'!$B$835:$B$842,0), MATCH("*4th*",'Glyn-SESSION'!$K$7:$T$7,0))</f>
        <v>#N/A</v>
      </c>
      <c r="G546" s="131" t="e">
        <f>IF($A$542='Glyn-SESSION'!$A$835,INDEX('Glyn-SESSION'!$K$835:$T$842, MATCH("*Bench Press*",'Glyn-SESSION'!$B$835:$B$842,0), MATCH("*4th*",'Glyn-SESSION'!$K$7:$T$7,0)),"")</f>
        <v>#N/A</v>
      </c>
      <c r="H546" s="131" t="e">
        <f>INDEX('Glyn-SESSION'!$L$835:$U$842, MATCH("*Bench Press*",'Glyn-SESSION'!$B$835:$B$842,0), MATCH("*4th*",'Glyn-SESSION'!$K$7:$T$7,0))</f>
        <v>#N/A</v>
      </c>
      <c r="I546" s="132" t="e">
        <f>IF($A$542='Glyn-SESSION'!$A$835,INDEX('Glyn-SESSION'!$K$835:$T$842, MATCH("*Military*",'Glyn-SESSION'!$B$835:$B$842,0), MATCH("*4th*",'Glyn-SESSION'!$K$7:$T$7,0)),"")</f>
        <v>#N/A</v>
      </c>
      <c r="J546" s="44" t="e">
        <f>INDEX('Glyn-SESSION'!$L$835:$U$842, MATCH("*Military*",'Glyn-SESSION'!$B$835:$B$842,0), MATCH("*4th*",'Glyn-SESSION'!$K$7:$T$7,0))</f>
        <v>#N/A</v>
      </c>
      <c r="K546" s="131" t="e">
        <f>IF($A$542='Glyn-SESSION'!$A$835,INDEX('Glyn-SESSION'!$K$835:$T$842, MATCH("*Clean *",'Glyn-SESSION'!$B$835:$B$842,0), MATCH("*4th*",'Glyn-SESSION'!$K$7:$T$7,0)),"")</f>
        <v>#N/A</v>
      </c>
      <c r="L546" s="44" t="e">
        <f>INDEX('Glyn-SESSION'!$L$835:$U$842, MATCH("*Clean *",'Glyn-SESSION'!$B$835:$B$842,0), MATCH("*4th*",'Glyn-SESSION'!$K$7:$T$7,0))</f>
        <v>#N/A</v>
      </c>
      <c r="M546" s="131" t="e">
        <f>IF($A$542='Glyn-SESSION'!$A$835,INDEX('Glyn-SESSION'!$K$835:$T$842, MATCH("*Lat Pulldown*",'Glyn-SESSION'!$B$835:$B$842,0), MATCH("*4th*",'Glyn-SESSION'!$K$7:$T$7,0)),"")</f>
        <v>#N/A</v>
      </c>
      <c r="N546" s="44" t="e">
        <f>INDEX('Glyn-SESSION'!$L$835:$U$842, MATCH("*Lat Pulldown*",'Glyn-SESSION'!$B$835:$B$842,0), MATCH("*4th*",'Glyn-SESSION'!$K$7:$T$7,0))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 t="e">
        <f>IF($A$542='Glyn-SESSION'!$A$835,INDEX('Glyn-SESSION'!$K$835:$T$842, MATCH("*Squat*",'Glyn-SESSION'!$B$835:$B$842,0), MATCH("*5th*",'Glyn-SESSION'!$K$7:$T$7,0)),"")</f>
        <v>#N/A</v>
      </c>
      <c r="D547" s="132" t="e">
        <f>INDEX('Glyn-SESSION'!L$835:U$842, MATCH("*Squat*",'Glyn-SESSION'!$B$835:$B$842,0), MATCH("*5th*",'Glyn-SESSION'!K$7:T$7,0))</f>
        <v>#N/A</v>
      </c>
      <c r="E547" s="131" t="e">
        <f>IF($A$542='Glyn-SESSION'!$A$835,INDEX('Glyn-SESSION'!$K$835:$T$842, MATCH("*Deadlift*",'Glyn-SESSION'!$B$835:$B$842,0), MATCH("*5th*",'Glyn-SESSION'!$K$7:$T$7,0)),"")</f>
        <v>#N/A</v>
      </c>
      <c r="F547" s="131" t="e">
        <f>INDEX('Glyn-SESSION'!$L$835:$U$842, MATCH("*Deadlift*",'Glyn-SESSION'!$B$835:$B$842,0), MATCH("*5th*",'Glyn-SESSION'!$K$7:$T$7,0))</f>
        <v>#N/A</v>
      </c>
      <c r="G547" s="131" t="e">
        <f>IF($A$542='Glyn-SESSION'!$A$835,INDEX('Glyn-SESSION'!$K$835:$T$842, MATCH("*Bench Press*",'Glyn-SESSION'!$B$835:$B$842,0), MATCH("*5th*",'Glyn-SESSION'!$K$7:$T$7,0)),"")</f>
        <v>#N/A</v>
      </c>
      <c r="H547" s="131" t="e">
        <f>INDEX('Glyn-SESSION'!$L$835:$U$842, MATCH("*Bench Press*",'Glyn-SESSION'!$B$835:$B$842,0), MATCH("*5th*",'Glyn-SESSION'!$K$7:$T$7,0))</f>
        <v>#N/A</v>
      </c>
      <c r="I547" s="132" t="e">
        <f>IF($A$542='Glyn-SESSION'!$A$835,INDEX('Glyn-SESSION'!$K$835:$T$842, MATCH("*Military*",'Glyn-SESSION'!$B$835:$B$842,0), MATCH("*5th*",'Glyn-SESSION'!$K$7:$T$7,0)),"")</f>
        <v>#N/A</v>
      </c>
      <c r="J547" s="44" t="e">
        <f>INDEX('Glyn-SESSION'!$L$835:$U$842, MATCH("*Military*",'Glyn-SESSION'!$B$835:$B$842,0), MATCH("*5th*",'Glyn-SESSION'!$K$7:$T$7,0))</f>
        <v>#N/A</v>
      </c>
      <c r="K547" s="131" t="e">
        <f>IF($A$542='Glyn-SESSION'!$A$835,INDEX('Glyn-SESSION'!$K$835:$T$842, MATCH("*Clean *",'Glyn-SESSION'!$B$835:$B$842,0), MATCH("*5th*",'Glyn-SESSION'!$K$7:$T$7,0)),"")</f>
        <v>#N/A</v>
      </c>
      <c r="L547" s="44" t="e">
        <f>INDEX('Glyn-SESSION'!$L$835:$U$842, MATCH("*Clean *",'Glyn-SESSION'!$B$835:$B$842,0), MATCH("*5th*",'Glyn-SESSION'!$K$7:$T$7,0))</f>
        <v>#N/A</v>
      </c>
      <c r="M547" s="131" t="e">
        <f>IF($A$542='Glyn-SESSION'!$A$835,INDEX('Glyn-SESSION'!$K$835:$T$842, MATCH("*Lat Pulldown*",'Glyn-SESSION'!$B$835:$B$842,0), MATCH("*5th*",'Glyn-SESSION'!$K$7:$T$7,0)),"")</f>
        <v>#N/A</v>
      </c>
      <c r="N547" s="44" t="e">
        <f>INDEX('Glyn-SESSION'!$L$835:$U$842, MATCH("*Lat Pulldown*",'Glyn-SESSION'!$B$835:$B$842,0), MATCH("*5th*",'Glyn-SESSION'!$K$7:$T$7,0))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'Glyn-SESSION'!A844</f>
        <v>0</v>
      </c>
      <c r="B548" s="116" t="s">
        <v>84</v>
      </c>
      <c r="C548" s="117" t="e">
        <f>MAX(C549:C553)</f>
        <v>#N/A</v>
      </c>
      <c r="D548" s="116" t="e">
        <f t="array" ref="D548">MAX(IF(C549:C553=C548,D549:D553))</f>
        <v>#N/A</v>
      </c>
      <c r="E548" s="116" t="e">
        <f>MAX(E549:E553)</f>
        <v>#N/A</v>
      </c>
      <c r="F548" s="116" t="e">
        <f t="array" ref="F548">MAX(IF(E549:E553=E548,F549:F553))</f>
        <v>#N/A</v>
      </c>
      <c r="G548" s="116" t="e">
        <f>MAX(G549:G553)</f>
        <v>#N/A</v>
      </c>
      <c r="H548" s="116" t="e">
        <f t="array" ref="H548">MAX(IF(G549:G553=G548,H549:H553))</f>
        <v>#N/A</v>
      </c>
      <c r="I548" s="116" t="e">
        <f>MAX(I549:I553)</f>
        <v>#N/A</v>
      </c>
      <c r="J548" s="116" t="e">
        <f t="array" ref="J548">MAX(IF(I549:I553=I548,J549:J553))</f>
        <v>#N/A</v>
      </c>
      <c r="K548" s="116" t="e">
        <f>MAX(K549:K553)</f>
        <v>#N/A</v>
      </c>
      <c r="L548" s="116" t="e">
        <f t="array" ref="L548">MAX(IF(K549:K553=K548,L549:L553))</f>
        <v>#N/A</v>
      </c>
      <c r="M548" s="116" t="e">
        <f>MAX(M549:M553)</f>
        <v>#N/A</v>
      </c>
      <c r="N548" s="117" t="e">
        <f t="array" ref="N548">MAX(IF(M549:M553=M548,N549:N553))</f>
        <v>#N/A</v>
      </c>
      <c r="O548" s="152" t="str">
        <f>IF($A$140='Glyn-SESSION'!$A$736,INDEX('Glyn-SESSION'!$K$736:$T$743, MATCH("*1k Row*",'Glyn-SESSION'!$B$736:$B$743,0), MATCH("*1st*",'Glyn-SESSION'!$K$7:$T$7,0)),"")</f>
        <v/>
      </c>
      <c r="P548" s="152" t="str">
        <f>IF($A$140='Glyn-SESSION'!$A$736,INDEX('Glyn-SESSION'!$K$736:$T$743, MATCH("*HIIT*",'Glyn-SESSION'!$B$736:$B$743,0), MATCH("*1st*",'Glyn-SESSION'!$K$7:$T$7,0)),"")</f>
        <v/>
      </c>
      <c r="Q548" s="119" t="e">
        <f>INDEX('Glyn-SESSION'!$L$736:$U$736, MATCH("*HIIT*",'Glyn-SESSION'!$B$736:$B$736,0), MATCH("*1st*",'Glyn-SESSION'!$K$7:$T$7,0))</f>
        <v>#N/A</v>
      </c>
      <c r="R548" s="119">
        <f>'Glyn-SESSION'!U610</f>
        <v>0</v>
      </c>
      <c r="S548" s="116"/>
      <c r="T548" s="116"/>
      <c r="U548" s="120">
        <f>'Glyn-SESSION'!A845</f>
        <v>0</v>
      </c>
      <c r="V548" s="120">
        <f>'Glyn-SESSION'!A846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 t="e">
        <f>IF($A$548='Glyn-SESSION'!$A$844,INDEX('Glyn-SESSION'!$K$844:$T$851, MATCH("*Squat*",'Glyn-SESSION'!$B$844:$B$851,0), MATCH("*1st*",'Glyn-SESSION'!$K$7:$T$7,0)),"")</f>
        <v>#N/A</v>
      </c>
      <c r="D549" s="132" t="e">
        <f>INDEX('Glyn-SESSION'!L$844:U$851, MATCH("*Squat*",'Glyn-SESSION'!$B$844:$B$851,0), MATCH("*1st*",'Glyn-SESSION'!K$7:T$7,0))</f>
        <v>#N/A</v>
      </c>
      <c r="E549" s="131" t="e">
        <f>IF($A$548='Glyn-SESSION'!$A$844,INDEX('Glyn-SESSION'!$K$844:$T$851, MATCH("*Deadlift*",'Glyn-SESSION'!$B$844:$B$851,0), MATCH("*1st*",'Glyn-SESSION'!$K$7:$T$7,0)),"")</f>
        <v>#N/A</v>
      </c>
      <c r="F549" s="131" t="e">
        <f>INDEX('Glyn-SESSION'!$L$844:$U$851, MATCH("*Deadlift*",'Glyn-SESSION'!$B$844:$B$851,0), MATCH("*1st*",'Glyn-SESSION'!$K$7:$T$7,0))</f>
        <v>#N/A</v>
      </c>
      <c r="G549" s="131" t="e">
        <f>IF($A$548='Glyn-SESSION'!$A$844,INDEX('Glyn-SESSION'!$K$844:$T$851, MATCH("*Bench Press*",'Glyn-SESSION'!$B$844:$B$851,0), MATCH("*1st*",'Glyn-SESSION'!$K$7:$T$7,0)),"")</f>
        <v>#N/A</v>
      </c>
      <c r="H549" s="131" t="e">
        <f>INDEX('Glyn-SESSION'!$L$844:$U$851, MATCH("*Bench Press*",'Glyn-SESSION'!$B$844:$B$851,0), MATCH("*1st*",'Glyn-SESSION'!$K$7:$T$7,0))</f>
        <v>#N/A</v>
      </c>
      <c r="I549" s="132" t="e">
        <f>IF($A$548='Glyn-SESSION'!$A$844,INDEX('Glyn-SESSION'!$K$844:$T$851, MATCH("*Military*",'Glyn-SESSION'!$B$844:$B$851,0), MATCH("*1st*",'Glyn-SESSION'!$K$7:$T$7,0)),"")</f>
        <v>#N/A</v>
      </c>
      <c r="J549" s="48" t="e">
        <f>INDEX('Glyn-SESSION'!$L$844:$U$851, MATCH("*Military*",'Glyn-SESSION'!$B$844:$B$851,0), MATCH("*1st*",'Glyn-SESSION'!$K$7:$T$7,0))</f>
        <v>#N/A</v>
      </c>
      <c r="K549" s="131" t="e">
        <f>IF($A$548='Glyn-SESSION'!$A$844,INDEX('Glyn-SESSION'!$K$844:$T$851, MATCH("*Clean *",'Glyn-SESSION'!$B$844:$B$851,0), MATCH("*1st*",'Glyn-SESSION'!$K$7:$T$7,0)),"")</f>
        <v>#N/A</v>
      </c>
      <c r="L549" s="48" t="e">
        <f>INDEX('Glyn-SESSION'!$L$844:$U$851, MATCH("*Clean *",'Glyn-SESSION'!$B$844:$B$851,0), MATCH("*1st*",'Glyn-SESSION'!$K$7:$T$7,0))</f>
        <v>#N/A</v>
      </c>
      <c r="M549" s="131" t="e">
        <f>IF($A$548='Glyn-SESSION'!$A$844,INDEX('Glyn-SESSION'!$K$844:$T$851, MATCH("*Lat Pulldown*",'Glyn-SESSION'!$B$844:$B$851,0), MATCH("*1st*",'Glyn-SESSION'!$K$7:$T$7,0)),"")</f>
        <v>#N/A</v>
      </c>
      <c r="N549" s="48" t="e">
        <f>INDEX('Glyn-SESSION'!$L$844:$U$851, MATCH("*Lat Pulldown*",'Glyn-SESSION'!$B$844:$B$851,0), MATCH("*1st*",'Glyn-SESSION'!$K$7:$T$7,0))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 t="e">
        <f>IF($A$548='Glyn-SESSION'!$A$844,INDEX('Glyn-SESSION'!$K$844:$T$851, MATCH("*Squat*",'Glyn-SESSION'!$B$844:$B$851,0), MATCH("*2nd*",'Glyn-SESSION'!$K$7:$T$7,0)),"")</f>
        <v>#N/A</v>
      </c>
      <c r="D550" s="132" t="e">
        <f>INDEX('Glyn-SESSION'!L$844:U$851, MATCH("*Squat*",'Glyn-SESSION'!$B$844:$B$851,0), MATCH("*2nd*",'Glyn-SESSION'!K$7:T$7,0))</f>
        <v>#N/A</v>
      </c>
      <c r="E550" s="131" t="e">
        <f>IF($A$548='Glyn-SESSION'!$A$844,INDEX('Glyn-SESSION'!$K$844:$T$851, MATCH("*Deadlift*",'Glyn-SESSION'!$B$844:$B$851,0), MATCH("*2ND*",'Glyn-SESSION'!$K$7:$T$7,0)),"")</f>
        <v>#N/A</v>
      </c>
      <c r="F550" s="131" t="e">
        <f>INDEX('Glyn-SESSION'!$L$844:$U$851, MATCH("*Deadlift*",'Glyn-SESSION'!$B$844:$B$851,0), MATCH("*2nd*",'Glyn-SESSION'!$K$7:$T$7,0))</f>
        <v>#N/A</v>
      </c>
      <c r="G550" s="131" t="e">
        <f>IF($A$548='Glyn-SESSION'!$A$844,INDEX('Glyn-SESSION'!$K$844:$T$851, MATCH("*Bench Press*",'Glyn-SESSION'!$B$844:$B$851,0), MATCH("*2ND*",'Glyn-SESSION'!$K$7:$T$7,0)),"")</f>
        <v>#N/A</v>
      </c>
      <c r="H550" s="131" t="e">
        <f>INDEX('Glyn-SESSION'!$L$844:$U$851, MATCH("*Bench Press*",'Glyn-SESSION'!$B$844:$B$851,0), MATCH("*2nd*",'Glyn-SESSION'!$K$7:$T$7,0))</f>
        <v>#N/A</v>
      </c>
      <c r="I550" s="132" t="e">
        <f>IF($A$548='Glyn-SESSION'!$A$844,INDEX('Glyn-SESSION'!$K$844:$T$851, MATCH("*Military*",'Glyn-SESSION'!$B$844:$B$851,0), MATCH("*2ND*",'Glyn-SESSION'!$K$7:$T$7,0)),"")</f>
        <v>#N/A</v>
      </c>
      <c r="J550" s="44" t="e">
        <f>INDEX('Glyn-SESSION'!$L$844:$U$851, MATCH("*Military*",'Glyn-SESSION'!$B$844:$B$851,0), MATCH("*2nd*",'Glyn-SESSION'!$K$7:$T$7,0))</f>
        <v>#N/A</v>
      </c>
      <c r="K550" s="131" t="e">
        <f>IF($A$548='Glyn-SESSION'!$A$844,INDEX('Glyn-SESSION'!$K$844:$T$851, MATCH("*Clean *",'Glyn-SESSION'!$B$844:$B$851,0), MATCH("*2ND*",'Glyn-SESSION'!$K$7:$T$7,0)),"")</f>
        <v>#N/A</v>
      </c>
      <c r="L550" s="44" t="e">
        <f>INDEX('Glyn-SESSION'!$L$844:$U$851, MATCH("*Clean *",'Glyn-SESSION'!$B$844:$B$851,0), MATCH("*2nd*",'Glyn-SESSION'!$K$7:$T$7,0))</f>
        <v>#N/A</v>
      </c>
      <c r="M550" s="131" t="e">
        <f>IF($A$548='Glyn-SESSION'!$A$844,INDEX('Glyn-SESSION'!$K$844:$T$851, MATCH("*Lat Pulldown*",'Glyn-SESSION'!$B$844:$B$851,0), MATCH("*2ND*",'Glyn-SESSION'!$K$7:$T$7,0)),"")</f>
        <v>#N/A</v>
      </c>
      <c r="N550" s="44" t="e">
        <f>INDEX('Glyn-SESSION'!$L$844:$U$851, MATCH("*Lat Pulldown*",'Glyn-SESSION'!$B$844:$B$851,0), MATCH("*2nd*",'Glyn-SESSION'!$K$7:$T$7,0))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 t="e">
        <f>IF($A$548='Glyn-SESSION'!$A$844,INDEX('Glyn-SESSION'!$K$844:$T$851, MATCH("*Squat*",'Glyn-SESSION'!$B$844:$B$851,0), MATCH("*3rd*",'Glyn-SESSION'!$K$7:$T$7,0)),"")</f>
        <v>#N/A</v>
      </c>
      <c r="D551" s="132" t="e">
        <f>INDEX('Glyn-SESSION'!L$844:U$851, MATCH("*Squat*",'Glyn-SESSION'!$B$844:$B$851,0), MATCH("*3rd*",'Glyn-SESSION'!K$7:T$7,0))</f>
        <v>#N/A</v>
      </c>
      <c r="E551" s="131" t="e">
        <f>IF($A$548='Glyn-SESSION'!$A$844,INDEX('Glyn-SESSION'!$K$844:$T$851, MATCH("*Deadlift*",'Glyn-SESSION'!$B$844:$B$851,0), MATCH("*3rd*",'Glyn-SESSION'!$K$7:$T$7,0)),"")</f>
        <v>#N/A</v>
      </c>
      <c r="F551" s="131" t="e">
        <f>INDEX('Glyn-SESSION'!$L$844:$U$851, MATCH("*Deadlift*",'Glyn-SESSION'!$B$844:$B$851,0), MATCH("*3rd*",'Glyn-SESSION'!$K$7:$T$7,0))</f>
        <v>#N/A</v>
      </c>
      <c r="G551" s="131" t="e">
        <f>IF($A$548='Glyn-SESSION'!$A$844,INDEX('Glyn-SESSION'!$K$844:$T$851, MATCH("*Bench Press*",'Glyn-SESSION'!$B$844:$B$851,0), MATCH("*3rd*",'Glyn-SESSION'!$K$7:$T$7,0)),"")</f>
        <v>#N/A</v>
      </c>
      <c r="H551" s="131" t="e">
        <f>INDEX('Glyn-SESSION'!$L$844:$U$851, MATCH("*Bench Press*",'Glyn-SESSION'!$B$844:$B$851,0), MATCH("*3rd*",'Glyn-SESSION'!$K$7:$T$7,0))</f>
        <v>#N/A</v>
      </c>
      <c r="I551" s="132" t="e">
        <f>IF($A$548='Glyn-SESSION'!$A$844,INDEX('Glyn-SESSION'!$K$844:$T$851, MATCH("*Military*",'Glyn-SESSION'!$B$844:$B$851,0), MATCH("*3rd*",'Glyn-SESSION'!$K$7:$T$7,0)),"")</f>
        <v>#N/A</v>
      </c>
      <c r="J551" s="44" t="e">
        <f>INDEX('Glyn-SESSION'!$L$844:$U$851, MATCH("*Military*",'Glyn-SESSION'!$B$844:$B$851,0), MATCH("*3rd*",'Glyn-SESSION'!$K$7:$T$7,0))</f>
        <v>#N/A</v>
      </c>
      <c r="K551" s="131" t="e">
        <f>IF($A$548='Glyn-SESSION'!$A$844,INDEX('Glyn-SESSION'!$K$844:$T$851, MATCH("*Clean *",'Glyn-SESSION'!$B$844:$B$851,0), MATCH("*3rd*",'Glyn-SESSION'!$K$7:$T$7,0)),"")</f>
        <v>#N/A</v>
      </c>
      <c r="L551" s="44" t="e">
        <f>INDEX('Glyn-SESSION'!$L$844:$U$851, MATCH("*Clean *",'Glyn-SESSION'!$B$844:$B$851,0), MATCH("*3rd*",'Glyn-SESSION'!$K$7:$T$7,0))</f>
        <v>#N/A</v>
      </c>
      <c r="M551" s="131" t="e">
        <f>IF($A$548='Glyn-SESSION'!$A$844,INDEX('Glyn-SESSION'!$K$844:$T$851, MATCH("*Lat Pulldown*",'Glyn-SESSION'!$B$844:$B$851,0), MATCH("*3rd*",'Glyn-SESSION'!$K$7:$T$7,0)),"")</f>
        <v>#N/A</v>
      </c>
      <c r="N551" s="44" t="e">
        <f>INDEX('Glyn-SESSION'!$L$844:$U$851, MATCH("*Lat Pulldown*",'Glyn-SESSION'!$B$844:$B$851,0), MATCH("*3rd*",'Glyn-SESSION'!$K$7:$T$7,0))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 t="e">
        <f>IF($A$548='Glyn-SESSION'!$A$844,INDEX('Glyn-SESSION'!$K$844:$T$851, MATCH("*Squat*",'Glyn-SESSION'!$B$844:$B$851,0), MATCH("*4th*",'Glyn-SESSION'!$K$7:$T$7,0)),"")</f>
        <v>#N/A</v>
      </c>
      <c r="D552" s="132" t="e">
        <f>INDEX('Glyn-SESSION'!L$844:U$851, MATCH("*Squat*",'Glyn-SESSION'!$B$844:$B$851,0), MATCH("*4th*",'Glyn-SESSION'!K$7:T$7,0))</f>
        <v>#N/A</v>
      </c>
      <c r="E552" s="131" t="e">
        <f>IF($A$548='Glyn-SESSION'!$A$844,INDEX('Glyn-SESSION'!$K$844:$T$851, MATCH("*Deadlift*",'Glyn-SESSION'!$B$844:$B$851,0), MATCH("*4th*",'Glyn-SESSION'!$K$7:$T$7,0)),"")</f>
        <v>#N/A</v>
      </c>
      <c r="F552" s="131" t="e">
        <f>INDEX('Glyn-SESSION'!$L$844:$U$851, MATCH("*Deadlift*",'Glyn-SESSION'!$B$844:$B$851,0), MATCH("*4th*",'Glyn-SESSION'!$K$7:$T$7,0))</f>
        <v>#N/A</v>
      </c>
      <c r="G552" s="131" t="e">
        <f>IF($A$548='Glyn-SESSION'!$A$844,INDEX('Glyn-SESSION'!$K$844:$T$851, MATCH("*Bench Press*",'Glyn-SESSION'!$B$844:$B$851,0), MATCH("*4th*",'Glyn-SESSION'!$K$7:$T$7,0)),"")</f>
        <v>#N/A</v>
      </c>
      <c r="H552" s="131" t="e">
        <f>INDEX('Glyn-SESSION'!$L$844:$U$851, MATCH("*Bench Press*",'Glyn-SESSION'!$B$844:$B$851,0), MATCH("*4th*",'Glyn-SESSION'!$K$7:$T$7,0))</f>
        <v>#N/A</v>
      </c>
      <c r="I552" s="132" t="e">
        <f>IF($A$548='Glyn-SESSION'!$A$844,INDEX('Glyn-SESSION'!$K$844:$T$851, MATCH("*Military*",'Glyn-SESSION'!$B$844:$B$851,0), MATCH("*4th*",'Glyn-SESSION'!$K$7:$T$7,0)),"")</f>
        <v>#N/A</v>
      </c>
      <c r="J552" s="44" t="e">
        <f>INDEX('Glyn-SESSION'!$L$844:$U$851, MATCH("*Military*",'Glyn-SESSION'!$B$844:$B$851,0), MATCH("*4th*",'Glyn-SESSION'!$K$7:$T$7,0))</f>
        <v>#N/A</v>
      </c>
      <c r="K552" s="131" t="e">
        <f>IF($A$548='Glyn-SESSION'!$A$844,INDEX('Glyn-SESSION'!$K$844:$T$851, MATCH("*Clean *",'Glyn-SESSION'!$B$844:$B$851,0), MATCH("*4th*",'Glyn-SESSION'!$K$7:$T$7,0)),"")</f>
        <v>#N/A</v>
      </c>
      <c r="L552" s="44" t="e">
        <f>INDEX('Glyn-SESSION'!$L$844:$U$851, MATCH("*Clean *",'Glyn-SESSION'!$B$844:$B$851,0), MATCH("*4th*",'Glyn-SESSION'!$K$7:$T$7,0))</f>
        <v>#N/A</v>
      </c>
      <c r="M552" s="131" t="e">
        <f>IF($A$548='Glyn-SESSION'!$A$844,INDEX('Glyn-SESSION'!$K$844:$T$851, MATCH("*Lat Pulldown*",'Glyn-SESSION'!$B$844:$B$851,0), MATCH("*4th*",'Glyn-SESSION'!$K$7:$T$7,0)),"")</f>
        <v>#N/A</v>
      </c>
      <c r="N552" s="44" t="e">
        <f>INDEX('Glyn-SESSION'!$L$844:$U$851, MATCH("*Lat Pulldown*",'Glyn-SESSION'!$B$844:$B$851,0), MATCH("*4th*",'Glyn-SESSION'!$K$7:$T$7,0))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 t="e">
        <f>IF($A$548='Glyn-SESSION'!$A$844,INDEX('Glyn-SESSION'!$K$844:$T$851, MATCH("*Squat*",'Glyn-SESSION'!$B$844:$B$851,0), MATCH("*5th*",'Glyn-SESSION'!$K$7:$T$7,0)),"")</f>
        <v>#N/A</v>
      </c>
      <c r="D553" s="132" t="e">
        <f>INDEX('Glyn-SESSION'!L$844:U$851, MATCH("*Squat*",'Glyn-SESSION'!$B$844:$B$851,0), MATCH("*5th*",'Glyn-SESSION'!K$7:T$7,0))</f>
        <v>#N/A</v>
      </c>
      <c r="E553" s="131" t="e">
        <f>IF($A$548='Glyn-SESSION'!$A$844,INDEX('Glyn-SESSION'!$K$844:$T$851, MATCH("*Deadlift*",'Glyn-SESSION'!$B$844:$B$851,0), MATCH("*5th*",'Glyn-SESSION'!$K$7:$T$7,0)),"")</f>
        <v>#N/A</v>
      </c>
      <c r="F553" s="131" t="e">
        <f>INDEX('Glyn-SESSION'!$L$844:$U$851, MATCH("*Deadlift*",'Glyn-SESSION'!$B$844:$B$851,0), MATCH("*5th*",'Glyn-SESSION'!$K$7:$T$7,0))</f>
        <v>#N/A</v>
      </c>
      <c r="G553" s="131" t="e">
        <f>IF($A$548='Glyn-SESSION'!$A$844,INDEX('Glyn-SESSION'!$K$844:$T$851, MATCH("*Bench Press*",'Glyn-SESSION'!$B$844:$B$851,0), MATCH("*5th*",'Glyn-SESSION'!$K$7:$T$7,0)),"")</f>
        <v>#N/A</v>
      </c>
      <c r="H553" s="131" t="e">
        <f>INDEX('Glyn-SESSION'!$L$844:$U$851, MATCH("*Bench Press*",'Glyn-SESSION'!$B$844:$B$851,0), MATCH("*5th*",'Glyn-SESSION'!$K$7:$T$7,0))</f>
        <v>#N/A</v>
      </c>
      <c r="I553" s="132" t="e">
        <f>IF($A$548='Glyn-SESSION'!$A$844,INDEX('Glyn-SESSION'!$K$844:$T$851, MATCH("*Military*",'Glyn-SESSION'!$B$844:$B$851,0), MATCH("*5th*",'Glyn-SESSION'!$K$7:$T$7,0)),"")</f>
        <v>#N/A</v>
      </c>
      <c r="J553" s="44" t="e">
        <f>INDEX('Glyn-SESSION'!$L$844:$U$851, MATCH("*Military*",'Glyn-SESSION'!$B$844:$B$851,0), MATCH("*5th*",'Glyn-SESSION'!$K$7:$T$7,0))</f>
        <v>#N/A</v>
      </c>
      <c r="K553" s="131" t="e">
        <f>IF($A$548='Glyn-SESSION'!$A$844,INDEX('Glyn-SESSION'!$K$844:$T$851, MATCH("*Clean *",'Glyn-SESSION'!$B$844:$B$851,0), MATCH("*5th*",'Glyn-SESSION'!$K$7:$T$7,0)),"")</f>
        <v>#N/A</v>
      </c>
      <c r="L553" s="44" t="e">
        <f>INDEX('Glyn-SESSION'!$L$844:$U$851, MATCH("*Clean *",'Glyn-SESSION'!$B$844:$B$851,0), MATCH("*5th*",'Glyn-SESSION'!$K$7:$T$7,0))</f>
        <v>#N/A</v>
      </c>
      <c r="M553" s="131" t="e">
        <f>IF($A$548='Glyn-SESSION'!$A$844,INDEX('Glyn-SESSION'!$K$844:$T$851, MATCH("*Lat Pulldown*",'Glyn-SESSION'!$B$844:$B$851,0), MATCH("*5th*",'Glyn-SESSION'!$K$7:$T$7,0)),"")</f>
        <v>#N/A</v>
      </c>
      <c r="N553" s="44" t="e">
        <f>INDEX('Glyn-SESSION'!$L$844:$U$851, MATCH("*Lat Pulldown*",'Glyn-SESSION'!$B$844:$B$851,0), MATCH("*5th*",'Glyn-SESSION'!$K$7:$T$7,0))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'Glyn-SESSION'!A844</f>
        <v>0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str">
        <f>IF($A$140='Glyn-SESSION'!$A$745,INDEX('Glyn-SESSION'!$K$745:$T$752, MATCH("*1k Row*",'Glyn-SESSION'!$B$745:$B$752,0), MATCH("*1st*",'Glyn-SESSION'!$K$7:$T$7,0)),"")</f>
        <v/>
      </c>
      <c r="P554" s="152" t="str">
        <f>IF($A$140='Glyn-SESSION'!$A$745,INDEX('Glyn-SESSION'!$K$745:$T$752, MATCH("*HIIT*",'Glyn-SESSION'!$B$745:$B$752,0), MATCH("*1st*",'Glyn-SESSION'!$K$7:$T$7,0)),"")</f>
        <v/>
      </c>
      <c r="Q554" s="119" t="e">
        <f>INDEX('Glyn-SESSION'!$L$745:$U$745, MATCH("*HIIT*",'Glyn-SESSION'!$B$745:$B$745,0), MATCH("*1st*",'Glyn-SESSION'!$K$7:$T$7,0))</f>
        <v>#N/A</v>
      </c>
      <c r="R554" s="119">
        <f>'Glyn-SESSION'!U616</f>
        <v>0</v>
      </c>
      <c r="S554" s="116"/>
      <c r="T554" s="116"/>
      <c r="U554" s="120">
        <f>'Glyn-SESSION'!A854</f>
        <v>0</v>
      </c>
      <c r="V554" s="120">
        <f>'Glyn-SESSION'!A855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IF($A$554='Glyn-SESSION'!$A$844,INDEX('Glyn-SESSION'!$K$844:$T$851, MATCH("*Squat*",'Glyn-SESSION'!$B$844:$B$851,0), MATCH("*1st*",'Glyn-SESSION'!$K$7:$T$7,0)),"")</f>
        <v>#N/A</v>
      </c>
      <c r="D555" s="132" t="e">
        <f>INDEX('Glyn-SESSION'!L$844:U$851, MATCH("*Squat*",'Glyn-SESSION'!$B$844:$B$851,0), MATCH("*1st*",'Glyn-SESSION'!K$7:T$7,0))</f>
        <v>#N/A</v>
      </c>
      <c r="E555" s="131" t="e">
        <f>IF($A$554='Glyn-SESSION'!$A$844,INDEX('Glyn-SESSION'!$K$844:$T$851, MATCH("*Deadlift*",'Glyn-SESSION'!$B$844:$B$851,0), MATCH("*1st*",'Glyn-SESSION'!$K$7:$T$7,0)),"")</f>
        <v>#N/A</v>
      </c>
      <c r="F555" s="131" t="e">
        <f>INDEX('Glyn-SESSION'!$L$844:$U$851, MATCH("*Deadlift*",'Glyn-SESSION'!$B$844:$B$851,0), MATCH("*1st*",'Glyn-SESSION'!$K$7:$T$7,0))</f>
        <v>#N/A</v>
      </c>
      <c r="G555" s="131" t="e">
        <f>IF($A$554='Glyn-SESSION'!$A$844,INDEX('Glyn-SESSION'!$K$844:$T$851, MATCH("*Bench Press*",'Glyn-SESSION'!$B$844:$B$851,0), MATCH("*1st*",'Glyn-SESSION'!$K$7:$T$7,0)),"")</f>
        <v>#N/A</v>
      </c>
      <c r="H555" s="131" t="e">
        <f>INDEX('Glyn-SESSION'!$L$844:$U$851, MATCH("*Bench Press*",'Glyn-SESSION'!$B$844:$B$851,0), MATCH("*1st*",'Glyn-SESSION'!$K$7:$T$7,0))</f>
        <v>#N/A</v>
      </c>
      <c r="I555" s="132" t="e">
        <f>IF($A$554='Glyn-SESSION'!$A$844,INDEX('Glyn-SESSION'!$K$844:$T$851, MATCH("*Military*",'Glyn-SESSION'!$B$844:$B$851,0), MATCH("*1st*",'Glyn-SESSION'!$K$7:$T$7,0)),"")</f>
        <v>#N/A</v>
      </c>
      <c r="J555" s="48" t="e">
        <f>INDEX('Glyn-SESSION'!$L$844:$U$851, MATCH("*Military*",'Glyn-SESSION'!$B$844:$B$851,0), MATCH("*1st*",'Glyn-SESSION'!$K$7:$T$7,0))</f>
        <v>#N/A</v>
      </c>
      <c r="K555" s="131" t="e">
        <f>IF($A$554='Glyn-SESSION'!$A$844,INDEX('Glyn-SESSION'!$K$844:$T$851, MATCH("*Clean *",'Glyn-SESSION'!$B$844:$B$851,0), MATCH("*1st*",'Glyn-SESSION'!$K$7:$T$7,0)),"")</f>
        <v>#N/A</v>
      </c>
      <c r="L555" s="48" t="e">
        <f>INDEX('Glyn-SESSION'!$L$844:$U$851, MATCH("*Clean *",'Glyn-SESSION'!$B$844:$B$851,0), MATCH("*1st*",'Glyn-SESSION'!$K$7:$T$7,0))</f>
        <v>#N/A</v>
      </c>
      <c r="M555" s="131" t="e">
        <f>IF($A$554='Glyn-SESSION'!$A$844,INDEX('Glyn-SESSION'!$K$844:$T$851, MATCH("*Lat Pulldown*",'Glyn-SESSION'!$B$844:$B$851,0), MATCH("*1st*",'Glyn-SESSION'!$K$7:$T$7,0)),"")</f>
        <v>#N/A</v>
      </c>
      <c r="N555" s="48" t="e">
        <f>INDEX('Glyn-SESSION'!$L$844:$U$851, MATCH("*Lat Pulldown*",'Glyn-SESSION'!$B$844:$B$851,0), MATCH("*1st*",'Glyn-SESSION'!$K$7:$T$7,0))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IF($A$554='Glyn-SESSION'!$A$844,INDEX('Glyn-SESSION'!$K$844:$T$851, MATCH("*Squat*",'Glyn-SESSION'!$B$844:$B$851,0), MATCH("*2nd*",'Glyn-SESSION'!$K$7:$T$7,0)),"")</f>
        <v>#N/A</v>
      </c>
      <c r="D556" s="132" t="e">
        <f>INDEX('Glyn-SESSION'!L$844:U$851, MATCH("*Squat*",'Glyn-SESSION'!$B$844:$B$851,0), MATCH("*2nd*",'Glyn-SESSION'!K$7:T$7,0))</f>
        <v>#N/A</v>
      </c>
      <c r="E556" s="131" t="e">
        <f>IF($A$554='Glyn-SESSION'!$A$844,INDEX('Glyn-SESSION'!$K$844:$T$851, MATCH("*Deadlift*",'Glyn-SESSION'!$B$844:$B$851,0), MATCH("*2ND*",'Glyn-SESSION'!$K$7:$T$7,0)),"")</f>
        <v>#N/A</v>
      </c>
      <c r="F556" s="131" t="e">
        <f>INDEX('Glyn-SESSION'!$L$844:$U$851, MATCH("*Deadlift*",'Glyn-SESSION'!$B$844:$B$851,0), MATCH("*2nd*",'Glyn-SESSION'!$K$7:$T$7,0))</f>
        <v>#N/A</v>
      </c>
      <c r="G556" s="131" t="e">
        <f>IF($A$554='Glyn-SESSION'!$A$844,INDEX('Glyn-SESSION'!$K$844:$T$851, MATCH("*Bench Press*",'Glyn-SESSION'!$B$844:$B$851,0), MATCH("*2ND*",'Glyn-SESSION'!$K$7:$T$7,0)),"")</f>
        <v>#N/A</v>
      </c>
      <c r="H556" s="131" t="e">
        <f>INDEX('Glyn-SESSION'!$L$844:$U$851, MATCH("*Bench Press*",'Glyn-SESSION'!$B$844:$B$851,0), MATCH("*2nd*",'Glyn-SESSION'!$K$7:$T$7,0))</f>
        <v>#N/A</v>
      </c>
      <c r="I556" s="132" t="e">
        <f>IF($A$554='Glyn-SESSION'!$A$844,INDEX('Glyn-SESSION'!$K$844:$T$851, MATCH("*Military*",'Glyn-SESSION'!$B$844:$B$851,0), MATCH("*2ND*",'Glyn-SESSION'!$K$7:$T$7,0)),"")</f>
        <v>#N/A</v>
      </c>
      <c r="J556" s="44" t="e">
        <f>INDEX('Glyn-SESSION'!$L$844:$U$851, MATCH("*Military*",'Glyn-SESSION'!$B$844:$B$851,0), MATCH("*2nd*",'Glyn-SESSION'!$K$7:$T$7,0))</f>
        <v>#N/A</v>
      </c>
      <c r="K556" s="131" t="e">
        <f>IF($A$554='Glyn-SESSION'!$A$844,INDEX('Glyn-SESSION'!$K$844:$T$851, MATCH("*Clean *",'Glyn-SESSION'!$B$844:$B$851,0), MATCH("*2ND*",'Glyn-SESSION'!$K$7:$T$7,0)),"")</f>
        <v>#N/A</v>
      </c>
      <c r="L556" s="44" t="e">
        <f>INDEX('Glyn-SESSION'!$L$844:$U$851, MATCH("*Clean *",'Glyn-SESSION'!$B$844:$B$851,0), MATCH("*2nd*",'Glyn-SESSION'!$K$7:$T$7,0))</f>
        <v>#N/A</v>
      </c>
      <c r="M556" s="131" t="e">
        <f>IF($A$554='Glyn-SESSION'!$A$844,INDEX('Glyn-SESSION'!$K$844:$T$851, MATCH("*Lat Pulldown*",'Glyn-SESSION'!$B$844:$B$851,0), MATCH("*2ND*",'Glyn-SESSION'!$K$7:$T$7,0)),"")</f>
        <v>#N/A</v>
      </c>
      <c r="N556" s="44" t="e">
        <f>INDEX('Glyn-SESSION'!$L$844:$U$851, MATCH("*Lat Pulldown*",'Glyn-SESSION'!$B$844:$B$851,0), MATCH("*2nd*",'Glyn-SESSION'!$K$7:$T$7,0))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IF($A$554='Glyn-SESSION'!$A$844,INDEX('Glyn-SESSION'!$K$844:$T$851, MATCH("*Squat*",'Glyn-SESSION'!$B$844:$B$851,0), MATCH("*3rd*",'Glyn-SESSION'!$K$7:$T$7,0)),"")</f>
        <v>#N/A</v>
      </c>
      <c r="D557" s="132" t="e">
        <f>INDEX('Glyn-SESSION'!L$844:U$851, MATCH("*Squat*",'Glyn-SESSION'!$B$844:$B$851,0), MATCH("*3rd*",'Glyn-SESSION'!K$7:T$7,0))</f>
        <v>#N/A</v>
      </c>
      <c r="E557" s="131" t="e">
        <f>IF($A$554='Glyn-SESSION'!$A$844,INDEX('Glyn-SESSION'!$K$844:$T$851, MATCH("*Deadlift*",'Glyn-SESSION'!$B$844:$B$851,0), MATCH("*3rd*",'Glyn-SESSION'!$K$7:$T$7,0)),"")</f>
        <v>#N/A</v>
      </c>
      <c r="F557" s="131" t="e">
        <f>INDEX('Glyn-SESSION'!$L$844:$U$851, MATCH("*Deadlift*",'Glyn-SESSION'!$B$844:$B$851,0), MATCH("*3rd*",'Glyn-SESSION'!$K$7:$T$7,0))</f>
        <v>#N/A</v>
      </c>
      <c r="G557" s="131" t="e">
        <f>IF($A$554='Glyn-SESSION'!$A$844,INDEX('Glyn-SESSION'!$K$844:$T$851, MATCH("*Bench Press*",'Glyn-SESSION'!$B$844:$B$851,0), MATCH("*3rd*",'Glyn-SESSION'!$K$7:$T$7,0)),"")</f>
        <v>#N/A</v>
      </c>
      <c r="H557" s="131" t="e">
        <f>INDEX('Glyn-SESSION'!$L$844:$U$851, MATCH("*Bench Press*",'Glyn-SESSION'!$B$844:$B$851,0), MATCH("*3rd*",'Glyn-SESSION'!$K$7:$T$7,0))</f>
        <v>#N/A</v>
      </c>
      <c r="I557" s="132" t="e">
        <f>IF($A$554='Glyn-SESSION'!$A$844,INDEX('Glyn-SESSION'!$K$844:$T$851, MATCH("*Military*",'Glyn-SESSION'!$B$844:$B$851,0), MATCH("*3rd*",'Glyn-SESSION'!$K$7:$T$7,0)),"")</f>
        <v>#N/A</v>
      </c>
      <c r="J557" s="44" t="e">
        <f>INDEX('Glyn-SESSION'!$L$844:$U$851, MATCH("*Military*",'Glyn-SESSION'!$B$844:$B$851,0), MATCH("*3rd*",'Glyn-SESSION'!$K$7:$T$7,0))</f>
        <v>#N/A</v>
      </c>
      <c r="K557" s="131" t="e">
        <f>IF($A$554='Glyn-SESSION'!$A$844,INDEX('Glyn-SESSION'!$K$844:$T$851, MATCH("*Clean *",'Glyn-SESSION'!$B$844:$B$851,0), MATCH("*3rd*",'Glyn-SESSION'!$K$7:$T$7,0)),"")</f>
        <v>#N/A</v>
      </c>
      <c r="L557" s="44" t="e">
        <f>INDEX('Glyn-SESSION'!$L$844:$U$851, MATCH("*Clean *",'Glyn-SESSION'!$B$844:$B$851,0), MATCH("*3rd*",'Glyn-SESSION'!$K$7:$T$7,0))</f>
        <v>#N/A</v>
      </c>
      <c r="M557" s="131" t="e">
        <f>IF($A$554='Glyn-SESSION'!$A$844,INDEX('Glyn-SESSION'!$K$844:$T$851, MATCH("*Lat Pulldown*",'Glyn-SESSION'!$B$844:$B$851,0), MATCH("*3rd*",'Glyn-SESSION'!$K$7:$T$7,0)),"")</f>
        <v>#N/A</v>
      </c>
      <c r="N557" s="44" t="e">
        <f>INDEX('Glyn-SESSION'!$L$844:$U$851, MATCH("*Lat Pulldown*",'Glyn-SESSION'!$B$844:$B$851,0), MATCH("*3rd*",'Glyn-SESSION'!$K$7:$T$7,0))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IF($A$554='Glyn-SESSION'!$A$844,INDEX('Glyn-SESSION'!$K$844:$T$851, MATCH("*Squat*",'Glyn-SESSION'!$B$844:$B$851,0), MATCH("*4th*",'Glyn-SESSION'!$K$7:$T$7,0)),"")</f>
        <v>#N/A</v>
      </c>
      <c r="D558" s="132" t="e">
        <f>INDEX('Glyn-SESSION'!L$844:U$851, MATCH("*Squat*",'Glyn-SESSION'!$B$844:$B$851,0), MATCH("*4th*",'Glyn-SESSION'!K$7:T$7,0))</f>
        <v>#N/A</v>
      </c>
      <c r="E558" s="131" t="e">
        <f>IF($A$554='Glyn-SESSION'!$A$844,INDEX('Glyn-SESSION'!$K$844:$T$851, MATCH("*Deadlift*",'Glyn-SESSION'!$B$844:$B$851,0), MATCH("*4th*",'Glyn-SESSION'!$K$7:$T$7,0)),"")</f>
        <v>#N/A</v>
      </c>
      <c r="F558" s="131" t="e">
        <f>INDEX('Glyn-SESSION'!$L$844:$U$851, MATCH("*Deadlift*",'Glyn-SESSION'!$B$844:$B$851,0), MATCH("*4th*",'Glyn-SESSION'!$K$7:$T$7,0))</f>
        <v>#N/A</v>
      </c>
      <c r="G558" s="131" t="e">
        <f>IF($A$554='Glyn-SESSION'!$A$844,INDEX('Glyn-SESSION'!$K$844:$T$851, MATCH("*Bench Press*",'Glyn-SESSION'!$B$844:$B$851,0), MATCH("*4th*",'Glyn-SESSION'!$K$7:$T$7,0)),"")</f>
        <v>#N/A</v>
      </c>
      <c r="H558" s="131" t="e">
        <f>INDEX('Glyn-SESSION'!$L$844:$U$851, MATCH("*Bench Press*",'Glyn-SESSION'!$B$844:$B$851,0), MATCH("*4th*",'Glyn-SESSION'!$K$7:$T$7,0))</f>
        <v>#N/A</v>
      </c>
      <c r="I558" s="132" t="e">
        <f>IF($A$554='Glyn-SESSION'!$A$844,INDEX('Glyn-SESSION'!$K$844:$T$851, MATCH("*Military*",'Glyn-SESSION'!$B$844:$B$851,0), MATCH("*4th*",'Glyn-SESSION'!$K$7:$T$7,0)),"")</f>
        <v>#N/A</v>
      </c>
      <c r="J558" s="44" t="e">
        <f>INDEX('Glyn-SESSION'!$L$844:$U$851, MATCH("*Military*",'Glyn-SESSION'!$B$844:$B$851,0), MATCH("*4th*",'Glyn-SESSION'!$K$7:$T$7,0))</f>
        <v>#N/A</v>
      </c>
      <c r="K558" s="131" t="e">
        <f>IF($A$554='Glyn-SESSION'!$A$844,INDEX('Glyn-SESSION'!$K$844:$T$851, MATCH("*Clean *",'Glyn-SESSION'!$B$844:$B$851,0), MATCH("*4th*",'Glyn-SESSION'!$K$7:$T$7,0)),"")</f>
        <v>#N/A</v>
      </c>
      <c r="L558" s="44" t="e">
        <f>INDEX('Glyn-SESSION'!$L$844:$U$851, MATCH("*Clean *",'Glyn-SESSION'!$B$844:$B$851,0), MATCH("*4th*",'Glyn-SESSION'!$K$7:$T$7,0))</f>
        <v>#N/A</v>
      </c>
      <c r="M558" s="131" t="e">
        <f>IF($A$554='Glyn-SESSION'!$A$844,INDEX('Glyn-SESSION'!$K$844:$T$851, MATCH("*Lat Pulldown*",'Glyn-SESSION'!$B$844:$B$851,0), MATCH("*4th*",'Glyn-SESSION'!$K$7:$T$7,0)),"")</f>
        <v>#N/A</v>
      </c>
      <c r="N558" s="44" t="e">
        <f>INDEX('Glyn-SESSION'!$L$844:$U$851, MATCH("*Lat Pulldown*",'Glyn-SESSION'!$B$844:$B$851,0), MATCH("*4th*",'Glyn-SESSION'!$K$7:$T$7,0))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IF($A$554='Glyn-SESSION'!$A$844,INDEX('Glyn-SESSION'!$K$844:$T$851, MATCH("*Squat*",'Glyn-SESSION'!$B$844:$B$851,0), MATCH("*5th*",'Glyn-SESSION'!$K$7:$T$7,0)),"")</f>
        <v>#N/A</v>
      </c>
      <c r="D559" s="132" t="e">
        <f>INDEX('Glyn-SESSION'!L$844:U$851, MATCH("*Squat*",'Glyn-SESSION'!$B$844:$B$851,0), MATCH("*5th*",'Glyn-SESSION'!K$7:T$7,0))</f>
        <v>#N/A</v>
      </c>
      <c r="E559" s="131" t="e">
        <f>IF($A$554='Glyn-SESSION'!$A$844,INDEX('Glyn-SESSION'!$K$844:$T$851, MATCH("*Deadlift*",'Glyn-SESSION'!$B$844:$B$851,0), MATCH("*5th*",'Glyn-SESSION'!$K$7:$T$7,0)),"")</f>
        <v>#N/A</v>
      </c>
      <c r="F559" s="131" t="e">
        <f>INDEX('Glyn-SESSION'!$L$844:$U$851, MATCH("*Deadlift*",'Glyn-SESSION'!$B$844:$B$851,0), MATCH("*5th*",'Glyn-SESSION'!$K$7:$T$7,0))</f>
        <v>#N/A</v>
      </c>
      <c r="G559" s="131" t="e">
        <f>IF($A$554='Glyn-SESSION'!$A$844,INDEX('Glyn-SESSION'!$K$844:$T$851, MATCH("*Bench Press*",'Glyn-SESSION'!$B$844:$B$851,0), MATCH("*5th*",'Glyn-SESSION'!$K$7:$T$7,0)),"")</f>
        <v>#N/A</v>
      </c>
      <c r="H559" s="131" t="e">
        <f>INDEX('Glyn-SESSION'!$L$844:$U$851, MATCH("*Bench Press*",'Glyn-SESSION'!$B$844:$B$851,0), MATCH("*5th*",'Glyn-SESSION'!$K$7:$T$7,0))</f>
        <v>#N/A</v>
      </c>
      <c r="I559" s="132" t="e">
        <f>IF($A$554='Glyn-SESSION'!$A$844,INDEX('Glyn-SESSION'!$K$844:$T$851, MATCH("*Military*",'Glyn-SESSION'!$B$844:$B$851,0), MATCH("*5th*",'Glyn-SESSION'!$K$7:$T$7,0)),"")</f>
        <v>#N/A</v>
      </c>
      <c r="J559" s="44" t="e">
        <f>INDEX('Glyn-SESSION'!$L$844:$U$851, MATCH("*Military*",'Glyn-SESSION'!$B$844:$B$851,0), MATCH("*5th*",'Glyn-SESSION'!$K$7:$T$7,0))</f>
        <v>#N/A</v>
      </c>
      <c r="K559" s="131" t="e">
        <f>IF($A$554='Glyn-SESSION'!$A$844,INDEX('Glyn-SESSION'!$K$844:$T$851, MATCH("*Clean *",'Glyn-SESSION'!$B$844:$B$851,0), MATCH("*5th*",'Glyn-SESSION'!$K$7:$T$7,0)),"")</f>
        <v>#N/A</v>
      </c>
      <c r="L559" s="44" t="e">
        <f>INDEX('Glyn-SESSION'!$L$844:$U$851, MATCH("*Clean *",'Glyn-SESSION'!$B$844:$B$851,0), MATCH("*5th*",'Glyn-SESSION'!$K$7:$T$7,0))</f>
        <v>#N/A</v>
      </c>
      <c r="M559" s="131" t="e">
        <f>IF($A$554='Glyn-SESSION'!$A$844,INDEX('Glyn-SESSION'!$K$844:$T$851, MATCH("*Lat Pulldown*",'Glyn-SESSION'!$B$844:$B$851,0), MATCH("*5th*",'Glyn-SESSION'!$K$7:$T$7,0)),"")</f>
        <v>#N/A</v>
      </c>
      <c r="N559" s="44" t="e">
        <f>INDEX('Glyn-SESSION'!$L$844:$U$851, MATCH("*Lat Pulldown*",'Glyn-SESSION'!$B$844:$B$851,0), MATCH("*5th*",'Glyn-SESSION'!$K$7:$T$7,0))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'Glyn-SESSION'!A853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str">
        <f>IF($A$140='Glyn-SESSION'!$A$754,INDEX('Glyn-SESSION'!$K$754:$T$761, MATCH("*1k Row*",'Glyn-SESSION'!$B$754:$B$761,0), MATCH("*1st*",'Glyn-SESSION'!$K$7:$T$7,0)),"")</f>
        <v/>
      </c>
      <c r="P560" s="152" t="str">
        <f>IF($A$140='Glyn-SESSION'!$A$754,INDEX('Glyn-SESSION'!$K$754:$T$761, MATCH("*HIIT*",'Glyn-SESSION'!$B$754:$B$761,0), MATCH("*1st*",'Glyn-SESSION'!$K$7:$T$7,0)),"")</f>
        <v/>
      </c>
      <c r="Q560" s="119" t="e">
        <f>INDEX('Glyn-SESSION'!$L$754:$U$754, MATCH("*HIIT*",'Glyn-SESSION'!$B$754:$B$754,0), MATCH("*1st*",'Glyn-SESSION'!$K$7:$T$7,0))</f>
        <v>#N/A</v>
      </c>
      <c r="R560" s="119">
        <f>'Glyn-SESSION'!U622</f>
        <v>0</v>
      </c>
      <c r="S560" s="116"/>
      <c r="T560" s="116"/>
      <c r="U560" s="120">
        <f>'Glyn-SESSION'!A854</f>
        <v>0</v>
      </c>
      <c r="V560" s="120">
        <f>'Glyn-SESSION'!A855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IF($A$560='Glyn-SESSION'!$A$853,INDEX('Glyn-SESSION'!$K$853:$T$860, MATCH("*Squat*",'Glyn-SESSION'!$B$853:$B$860,0), MATCH("*1st*",'Glyn-SESSION'!$K$7:$T$7,0)),"")</f>
        <v>#N/A</v>
      </c>
      <c r="D561" s="132" t="e">
        <f>INDEX('Glyn-SESSION'!L$853:U$860, MATCH("*Squat*",'Glyn-SESSION'!$B$853:$B$860,0), MATCH("*1st*",'Glyn-SESSION'!K$7:T$7,0))</f>
        <v>#N/A</v>
      </c>
      <c r="E561" s="131" t="e">
        <f>IF($A$560='Glyn-SESSION'!$A$853,INDEX('Glyn-SESSION'!$K$853:$T$860, MATCH("*Deadlift*",'Glyn-SESSION'!$B$853:$B$860,0), MATCH("*1st*",'Glyn-SESSION'!$K$7:$T$7,0)),"")</f>
        <v>#N/A</v>
      </c>
      <c r="F561" s="131" t="e">
        <f>INDEX('Glyn-SESSION'!$L$853:$U$860, MATCH("*Deadlift*",'Glyn-SESSION'!$B$853:$B$860,0), MATCH("*1st*",'Glyn-SESSION'!$K$7:$T$7,0))</f>
        <v>#N/A</v>
      </c>
      <c r="G561" s="131" t="e">
        <f>IF($A$560='Glyn-SESSION'!$A$853,INDEX('Glyn-SESSION'!$K$853:$T$860, MATCH("*Bench Press*",'Glyn-SESSION'!$B$853:$B$860,0), MATCH("*1st*",'Glyn-SESSION'!$K$7:$T$7,0)),"")</f>
        <v>#N/A</v>
      </c>
      <c r="H561" s="131" t="e">
        <f>INDEX('Glyn-SESSION'!$L$853:$U$860, MATCH("*Bench Press*",'Glyn-SESSION'!$B$853:$B$860,0), MATCH("*1st*",'Glyn-SESSION'!$K$7:$T$7,0))</f>
        <v>#N/A</v>
      </c>
      <c r="I561" s="132" t="e">
        <f>IF($A$560='Glyn-SESSION'!$A$853,INDEX('Glyn-SESSION'!$K$853:$T$860, MATCH("*Military*",'Glyn-SESSION'!$B$853:$B$860,0), MATCH("*1st*",'Glyn-SESSION'!$K$7:$T$7,0)),"")</f>
        <v>#N/A</v>
      </c>
      <c r="J561" s="48" t="e">
        <f>INDEX('Glyn-SESSION'!$L$853:$U$860, MATCH("*Military*",'Glyn-SESSION'!$B$853:$B$860,0), MATCH("*1st*",'Glyn-SESSION'!$K$7:$T$7,0))</f>
        <v>#N/A</v>
      </c>
      <c r="K561" s="131" t="e">
        <f>IF($A$560='Glyn-SESSION'!$A$853,INDEX('Glyn-SESSION'!$K$853:$T$860, MATCH("*Clean *",'Glyn-SESSION'!$B$853:$B$860,0), MATCH("*1st*",'Glyn-SESSION'!$K$7:$T$7,0)),"")</f>
        <v>#N/A</v>
      </c>
      <c r="L561" s="48" t="e">
        <f>INDEX('Glyn-SESSION'!$L$853:$U$860, MATCH("*Clean *",'Glyn-SESSION'!$B$853:$B$860,0), MATCH("*1st*",'Glyn-SESSION'!$K$7:$T$7,0))</f>
        <v>#N/A</v>
      </c>
      <c r="M561" s="131" t="e">
        <f>IF($A$560='Glyn-SESSION'!$A$853,INDEX('Glyn-SESSION'!$K$853:$T$860, MATCH("*Lat Pulldown*",'Glyn-SESSION'!$B$853:$B$860,0), MATCH("*1st*",'Glyn-SESSION'!$K$7:$T$7,0)),"")</f>
        <v>#N/A</v>
      </c>
      <c r="N561" s="48" t="e">
        <f>INDEX('Glyn-SESSION'!$L$853:$U$860, MATCH("*Lat Pulldown*",'Glyn-SESSION'!$B$853:$B$860,0), MATCH("*1st*",'Glyn-SESSION'!$K$7:$T$7,0))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IF($A$560='Glyn-SESSION'!$A$853,INDEX('Glyn-SESSION'!$K$853:$T$860, MATCH("*Squat*",'Glyn-SESSION'!$B$853:$B$860,0), MATCH("*2nd*",'Glyn-SESSION'!$K$7:$T$7,0)),"")</f>
        <v>#N/A</v>
      </c>
      <c r="D562" s="132" t="e">
        <f>INDEX('Glyn-SESSION'!L$853:U$860, MATCH("*Squat*",'Glyn-SESSION'!$B$853:$B$860,0), MATCH("*2nd*",'Glyn-SESSION'!K$7:T$7,0))</f>
        <v>#N/A</v>
      </c>
      <c r="E562" s="131" t="e">
        <f>IF($A$560='Glyn-SESSION'!$A$853,INDEX('Glyn-SESSION'!$K$853:$T$860, MATCH("*Deadlift*",'Glyn-SESSION'!$B$853:$B$860,0), MATCH("*2ND*",'Glyn-SESSION'!$K$7:$T$7,0)),"")</f>
        <v>#N/A</v>
      </c>
      <c r="F562" s="131" t="e">
        <f>INDEX('Glyn-SESSION'!$L$853:$U$860, MATCH("*Deadlift*",'Glyn-SESSION'!$B$853:$B$860,0), MATCH("*2nd*",'Glyn-SESSION'!$K$7:$T$7,0))</f>
        <v>#N/A</v>
      </c>
      <c r="G562" s="131" t="e">
        <f>IF($A$560='Glyn-SESSION'!$A$853,INDEX('Glyn-SESSION'!$K$853:$T$860, MATCH("*Bench Press*",'Glyn-SESSION'!$B$853:$B$860,0), MATCH("*2ND*",'Glyn-SESSION'!$K$7:$T$7,0)),"")</f>
        <v>#N/A</v>
      </c>
      <c r="H562" s="131" t="e">
        <f>INDEX('Glyn-SESSION'!$L$853:$U$860, MATCH("*Bench Press*",'Glyn-SESSION'!$B$853:$B$860,0), MATCH("*2nd*",'Glyn-SESSION'!$K$7:$T$7,0))</f>
        <v>#N/A</v>
      </c>
      <c r="I562" s="132" t="e">
        <f>IF($A$560='Glyn-SESSION'!$A$853,INDEX('Glyn-SESSION'!$K$853:$T$860, MATCH("*Military*",'Glyn-SESSION'!$B$853:$B$860,0), MATCH("*2ND*",'Glyn-SESSION'!$K$7:$T$7,0)),"")</f>
        <v>#N/A</v>
      </c>
      <c r="J562" s="44" t="e">
        <f>INDEX('Glyn-SESSION'!$L$853:$U$860, MATCH("*Military*",'Glyn-SESSION'!$B$853:$B$860,0), MATCH("*2nd*",'Glyn-SESSION'!$K$7:$T$7,0))</f>
        <v>#N/A</v>
      </c>
      <c r="K562" s="131" t="e">
        <f>IF($A$560='Glyn-SESSION'!$A$853,INDEX('Glyn-SESSION'!$K$853:$T$860, MATCH("*Clean *",'Glyn-SESSION'!$B$853:$B$860,0), MATCH("*2ND*",'Glyn-SESSION'!$K$7:$T$7,0)),"")</f>
        <v>#N/A</v>
      </c>
      <c r="L562" s="44" t="e">
        <f>INDEX('Glyn-SESSION'!$L$853:$U$860, MATCH("*Clean *",'Glyn-SESSION'!$B$853:$B$860,0), MATCH("*2nd*",'Glyn-SESSION'!$K$7:$T$7,0))</f>
        <v>#N/A</v>
      </c>
      <c r="M562" s="131" t="e">
        <f>IF($A$560='Glyn-SESSION'!$A$853,INDEX('Glyn-SESSION'!$K$853:$T$860, MATCH("*Lat Pulldown*",'Glyn-SESSION'!$B$853:$B$860,0), MATCH("*2ND*",'Glyn-SESSION'!$K$7:$T$7,0)),"")</f>
        <v>#N/A</v>
      </c>
      <c r="N562" s="44" t="e">
        <f>INDEX('Glyn-SESSION'!$L$853:$U$860, MATCH("*Lat Pulldown*",'Glyn-SESSION'!$B$853:$B$860,0), MATCH("*2nd*",'Glyn-SESSION'!$K$7:$T$7,0))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IF($A$560='Glyn-SESSION'!$A$853,INDEX('Glyn-SESSION'!$K$853:$T$860, MATCH("*Squat*",'Glyn-SESSION'!$B$853:$B$860,0), MATCH("*3rd*",'Glyn-SESSION'!$K$7:$T$7,0)),"")</f>
        <v>#N/A</v>
      </c>
      <c r="D563" s="132" t="e">
        <f>INDEX('Glyn-SESSION'!L$853:U$860, MATCH("*Squat*",'Glyn-SESSION'!$B$853:$B$860,0), MATCH("*3rd*",'Glyn-SESSION'!K$7:T$7,0))</f>
        <v>#N/A</v>
      </c>
      <c r="E563" s="131" t="e">
        <f>IF($A$560='Glyn-SESSION'!$A$853,INDEX('Glyn-SESSION'!$K$853:$T$860, MATCH("*Deadlift*",'Glyn-SESSION'!$B$853:$B$860,0), MATCH("*3rd*",'Glyn-SESSION'!$K$7:$T$7,0)),"")</f>
        <v>#N/A</v>
      </c>
      <c r="F563" s="131" t="e">
        <f>INDEX('Glyn-SESSION'!$L$853:$U$860, MATCH("*Deadlift*",'Glyn-SESSION'!$B$853:$B$860,0), MATCH("*3rd*",'Glyn-SESSION'!$K$7:$T$7,0))</f>
        <v>#N/A</v>
      </c>
      <c r="G563" s="131" t="e">
        <f>IF($A$560='Glyn-SESSION'!$A$853,INDEX('Glyn-SESSION'!$K$853:$T$860, MATCH("*Bench Press*",'Glyn-SESSION'!$B$853:$B$860,0), MATCH("*3rd*",'Glyn-SESSION'!$K$7:$T$7,0)),"")</f>
        <v>#N/A</v>
      </c>
      <c r="H563" s="131" t="e">
        <f>INDEX('Glyn-SESSION'!$L$853:$U$860, MATCH("*Bench Press*",'Glyn-SESSION'!$B$853:$B$860,0), MATCH("*3rd*",'Glyn-SESSION'!$K$7:$T$7,0))</f>
        <v>#N/A</v>
      </c>
      <c r="I563" s="132" t="e">
        <f>IF($A$560='Glyn-SESSION'!$A$853,INDEX('Glyn-SESSION'!$K$853:$T$860, MATCH("*Military*",'Glyn-SESSION'!$B$853:$B$860,0), MATCH("*3rd*",'Glyn-SESSION'!$K$7:$T$7,0)),"")</f>
        <v>#N/A</v>
      </c>
      <c r="J563" s="44" t="e">
        <f>INDEX('Glyn-SESSION'!$L$853:$U$860, MATCH("*Military*",'Glyn-SESSION'!$B$853:$B$860,0), MATCH("*3rd*",'Glyn-SESSION'!$K$7:$T$7,0))</f>
        <v>#N/A</v>
      </c>
      <c r="K563" s="131" t="e">
        <f>IF($A$560='Glyn-SESSION'!$A$853,INDEX('Glyn-SESSION'!$K$853:$T$860, MATCH("*Clean *",'Glyn-SESSION'!$B$853:$B$860,0), MATCH("*3rd*",'Glyn-SESSION'!$K$7:$T$7,0)),"")</f>
        <v>#N/A</v>
      </c>
      <c r="L563" s="44" t="e">
        <f>INDEX('Glyn-SESSION'!$L$853:$U$860, MATCH("*Clean *",'Glyn-SESSION'!$B$853:$B$860,0), MATCH("*3rd*",'Glyn-SESSION'!$K$7:$T$7,0))</f>
        <v>#N/A</v>
      </c>
      <c r="M563" s="131" t="e">
        <f>IF($A$560='Glyn-SESSION'!$A$853,INDEX('Glyn-SESSION'!$K$853:$T$860, MATCH("*Lat Pulldown*",'Glyn-SESSION'!$B$853:$B$860,0), MATCH("*3rd*",'Glyn-SESSION'!$K$7:$T$7,0)),"")</f>
        <v>#N/A</v>
      </c>
      <c r="N563" s="44" t="e">
        <f>INDEX('Glyn-SESSION'!$L$853:$U$860, MATCH("*Lat Pulldown*",'Glyn-SESSION'!$B$853:$B$860,0), MATCH("*3rd*",'Glyn-SESSION'!$K$7:$T$7,0))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IF($A$560='Glyn-SESSION'!$A$853,INDEX('Glyn-SESSION'!$K$853:$T$860, MATCH("*Squat*",'Glyn-SESSION'!$B$853:$B$860,0), MATCH("*4th*",'Glyn-SESSION'!$K$7:$T$7,0)),"")</f>
        <v>#N/A</v>
      </c>
      <c r="D564" s="132" t="e">
        <f>INDEX('Glyn-SESSION'!L$853:U$860, MATCH("*Squat*",'Glyn-SESSION'!$B$853:$B$860,0), MATCH("*4th*",'Glyn-SESSION'!K$7:T$7,0))</f>
        <v>#N/A</v>
      </c>
      <c r="E564" s="131" t="e">
        <f>IF($A$560='Glyn-SESSION'!$A$853,INDEX('Glyn-SESSION'!$K$853:$T$860, MATCH("*Deadlift*",'Glyn-SESSION'!$B$853:$B$860,0), MATCH("*4th*",'Glyn-SESSION'!$K$7:$T$7,0)),"")</f>
        <v>#N/A</v>
      </c>
      <c r="F564" s="131" t="e">
        <f>INDEX('Glyn-SESSION'!$L$853:$U$860, MATCH("*Deadlift*",'Glyn-SESSION'!$B$853:$B$860,0), MATCH("*4th*",'Glyn-SESSION'!$K$7:$T$7,0))</f>
        <v>#N/A</v>
      </c>
      <c r="G564" s="131" t="e">
        <f>IF($A$560='Glyn-SESSION'!$A$853,INDEX('Glyn-SESSION'!$K$853:$T$860, MATCH("*Bench Press*",'Glyn-SESSION'!$B$853:$B$860,0), MATCH("*4th*",'Glyn-SESSION'!$K$7:$T$7,0)),"")</f>
        <v>#N/A</v>
      </c>
      <c r="H564" s="131" t="e">
        <f>INDEX('Glyn-SESSION'!$L$853:$U$860, MATCH("*Bench Press*",'Glyn-SESSION'!$B$853:$B$860,0), MATCH("*4th*",'Glyn-SESSION'!$K$7:$T$7,0))</f>
        <v>#N/A</v>
      </c>
      <c r="I564" s="132" t="e">
        <f>IF($A$560='Glyn-SESSION'!$A$853,INDEX('Glyn-SESSION'!$K$853:$T$860, MATCH("*Military*",'Glyn-SESSION'!$B$853:$B$860,0), MATCH("*4th*",'Glyn-SESSION'!$K$7:$T$7,0)),"")</f>
        <v>#N/A</v>
      </c>
      <c r="J564" s="44" t="e">
        <f>INDEX('Glyn-SESSION'!$L$853:$U$860, MATCH("*Military*",'Glyn-SESSION'!$B$853:$B$860,0), MATCH("*4th*",'Glyn-SESSION'!$K$7:$T$7,0))</f>
        <v>#N/A</v>
      </c>
      <c r="K564" s="131" t="e">
        <f>IF($A$560='Glyn-SESSION'!$A$853,INDEX('Glyn-SESSION'!$K$853:$T$860, MATCH("*Clean *",'Glyn-SESSION'!$B$853:$B$860,0), MATCH("*4th*",'Glyn-SESSION'!$K$7:$T$7,0)),"")</f>
        <v>#N/A</v>
      </c>
      <c r="L564" s="44" t="e">
        <f>INDEX('Glyn-SESSION'!$L$853:$U$860, MATCH("*Clean *",'Glyn-SESSION'!$B$853:$B$860,0), MATCH("*4th*",'Glyn-SESSION'!$K$7:$T$7,0))</f>
        <v>#N/A</v>
      </c>
      <c r="M564" s="131" t="e">
        <f>IF($A$560='Glyn-SESSION'!$A$853,INDEX('Glyn-SESSION'!$K$853:$T$860, MATCH("*Lat Pulldown*",'Glyn-SESSION'!$B$853:$B$860,0), MATCH("*4th*",'Glyn-SESSION'!$K$7:$T$7,0)),"")</f>
        <v>#N/A</v>
      </c>
      <c r="N564" s="44" t="e">
        <f>INDEX('Glyn-SESSION'!$L$853:$U$860, MATCH("*Lat Pulldown*",'Glyn-SESSION'!$B$853:$B$860,0), MATCH("*4th*",'Glyn-SESSION'!$K$7:$T$7,0))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IF($A$560='Glyn-SESSION'!$A$853,INDEX('Glyn-SESSION'!$K$853:$T$860, MATCH("*Squat*",'Glyn-SESSION'!$B$853:$B$860,0), MATCH("*5th*",'Glyn-SESSION'!$K$7:$T$7,0)),"")</f>
        <v>#N/A</v>
      </c>
      <c r="D565" s="132" t="e">
        <f>INDEX('Glyn-SESSION'!L$853:U$860, MATCH("*Squat*",'Glyn-SESSION'!$B$853:$B$860,0), MATCH("*5th*",'Glyn-SESSION'!K$7:T$7,0))</f>
        <v>#N/A</v>
      </c>
      <c r="E565" s="131" t="e">
        <f>IF($A$560='Glyn-SESSION'!$A$853,INDEX('Glyn-SESSION'!$K$853:$T$860, MATCH("*Deadlift*",'Glyn-SESSION'!$B$853:$B$860,0), MATCH("*5th*",'Glyn-SESSION'!$K$7:$T$7,0)),"")</f>
        <v>#N/A</v>
      </c>
      <c r="F565" s="131" t="e">
        <f>INDEX('Glyn-SESSION'!$L$853:$U$860, MATCH("*Deadlift*",'Glyn-SESSION'!$B$853:$B$860,0), MATCH("*5th*",'Glyn-SESSION'!$K$7:$T$7,0))</f>
        <v>#N/A</v>
      </c>
      <c r="G565" s="131" t="e">
        <f>IF($A$560='Glyn-SESSION'!$A$853,INDEX('Glyn-SESSION'!$K$853:$T$860, MATCH("*Bench Press*",'Glyn-SESSION'!$B$853:$B$860,0), MATCH("*5th*",'Glyn-SESSION'!$K$7:$T$7,0)),"")</f>
        <v>#N/A</v>
      </c>
      <c r="H565" s="131" t="e">
        <f>INDEX('Glyn-SESSION'!$L$853:$U$860, MATCH("*Bench Press*",'Glyn-SESSION'!$B$853:$B$860,0), MATCH("*5th*",'Glyn-SESSION'!$K$7:$T$7,0))</f>
        <v>#N/A</v>
      </c>
      <c r="I565" s="132" t="e">
        <f>IF($A$560='Glyn-SESSION'!$A$853,INDEX('Glyn-SESSION'!$K$853:$T$860, MATCH("*Military*",'Glyn-SESSION'!$B$853:$B$860,0), MATCH("*5th*",'Glyn-SESSION'!$K$7:$T$7,0)),"")</f>
        <v>#N/A</v>
      </c>
      <c r="J565" s="44" t="e">
        <f>INDEX('Glyn-SESSION'!$L$853:$U$860, MATCH("*Military*",'Glyn-SESSION'!$B$853:$B$860,0), MATCH("*5th*",'Glyn-SESSION'!$K$7:$T$7,0))</f>
        <v>#N/A</v>
      </c>
      <c r="K565" s="131" t="e">
        <f>IF($A$560='Glyn-SESSION'!$A$853,INDEX('Glyn-SESSION'!$K$853:$T$860, MATCH("*Clean *",'Glyn-SESSION'!$B$853:$B$860,0), MATCH("*5th*",'Glyn-SESSION'!$K$7:$T$7,0)),"")</f>
        <v>#N/A</v>
      </c>
      <c r="L565" s="44" t="e">
        <f>INDEX('Glyn-SESSION'!$L$853:$U$860, MATCH("*Clean *",'Glyn-SESSION'!$B$853:$B$860,0), MATCH("*5th*",'Glyn-SESSION'!$K$7:$T$7,0))</f>
        <v>#N/A</v>
      </c>
      <c r="M565" s="131" t="e">
        <f>IF($A$560='Glyn-SESSION'!$A$853,INDEX('Glyn-SESSION'!$K$853:$T$860, MATCH("*Lat Pulldown*",'Glyn-SESSION'!$B$853:$B$860,0), MATCH("*5th*",'Glyn-SESSION'!$K$7:$T$7,0)),"")</f>
        <v>#N/A</v>
      </c>
      <c r="N565" s="44" t="e">
        <f>INDEX('Glyn-SESSION'!$L$853:$U$860, MATCH("*Lat Pulldown*",'Glyn-SESSION'!$B$853:$B$860,0), MATCH("*5th*",'Glyn-SESSION'!$K$7:$T$7,0))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'Glyn-SESSION'!A862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str">
        <f>IF($A$140='Glyn-SESSION'!$A$763,INDEX('Glyn-SESSION'!$K$763:$T$770, MATCH("*1k Row*",'Glyn-SESSION'!$B$763:$B$770,0), MATCH("*1st*",'Glyn-SESSION'!$K$7:$T$7,0)),"")</f>
        <v/>
      </c>
      <c r="P566" s="152" t="str">
        <f>IF($A$140='Glyn-SESSION'!$A$763,INDEX('Glyn-SESSION'!$K$763:$T$770, MATCH("*HIIT*",'Glyn-SESSION'!$B$763:$B$770,0), MATCH("*1st*",'Glyn-SESSION'!$K$7:$T$7,0)),"")</f>
        <v/>
      </c>
      <c r="Q566" s="119" t="e">
        <f>INDEX('Glyn-SESSION'!$L$763:$U$763, MATCH("*HIIT*",'Glyn-SESSION'!$B$763:$B$763,0), MATCH("*1st*",'Glyn-SESSION'!$K$7:$T$7,0))</f>
        <v>#N/A</v>
      </c>
      <c r="R566" s="119">
        <f>'Glyn-SESSION'!U628</f>
        <v>0</v>
      </c>
      <c r="S566" s="116"/>
      <c r="T566" s="116"/>
      <c r="U566" s="120">
        <f>'Glyn-SESSION'!A863</f>
        <v>0</v>
      </c>
      <c r="V566" s="120">
        <f>'Glyn-SESSION'!A864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IF($A$566='Glyn-SESSION'!$A$862,INDEX('Glyn-SESSION'!$K$862:$T$869, MATCH("*Squat*",'Glyn-SESSION'!$B$862:$B$869,0), MATCH("*1st*",'Glyn-SESSION'!$K$7:$T$7,0)),"")</f>
        <v>#N/A</v>
      </c>
      <c r="D567" s="132" t="e">
        <f>INDEX('Glyn-SESSION'!L$862:U$869, MATCH("*Squat*",'Glyn-SESSION'!$B$862:$B$869,0), MATCH("*1st*",'Glyn-SESSION'!K$7:T$7,0))</f>
        <v>#N/A</v>
      </c>
      <c r="E567" s="131" t="e">
        <f>IF($A$566='Glyn-SESSION'!$A$862,INDEX('Glyn-SESSION'!$K$862:$T$869, MATCH("*Deadlift*",'Glyn-SESSION'!$B$862:$B$869,0), MATCH("*1st*",'Glyn-SESSION'!$K$7:$T$7,0)),"")</f>
        <v>#N/A</v>
      </c>
      <c r="F567" s="131" t="e">
        <f>INDEX('Glyn-SESSION'!$L$862:$U$869, MATCH("*Deadlift*",'Glyn-SESSION'!$B$862:$B$869,0), MATCH("*1st*",'Glyn-SESSION'!$K$7:$T$7,0))</f>
        <v>#N/A</v>
      </c>
      <c r="G567" s="131" t="e">
        <f>IF($A$566='Glyn-SESSION'!$A$862,INDEX('Glyn-SESSION'!$K$862:$T$869, MATCH("*Bench Press*",'Glyn-SESSION'!$B$862:$B$869,0), MATCH("*1st*",'Glyn-SESSION'!$K$7:$T$7,0)),"")</f>
        <v>#N/A</v>
      </c>
      <c r="H567" s="131" t="e">
        <f>INDEX('Glyn-SESSION'!$L$862:$U$869, MATCH("*Bench Press*",'Glyn-SESSION'!$B$862:$B$869,0), MATCH("*1st*",'Glyn-SESSION'!$K$7:$T$7,0))</f>
        <v>#N/A</v>
      </c>
      <c r="I567" s="132" t="e">
        <f>IF($A$566='Glyn-SESSION'!$A$862,INDEX('Glyn-SESSION'!$K$862:$T$869, MATCH("*Military*",'Glyn-SESSION'!$B$862:$B$869,0), MATCH("*1st*",'Glyn-SESSION'!$K$7:$T$7,0)),"")</f>
        <v>#N/A</v>
      </c>
      <c r="J567" s="48" t="e">
        <f>INDEX('Glyn-SESSION'!$L$862:$U$869, MATCH("*Military*",'Glyn-SESSION'!$B$862:$B$869,0), MATCH("*1st*",'Glyn-SESSION'!$K$7:$T$7,0))</f>
        <v>#N/A</v>
      </c>
      <c r="K567" s="131" t="e">
        <f>IF($A$566='Glyn-SESSION'!$A$862,INDEX('Glyn-SESSION'!$K$862:$T$869, MATCH("*Clean *",'Glyn-SESSION'!$B$862:$B$869,0), MATCH("*1st*",'Glyn-SESSION'!$K$7:$T$7,0)),"")</f>
        <v>#N/A</v>
      </c>
      <c r="L567" s="48" t="e">
        <f>INDEX('Glyn-SESSION'!$L$862:$U$869, MATCH("*Clean *",'Glyn-SESSION'!$B$862:$B$869,0), MATCH("*1st*",'Glyn-SESSION'!$K$7:$T$7,0))</f>
        <v>#N/A</v>
      </c>
      <c r="M567" s="131" t="e">
        <f>IF($A$566='Glyn-SESSION'!$A$862,INDEX('Glyn-SESSION'!$K$862:$T$869, MATCH("*Lat Pulldown*",'Glyn-SESSION'!$B$862:$B$869,0), MATCH("*1st*",'Glyn-SESSION'!$K$7:$T$7,0)),"")</f>
        <v>#N/A</v>
      </c>
      <c r="N567" s="48" t="e">
        <f>INDEX('Glyn-SESSION'!$L$862:$U$869, MATCH("*Lat Pulldown*",'Glyn-SESSION'!$B$862:$B$869,0), MATCH("*1st*",'Glyn-SESSION'!$K$7:$T$7,0))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IF($A$566='Glyn-SESSION'!$A$862,INDEX('Glyn-SESSION'!$K$862:$T$869, MATCH("*Squat*",'Glyn-SESSION'!$B$862:$B$869,0), MATCH("*2nd*",'Glyn-SESSION'!$K$7:$T$7,0)),"")</f>
        <v>#N/A</v>
      </c>
      <c r="D568" s="132" t="e">
        <f>INDEX('Glyn-SESSION'!L$862:U$869, MATCH("*Squat*",'Glyn-SESSION'!$B$862:$B$869,0), MATCH("*2nd*",'Glyn-SESSION'!K$7:T$7,0))</f>
        <v>#N/A</v>
      </c>
      <c r="E568" s="131" t="e">
        <f>IF($A$566='Glyn-SESSION'!$A$862,INDEX('Glyn-SESSION'!$K$862:$T$869, MATCH("*Deadlift*",'Glyn-SESSION'!$B$862:$B$869,0), MATCH("*2ND*",'Glyn-SESSION'!$K$7:$T$7,0)),"")</f>
        <v>#N/A</v>
      </c>
      <c r="F568" s="131" t="e">
        <f>INDEX('Glyn-SESSION'!$L$862:$U$869, MATCH("*Deadlift*",'Glyn-SESSION'!$B$862:$B$869,0), MATCH("*2nd*",'Glyn-SESSION'!$K$7:$T$7,0))</f>
        <v>#N/A</v>
      </c>
      <c r="G568" s="131" t="e">
        <f>IF($A$566='Glyn-SESSION'!$A$862,INDEX('Glyn-SESSION'!$K$862:$T$869, MATCH("*Bench Press*",'Glyn-SESSION'!$B$862:$B$869,0), MATCH("*2ND*",'Glyn-SESSION'!$K$7:$T$7,0)),"")</f>
        <v>#N/A</v>
      </c>
      <c r="H568" s="131" t="e">
        <f>INDEX('Glyn-SESSION'!$L$862:$U$869, MATCH("*Bench Press*",'Glyn-SESSION'!$B$862:$B$869,0), MATCH("*2nd*",'Glyn-SESSION'!$K$7:$T$7,0))</f>
        <v>#N/A</v>
      </c>
      <c r="I568" s="132" t="e">
        <f>IF($A$566='Glyn-SESSION'!$A$862,INDEX('Glyn-SESSION'!$K$862:$T$869, MATCH("*Military*",'Glyn-SESSION'!$B$862:$B$869,0), MATCH("*2ND*",'Glyn-SESSION'!$K$7:$T$7,0)),"")</f>
        <v>#N/A</v>
      </c>
      <c r="J568" s="44" t="e">
        <f>INDEX('Glyn-SESSION'!$L$862:$U$869, MATCH("*Military*",'Glyn-SESSION'!$B$862:$B$869,0), MATCH("*2nd*",'Glyn-SESSION'!$K$7:$T$7,0))</f>
        <v>#N/A</v>
      </c>
      <c r="K568" s="131" t="e">
        <f>IF($A$566='Glyn-SESSION'!$A$862,INDEX('Glyn-SESSION'!$K$862:$T$869, MATCH("*Clean *",'Glyn-SESSION'!$B$862:$B$869,0), MATCH("*2ND*",'Glyn-SESSION'!$K$7:$T$7,0)),"")</f>
        <v>#N/A</v>
      </c>
      <c r="L568" s="44" t="e">
        <f>INDEX('Glyn-SESSION'!$L$862:$U$869, MATCH("*Clean *",'Glyn-SESSION'!$B$862:$B$869,0), MATCH("*2nd*",'Glyn-SESSION'!$K$7:$T$7,0))</f>
        <v>#N/A</v>
      </c>
      <c r="M568" s="131" t="e">
        <f>IF($A$566='Glyn-SESSION'!$A$862,INDEX('Glyn-SESSION'!$K$862:$T$869, MATCH("*Lat Pulldown*",'Glyn-SESSION'!$B$862:$B$869,0), MATCH("*2ND*",'Glyn-SESSION'!$K$7:$T$7,0)),"")</f>
        <v>#N/A</v>
      </c>
      <c r="N568" s="44" t="e">
        <f>INDEX('Glyn-SESSION'!$L$862:$U$869, MATCH("*Lat Pulldown*",'Glyn-SESSION'!$B$862:$B$869,0), MATCH("*2nd*",'Glyn-SESSION'!$K$7:$T$7,0))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IF($A$566='Glyn-SESSION'!$A$862,INDEX('Glyn-SESSION'!$K$862:$T$869, MATCH("*Squat*",'Glyn-SESSION'!$B$862:$B$869,0), MATCH("*3rd*",'Glyn-SESSION'!$K$7:$T$7,0)),"")</f>
        <v>#N/A</v>
      </c>
      <c r="D569" s="132" t="e">
        <f>INDEX('Glyn-SESSION'!L$862:U$869, MATCH("*Squat*",'Glyn-SESSION'!$B$862:$B$869,0), MATCH("*3rd*",'Glyn-SESSION'!K$7:T$7,0))</f>
        <v>#N/A</v>
      </c>
      <c r="E569" s="131" t="e">
        <f>IF($A$566='Glyn-SESSION'!$A$862,INDEX('Glyn-SESSION'!$K$862:$T$869, MATCH("*Deadlift*",'Glyn-SESSION'!$B$862:$B$869,0), MATCH("*3rd*",'Glyn-SESSION'!$K$7:$T$7,0)),"")</f>
        <v>#N/A</v>
      </c>
      <c r="F569" s="131" t="e">
        <f>INDEX('Glyn-SESSION'!$L$862:$U$869, MATCH("*Deadlift*",'Glyn-SESSION'!$B$862:$B$869,0), MATCH("*3rd*",'Glyn-SESSION'!$K$7:$T$7,0))</f>
        <v>#N/A</v>
      </c>
      <c r="G569" s="131" t="e">
        <f>IF($A$566='Glyn-SESSION'!$A$862,INDEX('Glyn-SESSION'!$K$862:$T$869, MATCH("*Bench Press*",'Glyn-SESSION'!$B$862:$B$869,0), MATCH("*3rd*",'Glyn-SESSION'!$K$7:$T$7,0)),"")</f>
        <v>#N/A</v>
      </c>
      <c r="H569" s="131" t="e">
        <f>INDEX('Glyn-SESSION'!$L$862:$U$869, MATCH("*Bench Press*",'Glyn-SESSION'!$B$862:$B$869,0), MATCH("*3rd*",'Glyn-SESSION'!$K$7:$T$7,0))</f>
        <v>#N/A</v>
      </c>
      <c r="I569" s="132" t="e">
        <f>IF($A$566='Glyn-SESSION'!$A$862,INDEX('Glyn-SESSION'!$K$862:$T$869, MATCH("*Military*",'Glyn-SESSION'!$B$862:$B$869,0), MATCH("*3rd*",'Glyn-SESSION'!$K$7:$T$7,0)),"")</f>
        <v>#N/A</v>
      </c>
      <c r="J569" s="44" t="e">
        <f>INDEX('Glyn-SESSION'!$L$862:$U$869, MATCH("*Military*",'Glyn-SESSION'!$B$862:$B$869,0), MATCH("*3rd*",'Glyn-SESSION'!$K$7:$T$7,0))</f>
        <v>#N/A</v>
      </c>
      <c r="K569" s="131" t="e">
        <f>IF($A$566='Glyn-SESSION'!$A$862,INDEX('Glyn-SESSION'!$K$862:$T$869, MATCH("*Clean *",'Glyn-SESSION'!$B$862:$B$869,0), MATCH("*3rd*",'Glyn-SESSION'!$K$7:$T$7,0)),"")</f>
        <v>#N/A</v>
      </c>
      <c r="L569" s="44" t="e">
        <f>INDEX('Glyn-SESSION'!$L$862:$U$869, MATCH("*Clean *",'Glyn-SESSION'!$B$862:$B$869,0), MATCH("*3rd*",'Glyn-SESSION'!$K$7:$T$7,0))</f>
        <v>#N/A</v>
      </c>
      <c r="M569" s="131" t="e">
        <f>IF($A$566='Glyn-SESSION'!$A$862,INDEX('Glyn-SESSION'!$K$862:$T$869, MATCH("*Lat Pulldown*",'Glyn-SESSION'!$B$862:$B$869,0), MATCH("*3rd*",'Glyn-SESSION'!$K$7:$T$7,0)),"")</f>
        <v>#N/A</v>
      </c>
      <c r="N569" s="44" t="e">
        <f>INDEX('Glyn-SESSION'!$L$862:$U$869, MATCH("*Lat Pulldown*",'Glyn-SESSION'!$B$862:$B$869,0), MATCH("*3rd*",'Glyn-SESSION'!$K$7:$T$7,0))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IF($A$566='Glyn-SESSION'!$A$862,INDEX('Glyn-SESSION'!$K$862:$T$869, MATCH("*Squat*",'Glyn-SESSION'!$B$862:$B$869,0), MATCH("*4th*",'Glyn-SESSION'!$K$7:$T$7,0)),"")</f>
        <v>#N/A</v>
      </c>
      <c r="D570" s="132" t="e">
        <f>INDEX('Glyn-SESSION'!L$862:U$869, MATCH("*Squat*",'Glyn-SESSION'!$B$862:$B$869,0), MATCH("*4th*",'Glyn-SESSION'!K$7:T$7,0))</f>
        <v>#N/A</v>
      </c>
      <c r="E570" s="131" t="e">
        <f>IF($A$566='Glyn-SESSION'!$A$862,INDEX('Glyn-SESSION'!$K$862:$T$869, MATCH("*Deadlift*",'Glyn-SESSION'!$B$862:$B$869,0), MATCH("*4th*",'Glyn-SESSION'!$K$7:$T$7,0)),"")</f>
        <v>#N/A</v>
      </c>
      <c r="F570" s="131" t="e">
        <f>INDEX('Glyn-SESSION'!$L$862:$U$869, MATCH("*Deadlift*",'Glyn-SESSION'!$B$862:$B$869,0), MATCH("*4th*",'Glyn-SESSION'!$K$7:$T$7,0))</f>
        <v>#N/A</v>
      </c>
      <c r="G570" s="131" t="e">
        <f>IF($A$566='Glyn-SESSION'!$A$862,INDEX('Glyn-SESSION'!$K$862:$T$869, MATCH("*Bench Press*",'Glyn-SESSION'!$B$862:$B$869,0), MATCH("*4th*",'Glyn-SESSION'!$K$7:$T$7,0)),"")</f>
        <v>#N/A</v>
      </c>
      <c r="H570" s="131" t="e">
        <f>INDEX('Glyn-SESSION'!$L$862:$U$869, MATCH("*Bench Press*",'Glyn-SESSION'!$B$862:$B$869,0), MATCH("*4th*",'Glyn-SESSION'!$K$7:$T$7,0))</f>
        <v>#N/A</v>
      </c>
      <c r="I570" s="132" t="e">
        <f>IF($A$566='Glyn-SESSION'!$A$862,INDEX('Glyn-SESSION'!$K$862:$T$869, MATCH("*Military*",'Glyn-SESSION'!$B$862:$B$869,0), MATCH("*4th*",'Glyn-SESSION'!$K$7:$T$7,0)),"")</f>
        <v>#N/A</v>
      </c>
      <c r="J570" s="44" t="e">
        <f>INDEX('Glyn-SESSION'!$L$862:$U$869, MATCH("*Military*",'Glyn-SESSION'!$B$862:$B$869,0), MATCH("*4th*",'Glyn-SESSION'!$K$7:$T$7,0))</f>
        <v>#N/A</v>
      </c>
      <c r="K570" s="131" t="e">
        <f>IF($A$566='Glyn-SESSION'!$A$862,INDEX('Glyn-SESSION'!$K$862:$T$869, MATCH("*Clean *",'Glyn-SESSION'!$B$862:$B$869,0), MATCH("*4th*",'Glyn-SESSION'!$K$7:$T$7,0)),"")</f>
        <v>#N/A</v>
      </c>
      <c r="L570" s="44" t="e">
        <f>INDEX('Glyn-SESSION'!$L$862:$U$869, MATCH("*Clean *",'Glyn-SESSION'!$B$862:$B$869,0), MATCH("*4th*",'Glyn-SESSION'!$K$7:$T$7,0))</f>
        <v>#N/A</v>
      </c>
      <c r="M570" s="131" t="e">
        <f>IF($A$566='Glyn-SESSION'!$A$862,INDEX('Glyn-SESSION'!$K$862:$T$869, MATCH("*Lat Pulldown*",'Glyn-SESSION'!$B$862:$B$869,0), MATCH("*4th*",'Glyn-SESSION'!$K$7:$T$7,0)),"")</f>
        <v>#N/A</v>
      </c>
      <c r="N570" s="44" t="e">
        <f>INDEX('Glyn-SESSION'!$L$862:$U$869, MATCH("*Lat Pulldown*",'Glyn-SESSION'!$B$862:$B$869,0), MATCH("*4th*",'Glyn-SESSION'!$K$7:$T$7,0))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IF($A$566='Glyn-SESSION'!$A$862,INDEX('Glyn-SESSION'!$K$862:$T$869, MATCH("*Squat*",'Glyn-SESSION'!$B$862:$B$869,0), MATCH("*5th*",'Glyn-SESSION'!$K$7:$T$7,0)),"")</f>
        <v>#N/A</v>
      </c>
      <c r="D571" s="132" t="e">
        <f>INDEX('Glyn-SESSION'!L$862:U$869, MATCH("*Squat*",'Glyn-SESSION'!$B$862:$B$869,0), MATCH("*5th*",'Glyn-SESSION'!K$7:T$7,0))</f>
        <v>#N/A</v>
      </c>
      <c r="E571" s="131" t="e">
        <f>IF($A$566='Glyn-SESSION'!$A$862,INDEX('Glyn-SESSION'!$K$862:$T$869, MATCH("*Deadlift*",'Glyn-SESSION'!$B$862:$B$869,0), MATCH("*5th*",'Glyn-SESSION'!$K$7:$T$7,0)),"")</f>
        <v>#N/A</v>
      </c>
      <c r="F571" s="131" t="e">
        <f>INDEX('Glyn-SESSION'!$L$862:$U$869, MATCH("*Deadlift*",'Glyn-SESSION'!$B$862:$B$869,0), MATCH("*5th*",'Glyn-SESSION'!$K$7:$T$7,0))</f>
        <v>#N/A</v>
      </c>
      <c r="G571" s="131" t="e">
        <f>IF($A$566='Glyn-SESSION'!$A$862,INDEX('Glyn-SESSION'!$K$862:$T$869, MATCH("*Bench Press*",'Glyn-SESSION'!$B$862:$B$869,0), MATCH("*5th*",'Glyn-SESSION'!$K$7:$T$7,0)),"")</f>
        <v>#N/A</v>
      </c>
      <c r="H571" s="131" t="e">
        <f>INDEX('Glyn-SESSION'!$L$862:$U$869, MATCH("*Bench Press*",'Glyn-SESSION'!$B$862:$B$869,0), MATCH("*5th*",'Glyn-SESSION'!$K$7:$T$7,0))</f>
        <v>#N/A</v>
      </c>
      <c r="I571" s="132" t="e">
        <f>IF($A$566='Glyn-SESSION'!$A$862,INDEX('Glyn-SESSION'!$K$862:$T$869, MATCH("*Military*",'Glyn-SESSION'!$B$862:$B$869,0), MATCH("*5th*",'Glyn-SESSION'!$K$7:$T$7,0)),"")</f>
        <v>#N/A</v>
      </c>
      <c r="J571" s="44" t="e">
        <f>INDEX('Glyn-SESSION'!$L$862:$U$869, MATCH("*Military*",'Glyn-SESSION'!$B$862:$B$869,0), MATCH("*5th*",'Glyn-SESSION'!$K$7:$T$7,0))</f>
        <v>#N/A</v>
      </c>
      <c r="K571" s="131" t="e">
        <f>IF($A$566='Glyn-SESSION'!$A$862,INDEX('Glyn-SESSION'!$K$862:$T$869, MATCH("*Clean *",'Glyn-SESSION'!$B$862:$B$869,0), MATCH("*5th*",'Glyn-SESSION'!$K$7:$T$7,0)),"")</f>
        <v>#N/A</v>
      </c>
      <c r="L571" s="44" t="e">
        <f>INDEX('Glyn-SESSION'!$L$862:$U$869, MATCH("*Clean *",'Glyn-SESSION'!$B$862:$B$869,0), MATCH("*5th*",'Glyn-SESSION'!$K$7:$T$7,0))</f>
        <v>#N/A</v>
      </c>
      <c r="M571" s="131" t="e">
        <f>IF($A$566='Glyn-SESSION'!$A$862,INDEX('Glyn-SESSION'!$K$862:$T$869, MATCH("*Lat Pulldown*",'Glyn-SESSION'!$B$862:$B$869,0), MATCH("*5th*",'Glyn-SESSION'!$K$7:$T$7,0)),"")</f>
        <v>#N/A</v>
      </c>
      <c r="N571" s="44" t="e">
        <f>INDEX('Glyn-SESSION'!$L$862:$U$869, MATCH("*Lat Pulldown*",'Glyn-SESSION'!$B$862:$B$869,0), MATCH("*5th*",'Glyn-SESSION'!$K$7:$T$7,0))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'Glyn-SESSION'!A871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str">
        <f>IF($A$140='Glyn-SESSION'!$A$772,INDEX('Glyn-SESSION'!$K$772:$T$779, MATCH("*1k Row*",'Glyn-SESSION'!$B$772:$B$779,0), MATCH("*1st*",'Glyn-SESSION'!$K$7:$T$7,0)),"")</f>
        <v/>
      </c>
      <c r="P572" s="152" t="str">
        <f>IF($A$140='Glyn-SESSION'!$A$772,INDEX('Glyn-SESSION'!$K$772:$T$779, MATCH("*HIIT*",'Glyn-SESSION'!$B$772:$B$779,0), MATCH("*1st*",'Glyn-SESSION'!$K$7:$T$7,0)),"")</f>
        <v/>
      </c>
      <c r="Q572" s="119" t="e">
        <f>INDEX('Glyn-SESSION'!$L$772:$U$772, MATCH("*HIIT*",'Glyn-SESSION'!$B$772:$B$772,0), MATCH("*1st*",'Glyn-SESSION'!$K$7:$T$7,0))</f>
        <v>#N/A</v>
      </c>
      <c r="R572" s="119">
        <f>'Glyn-SESSION'!U634</f>
        <v>0</v>
      </c>
      <c r="S572" s="116"/>
      <c r="T572" s="116"/>
      <c r="U572" s="120">
        <f>'Glyn-SESSION'!A872</f>
        <v>0</v>
      </c>
      <c r="V572" s="120">
        <f>'Glyn-SESSION'!A873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IF($A$572='Glyn-SESSION'!$A$871,INDEX('Glyn-SESSION'!$K$871:$T$878, MATCH("*Squat*",'Glyn-SESSION'!$B$871:$B$878,0), MATCH("*1st*",'Glyn-SESSION'!$K$7:$T$7,0)),"")</f>
        <v>#N/A</v>
      </c>
      <c r="D573" s="132" t="e">
        <f>INDEX('Glyn-SESSION'!L$871:U$878, MATCH("*Squat*",'Glyn-SESSION'!$B$871:$B$878,0), MATCH("*1st*",'Glyn-SESSION'!K$7:T$7,0))</f>
        <v>#N/A</v>
      </c>
      <c r="E573" s="131" t="e">
        <f>IF($A$572='Glyn-SESSION'!$A$871,INDEX('Glyn-SESSION'!$K$871:$T$878, MATCH("*Deadlift*",'Glyn-SESSION'!$B$871:$B$878,0), MATCH("*1st*",'Glyn-SESSION'!$K$7:$T$7,0)),"")</f>
        <v>#N/A</v>
      </c>
      <c r="F573" s="131" t="e">
        <f>INDEX('Glyn-SESSION'!$L$871:$U$878, MATCH("*Deadlift*",'Glyn-SESSION'!$B$871:$B$878,0), MATCH("*1st*",'Glyn-SESSION'!$K$7:$T$7,0))</f>
        <v>#N/A</v>
      </c>
      <c r="G573" s="131" t="e">
        <f>IF($A$572='Glyn-SESSION'!$A$871,INDEX('Glyn-SESSION'!$K$871:$T$878, MATCH("*Bench Press*",'Glyn-SESSION'!$B$871:$B$878,0), MATCH("*1st*",'Glyn-SESSION'!$K$7:$T$7,0)),"")</f>
        <v>#N/A</v>
      </c>
      <c r="H573" s="131" t="e">
        <f>INDEX('Glyn-SESSION'!$L$871:$U$878, MATCH("*Bench Press*",'Glyn-SESSION'!$B$871:$B$878,0), MATCH("*1st*",'Glyn-SESSION'!$K$7:$T$7,0))</f>
        <v>#N/A</v>
      </c>
      <c r="I573" s="132" t="e">
        <f>IF($A$572='Glyn-SESSION'!$A$871,INDEX('Glyn-SESSION'!$K$871:$T$878, MATCH("*Military*",'Glyn-SESSION'!$B$871:$B$878,0), MATCH("*1st*",'Glyn-SESSION'!$K$7:$T$7,0)),"")</f>
        <v>#N/A</v>
      </c>
      <c r="J573" s="48" t="e">
        <f>INDEX('Glyn-SESSION'!$L$871:$U$878, MATCH("*Military*",'Glyn-SESSION'!$B$871:$B$878,0), MATCH("*1st*",'Glyn-SESSION'!$K$7:$T$7,0))</f>
        <v>#N/A</v>
      </c>
      <c r="K573" s="131" t="e">
        <f>IF($A$572='Glyn-SESSION'!$A$871,INDEX('Glyn-SESSION'!$K$871:$T$878, MATCH("*Clean *",'Glyn-SESSION'!$B$871:$B$878,0), MATCH("*1st*",'Glyn-SESSION'!$K$7:$T$7,0)),"")</f>
        <v>#N/A</v>
      </c>
      <c r="L573" s="48" t="e">
        <f>INDEX('Glyn-SESSION'!$L$871:$U$878, MATCH("*Clean *",'Glyn-SESSION'!$B$871:$B$878,0), MATCH("*1st*",'Glyn-SESSION'!$K$7:$T$7,0))</f>
        <v>#N/A</v>
      </c>
      <c r="M573" s="131" t="e">
        <f>IF($A$572='Glyn-SESSION'!$A$871,INDEX('Glyn-SESSION'!$K$871:$T$878, MATCH("*Lat Pulldown*",'Glyn-SESSION'!$B$871:$B$878,0), MATCH("*1st*",'Glyn-SESSION'!$K$7:$T$7,0)),"")</f>
        <v>#N/A</v>
      </c>
      <c r="N573" s="48" t="e">
        <f>INDEX('Glyn-SESSION'!$L$871:$U$878, MATCH("*Lat Pulldown*",'Glyn-SESSION'!$B$871:$B$878,0), MATCH("*1st*",'Glyn-SESSION'!$K$7:$T$7,0))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IF($A$572='Glyn-SESSION'!$A$871,INDEX('Glyn-SESSION'!$K$871:$T$878, MATCH("*Squat*",'Glyn-SESSION'!$B$871:$B$878,0), MATCH("*2nd*",'Glyn-SESSION'!$K$7:$T$7,0)),"")</f>
        <v>#N/A</v>
      </c>
      <c r="D574" s="132" t="e">
        <f>INDEX('Glyn-SESSION'!L$871:U$878, MATCH("*Squat*",'Glyn-SESSION'!$B$871:$B$878,0), MATCH("*2nd*",'Glyn-SESSION'!K$7:T$7,0))</f>
        <v>#N/A</v>
      </c>
      <c r="E574" s="131" t="e">
        <f>IF($A$572='Glyn-SESSION'!$A$871,INDEX('Glyn-SESSION'!$K$871:$T$878, MATCH("*Deadlift*",'Glyn-SESSION'!$B$871:$B$878,0), MATCH("*2ND*",'Glyn-SESSION'!$K$7:$T$7,0)),"")</f>
        <v>#N/A</v>
      </c>
      <c r="F574" s="131" t="e">
        <f>INDEX('Glyn-SESSION'!$L$871:$U$878, MATCH("*Deadlift*",'Glyn-SESSION'!$B$871:$B$878,0), MATCH("*2nd*",'Glyn-SESSION'!$K$7:$T$7,0))</f>
        <v>#N/A</v>
      </c>
      <c r="G574" s="131" t="e">
        <f>IF($A$572='Glyn-SESSION'!$A$871,INDEX('Glyn-SESSION'!$K$871:$T$878, MATCH("*Bench Press*",'Glyn-SESSION'!$B$871:$B$878,0), MATCH("*2ND*",'Glyn-SESSION'!$K$7:$T$7,0)),"")</f>
        <v>#N/A</v>
      </c>
      <c r="H574" s="131" t="e">
        <f>INDEX('Glyn-SESSION'!$L$871:$U$878, MATCH("*Bench Press*",'Glyn-SESSION'!$B$871:$B$878,0), MATCH("*2nd*",'Glyn-SESSION'!$K$7:$T$7,0))</f>
        <v>#N/A</v>
      </c>
      <c r="I574" s="132" t="e">
        <f>IF($A$572='Glyn-SESSION'!$A$871,INDEX('Glyn-SESSION'!$K$871:$T$878, MATCH("*Military*",'Glyn-SESSION'!$B$871:$B$878,0), MATCH("*2ND*",'Glyn-SESSION'!$K$7:$T$7,0)),"")</f>
        <v>#N/A</v>
      </c>
      <c r="J574" s="44" t="e">
        <f>INDEX('Glyn-SESSION'!$L$871:$U$878, MATCH("*Military*",'Glyn-SESSION'!$B$871:$B$878,0), MATCH("*2nd*",'Glyn-SESSION'!$K$7:$T$7,0))</f>
        <v>#N/A</v>
      </c>
      <c r="K574" s="131" t="e">
        <f>IF($A$572='Glyn-SESSION'!$A$871,INDEX('Glyn-SESSION'!$K$871:$T$878, MATCH("*Clean *",'Glyn-SESSION'!$B$871:$B$878,0), MATCH("*2ND*",'Glyn-SESSION'!$K$7:$T$7,0)),"")</f>
        <v>#N/A</v>
      </c>
      <c r="L574" s="44" t="e">
        <f>INDEX('Glyn-SESSION'!$L$871:$U$878, MATCH("*Clean *",'Glyn-SESSION'!$B$871:$B$878,0), MATCH("*2nd*",'Glyn-SESSION'!$K$7:$T$7,0))</f>
        <v>#N/A</v>
      </c>
      <c r="M574" s="131" t="e">
        <f>IF($A$572='Glyn-SESSION'!$A$871,INDEX('Glyn-SESSION'!$K$871:$T$878, MATCH("*Lat Pulldown*",'Glyn-SESSION'!$B$871:$B$878,0), MATCH("*2ND*",'Glyn-SESSION'!$K$7:$T$7,0)),"")</f>
        <v>#N/A</v>
      </c>
      <c r="N574" s="44" t="e">
        <f>INDEX('Glyn-SESSION'!$L$871:$U$878, MATCH("*Lat Pulldown*",'Glyn-SESSION'!$B$871:$B$878,0), MATCH("*2nd*",'Glyn-SESSION'!$K$7:$T$7,0))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IF($A$572='Glyn-SESSION'!$A$871,INDEX('Glyn-SESSION'!$K$871:$T$878, MATCH("*Squat*",'Glyn-SESSION'!$B$871:$B$878,0), MATCH("*3rd*",'Glyn-SESSION'!$K$7:$T$7,0)),"")</f>
        <v>#N/A</v>
      </c>
      <c r="D575" s="132" t="e">
        <f>INDEX('Glyn-SESSION'!L$871:U$878, MATCH("*Squat*",'Glyn-SESSION'!$B$871:$B$878,0), MATCH("*3rd*",'Glyn-SESSION'!K$7:T$7,0))</f>
        <v>#N/A</v>
      </c>
      <c r="E575" s="131" t="e">
        <f>IF($A$572='Glyn-SESSION'!$A$871,INDEX('Glyn-SESSION'!$K$871:$T$878, MATCH("*Deadlift*",'Glyn-SESSION'!$B$871:$B$878,0), MATCH("*3rd*",'Glyn-SESSION'!$K$7:$T$7,0)),"")</f>
        <v>#N/A</v>
      </c>
      <c r="F575" s="131" t="e">
        <f>INDEX('Glyn-SESSION'!$L$871:$U$878, MATCH("*Deadlift*",'Glyn-SESSION'!$B$871:$B$878,0), MATCH("*3rd*",'Glyn-SESSION'!$K$7:$T$7,0))</f>
        <v>#N/A</v>
      </c>
      <c r="G575" s="131" t="e">
        <f>IF($A$572='Glyn-SESSION'!$A$871,INDEX('Glyn-SESSION'!$K$871:$T$878, MATCH("*Bench Press*",'Glyn-SESSION'!$B$871:$B$878,0), MATCH("*3rd*",'Glyn-SESSION'!$K$7:$T$7,0)),"")</f>
        <v>#N/A</v>
      </c>
      <c r="H575" s="131" t="e">
        <f>INDEX('Glyn-SESSION'!$L$871:$U$878, MATCH("*Bench Press*",'Glyn-SESSION'!$B$871:$B$878,0), MATCH("*3rd*",'Glyn-SESSION'!$K$7:$T$7,0))</f>
        <v>#N/A</v>
      </c>
      <c r="I575" s="132" t="e">
        <f>IF($A$572='Glyn-SESSION'!$A$871,INDEX('Glyn-SESSION'!$K$871:$T$878, MATCH("*Military*",'Glyn-SESSION'!$B$871:$B$878,0), MATCH("*3rd*",'Glyn-SESSION'!$K$7:$T$7,0)),"")</f>
        <v>#N/A</v>
      </c>
      <c r="J575" s="44" t="e">
        <f>INDEX('Glyn-SESSION'!$L$871:$U$878, MATCH("*Military*",'Glyn-SESSION'!$B$871:$B$878,0), MATCH("*3rd*",'Glyn-SESSION'!$K$7:$T$7,0))</f>
        <v>#N/A</v>
      </c>
      <c r="K575" s="131" t="e">
        <f>IF($A$572='Glyn-SESSION'!$A$871,INDEX('Glyn-SESSION'!$K$871:$T$878, MATCH("*Clean *",'Glyn-SESSION'!$B$871:$B$878,0), MATCH("*3rd*",'Glyn-SESSION'!$K$7:$T$7,0)),"")</f>
        <v>#N/A</v>
      </c>
      <c r="L575" s="44" t="e">
        <f>INDEX('Glyn-SESSION'!$L$871:$U$878, MATCH("*Clean *",'Glyn-SESSION'!$B$871:$B$878,0), MATCH("*3rd*",'Glyn-SESSION'!$K$7:$T$7,0))</f>
        <v>#N/A</v>
      </c>
      <c r="M575" s="131" t="e">
        <f>IF($A$572='Glyn-SESSION'!$A$871,INDEX('Glyn-SESSION'!$K$871:$T$878, MATCH("*Lat Pulldown*",'Glyn-SESSION'!$B$871:$B$878,0), MATCH("*3rd*",'Glyn-SESSION'!$K$7:$T$7,0)),"")</f>
        <v>#N/A</v>
      </c>
      <c r="N575" s="44" t="e">
        <f>INDEX('Glyn-SESSION'!$L$871:$U$878, MATCH("*Lat Pulldown*",'Glyn-SESSION'!$B$871:$B$878,0), MATCH("*3rd*",'Glyn-SESSION'!$K$7:$T$7,0))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IF($A$572='Glyn-SESSION'!$A$871,INDEX('Glyn-SESSION'!$K$871:$T$878, MATCH("*Squat*",'Glyn-SESSION'!$B$871:$B$878,0), MATCH("*4th*",'Glyn-SESSION'!$K$7:$T$7,0)),"")</f>
        <v>#N/A</v>
      </c>
      <c r="D576" s="132" t="e">
        <f>INDEX('Glyn-SESSION'!L$871:U$878, MATCH("*Squat*",'Glyn-SESSION'!$B$871:$B$878,0), MATCH("*4th*",'Glyn-SESSION'!K$7:T$7,0))</f>
        <v>#N/A</v>
      </c>
      <c r="E576" s="131" t="e">
        <f>IF($A$572='Glyn-SESSION'!$A$871,INDEX('Glyn-SESSION'!$K$871:$T$878, MATCH("*Deadlift*",'Glyn-SESSION'!$B$871:$B$878,0), MATCH("*4th*",'Glyn-SESSION'!$K$7:$T$7,0)),"")</f>
        <v>#N/A</v>
      </c>
      <c r="F576" s="131" t="e">
        <f>INDEX('Glyn-SESSION'!$L$871:$U$878, MATCH("*Deadlift*",'Glyn-SESSION'!$B$871:$B$878,0), MATCH("*4th*",'Glyn-SESSION'!$K$7:$T$7,0))</f>
        <v>#N/A</v>
      </c>
      <c r="G576" s="131" t="e">
        <f>IF($A$572='Glyn-SESSION'!$A$871,INDEX('Glyn-SESSION'!$K$871:$T$878, MATCH("*Bench Press*",'Glyn-SESSION'!$B$871:$B$878,0), MATCH("*4th*",'Glyn-SESSION'!$K$7:$T$7,0)),"")</f>
        <v>#N/A</v>
      </c>
      <c r="H576" s="131" t="e">
        <f>INDEX('Glyn-SESSION'!$L$871:$U$878, MATCH("*Bench Press*",'Glyn-SESSION'!$B$871:$B$878,0), MATCH("*4th*",'Glyn-SESSION'!$K$7:$T$7,0))</f>
        <v>#N/A</v>
      </c>
      <c r="I576" s="132" t="e">
        <f>IF($A$572='Glyn-SESSION'!$A$871,INDEX('Glyn-SESSION'!$K$871:$T$878, MATCH("*Military*",'Glyn-SESSION'!$B$871:$B$878,0), MATCH("*4th*",'Glyn-SESSION'!$K$7:$T$7,0)),"")</f>
        <v>#N/A</v>
      </c>
      <c r="J576" s="44" t="e">
        <f>INDEX('Glyn-SESSION'!$L$871:$U$878, MATCH("*Military*",'Glyn-SESSION'!$B$871:$B$878,0), MATCH("*4th*",'Glyn-SESSION'!$K$7:$T$7,0))</f>
        <v>#N/A</v>
      </c>
      <c r="K576" s="131" t="e">
        <f>IF($A$572='Glyn-SESSION'!$A$871,INDEX('Glyn-SESSION'!$K$871:$T$878, MATCH("*Clean *",'Glyn-SESSION'!$B$871:$B$878,0), MATCH("*4th*",'Glyn-SESSION'!$K$7:$T$7,0)),"")</f>
        <v>#N/A</v>
      </c>
      <c r="L576" s="44" t="e">
        <f>INDEX('Glyn-SESSION'!$L$871:$U$878, MATCH("*Clean *",'Glyn-SESSION'!$B$871:$B$878,0), MATCH("*4th*",'Glyn-SESSION'!$K$7:$T$7,0))</f>
        <v>#N/A</v>
      </c>
      <c r="M576" s="131" t="e">
        <f>IF($A$572='Glyn-SESSION'!$A$871,INDEX('Glyn-SESSION'!$K$871:$T$878, MATCH("*Lat Pulldown*",'Glyn-SESSION'!$B$871:$B$878,0), MATCH("*4th*",'Glyn-SESSION'!$K$7:$T$7,0)),"")</f>
        <v>#N/A</v>
      </c>
      <c r="N576" s="44" t="e">
        <f>INDEX('Glyn-SESSION'!$L$871:$U$878, MATCH("*Lat Pulldown*",'Glyn-SESSION'!$B$871:$B$878,0), MATCH("*4th*",'Glyn-SESSION'!$K$7:$T$7,0))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IF($A$572='Glyn-SESSION'!$A$871,INDEX('Glyn-SESSION'!$K$871:$T$878, MATCH("*Squat*",'Glyn-SESSION'!$B$871:$B$878,0), MATCH("*5th*",'Glyn-SESSION'!$K$7:$T$7,0)),"")</f>
        <v>#N/A</v>
      </c>
      <c r="D577" s="132" t="e">
        <f>INDEX('Glyn-SESSION'!L$871:U$878, MATCH("*Squat*",'Glyn-SESSION'!$B$871:$B$878,0), MATCH("*5th*",'Glyn-SESSION'!K$7:T$7,0))</f>
        <v>#N/A</v>
      </c>
      <c r="E577" s="131" t="e">
        <f>IF($A$572='Glyn-SESSION'!$A$871,INDEX('Glyn-SESSION'!$K$871:$T$878, MATCH("*Deadlift*",'Glyn-SESSION'!$B$871:$B$878,0), MATCH("*5th*",'Glyn-SESSION'!$K$7:$T$7,0)),"")</f>
        <v>#N/A</v>
      </c>
      <c r="F577" s="131" t="e">
        <f>INDEX('Glyn-SESSION'!$L$871:$U$878, MATCH("*Deadlift*",'Glyn-SESSION'!$B$871:$B$878,0), MATCH("*5th*",'Glyn-SESSION'!$K$7:$T$7,0))</f>
        <v>#N/A</v>
      </c>
      <c r="G577" s="131" t="e">
        <f>IF($A$572='Glyn-SESSION'!$A$871,INDEX('Glyn-SESSION'!$K$871:$T$878, MATCH("*Bench Press*",'Glyn-SESSION'!$B$871:$B$878,0), MATCH("*5th*",'Glyn-SESSION'!$K$7:$T$7,0)),"")</f>
        <v>#N/A</v>
      </c>
      <c r="H577" s="131" t="e">
        <f>INDEX('Glyn-SESSION'!$L$871:$U$878, MATCH("*Bench Press*",'Glyn-SESSION'!$B$871:$B$878,0), MATCH("*5th*",'Glyn-SESSION'!$K$7:$T$7,0))</f>
        <v>#N/A</v>
      </c>
      <c r="I577" s="132" t="e">
        <f>IF($A$572='Glyn-SESSION'!$A$871,INDEX('Glyn-SESSION'!$K$871:$T$878, MATCH("*Military*",'Glyn-SESSION'!$B$871:$B$878,0), MATCH("*5th*",'Glyn-SESSION'!$K$7:$T$7,0)),"")</f>
        <v>#N/A</v>
      </c>
      <c r="J577" s="44" t="e">
        <f>INDEX('Glyn-SESSION'!$L$871:$U$878, MATCH("*Military*",'Glyn-SESSION'!$B$871:$B$878,0), MATCH("*5th*",'Glyn-SESSION'!$K$7:$T$7,0))</f>
        <v>#N/A</v>
      </c>
      <c r="K577" s="131" t="e">
        <f>IF($A$572='Glyn-SESSION'!$A$871,INDEX('Glyn-SESSION'!$K$871:$T$878, MATCH("*Clean *",'Glyn-SESSION'!$B$871:$B$878,0), MATCH("*5th*",'Glyn-SESSION'!$K$7:$T$7,0)),"")</f>
        <v>#N/A</v>
      </c>
      <c r="L577" s="44" t="e">
        <f>INDEX('Glyn-SESSION'!$L$871:$U$878, MATCH("*Clean *",'Glyn-SESSION'!$B$871:$B$878,0), MATCH("*5th*",'Glyn-SESSION'!$K$7:$T$7,0))</f>
        <v>#N/A</v>
      </c>
      <c r="M577" s="131" t="e">
        <f>IF($A$572='Glyn-SESSION'!$A$871,INDEX('Glyn-SESSION'!$K$871:$T$878, MATCH("*Lat Pulldown*",'Glyn-SESSION'!$B$871:$B$878,0), MATCH("*5th*",'Glyn-SESSION'!$K$7:$T$7,0)),"")</f>
        <v>#N/A</v>
      </c>
      <c r="N577" s="44" t="e">
        <f>INDEX('Glyn-SESSION'!$L$871:$U$878, MATCH("*Lat Pulldown*",'Glyn-SESSION'!$B$871:$B$878,0), MATCH("*5th*",'Glyn-SESSION'!$K$7:$T$7,0))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'Glyn-SESSION'!A880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str">
        <f>IF($A$140='Glyn-SESSION'!$A$781,INDEX('Glyn-SESSION'!$K$781:$T$788, MATCH("*1k Row*",'Glyn-SESSION'!$B$781:$B$788,0), MATCH("*1st*",'Glyn-SESSION'!$K$7:$T$7,0)),"")</f>
        <v/>
      </c>
      <c r="P578" s="152" t="str">
        <f>IF($A$140='Glyn-SESSION'!$A$781,INDEX('Glyn-SESSION'!$K$781:$T$788, MATCH("*HIIT*",'Glyn-SESSION'!$B$781:$B$788,0), MATCH("*1st*",'Glyn-SESSION'!$K$7:$T$7,0)),"")</f>
        <v/>
      </c>
      <c r="Q578" s="119" t="e">
        <f>INDEX('Glyn-SESSION'!$L$781:$U$781, MATCH("*HIIT*",'Glyn-SESSION'!$B$781:$B$781,0), MATCH("*1st*",'Glyn-SESSION'!$K$7:$T$7,0))</f>
        <v>#N/A</v>
      </c>
      <c r="R578" s="119">
        <f>'Glyn-SESSION'!U640</f>
        <v>0</v>
      </c>
      <c r="S578" s="116"/>
      <c r="T578" s="116"/>
      <c r="U578" s="120">
        <f>'Glyn-SESSION'!A881</f>
        <v>0</v>
      </c>
      <c r="V578" s="120">
        <f>'Glyn-SESSION'!A882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IF($A$578='Glyn-SESSION'!$A$880,INDEX('Glyn-SESSION'!$K$880:$T$887, MATCH("*Squat*",'Glyn-SESSION'!$B$880:$B$887,0), MATCH("*1st*",'Glyn-SESSION'!$K$7:$T$7,0)),"")</f>
        <v>#N/A</v>
      </c>
      <c r="D579" s="132" t="e">
        <f>INDEX('Glyn-SESSION'!L$880:U$887, MATCH("*Squat*",'Glyn-SESSION'!$B$880:$B$887,0), MATCH("*1st*",'Glyn-SESSION'!K$7:T$7,0))</f>
        <v>#N/A</v>
      </c>
      <c r="E579" s="131" t="e">
        <f>IF($A$578='Glyn-SESSION'!$A$880,INDEX('Glyn-SESSION'!$K$880:$T$887, MATCH("*Deadlift*",'Glyn-SESSION'!$B$880:$B$887,0), MATCH("*1st*",'Glyn-SESSION'!$K$7:$T$7,0)),"")</f>
        <v>#N/A</v>
      </c>
      <c r="F579" s="131" t="e">
        <f>INDEX('Glyn-SESSION'!$L$880:$U$887, MATCH("*Deadlift*",'Glyn-SESSION'!$B$880:$B$887,0), MATCH("*1st*",'Glyn-SESSION'!$K$7:$T$7,0))</f>
        <v>#N/A</v>
      </c>
      <c r="G579" s="131" t="e">
        <f>IF($A$578='Glyn-SESSION'!$A$880,INDEX('Glyn-SESSION'!$K$880:$T$887, MATCH("*Bench Press*",'Glyn-SESSION'!$B$880:$B$887,0), MATCH("*1st*",'Glyn-SESSION'!$K$7:$T$7,0)),"")</f>
        <v>#N/A</v>
      </c>
      <c r="H579" s="131" t="e">
        <f>INDEX('Glyn-SESSION'!$L$880:$U$887, MATCH("*Bench Press*",'Glyn-SESSION'!$B$880:$B$887,0), MATCH("*1st*",'Glyn-SESSION'!$K$7:$T$7,0))</f>
        <v>#N/A</v>
      </c>
      <c r="I579" s="132" t="e">
        <f>IF($A$578='Glyn-SESSION'!$A$880,INDEX('Glyn-SESSION'!$K$880:$T$887, MATCH("*Military*",'Glyn-SESSION'!$B$880:$B$887,0), MATCH("*1st*",'Glyn-SESSION'!$K$7:$T$7,0)),"")</f>
        <v>#N/A</v>
      </c>
      <c r="J579" s="48" t="e">
        <f>INDEX('Glyn-SESSION'!$L$880:$U$887, MATCH("*Military*",'Glyn-SESSION'!$B$880:$B$887,0), MATCH("*1st*",'Glyn-SESSION'!$K$7:$T$7,0))</f>
        <v>#N/A</v>
      </c>
      <c r="K579" s="131" t="e">
        <f>IF($A$578='Glyn-SESSION'!$A$880,INDEX('Glyn-SESSION'!$K$880:$T$887, MATCH("*Clean *",'Glyn-SESSION'!$B$880:$B$887,0), MATCH("*1st*",'Glyn-SESSION'!$K$7:$T$7,0)),"")</f>
        <v>#N/A</v>
      </c>
      <c r="L579" s="48" t="e">
        <f>INDEX('Glyn-SESSION'!$L$880:$U$887, MATCH("*Clean *",'Glyn-SESSION'!$B$880:$B$887,0), MATCH("*1st*",'Glyn-SESSION'!$K$7:$T$7,0))</f>
        <v>#N/A</v>
      </c>
      <c r="M579" s="131" t="e">
        <f>IF($A$578='Glyn-SESSION'!$A$880,INDEX('Glyn-SESSION'!$K$880:$T$887, MATCH("*Lat Pulldown*",'Glyn-SESSION'!$B$880:$B$887,0), MATCH("*1st*",'Glyn-SESSION'!$K$7:$T$7,0)),"")</f>
        <v>#N/A</v>
      </c>
      <c r="N579" s="48" t="e">
        <f>INDEX('Glyn-SESSION'!$L$880:$U$887, MATCH("*Lat Pulldown*",'Glyn-SESSION'!$B$880:$B$887,0), MATCH("*1st*",'Glyn-SESSION'!$K$7:$T$7,0))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IF($A$578='Glyn-SESSION'!$A$880,INDEX('Glyn-SESSION'!$K$880:$T$887, MATCH("*Squat*",'Glyn-SESSION'!$B$880:$B$887,0), MATCH("*2nd*",'Glyn-SESSION'!$K$7:$T$7,0)),"")</f>
        <v>#N/A</v>
      </c>
      <c r="D580" s="132" t="e">
        <f>INDEX('Glyn-SESSION'!L$880:U$887, MATCH("*Squat*",'Glyn-SESSION'!$B$880:$B$887,0), MATCH("*2nd*",'Glyn-SESSION'!K$7:T$7,0))</f>
        <v>#N/A</v>
      </c>
      <c r="E580" s="131" t="e">
        <f>IF($A$578='Glyn-SESSION'!$A$880,INDEX('Glyn-SESSION'!$K$880:$T$887, MATCH("*Deadlift*",'Glyn-SESSION'!$B$880:$B$887,0), MATCH("*2ND*",'Glyn-SESSION'!$K$7:$T$7,0)),"")</f>
        <v>#N/A</v>
      </c>
      <c r="F580" s="131" t="e">
        <f>INDEX('Glyn-SESSION'!$L$880:$U$887, MATCH("*Deadlift*",'Glyn-SESSION'!$B$880:$B$887,0), MATCH("*2nd*",'Glyn-SESSION'!$K$7:$T$7,0))</f>
        <v>#N/A</v>
      </c>
      <c r="G580" s="131" t="e">
        <f>IF($A$578='Glyn-SESSION'!$A$880,INDEX('Glyn-SESSION'!$K$880:$T$887, MATCH("*Bench Press*",'Glyn-SESSION'!$B$880:$B$887,0), MATCH("*2ND*",'Glyn-SESSION'!$K$7:$T$7,0)),"")</f>
        <v>#N/A</v>
      </c>
      <c r="H580" s="131" t="e">
        <f>INDEX('Glyn-SESSION'!$L$880:$U$887, MATCH("*Bench Press*",'Glyn-SESSION'!$B$880:$B$887,0), MATCH("*2nd*",'Glyn-SESSION'!$K$7:$T$7,0))</f>
        <v>#N/A</v>
      </c>
      <c r="I580" s="132" t="e">
        <f>IF($A$578='Glyn-SESSION'!$A$880,INDEX('Glyn-SESSION'!$K$880:$T$887, MATCH("*Military*",'Glyn-SESSION'!$B$880:$B$887,0), MATCH("*2ND*",'Glyn-SESSION'!$K$7:$T$7,0)),"")</f>
        <v>#N/A</v>
      </c>
      <c r="J580" s="44" t="e">
        <f>INDEX('Glyn-SESSION'!$L$880:$U$887, MATCH("*Military*",'Glyn-SESSION'!$B$880:$B$887,0), MATCH("*2nd*",'Glyn-SESSION'!$K$7:$T$7,0))</f>
        <v>#N/A</v>
      </c>
      <c r="K580" s="131" t="e">
        <f>IF($A$578='Glyn-SESSION'!$A$880,INDEX('Glyn-SESSION'!$K$880:$T$887, MATCH("*Clean *",'Glyn-SESSION'!$B$880:$B$887,0), MATCH("*2ND*",'Glyn-SESSION'!$K$7:$T$7,0)),"")</f>
        <v>#N/A</v>
      </c>
      <c r="L580" s="44" t="e">
        <f>INDEX('Glyn-SESSION'!$L$880:$U$887, MATCH("*Clean *",'Glyn-SESSION'!$B$880:$B$887,0), MATCH("*2nd*",'Glyn-SESSION'!$K$7:$T$7,0))</f>
        <v>#N/A</v>
      </c>
      <c r="M580" s="131" t="e">
        <f>IF($A$578='Glyn-SESSION'!$A$880,INDEX('Glyn-SESSION'!$K$880:$T$887, MATCH("*Lat Pulldown*",'Glyn-SESSION'!$B$880:$B$887,0), MATCH("*2ND*",'Glyn-SESSION'!$K$7:$T$7,0)),"")</f>
        <v>#N/A</v>
      </c>
      <c r="N580" s="44" t="e">
        <f>INDEX('Glyn-SESSION'!$L$880:$U$887, MATCH("*Lat Pulldown*",'Glyn-SESSION'!$B$880:$B$887,0), MATCH("*2nd*",'Glyn-SESSION'!$K$7:$T$7,0))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IF($A$578='Glyn-SESSION'!$A$880,INDEX('Glyn-SESSION'!$K$880:$T$887, MATCH("*Squat*",'Glyn-SESSION'!$B$880:$B$887,0), MATCH("*3rd*",'Glyn-SESSION'!$K$7:$T$7,0)),"")</f>
        <v>#N/A</v>
      </c>
      <c r="D581" s="132" t="e">
        <f>INDEX('Glyn-SESSION'!L$880:U$887, MATCH("*Squat*",'Glyn-SESSION'!$B$880:$B$887,0), MATCH("*3rd*",'Glyn-SESSION'!K$7:T$7,0))</f>
        <v>#N/A</v>
      </c>
      <c r="E581" s="131" t="e">
        <f>IF($A$578='Glyn-SESSION'!$A$880,INDEX('Glyn-SESSION'!$K$880:$T$887, MATCH("*Deadlift*",'Glyn-SESSION'!$B$880:$B$887,0), MATCH("*3rd*",'Glyn-SESSION'!$K$7:$T$7,0)),"")</f>
        <v>#N/A</v>
      </c>
      <c r="F581" s="131" t="e">
        <f>INDEX('Glyn-SESSION'!$L$880:$U$887, MATCH("*Deadlift*",'Glyn-SESSION'!$B$880:$B$887,0), MATCH("*3rd*",'Glyn-SESSION'!$K$7:$T$7,0))</f>
        <v>#N/A</v>
      </c>
      <c r="G581" s="131" t="e">
        <f>IF($A$578='Glyn-SESSION'!$A$880,INDEX('Glyn-SESSION'!$K$880:$T$887, MATCH("*Bench Press*",'Glyn-SESSION'!$B$880:$B$887,0), MATCH("*3rd*",'Glyn-SESSION'!$K$7:$T$7,0)),"")</f>
        <v>#N/A</v>
      </c>
      <c r="H581" s="131" t="e">
        <f>INDEX('Glyn-SESSION'!$L$880:$U$887, MATCH("*Bench Press*",'Glyn-SESSION'!$B$880:$B$887,0), MATCH("*3rd*",'Glyn-SESSION'!$K$7:$T$7,0))</f>
        <v>#N/A</v>
      </c>
      <c r="I581" s="132" t="e">
        <f>IF($A$578='Glyn-SESSION'!$A$880,INDEX('Glyn-SESSION'!$K$880:$T$887, MATCH("*Military*",'Glyn-SESSION'!$B$880:$B$887,0), MATCH("*3rd*",'Glyn-SESSION'!$K$7:$T$7,0)),"")</f>
        <v>#N/A</v>
      </c>
      <c r="J581" s="44" t="e">
        <f>INDEX('Glyn-SESSION'!$L$880:$U$887, MATCH("*Military*",'Glyn-SESSION'!$B$880:$B$887,0), MATCH("*3rd*",'Glyn-SESSION'!$K$7:$T$7,0))</f>
        <v>#N/A</v>
      </c>
      <c r="K581" s="131" t="e">
        <f>IF($A$578='Glyn-SESSION'!$A$880,INDEX('Glyn-SESSION'!$K$880:$T$887, MATCH("*Clean *",'Glyn-SESSION'!$B$880:$B$887,0), MATCH("*3rd*",'Glyn-SESSION'!$K$7:$T$7,0)),"")</f>
        <v>#N/A</v>
      </c>
      <c r="L581" s="44" t="e">
        <f>INDEX('Glyn-SESSION'!$L$880:$U$887, MATCH("*Clean *",'Glyn-SESSION'!$B$880:$B$887,0), MATCH("*3rd*",'Glyn-SESSION'!$K$7:$T$7,0))</f>
        <v>#N/A</v>
      </c>
      <c r="M581" s="131" t="e">
        <f>IF($A$578='Glyn-SESSION'!$A$880,INDEX('Glyn-SESSION'!$K$880:$T$887, MATCH("*Lat Pulldown*",'Glyn-SESSION'!$B$880:$B$887,0), MATCH("*3rd*",'Glyn-SESSION'!$K$7:$T$7,0)),"")</f>
        <v>#N/A</v>
      </c>
      <c r="N581" s="44" t="e">
        <f>INDEX('Glyn-SESSION'!$L$880:$U$887, MATCH("*Lat Pulldown*",'Glyn-SESSION'!$B$880:$B$887,0), MATCH("*3rd*",'Glyn-SESSION'!$K$7:$T$7,0))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IF($A$578='Glyn-SESSION'!$A$880,INDEX('Glyn-SESSION'!$K$880:$T$887, MATCH("*Squat*",'Glyn-SESSION'!$B$880:$B$887,0), MATCH("*4th*",'Glyn-SESSION'!$K$7:$T$7,0)),"")</f>
        <v>#N/A</v>
      </c>
      <c r="D582" s="132" t="e">
        <f>INDEX('Glyn-SESSION'!L$880:U$887, MATCH("*Squat*",'Glyn-SESSION'!$B$880:$B$887,0), MATCH("*4th*",'Glyn-SESSION'!K$7:T$7,0))</f>
        <v>#N/A</v>
      </c>
      <c r="E582" s="131" t="e">
        <f>IF($A$578='Glyn-SESSION'!$A$880,INDEX('Glyn-SESSION'!$K$880:$T$887, MATCH("*Deadlift*",'Glyn-SESSION'!$B$880:$B$887,0), MATCH("*4th*",'Glyn-SESSION'!$K$7:$T$7,0)),"")</f>
        <v>#N/A</v>
      </c>
      <c r="F582" s="131" t="e">
        <f>INDEX('Glyn-SESSION'!$L$880:$U$887, MATCH("*Deadlift*",'Glyn-SESSION'!$B$880:$B$887,0), MATCH("*4th*",'Glyn-SESSION'!$K$7:$T$7,0))</f>
        <v>#N/A</v>
      </c>
      <c r="G582" s="131" t="e">
        <f>IF($A$578='Glyn-SESSION'!$A$880,INDEX('Glyn-SESSION'!$K$880:$T$887, MATCH("*Bench Press*",'Glyn-SESSION'!$B$880:$B$887,0), MATCH("*4th*",'Glyn-SESSION'!$K$7:$T$7,0)),"")</f>
        <v>#N/A</v>
      </c>
      <c r="H582" s="131" t="e">
        <f>INDEX('Glyn-SESSION'!$L$880:$U$887, MATCH("*Bench Press*",'Glyn-SESSION'!$B$880:$B$887,0), MATCH("*4th*",'Glyn-SESSION'!$K$7:$T$7,0))</f>
        <v>#N/A</v>
      </c>
      <c r="I582" s="132" t="e">
        <f>IF($A$578='Glyn-SESSION'!$A$880,INDEX('Glyn-SESSION'!$K$880:$T$887, MATCH("*Military*",'Glyn-SESSION'!$B$880:$B$887,0), MATCH("*4th*",'Glyn-SESSION'!$K$7:$T$7,0)),"")</f>
        <v>#N/A</v>
      </c>
      <c r="J582" s="44" t="e">
        <f>INDEX('Glyn-SESSION'!$L$880:$U$887, MATCH("*Military*",'Glyn-SESSION'!$B$880:$B$887,0), MATCH("*4th*",'Glyn-SESSION'!$K$7:$T$7,0))</f>
        <v>#N/A</v>
      </c>
      <c r="K582" s="131" t="e">
        <f>IF($A$578='Glyn-SESSION'!$A$880,INDEX('Glyn-SESSION'!$K$880:$T$887, MATCH("*Clean *",'Glyn-SESSION'!$B$880:$B$887,0), MATCH("*4th*",'Glyn-SESSION'!$K$7:$T$7,0)),"")</f>
        <v>#N/A</v>
      </c>
      <c r="L582" s="44" t="e">
        <f>INDEX('Glyn-SESSION'!$L$880:$U$887, MATCH("*Clean *",'Glyn-SESSION'!$B$880:$B$887,0), MATCH("*4th*",'Glyn-SESSION'!$K$7:$T$7,0))</f>
        <v>#N/A</v>
      </c>
      <c r="M582" s="131" t="e">
        <f>IF($A$578='Glyn-SESSION'!$A$880,INDEX('Glyn-SESSION'!$K$880:$T$887, MATCH("*Lat Pulldown*",'Glyn-SESSION'!$B$880:$B$887,0), MATCH("*4th*",'Glyn-SESSION'!$K$7:$T$7,0)),"")</f>
        <v>#N/A</v>
      </c>
      <c r="N582" s="44" t="e">
        <f>INDEX('Glyn-SESSION'!$L$880:$U$887, MATCH("*Lat Pulldown*",'Glyn-SESSION'!$B$880:$B$887,0), MATCH("*4th*",'Glyn-SESSION'!$K$7:$T$7,0))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IF($A$578='Glyn-SESSION'!$A$880,INDEX('Glyn-SESSION'!$K$880:$T$887, MATCH("*Squat*",'Glyn-SESSION'!$B$880:$B$887,0), MATCH("*5th*",'Glyn-SESSION'!$K$7:$T$7,0)),"")</f>
        <v>#N/A</v>
      </c>
      <c r="D583" s="132" t="e">
        <f>INDEX('Glyn-SESSION'!L$880:U$887, MATCH("*Squat*",'Glyn-SESSION'!$B$880:$B$887,0), MATCH("*5th*",'Glyn-SESSION'!K$7:T$7,0))</f>
        <v>#N/A</v>
      </c>
      <c r="E583" s="131" t="e">
        <f>IF($A$578='Glyn-SESSION'!$A$880,INDEX('Glyn-SESSION'!$K$880:$T$887, MATCH("*Deadlift*",'Glyn-SESSION'!$B$880:$B$887,0), MATCH("*5th*",'Glyn-SESSION'!$K$7:$T$7,0)),"")</f>
        <v>#N/A</v>
      </c>
      <c r="F583" s="131" t="e">
        <f>INDEX('Glyn-SESSION'!$L$880:$U$887, MATCH("*Deadlift*",'Glyn-SESSION'!$B$880:$B$887,0), MATCH("*5th*",'Glyn-SESSION'!$K$7:$T$7,0))</f>
        <v>#N/A</v>
      </c>
      <c r="G583" s="131" t="e">
        <f>IF($A$578='Glyn-SESSION'!$A$880,INDEX('Glyn-SESSION'!$K$880:$T$887, MATCH("*Bench Press*",'Glyn-SESSION'!$B$880:$B$887,0), MATCH("*5th*",'Glyn-SESSION'!$K$7:$T$7,0)),"")</f>
        <v>#N/A</v>
      </c>
      <c r="H583" s="131" t="e">
        <f>INDEX('Glyn-SESSION'!$L$880:$U$887, MATCH("*Bench Press*",'Glyn-SESSION'!$B$880:$B$887,0), MATCH("*5th*",'Glyn-SESSION'!$K$7:$T$7,0))</f>
        <v>#N/A</v>
      </c>
      <c r="I583" s="132" t="e">
        <f>IF($A$578='Glyn-SESSION'!$A$880,INDEX('Glyn-SESSION'!$K$880:$T$887, MATCH("*Military*",'Glyn-SESSION'!$B$880:$B$887,0), MATCH("*5th*",'Glyn-SESSION'!$K$7:$T$7,0)),"")</f>
        <v>#N/A</v>
      </c>
      <c r="J583" s="44" t="e">
        <f>INDEX('Glyn-SESSION'!$L$880:$U$887, MATCH("*Military*",'Glyn-SESSION'!$B$880:$B$887,0), MATCH("*5th*",'Glyn-SESSION'!$K$7:$T$7,0))</f>
        <v>#N/A</v>
      </c>
      <c r="K583" s="131" t="e">
        <f>IF($A$578='Glyn-SESSION'!$A$880,INDEX('Glyn-SESSION'!$K$880:$T$887, MATCH("*Clean *",'Glyn-SESSION'!$B$880:$B$887,0), MATCH("*5th*",'Glyn-SESSION'!$K$7:$T$7,0)),"")</f>
        <v>#N/A</v>
      </c>
      <c r="L583" s="44" t="e">
        <f>INDEX('Glyn-SESSION'!$L$880:$U$887, MATCH("*Clean *",'Glyn-SESSION'!$B$880:$B$887,0), MATCH("*5th*",'Glyn-SESSION'!$K$7:$T$7,0))</f>
        <v>#N/A</v>
      </c>
      <c r="M583" s="131" t="e">
        <f>IF($A$578='Glyn-SESSION'!$A$880,INDEX('Glyn-SESSION'!$K$880:$T$887, MATCH("*Lat Pulldown*",'Glyn-SESSION'!$B$880:$B$887,0), MATCH("*5th*",'Glyn-SESSION'!$K$7:$T$7,0)),"")</f>
        <v>#N/A</v>
      </c>
      <c r="N583" s="44" t="e">
        <f>INDEX('Glyn-SESSION'!$L$880:$U$887, MATCH("*Lat Pulldown*",'Glyn-SESSION'!$B$880:$B$887,0), MATCH("*5th*",'Glyn-SESSION'!$K$7:$T$7,0))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'Glyn-SESSION'!A889</f>
        <v>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str">
        <f>IF($A$140='Glyn-SESSION'!$A$790,INDEX('Glyn-SESSION'!$K$790:$T$797, MATCH("*1k Row*",'Glyn-SESSION'!$B$790:$B$797,0), MATCH("*1st*",'Glyn-SESSION'!$K$7:$T$7,0)),"")</f>
        <v/>
      </c>
      <c r="P584" s="152" t="str">
        <f>IF($A$140='Glyn-SESSION'!$A$790,INDEX('Glyn-SESSION'!$K$790:$T$797, MATCH("*HIIT*",'Glyn-SESSION'!$B$790:$B$797,0), MATCH("*1st*",'Glyn-SESSION'!$K$7:$T$7,0)),"")</f>
        <v/>
      </c>
      <c r="Q584" s="119" t="e">
        <f>INDEX('Glyn-SESSION'!$L$790:$U$790, MATCH("*HIIT*",'Glyn-SESSION'!$B$790:$B$790,0), MATCH("*1st*",'Glyn-SESSION'!$K$7:$T$7,0))</f>
        <v>#N/A</v>
      </c>
      <c r="R584" s="119">
        <f>'Glyn-SESSION'!U646</f>
        <v>0</v>
      </c>
      <c r="S584" s="116"/>
      <c r="T584" s="116"/>
      <c r="U584" s="120">
        <f>'Glyn-SESSION'!A890</f>
        <v>0</v>
      </c>
      <c r="V584" s="120">
        <f>'Glyn-SESSION'!A891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IF($A$584='Glyn-SESSION'!$A$889,INDEX('Glyn-SESSION'!$K$889:$T$896, MATCH("*Squat*",'Glyn-SESSION'!$B$889:$B$896,0), MATCH("*1st*",'Glyn-SESSION'!$K$7:$T$7,0)),"")</f>
        <v>#N/A</v>
      </c>
      <c r="D585" s="132" t="e">
        <f>INDEX('Glyn-SESSION'!L$889:U$896, MATCH("*Squat*",'Glyn-SESSION'!$B$889:$B$896,0), MATCH("*1st*",'Glyn-SESSION'!K$7:T$7,0))</f>
        <v>#N/A</v>
      </c>
      <c r="E585" s="131" t="e">
        <f>IF($A$584='Glyn-SESSION'!$A$889,INDEX('Glyn-SESSION'!$K$889:$T$896, MATCH("*Deadlift*",'Glyn-SESSION'!$B$889:$B$896,0), MATCH("*1st*",'Glyn-SESSION'!$K$7:$T$7,0)),"")</f>
        <v>#N/A</v>
      </c>
      <c r="F585" s="131" t="e">
        <f>INDEX('Glyn-SESSION'!$L$889:$U$896, MATCH("*Deadlift*",'Glyn-SESSION'!$B$889:$B$896,0), MATCH("*1st*",'Glyn-SESSION'!$K$7:$T$7,0))</f>
        <v>#N/A</v>
      </c>
      <c r="G585" s="131" t="e">
        <f>IF($A$584='Glyn-SESSION'!$A$889,INDEX('Glyn-SESSION'!$K$889:$T$896, MATCH("*Bench Press*",'Glyn-SESSION'!$B$889:$B$896,0), MATCH("*1st*",'Glyn-SESSION'!$K$7:$T$7,0)),"")</f>
        <v>#N/A</v>
      </c>
      <c r="H585" s="131" t="e">
        <f>INDEX('Glyn-SESSION'!$L$889:$U$896, MATCH("*Bench Press*",'Glyn-SESSION'!$B$889:$B$896,0), MATCH("*1st*",'Glyn-SESSION'!$K$7:$T$7,0))</f>
        <v>#N/A</v>
      </c>
      <c r="I585" s="132" t="e">
        <f>IF($A$584='Glyn-SESSION'!$A$889,INDEX('Glyn-SESSION'!$K$889:$T$896, MATCH("*Military*",'Glyn-SESSION'!$B$889:$B$896,0), MATCH("*1st*",'Glyn-SESSION'!$K$7:$T$7,0)),"")</f>
        <v>#N/A</v>
      </c>
      <c r="J585" s="48" t="e">
        <f>INDEX('Glyn-SESSION'!$L$889:$U$896, MATCH("*Military*",'Glyn-SESSION'!$B$889:$B$896,0), MATCH("*1st*",'Glyn-SESSION'!$K$7:$T$7,0))</f>
        <v>#N/A</v>
      </c>
      <c r="K585" s="131" t="e">
        <f>IF($A$584='Glyn-SESSION'!$A$889,INDEX('Glyn-SESSION'!$K$889:$T$896, MATCH("*Clean *",'Glyn-SESSION'!$B$889:$B$896,0), MATCH("*1st*",'Glyn-SESSION'!$K$7:$T$7,0)),"")</f>
        <v>#N/A</v>
      </c>
      <c r="L585" s="48" t="e">
        <f>INDEX('Glyn-SESSION'!$L$889:$U$896, MATCH("*Clean *",'Glyn-SESSION'!$B$889:$B$896,0), MATCH("*1st*",'Glyn-SESSION'!$K$7:$T$7,0))</f>
        <v>#N/A</v>
      </c>
      <c r="M585" s="131" t="e">
        <f>IF($A$584='Glyn-SESSION'!$A$889,INDEX('Glyn-SESSION'!$K$889:$T$896, MATCH("*Lat Pulldown*",'Glyn-SESSION'!$B$889:$B$896,0), MATCH("*1st*",'Glyn-SESSION'!$K$7:$T$7,0)),"")</f>
        <v>#N/A</v>
      </c>
      <c r="N585" s="48" t="e">
        <f>INDEX('Glyn-SESSION'!$L$889:$U$896, MATCH("*Lat Pulldown*",'Glyn-SESSION'!$B$889:$B$896,0), MATCH("*1st*",'Glyn-SESSION'!$K$7:$T$7,0))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IF($A$584='Glyn-SESSION'!$A$889,INDEX('Glyn-SESSION'!$K$889:$T$896, MATCH("*Squat*",'Glyn-SESSION'!$B$889:$B$896,0), MATCH("*2nd*",'Glyn-SESSION'!$K$7:$T$7,0)),"")</f>
        <v>#N/A</v>
      </c>
      <c r="D586" s="132" t="e">
        <f>INDEX('Glyn-SESSION'!L$889:U$896, MATCH("*Squat*",'Glyn-SESSION'!$B$889:$B$896,0), MATCH("*2nd*",'Glyn-SESSION'!K$7:T$7,0))</f>
        <v>#N/A</v>
      </c>
      <c r="E586" s="131" t="e">
        <f>IF($A$584='Glyn-SESSION'!$A$889,INDEX('Glyn-SESSION'!$K$889:$T$896, MATCH("*Deadlift*",'Glyn-SESSION'!$B$889:$B$896,0), MATCH("*2ND*",'Glyn-SESSION'!$K$7:$T$7,0)),"")</f>
        <v>#N/A</v>
      </c>
      <c r="F586" s="131" t="e">
        <f>INDEX('Glyn-SESSION'!$L$889:$U$896, MATCH("*Deadlift*",'Glyn-SESSION'!$B$889:$B$896,0), MATCH("*2nd*",'Glyn-SESSION'!$K$7:$T$7,0))</f>
        <v>#N/A</v>
      </c>
      <c r="G586" s="131" t="e">
        <f>IF($A$584='Glyn-SESSION'!$A$889,INDEX('Glyn-SESSION'!$K$889:$T$896, MATCH("*Bench Press*",'Glyn-SESSION'!$B$889:$B$896,0), MATCH("*2ND*",'Glyn-SESSION'!$K$7:$T$7,0)),"")</f>
        <v>#N/A</v>
      </c>
      <c r="H586" s="131" t="e">
        <f>INDEX('Glyn-SESSION'!$L$889:$U$896, MATCH("*Bench Press*",'Glyn-SESSION'!$B$889:$B$896,0), MATCH("*2nd*",'Glyn-SESSION'!$K$7:$T$7,0))</f>
        <v>#N/A</v>
      </c>
      <c r="I586" s="132" t="e">
        <f>IF($A$584='Glyn-SESSION'!$A$889,INDEX('Glyn-SESSION'!$K$889:$T$896, MATCH("*Military*",'Glyn-SESSION'!$B$889:$B$896,0), MATCH("*2ND*",'Glyn-SESSION'!$K$7:$T$7,0)),"")</f>
        <v>#N/A</v>
      </c>
      <c r="J586" s="44" t="e">
        <f>INDEX('Glyn-SESSION'!$L$889:$U$896, MATCH("*Military*",'Glyn-SESSION'!$B$889:$B$896,0), MATCH("*2nd*",'Glyn-SESSION'!$K$7:$T$7,0))</f>
        <v>#N/A</v>
      </c>
      <c r="K586" s="131" t="e">
        <f>IF($A$584='Glyn-SESSION'!$A$889,INDEX('Glyn-SESSION'!$K$889:$T$896, MATCH("*Clean *",'Glyn-SESSION'!$B$889:$B$896,0), MATCH("*2ND*",'Glyn-SESSION'!$K$7:$T$7,0)),"")</f>
        <v>#N/A</v>
      </c>
      <c r="L586" s="44" t="e">
        <f>INDEX('Glyn-SESSION'!$L$889:$U$896, MATCH("*Clean *",'Glyn-SESSION'!$B$889:$B$896,0), MATCH("*2nd*",'Glyn-SESSION'!$K$7:$T$7,0))</f>
        <v>#N/A</v>
      </c>
      <c r="M586" s="131" t="e">
        <f>IF($A$584='Glyn-SESSION'!$A$889,INDEX('Glyn-SESSION'!$K$889:$T$896, MATCH("*Lat Pulldown*",'Glyn-SESSION'!$B$889:$B$896,0), MATCH("*2ND*",'Glyn-SESSION'!$K$7:$T$7,0)),"")</f>
        <v>#N/A</v>
      </c>
      <c r="N586" s="44" t="e">
        <f>INDEX('Glyn-SESSION'!$L$889:$U$896, MATCH("*Lat Pulldown*",'Glyn-SESSION'!$B$889:$B$896,0), MATCH("*2nd*",'Glyn-SESSION'!$K$7:$T$7,0))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IF($A$584='Glyn-SESSION'!$A$889,INDEX('Glyn-SESSION'!$K$889:$T$896, MATCH("*Squat*",'Glyn-SESSION'!$B$889:$B$896,0), MATCH("*3rd*",'Glyn-SESSION'!$K$7:$T$7,0)),"")</f>
        <v>#N/A</v>
      </c>
      <c r="D587" s="132" t="e">
        <f>INDEX('Glyn-SESSION'!L$889:U$896, MATCH("*Squat*",'Glyn-SESSION'!$B$889:$B$896,0), MATCH("*3rd*",'Glyn-SESSION'!K$7:T$7,0))</f>
        <v>#N/A</v>
      </c>
      <c r="E587" s="131" t="e">
        <f>IF($A$584='Glyn-SESSION'!$A$889,INDEX('Glyn-SESSION'!$K$889:$T$896, MATCH("*Deadlift*",'Glyn-SESSION'!$B$889:$B$896,0), MATCH("*3rd*",'Glyn-SESSION'!$K$7:$T$7,0)),"")</f>
        <v>#N/A</v>
      </c>
      <c r="F587" s="131" t="e">
        <f>INDEX('Glyn-SESSION'!$L$889:$U$896, MATCH("*Deadlift*",'Glyn-SESSION'!$B$889:$B$896,0), MATCH("*3rd*",'Glyn-SESSION'!$K$7:$T$7,0))</f>
        <v>#N/A</v>
      </c>
      <c r="G587" s="131" t="e">
        <f>IF($A$584='Glyn-SESSION'!$A$889,INDEX('Glyn-SESSION'!$K$889:$T$896, MATCH("*Bench Press*",'Glyn-SESSION'!$B$889:$B$896,0), MATCH("*3rd*",'Glyn-SESSION'!$K$7:$T$7,0)),"")</f>
        <v>#N/A</v>
      </c>
      <c r="H587" s="131" t="e">
        <f>INDEX('Glyn-SESSION'!$L$889:$U$896, MATCH("*Bench Press*",'Glyn-SESSION'!$B$889:$B$896,0), MATCH("*3rd*",'Glyn-SESSION'!$K$7:$T$7,0))</f>
        <v>#N/A</v>
      </c>
      <c r="I587" s="132" t="e">
        <f>IF($A$584='Glyn-SESSION'!$A$889,INDEX('Glyn-SESSION'!$K$889:$T$896, MATCH("*Military*",'Glyn-SESSION'!$B$889:$B$896,0), MATCH("*3rd*",'Glyn-SESSION'!$K$7:$T$7,0)),"")</f>
        <v>#N/A</v>
      </c>
      <c r="J587" s="44" t="e">
        <f>INDEX('Glyn-SESSION'!$L$889:$U$896, MATCH("*Military*",'Glyn-SESSION'!$B$889:$B$896,0), MATCH("*3rd*",'Glyn-SESSION'!$K$7:$T$7,0))</f>
        <v>#N/A</v>
      </c>
      <c r="K587" s="131" t="e">
        <f>IF($A$584='Glyn-SESSION'!$A$889,INDEX('Glyn-SESSION'!$K$889:$T$896, MATCH("*Clean *",'Glyn-SESSION'!$B$889:$B$896,0), MATCH("*3rd*",'Glyn-SESSION'!$K$7:$T$7,0)),"")</f>
        <v>#N/A</v>
      </c>
      <c r="L587" s="44" t="e">
        <f>INDEX('Glyn-SESSION'!$L$889:$U$896, MATCH("*Clean *",'Glyn-SESSION'!$B$889:$B$896,0), MATCH("*3rd*",'Glyn-SESSION'!$K$7:$T$7,0))</f>
        <v>#N/A</v>
      </c>
      <c r="M587" s="131" t="e">
        <f>IF($A$584='Glyn-SESSION'!$A$889,INDEX('Glyn-SESSION'!$K$889:$T$896, MATCH("*Lat Pulldown*",'Glyn-SESSION'!$B$889:$B$896,0), MATCH("*3rd*",'Glyn-SESSION'!$K$7:$T$7,0)),"")</f>
        <v>#N/A</v>
      </c>
      <c r="N587" s="44" t="e">
        <f>INDEX('Glyn-SESSION'!$L$889:$U$896, MATCH("*Lat Pulldown*",'Glyn-SESSION'!$B$889:$B$896,0), MATCH("*3rd*",'Glyn-SESSION'!$K$7:$T$7,0))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IF($A$584='Glyn-SESSION'!$A$889,INDEX('Glyn-SESSION'!$K$889:$T$896, MATCH("*Squat*",'Glyn-SESSION'!$B$889:$B$896,0), MATCH("*4th*",'Glyn-SESSION'!$K$7:$T$7,0)),"")</f>
        <v>#N/A</v>
      </c>
      <c r="D588" s="132" t="e">
        <f>INDEX('Glyn-SESSION'!L$889:U$896, MATCH("*Squat*",'Glyn-SESSION'!$B$889:$B$896,0), MATCH("*4th*",'Glyn-SESSION'!K$7:T$7,0))</f>
        <v>#N/A</v>
      </c>
      <c r="E588" s="131" t="e">
        <f>IF($A$584='Glyn-SESSION'!$A$889,INDEX('Glyn-SESSION'!$K$889:$T$896, MATCH("*Deadlift*",'Glyn-SESSION'!$B$889:$B$896,0), MATCH("*4th*",'Glyn-SESSION'!$K$7:$T$7,0)),"")</f>
        <v>#N/A</v>
      </c>
      <c r="F588" s="131" t="e">
        <f>INDEX('Glyn-SESSION'!$L$889:$U$896, MATCH("*Deadlift*",'Glyn-SESSION'!$B$889:$B$896,0), MATCH("*4th*",'Glyn-SESSION'!$K$7:$T$7,0))</f>
        <v>#N/A</v>
      </c>
      <c r="G588" s="131" t="e">
        <f>IF($A$584='Glyn-SESSION'!$A$889,INDEX('Glyn-SESSION'!$K$889:$T$896, MATCH("*Bench Press*",'Glyn-SESSION'!$B$889:$B$896,0), MATCH("*4th*",'Glyn-SESSION'!$K$7:$T$7,0)),"")</f>
        <v>#N/A</v>
      </c>
      <c r="H588" s="131" t="e">
        <f>INDEX('Glyn-SESSION'!$L$889:$U$896, MATCH("*Bench Press*",'Glyn-SESSION'!$B$889:$B$896,0), MATCH("*4th*",'Glyn-SESSION'!$K$7:$T$7,0))</f>
        <v>#N/A</v>
      </c>
      <c r="I588" s="132" t="e">
        <f>IF($A$584='Glyn-SESSION'!$A$889,INDEX('Glyn-SESSION'!$K$889:$T$896, MATCH("*Military*",'Glyn-SESSION'!$B$889:$B$896,0), MATCH("*4th*",'Glyn-SESSION'!$K$7:$T$7,0)),"")</f>
        <v>#N/A</v>
      </c>
      <c r="J588" s="44" t="e">
        <f>INDEX('Glyn-SESSION'!$L$889:$U$896, MATCH("*Military*",'Glyn-SESSION'!$B$889:$B$896,0), MATCH("*4th*",'Glyn-SESSION'!$K$7:$T$7,0))</f>
        <v>#N/A</v>
      </c>
      <c r="K588" s="131" t="e">
        <f>IF($A$584='Glyn-SESSION'!$A$889,INDEX('Glyn-SESSION'!$K$889:$T$896, MATCH("*Clean *",'Glyn-SESSION'!$B$889:$B$896,0), MATCH("*4th*",'Glyn-SESSION'!$K$7:$T$7,0)),"")</f>
        <v>#N/A</v>
      </c>
      <c r="L588" s="44" t="e">
        <f>INDEX('Glyn-SESSION'!$L$889:$U$896, MATCH("*Clean *",'Glyn-SESSION'!$B$889:$B$896,0), MATCH("*4th*",'Glyn-SESSION'!$K$7:$T$7,0))</f>
        <v>#N/A</v>
      </c>
      <c r="M588" s="131" t="e">
        <f>IF($A$584='Glyn-SESSION'!$A$889,INDEX('Glyn-SESSION'!$K$889:$T$896, MATCH("*Lat Pulldown*",'Glyn-SESSION'!$B$889:$B$896,0), MATCH("*4th*",'Glyn-SESSION'!$K$7:$T$7,0)),"")</f>
        <v>#N/A</v>
      </c>
      <c r="N588" s="44" t="e">
        <f>INDEX('Glyn-SESSION'!$L$889:$U$896, MATCH("*Lat Pulldown*",'Glyn-SESSION'!$B$889:$B$896,0), MATCH("*4th*",'Glyn-SESSION'!$K$7:$T$7,0))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IF($A$584='Glyn-SESSION'!$A$889,INDEX('Glyn-SESSION'!$K$889:$T$896, MATCH("*Squat*",'Glyn-SESSION'!$B$889:$B$896,0), MATCH("*5th*",'Glyn-SESSION'!$K$7:$T$7,0)),"")</f>
        <v>#N/A</v>
      </c>
      <c r="D589" s="132" t="e">
        <f>INDEX('Glyn-SESSION'!L$889:U$896, MATCH("*Squat*",'Glyn-SESSION'!$B$889:$B$896,0), MATCH("*5th*",'Glyn-SESSION'!K$7:T$7,0))</f>
        <v>#N/A</v>
      </c>
      <c r="E589" s="131" t="e">
        <f>IF($A$584='Glyn-SESSION'!$A$889,INDEX('Glyn-SESSION'!$K$889:$T$896, MATCH("*Deadlift*",'Glyn-SESSION'!$B$889:$B$896,0), MATCH("*5th*",'Glyn-SESSION'!$K$7:$T$7,0)),"")</f>
        <v>#N/A</v>
      </c>
      <c r="F589" s="131" t="e">
        <f>INDEX('Glyn-SESSION'!$L$889:$U$896, MATCH("*Deadlift*",'Glyn-SESSION'!$B$889:$B$896,0), MATCH("*5th*",'Glyn-SESSION'!$K$7:$T$7,0))</f>
        <v>#N/A</v>
      </c>
      <c r="G589" s="131" t="e">
        <f>IF($A$584='Glyn-SESSION'!$A$889,INDEX('Glyn-SESSION'!$K$889:$T$896, MATCH("*Bench Press*",'Glyn-SESSION'!$B$889:$B$896,0), MATCH("*5th*",'Glyn-SESSION'!$K$7:$T$7,0)),"")</f>
        <v>#N/A</v>
      </c>
      <c r="H589" s="131" t="e">
        <f>INDEX('Glyn-SESSION'!$L$889:$U$896, MATCH("*Bench Press*",'Glyn-SESSION'!$B$889:$B$896,0), MATCH("*5th*",'Glyn-SESSION'!$K$7:$T$7,0))</f>
        <v>#N/A</v>
      </c>
      <c r="I589" s="132" t="e">
        <f>IF($A$584='Glyn-SESSION'!$A$889,INDEX('Glyn-SESSION'!$K$889:$T$896, MATCH("*Military*",'Glyn-SESSION'!$B$889:$B$896,0), MATCH("*5th*",'Glyn-SESSION'!$K$7:$T$7,0)),"")</f>
        <v>#N/A</v>
      </c>
      <c r="J589" s="44" t="e">
        <f>INDEX('Glyn-SESSION'!$L$889:$U$896, MATCH("*Military*",'Glyn-SESSION'!$B$889:$B$896,0), MATCH("*5th*",'Glyn-SESSION'!$K$7:$T$7,0))</f>
        <v>#N/A</v>
      </c>
      <c r="K589" s="131" t="e">
        <f>IF($A$584='Glyn-SESSION'!$A$889,INDEX('Glyn-SESSION'!$K$889:$T$896, MATCH("*Clean *",'Glyn-SESSION'!$B$889:$B$896,0), MATCH("*5th*",'Glyn-SESSION'!$K$7:$T$7,0)),"")</f>
        <v>#N/A</v>
      </c>
      <c r="L589" s="44" t="e">
        <f>INDEX('Glyn-SESSION'!$L$889:$U$896, MATCH("*Clean *",'Glyn-SESSION'!$B$889:$B$896,0), MATCH("*5th*",'Glyn-SESSION'!$K$7:$T$7,0))</f>
        <v>#N/A</v>
      </c>
      <c r="M589" s="131" t="e">
        <f>IF($A$584='Glyn-SESSION'!$A$889,INDEX('Glyn-SESSION'!$K$889:$T$896, MATCH("*Lat Pulldown*",'Glyn-SESSION'!$B$889:$B$896,0), MATCH("*5th*",'Glyn-SESSION'!$K$7:$T$7,0)),"")</f>
        <v>#N/A</v>
      </c>
      <c r="N589" s="44" t="e">
        <f>INDEX('Glyn-SESSION'!$L$889:$U$896, MATCH("*Lat Pulldown*",'Glyn-SESSION'!$B$889:$B$896,0), MATCH("*5th*",'Glyn-SESSION'!$K$7:$T$7,0))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'Glyn-SESSION'!A799</f>
        <v>0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str">
        <f>IF($A$140='Glyn-SESSION'!$A$799,INDEX('Glyn-SESSION'!$K$799:$T$806, MATCH("*1k Row*",'Glyn-SESSION'!$B$799:$B$806,0), MATCH("*1st*",'Glyn-SESSION'!$K$7:$T$7,0)),"")</f>
        <v/>
      </c>
      <c r="P590" s="152" t="str">
        <f>IF($A$140='Glyn-SESSION'!$A$799,INDEX('Glyn-SESSION'!$K$799:$T$806, MATCH("*HIIT*",'Glyn-SESSION'!$B$799:$B$806,0), MATCH("*1st*",'Glyn-SESSION'!$K$7:$T$7,0)),"")</f>
        <v/>
      </c>
      <c r="Q590" s="119" t="e">
        <f>INDEX('Glyn-SESSION'!$L$799:$U$799, MATCH("*HIIT*",'Glyn-SESSION'!$B$799:$B$799,0), MATCH("*1st*",'Glyn-SESSION'!$K$7:$T$7,0))</f>
        <v>#N/A</v>
      </c>
      <c r="R590" s="119">
        <f>'Glyn-SESSION'!U652</f>
        <v>0</v>
      </c>
      <c r="S590" s="116"/>
      <c r="T590" s="116"/>
      <c r="U590" s="120">
        <f>'Glyn-SESSION'!A800</f>
        <v>0</v>
      </c>
      <c r="V590" s="120">
        <f>'Glyn-SESSION'!A801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IF($A$590='Glyn-SESSION'!$A$799,INDEX('Glyn-SESSION'!$K$799:$T$806, MATCH("*Squat*",'Glyn-SESSION'!$B$799:$B$806,0), MATCH("*1st*",'Glyn-SESSION'!$K$7:$T$7,0)),"")</f>
        <v>#N/A</v>
      </c>
      <c r="D591" s="132" t="e">
        <f>INDEX('Glyn-SESSION'!L$799:U$806, MATCH("*Squat*",'Glyn-SESSION'!$B$799:$B$806,0), MATCH("*1st*",'Glyn-SESSION'!K$7:T$7,0))</f>
        <v>#N/A</v>
      </c>
      <c r="E591" s="131" t="e">
        <f>IF($A$590='Glyn-SESSION'!$A$799,INDEX('Glyn-SESSION'!$K$799:$T$806, MATCH("*Deadlift*",'Glyn-SESSION'!$B$799:$B$806,0), MATCH("*1st*",'Glyn-SESSION'!$K$7:$T$7,0)),"")</f>
        <v>#N/A</v>
      </c>
      <c r="F591" s="131" t="e">
        <f>INDEX('Glyn-SESSION'!$L$799:$U$806, MATCH("*Deadlift*",'Glyn-SESSION'!$B$799:$B$806,0), MATCH("*1st*",'Glyn-SESSION'!$K$7:$T$7,0))</f>
        <v>#N/A</v>
      </c>
      <c r="G591" s="131" t="e">
        <f>IF($A$590='Glyn-SESSION'!$A$799,INDEX('Glyn-SESSION'!$K$799:$T$806, MATCH("*Bench Press*",'Glyn-SESSION'!$B$799:$B$806,0), MATCH("*1st*",'Glyn-SESSION'!$K$7:$T$7,0)),"")</f>
        <v>#N/A</v>
      </c>
      <c r="H591" s="131" t="e">
        <f>INDEX('Glyn-SESSION'!$L$799:$U$806, MATCH("*Bench Press*",'Glyn-SESSION'!$B$799:$B$806,0), MATCH("*1st*",'Glyn-SESSION'!$K$7:$T$7,0))</f>
        <v>#N/A</v>
      </c>
      <c r="I591" s="132" t="e">
        <f>IF($A$590='Glyn-SESSION'!$A$799,INDEX('Glyn-SESSION'!$K$799:$T$806, MATCH("*Military*",'Glyn-SESSION'!$B$799:$B$806,0), MATCH("*1st*",'Glyn-SESSION'!$K$7:$T$7,0)),"")</f>
        <v>#N/A</v>
      </c>
      <c r="J591" s="48" t="e">
        <f>INDEX('Glyn-SESSION'!$L$799:$U$806, MATCH("*Military*",'Glyn-SESSION'!$B$799:$B$806,0), MATCH("*1st*",'Glyn-SESSION'!$K$7:$T$7,0))</f>
        <v>#N/A</v>
      </c>
      <c r="K591" s="131" t="e">
        <f>IF($A$590='Glyn-SESSION'!$A$799,INDEX('Glyn-SESSION'!$K$799:$T$806, MATCH("*Clean *",'Glyn-SESSION'!$B$799:$B$806,0), MATCH("*1st*",'Glyn-SESSION'!$K$7:$T$7,0)),"")</f>
        <v>#N/A</v>
      </c>
      <c r="L591" s="48" t="e">
        <f>INDEX('Glyn-SESSION'!$L$799:$U$806, MATCH("*Clean *",'Glyn-SESSION'!$B$799:$B$806,0), MATCH("*1st*",'Glyn-SESSION'!$K$7:$T$7,0))</f>
        <v>#N/A</v>
      </c>
      <c r="M591" s="131" t="e">
        <f>IF($A$590='Glyn-SESSION'!$A$799,INDEX('Glyn-SESSION'!$K$799:$T$806, MATCH("*Lat Pulldown*",'Glyn-SESSION'!$B$799:$B$806,0), MATCH("*1st*",'Glyn-SESSION'!$K$7:$T$7,0)),"")</f>
        <v>#N/A</v>
      </c>
      <c r="N591" s="48" t="e">
        <f>INDEX('Glyn-SESSION'!$L$799:$U$806, MATCH("*Lat Pulldown*",'Glyn-SESSION'!$B$799:$B$806,0), MATCH("*1st*",'Glyn-SESSION'!$K$7:$T$7,0))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IF($A$590='Glyn-SESSION'!$A$799,INDEX('Glyn-SESSION'!$K$799:$T$806, MATCH("*Squat*",'Glyn-SESSION'!$B$799:$B$806,0), MATCH("*2nd*",'Glyn-SESSION'!$K$7:$T$7,0)),"")</f>
        <v>#N/A</v>
      </c>
      <c r="D592" s="132" t="e">
        <f>INDEX('Glyn-SESSION'!L$799:U$806, MATCH("*Squat*",'Glyn-SESSION'!$B$799:$B$806,0), MATCH("*2nd*",'Glyn-SESSION'!K$7:T$7,0))</f>
        <v>#N/A</v>
      </c>
      <c r="E592" s="131" t="e">
        <f>IF($A$590='Glyn-SESSION'!$A$799,INDEX('Glyn-SESSION'!$K$799:$T$806, MATCH("*Deadlift*",'Glyn-SESSION'!$B$799:$B$806,0), MATCH("*2ND*",'Glyn-SESSION'!$K$7:$T$7,0)),"")</f>
        <v>#N/A</v>
      </c>
      <c r="F592" s="131" t="e">
        <f>INDEX('Glyn-SESSION'!$L$799:$U$806, MATCH("*Deadlift*",'Glyn-SESSION'!$B$799:$B$806,0), MATCH("*2nd*",'Glyn-SESSION'!$K$7:$T$7,0))</f>
        <v>#N/A</v>
      </c>
      <c r="G592" s="131" t="e">
        <f>IF($A$590='Glyn-SESSION'!$A$799,INDEX('Glyn-SESSION'!$K$799:$T$806, MATCH("*Bench Press*",'Glyn-SESSION'!$B$799:$B$806,0), MATCH("*2ND*",'Glyn-SESSION'!$K$7:$T$7,0)),"")</f>
        <v>#N/A</v>
      </c>
      <c r="H592" s="131" t="e">
        <f>INDEX('Glyn-SESSION'!$L$799:$U$806, MATCH("*Bench Press*",'Glyn-SESSION'!$B$799:$B$806,0), MATCH("*2nd*",'Glyn-SESSION'!$K$7:$T$7,0))</f>
        <v>#N/A</v>
      </c>
      <c r="I592" s="132" t="e">
        <f>IF($A$590='Glyn-SESSION'!$A$799,INDEX('Glyn-SESSION'!$K$799:$T$806, MATCH("*Military*",'Glyn-SESSION'!$B$799:$B$806,0), MATCH("*2ND*",'Glyn-SESSION'!$K$7:$T$7,0)),"")</f>
        <v>#N/A</v>
      </c>
      <c r="J592" s="44" t="e">
        <f>INDEX('Glyn-SESSION'!$L$799:$U$806, MATCH("*Military*",'Glyn-SESSION'!$B$799:$B$806,0), MATCH("*2nd*",'Glyn-SESSION'!$K$7:$T$7,0))</f>
        <v>#N/A</v>
      </c>
      <c r="K592" s="131" t="e">
        <f>IF($A$590='Glyn-SESSION'!$A$799,INDEX('Glyn-SESSION'!$K$799:$T$806, MATCH("*Clean *",'Glyn-SESSION'!$B$799:$B$806,0), MATCH("*2ND*",'Glyn-SESSION'!$K$7:$T$7,0)),"")</f>
        <v>#N/A</v>
      </c>
      <c r="L592" s="44" t="e">
        <f>INDEX('Glyn-SESSION'!$L$799:$U$806, MATCH("*Clean *",'Glyn-SESSION'!$B$799:$B$806,0), MATCH("*2nd*",'Glyn-SESSION'!$K$7:$T$7,0))</f>
        <v>#N/A</v>
      </c>
      <c r="M592" s="131" t="e">
        <f>IF($A$590='Glyn-SESSION'!$A$799,INDEX('Glyn-SESSION'!$K$799:$T$806, MATCH("*Lat Pulldown*",'Glyn-SESSION'!$B$799:$B$806,0), MATCH("*2ND*",'Glyn-SESSION'!$K$7:$T$7,0)),"")</f>
        <v>#N/A</v>
      </c>
      <c r="N592" s="44" t="e">
        <f>INDEX('Glyn-SESSION'!$L$799:$U$806, MATCH("*Lat Pulldown*",'Glyn-SESSION'!$B$799:$B$806,0), MATCH("*2nd*",'Glyn-SESSION'!$K$7:$T$7,0))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IF($A$590='Glyn-SESSION'!$A$799,INDEX('Glyn-SESSION'!$K$799:$T$806, MATCH("*Squat*",'Glyn-SESSION'!$B$799:$B$806,0), MATCH("*3rd*",'Glyn-SESSION'!$K$7:$T$7,0)),"")</f>
        <v>#N/A</v>
      </c>
      <c r="D593" s="132" t="e">
        <f>INDEX('Glyn-SESSION'!L$799:U$806, MATCH("*Squat*",'Glyn-SESSION'!$B$799:$B$806,0), MATCH("*3rd*",'Glyn-SESSION'!K$7:T$7,0))</f>
        <v>#N/A</v>
      </c>
      <c r="E593" s="131" t="e">
        <f>IF($A$590='Glyn-SESSION'!$A$799,INDEX('Glyn-SESSION'!$K$799:$T$806, MATCH("*Deadlift*",'Glyn-SESSION'!$B$799:$B$806,0), MATCH("*3rd*",'Glyn-SESSION'!$K$7:$T$7,0)),"")</f>
        <v>#N/A</v>
      </c>
      <c r="F593" s="131" t="e">
        <f>INDEX('Glyn-SESSION'!$L$799:$U$806, MATCH("*Deadlift*",'Glyn-SESSION'!$B$799:$B$806,0), MATCH("*3rd*",'Glyn-SESSION'!$K$7:$T$7,0))</f>
        <v>#N/A</v>
      </c>
      <c r="G593" s="131" t="e">
        <f>IF($A$590='Glyn-SESSION'!$A$799,INDEX('Glyn-SESSION'!$K$799:$T$806, MATCH("*Bench Press*",'Glyn-SESSION'!$B$799:$B$806,0), MATCH("*3rd*",'Glyn-SESSION'!$K$7:$T$7,0)),"")</f>
        <v>#N/A</v>
      </c>
      <c r="H593" s="131" t="e">
        <f>INDEX('Glyn-SESSION'!$L$799:$U$806, MATCH("*Bench Press*",'Glyn-SESSION'!$B$799:$B$806,0), MATCH("*3rd*",'Glyn-SESSION'!$K$7:$T$7,0))</f>
        <v>#N/A</v>
      </c>
      <c r="I593" s="132" t="e">
        <f>IF($A$590='Glyn-SESSION'!$A$799,INDEX('Glyn-SESSION'!$K$799:$T$806, MATCH("*Military*",'Glyn-SESSION'!$B$799:$B$806,0), MATCH("*3rd*",'Glyn-SESSION'!$K$7:$T$7,0)),"")</f>
        <v>#N/A</v>
      </c>
      <c r="J593" s="44" t="e">
        <f>INDEX('Glyn-SESSION'!$L$799:$U$806, MATCH("*Military*",'Glyn-SESSION'!$B$799:$B$806,0), MATCH("*3rd*",'Glyn-SESSION'!$K$7:$T$7,0))</f>
        <v>#N/A</v>
      </c>
      <c r="K593" s="131" t="e">
        <f>IF($A$590='Glyn-SESSION'!$A$799,INDEX('Glyn-SESSION'!$K$799:$T$806, MATCH("*Clean *",'Glyn-SESSION'!$B$799:$B$806,0), MATCH("*3rd*",'Glyn-SESSION'!$K$7:$T$7,0)),"")</f>
        <v>#N/A</v>
      </c>
      <c r="L593" s="44" t="e">
        <f>INDEX('Glyn-SESSION'!$L$799:$U$806, MATCH("*Clean *",'Glyn-SESSION'!$B$799:$B$806,0), MATCH("*3rd*",'Glyn-SESSION'!$K$7:$T$7,0))</f>
        <v>#N/A</v>
      </c>
      <c r="M593" s="131" t="e">
        <f>IF($A$590='Glyn-SESSION'!$A$799,INDEX('Glyn-SESSION'!$K$799:$T$806, MATCH("*Lat Pulldown*",'Glyn-SESSION'!$B$799:$B$806,0), MATCH("*3rd*",'Glyn-SESSION'!$K$7:$T$7,0)),"")</f>
        <v>#N/A</v>
      </c>
      <c r="N593" s="44" t="e">
        <f>INDEX('Glyn-SESSION'!$L$799:$U$806, MATCH("*Lat Pulldown*",'Glyn-SESSION'!$B$799:$B$806,0), MATCH("*3rd*",'Glyn-SESSION'!$K$7:$T$7,0))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IF($A$590='Glyn-SESSION'!$A$799,INDEX('Glyn-SESSION'!$K$799:$T$806, MATCH("*Squat*",'Glyn-SESSION'!$B$799:$B$806,0), MATCH("*4th*",'Glyn-SESSION'!$K$7:$T$7,0)),"")</f>
        <v>#N/A</v>
      </c>
      <c r="D594" s="132" t="e">
        <f>INDEX('Glyn-SESSION'!L$799:U$806, MATCH("*Squat*",'Glyn-SESSION'!$B$799:$B$806,0), MATCH("*4th*",'Glyn-SESSION'!K$7:T$7,0))</f>
        <v>#N/A</v>
      </c>
      <c r="E594" s="131" t="e">
        <f>IF($A$590='Glyn-SESSION'!$A$799,INDEX('Glyn-SESSION'!$K$799:$T$806, MATCH("*Deadlift*",'Glyn-SESSION'!$B$799:$B$806,0), MATCH("*4th*",'Glyn-SESSION'!$K$7:$T$7,0)),"")</f>
        <v>#N/A</v>
      </c>
      <c r="F594" s="131" t="e">
        <f>INDEX('Glyn-SESSION'!$L$799:$U$806, MATCH("*Deadlift*",'Glyn-SESSION'!$B$799:$B$806,0), MATCH("*4th*",'Glyn-SESSION'!$K$7:$T$7,0))</f>
        <v>#N/A</v>
      </c>
      <c r="G594" s="131" t="e">
        <f>IF($A$590='Glyn-SESSION'!$A$799,INDEX('Glyn-SESSION'!$K$799:$T$806, MATCH("*Bench Press*",'Glyn-SESSION'!$B$799:$B$806,0), MATCH("*4th*",'Glyn-SESSION'!$K$7:$T$7,0)),"")</f>
        <v>#N/A</v>
      </c>
      <c r="H594" s="131" t="e">
        <f>INDEX('Glyn-SESSION'!$L$799:$U$806, MATCH("*Bench Press*",'Glyn-SESSION'!$B$799:$B$806,0), MATCH("*4th*",'Glyn-SESSION'!$K$7:$T$7,0))</f>
        <v>#N/A</v>
      </c>
      <c r="I594" s="132" t="e">
        <f>IF($A$590='Glyn-SESSION'!$A$799,INDEX('Glyn-SESSION'!$K$799:$T$806, MATCH("*Military*",'Glyn-SESSION'!$B$799:$B$806,0), MATCH("*4th*",'Glyn-SESSION'!$K$7:$T$7,0)),"")</f>
        <v>#N/A</v>
      </c>
      <c r="J594" s="44" t="e">
        <f>INDEX('Glyn-SESSION'!$L$799:$U$806, MATCH("*Military*",'Glyn-SESSION'!$B$799:$B$806,0), MATCH("*4th*",'Glyn-SESSION'!$K$7:$T$7,0))</f>
        <v>#N/A</v>
      </c>
      <c r="K594" s="131" t="e">
        <f>IF($A$590='Glyn-SESSION'!$A$799,INDEX('Glyn-SESSION'!$K$799:$T$806, MATCH("*Clean *",'Glyn-SESSION'!$B$799:$B$806,0), MATCH("*4th*",'Glyn-SESSION'!$K$7:$T$7,0)),"")</f>
        <v>#N/A</v>
      </c>
      <c r="L594" s="44" t="e">
        <f>INDEX('Glyn-SESSION'!$L$799:$U$806, MATCH("*Clean *",'Glyn-SESSION'!$B$799:$B$806,0), MATCH("*4th*",'Glyn-SESSION'!$K$7:$T$7,0))</f>
        <v>#N/A</v>
      </c>
      <c r="M594" s="131" t="e">
        <f>IF($A$590='Glyn-SESSION'!$A$799,INDEX('Glyn-SESSION'!$K$799:$T$806, MATCH("*Lat Pulldown*",'Glyn-SESSION'!$B$799:$B$806,0), MATCH("*4th*",'Glyn-SESSION'!$K$7:$T$7,0)),"")</f>
        <v>#N/A</v>
      </c>
      <c r="N594" s="44" t="e">
        <f>INDEX('Glyn-SESSION'!$L$799:$U$806, MATCH("*Lat Pulldown*",'Glyn-SESSION'!$B$799:$B$806,0), MATCH("*4th*",'Glyn-SESSION'!$K$7:$T$7,0))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IF($A$590='Glyn-SESSION'!$A$799,INDEX('Glyn-SESSION'!$K$799:$T$806, MATCH("*Squat*",'Glyn-SESSION'!$B$799:$B$806,0), MATCH("*5th*",'Glyn-SESSION'!$K$7:$T$7,0)),"")</f>
        <v>#N/A</v>
      </c>
      <c r="D595" s="132" t="e">
        <f>INDEX('Glyn-SESSION'!L$799:U$806, MATCH("*Squat*",'Glyn-SESSION'!$B$799:$B$806,0), MATCH("*5th*",'Glyn-SESSION'!K$7:T$7,0))</f>
        <v>#N/A</v>
      </c>
      <c r="E595" s="131" t="e">
        <f>IF($A$590='Glyn-SESSION'!$A$799,INDEX('Glyn-SESSION'!$K$799:$T$806, MATCH("*Deadlift*",'Glyn-SESSION'!$B$799:$B$806,0), MATCH("*5th*",'Glyn-SESSION'!$K$7:$T$7,0)),"")</f>
        <v>#N/A</v>
      </c>
      <c r="F595" s="131" t="e">
        <f>INDEX('Glyn-SESSION'!$L$799:$U$806, MATCH("*Deadlift*",'Glyn-SESSION'!$B$799:$B$806,0), MATCH("*5th*",'Glyn-SESSION'!$K$7:$T$7,0))</f>
        <v>#N/A</v>
      </c>
      <c r="G595" s="131" t="e">
        <f>IF($A$590='Glyn-SESSION'!$A$799,INDEX('Glyn-SESSION'!$K$799:$T$806, MATCH("*Bench Press*",'Glyn-SESSION'!$B$799:$B$806,0), MATCH("*5th*",'Glyn-SESSION'!$K$7:$T$7,0)),"")</f>
        <v>#N/A</v>
      </c>
      <c r="H595" s="131" t="e">
        <f>INDEX('Glyn-SESSION'!$L$799:$U$806, MATCH("*Bench Press*",'Glyn-SESSION'!$B$799:$B$806,0), MATCH("*5th*",'Glyn-SESSION'!$K$7:$T$7,0))</f>
        <v>#N/A</v>
      </c>
      <c r="I595" s="132" t="e">
        <f>IF($A$590='Glyn-SESSION'!$A$799,INDEX('Glyn-SESSION'!$K$799:$T$806, MATCH("*Military*",'Glyn-SESSION'!$B$799:$B$806,0), MATCH("*5th*",'Glyn-SESSION'!$K$7:$T$7,0)),"")</f>
        <v>#N/A</v>
      </c>
      <c r="J595" s="44" t="e">
        <f>INDEX('Glyn-SESSION'!$L$799:$U$806, MATCH("*Military*",'Glyn-SESSION'!$B$799:$B$806,0), MATCH("*5th*",'Glyn-SESSION'!$K$7:$T$7,0))</f>
        <v>#N/A</v>
      </c>
      <c r="K595" s="131" t="e">
        <f>IF($A$590='Glyn-SESSION'!$A$799,INDEX('Glyn-SESSION'!$K$799:$T$806, MATCH("*Clean *",'Glyn-SESSION'!$B$799:$B$806,0), MATCH("*5th*",'Glyn-SESSION'!$K$7:$T$7,0)),"")</f>
        <v>#N/A</v>
      </c>
      <c r="L595" s="44" t="e">
        <f>INDEX('Glyn-SESSION'!$L$799:$U$806, MATCH("*Clean *",'Glyn-SESSION'!$B$799:$B$806,0), MATCH("*5th*",'Glyn-SESSION'!$K$7:$T$7,0))</f>
        <v>#N/A</v>
      </c>
      <c r="M595" s="131" t="e">
        <f>IF($A$590='Glyn-SESSION'!$A$799,INDEX('Glyn-SESSION'!$K$799:$T$806, MATCH("*Lat Pulldown*",'Glyn-SESSION'!$B$799:$B$806,0), MATCH("*5th*",'Glyn-SESSION'!$K$7:$T$7,0)),"")</f>
        <v>#N/A</v>
      </c>
      <c r="N595" s="44" t="e">
        <f>INDEX('Glyn-SESSION'!$L$799:$U$806, MATCH("*Lat Pulldown*",'Glyn-SESSION'!$B$799:$B$806,0), MATCH("*5th*",'Glyn-SESSION'!$K$7:$T$7,0))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'Glyn-SESSION'!A808</f>
        <v>0</v>
      </c>
      <c r="B596" s="116" t="s">
        <v>84</v>
      </c>
      <c r="C596" s="117" t="e">
        <f>MAX(C597:C601)</f>
        <v>#N/A</v>
      </c>
      <c r="D596" s="116" t="e">
        <f t="array" ref="D596">MAX(IF(C597:C601=C596,D597:D601))</f>
        <v>#N/A</v>
      </c>
      <c r="E596" s="116" t="e">
        <f>MAX(E597:E601)</f>
        <v>#N/A</v>
      </c>
      <c r="F596" s="116" t="e">
        <f t="array" ref="F596">MAX(IF(E597:E601=E596,F597:F601))</f>
        <v>#N/A</v>
      </c>
      <c r="G596" s="116" t="e">
        <f>MAX(G597:G601)</f>
        <v>#N/A</v>
      </c>
      <c r="H596" s="116" t="e">
        <f t="array" ref="H596">MAX(IF(G597:G601=G596,H597:H601))</f>
        <v>#N/A</v>
      </c>
      <c r="I596" s="116" t="e">
        <f>MAX(I597:I601)</f>
        <v>#N/A</v>
      </c>
      <c r="J596" s="116" t="e">
        <f t="array" ref="J596">MAX(IF(I597:I601=I596,J597:J601))</f>
        <v>#N/A</v>
      </c>
      <c r="K596" s="116" t="e">
        <f>MAX(K597:K601)</f>
        <v>#N/A</v>
      </c>
      <c r="L596" s="116" t="e">
        <f t="array" ref="L596">MAX(IF(K597:K601=K596,L597:L601))</f>
        <v>#N/A</v>
      </c>
      <c r="M596" s="116" t="e">
        <f>MAX(M597:M601)</f>
        <v>#N/A</v>
      </c>
      <c r="N596" s="117" t="e">
        <f t="array" ref="N596">MAX(IF(M597:M601=M596,N597:N601))</f>
        <v>#N/A</v>
      </c>
      <c r="O596" s="152" t="str">
        <f>IF($A$140='Glyn-SESSION'!$A$808,INDEX('Glyn-SESSION'!$K$808:$T$815, MATCH("*1k Row*",'Glyn-SESSION'!$B$808:$B$815,0), MATCH("*1st*",'Glyn-SESSION'!$K$7:$T$7,0)),"")</f>
        <v/>
      </c>
      <c r="P596" s="152" t="str">
        <f>IF($A$140='Glyn-SESSION'!$A$808,INDEX('Glyn-SESSION'!$K$808:$T$815, MATCH("*HIIT*",'Glyn-SESSION'!$B$808:$B$815,0), MATCH("*1st*",'Glyn-SESSION'!$K$7:$T$7,0)),"")</f>
        <v/>
      </c>
      <c r="Q596" s="119" t="e">
        <f>INDEX('Glyn-SESSION'!$L$808:$U$808, MATCH("*HIIT*",'Glyn-SESSION'!$B$808:$B$808,0), MATCH("*1st*",'Glyn-SESSION'!$K$7:$T$7,0))</f>
        <v>#N/A</v>
      </c>
      <c r="R596" s="119">
        <f>'Glyn-SESSION'!U658</f>
        <v>0</v>
      </c>
      <c r="S596" s="116"/>
      <c r="T596" s="116"/>
      <c r="U596" s="120">
        <f>'Glyn-SESSION'!A809</f>
        <v>0</v>
      </c>
      <c r="V596" s="120">
        <f>'Glyn-SESSION'!A810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e">
        <f>IF($A$596='Glyn-SESSION'!$A$808,INDEX('Glyn-SESSION'!$K$808:$T$815, MATCH("*Squat*",'Glyn-SESSION'!$B$808:$B$815,0), MATCH("*1st*",'Glyn-SESSION'!$K$7:$T$7,0)),"")</f>
        <v>#N/A</v>
      </c>
      <c r="D597" s="132" t="e">
        <f>INDEX('Glyn-SESSION'!L$808:U$815, MATCH("*Squat*",'Glyn-SESSION'!$B$808:$B$815,0), MATCH("*1st*",'Glyn-SESSION'!K$7:T$7,0))</f>
        <v>#N/A</v>
      </c>
      <c r="E597" s="131" t="e">
        <f>IF($A$596='Glyn-SESSION'!$A$808,INDEX('Glyn-SESSION'!$K$808:$T$815, MATCH("*Deadlift*",'Glyn-SESSION'!$B$808:$B$815,0), MATCH("*1st*",'Glyn-SESSION'!$K$7:$T$7,0)),"")</f>
        <v>#N/A</v>
      </c>
      <c r="F597" s="131" t="e">
        <f>INDEX('Glyn-SESSION'!$L$808:$U$815, MATCH("*Deadlift*",'Glyn-SESSION'!$B$808:$B$815,0), MATCH("*1st*",'Glyn-SESSION'!$K$7:$T$7,0))</f>
        <v>#N/A</v>
      </c>
      <c r="G597" s="131" t="e">
        <f>IF($A$596='Glyn-SESSION'!$A$808,INDEX('Glyn-SESSION'!$K$808:$T$815, MATCH("*Bench Press*",'Glyn-SESSION'!$B$808:$B$815,0), MATCH("*1st*",'Glyn-SESSION'!$K$7:$T$7,0)),"")</f>
        <v>#N/A</v>
      </c>
      <c r="H597" s="131" t="e">
        <f>INDEX('Glyn-SESSION'!$L$808:$U$815, MATCH("*Bench Press*",'Glyn-SESSION'!$B$808:$B$815,0), MATCH("*1st*",'Glyn-SESSION'!$K$7:$T$7,0))</f>
        <v>#N/A</v>
      </c>
      <c r="I597" s="132" t="e">
        <f>IF($A$596='Glyn-SESSION'!$A$808,INDEX('Glyn-SESSION'!$K$808:$T$815, MATCH("*Military*",'Glyn-SESSION'!$B$808:$B$815,0), MATCH("*1st*",'Glyn-SESSION'!$K$7:$T$7,0)),"")</f>
        <v>#N/A</v>
      </c>
      <c r="J597" s="48" t="e">
        <f>INDEX('Glyn-SESSION'!$L$808:$U$815, MATCH("*Military*",'Glyn-SESSION'!$B$808:$B$815,0), MATCH("*1st*",'Glyn-SESSION'!$K$7:$T$7,0))</f>
        <v>#N/A</v>
      </c>
      <c r="K597" s="131" t="e">
        <f>IF($A$596='Glyn-SESSION'!$A$808,INDEX('Glyn-SESSION'!$K$808:$T$815, MATCH("*Clean *",'Glyn-SESSION'!$B$808:$B$815,0), MATCH("*1st*",'Glyn-SESSION'!$K$7:$T$7,0)),"")</f>
        <v>#N/A</v>
      </c>
      <c r="L597" s="48" t="e">
        <f>INDEX('Glyn-SESSION'!$L$808:$U$815, MATCH("*Clean *",'Glyn-SESSION'!$B$808:$B$815,0), MATCH("*1st*",'Glyn-SESSION'!$K$7:$T$7,0))</f>
        <v>#N/A</v>
      </c>
      <c r="M597" s="131" t="e">
        <f>IF($A$596='Glyn-SESSION'!$A$808,INDEX('Glyn-SESSION'!$K$808:$T$815, MATCH("*Lat Pulldown*",'Glyn-SESSION'!$B$808:$B$815,0), MATCH("*1st*",'Glyn-SESSION'!$K$7:$T$7,0)),"")</f>
        <v>#N/A</v>
      </c>
      <c r="N597" s="48" t="e">
        <f>INDEX('Glyn-SESSION'!$L$808:$U$815, MATCH("*Lat Pulldown*",'Glyn-SESSION'!$B$808:$B$815,0), MATCH("*1st*",'Glyn-SESSION'!$K$7:$T$7,0))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e">
        <f>IF($A$596='Glyn-SESSION'!$A$808,INDEX('Glyn-SESSION'!$K$808:$T$815, MATCH("*Squat*",'Glyn-SESSION'!$B$808:$B$815,0), MATCH("*2nd*",'Glyn-SESSION'!$K$7:$T$7,0)),"")</f>
        <v>#N/A</v>
      </c>
      <c r="D598" s="132" t="e">
        <f>INDEX('Glyn-SESSION'!L$808:U$815, MATCH("*Squat*",'Glyn-SESSION'!$B$808:$B$815,0), MATCH("*2nd*",'Glyn-SESSION'!K$7:T$7,0))</f>
        <v>#N/A</v>
      </c>
      <c r="E598" s="131" t="e">
        <f>IF($A$596='Glyn-SESSION'!$A$808,INDEX('Glyn-SESSION'!$K$808:$T$815, MATCH("*Deadlift*",'Glyn-SESSION'!$B$808:$B$815,0), MATCH("*2ND*",'Glyn-SESSION'!$K$7:$T$7,0)),"")</f>
        <v>#N/A</v>
      </c>
      <c r="F598" s="131" t="e">
        <f>INDEX('Glyn-SESSION'!$L$808:$U$815, MATCH("*Deadlift*",'Glyn-SESSION'!$B$808:$B$815,0), MATCH("*2nd*",'Glyn-SESSION'!$K$7:$T$7,0))</f>
        <v>#N/A</v>
      </c>
      <c r="G598" s="131" t="e">
        <f>IF($A$596='Glyn-SESSION'!$A$808,INDEX('Glyn-SESSION'!$K$808:$T$815, MATCH("*Bench Press*",'Glyn-SESSION'!$B$808:$B$815,0), MATCH("*2ND*",'Glyn-SESSION'!$K$7:$T$7,0)),"")</f>
        <v>#N/A</v>
      </c>
      <c r="H598" s="131" t="e">
        <f>INDEX('Glyn-SESSION'!$L$808:$U$815, MATCH("*Bench Press*",'Glyn-SESSION'!$B$808:$B$815,0), MATCH("*2nd*",'Glyn-SESSION'!$K$7:$T$7,0))</f>
        <v>#N/A</v>
      </c>
      <c r="I598" s="132" t="e">
        <f>IF($A$596='Glyn-SESSION'!$A$808,INDEX('Glyn-SESSION'!$K$808:$T$815, MATCH("*Military*",'Glyn-SESSION'!$B$808:$B$815,0), MATCH("*2ND*",'Glyn-SESSION'!$K$7:$T$7,0)),"")</f>
        <v>#N/A</v>
      </c>
      <c r="J598" s="44" t="e">
        <f>INDEX('Glyn-SESSION'!$L$808:$U$815, MATCH("*Military*",'Glyn-SESSION'!$B$808:$B$815,0), MATCH("*2nd*",'Glyn-SESSION'!$K$7:$T$7,0))</f>
        <v>#N/A</v>
      </c>
      <c r="K598" s="131" t="e">
        <f>IF($A$596='Glyn-SESSION'!$A$808,INDEX('Glyn-SESSION'!$K$808:$T$815, MATCH("*Clean *",'Glyn-SESSION'!$B$808:$B$815,0), MATCH("*2ND*",'Glyn-SESSION'!$K$7:$T$7,0)),"")</f>
        <v>#N/A</v>
      </c>
      <c r="L598" s="44" t="e">
        <f>INDEX('Glyn-SESSION'!$L$808:$U$815, MATCH("*Clean *",'Glyn-SESSION'!$B$808:$B$815,0), MATCH("*2nd*",'Glyn-SESSION'!$K$7:$T$7,0))</f>
        <v>#N/A</v>
      </c>
      <c r="M598" s="131" t="e">
        <f>IF($A$596='Glyn-SESSION'!$A$808,INDEX('Glyn-SESSION'!$K$808:$T$815, MATCH("*Lat Pulldown*",'Glyn-SESSION'!$B$808:$B$815,0), MATCH("*2ND*",'Glyn-SESSION'!$K$7:$T$7,0)),"")</f>
        <v>#N/A</v>
      </c>
      <c r="N598" s="44" t="e">
        <f>INDEX('Glyn-SESSION'!$L$808:$U$815, MATCH("*Lat Pulldown*",'Glyn-SESSION'!$B$808:$B$815,0), MATCH("*2nd*",'Glyn-SESSION'!$K$7:$T$7,0))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e">
        <f>IF($A$596='Glyn-SESSION'!$A$808,INDEX('Glyn-SESSION'!$K$808:$T$815, MATCH("*Squat*",'Glyn-SESSION'!$B$808:$B$815,0), MATCH("*3rd*",'Glyn-SESSION'!$K$7:$T$7,0)),"")</f>
        <v>#N/A</v>
      </c>
      <c r="D599" s="132" t="e">
        <f>INDEX('Glyn-SESSION'!L$808:U$815, MATCH("*Squat*",'Glyn-SESSION'!$B$808:$B$815,0), MATCH("*3rd*",'Glyn-SESSION'!K$7:T$7,0))</f>
        <v>#N/A</v>
      </c>
      <c r="E599" s="131" t="e">
        <f>IF($A$596='Glyn-SESSION'!$A$808,INDEX('Glyn-SESSION'!$K$808:$T$815, MATCH("*Deadlift*",'Glyn-SESSION'!$B$808:$B$815,0), MATCH("*3rd*",'Glyn-SESSION'!$K$7:$T$7,0)),"")</f>
        <v>#N/A</v>
      </c>
      <c r="F599" s="131" t="e">
        <f>INDEX('Glyn-SESSION'!$L$808:$U$815, MATCH("*Deadlift*",'Glyn-SESSION'!$B$808:$B$815,0), MATCH("*3rd*",'Glyn-SESSION'!$K$7:$T$7,0))</f>
        <v>#N/A</v>
      </c>
      <c r="G599" s="131" t="e">
        <f>IF($A$596='Glyn-SESSION'!$A$808,INDEX('Glyn-SESSION'!$K$808:$T$815, MATCH("*Bench Press*",'Glyn-SESSION'!$B$808:$B$815,0), MATCH("*3rd*",'Glyn-SESSION'!$K$7:$T$7,0)),"")</f>
        <v>#N/A</v>
      </c>
      <c r="H599" s="131" t="e">
        <f>INDEX('Glyn-SESSION'!$L$808:$U$815, MATCH("*Bench Press*",'Glyn-SESSION'!$B$808:$B$815,0), MATCH("*3rd*",'Glyn-SESSION'!$K$7:$T$7,0))</f>
        <v>#N/A</v>
      </c>
      <c r="I599" s="132" t="e">
        <f>IF($A$596='Glyn-SESSION'!$A$808,INDEX('Glyn-SESSION'!$K$808:$T$815, MATCH("*Military*",'Glyn-SESSION'!$B$808:$B$815,0), MATCH("*3rd*",'Glyn-SESSION'!$K$7:$T$7,0)),"")</f>
        <v>#N/A</v>
      </c>
      <c r="J599" s="44" t="e">
        <f>INDEX('Glyn-SESSION'!$L$808:$U$815, MATCH("*Military*",'Glyn-SESSION'!$B$808:$B$815,0), MATCH("*3rd*",'Glyn-SESSION'!$K$7:$T$7,0))</f>
        <v>#N/A</v>
      </c>
      <c r="K599" s="131" t="e">
        <f>IF($A$596='Glyn-SESSION'!$A$808,INDEX('Glyn-SESSION'!$K$808:$T$815, MATCH("*Clean *",'Glyn-SESSION'!$B$808:$B$815,0), MATCH("*3rd*",'Glyn-SESSION'!$K$7:$T$7,0)),"")</f>
        <v>#N/A</v>
      </c>
      <c r="L599" s="44" t="e">
        <f>INDEX('Glyn-SESSION'!$L$808:$U$815, MATCH("*Clean *",'Glyn-SESSION'!$B$808:$B$815,0), MATCH("*3rd*",'Glyn-SESSION'!$K$7:$T$7,0))</f>
        <v>#N/A</v>
      </c>
      <c r="M599" s="131" t="e">
        <f>IF($A$596='Glyn-SESSION'!$A$808,INDEX('Glyn-SESSION'!$K$808:$T$815, MATCH("*Lat Pulldown*",'Glyn-SESSION'!$B$808:$B$815,0), MATCH("*3rd*",'Glyn-SESSION'!$K$7:$T$7,0)),"")</f>
        <v>#N/A</v>
      </c>
      <c r="N599" s="44" t="e">
        <f>INDEX('Glyn-SESSION'!$L$808:$U$815, MATCH("*Lat Pulldown*",'Glyn-SESSION'!$B$808:$B$815,0), MATCH("*3rd*",'Glyn-SESSION'!$K$7:$T$7,0))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e">
        <f>IF($A$596='Glyn-SESSION'!$A$808,INDEX('Glyn-SESSION'!$K$808:$T$815, MATCH("*Squat*",'Glyn-SESSION'!$B$808:$B$815,0), MATCH("*4th*",'Glyn-SESSION'!$K$7:$T$7,0)),"")</f>
        <v>#N/A</v>
      </c>
      <c r="D600" s="132" t="e">
        <f>INDEX('Glyn-SESSION'!L$808:U$815, MATCH("*Squat*",'Glyn-SESSION'!$B$808:$B$815,0), MATCH("*4th*",'Glyn-SESSION'!K$7:T$7,0))</f>
        <v>#N/A</v>
      </c>
      <c r="E600" s="131" t="e">
        <f>IF($A$596='Glyn-SESSION'!$A$808,INDEX('Glyn-SESSION'!$K$808:$T$815, MATCH("*Deadlift*",'Glyn-SESSION'!$B$808:$B$815,0), MATCH("*4th*",'Glyn-SESSION'!$K$7:$T$7,0)),"")</f>
        <v>#N/A</v>
      </c>
      <c r="F600" s="131" t="e">
        <f>INDEX('Glyn-SESSION'!$L$808:$U$815, MATCH("*Deadlift*",'Glyn-SESSION'!$B$808:$B$815,0), MATCH("*4th*",'Glyn-SESSION'!$K$7:$T$7,0))</f>
        <v>#N/A</v>
      </c>
      <c r="G600" s="131" t="e">
        <f>IF($A$596='Glyn-SESSION'!$A$808,INDEX('Glyn-SESSION'!$K$808:$T$815, MATCH("*Bench Press*",'Glyn-SESSION'!$B$808:$B$815,0), MATCH("*4th*",'Glyn-SESSION'!$K$7:$T$7,0)),"")</f>
        <v>#N/A</v>
      </c>
      <c r="H600" s="131" t="e">
        <f>INDEX('Glyn-SESSION'!$L$808:$U$815, MATCH("*Bench Press*",'Glyn-SESSION'!$B$808:$B$815,0), MATCH("*4th*",'Glyn-SESSION'!$K$7:$T$7,0))</f>
        <v>#N/A</v>
      </c>
      <c r="I600" s="132" t="e">
        <f>IF($A$596='Glyn-SESSION'!$A$808,INDEX('Glyn-SESSION'!$K$808:$T$815, MATCH("*Military*",'Glyn-SESSION'!$B$808:$B$815,0), MATCH("*4th*",'Glyn-SESSION'!$K$7:$T$7,0)),"")</f>
        <v>#N/A</v>
      </c>
      <c r="J600" s="44" t="e">
        <f>INDEX('Glyn-SESSION'!$L$808:$U$815, MATCH("*Military*",'Glyn-SESSION'!$B$808:$B$815,0), MATCH("*4th*",'Glyn-SESSION'!$K$7:$T$7,0))</f>
        <v>#N/A</v>
      </c>
      <c r="K600" s="131" t="e">
        <f>IF($A$596='Glyn-SESSION'!$A$808,INDEX('Glyn-SESSION'!$K$808:$T$815, MATCH("*Clean *",'Glyn-SESSION'!$B$808:$B$815,0), MATCH("*4th*",'Glyn-SESSION'!$K$7:$T$7,0)),"")</f>
        <v>#N/A</v>
      </c>
      <c r="L600" s="44" t="e">
        <f>INDEX('Glyn-SESSION'!$L$808:$U$815, MATCH("*Clean *",'Glyn-SESSION'!$B$808:$B$815,0), MATCH("*4th*",'Glyn-SESSION'!$K$7:$T$7,0))</f>
        <v>#N/A</v>
      </c>
      <c r="M600" s="131" t="e">
        <f>IF($A$596='Glyn-SESSION'!$A$808,INDEX('Glyn-SESSION'!$K$808:$T$815, MATCH("*Lat Pulldown*",'Glyn-SESSION'!$B$808:$B$815,0), MATCH("*4th*",'Glyn-SESSION'!$K$7:$T$7,0)),"")</f>
        <v>#N/A</v>
      </c>
      <c r="N600" s="44" t="e">
        <f>INDEX('Glyn-SESSION'!$L$808:$U$815, MATCH("*Lat Pulldown*",'Glyn-SESSION'!$B$808:$B$815,0), MATCH("*4th*",'Glyn-SESSION'!$K$7:$T$7,0))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e">
        <f>IF($A$596='Glyn-SESSION'!$A$808,INDEX('Glyn-SESSION'!$K$808:$T$815, MATCH("*Squat*",'Glyn-SESSION'!$B$808:$B$815,0), MATCH("*5th*",'Glyn-SESSION'!$K$7:$T$7,0)),"")</f>
        <v>#N/A</v>
      </c>
      <c r="D601" s="132" t="e">
        <f>INDEX('Glyn-SESSION'!L$808:U$815, MATCH("*Squat*",'Glyn-SESSION'!$B$808:$B$815,0), MATCH("*5th*",'Glyn-SESSION'!K$7:T$7,0))</f>
        <v>#N/A</v>
      </c>
      <c r="E601" s="131" t="e">
        <f>IF($A$596='Glyn-SESSION'!$A$808,INDEX('Glyn-SESSION'!$K$808:$T$815, MATCH("*Deadlift*",'Glyn-SESSION'!$B$808:$B$815,0), MATCH("*5th*",'Glyn-SESSION'!$K$7:$T$7,0)),"")</f>
        <v>#N/A</v>
      </c>
      <c r="F601" s="131" t="e">
        <f>INDEX('Glyn-SESSION'!$L$808:$U$815, MATCH("*Deadlift*",'Glyn-SESSION'!$B$808:$B$815,0), MATCH("*5th*",'Glyn-SESSION'!$K$7:$T$7,0))</f>
        <v>#N/A</v>
      </c>
      <c r="G601" s="131" t="e">
        <f>IF($A$596='Glyn-SESSION'!$A$808,INDEX('Glyn-SESSION'!$K$808:$T$815, MATCH("*Bench Press*",'Glyn-SESSION'!$B$808:$B$815,0), MATCH("*5th*",'Glyn-SESSION'!$K$7:$T$7,0)),"")</f>
        <v>#N/A</v>
      </c>
      <c r="H601" s="131" t="e">
        <f>INDEX('Glyn-SESSION'!$L$808:$U$815, MATCH("*Bench Press*",'Glyn-SESSION'!$B$808:$B$815,0), MATCH("*5th*",'Glyn-SESSION'!$K$7:$T$7,0))</f>
        <v>#N/A</v>
      </c>
      <c r="I601" s="132" t="e">
        <f>IF($A$596='Glyn-SESSION'!$A$808,INDEX('Glyn-SESSION'!$K$808:$T$815, MATCH("*Military*",'Glyn-SESSION'!$B$808:$B$815,0), MATCH("*5th*",'Glyn-SESSION'!$K$7:$T$7,0)),"")</f>
        <v>#N/A</v>
      </c>
      <c r="J601" s="44" t="e">
        <f>INDEX('Glyn-SESSION'!$L$808:$U$815, MATCH("*Military*",'Glyn-SESSION'!$B$808:$B$815,0), MATCH("*5th*",'Glyn-SESSION'!$K$7:$T$7,0))</f>
        <v>#N/A</v>
      </c>
      <c r="K601" s="131" t="e">
        <f>IF($A$596='Glyn-SESSION'!$A$808,INDEX('Glyn-SESSION'!$K$808:$T$815, MATCH("*Clean *",'Glyn-SESSION'!$B$808:$B$815,0), MATCH("*5th*",'Glyn-SESSION'!$K$7:$T$7,0)),"")</f>
        <v>#N/A</v>
      </c>
      <c r="L601" s="44" t="e">
        <f>INDEX('Glyn-SESSION'!$L$808:$U$815, MATCH("*Clean *",'Glyn-SESSION'!$B$808:$B$815,0), MATCH("*5th*",'Glyn-SESSION'!$K$7:$T$7,0))</f>
        <v>#N/A</v>
      </c>
      <c r="M601" s="131" t="e">
        <f>IF($A$596='Glyn-SESSION'!$A$808,INDEX('Glyn-SESSION'!$K$808:$T$815, MATCH("*Lat Pulldown*",'Glyn-SESSION'!$B$808:$B$815,0), MATCH("*5th*",'Glyn-SESSION'!$K$7:$T$7,0)),"")</f>
        <v>#N/A</v>
      </c>
      <c r="N601" s="44" t="e">
        <f>INDEX('Glyn-SESSION'!$L$808:$U$815, MATCH("*Lat Pulldown*",'Glyn-SESSION'!$B$808:$B$815,0), MATCH("*5th*",'Glyn-SESSION'!$K$7:$T$7,0))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  <row r="602" spans="1:40">
      <c r="A602" s="129">
        <f>'Glyn-SESSION'!A817</f>
        <v>0</v>
      </c>
      <c r="B602" s="116" t="s">
        <v>84</v>
      </c>
      <c r="C602" s="117" t="e">
        <f>MAX(C603:C607)</f>
        <v>#N/A</v>
      </c>
      <c r="D602" s="116" t="e">
        <f t="array" ref="D602">MAX(IF(C603:C607=C602,D603:D607))</f>
        <v>#N/A</v>
      </c>
      <c r="E602" s="116" t="e">
        <f>MAX(E603:E607)</f>
        <v>#N/A</v>
      </c>
      <c r="F602" s="116" t="e">
        <f t="array" ref="F602">MAX(IF(E603:E607=E602,F603:F607))</f>
        <v>#N/A</v>
      </c>
      <c r="G602" s="116" t="e">
        <f>MAX(G603:G607)</f>
        <v>#N/A</v>
      </c>
      <c r="H602" s="116" t="e">
        <f t="array" ref="H602">MAX(IF(G603:G607=G602,H603:H607))</f>
        <v>#N/A</v>
      </c>
      <c r="I602" s="116" t="e">
        <f>MAX(I603:I607)</f>
        <v>#N/A</v>
      </c>
      <c r="J602" s="116" t="e">
        <f t="array" ref="J602">MAX(IF(I603:I607=I602,J603:J607))</f>
        <v>#N/A</v>
      </c>
      <c r="K602" s="116" t="e">
        <f>MAX(K603:K607)</f>
        <v>#N/A</v>
      </c>
      <c r="L602" s="116" t="e">
        <f t="array" ref="L602">MAX(IF(K603:K607=K602,L603:L607))</f>
        <v>#N/A</v>
      </c>
      <c r="M602" s="116" t="e">
        <f>MAX(M603:M607)</f>
        <v>#N/A</v>
      </c>
      <c r="N602" s="117" t="e">
        <f t="array" ref="N602">MAX(IF(M603:M607=M602,N603:N607))</f>
        <v>#N/A</v>
      </c>
      <c r="O602" s="152" t="str">
        <f>IF($A$140='Glyn-SESSION'!$A$817,INDEX('Glyn-SESSION'!$K$817:$T$824, MATCH("*1k Row*",'Glyn-SESSION'!$B$817:$B$824,0), MATCH("*1st*",'Glyn-SESSION'!$K$7:$T$7,0)),"")</f>
        <v/>
      </c>
      <c r="P602" s="152" t="str">
        <f>IF($A$140='Glyn-SESSION'!$A$817,INDEX('Glyn-SESSION'!$K$817:$T$824, MATCH("*HIIT*",'Glyn-SESSION'!$B$817:$B$824,0), MATCH("*1st*",'Glyn-SESSION'!$K$7:$T$7,0)),"")</f>
        <v/>
      </c>
      <c r="Q602" s="119" t="e">
        <f>INDEX('Glyn-SESSION'!$L$817:$U$817, MATCH("*HIIT*",'Glyn-SESSION'!$B$817:$B$817,0), MATCH("*1st*",'Glyn-SESSION'!$K$7:$T$7,0))</f>
        <v>#N/A</v>
      </c>
      <c r="R602" s="119">
        <f>'Glyn-SESSION'!U664</f>
        <v>0</v>
      </c>
      <c r="S602" s="116"/>
      <c r="T602" s="116"/>
      <c r="U602" s="120">
        <f>'Glyn-SESSION'!A818</f>
        <v>0</v>
      </c>
      <c r="V602" s="120">
        <f>'Glyn-SESSION'!A819</f>
        <v>0</v>
      </c>
      <c r="W602" s="116"/>
      <c r="X602" s="116"/>
      <c r="Y602" s="116"/>
      <c r="Z602" s="116"/>
      <c r="AA602" s="116"/>
      <c r="AB602" s="116"/>
      <c r="AC602" s="116"/>
      <c r="AF602"/>
      <c r="AG602"/>
      <c r="AH602"/>
      <c r="AI602"/>
      <c r="AJ602"/>
      <c r="AK602"/>
      <c r="AL602"/>
      <c r="AN602"/>
    </row>
    <row r="603" spans="1:40">
      <c r="A603" s="145"/>
      <c r="B603" s="11" t="s">
        <v>3</v>
      </c>
      <c r="C603" s="131" t="e">
        <f>IF($A$823='Glyn-SESSION'!$A$817,INDEX('Glyn-SESSION'!$K$817:$T$824, MATCH("*Squat*",'Glyn-SESSION'!$B$817:$B$824,0), MATCH("*1st*",'Glyn-SESSION'!$K$7:$T$7,0)),"")</f>
        <v>#N/A</v>
      </c>
      <c r="D603" s="132" t="e">
        <f>INDEX('Glyn-SESSION'!L$817:U$824, MATCH("*Squat*",'Glyn-SESSION'!$B$817:$B$824,0), MATCH("*1st*",'Glyn-SESSION'!K$7:T$7,0))</f>
        <v>#N/A</v>
      </c>
      <c r="E603" s="131" t="e">
        <f>IF($A$823='Glyn-SESSION'!$A$817,INDEX('Glyn-SESSION'!$K$817:$T$824, MATCH("*Deadlift*",'Glyn-SESSION'!$B$817:$B$824,0), MATCH("*1st*",'Glyn-SESSION'!$K$7:$T$7,0)),"")</f>
        <v>#N/A</v>
      </c>
      <c r="F603" s="131" t="e">
        <f>INDEX('Glyn-SESSION'!$L$817:$U$824, MATCH("*Deadlift*",'Glyn-SESSION'!$B$817:$B$824,0), MATCH("*1st*",'Glyn-SESSION'!$K$7:$T$7,0))</f>
        <v>#N/A</v>
      </c>
      <c r="G603" s="131" t="e">
        <f>IF($A$823='Glyn-SESSION'!$A$817,INDEX('Glyn-SESSION'!$K$817:$T$824, MATCH("*Bench Press*",'Glyn-SESSION'!$B$817:$B$824,0), MATCH("*1st*",'Glyn-SESSION'!$K$7:$T$7,0)),"")</f>
        <v>#N/A</v>
      </c>
      <c r="H603" s="131" t="e">
        <f>INDEX('Glyn-SESSION'!$L$817:$U$824, MATCH("*Bench Press*",'Glyn-SESSION'!$B$817:$B$824,0), MATCH("*1st*",'Glyn-SESSION'!$K$7:$T$7,0))</f>
        <v>#N/A</v>
      </c>
      <c r="I603" s="132" t="e">
        <f>IF($A$823='Glyn-SESSION'!$A$817,INDEX('Glyn-SESSION'!$K$817:$T$824, MATCH("*Military*",'Glyn-SESSION'!$B$817:$B$824,0), MATCH("*1st*",'Glyn-SESSION'!$K$7:$T$7,0)),"")</f>
        <v>#N/A</v>
      </c>
      <c r="J603" s="48" t="e">
        <f>INDEX('Glyn-SESSION'!$L$817:$U$824, MATCH("*Military*",'Glyn-SESSION'!$B$817:$B$824,0), MATCH("*1st*",'Glyn-SESSION'!$K$7:$T$7,0))</f>
        <v>#N/A</v>
      </c>
      <c r="K603" s="131" t="e">
        <f>IF($A$823='Glyn-SESSION'!$A$817,INDEX('Glyn-SESSION'!$K$817:$T$824, MATCH("*Clean *",'Glyn-SESSION'!$B$817:$B$824,0), MATCH("*1st*",'Glyn-SESSION'!$K$7:$T$7,0)),"")</f>
        <v>#N/A</v>
      </c>
      <c r="L603" s="48" t="e">
        <f>INDEX('Glyn-SESSION'!$L$817:$U$824, MATCH("*Clean *",'Glyn-SESSION'!$B$817:$B$824,0), MATCH("*1st*",'Glyn-SESSION'!$K$7:$T$7,0))</f>
        <v>#N/A</v>
      </c>
      <c r="M603" s="131" t="e">
        <f>IF($A$823='Glyn-SESSION'!$A$817,INDEX('Glyn-SESSION'!$K$817:$T$824, MATCH("*Lat Pulldown*",'Glyn-SESSION'!$B$817:$B$824,0), MATCH("*1st*",'Glyn-SESSION'!$K$7:$T$7,0)),"")</f>
        <v>#N/A</v>
      </c>
      <c r="N603" s="48" t="e">
        <f>INDEX('Glyn-SESSION'!$L$817:$U$824, MATCH("*Lat Pulldown*",'Glyn-SESSION'!$B$817:$B$824,0), MATCH("*1st*",'Glyn-SESSION'!$K$7:$T$7,0))</f>
        <v>#N/A</v>
      </c>
      <c r="O603" s="151"/>
      <c r="P603" s="151"/>
      <c r="Q603" s="118"/>
      <c r="R603" s="118"/>
      <c r="S603" s="11"/>
      <c r="T603" s="11"/>
      <c r="V603" s="47"/>
      <c r="W603" s="11"/>
      <c r="X603" s="11"/>
      <c r="Y603" s="11"/>
      <c r="Z603" s="11"/>
      <c r="AA603" s="11"/>
      <c r="AB603" s="11"/>
      <c r="AC603" s="11"/>
      <c r="AF603"/>
      <c r="AG603"/>
      <c r="AH603"/>
      <c r="AI603"/>
      <c r="AJ603"/>
      <c r="AK603"/>
      <c r="AL603"/>
      <c r="AN603"/>
    </row>
    <row r="604" spans="1:40">
      <c r="B604" t="s">
        <v>4</v>
      </c>
      <c r="C604" s="131" t="e">
        <f>IF($A$823='Glyn-SESSION'!$A$817,INDEX('Glyn-SESSION'!$K$817:$T$824, MATCH("*Squat*",'Glyn-SESSION'!$B$817:$B$824,0), MATCH("*2nd*",'Glyn-SESSION'!$K$7:$T$7,0)),"")</f>
        <v>#N/A</v>
      </c>
      <c r="D604" s="132" t="e">
        <f>INDEX('Glyn-SESSION'!L$817:U$824, MATCH("*Squat*",'Glyn-SESSION'!$B$817:$B$824,0), MATCH("*2nd*",'Glyn-SESSION'!K$7:T$7,0))</f>
        <v>#N/A</v>
      </c>
      <c r="E604" s="131" t="e">
        <f>IF($A$823='Glyn-SESSION'!$A$817,INDEX('Glyn-SESSION'!$K$817:$T$824, MATCH("*Deadlift*",'Glyn-SESSION'!$B$817:$B$824,0), MATCH("*2ND*",'Glyn-SESSION'!$K$7:$T$7,0)),"")</f>
        <v>#N/A</v>
      </c>
      <c r="F604" s="131" t="e">
        <f>INDEX('Glyn-SESSION'!$L$817:$U$824, MATCH("*Deadlift*",'Glyn-SESSION'!$B$817:$B$824,0), MATCH("*2nd*",'Glyn-SESSION'!$K$7:$T$7,0))</f>
        <v>#N/A</v>
      </c>
      <c r="G604" s="131" t="e">
        <f>IF($A$823='Glyn-SESSION'!$A$817,INDEX('Glyn-SESSION'!$K$817:$T$824, MATCH("*Bench Press*",'Glyn-SESSION'!$B$817:$B$824,0), MATCH("*2ND*",'Glyn-SESSION'!$K$7:$T$7,0)),"")</f>
        <v>#N/A</v>
      </c>
      <c r="H604" s="131" t="e">
        <f>INDEX('Glyn-SESSION'!$L$817:$U$824, MATCH("*Bench Press*",'Glyn-SESSION'!$B$817:$B$824,0), MATCH("*2nd*",'Glyn-SESSION'!$K$7:$T$7,0))</f>
        <v>#N/A</v>
      </c>
      <c r="I604" s="132" t="e">
        <f>IF($A$823='Glyn-SESSION'!$A$817,INDEX('Glyn-SESSION'!$K$817:$T$824, MATCH("*Military*",'Glyn-SESSION'!$B$817:$B$824,0), MATCH("*2ND*",'Glyn-SESSION'!$K$7:$T$7,0)),"")</f>
        <v>#N/A</v>
      </c>
      <c r="J604" s="44" t="e">
        <f>INDEX('Glyn-SESSION'!$L$817:$U$824, MATCH("*Military*",'Glyn-SESSION'!$B$817:$B$824,0), MATCH("*2nd*",'Glyn-SESSION'!$K$7:$T$7,0))</f>
        <v>#N/A</v>
      </c>
      <c r="K604" s="131" t="e">
        <f>IF($A$823='Glyn-SESSION'!$A$817,INDEX('Glyn-SESSION'!$K$817:$T$824, MATCH("*Clean *",'Glyn-SESSION'!$B$817:$B$824,0), MATCH("*2ND*",'Glyn-SESSION'!$K$7:$T$7,0)),"")</f>
        <v>#N/A</v>
      </c>
      <c r="L604" s="44" t="e">
        <f>INDEX('Glyn-SESSION'!$L$817:$U$824, MATCH("*Clean *",'Glyn-SESSION'!$B$817:$B$824,0), MATCH("*2nd*",'Glyn-SESSION'!$K$7:$T$7,0))</f>
        <v>#N/A</v>
      </c>
      <c r="M604" s="131" t="e">
        <f>IF($A$823='Glyn-SESSION'!$A$817,INDEX('Glyn-SESSION'!$K$817:$T$824, MATCH("*Lat Pulldown*",'Glyn-SESSION'!$B$817:$B$824,0), MATCH("*2ND*",'Glyn-SESSION'!$K$7:$T$7,0)),"")</f>
        <v>#N/A</v>
      </c>
      <c r="N604" s="44" t="e">
        <f>INDEX('Glyn-SESSION'!$L$817:$U$824, MATCH("*Lat Pulldown*",'Glyn-SESSION'!$B$817:$B$824,0), MATCH("*2nd*",'Glyn-SESSION'!$K$7:$T$7,0))</f>
        <v>#N/A</v>
      </c>
      <c r="O604" s="151"/>
      <c r="P604" s="151"/>
      <c r="Q604" s="118"/>
      <c r="R604" s="118"/>
      <c r="AF604"/>
      <c r="AG604"/>
      <c r="AH604"/>
      <c r="AI604"/>
      <c r="AJ604"/>
      <c r="AK604"/>
      <c r="AL604"/>
      <c r="AN604"/>
    </row>
    <row r="605" spans="1:40">
      <c r="B605" t="s">
        <v>5</v>
      </c>
      <c r="C605" s="131" t="e">
        <f>IF($A$823='Glyn-SESSION'!$A$817,INDEX('Glyn-SESSION'!$K$817:$T$824, MATCH("*Squat*",'Glyn-SESSION'!$B$817:$B$824,0), MATCH("*3rd*",'Glyn-SESSION'!$K$7:$T$7,0)),"")</f>
        <v>#N/A</v>
      </c>
      <c r="D605" s="132" t="e">
        <f>INDEX('Glyn-SESSION'!L$817:U$824, MATCH("*Squat*",'Glyn-SESSION'!$B$817:$B$824,0), MATCH("*3rd*",'Glyn-SESSION'!K$7:T$7,0))</f>
        <v>#N/A</v>
      </c>
      <c r="E605" s="131" t="e">
        <f>IF($A$823='Glyn-SESSION'!$A$817,INDEX('Glyn-SESSION'!$K$817:$T$824, MATCH("*Deadlift*",'Glyn-SESSION'!$B$817:$B$824,0), MATCH("*3rd*",'Glyn-SESSION'!$K$7:$T$7,0)),"")</f>
        <v>#N/A</v>
      </c>
      <c r="F605" s="131" t="e">
        <f>INDEX('Glyn-SESSION'!$L$817:$U$824, MATCH("*Deadlift*",'Glyn-SESSION'!$B$817:$B$824,0), MATCH("*3rd*",'Glyn-SESSION'!$K$7:$T$7,0))</f>
        <v>#N/A</v>
      </c>
      <c r="G605" s="131" t="e">
        <f>IF($A$823='Glyn-SESSION'!$A$817,INDEX('Glyn-SESSION'!$K$817:$T$824, MATCH("*Bench Press*",'Glyn-SESSION'!$B$817:$B$824,0), MATCH("*3rd*",'Glyn-SESSION'!$K$7:$T$7,0)),"")</f>
        <v>#N/A</v>
      </c>
      <c r="H605" s="131" t="e">
        <f>INDEX('Glyn-SESSION'!$L$817:$U$824, MATCH("*Bench Press*",'Glyn-SESSION'!$B$817:$B$824,0), MATCH("*3rd*",'Glyn-SESSION'!$K$7:$T$7,0))</f>
        <v>#N/A</v>
      </c>
      <c r="I605" s="132" t="e">
        <f>IF($A$823='Glyn-SESSION'!$A$817,INDEX('Glyn-SESSION'!$K$817:$T$824, MATCH("*Military*",'Glyn-SESSION'!$B$817:$B$824,0), MATCH("*3rd*",'Glyn-SESSION'!$K$7:$T$7,0)),"")</f>
        <v>#N/A</v>
      </c>
      <c r="J605" s="44" t="e">
        <f>INDEX('Glyn-SESSION'!$L$817:$U$824, MATCH("*Military*",'Glyn-SESSION'!$B$817:$B$824,0), MATCH("*3rd*",'Glyn-SESSION'!$K$7:$T$7,0))</f>
        <v>#N/A</v>
      </c>
      <c r="K605" s="131" t="e">
        <f>IF($A$823='Glyn-SESSION'!$A$817,INDEX('Glyn-SESSION'!$K$817:$T$824, MATCH("*Clean *",'Glyn-SESSION'!$B$817:$B$824,0), MATCH("*3rd*",'Glyn-SESSION'!$K$7:$T$7,0)),"")</f>
        <v>#N/A</v>
      </c>
      <c r="L605" s="44" t="e">
        <f>INDEX('Glyn-SESSION'!$L$817:$U$824, MATCH("*Clean *",'Glyn-SESSION'!$B$817:$B$824,0), MATCH("*3rd*",'Glyn-SESSION'!$K$7:$T$7,0))</f>
        <v>#N/A</v>
      </c>
      <c r="M605" s="131" t="e">
        <f>IF($A$823='Glyn-SESSION'!$A$817,INDEX('Glyn-SESSION'!$K$817:$T$824, MATCH("*Lat Pulldown*",'Glyn-SESSION'!$B$817:$B$824,0), MATCH("*3rd*",'Glyn-SESSION'!$K$7:$T$7,0)),"")</f>
        <v>#N/A</v>
      </c>
      <c r="N605" s="44" t="e">
        <f>INDEX('Glyn-SESSION'!$L$817:$U$824, MATCH("*Lat Pulldown*",'Glyn-SESSION'!$B$817:$B$824,0), MATCH("*3rd*",'Glyn-SESSION'!$K$7:$T$7,0))</f>
        <v>#N/A</v>
      </c>
      <c r="O605" s="151"/>
      <c r="P605" s="151"/>
      <c r="Q605" s="118"/>
      <c r="R605" s="118"/>
      <c r="AF605"/>
      <c r="AG605"/>
      <c r="AH605"/>
      <c r="AI605"/>
      <c r="AJ605"/>
      <c r="AK605"/>
      <c r="AL605"/>
      <c r="AN605"/>
    </row>
    <row r="606" spans="1:40">
      <c r="B606" t="s">
        <v>6</v>
      </c>
      <c r="C606" s="131" t="e">
        <f>IF($A$823='Glyn-SESSION'!$A$817,INDEX('Glyn-SESSION'!$K$817:$T$824, MATCH("*Squat*",'Glyn-SESSION'!$B$817:$B$824,0), MATCH("*4th*",'Glyn-SESSION'!$K$7:$T$7,0)),"")</f>
        <v>#N/A</v>
      </c>
      <c r="D606" s="132" t="e">
        <f>INDEX('Glyn-SESSION'!L$817:U$824, MATCH("*Squat*",'Glyn-SESSION'!$B$817:$B$824,0), MATCH("*4th*",'Glyn-SESSION'!K$7:T$7,0))</f>
        <v>#N/A</v>
      </c>
      <c r="E606" s="131" t="e">
        <f>IF($A$823='Glyn-SESSION'!$A$817,INDEX('Glyn-SESSION'!$K$817:$T$824, MATCH("*Deadlift*",'Glyn-SESSION'!$B$817:$B$824,0), MATCH("*4th*",'Glyn-SESSION'!$K$7:$T$7,0)),"")</f>
        <v>#N/A</v>
      </c>
      <c r="F606" s="131" t="e">
        <f>INDEX('Glyn-SESSION'!$L$817:$U$824, MATCH("*Deadlift*",'Glyn-SESSION'!$B$817:$B$824,0), MATCH("*4th*",'Glyn-SESSION'!$K$7:$T$7,0))</f>
        <v>#N/A</v>
      </c>
      <c r="G606" s="131" t="e">
        <f>IF($A$823='Glyn-SESSION'!$A$817,INDEX('Glyn-SESSION'!$K$817:$T$824, MATCH("*Bench Press*",'Glyn-SESSION'!$B$817:$B$824,0), MATCH("*4th*",'Glyn-SESSION'!$K$7:$T$7,0)),"")</f>
        <v>#N/A</v>
      </c>
      <c r="H606" s="131" t="e">
        <f>INDEX('Glyn-SESSION'!$L$817:$U$824, MATCH("*Bench Press*",'Glyn-SESSION'!$B$817:$B$824,0), MATCH("*4th*",'Glyn-SESSION'!$K$7:$T$7,0))</f>
        <v>#N/A</v>
      </c>
      <c r="I606" s="132" t="e">
        <f>IF($A$823='Glyn-SESSION'!$A$817,INDEX('Glyn-SESSION'!$K$817:$T$824, MATCH("*Military*",'Glyn-SESSION'!$B$817:$B$824,0), MATCH("*4th*",'Glyn-SESSION'!$K$7:$T$7,0)),"")</f>
        <v>#N/A</v>
      </c>
      <c r="J606" s="44" t="e">
        <f>INDEX('Glyn-SESSION'!$L$817:$U$824, MATCH("*Military*",'Glyn-SESSION'!$B$817:$B$824,0), MATCH("*4th*",'Glyn-SESSION'!$K$7:$T$7,0))</f>
        <v>#N/A</v>
      </c>
      <c r="K606" s="131" t="e">
        <f>IF($A$823='Glyn-SESSION'!$A$817,INDEX('Glyn-SESSION'!$K$817:$T$824, MATCH("*Clean *",'Glyn-SESSION'!$B$817:$B$824,0), MATCH("*4th*",'Glyn-SESSION'!$K$7:$T$7,0)),"")</f>
        <v>#N/A</v>
      </c>
      <c r="L606" s="44" t="e">
        <f>INDEX('Glyn-SESSION'!$L$817:$U$824, MATCH("*Clean *",'Glyn-SESSION'!$B$817:$B$824,0), MATCH("*4th*",'Glyn-SESSION'!$K$7:$T$7,0))</f>
        <v>#N/A</v>
      </c>
      <c r="M606" s="131" t="e">
        <f>IF($A$823='Glyn-SESSION'!$A$817,INDEX('Glyn-SESSION'!$K$817:$T$824, MATCH("*Lat Pulldown*",'Glyn-SESSION'!$B$817:$B$824,0), MATCH("*4th*",'Glyn-SESSION'!$K$7:$T$7,0)),"")</f>
        <v>#N/A</v>
      </c>
      <c r="N606" s="44" t="e">
        <f>INDEX('Glyn-SESSION'!$L$817:$U$824, MATCH("*Lat Pulldown*",'Glyn-SESSION'!$B$817:$B$824,0), MATCH("*4th*",'Glyn-SESSION'!$K$7:$T$7,0))</f>
        <v>#N/A</v>
      </c>
      <c r="O606" s="151"/>
      <c r="P606" s="151"/>
      <c r="Q606" s="118"/>
      <c r="R606" s="118"/>
      <c r="AF606"/>
      <c r="AG606"/>
      <c r="AH606"/>
      <c r="AI606"/>
      <c r="AJ606"/>
      <c r="AK606"/>
      <c r="AL606"/>
      <c r="AN606"/>
    </row>
    <row r="607" spans="1:40">
      <c r="B607" t="s">
        <v>7</v>
      </c>
      <c r="C607" s="131" t="e">
        <f>IF($A$823='Glyn-SESSION'!$A$817,INDEX('Glyn-SESSION'!$K$817:$T$824, MATCH("*Squat*",'Glyn-SESSION'!$B$817:$B$824,0), MATCH("*5th*",'Glyn-SESSION'!$K$7:$T$7,0)),"")</f>
        <v>#N/A</v>
      </c>
      <c r="D607" s="132" t="e">
        <f>INDEX('Glyn-SESSION'!L$817:U$824, MATCH("*Squat*",'Glyn-SESSION'!$B$817:$B$824,0), MATCH("*5th*",'Glyn-SESSION'!K$7:T$7,0))</f>
        <v>#N/A</v>
      </c>
      <c r="E607" s="131" t="e">
        <f>IF($A$823='Glyn-SESSION'!$A$817,INDEX('Glyn-SESSION'!$K$817:$T$824, MATCH("*Deadlift*",'Glyn-SESSION'!$B$817:$B$824,0), MATCH("*5th*",'Glyn-SESSION'!$K$7:$T$7,0)),"")</f>
        <v>#N/A</v>
      </c>
      <c r="F607" s="131" t="e">
        <f>INDEX('Glyn-SESSION'!$L$817:$U$824, MATCH("*Deadlift*",'Glyn-SESSION'!$B$817:$B$824,0), MATCH("*5th*",'Glyn-SESSION'!$K$7:$T$7,0))</f>
        <v>#N/A</v>
      </c>
      <c r="G607" s="131" t="e">
        <f>IF($A$823='Glyn-SESSION'!$A$817,INDEX('Glyn-SESSION'!$K$817:$T$824, MATCH("*Bench Press*",'Glyn-SESSION'!$B$817:$B$824,0), MATCH("*5th*",'Glyn-SESSION'!$K$7:$T$7,0)),"")</f>
        <v>#N/A</v>
      </c>
      <c r="H607" s="131" t="e">
        <f>INDEX('Glyn-SESSION'!$L$817:$U$824, MATCH("*Bench Press*",'Glyn-SESSION'!$B$817:$B$824,0), MATCH("*5th*",'Glyn-SESSION'!$K$7:$T$7,0))</f>
        <v>#N/A</v>
      </c>
      <c r="I607" s="132" t="e">
        <f>IF($A$823='Glyn-SESSION'!$A$817,INDEX('Glyn-SESSION'!$K$817:$T$824, MATCH("*Military*",'Glyn-SESSION'!$B$817:$B$824,0), MATCH("*5th*",'Glyn-SESSION'!$K$7:$T$7,0)),"")</f>
        <v>#N/A</v>
      </c>
      <c r="J607" s="44" t="e">
        <f>INDEX('Glyn-SESSION'!$L$817:$U$824, MATCH("*Military*",'Glyn-SESSION'!$B$817:$B$824,0), MATCH("*5th*",'Glyn-SESSION'!$K$7:$T$7,0))</f>
        <v>#N/A</v>
      </c>
      <c r="K607" s="131" t="e">
        <f>IF($A$823='Glyn-SESSION'!$A$817,INDEX('Glyn-SESSION'!$K$817:$T$824, MATCH("*Clean *",'Glyn-SESSION'!$B$817:$B$824,0), MATCH("*5th*",'Glyn-SESSION'!$K$7:$T$7,0)),"")</f>
        <v>#N/A</v>
      </c>
      <c r="L607" s="44" t="e">
        <f>INDEX('Glyn-SESSION'!$L$817:$U$824, MATCH("*Clean *",'Glyn-SESSION'!$B$817:$B$824,0), MATCH("*5th*",'Glyn-SESSION'!$K$7:$T$7,0))</f>
        <v>#N/A</v>
      </c>
      <c r="M607" s="131" t="e">
        <f>IF($A$823='Glyn-SESSION'!$A$817,INDEX('Glyn-SESSION'!$K$817:$T$824, MATCH("*Lat Pulldown*",'Glyn-SESSION'!$B$817:$B$824,0), MATCH("*5th*",'Glyn-SESSION'!$K$7:$T$7,0)),"")</f>
        <v>#N/A</v>
      </c>
      <c r="N607" s="44" t="e">
        <f>INDEX('Glyn-SESSION'!$L$817:$U$824, MATCH("*Lat Pulldown*",'Glyn-SESSION'!$B$817:$B$824,0), MATCH("*5th*",'Glyn-SESSION'!$K$7:$T$7,0))</f>
        <v>#N/A</v>
      </c>
      <c r="O607" s="151"/>
      <c r="P607" s="151"/>
      <c r="Q607" s="118"/>
      <c r="R607" s="118"/>
      <c r="AF607"/>
      <c r="AG607"/>
      <c r="AH607"/>
      <c r="AI607"/>
      <c r="AJ607"/>
      <c r="AK607"/>
      <c r="AL607"/>
      <c r="AN607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AT897"/>
  <sheetViews>
    <sheetView workbookViewId="0">
      <pane xSplit="1" ySplit="8" topLeftCell="B357" activePane="bottomRight" state="frozen"/>
      <selection activeCell="Q459" sqref="Q459"/>
      <selection pane="topRight" activeCell="Q459" sqref="Q459"/>
      <selection pane="bottomLeft" activeCell="Q459" sqref="Q459"/>
      <selection pane="bottomRight" activeCell="M442" sqref="M442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4" width="8.332031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 t="s">
        <v>528</v>
      </c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57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4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42041</v>
      </c>
      <c r="B9" s="178"/>
      <c r="C9" s="51"/>
      <c r="D9" s="51"/>
      <c r="E9" s="51"/>
      <c r="F9" s="51"/>
      <c r="G9" s="51"/>
      <c r="H9" s="51"/>
      <c r="I9" s="51"/>
      <c r="J9" s="52"/>
      <c r="K9" s="161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>
        <v>94</v>
      </c>
      <c r="B10" s="178"/>
      <c r="C10" s="51"/>
      <c r="D10" s="51"/>
      <c r="E10" s="51"/>
      <c r="F10" s="51"/>
      <c r="G10" s="51"/>
      <c r="H10" s="51"/>
      <c r="I10" s="52"/>
      <c r="J10" s="52"/>
      <c r="K10" s="161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>
        <v>27.6</v>
      </c>
      <c r="B11" s="178"/>
      <c r="C11" s="51"/>
      <c r="D11" s="51"/>
      <c r="E11" s="51"/>
      <c r="F11" s="51"/>
      <c r="G11" s="51"/>
      <c r="H11" s="51"/>
      <c r="I11" s="52"/>
      <c r="J11" s="52"/>
      <c r="K11" s="161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178"/>
      <c r="C12" s="51"/>
      <c r="D12" s="51"/>
      <c r="E12" s="51"/>
      <c r="F12" s="51"/>
      <c r="G12" s="51"/>
      <c r="H12" s="51"/>
      <c r="I12" s="52"/>
      <c r="J12" s="52"/>
      <c r="K12" s="161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178"/>
      <c r="C13" s="51"/>
      <c r="D13" s="51"/>
      <c r="E13" s="51"/>
      <c r="F13" s="51"/>
      <c r="G13" s="51"/>
      <c r="H13" s="51"/>
      <c r="I13" s="51"/>
      <c r="J13" s="52"/>
      <c r="K13" s="161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178"/>
      <c r="C14" s="51"/>
      <c r="D14" s="51"/>
      <c r="E14" s="51"/>
      <c r="F14" s="51"/>
      <c r="G14" s="51"/>
      <c r="H14" s="51"/>
      <c r="I14" s="52"/>
      <c r="J14" s="52"/>
      <c r="K14" s="148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178"/>
      <c r="C15" s="51"/>
      <c r="D15" s="51"/>
      <c r="E15" s="51"/>
      <c r="F15" s="51"/>
      <c r="G15" s="51"/>
      <c r="H15" s="51"/>
      <c r="I15" s="52"/>
      <c r="J15" s="52"/>
      <c r="K15" s="161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42044</v>
      </c>
      <c r="B17" s="178" t="s">
        <v>315</v>
      </c>
      <c r="C17" s="51"/>
      <c r="D17" s="51"/>
      <c r="E17" s="51"/>
      <c r="F17" s="51"/>
      <c r="G17" s="51"/>
      <c r="H17" s="51"/>
      <c r="I17" s="52"/>
      <c r="J17" s="52"/>
      <c r="K17" s="161">
        <v>30</v>
      </c>
      <c r="L17" s="52">
        <v>12</v>
      </c>
      <c r="M17" s="52">
        <v>40</v>
      </c>
      <c r="N17" s="52">
        <v>12</v>
      </c>
      <c r="O17" s="52">
        <v>50</v>
      </c>
      <c r="P17" s="52" t="s">
        <v>531</v>
      </c>
      <c r="Q17" s="52">
        <v>50</v>
      </c>
      <c r="R17" s="52" t="s">
        <v>480</v>
      </c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/>
      <c r="B18" s="178" t="s">
        <v>387</v>
      </c>
      <c r="C18" s="51"/>
      <c r="D18" s="51"/>
      <c r="E18" s="51"/>
      <c r="F18" s="51"/>
      <c r="G18" s="51"/>
      <c r="H18" s="51"/>
      <c r="I18" s="51"/>
      <c r="J18" s="52"/>
      <c r="K18" s="161">
        <v>24</v>
      </c>
      <c r="L18" s="52">
        <v>20</v>
      </c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/>
      <c r="B19" s="178" t="s">
        <v>328</v>
      </c>
      <c r="C19" s="51"/>
      <c r="D19" s="51"/>
      <c r="E19" s="51"/>
      <c r="F19" s="51"/>
      <c r="G19" s="51"/>
      <c r="H19" s="51"/>
      <c r="I19" s="52"/>
      <c r="J19" s="52"/>
      <c r="K19" s="161">
        <v>40</v>
      </c>
      <c r="L19" s="52">
        <v>12</v>
      </c>
      <c r="M19" s="52">
        <v>60</v>
      </c>
      <c r="N19" s="52">
        <v>12</v>
      </c>
      <c r="O19" s="52">
        <v>60</v>
      </c>
      <c r="P19" s="52">
        <v>15</v>
      </c>
      <c r="Q19" s="52"/>
      <c r="R19" s="52"/>
      <c r="S19" s="52"/>
      <c r="T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178" t="s">
        <v>529</v>
      </c>
      <c r="C20" s="51"/>
      <c r="D20" s="51"/>
      <c r="E20" s="51"/>
      <c r="F20" s="51"/>
      <c r="G20" s="51"/>
      <c r="H20" s="51"/>
      <c r="I20" s="52"/>
      <c r="J20" s="52"/>
      <c r="K20" s="148">
        <v>6.9444444444444441E-3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178" t="s">
        <v>530</v>
      </c>
      <c r="C21" s="51"/>
      <c r="D21" s="51"/>
      <c r="E21" s="51"/>
      <c r="F21" s="51"/>
      <c r="G21" s="51"/>
      <c r="H21" s="51"/>
      <c r="I21" s="52"/>
      <c r="J21" s="52"/>
      <c r="K21" s="148">
        <v>6.9444444444444441E-3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178"/>
      <c r="C22" s="51"/>
      <c r="D22" s="51"/>
      <c r="E22" s="51"/>
      <c r="F22" s="51"/>
      <c r="G22" s="51"/>
      <c r="H22" s="51"/>
      <c r="I22" s="51"/>
      <c r="J22" s="52"/>
      <c r="K22" s="148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178"/>
      <c r="C23" s="51"/>
      <c r="D23" s="51"/>
      <c r="E23" s="51"/>
      <c r="F23" s="51"/>
      <c r="G23" s="51"/>
      <c r="H23" s="51"/>
      <c r="I23" s="52"/>
      <c r="J23" s="52"/>
      <c r="K23" s="148"/>
      <c r="L23" s="148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42053</v>
      </c>
      <c r="B25" s="178" t="s">
        <v>417</v>
      </c>
      <c r="C25" s="51"/>
      <c r="D25" s="51"/>
      <c r="E25" s="51"/>
      <c r="F25" s="51"/>
      <c r="G25" s="51"/>
      <c r="H25" s="51"/>
      <c r="I25" s="52"/>
      <c r="J25" s="52"/>
      <c r="K25" s="161">
        <v>25</v>
      </c>
      <c r="L25" s="52">
        <v>12</v>
      </c>
      <c r="M25" s="52">
        <v>25</v>
      </c>
      <c r="N25" s="52">
        <v>12</v>
      </c>
      <c r="O25" s="52">
        <v>25</v>
      </c>
      <c r="P25" s="52">
        <v>12</v>
      </c>
      <c r="Q25" s="52">
        <v>25</v>
      </c>
      <c r="R25" s="52">
        <v>12</v>
      </c>
      <c r="S25" s="52"/>
      <c r="T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>
        <v>94</v>
      </c>
      <c r="B26" s="178" t="s">
        <v>532</v>
      </c>
      <c r="C26" s="51"/>
      <c r="D26" s="51"/>
      <c r="E26" s="51"/>
      <c r="F26" s="51"/>
      <c r="G26" s="51"/>
      <c r="H26" s="51"/>
      <c r="I26" s="52"/>
      <c r="J26" s="52"/>
      <c r="K26" s="148">
        <v>1.0416666666666666E-2</v>
      </c>
      <c r="L26" s="52" t="s">
        <v>52</v>
      </c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>
        <v>28.7</v>
      </c>
      <c r="B27" s="178" t="s">
        <v>533</v>
      </c>
      <c r="C27" s="51"/>
      <c r="D27" s="51"/>
      <c r="E27" s="51"/>
      <c r="F27" s="51"/>
      <c r="G27" s="51"/>
      <c r="H27" s="51"/>
      <c r="I27" s="52"/>
      <c r="J27" s="52"/>
      <c r="K27" s="161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178"/>
      <c r="C28" s="51"/>
      <c r="D28" s="51"/>
      <c r="E28" s="51"/>
      <c r="F28" s="51"/>
      <c r="G28" s="51"/>
      <c r="H28" s="51"/>
      <c r="I28" s="52"/>
      <c r="J28" s="52"/>
      <c r="K28" s="161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178"/>
      <c r="C29" s="51"/>
      <c r="D29" s="51"/>
      <c r="E29" s="51"/>
      <c r="F29" s="51"/>
      <c r="G29" s="51"/>
      <c r="H29" s="51"/>
      <c r="I29" s="52"/>
      <c r="J29" s="52"/>
      <c r="K29" s="16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182"/>
      <c r="C30" s="51"/>
      <c r="D30" s="51"/>
      <c r="E30" s="51"/>
      <c r="F30" s="51"/>
      <c r="G30" s="51"/>
      <c r="H30" s="51"/>
      <c r="I30" s="52"/>
      <c r="J30" s="52"/>
      <c r="K30" s="148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178"/>
      <c r="C31" s="51"/>
      <c r="D31" s="51"/>
      <c r="E31" s="51"/>
      <c r="F31" s="51"/>
      <c r="G31" s="51"/>
      <c r="H31" s="51"/>
      <c r="I31" s="52"/>
      <c r="J31" s="52"/>
      <c r="K31" s="148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178"/>
      <c r="C32" s="51"/>
      <c r="D32" s="51"/>
      <c r="E32" s="51"/>
      <c r="F32" s="51"/>
      <c r="G32" s="51"/>
      <c r="H32" s="51"/>
      <c r="I32" s="52"/>
      <c r="J32" s="52"/>
      <c r="K32" s="161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42066</v>
      </c>
      <c r="B34" s="178" t="s">
        <v>534</v>
      </c>
      <c r="C34" s="51"/>
      <c r="D34" s="51"/>
      <c r="E34" s="51"/>
      <c r="F34" s="51"/>
      <c r="G34" s="51"/>
      <c r="H34" s="51"/>
      <c r="I34" s="52"/>
      <c r="J34" s="52"/>
      <c r="K34" s="161"/>
      <c r="L34" s="52">
        <v>15</v>
      </c>
      <c r="M34" s="52"/>
      <c r="N34" s="52">
        <v>12</v>
      </c>
      <c r="O34" s="52"/>
      <c r="P34" s="52">
        <v>12</v>
      </c>
      <c r="Q34" s="52"/>
      <c r="R34" s="52">
        <v>10</v>
      </c>
      <c r="S34" s="52"/>
      <c r="T34" s="52"/>
      <c r="U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>
        <v>91</v>
      </c>
      <c r="B35" s="178" t="s">
        <v>535</v>
      </c>
      <c r="C35" s="51"/>
      <c r="D35" s="51"/>
      <c r="E35" s="51"/>
      <c r="F35" s="51"/>
      <c r="G35" s="51"/>
      <c r="H35" s="51"/>
      <c r="I35" s="52"/>
      <c r="J35" s="52"/>
      <c r="K35" s="148">
        <v>20</v>
      </c>
      <c r="L35" s="52">
        <v>14</v>
      </c>
      <c r="M35" s="52">
        <v>30</v>
      </c>
      <c r="N35" s="52">
        <v>10</v>
      </c>
      <c r="O35" s="52">
        <v>30</v>
      </c>
      <c r="P35" s="52">
        <v>10</v>
      </c>
      <c r="Q35" s="52"/>
      <c r="R35" s="52"/>
      <c r="S35" s="52"/>
      <c r="T35" s="52"/>
      <c r="U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>
        <v>25.9</v>
      </c>
      <c r="B36" s="178" t="s">
        <v>385</v>
      </c>
      <c r="C36" s="51"/>
      <c r="D36" s="51"/>
      <c r="E36" s="51"/>
      <c r="F36" s="51"/>
      <c r="G36" s="51"/>
      <c r="H36" s="51"/>
      <c r="I36" s="52"/>
      <c r="J36" s="52"/>
      <c r="K36" s="161">
        <v>30</v>
      </c>
      <c r="L36" s="52">
        <v>20</v>
      </c>
      <c r="M36" s="52">
        <v>30</v>
      </c>
      <c r="N36" s="52">
        <v>15</v>
      </c>
      <c r="O36" s="52">
        <v>30</v>
      </c>
      <c r="P36" s="52">
        <v>16</v>
      </c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178" t="s">
        <v>350</v>
      </c>
      <c r="C37" s="51"/>
      <c r="D37" s="51"/>
      <c r="E37" s="51"/>
      <c r="F37" s="51"/>
      <c r="G37" s="51"/>
      <c r="H37" s="51"/>
      <c r="I37" s="52"/>
      <c r="J37" s="52"/>
      <c r="K37" s="161"/>
      <c r="L37" s="52">
        <v>10</v>
      </c>
      <c r="M37" s="52"/>
      <c r="N37" s="52">
        <v>10</v>
      </c>
      <c r="O37" s="52"/>
      <c r="P37" s="52">
        <v>10</v>
      </c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178" t="s">
        <v>315</v>
      </c>
      <c r="C38" s="52"/>
      <c r="D38" s="52"/>
      <c r="E38" s="52"/>
      <c r="F38" s="52"/>
      <c r="G38" s="52"/>
      <c r="H38" s="52"/>
      <c r="I38" s="52"/>
      <c r="J38" s="52"/>
      <c r="K38" s="161">
        <v>45</v>
      </c>
      <c r="L38" s="52">
        <v>10</v>
      </c>
      <c r="M38" s="52">
        <v>45</v>
      </c>
      <c r="N38" s="52">
        <v>8</v>
      </c>
      <c r="O38" s="52">
        <v>45</v>
      </c>
      <c r="P38" s="52">
        <v>5</v>
      </c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178" t="s">
        <v>411</v>
      </c>
      <c r="C39" s="11"/>
      <c r="D39" s="11"/>
      <c r="E39" s="11"/>
      <c r="F39" s="11"/>
      <c r="G39" s="11"/>
      <c r="H39" s="11"/>
      <c r="I39" s="11"/>
      <c r="J39" s="11"/>
      <c r="K39" s="148">
        <v>5.5555555555555558E-3</v>
      </c>
      <c r="L39" s="52" t="s">
        <v>52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178" t="s">
        <v>533</v>
      </c>
      <c r="C40" s="52"/>
      <c r="D40" s="52"/>
      <c r="E40" s="52"/>
      <c r="F40" s="52"/>
      <c r="G40" s="52"/>
      <c r="H40" s="52"/>
      <c r="I40" s="52"/>
      <c r="J40" s="52"/>
      <c r="K40" s="148">
        <v>4.1666666666666666E-3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42073</v>
      </c>
      <c r="B43" s="178" t="s">
        <v>536</v>
      </c>
      <c r="C43" s="11"/>
      <c r="D43" s="11"/>
      <c r="E43" s="11"/>
      <c r="F43" s="11"/>
      <c r="G43" s="11"/>
      <c r="H43" s="11"/>
      <c r="I43" s="11"/>
      <c r="J43" s="11"/>
      <c r="K43" s="146"/>
      <c r="L43" s="11"/>
      <c r="M43" s="11"/>
      <c r="N43" s="52"/>
      <c r="O43" s="52"/>
      <c r="P43" s="52"/>
      <c r="Q43" s="52"/>
      <c r="R43" s="52"/>
      <c r="S43" s="52"/>
      <c r="T43" s="52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>
        <v>92.5</v>
      </c>
      <c r="B44" s="52" t="s">
        <v>537</v>
      </c>
      <c r="C44" s="11"/>
      <c r="D44" s="11"/>
      <c r="E44" s="11"/>
      <c r="F44" s="11"/>
      <c r="G44" s="11"/>
      <c r="H44" s="11"/>
      <c r="I44" s="11"/>
      <c r="J44" s="11"/>
      <c r="K44" s="52">
        <v>60</v>
      </c>
      <c r="L44" s="11">
        <v>12</v>
      </c>
      <c r="M44" s="52">
        <v>70</v>
      </c>
      <c r="N44" s="52">
        <v>12</v>
      </c>
      <c r="O44" s="52">
        <v>80</v>
      </c>
      <c r="P44" s="52">
        <v>4</v>
      </c>
      <c r="Q44" s="52">
        <v>60</v>
      </c>
      <c r="R44" s="52">
        <v>12</v>
      </c>
      <c r="T44" s="52"/>
      <c r="U44" s="11"/>
      <c r="V44" s="11" t="s">
        <v>539</v>
      </c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>
        <v>26.6</v>
      </c>
      <c r="B45" s="52" t="s">
        <v>538</v>
      </c>
      <c r="C45" s="11"/>
      <c r="D45" s="11"/>
      <c r="E45" s="11"/>
      <c r="F45" s="11"/>
      <c r="G45" s="11"/>
      <c r="H45" s="11"/>
      <c r="I45" s="11"/>
      <c r="J45" s="11"/>
      <c r="K45" s="146"/>
      <c r="L45" s="52">
        <v>10</v>
      </c>
      <c r="M45" s="11"/>
      <c r="N45" s="52">
        <v>10</v>
      </c>
      <c r="O45" s="52"/>
      <c r="P45" s="52">
        <v>10</v>
      </c>
      <c r="Q45" s="52"/>
      <c r="R45" s="52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178"/>
      <c r="C46" s="11"/>
      <c r="D46" s="11"/>
      <c r="E46" s="11"/>
      <c r="F46" s="11"/>
      <c r="G46" s="11"/>
      <c r="H46" s="11"/>
      <c r="I46" s="11"/>
      <c r="J46" s="11"/>
      <c r="K46" s="148"/>
      <c r="L46" s="52"/>
      <c r="M46" s="52"/>
      <c r="N46" s="52"/>
      <c r="O46" s="52"/>
      <c r="P46" s="52"/>
      <c r="Q46" s="52"/>
      <c r="R46" s="52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178"/>
      <c r="C47" s="11"/>
      <c r="D47" s="11"/>
      <c r="E47" s="11"/>
      <c r="F47" s="11"/>
      <c r="G47" s="11"/>
      <c r="H47" s="11"/>
      <c r="I47" s="11"/>
      <c r="J47" s="11"/>
      <c r="K47" s="148"/>
      <c r="L47" s="52"/>
      <c r="M47" s="52"/>
      <c r="N47" s="52"/>
      <c r="O47" s="52"/>
      <c r="P47" s="5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 s="178"/>
      <c r="C48" s="11"/>
      <c r="D48" s="11"/>
      <c r="E48" s="11"/>
      <c r="F48" s="11"/>
      <c r="G48" s="11"/>
      <c r="H48" s="11"/>
      <c r="I48" s="11"/>
      <c r="J48" s="11"/>
      <c r="K48" s="146"/>
      <c r="L48" s="52"/>
      <c r="M48" s="11"/>
      <c r="N48" s="52"/>
      <c r="O48" s="11"/>
      <c r="P48" s="52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 s="178"/>
      <c r="C49" s="11"/>
      <c r="D49" s="11"/>
      <c r="E49" s="11"/>
      <c r="F49" s="11"/>
      <c r="G49" s="11"/>
      <c r="H49" s="11"/>
      <c r="I49" s="11"/>
      <c r="J49" s="11"/>
      <c r="K49" s="146"/>
      <c r="L49" s="52"/>
      <c r="M49" s="11"/>
      <c r="N49" s="52"/>
      <c r="O49" s="11"/>
      <c r="P49" s="52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42080</v>
      </c>
      <c r="B52" s="178" t="s">
        <v>417</v>
      </c>
      <c r="C52" s="11"/>
      <c r="D52" s="11"/>
      <c r="E52" s="11"/>
      <c r="F52" s="11"/>
      <c r="G52" s="11"/>
      <c r="H52" s="11"/>
      <c r="I52" s="11"/>
      <c r="J52" s="11"/>
      <c r="K52" s="146">
        <v>15</v>
      </c>
      <c r="L52" s="11">
        <v>10</v>
      </c>
      <c r="M52" s="52">
        <v>25</v>
      </c>
      <c r="N52" s="52">
        <v>15</v>
      </c>
      <c r="O52" s="52">
        <v>35</v>
      </c>
      <c r="P52" s="52">
        <v>12</v>
      </c>
      <c r="Q52" s="52">
        <v>35</v>
      </c>
      <c r="R52" s="52">
        <v>12</v>
      </c>
      <c r="S52" s="52"/>
      <c r="T52" s="52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/>
      <c r="B53" s="178" t="s">
        <v>540</v>
      </c>
      <c r="C53" s="11"/>
      <c r="D53" s="11"/>
      <c r="E53" s="11"/>
      <c r="F53" s="11"/>
      <c r="G53" s="11"/>
      <c r="H53" s="11"/>
      <c r="I53" s="11"/>
      <c r="J53" s="11"/>
      <c r="K53" s="164"/>
      <c r="L53" s="11">
        <v>10</v>
      </c>
      <c r="M53" s="11"/>
      <c r="N53" s="52">
        <v>10</v>
      </c>
      <c r="O53" s="52"/>
      <c r="P53" s="52">
        <v>10</v>
      </c>
      <c r="Q53" s="11"/>
      <c r="R53" s="11">
        <v>10</v>
      </c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/>
      <c r="B54" s="178" t="s">
        <v>541</v>
      </c>
      <c r="C54" s="11"/>
      <c r="D54" s="11"/>
      <c r="E54" s="11"/>
      <c r="F54" s="11"/>
      <c r="G54" s="11"/>
      <c r="H54" s="11"/>
      <c r="I54" s="11"/>
      <c r="J54" s="11"/>
      <c r="K54" s="164"/>
      <c r="L54" s="11">
        <v>11</v>
      </c>
      <c r="M54" s="11"/>
      <c r="N54" s="52">
        <v>10</v>
      </c>
      <c r="O54" s="52"/>
      <c r="P54" s="52">
        <v>10</v>
      </c>
      <c r="Q54" s="52"/>
      <c r="R54" s="52">
        <v>10</v>
      </c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s="178"/>
      <c r="C55" s="11"/>
      <c r="D55" s="11"/>
      <c r="E55" s="11"/>
      <c r="F55" s="11"/>
      <c r="G55" s="11"/>
      <c r="H55" s="11"/>
      <c r="I55" s="11"/>
      <c r="J55" s="11"/>
      <c r="K55" s="161"/>
      <c r="L55" s="52"/>
      <c r="M55" s="52"/>
      <c r="N55" s="52"/>
      <c r="O55" s="52"/>
      <c r="P55" s="52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s="178"/>
      <c r="C56" s="11"/>
      <c r="D56" s="11"/>
      <c r="E56" s="11"/>
      <c r="F56" s="11"/>
      <c r="G56" s="11"/>
      <c r="H56" s="11"/>
      <c r="I56" s="11"/>
      <c r="J56" s="11"/>
      <c r="K56" s="164"/>
      <c r="L56" s="52"/>
      <c r="M56" s="52"/>
      <c r="N56" s="52"/>
      <c r="O56" s="52"/>
      <c r="P56" s="52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s="178"/>
      <c r="C57" s="11"/>
      <c r="D57" s="11"/>
      <c r="E57" s="11"/>
      <c r="F57" s="11"/>
      <c r="G57" s="11"/>
      <c r="H57" s="11"/>
      <c r="I57" s="11"/>
      <c r="J57" s="11"/>
      <c r="K57" s="164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 s="178"/>
      <c r="C58" s="11"/>
      <c r="D58" s="11"/>
      <c r="E58" s="11"/>
      <c r="F58" s="11"/>
      <c r="G58" s="11"/>
      <c r="H58" s="11"/>
      <c r="I58" s="11"/>
      <c r="J58" s="11"/>
      <c r="K58" s="146"/>
      <c r="L58" s="52"/>
      <c r="M58" s="11"/>
      <c r="N58" s="52"/>
      <c r="O58" s="11"/>
      <c r="P58" s="52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 s="178"/>
      <c r="C59" s="11"/>
      <c r="D59" s="11"/>
      <c r="E59" s="11"/>
      <c r="F59" s="11"/>
      <c r="G59" s="11"/>
      <c r="H59" s="11"/>
      <c r="I59" s="11"/>
      <c r="J59" s="11"/>
      <c r="K59" s="146"/>
      <c r="L59" s="52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42082</v>
      </c>
      <c r="B61" s="178" t="s">
        <v>385</v>
      </c>
      <c r="C61" s="11"/>
      <c r="D61" s="11"/>
      <c r="E61" s="11"/>
      <c r="F61" s="11"/>
      <c r="G61" s="11"/>
      <c r="H61" s="11"/>
      <c r="I61" s="11"/>
      <c r="J61" s="11"/>
      <c r="K61" s="146">
        <v>40</v>
      </c>
      <c r="L61" s="11">
        <v>20</v>
      </c>
      <c r="M61" s="11">
        <v>50</v>
      </c>
      <c r="N61" s="52">
        <v>20</v>
      </c>
      <c r="O61" s="52">
        <v>60</v>
      </c>
      <c r="P61" s="52">
        <v>20</v>
      </c>
      <c r="Q61" s="52"/>
      <c r="R61" s="52"/>
      <c r="S61" s="52"/>
      <c r="T61" s="52"/>
      <c r="U61" s="11"/>
      <c r="V61" s="178" t="s">
        <v>547</v>
      </c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>
        <v>92.5</v>
      </c>
      <c r="B62" s="178" t="s">
        <v>408</v>
      </c>
      <c r="C62" s="11"/>
      <c r="D62" s="11"/>
      <c r="E62" s="11"/>
      <c r="F62" s="11"/>
      <c r="G62" s="11"/>
      <c r="H62" s="11"/>
      <c r="I62" s="11"/>
      <c r="J62" s="11"/>
      <c r="K62" s="164">
        <v>55</v>
      </c>
      <c r="L62" s="11">
        <v>11</v>
      </c>
      <c r="M62" s="11">
        <v>55</v>
      </c>
      <c r="N62" s="52">
        <v>10</v>
      </c>
      <c r="O62" s="52">
        <v>55</v>
      </c>
      <c r="P62" s="52" t="s">
        <v>543</v>
      </c>
      <c r="Q62" s="52">
        <v>55</v>
      </c>
      <c r="R62" s="11" t="s">
        <v>544</v>
      </c>
      <c r="S62" s="11"/>
      <c r="T62" s="11"/>
      <c r="U62" s="11"/>
      <c r="V62" s="178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>
        <v>27.2</v>
      </c>
      <c r="B63" s="178" t="s">
        <v>410</v>
      </c>
      <c r="C63" s="11"/>
      <c r="D63" s="11"/>
      <c r="E63" s="11"/>
      <c r="F63" s="11"/>
      <c r="G63" s="11"/>
      <c r="H63" s="11"/>
      <c r="I63" s="11"/>
      <c r="J63" s="11"/>
      <c r="K63" s="164">
        <v>2.685185185185185E-3</v>
      </c>
      <c r="L63" s="52"/>
      <c r="M63" s="11"/>
      <c r="N63" s="52"/>
      <c r="O63" s="11"/>
      <c r="P63" s="11"/>
      <c r="Q63" s="11"/>
      <c r="R63" s="11"/>
      <c r="S63" s="11"/>
      <c r="T63" s="11"/>
      <c r="U63" s="11"/>
      <c r="V63" s="178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B64" s="178" t="s">
        <v>542</v>
      </c>
      <c r="K64" s="59">
        <v>1.1805555555555555E-2</v>
      </c>
      <c r="L64" s="52"/>
      <c r="N64" s="52"/>
      <c r="O64" s="52"/>
      <c r="P64" s="52"/>
      <c r="R64" s="52"/>
      <c r="S64" s="52"/>
      <c r="T64" s="52"/>
    </row>
    <row r="65" spans="1:31">
      <c r="B65" s="178" t="s">
        <v>306</v>
      </c>
      <c r="K65" s="161"/>
      <c r="L65" s="52"/>
      <c r="N65" s="52"/>
      <c r="O65" s="52"/>
      <c r="P65" s="52"/>
    </row>
    <row r="66" spans="1:31">
      <c r="A66" s="44"/>
      <c r="B66" s="178" t="s">
        <v>545</v>
      </c>
      <c r="C66" s="11"/>
      <c r="D66" s="11"/>
      <c r="E66" s="11"/>
      <c r="F66" s="11"/>
      <c r="G66" s="11"/>
      <c r="H66" s="11"/>
      <c r="I66" s="11"/>
      <c r="J66" s="11"/>
      <c r="K66" s="161"/>
      <c r="L66" s="52">
        <v>3</v>
      </c>
      <c r="M66" s="11"/>
      <c r="N66" s="52"/>
      <c r="O66" s="52"/>
      <c r="P66" s="52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 s="178" t="s">
        <v>546</v>
      </c>
      <c r="C67" s="11"/>
      <c r="D67" s="11"/>
      <c r="E67" s="11"/>
      <c r="F67" s="11"/>
      <c r="G67" s="11"/>
      <c r="H67" s="11"/>
      <c r="I67" s="11"/>
      <c r="J67" s="11"/>
      <c r="K67" s="161"/>
      <c r="L67" s="52">
        <v>3</v>
      </c>
      <c r="M67" s="52"/>
      <c r="N67" s="5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 s="178"/>
      <c r="C68" s="11"/>
      <c r="D68" s="11"/>
      <c r="E68" s="11"/>
      <c r="F68" s="11"/>
      <c r="G68" s="11"/>
      <c r="H68" s="11"/>
      <c r="I68" s="11"/>
      <c r="J68" s="11"/>
      <c r="K68" s="161"/>
      <c r="L68" s="52"/>
      <c r="M68" s="52"/>
      <c r="N68" s="5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42103</v>
      </c>
      <c r="B70" s="178" t="s">
        <v>385</v>
      </c>
      <c r="C70" s="11"/>
      <c r="D70" s="11"/>
      <c r="E70" s="11"/>
      <c r="F70" s="11"/>
      <c r="G70" s="11"/>
      <c r="H70" s="11"/>
      <c r="I70" s="11"/>
      <c r="J70" s="11"/>
      <c r="K70" s="161">
        <v>60</v>
      </c>
      <c r="L70" s="52">
        <v>15</v>
      </c>
      <c r="M70" s="52">
        <v>60</v>
      </c>
      <c r="N70" s="52">
        <v>15</v>
      </c>
      <c r="O70" s="52">
        <v>60</v>
      </c>
      <c r="P70" s="52">
        <v>15</v>
      </c>
      <c r="Q70" s="52">
        <v>60</v>
      </c>
      <c r="R70" s="52">
        <v>15</v>
      </c>
      <c r="S70" s="52"/>
      <c r="T70" s="52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/>
      <c r="B71" s="178" t="s">
        <v>550</v>
      </c>
      <c r="C71" s="11"/>
      <c r="D71" s="11"/>
      <c r="E71" s="11"/>
      <c r="F71" s="11"/>
      <c r="G71" s="11"/>
      <c r="H71" s="11"/>
      <c r="I71" s="11"/>
      <c r="J71" s="11"/>
      <c r="K71" s="161">
        <v>40</v>
      </c>
      <c r="L71" s="52">
        <v>10</v>
      </c>
      <c r="M71" s="52">
        <v>40</v>
      </c>
      <c r="N71" s="52">
        <v>10</v>
      </c>
      <c r="O71" s="52">
        <v>40</v>
      </c>
      <c r="P71" s="52">
        <v>10</v>
      </c>
      <c r="Q71" s="52">
        <v>40</v>
      </c>
      <c r="R71" s="52">
        <v>10</v>
      </c>
      <c r="S71" s="52"/>
      <c r="T71" s="5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/>
      <c r="B72" s="178" t="s">
        <v>548</v>
      </c>
      <c r="C72" s="11"/>
      <c r="D72" s="11"/>
      <c r="E72" s="11"/>
      <c r="F72" s="11"/>
      <c r="G72" s="11"/>
      <c r="H72" s="11"/>
      <c r="I72" s="11"/>
      <c r="J72" s="11"/>
      <c r="K72" s="148"/>
      <c r="L72" s="52">
        <v>10</v>
      </c>
      <c r="M72" s="52"/>
      <c r="N72" s="52">
        <v>10</v>
      </c>
      <c r="O72" s="52"/>
      <c r="P72" s="52">
        <v>10</v>
      </c>
      <c r="Q72" s="11"/>
      <c r="R72" s="11">
        <v>10</v>
      </c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s="178" t="s">
        <v>549</v>
      </c>
      <c r="C73" s="11"/>
      <c r="D73" s="11"/>
      <c r="E73" s="11"/>
      <c r="F73" s="11"/>
      <c r="G73" s="11"/>
      <c r="H73" s="11"/>
      <c r="I73" s="11"/>
      <c r="J73" s="11"/>
      <c r="K73" s="161">
        <v>20</v>
      </c>
      <c r="L73" s="52">
        <v>10</v>
      </c>
      <c r="M73" s="52">
        <v>20</v>
      </c>
      <c r="N73" s="52">
        <v>10</v>
      </c>
      <c r="O73" s="52">
        <v>20</v>
      </c>
      <c r="P73" s="52">
        <v>10</v>
      </c>
      <c r="Q73" s="52">
        <v>20</v>
      </c>
      <c r="R73" s="52">
        <v>10</v>
      </c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s="178"/>
      <c r="C74" s="11"/>
      <c r="D74" s="11"/>
      <c r="E74" s="11"/>
      <c r="F74" s="11"/>
      <c r="G74" s="11"/>
      <c r="H74" s="11"/>
      <c r="I74" s="11"/>
      <c r="J74" s="11"/>
      <c r="K74" s="148"/>
      <c r="L74" s="52"/>
      <c r="M74" s="52"/>
      <c r="N74" s="52"/>
      <c r="O74" s="52"/>
      <c r="P74" s="52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s="178"/>
      <c r="C75" s="11"/>
      <c r="D75" s="11"/>
      <c r="E75" s="11"/>
      <c r="F75" s="11"/>
      <c r="G75" s="11"/>
      <c r="H75" s="11"/>
      <c r="I75" s="11"/>
      <c r="J75" s="11"/>
      <c r="K75" s="161"/>
      <c r="L75" s="52"/>
      <c r="M75" s="52"/>
      <c r="N75" s="52"/>
      <c r="O75" s="52"/>
      <c r="P75" s="52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 s="178"/>
      <c r="C76" s="11"/>
      <c r="D76" s="11"/>
      <c r="E76" s="11"/>
      <c r="F76" s="11"/>
      <c r="G76" s="11"/>
      <c r="H76" s="11"/>
      <c r="I76" s="11"/>
      <c r="J76" s="11"/>
      <c r="K76" s="146"/>
      <c r="L76" s="52"/>
      <c r="M76" s="11"/>
      <c r="N76" s="52"/>
      <c r="O76" s="11"/>
      <c r="P76" s="52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42108</v>
      </c>
      <c r="B79" s="178" t="s">
        <v>551</v>
      </c>
      <c r="C79" s="11"/>
      <c r="D79" s="11"/>
      <c r="E79" s="11"/>
      <c r="F79" s="11"/>
      <c r="G79" s="11"/>
      <c r="H79" s="11"/>
      <c r="I79" s="11"/>
      <c r="J79" s="11"/>
      <c r="K79" s="146">
        <v>20</v>
      </c>
      <c r="L79" s="11">
        <v>15</v>
      </c>
      <c r="M79" s="11">
        <v>30</v>
      </c>
      <c r="N79" s="52">
        <v>12</v>
      </c>
      <c r="O79" s="52">
        <v>30</v>
      </c>
      <c r="P79" s="52">
        <v>10</v>
      </c>
      <c r="Q79" s="52"/>
      <c r="R79" s="52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/>
      <c r="B80" s="178" t="s">
        <v>374</v>
      </c>
      <c r="C80" s="11"/>
      <c r="D80" s="11"/>
      <c r="E80" s="11"/>
      <c r="F80" s="11"/>
      <c r="G80" s="11"/>
      <c r="H80" s="11"/>
      <c r="I80" s="11"/>
      <c r="J80" s="11"/>
      <c r="K80" s="146">
        <v>20</v>
      </c>
      <c r="L80" s="52">
        <v>12</v>
      </c>
      <c r="M80" s="11">
        <v>45</v>
      </c>
      <c r="N80" s="52">
        <v>12</v>
      </c>
      <c r="O80" s="52">
        <v>45</v>
      </c>
      <c r="P80" s="52">
        <v>10</v>
      </c>
      <c r="Q80" s="52"/>
      <c r="R80" s="52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8"/>
      <c r="B81" s="178" t="s">
        <v>552</v>
      </c>
      <c r="K81" s="4">
        <v>30</v>
      </c>
      <c r="L81" s="52">
        <v>12</v>
      </c>
      <c r="M81">
        <v>30</v>
      </c>
      <c r="N81" s="52">
        <v>12</v>
      </c>
      <c r="O81" s="52"/>
      <c r="P81" s="52"/>
      <c r="R81" s="52"/>
    </row>
    <row r="82" spans="1:31">
      <c r="B82" s="178" t="s">
        <v>410</v>
      </c>
      <c r="K82" s="148">
        <v>2.5000000000000001E-3</v>
      </c>
      <c r="L82" s="52"/>
      <c r="N82" s="52"/>
      <c r="O82" s="52"/>
      <c r="P82" s="52"/>
      <c r="R82" s="52"/>
    </row>
    <row r="83" spans="1:31">
      <c r="A83" s="44"/>
      <c r="B83" s="178" t="s">
        <v>477</v>
      </c>
      <c r="C83" s="11"/>
      <c r="D83" s="11"/>
      <c r="E83" s="11"/>
      <c r="F83" s="11"/>
      <c r="G83" s="11"/>
      <c r="H83" s="11"/>
      <c r="I83" s="11"/>
      <c r="J83" s="11"/>
      <c r="K83" s="161"/>
      <c r="L83" s="52">
        <v>15</v>
      </c>
      <c r="M83" s="11"/>
      <c r="N83" s="52">
        <v>15</v>
      </c>
      <c r="O83" s="11"/>
      <c r="P83" s="52">
        <v>15</v>
      </c>
      <c r="Q83" s="11"/>
      <c r="R83" s="52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 s="178"/>
      <c r="C84" s="11"/>
      <c r="D84" s="11"/>
      <c r="E84" s="11"/>
      <c r="F84" s="11"/>
      <c r="G84" s="11"/>
      <c r="H84" s="11"/>
      <c r="I84" s="11"/>
      <c r="J84" s="11"/>
      <c r="K84" s="146"/>
      <c r="L84" s="52"/>
      <c r="M84" s="11"/>
      <c r="N84" s="52"/>
      <c r="O84" s="11"/>
      <c r="P84" s="52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J85" s="11"/>
      <c r="K85" s="146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J86" s="11"/>
      <c r="K86" s="146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42115</v>
      </c>
      <c r="B88" s="178" t="s">
        <v>371</v>
      </c>
      <c r="C88" s="11"/>
      <c r="D88" s="11"/>
      <c r="E88" s="11"/>
      <c r="F88" s="11"/>
      <c r="G88" s="11"/>
      <c r="H88" s="11"/>
      <c r="I88" s="11"/>
      <c r="J88" s="11"/>
      <c r="K88" s="146">
        <v>60</v>
      </c>
      <c r="L88" s="11">
        <v>12</v>
      </c>
      <c r="M88" s="11">
        <v>70</v>
      </c>
      <c r="N88" s="52">
        <v>12</v>
      </c>
      <c r="O88" s="52">
        <v>70</v>
      </c>
      <c r="P88" s="52">
        <v>12</v>
      </c>
      <c r="Q88" s="52">
        <v>70</v>
      </c>
      <c r="R88" s="52">
        <v>12</v>
      </c>
      <c r="S88" s="52"/>
      <c r="T88" s="52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>
        <v>94</v>
      </c>
      <c r="B89" s="178" t="s">
        <v>369</v>
      </c>
      <c r="C89" s="11"/>
      <c r="D89" s="11"/>
      <c r="E89" s="11"/>
      <c r="F89" s="11"/>
      <c r="G89" s="11"/>
      <c r="H89" s="11"/>
      <c r="I89" s="11"/>
      <c r="J89" s="11"/>
      <c r="K89" s="146">
        <v>40</v>
      </c>
      <c r="L89" s="11">
        <v>12</v>
      </c>
      <c r="M89" s="11">
        <v>40</v>
      </c>
      <c r="N89" s="52">
        <v>12</v>
      </c>
      <c r="O89" s="52">
        <v>40</v>
      </c>
      <c r="P89" s="52">
        <v>9</v>
      </c>
      <c r="Q89" s="52"/>
      <c r="R89" s="52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>
        <v>27.3</v>
      </c>
      <c r="B90" s="178" t="s">
        <v>366</v>
      </c>
      <c r="C90" s="11"/>
      <c r="D90" s="11"/>
      <c r="E90" s="11"/>
      <c r="F90" s="11"/>
      <c r="G90" s="11"/>
      <c r="H90" s="11"/>
      <c r="I90" s="11"/>
      <c r="J90" s="11"/>
      <c r="K90" s="146">
        <v>22.5</v>
      </c>
      <c r="L90" s="11">
        <v>12</v>
      </c>
      <c r="M90" s="11">
        <v>40</v>
      </c>
      <c r="N90" s="52">
        <v>12</v>
      </c>
      <c r="O90" s="52">
        <v>45</v>
      </c>
      <c r="P90" s="52">
        <v>12</v>
      </c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s="178" t="s">
        <v>484</v>
      </c>
      <c r="C91" s="11"/>
      <c r="D91" s="11"/>
      <c r="E91" s="11"/>
      <c r="F91" s="11"/>
      <c r="G91" s="11"/>
      <c r="H91" s="11"/>
      <c r="I91" s="11"/>
      <c r="J91" s="11"/>
      <c r="K91" s="148">
        <v>3.472222222222222E-3</v>
      </c>
      <c r="L91" s="52" t="s">
        <v>52</v>
      </c>
      <c r="M91" s="52"/>
      <c r="N91" s="52"/>
      <c r="O91" s="52"/>
      <c r="P91" s="52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s="178" t="s">
        <v>483</v>
      </c>
      <c r="C92" s="11"/>
      <c r="D92" s="11"/>
      <c r="E92" s="11"/>
      <c r="F92" s="11"/>
      <c r="G92" s="11"/>
      <c r="H92" s="11"/>
      <c r="I92" s="11"/>
      <c r="J92" s="11"/>
      <c r="K92" s="148">
        <v>3.472222222222222E-3</v>
      </c>
      <c r="L92" s="52"/>
      <c r="M92" s="148"/>
      <c r="N92" s="52"/>
      <c r="O92" s="52"/>
      <c r="P92" s="52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 s="178" t="s">
        <v>497</v>
      </c>
      <c r="C93" s="11"/>
      <c r="D93" s="11"/>
      <c r="E93" s="11"/>
      <c r="F93" s="11"/>
      <c r="G93" s="11"/>
      <c r="H93" s="11"/>
      <c r="I93" s="11"/>
      <c r="J93" s="11"/>
      <c r="K93" s="148">
        <v>2.7777777777777779E-3</v>
      </c>
      <c r="L93" s="52"/>
      <c r="M93" s="52"/>
      <c r="N93" s="52"/>
      <c r="O93" s="52"/>
      <c r="P93" s="52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 s="178" t="s">
        <v>420</v>
      </c>
      <c r="C94" s="11"/>
      <c r="D94" s="11"/>
      <c r="E94" s="11"/>
      <c r="F94" s="11"/>
      <c r="G94" s="11"/>
      <c r="H94" s="11"/>
      <c r="I94" s="11"/>
      <c r="J94" s="11"/>
      <c r="K94" s="146"/>
      <c r="L94" s="11">
        <v>12</v>
      </c>
      <c r="M94" s="11"/>
      <c r="N94" s="11">
        <v>12</v>
      </c>
      <c r="O94" s="11"/>
      <c r="P94" s="11">
        <v>12</v>
      </c>
      <c r="Q94" s="11"/>
      <c r="R94" s="11">
        <v>12</v>
      </c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42117</v>
      </c>
      <c r="B97" s="178" t="s">
        <v>408</v>
      </c>
      <c r="C97" s="11"/>
      <c r="D97" s="11"/>
      <c r="E97" s="11"/>
      <c r="F97" s="11"/>
      <c r="G97" s="11"/>
      <c r="H97" s="11"/>
      <c r="I97" s="11"/>
      <c r="J97" s="11"/>
      <c r="K97" s="146">
        <v>45</v>
      </c>
      <c r="L97" s="11">
        <v>12</v>
      </c>
      <c r="M97" s="11">
        <v>50</v>
      </c>
      <c r="N97" s="52">
        <v>12</v>
      </c>
      <c r="O97" s="52">
        <v>50</v>
      </c>
      <c r="P97" s="52">
        <v>10</v>
      </c>
      <c r="Q97" s="52"/>
      <c r="R97" s="52"/>
      <c r="S97" s="52"/>
      <c r="T97" s="52"/>
      <c r="U97" s="11"/>
      <c r="V97" s="11" t="s">
        <v>557</v>
      </c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/>
      <c r="B98" s="178" t="s">
        <v>320</v>
      </c>
      <c r="C98" s="11"/>
      <c r="D98" s="11"/>
      <c r="E98" s="11"/>
      <c r="F98" s="11"/>
      <c r="G98" s="11"/>
      <c r="H98" s="11"/>
      <c r="I98" s="11"/>
      <c r="J98" s="11"/>
      <c r="K98" s="146">
        <v>50</v>
      </c>
      <c r="L98" s="11">
        <v>15</v>
      </c>
      <c r="M98" s="11">
        <v>50</v>
      </c>
      <c r="N98" s="52">
        <v>8</v>
      </c>
      <c r="O98" s="52">
        <v>50</v>
      </c>
      <c r="P98" s="52">
        <v>6</v>
      </c>
      <c r="Q98" s="52"/>
      <c r="R98" s="52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/>
      <c r="B99" s="178" t="s">
        <v>385</v>
      </c>
      <c r="C99" s="11"/>
      <c r="D99" s="11"/>
      <c r="E99" s="11"/>
      <c r="F99" s="11"/>
      <c r="G99" s="11"/>
      <c r="H99" s="11"/>
      <c r="I99" s="11"/>
      <c r="J99" s="11"/>
      <c r="K99" s="146">
        <v>40</v>
      </c>
      <c r="L99" s="52">
        <v>15</v>
      </c>
      <c r="M99" s="11">
        <v>70</v>
      </c>
      <c r="N99" s="52">
        <v>15</v>
      </c>
      <c r="O99" s="52">
        <v>80</v>
      </c>
      <c r="P99" s="52">
        <v>15</v>
      </c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s="178" t="s">
        <v>554</v>
      </c>
      <c r="C100" s="11"/>
      <c r="D100" s="11"/>
      <c r="E100" s="11"/>
      <c r="F100" s="11"/>
      <c r="G100" s="11"/>
      <c r="H100" s="11"/>
      <c r="I100" s="11"/>
      <c r="J100" s="11"/>
      <c r="K100" s="146"/>
      <c r="L100" s="52">
        <v>10</v>
      </c>
      <c r="M100" s="11"/>
      <c r="N100" s="52">
        <v>10</v>
      </c>
      <c r="O100" s="52"/>
      <c r="P100" s="52"/>
      <c r="Q100" s="52"/>
      <c r="R100" s="52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 s="178" t="s">
        <v>555</v>
      </c>
      <c r="C101" s="11"/>
      <c r="D101" s="11"/>
      <c r="E101" s="11"/>
      <c r="F101" s="11"/>
      <c r="G101" s="11"/>
      <c r="H101" s="11"/>
      <c r="I101" s="11"/>
      <c r="J101" s="11"/>
      <c r="K101" s="161">
        <v>16</v>
      </c>
      <c r="L101" s="52">
        <v>16</v>
      </c>
      <c r="M101" s="52">
        <v>16</v>
      </c>
      <c r="N101" s="52">
        <v>16</v>
      </c>
      <c r="O101" s="11"/>
      <c r="P101" s="52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 s="178" t="s">
        <v>556</v>
      </c>
      <c r="C102" s="11"/>
      <c r="D102" s="11"/>
      <c r="E102" s="11"/>
      <c r="F102" s="11"/>
      <c r="G102" s="11"/>
      <c r="H102" s="11"/>
      <c r="I102" s="11"/>
      <c r="J102" s="11"/>
      <c r="K102" s="146"/>
      <c r="L102" s="52">
        <v>10</v>
      </c>
      <c r="M102" s="11"/>
      <c r="N102" s="164">
        <v>6.9444444444444447E-4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 s="178" t="s">
        <v>533</v>
      </c>
      <c r="C103" s="11"/>
      <c r="D103" s="11"/>
      <c r="E103" s="11"/>
      <c r="F103" s="11"/>
      <c r="G103" s="11"/>
      <c r="H103" s="11"/>
      <c r="I103" s="11"/>
      <c r="J103" s="11"/>
      <c r="K103" s="164">
        <v>3.472222222222222E-3</v>
      </c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 s="178" t="s">
        <v>477</v>
      </c>
      <c r="C104" s="11"/>
      <c r="D104" s="11"/>
      <c r="E104" s="11"/>
      <c r="F104" s="11"/>
      <c r="G104" s="11"/>
      <c r="H104" s="11"/>
      <c r="I104" s="11"/>
      <c r="J104" s="11"/>
      <c r="K104" s="146"/>
      <c r="L104" s="52">
        <v>15</v>
      </c>
      <c r="M104" s="11"/>
      <c r="N104" s="52">
        <v>15</v>
      </c>
      <c r="O104" s="11"/>
      <c r="P104" s="11">
        <v>15</v>
      </c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42124</v>
      </c>
      <c r="B106" s="178" t="s">
        <v>552</v>
      </c>
      <c r="C106" s="11"/>
      <c r="D106" s="11"/>
      <c r="E106" s="11"/>
      <c r="F106" s="11"/>
      <c r="G106" s="11"/>
      <c r="H106" s="11"/>
      <c r="I106" s="11"/>
      <c r="J106" s="11"/>
      <c r="K106" s="146">
        <v>20</v>
      </c>
      <c r="L106" s="52">
        <v>10</v>
      </c>
      <c r="M106" s="11">
        <v>35</v>
      </c>
      <c r="N106" s="52">
        <v>15</v>
      </c>
      <c r="O106" s="52">
        <v>37.5</v>
      </c>
      <c r="P106" s="52">
        <v>10</v>
      </c>
      <c r="Q106" s="52">
        <v>37.5</v>
      </c>
      <c r="R106" s="52">
        <v>10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>
        <v>95</v>
      </c>
      <c r="B107" s="178" t="s">
        <v>509</v>
      </c>
      <c r="C107" s="11"/>
      <c r="D107" s="11"/>
      <c r="E107" s="11"/>
      <c r="F107" s="11"/>
      <c r="G107" s="11"/>
      <c r="H107" s="11"/>
      <c r="I107" s="11"/>
      <c r="J107" s="11"/>
      <c r="K107" s="146">
        <v>40</v>
      </c>
      <c r="L107" s="52">
        <v>10</v>
      </c>
      <c r="M107" s="11">
        <v>40</v>
      </c>
      <c r="N107" s="52">
        <v>10</v>
      </c>
      <c r="O107" s="52">
        <v>40</v>
      </c>
      <c r="P107" s="52">
        <v>10</v>
      </c>
      <c r="Q107" s="52"/>
      <c r="R107" s="52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>
        <v>27.1</v>
      </c>
      <c r="B108" s="178" t="s">
        <v>366</v>
      </c>
      <c r="C108" s="11"/>
      <c r="D108" s="11"/>
      <c r="E108" s="11"/>
      <c r="F108" s="11"/>
      <c r="G108" s="11"/>
      <c r="H108" s="11"/>
      <c r="I108" s="11"/>
      <c r="J108" s="11"/>
      <c r="K108" s="161">
        <v>25</v>
      </c>
      <c r="L108" s="52">
        <v>15</v>
      </c>
      <c r="M108" s="11">
        <v>30</v>
      </c>
      <c r="N108" s="52">
        <v>12</v>
      </c>
      <c r="O108" s="52">
        <v>30</v>
      </c>
      <c r="P108" s="52">
        <v>13</v>
      </c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 s="178"/>
      <c r="C109" s="11"/>
      <c r="D109" s="11"/>
      <c r="E109" s="11"/>
      <c r="F109" s="11"/>
      <c r="G109" s="11"/>
      <c r="H109" s="11"/>
      <c r="I109" s="11"/>
      <c r="J109" s="11"/>
      <c r="K109" s="161"/>
      <c r="L109" s="52"/>
      <c r="M109" s="52"/>
      <c r="N109" s="52"/>
      <c r="O109" s="52"/>
      <c r="P109" s="52"/>
      <c r="Q109" s="52"/>
      <c r="R109" s="52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 s="178"/>
      <c r="C110" s="11"/>
      <c r="D110" s="11"/>
      <c r="E110" s="11"/>
      <c r="F110" s="11"/>
      <c r="G110" s="11"/>
      <c r="H110" s="11"/>
      <c r="I110" s="11"/>
      <c r="J110" s="11"/>
      <c r="K110" s="161"/>
      <c r="L110" s="52"/>
      <c r="M110" s="52"/>
      <c r="N110" s="5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/>
      <c r="C111" s="11"/>
      <c r="D111" s="11"/>
      <c r="E111" s="11"/>
      <c r="F111" s="11"/>
      <c r="G111" s="11"/>
      <c r="H111" s="11"/>
      <c r="I111" s="11"/>
      <c r="J111" s="11"/>
      <c r="K111" s="161"/>
      <c r="L111" s="52"/>
      <c r="M111" s="52"/>
      <c r="N111" s="5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42131</v>
      </c>
      <c r="B115" s="178" t="s">
        <v>371</v>
      </c>
      <c r="C115" s="11"/>
      <c r="D115" s="11"/>
      <c r="E115" s="11"/>
      <c r="F115" s="11"/>
      <c r="G115" s="11"/>
      <c r="H115" s="11"/>
      <c r="I115" s="11"/>
      <c r="J115" s="11"/>
      <c r="K115" s="146">
        <v>40</v>
      </c>
      <c r="L115" s="11">
        <v>10</v>
      </c>
      <c r="M115" s="11">
        <v>40</v>
      </c>
      <c r="N115" s="52">
        <v>10</v>
      </c>
      <c r="O115" s="52">
        <v>70</v>
      </c>
      <c r="P115" s="52">
        <v>10</v>
      </c>
      <c r="Q115" s="52">
        <v>70</v>
      </c>
      <c r="R115" s="52">
        <v>10</v>
      </c>
      <c r="S115" s="52"/>
      <c r="T115" s="52"/>
      <c r="U115" s="11"/>
      <c r="V115" s="11" t="s">
        <v>558</v>
      </c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>
        <v>94.5</v>
      </c>
      <c r="B116" s="178" t="s">
        <v>559</v>
      </c>
      <c r="C116" s="11"/>
      <c r="D116" s="11"/>
      <c r="E116" s="11"/>
      <c r="F116" s="11"/>
      <c r="G116" s="11"/>
      <c r="H116" s="11"/>
      <c r="I116" s="11"/>
      <c r="J116" s="11"/>
      <c r="K116" s="146">
        <v>10</v>
      </c>
      <c r="L116" s="11">
        <v>12</v>
      </c>
      <c r="M116" s="11">
        <v>17.5</v>
      </c>
      <c r="N116" s="52">
        <v>12</v>
      </c>
      <c r="O116" s="52">
        <v>17.5</v>
      </c>
      <c r="P116" s="52">
        <v>12</v>
      </c>
      <c r="Q116" s="52"/>
      <c r="R116" s="52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>
        <v>27</v>
      </c>
      <c r="B117" s="178" t="s">
        <v>331</v>
      </c>
      <c r="C117" s="11"/>
      <c r="D117" s="11"/>
      <c r="E117" s="11"/>
      <c r="F117" s="11"/>
      <c r="G117" s="11"/>
      <c r="H117" s="11"/>
      <c r="I117" s="11"/>
      <c r="J117" s="11"/>
      <c r="K117" s="146">
        <v>10</v>
      </c>
      <c r="L117" s="11">
        <v>12</v>
      </c>
      <c r="M117" s="11">
        <v>17.5</v>
      </c>
      <c r="N117" s="52">
        <v>12</v>
      </c>
      <c r="O117" s="52">
        <v>20</v>
      </c>
      <c r="P117" s="52">
        <v>12</v>
      </c>
      <c r="Q117" s="52"/>
      <c r="R117" s="52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 s="178" t="s">
        <v>397</v>
      </c>
      <c r="C118" s="11"/>
      <c r="D118" s="11"/>
      <c r="E118" s="11"/>
      <c r="F118" s="11"/>
      <c r="G118" s="11"/>
      <c r="H118" s="11"/>
      <c r="I118" s="11"/>
      <c r="J118" s="11"/>
      <c r="K118" s="164">
        <v>3.472222222222222E-3</v>
      </c>
      <c r="L118" s="52"/>
      <c r="M118" s="11"/>
      <c r="N118" s="52"/>
      <c r="O118" s="11"/>
      <c r="P118" s="52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/>
      <c r="C119" s="11"/>
      <c r="D119" s="11"/>
      <c r="E119" s="11"/>
      <c r="F119" s="11"/>
      <c r="G119" s="11"/>
      <c r="H119" s="11"/>
      <c r="I119" s="11"/>
      <c r="J119" s="11"/>
      <c r="K119" s="164"/>
      <c r="L119" s="164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/>
      <c r="C120" s="11"/>
      <c r="D120" s="11"/>
      <c r="E120" s="11"/>
      <c r="F120" s="11"/>
      <c r="G120" s="11"/>
      <c r="H120" s="11"/>
      <c r="I120" s="11"/>
      <c r="J120" s="11"/>
      <c r="K120" s="1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42145</v>
      </c>
      <c r="B124" s="178" t="s">
        <v>559</v>
      </c>
      <c r="C124" s="11"/>
      <c r="D124" s="11"/>
      <c r="E124" s="11"/>
      <c r="F124" s="11"/>
      <c r="G124" s="11"/>
      <c r="H124" s="11"/>
      <c r="I124" s="11"/>
      <c r="J124" s="11"/>
      <c r="K124" s="146">
        <v>15</v>
      </c>
      <c r="L124" s="11">
        <v>20</v>
      </c>
      <c r="M124" s="11">
        <v>15</v>
      </c>
      <c r="N124" s="52">
        <v>15</v>
      </c>
      <c r="O124" s="52"/>
      <c r="P124" s="52"/>
      <c r="Q124" s="52"/>
      <c r="R124" s="52"/>
      <c r="S124" s="52"/>
      <c r="T124" s="52"/>
      <c r="U124" s="11"/>
      <c r="V124" s="178" t="s">
        <v>564</v>
      </c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>
        <v>94</v>
      </c>
      <c r="B125" s="178" t="s">
        <v>560</v>
      </c>
      <c r="C125" s="11"/>
      <c r="D125" s="11"/>
      <c r="E125" s="11"/>
      <c r="F125" s="11"/>
      <c r="G125" s="11"/>
      <c r="H125" s="11"/>
      <c r="I125" s="11"/>
      <c r="J125" s="11"/>
      <c r="K125" s="146">
        <v>7.5</v>
      </c>
      <c r="L125" s="11">
        <v>20</v>
      </c>
      <c r="M125" s="11">
        <v>7.5</v>
      </c>
      <c r="N125" s="52">
        <v>20</v>
      </c>
      <c r="O125" s="52"/>
      <c r="P125" s="52"/>
      <c r="Q125" s="52"/>
      <c r="R125" s="52"/>
      <c r="S125" s="11"/>
      <c r="T125" s="11"/>
      <c r="U125" s="11"/>
      <c r="V125" s="178" t="s">
        <v>565</v>
      </c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>
        <v>29.1</v>
      </c>
      <c r="B126" s="178" t="s">
        <v>561</v>
      </c>
      <c r="C126" s="11"/>
      <c r="D126" s="11"/>
      <c r="E126" s="11"/>
      <c r="F126" s="11"/>
      <c r="G126" s="11"/>
      <c r="H126" s="11"/>
      <c r="I126" s="11"/>
      <c r="J126" s="11"/>
      <c r="K126" s="146">
        <v>17.5</v>
      </c>
      <c r="L126" s="11">
        <v>20</v>
      </c>
      <c r="M126" s="11">
        <v>20</v>
      </c>
      <c r="N126" s="52">
        <v>20</v>
      </c>
      <c r="O126" s="52"/>
      <c r="P126" s="52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 t="s">
        <v>512</v>
      </c>
      <c r="B127" s="178" t="s">
        <v>562</v>
      </c>
      <c r="C127" s="11"/>
      <c r="D127" s="11"/>
      <c r="E127" s="11"/>
      <c r="F127" s="11"/>
      <c r="G127" s="11"/>
      <c r="H127" s="11"/>
      <c r="I127" s="11"/>
      <c r="J127" s="11"/>
      <c r="K127" s="146">
        <v>2.5</v>
      </c>
      <c r="L127" s="52">
        <v>20</v>
      </c>
      <c r="M127" s="52">
        <v>2.5</v>
      </c>
      <c r="N127" s="52">
        <v>20</v>
      </c>
      <c r="O127" s="52"/>
      <c r="P127" s="52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s="178" t="s">
        <v>345</v>
      </c>
      <c r="C128" s="11"/>
      <c r="D128" s="11"/>
      <c r="E128" s="11"/>
      <c r="F128" s="11"/>
      <c r="G128" s="11"/>
      <c r="H128" s="11"/>
      <c r="I128" s="11"/>
      <c r="J128" s="11"/>
      <c r="K128" s="161">
        <v>6.25</v>
      </c>
      <c r="L128" s="52">
        <v>20</v>
      </c>
      <c r="M128" s="52">
        <v>6.25</v>
      </c>
      <c r="N128" s="52">
        <v>18</v>
      </c>
      <c r="O128" s="52"/>
      <c r="P128" s="52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 s="178" t="s">
        <v>402</v>
      </c>
      <c r="C129" s="11"/>
      <c r="D129" s="11"/>
      <c r="E129" s="11"/>
      <c r="F129" s="11"/>
      <c r="G129" s="11"/>
      <c r="H129" s="11"/>
      <c r="I129" s="11"/>
      <c r="J129" s="11"/>
      <c r="K129" s="161">
        <v>10</v>
      </c>
      <c r="L129" s="52">
        <v>20</v>
      </c>
      <c r="M129" s="52">
        <v>10</v>
      </c>
      <c r="N129" s="52">
        <v>20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 s="178" t="s">
        <v>385</v>
      </c>
      <c r="C130" s="11"/>
      <c r="D130" s="11"/>
      <c r="E130" s="11"/>
      <c r="F130" s="11"/>
      <c r="G130" s="11"/>
      <c r="H130" s="11"/>
      <c r="I130" s="11"/>
      <c r="J130" s="11"/>
      <c r="K130" s="161">
        <v>80</v>
      </c>
      <c r="L130" s="52">
        <v>12</v>
      </c>
      <c r="M130" s="52">
        <v>80</v>
      </c>
      <c r="N130" s="52">
        <v>12</v>
      </c>
      <c r="O130" s="52">
        <v>80</v>
      </c>
      <c r="P130" s="52">
        <v>12</v>
      </c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 s="178" t="s">
        <v>487</v>
      </c>
      <c r="C131" s="11"/>
      <c r="D131" s="11"/>
      <c r="E131" s="11"/>
      <c r="F131" s="11"/>
      <c r="G131" s="11"/>
      <c r="H131" s="11"/>
      <c r="I131" s="11"/>
      <c r="J131" s="11"/>
      <c r="K131" s="146"/>
      <c r="L131" s="52">
        <v>12</v>
      </c>
      <c r="M131" s="11"/>
      <c r="N131" s="52">
        <v>12</v>
      </c>
      <c r="O131" s="11"/>
      <c r="P131" s="11">
        <v>12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42152</v>
      </c>
      <c r="B133" s="178" t="s">
        <v>566</v>
      </c>
      <c r="C133" s="11"/>
      <c r="D133" s="11"/>
      <c r="E133" s="11"/>
      <c r="F133" s="11"/>
      <c r="G133" s="11"/>
      <c r="H133" s="11"/>
      <c r="I133" s="11"/>
      <c r="J133" s="11"/>
      <c r="K133" s="161">
        <v>30</v>
      </c>
      <c r="L133" s="52">
        <v>15</v>
      </c>
      <c r="M133" s="52">
        <v>40</v>
      </c>
      <c r="N133" s="52">
        <v>15</v>
      </c>
      <c r="O133" s="52">
        <v>40</v>
      </c>
      <c r="P133" s="52">
        <v>15</v>
      </c>
      <c r="Q133" s="52"/>
      <c r="R133" s="52"/>
      <c r="S133" s="52"/>
      <c r="T133" s="5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>
        <v>95</v>
      </c>
      <c r="B134" s="178" t="s">
        <v>400</v>
      </c>
      <c r="C134" s="11"/>
      <c r="D134" s="11"/>
      <c r="E134" s="11"/>
      <c r="F134" s="11"/>
      <c r="G134" s="11"/>
      <c r="H134" s="11"/>
      <c r="I134" s="11"/>
      <c r="J134" s="11"/>
      <c r="K134" s="161">
        <v>10</v>
      </c>
      <c r="L134" s="52">
        <v>7</v>
      </c>
      <c r="M134" s="52">
        <v>10</v>
      </c>
      <c r="N134" s="52">
        <v>4</v>
      </c>
      <c r="O134" s="52"/>
      <c r="P134" s="52"/>
      <c r="Q134" s="52"/>
      <c r="R134" s="52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>
        <v>28.5</v>
      </c>
      <c r="B135" s="178" t="s">
        <v>509</v>
      </c>
      <c r="C135" s="11"/>
      <c r="D135" s="11"/>
      <c r="E135" s="11"/>
      <c r="F135" s="11"/>
      <c r="G135" s="11"/>
      <c r="H135" s="11"/>
      <c r="I135" s="11"/>
      <c r="J135" s="11"/>
      <c r="K135" s="146">
        <v>30</v>
      </c>
      <c r="L135" s="52">
        <v>15</v>
      </c>
      <c r="M135" s="52">
        <v>40</v>
      </c>
      <c r="N135" s="52">
        <v>15</v>
      </c>
      <c r="O135" s="52">
        <v>40</v>
      </c>
      <c r="P135" s="52">
        <v>15</v>
      </c>
      <c r="Q135" s="52"/>
      <c r="R135" s="52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s="178" t="s">
        <v>350</v>
      </c>
      <c r="C136" s="11"/>
      <c r="D136" s="11"/>
      <c r="E136" s="11"/>
      <c r="F136" s="11"/>
      <c r="G136" s="11"/>
      <c r="H136" s="11"/>
      <c r="I136" s="11"/>
      <c r="J136" s="11"/>
      <c r="K136" s="146"/>
      <c r="L136" s="52">
        <v>15</v>
      </c>
      <c r="M136" s="11"/>
      <c r="N136" s="52">
        <v>5</v>
      </c>
      <c r="O136" s="52"/>
      <c r="P136" s="52">
        <v>15</v>
      </c>
      <c r="Q136" s="52"/>
      <c r="R136" s="52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 s="178" t="s">
        <v>504</v>
      </c>
      <c r="C137" s="11"/>
      <c r="D137" s="11"/>
      <c r="E137" s="11"/>
      <c r="F137" s="11"/>
      <c r="G137" s="11"/>
      <c r="H137" s="11"/>
      <c r="I137" s="11"/>
      <c r="J137" s="11"/>
      <c r="K137" s="161">
        <v>20</v>
      </c>
      <c r="L137" s="52">
        <v>15</v>
      </c>
      <c r="M137" s="52">
        <v>20</v>
      </c>
      <c r="N137" s="52">
        <v>15</v>
      </c>
      <c r="O137" s="52">
        <v>20</v>
      </c>
      <c r="P137" s="52">
        <v>15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 s="178" t="s">
        <v>535</v>
      </c>
      <c r="C138"/>
      <c r="D138"/>
      <c r="E138"/>
      <c r="F138"/>
      <c r="G138"/>
      <c r="H138"/>
      <c r="J138"/>
      <c r="K138" s="161">
        <v>20</v>
      </c>
      <c r="L138" s="17">
        <v>10</v>
      </c>
      <c r="M138" s="52">
        <v>20</v>
      </c>
      <c r="N138" s="52">
        <v>15</v>
      </c>
      <c r="O138" s="52">
        <v>20</v>
      </c>
      <c r="P138" s="52">
        <v>15</v>
      </c>
      <c r="AA138"/>
      <c r="AD138"/>
      <c r="AE138"/>
    </row>
    <row r="139" spans="1:31">
      <c r="A139" s="44"/>
      <c r="B139" s="178" t="s">
        <v>328</v>
      </c>
      <c r="C139"/>
      <c r="D139"/>
      <c r="E139"/>
      <c r="F139"/>
      <c r="G139"/>
      <c r="H139"/>
      <c r="J139"/>
      <c r="K139" s="161">
        <v>40</v>
      </c>
      <c r="L139" s="17">
        <v>15</v>
      </c>
      <c r="M139" s="52">
        <v>45</v>
      </c>
      <c r="N139" s="52">
        <v>15</v>
      </c>
      <c r="O139" s="52">
        <v>45</v>
      </c>
      <c r="P139" s="52">
        <v>15</v>
      </c>
      <c r="AA139"/>
      <c r="AD139"/>
      <c r="AE139"/>
    </row>
    <row r="140" spans="1:31">
      <c r="A140" s="44"/>
      <c r="B140" s="178" t="s">
        <v>293</v>
      </c>
      <c r="C140"/>
      <c r="D140"/>
      <c r="E140"/>
      <c r="F140"/>
      <c r="G140"/>
      <c r="H140"/>
      <c r="J140"/>
      <c r="K140" s="161">
        <v>40</v>
      </c>
      <c r="L140" s="17">
        <v>15</v>
      </c>
      <c r="M140" s="52">
        <v>45</v>
      </c>
      <c r="N140" s="52">
        <v>15</v>
      </c>
      <c r="AA140"/>
      <c r="AD140"/>
      <c r="AE140"/>
    </row>
    <row r="141" spans="1:31" s="111" customFormat="1">
      <c r="K141" s="163"/>
      <c r="L141" s="113"/>
      <c r="Q141" s="114"/>
    </row>
    <row r="142" spans="1:31">
      <c r="A142" s="1">
        <v>42158</v>
      </c>
      <c r="B142" s="178" t="s">
        <v>315</v>
      </c>
      <c r="C142"/>
      <c r="D142"/>
      <c r="E142"/>
      <c r="F142"/>
      <c r="G142"/>
      <c r="H142"/>
      <c r="J142"/>
      <c r="K142" s="4">
        <v>45</v>
      </c>
      <c r="L142" s="17">
        <v>12</v>
      </c>
      <c r="M142" s="52">
        <v>45</v>
      </c>
      <c r="N142" s="52">
        <v>12</v>
      </c>
      <c r="O142" s="52">
        <v>45</v>
      </c>
      <c r="P142" s="52">
        <v>12</v>
      </c>
      <c r="Q142" s="10">
        <v>47.5</v>
      </c>
      <c r="R142" s="52">
        <v>12</v>
      </c>
      <c r="S142" s="52"/>
      <c r="T142" s="52"/>
      <c r="AA142"/>
      <c r="AD142"/>
      <c r="AE142"/>
    </row>
    <row r="143" spans="1:31">
      <c r="A143" s="44">
        <v>95</v>
      </c>
      <c r="B143" s="178" t="s">
        <v>320</v>
      </c>
      <c r="C143"/>
      <c r="D143"/>
      <c r="E143"/>
      <c r="F143"/>
      <c r="G143"/>
      <c r="H143"/>
      <c r="J143"/>
      <c r="K143" s="4">
        <v>50</v>
      </c>
      <c r="L143" s="17">
        <v>8</v>
      </c>
      <c r="M143" s="52">
        <v>50</v>
      </c>
      <c r="N143" s="52">
        <v>8</v>
      </c>
      <c r="O143" s="52">
        <v>50</v>
      </c>
      <c r="P143" s="52">
        <v>8</v>
      </c>
      <c r="R143" s="52"/>
      <c r="S143" s="52"/>
      <c r="T143" s="52"/>
      <c r="AA143"/>
      <c r="AD143"/>
      <c r="AE143"/>
    </row>
    <row r="144" spans="1:31">
      <c r="A144" s="44"/>
      <c r="B144" s="178" t="s">
        <v>331</v>
      </c>
      <c r="C144"/>
      <c r="D144"/>
      <c r="E144"/>
      <c r="F144"/>
      <c r="G144"/>
      <c r="H144"/>
      <c r="J144"/>
      <c r="K144" s="4">
        <v>27.5</v>
      </c>
      <c r="L144" s="17">
        <v>12</v>
      </c>
      <c r="M144" s="52">
        <v>25</v>
      </c>
      <c r="N144" s="52">
        <v>12</v>
      </c>
      <c r="O144" s="52">
        <v>25</v>
      </c>
      <c r="P144" s="52">
        <v>12</v>
      </c>
      <c r="R144" s="52"/>
      <c r="S144" s="52"/>
      <c r="T144" s="52"/>
      <c r="AA144"/>
      <c r="AD144"/>
      <c r="AE144"/>
    </row>
    <row r="145" spans="1:31">
      <c r="A145" s="44"/>
      <c r="B145" s="178" t="s">
        <v>567</v>
      </c>
      <c r="C145"/>
      <c r="D145"/>
      <c r="E145"/>
      <c r="F145"/>
      <c r="G145"/>
      <c r="H145"/>
      <c r="J145"/>
      <c r="L145" s="17">
        <v>12</v>
      </c>
      <c r="N145" s="52">
        <v>12</v>
      </c>
      <c r="P145" s="52">
        <v>12</v>
      </c>
      <c r="AA145"/>
      <c r="AD145"/>
      <c r="AE145"/>
    </row>
    <row r="146" spans="1:31">
      <c r="A146" s="44"/>
      <c r="B146" s="178" t="s">
        <v>568</v>
      </c>
      <c r="C146"/>
      <c r="D146"/>
      <c r="E146"/>
      <c r="F146"/>
      <c r="G146"/>
      <c r="H146"/>
      <c r="J146"/>
      <c r="K146" s="4">
        <v>20</v>
      </c>
      <c r="L146" s="17">
        <v>10</v>
      </c>
      <c r="M146">
        <v>20</v>
      </c>
      <c r="N146" s="52">
        <v>10</v>
      </c>
      <c r="O146" s="52">
        <v>20</v>
      </c>
      <c r="P146" s="52">
        <v>10</v>
      </c>
      <c r="AA146"/>
      <c r="AD146"/>
      <c r="AE146"/>
    </row>
    <row r="147" spans="1:31">
      <c r="A147" s="44"/>
      <c r="B147" s="178" t="s">
        <v>342</v>
      </c>
      <c r="C147"/>
      <c r="D147"/>
      <c r="E147"/>
      <c r="F147"/>
      <c r="G147"/>
      <c r="H147"/>
      <c r="J147"/>
      <c r="K147" s="4">
        <v>17.5</v>
      </c>
      <c r="L147" s="17">
        <v>12</v>
      </c>
      <c r="M147">
        <v>20</v>
      </c>
      <c r="N147" s="52">
        <v>12</v>
      </c>
      <c r="O147" s="52">
        <v>20</v>
      </c>
      <c r="P147" s="52">
        <v>12</v>
      </c>
      <c r="AA147"/>
      <c r="AD147"/>
      <c r="AE147"/>
    </row>
    <row r="148" spans="1:31">
      <c r="A148" s="44"/>
      <c r="B148" s="178" t="s">
        <v>317</v>
      </c>
      <c r="C148"/>
      <c r="D148"/>
      <c r="E148"/>
      <c r="F148"/>
      <c r="G148"/>
      <c r="H148"/>
      <c r="J148"/>
      <c r="K148" s="4">
        <v>17.5</v>
      </c>
      <c r="L148" s="17">
        <v>12</v>
      </c>
      <c r="M148">
        <v>17.5</v>
      </c>
      <c r="N148" s="52">
        <v>12</v>
      </c>
      <c r="O148" s="52">
        <v>17.5</v>
      </c>
      <c r="P148" s="52">
        <v>12</v>
      </c>
      <c r="AA148"/>
      <c r="AD148"/>
      <c r="AE148"/>
    </row>
    <row r="149" spans="1:31">
      <c r="A149" s="44"/>
      <c r="B149" s="178" t="s">
        <v>569</v>
      </c>
      <c r="C149"/>
      <c r="D149"/>
      <c r="E149"/>
      <c r="F149"/>
      <c r="G149"/>
      <c r="H149"/>
      <c r="J149"/>
      <c r="L149" s="17">
        <v>14</v>
      </c>
      <c r="N149" s="52">
        <v>10</v>
      </c>
      <c r="P149" s="52">
        <v>6</v>
      </c>
      <c r="R149">
        <v>4</v>
      </c>
      <c r="AA149"/>
      <c r="AD149"/>
      <c r="AE149"/>
    </row>
    <row r="150" spans="1:31" s="111" customFormat="1">
      <c r="K150" s="163"/>
      <c r="L150" s="113"/>
      <c r="Q150" s="114"/>
    </row>
    <row r="151" spans="1:31">
      <c r="A151" s="1">
        <v>42172</v>
      </c>
      <c r="B151" s="178" t="s">
        <v>307</v>
      </c>
      <c r="C151"/>
      <c r="D151"/>
      <c r="E151"/>
      <c r="F151"/>
      <c r="G151"/>
      <c r="H151"/>
      <c r="J151"/>
      <c r="K151" s="4">
        <v>40</v>
      </c>
      <c r="L151" s="17">
        <v>10</v>
      </c>
      <c r="M151">
        <v>40</v>
      </c>
      <c r="N151" s="52">
        <v>10</v>
      </c>
      <c r="O151" s="52">
        <v>40</v>
      </c>
      <c r="P151" s="52">
        <v>10</v>
      </c>
      <c r="R151" s="52"/>
      <c r="S151" s="52"/>
      <c r="T151" s="52"/>
      <c r="AA151"/>
      <c r="AD151"/>
      <c r="AE151"/>
    </row>
    <row r="152" spans="1:31">
      <c r="A152" s="44"/>
      <c r="B152" s="178" t="s">
        <v>570</v>
      </c>
      <c r="C152"/>
      <c r="D152"/>
      <c r="E152"/>
      <c r="F152"/>
      <c r="G152"/>
      <c r="H152"/>
      <c r="J152"/>
      <c r="K152" s="4">
        <v>40</v>
      </c>
      <c r="L152" s="17">
        <v>15</v>
      </c>
      <c r="M152">
        <v>40</v>
      </c>
      <c r="N152" s="52">
        <v>12</v>
      </c>
      <c r="O152" s="52">
        <v>40</v>
      </c>
      <c r="P152" s="52">
        <v>12</v>
      </c>
      <c r="Q152" s="10">
        <v>40</v>
      </c>
      <c r="R152" s="52">
        <v>12</v>
      </c>
      <c r="S152" s="52"/>
      <c r="T152" s="52"/>
      <c r="AA152"/>
      <c r="AD152"/>
      <c r="AE152"/>
    </row>
    <row r="153" spans="1:31">
      <c r="A153" s="44"/>
      <c r="B153" s="178" t="s">
        <v>300</v>
      </c>
      <c r="C153"/>
      <c r="D153"/>
      <c r="E153"/>
      <c r="F153"/>
      <c r="G153"/>
      <c r="H153"/>
      <c r="J153"/>
      <c r="K153" s="4">
        <v>20</v>
      </c>
      <c r="L153" s="17">
        <v>12</v>
      </c>
      <c r="M153">
        <v>20</v>
      </c>
      <c r="N153" s="52">
        <v>12</v>
      </c>
      <c r="O153" s="52">
        <v>20</v>
      </c>
      <c r="P153" s="52">
        <v>12</v>
      </c>
      <c r="R153" s="52"/>
      <c r="AA153"/>
      <c r="AD153"/>
      <c r="AE153"/>
    </row>
    <row r="154" spans="1:31">
      <c r="A154" s="44"/>
      <c r="B154" s="178" t="s">
        <v>388</v>
      </c>
      <c r="C154"/>
      <c r="D154"/>
      <c r="E154"/>
      <c r="F154"/>
      <c r="G154"/>
      <c r="H154"/>
      <c r="J154"/>
      <c r="K154" s="4">
        <v>80</v>
      </c>
      <c r="L154" s="17">
        <v>12</v>
      </c>
      <c r="M154">
        <v>80</v>
      </c>
      <c r="N154" s="52">
        <v>12</v>
      </c>
      <c r="O154" s="52">
        <v>80</v>
      </c>
      <c r="P154" s="52">
        <v>12</v>
      </c>
      <c r="R154" s="52"/>
      <c r="AA154"/>
      <c r="AD154"/>
      <c r="AE154"/>
    </row>
    <row r="155" spans="1:31">
      <c r="A155" s="44"/>
      <c r="B155" s="178" t="s">
        <v>563</v>
      </c>
      <c r="C155"/>
      <c r="D155"/>
      <c r="E155"/>
      <c r="F155"/>
      <c r="G155"/>
      <c r="H155"/>
      <c r="J155"/>
      <c r="L155" s="17">
        <v>15</v>
      </c>
      <c r="N155" s="52">
        <v>15</v>
      </c>
      <c r="P155" s="52">
        <v>15</v>
      </c>
      <c r="R155">
        <v>15</v>
      </c>
      <c r="AA155"/>
      <c r="AD155"/>
      <c r="AE155"/>
    </row>
    <row r="156" spans="1:31">
      <c r="A156" s="44"/>
      <c r="B156"/>
      <c r="C156"/>
      <c r="D156"/>
      <c r="E156"/>
      <c r="F156"/>
      <c r="G156"/>
      <c r="H156"/>
      <c r="J156"/>
      <c r="L156" s="17"/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K159" s="163"/>
      <c r="L159" s="113"/>
      <c r="Q159" s="114"/>
    </row>
    <row r="160" spans="1:31">
      <c r="A160" s="1">
        <v>42178</v>
      </c>
      <c r="B160" s="178" t="s">
        <v>408</v>
      </c>
      <c r="C160"/>
      <c r="D160"/>
      <c r="E160"/>
      <c r="F160"/>
      <c r="G160"/>
      <c r="H160"/>
      <c r="J160"/>
      <c r="K160" s="4">
        <v>50</v>
      </c>
      <c r="L160" s="17">
        <v>12</v>
      </c>
      <c r="M160">
        <v>50</v>
      </c>
      <c r="N160">
        <v>12</v>
      </c>
      <c r="O160">
        <v>50</v>
      </c>
      <c r="P160">
        <v>12</v>
      </c>
      <c r="Q160" s="10">
        <v>50</v>
      </c>
      <c r="R160" s="52">
        <v>12</v>
      </c>
      <c r="S160" s="52"/>
      <c r="T160" s="52"/>
      <c r="AA160"/>
      <c r="AD160"/>
      <c r="AE160"/>
    </row>
    <row r="161" spans="1:31">
      <c r="A161" s="44">
        <v>94.5</v>
      </c>
      <c r="B161" s="178" t="s">
        <v>571</v>
      </c>
      <c r="C161"/>
      <c r="D161"/>
      <c r="E161"/>
      <c r="F161"/>
      <c r="G161"/>
      <c r="H161"/>
      <c r="J161"/>
      <c r="K161" s="4">
        <v>12.5</v>
      </c>
      <c r="L161" s="17">
        <v>12</v>
      </c>
      <c r="M161">
        <v>12.5</v>
      </c>
      <c r="N161">
        <v>12</v>
      </c>
      <c r="O161">
        <v>12.5</v>
      </c>
      <c r="P161">
        <v>12</v>
      </c>
      <c r="AA161"/>
      <c r="AD161"/>
      <c r="AE161"/>
    </row>
    <row r="162" spans="1:31">
      <c r="A162" s="44"/>
      <c r="B162" s="178" t="s">
        <v>353</v>
      </c>
      <c r="C162"/>
      <c r="D162"/>
      <c r="E162"/>
      <c r="F162"/>
      <c r="G162"/>
      <c r="H162"/>
      <c r="J162"/>
      <c r="K162" s="4">
        <v>12.5</v>
      </c>
      <c r="L162" s="185">
        <v>12</v>
      </c>
      <c r="M162">
        <v>12.5</v>
      </c>
      <c r="N162">
        <v>12</v>
      </c>
      <c r="O162">
        <v>12.5</v>
      </c>
      <c r="P162">
        <v>12</v>
      </c>
      <c r="Q162" s="10">
        <v>12.5</v>
      </c>
      <c r="R162" s="52">
        <v>12</v>
      </c>
      <c r="AA162"/>
      <c r="AD162"/>
      <c r="AE162"/>
    </row>
    <row r="163" spans="1:31">
      <c r="A163" s="44"/>
      <c r="B163" s="178" t="s">
        <v>387</v>
      </c>
      <c r="C163"/>
      <c r="D163"/>
      <c r="E163"/>
      <c r="F163"/>
      <c r="G163"/>
      <c r="H163"/>
      <c r="J163"/>
      <c r="K163" s="4">
        <v>12</v>
      </c>
      <c r="L163" s="17">
        <v>12</v>
      </c>
      <c r="M163">
        <v>12</v>
      </c>
      <c r="N163">
        <v>12</v>
      </c>
      <c r="O163">
        <v>12</v>
      </c>
      <c r="P163">
        <v>12</v>
      </c>
      <c r="Q163" s="10">
        <v>12</v>
      </c>
      <c r="R163" s="52">
        <v>12</v>
      </c>
      <c r="AA163"/>
      <c r="AD163"/>
      <c r="AE163"/>
    </row>
    <row r="164" spans="1:31">
      <c r="A164" s="44"/>
      <c r="B164" s="178" t="s">
        <v>397</v>
      </c>
      <c r="C164"/>
      <c r="D164"/>
      <c r="E164"/>
      <c r="F164"/>
      <c r="G164"/>
      <c r="H164"/>
      <c r="J164"/>
      <c r="K164" s="59">
        <v>3.472222222222222E-3</v>
      </c>
      <c r="L164" s="17"/>
      <c r="AA164"/>
      <c r="AD164"/>
      <c r="AE164"/>
    </row>
    <row r="165" spans="1:31">
      <c r="A165" s="44"/>
      <c r="B165" s="178" t="s">
        <v>533</v>
      </c>
      <c r="C165"/>
      <c r="D165"/>
      <c r="E165"/>
      <c r="F165"/>
      <c r="G165"/>
      <c r="H165"/>
      <c r="J165"/>
      <c r="K165" s="59">
        <v>6.9444444444444441E-3</v>
      </c>
      <c r="L165" s="17"/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K168" s="163"/>
      <c r="L168" s="113"/>
      <c r="Q168" s="114"/>
    </row>
    <row r="169" spans="1:31">
      <c r="A169" s="1">
        <v>42180</v>
      </c>
      <c r="B169" s="178" t="s">
        <v>371</v>
      </c>
      <c r="C169"/>
      <c r="D169"/>
      <c r="E169"/>
      <c r="F169"/>
      <c r="G169"/>
      <c r="H169"/>
      <c r="J169"/>
      <c r="K169" s="4">
        <v>20</v>
      </c>
      <c r="L169" s="17">
        <v>12</v>
      </c>
      <c r="M169">
        <v>60</v>
      </c>
      <c r="N169">
        <v>12</v>
      </c>
      <c r="O169">
        <v>70</v>
      </c>
      <c r="P169">
        <v>12</v>
      </c>
      <c r="Q169" s="10">
        <v>70</v>
      </c>
      <c r="R169" s="52">
        <v>12</v>
      </c>
      <c r="S169" s="52"/>
      <c r="T169" s="52"/>
      <c r="AA169"/>
      <c r="AD169"/>
      <c r="AE169"/>
    </row>
    <row r="170" spans="1:31">
      <c r="A170" s="44"/>
      <c r="B170" s="178" t="s">
        <v>344</v>
      </c>
      <c r="C170"/>
      <c r="D170"/>
      <c r="E170"/>
      <c r="F170"/>
      <c r="G170"/>
      <c r="H170"/>
      <c r="J170"/>
      <c r="K170" s="4">
        <v>40</v>
      </c>
      <c r="L170" s="17">
        <v>12</v>
      </c>
      <c r="M170">
        <v>45</v>
      </c>
      <c r="N170">
        <v>12</v>
      </c>
      <c r="O170">
        <v>45</v>
      </c>
      <c r="P170">
        <v>12</v>
      </c>
      <c r="Q170" s="10">
        <v>45</v>
      </c>
      <c r="R170" s="52">
        <v>12</v>
      </c>
      <c r="AA170"/>
      <c r="AD170"/>
      <c r="AE170"/>
    </row>
    <row r="171" spans="1:31">
      <c r="A171" s="44"/>
      <c r="B171" s="178" t="s">
        <v>552</v>
      </c>
      <c r="C171"/>
      <c r="D171"/>
      <c r="E171"/>
      <c r="F171"/>
      <c r="G171"/>
      <c r="H171"/>
      <c r="J171"/>
      <c r="K171" s="4">
        <v>35</v>
      </c>
      <c r="L171" s="17">
        <v>12</v>
      </c>
      <c r="M171">
        <v>35</v>
      </c>
      <c r="N171">
        <v>12</v>
      </c>
      <c r="O171">
        <v>35</v>
      </c>
      <c r="P171">
        <v>12</v>
      </c>
      <c r="Q171" s="10">
        <v>35</v>
      </c>
      <c r="R171" s="52">
        <v>12</v>
      </c>
      <c r="AA171"/>
      <c r="AD171"/>
      <c r="AE171"/>
    </row>
    <row r="172" spans="1:31">
      <c r="A172" s="44"/>
      <c r="B172" s="178" t="s">
        <v>411</v>
      </c>
      <c r="C172"/>
      <c r="D172"/>
      <c r="E172"/>
      <c r="F172"/>
      <c r="G172"/>
      <c r="H172"/>
      <c r="J172"/>
      <c r="K172" s="59">
        <v>6.9444444444444441E-3</v>
      </c>
      <c r="L172" s="17"/>
      <c r="AA172"/>
      <c r="AD172"/>
      <c r="AE172"/>
    </row>
    <row r="173" spans="1:31">
      <c r="A173" s="44"/>
      <c r="B173" s="178" t="s">
        <v>477</v>
      </c>
      <c r="C173"/>
      <c r="D173"/>
      <c r="E173"/>
      <c r="F173"/>
      <c r="G173"/>
      <c r="H173"/>
      <c r="J173"/>
      <c r="L173" s="17">
        <v>15</v>
      </c>
      <c r="N173">
        <v>15</v>
      </c>
      <c r="P173">
        <v>15</v>
      </c>
      <c r="R173" s="52"/>
      <c r="AA173"/>
      <c r="AD173"/>
      <c r="AE173"/>
    </row>
    <row r="174" spans="1:31">
      <c r="A174" s="44"/>
      <c r="B174" s="178" t="s">
        <v>572</v>
      </c>
      <c r="C174"/>
      <c r="D174"/>
      <c r="E174"/>
      <c r="F174"/>
      <c r="G174"/>
      <c r="H174"/>
      <c r="J174"/>
      <c r="L174" s="17">
        <v>15</v>
      </c>
      <c r="N174">
        <v>15</v>
      </c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K177" s="163"/>
      <c r="L177" s="113"/>
      <c r="Q177" s="114"/>
    </row>
    <row r="178" spans="1:31">
      <c r="A178" s="1">
        <v>42208</v>
      </c>
      <c r="B178" s="178" t="s">
        <v>388</v>
      </c>
      <c r="C178"/>
      <c r="D178"/>
      <c r="E178"/>
      <c r="F178"/>
      <c r="G178"/>
      <c r="H178"/>
      <c r="J178"/>
      <c r="K178" s="4">
        <v>60</v>
      </c>
      <c r="L178" s="17">
        <v>12</v>
      </c>
      <c r="M178">
        <v>80</v>
      </c>
      <c r="N178">
        <v>12</v>
      </c>
      <c r="O178">
        <v>80</v>
      </c>
      <c r="P178">
        <v>12</v>
      </c>
      <c r="Q178" s="10">
        <v>80</v>
      </c>
      <c r="R178" s="52">
        <v>12</v>
      </c>
      <c r="S178" s="52"/>
      <c r="T178" s="52"/>
      <c r="AA178"/>
      <c r="AD178"/>
      <c r="AE178"/>
    </row>
    <row r="179" spans="1:31">
      <c r="A179" s="44">
        <v>95</v>
      </c>
      <c r="B179" s="178" t="s">
        <v>307</v>
      </c>
      <c r="C179"/>
      <c r="D179"/>
      <c r="E179"/>
      <c r="F179"/>
      <c r="G179"/>
      <c r="H179"/>
      <c r="J179"/>
      <c r="K179" s="4">
        <v>40</v>
      </c>
      <c r="L179" s="17">
        <v>12</v>
      </c>
      <c r="M179">
        <v>40</v>
      </c>
      <c r="N179">
        <v>12</v>
      </c>
      <c r="O179">
        <v>40</v>
      </c>
      <c r="P179">
        <v>12</v>
      </c>
      <c r="Q179" s="10">
        <v>40</v>
      </c>
      <c r="R179" s="52">
        <v>10</v>
      </c>
      <c r="AA179"/>
      <c r="AD179"/>
      <c r="AE179"/>
    </row>
    <row r="180" spans="1:31">
      <c r="A180" s="44">
        <v>21.3</v>
      </c>
      <c r="B180" s="178" t="s">
        <v>570</v>
      </c>
      <c r="C180"/>
      <c r="D180"/>
      <c r="E180"/>
      <c r="F180"/>
      <c r="G180"/>
      <c r="H180"/>
      <c r="J180"/>
      <c r="K180" s="4">
        <v>40</v>
      </c>
      <c r="L180" s="17">
        <v>12</v>
      </c>
      <c r="M180">
        <v>40</v>
      </c>
      <c r="N180">
        <v>12</v>
      </c>
      <c r="O180">
        <v>40</v>
      </c>
      <c r="P180">
        <v>12</v>
      </c>
      <c r="Q180" s="10">
        <v>40</v>
      </c>
      <c r="R180" s="52">
        <v>12</v>
      </c>
      <c r="AA180"/>
      <c r="AD180"/>
      <c r="AE180"/>
    </row>
    <row r="181" spans="1:31">
      <c r="A181" s="44"/>
      <c r="B181" s="178" t="s">
        <v>573</v>
      </c>
      <c r="C181"/>
      <c r="D181"/>
      <c r="E181"/>
      <c r="F181"/>
      <c r="G181"/>
      <c r="H181"/>
      <c r="J181"/>
      <c r="K181" s="4">
        <v>20</v>
      </c>
      <c r="L181" s="17">
        <v>12</v>
      </c>
      <c r="M181">
        <v>22.5</v>
      </c>
      <c r="N181">
        <v>12</v>
      </c>
      <c r="O181">
        <v>22.5</v>
      </c>
      <c r="P181">
        <v>9</v>
      </c>
      <c r="Q181" s="10">
        <v>22.5</v>
      </c>
      <c r="R181" s="52">
        <v>8</v>
      </c>
      <c r="AA181"/>
      <c r="AD181"/>
      <c r="AE181"/>
    </row>
    <row r="182" spans="1:31">
      <c r="B182" s="178" t="s">
        <v>507</v>
      </c>
      <c r="C182"/>
      <c r="D182"/>
      <c r="E182"/>
      <c r="F182"/>
      <c r="G182"/>
      <c r="H182"/>
      <c r="J182"/>
      <c r="K182" s="59"/>
      <c r="L182" s="17">
        <v>15</v>
      </c>
      <c r="N182">
        <v>15</v>
      </c>
      <c r="P182">
        <v>15</v>
      </c>
      <c r="R182" s="52">
        <v>15</v>
      </c>
      <c r="AA182"/>
      <c r="AD182"/>
      <c r="AE182"/>
    </row>
    <row r="183" spans="1:31">
      <c r="B183" s="178" t="s">
        <v>477</v>
      </c>
      <c r="C183"/>
      <c r="D183"/>
      <c r="E183"/>
      <c r="F183"/>
      <c r="G183"/>
      <c r="H183"/>
      <c r="J183"/>
      <c r="K183" s="59"/>
      <c r="L183" s="185">
        <v>15</v>
      </c>
      <c r="N183">
        <v>15</v>
      </c>
      <c r="P183">
        <v>15</v>
      </c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K184" s="4">
        <v>30</v>
      </c>
      <c r="L184" s="17">
        <v>10</v>
      </c>
      <c r="M184">
        <v>30</v>
      </c>
      <c r="N184">
        <v>10</v>
      </c>
      <c r="O184">
        <v>35</v>
      </c>
      <c r="P184">
        <v>10</v>
      </c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7"/>
      <c r="AA185"/>
      <c r="AD185"/>
      <c r="AE185"/>
    </row>
    <row r="186" spans="1:31" s="111" customFormat="1">
      <c r="K186" s="163"/>
      <c r="L186" s="113"/>
      <c r="Q186" s="114"/>
    </row>
    <row r="187" spans="1:31">
      <c r="A187" s="1">
        <v>42215</v>
      </c>
      <c r="B187" s="178" t="s">
        <v>552</v>
      </c>
      <c r="C187"/>
      <c r="D187"/>
      <c r="E187"/>
      <c r="F187"/>
      <c r="G187"/>
      <c r="H187"/>
      <c r="J187"/>
      <c r="K187" s="4">
        <v>30</v>
      </c>
      <c r="L187" s="17">
        <v>10</v>
      </c>
      <c r="M187">
        <v>30</v>
      </c>
      <c r="N187">
        <v>10</v>
      </c>
      <c r="O187">
        <v>35</v>
      </c>
      <c r="P187">
        <v>10</v>
      </c>
      <c r="R187" s="52"/>
      <c r="S187" s="52"/>
      <c r="T187" s="52"/>
      <c r="AA187"/>
      <c r="AD187"/>
      <c r="AE187"/>
    </row>
    <row r="188" spans="1:31">
      <c r="A188" s="44">
        <v>95.5</v>
      </c>
      <c r="B188" s="178"/>
      <c r="C188"/>
      <c r="D188"/>
      <c r="E188"/>
      <c r="F188"/>
      <c r="G188"/>
      <c r="H188"/>
      <c r="J188"/>
      <c r="L188" s="17"/>
      <c r="AA188"/>
      <c r="AD188"/>
      <c r="AE188"/>
    </row>
    <row r="189" spans="1:31">
      <c r="A189" s="44">
        <v>27.8</v>
      </c>
      <c r="B189" s="178"/>
      <c r="C189"/>
      <c r="D189"/>
      <c r="E189"/>
      <c r="F189"/>
      <c r="G189"/>
      <c r="H189"/>
      <c r="J189"/>
      <c r="L189" s="17"/>
      <c r="AA189"/>
      <c r="AD189"/>
      <c r="AE189"/>
    </row>
    <row r="190" spans="1:31">
      <c r="A190" s="44"/>
      <c r="B190" s="182"/>
      <c r="C190"/>
      <c r="D190"/>
      <c r="E190"/>
      <c r="F190"/>
      <c r="G190"/>
      <c r="H190"/>
      <c r="J190"/>
      <c r="K190" s="59"/>
      <c r="L190" s="17"/>
      <c r="AA190"/>
      <c r="AD190"/>
      <c r="AE190"/>
    </row>
    <row r="191" spans="1:31">
      <c r="A191" s="44"/>
      <c r="B191" s="178"/>
      <c r="C191"/>
      <c r="D191"/>
      <c r="E191"/>
      <c r="F191"/>
      <c r="G191"/>
      <c r="H191"/>
      <c r="J191"/>
      <c r="K191" s="59"/>
      <c r="L191" s="17"/>
      <c r="AA191"/>
      <c r="AD191"/>
      <c r="AE191"/>
    </row>
    <row r="192" spans="1:31">
      <c r="A192" s="44"/>
      <c r="B192" s="178"/>
      <c r="C192"/>
      <c r="D192"/>
      <c r="E192"/>
      <c r="F192"/>
      <c r="G192"/>
      <c r="H192"/>
      <c r="J192"/>
      <c r="K192" s="59"/>
      <c r="L192" s="180"/>
      <c r="AA192"/>
      <c r="AD192"/>
      <c r="AE192"/>
    </row>
    <row r="193" spans="1:31">
      <c r="A193" s="44"/>
      <c r="B193" s="178"/>
      <c r="C193"/>
      <c r="D193"/>
      <c r="E193"/>
      <c r="F193"/>
      <c r="G193"/>
      <c r="H193"/>
      <c r="J193"/>
      <c r="K193" s="59"/>
      <c r="L193" s="17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7"/>
      <c r="AA194"/>
      <c r="AD194"/>
      <c r="AE194"/>
    </row>
    <row r="195" spans="1:31" s="111" customFormat="1">
      <c r="K195" s="163"/>
      <c r="L195" s="113"/>
      <c r="Q195" s="114"/>
    </row>
    <row r="196" spans="1:31">
      <c r="A196" s="1">
        <v>42229</v>
      </c>
      <c r="B196" s="178" t="s">
        <v>328</v>
      </c>
      <c r="C196"/>
      <c r="D196"/>
      <c r="E196"/>
      <c r="F196"/>
      <c r="G196"/>
      <c r="H196"/>
      <c r="J196"/>
      <c r="K196" s="4">
        <v>40</v>
      </c>
      <c r="L196" s="17">
        <v>12</v>
      </c>
      <c r="M196">
        <v>60</v>
      </c>
      <c r="N196">
        <v>12</v>
      </c>
      <c r="O196">
        <v>80</v>
      </c>
      <c r="P196">
        <v>12</v>
      </c>
      <c r="R196" s="52"/>
      <c r="S196" s="52"/>
      <c r="T196" s="52"/>
      <c r="AA196"/>
      <c r="AD196"/>
      <c r="AE196"/>
    </row>
    <row r="197" spans="1:31">
      <c r="A197" s="44">
        <v>93.7</v>
      </c>
      <c r="B197" s="178"/>
      <c r="C197"/>
      <c r="D197"/>
      <c r="E197"/>
      <c r="F197"/>
      <c r="G197"/>
      <c r="H197"/>
      <c r="J197"/>
      <c r="L197" s="17"/>
      <c r="AA197"/>
      <c r="AD197"/>
      <c r="AE197"/>
    </row>
    <row r="198" spans="1:31">
      <c r="A198" s="44">
        <v>20.6</v>
      </c>
      <c r="B198" s="178"/>
      <c r="C198"/>
      <c r="D198"/>
      <c r="E198"/>
      <c r="F198"/>
      <c r="G198"/>
      <c r="H198"/>
      <c r="J198"/>
      <c r="L198" s="17"/>
      <c r="AA198"/>
      <c r="AD198"/>
      <c r="AE198"/>
    </row>
    <row r="199" spans="1:31">
      <c r="A199" s="44"/>
      <c r="B199" s="178"/>
      <c r="C199"/>
      <c r="D199"/>
      <c r="E199"/>
      <c r="F199"/>
      <c r="G199"/>
      <c r="H199"/>
      <c r="J199"/>
      <c r="K199" s="59"/>
      <c r="L199" s="17"/>
      <c r="AA199"/>
      <c r="AD199"/>
      <c r="AE199"/>
    </row>
    <row r="200" spans="1:31">
      <c r="A200" s="44"/>
      <c r="B200" s="178"/>
      <c r="C200"/>
      <c r="D200"/>
      <c r="E200"/>
      <c r="F200"/>
      <c r="G200"/>
      <c r="H200"/>
      <c r="J200"/>
      <c r="K200" s="59"/>
      <c r="L200" s="17"/>
      <c r="AA200"/>
      <c r="AD200"/>
      <c r="AE200"/>
    </row>
    <row r="201" spans="1:31">
      <c r="A201" s="44"/>
      <c r="B201"/>
      <c r="C201"/>
      <c r="D201"/>
      <c r="E201"/>
      <c r="F201"/>
      <c r="G201"/>
      <c r="H201"/>
      <c r="J201"/>
      <c r="L201" s="17"/>
      <c r="AA201"/>
      <c r="AD201"/>
      <c r="AE201"/>
    </row>
    <row r="202" spans="1:31">
      <c r="A202" s="44"/>
      <c r="B202"/>
      <c r="C202"/>
      <c r="D202"/>
      <c r="E202"/>
      <c r="F202"/>
      <c r="G202"/>
      <c r="H202"/>
      <c r="J202"/>
      <c r="L202" s="17"/>
      <c r="AA202"/>
      <c r="AD202"/>
      <c r="AE202"/>
    </row>
    <row r="203" spans="1:31">
      <c r="A203" s="44"/>
      <c r="B203"/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K204" s="163"/>
      <c r="L204" s="113"/>
      <c r="Q204" s="114"/>
    </row>
    <row r="205" spans="1:31">
      <c r="A205" s="1">
        <v>42236</v>
      </c>
      <c r="B205" s="178" t="s">
        <v>371</v>
      </c>
      <c r="C205"/>
      <c r="D205"/>
      <c r="E205"/>
      <c r="F205"/>
      <c r="G205"/>
      <c r="H205"/>
      <c r="J205"/>
      <c r="K205" s="4">
        <v>40</v>
      </c>
      <c r="L205" s="17">
        <v>10</v>
      </c>
      <c r="M205">
        <v>60</v>
      </c>
      <c r="N205">
        <v>10</v>
      </c>
      <c r="O205">
        <v>75</v>
      </c>
      <c r="P205">
        <v>10</v>
      </c>
      <c r="Q205" s="10">
        <v>85</v>
      </c>
      <c r="R205" s="52">
        <v>10</v>
      </c>
      <c r="S205" s="52">
        <v>100</v>
      </c>
      <c r="T205" s="52">
        <v>8</v>
      </c>
      <c r="AA205"/>
      <c r="AD205"/>
      <c r="AE205"/>
    </row>
    <row r="206" spans="1:31">
      <c r="A206" s="44"/>
      <c r="B206" s="178" t="s">
        <v>369</v>
      </c>
      <c r="C206"/>
      <c r="D206"/>
      <c r="E206"/>
      <c r="F206"/>
      <c r="G206"/>
      <c r="H206"/>
      <c r="J206"/>
      <c r="K206" s="4">
        <v>40</v>
      </c>
      <c r="L206" s="17">
        <v>12</v>
      </c>
      <c r="M206">
        <v>45</v>
      </c>
      <c r="N206">
        <v>10</v>
      </c>
      <c r="O206">
        <v>45</v>
      </c>
      <c r="P206">
        <v>8</v>
      </c>
      <c r="Q206" s="10">
        <v>45</v>
      </c>
      <c r="R206" s="52">
        <v>7</v>
      </c>
      <c r="S206" s="52"/>
      <c r="T206" s="52"/>
      <c r="AA206"/>
      <c r="AD206"/>
      <c r="AE206"/>
    </row>
    <row r="207" spans="1:31">
      <c r="A207" s="44"/>
      <c r="B207" s="178" t="s">
        <v>344</v>
      </c>
      <c r="C207"/>
      <c r="D207"/>
      <c r="E207"/>
      <c r="F207"/>
      <c r="G207"/>
      <c r="H207"/>
      <c r="J207"/>
      <c r="K207" s="4">
        <v>35</v>
      </c>
      <c r="L207" s="17">
        <v>12</v>
      </c>
      <c r="M207">
        <v>45</v>
      </c>
      <c r="N207">
        <v>12</v>
      </c>
      <c r="O207">
        <v>50</v>
      </c>
      <c r="P207">
        <v>12</v>
      </c>
      <c r="Q207" s="10">
        <v>50</v>
      </c>
      <c r="R207" s="52">
        <v>12</v>
      </c>
      <c r="S207" s="52"/>
      <c r="T207" s="52"/>
      <c r="AA207"/>
      <c r="AD207"/>
      <c r="AE207"/>
    </row>
    <row r="208" spans="1:31">
      <c r="A208" s="44"/>
      <c r="B208" s="178" t="s">
        <v>573</v>
      </c>
      <c r="C208"/>
      <c r="D208"/>
      <c r="E208"/>
      <c r="F208"/>
      <c r="G208"/>
      <c r="H208"/>
      <c r="J208"/>
      <c r="K208" s="4">
        <v>20</v>
      </c>
      <c r="L208" s="17">
        <v>10</v>
      </c>
      <c r="M208">
        <v>25</v>
      </c>
      <c r="N208">
        <v>10</v>
      </c>
      <c r="O208">
        <v>25</v>
      </c>
      <c r="P208">
        <v>10</v>
      </c>
      <c r="Q208" s="10">
        <v>25</v>
      </c>
      <c r="R208" s="52">
        <v>8</v>
      </c>
      <c r="AA208"/>
      <c r="AD208"/>
      <c r="AE208"/>
    </row>
    <row r="209" spans="1:31">
      <c r="A209" s="44"/>
      <c r="B209" s="178" t="s">
        <v>410</v>
      </c>
      <c r="C209"/>
      <c r="D209"/>
      <c r="E209"/>
      <c r="F209"/>
      <c r="G209"/>
      <c r="H209"/>
      <c r="J209"/>
      <c r="K209" s="59">
        <v>2.5231481481481481E-3</v>
      </c>
      <c r="L209" s="17"/>
      <c r="AA209"/>
      <c r="AD209"/>
      <c r="AE209"/>
    </row>
    <row r="210" spans="1:31">
      <c r="A210" s="44"/>
      <c r="B210"/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B211"/>
      <c r="C211"/>
      <c r="D211"/>
      <c r="E211"/>
      <c r="F211"/>
      <c r="G211"/>
      <c r="H211"/>
      <c r="J211"/>
      <c r="L211" s="17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K213" s="163"/>
      <c r="L213" s="113"/>
      <c r="Q213" s="114"/>
    </row>
    <row r="214" spans="1:31">
      <c r="A214" s="1">
        <v>42243</v>
      </c>
      <c r="B214" s="178" t="s">
        <v>345</v>
      </c>
      <c r="C214" t="s">
        <v>575</v>
      </c>
      <c r="D214"/>
      <c r="E214"/>
      <c r="F214"/>
      <c r="G214"/>
      <c r="H214"/>
      <c r="J214"/>
      <c r="K214" s="4">
        <v>8.75</v>
      </c>
      <c r="L214" s="17">
        <v>15</v>
      </c>
      <c r="M214">
        <v>10</v>
      </c>
      <c r="N214">
        <v>10</v>
      </c>
      <c r="O214">
        <v>10</v>
      </c>
      <c r="P214">
        <v>10</v>
      </c>
      <c r="Q214" s="10">
        <v>10</v>
      </c>
      <c r="R214" s="52">
        <v>10</v>
      </c>
      <c r="S214" s="52"/>
      <c r="T214" s="52"/>
      <c r="AA214"/>
      <c r="AD214"/>
      <c r="AE214"/>
    </row>
    <row r="215" spans="1:31">
      <c r="A215" s="44"/>
      <c r="B215" s="178" t="s">
        <v>559</v>
      </c>
      <c r="C215"/>
      <c r="D215"/>
      <c r="E215"/>
      <c r="F215"/>
      <c r="G215"/>
      <c r="H215"/>
      <c r="J215"/>
      <c r="K215" s="4">
        <v>20</v>
      </c>
      <c r="L215" s="17">
        <v>10</v>
      </c>
      <c r="M215">
        <v>20</v>
      </c>
      <c r="N215">
        <v>10</v>
      </c>
      <c r="O215">
        <v>20</v>
      </c>
      <c r="P215">
        <v>10</v>
      </c>
      <c r="Q215" s="10">
        <v>20</v>
      </c>
      <c r="R215" s="52">
        <v>10</v>
      </c>
      <c r="AA215"/>
      <c r="AD215"/>
      <c r="AE215"/>
    </row>
    <row r="216" spans="1:31">
      <c r="A216" s="44"/>
      <c r="B216" s="178" t="s">
        <v>560</v>
      </c>
      <c r="C216"/>
      <c r="D216"/>
      <c r="E216"/>
      <c r="F216"/>
      <c r="G216"/>
      <c r="H216"/>
      <c r="J216"/>
      <c r="K216" s="4">
        <v>15</v>
      </c>
      <c r="L216" s="17">
        <v>10</v>
      </c>
      <c r="M216">
        <v>15</v>
      </c>
      <c r="N216">
        <v>10</v>
      </c>
      <c r="O216">
        <v>15</v>
      </c>
      <c r="P216">
        <v>10</v>
      </c>
      <c r="Q216" s="10">
        <v>15</v>
      </c>
      <c r="R216" s="52">
        <v>10</v>
      </c>
      <c r="AA216"/>
      <c r="AD216"/>
      <c r="AE216"/>
    </row>
    <row r="217" spans="1:31">
      <c r="A217" s="44"/>
      <c r="B217" s="178" t="s">
        <v>561</v>
      </c>
      <c r="C217"/>
      <c r="D217"/>
      <c r="E217"/>
      <c r="F217"/>
      <c r="G217"/>
      <c r="H217"/>
      <c r="J217"/>
      <c r="K217" s="4">
        <v>20</v>
      </c>
      <c r="L217" s="17">
        <v>20</v>
      </c>
      <c r="M217">
        <v>20</v>
      </c>
      <c r="N217">
        <v>20</v>
      </c>
      <c r="O217">
        <v>20</v>
      </c>
      <c r="P217">
        <v>20</v>
      </c>
      <c r="Q217" s="10">
        <v>20</v>
      </c>
      <c r="R217" s="52">
        <v>20</v>
      </c>
      <c r="AA217"/>
      <c r="AD217"/>
      <c r="AE217"/>
    </row>
    <row r="218" spans="1:31">
      <c r="A218" s="44"/>
      <c r="B218" s="178" t="s">
        <v>562</v>
      </c>
      <c r="C218"/>
      <c r="D218"/>
      <c r="E218"/>
      <c r="F218"/>
      <c r="G218"/>
      <c r="H218"/>
      <c r="J218"/>
      <c r="K218" s="4">
        <v>2.5</v>
      </c>
      <c r="L218" s="17">
        <v>15</v>
      </c>
      <c r="M218">
        <v>2.5</v>
      </c>
      <c r="N218">
        <v>10</v>
      </c>
      <c r="O218">
        <v>2.5</v>
      </c>
      <c r="P218">
        <v>12</v>
      </c>
      <c r="Q218" s="10">
        <v>2.5</v>
      </c>
      <c r="R218" s="52">
        <v>12</v>
      </c>
      <c r="AA218"/>
      <c r="AD218"/>
      <c r="AE218"/>
    </row>
    <row r="219" spans="1:31">
      <c r="A219" s="44"/>
      <c r="B219" s="178" t="s">
        <v>574</v>
      </c>
      <c r="C219"/>
      <c r="D219"/>
      <c r="E219"/>
      <c r="F219"/>
      <c r="G219"/>
      <c r="H219"/>
      <c r="J219"/>
      <c r="K219" s="4">
        <v>6.25</v>
      </c>
      <c r="L219" s="17">
        <v>12</v>
      </c>
      <c r="M219">
        <v>6.25</v>
      </c>
      <c r="N219">
        <v>12</v>
      </c>
      <c r="O219">
        <v>6.25</v>
      </c>
      <c r="P219">
        <v>12</v>
      </c>
      <c r="Q219" s="10">
        <v>6.25</v>
      </c>
      <c r="R219" s="52">
        <v>12</v>
      </c>
      <c r="AA219"/>
      <c r="AD219"/>
      <c r="AE219"/>
    </row>
    <row r="220" spans="1:31">
      <c r="A220" s="44"/>
      <c r="B220" s="178" t="s">
        <v>422</v>
      </c>
      <c r="C220"/>
      <c r="D220"/>
      <c r="E220"/>
      <c r="F220"/>
      <c r="G220"/>
      <c r="H220"/>
      <c r="J220"/>
      <c r="K220" s="4">
        <v>17.5</v>
      </c>
      <c r="L220" s="17">
        <v>20</v>
      </c>
      <c r="M220">
        <v>17.5</v>
      </c>
      <c r="N220">
        <v>20</v>
      </c>
      <c r="O220">
        <v>17.5</v>
      </c>
      <c r="P220">
        <v>20</v>
      </c>
      <c r="Q220" s="10">
        <v>17.5</v>
      </c>
      <c r="R220" s="52">
        <v>20</v>
      </c>
      <c r="AA220"/>
      <c r="AD220"/>
      <c r="AE220"/>
    </row>
    <row r="221" spans="1:31">
      <c r="A221" s="44"/>
      <c r="B221" s="178" t="s">
        <v>515</v>
      </c>
      <c r="C221"/>
      <c r="D221"/>
      <c r="E221"/>
      <c r="F221"/>
      <c r="G221"/>
      <c r="H221"/>
      <c r="J221"/>
      <c r="L221" s="17">
        <v>20</v>
      </c>
      <c r="N221">
        <v>20</v>
      </c>
      <c r="P221">
        <v>20</v>
      </c>
      <c r="R221" s="52">
        <v>20</v>
      </c>
      <c r="AA221"/>
      <c r="AD221"/>
      <c r="AE221"/>
    </row>
    <row r="222" spans="1:31" s="111" customFormat="1">
      <c r="K222" s="163"/>
      <c r="L222" s="113"/>
      <c r="Q222" s="114"/>
    </row>
    <row r="223" spans="1:31">
      <c r="A223" s="1">
        <v>42255</v>
      </c>
      <c r="B223" s="178" t="s">
        <v>369</v>
      </c>
      <c r="C223"/>
      <c r="D223"/>
      <c r="E223"/>
      <c r="F223"/>
      <c r="G223"/>
      <c r="H223"/>
      <c r="J223"/>
      <c r="K223" s="4">
        <v>42.5</v>
      </c>
      <c r="L223" s="17">
        <v>12</v>
      </c>
      <c r="M223">
        <v>42.5</v>
      </c>
      <c r="N223">
        <v>12</v>
      </c>
      <c r="O223">
        <v>42.5</v>
      </c>
      <c r="P223">
        <v>10</v>
      </c>
      <c r="R223" s="52"/>
      <c r="V223" t="s">
        <v>576</v>
      </c>
      <c r="AA223"/>
      <c r="AD223"/>
      <c r="AE223"/>
    </row>
    <row r="224" spans="1:31">
      <c r="A224" s="44">
        <v>93.1</v>
      </c>
      <c r="B224" s="178" t="s">
        <v>388</v>
      </c>
      <c r="C224"/>
      <c r="D224"/>
      <c r="E224"/>
      <c r="F224"/>
      <c r="G224"/>
      <c r="H224"/>
      <c r="J224"/>
      <c r="K224" s="4">
        <v>40</v>
      </c>
      <c r="L224" s="17">
        <v>12</v>
      </c>
      <c r="M224">
        <v>80</v>
      </c>
      <c r="N224">
        <v>12</v>
      </c>
      <c r="O224">
        <v>80</v>
      </c>
      <c r="P224">
        <v>12</v>
      </c>
      <c r="R224" s="52"/>
      <c r="S224" s="52"/>
      <c r="T224" s="52"/>
      <c r="AA224"/>
      <c r="AD224"/>
      <c r="AE224"/>
    </row>
    <row r="225" spans="1:31">
      <c r="A225" s="44"/>
      <c r="B225" s="178" t="s">
        <v>577</v>
      </c>
      <c r="C225"/>
      <c r="D225"/>
      <c r="E225"/>
      <c r="F225"/>
      <c r="G225"/>
      <c r="H225"/>
      <c r="J225"/>
      <c r="K225" s="4">
        <v>40</v>
      </c>
      <c r="L225" s="17">
        <v>12</v>
      </c>
      <c r="M225">
        <v>40</v>
      </c>
      <c r="N225">
        <v>12</v>
      </c>
      <c r="O225">
        <v>40</v>
      </c>
      <c r="P225">
        <v>12</v>
      </c>
      <c r="R225" s="52"/>
      <c r="AA225"/>
      <c r="AD225"/>
      <c r="AE225"/>
    </row>
    <row r="226" spans="1:31">
      <c r="A226" s="44"/>
      <c r="B226" s="178" t="s">
        <v>300</v>
      </c>
      <c r="C226"/>
      <c r="D226"/>
      <c r="E226"/>
      <c r="F226"/>
      <c r="G226"/>
      <c r="H226"/>
      <c r="J226"/>
      <c r="K226" s="4">
        <v>20</v>
      </c>
      <c r="L226" s="17">
        <v>12</v>
      </c>
      <c r="M226">
        <v>22.5</v>
      </c>
      <c r="N226">
        <v>12</v>
      </c>
      <c r="R226" s="52"/>
      <c r="S226" s="52"/>
      <c r="T226" s="52"/>
      <c r="AA226"/>
      <c r="AD226"/>
      <c r="AE226"/>
    </row>
    <row r="227" spans="1:31">
      <c r="A227" s="44"/>
      <c r="B227"/>
      <c r="C227"/>
      <c r="D227"/>
      <c r="E227"/>
      <c r="F227"/>
      <c r="G227"/>
      <c r="H227"/>
      <c r="J227"/>
      <c r="L227" s="17"/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7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K231" s="163"/>
      <c r="L231" s="113"/>
      <c r="Q231" s="114"/>
    </row>
    <row r="232" spans="1:31">
      <c r="A232" s="1">
        <v>42261</v>
      </c>
      <c r="B232" s="178" t="s">
        <v>292</v>
      </c>
      <c r="C232"/>
      <c r="D232"/>
      <c r="E232"/>
      <c r="F232"/>
      <c r="G232"/>
      <c r="H232"/>
      <c r="J232"/>
      <c r="K232" s="4">
        <v>35</v>
      </c>
      <c r="L232" s="17">
        <v>12</v>
      </c>
      <c r="M232">
        <v>35</v>
      </c>
      <c r="N232">
        <v>12</v>
      </c>
      <c r="O232">
        <v>35</v>
      </c>
      <c r="P232">
        <v>12</v>
      </c>
      <c r="R232" s="52"/>
      <c r="S232" s="52"/>
      <c r="T232" s="52"/>
      <c r="AA232"/>
      <c r="AD232"/>
      <c r="AE232"/>
    </row>
    <row r="233" spans="1:31">
      <c r="A233"/>
      <c r="B233" s="178" t="s">
        <v>578</v>
      </c>
      <c r="C233"/>
      <c r="D233"/>
      <c r="E233"/>
      <c r="F233"/>
      <c r="G233"/>
      <c r="H233"/>
      <c r="J233"/>
      <c r="K233" s="4">
        <v>33</v>
      </c>
      <c r="L233" s="17">
        <v>10</v>
      </c>
      <c r="M233">
        <v>33</v>
      </c>
      <c r="N233">
        <v>7</v>
      </c>
      <c r="O233">
        <v>33</v>
      </c>
      <c r="P233">
        <v>7</v>
      </c>
      <c r="R233" s="52"/>
      <c r="S233" s="52"/>
      <c r="T233" s="52"/>
      <c r="AA233"/>
      <c r="AD233"/>
      <c r="AE233"/>
    </row>
    <row r="234" spans="1:31">
      <c r="A234"/>
      <c r="B234" s="178" t="s">
        <v>320</v>
      </c>
      <c r="C234"/>
      <c r="D234"/>
      <c r="E234"/>
      <c r="F234"/>
      <c r="G234"/>
      <c r="H234"/>
      <c r="J234"/>
      <c r="K234" s="4">
        <v>50</v>
      </c>
      <c r="L234" s="17">
        <v>10</v>
      </c>
      <c r="M234">
        <v>50</v>
      </c>
      <c r="N234">
        <v>10</v>
      </c>
      <c r="O234">
        <v>50</v>
      </c>
      <c r="P234">
        <v>10</v>
      </c>
      <c r="AA234"/>
      <c r="AD234"/>
      <c r="AE234"/>
    </row>
    <row r="235" spans="1:31">
      <c r="A235"/>
      <c r="B235" s="178" t="s">
        <v>312</v>
      </c>
      <c r="C235"/>
      <c r="D235"/>
      <c r="E235"/>
      <c r="F235"/>
      <c r="G235"/>
      <c r="H235"/>
      <c r="J235"/>
      <c r="K235" s="4">
        <v>100</v>
      </c>
      <c r="L235" s="17">
        <v>15</v>
      </c>
      <c r="M235">
        <v>120</v>
      </c>
      <c r="N235">
        <v>15</v>
      </c>
      <c r="O235">
        <v>120</v>
      </c>
      <c r="P235">
        <v>15</v>
      </c>
      <c r="AA235"/>
      <c r="AD235"/>
      <c r="AE235"/>
    </row>
    <row r="236" spans="1:31">
      <c r="A236"/>
      <c r="B236" s="178" t="s">
        <v>317</v>
      </c>
      <c r="C236"/>
      <c r="D236"/>
      <c r="E236"/>
      <c r="F236"/>
      <c r="G236"/>
      <c r="H236"/>
      <c r="J236"/>
      <c r="K236" s="4">
        <v>25</v>
      </c>
      <c r="L236" s="17">
        <v>10</v>
      </c>
      <c r="M236">
        <v>25</v>
      </c>
      <c r="N236">
        <v>10</v>
      </c>
      <c r="AA236"/>
      <c r="AD236"/>
      <c r="AE236"/>
    </row>
    <row r="237" spans="1:31">
      <c r="A237"/>
      <c r="B237"/>
      <c r="C237"/>
      <c r="D237"/>
      <c r="E237"/>
      <c r="F237"/>
      <c r="G237"/>
      <c r="H237"/>
      <c r="J237"/>
      <c r="L237" s="17"/>
      <c r="AA237"/>
      <c r="AD237"/>
      <c r="AE237"/>
    </row>
    <row r="238" spans="1:31">
      <c r="A238"/>
      <c r="B238"/>
      <c r="C238"/>
      <c r="D238"/>
      <c r="E238"/>
      <c r="F238"/>
      <c r="G238"/>
      <c r="H238"/>
      <c r="J238"/>
      <c r="L238" s="17"/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K239" s="59"/>
      <c r="L239" s="17"/>
      <c r="AA239"/>
      <c r="AD239"/>
      <c r="AE239"/>
    </row>
    <row r="240" spans="1:31" s="111" customFormat="1">
      <c r="K240" s="163"/>
      <c r="L240" s="113"/>
      <c r="Q240" s="114"/>
    </row>
    <row r="241" spans="1:31">
      <c r="A241" s="183">
        <v>42262</v>
      </c>
      <c r="B241" s="178" t="s">
        <v>371</v>
      </c>
      <c r="C241"/>
      <c r="D241"/>
      <c r="E241"/>
      <c r="F241"/>
      <c r="G241"/>
      <c r="H241"/>
      <c r="J241"/>
      <c r="K241" s="4">
        <v>60</v>
      </c>
      <c r="L241" s="17">
        <v>10</v>
      </c>
      <c r="M241">
        <v>80</v>
      </c>
      <c r="N241">
        <v>11</v>
      </c>
      <c r="O241">
        <v>100</v>
      </c>
      <c r="P241">
        <v>10</v>
      </c>
      <c r="Q241" s="10">
        <v>110</v>
      </c>
      <c r="R241" s="52">
        <v>6</v>
      </c>
      <c r="S241" s="52"/>
      <c r="T241" s="52"/>
      <c r="AA241"/>
      <c r="AD241"/>
      <c r="AE241"/>
    </row>
    <row r="242" spans="1:31">
      <c r="A242" s="84"/>
      <c r="B242" s="178" t="s">
        <v>579</v>
      </c>
      <c r="C242"/>
      <c r="D242"/>
      <c r="E242"/>
      <c r="F242"/>
      <c r="G242"/>
      <c r="H242"/>
      <c r="J242"/>
      <c r="K242" s="4">
        <v>30</v>
      </c>
      <c r="L242" s="17">
        <v>10</v>
      </c>
      <c r="M242">
        <v>40</v>
      </c>
      <c r="N242">
        <v>10</v>
      </c>
      <c r="O242">
        <v>42.5</v>
      </c>
      <c r="P242">
        <v>10</v>
      </c>
      <c r="Q242" s="10">
        <v>42.5</v>
      </c>
      <c r="R242" s="52">
        <v>10</v>
      </c>
      <c r="S242" s="52"/>
      <c r="T242" s="52"/>
      <c r="AA242"/>
      <c r="AD242"/>
      <c r="AE242"/>
    </row>
    <row r="243" spans="1:31">
      <c r="A243" s="86"/>
      <c r="B243" s="178" t="s">
        <v>533</v>
      </c>
      <c r="C243"/>
      <c r="D243"/>
      <c r="E243"/>
      <c r="F243"/>
      <c r="G243"/>
      <c r="H243"/>
      <c r="J243"/>
      <c r="K243" s="59">
        <v>4.8611111111111112E-3</v>
      </c>
      <c r="L243" s="17"/>
      <c r="AA243"/>
      <c r="AD243"/>
      <c r="AE243"/>
    </row>
    <row r="244" spans="1:31">
      <c r="A244" s="86"/>
      <c r="B244" s="178" t="s">
        <v>580</v>
      </c>
      <c r="C244" t="s">
        <v>581</v>
      </c>
      <c r="D244"/>
      <c r="E244"/>
      <c r="F244"/>
      <c r="G244"/>
      <c r="H244"/>
      <c r="J244"/>
      <c r="L244" s="17">
        <v>15</v>
      </c>
      <c r="N244">
        <v>15</v>
      </c>
      <c r="P244">
        <v>15</v>
      </c>
      <c r="AA244"/>
      <c r="AD244"/>
      <c r="AE244"/>
    </row>
    <row r="245" spans="1:31">
      <c r="A245" s="86"/>
      <c r="B245" s="178"/>
      <c r="C245"/>
      <c r="D245"/>
      <c r="E245"/>
      <c r="F245"/>
      <c r="G245"/>
      <c r="H245"/>
      <c r="J245"/>
      <c r="L245" s="17"/>
      <c r="AA245"/>
      <c r="AD245"/>
      <c r="AE245"/>
    </row>
    <row r="246" spans="1:31">
      <c r="A246" s="86"/>
      <c r="B246" s="178"/>
      <c r="C246"/>
      <c r="D246"/>
      <c r="E246"/>
      <c r="F246"/>
      <c r="G246"/>
      <c r="H246"/>
      <c r="J246"/>
      <c r="L246" s="17"/>
      <c r="AA246"/>
      <c r="AD246"/>
      <c r="AE246"/>
    </row>
    <row r="247" spans="1:31">
      <c r="A247" s="86"/>
      <c r="B247" s="88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 s="86"/>
      <c r="B248" s="88"/>
      <c r="C248"/>
      <c r="D248"/>
      <c r="E248"/>
      <c r="F248"/>
      <c r="G248"/>
      <c r="H248"/>
      <c r="J248"/>
      <c r="L248" s="17"/>
      <c r="AA248"/>
      <c r="AD248"/>
      <c r="AE248"/>
    </row>
    <row r="249" spans="1:31" s="111" customFormat="1">
      <c r="K249" s="163"/>
      <c r="L249" s="113"/>
      <c r="Q249" s="114"/>
    </row>
    <row r="250" spans="1:31">
      <c r="A250" s="1">
        <v>42270</v>
      </c>
      <c r="B250" s="178" t="s">
        <v>371</v>
      </c>
      <c r="C250"/>
      <c r="D250"/>
      <c r="E250"/>
      <c r="F250"/>
      <c r="G250"/>
      <c r="H250"/>
      <c r="J250"/>
      <c r="K250" s="4">
        <v>50</v>
      </c>
      <c r="L250" s="17">
        <v>10</v>
      </c>
      <c r="M250">
        <v>70</v>
      </c>
      <c r="N250">
        <v>10</v>
      </c>
      <c r="O250">
        <v>90</v>
      </c>
      <c r="P250">
        <v>13</v>
      </c>
      <c r="Q250" s="10">
        <v>90</v>
      </c>
      <c r="R250" s="52">
        <v>12</v>
      </c>
      <c r="AA250"/>
      <c r="AD250"/>
      <c r="AE250"/>
    </row>
    <row r="251" spans="1:31">
      <c r="A251" s="44"/>
      <c r="B251" s="178" t="s">
        <v>552</v>
      </c>
      <c r="C251"/>
      <c r="D251"/>
      <c r="E251"/>
      <c r="F251"/>
      <c r="G251"/>
      <c r="H251"/>
      <c r="J251"/>
      <c r="K251" s="4">
        <v>35</v>
      </c>
      <c r="L251" s="17">
        <v>12</v>
      </c>
      <c r="M251">
        <v>40</v>
      </c>
      <c r="N251">
        <v>10</v>
      </c>
      <c r="O251">
        <v>40</v>
      </c>
      <c r="P251">
        <v>10</v>
      </c>
      <c r="Q251" s="10">
        <v>40</v>
      </c>
      <c r="R251" s="52">
        <v>10</v>
      </c>
      <c r="AA251"/>
      <c r="AD251"/>
      <c r="AE251"/>
    </row>
    <row r="252" spans="1:31">
      <c r="A252" s="44"/>
      <c r="B252" s="178"/>
      <c r="C252"/>
      <c r="D252"/>
      <c r="E252"/>
      <c r="F252"/>
      <c r="G252"/>
      <c r="H252"/>
      <c r="J252"/>
      <c r="L252" s="17"/>
      <c r="AA252"/>
      <c r="AD252"/>
      <c r="AE252"/>
    </row>
    <row r="253" spans="1:31">
      <c r="A253" s="44"/>
      <c r="B253" s="178"/>
      <c r="C253"/>
      <c r="D253"/>
      <c r="E253"/>
      <c r="F253"/>
      <c r="G253"/>
      <c r="H253"/>
      <c r="J253"/>
      <c r="L253" s="17"/>
      <c r="R253" s="52"/>
      <c r="AA253"/>
      <c r="AD253"/>
      <c r="AE253"/>
    </row>
    <row r="254" spans="1:31">
      <c r="A254" s="44"/>
      <c r="B254" s="178"/>
      <c r="C254"/>
      <c r="D254"/>
      <c r="E254"/>
      <c r="F254"/>
      <c r="G254"/>
      <c r="H254"/>
      <c r="J254"/>
      <c r="L254" s="17"/>
      <c r="AA254"/>
      <c r="AD254"/>
      <c r="AE254"/>
    </row>
    <row r="255" spans="1:31">
      <c r="A255" s="44"/>
      <c r="B255" s="178"/>
      <c r="C255"/>
      <c r="D255"/>
      <c r="E255"/>
      <c r="F255"/>
      <c r="G255"/>
      <c r="H255"/>
      <c r="J255"/>
      <c r="L255" s="17"/>
      <c r="AA255"/>
      <c r="AD255"/>
      <c r="AE255"/>
    </row>
    <row r="256" spans="1:31">
      <c r="A256" s="44"/>
      <c r="B256"/>
      <c r="C256"/>
      <c r="D256"/>
      <c r="E256"/>
      <c r="F256"/>
      <c r="G256"/>
      <c r="H256"/>
      <c r="J256"/>
      <c r="L256" s="17"/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 s="111" customFormat="1">
      <c r="K258" s="163"/>
      <c r="L258" s="113"/>
      <c r="Q258" s="114"/>
    </row>
    <row r="259" spans="1:31">
      <c r="A259" s="1">
        <v>42284</v>
      </c>
      <c r="B259" s="186" t="s">
        <v>425</v>
      </c>
      <c r="C259"/>
      <c r="D259"/>
      <c r="E259"/>
      <c r="F259"/>
      <c r="G259"/>
      <c r="H259"/>
      <c r="J259"/>
      <c r="K259" s="4">
        <v>15</v>
      </c>
      <c r="L259" s="17">
        <v>12</v>
      </c>
      <c r="M259">
        <v>35</v>
      </c>
      <c r="N259">
        <v>12</v>
      </c>
      <c r="O259">
        <v>35</v>
      </c>
      <c r="P259">
        <v>15</v>
      </c>
      <c r="Q259" s="10">
        <v>35</v>
      </c>
      <c r="R259" s="52">
        <v>15</v>
      </c>
      <c r="S259" s="52"/>
      <c r="AA259"/>
      <c r="AD259"/>
      <c r="AE259"/>
    </row>
    <row r="260" spans="1:31">
      <c r="A260" s="8"/>
      <c r="B260" s="186" t="s">
        <v>320</v>
      </c>
      <c r="C260"/>
      <c r="D260"/>
      <c r="E260"/>
      <c r="F260"/>
      <c r="G260"/>
      <c r="H260"/>
      <c r="J260"/>
      <c r="K260" s="4">
        <v>50</v>
      </c>
      <c r="L260" s="17">
        <v>12</v>
      </c>
      <c r="M260">
        <v>55</v>
      </c>
      <c r="N260">
        <v>12</v>
      </c>
      <c r="AA260"/>
      <c r="AD260"/>
      <c r="AE260"/>
    </row>
    <row r="261" spans="1:31">
      <c r="A261" s="8"/>
      <c r="B261" s="186" t="s">
        <v>582</v>
      </c>
      <c r="C261"/>
      <c r="D261"/>
      <c r="E261"/>
      <c r="F261"/>
      <c r="G261"/>
      <c r="H261"/>
      <c r="J261"/>
      <c r="K261" s="4">
        <v>20</v>
      </c>
      <c r="L261" s="17">
        <v>12</v>
      </c>
      <c r="M261">
        <v>25</v>
      </c>
      <c r="N261">
        <v>12</v>
      </c>
      <c r="O261">
        <v>25</v>
      </c>
      <c r="P261">
        <v>12</v>
      </c>
      <c r="AA261"/>
      <c r="AD261"/>
      <c r="AE261"/>
    </row>
    <row r="262" spans="1:31">
      <c r="A262" s="8"/>
      <c r="B262" s="186" t="s">
        <v>583</v>
      </c>
      <c r="C262"/>
      <c r="D262"/>
      <c r="E262"/>
      <c r="F262"/>
      <c r="G262"/>
      <c r="H262"/>
      <c r="J262"/>
      <c r="K262" s="4">
        <v>8</v>
      </c>
      <c r="L262" s="17">
        <v>12</v>
      </c>
      <c r="M262">
        <v>10</v>
      </c>
      <c r="N262">
        <v>12</v>
      </c>
      <c r="O262">
        <v>10</v>
      </c>
      <c r="P262">
        <v>12</v>
      </c>
      <c r="Q262" s="10">
        <v>10</v>
      </c>
      <c r="R262" s="52">
        <v>12</v>
      </c>
      <c r="AA262"/>
      <c r="AD262"/>
      <c r="AE262"/>
    </row>
    <row r="263" spans="1:31">
      <c r="A263" s="8"/>
      <c r="B263" s="186" t="s">
        <v>584</v>
      </c>
      <c r="C263"/>
      <c r="D263"/>
      <c r="E263"/>
      <c r="F263"/>
      <c r="G263"/>
      <c r="H263"/>
      <c r="J263"/>
      <c r="K263" s="4">
        <v>5</v>
      </c>
      <c r="L263" s="17">
        <v>12</v>
      </c>
      <c r="M263">
        <v>7.5</v>
      </c>
      <c r="N263">
        <v>12</v>
      </c>
      <c r="O263">
        <v>7.5</v>
      </c>
      <c r="P263">
        <v>12</v>
      </c>
      <c r="Q263" s="10">
        <v>7.5</v>
      </c>
      <c r="R263" s="52">
        <v>12</v>
      </c>
      <c r="AA263"/>
      <c r="AD263"/>
      <c r="AE263"/>
    </row>
    <row r="264" spans="1:31">
      <c r="A264" s="8"/>
      <c r="B264" s="186" t="s">
        <v>585</v>
      </c>
      <c r="C264"/>
      <c r="D264"/>
      <c r="E264"/>
      <c r="F264"/>
      <c r="G264"/>
      <c r="H264"/>
      <c r="J264"/>
      <c r="K264" s="4">
        <v>25</v>
      </c>
      <c r="L264" s="17">
        <v>12</v>
      </c>
      <c r="M264">
        <v>30</v>
      </c>
      <c r="N264">
        <v>12</v>
      </c>
      <c r="O264">
        <v>30</v>
      </c>
      <c r="P264">
        <v>12</v>
      </c>
      <c r="Q264" s="10">
        <v>30</v>
      </c>
      <c r="R264" s="52">
        <v>12</v>
      </c>
      <c r="AA264"/>
      <c r="AD264"/>
      <c r="AE264"/>
    </row>
    <row r="265" spans="1:31">
      <c r="A265" s="8"/>
      <c r="B265" s="186" t="s">
        <v>586</v>
      </c>
      <c r="C265"/>
      <c r="D265"/>
      <c r="E265"/>
      <c r="F265"/>
      <c r="G265"/>
      <c r="H265"/>
      <c r="J265"/>
      <c r="L265" s="17">
        <v>15</v>
      </c>
      <c r="N265">
        <v>15</v>
      </c>
      <c r="P265">
        <v>15</v>
      </c>
      <c r="R265" s="52">
        <v>15</v>
      </c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 s="111" customFormat="1">
      <c r="K267" s="163"/>
      <c r="L267" s="113"/>
      <c r="Q267" s="114"/>
    </row>
    <row r="268" spans="1:31">
      <c r="A268" s="1">
        <v>42290</v>
      </c>
      <c r="B268" s="178" t="s">
        <v>589</v>
      </c>
      <c r="C268"/>
      <c r="D268"/>
      <c r="E268"/>
      <c r="F268"/>
      <c r="G268"/>
      <c r="H268"/>
      <c r="J268"/>
      <c r="K268" s="4">
        <v>60</v>
      </c>
      <c r="L268" s="17">
        <v>12</v>
      </c>
      <c r="M268">
        <v>65</v>
      </c>
      <c r="N268">
        <v>12</v>
      </c>
      <c r="O268">
        <v>70</v>
      </c>
      <c r="P268">
        <v>12</v>
      </c>
      <c r="Q268" s="10">
        <v>70</v>
      </c>
      <c r="R268" s="52">
        <v>10</v>
      </c>
      <c r="S268" s="52"/>
      <c r="T268" s="52"/>
      <c r="AA268"/>
      <c r="AD268"/>
      <c r="AE268"/>
    </row>
    <row r="269" spans="1:31">
      <c r="A269" s="8"/>
      <c r="B269" s="178" t="s">
        <v>300</v>
      </c>
      <c r="C269"/>
      <c r="D269"/>
      <c r="E269"/>
      <c r="F269"/>
      <c r="G269"/>
      <c r="H269"/>
      <c r="J269"/>
      <c r="K269" s="4">
        <v>25</v>
      </c>
      <c r="L269" s="17">
        <v>10</v>
      </c>
      <c r="M269">
        <v>25</v>
      </c>
      <c r="N269">
        <v>10</v>
      </c>
      <c r="O269">
        <v>25</v>
      </c>
      <c r="P269">
        <v>10</v>
      </c>
      <c r="Q269" s="10">
        <v>25</v>
      </c>
      <c r="R269" s="52">
        <v>10</v>
      </c>
      <c r="AA269"/>
      <c r="AD269"/>
      <c r="AE269"/>
    </row>
    <row r="270" spans="1:31">
      <c r="A270" s="8"/>
      <c r="B270" s="178" t="s">
        <v>588</v>
      </c>
      <c r="C270"/>
      <c r="D270"/>
      <c r="E270"/>
      <c r="F270"/>
      <c r="G270"/>
      <c r="H270"/>
      <c r="J270"/>
      <c r="K270" s="4">
        <v>42.5</v>
      </c>
      <c r="L270" s="17">
        <v>12</v>
      </c>
      <c r="M270">
        <v>42.5</v>
      </c>
      <c r="N270">
        <v>10</v>
      </c>
      <c r="O270">
        <v>42.5</v>
      </c>
      <c r="P270">
        <v>8</v>
      </c>
      <c r="R270" s="52"/>
      <c r="AA270"/>
      <c r="AD270"/>
      <c r="AE270"/>
    </row>
    <row r="271" spans="1:31">
      <c r="A271" s="8"/>
      <c r="B271" s="178" t="s">
        <v>587</v>
      </c>
      <c r="C271"/>
      <c r="D271"/>
      <c r="E271"/>
      <c r="F271"/>
      <c r="G271"/>
      <c r="H271"/>
      <c r="J271"/>
      <c r="K271" s="4">
        <v>15</v>
      </c>
      <c r="L271" s="17">
        <v>12</v>
      </c>
      <c r="M271">
        <v>17.5</v>
      </c>
      <c r="N271">
        <v>12</v>
      </c>
      <c r="O271">
        <v>20</v>
      </c>
      <c r="P271">
        <v>12</v>
      </c>
      <c r="R271" s="52"/>
      <c r="AA271"/>
      <c r="AD271"/>
      <c r="AE271"/>
    </row>
    <row r="272" spans="1:31">
      <c r="A272" s="8"/>
      <c r="B272" s="178"/>
      <c r="C272"/>
      <c r="D272"/>
      <c r="E272"/>
      <c r="F272"/>
      <c r="G272"/>
      <c r="H272"/>
      <c r="J272"/>
      <c r="L272" s="17"/>
      <c r="AA272"/>
      <c r="AD272"/>
      <c r="AE272"/>
    </row>
    <row r="273" spans="1:31">
      <c r="A273" s="8"/>
      <c r="B273"/>
      <c r="C273"/>
      <c r="D273"/>
      <c r="E273"/>
      <c r="F273"/>
      <c r="G273"/>
      <c r="H273"/>
      <c r="J273"/>
      <c r="L273" s="17"/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 s="111" customFormat="1">
      <c r="K276" s="163"/>
      <c r="L276" s="113"/>
      <c r="Q276" s="114"/>
    </row>
    <row r="277" spans="1:31">
      <c r="A277" s="1">
        <v>42305</v>
      </c>
      <c r="B277" s="178" t="s">
        <v>320</v>
      </c>
      <c r="C277"/>
      <c r="D277"/>
      <c r="E277"/>
      <c r="F277"/>
      <c r="G277"/>
      <c r="H277"/>
      <c r="J277"/>
      <c r="K277" s="4">
        <v>55</v>
      </c>
      <c r="L277" s="17">
        <v>12</v>
      </c>
      <c r="M277">
        <v>55</v>
      </c>
      <c r="N277">
        <v>12</v>
      </c>
      <c r="O277">
        <v>55</v>
      </c>
      <c r="P277">
        <v>10</v>
      </c>
      <c r="Q277" s="10">
        <v>55</v>
      </c>
      <c r="R277" s="52">
        <v>9</v>
      </c>
      <c r="AA277"/>
      <c r="AD277"/>
      <c r="AE277"/>
    </row>
    <row r="278" spans="1:31">
      <c r="A278" s="44"/>
      <c r="B278" s="178" t="s">
        <v>446</v>
      </c>
      <c r="C278"/>
      <c r="D278"/>
      <c r="E278"/>
      <c r="F278"/>
      <c r="G278"/>
      <c r="H278"/>
      <c r="J278"/>
      <c r="K278" s="4">
        <v>30</v>
      </c>
      <c r="L278" s="17">
        <v>12</v>
      </c>
      <c r="M278">
        <v>30</v>
      </c>
      <c r="N278">
        <v>10</v>
      </c>
      <c r="O278">
        <v>30</v>
      </c>
      <c r="P278">
        <v>10</v>
      </c>
      <c r="AA278"/>
      <c r="AD278"/>
      <c r="AE278"/>
    </row>
    <row r="279" spans="1:31">
      <c r="A279" s="8"/>
      <c r="B279" s="178" t="s">
        <v>589</v>
      </c>
      <c r="C279"/>
      <c r="D279"/>
      <c r="E279"/>
      <c r="F279"/>
      <c r="G279"/>
      <c r="H279"/>
      <c r="J279"/>
      <c r="K279" s="4">
        <v>55</v>
      </c>
      <c r="L279" s="17">
        <v>12</v>
      </c>
      <c r="M279">
        <v>60</v>
      </c>
      <c r="N279">
        <v>12</v>
      </c>
      <c r="O279">
        <v>60</v>
      </c>
      <c r="P279">
        <v>12</v>
      </c>
      <c r="R279" s="52">
        <v>9</v>
      </c>
      <c r="AA279"/>
      <c r="AD279"/>
      <c r="AE279"/>
    </row>
    <row r="280" spans="1:31">
      <c r="A280" s="8"/>
      <c r="B280" s="178" t="s">
        <v>590</v>
      </c>
      <c r="C280"/>
      <c r="D280"/>
      <c r="E280"/>
      <c r="F280"/>
      <c r="G280"/>
      <c r="H280"/>
      <c r="J280"/>
      <c r="K280" s="4">
        <v>20</v>
      </c>
      <c r="L280" s="17">
        <v>12</v>
      </c>
      <c r="M280">
        <v>20</v>
      </c>
      <c r="N280">
        <v>12</v>
      </c>
      <c r="O280">
        <v>20</v>
      </c>
      <c r="P280">
        <v>12</v>
      </c>
      <c r="AA280"/>
      <c r="AD280"/>
      <c r="AE280"/>
    </row>
    <row r="281" spans="1:31">
      <c r="A281" s="8"/>
      <c r="B281" s="178" t="s">
        <v>591</v>
      </c>
      <c r="C281"/>
      <c r="D281"/>
      <c r="E281"/>
      <c r="F281"/>
      <c r="G281"/>
      <c r="H281"/>
      <c r="J281"/>
      <c r="K281" s="4">
        <v>7.5</v>
      </c>
      <c r="L281" s="17">
        <v>15</v>
      </c>
      <c r="M281">
        <v>7.5</v>
      </c>
      <c r="N281">
        <v>15</v>
      </c>
      <c r="O281">
        <v>7.5</v>
      </c>
      <c r="P281">
        <v>15</v>
      </c>
      <c r="AA281"/>
      <c r="AD281"/>
      <c r="AE281"/>
    </row>
    <row r="282" spans="1:31">
      <c r="A282" s="8"/>
      <c r="B282" s="178" t="s">
        <v>592</v>
      </c>
      <c r="C282"/>
      <c r="D282"/>
      <c r="E282"/>
      <c r="F282"/>
      <c r="G282"/>
      <c r="H282"/>
      <c r="J282"/>
      <c r="K282" s="4">
        <v>17</v>
      </c>
      <c r="L282" s="17"/>
      <c r="AA282"/>
      <c r="AD282"/>
      <c r="AE282"/>
    </row>
    <row r="283" spans="1:31">
      <c r="A283" s="8"/>
      <c r="B283" s="178"/>
      <c r="C283"/>
      <c r="D283"/>
      <c r="E283"/>
      <c r="F283"/>
      <c r="G283"/>
      <c r="H283"/>
      <c r="J283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AA284"/>
      <c r="AD284"/>
      <c r="AE284"/>
    </row>
    <row r="285" spans="1:31" s="111" customFormat="1">
      <c r="K285" s="163"/>
      <c r="L285" s="113"/>
      <c r="Q285" s="114"/>
    </row>
    <row r="286" spans="1:31">
      <c r="A286" s="1">
        <v>42324</v>
      </c>
      <c r="B286" s="178" t="s">
        <v>315</v>
      </c>
      <c r="C286"/>
      <c r="D286"/>
      <c r="E286"/>
      <c r="F286"/>
      <c r="G286"/>
      <c r="H286"/>
      <c r="J286"/>
      <c r="K286" s="4">
        <v>50</v>
      </c>
      <c r="L286" s="17">
        <v>12</v>
      </c>
      <c r="M286">
        <v>52.5</v>
      </c>
      <c r="N286">
        <v>12</v>
      </c>
      <c r="O286">
        <v>55</v>
      </c>
      <c r="P286">
        <v>12</v>
      </c>
      <c r="R286" s="52"/>
      <c r="S286" s="52"/>
      <c r="T286" s="52"/>
      <c r="AA286"/>
      <c r="AD286"/>
      <c r="AE286"/>
    </row>
    <row r="287" spans="1:31">
      <c r="A287" s="8"/>
      <c r="B287" s="178" t="s">
        <v>328</v>
      </c>
      <c r="C287"/>
      <c r="D287"/>
      <c r="E287"/>
      <c r="F287"/>
      <c r="G287"/>
      <c r="H287"/>
      <c r="J287"/>
      <c r="K287" s="4">
        <v>60</v>
      </c>
      <c r="L287" s="17">
        <v>12</v>
      </c>
      <c r="M287">
        <v>80</v>
      </c>
      <c r="N287">
        <v>12</v>
      </c>
      <c r="O287">
        <v>100</v>
      </c>
      <c r="P287">
        <v>12</v>
      </c>
      <c r="AA287"/>
      <c r="AD287"/>
      <c r="AE287"/>
    </row>
    <row r="288" spans="1:31">
      <c r="A288" s="8"/>
      <c r="B288" s="178" t="s">
        <v>593</v>
      </c>
      <c r="C288"/>
      <c r="D288"/>
      <c r="E288"/>
      <c r="F288"/>
      <c r="G288"/>
      <c r="H288"/>
      <c r="J288"/>
      <c r="K288" s="4">
        <v>10</v>
      </c>
      <c r="L288" s="17">
        <v>12</v>
      </c>
      <c r="M288">
        <v>12.5</v>
      </c>
      <c r="N288">
        <v>12</v>
      </c>
      <c r="O288">
        <v>12.5</v>
      </c>
      <c r="P288">
        <v>12</v>
      </c>
      <c r="AA288"/>
      <c r="AD288"/>
      <c r="AE288"/>
    </row>
    <row r="289" spans="1:31">
      <c r="A289" s="8"/>
      <c r="B289" s="178" t="s">
        <v>594</v>
      </c>
      <c r="C289"/>
      <c r="D289"/>
      <c r="E289"/>
      <c r="F289"/>
      <c r="G289"/>
      <c r="H289"/>
      <c r="J289"/>
      <c r="K289" s="161">
        <v>27.5</v>
      </c>
      <c r="L289" s="17">
        <v>12</v>
      </c>
      <c r="M289">
        <v>27.5</v>
      </c>
      <c r="N289">
        <v>12</v>
      </c>
      <c r="O289">
        <v>27.5</v>
      </c>
      <c r="P289">
        <v>12</v>
      </c>
      <c r="Q289" s="10">
        <v>27.5</v>
      </c>
      <c r="R289" s="52">
        <v>12</v>
      </c>
      <c r="S289" s="52">
        <v>27.5</v>
      </c>
      <c r="T289" s="52">
        <v>12</v>
      </c>
      <c r="AA289"/>
      <c r="AD289"/>
      <c r="AE289"/>
    </row>
    <row r="290" spans="1:31">
      <c r="A290" s="8"/>
      <c r="B290" s="178" t="s">
        <v>403</v>
      </c>
      <c r="C290"/>
      <c r="D290"/>
      <c r="E290"/>
      <c r="F290"/>
      <c r="G290"/>
      <c r="H290"/>
      <c r="J290"/>
      <c r="K290" s="161">
        <v>20</v>
      </c>
      <c r="L290" s="17">
        <v>15</v>
      </c>
      <c r="M290">
        <v>20</v>
      </c>
      <c r="N290">
        <v>15</v>
      </c>
      <c r="O290">
        <v>20</v>
      </c>
      <c r="P290">
        <v>15</v>
      </c>
      <c r="AA290"/>
      <c r="AD290"/>
      <c r="AE290"/>
    </row>
    <row r="291" spans="1:31">
      <c r="A291" s="8"/>
      <c r="B291" s="178" t="s">
        <v>443</v>
      </c>
      <c r="C291"/>
      <c r="D291"/>
      <c r="E291"/>
      <c r="F291"/>
      <c r="G291"/>
      <c r="H291"/>
      <c r="J291"/>
      <c r="L291" s="17">
        <v>20</v>
      </c>
      <c r="N291">
        <v>20</v>
      </c>
      <c r="P291">
        <v>20</v>
      </c>
      <c r="R291" s="52"/>
      <c r="AA291"/>
      <c r="AD291"/>
      <c r="AE291"/>
    </row>
    <row r="292" spans="1:31">
      <c r="A292" s="8"/>
      <c r="B292" s="178" t="s">
        <v>420</v>
      </c>
      <c r="C292"/>
      <c r="D292"/>
      <c r="E292"/>
      <c r="F292"/>
      <c r="G292"/>
      <c r="H292"/>
      <c r="J292"/>
      <c r="L292" s="17">
        <v>20</v>
      </c>
      <c r="N292">
        <v>20</v>
      </c>
      <c r="P292">
        <v>20</v>
      </c>
      <c r="AA292"/>
      <c r="AD292"/>
      <c r="AE292"/>
    </row>
    <row r="293" spans="1:31">
      <c r="A293" s="8"/>
      <c r="B293" s="178"/>
      <c r="C293"/>
      <c r="D293"/>
      <c r="E293"/>
      <c r="F293"/>
      <c r="G293"/>
      <c r="H293"/>
      <c r="J293"/>
      <c r="L293" s="17"/>
      <c r="AA293"/>
      <c r="AD293"/>
      <c r="AE293"/>
    </row>
    <row r="294" spans="1:31" s="111" customFormat="1">
      <c r="K294" s="163"/>
      <c r="L294" s="113"/>
      <c r="Q294" s="114"/>
    </row>
    <row r="295" spans="1:31">
      <c r="A295" s="1">
        <v>42326</v>
      </c>
      <c r="B295" s="178" t="s">
        <v>500</v>
      </c>
      <c r="C295"/>
      <c r="D295"/>
      <c r="E295"/>
      <c r="F295"/>
      <c r="G295"/>
      <c r="H295"/>
      <c r="J295"/>
      <c r="K295" s="4">
        <v>55</v>
      </c>
      <c r="L295" s="17">
        <v>12</v>
      </c>
      <c r="M295">
        <v>95</v>
      </c>
      <c r="N295">
        <v>12</v>
      </c>
      <c r="O295">
        <v>115</v>
      </c>
      <c r="P295">
        <v>12</v>
      </c>
      <c r="Q295" s="10">
        <v>125</v>
      </c>
      <c r="R295" s="52">
        <v>2</v>
      </c>
      <c r="AA295"/>
      <c r="AD295"/>
      <c r="AE295"/>
    </row>
    <row r="296" spans="1:31">
      <c r="A296" s="8"/>
      <c r="B296" s="178" t="s">
        <v>411</v>
      </c>
      <c r="K296" s="59">
        <v>1.0416666666666666E-2</v>
      </c>
      <c r="L296" s="82" t="s">
        <v>52</v>
      </c>
      <c r="R296" s="52"/>
    </row>
    <row r="297" spans="1:31">
      <c r="A297" s="8"/>
      <c r="B297" s="178" t="s">
        <v>533</v>
      </c>
      <c r="L297" s="82"/>
    </row>
    <row r="298" spans="1:31">
      <c r="A298" s="8"/>
      <c r="B298" s="178"/>
      <c r="K298" s="161"/>
      <c r="L298" s="82"/>
    </row>
    <row r="299" spans="1:31">
      <c r="A299" s="8"/>
      <c r="B299" s="178"/>
      <c r="K299" s="161"/>
      <c r="L299" s="82"/>
      <c r="R299" s="52"/>
    </row>
    <row r="300" spans="1:31">
      <c r="A300" s="8"/>
      <c r="B300" s="178"/>
      <c r="K300" s="161"/>
      <c r="L300" s="82"/>
      <c r="R300" s="52"/>
    </row>
    <row r="301" spans="1:31">
      <c r="A301" s="8"/>
      <c r="B301" s="178"/>
      <c r="L301" s="82"/>
    </row>
    <row r="302" spans="1:31">
      <c r="A302" s="8"/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Q303" s="114"/>
      <c r="AA303" s="114"/>
      <c r="AD303" s="114"/>
      <c r="AE303" s="114"/>
    </row>
    <row r="304" spans="1:31">
      <c r="A304" s="5">
        <v>42333</v>
      </c>
      <c r="B304" s="178" t="s">
        <v>596</v>
      </c>
      <c r="K304" s="4">
        <v>30</v>
      </c>
      <c r="L304">
        <v>12</v>
      </c>
      <c r="M304">
        <v>30</v>
      </c>
      <c r="N304">
        <v>12</v>
      </c>
      <c r="O304">
        <v>35</v>
      </c>
      <c r="P304">
        <v>12</v>
      </c>
      <c r="R304" s="52"/>
      <c r="S304" s="52"/>
      <c r="T304" s="52"/>
    </row>
    <row r="305" spans="1:31">
      <c r="A305" s="44"/>
      <c r="B305" s="178" t="s">
        <v>371</v>
      </c>
      <c r="K305" s="4">
        <v>70</v>
      </c>
      <c r="L305">
        <v>12</v>
      </c>
      <c r="M305">
        <v>90</v>
      </c>
      <c r="N305">
        <v>12</v>
      </c>
      <c r="O305">
        <v>90</v>
      </c>
      <c r="P305">
        <v>12</v>
      </c>
      <c r="R305" s="52"/>
      <c r="S305" s="52"/>
      <c r="T305" s="52"/>
    </row>
    <row r="306" spans="1:31">
      <c r="A306" s="44"/>
      <c r="B306" s="178" t="s">
        <v>597</v>
      </c>
      <c r="K306" s="4">
        <v>25</v>
      </c>
      <c r="L306">
        <v>12</v>
      </c>
      <c r="M306">
        <v>25</v>
      </c>
      <c r="N306">
        <v>12</v>
      </c>
      <c r="O306">
        <v>25</v>
      </c>
      <c r="P306">
        <v>12</v>
      </c>
      <c r="Q306" s="10">
        <v>25</v>
      </c>
      <c r="R306" s="52">
        <v>12</v>
      </c>
    </row>
    <row r="307" spans="1:31">
      <c r="A307" s="44"/>
      <c r="B307" s="178" t="s">
        <v>342</v>
      </c>
      <c r="K307" s="4">
        <v>25</v>
      </c>
      <c r="L307">
        <v>12</v>
      </c>
      <c r="M307">
        <v>25</v>
      </c>
      <c r="N307">
        <v>12</v>
      </c>
      <c r="O307">
        <v>25</v>
      </c>
      <c r="P307">
        <v>12</v>
      </c>
      <c r="Q307" s="10">
        <v>25</v>
      </c>
      <c r="R307" s="52">
        <v>12</v>
      </c>
    </row>
    <row r="308" spans="1:31">
      <c r="A308" s="44"/>
      <c r="B308" s="178" t="s">
        <v>533</v>
      </c>
    </row>
    <row r="309" spans="1:31">
      <c r="A309" s="44"/>
      <c r="B309" s="178"/>
    </row>
    <row r="310" spans="1:31">
      <c r="A310" s="44"/>
      <c r="B310" s="178"/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Q312" s="114"/>
      <c r="AA312" s="114"/>
      <c r="AD312" s="114"/>
      <c r="AE312" s="114"/>
    </row>
    <row r="313" spans="1:31">
      <c r="A313" s="5">
        <v>42339</v>
      </c>
      <c r="B313" s="178" t="s">
        <v>299</v>
      </c>
      <c r="K313" s="4">
        <v>33</v>
      </c>
      <c r="L313">
        <v>10</v>
      </c>
      <c r="M313">
        <v>33</v>
      </c>
      <c r="N313">
        <v>10</v>
      </c>
      <c r="O313">
        <v>33</v>
      </c>
      <c r="P313">
        <v>10</v>
      </c>
    </row>
    <row r="314" spans="1:31">
      <c r="A314" s="44"/>
      <c r="B314" s="178" t="s">
        <v>598</v>
      </c>
      <c r="K314" s="4">
        <v>12</v>
      </c>
      <c r="L314">
        <v>12</v>
      </c>
      <c r="M314">
        <v>12</v>
      </c>
      <c r="N314">
        <v>12</v>
      </c>
      <c r="O314">
        <v>12</v>
      </c>
      <c r="P314">
        <v>12</v>
      </c>
      <c r="R314" s="52"/>
      <c r="S314" s="52"/>
      <c r="T314" s="52"/>
    </row>
    <row r="315" spans="1:31">
      <c r="A315" s="44"/>
      <c r="B315" s="178" t="s">
        <v>599</v>
      </c>
      <c r="K315" s="4">
        <v>25</v>
      </c>
      <c r="L315">
        <v>12</v>
      </c>
      <c r="M315">
        <v>25</v>
      </c>
      <c r="N315">
        <v>12</v>
      </c>
      <c r="O315">
        <v>20</v>
      </c>
      <c r="P315">
        <v>4</v>
      </c>
      <c r="Q315" s="10">
        <v>15</v>
      </c>
      <c r="R315" s="52">
        <v>4</v>
      </c>
    </row>
    <row r="316" spans="1:31">
      <c r="A316" s="44"/>
      <c r="B316" s="178" t="s">
        <v>312</v>
      </c>
      <c r="K316" s="4">
        <v>100</v>
      </c>
      <c r="L316">
        <v>12</v>
      </c>
      <c r="M316">
        <v>120</v>
      </c>
      <c r="N316">
        <v>12</v>
      </c>
      <c r="O316">
        <v>130</v>
      </c>
      <c r="P316">
        <v>12</v>
      </c>
      <c r="R316" s="52"/>
      <c r="S316" s="52"/>
      <c r="T316" s="52"/>
    </row>
    <row r="317" spans="1:31">
      <c r="A317" s="44"/>
      <c r="B317" s="178" t="s">
        <v>410</v>
      </c>
      <c r="K317" s="59">
        <v>2.3842592592592591E-3</v>
      </c>
      <c r="R317" s="52"/>
    </row>
    <row r="318" spans="1:31">
      <c r="A318" s="44"/>
      <c r="B318" s="178" t="s">
        <v>533</v>
      </c>
    </row>
    <row r="319" spans="1:31">
      <c r="A319" s="44"/>
      <c r="B319" s="178" t="s">
        <v>580</v>
      </c>
      <c r="L319">
        <v>12</v>
      </c>
      <c r="N319">
        <v>12</v>
      </c>
      <c r="P319">
        <v>12</v>
      </c>
      <c r="R319" s="52"/>
    </row>
    <row r="320" spans="1:31">
      <c r="A320" s="44"/>
      <c r="B320" s="178"/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Q321" s="114"/>
      <c r="AA321" s="114"/>
      <c r="AD321" s="114"/>
      <c r="AE321" s="114"/>
    </row>
    <row r="322" spans="1:31">
      <c r="A322" s="5">
        <v>42346</v>
      </c>
      <c r="B322" s="178" t="s">
        <v>315</v>
      </c>
      <c r="K322" s="4">
        <v>55</v>
      </c>
      <c r="L322">
        <v>12</v>
      </c>
      <c r="M322">
        <v>55</v>
      </c>
      <c r="N322">
        <v>10</v>
      </c>
      <c r="O322">
        <v>55</v>
      </c>
      <c r="P322">
        <v>8</v>
      </c>
      <c r="Q322" s="10">
        <v>55</v>
      </c>
      <c r="R322" s="52">
        <v>7</v>
      </c>
      <c r="S322" s="52"/>
      <c r="T322" s="52"/>
    </row>
    <row r="323" spans="1:31">
      <c r="B323" s="178" t="s">
        <v>600</v>
      </c>
      <c r="K323" s="4">
        <v>8</v>
      </c>
      <c r="L323">
        <v>12</v>
      </c>
      <c r="M323">
        <v>8</v>
      </c>
      <c r="N323">
        <v>12</v>
      </c>
      <c r="O323">
        <v>8</v>
      </c>
      <c r="P323">
        <v>12</v>
      </c>
      <c r="Q323" s="10">
        <v>8</v>
      </c>
      <c r="R323" s="52">
        <v>12</v>
      </c>
    </row>
    <row r="324" spans="1:31">
      <c r="B324" s="178" t="s">
        <v>328</v>
      </c>
      <c r="K324" s="4">
        <v>40</v>
      </c>
      <c r="L324">
        <v>12</v>
      </c>
      <c r="M324">
        <v>80</v>
      </c>
      <c r="N324">
        <v>12</v>
      </c>
      <c r="O324">
        <v>90</v>
      </c>
      <c r="P324">
        <v>12</v>
      </c>
      <c r="Q324" s="10">
        <v>100</v>
      </c>
      <c r="R324" s="52">
        <v>12</v>
      </c>
    </row>
    <row r="325" spans="1:31">
      <c r="B325" s="178" t="s">
        <v>601</v>
      </c>
      <c r="L325">
        <v>50</v>
      </c>
      <c r="R325" s="52"/>
    </row>
    <row r="326" spans="1:31">
      <c r="B326" s="178" t="s">
        <v>373</v>
      </c>
      <c r="K326" s="4">
        <v>10</v>
      </c>
      <c r="L326">
        <v>12</v>
      </c>
      <c r="M326">
        <v>15</v>
      </c>
      <c r="N326">
        <v>12</v>
      </c>
      <c r="O326">
        <v>15</v>
      </c>
      <c r="P326">
        <v>12</v>
      </c>
      <c r="R326" s="52"/>
      <c r="S326" s="52"/>
      <c r="T326" s="52"/>
    </row>
    <row r="327" spans="1:31">
      <c r="B327" s="178" t="s">
        <v>477</v>
      </c>
      <c r="L327">
        <v>20</v>
      </c>
      <c r="N327">
        <v>20</v>
      </c>
      <c r="P327">
        <v>20</v>
      </c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Q330" s="114"/>
      <c r="AA330" s="114"/>
      <c r="AD330" s="114"/>
      <c r="AE330" s="114"/>
    </row>
    <row r="331" spans="1:31">
      <c r="A331" s="5">
        <v>42383</v>
      </c>
      <c r="B331" s="178" t="s">
        <v>315</v>
      </c>
      <c r="K331" s="4">
        <v>60</v>
      </c>
      <c r="L331">
        <v>8</v>
      </c>
      <c r="M331">
        <v>60</v>
      </c>
      <c r="N331">
        <v>8</v>
      </c>
      <c r="O331">
        <v>60</v>
      </c>
      <c r="P331">
        <v>8</v>
      </c>
      <c r="Q331" s="10">
        <v>60</v>
      </c>
      <c r="R331" s="52">
        <v>6</v>
      </c>
      <c r="S331" s="52"/>
      <c r="T331" s="52"/>
      <c r="V331" t="s">
        <v>606</v>
      </c>
    </row>
    <row r="332" spans="1:31">
      <c r="A332" s="4">
        <v>91.5</v>
      </c>
      <c r="B332" s="178" t="s">
        <v>371</v>
      </c>
      <c r="K332" s="4">
        <v>55</v>
      </c>
      <c r="L332">
        <v>12</v>
      </c>
      <c r="M332">
        <v>55</v>
      </c>
      <c r="N332">
        <v>12</v>
      </c>
      <c r="O332">
        <v>75</v>
      </c>
      <c r="P332">
        <v>12</v>
      </c>
      <c r="V332" t="s">
        <v>607</v>
      </c>
    </row>
    <row r="333" spans="1:31">
      <c r="A333" s="4">
        <v>19.100000000000001</v>
      </c>
      <c r="B333" s="178" t="s">
        <v>408</v>
      </c>
      <c r="K333" s="4">
        <v>60</v>
      </c>
      <c r="L333">
        <v>12</v>
      </c>
      <c r="M333">
        <v>65</v>
      </c>
      <c r="N333">
        <v>12</v>
      </c>
      <c r="O333">
        <v>70</v>
      </c>
      <c r="P333">
        <v>10</v>
      </c>
      <c r="R333" s="52"/>
    </row>
    <row r="334" spans="1:31">
      <c r="A334" s="4"/>
      <c r="B334" s="178" t="s">
        <v>314</v>
      </c>
      <c r="K334" s="4">
        <v>30</v>
      </c>
      <c r="L334">
        <v>12</v>
      </c>
      <c r="M334">
        <v>30</v>
      </c>
      <c r="N334">
        <v>10</v>
      </c>
      <c r="O334">
        <v>30</v>
      </c>
      <c r="P334">
        <v>10</v>
      </c>
    </row>
    <row r="335" spans="1:31">
      <c r="A335" s="4"/>
      <c r="B335" s="178" t="s">
        <v>602</v>
      </c>
      <c r="K335" s="4">
        <v>25</v>
      </c>
      <c r="L335">
        <v>12</v>
      </c>
      <c r="M335">
        <v>25</v>
      </c>
      <c r="N335">
        <v>12</v>
      </c>
    </row>
    <row r="336" spans="1:31">
      <c r="B336" s="178" t="s">
        <v>371</v>
      </c>
      <c r="K336" s="4">
        <v>80</v>
      </c>
      <c r="L336">
        <v>12</v>
      </c>
      <c r="M336">
        <v>80</v>
      </c>
      <c r="N336">
        <v>12</v>
      </c>
      <c r="O336">
        <v>80</v>
      </c>
      <c r="P336">
        <v>12</v>
      </c>
      <c r="Q336" s="10">
        <v>80</v>
      </c>
      <c r="R336" s="52">
        <v>12</v>
      </c>
    </row>
    <row r="337" spans="1:31">
      <c r="B337" s="178" t="s">
        <v>292</v>
      </c>
      <c r="K337" s="4">
        <v>40</v>
      </c>
      <c r="L337">
        <v>12</v>
      </c>
      <c r="M337">
        <v>40</v>
      </c>
      <c r="N337">
        <v>12</v>
      </c>
      <c r="O337">
        <v>40</v>
      </c>
      <c r="P337">
        <v>12</v>
      </c>
    </row>
    <row r="338" spans="1:31">
      <c r="B338" s="178" t="s">
        <v>603</v>
      </c>
      <c r="K338" s="4">
        <v>40</v>
      </c>
      <c r="L338">
        <v>12</v>
      </c>
      <c r="M338">
        <v>45</v>
      </c>
      <c r="N338">
        <v>12</v>
      </c>
      <c r="O338">
        <v>45</v>
      </c>
      <c r="P338">
        <v>12</v>
      </c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Q339" s="114"/>
      <c r="AA339" s="114"/>
      <c r="AD339" s="114"/>
      <c r="AE339" s="114"/>
    </row>
    <row r="340" spans="1:31">
      <c r="A340" s="5">
        <v>42390</v>
      </c>
      <c r="B340" s="178" t="s">
        <v>315</v>
      </c>
      <c r="K340" s="4">
        <v>60</v>
      </c>
      <c r="L340">
        <v>10</v>
      </c>
      <c r="M340">
        <v>60</v>
      </c>
      <c r="N340">
        <v>8</v>
      </c>
      <c r="O340">
        <v>60</v>
      </c>
      <c r="P340">
        <v>5</v>
      </c>
      <c r="R340" s="52"/>
      <c r="S340" s="52"/>
      <c r="T340" s="52"/>
    </row>
    <row r="341" spans="1:31">
      <c r="A341" s="4">
        <v>91.2</v>
      </c>
      <c r="B341" s="178" t="s">
        <v>328</v>
      </c>
      <c r="K341" s="4">
        <v>60</v>
      </c>
      <c r="L341">
        <v>12</v>
      </c>
      <c r="M341">
        <v>80</v>
      </c>
      <c r="N341">
        <v>12</v>
      </c>
      <c r="O341">
        <v>100</v>
      </c>
      <c r="P341">
        <v>12</v>
      </c>
      <c r="R341" s="52"/>
    </row>
    <row r="342" spans="1:31">
      <c r="A342" s="4">
        <v>17.8</v>
      </c>
      <c r="B342" s="178" t="s">
        <v>604</v>
      </c>
      <c r="K342" s="4">
        <v>20</v>
      </c>
      <c r="L342">
        <v>12</v>
      </c>
      <c r="M342">
        <v>24</v>
      </c>
      <c r="N342">
        <v>12</v>
      </c>
      <c r="O342">
        <v>24</v>
      </c>
      <c r="P342">
        <v>12</v>
      </c>
      <c r="R342" s="52"/>
    </row>
    <row r="343" spans="1:31">
      <c r="A343" s="4"/>
      <c r="B343" s="178" t="s">
        <v>605</v>
      </c>
      <c r="K343" s="4">
        <v>15</v>
      </c>
      <c r="L343">
        <v>12</v>
      </c>
      <c r="M343">
        <v>15</v>
      </c>
      <c r="N343">
        <v>12</v>
      </c>
      <c r="O343">
        <v>15</v>
      </c>
      <c r="P343">
        <v>12</v>
      </c>
      <c r="Q343" s="10">
        <v>15</v>
      </c>
      <c r="R343" s="52">
        <v>12</v>
      </c>
    </row>
    <row r="344" spans="1:31">
      <c r="A344" s="4"/>
      <c r="B344" s="178" t="s">
        <v>317</v>
      </c>
      <c r="K344" s="4">
        <v>30</v>
      </c>
      <c r="L344">
        <v>12</v>
      </c>
      <c r="M344">
        <v>30</v>
      </c>
      <c r="N344">
        <v>12</v>
      </c>
      <c r="O344">
        <v>30</v>
      </c>
      <c r="P344">
        <v>12</v>
      </c>
      <c r="Q344" s="10">
        <v>30</v>
      </c>
      <c r="R344" s="52">
        <v>12</v>
      </c>
      <c r="S344" s="52"/>
      <c r="T344" s="52"/>
    </row>
    <row r="345" spans="1:31">
      <c r="A345" s="4"/>
    </row>
    <row r="346" spans="1:31">
      <c r="A346" s="4"/>
    </row>
    <row r="347" spans="1:31">
      <c r="A347" s="4"/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Q348" s="114"/>
      <c r="AA348" s="114"/>
      <c r="AD348" s="114"/>
      <c r="AE348" s="114"/>
    </row>
    <row r="349" spans="1:31">
      <c r="A349" s="5">
        <v>42395</v>
      </c>
      <c r="B349" s="8" t="s">
        <v>608</v>
      </c>
      <c r="K349" s="4">
        <v>40</v>
      </c>
      <c r="L349">
        <v>12</v>
      </c>
      <c r="M349">
        <v>50</v>
      </c>
      <c r="N349">
        <v>12</v>
      </c>
      <c r="O349">
        <v>50</v>
      </c>
      <c r="P349">
        <v>12</v>
      </c>
      <c r="Q349" s="10">
        <v>50</v>
      </c>
      <c r="R349" s="52">
        <v>10</v>
      </c>
      <c r="S349" s="52"/>
      <c r="T349" s="52"/>
    </row>
    <row r="350" spans="1:31">
      <c r="A350" s="44"/>
      <c r="B350" s="178" t="s">
        <v>328</v>
      </c>
      <c r="K350" s="4">
        <v>60</v>
      </c>
      <c r="L350">
        <v>12</v>
      </c>
      <c r="M350">
        <v>100</v>
      </c>
      <c r="N350">
        <v>12</v>
      </c>
      <c r="O350">
        <v>110</v>
      </c>
      <c r="P350">
        <v>12</v>
      </c>
      <c r="Q350" s="10">
        <v>120</v>
      </c>
      <c r="R350" s="52">
        <v>12</v>
      </c>
    </row>
    <row r="351" spans="1:31">
      <c r="A351" s="44"/>
      <c r="B351" s="178" t="s">
        <v>546</v>
      </c>
      <c r="K351" s="59"/>
      <c r="L351">
        <v>5</v>
      </c>
      <c r="N351">
        <v>6</v>
      </c>
      <c r="P351">
        <v>5</v>
      </c>
    </row>
    <row r="352" spans="1:31">
      <c r="A352" s="44"/>
      <c r="B352" s="178" t="s">
        <v>366</v>
      </c>
      <c r="K352" s="4">
        <v>50</v>
      </c>
      <c r="L352">
        <v>12</v>
      </c>
      <c r="M352">
        <v>55</v>
      </c>
      <c r="N352">
        <v>12</v>
      </c>
      <c r="O352">
        <v>55</v>
      </c>
      <c r="P352">
        <v>12</v>
      </c>
    </row>
    <row r="353" spans="1:31">
      <c r="A353" s="44"/>
      <c r="B353" s="178"/>
    </row>
    <row r="354" spans="1:31">
      <c r="A354" s="44"/>
    </row>
    <row r="355" spans="1:31">
      <c r="A355" s="44"/>
    </row>
    <row r="356" spans="1:31">
      <c r="A356" s="44"/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Q357" s="114"/>
      <c r="AA357" s="114"/>
      <c r="AD357" s="114"/>
      <c r="AE357" s="114"/>
    </row>
    <row r="358" spans="1:31">
      <c r="A358" s="5">
        <v>42402</v>
      </c>
      <c r="B358" s="178" t="s">
        <v>328</v>
      </c>
      <c r="K358" s="4">
        <v>60</v>
      </c>
      <c r="L358">
        <v>12</v>
      </c>
      <c r="M358">
        <v>80</v>
      </c>
      <c r="N358">
        <v>12</v>
      </c>
      <c r="O358">
        <v>120</v>
      </c>
      <c r="P358">
        <v>12</v>
      </c>
      <c r="Q358" s="10">
        <v>120</v>
      </c>
      <c r="R358" s="52">
        <v>12</v>
      </c>
      <c r="S358" s="52">
        <v>120</v>
      </c>
      <c r="T358" s="52">
        <v>12</v>
      </c>
    </row>
    <row r="359" spans="1:31">
      <c r="A359" s="8"/>
      <c r="B359" s="178" t="s">
        <v>292</v>
      </c>
      <c r="K359" s="4">
        <v>40</v>
      </c>
      <c r="L359">
        <v>12</v>
      </c>
      <c r="M359">
        <v>42.5</v>
      </c>
      <c r="N359">
        <v>12</v>
      </c>
      <c r="O359">
        <v>45</v>
      </c>
      <c r="P359">
        <v>12</v>
      </c>
    </row>
    <row r="360" spans="1:31">
      <c r="A360" s="8"/>
      <c r="B360" s="178" t="s">
        <v>546</v>
      </c>
      <c r="L360">
        <v>7</v>
      </c>
      <c r="N360">
        <v>8</v>
      </c>
      <c r="P360">
        <v>8</v>
      </c>
    </row>
    <row r="361" spans="1:31">
      <c r="A361" s="8"/>
      <c r="B361" s="178" t="s">
        <v>336</v>
      </c>
      <c r="K361" s="4">
        <v>70</v>
      </c>
      <c r="L361">
        <v>12</v>
      </c>
      <c r="M361">
        <v>70</v>
      </c>
      <c r="N361">
        <v>12</v>
      </c>
      <c r="O361">
        <v>70</v>
      </c>
      <c r="P361">
        <v>12</v>
      </c>
      <c r="R361" s="52"/>
    </row>
    <row r="362" spans="1:31">
      <c r="A362" s="8"/>
      <c r="B362" s="178" t="s">
        <v>294</v>
      </c>
      <c r="K362" s="4">
        <v>27</v>
      </c>
      <c r="L362">
        <v>12</v>
      </c>
    </row>
    <row r="363" spans="1:31">
      <c r="A363" s="8"/>
      <c r="B363" s="178" t="s">
        <v>451</v>
      </c>
      <c r="K363" s="4">
        <v>25</v>
      </c>
      <c r="L363">
        <v>12</v>
      </c>
    </row>
    <row r="364" spans="1:31">
      <c r="A364" s="8"/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Q366" s="114"/>
      <c r="AA366" s="114"/>
      <c r="AD366" s="114"/>
      <c r="AE366" s="114"/>
    </row>
    <row r="367" spans="1:31">
      <c r="A367" s="5">
        <v>42405</v>
      </c>
      <c r="B367" s="178" t="s">
        <v>609</v>
      </c>
      <c r="R367" s="52"/>
      <c r="S367" s="52"/>
      <c r="T367" s="52"/>
    </row>
    <row r="368" spans="1:31">
      <c r="A368" s="44">
        <v>89.9</v>
      </c>
      <c r="B368" s="178" t="s">
        <v>341</v>
      </c>
      <c r="K368" s="4">
        <v>20</v>
      </c>
      <c r="L368">
        <v>8</v>
      </c>
      <c r="M368">
        <v>20</v>
      </c>
      <c r="N368">
        <v>8</v>
      </c>
      <c r="O368">
        <v>20</v>
      </c>
      <c r="P368">
        <v>8</v>
      </c>
      <c r="Q368" s="10">
        <v>20</v>
      </c>
      <c r="R368" s="52">
        <v>8</v>
      </c>
    </row>
    <row r="369" spans="1:31">
      <c r="A369" s="44">
        <v>17</v>
      </c>
      <c r="B369" s="178" t="s">
        <v>360</v>
      </c>
      <c r="K369" s="4">
        <v>25</v>
      </c>
      <c r="L369">
        <v>12</v>
      </c>
      <c r="M369">
        <v>25</v>
      </c>
      <c r="N369">
        <v>12</v>
      </c>
      <c r="O369">
        <v>25</v>
      </c>
      <c r="P369">
        <v>12</v>
      </c>
      <c r="Q369" s="10">
        <v>25</v>
      </c>
      <c r="R369" s="52">
        <v>12</v>
      </c>
      <c r="S369" s="52"/>
      <c r="T369" s="52"/>
    </row>
    <row r="370" spans="1:31">
      <c r="A370" s="44"/>
      <c r="B370" s="178" t="s">
        <v>610</v>
      </c>
      <c r="K370" s="4">
        <v>30</v>
      </c>
      <c r="L370">
        <v>12</v>
      </c>
      <c r="M370">
        <v>30</v>
      </c>
      <c r="N370">
        <v>12</v>
      </c>
      <c r="O370">
        <v>30</v>
      </c>
      <c r="P370">
        <v>12</v>
      </c>
      <c r="Q370" s="10">
        <v>30</v>
      </c>
      <c r="R370" s="52">
        <v>12</v>
      </c>
    </row>
    <row r="371" spans="1:31">
      <c r="A371" s="44"/>
      <c r="B371" s="178" t="s">
        <v>611</v>
      </c>
      <c r="K371" s="4">
        <v>12</v>
      </c>
      <c r="L371">
        <v>12</v>
      </c>
      <c r="M371">
        <v>12</v>
      </c>
      <c r="N371">
        <v>12</v>
      </c>
      <c r="O371">
        <v>12</v>
      </c>
      <c r="P371">
        <v>12</v>
      </c>
    </row>
    <row r="372" spans="1:31">
      <c r="A372" s="44"/>
      <c r="B372" s="178" t="s">
        <v>612</v>
      </c>
      <c r="K372" s="4">
        <v>20</v>
      </c>
      <c r="L372">
        <v>12</v>
      </c>
      <c r="M372">
        <v>20</v>
      </c>
      <c r="N372">
        <v>12</v>
      </c>
      <c r="O372">
        <v>20</v>
      </c>
      <c r="P372">
        <v>12</v>
      </c>
      <c r="Q372" s="10">
        <v>20</v>
      </c>
      <c r="R372" s="52">
        <v>12</v>
      </c>
    </row>
    <row r="373" spans="1:31">
      <c r="A373" s="44"/>
      <c r="B373" s="178" t="s">
        <v>314</v>
      </c>
      <c r="K373" s="4">
        <v>25</v>
      </c>
      <c r="L373">
        <v>12</v>
      </c>
      <c r="M373">
        <v>25</v>
      </c>
      <c r="N373">
        <v>12</v>
      </c>
      <c r="O373">
        <v>25</v>
      </c>
      <c r="P373">
        <v>12</v>
      </c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Q375" s="114"/>
      <c r="AA375" s="114"/>
      <c r="AD375" s="114"/>
      <c r="AE375" s="114"/>
    </row>
    <row r="376" spans="1:31">
      <c r="A376" s="5">
        <v>42409</v>
      </c>
      <c r="B376" s="8" t="s">
        <v>388</v>
      </c>
      <c r="K376" s="4">
        <v>60</v>
      </c>
      <c r="L376">
        <v>12</v>
      </c>
      <c r="R376" s="52"/>
    </row>
    <row r="377" spans="1:31">
      <c r="A377" s="44"/>
    </row>
    <row r="378" spans="1:31">
      <c r="A378" s="44"/>
    </row>
    <row r="379" spans="1:31">
      <c r="A379" s="44"/>
    </row>
    <row r="380" spans="1:31">
      <c r="A380" s="44"/>
    </row>
    <row r="381" spans="1:31">
      <c r="A381" s="44"/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Q384" s="114"/>
      <c r="AA384" s="114"/>
      <c r="AD384" s="114"/>
      <c r="AE384" s="114"/>
    </row>
    <row r="385" spans="1:31">
      <c r="A385" s="5">
        <v>42411</v>
      </c>
      <c r="B385" s="178" t="s">
        <v>375</v>
      </c>
      <c r="K385" s="4">
        <v>33</v>
      </c>
      <c r="L385">
        <v>12</v>
      </c>
      <c r="M385">
        <v>33</v>
      </c>
      <c r="N385">
        <v>12</v>
      </c>
      <c r="O385">
        <v>33</v>
      </c>
      <c r="P385">
        <v>10</v>
      </c>
      <c r="Q385" s="10">
        <v>33</v>
      </c>
      <c r="R385" s="52">
        <v>10</v>
      </c>
      <c r="S385" s="52"/>
      <c r="T385" s="52"/>
    </row>
    <row r="386" spans="1:31">
      <c r="A386" s="44"/>
      <c r="B386" s="178" t="s">
        <v>546</v>
      </c>
      <c r="L386">
        <v>10</v>
      </c>
      <c r="N386">
        <v>12</v>
      </c>
      <c r="P386">
        <v>10</v>
      </c>
      <c r="R386" s="52">
        <v>10</v>
      </c>
    </row>
    <row r="387" spans="1:31">
      <c r="A387" s="44"/>
      <c r="B387" s="178" t="s">
        <v>328</v>
      </c>
      <c r="K387" s="4">
        <v>60</v>
      </c>
      <c r="L387">
        <v>10</v>
      </c>
      <c r="M387">
        <v>100</v>
      </c>
      <c r="N387">
        <v>12</v>
      </c>
      <c r="O387">
        <v>120</v>
      </c>
      <c r="P387">
        <v>5</v>
      </c>
      <c r="Q387" s="10">
        <v>130</v>
      </c>
      <c r="R387" s="52">
        <v>5</v>
      </c>
      <c r="S387" s="52">
        <v>140</v>
      </c>
      <c r="T387" s="52">
        <v>10</v>
      </c>
    </row>
    <row r="388" spans="1:31">
      <c r="A388" s="44"/>
      <c r="B388" s="178" t="s">
        <v>613</v>
      </c>
      <c r="K388" s="4">
        <v>50</v>
      </c>
      <c r="L388">
        <v>25</v>
      </c>
      <c r="M388">
        <v>80</v>
      </c>
      <c r="N388">
        <v>25</v>
      </c>
      <c r="O388">
        <v>80</v>
      </c>
      <c r="P388">
        <v>25</v>
      </c>
      <c r="Q388" s="10">
        <v>80</v>
      </c>
      <c r="R388" s="52">
        <v>25</v>
      </c>
      <c r="S388" s="52">
        <v>80</v>
      </c>
      <c r="T388" s="52">
        <v>25</v>
      </c>
    </row>
    <row r="389" spans="1:31">
      <c r="A389" s="44"/>
      <c r="B389" s="178" t="s">
        <v>614</v>
      </c>
      <c r="L389">
        <v>20</v>
      </c>
      <c r="N389">
        <v>20</v>
      </c>
      <c r="P389">
        <v>20</v>
      </c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Q393" s="114"/>
      <c r="AA393" s="114"/>
      <c r="AD393" s="114"/>
      <c r="AE393" s="114"/>
    </row>
    <row r="394" spans="1:31">
      <c r="A394" s="5">
        <v>42416</v>
      </c>
      <c r="B394" s="8" t="s">
        <v>369</v>
      </c>
      <c r="K394" s="4">
        <v>50</v>
      </c>
      <c r="L394">
        <v>12</v>
      </c>
      <c r="M394">
        <v>50</v>
      </c>
      <c r="N394">
        <v>12</v>
      </c>
      <c r="R394" s="52"/>
      <c r="S394" s="52"/>
      <c r="T394" s="52"/>
    </row>
    <row r="395" spans="1:31">
      <c r="A395" s="44"/>
      <c r="R395" s="52"/>
    </row>
    <row r="396" spans="1:31">
      <c r="A396" s="44"/>
    </row>
    <row r="397" spans="1:31">
      <c r="A397" s="44"/>
      <c r="R397" s="52"/>
    </row>
    <row r="398" spans="1:31">
      <c r="A398" s="44"/>
    </row>
    <row r="399" spans="1:31">
      <c r="A399" s="44"/>
    </row>
    <row r="400" spans="1:31">
      <c r="A400" s="44"/>
    </row>
    <row r="401" spans="1:32">
      <c r="A401" s="44"/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Q402" s="114"/>
      <c r="AA402" s="114"/>
      <c r="AD402" s="114"/>
      <c r="AE402" s="114"/>
    </row>
    <row r="403" spans="1:32">
      <c r="A403" s="5">
        <v>42423</v>
      </c>
      <c r="B403" s="178" t="s">
        <v>315</v>
      </c>
      <c r="K403" s="4">
        <v>40</v>
      </c>
      <c r="L403">
        <v>10</v>
      </c>
      <c r="M403">
        <v>50</v>
      </c>
      <c r="N403">
        <v>12</v>
      </c>
      <c r="O403">
        <v>50</v>
      </c>
      <c r="P403">
        <v>12</v>
      </c>
      <c r="Q403" s="10">
        <v>50</v>
      </c>
      <c r="R403" s="52">
        <v>11</v>
      </c>
      <c r="S403" s="52"/>
      <c r="T403" s="52"/>
    </row>
    <row r="404" spans="1:32">
      <c r="A404" s="44"/>
      <c r="B404" s="178" t="s">
        <v>366</v>
      </c>
      <c r="C404" s="8"/>
      <c r="H404" s="44"/>
      <c r="I404" s="50"/>
      <c r="J404"/>
      <c r="K404" s="187">
        <v>45</v>
      </c>
      <c r="L404" s="188">
        <v>12</v>
      </c>
      <c r="M404">
        <v>45</v>
      </c>
      <c r="N404">
        <v>12</v>
      </c>
      <c r="O404">
        <v>45</v>
      </c>
      <c r="P404">
        <v>12</v>
      </c>
      <c r="Q404">
        <v>45</v>
      </c>
      <c r="R404" s="10">
        <v>12</v>
      </c>
      <c r="AA404"/>
      <c r="AB404" s="10"/>
      <c r="AD404"/>
      <c r="AF404" s="10"/>
    </row>
    <row r="405" spans="1:32">
      <c r="A405" s="44"/>
      <c r="B405" s="178" t="s">
        <v>615</v>
      </c>
      <c r="C405" s="8"/>
      <c r="H405" s="44"/>
      <c r="I405" s="50"/>
      <c r="J405"/>
      <c r="K405" s="10">
        <v>6.25</v>
      </c>
      <c r="L405" s="4">
        <v>12</v>
      </c>
      <c r="M405" s="10">
        <v>6.25</v>
      </c>
      <c r="N405" s="4">
        <v>12</v>
      </c>
      <c r="O405" s="10">
        <v>6.25</v>
      </c>
      <c r="P405" s="4">
        <v>12</v>
      </c>
      <c r="Q405" s="10">
        <v>6.25</v>
      </c>
      <c r="R405" s="4">
        <v>12</v>
      </c>
      <c r="AA405"/>
      <c r="AB405" s="10"/>
      <c r="AD405"/>
      <c r="AF405" s="10"/>
    </row>
    <row r="406" spans="1:32">
      <c r="A406" s="44"/>
      <c r="B406" s="178" t="s">
        <v>312</v>
      </c>
      <c r="C406" s="8"/>
      <c r="H406" s="44"/>
      <c r="I406" s="50"/>
      <c r="J406"/>
      <c r="K406" s="187">
        <v>90</v>
      </c>
      <c r="L406" s="161">
        <v>12</v>
      </c>
      <c r="M406" s="187">
        <v>90</v>
      </c>
      <c r="N406" s="161">
        <v>12</v>
      </c>
      <c r="O406" s="187">
        <v>90</v>
      </c>
      <c r="P406" s="161">
        <v>12</v>
      </c>
      <c r="Q406" s="187">
        <v>90</v>
      </c>
      <c r="R406" s="161">
        <v>12</v>
      </c>
      <c r="AA406"/>
      <c r="AB406" s="10"/>
      <c r="AD406"/>
      <c r="AF406" s="10"/>
    </row>
    <row r="407" spans="1:32">
      <c r="A407" s="44"/>
      <c r="B407" s="178" t="s">
        <v>314</v>
      </c>
      <c r="C407" s="8"/>
      <c r="H407" s="44"/>
      <c r="I407" s="50"/>
      <c r="J407"/>
      <c r="K407" s="10">
        <v>30</v>
      </c>
      <c r="L407" s="161">
        <v>12</v>
      </c>
      <c r="M407" s="10">
        <v>30</v>
      </c>
      <c r="N407" s="161">
        <v>12</v>
      </c>
      <c r="O407" s="10">
        <v>30</v>
      </c>
      <c r="P407" s="161">
        <v>12</v>
      </c>
      <c r="Q407" s="10">
        <v>30</v>
      </c>
      <c r="R407" s="161">
        <v>12</v>
      </c>
      <c r="AA407"/>
      <c r="AB407" s="10"/>
      <c r="AD407"/>
      <c r="AF407" s="10"/>
    </row>
    <row r="408" spans="1:32">
      <c r="A408" s="44"/>
      <c r="B408" s="178" t="s">
        <v>338</v>
      </c>
      <c r="C408" s="8"/>
      <c r="H408" s="44"/>
      <c r="I408" s="50"/>
      <c r="J408"/>
      <c r="K408" s="10">
        <v>20</v>
      </c>
      <c r="L408" s="161">
        <v>12</v>
      </c>
      <c r="M408" s="10">
        <v>20</v>
      </c>
      <c r="N408" s="161">
        <v>12</v>
      </c>
      <c r="O408" s="10">
        <v>20</v>
      </c>
      <c r="P408" s="161">
        <v>12</v>
      </c>
      <c r="Q408" s="10">
        <v>20</v>
      </c>
      <c r="R408" s="161">
        <v>12</v>
      </c>
      <c r="AA408"/>
      <c r="AB408" s="10"/>
      <c r="AD408"/>
      <c r="AF408" s="10"/>
    </row>
    <row r="409" spans="1:32">
      <c r="A409" s="44"/>
      <c r="B409" s="178" t="s">
        <v>477</v>
      </c>
      <c r="C409" s="8"/>
      <c r="H409" s="44"/>
      <c r="I409" s="50"/>
      <c r="J409"/>
      <c r="K409" s="10"/>
      <c r="L409" s="161">
        <v>20</v>
      </c>
      <c r="N409" s="161">
        <v>20</v>
      </c>
      <c r="P409" s="161">
        <v>20</v>
      </c>
      <c r="Q409"/>
      <c r="R409" s="10"/>
      <c r="AA409"/>
      <c r="AB409" s="10"/>
      <c r="AD409"/>
      <c r="AF409" s="10"/>
    </row>
    <row r="410" spans="1:32">
      <c r="A410" s="44"/>
      <c r="B410" s="5"/>
      <c r="C410" s="8"/>
      <c r="H410" s="44"/>
      <c r="I410" s="50"/>
      <c r="J410"/>
      <c r="K410" s="10">
        <v>70</v>
      </c>
      <c r="L410" s="161">
        <v>10</v>
      </c>
      <c r="M410">
        <v>70</v>
      </c>
      <c r="N410" s="161">
        <v>8</v>
      </c>
      <c r="O410" s="161">
        <v>60</v>
      </c>
      <c r="P410" s="161">
        <v>10</v>
      </c>
      <c r="Q410"/>
      <c r="R410" s="10"/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Q411" s="114"/>
      <c r="AA411" s="114"/>
      <c r="AD411" s="114"/>
      <c r="AE411" s="114"/>
    </row>
    <row r="412" spans="1:32">
      <c r="A412" s="5">
        <v>42429</v>
      </c>
      <c r="B412" s="178" t="s">
        <v>336</v>
      </c>
      <c r="K412" s="161">
        <v>70</v>
      </c>
      <c r="L412" s="161">
        <v>10</v>
      </c>
      <c r="M412">
        <v>70</v>
      </c>
      <c r="N412" s="161">
        <v>8</v>
      </c>
      <c r="O412" s="161">
        <v>60</v>
      </c>
      <c r="P412" s="161">
        <v>10</v>
      </c>
      <c r="R412" s="52"/>
      <c r="S412" s="52"/>
      <c r="T412" s="52"/>
    </row>
    <row r="413" spans="1:32">
      <c r="A413" s="44">
        <v>93</v>
      </c>
      <c r="B413" s="178" t="s">
        <v>616</v>
      </c>
      <c r="K413" s="161">
        <v>60</v>
      </c>
      <c r="L413" s="161">
        <v>10</v>
      </c>
      <c r="M413">
        <v>60</v>
      </c>
      <c r="N413" s="161">
        <v>10</v>
      </c>
      <c r="O413" s="161">
        <v>60</v>
      </c>
      <c r="P413" s="161">
        <v>10</v>
      </c>
      <c r="R413" s="52"/>
    </row>
    <row r="414" spans="1:32">
      <c r="A414" s="44">
        <v>16.600000000000001</v>
      </c>
      <c r="B414" s="178" t="s">
        <v>617</v>
      </c>
      <c r="K414" s="161">
        <v>40</v>
      </c>
      <c r="L414" s="161">
        <v>12</v>
      </c>
      <c r="M414" s="161">
        <v>40</v>
      </c>
      <c r="N414" s="161">
        <v>12</v>
      </c>
      <c r="O414" s="161">
        <v>40</v>
      </c>
      <c r="P414" s="161">
        <v>12</v>
      </c>
      <c r="Q414" s="161">
        <v>40</v>
      </c>
      <c r="R414" s="161">
        <v>12</v>
      </c>
    </row>
    <row r="415" spans="1:32">
      <c r="A415" s="44"/>
      <c r="B415" s="178" t="s">
        <v>317</v>
      </c>
      <c r="K415" s="161">
        <v>25</v>
      </c>
      <c r="L415" s="161">
        <v>12</v>
      </c>
      <c r="M415" s="161">
        <v>30</v>
      </c>
      <c r="N415" s="161">
        <v>12</v>
      </c>
      <c r="O415" s="161">
        <v>35</v>
      </c>
      <c r="P415" s="161">
        <v>6</v>
      </c>
    </row>
    <row r="416" spans="1:32">
      <c r="A416" s="44"/>
      <c r="B416" s="178" t="s">
        <v>618</v>
      </c>
      <c r="L416" s="161">
        <v>2</v>
      </c>
    </row>
    <row r="417" spans="1:31">
      <c r="A417" s="44"/>
      <c r="R417" s="52"/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Q420" s="114"/>
      <c r="AA420" s="114"/>
      <c r="AD420" s="114"/>
      <c r="AE420" s="114"/>
    </row>
    <row r="421" spans="1:31">
      <c r="A421" s="5">
        <v>42431</v>
      </c>
      <c r="B421" s="178" t="s">
        <v>620</v>
      </c>
      <c r="K421" s="4">
        <v>24</v>
      </c>
      <c r="L421">
        <v>12</v>
      </c>
      <c r="M421">
        <v>24</v>
      </c>
      <c r="N421">
        <v>12</v>
      </c>
      <c r="O421">
        <v>24</v>
      </c>
      <c r="P421">
        <v>8</v>
      </c>
      <c r="Q421" s="10">
        <v>24</v>
      </c>
      <c r="R421" s="52">
        <v>8</v>
      </c>
      <c r="V421" t="s">
        <v>619</v>
      </c>
    </row>
    <row r="422" spans="1:31">
      <c r="A422" s="44">
        <v>91.1</v>
      </c>
      <c r="B422" s="178" t="s">
        <v>546</v>
      </c>
      <c r="L422">
        <v>8</v>
      </c>
      <c r="N422">
        <v>8</v>
      </c>
      <c r="P422">
        <v>6</v>
      </c>
      <c r="R422" s="52">
        <v>7</v>
      </c>
    </row>
    <row r="423" spans="1:31">
      <c r="A423" s="44">
        <v>18.3</v>
      </c>
      <c r="B423" s="178" t="s">
        <v>373</v>
      </c>
      <c r="K423" s="4">
        <v>15</v>
      </c>
      <c r="L423">
        <v>12</v>
      </c>
      <c r="M423">
        <v>15</v>
      </c>
      <c r="N423">
        <v>12</v>
      </c>
      <c r="O423">
        <v>20</v>
      </c>
      <c r="P423">
        <v>12</v>
      </c>
      <c r="R423" s="52"/>
    </row>
    <row r="424" spans="1:31">
      <c r="A424" s="44"/>
      <c r="B424" s="178" t="s">
        <v>371</v>
      </c>
      <c r="K424" s="4">
        <v>55</v>
      </c>
      <c r="L424">
        <v>15</v>
      </c>
      <c r="M424">
        <v>55</v>
      </c>
      <c r="N424">
        <v>15</v>
      </c>
    </row>
    <row r="425" spans="1:31">
      <c r="A425" s="44"/>
    </row>
    <row r="426" spans="1:31">
      <c r="A426" s="44"/>
    </row>
    <row r="427" spans="1:31">
      <c r="A427" s="44"/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Q429" s="114"/>
      <c r="AA429" s="114"/>
      <c r="AD429" s="114"/>
      <c r="AE429" s="114"/>
    </row>
    <row r="430" spans="1:31">
      <c r="A430" s="5">
        <v>42437</v>
      </c>
      <c r="B430" s="178" t="s">
        <v>364</v>
      </c>
      <c r="K430" s="4">
        <v>45</v>
      </c>
      <c r="L430">
        <v>12</v>
      </c>
      <c r="M430">
        <v>33</v>
      </c>
      <c r="N430">
        <v>10</v>
      </c>
      <c r="O430">
        <v>33</v>
      </c>
      <c r="P430">
        <v>12</v>
      </c>
      <c r="Q430" s="10">
        <v>33</v>
      </c>
      <c r="R430" s="52">
        <v>10</v>
      </c>
      <c r="S430" s="52"/>
      <c r="T430" s="52"/>
    </row>
    <row r="431" spans="1:31">
      <c r="A431" s="44"/>
      <c r="B431" s="178" t="s">
        <v>388</v>
      </c>
      <c r="K431" s="4" t="s">
        <v>621</v>
      </c>
      <c r="L431" s="88" t="s">
        <v>363</v>
      </c>
      <c r="M431" t="s">
        <v>622</v>
      </c>
      <c r="N431" t="s">
        <v>363</v>
      </c>
      <c r="O431" t="s">
        <v>623</v>
      </c>
      <c r="P431" t="s">
        <v>363</v>
      </c>
      <c r="Q431" s="10" t="s">
        <v>624</v>
      </c>
      <c r="R431" s="52" t="s">
        <v>363</v>
      </c>
    </row>
    <row r="432" spans="1:31">
      <c r="A432" s="44"/>
      <c r="B432" s="178" t="s">
        <v>613</v>
      </c>
      <c r="K432" s="4">
        <v>40</v>
      </c>
      <c r="L432">
        <v>20</v>
      </c>
      <c r="M432" s="4">
        <v>40</v>
      </c>
      <c r="N432">
        <v>20</v>
      </c>
      <c r="O432" s="4">
        <v>40</v>
      </c>
      <c r="P432">
        <v>20</v>
      </c>
      <c r="Q432" s="4">
        <v>40</v>
      </c>
      <c r="R432">
        <v>20</v>
      </c>
    </row>
    <row r="433" spans="1:31">
      <c r="A433" s="44"/>
      <c r="B433" s="178" t="s">
        <v>350</v>
      </c>
      <c r="L433">
        <v>15</v>
      </c>
      <c r="N433">
        <v>15</v>
      </c>
      <c r="P433">
        <v>12</v>
      </c>
      <c r="R433">
        <v>12</v>
      </c>
    </row>
    <row r="434" spans="1:31">
      <c r="A434" s="44"/>
      <c r="B434" s="178" t="s">
        <v>361</v>
      </c>
      <c r="K434" s="4">
        <v>35</v>
      </c>
      <c r="L434">
        <v>8</v>
      </c>
      <c r="M434" s="4">
        <v>35</v>
      </c>
      <c r="N434">
        <v>8</v>
      </c>
      <c r="O434" s="4">
        <v>35</v>
      </c>
      <c r="P434">
        <v>8</v>
      </c>
      <c r="Q434" s="4">
        <v>35</v>
      </c>
      <c r="R434">
        <v>8</v>
      </c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Q438" s="114"/>
      <c r="AA438" s="114"/>
      <c r="AD438" s="114"/>
      <c r="AE438" s="114"/>
    </row>
    <row r="439" spans="1:31">
      <c r="A439" s="5">
        <v>42444</v>
      </c>
      <c r="B439" s="178" t="s">
        <v>315</v>
      </c>
      <c r="K439" s="4">
        <v>60</v>
      </c>
      <c r="L439">
        <v>10</v>
      </c>
      <c r="M439">
        <v>60</v>
      </c>
      <c r="N439">
        <v>10</v>
      </c>
      <c r="O439">
        <v>60</v>
      </c>
      <c r="P439">
        <v>8</v>
      </c>
      <c r="Q439" s="10">
        <v>60</v>
      </c>
      <c r="R439" s="52">
        <v>6</v>
      </c>
      <c r="S439" s="52"/>
      <c r="T439" s="52"/>
    </row>
    <row r="440" spans="1:31">
      <c r="A440" s="44">
        <v>91.6</v>
      </c>
      <c r="B440" s="178" t="s">
        <v>360</v>
      </c>
      <c r="K440" s="4">
        <v>22.5</v>
      </c>
      <c r="L440">
        <v>12</v>
      </c>
      <c r="M440">
        <v>27.5</v>
      </c>
      <c r="N440">
        <v>12</v>
      </c>
      <c r="O440">
        <v>27.5</v>
      </c>
      <c r="P440">
        <v>12</v>
      </c>
      <c r="Q440" s="10">
        <v>27.5</v>
      </c>
      <c r="R440" s="52">
        <v>12</v>
      </c>
      <c r="S440" s="52"/>
      <c r="T440" s="52"/>
    </row>
    <row r="441" spans="1:31">
      <c r="A441" s="44">
        <v>18.100000000000001</v>
      </c>
      <c r="B441" s="178" t="s">
        <v>625</v>
      </c>
      <c r="K441" s="4">
        <v>27.5</v>
      </c>
      <c r="L441">
        <v>12</v>
      </c>
      <c r="M441">
        <v>37.5</v>
      </c>
      <c r="N441">
        <v>12</v>
      </c>
      <c r="O441" s="4">
        <v>37.5</v>
      </c>
      <c r="P441" s="161">
        <v>12</v>
      </c>
      <c r="Q441" s="4"/>
    </row>
    <row r="442" spans="1:31">
      <c r="A442" s="44"/>
      <c r="B442" s="178" t="s">
        <v>312</v>
      </c>
      <c r="K442" s="4">
        <v>100</v>
      </c>
      <c r="L442">
        <v>12</v>
      </c>
      <c r="M442">
        <v>100</v>
      </c>
      <c r="N442">
        <v>12</v>
      </c>
      <c r="O442" s="4">
        <v>100</v>
      </c>
      <c r="P442" s="161">
        <v>12</v>
      </c>
      <c r="Q442" s="10">
        <v>100</v>
      </c>
      <c r="R442" s="52">
        <v>12</v>
      </c>
    </row>
    <row r="443" spans="1:31">
      <c r="A443" s="44"/>
      <c r="B443" s="178" t="s">
        <v>613</v>
      </c>
      <c r="K443" s="4">
        <v>100</v>
      </c>
      <c r="L443">
        <v>15</v>
      </c>
      <c r="M443">
        <v>100</v>
      </c>
      <c r="N443">
        <v>15</v>
      </c>
      <c r="O443" s="4">
        <v>100</v>
      </c>
      <c r="P443" s="161">
        <v>15</v>
      </c>
      <c r="Q443" s="10">
        <v>100</v>
      </c>
      <c r="R443" s="52">
        <v>15</v>
      </c>
    </row>
    <row r="444" spans="1:31">
      <c r="A444" s="44"/>
      <c r="B444" s="178" t="s">
        <v>443</v>
      </c>
      <c r="L444">
        <v>20</v>
      </c>
      <c r="N444">
        <v>20</v>
      </c>
      <c r="P444" s="161">
        <v>20</v>
      </c>
      <c r="R444" s="52">
        <v>20</v>
      </c>
    </row>
    <row r="445" spans="1:31">
      <c r="A445" s="44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Q447" s="114"/>
      <c r="AA447" s="114"/>
      <c r="AD447" s="114"/>
      <c r="AE447" s="114"/>
    </row>
    <row r="448" spans="1:31">
      <c r="A448" s="5">
        <v>42472</v>
      </c>
      <c r="B448" s="178" t="s">
        <v>312</v>
      </c>
      <c r="K448" s="4">
        <v>60</v>
      </c>
      <c r="L448">
        <v>15</v>
      </c>
      <c r="M448">
        <v>100</v>
      </c>
      <c r="N448">
        <v>15</v>
      </c>
      <c r="O448">
        <v>100</v>
      </c>
      <c r="P448">
        <v>15</v>
      </c>
      <c r="Q448" s="10">
        <v>120</v>
      </c>
      <c r="R448" s="52">
        <v>12</v>
      </c>
    </row>
    <row r="449" spans="1:31">
      <c r="A449" s="44"/>
      <c r="B449" s="178" t="s">
        <v>626</v>
      </c>
      <c r="K449" s="4">
        <v>40</v>
      </c>
      <c r="L449">
        <v>12</v>
      </c>
      <c r="M449">
        <v>45</v>
      </c>
      <c r="N449">
        <v>12</v>
      </c>
      <c r="O449">
        <v>50</v>
      </c>
      <c r="P449">
        <v>12</v>
      </c>
      <c r="R449" s="52"/>
    </row>
    <row r="450" spans="1:31">
      <c r="A450" s="44"/>
      <c r="B450" s="178" t="s">
        <v>627</v>
      </c>
      <c r="K450" s="4">
        <v>40</v>
      </c>
      <c r="L450">
        <v>12</v>
      </c>
      <c r="M450">
        <v>60</v>
      </c>
      <c r="N450">
        <v>12</v>
      </c>
      <c r="O450">
        <v>80</v>
      </c>
      <c r="P450">
        <v>12</v>
      </c>
      <c r="Q450" s="10">
        <v>90</v>
      </c>
      <c r="R450" s="52">
        <v>12</v>
      </c>
    </row>
    <row r="451" spans="1:31">
      <c r="A451" s="44"/>
      <c r="B451" s="178" t="s">
        <v>320</v>
      </c>
      <c r="K451" s="4">
        <v>42.5</v>
      </c>
      <c r="L451">
        <v>12</v>
      </c>
      <c r="M451">
        <v>55</v>
      </c>
      <c r="N451">
        <v>12</v>
      </c>
      <c r="O451">
        <v>55</v>
      </c>
      <c r="P451">
        <v>12</v>
      </c>
      <c r="Q451" s="10">
        <v>60</v>
      </c>
      <c r="R451" s="52">
        <v>8</v>
      </c>
    </row>
    <row r="452" spans="1:31">
      <c r="A452" s="44"/>
      <c r="B452" s="178" t="s">
        <v>411</v>
      </c>
      <c r="K452" s="59">
        <v>6.9444444444444441E-3</v>
      </c>
      <c r="L452" t="s">
        <v>53</v>
      </c>
    </row>
    <row r="453" spans="1:31">
      <c r="A453" s="44"/>
      <c r="B453" s="178" t="s">
        <v>477</v>
      </c>
      <c r="L453">
        <v>20</v>
      </c>
      <c r="N453">
        <v>20</v>
      </c>
      <c r="P453">
        <v>20</v>
      </c>
      <c r="R453">
        <v>20</v>
      </c>
    </row>
    <row r="454" spans="1:31">
      <c r="A454" s="44"/>
    </row>
    <row r="455" spans="1:31">
      <c r="A455" s="44"/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Q456" s="114"/>
      <c r="AA456" s="114"/>
      <c r="AD456" s="114"/>
      <c r="AE456" s="114"/>
    </row>
    <row r="458" spans="1:31">
      <c r="A458" s="44"/>
    </row>
    <row r="459" spans="1:31">
      <c r="A459" s="44"/>
    </row>
    <row r="460" spans="1:31">
      <c r="A460" s="44"/>
    </row>
    <row r="461" spans="1:31">
      <c r="A461" s="44"/>
    </row>
    <row r="462" spans="1:31">
      <c r="A462" s="44"/>
    </row>
    <row r="463" spans="1:31">
      <c r="A463" s="44"/>
    </row>
    <row r="464" spans="1:31">
      <c r="A464" s="44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Q465" s="114"/>
      <c r="AA465" s="114"/>
      <c r="AD465" s="114"/>
      <c r="AE465" s="114"/>
    </row>
    <row r="466" spans="1:31">
      <c r="R466" s="52"/>
    </row>
    <row r="467" spans="1:31">
      <c r="A467" s="44"/>
      <c r="R467" s="52"/>
    </row>
    <row r="468" spans="1:31">
      <c r="A468" s="44"/>
      <c r="R468" s="52"/>
    </row>
    <row r="469" spans="1:31">
      <c r="A469" s="44"/>
    </row>
    <row r="470" spans="1:31">
      <c r="A470" s="44"/>
    </row>
    <row r="471" spans="1:31">
      <c r="A471" s="44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Q474" s="114"/>
      <c r="AA474" s="114"/>
      <c r="AD474" s="114"/>
      <c r="AE474" s="114"/>
    </row>
    <row r="475" spans="1:31">
      <c r="R475" s="52"/>
    </row>
    <row r="476" spans="1:31">
      <c r="A476" s="44"/>
      <c r="R476" s="52"/>
    </row>
    <row r="477" spans="1:31">
      <c r="A477" s="44"/>
      <c r="R477" s="52"/>
    </row>
    <row r="478" spans="1:31">
      <c r="A478" s="44"/>
      <c r="R478" s="52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Q483" s="114"/>
      <c r="AA483" s="114"/>
      <c r="AD483" s="114"/>
      <c r="AE483" s="114"/>
    </row>
    <row r="484" spans="1:31">
      <c r="R484" s="52"/>
      <c r="S484" s="52"/>
      <c r="T484" s="52"/>
    </row>
    <row r="485" spans="1:31">
      <c r="A485" s="44"/>
      <c r="K485" s="59"/>
      <c r="L485" s="88"/>
      <c r="R485" s="52"/>
    </row>
    <row r="486" spans="1:31">
      <c r="A486" s="44"/>
      <c r="K486" s="59"/>
    </row>
    <row r="487" spans="1:31">
      <c r="A487" s="44"/>
    </row>
    <row r="488" spans="1:31">
      <c r="A488" s="44"/>
    </row>
    <row r="489" spans="1:31">
      <c r="A489" s="44"/>
    </row>
    <row r="490" spans="1:31">
      <c r="A490" s="44"/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Q492" s="114"/>
      <c r="AA492" s="114"/>
      <c r="AD492" s="114"/>
      <c r="AE492" s="114"/>
    </row>
    <row r="493" spans="1:31">
      <c r="R493" s="52"/>
      <c r="S493" s="52"/>
      <c r="T493" s="52"/>
    </row>
    <row r="494" spans="1:31">
      <c r="A494" s="44"/>
      <c r="R494" s="52"/>
    </row>
    <row r="495" spans="1:31">
      <c r="A495" s="44"/>
      <c r="R495" s="52"/>
    </row>
    <row r="496" spans="1:31">
      <c r="A496" s="44"/>
    </row>
    <row r="497" spans="1:31">
      <c r="A497" s="44"/>
    </row>
    <row r="498" spans="1:31">
      <c r="A498" s="44"/>
    </row>
    <row r="499" spans="1:31">
      <c r="A499" s="44"/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Q501" s="114"/>
      <c r="AA501" s="114"/>
      <c r="AD501" s="114"/>
      <c r="AE501" s="114"/>
    </row>
    <row r="502" spans="1:31">
      <c r="R502" s="52"/>
      <c r="S502" s="52"/>
      <c r="T502" s="52"/>
    </row>
    <row r="503" spans="1:31">
      <c r="A503" s="44"/>
      <c r="R503" s="52"/>
    </row>
    <row r="504" spans="1:31">
      <c r="A504" s="44"/>
      <c r="R504" s="52"/>
    </row>
    <row r="505" spans="1:31">
      <c r="A505" s="44"/>
    </row>
    <row r="506" spans="1:31">
      <c r="A506" s="44"/>
    </row>
    <row r="507" spans="1:31">
      <c r="A507" s="44"/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Q510" s="114"/>
      <c r="AA510" s="114"/>
      <c r="AD510" s="114"/>
      <c r="AE510" s="114"/>
    </row>
    <row r="511" spans="1:31">
      <c r="M511" s="4"/>
      <c r="O511" s="4"/>
      <c r="Q511" s="4"/>
      <c r="S511" s="4"/>
    </row>
    <row r="512" spans="1:31">
      <c r="A512" s="44"/>
      <c r="M512" s="4"/>
      <c r="O512" s="4"/>
      <c r="Q512" s="4"/>
      <c r="S512" s="4"/>
    </row>
    <row r="513" spans="1:31">
      <c r="A513" s="44"/>
      <c r="R513" s="52"/>
    </row>
    <row r="514" spans="1:31">
      <c r="A514" s="44"/>
    </row>
    <row r="515" spans="1:31">
      <c r="A515" s="44"/>
    </row>
    <row r="516" spans="1:31">
      <c r="A516" s="44"/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Q519" s="114"/>
      <c r="AA519" s="114"/>
      <c r="AD519" s="114"/>
      <c r="AE519" s="114"/>
    </row>
    <row r="520" spans="1:31">
      <c r="R520" s="52"/>
    </row>
    <row r="521" spans="1:31">
      <c r="A521" s="44"/>
      <c r="R521" s="52"/>
    </row>
    <row r="522" spans="1:31">
      <c r="A522" s="44"/>
      <c r="R522" s="52"/>
      <c r="S522" s="52"/>
      <c r="T522" s="52"/>
    </row>
    <row r="523" spans="1:31">
      <c r="A523" s="44"/>
      <c r="R523" s="52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Q528" s="114"/>
      <c r="AA528" s="114"/>
      <c r="AD528" s="114"/>
      <c r="AE528" s="114"/>
    </row>
    <row r="535" spans="1:31">
      <c r="B535" s="85"/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4"/>
      <c r="K537" s="163"/>
      <c r="Q537" s="114"/>
      <c r="AA537" s="114"/>
      <c r="AD537" s="114"/>
      <c r="AE537" s="114"/>
    </row>
    <row r="538" spans="1:31">
      <c r="R538" s="52"/>
    </row>
    <row r="539" spans="1:31">
      <c r="R539" s="52"/>
    </row>
    <row r="540" spans="1:31">
      <c r="R540" s="52"/>
    </row>
    <row r="541" spans="1:31">
      <c r="R541" s="52"/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4"/>
      <c r="K546" s="163"/>
      <c r="Q546" s="114"/>
      <c r="AA546" s="114"/>
      <c r="AD546" s="114"/>
      <c r="AE546" s="114"/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4"/>
      <c r="K555" s="163"/>
      <c r="Q555" s="114"/>
      <c r="AA555" s="114"/>
      <c r="AD555" s="114"/>
      <c r="AE555" s="114"/>
    </row>
    <row r="556" spans="1:31">
      <c r="R556" s="52"/>
    </row>
    <row r="557" spans="1:31">
      <c r="R557" s="52"/>
    </row>
    <row r="558" spans="1:31">
      <c r="R558" s="52"/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4"/>
      <c r="K564" s="163"/>
      <c r="Q564" s="114"/>
      <c r="AA564" s="114"/>
      <c r="AD564" s="114"/>
      <c r="AE564" s="114"/>
    </row>
    <row r="565" spans="1:31">
      <c r="R565" s="52"/>
    </row>
    <row r="566" spans="1:31">
      <c r="R566" s="52"/>
    </row>
    <row r="568" spans="1:31">
      <c r="R568" s="52"/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4"/>
      <c r="K573" s="163"/>
      <c r="Q573" s="114"/>
      <c r="AA573" s="114"/>
      <c r="AD573" s="114"/>
      <c r="AE573" s="114"/>
    </row>
    <row r="574" spans="1:31">
      <c r="R574" s="52"/>
    </row>
    <row r="578" spans="1:31">
      <c r="R578" s="52"/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4"/>
      <c r="K582" s="163"/>
      <c r="Q582" s="114"/>
      <c r="AA582" s="114"/>
      <c r="AD582" s="114"/>
      <c r="AE582" s="114"/>
    </row>
    <row r="583" spans="1:31">
      <c r="R583" s="52"/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4"/>
      <c r="K591" s="163"/>
      <c r="Q591" s="114"/>
      <c r="AA591" s="114"/>
      <c r="AD591" s="114"/>
      <c r="AE591" s="114"/>
    </row>
    <row r="592" spans="1:31">
      <c r="R592" s="52"/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4"/>
      <c r="K600" s="163"/>
      <c r="Q600" s="114"/>
      <c r="AA600" s="114"/>
      <c r="AD600" s="114"/>
      <c r="AE600" s="114"/>
    </row>
    <row r="601" spans="1:31">
      <c r="R601" s="52"/>
    </row>
    <row r="604" spans="1:31">
      <c r="R604" s="52"/>
    </row>
    <row r="605" spans="1:31">
      <c r="R605" s="52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4"/>
      <c r="K609" s="163"/>
      <c r="Q609" s="114"/>
      <c r="AA609" s="114"/>
      <c r="AD609" s="114"/>
      <c r="AE609" s="114"/>
    </row>
    <row r="610" spans="1:31">
      <c r="B610" s="178"/>
      <c r="R610" s="52"/>
    </row>
    <row r="611" spans="1:31">
      <c r="B611" s="178"/>
    </row>
    <row r="612" spans="1:31">
      <c r="B612" s="178"/>
    </row>
    <row r="613" spans="1:31">
      <c r="B613" s="178"/>
    </row>
    <row r="614" spans="1:31">
      <c r="B614" s="178"/>
    </row>
    <row r="615" spans="1:31">
      <c r="B615" s="178"/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4"/>
      <c r="K618" s="163"/>
      <c r="Q618" s="114"/>
      <c r="AA618" s="114"/>
      <c r="AD618" s="114"/>
      <c r="AE618" s="114"/>
    </row>
    <row r="619" spans="1:31">
      <c r="B619" s="178"/>
      <c r="R619" s="52"/>
    </row>
    <row r="620" spans="1:31">
      <c r="B620" s="178"/>
    </row>
    <row r="621" spans="1:31">
      <c r="B621" s="178"/>
    </row>
    <row r="622" spans="1:31">
      <c r="B622" s="178"/>
      <c r="R622" s="52"/>
    </row>
    <row r="623" spans="1:31">
      <c r="B623" s="178"/>
    </row>
    <row r="624" spans="1:31">
      <c r="B624" s="178"/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4"/>
      <c r="K627" s="163"/>
      <c r="Q627" s="114"/>
      <c r="AA627" s="114"/>
      <c r="AD627" s="114"/>
      <c r="AE627" s="114"/>
    </row>
    <row r="628" spans="1:31">
      <c r="B628" s="178"/>
    </row>
    <row r="629" spans="1:31">
      <c r="B629" s="178"/>
    </row>
    <row r="630" spans="1:31">
      <c r="B630" s="178"/>
    </row>
    <row r="631" spans="1:31">
      <c r="B631" s="178"/>
    </row>
    <row r="632" spans="1:31">
      <c r="B632" s="178"/>
    </row>
    <row r="633" spans="1:31">
      <c r="B633" s="178"/>
    </row>
    <row r="634" spans="1:31">
      <c r="B634" s="178"/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4"/>
      <c r="K636" s="163"/>
      <c r="Q636" s="114"/>
      <c r="AA636" s="114"/>
      <c r="AD636" s="114"/>
      <c r="AE636" s="114"/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4"/>
      <c r="K645" s="163"/>
      <c r="Q645" s="114"/>
      <c r="AA645" s="114"/>
      <c r="AD645" s="114"/>
      <c r="AE645" s="114"/>
    </row>
    <row r="646" spans="1:31">
      <c r="B646" s="178"/>
      <c r="R646" s="52"/>
    </row>
    <row r="647" spans="1:31">
      <c r="B647" s="178"/>
    </row>
    <row r="648" spans="1:31">
      <c r="B648" s="178"/>
    </row>
    <row r="649" spans="1:31">
      <c r="B649" s="178"/>
    </row>
    <row r="650" spans="1:31">
      <c r="B650" s="178"/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4"/>
      <c r="K654" s="163"/>
      <c r="Q654" s="114"/>
      <c r="AA654" s="114"/>
      <c r="AD654" s="114"/>
      <c r="AE654" s="114"/>
    </row>
    <row r="655" spans="1:31">
      <c r="B655" s="178"/>
    </row>
    <row r="656" spans="1:31">
      <c r="B656" s="178"/>
    </row>
    <row r="657" spans="1:31">
      <c r="B657" s="178"/>
    </row>
    <row r="658" spans="1:31">
      <c r="B658" s="178"/>
    </row>
    <row r="659" spans="1:31">
      <c r="B659" s="178"/>
    </row>
    <row r="660" spans="1:31">
      <c r="B660" s="178"/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4"/>
      <c r="K663" s="163"/>
      <c r="Q663" s="114"/>
      <c r="AA663" s="114"/>
      <c r="AD663" s="114"/>
      <c r="AE663" s="114"/>
    </row>
    <row r="664" spans="1:31">
      <c r="B664" s="178"/>
      <c r="R664" s="52"/>
    </row>
    <row r="665" spans="1:31">
      <c r="B665" s="178"/>
    </row>
    <row r="666" spans="1:31">
      <c r="B666" s="178"/>
    </row>
    <row r="667" spans="1:31">
      <c r="B667" s="178"/>
    </row>
    <row r="668" spans="1:31">
      <c r="B668" s="178"/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4"/>
      <c r="K672" s="163"/>
      <c r="Q672" s="114"/>
      <c r="AA672" s="114"/>
      <c r="AD672" s="114"/>
      <c r="AE672" s="114"/>
    </row>
    <row r="673" spans="1:31">
      <c r="B673" s="178"/>
    </row>
    <row r="674" spans="1:31">
      <c r="B674" s="178"/>
    </row>
    <row r="675" spans="1:31">
      <c r="B675" s="178"/>
    </row>
    <row r="676" spans="1:31">
      <c r="B676" s="178"/>
    </row>
    <row r="677" spans="1:31">
      <c r="B677" s="178"/>
    </row>
    <row r="678" spans="1:31">
      <c r="B678" s="178"/>
    </row>
    <row r="679" spans="1:31">
      <c r="B679" s="178"/>
      <c r="R679" s="52"/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4"/>
      <c r="K681" s="163"/>
      <c r="Q681" s="114"/>
      <c r="AA681" s="114"/>
      <c r="AD681" s="114"/>
      <c r="AE681" s="114"/>
    </row>
    <row r="682" spans="1:31">
      <c r="R682" s="52"/>
    </row>
    <row r="683" spans="1:31">
      <c r="B683" s="178"/>
    </row>
    <row r="684" spans="1:31">
      <c r="B684" s="178"/>
    </row>
    <row r="685" spans="1:31">
      <c r="B685" s="178"/>
    </row>
    <row r="686" spans="1:31">
      <c r="B686" s="178"/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4"/>
      <c r="K690" s="163"/>
      <c r="Q690" s="114"/>
      <c r="AA690" s="114"/>
      <c r="AD690" s="114"/>
      <c r="AE690" s="114"/>
    </row>
    <row r="691" spans="1:31">
      <c r="B691" s="178"/>
      <c r="R691" s="52"/>
    </row>
    <row r="692" spans="1:31">
      <c r="B692" s="178"/>
    </row>
    <row r="693" spans="1:31">
      <c r="B693" s="178"/>
    </row>
    <row r="694" spans="1:31">
      <c r="B694" s="178"/>
    </row>
    <row r="695" spans="1:31">
      <c r="B695" s="178"/>
    </row>
    <row r="696" spans="1:31">
      <c r="B696" s="178"/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4"/>
      <c r="K699" s="163"/>
      <c r="Q699" s="114"/>
      <c r="AA699" s="114"/>
      <c r="AD699" s="114"/>
      <c r="AE699" s="114"/>
    </row>
    <row r="700" spans="1:31">
      <c r="B700" s="178"/>
      <c r="R700" s="52"/>
    </row>
    <row r="701" spans="1:31">
      <c r="B701" s="178"/>
    </row>
    <row r="702" spans="1:31">
      <c r="B702" s="178"/>
    </row>
    <row r="703" spans="1:31">
      <c r="B703" s="178"/>
    </row>
    <row r="704" spans="1:31">
      <c r="B704" s="178"/>
    </row>
    <row r="705" spans="1:31">
      <c r="B705" s="178"/>
    </row>
    <row r="706" spans="1:31">
      <c r="B706" s="178"/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4"/>
      <c r="K708" s="163"/>
      <c r="Q708" s="114"/>
      <c r="AA708" s="114"/>
      <c r="AD708" s="114"/>
      <c r="AE708" s="114"/>
    </row>
    <row r="709" spans="1:31">
      <c r="B709" s="178"/>
    </row>
    <row r="710" spans="1:31">
      <c r="B710" s="178"/>
    </row>
    <row r="711" spans="1:31">
      <c r="B711" s="178"/>
    </row>
    <row r="712" spans="1:31">
      <c r="B712" s="178"/>
    </row>
    <row r="713" spans="1:31">
      <c r="B713" s="178"/>
    </row>
    <row r="714" spans="1:31">
      <c r="B714" s="178"/>
      <c r="K714" s="59"/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4"/>
      <c r="K717" s="163"/>
      <c r="Q717" s="114"/>
      <c r="AA717" s="114"/>
      <c r="AD717" s="114"/>
      <c r="AE717" s="114"/>
    </row>
    <row r="718" spans="1:31">
      <c r="R718" s="52"/>
    </row>
    <row r="719" spans="1:31">
      <c r="B719" s="178"/>
      <c r="R719" s="52"/>
    </row>
    <row r="720" spans="1:31">
      <c r="B720" s="178"/>
      <c r="R720" s="52"/>
    </row>
    <row r="721" spans="1:31">
      <c r="B721" s="178"/>
    </row>
    <row r="722" spans="1:31">
      <c r="B722" s="178"/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4"/>
      <c r="K726" s="163"/>
      <c r="Q726" s="114"/>
      <c r="AA726" s="114"/>
      <c r="AD726" s="114"/>
      <c r="AE726" s="114"/>
    </row>
    <row r="727" spans="1:31">
      <c r="B727" s="178"/>
      <c r="R727" s="52"/>
    </row>
    <row r="728" spans="1:31">
      <c r="B728" s="178"/>
    </row>
    <row r="729" spans="1:31">
      <c r="B729" s="178"/>
    </row>
    <row r="730" spans="1:31">
      <c r="B730" s="178"/>
      <c r="R730" s="52"/>
    </row>
    <row r="731" spans="1:31">
      <c r="B731" s="178"/>
      <c r="R731" s="52"/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4"/>
      <c r="K735" s="163"/>
      <c r="Q735" s="114"/>
      <c r="AA735" s="114"/>
      <c r="AD735" s="114"/>
      <c r="AE735" s="114"/>
    </row>
    <row r="736" spans="1:31">
      <c r="B736" s="178"/>
    </row>
    <row r="737" spans="1:31">
      <c r="B737" s="178"/>
    </row>
    <row r="738" spans="1:31">
      <c r="B738" s="178"/>
    </row>
    <row r="739" spans="1:31">
      <c r="B739" s="178"/>
      <c r="R739" s="52"/>
    </row>
    <row r="740" spans="1:31">
      <c r="B740" s="178"/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4"/>
      <c r="K744" s="163"/>
      <c r="Q744" s="114"/>
      <c r="AA744" s="114"/>
      <c r="AD744" s="114"/>
      <c r="AE744" s="114"/>
    </row>
    <row r="745" spans="1:31">
      <c r="B745" s="178"/>
      <c r="R745" s="52"/>
    </row>
    <row r="746" spans="1:31">
      <c r="B746" s="178"/>
      <c r="R746" s="52"/>
    </row>
    <row r="747" spans="1:31">
      <c r="B747" s="178"/>
    </row>
    <row r="748" spans="1:31">
      <c r="B748" s="178"/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4"/>
      <c r="K753" s="163"/>
      <c r="Q753" s="114"/>
      <c r="AA753" s="114"/>
      <c r="AD753" s="114"/>
      <c r="AE753" s="114"/>
    </row>
    <row r="754" spans="1:31">
      <c r="B754" s="178"/>
    </row>
    <row r="755" spans="1:31">
      <c r="B755" s="178"/>
    </row>
    <row r="756" spans="1:31">
      <c r="B756" s="178"/>
    </row>
    <row r="757" spans="1:31">
      <c r="B757" s="178"/>
    </row>
    <row r="758" spans="1:31">
      <c r="B758" s="178"/>
    </row>
    <row r="759" spans="1:31">
      <c r="B759" s="178"/>
    </row>
    <row r="760" spans="1:31">
      <c r="B760" s="178"/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4"/>
      <c r="K762" s="163"/>
      <c r="Q762" s="114"/>
      <c r="AA762" s="114"/>
      <c r="AD762" s="114"/>
      <c r="AE762" s="114"/>
    </row>
    <row r="763" spans="1:31">
      <c r="B763" s="178"/>
    </row>
    <row r="764" spans="1:31">
      <c r="B764" s="178"/>
    </row>
    <row r="765" spans="1:31">
      <c r="B765" s="178"/>
    </row>
    <row r="766" spans="1:31">
      <c r="B766" s="178"/>
    </row>
    <row r="767" spans="1:31">
      <c r="B767" s="178"/>
    </row>
    <row r="768" spans="1:31">
      <c r="B768" s="178"/>
      <c r="R768" s="52"/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4"/>
      <c r="K771" s="163"/>
      <c r="Q771" s="114"/>
      <c r="AA771" s="114"/>
      <c r="AD771" s="114"/>
      <c r="AE771" s="114"/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4"/>
      <c r="K780" s="163"/>
      <c r="Q780" s="114"/>
      <c r="AA780" s="114"/>
      <c r="AD780" s="114"/>
      <c r="AE780" s="114"/>
    </row>
    <row r="781" spans="1:31">
      <c r="B781" s="178"/>
    </row>
    <row r="782" spans="1:31">
      <c r="B782" s="178"/>
    </row>
    <row r="783" spans="1:31">
      <c r="B783" s="178"/>
    </row>
    <row r="784" spans="1:31">
      <c r="B784" s="178"/>
    </row>
    <row r="785" spans="1:31">
      <c r="B785" s="178"/>
    </row>
    <row r="786" spans="1:31">
      <c r="B786" s="178"/>
    </row>
    <row r="787" spans="1:31">
      <c r="B787" s="178"/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4"/>
      <c r="K789" s="163"/>
      <c r="Q789" s="114"/>
      <c r="AA789" s="114"/>
      <c r="AD789" s="114"/>
      <c r="AE789" s="114"/>
    </row>
    <row r="790" spans="1:31">
      <c r="B790" s="178"/>
    </row>
    <row r="791" spans="1:31">
      <c r="B791" s="178"/>
    </row>
    <row r="792" spans="1:31">
      <c r="B792" s="178"/>
    </row>
    <row r="793" spans="1:31">
      <c r="B793" s="178"/>
    </row>
    <row r="794" spans="1:31">
      <c r="B794" s="178"/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4"/>
      <c r="K798" s="163"/>
      <c r="Q798" s="114"/>
      <c r="AA798" s="114"/>
      <c r="AD798" s="114"/>
      <c r="AE798" s="114"/>
    </row>
    <row r="799" spans="1:31">
      <c r="B799" s="178"/>
      <c r="R799" s="52"/>
    </row>
    <row r="800" spans="1:31">
      <c r="B800" s="178"/>
    </row>
    <row r="801" spans="1:31">
      <c r="B801" s="178"/>
      <c r="R801" s="52"/>
    </row>
    <row r="802" spans="1:31">
      <c r="B802" s="178"/>
    </row>
    <row r="803" spans="1:31">
      <c r="B803" s="178"/>
    </row>
    <row r="804" spans="1:31">
      <c r="B804" s="178"/>
    </row>
    <row r="805" spans="1:31">
      <c r="B805" s="178"/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4"/>
      <c r="K807" s="163"/>
      <c r="Q807" s="114"/>
      <c r="AA807" s="114"/>
      <c r="AD807" s="114"/>
      <c r="AE807" s="114"/>
    </row>
    <row r="808" spans="1:31">
      <c r="B808" s="178"/>
      <c r="R808" s="52"/>
    </row>
    <row r="809" spans="1:31">
      <c r="B809" s="178"/>
      <c r="R809" s="52"/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4"/>
      <c r="K816" s="163"/>
      <c r="Q816" s="114"/>
      <c r="AA816" s="114"/>
      <c r="AD816" s="114"/>
      <c r="AE816" s="114"/>
    </row>
    <row r="817" spans="1:31">
      <c r="B817" s="178"/>
    </row>
    <row r="818" spans="1:31">
      <c r="B818" s="178"/>
      <c r="R818" s="52"/>
    </row>
    <row r="819" spans="1:31">
      <c r="B819" s="178"/>
      <c r="R819" s="52"/>
    </row>
    <row r="820" spans="1:31">
      <c r="B820" s="178"/>
      <c r="R820" s="52"/>
    </row>
    <row r="821" spans="1:31">
      <c r="B821" s="178"/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4"/>
      <c r="K825" s="163"/>
      <c r="Q825" s="114"/>
      <c r="AA825" s="114"/>
      <c r="AD825" s="114"/>
      <c r="AE825" s="114"/>
    </row>
    <row r="826" spans="1:31">
      <c r="B826" s="178"/>
    </row>
    <row r="827" spans="1:31">
      <c r="B827" s="178"/>
    </row>
    <row r="828" spans="1:31">
      <c r="B828" s="178"/>
    </row>
    <row r="829" spans="1:31">
      <c r="B829" s="178"/>
    </row>
    <row r="830" spans="1:31">
      <c r="B830" s="178"/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4"/>
      <c r="K834" s="163"/>
      <c r="Q834" s="114"/>
      <c r="AA834" s="114"/>
      <c r="AD834" s="114"/>
      <c r="AE834" s="114"/>
    </row>
    <row r="835" spans="1:31">
      <c r="B835" s="178"/>
      <c r="R835" s="52"/>
    </row>
    <row r="836" spans="1:31">
      <c r="B836" s="178"/>
      <c r="R836" s="52"/>
    </row>
    <row r="837" spans="1:31">
      <c r="B837" s="178"/>
      <c r="R837" s="52"/>
    </row>
    <row r="838" spans="1:31">
      <c r="B838" s="178"/>
      <c r="R838" s="52"/>
    </row>
    <row r="839" spans="1:31">
      <c r="B839" s="178"/>
    </row>
    <row r="840" spans="1:31">
      <c r="B840" s="178"/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4"/>
      <c r="K843" s="163"/>
      <c r="Q843" s="114"/>
      <c r="AA843" s="114"/>
      <c r="AD843" s="114"/>
      <c r="AE843" s="114"/>
    </row>
    <row r="844" spans="1:31">
      <c r="B844" s="178"/>
    </row>
    <row r="845" spans="1:31">
      <c r="B845" s="178"/>
      <c r="R845" s="52"/>
    </row>
    <row r="846" spans="1:31">
      <c r="B846" s="178"/>
    </row>
    <row r="847" spans="1:31">
      <c r="B847" s="178"/>
    </row>
    <row r="848" spans="1:31">
      <c r="B848" s="178"/>
    </row>
    <row r="849" spans="1:31">
      <c r="B849" s="178"/>
    </row>
    <row r="850" spans="1:31">
      <c r="B850" s="178"/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4"/>
      <c r="K852" s="163"/>
      <c r="Q852" s="114"/>
      <c r="AA852" s="114"/>
      <c r="AD852" s="114"/>
      <c r="AE852" s="114"/>
    </row>
    <row r="853" spans="1:31">
      <c r="B853" s="178"/>
    </row>
    <row r="854" spans="1:31">
      <c r="B854" s="178"/>
    </row>
    <row r="855" spans="1:31">
      <c r="B855" s="178"/>
    </row>
    <row r="856" spans="1:31">
      <c r="B856" s="178"/>
    </row>
    <row r="857" spans="1:31">
      <c r="B857" s="178"/>
      <c r="R857" s="52"/>
    </row>
    <row r="858" spans="1:31">
      <c r="B858" s="178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4"/>
      <c r="K861" s="163"/>
      <c r="Q861" s="114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4"/>
      <c r="K870" s="163"/>
      <c r="Q870" s="114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4"/>
      <c r="K879" s="163"/>
      <c r="Q879" s="114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4"/>
      <c r="K888" s="163"/>
      <c r="Q888" s="114"/>
      <c r="AA888" s="114"/>
      <c r="AD888" s="114"/>
      <c r="AE888" s="114"/>
    </row>
    <row r="897" spans="1:31" s="111" customFormat="1">
      <c r="A897" s="172"/>
      <c r="B897" s="153"/>
      <c r="C897" s="155"/>
      <c r="D897" s="155"/>
      <c r="E897" s="155"/>
      <c r="F897" s="155"/>
      <c r="G897" s="155"/>
      <c r="H897" s="173"/>
      <c r="J897" s="114"/>
      <c r="K897" s="163"/>
      <c r="Q897" s="114"/>
      <c r="AA897" s="114"/>
      <c r="AD897" s="114"/>
      <c r="AE897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/>
  <dimension ref="A1:AW607"/>
  <sheetViews>
    <sheetView workbookViewId="0">
      <pane xSplit="2" ySplit="7" topLeftCell="S274" activePane="bottomRight" state="frozen"/>
      <selection activeCell="Q459" sqref="Q459"/>
      <selection pane="topRight" activeCell="Q459" sqref="Q459"/>
      <selection pane="bottomLeft" activeCell="Q459" sqref="Q459"/>
      <selection pane="bottomRight" activeCell="V237" sqref="V237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42041</v>
      </c>
      <c r="K2" s="141">
        <f>U8</f>
        <v>94</v>
      </c>
      <c r="L2" s="39"/>
      <c r="M2" s="142">
        <f>V8</f>
        <v>27.6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MAX(A8:A833)</f>
        <v>42472</v>
      </c>
      <c r="K3" s="12">
        <f>VLOOKUP(MAX(A8:A833),A8:AF833,21,TRUE)</f>
        <v>0</v>
      </c>
      <c r="L3" s="39"/>
      <c r="M3" s="2">
        <f>VLOOKUP(MAX(A8:A833),A8:AG833,22,TRUE)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'Stu-SESSION'!A9</f>
        <v>42041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 t="e">
        <f>MAX(I9:I13)</f>
        <v>#N/A</v>
      </c>
      <c r="J8" s="132" t="e">
        <f t="array" ref="J8">MAX(IF(I9:I13=I8,J9:J13))</f>
        <v>#N/A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51" t="e">
        <f>IF($A$8='Stu-SESSION'!$A$9,INDEX('Stu-SESSION'!$K$9:$T$41, MATCH("*1k Row*",'Stu-SESSION'!$B$9:$B$15,0), MATCH("*1st*",'Stu-SESSION'!$K$7:$T$7,0)),"")</f>
        <v>#N/A</v>
      </c>
      <c r="P8" s="151" t="e">
        <f>IF($A$8='Stu-SESSION'!$A$9,INDEX('Stu-SESSION'!$K$9:$T$41, MATCH("*HIIT*",'Stu-SESSION'!$B$9:$B$15,0), MATCH("*1st*",'Stu-SESSION'!$K$7:$T$7,0)),"")</f>
        <v>#N/A</v>
      </c>
      <c r="Q8" s="10" t="e">
        <f>INDEX('Stu-SESSION'!$L$9:$U$41, MATCH("*HIIT*",'Stu-SESSION'!$B$9:$B$15,0), MATCH("*1st*",'Stu-SESSION'!$K$7:$T$7,0))</f>
        <v>#N/A</v>
      </c>
      <c r="R8" s="10">
        <f>'Stu-SESSION'!U9</f>
        <v>0</v>
      </c>
      <c r="U8" s="8">
        <f>'Stu-SESSION'!A10</f>
        <v>94</v>
      </c>
      <c r="V8" s="8">
        <f>'Stu-SESSION'!A11</f>
        <v>27.6</v>
      </c>
      <c r="W8">
        <v>30</v>
      </c>
      <c r="X8">
        <v>105</v>
      </c>
      <c r="Y8">
        <v>95</v>
      </c>
      <c r="Z8">
        <v>105</v>
      </c>
      <c r="AA8">
        <v>56</v>
      </c>
      <c r="AM8" s="51"/>
    </row>
    <row r="9" spans="1:40">
      <c r="B9" t="s">
        <v>3</v>
      </c>
      <c r="C9" s="132" t="e">
        <f>IF($A8='Stu-SESSION'!$A9,INDEX('Stu-SESSION'!$K9:$T41, MATCH("*Squat*",'Stu-SESSION'!$B$9:$B$15,0), MATCH("*1st*",'Stu-SESSION'!$K$7:$T$7,0)),"")</f>
        <v>#N/A</v>
      </c>
      <c r="D9" s="50" t="e">
        <f>INDEX('Stu-SESSION'!$L$9:$U$41, MATCH("*Squat*",'Stu-SESSION'!$B$9:$B$15,0), MATCH("*1st*",'Stu-SESSION'!$K$7:$T$7,0))</f>
        <v>#N/A</v>
      </c>
      <c r="E9" s="112" t="e">
        <f>IF($A$8='Stu-SESSION'!$A$9,INDEX('Stu-SESSION'!$K$9:$T$41, MATCH("*Deadlift*",'Stu-SESSION'!$B$9:$B$15,0), MATCH("*1st*",'Stu-SESSION'!$K$7:$T$7,0)),"")</f>
        <v>#N/A</v>
      </c>
      <c r="F9" s="112" t="e">
        <f>INDEX('Stu-SESSION'!$L$9:$U$41, MATCH("*Deadlift*",'Stu-SESSION'!$B$9:$B$15,0), MATCH("*1st*",'Stu-SESSION'!$K$7:$T$7,0))</f>
        <v>#N/A</v>
      </c>
      <c r="G9" s="112" t="e">
        <f>IF($A$8='Stu-SESSION'!$A$9,INDEX('Stu-SESSION'!$K$9:$T$41, MATCH("*Bench Press*",'Stu-SESSION'!$B$9:$B$15,0), MATCH("*1st*",'Stu-SESSION'!$K$7:$T$7,0)),"")</f>
        <v>#N/A</v>
      </c>
      <c r="H9" s="112" t="e">
        <f>INDEX('Stu-SESSION'!$L$9:$U$41, MATCH("*Bench Press*",'Stu-SESSION'!$B$9:$B$15,0), MATCH("*1st*",'Stu-SESSION'!$K$7:$T$7,0))</f>
        <v>#N/A</v>
      </c>
      <c r="I9" s="118" t="e">
        <f>IF($A$8='Stu-SESSION'!$A$9,INDEX('Stu-SESSION'!$K$9:$T$41, MATCH("*Military*",'Stu-SESSION'!$B$9:$B$15,0), MATCH("*1st*",'Stu-SESSION'!$K$7:$T$7,0)),"")</f>
        <v>#N/A</v>
      </c>
      <c r="J9" s="52" t="e">
        <f>INDEX('Stu-SESSION'!$L$9:$U$41, MATCH("*Military*",'Stu-SESSION'!$B$9:$B$15,0), MATCH("*1st*",'Stu-SESSION'!$K$7:$T$7,0))</f>
        <v>#N/A</v>
      </c>
      <c r="K9" s="112" t="e">
        <f>IF($A$8='Stu-SESSION'!$A$9,INDEX('Stu-SESSION'!$K$9:$T$41, MATCH("*Clean *",'Stu-SESSION'!$B$9:$B$15,0), MATCH("*1st*",'Stu-SESSION'!$K$7:$T$7,0)),"")</f>
        <v>#N/A</v>
      </c>
      <c r="L9" s="112" t="e">
        <f>INDEX('Stu-SESSION'!$L$9:$U$41, MATCH("*Clean *",'Stu-SESSION'!$B$9:$B$15,0), MATCH("*1st*",'Stu-SESSION'!$K$7:$T$7,0))</f>
        <v>#N/A</v>
      </c>
      <c r="M9" s="112" t="e">
        <f>IF($A$8='Stu-SESSION'!$A$9,INDEX('Stu-SESSION'!$K$9:$T$41, MATCH("*Lat Pulldown*",'Stu-SESSION'!$B$9:$B$15,0), MATCH("*1st*",'Stu-SESSION'!$K$7:$T$7,0)),"")</f>
        <v>#N/A</v>
      </c>
      <c r="N9" s="112" t="e">
        <f>INDEX('Stu-SESSION'!$L$9:$U$41, MATCH("*Lat Pulldown*",'Stu-SESSION'!$B$9:$B$15,0), MATCH("*1st*",'Stu-SESSION'!$K$7:$T$7,0))</f>
        <v>#N/A</v>
      </c>
      <c r="O9" s="151"/>
      <c r="P9" s="151"/>
    </row>
    <row r="10" spans="1:40">
      <c r="B10" t="s">
        <v>4</v>
      </c>
      <c r="C10" s="132" t="e">
        <f>IF($A$8='Stu-SESSION'!$A$9,INDEX('Stu-SESSION'!$K$9:$T$41, MATCH("*Squat*",'Stu-SESSION'!$B$9:$B$15,0), MATCH("*2ND*",'Stu-SESSION'!$K$7:$T$7,0)),"")</f>
        <v>#N/A</v>
      </c>
      <c r="D10" s="50" t="e">
        <f>INDEX('Stu-SESSION'!$L$9:$U$41, MATCH("*Squat*",'Stu-SESSION'!$B$9:$B$15,0), MATCH("*2nd*",'Stu-SESSION'!$K$7:$T$7,0))</f>
        <v>#N/A</v>
      </c>
      <c r="E10" s="112" t="e">
        <f>IF($A$8='Stu-SESSION'!$A$9,INDEX('Stu-SESSION'!$K$9:$T$41, MATCH("*Deadlift*",'Stu-SESSION'!$B$9:$B$15,0), MATCH("*2ND*",'Stu-SESSION'!$K$7:$T$7,0)),"")</f>
        <v>#N/A</v>
      </c>
      <c r="F10" s="112" t="e">
        <f>INDEX('Stu-SESSION'!$L$9:$U$41, MATCH("*Deadlift*",'Stu-SESSION'!$B$9:$B$15,0), MATCH("*2nd*",'Stu-SESSION'!$K$7:$T$7,0))</f>
        <v>#N/A</v>
      </c>
      <c r="G10" s="112" t="e">
        <f>IF($A$8='Stu-SESSION'!$A$9,INDEX('Stu-SESSION'!$K$9:$T$41, MATCH("*Bench Press*",'Stu-SESSION'!$B$9:$B$15,0), MATCH("*2ND*",'Stu-SESSION'!$K$7:$T$7,0)),"")</f>
        <v>#N/A</v>
      </c>
      <c r="H10" s="112" t="e">
        <f>INDEX('Stu-SESSION'!$L$9:$U$41, MATCH("*Bench Press*",'Stu-SESSION'!$B$9:$B$15,0), MATCH("*2nd*",'Stu-SESSION'!$K$7:$T$7,0))</f>
        <v>#N/A</v>
      </c>
      <c r="I10" s="118" t="e">
        <f>IF($A$8='Stu-SESSION'!$A$9,INDEX('Stu-SESSION'!$K$9:$T$41, MATCH("*Military*",'Stu-SESSION'!$B$9:$B$15,0), MATCH("*2ND*",'Stu-SESSION'!$K$7:$T$7,0)),"")</f>
        <v>#N/A</v>
      </c>
      <c r="J10" s="52" t="e">
        <f>INDEX('Stu-SESSION'!$L$9:$U$41, MATCH("*Military*",'Stu-SESSION'!$B$9:$B$15,0), MATCH("*2nd*",'Stu-SESSION'!$K$7:$T$7,0))</f>
        <v>#N/A</v>
      </c>
      <c r="K10" s="112" t="e">
        <f>IF($A$8='Stu-SESSION'!$A$9,INDEX('Stu-SESSION'!$K$9:$T$41, MATCH("*Clean *",'Stu-SESSION'!$B$9:$B$15,0), MATCH("*2ND*",'Stu-SESSION'!$K$7:$T$7,0)),"")</f>
        <v>#N/A</v>
      </c>
      <c r="L10" s="112" t="e">
        <f>INDEX('Stu-SESSION'!$L$9:$U$41, MATCH("*Clean *",'Stu-SESSION'!$B$9:$B$15,0), MATCH("*2nd*",'Stu-SESSION'!$K$7:$T$7,0))</f>
        <v>#N/A</v>
      </c>
      <c r="M10" s="112" t="e">
        <f>IF($A$8='Stu-SESSION'!$A$9,INDEX('Stu-SESSION'!$K$9:$T$41, MATCH("*Lat Pulldown*",'Stu-SESSION'!$B$9:$B$15,0), MATCH("*2ND*",'Stu-SESSION'!$K$7:$T$7,0)),"")</f>
        <v>#N/A</v>
      </c>
      <c r="N10" s="112" t="e">
        <f>INDEX('Stu-SESSION'!$L$9:$U$41, MATCH("*Lat Pulldown*",'Stu-SESSION'!$B$9:$B$15,0), MATCH("*2nd*",'Stu-SESSION'!$K$7:$T$7,0))</f>
        <v>#N/A</v>
      </c>
      <c r="O10" s="151"/>
      <c r="P10" s="151"/>
    </row>
    <row r="11" spans="1:40">
      <c r="B11" t="s">
        <v>5</v>
      </c>
      <c r="C11" s="132" t="e">
        <f>IF($A$8='Stu-SESSION'!$A$9,INDEX('Stu-SESSION'!$K$9:$T$41, MATCH("*Squat*",'Stu-SESSION'!$B$9:$B$15,0), MATCH("*3rd*",'Stu-SESSION'!$K$7:$T$7,0)),"")</f>
        <v>#N/A</v>
      </c>
      <c r="D11" s="50" t="e">
        <f>INDEX('Stu-SESSION'!$L$9:$U$41, MATCH("*Squat*",'Stu-SESSION'!$B$9:$B$15,0), MATCH("*3rd*",'Stu-SESSION'!$K$7:$T$7,0))</f>
        <v>#N/A</v>
      </c>
      <c r="E11" s="112" t="e">
        <f>IF($A$8='Stu-SESSION'!$A$9,INDEX('Stu-SESSION'!$K$9:$T$41, MATCH("*Deadlift*",'Stu-SESSION'!$B$9:$B$15,0), MATCH("*3rd*",'Stu-SESSION'!$K$7:$T$7,0)),"")</f>
        <v>#N/A</v>
      </c>
      <c r="F11" s="112" t="e">
        <f>INDEX('Stu-SESSION'!$L$9:$U$41, MATCH("*Deadlift*",'Stu-SESSION'!$B$9:$B$15,0), MATCH("*3rd*",'Stu-SESSION'!$K$7:$T$7,0))</f>
        <v>#N/A</v>
      </c>
      <c r="G11" s="112" t="e">
        <f>IF($A$8='Stu-SESSION'!$A$9,INDEX('Stu-SESSION'!$K$9:$T$41, MATCH("*Bench Press*",'Stu-SESSION'!$B$9:$B$15,0), MATCH("*3rd*",'Stu-SESSION'!$K$7:$T$7,0)),"")</f>
        <v>#N/A</v>
      </c>
      <c r="H11" s="112" t="e">
        <f>INDEX('Stu-SESSION'!$L$9:$U$41, MATCH("*Bench Press*",'Stu-SESSION'!$B$9:$B$15,0), MATCH("*3rd*",'Stu-SESSION'!$K$7:$T$7,0))</f>
        <v>#N/A</v>
      </c>
      <c r="I11" s="118" t="e">
        <f>IF($A$8='Stu-SESSION'!$A$9,INDEX('Stu-SESSION'!$K$9:$T$41, MATCH("*Military*",'Stu-SESSION'!$B$9:$B$15,0), MATCH("*3rd*",'Stu-SESSION'!$K$7:$T$7,0)),"")</f>
        <v>#N/A</v>
      </c>
      <c r="J11" s="52" t="e">
        <f>INDEX('Stu-SESSION'!$L$9:$U$41, MATCH("*Military*",'Stu-SESSION'!$B$9:$B$15,0), MATCH("*3rd*",'Stu-SESSION'!$K$7:$T$7,0))</f>
        <v>#N/A</v>
      </c>
      <c r="K11" s="112" t="e">
        <f>IF($A$8='Stu-SESSION'!$A$9,INDEX('Stu-SESSION'!$K$9:$T$41, MATCH("*Clean *",'Stu-SESSION'!$B$9:$B$15,0), MATCH("*3rd*",'Stu-SESSION'!$K$7:$T$7,0)),"")</f>
        <v>#N/A</v>
      </c>
      <c r="L11" s="112" t="e">
        <f>INDEX('Stu-SESSION'!$L$9:$U$41, MATCH("*Clean *",'Stu-SESSION'!$B$9:$B$15,0), MATCH("*3rd*",'Stu-SESSION'!$K$7:$T$7,0))</f>
        <v>#N/A</v>
      </c>
      <c r="M11" s="112" t="e">
        <f>IF($A$8='Stu-SESSION'!$A$9,INDEX('Stu-SESSION'!$K$9:$T$41, MATCH("*Lat Pulldown*",'Stu-SESSION'!$B$9:$B$15,0), MATCH("*3rd*",'Stu-SESSION'!$K$7:$T$7,0)),"")</f>
        <v>#N/A</v>
      </c>
      <c r="N11" s="112" t="e">
        <f>INDEX('Stu-SESSION'!$L$9:$U$41, MATCH("*Lat Pulldown*",'Stu-SESSION'!$B$9:$B$15,0), MATCH("*3rd*",'Stu-SESSION'!$K$7:$T$7,0))</f>
        <v>#N/A</v>
      </c>
      <c r="O11" s="151"/>
      <c r="P11" s="151"/>
    </row>
    <row r="12" spans="1:40">
      <c r="B12" t="s">
        <v>6</v>
      </c>
      <c r="C12" s="132" t="e">
        <f>IF($A$8='Stu-SESSION'!$A$9,INDEX('Stu-SESSION'!$K$9:$T$41, MATCH("*Squat*",'Stu-SESSION'!$B$9:$B$15,0), MATCH("*4th*",'Stu-SESSION'!$K$7:$T$7,0)),"")</f>
        <v>#N/A</v>
      </c>
      <c r="D12" s="50" t="e">
        <f>INDEX('Stu-SESSION'!$L$9:$U$41, MATCH("*Squat*",'Stu-SESSION'!$B$9:$B$15,0), MATCH("*4th*",'Stu-SESSION'!$K$7:$T$7,0))</f>
        <v>#N/A</v>
      </c>
      <c r="E12" s="112" t="e">
        <f>IF($A$8='Stu-SESSION'!$A$9,INDEX('Stu-SESSION'!$K$9:$T$41, MATCH("*Deadlift*",'Stu-SESSION'!$B$9:$B$15,0), MATCH("*4th*",'Stu-SESSION'!$K$7:$T$7,0)),"")</f>
        <v>#N/A</v>
      </c>
      <c r="F12" s="112" t="e">
        <f>INDEX('Stu-SESSION'!$L$9:$U$41, MATCH("*Deadlift*",'Stu-SESSION'!$B$9:$B$15,0), MATCH("*4th*",'Stu-SESSION'!$K$7:$T$7,0))</f>
        <v>#N/A</v>
      </c>
      <c r="G12" s="112" t="e">
        <f>IF($A$8='Stu-SESSION'!$A$9,INDEX('Stu-SESSION'!$K$9:$T$41, MATCH("*Bench Press*",'Stu-SESSION'!$B$9:$B$15,0), MATCH("*4th*",'Stu-SESSION'!$K$7:$T$7,0)),"")</f>
        <v>#N/A</v>
      </c>
      <c r="H12" s="112" t="e">
        <f>INDEX('Stu-SESSION'!$L$9:$U$41, MATCH("*Bench Press*",'Stu-SESSION'!$B$9:$B$15,0), MATCH("*4th*",'Stu-SESSION'!$K$7:$T$7,0))</f>
        <v>#N/A</v>
      </c>
      <c r="I12" s="118" t="e">
        <f>IF($A$8='Stu-SESSION'!$A$9,INDEX('Stu-SESSION'!$K$9:$T$41, MATCH("*Military*",'Stu-SESSION'!$B$9:$B$15,0), MATCH("*4th*",'Stu-SESSION'!$K$7:$T$7,0)),"")</f>
        <v>#N/A</v>
      </c>
      <c r="J12" s="52" t="e">
        <f>INDEX('Stu-SESSION'!$L$9:$U$41, MATCH("*Military*",'Stu-SESSION'!$B$9:$B$15,0), MATCH("*4th*",'Stu-SESSION'!$K$7:$T$7,0))</f>
        <v>#N/A</v>
      </c>
      <c r="K12" s="112" t="e">
        <f>IF($A$8='Stu-SESSION'!$A$9,INDEX('Stu-SESSION'!$K$9:$T$41, MATCH("*Clean *",'Stu-SESSION'!$B$9:$B$15,0), MATCH("*4th*",'Stu-SESSION'!$K$7:$T$7,0)),"")</f>
        <v>#N/A</v>
      </c>
      <c r="L12" s="112" t="e">
        <f>INDEX('Stu-SESSION'!$L$9:$U$41, MATCH("*Clean *",'Stu-SESSION'!$B$9:$B$15,0), MATCH("*4th*",'Stu-SESSION'!$K$7:$T$7,0))</f>
        <v>#N/A</v>
      </c>
      <c r="M12" s="112" t="e">
        <f>IF($A$8='Stu-SESSION'!$A$9,INDEX('Stu-SESSION'!$K$9:$T$41, MATCH("*Lat Pulldown*",'Stu-SESSION'!$B$9:$B$15,0), MATCH("*4th*",'Stu-SESSION'!$K$7:$T$7,0)),"")</f>
        <v>#N/A</v>
      </c>
      <c r="N12" s="112" t="e">
        <f>INDEX('Stu-SESSION'!$L$9:$U$41, MATCH("*Lat Pulldown*",'Stu-SESSION'!$B$9:$B$15,0), MATCH("*4th*",'Stu-SESSION'!$K$7:$T$7,0))</f>
        <v>#N/A</v>
      </c>
      <c r="O12" s="151"/>
      <c r="P12" s="151"/>
    </row>
    <row r="13" spans="1:40">
      <c r="B13" t="s">
        <v>7</v>
      </c>
      <c r="C13" s="132" t="e">
        <f>IF($A$8='Stu-SESSION'!$A$9,INDEX('Stu-SESSION'!$K$9:$T$41, MATCH("*Squat*",'Stu-SESSION'!$B$9:$B$15,0), MATCH("*5th*",'Stu-SESSION'!$K$7:$T$7,0)),"")</f>
        <v>#N/A</v>
      </c>
      <c r="D13" s="50" t="e">
        <f>INDEX('Stu-SESSION'!$L$9:$U$41, MATCH("*Squat*",'Stu-SESSION'!$B$9:$B$15,0), MATCH("*5th*",'Stu-SESSION'!$K$7:$T$7,0))</f>
        <v>#N/A</v>
      </c>
      <c r="E13" s="112" t="e">
        <f>IF($A$8='Stu-SESSION'!$A$9,INDEX('Stu-SESSION'!$K$9:$T$41, MATCH("*Deadlift*",'Stu-SESSION'!$B$9:$B$15,0), MATCH("*5th*",'Stu-SESSION'!$K$7:$T$7,0)),"")</f>
        <v>#N/A</v>
      </c>
      <c r="F13" s="112" t="e">
        <f>INDEX('Stu-SESSION'!$L$9:$U$41, MATCH("*Deadlift*",'Stu-SESSION'!$B$9:$B$15,0), MATCH("*5th*",'Stu-SESSION'!$K$7:$T$7,0))</f>
        <v>#N/A</v>
      </c>
      <c r="G13" s="112" t="e">
        <f>IF($A$8='Stu-SESSION'!$A$9,INDEX('Stu-SESSION'!$K$9:$T$41, MATCH("*Bench Press*",'Stu-SESSION'!$B$9:$B$15,0), MATCH("*5th*",'Stu-SESSION'!$K$7:$T$7,0)),"")</f>
        <v>#N/A</v>
      </c>
      <c r="H13" s="112" t="e">
        <f>INDEX('Stu-SESSION'!$L$9:$U$41, MATCH("*Bench Press*",'Stu-SESSION'!$B$9:$B$15,0), MATCH("*5th*",'Stu-SESSION'!$K$7:$T$7,0))</f>
        <v>#N/A</v>
      </c>
      <c r="I13" s="118" t="e">
        <f>IF($A$8='Stu-SESSION'!$A$9,INDEX('Stu-SESSION'!$K$9:$T$41, MATCH("*Military*",'Stu-SESSION'!$B$9:$B$15,0), MATCH("*5th*",'Stu-SESSION'!$K$7:$T$7,0)),"")</f>
        <v>#N/A</v>
      </c>
      <c r="J13" s="52" t="e">
        <f>INDEX('Stu-SESSION'!$L$9:$U$41, MATCH("*Military*",'Stu-SESSION'!$B$9:$B$15,0), MATCH("*5th*",'Stu-SESSION'!$K$7:$T$7,0))</f>
        <v>#N/A</v>
      </c>
      <c r="K13" s="112" t="e">
        <f>IF($A$8='Stu-SESSION'!$A$9,INDEX('Stu-SESSION'!$K$9:$T$41, MATCH("*Clean *",'Stu-SESSION'!$B$9:$B$15,0), MATCH("*5th*",'Stu-SESSION'!$K$7:$T$7,0)),"")</f>
        <v>#N/A</v>
      </c>
      <c r="L13" s="112" t="e">
        <f>INDEX('Stu-SESSION'!$L$9:$U$41, MATCH("*Clean *",'Stu-SESSION'!$B$9:$B$15,0), MATCH("*5th*",'Stu-SESSION'!$K$7:$T$7,0))</f>
        <v>#N/A</v>
      </c>
      <c r="M13" s="112" t="e">
        <f>IF($A$8='Stu-SESSION'!$A$9,INDEX('Stu-SESSION'!$K$9:$T$41, MATCH("*Lat Pulldown*",'Stu-SESSION'!$B$9:$B$15,0), MATCH("*5th*",'Stu-SESSION'!$K$7:$T$7,0)),"")</f>
        <v>#N/A</v>
      </c>
      <c r="N13" s="112" t="e">
        <f>INDEX('Stu-SESSION'!$L$9:$U$41, MATCH("*Lat Pulldown*",'Stu-SESSION'!$B$9:$B$15,0), MATCH("*5th*",'Stu-SESSION'!$K$7:$T$7,0))</f>
        <v>#N/A</v>
      </c>
      <c r="O13" s="174"/>
      <c r="P13" s="151"/>
    </row>
    <row r="14" spans="1:40">
      <c r="A14" s="129">
        <f>'Stu-SESSION'!A17</f>
        <v>42044</v>
      </c>
      <c r="B14" s="116" t="s">
        <v>84</v>
      </c>
      <c r="C14" s="133">
        <f>MAX(C15:C19)</f>
        <v>60</v>
      </c>
      <c r="D14" s="140">
        <f t="array" ref="D14">MAX(IF(C15:C19=C14,D15:D19))</f>
        <v>15</v>
      </c>
      <c r="E14" s="134" t="e">
        <f>MAX(E15:E19)</f>
        <v>#N/A</v>
      </c>
      <c r="F14" s="140" t="e">
        <f t="array" ref="F14">MAX(IF(E15:E19=E14,F15:F19))</f>
        <v>#N/A</v>
      </c>
      <c r="G14" s="134">
        <f>MAX(G15:G19)</f>
        <v>50</v>
      </c>
      <c r="H14" s="140">
        <f t="array" ref="H14">MAX(IF(G15:G19=G14,H15:H19))</f>
        <v>0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52" t="e">
        <f>IF($A$14='Stu-SESSION'!$A$17,INDEX('Stu-SESSION'!$K$17:$T$23, MATCH("*1k Row*",'Stu-SESSION'!$B$9:$B$15,0), MATCH("*1st*",'Stu-SESSION'!$K$7:$T$7,0)),"")</f>
        <v>#N/A</v>
      </c>
      <c r="P14" s="152" t="e">
        <f>IF($A$14='Stu-SESSION'!$A$17,INDEX('Stu-SESSION'!$K$17:$T$23, MATCH("*HIIT*",'Stu-SESSION'!$B$17:$B$23,0), MATCH("*1st*",'Stu-SESSION'!$K$7:$T$7,0)),"")</f>
        <v>#N/A</v>
      </c>
      <c r="Q14" s="117" t="e">
        <f>INDEX('Stu-SESSION'!$L$17:$U$23, MATCH("*HIIT*",'Stu-SESSION'!$B$17:$B$23,0), MATCH("*1st*",'Stu-SESSION'!$K$7:$T$7,0))</f>
        <v>#N/A</v>
      </c>
      <c r="R14" s="117">
        <f>'Stu-SESSION'!U17</f>
        <v>0</v>
      </c>
      <c r="S14" s="116"/>
      <c r="T14" s="116"/>
      <c r="U14" s="120" t="str">
        <f>IF('Stu-SESSION'!A18&lt;&gt;"",'Stu-SESSION'!A18,"")</f>
        <v/>
      </c>
      <c r="V14" s="120" t="str">
        <f>IF('Stu-SESSION'!A19&lt;&gt;"",'Stu-SESSION'!A19,"")</f>
        <v/>
      </c>
      <c r="W14" s="116"/>
      <c r="X14" s="116"/>
      <c r="Y14" s="116"/>
      <c r="Z14" s="116"/>
      <c r="AA14" s="116"/>
      <c r="AB14" s="116"/>
      <c r="AC14" s="116"/>
      <c r="AM14" s="51"/>
    </row>
    <row r="15" spans="1:40">
      <c r="B15" s="11" t="s">
        <v>3</v>
      </c>
      <c r="C15" s="132">
        <f>IF($A$14='Stu-SESSION'!$A$17,INDEX('Stu-SESSION'!$K$17:$T$23, MATCH("*Squat*",'Stu-SESSION'!$B$17:$B$23,0), MATCH("*1st*",'Stu-SESSION'!$K$7:$T$7,0)),"")</f>
        <v>40</v>
      </c>
      <c r="D15" s="50">
        <f>INDEX('Stu-SESSION'!$L$17:$U$23, MATCH("*Squat*",'Stu-SESSION'!$B$17:$B$23,0), MATCH("*1ST*",'Stu-SESSION'!$K$7:$T$7,0))</f>
        <v>12</v>
      </c>
      <c r="E15" s="131" t="e">
        <f>IF($A$14='Stu-SESSION'!$A$17,INDEX('Stu-SESSION'!$K$17:$T$23, MATCH("*Deadlift*",'Stu-SESSION'!$B$17:$B$23,0), MATCH("*1st*",'Stu-SESSION'!$K$7:$T$7,0)),"")</f>
        <v>#N/A</v>
      </c>
      <c r="F15" s="131" t="e">
        <f>INDEX('Stu-SESSION'!$L$17:$U$23, MATCH("*Deadlift*",'Stu-SESSION'!$B$17:$B$23,0), MATCH("*1st*",'Stu-SESSION'!$K$7:$T$7,0))</f>
        <v>#N/A</v>
      </c>
      <c r="G15" s="131">
        <f>IF($A$14='Stu-SESSION'!$A$17,INDEX('Stu-SESSION'!$K$17:$T$23, MATCH("*Bench Press*",'Stu-SESSION'!$B$17:$B$23,0), MATCH("*1st*",'Stu-SESSION'!$K$7:$T$7,0)),"")</f>
        <v>30</v>
      </c>
      <c r="H15" s="131">
        <f>INDEX('Stu-SESSION'!$L$17:$U$23, MATCH("*Bench Press*",'Stu-SESSION'!$B$17:$B$23,0), MATCH("*1st*",'Stu-SESSION'!$K$7:$T$7,0))</f>
        <v>12</v>
      </c>
      <c r="I15" s="132" t="e">
        <f>IF($A$14='Stu-SESSION'!$A$17,INDEX('Stu-SESSION'!$K$17:$T$23, MATCH("*Military*",'Stu-SESSION'!$B$17:$B$23,0), MATCH("*1st*",'Stu-SESSION'!$K$7:$T$7,0)),"")</f>
        <v>#N/A</v>
      </c>
      <c r="J15" s="51" t="e">
        <f>INDEX('Stu-SESSION'!$L$17:$U$23, MATCH("*Military*",'Stu-SESSION'!$B$17:$B$23,0), MATCH("*1st*",'Stu-SESSION'!$K$7:$T$7,0))</f>
        <v>#N/A</v>
      </c>
      <c r="K15" s="138" t="e">
        <f>IF($A$14='Stu-SESSION'!$A$17,INDEX('Stu-SESSION'!$K$17:$T$23, MATCH("*Clean *",'Stu-SESSION'!$B$17:$B$23,0), MATCH("*1st*",'Stu-SESSION'!$K$7:$T$7,0)),"")</f>
        <v>#N/A</v>
      </c>
      <c r="L15" s="51" t="e">
        <f>INDEX('Stu-SESSION'!$L$17:$U$23, MATCH("*Clean *",'Stu-SESSION'!$B$17:$B$23,0), MATCH("*1st*",'Stu-SESSION'!$K$7:$T$7,0))</f>
        <v>#N/A</v>
      </c>
      <c r="M15" s="131" t="e">
        <f>IF($A$14='Stu-SESSION'!$A$17,INDEX('Stu-SESSION'!$K$17:$T$23, MATCH("*Lat Pulldown*",'Stu-SESSION'!$B$17:$B$23,0), MATCH("*1st*",'Stu-SESSION'!$K$7:$T$7,0)),"")</f>
        <v>#N/A</v>
      </c>
      <c r="N15" s="48" t="e">
        <f>INDEX('Stu-SESSION'!$L$17:$U$23, MATCH("*Lat Pulldown*",'Stu-SESSION'!$B$17:$B$23,0), MATCH("*1st*",'Stu-SESSION'!$K$7:$T$7,0))</f>
        <v>#N/A</v>
      </c>
      <c r="O15" s="151"/>
      <c r="P15" s="151"/>
    </row>
    <row r="16" spans="1:40">
      <c r="B16" t="s">
        <v>4</v>
      </c>
      <c r="C16" s="132">
        <f>IF($A$14='Stu-SESSION'!$A$17,INDEX('Stu-SESSION'!$K$17:$T$23, MATCH("*Squat*",'Stu-SESSION'!$B$17:$B$23,0), MATCH("*2ND*",'Stu-SESSION'!$K$7:$T$7,0)),"")</f>
        <v>60</v>
      </c>
      <c r="D16" s="50">
        <f>INDEX('Stu-SESSION'!$L$17:$U$41, MATCH("*Squat*",'Stu-SESSION'!$B$17:$B$23,0), MATCH("*2nd*",'Stu-SESSION'!$K$7:$T$7,0))</f>
        <v>12</v>
      </c>
      <c r="E16" s="131" t="e">
        <f>IF($A$14='Stu-SESSION'!$A$17,INDEX('Stu-SESSION'!$K$17:$T$23, MATCH("*Deadlift*",'Stu-SESSION'!$B$17:$B$23,0), MATCH("*2ND*",'Stu-SESSION'!$K$7:$T$7,0)),"")</f>
        <v>#N/A</v>
      </c>
      <c r="F16" s="131" t="e">
        <f>INDEX('Stu-SESSION'!$L$9:$U$41, MATCH("*Deadlift*",'Stu-SESSION'!$B$17:$B$23,0), MATCH("*2nd*",'Stu-SESSION'!$K$7:$T$7,0))</f>
        <v>#N/A</v>
      </c>
      <c r="G16" s="131">
        <f>IF($A$14='Stu-SESSION'!$A$17,INDEX('Stu-SESSION'!$K$17:$T$23, MATCH("*Bench Press*",'Stu-SESSION'!$B$17:$B$23,0), MATCH("*2ND*",'Stu-SESSION'!$K$7:$T$7,0)),"")</f>
        <v>40</v>
      </c>
      <c r="H16" s="131">
        <f>INDEX('Stu-SESSION'!$L$9:$U$41, MATCH("*Bench Press*",'Stu-SESSION'!$B$17:$B$23,0), MATCH("*2nd*",'Stu-SESSION'!$K$7:$T$7,0))</f>
        <v>0</v>
      </c>
      <c r="I16" s="132" t="e">
        <f>IF($A$14='Stu-SESSION'!$A$17,INDEX('Stu-SESSION'!$K$17:$T$23, MATCH("*Military*",'Stu-SESSION'!$B$17:$B$23,0), MATCH("*2ND*",'Stu-SESSION'!$K$7:$T$7,0)),"")</f>
        <v>#N/A</v>
      </c>
      <c r="J16" s="51" t="e">
        <f>INDEX('Stu-SESSION'!$L$17:$U$41, MATCH("*Military*",'Stu-SESSION'!$B$17:$B$23,0), MATCH("*2nd*",'Stu-SESSION'!$K$7:$T$7,0))</f>
        <v>#N/A</v>
      </c>
      <c r="K16" s="138" t="e">
        <f>IF($A$14='Stu-SESSION'!$A$17,INDEX('Stu-SESSION'!$K$17:$T$23, MATCH("*Clean *",'Stu-SESSION'!$B$17:$B$23,0), MATCH("*2ND*",'Stu-SESSION'!$K$7:$T$7,0)),"")</f>
        <v>#N/A</v>
      </c>
      <c r="L16" s="51" t="e">
        <f>INDEX('Stu-SESSION'!$L$17:$U$41, MATCH("*Clean *",'Stu-SESSION'!$B$17:$B$23,0), MATCH("*2nd*",'Stu-SESSION'!$K$7:$T$7,0))</f>
        <v>#N/A</v>
      </c>
      <c r="M16" s="131" t="e">
        <f>IF($A$14='Stu-SESSION'!$A$17,INDEX('Stu-SESSION'!$K$17:$T$23, MATCH("*Lat Pulldown*",'Stu-SESSION'!$B$17:$B$23,0), MATCH("*2ND*",'Stu-SESSION'!$K$7:$T$7,0)),"")</f>
        <v>#N/A</v>
      </c>
      <c r="N16" s="48" t="e">
        <f>INDEX('Stu-SESSION'!$L$17:$U$41, MATCH("*Lat Pulldown*",'Stu-SESSION'!$B$17:$B$23,0), MATCH("*2nd*",'Stu-SESSION'!$K$7:$T$7,0))</f>
        <v>#N/A</v>
      </c>
      <c r="O16" s="151"/>
      <c r="P16" s="151"/>
    </row>
    <row r="17" spans="1:39">
      <c r="B17" t="s">
        <v>5</v>
      </c>
      <c r="C17" s="132">
        <f>IF($A$14='Stu-SESSION'!$A$17,INDEX('Stu-SESSION'!$K$17:$T$23, MATCH("*Squat*",'Stu-SESSION'!$B$17:$B$23,0), MATCH("*3rd*",'Stu-SESSION'!$K$7:$T$7,0)),"")</f>
        <v>60</v>
      </c>
      <c r="D17" s="50">
        <f>INDEX('Stu-SESSION'!$L$17:$U$41, MATCH("*Squat*",'Stu-SESSION'!$B$17:$B$23,0), MATCH("*3rd*",'Stu-SESSION'!$K$7:$T$7,0))</f>
        <v>15</v>
      </c>
      <c r="E17" s="131" t="e">
        <f>IF($A$14='Stu-SESSION'!$A$17,INDEX('Stu-SESSION'!$K$17:$T$23, MATCH("*Deadlift*",'Stu-SESSION'!$B$17:$B$23,0), MATCH("*3rd*",'Stu-SESSION'!$K$7:$T$7,0)),"")</f>
        <v>#N/A</v>
      </c>
      <c r="F17" s="131" t="e">
        <f>INDEX('Stu-SESSION'!$L$9:$U$41, MATCH("*Deadlift*",'Stu-SESSION'!$B$17:$B$23,0), MATCH("*3rd*",'Stu-SESSION'!$K$7:$T$7,0))</f>
        <v>#N/A</v>
      </c>
      <c r="G17" s="131">
        <f>IF($A$14='Stu-SESSION'!$A$17,INDEX('Stu-SESSION'!$K$17:$T$23, MATCH("*Bench Press*",'Stu-SESSION'!$B$17:$B$23,0), MATCH("*3rd*",'Stu-SESSION'!$K$7:$T$7,0)),"")</f>
        <v>50</v>
      </c>
      <c r="H17" s="131" t="str">
        <f>INDEX('Stu-SESSION'!$L$17:$U$41, MATCH("*Bench Press*",'Stu-SESSION'!$B$17:$B$23,0), MATCH("*3rd*",'Stu-SESSION'!$K$7:$T$7,0))</f>
        <v>6(2)</v>
      </c>
      <c r="I17" s="132" t="e">
        <f>IF($A$14='Stu-SESSION'!$A$17,INDEX('Stu-SESSION'!$K$17:$T$23, MATCH("*Military*",'Stu-SESSION'!$B$17:$B$23,0), MATCH("*3rd*",'Stu-SESSION'!$K$7:$T$7,0)),"")</f>
        <v>#N/A</v>
      </c>
      <c r="J17" s="51" t="e">
        <f>INDEX('Stu-SESSION'!$L$17:$U$41, MATCH("*Military*",'Stu-SESSION'!$B$17:$B$23,0), MATCH("*3rd*",'Stu-SESSION'!$K$7:$T$7,0))</f>
        <v>#N/A</v>
      </c>
      <c r="K17" s="138" t="e">
        <f>IF($A$14='Stu-SESSION'!$A$17,INDEX('Stu-SESSION'!$K$17:$T$23, MATCH("*Clean *",'Stu-SESSION'!$B$17:$B$23,0), MATCH("*3rd*",'Stu-SESSION'!$K$7:$T$7,0)),"")</f>
        <v>#N/A</v>
      </c>
      <c r="L17" s="51" t="e">
        <f>INDEX('Stu-SESSION'!$L$17:$U$41, MATCH("*Clean *",'Stu-SESSION'!$B$17:$B$23,0), MATCH("*3rd*",'Stu-SESSION'!$K$7:$T$7,0))</f>
        <v>#N/A</v>
      </c>
      <c r="M17" s="131" t="e">
        <f>IF($A$14='Stu-SESSION'!$A$17,INDEX('Stu-SESSION'!$K$17:$T$23, MATCH("*Lat Pulldown*",'Stu-SESSION'!$B$17:$B$23,0), MATCH("*3rd*",'Stu-SESSION'!$K$7:$T$7,0)),"")</f>
        <v>#N/A</v>
      </c>
      <c r="N17" s="48" t="e">
        <f>INDEX('Stu-SESSION'!$L$17:$U$41, MATCH("*Lat Pulldown*",'Stu-SESSION'!$B$17:$B$23,0), MATCH("*3rd*",'Stu-SESSION'!$K$7:$T$7,0))</f>
        <v>#N/A</v>
      </c>
      <c r="O17" s="151"/>
      <c r="P17" s="151"/>
    </row>
    <row r="18" spans="1:39">
      <c r="B18" t="s">
        <v>6</v>
      </c>
      <c r="C18" s="132">
        <f>IF($A$14='Stu-SESSION'!$A$17,INDEX('Stu-SESSION'!$K$17:$T$23, MATCH("*Squat*",'Stu-SESSION'!$B$17:$B$23,0), MATCH("*4th*",'Stu-SESSION'!$K$7:$T$7,0)),"")</f>
        <v>0</v>
      </c>
      <c r="D18" s="50">
        <f>INDEX('Stu-SESSION'!$L$17:$U$41, MATCH("*Squat*",'Stu-SESSION'!$B$17:$B$23,0), MATCH("*4th*",'Stu-SESSION'!$K$7:$T$7,0))</f>
        <v>0</v>
      </c>
      <c r="E18" s="131" t="e">
        <f>IF($A$14='Stu-SESSION'!$A$17,INDEX('Stu-SESSION'!$K$17:$T$23, MATCH("*Deadlift*",'Stu-SESSION'!$B$17:$B$23,0), MATCH("*4th*",'Stu-SESSION'!$K$7:$T$7,0)),"")</f>
        <v>#N/A</v>
      </c>
      <c r="F18" s="131" t="e">
        <f>INDEX('Stu-SESSION'!$L$9:$U$41, MATCH("*Deadlift*",'Stu-SESSION'!$B$17:$B$23,0), MATCH("*4th*",'Stu-SESSION'!$K$7:$T$7,0))</f>
        <v>#N/A</v>
      </c>
      <c r="G18" s="131">
        <f>IF($A$14='Stu-SESSION'!$A$17,INDEX('Stu-SESSION'!$K$17:$T$23, MATCH("*Bench Press*",'Stu-SESSION'!$B$17:$B$23,0), MATCH("*4th*",'Stu-SESSION'!$K$7:$T$7,0)),"")</f>
        <v>50</v>
      </c>
      <c r="H18" s="131" t="str">
        <f>INDEX('Stu-SESSION'!$L$17:$U$41, MATCH("*Bench Press*",'Stu-SESSION'!$B$17:$B$23,0), MATCH("*4th*",'Stu-SESSION'!$K$7:$T$7,0))</f>
        <v>4(2)</v>
      </c>
      <c r="I18" s="132" t="e">
        <f>IF($A$14='Stu-SESSION'!$A$17,INDEX('Stu-SESSION'!$K$17:$T$23, MATCH("*Military*",'Stu-SESSION'!$B$17:$B$23,0), MATCH("*4th*",'Stu-SESSION'!$K$7:$T$7,0)),"")</f>
        <v>#N/A</v>
      </c>
      <c r="J18" s="51" t="e">
        <f>INDEX('Stu-SESSION'!$L$17:$U$41, MATCH("*Military*",'Stu-SESSION'!$B$17:$B$23,0), MATCH("*4th*",'Stu-SESSION'!$K$7:$T$7,0))</f>
        <v>#N/A</v>
      </c>
      <c r="K18" s="138" t="e">
        <f>IF($A$14='Stu-SESSION'!$A$17,INDEX('Stu-SESSION'!$K$17:$T$23, MATCH("*Clean *",'Stu-SESSION'!$B$17:$B$23,0), MATCH("*4th*",'Stu-SESSION'!$K$7:$T$7,0)),"")</f>
        <v>#N/A</v>
      </c>
      <c r="L18" s="51" t="e">
        <f>INDEX('Stu-SESSION'!$L$17:$U$41, MATCH("*Clean *",'Stu-SESSION'!$B$17:$B$23,0), MATCH("*4th*",'Stu-SESSION'!$K$7:$T$7,0))</f>
        <v>#N/A</v>
      </c>
      <c r="M18" s="131" t="e">
        <f>IF($A$14='Stu-SESSION'!$A$17,INDEX('Stu-SESSION'!$K$17:$T$23, MATCH("*Lat Pulldown*",'Stu-SESSION'!$B$17:$B$23,0), MATCH("*4th*",'Stu-SESSION'!$K$7:$T$7,0)),"")</f>
        <v>#N/A</v>
      </c>
      <c r="N18" s="48" t="e">
        <f>INDEX('Stu-SESSION'!$L$17:$U$41, MATCH("*Lat Pulldown*",'Stu-SESSION'!$B$17:$B$23,0), MATCH("*4th*",'Stu-SESSION'!$K$7:$T$7,0))</f>
        <v>#N/A</v>
      </c>
      <c r="O18" s="151"/>
      <c r="P18" s="151"/>
    </row>
    <row r="19" spans="1:39">
      <c r="B19" t="s">
        <v>7</v>
      </c>
      <c r="C19" s="132">
        <f>IF($A$14='Stu-SESSION'!$A$17,INDEX('Stu-SESSION'!$K$17:$T$23, MATCH("*Squat*",'Stu-SESSION'!$B$17:$B$23,0), MATCH("*5th*",'Stu-SESSION'!$K$7:$T$7,0)),"")</f>
        <v>0</v>
      </c>
      <c r="D19" s="50">
        <f>INDEX('Stu-SESSION'!$L$17:$U$41, MATCH("*Squat*",'Stu-SESSION'!$B$17:$B$23,0), MATCH("*5th*",'Stu-SESSION'!K$7:$T$7,0))</f>
        <v>0</v>
      </c>
      <c r="E19" s="131" t="e">
        <f>IF($A$14='Stu-SESSION'!$A$17,INDEX('Stu-SESSION'!$K$17:$T$23, MATCH("*Deadlift*",'Stu-SESSION'!$B$17:$B$23,0), MATCH("*5th*",'Stu-SESSION'!$K$7:$T$7,0)),"")</f>
        <v>#N/A</v>
      </c>
      <c r="F19" s="131" t="e">
        <f>INDEX('Stu-SESSION'!$L$9:$U$41, MATCH("*Deadlift*",'Stu-SESSION'!$B$17:$B$23,0), MATCH("*5th*",'Stu-SESSION'!$K$7:$T$7,0))</f>
        <v>#N/A</v>
      </c>
      <c r="G19" s="131">
        <f>IF($A$14='Stu-SESSION'!$A$17,INDEX('Stu-SESSION'!$K$17:$T$23, MATCH("*Bench Press*",'Stu-SESSION'!$B$17:$B$23,0), MATCH("*5th*",'Stu-SESSION'!$K$7:$T$7,0)),"")</f>
        <v>0</v>
      </c>
      <c r="H19" s="131">
        <f>INDEX('Stu-SESSION'!$L$17:$U$41, MATCH("*Bench Press*",'Stu-SESSION'!$B$17:$B$23,0), MATCH("*5th*",'Stu-SESSION'!$K$7:$T$7,0))</f>
        <v>0</v>
      </c>
      <c r="I19" s="132" t="e">
        <f>IF($A$14='Stu-SESSION'!$A$17,INDEX('Stu-SESSION'!$K$17:$T$23, MATCH("*Military*",'Stu-SESSION'!$B$17:$B$23,0), MATCH("*5th*",'Stu-SESSION'!$K$7:$T$7,0)),"")</f>
        <v>#N/A</v>
      </c>
      <c r="J19" s="51" t="e">
        <f>INDEX('Stu-SESSION'!$L$17:$U$41, MATCH("*Military*",'Stu-SESSION'!$B$17:$B$23,0), MATCH("*5th*",'Stu-SESSION'!$K$7:$T$7,0))</f>
        <v>#N/A</v>
      </c>
      <c r="K19" s="138" t="e">
        <f>IF($A$14='Stu-SESSION'!$A$17,INDEX('Stu-SESSION'!$K$17:$T$23, MATCH("*Clean *",'Stu-SESSION'!$B$17:$B$23,0), MATCH("*5th*",'Stu-SESSION'!$K$7:$T$7,0)),"")</f>
        <v>#N/A</v>
      </c>
      <c r="L19" s="51" t="e">
        <f>INDEX('Stu-SESSION'!$L$17:$U$41, MATCH("*Clean *",'Stu-SESSION'!$B$17:$B$23,0), MATCH("*5th*",'Stu-SESSION'!$K$7:$T$7,0))</f>
        <v>#N/A</v>
      </c>
      <c r="M19" s="131" t="e">
        <f>IF($A$14='Stu-SESSION'!$A$17,INDEX('Stu-SESSION'!$K$17:$T$23, MATCH("*Lat Pulldown*",'Stu-SESSION'!$B$17:$B$23,0), MATCH("*5th*",'Stu-SESSION'!$K$7:$T$7,0)),"")</f>
        <v>#N/A</v>
      </c>
      <c r="N19" s="48" t="e">
        <f>INDEX('Stu-SESSION'!$L$17:$U$41, MATCH("*Lat Pulldown*",'Stu-SESSION'!$B$17:$B$23,0), MATCH("*5th*",'Stu-SESSION'!$K$7:$T$7,0))</f>
        <v>#N/A</v>
      </c>
      <c r="O19" s="151"/>
      <c r="P19" s="151"/>
    </row>
    <row r="20" spans="1:39">
      <c r="A20" s="129">
        <f>'Stu-SESSION'!A25</f>
        <v>42053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 t="e">
        <f>MAX(M21:M25)</f>
        <v>#N/A</v>
      </c>
      <c r="N20" s="140" t="e">
        <f t="array" ref="N20">MAX(IF(M21:M25=M20,N21:N25))</f>
        <v>#N/A</v>
      </c>
      <c r="O20" s="152" t="e">
        <f>IF($A$20='Stu-SESSION'!$A$25,INDEX('Stu-SESSION'!$K$25:$T$33, MATCH("*1k Row*",'Stu-SESSION'!$B$25:$B$33,0), MATCH("*1st*",'Stu-SESSION'!$K$7:$T$7,0)),"")</f>
        <v>#N/A</v>
      </c>
      <c r="P20" s="152">
        <f>IF($A$20='Stu-SESSION'!$A$25,INDEX('Stu-SESSION'!$K$25:$T$33, MATCH("*HIIT*",'Stu-SESSION'!$B$25:$B$33,0), MATCH("*1st*",'Stu-SESSION'!$K$7:$T$7,0)),"")</f>
        <v>1.0416666666666666E-2</v>
      </c>
      <c r="Q20" s="117" t="str">
        <f>INDEX('Stu-SESSION'!$L$25:$U$33, MATCH("*HIIT*",'Stu-SESSION'!$B$25:$B$33,0), MATCH("*1st*",'Stu-SESSION'!$K$7:$T$7,0))</f>
        <v>40/20</v>
      </c>
      <c r="R20" s="117">
        <f>'Stu-SESSION'!U25</f>
        <v>0</v>
      </c>
      <c r="S20" s="116"/>
      <c r="T20" s="116"/>
      <c r="U20" s="120">
        <f>'Stu-SESSION'!A26</f>
        <v>94</v>
      </c>
      <c r="V20" s="120">
        <f>'Stu-SESSION'!A27</f>
        <v>28.7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IF($A$20='Stu-SESSION'!$A$25,INDEX('Stu-SESSION'!$K$25:$T$33, MATCH("*Squat*",'Stu-SESSION'!$B$25:$B$33,0), MATCH("*1st*",'Stu-SESSION'!$K$7:$T$7,0)),"")</f>
        <v>#N/A</v>
      </c>
      <c r="D21" s="87" t="e">
        <f>INDEX('Stu-SESSION'!$L$25:$U$33, MATCH("*Squat*",'Stu-SESSION'!$B$25:$B$33,0), MATCH("*1ST*",'Stu-SESSION'!$K$7:$T$7,0))</f>
        <v>#N/A</v>
      </c>
      <c r="E21" s="131" t="e">
        <f>IF($A$20='Stu-SESSION'!$A$25,INDEX('Stu-SESSION'!$K$25:$T$33, MATCH("*Deadlift*",'Stu-SESSION'!$B$25:$B$33,0), MATCH("*1st*",'Stu-SESSION'!$K$7:$T$7,0)),"")</f>
        <v>#N/A</v>
      </c>
      <c r="F21" s="131" t="e">
        <f>INDEX('Stu-SESSION'!$L$25:$U$33, MATCH("*Deadlift*",'Stu-SESSION'!$B$25:$B$33,0), MATCH("*1st*",'Stu-SESSION'!$K$7:$T$7,0))</f>
        <v>#N/A</v>
      </c>
      <c r="G21" s="131" t="e">
        <f>IF($A$20='Stu-SESSION'!$A$25,INDEX('Stu-SESSION'!$K$25:$T$33, MATCH("*Bench Press*",'Stu-SESSION'!$B$25:$B$33,0), MATCH("*1st*",'Stu-SESSION'!$K$7:$T$7,0)),"")</f>
        <v>#N/A</v>
      </c>
      <c r="H21" s="131" t="e">
        <f>INDEX('Stu-SESSION'!$L$25:$U$33, MATCH("*Bench Press*",'Stu-SESSION'!$B$25:$B$33,0), MATCH("*1st*",'Stu-SESSION'!$K$7:$T$7,0))</f>
        <v>#N/A</v>
      </c>
      <c r="I21" s="132" t="e">
        <f>IF($A$20='Stu-SESSION'!$A$25,INDEX('Stu-SESSION'!$K$25:$T$33, MATCH("*Military*",'Stu-SESSION'!$B$25:$B$33,0), MATCH("*1st*",'Stu-SESSION'!$K$7:$T$7,0)),"")</f>
        <v>#N/A</v>
      </c>
      <c r="J21" s="51" t="e">
        <f>INDEX('Stu-SESSION'!$L$25:$U$33, MATCH("*Military*",'Stu-SESSION'!$B$25:$B$33,0), MATCH("*1st*",'Stu-SESSION'!$K$7:$T$7,0))</f>
        <v>#N/A</v>
      </c>
      <c r="K21" s="138" t="e">
        <f>IF($A$20='Stu-SESSION'!$A$25,INDEX('Stu-SESSION'!$K$25:$T$33, MATCH("*Clean *",'Stu-SESSION'!$B$25:$B$33,0), MATCH("*1st*",'Stu-SESSION'!$K$7:$T$7,0)),"")</f>
        <v>#N/A</v>
      </c>
      <c r="L21" s="51" t="e">
        <f>INDEX('Stu-SESSION'!$L$25:$U$33, MATCH("*Clean *",'Stu-SESSION'!$B$25:$B$33,0), MATCH("*1st*",'Stu-SESSION'!$K$7:$T$7,0))</f>
        <v>#N/A</v>
      </c>
      <c r="M21" s="131" t="e">
        <f>IF($A$20='Stu-SESSION'!$A$25,INDEX('Stu-SESSION'!$K$25:$T$33, MATCH("*Lat Pulldown*",'Stu-SESSION'!$B$25:$B$33,0), MATCH("*1st*",'Stu-SESSION'!$K$7:$T$7,0)),"")</f>
        <v>#N/A</v>
      </c>
      <c r="N21" s="48" t="e">
        <f>INDEX('Stu-SESSION'!$L$25:$U$33, MATCH("*Lat Pulldown*",'Stu-SESSION'!$B$25:$B$33,0), MATCH("*1st*",'Stu-SESSION'!$K$7:$T$7,0))</f>
        <v>#N/A</v>
      </c>
      <c r="O21" s="151"/>
      <c r="P21" s="151"/>
    </row>
    <row r="22" spans="1:39">
      <c r="B22" t="s">
        <v>4</v>
      </c>
      <c r="C22" s="132" t="e">
        <f>IF($A$20='Stu-SESSION'!$A$25,INDEX('Stu-SESSION'!$K$25:$T$33, MATCH("*Squat*",'Stu-SESSION'!$B$25:$B$33,0), MATCH("*2nd*",'Stu-SESSION'!$K$7:$T$7,0)),"")</f>
        <v>#N/A</v>
      </c>
      <c r="D22" s="87" t="e">
        <f>INDEX('Stu-SESSION'!L$25:U$33, MATCH("*Squat*",'Stu-SESSION'!$B$25:$B$33,0), MATCH("*2nd*",'Stu-SESSION'!K$7:T$7,0))</f>
        <v>#N/A</v>
      </c>
      <c r="E22" s="131" t="e">
        <f>IF($A$20='Stu-SESSION'!$A$25,INDEX('Stu-SESSION'!$K$25:$T$33, MATCH("*Deadlift*",'Stu-SESSION'!$B$25:$B$33,0), MATCH("*2ND*",'Stu-SESSION'!$K$7:$T$7,0)),"")</f>
        <v>#N/A</v>
      </c>
      <c r="F22" s="131" t="e">
        <f>INDEX('Stu-SESSION'!$L$25:$U$33, MATCH("*Deadlift*",'Stu-SESSION'!$B$25:$B$33,0), MATCH("*2nd*",'Stu-SESSION'!$K$7:$T$7,0))</f>
        <v>#N/A</v>
      </c>
      <c r="G22" s="131" t="e">
        <f>IF($A$20='Stu-SESSION'!$A$25,INDEX('Stu-SESSION'!$K$25:$T$33, MATCH("*Bench Press*",'Stu-SESSION'!$B$25:$B$33,0), MATCH("*2ND*",'Stu-SESSION'!$K$7:$T$7,0)),"")</f>
        <v>#N/A</v>
      </c>
      <c r="H22" s="131" t="e">
        <f>INDEX('Stu-SESSION'!$L$25:$U$33, MATCH("*Bench Press*",'Stu-SESSION'!$B$25:$B$33,0), MATCH("*2nd*",'Stu-SESSION'!$K$7:$T$7,0))</f>
        <v>#N/A</v>
      </c>
      <c r="I22" s="132" t="e">
        <f>IF($A$20='Stu-SESSION'!$A$25,INDEX('Stu-SESSION'!$K$25:$T$33, MATCH("*Military*",'Stu-SESSION'!$B$25:$B$33,0), MATCH("*2ND*",'Stu-SESSION'!$K$7:$T$7,0)),"")</f>
        <v>#N/A</v>
      </c>
      <c r="J22" s="51" t="e">
        <f>INDEX('Stu-SESSION'!$L$25:$U$33, MATCH("*Military*",'Stu-SESSION'!$B$25:$B$33,0), MATCH("*2nd*",'Stu-SESSION'!$K$7:$T$7,0))</f>
        <v>#N/A</v>
      </c>
      <c r="K22" s="138" t="e">
        <f>IF($A$20='Stu-SESSION'!$A$25,INDEX('Stu-SESSION'!$K$25:$T$33, MATCH("*Clean *",'Stu-SESSION'!$B$25:$B$33,0), MATCH("*2ND*",'Stu-SESSION'!$K$7:$T$7,0)),"")</f>
        <v>#N/A</v>
      </c>
      <c r="L22" s="51" t="e">
        <f>INDEX('Stu-SESSION'!$L$25:$U$33, MATCH("*Clean *",'Stu-SESSION'!$B$25:$B$33,0), MATCH("*2nd*",'Stu-SESSION'!$K$7:$T$7,0))</f>
        <v>#N/A</v>
      </c>
      <c r="M22" s="131" t="e">
        <f>IF($A$20='Stu-SESSION'!$A$25,INDEX('Stu-SESSION'!$K$25:$T$33, MATCH("*Lat Pulldown*",'Stu-SESSION'!$B$25:$B$33,0), MATCH("*2ND*",'Stu-SESSION'!$K$7:$T$7,0)),"")</f>
        <v>#N/A</v>
      </c>
      <c r="N22" s="48" t="e">
        <f>INDEX('Stu-SESSION'!$L$25:$U$33, MATCH("*Lat Pulldown*",'Stu-SESSION'!$B$25:$B$33,0), MATCH("*2nd*",'Stu-SESSION'!$K$7:$T$7,0))</f>
        <v>#N/A</v>
      </c>
      <c r="O22" s="151"/>
      <c r="P22" s="151"/>
    </row>
    <row r="23" spans="1:39">
      <c r="B23" t="s">
        <v>5</v>
      </c>
      <c r="C23" s="132" t="e">
        <f>IF($A$20='Stu-SESSION'!$A$25,INDEX('Stu-SESSION'!$K$25:$T$33, MATCH("*Squat*",'Stu-SESSION'!$B$25:$B$33,0), MATCH("*3rd*",'Stu-SESSION'!$K$7:$T$7,0)),"")</f>
        <v>#N/A</v>
      </c>
      <c r="D23" s="87" t="e">
        <f>INDEX('Stu-SESSION'!L$25:U$33, MATCH("*Squat*",'Stu-SESSION'!$B$25:$B$33,0), MATCH("*3rd*",'Stu-SESSION'!K$7:T$7,0))</f>
        <v>#N/A</v>
      </c>
      <c r="E23" s="131" t="e">
        <f>IF($A$20='Stu-SESSION'!$A$25,INDEX('Stu-SESSION'!$K$25:$T$33, MATCH("*Deadlift*",'Stu-SESSION'!$B$25:$B$33,0), MATCH("*3rd*",'Stu-SESSION'!$K$7:$T$7,0)),"")</f>
        <v>#N/A</v>
      </c>
      <c r="F23" s="131" t="e">
        <f>INDEX('Stu-SESSION'!$L$25:$U$33, MATCH("*Deadlift*",'Stu-SESSION'!$B$25:$B$33,0), MATCH("*3rd*",'Stu-SESSION'!$K$7:$T$7,0))</f>
        <v>#N/A</v>
      </c>
      <c r="G23" s="131" t="e">
        <f>IF($A$20='Stu-SESSION'!$A$25,INDEX('Stu-SESSION'!$K$25:$T$33, MATCH("*Bench Press*",'Stu-SESSION'!$B$25:$B$33,0), MATCH("*3rd*",'Stu-SESSION'!$K$7:$T$7,0)),"")</f>
        <v>#N/A</v>
      </c>
      <c r="H23" s="131" t="e">
        <f>INDEX('Stu-SESSION'!$L$25:$U$33, MATCH("*Bench Press*",'Stu-SESSION'!$B$25:$B$33,0), MATCH("*3rd*",'Stu-SESSION'!$K$7:$T$7,0))</f>
        <v>#N/A</v>
      </c>
      <c r="I23" s="132" t="e">
        <f>IF($A$20='Stu-SESSION'!$A$25,INDEX('Stu-SESSION'!$K$25:$T$33, MATCH("*Military*",'Stu-SESSION'!$B$25:$B$33,0), MATCH("*3rd*",'Stu-SESSION'!$K$7:$T$7,0)),"")</f>
        <v>#N/A</v>
      </c>
      <c r="J23" s="51" t="e">
        <f>INDEX('Stu-SESSION'!$L$25:$U$33, MATCH("*Military*",'Stu-SESSION'!$B$25:$B$33,0), MATCH("*3rd*",'Stu-SESSION'!$K$7:$T$7,0))</f>
        <v>#N/A</v>
      </c>
      <c r="K23" s="138" t="e">
        <f>IF($A$20='Stu-SESSION'!$A$25,INDEX('Stu-SESSION'!$K$25:$T$33, MATCH("*Clean *",'Stu-SESSION'!$B$25:$B$33,0), MATCH("*3rd*",'Stu-SESSION'!$K$7:$T$7,0)),"")</f>
        <v>#N/A</v>
      </c>
      <c r="L23" s="51" t="e">
        <f>INDEX('Stu-SESSION'!$L$25:$U$33, MATCH("*Clean *",'Stu-SESSION'!$B$25:$B$33,0), MATCH("*3rd*",'Stu-SESSION'!$K$7:$T$7,0))</f>
        <v>#N/A</v>
      </c>
      <c r="M23" s="131" t="e">
        <f>IF($A$20='Stu-SESSION'!$A$25,INDEX('Stu-SESSION'!$K$25:$T$33, MATCH("*Lat Pulldown*",'Stu-SESSION'!$B$25:$B$33,0), MATCH("*3rd*",'Stu-SESSION'!$K$7:$T$7,0)),"")</f>
        <v>#N/A</v>
      </c>
      <c r="N23" s="48" t="e">
        <f>INDEX('Stu-SESSION'!$L$25:$U$33, MATCH("*Lat Pulldown*",'Stu-SESSION'!$B$25:$B$33,0), MATCH("*3rd*",'Stu-SESSION'!$K$7:$T$7,0))</f>
        <v>#N/A</v>
      </c>
      <c r="O23" s="151"/>
      <c r="P23" s="151"/>
    </row>
    <row r="24" spans="1:39">
      <c r="B24" t="s">
        <v>6</v>
      </c>
      <c r="C24" s="132" t="e">
        <f>IF($A$20='Stu-SESSION'!$A$25,INDEX('Stu-SESSION'!$K$25:$T$33, MATCH("*Squat*",'Stu-SESSION'!$B$25:$B$33,0), MATCH("*4th*",'Stu-SESSION'!$K$7:$T$7,0)),"")</f>
        <v>#N/A</v>
      </c>
      <c r="D24" s="87" t="e">
        <f>INDEX('Stu-SESSION'!L$25:U$33, MATCH("*Squat*",'Stu-SESSION'!$B$25:$B$33,0), MATCH("*4th*",'Stu-SESSION'!K$7:T$7,0))</f>
        <v>#N/A</v>
      </c>
      <c r="E24" s="131" t="e">
        <f>IF($A$20='Stu-SESSION'!$A$25,INDEX('Stu-SESSION'!$K$25:$T$33, MATCH("*Deadlift*",'Stu-SESSION'!$B$25:$B$33,0), MATCH("*4th*",'Stu-SESSION'!$K$7:$T$7,0)),"")</f>
        <v>#N/A</v>
      </c>
      <c r="F24" s="131" t="e">
        <f>INDEX('Stu-SESSION'!$L$25:$U$33, MATCH("*Deadlift*",'Stu-SESSION'!$B$25:$B$33,0), MATCH("*4th*",'Stu-SESSION'!$K$7:$T$7,0))</f>
        <v>#N/A</v>
      </c>
      <c r="G24" s="131" t="e">
        <f>IF($A$20='Stu-SESSION'!$A$25,INDEX('Stu-SESSION'!$K$25:$T$33, MATCH("*Bench Press*",'Stu-SESSION'!$B$25:$B$33,0), MATCH("*4th*",'Stu-SESSION'!$K$7:$T$7,0)),"")</f>
        <v>#N/A</v>
      </c>
      <c r="H24" s="131" t="e">
        <f>INDEX('Stu-SESSION'!$L$25:$U$33, MATCH("*Bench Press*",'Stu-SESSION'!$B$25:$B$33,0), MATCH("*4th*",'Stu-SESSION'!$K$7:$T$7,0))</f>
        <v>#N/A</v>
      </c>
      <c r="I24" s="132" t="e">
        <f>IF($A$20='Stu-SESSION'!$A$25,INDEX('Stu-SESSION'!$K$25:$T$33, MATCH("*Military*",'Stu-SESSION'!$B$25:$B$33,0), MATCH("*4th*",'Stu-SESSION'!$K$7:$T$7,0)),"")</f>
        <v>#N/A</v>
      </c>
      <c r="J24" s="51" t="e">
        <f>INDEX('Stu-SESSION'!$L$25:$U$33, MATCH("*Military*",'Stu-SESSION'!$B$25:$B$33,0), MATCH("*4th*",'Stu-SESSION'!$K$7:$T$7,0))</f>
        <v>#N/A</v>
      </c>
      <c r="K24" s="138" t="e">
        <f>IF($A$20='Stu-SESSION'!$A$25,INDEX('Stu-SESSION'!$K$25:$T$33, MATCH("*Clean *",'Stu-SESSION'!$B$25:$B$33,0), MATCH("*4th*",'Stu-SESSION'!$K$7:$T$7,0)),"")</f>
        <v>#N/A</v>
      </c>
      <c r="L24" s="51" t="e">
        <f>INDEX('Stu-SESSION'!$L$25:$U$33, MATCH("*Clean *",'Stu-SESSION'!$B$25:$B$33,0), MATCH("*4th*",'Stu-SESSION'!$K$7:$T$7,0))</f>
        <v>#N/A</v>
      </c>
      <c r="M24" s="131" t="e">
        <f>IF($A$20='Stu-SESSION'!$A$25,INDEX('Stu-SESSION'!$K$25:$T$33, MATCH("*Lat Pulldown*",'Stu-SESSION'!$B$25:$B$33,0), MATCH("*4th*",'Stu-SESSION'!$K$7:$T$7,0)),"")</f>
        <v>#N/A</v>
      </c>
      <c r="N24" s="48" t="e">
        <f>INDEX('Stu-SESSION'!$L$25:$U$33, MATCH("*Lat Pulldown*",'Stu-SESSION'!$B$25:$B$33,0), MATCH("*4th*",'Stu-SESSION'!$K$7:$T$7,0))</f>
        <v>#N/A</v>
      </c>
      <c r="O24" s="151"/>
      <c r="P24" s="151"/>
    </row>
    <row r="25" spans="1:39">
      <c r="B25" t="s">
        <v>7</v>
      </c>
      <c r="C25" s="132" t="e">
        <f>IF($A$20='Stu-SESSION'!$A$25,INDEX('Stu-SESSION'!$K$25:$T$33, MATCH("*Squat*",'Stu-SESSION'!$B$25:$B$33,0), MATCH("*5th*",'Stu-SESSION'!$K$7:$T$7,0)),"")</f>
        <v>#N/A</v>
      </c>
      <c r="D25" s="87" t="e">
        <f>INDEX('Stu-SESSION'!L$25:U$33, MATCH("*Squat*",'Stu-SESSION'!$B$25:$B$33,0), MATCH("*5th*",'Stu-SESSION'!K$7:T$7,0))</f>
        <v>#N/A</v>
      </c>
      <c r="E25" s="131" t="e">
        <f>IF($A$20='Stu-SESSION'!$A$25,INDEX('Stu-SESSION'!$K$25:$T$33, MATCH("*Deadlift*",'Stu-SESSION'!$B$25:$B$33,0), MATCH("*5th*",'Stu-SESSION'!$K$7:$T$7,0)),"")</f>
        <v>#N/A</v>
      </c>
      <c r="F25" s="131" t="e">
        <f>INDEX('Stu-SESSION'!$L$25:$U$33, MATCH("*Deadlift*",'Stu-SESSION'!$B$25:$B$33,0), MATCH("*5th*",'Stu-SESSION'!$K$7:$T$7,0))</f>
        <v>#N/A</v>
      </c>
      <c r="G25" s="131" t="e">
        <f>IF($A$20='Stu-SESSION'!$A$25,INDEX('Stu-SESSION'!$K$25:$T$33, MATCH("*Bench Press*",'Stu-SESSION'!$B$25:$B$33,0), MATCH("*5th*",'Stu-SESSION'!$K$7:$T$7,0)),"")</f>
        <v>#N/A</v>
      </c>
      <c r="H25" s="131" t="e">
        <f>INDEX('Stu-SESSION'!$L$25:$U$33, MATCH("*Bench Press*",'Stu-SESSION'!$B$25:$B$33,0), MATCH("*5th*",'Stu-SESSION'!$K$7:$T$7,0))</f>
        <v>#N/A</v>
      </c>
      <c r="I25" s="132" t="e">
        <f>IF($A$20='Stu-SESSION'!$A$25,INDEX('Stu-SESSION'!$K$25:$T$33, MATCH("*Military*",'Stu-SESSION'!$B$25:$B$33,0), MATCH("*5th*",'Stu-SESSION'!$K$7:$T$7,0)),"")</f>
        <v>#N/A</v>
      </c>
      <c r="J25" s="51" t="e">
        <f>INDEX('Stu-SESSION'!$L$25:$U$33, MATCH("*Military*",'Stu-SESSION'!$B$25:$B$33,0), MATCH("*5th*",'Stu-SESSION'!$K$7:$T$7,0))</f>
        <v>#N/A</v>
      </c>
      <c r="K25" s="138" t="e">
        <f>IF($A$20='Stu-SESSION'!$A$25,INDEX('Stu-SESSION'!$K$25:$T$33, MATCH("*Clean *",'Stu-SESSION'!$B$25:$B$33,0), MATCH("*5th*",'Stu-SESSION'!$K$7:$T$7,0)),"")</f>
        <v>#N/A</v>
      </c>
      <c r="L25" s="51" t="e">
        <f>INDEX('Stu-SESSION'!$L$25:$U$33, MATCH("*Clean *",'Stu-SESSION'!$B$25:$B$33,0), MATCH("*5th*",'Stu-SESSION'!$K$7:$T$7,0))</f>
        <v>#N/A</v>
      </c>
      <c r="M25" s="131" t="e">
        <f>IF($A$20='Stu-SESSION'!$A$25,INDEX('Stu-SESSION'!$K$25:$T$33, MATCH("*Lat Pulldown*",'Stu-SESSION'!$B$25:$B$33,0), MATCH("*5th*",'Stu-SESSION'!$K$7:$T$7,0)),"")</f>
        <v>#N/A</v>
      </c>
      <c r="N25" s="48" t="e">
        <f>INDEX('Stu-SESSION'!$L$25:$U$33, MATCH("*Lat Pulldown*",'Stu-SESSION'!$B$25:$B$33,0), MATCH("*5th*",'Stu-SESSION'!$K$7:$T$7,0))</f>
        <v>#N/A</v>
      </c>
      <c r="O25" s="151"/>
      <c r="P25" s="151"/>
    </row>
    <row r="26" spans="1:39">
      <c r="A26" s="129">
        <f>'Stu-SESSION'!A34</f>
        <v>42066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>
        <f>MAX(G27:G31)</f>
        <v>45</v>
      </c>
      <c r="H26" s="134">
        <f t="array" ref="H26">MAX(IF(G27:G31=G26,H27:H31))</f>
        <v>10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IF($A$26='Stu-SESSION'!$A$34,INDEX('Stu-SESSION'!$K$34:$T$41, MATCH("*1k Row*",'Stu-SESSION'!$B$34:$B$43,0), MATCH("*1st*",'Stu-SESSION'!$K$7:$T$7,0)),"")</f>
        <v>#N/A</v>
      </c>
      <c r="P26" s="152">
        <f>IF($A$26='Stu-SESSION'!$A$34,INDEX('Stu-SESSION'!$K$34:$T$41, MATCH("*HIIT*",'Stu-SESSION'!$B$34:$B$43,0), MATCH("*1st*",'Stu-SESSION'!$K$7:$T$7,0)),"")</f>
        <v>5.5555555555555558E-3</v>
      </c>
      <c r="Q26" s="117" t="str">
        <f>INDEX('Stu-SESSION'!$L$34:$U$41, MATCH("*HIIT*",'Stu-SESSION'!$B$34:$B$43,0), MATCH("*1st*",'Stu-SESSION'!$K$7:$T$7,0))</f>
        <v>40/20</v>
      </c>
      <c r="R26" s="117">
        <f>'Stu-SESSION'!U34</f>
        <v>0</v>
      </c>
      <c r="S26" s="116"/>
      <c r="T26" s="116"/>
      <c r="U26" s="120">
        <f>'Stu-SESSION'!A35</f>
        <v>91</v>
      </c>
      <c r="V26" s="120">
        <f>'Stu-SESSION'!A36</f>
        <v>25.9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 t="e">
        <f>IF($A$26='Stu-SESSION'!$A$34,INDEX('Stu-SESSION'!$K$34:$T$41, MATCH("*Squat*",'Stu-SESSION'!$B$34:$B$43,0), MATCH("*1st*",'Stu-SESSION'!$K$7:$T$7,0)),"")</f>
        <v>#N/A</v>
      </c>
      <c r="D27" s="87" t="e">
        <f>INDEX('Stu-SESSION'!L$34:U$41, MATCH("*Squat*",'Stu-SESSION'!$B$34:$B$43,0), MATCH("*1ST*",'Stu-SESSION'!K$7:T$7,0))</f>
        <v>#N/A</v>
      </c>
      <c r="E27" s="131" t="e">
        <f>IF($A$26='Stu-SESSION'!$A$34,INDEX('Stu-SESSION'!$K$34:$T$41, MATCH("*Deadlift*",'Stu-SESSION'!$B$34:$B$43,0), MATCH("*1st*",'Stu-SESSION'!$K$7:$T$7,0)),"")</f>
        <v>#N/A</v>
      </c>
      <c r="F27" s="131" t="e">
        <f>INDEX('Stu-SESSION'!$L$34:$U$41, MATCH("*Deadlift*",'Stu-SESSION'!$B$34:$B$43,0), MATCH("*1st*",'Stu-SESSION'!$K$7:$T$7,0))</f>
        <v>#N/A</v>
      </c>
      <c r="G27" s="131">
        <f>IF($A$26='Stu-SESSION'!$A$34,INDEX('Stu-SESSION'!$K$34:$T$41, MATCH("*Bench Press*",'Stu-SESSION'!$B$34:$B$43,0), MATCH("*1st*",'Stu-SESSION'!$K$7:$T$7,0)),"")</f>
        <v>45</v>
      </c>
      <c r="H27" s="131">
        <f>INDEX('Stu-SESSION'!$L$34:$U$41, MATCH("*Bench Press*",'Stu-SESSION'!$B$34:$B$43,0), MATCH("*1st*",'Stu-SESSION'!$K$7:$T$7,0))</f>
        <v>10</v>
      </c>
      <c r="I27" s="132" t="e">
        <f>IF($A$26='Stu-SESSION'!$A$34,INDEX('Stu-SESSION'!$K$34:$T$41, MATCH("*Military*",'Stu-SESSION'!$B$34:$B$43,0), MATCH("*1st*",'Stu-SESSION'!$K$7:$T$7,0)),"")</f>
        <v>#N/A</v>
      </c>
      <c r="J27" s="51" t="e">
        <f>INDEX('Stu-SESSION'!$L$34:$U$41, MATCH("*Military*",'Stu-SESSION'!$B$34:$B$43,0), MATCH("*1st*",'Stu-SESSION'!$K$7:$T$7,0))</f>
        <v>#N/A</v>
      </c>
      <c r="K27" s="138" t="e">
        <f>IF($A$26='Stu-SESSION'!$A$34,INDEX('Stu-SESSION'!$K$34:$T$41, MATCH("*Clean *",'Stu-SESSION'!$B$34:$B$43,0), MATCH("*1st*",'Stu-SESSION'!$K$7:$T$7,0)),"")</f>
        <v>#N/A</v>
      </c>
      <c r="L27" s="51" t="e">
        <f>INDEX('Stu-SESSION'!$L$34:$U$41, MATCH("*Clean *",'Stu-SESSION'!$B$34:$B$43,0), MATCH("*1st*",'Stu-SESSION'!$K$7:$T$7,0))</f>
        <v>#N/A</v>
      </c>
      <c r="M27" s="131" t="e">
        <f>IF($A$26='Stu-SESSION'!$A$34,INDEX('Stu-SESSION'!$K$34:$T$41, MATCH("*Lat Pulldown*",'Stu-SESSION'!$B$34:$B$43,0), MATCH("*1st*",'Stu-SESSION'!$K$7:$T$7,0)),"")</f>
        <v>#N/A</v>
      </c>
      <c r="N27" s="48" t="e">
        <f>INDEX('Stu-SESSION'!$L$34:$U$41, MATCH("*Lat Pulldown*",'Stu-SESSION'!$B$34:$B$43,0), MATCH("*1st*",'Stu-SESSION'!$K$7:$T$7,0))</f>
        <v>#N/A</v>
      </c>
      <c r="O27" s="151"/>
      <c r="P27" s="151"/>
    </row>
    <row r="28" spans="1:39">
      <c r="B28" t="s">
        <v>4</v>
      </c>
      <c r="C28" s="132" t="e">
        <f>IF($A$26='Stu-SESSION'!$A$34,INDEX('Stu-SESSION'!$K$34:$T$41, MATCH("*Squat*",'Stu-SESSION'!$B$34:$B$43,0), MATCH("*2nd*",'Stu-SESSION'!$K$7:$T$7,0)),"")</f>
        <v>#N/A</v>
      </c>
      <c r="D28" s="87" t="e">
        <f>INDEX('Stu-SESSION'!L$34:U$41, MATCH("*Squat*",'Stu-SESSION'!$B$34:$B$43,0), MATCH("*2nd*",'Stu-SESSION'!K$7:T$7,0))</f>
        <v>#N/A</v>
      </c>
      <c r="E28" s="131" t="e">
        <f>IF($A$26='Stu-SESSION'!$A$34,INDEX('Stu-SESSION'!$K$34:$T$41, MATCH("*Deadlift*",'Stu-SESSION'!$B$34:$B$43,0), MATCH("*2ND*",'Stu-SESSION'!$K$7:$T$7,0)),"")</f>
        <v>#N/A</v>
      </c>
      <c r="F28" s="131" t="e">
        <f>INDEX('Stu-SESSION'!$L$34:$U$41, MATCH("*Deadlift*",'Stu-SESSION'!$B$34:$B$43,0), MATCH("*2nd*",'Stu-SESSION'!$K$7:$T$7,0))</f>
        <v>#N/A</v>
      </c>
      <c r="G28" s="131">
        <f>IF($A$26='Stu-SESSION'!$A$34,INDEX('Stu-SESSION'!$K$34:$T$41, MATCH("*Bench Press*",'Stu-SESSION'!$B$34:$B$43,0), MATCH("*2ND*",'Stu-SESSION'!$K$7:$T$7,0)),"")</f>
        <v>45</v>
      </c>
      <c r="H28" s="131">
        <f>INDEX('Stu-SESSION'!$L$34:$U$41, MATCH("*Bench Press*",'Stu-SESSION'!$B$34:$B$43,0), MATCH("*2nd*",'Stu-SESSION'!$K$7:$T$7,0))</f>
        <v>8</v>
      </c>
      <c r="I28" s="132" t="e">
        <f>IF($A$26='Stu-SESSION'!$A$34,INDEX('Stu-SESSION'!$K$34:$T$41, MATCH("*Military*",'Stu-SESSION'!$B$34:$B$43,0), MATCH("*2ND*",'Stu-SESSION'!$K$7:$T$7,0)),"")</f>
        <v>#N/A</v>
      </c>
      <c r="J28" s="51" t="e">
        <f>INDEX('Stu-SESSION'!$L$34:$U$41, MATCH("*Military*",'Stu-SESSION'!$B$34:$B$43,0), MATCH("*2nd*",'Stu-SESSION'!$K$7:$T$7,0))</f>
        <v>#N/A</v>
      </c>
      <c r="K28" s="138" t="e">
        <f>IF($A$26='Stu-SESSION'!$A$34,INDEX('Stu-SESSION'!$K$34:$T$41, MATCH("*Clean *",'Stu-SESSION'!$B$34:$B$43,0), MATCH("*2ND*",'Stu-SESSION'!$K$7:$T$7,0)),"")</f>
        <v>#N/A</v>
      </c>
      <c r="L28" s="51" t="e">
        <f>INDEX('Stu-SESSION'!$L$34:$U$41, MATCH("*Clean *",'Stu-SESSION'!$B$34:$B$43,0), MATCH("*2nd*",'Stu-SESSION'!$K$7:$T$7,0))</f>
        <v>#N/A</v>
      </c>
      <c r="M28" s="131" t="e">
        <f>IF($A$26='Stu-SESSION'!$A$34,INDEX('Stu-SESSION'!$K$34:$T$41, MATCH("*Lat Pulldown*",'Stu-SESSION'!$B$34:$B$43,0), MATCH("*2ND*",'Stu-SESSION'!$K$7:$T$7,0)),"")</f>
        <v>#N/A</v>
      </c>
      <c r="N28" s="48" t="e">
        <f>INDEX('Stu-SESSION'!$L$34:$U$41, MATCH("*Lat Pulldown*",'Stu-SESSION'!$B$34:$B$43,0), MATCH("*2nd*",'Stu-SESSION'!$K$7:$T$7,0))</f>
        <v>#N/A</v>
      </c>
      <c r="O28" s="151"/>
      <c r="P28" s="151"/>
    </row>
    <row r="29" spans="1:39">
      <c r="B29" t="s">
        <v>5</v>
      </c>
      <c r="C29" s="132" t="e">
        <f>IF($A$26='Stu-SESSION'!$A$34,INDEX('Stu-SESSION'!$K$34:$T$41, MATCH("*Squat*",'Stu-SESSION'!$B$34:$B$43,0), MATCH("*3rd*",'Stu-SESSION'!$K$7:$T$7,0)),"")</f>
        <v>#N/A</v>
      </c>
      <c r="D29" s="87" t="e">
        <f>INDEX('Stu-SESSION'!L$34:U$41, MATCH("*Squat*",'Stu-SESSION'!$B$34:$B$43,0), MATCH("*3rd*",'Stu-SESSION'!K$7:T$7,0))</f>
        <v>#N/A</v>
      </c>
      <c r="E29" s="131" t="e">
        <f>IF($A$26='Stu-SESSION'!$A$34,INDEX('Stu-SESSION'!$K$34:$T$41, MATCH("*Deadlift*",'Stu-SESSION'!$B$34:$B$43,0), MATCH("*3rd*",'Stu-SESSION'!$K$7:$T$7,0)),"")</f>
        <v>#N/A</v>
      </c>
      <c r="F29" s="131" t="e">
        <f>INDEX('Stu-SESSION'!$L$34:$U$41, MATCH("*Deadlift*",'Stu-SESSION'!$B$34:$B$43,0), MATCH("*3rd*",'Stu-SESSION'!$K$7:$T$7,0))</f>
        <v>#N/A</v>
      </c>
      <c r="G29" s="131">
        <f>IF($A$26='Stu-SESSION'!$A$34,INDEX('Stu-SESSION'!$K$34:$T$41, MATCH("*Bench Press*",'Stu-SESSION'!$B$34:$B$43,0), MATCH("*3rd*",'Stu-SESSION'!$K$7:$T$7,0)),"")</f>
        <v>45</v>
      </c>
      <c r="H29" s="131">
        <f>INDEX('Stu-SESSION'!$L$34:$U$41, MATCH("*Bench Press*",'Stu-SESSION'!$B$34:$B$43,0), MATCH("*3rd*",'Stu-SESSION'!$K$7:$T$7,0))</f>
        <v>5</v>
      </c>
      <c r="I29" s="132" t="e">
        <f>IF($A$26='Stu-SESSION'!$A$34,INDEX('Stu-SESSION'!$K$34:$T$41, MATCH("*Military*",'Stu-SESSION'!$B$34:$B$43,0), MATCH("*3rd*",'Stu-SESSION'!$K$7:$T$7,0)),"")</f>
        <v>#N/A</v>
      </c>
      <c r="J29" s="51" t="e">
        <f>INDEX('Stu-SESSION'!$L$34:$U$41, MATCH("*Military*",'Stu-SESSION'!$B$34:$B$43,0), MATCH("*3rd*",'Stu-SESSION'!$K$7:$T$7,0))</f>
        <v>#N/A</v>
      </c>
      <c r="K29" s="138" t="e">
        <f>IF($A$26='Stu-SESSION'!$A$34,INDEX('Stu-SESSION'!$K$34:$T$41, MATCH("*Clean *",'Stu-SESSION'!$B$34:$B$43,0), MATCH("*3rd*",'Stu-SESSION'!$K$7:$T$7,0)),"")</f>
        <v>#N/A</v>
      </c>
      <c r="L29" s="51" t="e">
        <f>INDEX('Stu-SESSION'!$L$34:$U$41, MATCH("*Clean *",'Stu-SESSION'!$B$34:$B$43,0), MATCH("*3rd*",'Stu-SESSION'!$K$7:$T$7,0))</f>
        <v>#N/A</v>
      </c>
      <c r="M29" s="131" t="e">
        <f>IF($A$26='Stu-SESSION'!$A$34,INDEX('Stu-SESSION'!$K$34:$T$41, MATCH("*Lat Pulldown*",'Stu-SESSION'!$B$34:$B$43,0), MATCH("*3rd*",'Stu-SESSION'!$K$7:$T$7,0)),"")</f>
        <v>#N/A</v>
      </c>
      <c r="N29" s="48" t="e">
        <f>INDEX('Stu-SESSION'!$L$34:$U$41, MATCH("*Lat Pulldown*",'Stu-SESSION'!$B$34:$B$43,0), MATCH("*3rd*",'Stu-SESSION'!$K$7:$T$7,0))</f>
        <v>#N/A</v>
      </c>
      <c r="O29" s="151"/>
      <c r="P29" s="151"/>
    </row>
    <row r="30" spans="1:39">
      <c r="B30" t="s">
        <v>6</v>
      </c>
      <c r="C30" s="132" t="e">
        <f>IF($A$26='Stu-SESSION'!$A$34,INDEX('Stu-SESSION'!$K$34:$T$41, MATCH("*Squat*",'Stu-SESSION'!$B$34:$B$43,0), MATCH("*4th*",'Stu-SESSION'!$K$7:$T$7,0)),"")</f>
        <v>#N/A</v>
      </c>
      <c r="D30" s="87" t="e">
        <f>INDEX('Stu-SESSION'!L$34:U$41, MATCH("*Squat*",'Stu-SESSION'!$B$34:$B$43,0), MATCH("*4th*",'Stu-SESSION'!K$7:T$7,0))</f>
        <v>#N/A</v>
      </c>
      <c r="E30" s="131" t="e">
        <f>IF($A$26='Stu-SESSION'!$A$34,INDEX('Stu-SESSION'!$K$34:$T$41, MATCH("*Deadlift*",'Stu-SESSION'!$B$34:$B$43,0), MATCH("*4th*",'Stu-SESSION'!$K$7:$T$7,0)),"")</f>
        <v>#N/A</v>
      </c>
      <c r="F30" s="131" t="e">
        <f>INDEX('Stu-SESSION'!$L$34:$U$41, MATCH("*Deadlift*",'Stu-SESSION'!$B$34:$B$43,0), MATCH("*4th*",'Stu-SESSION'!$K$7:$T$7,0))</f>
        <v>#N/A</v>
      </c>
      <c r="G30" s="131">
        <f>IF($A$26='Stu-SESSION'!$A$34,INDEX('Stu-SESSION'!$K$34:$T$41, MATCH("*Bench Press*",'Stu-SESSION'!$B$34:$B$43,0), MATCH("*4th*",'Stu-SESSION'!$K$7:$T$7,0)),"")</f>
        <v>0</v>
      </c>
      <c r="H30" s="131">
        <f>INDEX('Stu-SESSION'!$L$34:$U$41, MATCH("*Bench Press*",'Stu-SESSION'!$B$34:$B$43,0), MATCH("*4th*",'Stu-SESSION'!$K$7:$T$7,0))</f>
        <v>0</v>
      </c>
      <c r="I30" s="132" t="e">
        <f>IF($A$26='Stu-SESSION'!$A$34,INDEX('Stu-SESSION'!$K$34:$T$41, MATCH("*Military*",'Stu-SESSION'!$B$34:$B$43,0), MATCH("*4th*",'Stu-SESSION'!$K$7:$T$7,0)),"")</f>
        <v>#N/A</v>
      </c>
      <c r="J30" s="51" t="e">
        <f>INDEX('Stu-SESSION'!$L$34:$U$41, MATCH("*Military*",'Stu-SESSION'!$B$34:$B$43,0), MATCH("*4th*",'Stu-SESSION'!$K$7:$T$7,0))</f>
        <v>#N/A</v>
      </c>
      <c r="K30" s="138" t="e">
        <f>IF($A$26='Stu-SESSION'!$A$34,INDEX('Stu-SESSION'!$K$34:$T$41, MATCH("*Clean *",'Stu-SESSION'!$B$34:$B$43,0), MATCH("*4th*",'Stu-SESSION'!$K$7:$T$7,0)),"")</f>
        <v>#N/A</v>
      </c>
      <c r="L30" s="51" t="e">
        <f>INDEX('Stu-SESSION'!$L$34:$U$41, MATCH("*Clean *",'Stu-SESSION'!$B$34:$B$43,0), MATCH("*4th*",'Stu-SESSION'!$K$7:$T$7,0))</f>
        <v>#N/A</v>
      </c>
      <c r="M30" s="131" t="e">
        <f>IF($A$26='Stu-SESSION'!$A$34,INDEX('Stu-SESSION'!$K$34:$T$41, MATCH("*Lat Pulldown*",'Stu-SESSION'!$B$34:$B$43,0), MATCH("*4th*",'Stu-SESSION'!$K$7:$T$7,0)),"")</f>
        <v>#N/A</v>
      </c>
      <c r="N30" s="48" t="e">
        <f>INDEX('Stu-SESSION'!$L$34:$U$41, MATCH("*Lat Pulldown*",'Stu-SESSION'!$B$34:$B$43,0), MATCH("*4th*",'Stu-SESSION'!$K$7:$T$7,0))</f>
        <v>#N/A</v>
      </c>
      <c r="O30" s="151"/>
      <c r="P30" s="151"/>
    </row>
    <row r="31" spans="1:39">
      <c r="B31" t="s">
        <v>7</v>
      </c>
      <c r="C31" s="132" t="e">
        <f>IF($A$26='Stu-SESSION'!$A$34,INDEX('Stu-SESSION'!$K$34:$T$41, MATCH("*Squat*",'Stu-SESSION'!$B$34:$B$43,0), MATCH("*5th*",'Stu-SESSION'!K$7:T$7,0)),"")</f>
        <v>#N/A</v>
      </c>
      <c r="D31" s="87" t="e">
        <f>INDEX('Stu-SESSION'!L$34:U$41, MATCH("*Squat*",'Stu-SESSION'!$B$34:$B$43,0), MATCH("*5th*",'Stu-SESSION'!K$7:T$7,0))</f>
        <v>#N/A</v>
      </c>
      <c r="E31" s="131" t="e">
        <f>IF($A$26='Stu-SESSION'!$A$34,INDEX('Stu-SESSION'!$K$34:$T$41, MATCH("*Deadlift*",'Stu-SESSION'!$B$34:$B$43,0), MATCH("*5th*",'Stu-SESSION'!$K$7:$T$7,0)),"")</f>
        <v>#N/A</v>
      </c>
      <c r="F31" s="131" t="e">
        <f>INDEX('Stu-SESSION'!$L$34:$U$41, MATCH("*Deadlift*",'Stu-SESSION'!$B$34:$B$43,0), MATCH("*5th*",'Stu-SESSION'!$K$7:$T$7,0))</f>
        <v>#N/A</v>
      </c>
      <c r="G31" s="131">
        <f>IF($A$26='Stu-SESSION'!$A$34,INDEX('Stu-SESSION'!$K$34:$T$41, MATCH("*Bench Press*",'Stu-SESSION'!$B$34:$B$43,0), MATCH("*5th*",'Stu-SESSION'!$K$7:$T$7,0)),"")</f>
        <v>0</v>
      </c>
      <c r="H31" s="131">
        <f>INDEX('Stu-SESSION'!$L$34:$U$41, MATCH("*Bench Press*",'Stu-SESSION'!$B$34:$B$43,0), MATCH("*5th*",'Stu-SESSION'!$K$7:$T$7,0))</f>
        <v>0</v>
      </c>
      <c r="I31" s="132" t="e">
        <f>IF($A$26='Stu-SESSION'!$A$34,INDEX('Stu-SESSION'!$K$34:$T$41, MATCH("*Military*",'Stu-SESSION'!$B$34:$B$43,0), MATCH("*5th*",'Stu-SESSION'!$K$7:$T$7,0)),"")</f>
        <v>#N/A</v>
      </c>
      <c r="J31" s="51" t="e">
        <f>INDEX('Stu-SESSION'!$L$34:$U$41, MATCH("*Military*",'Stu-SESSION'!$B$34:$B$43,0), MATCH("*5th*",'Stu-SESSION'!$K$7:$T$7,0))</f>
        <v>#N/A</v>
      </c>
      <c r="K31" s="138" t="e">
        <f>IF($A$26='Stu-SESSION'!$A$34,INDEX('Stu-SESSION'!$K$34:$T$41, MATCH("*Clean *",'Stu-SESSION'!$B$34:$B$43,0), MATCH("*5th*",'Stu-SESSION'!$K$7:$T$7,0)),"")</f>
        <v>#N/A</v>
      </c>
      <c r="L31" s="51" t="e">
        <f>INDEX('Stu-SESSION'!$L$34:$U$41, MATCH("*Clean *",'Stu-SESSION'!$B$34:$B$43,0), MATCH("*5th*",'Stu-SESSION'!$K$7:$T$7,0))</f>
        <v>#N/A</v>
      </c>
      <c r="M31" s="131" t="e">
        <f>IF($A$26='Stu-SESSION'!$A$34,INDEX('Stu-SESSION'!$K$34:$T$41, MATCH("*Lat Pulldown*",'Stu-SESSION'!$B$34:$B$43,0), MATCH("*5th*",'Stu-SESSION'!$K$7:$T$7,0)),"")</f>
        <v>#N/A</v>
      </c>
      <c r="N31" s="48" t="e">
        <f>INDEX('Stu-SESSION'!$L$34:$U$41, MATCH("*Lat Pulldown*",'Stu-SESSION'!$B$34:$B$43,0), MATCH("*5th*",'Stu-SESSION'!$K$7:$T$7,0))</f>
        <v>#N/A</v>
      </c>
      <c r="O31" s="151"/>
      <c r="P31" s="151"/>
    </row>
    <row r="32" spans="1:39">
      <c r="A32" s="129">
        <f>'Stu-SESSION'!A43</f>
        <v>42073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>
        <f>MAX(E33:E37)</f>
        <v>80</v>
      </c>
      <c r="F32" s="116">
        <f t="array" ref="F32">MAX(IF(E33:E37=E32,F33:F37))</f>
        <v>4</v>
      </c>
      <c r="G32" s="116" t="e">
        <f>MAX(G33:G37)</f>
        <v>#N/A</v>
      </c>
      <c r="H32" s="116" t="e">
        <f t="array" ref="H32">MAX(IF(G33:G37=G32,H33:H37))</f>
        <v>#N/A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 t="e">
        <f>MAX(M33:M37)</f>
        <v>#N/A</v>
      </c>
      <c r="N32" s="117" t="e">
        <f t="array" ref="N32">MAX(IF(M33:M37=M32,N33:N37))</f>
        <v>#N/A</v>
      </c>
      <c r="O32" s="152" t="e">
        <f>IF($A$32='Stu-SESSION'!$A$43,INDEX('Stu-SESSION'!$K$43:$T$50, MATCH("*1k Row*",'Stu-SESSION'!$B$43:$B$50,0), MATCH("*1st*",'Stu-SESSION'!$K$7:$T$7,0)),"")</f>
        <v>#N/A</v>
      </c>
      <c r="P32" s="152" t="e">
        <f>IF($A$32='Stu-SESSION'!$A$43,INDEX('Stu-SESSION'!$K$43:$T$50, MATCH("*HIIT*",'Stu-SESSION'!$B$43:$B$50,0), MATCH("*1st*",'Stu-SESSION'!$K$7:$T$7,0)),"")</f>
        <v>#N/A</v>
      </c>
      <c r="Q32" s="117" t="e">
        <f>INDEX('Stu-SESSION'!$L$43:$U$50, MATCH("*HIIT*",'Stu-SESSION'!$B$43:$B$50,0), MATCH("*1st*",'Stu-SESSION'!$K$7:$T$7,0))</f>
        <v>#N/A</v>
      </c>
      <c r="R32" s="117">
        <f>'Stu-SESSION'!U43</f>
        <v>0</v>
      </c>
      <c r="S32" s="116"/>
      <c r="T32" s="116"/>
      <c r="U32" s="120">
        <f>'Stu-SESSION'!A44</f>
        <v>92.5</v>
      </c>
      <c r="V32" s="120">
        <f>'Stu-SESSION'!A45</f>
        <v>26.6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IF($A$32='Stu-SESSION'!$A$43,INDEX('Stu-SESSION'!$K$43:$T$50, MATCH("*Squat*",'Stu-SESSION'!$B$43:$B$50,0), MATCH("*1st*",'Stu-SESSION'!$K$7:$T$7,0)),"")</f>
        <v>#N/A</v>
      </c>
      <c r="D33" s="132" t="e">
        <f>INDEX('Stu-SESSION'!$L$43:$U$50, MATCH("*Squat*",'Stu-SESSION'!$B$43:$B$50,0), MATCH("*1st*",'Stu-SESSION'!$K$7:$T$7,0))</f>
        <v>#N/A</v>
      </c>
      <c r="E33" s="131">
        <f>IF($A$32='Stu-SESSION'!$A$43,INDEX('Stu-SESSION'!$K$43:$T$50, MATCH("*Deadlift*",'Stu-SESSION'!$B$43:$B$50,0), MATCH("*1st*",'Stu-SESSION'!$K$7:$T$7,0)),"")</f>
        <v>60</v>
      </c>
      <c r="F33" s="131">
        <f>INDEX('Stu-SESSION'!$L$43:$U$50, MATCH("*Deadlift*",'Stu-SESSION'!$B$43:$B$50,0), MATCH("*1st*",'Stu-SESSION'!$K$7:$T$7,0))</f>
        <v>12</v>
      </c>
      <c r="G33" s="131" t="e">
        <f>IF($A$32='Stu-SESSION'!$A$43,INDEX('Stu-SESSION'!$K$43:$T$50, MATCH("*Bench Press*",'Stu-SESSION'!$B$43:$B$50,0), MATCH("*1st*",'Stu-SESSION'!$K$7:$T$7,0)),"")</f>
        <v>#N/A</v>
      </c>
      <c r="H33" s="131" t="e">
        <f>INDEX('Stu-SESSION'!$L$43:$U$50, MATCH("*Bench Press*",'Stu-SESSION'!$B$43:$B$50,0), MATCH("*1st*",'Stu-SESSION'!$K$7:$T$7,0))</f>
        <v>#N/A</v>
      </c>
      <c r="I33" s="132" t="e">
        <f>IF($A$32='Stu-SESSION'!$A$43,INDEX('Stu-SESSION'!$K$43:$T$50, MATCH("*Military*",'Stu-SESSION'!$B$43:$B$50,0), MATCH("*1st*",'Stu-SESSION'!$K$7:$T$7,0)),"")</f>
        <v>#N/A</v>
      </c>
      <c r="J33" s="48" t="e">
        <f>INDEX('Stu-SESSION'!$L$43:$U$50, MATCH("*Military*",'Stu-SESSION'!$B$43:$B$50,0), MATCH("*1st*",'Stu-SESSION'!$K$7:$T$7,0))</f>
        <v>#N/A</v>
      </c>
      <c r="K33" s="131" t="e">
        <f>IF($A$32='Stu-SESSION'!$A$43,INDEX('Stu-SESSION'!$K$43:$T$50, MATCH("*Clean *",'Stu-SESSION'!$B$43:$B$50,0), MATCH("*1st*",'Stu-SESSION'!$K$7:$T$7,0)),"")</f>
        <v>#N/A</v>
      </c>
      <c r="L33" s="48" t="e">
        <f>INDEX('Stu-SESSION'!$L$43:$U$50, MATCH("*Clean *",'Stu-SESSION'!$B$43:$B$50,0), MATCH("*1st*",'Stu-SESSION'!$K$7:$T$7,0))</f>
        <v>#N/A</v>
      </c>
      <c r="M33" s="131" t="e">
        <f>IF($A$32='Stu-SESSION'!$A$43,INDEX('Stu-SESSION'!$K$43:$T$50, MATCH("*Lat Pulldown*",'Stu-SESSION'!$B$43:$B$50,0), MATCH("*1st*",'Stu-SESSION'!$K$7:$T$7,0)),"")</f>
        <v>#N/A</v>
      </c>
      <c r="N33" s="48" t="e">
        <f>INDEX('Stu-SESSION'!$L$43:$U$50, MATCH("*Lat Pulldown*",'Stu-SESSION'!$B$43:$B$50,0), MATCH("*1st*",'Stu-SESSION'!$K$7:$T$7,0))</f>
        <v>#N/A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IF($A$32='Stu-SESSION'!$A$43,INDEX('Stu-SESSION'!$K$43:$T$50, MATCH("*Squat*",'Stu-SESSION'!$B$43:$B$50,0), MATCH("*2nd*",'Stu-SESSION'!$K$7:$T$7,0)),"")</f>
        <v>#N/A</v>
      </c>
      <c r="D34" s="132" t="e">
        <f>INDEX('Stu-SESSION'!$L$43:$U$50, MATCH("*Squat*",'Stu-SESSION'!$B$43:$B$50,0), MATCH("*2nd*",'Stu-SESSION'!$K$7:$T$7,0))</f>
        <v>#N/A</v>
      </c>
      <c r="E34" s="131">
        <f>IF($A$32='Stu-SESSION'!$A$43,INDEX('Stu-SESSION'!$K$43:$T$50, MATCH("*Deadlift*",'Stu-SESSION'!$B$43:$B$50,0), MATCH("*2ND*",'Stu-SESSION'!$K$7:$T$7,0)),"")</f>
        <v>70</v>
      </c>
      <c r="F34" s="131">
        <f>INDEX('Stu-SESSION'!$L$43:$U$50, MATCH("*Deadlift*",'Stu-SESSION'!$B$43:$B$50,0), MATCH("*2nd*",'Stu-SESSION'!$K$7:$T$7,0))</f>
        <v>12</v>
      </c>
      <c r="G34" s="131" t="e">
        <f>IF($A$32='Stu-SESSION'!$A$43,INDEX('Stu-SESSION'!$K$43:$T$50, MATCH("*Bench Press*",'Stu-SESSION'!$B$43:$B$50,0), MATCH("*2ND*",'Stu-SESSION'!$K$7:$T$7,0)),"")</f>
        <v>#N/A</v>
      </c>
      <c r="H34" s="131" t="e">
        <f>INDEX('Stu-SESSION'!$L$43:$U$50, MATCH("*Bench Press*",'Stu-SESSION'!$B$43:$B$50,0), MATCH("*2nd*",'Stu-SESSION'!$K$7:$T$7,0))</f>
        <v>#N/A</v>
      </c>
      <c r="I34" s="132" t="e">
        <f>IF($A$32='Stu-SESSION'!$A$43,INDEX('Stu-SESSION'!$K$43:$T$50, MATCH("*Military*",'Stu-SESSION'!$B$43:$B$50,0), MATCH("*2ND*",'Stu-SESSION'!$K$7:$T$7,0)),"")</f>
        <v>#N/A</v>
      </c>
      <c r="J34" s="44" t="e">
        <f>INDEX('Stu-SESSION'!$L$43:$U$50, MATCH("*Military*",'Stu-SESSION'!$B$43:$B$50,0), MATCH("*2nd*",'Stu-SESSION'!$K$7:$T$7,0))</f>
        <v>#N/A</v>
      </c>
      <c r="K34" s="131" t="e">
        <f>IF($A$32='Stu-SESSION'!$A$43,INDEX('Stu-SESSION'!$K$43:$T$50, MATCH("*Clean *",'Stu-SESSION'!$B$43:$B$50,0), MATCH("*2ND*",'Stu-SESSION'!$K$7:$T$7,0)),"")</f>
        <v>#N/A</v>
      </c>
      <c r="L34" s="44" t="e">
        <f>INDEX('Stu-SESSION'!$L$43:$U$50, MATCH("*Clean *",'Stu-SESSION'!$B$43:$B$50,0), MATCH("*2nd*",'Stu-SESSION'!$K$7:$T$7,0))</f>
        <v>#N/A</v>
      </c>
      <c r="M34" s="131" t="e">
        <f>IF($A$32='Stu-SESSION'!$A$43,INDEX('Stu-SESSION'!$K$43:$T$50, MATCH("*Lat Pulldown*",'Stu-SESSION'!$B$43:$B$50,0), MATCH("*2ND*",'Stu-SESSION'!$K$7:$T$7,0)),"")</f>
        <v>#N/A</v>
      </c>
      <c r="N34" s="48" t="e">
        <f>INDEX('Stu-SESSION'!$L$43:$U$50, MATCH("*Lat Pulldown*",'Stu-SESSION'!$B$43:$B$50,0), MATCH("*2nd*",'Stu-SESSION'!$K$7:$T$7,0))</f>
        <v>#N/A</v>
      </c>
      <c r="O34" s="151"/>
      <c r="P34" s="151"/>
    </row>
    <row r="35" spans="1:40">
      <c r="B35" t="s">
        <v>5</v>
      </c>
      <c r="C35" s="131" t="e">
        <f>IF($A$32='Stu-SESSION'!$A$43,INDEX('Stu-SESSION'!$K$43:$T$50, MATCH("*Squat*",'Stu-SESSION'!$B$43:$B$50,0), MATCH("*3rd*",'Stu-SESSION'!$K$7:$T$7,0)),"")</f>
        <v>#N/A</v>
      </c>
      <c r="D35" s="132" t="e">
        <f>INDEX('Stu-SESSION'!$L$43:$U$50, MATCH("*Squat*",'Stu-SESSION'!$B$43:$B$50,0), MATCH("*3rd*",'Stu-SESSION'!$K$7:$T$7,0))</f>
        <v>#N/A</v>
      </c>
      <c r="E35" s="131">
        <f>IF($A$32='Stu-SESSION'!$A$43,INDEX('Stu-SESSION'!$K$43:$T$50, MATCH("*Deadlift*",'Stu-SESSION'!$B$43:$B$50,0), MATCH("*3rd*",'Stu-SESSION'!$K$7:$T$7,0)),"")</f>
        <v>80</v>
      </c>
      <c r="F35" s="131">
        <f>INDEX('Stu-SESSION'!$L$43:$U$50, MATCH("*Deadlift*",'Stu-SESSION'!$B$43:$B$50,0), MATCH("*3rd*",'Stu-SESSION'!$K$7:$T$7,0))</f>
        <v>4</v>
      </c>
      <c r="G35" s="131" t="e">
        <f>IF($A$32='Stu-SESSION'!$A$43,INDEX('Stu-SESSION'!$K$43:$T$50, MATCH("*Bench Press*",'Stu-SESSION'!$B$43:$B$50,0), MATCH("*3rd*",'Stu-SESSION'!$K$7:$T$7,0)),"")</f>
        <v>#N/A</v>
      </c>
      <c r="H35" s="131" t="e">
        <f>INDEX('Stu-SESSION'!$L$43:$U$50, MATCH("*Bench Press*",'Stu-SESSION'!$B$43:$B$50,0), MATCH("*3rd*",'Stu-SESSION'!$K$7:$T$7,0))</f>
        <v>#N/A</v>
      </c>
      <c r="I35" s="132" t="e">
        <f>IF($A$32='Stu-SESSION'!$A$43,INDEX('Stu-SESSION'!$K$43:$T$50, MATCH("*Military*",'Stu-SESSION'!$B$43:$B$50,0), MATCH("*3rd*",'Stu-SESSION'!$K$7:$T$7,0)),"")</f>
        <v>#N/A</v>
      </c>
      <c r="J35" s="44" t="e">
        <f>INDEX('Stu-SESSION'!$L$43:$U$50, MATCH("*Military*",'Stu-SESSION'!$B$43:$B$50,0), MATCH("*3rd*",'Stu-SESSION'!$K$7:$T$7,0))</f>
        <v>#N/A</v>
      </c>
      <c r="K35" s="131" t="e">
        <f>IF($A$32='Stu-SESSION'!$A$43,INDEX('Stu-SESSION'!$K$43:$T$50, MATCH("*Clean *",'Stu-SESSION'!$B$43:$B$50,0), MATCH("*3rd*",'Stu-SESSION'!$K$7:$T$7,0)),"")</f>
        <v>#N/A</v>
      </c>
      <c r="L35" s="44" t="e">
        <f>INDEX('Stu-SESSION'!$L$43:$U$50, MATCH("*Clean *",'Stu-SESSION'!$B$43:$B$50,0), MATCH("*3rd*",'Stu-SESSION'!$K$7:$T$7,0))</f>
        <v>#N/A</v>
      </c>
      <c r="M35" s="131" t="e">
        <f>IF($A$32='Stu-SESSION'!$A$43,INDEX('Stu-SESSION'!$K$43:$T$50, MATCH("*Lat Pulldown*",'Stu-SESSION'!$B$43:$B$50,0), MATCH("*3rd*",'Stu-SESSION'!$K$7:$T$7,0)),"")</f>
        <v>#N/A</v>
      </c>
      <c r="N35" s="48" t="e">
        <f>INDEX('Stu-SESSION'!$L$43:$U$50, MATCH("*Lat Pulldown*",'Stu-SESSION'!$B$43:$B$50,0), MATCH("*3rd*",'Stu-SESSION'!$K$7:$T$7,0))</f>
        <v>#N/A</v>
      </c>
      <c r="O35" s="151"/>
      <c r="P35" s="151"/>
    </row>
    <row r="36" spans="1:40">
      <c r="B36" t="s">
        <v>6</v>
      </c>
      <c r="C36" s="131" t="e">
        <f>IF($A$32='Stu-SESSION'!$A$43,INDEX('Stu-SESSION'!$K$43:$T$50, MATCH("*Squat*",'Stu-SESSION'!$B$43:$B$50,0), MATCH("*4th*",'Stu-SESSION'!$K$7:$T$7,0)),"")</f>
        <v>#N/A</v>
      </c>
      <c r="D36" s="132" t="e">
        <f>INDEX('Stu-SESSION'!$L$43:$U$50, MATCH("*Squat*",'Stu-SESSION'!$B$43:$B$50,0), MATCH("*4th*",'Stu-SESSION'!$K$7:$T$7,0))</f>
        <v>#N/A</v>
      </c>
      <c r="E36" s="131">
        <f>IF($A$32='Stu-SESSION'!$A$43,INDEX('Stu-SESSION'!$K$43:$T$50, MATCH("*Deadlift*",'Stu-SESSION'!$B$43:$B$50,0), MATCH("*4th*",'Stu-SESSION'!$K$7:$T$7,0)),"")</f>
        <v>60</v>
      </c>
      <c r="F36" s="131">
        <f>INDEX('Stu-SESSION'!$L$43:$U$50, MATCH("*Deadlift*",'Stu-SESSION'!$B$43:$B$50,0), MATCH("*4th*",'Stu-SESSION'!$K$7:$T$7,0))</f>
        <v>12</v>
      </c>
      <c r="G36" s="131" t="e">
        <f>IF($A$32='Stu-SESSION'!$A$43,INDEX('Stu-SESSION'!$K$43:$T$50, MATCH("*Bench Press*",'Stu-SESSION'!$B$43:$B$50,0), MATCH("*4th*",'Stu-SESSION'!$K$7:$T$7,0)),"")</f>
        <v>#N/A</v>
      </c>
      <c r="H36" s="131" t="e">
        <f>INDEX('Stu-SESSION'!$L$43:$U$50, MATCH("*Bench Press*",'Stu-SESSION'!$B$43:$B$50,0), MATCH("*4th*",'Stu-SESSION'!$K$7:$T$7,0))</f>
        <v>#N/A</v>
      </c>
      <c r="I36" s="132" t="e">
        <f>IF($A$32='Stu-SESSION'!$A$43,INDEX('Stu-SESSION'!$K$43:$T$50, MATCH("*Military*",'Stu-SESSION'!$B$43:$B$50,0), MATCH("*4th*",'Stu-SESSION'!$K$7:$T$7,0)),"")</f>
        <v>#N/A</v>
      </c>
      <c r="J36" s="44" t="e">
        <f>INDEX('Stu-SESSION'!$L$43:$U$50, MATCH("*Military*",'Stu-SESSION'!$B$43:$B$50,0), MATCH("*4th*",'Stu-SESSION'!$K$7:$T$7,0))</f>
        <v>#N/A</v>
      </c>
      <c r="K36" s="131" t="e">
        <f>IF($A$32='Stu-SESSION'!$A$43,INDEX('Stu-SESSION'!$K$43:$T$50, MATCH("*Clean *",'Stu-SESSION'!$B$43:$B$50,0), MATCH("*4th*",'Stu-SESSION'!$K$7:$T$7,0)),"")</f>
        <v>#N/A</v>
      </c>
      <c r="L36" s="44" t="e">
        <f>INDEX('Stu-SESSION'!$L$43:$U$50, MATCH("*Clean *",'Stu-SESSION'!$B$43:$B$50,0), MATCH("*4th*",'Stu-SESSION'!$K$7:$T$7,0))</f>
        <v>#N/A</v>
      </c>
      <c r="M36" s="131" t="e">
        <f>IF($A$32='Stu-SESSION'!$A$43,INDEX('Stu-SESSION'!$K$43:$T$50, MATCH("*Lat Pulldown*",'Stu-SESSION'!$B$43:$B$50,0), MATCH("*4th*",'Stu-SESSION'!$K$7:$T$7,0)),"")</f>
        <v>#N/A</v>
      </c>
      <c r="N36" s="48" t="e">
        <f>INDEX('Stu-SESSION'!$L$43:$U$50, MATCH("*Lat Pulldown*",'Stu-SESSION'!$B$43:$B$50,0), MATCH("*4th*",'Stu-SESSION'!$K$7:$T$7,0))</f>
        <v>#N/A</v>
      </c>
      <c r="O36" s="151"/>
      <c r="P36" s="151"/>
    </row>
    <row r="37" spans="1:40">
      <c r="B37" t="s">
        <v>7</v>
      </c>
      <c r="C37" s="131" t="e">
        <f>IF($A$32='Stu-SESSION'!$A$43,INDEX('Stu-SESSION'!$K$43:$T$50, MATCH("*Squat*",'Stu-SESSION'!$B$43:$B$50,0), MATCH("*5th*",'Stu-SESSION'!$K$7:$T$7,0)),"")</f>
        <v>#N/A</v>
      </c>
      <c r="D37" s="132" t="e">
        <f>INDEX('Stu-SESSION'!$L$43:$U$50, MATCH("*Squat*",'Stu-SESSION'!$B$43:$B$50,0), MATCH("*5th*",'Stu-SESSION'!$K$7:$T$7,0))</f>
        <v>#N/A</v>
      </c>
      <c r="E37" s="131">
        <f>IF($A$32='Stu-SESSION'!$A$43,INDEX('Stu-SESSION'!$K$43:$T$50, MATCH("*Deadlift*",'Stu-SESSION'!$B$43:$B$50,0), MATCH("*5th*",'Stu-SESSION'!$K$7:$T$7,0)),"")</f>
        <v>0</v>
      </c>
      <c r="F37" s="131">
        <f>INDEX('Stu-SESSION'!$L$43:$U$50, MATCH("*Deadlift*",'Stu-SESSION'!$B$43:$B$50,0), MATCH("*5th*",'Stu-SESSION'!$K$7:$T$7,0))</f>
        <v>0</v>
      </c>
      <c r="G37" s="131" t="e">
        <f>IF($A$32='Stu-SESSION'!$A$43,INDEX('Stu-SESSION'!$K$43:$T$50, MATCH("*Bench Press*",'Stu-SESSION'!$B$43:$B$50,0), MATCH("*5th*",'Stu-SESSION'!$K$7:$T$7,0)),"")</f>
        <v>#N/A</v>
      </c>
      <c r="H37" s="131" t="e">
        <f>INDEX('Stu-SESSION'!$L$43:$U$50, MATCH("*Bench Press*",'Stu-SESSION'!$B$43:$B$50,0), MATCH("*5th*",'Stu-SESSION'!$K$7:$T$7,0))</f>
        <v>#N/A</v>
      </c>
      <c r="I37" s="132" t="e">
        <f>IF($A$32='Stu-SESSION'!$A$43,INDEX('Stu-SESSION'!$K$43:$T$50, MATCH("*Military*",'Stu-SESSION'!$B$43:$B$50,0), MATCH("*5th*",'Stu-SESSION'!$K$7:$T$7,0)),"")</f>
        <v>#N/A</v>
      </c>
      <c r="J37" s="44" t="e">
        <f>INDEX('Stu-SESSION'!$L$43:$U$50, MATCH("*Military*",'Stu-SESSION'!$B$43:$B$50,0), MATCH("*5th*",'Stu-SESSION'!$K$7:$T$7,0))</f>
        <v>#N/A</v>
      </c>
      <c r="K37" s="131" t="e">
        <f>IF($A$32='Stu-SESSION'!$A$43,INDEX('Stu-SESSION'!$K$43:$T$50, MATCH("*Clean *",'Stu-SESSION'!$B$43:$B$50,0), MATCH("*5th*",'Stu-SESSION'!$K$7:$T$7,0)),"")</f>
        <v>#N/A</v>
      </c>
      <c r="L37" s="44" t="e">
        <f>INDEX('Stu-SESSION'!$L$43:$U$50, MATCH("*Clean *",'Stu-SESSION'!$B$43:$B$50,0), MATCH("*5th*",'Stu-SESSION'!$K$7:$T$7,0))</f>
        <v>#N/A</v>
      </c>
      <c r="M37" s="131" t="e">
        <f>IF($A$32='Stu-SESSION'!$A$43,INDEX('Stu-SESSION'!$K$43:$T$50, MATCH("*Lat Pulldown*",'Stu-SESSION'!$B$43:$B$50,0), MATCH("*5th*",'Stu-SESSION'!$K$7:$T$7,0)),"")</f>
        <v>#N/A</v>
      </c>
      <c r="N37" s="48" t="e">
        <f>INDEX('Stu-SESSION'!$L$43:$U$50, MATCH("*Lat Pulldown*",'Stu-SESSION'!$B$43:$B$50,0), MATCH("*5th*",'Stu-SESSION'!$K$7:$T$7,0))</f>
        <v>#N/A</v>
      </c>
      <c r="O37" s="151"/>
      <c r="P37" s="151"/>
    </row>
    <row r="38" spans="1:40">
      <c r="A38" s="129">
        <f>'Stu-SESSION'!A52</f>
        <v>42080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 t="e">
        <f>MAX(E39:E43)</f>
        <v>#N/A</v>
      </c>
      <c r="F38" s="116" t="e">
        <f t="array" ref="F38">MAX(IF(E39:E43=E38,F39:F43))</f>
        <v>#N/A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IF($A$38='Stu-SESSION'!$A$52,INDEX('Stu-SESSION'!$K$52:$T$59, MATCH("*1k Row*",'Stu-SESSION'!$B$52:$B$59,0), MATCH("*1st*",'Stu-SESSION'!$K$7:$T$7,0)),"")</f>
        <v>#N/A</v>
      </c>
      <c r="P38" s="152" t="e">
        <f>IF($A$38='Stu-SESSION'!$A$52,INDEX('Stu-SESSION'!$K$52:$T$59, MATCH("*HIIT*",'Stu-SESSION'!$B$52:$B$59,0), MATCH("*1st*",'Stu-SESSION'!$K$7:$T$7,0)),"")</f>
        <v>#N/A</v>
      </c>
      <c r="Q38" s="117" t="e">
        <f>INDEX('Stu-SESSION'!$L$52:$U$59, MATCH("*HIIT*",'Stu-SESSION'!$B$52:$B$59,0), MATCH("*1st*",'Stu-SESSION'!$K$7:$T$7,0))</f>
        <v>#N/A</v>
      </c>
      <c r="R38" s="117">
        <f>'Stu-SESSION'!U52</f>
        <v>0</v>
      </c>
      <c r="S38" s="116"/>
      <c r="T38" s="116"/>
      <c r="U38" s="120">
        <f>'Stu-SESSION'!A53</f>
        <v>0</v>
      </c>
      <c r="V38" s="120">
        <f>'Stu-SESSION'!A54</f>
        <v>0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IF($A$38='Stu-SESSION'!$A$52,INDEX('Stu-SESSION'!$K$52:$T$59, MATCH("*Squat*",'Stu-SESSION'!$B$52:$B$59,0), MATCH("*1st*",'Stu-SESSION'!$K$7:$T$7,0)),"")</f>
        <v>#N/A</v>
      </c>
      <c r="D39" s="132" t="e">
        <f>INDEX('Stu-SESSION'!L$52:U$59, MATCH("*Squat*",'Stu-SESSION'!$B$52:$B$59,0), MATCH("*1st*",'Stu-SESSION'!K$7:T$7,0))</f>
        <v>#N/A</v>
      </c>
      <c r="E39" s="131" t="e">
        <f>IF($A$38='Stu-SESSION'!$A$52,INDEX('Stu-SESSION'!$K$52:$T$59, MATCH("*Deadlift*",'Stu-SESSION'!$B$52:$B$59,0), MATCH("*1st*",'Stu-SESSION'!$K$7:$T$7,0)),"")</f>
        <v>#N/A</v>
      </c>
      <c r="F39" s="131" t="e">
        <f>INDEX('Stu-SESSION'!$L$52:$U$59, MATCH("*Deadlift*",'Stu-SESSION'!$B$52:$B$59,0), MATCH("*1st*",'Stu-SESSION'!$K$7:$T$7,0))</f>
        <v>#N/A</v>
      </c>
      <c r="G39" s="131" t="e">
        <f>IF($A$38='Stu-SESSION'!$A$52,INDEX('Stu-SESSION'!$K$52:$T$59, MATCH("*Bench Press*",'Stu-SESSION'!$B$52:$B$59,0), MATCH("*1st*",'Stu-SESSION'!$K$7:$T$7,0)),"")</f>
        <v>#N/A</v>
      </c>
      <c r="H39" s="131" t="e">
        <f>INDEX('Stu-SESSION'!$L$52:$U$59, MATCH("*Bench Press*",'Stu-SESSION'!$B$52:$B$59,0), MATCH("*1st*",'Stu-SESSION'!$K$7:$T$7,0))</f>
        <v>#N/A</v>
      </c>
      <c r="I39" s="132" t="e">
        <f>IF($A$38='Stu-SESSION'!$A$52,INDEX('Stu-SESSION'!$K$52:$T$59, MATCH("*Military*",'Stu-SESSION'!$B$52:$B$59,0), MATCH("*1st*",'Stu-SESSION'!$K$7:$T$7,0)),"")</f>
        <v>#N/A</v>
      </c>
      <c r="J39" s="48" t="e">
        <f>INDEX('Stu-SESSION'!$L$52:$U$59, MATCH("*Military*",'Stu-SESSION'!$B$52:$B$59,0), MATCH("*1st*",'Stu-SESSION'!$K$7:$T$7,0))</f>
        <v>#N/A</v>
      </c>
      <c r="K39" s="131" t="e">
        <f>IF($A$38='Stu-SESSION'!$A$52,INDEX('Stu-SESSION'!$K$52:$T$59, MATCH("*Clean *",'Stu-SESSION'!$B$52:$B$59,0), MATCH("*1st*",'Stu-SESSION'!$K$7:$T$7,0)),"")</f>
        <v>#N/A</v>
      </c>
      <c r="L39" s="48" t="e">
        <f>INDEX('Stu-SESSION'!$L$52:$U$59, MATCH("*Clean *",'Stu-SESSION'!$B$52:$B$59,0), MATCH("*1st*",'Stu-SESSION'!$K$7:$T$7,0))</f>
        <v>#N/A</v>
      </c>
      <c r="M39" s="131" t="e">
        <f>IF($A$38='Stu-SESSION'!$A$52,INDEX('Stu-SESSION'!$K$52:$T$59, MATCH("*Lat Pulldown*",'Stu-SESSION'!$B$52:$B$59,0), MATCH("*1st*",'Stu-SESSION'!$K$7:$T$7,0)),"")</f>
        <v>#N/A</v>
      </c>
      <c r="N39" s="48" t="e">
        <f>INDEX('Stu-SESSION'!$L$52:$U$59, MATCH("*Lat Pulldown*",'Stu-SESSION'!$B$52:$B$59,0), MATCH("*1st*",'Stu-SESSION'!$K$7:$T$7,0))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IF($A$38='Stu-SESSION'!$A$52,INDEX('Stu-SESSION'!$K$52:$T$59, MATCH("*Squat*",'Stu-SESSION'!$B$52:$B$59,0), MATCH("*2nd*",'Stu-SESSION'!$K$7:$T$7,0)),"")</f>
        <v>#N/A</v>
      </c>
      <c r="D40" s="132" t="e">
        <f>INDEX('Stu-SESSION'!L$52:U$59, MATCH("*Squat*",'Stu-SESSION'!$B$52:$B$59,0), MATCH("*2nd*",'Stu-SESSION'!K$7:T$7,0))</f>
        <v>#N/A</v>
      </c>
      <c r="E40" s="131" t="e">
        <f>IF($A$38='Stu-SESSION'!$A$52,INDEX('Stu-SESSION'!$K$52:$T$59, MATCH("*Deadlift*",'Stu-SESSION'!$B$52:$B$59,0), MATCH("*2ND*",'Stu-SESSION'!$K$7:$T$7,0)),"")</f>
        <v>#N/A</v>
      </c>
      <c r="F40" s="131" t="e">
        <f>INDEX('Stu-SESSION'!$L$52:$U$59, MATCH("*Deadlift*",'Stu-SESSION'!$B$52:$B$59,0), MATCH("*2nd*",'Stu-SESSION'!$K$7:$T$7,0))</f>
        <v>#N/A</v>
      </c>
      <c r="G40" s="131" t="e">
        <f>IF($A$38='Stu-SESSION'!$A$52,INDEX('Stu-SESSION'!$K$52:$T$59, MATCH("*Bench Press*",'Stu-SESSION'!$B$52:$B$59,0), MATCH("*2ND*",'Stu-SESSION'!$K$7:$T$7,0)),"")</f>
        <v>#N/A</v>
      </c>
      <c r="H40" s="131" t="e">
        <f>INDEX('Stu-SESSION'!$L$52:$U$59, MATCH("*Bench Press*",'Stu-SESSION'!$B$52:$B$59,0), MATCH("*2nd*",'Stu-SESSION'!$K$7:$T$7,0))</f>
        <v>#N/A</v>
      </c>
      <c r="I40" s="132" t="e">
        <f>IF($A$38='Stu-SESSION'!$A$52,INDEX('Stu-SESSION'!$K$52:$T$59, MATCH("*Military*",'Stu-SESSION'!$B$52:$B$59,0), MATCH("*2ND*",'Stu-SESSION'!$K$7:$T$7,0)),"")</f>
        <v>#N/A</v>
      </c>
      <c r="J40" s="44" t="e">
        <f>INDEX('Stu-SESSION'!$L$52:$U$59, MATCH("*Military*",'Stu-SESSION'!$B$52:$B$59,0), MATCH("*2nd*",'Stu-SESSION'!$K$7:$T$7,0))</f>
        <v>#N/A</v>
      </c>
      <c r="K40" s="131" t="e">
        <f>IF($A$38='Stu-SESSION'!$A$52,INDEX('Stu-SESSION'!$K$52:$T$59, MATCH("*Clean *",'Stu-SESSION'!$B$52:$B$59,0), MATCH("*2ND*",'Stu-SESSION'!$K$7:$T$7,0)),"")</f>
        <v>#N/A</v>
      </c>
      <c r="L40" s="44" t="e">
        <f>INDEX('Stu-SESSION'!$L$52:$U$59, MATCH("*Clean *",'Stu-SESSION'!$B$52:$B$59,0), MATCH("*2nd*",'Stu-SESSION'!$K$7:$T$7,0))</f>
        <v>#N/A</v>
      </c>
      <c r="M40" s="131" t="e">
        <f>IF($A$38='Stu-SESSION'!$A$52,INDEX('Stu-SESSION'!$K$52:$T$59, MATCH("*Lat Pulldown*",'Stu-SESSION'!$B$52:$B$59,0), MATCH("*2ND*",'Stu-SESSION'!$K$7:$T$7,0)),"")</f>
        <v>#N/A</v>
      </c>
      <c r="N40" s="48" t="e">
        <f>INDEX('Stu-SESSION'!$L$52:$U$59, MATCH("*Lat Pulldown*",'Stu-SESSION'!$B$52:$B$59,0), MATCH("*2nd*",'Stu-SESSION'!$K$7:$T$7,0))</f>
        <v>#N/A</v>
      </c>
      <c r="O40" s="151"/>
      <c r="P40" s="151"/>
    </row>
    <row r="41" spans="1:40">
      <c r="B41" t="s">
        <v>5</v>
      </c>
      <c r="C41" s="131" t="e">
        <f>IF($A$38='Stu-SESSION'!$A$52,INDEX('Stu-SESSION'!$K$52:$T$59, MATCH("*Squat*",'Stu-SESSION'!$B$52:$B$59,0), MATCH("*3rd*",'Stu-SESSION'!$K$7:$T$7,0)),"")</f>
        <v>#N/A</v>
      </c>
      <c r="D41" s="132" t="e">
        <f>INDEX('Stu-SESSION'!L$52:U$59, MATCH("*Squat*",'Stu-SESSION'!$B$52:$B$59,0), MATCH("*3rd*",'Stu-SESSION'!K$7:T$7,0))</f>
        <v>#N/A</v>
      </c>
      <c r="E41" s="131" t="e">
        <f>IF($A$38='Stu-SESSION'!$A$52,INDEX('Stu-SESSION'!$K$52:$T$59, MATCH("*Deadlift*",'Stu-SESSION'!$B$52:$B$59,0), MATCH("*3rd*",'Stu-SESSION'!$K$7:$T$7,0)),"")</f>
        <v>#N/A</v>
      </c>
      <c r="F41" s="131" t="e">
        <f>INDEX('Stu-SESSION'!$L$52:$U$59, MATCH("*Deadlift*",'Stu-SESSION'!$B$52:$B$59,0), MATCH("*3rd*",'Stu-SESSION'!$K$7:$T$7,0))</f>
        <v>#N/A</v>
      </c>
      <c r="G41" s="131" t="e">
        <f>IF($A$38='Stu-SESSION'!$A$52,INDEX('Stu-SESSION'!$K$52:$T$59, MATCH("*Bench Press*",'Stu-SESSION'!$B$52:$B$59,0), MATCH("*3rd*",'Stu-SESSION'!$K$7:$T$7,0)),"")</f>
        <v>#N/A</v>
      </c>
      <c r="H41" s="131" t="e">
        <f>INDEX('Stu-SESSION'!$L$52:$U$59, MATCH("*Bench Press*",'Stu-SESSION'!$B$52:$B$59,0), MATCH("*3rd*",'Stu-SESSION'!$K$7:$T$7,0))</f>
        <v>#N/A</v>
      </c>
      <c r="I41" s="132" t="e">
        <f>IF($A$38='Stu-SESSION'!$A$52,INDEX('Stu-SESSION'!$K$52:$T$59, MATCH("*Military*",'Stu-SESSION'!$B$52:$B$59,0), MATCH("*3rd*",'Stu-SESSION'!$K$7:$T$7,0)),"")</f>
        <v>#N/A</v>
      </c>
      <c r="J41" s="44" t="e">
        <f>INDEX('Stu-SESSION'!$L$52:$U$59, MATCH("*Military*",'Stu-SESSION'!$B$52:$B$59,0), MATCH("*3rd*",'Stu-SESSION'!$K$7:$T$7,0))</f>
        <v>#N/A</v>
      </c>
      <c r="K41" s="131" t="e">
        <f>IF($A$38='Stu-SESSION'!$A$52,INDEX('Stu-SESSION'!$K$52:$T$59, MATCH("*Clean *",'Stu-SESSION'!$B$52:$B$59,0), MATCH("*3rd*",'Stu-SESSION'!$K$7:$T$7,0)),"")</f>
        <v>#N/A</v>
      </c>
      <c r="L41" s="44" t="e">
        <f>INDEX('Stu-SESSION'!$L$52:$U$59, MATCH("*Clean *",'Stu-SESSION'!$B$52:$B$59,0), MATCH("*3rd*",'Stu-SESSION'!$K$7:$T$7,0))</f>
        <v>#N/A</v>
      </c>
      <c r="M41" s="131" t="e">
        <f>IF($A$38='Stu-SESSION'!$A$52,INDEX('Stu-SESSION'!$K$52:$T$59, MATCH("*Lat Pulldown*",'Stu-SESSION'!$B$52:$B$59,0), MATCH("*3rd*",'Stu-SESSION'!$K$7:$T$7,0)),"")</f>
        <v>#N/A</v>
      </c>
      <c r="N41" s="48" t="e">
        <f>INDEX('Stu-SESSION'!$L$52:$U$59, MATCH("*Lat Pulldown*",'Stu-SESSION'!$B$52:$B$59,0), MATCH("*3rd*",'Stu-SESSION'!$K$7:$T$7,0))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IF($A$38='Stu-SESSION'!$A$52,INDEX('Stu-SESSION'!$K$52:$T$59, MATCH("*Squat*",'Stu-SESSION'!$B$52:$B$59,0), MATCH("*4th*",'Stu-SESSION'!$K$7:$T$7,0)),"")</f>
        <v>#N/A</v>
      </c>
      <c r="D42" s="132" t="e">
        <f>INDEX('Stu-SESSION'!L$52:U$59, MATCH("*Squat*",'Stu-SESSION'!$B$52:$B$59,0), MATCH("*4th*",'Stu-SESSION'!K$7:T$7,0))</f>
        <v>#N/A</v>
      </c>
      <c r="E42" s="131" t="e">
        <f>IF($A$38='Stu-SESSION'!$A$52,INDEX('Stu-SESSION'!$K$52:$T$59, MATCH("*Deadlift*",'Stu-SESSION'!$B$52:$B$59,0), MATCH("*4th*",'Stu-SESSION'!$K$7:$T$7,0)),"")</f>
        <v>#N/A</v>
      </c>
      <c r="F42" s="131" t="e">
        <f>INDEX('Stu-SESSION'!$L$52:$U$59, MATCH("*Deadlift*",'Stu-SESSION'!$B$52:$B$59,0), MATCH("*4th*",'Stu-SESSION'!$K$7:$T$7,0))</f>
        <v>#N/A</v>
      </c>
      <c r="G42" s="131" t="e">
        <f>IF($A$38='Stu-SESSION'!$A$52,INDEX('Stu-SESSION'!$K$52:$T$59, MATCH("*Bench Press*",'Stu-SESSION'!$B$52:$B$59,0), MATCH("*4th*",'Stu-SESSION'!$K$7:$T$7,0)),"")</f>
        <v>#N/A</v>
      </c>
      <c r="H42" s="131" t="e">
        <f>INDEX('Stu-SESSION'!$L$52:$U$59, MATCH("*Bench Press*",'Stu-SESSION'!$B$52:$B$59,0), MATCH("*4th*",'Stu-SESSION'!$K$7:$T$7,0))</f>
        <v>#N/A</v>
      </c>
      <c r="I42" s="132" t="e">
        <f>IF($A$38='Stu-SESSION'!$A$52,INDEX('Stu-SESSION'!$K$52:$T$59, MATCH("*Military*",'Stu-SESSION'!$B$52:$B$59,0), MATCH("*4th*",'Stu-SESSION'!$K$7:$T$7,0)),"")</f>
        <v>#N/A</v>
      </c>
      <c r="J42" s="44" t="e">
        <f>INDEX('Stu-SESSION'!$L$52:$U$59, MATCH("*Military*",'Stu-SESSION'!$B$52:$B$59,0), MATCH("*4th*",'Stu-SESSION'!$K$7:$T$7,0))</f>
        <v>#N/A</v>
      </c>
      <c r="K42" s="131" t="e">
        <f>IF($A$38='Stu-SESSION'!$A$52,INDEX('Stu-SESSION'!$K$52:$T$59, MATCH("*Clean *",'Stu-SESSION'!$B$52:$B$59,0), MATCH("*4th*",'Stu-SESSION'!$K$7:$T$7,0)),"")</f>
        <v>#N/A</v>
      </c>
      <c r="L42" s="44" t="e">
        <f>INDEX('Stu-SESSION'!$L$52:$U$59, MATCH("*Clean *",'Stu-SESSION'!$B$52:$B$59,0), MATCH("*4th*",'Stu-SESSION'!$K$7:$T$7,0))</f>
        <v>#N/A</v>
      </c>
      <c r="M42" s="131" t="e">
        <f>IF($A$38='Stu-SESSION'!$A$52,INDEX('Stu-SESSION'!$K$52:$T$59, MATCH("*Lat Pulldown*",'Stu-SESSION'!$B$52:$B$59,0), MATCH("*4th*",'Stu-SESSION'!$K$7:$T$7,0)),"")</f>
        <v>#N/A</v>
      </c>
      <c r="N42" s="44" t="e">
        <f>INDEX('Stu-SESSION'!$L$52:$U$59, MATCH("*Lat Pulldown*",'Stu-SESSION'!$B$52:$B$59,0), MATCH("*4th*",'Stu-SESSION'!$K$7:$T$7,0))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IF($A$38='Stu-SESSION'!$A$52,INDEX('Stu-SESSION'!$K$52:$T$59, MATCH("*Squat*",'Stu-SESSION'!$B$52:$B$59,0), MATCH("*5th*",'Stu-SESSION'!$K$7:$T$7,0)),"")</f>
        <v>#N/A</v>
      </c>
      <c r="D43" s="132" t="e">
        <f>INDEX('Stu-SESSION'!L$52:U$59, MATCH("*Squat*",'Stu-SESSION'!$B$52:$B$59,0), MATCH("*5th*",'Stu-SESSION'!K$7:T$7,0))</f>
        <v>#N/A</v>
      </c>
      <c r="E43" s="131" t="e">
        <f>IF($A$38='Stu-SESSION'!$A$52,INDEX('Stu-SESSION'!$K$52:$T$59, MATCH("*Deadlift*",'Stu-SESSION'!$B$52:$B$59,0), MATCH("*5th*",'Stu-SESSION'!$K$7:$T$7,0)),"")</f>
        <v>#N/A</v>
      </c>
      <c r="F43" s="131" t="e">
        <f>INDEX('Stu-SESSION'!$L$52:$U$59, MATCH("*Deadlift*",'Stu-SESSION'!$B$52:$B$59,0), MATCH("*5th*",'Stu-SESSION'!$K$7:$T$7,0))</f>
        <v>#N/A</v>
      </c>
      <c r="G43" s="131" t="e">
        <f>IF($A$38='Stu-SESSION'!$A$52,INDEX('Stu-SESSION'!$K$52:$T$59, MATCH("*Bench Press*",'Stu-SESSION'!$B$52:$B$59,0), MATCH("*5th*",'Stu-SESSION'!$K$7:$T$7,0)),"")</f>
        <v>#N/A</v>
      </c>
      <c r="H43" s="131" t="e">
        <f>INDEX('Stu-SESSION'!$L$52:$U$59, MATCH("*Bench Press*",'Stu-SESSION'!$B$52:$B$59,0), MATCH("*5th*",'Stu-SESSION'!$K$7:$T$7,0))</f>
        <v>#N/A</v>
      </c>
      <c r="I43" s="132" t="e">
        <f>IF($A$38='Stu-SESSION'!$A$52,INDEX('Stu-SESSION'!$K$52:$T$59, MATCH("*Military*",'Stu-SESSION'!$B$52:$B$59,0), MATCH("*5th*",'Stu-SESSION'!$K$7:$T$7,0)),"")</f>
        <v>#N/A</v>
      </c>
      <c r="J43" s="44" t="e">
        <f>INDEX('Stu-SESSION'!$L$52:$U$59, MATCH("*Military*",'Stu-SESSION'!$B$52:$B$59,0), MATCH("*5th*",'Stu-SESSION'!$K$7:$T$7,0))</f>
        <v>#N/A</v>
      </c>
      <c r="K43" s="131" t="e">
        <f>IF($A$38='Stu-SESSION'!$A$52,INDEX('Stu-SESSION'!$K$52:$T$59, MATCH("*Clean *",'Stu-SESSION'!$B$52:$B$59,0), MATCH("*5th*",'Stu-SESSION'!$K$7:$T$7,0)),"")</f>
        <v>#N/A</v>
      </c>
      <c r="L43" s="44" t="e">
        <f>INDEX('Stu-SESSION'!$L$52:$U$59, MATCH("*Clean *",'Stu-SESSION'!$B$52:$B$59,0), MATCH("*5th*",'Stu-SESSION'!$K$7:$T$7,0))</f>
        <v>#N/A</v>
      </c>
      <c r="M43" s="131" t="e">
        <f>IF($A$38='Stu-SESSION'!$A$52,INDEX('Stu-SESSION'!$K$52:$T$59, MATCH("*Lat Pulldown*",'Stu-SESSION'!$B$52:$B$59,0), MATCH("*5th*",'Stu-SESSION'!$K$7:$T$7,0)),"")</f>
        <v>#N/A</v>
      </c>
      <c r="N43" s="44" t="e">
        <f>INDEX('Stu-SESSION'!$L$52:$U$59, MATCH("*Lat Pulldown*",'Stu-SESSION'!$B$52:$B$59,0), MATCH("*5th*",'Stu-SESSION'!$K$7:$T$7,0))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'Stu-SESSION'!A61</f>
        <v>42082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>
        <f>MAX(M45:M49)</f>
        <v>55</v>
      </c>
      <c r="N44" s="117">
        <f t="array" ref="N44">MAX(IF(M45:M49=M44,N45:N49))</f>
        <v>11</v>
      </c>
      <c r="O44" s="152">
        <f>IF($A$44='Stu-SESSION'!$A$61,INDEX('Stu-SESSION'!$K$61:$T$68, MATCH("*1k Row*",'Stu-SESSION'!$B$61:$B$68,0), MATCH("*1st*",'Stu-SESSION'!$K$7:$T$7,0)),"")</f>
        <v>2.685185185185185E-3</v>
      </c>
      <c r="P44" s="152">
        <f>IF($A$44='Stu-SESSION'!$A$61,INDEX('Stu-SESSION'!$K$61:$T$68, MATCH("*HIIT*",'Stu-SESSION'!$B$61:$B$68,0), MATCH("*1st*",'Stu-SESSION'!$K$7:$T$7,0)),"")</f>
        <v>1.1805555555555555E-2</v>
      </c>
      <c r="Q44" s="119">
        <f>INDEX('Stu-SESSION'!$L$61:$U$68, MATCH("*HIIT*",'Stu-SESSION'!$B$61:$B$68,0), MATCH("*1st*",'Stu-SESSION'!$K$7:$T$7,0))</f>
        <v>0</v>
      </c>
      <c r="R44" s="119">
        <f>'Stu-SESSION'!U61</f>
        <v>0</v>
      </c>
      <c r="S44" s="116"/>
      <c r="T44" s="116"/>
      <c r="U44" s="120">
        <f>'Stu-SESSION'!A62</f>
        <v>92.5</v>
      </c>
      <c r="V44" s="120">
        <f>'Stu-SESSION'!A63</f>
        <v>27.2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IF($A$44='Stu-SESSION'!$A$61,INDEX('Stu-SESSION'!$K$61:$T$69, MATCH("*Squat*",'Stu-SESSION'!$B$61:$B$69,0), MATCH("*1st*",'Stu-SESSION'!$K$7:$T$7,0)),"")</f>
        <v>#N/A</v>
      </c>
      <c r="D45" s="132" t="e">
        <f>INDEX('Stu-SESSION'!L$61:U$69, MATCH("*Squat*",'Stu-SESSION'!$B$61:$B$69,0), MATCH("*1st*",'Stu-SESSION'!K$7:T$7,0))</f>
        <v>#N/A</v>
      </c>
      <c r="E45" s="131" t="e">
        <f>IF($A$44='Stu-SESSION'!$A$61,INDEX('Stu-SESSION'!$K$61:$T$68, MATCH("*Deadlift*",'Stu-SESSION'!$B$61:$B$68,0), MATCH("*1st*",'Stu-SESSION'!$K$7:$T$7,0)),"")</f>
        <v>#N/A</v>
      </c>
      <c r="F45" s="131" t="e">
        <f>INDEX('Stu-SESSION'!$L$61:$U$68, MATCH("*Deadlift*",'Stu-SESSION'!$B$61:$B$68,0), MATCH("*1st*",'Stu-SESSION'!$K$7:$T$7,0))</f>
        <v>#N/A</v>
      </c>
      <c r="G45" s="131" t="e">
        <f>IF($A$44='Stu-SESSION'!$A$61,INDEX('Stu-SESSION'!$K$61:$T$68, MATCH("*Bench Press*",'Stu-SESSION'!$B$61:$B$68,0), MATCH("*1st*",'Stu-SESSION'!$K$7:$T$7,0)),"")</f>
        <v>#N/A</v>
      </c>
      <c r="H45" s="131" t="e">
        <f>INDEX('Stu-SESSION'!$L$61:$U$68, MATCH("*Bench Press*",'Stu-SESSION'!$B$61:$B$68,0), MATCH("*1st*",'Stu-SESSION'!$K$7:$T$7,0))</f>
        <v>#N/A</v>
      </c>
      <c r="I45" s="132" t="e">
        <f>IF($A$44='Stu-SESSION'!$A$61,INDEX('Stu-SESSION'!$K$61:$T$68, MATCH("*Military*",'Stu-SESSION'!$B$61:$B$68,0), MATCH("*1st*",'Stu-SESSION'!$K$7:$T$7,0)),"")</f>
        <v>#N/A</v>
      </c>
      <c r="J45" s="48" t="e">
        <f>INDEX('Stu-SESSION'!$L$61:$U$68, MATCH("*Military*",'Stu-SESSION'!$B$61:$B$68,0), MATCH("*1st*",'Stu-SESSION'!$K$7:$T$7,0))</f>
        <v>#N/A</v>
      </c>
      <c r="K45" s="131" t="e">
        <f>IF($A$44='Stu-SESSION'!$A$61,INDEX('Stu-SESSION'!$K$61:$T$68, MATCH("*Clean *",'Stu-SESSION'!$B$61:$B$68,0), MATCH("*1st*",'Stu-SESSION'!$K$7:$T$7,0)),"")</f>
        <v>#N/A</v>
      </c>
      <c r="L45" s="48" t="e">
        <f>INDEX('Stu-SESSION'!$L$61:$U$68, MATCH("*Clean *",'Stu-SESSION'!$B$61:$B$68,0), MATCH("*1st*",'Stu-SESSION'!$K$7:$T$7,0))</f>
        <v>#N/A</v>
      </c>
      <c r="M45" s="131">
        <f>IF($A$44='Stu-SESSION'!$A$61,INDEX('Stu-SESSION'!$K$61:$T$68, MATCH("*Lat Pulldown*",'Stu-SESSION'!$B$61:$B$68,0), MATCH("*1st*",'Stu-SESSION'!$K$7:$T$7,0)),"")</f>
        <v>55</v>
      </c>
      <c r="N45" s="48">
        <f>INDEX('Stu-SESSION'!$L$61:$U$68, MATCH("*Lat Pulldown*",'Stu-SESSION'!$B$61:$B$68,0), MATCH("*1st*",'Stu-SESSION'!$K$7:$T$7,0))</f>
        <v>11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IF($A$44='Stu-SESSION'!$A$61,INDEX('Stu-SESSION'!$K$61:$T$69, MATCH("*Squat*",'Stu-SESSION'!$B$61:$B$69,0), MATCH("*2nd*",'Stu-SESSION'!$K$7:$T$7,0)),"")</f>
        <v>#N/A</v>
      </c>
      <c r="D46" s="132" t="e">
        <f>INDEX('Stu-SESSION'!L$61:U$69, MATCH("*Squat*",'Stu-SESSION'!$B$61:$B$69,0), MATCH("*2nd*",'Stu-SESSION'!K$7:T$7,0))</f>
        <v>#N/A</v>
      </c>
      <c r="E46" s="131" t="e">
        <f>IF($A$44='Stu-SESSION'!$A$61,INDEX('Stu-SESSION'!$K$61:$T$68, MATCH("*Deadlift*",'Stu-SESSION'!$B$61:$B$68,0), MATCH("*2ND*",'Stu-SESSION'!$K$7:$T$7,0)),"")</f>
        <v>#N/A</v>
      </c>
      <c r="F46" s="131" t="e">
        <f>INDEX('Stu-SESSION'!$L$61:$U$68, MATCH("*Deadlift*",'Stu-SESSION'!$B$61:$B$68,0), MATCH("*2nd*",'Stu-SESSION'!$K$7:$T$7,0))</f>
        <v>#N/A</v>
      </c>
      <c r="G46" s="131" t="e">
        <f>IF($A$44='Stu-SESSION'!$A$61,INDEX('Stu-SESSION'!$K$61:$T$68, MATCH("*Bench Press*",'Stu-SESSION'!$B$61:$B$68,0), MATCH("*2ND*",'Stu-SESSION'!$K$7:$T$7,0)),"")</f>
        <v>#N/A</v>
      </c>
      <c r="H46" s="131" t="e">
        <f>INDEX('Stu-SESSION'!$L$61:$U$68, MATCH("*Bench Press*",'Stu-SESSION'!$B$61:$B$68,0), MATCH("*2nd*",'Stu-SESSION'!$K$7:$T$7,0))</f>
        <v>#N/A</v>
      </c>
      <c r="I46" s="132" t="e">
        <f>IF($A$44='Stu-SESSION'!$A$61,INDEX('Stu-SESSION'!$K$61:$T$68, MATCH("*Military*",'Stu-SESSION'!$B$61:$B$68,0), MATCH("*2ND*",'Stu-SESSION'!$K$7:$T$7,0)),"")</f>
        <v>#N/A</v>
      </c>
      <c r="J46" s="44" t="e">
        <f>INDEX('Stu-SESSION'!$L$61:$U$68, MATCH("*Military*",'Stu-SESSION'!$B$61:$B$68,0), MATCH("*2nd*",'Stu-SESSION'!$K$7:$T$7,0))</f>
        <v>#N/A</v>
      </c>
      <c r="K46" s="131" t="e">
        <f>IF($A$44='Stu-SESSION'!$A$61,INDEX('Stu-SESSION'!$K$61:$T$68, MATCH("*Clean *",'Stu-SESSION'!$B$61:$B$68,0), MATCH("*2ND*",'Stu-SESSION'!$K$7:$T$7,0)),"")</f>
        <v>#N/A</v>
      </c>
      <c r="L46" s="44" t="e">
        <f>INDEX('Stu-SESSION'!$L$61:$U$68, MATCH("*Clean *",'Stu-SESSION'!$B$61:$B$68,0), MATCH("*2nd*",'Stu-SESSION'!$K$7:$T$7,0))</f>
        <v>#N/A</v>
      </c>
      <c r="M46" s="131">
        <f>IF($A$44='Stu-SESSION'!$A$61,INDEX('Stu-SESSION'!$K$61:$T$68, MATCH("*Lat Pulldown*",'Stu-SESSION'!$B$61:$B$68,0), MATCH("*2ND*",'Stu-SESSION'!$K$7:$T$7,0)),"")</f>
        <v>55</v>
      </c>
      <c r="N46" s="44">
        <f>INDEX('Stu-SESSION'!$L$61:$U$68, MATCH("*Lat Pulldown*",'Stu-SESSION'!$B$61:$B$68,0), MATCH("*2nd*",'Stu-SESSION'!$K$7:$T$7,0))</f>
        <v>10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IF($A$44='Stu-SESSION'!$A$61,INDEX('Stu-SESSION'!$K$61:$T$69, MATCH("*Squat*",'Stu-SESSION'!$B$61:$B$69,0), MATCH("*3rd*",'Stu-SESSION'!$K$7:$T$7,0)),"")</f>
        <v>#N/A</v>
      </c>
      <c r="D47" s="132" t="e">
        <f>INDEX('Stu-SESSION'!L$61:U$69, MATCH("*Squat*",'Stu-SESSION'!$B$61:$B$69,0), MATCH("*3rd*",'Stu-SESSION'!K$7:T$7,0))</f>
        <v>#N/A</v>
      </c>
      <c r="E47" s="131" t="e">
        <f>IF($A$44='Stu-SESSION'!$A$61,INDEX('Stu-SESSION'!$K$61:$T$68, MATCH("*Deadlift*",'Stu-SESSION'!$B$61:$B$68,0), MATCH("*3rd*",'Stu-SESSION'!$K$7:$T$7,0)),"")</f>
        <v>#N/A</v>
      </c>
      <c r="F47" s="131" t="e">
        <f>INDEX('Stu-SESSION'!$L$61:$U$68, MATCH("*Deadlift*",'Stu-SESSION'!$B$61:$B$68,0), MATCH("*3rd*",'Stu-SESSION'!$K$7:$T$7,0))</f>
        <v>#N/A</v>
      </c>
      <c r="G47" s="131" t="e">
        <f>IF($A$44='Stu-SESSION'!$A$61,INDEX('Stu-SESSION'!$K$61:$T$68, MATCH("*Bench Press*",'Stu-SESSION'!$B$61:$B$68,0), MATCH("*3rd*",'Stu-SESSION'!$K$7:$T$7,0)),"")</f>
        <v>#N/A</v>
      </c>
      <c r="H47" s="131" t="e">
        <f>INDEX('Stu-SESSION'!$L$61:$U$68, MATCH("*Bench Press*",'Stu-SESSION'!$B$61:$B$68,0), MATCH("*3rd*",'Stu-SESSION'!$K$7:$T$7,0))</f>
        <v>#N/A</v>
      </c>
      <c r="I47" s="132" t="e">
        <f>IF($A$44='Stu-SESSION'!$A$61,INDEX('Stu-SESSION'!$K$61:$T$68, MATCH("*Military*",'Stu-SESSION'!$B$61:$B$68,0), MATCH("*3rd*",'Stu-SESSION'!$K$7:$T$7,0)),"")</f>
        <v>#N/A</v>
      </c>
      <c r="J47" s="44" t="e">
        <f>INDEX('Stu-SESSION'!$L$61:$U$68, MATCH("*Military*",'Stu-SESSION'!$B$61:$B$68,0), MATCH("*3rd*",'Stu-SESSION'!$K$7:$T$7,0))</f>
        <v>#N/A</v>
      </c>
      <c r="K47" s="131" t="e">
        <f>IF($A$44='Stu-SESSION'!$A$61,INDEX('Stu-SESSION'!$K$61:$T$68, MATCH("*Clean *",'Stu-SESSION'!$B$61:$B$68,0), MATCH("*3rd*",'Stu-SESSION'!$K$7:$T$7,0)),"")</f>
        <v>#N/A</v>
      </c>
      <c r="L47" s="44" t="e">
        <f>INDEX('Stu-SESSION'!$L$61:$U$68, MATCH("*Clean *",'Stu-SESSION'!$B$61:$B$68,0), MATCH("*3rd*",'Stu-SESSION'!$K$7:$T$7,0))</f>
        <v>#N/A</v>
      </c>
      <c r="M47" s="131">
        <f>IF($A$44='Stu-SESSION'!$A$61,INDEX('Stu-SESSION'!$K$61:$T$68, MATCH("*Lat Pulldown*",'Stu-SESSION'!$B$61:$B$68,0), MATCH("*3rd*",'Stu-SESSION'!$K$7:$T$7,0)),"")</f>
        <v>55</v>
      </c>
      <c r="N47" s="44" t="str">
        <f>INDEX('Stu-SESSION'!$L$61:$U$68, MATCH("*Lat Pulldown*",'Stu-SESSION'!$B$61:$B$68,0), MATCH("*3rd*",'Stu-SESSION'!$K$7:$T$7,0))</f>
        <v>7(3)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IF($A$44='Stu-SESSION'!$A$61,INDEX('Stu-SESSION'!$K$61:$T$69, MATCH("*Squat*",'Stu-SESSION'!$B$61:$B$69,0), MATCH("*4th*",'Stu-SESSION'!$K$7:$T$7,0)),"")</f>
        <v>#N/A</v>
      </c>
      <c r="D48" s="132" t="e">
        <f>INDEX('Stu-SESSION'!L$61:U$69, MATCH("*Squat*",'Stu-SESSION'!$B$61:$B$69,0), MATCH("*4th*",'Stu-SESSION'!K$7:T$7,0))</f>
        <v>#N/A</v>
      </c>
      <c r="E48" s="131" t="e">
        <f>IF($A$44='Stu-SESSION'!$A$61,INDEX('Stu-SESSION'!$K$61:$T$68, MATCH("*Deadlift*",'Stu-SESSION'!$B$61:$B$68,0), MATCH("*4th*",'Stu-SESSION'!$K$7:$T$7,0)),"")</f>
        <v>#N/A</v>
      </c>
      <c r="F48" s="131" t="e">
        <f>INDEX('Stu-SESSION'!$L$61:$U$68, MATCH("*Deadlift*",'Stu-SESSION'!$B$61:$B$68,0), MATCH("*4th*",'Stu-SESSION'!$K$7:$T$7,0))</f>
        <v>#N/A</v>
      </c>
      <c r="G48" s="131" t="e">
        <f>IF($A$44='Stu-SESSION'!$A$61,INDEX('Stu-SESSION'!$K$61:$T$68, MATCH("*Bench Press*",'Stu-SESSION'!$B$61:$B$68,0), MATCH("*4th*",'Stu-SESSION'!$K$7:$T$7,0)),"")</f>
        <v>#N/A</v>
      </c>
      <c r="H48" s="131" t="e">
        <f>INDEX('Stu-SESSION'!$L$61:$U$68, MATCH("*Bench Press*",'Stu-SESSION'!$B$61:$B$68,0), MATCH("*4th*",'Stu-SESSION'!$K$7:$T$7,0))</f>
        <v>#N/A</v>
      </c>
      <c r="I48" s="132" t="e">
        <f>IF($A$44='Stu-SESSION'!$A$61,INDEX('Stu-SESSION'!$K$61:$T$68, MATCH("*Military*",'Stu-SESSION'!$B$61:$B$68,0), MATCH("*4th*",'Stu-SESSION'!$K$7:$T$7,0)),"")</f>
        <v>#N/A</v>
      </c>
      <c r="J48" s="44" t="e">
        <f>INDEX('Stu-SESSION'!$L$61:$U$68, MATCH("*Military*",'Stu-SESSION'!$B$61:$B$68,0), MATCH("*4th*",'Stu-SESSION'!$K$7:$T$7,0))</f>
        <v>#N/A</v>
      </c>
      <c r="K48" s="131" t="e">
        <f>IF($A$44='Stu-SESSION'!$A$61,INDEX('Stu-SESSION'!$K$61:$T$68, MATCH("*Clean *",'Stu-SESSION'!$B$61:$B$68,0), MATCH("*4th*",'Stu-SESSION'!$K$7:$T$7,0)),"")</f>
        <v>#N/A</v>
      </c>
      <c r="L48" s="44" t="e">
        <f>INDEX('Stu-SESSION'!$L$61:$U$68, MATCH("*Clean *",'Stu-SESSION'!$B$61:$B$68,0), MATCH("*4th*",'Stu-SESSION'!$K$7:$T$7,0))</f>
        <v>#N/A</v>
      </c>
      <c r="M48" s="131">
        <f>IF($A$44='Stu-SESSION'!$A$61,INDEX('Stu-SESSION'!$K$61:$T$68, MATCH("*Lat Pulldown*",'Stu-SESSION'!$B$61:$B$68,0), MATCH("*4th*",'Stu-SESSION'!$K$7:$T$7,0)),"")</f>
        <v>55</v>
      </c>
      <c r="N48" s="44" t="str">
        <f>INDEX('Stu-SESSION'!$L$61:$U$68, MATCH("*Lat Pulldown*",'Stu-SESSION'!$B$61:$B$68,0), MATCH("*4th*",'Stu-SESSION'!$K$7:$T$7,0))</f>
        <v>4(4)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IF($A$44='Stu-SESSION'!$A$61,INDEX('Stu-SESSION'!$K$61:$T$69, MATCH("*Squat*",'Stu-SESSION'!$B$61:$B$69,0), MATCH("*5th*",'Stu-SESSION'!$K$7:$T$7,0)),"")</f>
        <v>#N/A</v>
      </c>
      <c r="D49" s="132" t="e">
        <f>INDEX('Stu-SESSION'!L$61:U$69, MATCH("*Squat*",'Stu-SESSION'!$B$61:$B$69,0), MATCH("*5th*",'Stu-SESSION'!K$7:T$7,0))</f>
        <v>#N/A</v>
      </c>
      <c r="E49" s="131" t="e">
        <f>IF($A$44='Stu-SESSION'!$A$61,INDEX('Stu-SESSION'!$K$61:$T$68, MATCH("*Deadlift*",'Stu-SESSION'!$B$61:$B$68,0), MATCH("*5th*",'Stu-SESSION'!$K$7:$T$7,0)),"")</f>
        <v>#N/A</v>
      </c>
      <c r="F49" s="131" t="e">
        <f>INDEX('Stu-SESSION'!$L$61:$U$68, MATCH("*Deadlift*",'Stu-SESSION'!$B$61:$B$68,0), MATCH("*5th*",'Stu-SESSION'!$K$7:$T$7,0))</f>
        <v>#N/A</v>
      </c>
      <c r="G49" s="131" t="e">
        <f>IF($A$44='Stu-SESSION'!$A$61,INDEX('Stu-SESSION'!$K$61:$T$68, MATCH("*Bench Press*",'Stu-SESSION'!$B$61:$B$68,0), MATCH("*5th*",'Stu-SESSION'!$K$7:$T$7,0)),"")</f>
        <v>#N/A</v>
      </c>
      <c r="H49" s="131" t="e">
        <f>INDEX('Stu-SESSION'!$L$61:$U$68, MATCH("*Bench Press*",'Stu-SESSION'!$B$61:$B$68,0), MATCH("*5th*",'Stu-SESSION'!$K$7:$T$7,0))</f>
        <v>#N/A</v>
      </c>
      <c r="I49" s="132" t="e">
        <f>IF($A$44='Stu-SESSION'!$A$61,INDEX('Stu-SESSION'!$K$61:$T$68, MATCH("*Military*",'Stu-SESSION'!$B$61:$B$68,0), MATCH("*5th*",'Stu-SESSION'!$K$7:$T$7,0)),"")</f>
        <v>#N/A</v>
      </c>
      <c r="J49" s="44" t="e">
        <f>INDEX('Stu-SESSION'!$L$61:$U$68, MATCH("*Military*",'Stu-SESSION'!$B$61:$B$68,0), MATCH("*5th*",'Stu-SESSION'!$K$7:$T$7,0))</f>
        <v>#N/A</v>
      </c>
      <c r="K49" s="131" t="e">
        <f>IF($A$44='Stu-SESSION'!$A$61,INDEX('Stu-SESSION'!$K$61:$T$68, MATCH("*Clean *",'Stu-SESSION'!$B$61:$B$68,0), MATCH("*5th*",'Stu-SESSION'!$K$7:$T$7,0)),"")</f>
        <v>#N/A</v>
      </c>
      <c r="L49" s="44" t="e">
        <f>INDEX('Stu-SESSION'!$L$61:$U$68, MATCH("*Clean *",'Stu-SESSION'!$B$61:$B$68,0), MATCH("*5th*",'Stu-SESSION'!$K$7:$T$7,0))</f>
        <v>#N/A</v>
      </c>
      <c r="M49" s="131">
        <f>IF($A$44='Stu-SESSION'!$A$61,INDEX('Stu-SESSION'!$K$61:$T$68, MATCH("*Lat Pulldown*",'Stu-SESSION'!$B$61:$B$68,0), MATCH("*5th*",'Stu-SESSION'!$K$7:$T$7,0)),"")</f>
        <v>0</v>
      </c>
      <c r="N49" s="44">
        <f>INDEX('Stu-SESSION'!$L$61:$U$68, MATCH("*Lat Pulldown*",'Stu-SESSION'!$B$61:$B$68,0), MATCH("*5th*",'Stu-SESSION'!$K$7:$T$7,0))</f>
        <v>0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'Stu-SESSION'!A79</f>
        <v>42108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IF($A$50='Stu-SESSION'!$A$79,INDEX('Stu-SESSION'!$K$70:$T$77, MATCH("*1k Row*",'Stu-SESSION'!$B$70:$B$77,0), MATCH("*1st*",'Stu-SESSION'!$K$7:$T$7,0)),"")</f>
        <v>#N/A</v>
      </c>
      <c r="P50" s="152" t="e">
        <f>IF($A$50='Stu-SESSION'!$A$79,INDEX('Stu-SESSION'!$K$70:$T$77, MATCH("*HIIT*",'Stu-SESSION'!$B$70:$B$77,0), MATCH("*1st*",'Stu-SESSION'!$K$7:$T$7,0)),"")</f>
        <v>#N/A</v>
      </c>
      <c r="Q50" s="119" t="e">
        <f>INDEX('Stu-SESSION'!$L$70:$U$77, MATCH("*HIIT*",'Stu-SESSION'!$B$70:$B$77,0), MATCH("*1st*",'Stu-SESSION'!$K$7:$T$7,0))</f>
        <v>#N/A</v>
      </c>
      <c r="R50" s="119">
        <f>'Stu-SESSION'!U79</f>
        <v>0</v>
      </c>
      <c r="S50" s="116"/>
      <c r="T50" s="116"/>
      <c r="U50" s="120">
        <f>'Stu-SESSION'!A80</f>
        <v>0</v>
      </c>
      <c r="V50" s="120">
        <f>'Stu-SESSION'!A81</f>
        <v>0</v>
      </c>
      <c r="W50" s="116"/>
      <c r="X50" s="116"/>
      <c r="Y50" s="116"/>
      <c r="Z50" s="116"/>
      <c r="AA50" s="116"/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IF($A$50='Stu-SESSION'!$A$79,INDEX('Stu-SESSION'!$K$70:$T$77, MATCH("*Squat*",'Stu-SESSION'!$B$70:$B$77,0), MATCH("*1st*",'Stu-SESSION'!$K$7:$T$7,0)),"")</f>
        <v>#N/A</v>
      </c>
      <c r="D51" s="132" t="e">
        <f>INDEX('Stu-SESSION'!L$70:U$77, MATCH("*Squat*",'Stu-SESSION'!$B$70:$B$77,0), MATCH("*1st*",'Stu-SESSION'!K$7:T$7,0))</f>
        <v>#N/A</v>
      </c>
      <c r="E51" s="131" t="e">
        <f>IF($A$50='Stu-SESSION'!$A$79,INDEX('Stu-SESSION'!$K$70:$T$77, MATCH("*Deadlift*",'Stu-SESSION'!$B$70:$B$77,0), MATCH("*1st*",'Stu-SESSION'!$K$7:$T$7,0)),"")</f>
        <v>#N/A</v>
      </c>
      <c r="F51" s="131" t="e">
        <f>INDEX('Stu-SESSION'!$L$70:$U$77, MATCH("*Deadlift*",'Stu-SESSION'!$B$70:$B$77,0), MATCH("*1st*",'Stu-SESSION'!$K$7:$T$7,0))</f>
        <v>#N/A</v>
      </c>
      <c r="G51" s="131" t="e">
        <f>IF($A$50='Stu-SESSION'!$A$79,INDEX('Stu-SESSION'!$K$70:$T$77, MATCH("*Bench Press*",'Stu-SESSION'!$B$70:$B$77,0), MATCH("*1st*",'Stu-SESSION'!$K$7:$T$7,0)),"")</f>
        <v>#N/A</v>
      </c>
      <c r="H51" s="131" t="e">
        <f>INDEX('Stu-SESSION'!$L$70:$U$77, MATCH("*Bench Press*",'Stu-SESSION'!$B$70:$B$77,0), MATCH("*1st*",'Stu-SESSION'!$K$7:$T$7,0))</f>
        <v>#N/A</v>
      </c>
      <c r="I51" s="132" t="e">
        <f>IF($A$50='Stu-SESSION'!$A$79,INDEX('Stu-SESSION'!$K$70:$T$77, MATCH("*Military*",'Stu-SESSION'!$B$70:$B$77,0), MATCH("*1st*",'Stu-SESSION'!$K$7:$T$7,0)),"")</f>
        <v>#N/A</v>
      </c>
      <c r="J51" s="48" t="e">
        <f>INDEX('Stu-SESSION'!$L$70:$U$77, MATCH("*Military*",'Stu-SESSION'!$B$70:$B$77,0), MATCH("*1st*",'Stu-SESSION'!$K$7:$T$7,0))</f>
        <v>#N/A</v>
      </c>
      <c r="K51" s="131" t="e">
        <f>IF($A$50='Stu-SESSION'!$A$79,INDEX('Stu-SESSION'!$K$70:$T$77, MATCH("*Clean *",'Stu-SESSION'!$B$70:$B$77,0), MATCH("*1st*",'Stu-SESSION'!$K$7:$T$7,0)),"")</f>
        <v>#N/A</v>
      </c>
      <c r="L51" s="48" t="e">
        <f>INDEX('Stu-SESSION'!$L$70:$U$77, MATCH("*Clean *",'Stu-SESSION'!$B$70:$B$77,0), MATCH("*1st*",'Stu-SESSION'!$K$7:$T$7,0))</f>
        <v>#N/A</v>
      </c>
      <c r="M51" s="131" t="e">
        <f>IF($A$50='Stu-SESSION'!$A$79,INDEX('Stu-SESSION'!$K$70:$T$77, MATCH("*Lat Pulldown*",'Stu-SESSION'!$B$70:$B$77,0), MATCH("*1st*",'Stu-SESSION'!$K$7:$T$7,0)),"")</f>
        <v>#N/A</v>
      </c>
      <c r="N51" s="48" t="e">
        <f>INDEX('Stu-SESSION'!$L$70:$U$77, MATCH("*Lat Pulldown*",'Stu-SESSION'!$B$70:$B$77,0), MATCH("*1st*",'Stu-SESSION'!$K$7:$T$7,0))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IF($A$50='Stu-SESSION'!$A$79,INDEX('Stu-SESSION'!$K$70:$T$77, MATCH("*Squat*",'Stu-SESSION'!$B$70:$B$77,0), MATCH("*2nd*",'Stu-SESSION'!$K$7:$T$7,0)),"")</f>
        <v>#N/A</v>
      </c>
      <c r="D52" s="132" t="e">
        <f>INDEX('Stu-SESSION'!L$70:U$77, MATCH("*Squat*",'Stu-SESSION'!$B$70:$B$77,0), MATCH("*2nd*",'Stu-SESSION'!K$7:T$7,0))</f>
        <v>#N/A</v>
      </c>
      <c r="E52" s="131" t="e">
        <f>IF($A$50='Stu-SESSION'!$A$79,INDEX('Stu-SESSION'!$K$70:$T$77, MATCH("*Deadlift*",'Stu-SESSION'!$B$70:$B$77,0), MATCH("*2ND*",'Stu-SESSION'!$K$7:$T$7,0)),"")</f>
        <v>#N/A</v>
      </c>
      <c r="F52" s="131" t="e">
        <f>INDEX('Stu-SESSION'!$L$70:$U$77, MATCH("*Deadlift*",'Stu-SESSION'!$B$70:$B$77,0), MATCH("*2nd*",'Stu-SESSION'!$K$7:$T$7,0))</f>
        <v>#N/A</v>
      </c>
      <c r="G52" s="131" t="e">
        <f>IF($A$50='Stu-SESSION'!$A$79,INDEX('Stu-SESSION'!$K$70:$T$77, MATCH("*Bench Press*",'Stu-SESSION'!$B$70:$B$77,0), MATCH("*2ND*",'Stu-SESSION'!$K$7:$T$7,0)),"")</f>
        <v>#N/A</v>
      </c>
      <c r="H52" s="131" t="e">
        <f>INDEX('Stu-SESSION'!$L$70:$U$77, MATCH("*Bench Press*",'Stu-SESSION'!$B$70:$B$77,0), MATCH("*2nd*",'Stu-SESSION'!$K$7:$T$7,0))</f>
        <v>#N/A</v>
      </c>
      <c r="I52" s="132" t="e">
        <f>IF($A$50='Stu-SESSION'!$A$79,INDEX('Stu-SESSION'!$K$70:$T$77, MATCH("*Military*",'Stu-SESSION'!$B$70:$B$77,0), MATCH("*2ND*",'Stu-SESSION'!$K$7:$T$7,0)),"")</f>
        <v>#N/A</v>
      </c>
      <c r="J52" s="44" t="e">
        <f>INDEX('Stu-SESSION'!$L$70:$U$77, MATCH("*Military*",'Stu-SESSION'!$B$70:$B$77,0), MATCH("*2nd*",'Stu-SESSION'!$K$7:$T$7,0))</f>
        <v>#N/A</v>
      </c>
      <c r="K52" s="131" t="e">
        <f>IF($A$50='Stu-SESSION'!$A$79,INDEX('Stu-SESSION'!$K$70:$T$77, MATCH("*Clean *",'Stu-SESSION'!$B$70:$B$77,0), MATCH("*2ND*",'Stu-SESSION'!$K$7:$T$7,0)),"")</f>
        <v>#N/A</v>
      </c>
      <c r="L52" s="44" t="e">
        <f>INDEX('Stu-SESSION'!$L$70:$U$77, MATCH("*Clean *",'Stu-SESSION'!$B$70:$B$77,0), MATCH("*2nd*",'Stu-SESSION'!$K$7:$T$7,0))</f>
        <v>#N/A</v>
      </c>
      <c r="M52" s="131" t="e">
        <f>IF($A$50='Stu-SESSION'!$A$79,INDEX('Stu-SESSION'!$K$70:$T$77, MATCH("*Lat Pulldown*",'Stu-SESSION'!$B$70:$B$77,0), MATCH("*2ND*",'Stu-SESSION'!$K$7:$T$7,0)),"")</f>
        <v>#N/A</v>
      </c>
      <c r="N52" s="44" t="e">
        <f>INDEX('Stu-SESSION'!$L$70:$U$77, MATCH("*Lat Pulldown*",'Stu-SESSION'!$B$70:$B$77,0), MATCH("*2nd*",'Stu-SESSION'!$K$7:$T$7,0))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IF($A$50='Stu-SESSION'!$A$79,INDEX('Stu-SESSION'!$K$70:$T$77, MATCH("*Squat*",'Stu-SESSION'!$B$70:$B$77,0), MATCH("*3rd*",'Stu-SESSION'!$K$7:$T$7,0)),"")</f>
        <v>#N/A</v>
      </c>
      <c r="D53" s="132" t="e">
        <f>INDEX('Stu-SESSION'!L$70:U$77, MATCH("*Squat*",'Stu-SESSION'!$B$70:$B$77,0), MATCH("*3rd*",'Stu-SESSION'!K$7:T$7,0))</f>
        <v>#N/A</v>
      </c>
      <c r="E53" s="131" t="e">
        <f>IF($A$50='Stu-SESSION'!$A$79,INDEX('Stu-SESSION'!$K$70:$T$77, MATCH("*Deadlift*",'Stu-SESSION'!$B$70:$B$77,0), MATCH("*3rd*",'Stu-SESSION'!$K$7:$T$7,0)),"")</f>
        <v>#N/A</v>
      </c>
      <c r="F53" s="131" t="e">
        <f>INDEX('Stu-SESSION'!$L$70:$U$77, MATCH("*Deadlift*",'Stu-SESSION'!$B$70:$B$77,0), MATCH("*3rd*",'Stu-SESSION'!$K$7:$T$7,0))</f>
        <v>#N/A</v>
      </c>
      <c r="G53" s="131" t="e">
        <f>IF($A$50='Stu-SESSION'!$A$79,INDEX('Stu-SESSION'!$K$70:$T$77, MATCH("*Bench Press*",'Stu-SESSION'!$B$70:$B$77,0), MATCH("*3rd*",'Stu-SESSION'!$K$7:$T$7,0)),"")</f>
        <v>#N/A</v>
      </c>
      <c r="H53" s="131" t="e">
        <f>INDEX('Stu-SESSION'!$L$70:$U$77, MATCH("*Bench Press*",'Stu-SESSION'!$B$70:$B$77,0), MATCH("*3rd*",'Stu-SESSION'!$K$7:$T$7,0))</f>
        <v>#N/A</v>
      </c>
      <c r="I53" s="132" t="e">
        <f>IF($A$50='Stu-SESSION'!$A$79,INDEX('Stu-SESSION'!$K$70:$T$77, MATCH("*Military*",'Stu-SESSION'!$B$70:$B$77,0), MATCH("*3rd*",'Stu-SESSION'!$K$7:$T$7,0)),"")</f>
        <v>#N/A</v>
      </c>
      <c r="J53" s="44" t="e">
        <f>INDEX('Stu-SESSION'!$L$70:$U$77, MATCH("*Military*",'Stu-SESSION'!$B$70:$B$77,0), MATCH("*3rd*",'Stu-SESSION'!$K$7:$T$7,0))</f>
        <v>#N/A</v>
      </c>
      <c r="K53" s="131" t="e">
        <f>IF($A$50='Stu-SESSION'!$A$79,INDEX('Stu-SESSION'!$K$70:$T$77, MATCH("*Clean *",'Stu-SESSION'!$B$70:$B$77,0), MATCH("*3rd*",'Stu-SESSION'!$K$7:$T$7,0)),"")</f>
        <v>#N/A</v>
      </c>
      <c r="L53" s="44" t="e">
        <f>INDEX('Stu-SESSION'!$L$70:$U$77, MATCH("*Clean *",'Stu-SESSION'!$B$70:$B$77,0), MATCH("*3rd*",'Stu-SESSION'!$K$7:$T$7,0))</f>
        <v>#N/A</v>
      </c>
      <c r="M53" s="131" t="e">
        <f>IF($A$50='Stu-SESSION'!$A$79,INDEX('Stu-SESSION'!$K$70:$T$77, MATCH("*Lat Pulldown*",'Stu-SESSION'!$B$70:$B$77,0), MATCH("*3rd*",'Stu-SESSION'!$K$7:$T$7,0)),"")</f>
        <v>#N/A</v>
      </c>
      <c r="N53" s="44" t="e">
        <f>INDEX('Stu-SESSION'!$L$70:$U$77, MATCH("*Lat Pulldown*",'Stu-SESSION'!$B$70:$B$77,0), MATCH("*3rd*",'Stu-SESSION'!$K$7:$T$7,0))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IF($A$50='Stu-SESSION'!$A$79,INDEX('Stu-SESSION'!$K$70:$T$77, MATCH("*Squat*",'Stu-SESSION'!$B$70:$B$77,0), MATCH("*4th*",'Stu-SESSION'!$K$7:$T$7,0)),"")</f>
        <v>#N/A</v>
      </c>
      <c r="D54" s="132" t="e">
        <f>INDEX('Stu-SESSION'!L$70:U$77, MATCH("*Squat*",'Stu-SESSION'!$B$70:$B$77,0), MATCH("*4th*",'Stu-SESSION'!K$7:T$7,0))</f>
        <v>#N/A</v>
      </c>
      <c r="E54" s="131" t="e">
        <f>IF($A$50='Stu-SESSION'!$A$79,INDEX('Stu-SESSION'!$K$70:$T$77, MATCH("*Deadlift*",'Stu-SESSION'!$B$70:$B$77,0), MATCH("*4th*",'Stu-SESSION'!$K$7:$T$7,0)),"")</f>
        <v>#N/A</v>
      </c>
      <c r="F54" s="131" t="e">
        <f>INDEX('Stu-SESSION'!$L$70:$U$77, MATCH("*Deadlift*",'Stu-SESSION'!$B$70:$B$77,0), MATCH("*4th*",'Stu-SESSION'!$K$7:$T$7,0))</f>
        <v>#N/A</v>
      </c>
      <c r="G54" s="131" t="e">
        <f>IF($A$50='Stu-SESSION'!$A$79,INDEX('Stu-SESSION'!$K$70:$T$77, MATCH("*Bench Press*",'Stu-SESSION'!$B$70:$B$77,0), MATCH("*4th*",'Stu-SESSION'!$K$7:$T$7,0)),"")</f>
        <v>#N/A</v>
      </c>
      <c r="H54" s="131" t="e">
        <f>INDEX('Stu-SESSION'!$L$70:$U$77, MATCH("*Bench Press*",'Stu-SESSION'!$B$70:$B$77,0), MATCH("*4th*",'Stu-SESSION'!$K$7:$T$7,0))</f>
        <v>#N/A</v>
      </c>
      <c r="I54" s="132" t="e">
        <f>IF($A$50='Stu-SESSION'!$A$79,INDEX('Stu-SESSION'!$K$70:$T$77, MATCH("*Military*",'Stu-SESSION'!$B$70:$B$77,0), MATCH("*4th*",'Stu-SESSION'!$K$7:$T$7,0)),"")</f>
        <v>#N/A</v>
      </c>
      <c r="J54" s="44" t="e">
        <f>INDEX('Stu-SESSION'!$L$70:$U$77, MATCH("*Military*",'Stu-SESSION'!$B$70:$B$77,0), MATCH("*4th*",'Stu-SESSION'!$K$7:$T$7,0))</f>
        <v>#N/A</v>
      </c>
      <c r="K54" s="131" t="e">
        <f>IF($A$50='Stu-SESSION'!$A$79,INDEX('Stu-SESSION'!$K$70:$T$77, MATCH("*Clean *",'Stu-SESSION'!$B$70:$B$77,0), MATCH("*4th*",'Stu-SESSION'!$K$7:$T$7,0)),"")</f>
        <v>#N/A</v>
      </c>
      <c r="L54" s="44" t="e">
        <f>INDEX('Stu-SESSION'!$L$70:$U$77, MATCH("*Clean *",'Stu-SESSION'!$B$70:$B$77,0), MATCH("*4th*",'Stu-SESSION'!$K$7:$T$7,0))</f>
        <v>#N/A</v>
      </c>
      <c r="M54" s="131" t="e">
        <f>IF($A$50='Stu-SESSION'!$A$79,INDEX('Stu-SESSION'!$K$70:$T$77, MATCH("*Lat Pulldown*",'Stu-SESSION'!$B$70:$B$77,0), MATCH("*4th*",'Stu-SESSION'!$K$7:$T$7,0)),"")</f>
        <v>#N/A</v>
      </c>
      <c r="N54" s="44" t="e">
        <f>INDEX('Stu-SESSION'!$L$70:$U$77, MATCH("*Lat Pulldown*",'Stu-SESSION'!$B$70:$B$77,0), MATCH("*4th*",'Stu-SESSION'!$K$7:$T$7,0))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IF($A$50='Stu-SESSION'!$A$79,INDEX('Stu-SESSION'!$K$70:$T$77, MATCH("*Squat*",'Stu-SESSION'!$B$70:$B$77,0), MATCH("*5th*",'Stu-SESSION'!$K$7:$T$7,0)),"")</f>
        <v>#N/A</v>
      </c>
      <c r="D55" s="132" t="e">
        <f>INDEX('Stu-SESSION'!L$70:U$77, MATCH("*Squat*",'Stu-SESSION'!$B$70:$B$77,0), MATCH("*5th*",'Stu-SESSION'!K$7:T$7,0))</f>
        <v>#N/A</v>
      </c>
      <c r="E55" s="131" t="e">
        <f>IF($A$50='Stu-SESSION'!$A$79,INDEX('Stu-SESSION'!$K$70:$T$77, MATCH("*Deadlift*",'Stu-SESSION'!$B$70:$B$77,0), MATCH("*5th*",'Stu-SESSION'!$K$7:$T$7,0)),"")</f>
        <v>#N/A</v>
      </c>
      <c r="F55" s="131" t="e">
        <f>INDEX('Stu-SESSION'!$L$70:$U$77, MATCH("*Deadlift*",'Stu-SESSION'!$B$70:$B$77,0), MATCH("*5th*",'Stu-SESSION'!$K$7:$T$7,0))</f>
        <v>#N/A</v>
      </c>
      <c r="G55" s="131" t="e">
        <f>IF($A$50='Stu-SESSION'!$A$79,INDEX('Stu-SESSION'!$K$70:$T$77, MATCH("*Bench Press*",'Stu-SESSION'!$B$70:$B$77,0), MATCH("*5th*",'Stu-SESSION'!$K$7:$T$7,0)),"")</f>
        <v>#N/A</v>
      </c>
      <c r="H55" s="131" t="e">
        <f>INDEX('Stu-SESSION'!$L$70:$U$77, MATCH("*Bench Press*",'Stu-SESSION'!$B$70:$B$77,0), MATCH("*5th*",'Stu-SESSION'!$K$7:$T$7,0))</f>
        <v>#N/A</v>
      </c>
      <c r="I55" s="132" t="e">
        <f>IF($A$50='Stu-SESSION'!$A$79,INDEX('Stu-SESSION'!$K$70:$T$77, MATCH("*Military*",'Stu-SESSION'!$B$70:$B$77,0), MATCH("*5th*",'Stu-SESSION'!$K$7:$T$7,0)),"")</f>
        <v>#N/A</v>
      </c>
      <c r="J55" s="44" t="e">
        <f>INDEX('Stu-SESSION'!$L$70:$U$77, MATCH("*Military*",'Stu-SESSION'!$B$70:$B$77,0), MATCH("*5th*",'Stu-SESSION'!$K$7:$T$7,0))</f>
        <v>#N/A</v>
      </c>
      <c r="K55" s="131" t="e">
        <f>IF($A$50='Stu-SESSION'!$A$79,INDEX('Stu-SESSION'!$K$70:$T$77, MATCH("*Clean *",'Stu-SESSION'!$B$70:$B$77,0), MATCH("*5th*",'Stu-SESSION'!$K$7:$T$7,0)),"")</f>
        <v>#N/A</v>
      </c>
      <c r="L55" s="44" t="e">
        <f>INDEX('Stu-SESSION'!$L$70:$U$77, MATCH("*Clean *",'Stu-SESSION'!$B$70:$B$77,0), MATCH("*5th*",'Stu-SESSION'!$K$7:$T$7,0))</f>
        <v>#N/A</v>
      </c>
      <c r="M55" s="131" t="e">
        <f>IF($A$50='Stu-SESSION'!$A$79,INDEX('Stu-SESSION'!$K$70:$T$77, MATCH("*Lat Pulldown*",'Stu-SESSION'!$B$70:$B$77,0), MATCH("*5th*",'Stu-SESSION'!$K$7:$T$7,0)),"")</f>
        <v>#N/A</v>
      </c>
      <c r="N55" s="44" t="e">
        <f>INDEX('Stu-SESSION'!$L$70:$U$77, MATCH("*Lat Pulldown*",'Stu-SESSION'!$B$70:$B$77,0), MATCH("*5th*",'Stu-SESSION'!$K$7:$T$7,0))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'Stu-SESSION'!A88</f>
        <v>42115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 t="e">
        <f>MAX(E57:E61)</f>
        <v>#N/A</v>
      </c>
      <c r="F56" s="116" t="e">
        <f t="array" ref="F56">MAX(IF(E57:E61=E56,F57:F61))</f>
        <v>#N/A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>
        <f>MAX(K57:K61)</f>
        <v>30</v>
      </c>
      <c r="L56" s="116">
        <f t="array" ref="L56">MAX(IF(K57:K61=K56,L57:L61))</f>
        <v>12</v>
      </c>
      <c r="M56" s="116" t="e">
        <f>MAX(M57:M61)</f>
        <v>#N/A</v>
      </c>
      <c r="N56" s="117" t="e">
        <f t="array" ref="N56">MAX(IF(M57:M61=M56,N57:N61))</f>
        <v>#N/A</v>
      </c>
      <c r="O56" s="152">
        <f>IF($A$56='Stu-SESSION'!$A$88,INDEX('Stu-SESSION'!$K$79:$T$86, MATCH("*1k Row*",'Stu-SESSION'!$B$79:$B$86,0), MATCH("*1st*",'Stu-SESSION'!$K$7:$T$7,0)),"")</f>
        <v>2.5000000000000001E-3</v>
      </c>
      <c r="P56" s="152" t="e">
        <f>IF($A$56='Stu-SESSION'!$A$88,INDEX('Stu-SESSION'!$K$79:$T$86, MATCH("*HIIT*",'Stu-SESSION'!$B$79:$B$86,0), MATCH("*1st*",'Stu-SESSION'!$K$7:$T$7,0)),"")</f>
        <v>#N/A</v>
      </c>
      <c r="Q56" s="119" t="e">
        <f>INDEX('Stu-SESSION'!$L$79:$U$86, MATCH("*HIIT*",'Stu-SESSION'!$B$79:$B$86,0), MATCH("*1st*",'Stu-SESSION'!$K$7:$T$7,0))</f>
        <v>#N/A</v>
      </c>
      <c r="R56" s="119">
        <f>'Stu-SESSION'!U88</f>
        <v>0</v>
      </c>
      <c r="S56" s="116"/>
      <c r="T56" s="116"/>
      <c r="U56" s="120">
        <f>'Stu-SESSION'!A89</f>
        <v>94</v>
      </c>
      <c r="V56" s="120">
        <f>'Stu-SESSION'!A90</f>
        <v>27.3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IF($A$56='Stu-SESSION'!$A$88,INDEX('Stu-SESSION'!$K$79:$T$86, MATCH("*Squat*",'Stu-SESSION'!$B$79:$B$86,0), MATCH("*1st*",'Stu-SESSION'!$K$7:$T$7,0)),"")</f>
        <v>#N/A</v>
      </c>
      <c r="D57" s="132" t="e">
        <f>INDEX('Stu-SESSION'!L$79:U$86, MATCH("*Squat*",'Stu-SESSION'!$B$79:$B$86,0), MATCH("*1st*",'Stu-SESSION'!K$7:T$7,0))</f>
        <v>#N/A</v>
      </c>
      <c r="E57" s="131" t="e">
        <f>IF($A$56='Stu-SESSION'!$A$88,INDEX('Stu-SESSION'!$K$79:$T$86, MATCH("*Deadlift*",'Stu-SESSION'!$B$79:$B$86,0), MATCH("*1st*",'Stu-SESSION'!$K$7:$T$7,0)),"")</f>
        <v>#N/A</v>
      </c>
      <c r="F57" s="131" t="e">
        <f>INDEX('Stu-SESSION'!$L$79:$U$86, MATCH("*Deadlift*",'Stu-SESSION'!$B$79:$B$86,0), MATCH("*1st*",'Stu-SESSION'!$K$7:$T$7,0))</f>
        <v>#N/A</v>
      </c>
      <c r="G57" s="131" t="e">
        <f>IF($A$56='Stu-SESSION'!$A$88,INDEX('Stu-SESSION'!$K$79:$T$86, MATCH("*Bench Press*",'Stu-SESSION'!$B$79:$B$86,0), MATCH("*1st*",'Stu-SESSION'!$K$7:$T$7,0)),"")</f>
        <v>#N/A</v>
      </c>
      <c r="H57" s="131" t="e">
        <f>INDEX('Stu-SESSION'!$L$79:$U$86, MATCH("*Bench Press*",'Stu-SESSION'!$B$79:$B$86,0), MATCH("*1st*",'Stu-SESSION'!$K$7:$T$7,0))</f>
        <v>#N/A</v>
      </c>
      <c r="I57" s="132" t="e">
        <f>IF($A$56='Stu-SESSION'!$A$88,INDEX('Stu-SESSION'!$K$79:$T$86, MATCH("*Military*",'Stu-SESSION'!$B$79:$B$86,0), MATCH("*1st*",'Stu-SESSION'!$K$7:$T$7,0)),"")</f>
        <v>#N/A</v>
      </c>
      <c r="J57" s="48" t="e">
        <f>INDEX('Stu-SESSION'!$L$79:$U$86, MATCH("*Military*",'Stu-SESSION'!$B$79:$B$86,0), MATCH("*1st*",'Stu-SESSION'!$K$7:$T$7,0))</f>
        <v>#N/A</v>
      </c>
      <c r="K57" s="131">
        <f>IF($A$56='Stu-SESSION'!$A$88,INDEX('Stu-SESSION'!$K$79:$T$86, MATCH("*Clean *",'Stu-SESSION'!$B$79:$B$86,0), MATCH("*1st*",'Stu-SESSION'!$K$7:$T$7,0)),"")</f>
        <v>30</v>
      </c>
      <c r="L57" s="48">
        <f>INDEX('Stu-SESSION'!$L$79:$U$86, MATCH("*Clean *",'Stu-SESSION'!$B$79:$B$86,0), MATCH("*1st*",'Stu-SESSION'!$K$7:$T$7,0))</f>
        <v>12</v>
      </c>
      <c r="M57" s="131" t="e">
        <f>IF($A$56='Stu-SESSION'!$A$88,INDEX('Stu-SESSION'!$K$79:$T$86, MATCH("*Lat Pulldown*",'Stu-SESSION'!$B$79:$B$86,0), MATCH("*1st*",'Stu-SESSION'!$K$7:$T$7,0)),"")</f>
        <v>#N/A</v>
      </c>
      <c r="N57" s="48" t="e">
        <f>INDEX('Stu-SESSION'!$L$79:$U$86, MATCH("*Lat Pulldown*",'Stu-SESSION'!$B$79:$B$86,0), MATCH("*1st*",'Stu-SESSION'!$K$7:$T$7,0))</f>
        <v>#N/A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IF($A$56='Stu-SESSION'!$A$88,INDEX('Stu-SESSION'!$K$79:$T$86, MATCH("*Squat*",'Stu-SESSION'!$B$79:$B$86,0), MATCH("*2nd*",'Stu-SESSION'!$K$7:$T$7,0)),"")</f>
        <v>#N/A</v>
      </c>
      <c r="D58" s="132" t="e">
        <f>INDEX('Stu-SESSION'!L$79:U$86, MATCH("*Squat*",'Stu-SESSION'!$B$79:$B$86,0), MATCH("*2nd*",'Stu-SESSION'!K$7:T$7,0))</f>
        <v>#N/A</v>
      </c>
      <c r="E58" s="131" t="e">
        <f>IF($A$56='Stu-SESSION'!$A$88,INDEX('Stu-SESSION'!$K$79:$T$86, MATCH("*Deadlift*",'Stu-SESSION'!$B$79:$B$86,0), MATCH("*2ND*",'Stu-SESSION'!$K$7:$T$7,0)),"")</f>
        <v>#N/A</v>
      </c>
      <c r="F58" s="131" t="e">
        <f>INDEX('Stu-SESSION'!$L$79:$U$86, MATCH("*Deadlift*",'Stu-SESSION'!$B$79:$B$86,0), MATCH("*2nd*",'Stu-SESSION'!$K$7:$T$7,0))</f>
        <v>#N/A</v>
      </c>
      <c r="G58" s="131" t="e">
        <f>IF($A$56='Stu-SESSION'!$A$88,INDEX('Stu-SESSION'!$K$79:$T$86, MATCH("*Bench Press*",'Stu-SESSION'!$B$79:$B$86,0), MATCH("*2ND*",'Stu-SESSION'!$K$7:$T$7,0)),"")</f>
        <v>#N/A</v>
      </c>
      <c r="H58" s="131" t="e">
        <f>INDEX('Stu-SESSION'!$L$79:$U$86, MATCH("*Bench Press*",'Stu-SESSION'!$B$79:$B$86,0), MATCH("*2nd*",'Stu-SESSION'!$K$7:$T$7,0))</f>
        <v>#N/A</v>
      </c>
      <c r="I58" s="132" t="e">
        <f>IF($A$56='Stu-SESSION'!$A$88,INDEX('Stu-SESSION'!$K$79:$T$86, MATCH("*Military*",'Stu-SESSION'!$B$79:$B$86,0), MATCH("*2ND*",'Stu-SESSION'!$K$7:$T$7,0)),"")</f>
        <v>#N/A</v>
      </c>
      <c r="J58" s="44" t="e">
        <f>INDEX('Stu-SESSION'!$L$79:$U$86, MATCH("*Military*",'Stu-SESSION'!$B$79:$B$86,0), MATCH("*2nd*",'Stu-SESSION'!$K$7:$T$7,0))</f>
        <v>#N/A</v>
      </c>
      <c r="K58" s="131">
        <f>IF($A$56='Stu-SESSION'!$A$88,INDEX('Stu-SESSION'!$K$79:$T$86, MATCH("*Clean *",'Stu-SESSION'!$B$79:$B$86,0), MATCH("*2ND*",'Stu-SESSION'!$K$7:$T$7,0)),"")</f>
        <v>30</v>
      </c>
      <c r="L58" s="44">
        <f>INDEX('Stu-SESSION'!$L$79:$U$86, MATCH("*Clean *",'Stu-SESSION'!$B$79:$B$86,0), MATCH("*2nd*",'Stu-SESSION'!$K$7:$T$7,0))</f>
        <v>12</v>
      </c>
      <c r="M58" s="131" t="e">
        <f>IF($A$56='Stu-SESSION'!$A$88,INDEX('Stu-SESSION'!$K$79:$T$86, MATCH("*Lat Pulldown*",'Stu-SESSION'!$B$79:$B$86,0), MATCH("*2ND*",'Stu-SESSION'!$K$7:$T$7,0)),"")</f>
        <v>#N/A</v>
      </c>
      <c r="N58" s="44" t="e">
        <f>INDEX('Stu-SESSION'!$L$79:$U$86, MATCH("*Lat Pulldown*",'Stu-SESSION'!$B$79:$B$86,0), MATCH("*2nd*",'Stu-SESSION'!$K$7:$T$7,0))</f>
        <v>#N/A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IF($A$56='Stu-SESSION'!$A$88,INDEX('Stu-SESSION'!$K$79:$T$86, MATCH("*Squat*",'Stu-SESSION'!$B$79:$B$86,0), MATCH("*3rd*",'Stu-SESSION'!$K$7:$T$7,0)),"")</f>
        <v>#N/A</v>
      </c>
      <c r="D59" s="132" t="e">
        <f>INDEX('Stu-SESSION'!L$79:U$86, MATCH("*Squat*",'Stu-SESSION'!$B$79:$B$86,0), MATCH("*3rd*",'Stu-SESSION'!K$7:T$7,0))</f>
        <v>#N/A</v>
      </c>
      <c r="E59" s="131" t="e">
        <f>IF($A$56='Stu-SESSION'!$A$88,INDEX('Stu-SESSION'!$K$79:$T$86, MATCH("*Deadlift*",'Stu-SESSION'!$B$79:$B$86,0), MATCH("*3rd*",'Stu-SESSION'!$K$7:$T$7,0)),"")</f>
        <v>#N/A</v>
      </c>
      <c r="F59" s="131" t="e">
        <f>INDEX('Stu-SESSION'!$L$79:$U$86, MATCH("*Deadlift*",'Stu-SESSION'!$B$79:$B$86,0), MATCH("*3rd*",'Stu-SESSION'!$K$7:$T$7,0))</f>
        <v>#N/A</v>
      </c>
      <c r="G59" s="131" t="e">
        <f>IF($A$56='Stu-SESSION'!$A$88,INDEX('Stu-SESSION'!$K$79:$T$86, MATCH("*Bench Press*",'Stu-SESSION'!$B$79:$B$86,0), MATCH("*3rd*",'Stu-SESSION'!$K$7:$T$7,0)),"")</f>
        <v>#N/A</v>
      </c>
      <c r="H59" s="131" t="e">
        <f>INDEX('Stu-SESSION'!$L$79:$U$86, MATCH("*Bench Press*",'Stu-SESSION'!$B$79:$B$86,0), MATCH("*3rd*",'Stu-SESSION'!$K$7:$T$7,0))</f>
        <v>#N/A</v>
      </c>
      <c r="I59" s="132" t="e">
        <f>IF($A$56='Stu-SESSION'!$A$88,INDEX('Stu-SESSION'!$K$79:$T$86, MATCH("*Military*",'Stu-SESSION'!$B$79:$B$86,0), MATCH("*3rd*",'Stu-SESSION'!$K$7:$T$7,0)),"")</f>
        <v>#N/A</v>
      </c>
      <c r="J59" s="44" t="e">
        <f>INDEX('Stu-SESSION'!$L$79:$U$86, MATCH("*Military*",'Stu-SESSION'!$B$79:$B$86,0), MATCH("*3rd*",'Stu-SESSION'!$K$7:$T$7,0))</f>
        <v>#N/A</v>
      </c>
      <c r="K59" s="131">
        <f>IF($A$56='Stu-SESSION'!$A$88,INDEX('Stu-SESSION'!$K$79:$T$86, MATCH("*Clean *",'Stu-SESSION'!$B$79:$B$86,0), MATCH("*3rd*",'Stu-SESSION'!$K$7:$T$7,0)),"")</f>
        <v>0</v>
      </c>
      <c r="L59" s="44">
        <f>INDEX('Stu-SESSION'!$L$79:$U$86, MATCH("*Clean *",'Stu-SESSION'!$B$79:$B$86,0), MATCH("*3rd*",'Stu-SESSION'!$K$7:$T$7,0))</f>
        <v>0</v>
      </c>
      <c r="M59" s="131" t="e">
        <f>IF($A$56='Stu-SESSION'!$A$88,INDEX('Stu-SESSION'!$K$79:$T$86, MATCH("*Lat Pulldown*",'Stu-SESSION'!$B$79:$B$86,0), MATCH("*3rd*",'Stu-SESSION'!$K$7:$T$7,0)),"")</f>
        <v>#N/A</v>
      </c>
      <c r="N59" s="44" t="e">
        <f>INDEX('Stu-SESSION'!$L$79:$U$86, MATCH("*Lat Pulldown*",'Stu-SESSION'!$B$79:$B$86,0), MATCH("*3rd*",'Stu-SESSION'!$K$7:$T$7,0))</f>
        <v>#N/A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IF($A$56='Stu-SESSION'!$A$88,INDEX('Stu-SESSION'!$K$79:$T$86, MATCH("*Squat*",'Stu-SESSION'!$B$79:$B$86,0), MATCH("*4th*",'Stu-SESSION'!$K$7:$T$7,0)),"")</f>
        <v>#N/A</v>
      </c>
      <c r="D60" s="132" t="e">
        <f>INDEX('Stu-SESSION'!L$79:U$86, MATCH("*Squat*",'Stu-SESSION'!$B$79:$B$86,0), MATCH("*4th*",'Stu-SESSION'!K$7:T$7,0))</f>
        <v>#N/A</v>
      </c>
      <c r="E60" s="131" t="e">
        <f>IF($A$56='Stu-SESSION'!$A$88,INDEX('Stu-SESSION'!$K$79:$T$86, MATCH("*Deadlift*",'Stu-SESSION'!$B$79:$B$86,0), MATCH("*4th*",'Stu-SESSION'!$K$7:$T$7,0)),"")</f>
        <v>#N/A</v>
      </c>
      <c r="F60" s="131" t="e">
        <f>INDEX('Stu-SESSION'!$L$79:$U$86, MATCH("*Deadlift*",'Stu-SESSION'!$B$79:$B$86,0), MATCH("*4th*",'Stu-SESSION'!$K$7:$T$7,0))</f>
        <v>#N/A</v>
      </c>
      <c r="G60" s="131" t="e">
        <f>IF($A$56='Stu-SESSION'!$A$88,INDEX('Stu-SESSION'!$K$79:$T$86, MATCH("*Bench Press*",'Stu-SESSION'!$B$79:$B$86,0), MATCH("*4th*",'Stu-SESSION'!$K$7:$T$7,0)),"")</f>
        <v>#N/A</v>
      </c>
      <c r="H60" s="131" t="e">
        <f>INDEX('Stu-SESSION'!$L$79:$U$86, MATCH("*Bench Press*",'Stu-SESSION'!$B$79:$B$86,0), MATCH("*4th*",'Stu-SESSION'!$K$7:$T$7,0))</f>
        <v>#N/A</v>
      </c>
      <c r="I60" s="132" t="e">
        <f>IF($A$56='Stu-SESSION'!$A$88,INDEX('Stu-SESSION'!$K$79:$T$86, MATCH("*Military*",'Stu-SESSION'!$B$79:$B$86,0), MATCH("*4th*",'Stu-SESSION'!$K$7:$T$7,0)),"")</f>
        <v>#N/A</v>
      </c>
      <c r="J60" s="44" t="e">
        <f>INDEX('Stu-SESSION'!$L$79:$U$86, MATCH("*Military*",'Stu-SESSION'!$B$79:$B$86,0), MATCH("*4th*",'Stu-SESSION'!$K$7:$T$7,0))</f>
        <v>#N/A</v>
      </c>
      <c r="K60" s="131">
        <f>IF($A$56='Stu-SESSION'!$A$88,INDEX('Stu-SESSION'!$K$79:$T$86, MATCH("*Clean *",'Stu-SESSION'!$B$79:$B$86,0), MATCH("*4th*",'Stu-SESSION'!$K$7:$T$7,0)),"")</f>
        <v>0</v>
      </c>
      <c r="L60" s="44">
        <f>INDEX('Stu-SESSION'!$L$79:$U$86, MATCH("*Clean *",'Stu-SESSION'!$B$79:$B$86,0), MATCH("*4th*",'Stu-SESSION'!$K$7:$T$7,0))</f>
        <v>0</v>
      </c>
      <c r="M60" s="131" t="e">
        <f>IF($A$56='Stu-SESSION'!$A$88,INDEX('Stu-SESSION'!$K$79:$T$86, MATCH("*Lat Pulldown*",'Stu-SESSION'!$B$79:$B$86,0), MATCH("*4th*",'Stu-SESSION'!$K$7:$T$7,0)),"")</f>
        <v>#N/A</v>
      </c>
      <c r="N60" s="44" t="e">
        <f>INDEX('Stu-SESSION'!$L$79:$U$86, MATCH("*Lat Pulldown*",'Stu-SESSION'!$B$79:$B$86,0), MATCH("*4th*",'Stu-SESSION'!$K$7:$T$7,0))</f>
        <v>#N/A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IF($A$56='Stu-SESSION'!$A$88,INDEX('Stu-SESSION'!$K$79:$T$86, MATCH("*Squat*",'Stu-SESSION'!$B$79:$B$86,0), MATCH("*5th*",'Stu-SESSION'!$K$7:$T$7,0)),"")</f>
        <v>#N/A</v>
      </c>
      <c r="D61" s="132" t="e">
        <f>INDEX('Stu-SESSION'!L$79:U$86, MATCH("*Squat*",'Stu-SESSION'!$B$79:$B$86,0), MATCH("*5th*",'Stu-SESSION'!K$7:T$7,0))</f>
        <v>#N/A</v>
      </c>
      <c r="E61" s="131" t="e">
        <f>IF($A$56='Stu-SESSION'!$A$88,INDEX('Stu-SESSION'!$K$79:$T$86, MATCH("*Deadlift*",'Stu-SESSION'!$B$79:$B$86,0), MATCH("*5th*",'Stu-SESSION'!$K$7:$T$7,0)),"")</f>
        <v>#N/A</v>
      </c>
      <c r="F61" s="131" t="e">
        <f>INDEX('Stu-SESSION'!$L$79:$U$86, MATCH("*Deadlift*",'Stu-SESSION'!$B$79:$B$86,0), MATCH("*5th*",'Stu-SESSION'!$K$7:$T$7,0))</f>
        <v>#N/A</v>
      </c>
      <c r="G61" s="131" t="e">
        <f>IF($A$56='Stu-SESSION'!$A$88,INDEX('Stu-SESSION'!$K$79:$T$86, MATCH("*Bench Press*",'Stu-SESSION'!$B$79:$B$86,0), MATCH("*5th*",'Stu-SESSION'!$K$7:$T$7,0)),"")</f>
        <v>#N/A</v>
      </c>
      <c r="H61" s="131" t="e">
        <f>INDEX('Stu-SESSION'!$L$79:$U$86, MATCH("*Bench Press*",'Stu-SESSION'!$B$79:$B$86,0), MATCH("*5th*",'Stu-SESSION'!$K$7:$T$7,0))</f>
        <v>#N/A</v>
      </c>
      <c r="I61" s="132" t="e">
        <f>IF($A$56='Stu-SESSION'!$A$88,INDEX('Stu-SESSION'!$K$79:$T$86, MATCH("*Military*",'Stu-SESSION'!$B$79:$B$86,0), MATCH("*5th*",'Stu-SESSION'!$K$7:$T$7,0)),"")</f>
        <v>#N/A</v>
      </c>
      <c r="J61" s="44" t="e">
        <f>INDEX('Stu-SESSION'!$L$79:$U$86, MATCH("*Military*",'Stu-SESSION'!$B$79:$B$86,0), MATCH("*5th*",'Stu-SESSION'!$K$7:$T$7,0))</f>
        <v>#N/A</v>
      </c>
      <c r="K61" s="131">
        <f>IF($A$56='Stu-SESSION'!$A$88,INDEX('Stu-SESSION'!$K$79:$T$86, MATCH("*Clean *",'Stu-SESSION'!$B$79:$B$86,0), MATCH("*5th*",'Stu-SESSION'!$K$7:$T$7,0)),"")</f>
        <v>0</v>
      </c>
      <c r="L61" s="44">
        <f>INDEX('Stu-SESSION'!$L$79:$U$86, MATCH("*Clean *",'Stu-SESSION'!$B$79:$B$86,0), MATCH("*5th*",'Stu-SESSION'!$K$7:$T$7,0))</f>
        <v>0</v>
      </c>
      <c r="M61" s="131" t="e">
        <f>IF($A$56='Stu-SESSION'!$A$88,INDEX('Stu-SESSION'!$K$79:$T$86, MATCH("*Lat Pulldown*",'Stu-SESSION'!$B$79:$B$86,0), MATCH("*5th*",'Stu-SESSION'!$K$7:$T$7,0)),"")</f>
        <v>#N/A</v>
      </c>
      <c r="N61" s="44" t="e">
        <f>INDEX('Stu-SESSION'!$L$79:$U$86, MATCH("*Lat Pulldown*",'Stu-SESSION'!$B$79:$B$86,0), MATCH("*5th*",'Stu-SESSION'!$K$7:$T$7,0))</f>
        <v>#N/A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'Stu-SESSION'!A97</f>
        <v>42117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 t="e">
        <f>MAX(G63:G67)</f>
        <v>#N/A</v>
      </c>
      <c r="H62" s="116" t="e">
        <f t="array" ref="H62">MAX(IF(G63:G67=G62,H63:H67))</f>
        <v>#N/A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>
        <f>MAX(M63:M67)</f>
        <v>50</v>
      </c>
      <c r="N62" s="117">
        <f t="array" ref="N62">MAX(IF(M63:M67=M62,N63:N67))</f>
        <v>12</v>
      </c>
      <c r="O62" s="152" t="e">
        <f>IF(A62='Stu-SESSION'!$A$97,INDEX('Stu-SESSION'!$K$97:$T$104, MATCH("*1k Row*",'Stu-SESSION'!$B$97:$B$104,0), MATCH("*1st*",'Stu-SESSION'!$K$7:$T$7,0)),"")</f>
        <v>#N/A</v>
      </c>
      <c r="P62" s="152" t="e">
        <f>IF(A62='Stu-SESSION'!$A$97,INDEX('Stu-SESSION'!$K$97:$T$104, MATCH("*HIIT*",'Stu-SESSION'!$B$97:$B$104,0), MATCH("*1st*",'Stu-SESSION'!$K$7:$T$7,0)),"")</f>
        <v>#N/A</v>
      </c>
      <c r="Q62" s="119" t="e">
        <f>INDEX('Stu-SESSION'!$L$97:$U$104, MATCH("*HIIT*",'Stu-SESSION'!$B$97:$B$104,0), MATCH("*1st*",'Stu-SESSION'!$K$7:$T$7,0))</f>
        <v>#N/A</v>
      </c>
      <c r="R62" s="119">
        <f>'Stu-SESSION'!U97</f>
        <v>0</v>
      </c>
      <c r="S62" s="116"/>
      <c r="T62" s="116"/>
      <c r="U62" s="120">
        <f>'Stu-SESSION'!A98</f>
        <v>0</v>
      </c>
      <c r="V62" s="120">
        <f>'Stu-SESSION'!A99</f>
        <v>0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IF(A62='Stu-SESSION'!$A$97,INDEX('Stu-SESSION'!$K$97:$T$104, MATCH("*Squat*",'Stu-SESSION'!$B$97:$B$104,0), MATCH("*1st*",'Stu-SESSION'!$K$7:$T$7,0)),"")</f>
        <v>#N/A</v>
      </c>
      <c r="D63" s="132" t="e">
        <f>INDEX('Stu-SESSION'!L$97:U$104, MATCH("*Squat*",'Stu-SESSION'!$B$97:$B$104,0), MATCH("*1st*",'Stu-SESSION'!K$7:T$7,0))</f>
        <v>#N/A</v>
      </c>
      <c r="E63" s="131" t="e">
        <f>IF(A62='Stu-SESSION'!$A$97,INDEX('Stu-SESSION'!$K$97:$T$104, MATCH("*Deadlift*",'Stu-SESSION'!$B$97:$B$104,0), MATCH("*1st*",'Stu-SESSION'!$K$7:$T$7,0)),"")</f>
        <v>#N/A</v>
      </c>
      <c r="F63" s="131" t="e">
        <f>INDEX('Stu-SESSION'!$L$97:$U$104, MATCH("*Deadlift*",'Stu-SESSION'!$B$97:$B$104,0), MATCH("*1st*",'Stu-SESSION'!$K$7:$T$7,0))</f>
        <v>#N/A</v>
      </c>
      <c r="G63" s="131" t="e">
        <f>IF(A62='Stu-SESSION'!$A$97,INDEX('Stu-SESSION'!$K$97:$T$104, MATCH("*Bench Press*",'Stu-SESSION'!$B$97:$B$104,0), MATCH("*1st*",'Stu-SESSION'!$K$7:$T$7,0)),"")</f>
        <v>#N/A</v>
      </c>
      <c r="H63" s="131" t="e">
        <f>INDEX('Stu-SESSION'!$L$97:$U$104, MATCH("*Bench Press*",'Stu-SESSION'!$B$97:$B$104,0), MATCH("*1st*",'Stu-SESSION'!$K$7:$T$7,0))</f>
        <v>#N/A</v>
      </c>
      <c r="I63" s="132" t="e">
        <f>IF(A62='Stu-SESSION'!$A$97,INDEX('Stu-SESSION'!$K$97:$T$104, MATCH("*Military*",'Stu-SESSION'!$B$97:$B$104,0), MATCH("*1st*",'Stu-SESSION'!$K$7:$T$7,0)),"")</f>
        <v>#N/A</v>
      </c>
      <c r="J63" s="48" t="e">
        <f>INDEX('Stu-SESSION'!$L$97:$U$104, MATCH("*Military*",'Stu-SESSION'!$B$97:$B$104,0), MATCH("*1st*",'Stu-SESSION'!$K$7:$T$7,0))</f>
        <v>#N/A</v>
      </c>
      <c r="K63" s="131" t="e">
        <f>IF(A62='Stu-SESSION'!$A$97,INDEX('Stu-SESSION'!$K$97:$T$104, MATCH("*Clean *",'Stu-SESSION'!$B$97:$B$104,0), MATCH("*1st*",'Stu-SESSION'!$K$7:$T$7,0)),"")</f>
        <v>#N/A</v>
      </c>
      <c r="L63" s="48" t="e">
        <f>INDEX('Stu-SESSION'!$L$97:$U$104, MATCH("*Clean *",'Stu-SESSION'!$B$97:$B$104,0), MATCH("*1st*",'Stu-SESSION'!$K$7:$T$7,0))</f>
        <v>#N/A</v>
      </c>
      <c r="M63" s="131">
        <f>IF(A62='Stu-SESSION'!$A$97,INDEX('Stu-SESSION'!$K$97:$T$104, MATCH("*Lat Pulldown*",'Stu-SESSION'!$B$97:$B$104,0), MATCH("*1st*",'Stu-SESSION'!$K$7:$T$7,0)),"")</f>
        <v>45</v>
      </c>
      <c r="N63" s="50">
        <f>INDEX('Stu-SESSION'!$L$97:$U$104, MATCH("*Lat Pulldown*",'Stu-SESSION'!$B$97:$B$104,0), MATCH("*1st*",'Stu-SESSION'!$K$7:$T$7,0))</f>
        <v>12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IF(A62='Stu-SESSION'!$A$97,INDEX('Stu-SESSION'!$K$97:$T$104, MATCH("*Squat*",'Stu-SESSION'!$B$97:$B$104,0), MATCH("*2nd*",'Stu-SESSION'!$K$7:$T$7,0)),"")</f>
        <v>#N/A</v>
      </c>
      <c r="D64" s="132" t="e">
        <f>INDEX('Stu-SESSION'!L$97:U$104, MATCH("*Squat*",'Stu-SESSION'!$B$97:$B$104,0), MATCH("*2nd*",'Stu-SESSION'!K$7:T$7,0))</f>
        <v>#N/A</v>
      </c>
      <c r="E64" s="131" t="e">
        <f>IF(A62='Stu-SESSION'!$A$97,INDEX('Stu-SESSION'!$K$97:$T$104, MATCH("*Deadlift*",'Stu-SESSION'!$B$97:$B$104,0), MATCH("*2ND*",'Stu-SESSION'!$K$7:$T$7,0)),"")</f>
        <v>#N/A</v>
      </c>
      <c r="F64" s="131" t="e">
        <f>INDEX('Stu-SESSION'!$L$97:$U$104, MATCH("*Deadlift*",'Stu-SESSION'!$B$97:$B$104,0), MATCH("*2nd*",'Stu-SESSION'!$K$7:$T$7,0))</f>
        <v>#N/A</v>
      </c>
      <c r="G64" s="131" t="e">
        <f>IF(A62='Stu-SESSION'!$A$97,INDEX('Stu-SESSION'!$K$97:$T$104, MATCH("*Bench Press*",'Stu-SESSION'!$B$97:$B$104,0), MATCH("*2ND*",'Stu-SESSION'!$K$7:$T$7,0)),"")</f>
        <v>#N/A</v>
      </c>
      <c r="H64" s="131" t="e">
        <f>INDEX('Stu-SESSION'!$L$97:$U$104, MATCH("*Bench Press*",'Stu-SESSION'!$B$97:$B$104,0), MATCH("*2nd*",'Stu-SESSION'!$K$7:$T$7,0))</f>
        <v>#N/A</v>
      </c>
      <c r="I64" s="132" t="e">
        <f>IF(A62='Stu-SESSION'!$A$97,INDEX('Stu-SESSION'!$K$97:$T$104, MATCH("*Military*",'Stu-SESSION'!$B$97:$B$104,0), MATCH("*2ND*",'Stu-SESSION'!$K$7:$T$7,0)),"")</f>
        <v>#N/A</v>
      </c>
      <c r="J64" s="44" t="e">
        <f>INDEX('Stu-SESSION'!$L$97:$U$104, MATCH("*Military*",'Stu-SESSION'!$B$97:$B$104,0), MATCH("*2nd*",'Stu-SESSION'!$K$7:$T$7,0))</f>
        <v>#N/A</v>
      </c>
      <c r="K64" s="131" t="e">
        <f>IF(A62='Stu-SESSION'!$A$97,INDEX('Stu-SESSION'!$K$97:$T$104, MATCH("*Clean *",'Stu-SESSION'!$B$97:$B$104,0), MATCH("*2ND*",'Stu-SESSION'!$K$7:$T$7,0)),"")</f>
        <v>#N/A</v>
      </c>
      <c r="L64" s="44" t="e">
        <f>INDEX('Stu-SESSION'!$L$97:$U$104, MATCH("*Clean *",'Stu-SESSION'!$B$97:$B$104,0), MATCH("*2nd*",'Stu-SESSION'!$K$7:$T$7,0))</f>
        <v>#N/A</v>
      </c>
      <c r="M64" s="131">
        <f>IF(A62='Stu-SESSION'!$A$97,INDEX('Stu-SESSION'!$K$97:$T$104, MATCH("*Lat Pulldown*",'Stu-SESSION'!$B$97:$B$104,0), MATCH("*2ND*",'Stu-SESSION'!$K$7:$T$7,0)),"")</f>
        <v>50</v>
      </c>
      <c r="N64" s="44">
        <f>INDEX('Stu-SESSION'!$L$97:$U$104, MATCH("*Lat Pulldown*",'Stu-SESSION'!$B$97:$B$104,0), MATCH("*2nd*",'Stu-SESSION'!$K$7:$T$7,0))</f>
        <v>12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IF(A62='Stu-SESSION'!$A$97,INDEX('Stu-SESSION'!$K$97:$T$104, MATCH("*Squat*",'Stu-SESSION'!$B$97:$B$104,0), MATCH("*3rd*",'Stu-SESSION'!$K$7:$T$7,0)),"")</f>
        <v>#N/A</v>
      </c>
      <c r="D65" s="132" t="e">
        <f>INDEX('Stu-SESSION'!L$97:U$104, MATCH("*Squat*",'Stu-SESSION'!$B$97:$B$104,0), MATCH("*3rd*",'Stu-SESSION'!K$7:T$7,0))</f>
        <v>#N/A</v>
      </c>
      <c r="E65" s="131" t="e">
        <f>IF(A62='Stu-SESSION'!$A$97,INDEX('Stu-SESSION'!$K$97:$T$104, MATCH("*Deadlift*",'Stu-SESSION'!$B$97:$B$104,0), MATCH("*3rd*",'Stu-SESSION'!$K$7:$T$7,0)),"")</f>
        <v>#N/A</v>
      </c>
      <c r="F65" s="131" t="e">
        <f>INDEX('Stu-SESSION'!$L$97:$U$104, MATCH("*Deadlift*",'Stu-SESSION'!$B$97:$B$104,0), MATCH("*3rd*",'Stu-SESSION'!$K$7:$T$7,0))</f>
        <v>#N/A</v>
      </c>
      <c r="G65" s="131" t="e">
        <f>IF(A62='Stu-SESSION'!$A$97,INDEX('Stu-SESSION'!$K$97:$T$104, MATCH("*Bench Press*",'Stu-SESSION'!$B$97:$B$104,0), MATCH("*3rd*",'Stu-SESSION'!$K$7:$T$7,0)),"")</f>
        <v>#N/A</v>
      </c>
      <c r="H65" s="131" t="e">
        <f>INDEX('Stu-SESSION'!$L$97:$U$104, MATCH("*Bench Press*",'Stu-SESSION'!$B$97:$B$104,0), MATCH("*3rd*",'Stu-SESSION'!$K$7:$T$7,0))</f>
        <v>#N/A</v>
      </c>
      <c r="I65" s="132" t="e">
        <f>IF(A62='Stu-SESSION'!$A$97,INDEX('Stu-SESSION'!$K$97:$T$104, MATCH("*Military*",'Stu-SESSION'!$B$97:$B$104,0), MATCH("*3rd*",'Stu-SESSION'!$K$7:$T$7,0)),"")</f>
        <v>#N/A</v>
      </c>
      <c r="J65" s="44" t="e">
        <f>INDEX('Stu-SESSION'!$L$97:$U$104, MATCH("*Military*",'Stu-SESSION'!$B$97:$B$104,0), MATCH("*3rd*",'Stu-SESSION'!$K$7:$T$7,0))</f>
        <v>#N/A</v>
      </c>
      <c r="K65" s="131" t="e">
        <f>IF(A62='Stu-SESSION'!$A$97,INDEX('Stu-SESSION'!$K$97:$T$104, MATCH("*Clean *",'Stu-SESSION'!$B$97:$B$104,0), MATCH("*3rd*",'Stu-SESSION'!$K$7:$T$7,0)),"")</f>
        <v>#N/A</v>
      </c>
      <c r="L65" s="44" t="e">
        <f>INDEX('Stu-SESSION'!$L$97:$U$104, MATCH("*Clean *",'Stu-SESSION'!$B$97:$B$104,0), MATCH("*3rd*",'Stu-SESSION'!$K$7:$T$7,0))</f>
        <v>#N/A</v>
      </c>
      <c r="M65" s="131">
        <f>IF(A62='Stu-SESSION'!$A$97,INDEX('Stu-SESSION'!$K$97:$T$104, MATCH("*Lat Pulldown*",'Stu-SESSION'!$B$97:$B$104,0), MATCH("*3rd*",'Stu-SESSION'!$K$7:$T$7,0)),"")</f>
        <v>50</v>
      </c>
      <c r="N65" s="44">
        <f>INDEX('Stu-SESSION'!$L$97:$U$104, MATCH("*Lat Pulldown*",'Stu-SESSION'!$B$97:$B$104,0), MATCH("*3rd*",'Stu-SESSION'!$K$7:$T$7,0))</f>
        <v>10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IF(A62='Stu-SESSION'!$A$97,INDEX('Stu-SESSION'!$K$97:$T$104, MATCH("*Squat*",'Stu-SESSION'!$B$97:$B$104,0), MATCH("*4th*",'Stu-SESSION'!$K$7:$T$7,0)),"")</f>
        <v>#N/A</v>
      </c>
      <c r="D66" s="132" t="e">
        <f>INDEX('Stu-SESSION'!L$97:U$104, MATCH("*Squat*",'Stu-SESSION'!$B$97:$B$104,0), MATCH("*4th*",'Stu-SESSION'!K$7:T$7,0))</f>
        <v>#N/A</v>
      </c>
      <c r="E66" s="131" t="e">
        <f>IF(A62='Stu-SESSION'!$A$97,INDEX('Stu-SESSION'!$K$97:$T$104, MATCH("*Deadlift*",'Stu-SESSION'!$B$97:$B$104,0), MATCH("*4th*",'Stu-SESSION'!$K$7:$T$7,0)),"")</f>
        <v>#N/A</v>
      </c>
      <c r="F66" s="131" t="e">
        <f>INDEX('Stu-SESSION'!$L$97:$U$104, MATCH("*Deadlift*",'Stu-SESSION'!$B$97:$B$104,0), MATCH("*4th*",'Stu-SESSION'!$K$7:$T$7,0))</f>
        <v>#N/A</v>
      </c>
      <c r="G66" s="131" t="e">
        <f>IF(A62='Stu-SESSION'!$A$97,INDEX('Stu-SESSION'!$K$97:$T$104, MATCH("*Bench Press*",'Stu-SESSION'!$B$97:$B$104,0), MATCH("*4th*",'Stu-SESSION'!$K$7:$T$7,0)),"")</f>
        <v>#N/A</v>
      </c>
      <c r="H66" s="131" t="e">
        <f>INDEX('Stu-SESSION'!$L$97:$U$104, MATCH("*Bench Press*",'Stu-SESSION'!$B$97:$B$104,0), MATCH("*4th*",'Stu-SESSION'!$K$7:$T$7,0))</f>
        <v>#N/A</v>
      </c>
      <c r="I66" s="132" t="e">
        <f>IF(A62='Stu-SESSION'!$A$97,INDEX('Stu-SESSION'!$K$97:$T$104, MATCH("*Military*",'Stu-SESSION'!$B$97:$B$104,0), MATCH("*4th*",'Stu-SESSION'!$K$7:$T$7,0)),"")</f>
        <v>#N/A</v>
      </c>
      <c r="J66" s="44" t="e">
        <f>INDEX('Stu-SESSION'!$L$97:$U$104, MATCH("*Military*",'Stu-SESSION'!$B$97:$B$104,0), MATCH("*4th*",'Stu-SESSION'!$K$7:$T$7,0))</f>
        <v>#N/A</v>
      </c>
      <c r="K66" s="131" t="e">
        <f>IF(A62='Stu-SESSION'!$A$97,INDEX('Stu-SESSION'!$K$97:$T$104, MATCH("*Clean *",'Stu-SESSION'!$B$97:$B$104,0), MATCH("*4th*",'Stu-SESSION'!$K$7:$T$7,0)),"")</f>
        <v>#N/A</v>
      </c>
      <c r="L66" s="44" t="e">
        <f>INDEX('Stu-SESSION'!$L$97:$U$104, MATCH("*Clean *",'Stu-SESSION'!$B$97:$B$104,0), MATCH("*4th*",'Stu-SESSION'!$K$7:$T$7,0))</f>
        <v>#N/A</v>
      </c>
      <c r="M66" s="131">
        <f>IF(A62='Stu-SESSION'!$A$97,INDEX('Stu-SESSION'!$K$97:$T$104, MATCH("*Lat Pulldown*",'Stu-SESSION'!$B$97:$B$104,0), MATCH("*4th*",'Stu-SESSION'!$K$7:$T$7,0)),"")</f>
        <v>0</v>
      </c>
      <c r="N66" s="44">
        <f>INDEX('Stu-SESSION'!$L$97:$U$104, MATCH("*Lat Pulldown*",'Stu-SESSION'!$B$97:$B$104,0), MATCH("*4th*",'Stu-SESSION'!$K$7:$T$7,0))</f>
        <v>0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IF(A62='Stu-SESSION'!$A$97,INDEX('Stu-SESSION'!$K$97:$T$104, MATCH("*Squat*",'Stu-SESSION'!$B$97:$B$104,0), MATCH("*5th*",'Stu-SESSION'!$K$7:$T$7,0)),"")</f>
        <v>#N/A</v>
      </c>
      <c r="D67" s="132" t="e">
        <f>INDEX('Stu-SESSION'!L$97:U$104, MATCH("*Squat*",'Stu-SESSION'!$B$97:$B$104,0), MATCH("*5th*",'Stu-SESSION'!K$7:T$7,0))</f>
        <v>#N/A</v>
      </c>
      <c r="E67" s="131" t="e">
        <f>IF(A62='Stu-SESSION'!$A$97,INDEX('Stu-SESSION'!$K$97:$T$104, MATCH("*Deadlift*",'Stu-SESSION'!$B$97:$B$104,0), MATCH("*5th*",'Stu-SESSION'!$K$7:$T$7,0)),"")</f>
        <v>#N/A</v>
      </c>
      <c r="F67" s="131" t="e">
        <f>INDEX('Stu-SESSION'!$L$97:$U$104, MATCH("*Deadlift*",'Stu-SESSION'!$B$97:$B$104,0), MATCH("*5th*",'Stu-SESSION'!$K$7:$T$7,0))</f>
        <v>#N/A</v>
      </c>
      <c r="G67" s="131" t="e">
        <f>IF(A62='Stu-SESSION'!$A$97,INDEX('Stu-SESSION'!$K$97:$T$104, MATCH("*Bench Press*",'Stu-SESSION'!$B$97:$B$104,0), MATCH("*5th*",'Stu-SESSION'!$K$7:$T$7,0)),"")</f>
        <v>#N/A</v>
      </c>
      <c r="H67" s="131" t="e">
        <f>INDEX('Stu-SESSION'!$L$97:$U$104, MATCH("*Bench Press*",'Stu-SESSION'!$B$97:$B$104,0), MATCH("*5th*",'Stu-SESSION'!$K$7:$T$7,0))</f>
        <v>#N/A</v>
      </c>
      <c r="I67" s="132" t="e">
        <f>IF(A62='Stu-SESSION'!$A$97,INDEX('Stu-SESSION'!$K$97:$T$104, MATCH("*Military*",'Stu-SESSION'!$B$97:$B$104,0), MATCH("*5th*",'Stu-SESSION'!$K$7:$T$7,0)),"")</f>
        <v>#N/A</v>
      </c>
      <c r="J67" s="44" t="e">
        <f>INDEX('Stu-SESSION'!$L$97:$U$104, MATCH("*Military*",'Stu-SESSION'!$B$97:$B$104,0), MATCH("*5th*",'Stu-SESSION'!$K$7:$T$7,0))</f>
        <v>#N/A</v>
      </c>
      <c r="K67" s="131" t="e">
        <f>IF(A62='Stu-SESSION'!$A$97,INDEX('Stu-SESSION'!$K$97:$T$104, MATCH("*Clean *",'Stu-SESSION'!$B$97:$B$104,0), MATCH("*5th*",'Stu-SESSION'!$K$7:$T$7,0)),"")</f>
        <v>#N/A</v>
      </c>
      <c r="L67" s="44" t="e">
        <f>INDEX('Stu-SESSION'!$L$97:$U$104, MATCH("*Clean *",'Stu-SESSION'!$B$97:$B$104,0), MATCH("*5th*",'Stu-SESSION'!$K$7:$T$7,0))</f>
        <v>#N/A</v>
      </c>
      <c r="M67" s="131">
        <f>IF(A62='Stu-SESSION'!$A$97,INDEX('Stu-SESSION'!$K$97:$T$104, MATCH("*Lat Pulldown*",'Stu-SESSION'!$B$97:$B$104,0), MATCH("*5th*",'Stu-SESSION'!$K$7:$T$7,0)),"")</f>
        <v>0</v>
      </c>
      <c r="N67" s="44">
        <f>INDEX('Stu-SESSION'!$L$97:$U$104, MATCH("*Lat Pulldown*",'Stu-SESSION'!$B$97:$B$104,0), MATCH("*5th*",'Stu-SESSION'!$K$7:$T$7,0))</f>
        <v>0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'Stu-SESSION'!A106</f>
        <v>42124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 t="e">
        <f>MAX(G69:G73)</f>
        <v>#N/A</v>
      </c>
      <c r="H68" s="116" t="e">
        <f t="array" ref="H68">MAX(IF(G69:G73=G68,H69:H73))</f>
        <v>#N/A</v>
      </c>
      <c r="I68" s="116" t="e">
        <f>MAX(I69:I73)</f>
        <v>#N/A</v>
      </c>
      <c r="J68" s="116" t="e">
        <f t="array" ref="J68">MAX(IF(I69:I73=I68,J69:J73))</f>
        <v>#N/A</v>
      </c>
      <c r="K68" s="116">
        <f>MAX(K69:K73)</f>
        <v>37.5</v>
      </c>
      <c r="L68" s="116">
        <f t="array" ref="L68">MAX(IF(K69:K73=K68,L69:L73))</f>
        <v>10</v>
      </c>
      <c r="M68" s="116" t="e">
        <f>MAX(M69:M73)</f>
        <v>#N/A</v>
      </c>
      <c r="N68" s="117" t="e">
        <f t="array" ref="N68">MAX(IF(M69:M73=M68,N69:N73))</f>
        <v>#N/A</v>
      </c>
      <c r="O68" s="152" t="e">
        <f>IF($A$68='Stu-SESSION'!$A$106,INDEX('Stu-SESSION'!$K$106:$T$113, MATCH("*1k Row*",'Stu-SESSION'!$B$106:$B$113,0), MATCH("*1st*",'Stu-SESSION'!$K$7:$T$7,0)),"")</f>
        <v>#N/A</v>
      </c>
      <c r="P68" s="152" t="e">
        <f>IF($A$68='Stu-SESSION'!$A$106,INDEX('Stu-SESSION'!$K$106:$T$113, MATCH("*HIIT*",'Stu-SESSION'!$B$106:$B$113,0), MATCH("*1st*",'Stu-SESSION'!$K$7:$T$7,0)),"")</f>
        <v>#N/A</v>
      </c>
      <c r="Q68" s="119" t="e">
        <f>INDEX('Stu-SESSION'!$L$106:$U$113, MATCH("*HIIT*",'Stu-SESSION'!$B$106:$B$113,0), MATCH("*1st*",'Stu-SESSION'!$K$7:$T$7,0))</f>
        <v>#N/A</v>
      </c>
      <c r="R68" s="119">
        <f>'Stu-SESSION'!U106</f>
        <v>0</v>
      </c>
      <c r="S68" s="116"/>
      <c r="T68" s="116"/>
      <c r="U68" s="120">
        <f>'Stu-SESSION'!A107</f>
        <v>95</v>
      </c>
      <c r="V68" s="120">
        <f>'Stu-SESSION'!A108</f>
        <v>27.1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IF(A68='Stu-SESSION'!$A$106,INDEX('Stu-SESSION'!$K$106:$T$113, MATCH("*Squat*",'Stu-SESSION'!$B$106:$B$113,0), MATCH("*1st*",'Stu-SESSION'!$K$7:$T$7,0)),"")</f>
        <v>#N/A</v>
      </c>
      <c r="D69" s="132" t="e">
        <f>INDEX('Stu-SESSION'!L$106:U$113, MATCH("*Squat*",'Stu-SESSION'!$B$106:$B$113,0), MATCH("*1st*",'Stu-SESSION'!K$7:T$7,0))</f>
        <v>#N/A</v>
      </c>
      <c r="E69" s="131" t="e">
        <f>IF($A$68='Stu-SESSION'!$A$106,INDEX('Stu-SESSION'!$K$106:$T$113, MATCH("*Deadlift*",'Stu-SESSION'!$B$106:$B$113,0), MATCH("*1st*",'Stu-SESSION'!$K$7:$T$7,0)),"")</f>
        <v>#N/A</v>
      </c>
      <c r="F69" s="131" t="e">
        <f>INDEX('Stu-SESSION'!$L$106:$U$113, MATCH("*Deadlift*",'Stu-SESSION'!$B$106:$B$113,0), MATCH("*1st*",'Stu-SESSION'!$K$7:$T$7,0))</f>
        <v>#N/A</v>
      </c>
      <c r="G69" s="131" t="e">
        <f>IF($A$68='Stu-SESSION'!$A$106,INDEX('Stu-SESSION'!$K$106:$T$113, MATCH("*Bench Press*",'Stu-SESSION'!$B$106:$B$113,0), MATCH("*1st*",'Stu-SESSION'!$K$7:$T$7,0)),"")</f>
        <v>#N/A</v>
      </c>
      <c r="H69" s="131" t="e">
        <f>INDEX('Stu-SESSION'!$L$106:$U$113, MATCH("*Bench Press*",'Stu-SESSION'!$B$106:$B$113,0), MATCH("*1st*",'Stu-SESSION'!$K$7:$T$7,0))</f>
        <v>#N/A</v>
      </c>
      <c r="I69" s="132" t="e">
        <f>IF($A$68='Stu-SESSION'!$A$106,INDEX('Stu-SESSION'!$K$106:$T$113, MATCH("*Military*",'Stu-SESSION'!$B$106:$B$113,0), MATCH("*1st*",'Stu-SESSION'!$K$7:$T$7,0)),"")</f>
        <v>#N/A</v>
      </c>
      <c r="J69" s="48" t="e">
        <f>INDEX('Stu-SESSION'!$L$106:$U$113, MATCH("*Military*",'Stu-SESSION'!$B$106:$B$113,0), MATCH("*1st*",'Stu-SESSION'!$K$7:$T$7,0))</f>
        <v>#N/A</v>
      </c>
      <c r="K69" s="131">
        <f>IF($A$68='Stu-SESSION'!$A$106,INDEX('Stu-SESSION'!$K$106:$T$113, MATCH("*Clean *",'Stu-SESSION'!$B$106:$B$113,0), MATCH("*1st*",'Stu-SESSION'!$K$7:$T$7,0)),"")</f>
        <v>20</v>
      </c>
      <c r="L69" s="48">
        <f>INDEX('Stu-SESSION'!$L$106:$U$113, MATCH("*Clean *",'Stu-SESSION'!$B$106:$B$113,0), MATCH("*1st*",'Stu-SESSION'!$K$7:$T$7,0))</f>
        <v>10</v>
      </c>
      <c r="M69" s="131" t="e">
        <f>IF($A$68='Stu-SESSION'!$A$106,INDEX('Stu-SESSION'!$K$106:$T$113, MATCH("*Lat Pulldown*",'Stu-SESSION'!$B$106:$B$113,0), MATCH("*1st*",'Stu-SESSION'!$K$7:$T$7,0)),"")</f>
        <v>#N/A</v>
      </c>
      <c r="N69" s="48" t="e">
        <f>INDEX('Stu-SESSION'!$L$106:$U$113, MATCH("*Lat Pulldown*",'Stu-SESSION'!$B$106:$B$113,0), MATCH("*1st*",'Stu-SESSION'!$K$7:$T$7,0))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IF(A68='Stu-SESSION'!$A$106,INDEX('Stu-SESSION'!$K$106:$T$113, MATCH("*Squat*",'Stu-SESSION'!$B$106:$B$113,0), MATCH("*2nd*",'Stu-SESSION'!$K$7:$T$7,0)),"")</f>
        <v>#N/A</v>
      </c>
      <c r="D70" s="132" t="e">
        <f>INDEX('Stu-SESSION'!L$106:U$113, MATCH("*Squat*",'Stu-SESSION'!$B$106:$B$113,0), MATCH("*2nd*",'Stu-SESSION'!K$7:T$7,0))</f>
        <v>#N/A</v>
      </c>
      <c r="E70" s="131" t="e">
        <f>IF($A$68='Stu-SESSION'!$A$106,INDEX('Stu-SESSION'!$K$106:$T$113, MATCH("*Deadlift*",'Stu-SESSION'!$B$106:$B$113,0), MATCH("*2ND*",'Stu-SESSION'!$K$7:$T$7,0)),"")</f>
        <v>#N/A</v>
      </c>
      <c r="F70" s="131" t="e">
        <f>INDEX('Stu-SESSION'!$L$106:$U$113, MATCH("*Deadlift*",'Stu-SESSION'!$B$106:$B$113,0), MATCH("*2nd*",'Stu-SESSION'!$K$7:$T$7,0))</f>
        <v>#N/A</v>
      </c>
      <c r="G70" s="131" t="e">
        <f>IF($A$68='Stu-SESSION'!$A$106,INDEX('Stu-SESSION'!$K$106:$T$113, MATCH("*Bench Press*",'Stu-SESSION'!$B$106:$B$113,0), MATCH("*2ND*",'Stu-SESSION'!$K$7:$T$7,0)),"")</f>
        <v>#N/A</v>
      </c>
      <c r="H70" s="131" t="e">
        <f>INDEX('Stu-SESSION'!$L$106:$U$113, MATCH("*Bench Press*",'Stu-SESSION'!$B$106:$B$113,0), MATCH("*2nd*",'Stu-SESSION'!$K$7:$T$7,0))</f>
        <v>#N/A</v>
      </c>
      <c r="I70" s="132" t="e">
        <f>IF($A$68='Stu-SESSION'!$A$106,INDEX('Stu-SESSION'!$K$106:$T$113, MATCH("*Military*",'Stu-SESSION'!$B$106:$B$113,0), MATCH("*2ND*",'Stu-SESSION'!$K$7:$T$7,0)),"")</f>
        <v>#N/A</v>
      </c>
      <c r="J70" s="44" t="e">
        <f>INDEX('Stu-SESSION'!$L$106:$U$113, MATCH("*Military*",'Stu-SESSION'!$B$106:$B$113,0), MATCH("*2nd*",'Stu-SESSION'!$K$7:$T$7,0))</f>
        <v>#N/A</v>
      </c>
      <c r="K70" s="131">
        <f>IF($A$68='Stu-SESSION'!$A$106,INDEX('Stu-SESSION'!$K$106:$T$113, MATCH("*Clean *",'Stu-SESSION'!$B$106:$B$113,0), MATCH("*2ND*",'Stu-SESSION'!$K$7:$T$7,0)),"")</f>
        <v>35</v>
      </c>
      <c r="L70" s="44">
        <f>INDEX('Stu-SESSION'!$L$106:$U$113, MATCH("*Clean *",'Stu-SESSION'!$B$106:$B$113,0), MATCH("*2nd*",'Stu-SESSION'!$K$7:$T$7,0))</f>
        <v>15</v>
      </c>
      <c r="M70" s="131" t="e">
        <f>IF($A$68='Stu-SESSION'!$A$106,INDEX('Stu-SESSION'!$K$106:$T$113, MATCH("*Lat Pulldown*",'Stu-SESSION'!$B$106:$B$113,0), MATCH("*2ND*",'Stu-SESSION'!$K$7:$T$7,0)),"")</f>
        <v>#N/A</v>
      </c>
      <c r="N70" s="44" t="e">
        <f>INDEX('Stu-SESSION'!$L$106:$U$113, MATCH("*Lat Pulldown*",'Stu-SESSION'!$B$106:$B$113,0), MATCH("*2nd*",'Stu-SESSION'!$K$7:$T$7,0))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IF(A68='Stu-SESSION'!$A$106,INDEX('Stu-SESSION'!$K$106:$T$113, MATCH("*Squat*",'Stu-SESSION'!$B$106:$B$113,0), MATCH("*3rd*",'Stu-SESSION'!$K$7:$T$7,0)),"")</f>
        <v>#N/A</v>
      </c>
      <c r="D71" s="132" t="e">
        <f>INDEX('Stu-SESSION'!L$106:U$113, MATCH("*Squat*",'Stu-SESSION'!$B$106:$B$113,0), MATCH("*3rd*",'Stu-SESSION'!K$7:T$7,0))</f>
        <v>#N/A</v>
      </c>
      <c r="E71" s="131" t="e">
        <f>IF($A$68='Stu-SESSION'!$A$106,INDEX('Stu-SESSION'!$K$106:$T$113, MATCH("*Deadlift*",'Stu-SESSION'!$B$106:$B$113,0), MATCH("*3rd*",'Stu-SESSION'!$K$7:$T$7,0)),"")</f>
        <v>#N/A</v>
      </c>
      <c r="F71" s="131" t="e">
        <f>INDEX('Stu-SESSION'!$L$106:$U$113, MATCH("*Deadlift*",'Stu-SESSION'!$B$106:$B$113,0), MATCH("*3rd*",'Stu-SESSION'!$K$7:$T$7,0))</f>
        <v>#N/A</v>
      </c>
      <c r="G71" s="131" t="e">
        <f>IF($A$68='Stu-SESSION'!$A$106,INDEX('Stu-SESSION'!$K$106:$T$113, MATCH("*Bench Press*",'Stu-SESSION'!$B$106:$B$113,0), MATCH("*3rd*",'Stu-SESSION'!$K$7:$T$7,0)),"")</f>
        <v>#N/A</v>
      </c>
      <c r="H71" s="131" t="e">
        <f>INDEX('Stu-SESSION'!$L$106:$U$113, MATCH("*Bench Press*",'Stu-SESSION'!$B$106:$B$113,0), MATCH("*3rd*",'Stu-SESSION'!$K$7:$T$7,0))</f>
        <v>#N/A</v>
      </c>
      <c r="I71" s="132" t="e">
        <f>IF($A$68='Stu-SESSION'!$A$106,INDEX('Stu-SESSION'!$K$106:$T$113, MATCH("*Military*",'Stu-SESSION'!$B$106:$B$113,0), MATCH("*3rd*",'Stu-SESSION'!$K$7:$T$7,0)),"")</f>
        <v>#N/A</v>
      </c>
      <c r="J71" s="44" t="e">
        <f>INDEX('Stu-SESSION'!$L$106:$U$113, MATCH("*Military*",'Stu-SESSION'!$B$106:$B$113,0), MATCH("*3rd*",'Stu-SESSION'!$K$7:$T$7,0))</f>
        <v>#N/A</v>
      </c>
      <c r="K71" s="131">
        <f>IF($A$68='Stu-SESSION'!$A$106,INDEX('Stu-SESSION'!$K$106:$T$113, MATCH("*Clean *",'Stu-SESSION'!$B$106:$B$113,0), MATCH("*3rd*",'Stu-SESSION'!$K$7:$T$7,0)),"")</f>
        <v>37.5</v>
      </c>
      <c r="L71" s="44">
        <f>INDEX('Stu-SESSION'!$L$106:$U$113, MATCH("*Clean *",'Stu-SESSION'!$B$106:$B$113,0), MATCH("*3rd*",'Stu-SESSION'!$K$7:$T$7,0))</f>
        <v>10</v>
      </c>
      <c r="M71" s="131" t="e">
        <f>IF($A$68='Stu-SESSION'!$A$106,INDEX('Stu-SESSION'!$K$106:$T$113, MATCH("*Lat Pulldown*",'Stu-SESSION'!$B$106:$B$113,0), MATCH("*3rd*",'Stu-SESSION'!$K$7:$T$7,0)),"")</f>
        <v>#N/A</v>
      </c>
      <c r="N71" s="44" t="e">
        <f>INDEX('Stu-SESSION'!$L$106:$U$113, MATCH("*Lat Pulldown*",'Stu-SESSION'!$B$106:$B$113,0), MATCH("*3rd*",'Stu-SESSION'!$K$7:$T$7,0))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IF(A68='Stu-SESSION'!$A$106,INDEX('Stu-SESSION'!$K$106:$T$113, MATCH("*Squat*",'Stu-SESSION'!$B$106:$B$113,0), MATCH("*4th*",'Stu-SESSION'!$K$7:$T$7,0)),"")</f>
        <v>#N/A</v>
      </c>
      <c r="D72" s="132" t="e">
        <f>INDEX('Stu-SESSION'!L$106:U$113, MATCH("*Squat*",'Stu-SESSION'!$B$106:$B$113,0), MATCH("*4th*",'Stu-SESSION'!K$7:T$7,0))</f>
        <v>#N/A</v>
      </c>
      <c r="E72" s="131" t="e">
        <f>IF($A$68='Stu-SESSION'!$A$106,INDEX('Stu-SESSION'!$K$106:$T$113, MATCH("*Deadlift*",'Stu-SESSION'!$B$106:$B$113,0), MATCH("*4th*",'Stu-SESSION'!$K$7:$T$7,0)),"")</f>
        <v>#N/A</v>
      </c>
      <c r="F72" s="131" t="e">
        <f>INDEX('Stu-SESSION'!$L$106:$U$113, MATCH("*Deadlift*",'Stu-SESSION'!$B$106:$B$113,0), MATCH("*4th*",'Stu-SESSION'!$K$7:$T$7,0))</f>
        <v>#N/A</v>
      </c>
      <c r="G72" s="131" t="e">
        <f>IF($A$68='Stu-SESSION'!$A$106,INDEX('Stu-SESSION'!$K$106:$T$113, MATCH("*Bench Press*",'Stu-SESSION'!$B$106:$B$113,0), MATCH("*4th*",'Stu-SESSION'!$K$7:$T$7,0)),"")</f>
        <v>#N/A</v>
      </c>
      <c r="H72" s="131" t="e">
        <f>INDEX('Stu-SESSION'!$L$106:$U$113, MATCH("*Bench Press*",'Stu-SESSION'!$B$106:$B$113,0), MATCH("*4th*",'Stu-SESSION'!$K$7:$T$7,0))</f>
        <v>#N/A</v>
      </c>
      <c r="I72" s="132" t="e">
        <f>IF($A$68='Stu-SESSION'!$A$106,INDEX('Stu-SESSION'!$K$106:$T$113, MATCH("*Military*",'Stu-SESSION'!$B$106:$B$113,0), MATCH("*4th*",'Stu-SESSION'!$K$7:$T$7,0)),"")</f>
        <v>#N/A</v>
      </c>
      <c r="J72" s="44" t="e">
        <f>INDEX('Stu-SESSION'!$L$106:$U$113, MATCH("*Military*",'Stu-SESSION'!$B$106:$B$113,0), MATCH("*4th*",'Stu-SESSION'!$K$7:$T$7,0))</f>
        <v>#N/A</v>
      </c>
      <c r="K72" s="131">
        <f>IF($A$68='Stu-SESSION'!$A$106,INDEX('Stu-SESSION'!$K$106:$T$113, MATCH("*Clean *",'Stu-SESSION'!$B$106:$B$113,0), MATCH("*4th*",'Stu-SESSION'!$K$7:$T$7,0)),"")</f>
        <v>37.5</v>
      </c>
      <c r="L72" s="44">
        <f>INDEX('Stu-SESSION'!$L$106:$U$113, MATCH("*Clean *",'Stu-SESSION'!$B$106:$B$113,0), MATCH("*4th*",'Stu-SESSION'!$K$7:$T$7,0))</f>
        <v>10</v>
      </c>
      <c r="M72" s="131" t="e">
        <f>IF($A$68='Stu-SESSION'!$A$106,INDEX('Stu-SESSION'!$K$106:$T$113, MATCH("*Lat Pulldown*",'Stu-SESSION'!$B$106:$B$113,0), MATCH("*4th*",'Stu-SESSION'!$K$7:$T$7,0)),"")</f>
        <v>#N/A</v>
      </c>
      <c r="N72" s="44" t="e">
        <f>INDEX('Stu-SESSION'!$L$106:$U$113, MATCH("*Lat Pulldown*",'Stu-SESSION'!$B$106:$B$113,0), MATCH("*4th*",'Stu-SESSION'!$K$7:$T$7,0))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IF(A68='Stu-SESSION'!$A$106,INDEX('Stu-SESSION'!$K$106:$T$113, MATCH("*Squat*",'Stu-SESSION'!$B$106:$B$113,0), MATCH("*5th*",'Stu-SESSION'!$K$7:$T$7,0)),"")</f>
        <v>#N/A</v>
      </c>
      <c r="D73" s="132" t="e">
        <f>INDEX('Stu-SESSION'!L$106:U$113, MATCH("*Squat*",'Stu-SESSION'!$B$106:$B$113,0), MATCH("*5th*",'Stu-SESSION'!K$7:T$7,0))</f>
        <v>#N/A</v>
      </c>
      <c r="E73" s="131" t="e">
        <f>IF($A$68='Stu-SESSION'!$A$106,INDEX('Stu-SESSION'!$K$106:$T$113, MATCH("*Deadlift*",'Stu-SESSION'!$B$106:$B$113,0), MATCH("*5th*",'Stu-SESSION'!$K$7:$T$7,0)),"")</f>
        <v>#N/A</v>
      </c>
      <c r="F73" s="131" t="e">
        <f>INDEX('Stu-SESSION'!$L$106:$U$113, MATCH("*Deadlift*",'Stu-SESSION'!$B$106:$B$113,0), MATCH("*5th*",'Stu-SESSION'!$K$7:$T$7,0))</f>
        <v>#N/A</v>
      </c>
      <c r="G73" s="131" t="e">
        <f>IF($A$68='Stu-SESSION'!$A$106,INDEX('Stu-SESSION'!$K$106:$T$113, MATCH("*Bench Press*",'Stu-SESSION'!$B$106:$B$113,0), MATCH("*5th*",'Stu-SESSION'!$K$7:$T$7,0)),"")</f>
        <v>#N/A</v>
      </c>
      <c r="H73" s="131" t="e">
        <f>INDEX('Stu-SESSION'!$L$106:$U$113, MATCH("*Bench Press*",'Stu-SESSION'!$B$106:$B$113,0), MATCH("*5th*",'Stu-SESSION'!$K$7:$T$7,0))</f>
        <v>#N/A</v>
      </c>
      <c r="I73" s="132" t="e">
        <f>IF($A$68='Stu-SESSION'!$A$106,INDEX('Stu-SESSION'!$K$106:$T$113, MATCH("*Military*",'Stu-SESSION'!$B$106:$B$113,0), MATCH("*5th*",'Stu-SESSION'!$K$7:$T$7,0)),"")</f>
        <v>#N/A</v>
      </c>
      <c r="J73" s="44" t="e">
        <f>INDEX('Stu-SESSION'!$L$106:$U$113, MATCH("*Military*",'Stu-SESSION'!$B$106:$B$113,0), MATCH("*5th*",'Stu-SESSION'!$K$7:$T$7,0))</f>
        <v>#N/A</v>
      </c>
      <c r="K73" s="131">
        <f>IF($A$68='Stu-SESSION'!$A$106,INDEX('Stu-SESSION'!$K$106:$T$113, MATCH("*Clean *",'Stu-SESSION'!$B$106:$B$113,0), MATCH("*5th*",'Stu-SESSION'!$K$7:$T$7,0)),"")</f>
        <v>0</v>
      </c>
      <c r="L73" s="44">
        <f>INDEX('Stu-SESSION'!$L$106:$U$113, MATCH("*Clean *",'Stu-SESSION'!$B$106:$B$113,0), MATCH("*5th*",'Stu-SESSION'!$K$7:$T$7,0))</f>
        <v>0</v>
      </c>
      <c r="M73" s="131" t="e">
        <f>IF($A$68='Stu-SESSION'!$A$106,INDEX('Stu-SESSION'!$K$106:$T$113, MATCH("*Lat Pulldown*",'Stu-SESSION'!$B$106:$B$113,0), MATCH("*5th*",'Stu-SESSION'!$K$7:$T$7,0)),"")</f>
        <v>#N/A</v>
      </c>
      <c r="N73" s="44" t="e">
        <f>INDEX('Stu-SESSION'!$L$106:$U$113, MATCH("*Lat Pulldown*",'Stu-SESSION'!$B$106:$B$113,0), MATCH("*5th*",'Stu-SESSION'!$K$7:$T$7,0))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'Stu-SESSION'!A115</f>
        <v>42131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>
        <f>MAX(E75:E79)</f>
        <v>70</v>
      </c>
      <c r="F74" s="116">
        <f t="array" ref="F74">MAX(IF(E75:E79=E74,F75:F79))</f>
        <v>10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 t="e">
        <f>IF($A$74='Stu-SESSION'!$A$115,INDEX('Stu-SESSION'!$K$115:$T$122, MATCH("*1k Row*",'Stu-SESSION'!$B$115:$B$122,0), MATCH("*1st*",'Stu-SESSION'!$K$7:$T$7,0)),"")</f>
        <v>#N/A</v>
      </c>
      <c r="P74" s="152" t="e">
        <f>IF($A$74='Stu-SESSION'!$A$115,INDEX('Stu-SESSION'!$K$115:$T$122, MATCH("*HIIT*",'Stu-SESSION'!$B$115:$B$122,0), MATCH("*1st*",'Stu-SESSION'!$K$7:$T$7,0)),"")</f>
        <v>#N/A</v>
      </c>
      <c r="Q74" s="123" t="e">
        <f>INDEX('Stu-SESSION'!$L$115:$U$122, MATCH("*HIIT*",'Stu-SESSION'!$B$115:$B$122,0), MATCH("*1st*",'Stu-SESSION'!$K$7:$T$7,0))</f>
        <v>#N/A</v>
      </c>
      <c r="R74" s="119">
        <f>'Stu-SESSION'!U115</f>
        <v>0</v>
      </c>
      <c r="S74" s="116"/>
      <c r="T74" s="116"/>
      <c r="U74" s="120">
        <f>'Stu-SESSION'!A116</f>
        <v>94.5</v>
      </c>
      <c r="V74" s="120">
        <f>'Stu-SESSION'!A117</f>
        <v>27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IF($A$74='Stu-SESSION'!$A$115,INDEX('Stu-SESSION'!$K$115:$T$122, MATCH("*Squat*",'Stu-SESSION'!$B$115:$B$122,0), MATCH("*1st*",'Stu-SESSION'!$K$7:$T$7,0)),"")</f>
        <v>#N/A</v>
      </c>
      <c r="D75" s="132" t="e">
        <f>INDEX('Stu-SESSION'!L$115:U$122, MATCH("*Squat*",'Stu-SESSION'!$B$115:$B$122,0), MATCH("*1st*",'Stu-SESSION'!K$7:T$7,0))</f>
        <v>#N/A</v>
      </c>
      <c r="E75" s="131">
        <f>IF($A$74='Stu-SESSION'!$A$115,INDEX('Stu-SESSION'!$K$115:$T$122, MATCH("*Deadlift*",'Stu-SESSION'!$B$115:$B$122,0), MATCH("*1st*",'Stu-SESSION'!$K$7:$T$7,0)),"")</f>
        <v>40</v>
      </c>
      <c r="F75" s="131">
        <f>INDEX('Stu-SESSION'!$L$115:$U$122, MATCH("*Deadlift*",'Stu-SESSION'!$B$115:$B$122,0), MATCH("*1st*",'Stu-SESSION'!$K$7:$T$7,0))</f>
        <v>10</v>
      </c>
      <c r="G75" s="131" t="e">
        <f>IF($A$74='Stu-SESSION'!$A$115,INDEX('Stu-SESSION'!$K$115:$T$122, MATCH("*Bench Press*",'Stu-SESSION'!$B$115:$B$122,0), MATCH("*1st*",'Stu-SESSION'!$K$7:$T$7,0)),"")</f>
        <v>#N/A</v>
      </c>
      <c r="H75" s="131" t="e">
        <f>INDEX('Stu-SESSION'!$L$115:$U$122, MATCH("*Bench Press*",'Stu-SESSION'!$B$115:$B$122,0), MATCH("*1st*",'Stu-SESSION'!$K$7:$T$7,0))</f>
        <v>#N/A</v>
      </c>
      <c r="I75" s="132" t="e">
        <f>IF($A$74='Stu-SESSION'!$A$115,INDEX('Stu-SESSION'!$K$115:$T$122, MATCH("*Military*",'Stu-SESSION'!$B$115:$B$122,0), MATCH("*1st*",'Stu-SESSION'!$K$7:$T$7,0)),"")</f>
        <v>#N/A</v>
      </c>
      <c r="J75" s="48" t="e">
        <f>INDEX('Stu-SESSION'!$L$115:$U$122, MATCH("*Military*",'Stu-SESSION'!$B$115:$B$122,0), MATCH("*1st*",'Stu-SESSION'!$K$7:$T$7,0))</f>
        <v>#N/A</v>
      </c>
      <c r="K75" s="131" t="e">
        <f>IF($A$74='Stu-SESSION'!$A$115,INDEX('Stu-SESSION'!$K$115:$T$122, MATCH("*Clean *",'Stu-SESSION'!$B$115:$B$122,0), MATCH("*1st*",'Stu-SESSION'!$K$7:$T$7,0)),"")</f>
        <v>#N/A</v>
      </c>
      <c r="L75" s="48" t="e">
        <f>INDEX('Stu-SESSION'!$L$115:$U$122, MATCH("*Clean *",'Stu-SESSION'!$B$115:$B$122,0), MATCH("*1st*",'Stu-SESSION'!$K$7:$T$7,0))</f>
        <v>#N/A</v>
      </c>
      <c r="M75" s="131" t="e">
        <f>IF($A$74='Stu-SESSION'!$A$115,INDEX('Stu-SESSION'!$K$115:$T$122, MATCH("*Lat Pulldown*",'Stu-SESSION'!$B$115:$B$122,0), MATCH("*1st*",'Stu-SESSION'!$K$7:$T$7,0)),"")</f>
        <v>#N/A</v>
      </c>
      <c r="N75" s="48" t="e">
        <f>INDEX('Stu-SESSION'!$L$115:$U$122, MATCH("*Lat Pulldown*",'Stu-SESSION'!$B$115:$B$122,0), MATCH("*1st*",'Stu-SESSION'!$K$7:$T$7,0))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IF($A$74='Stu-SESSION'!$A$115,INDEX('Stu-SESSION'!$K$115:$T$122, MATCH("*Squat*",'Stu-SESSION'!$B$115:$B$122,0), MATCH("*2nd*",'Stu-SESSION'!$K$7:$T$7,0)),"")</f>
        <v>#N/A</v>
      </c>
      <c r="D76" s="132" t="e">
        <f>INDEX('Stu-SESSION'!L$115:U$122, MATCH("*Squat*",'Stu-SESSION'!$B$115:$B$122,0), MATCH("*2nd*",'Stu-SESSION'!K$7:T$7,0))</f>
        <v>#N/A</v>
      </c>
      <c r="E76" s="131">
        <f>IF($A$74='Stu-SESSION'!$A$115,INDEX('Stu-SESSION'!$K$115:$T$122, MATCH("*Deadlift*",'Stu-SESSION'!$B$115:$B$122,0), MATCH("*2ND*",'Stu-SESSION'!$K$7:$T$7,0)),"")</f>
        <v>40</v>
      </c>
      <c r="F76" s="131">
        <f>INDEX('Stu-SESSION'!$L$115:$U$122, MATCH("*Deadlift*",'Stu-SESSION'!$B$115:$B$122,0), MATCH("*2nd*",'Stu-SESSION'!$K$7:$T$7,0))</f>
        <v>10</v>
      </c>
      <c r="G76" s="131" t="e">
        <f>IF($A$74='Stu-SESSION'!$A$115,INDEX('Stu-SESSION'!$K$115:$T$122, MATCH("*Bench Press*",'Stu-SESSION'!$B$115:$B$122,0), MATCH("*2ND*",'Stu-SESSION'!$K$7:$T$7,0)),"")</f>
        <v>#N/A</v>
      </c>
      <c r="H76" s="131" t="e">
        <f>INDEX('Stu-SESSION'!$L$115:$U$122, MATCH("*Bench Press*",'Stu-SESSION'!$B$115:$B$122,0), MATCH("*2nd*",'Stu-SESSION'!$K$7:$T$7,0))</f>
        <v>#N/A</v>
      </c>
      <c r="I76" s="132" t="e">
        <f>IF($A$74='Stu-SESSION'!$A$115,INDEX('Stu-SESSION'!$K$115:$T$122, MATCH("*Military*",'Stu-SESSION'!$B$115:$B$122,0), MATCH("*2ND*",'Stu-SESSION'!$K$7:$T$7,0)),"")</f>
        <v>#N/A</v>
      </c>
      <c r="J76" s="44" t="e">
        <f>INDEX('Stu-SESSION'!$L$115:$U$122, MATCH("*Military*",'Stu-SESSION'!$B$115:$B$122,0), MATCH("*2nd*",'Stu-SESSION'!$K$7:$T$7,0))</f>
        <v>#N/A</v>
      </c>
      <c r="K76" s="131" t="e">
        <f>IF($A$74='Stu-SESSION'!$A$115,INDEX('Stu-SESSION'!$K$115:$T$122, MATCH("*Clean *",'Stu-SESSION'!$B$115:$B$122,0), MATCH("*2ND*",'Stu-SESSION'!$K$7:$T$7,0)),"")</f>
        <v>#N/A</v>
      </c>
      <c r="L76" s="44" t="e">
        <f>INDEX('Stu-SESSION'!$L$115:$U$122, MATCH("*Clean *",'Stu-SESSION'!$B$115:$B$122,0), MATCH("*2nd*",'Stu-SESSION'!$K$7:$T$7,0))</f>
        <v>#N/A</v>
      </c>
      <c r="M76" s="131" t="e">
        <f>IF($A$74='Stu-SESSION'!$A$115,INDEX('Stu-SESSION'!$K$115:$T$122, MATCH("*Lat Pulldown*",'Stu-SESSION'!$B$115:$B$122,0), MATCH("*2ND*",'Stu-SESSION'!$K$7:$T$7,0)),"")</f>
        <v>#N/A</v>
      </c>
      <c r="N76" s="44" t="e">
        <f>INDEX('Stu-SESSION'!$L$115:$U$122, MATCH("*Lat Pulldown*",'Stu-SESSION'!$B$115:$B$122,0), MATCH("*2nd*",'Stu-SESSION'!$K$7:$T$7,0))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IF($A$74='Stu-SESSION'!$A$115,INDEX('Stu-SESSION'!$K$115:$T$122, MATCH("*Squat*",'Stu-SESSION'!$B$115:$B$122,0), MATCH("*3rd*",'Stu-SESSION'!$K$7:$T$7,0)),"")</f>
        <v>#N/A</v>
      </c>
      <c r="D77" s="132" t="e">
        <f>INDEX('Stu-SESSION'!L$115:U$122, MATCH("*Squat*",'Stu-SESSION'!$B$115:$B$122,0), MATCH("*3rd*",'Stu-SESSION'!K$7:T$7,0))</f>
        <v>#N/A</v>
      </c>
      <c r="E77" s="131">
        <f>IF($A$74='Stu-SESSION'!$A$115,INDEX('Stu-SESSION'!$K$115:$T$122, MATCH("*Deadlift*",'Stu-SESSION'!$B$115:$B$122,0), MATCH("*3rd*",'Stu-SESSION'!$K$7:$T$7,0)),"")</f>
        <v>70</v>
      </c>
      <c r="F77" s="131">
        <f>INDEX('Stu-SESSION'!$L$115:$U$122, MATCH("*Deadlift*",'Stu-SESSION'!$B$115:$B$122,0), MATCH("*3rd*",'Stu-SESSION'!$K$7:$T$7,0))</f>
        <v>10</v>
      </c>
      <c r="G77" s="131" t="e">
        <f>IF($A$74='Stu-SESSION'!$A$115,INDEX('Stu-SESSION'!$K$115:$T$122, MATCH("*Bench Press*",'Stu-SESSION'!$B$115:$B$122,0), MATCH("*3rd*",'Stu-SESSION'!$K$7:$T$7,0)),"")</f>
        <v>#N/A</v>
      </c>
      <c r="H77" s="131" t="e">
        <f>INDEX('Stu-SESSION'!$L$115:$U$122, MATCH("*Bench Press*",'Stu-SESSION'!$B$115:$B$122,0), MATCH("*3rd*",'Stu-SESSION'!$K$7:$T$7,0))</f>
        <v>#N/A</v>
      </c>
      <c r="I77" s="132" t="e">
        <f>IF($A$74='Stu-SESSION'!$A$115,INDEX('Stu-SESSION'!$K$115:$T$122, MATCH("*Military*",'Stu-SESSION'!$B$115:$B$122,0), MATCH("*3rd*",'Stu-SESSION'!$K$7:$T$7,0)),"")</f>
        <v>#N/A</v>
      </c>
      <c r="J77" s="44" t="e">
        <f>INDEX('Stu-SESSION'!$L$115:$U$122, MATCH("*Military*",'Stu-SESSION'!$B$115:$B$122,0), MATCH("*3rd*",'Stu-SESSION'!$K$7:$T$7,0))</f>
        <v>#N/A</v>
      </c>
      <c r="K77" s="131" t="e">
        <f>IF($A$74='Stu-SESSION'!$A$115,INDEX('Stu-SESSION'!$K$115:$T$122, MATCH("*Clean *",'Stu-SESSION'!$B$115:$B$122,0), MATCH("*3rd*",'Stu-SESSION'!$K$7:$T$7,0)),"")</f>
        <v>#N/A</v>
      </c>
      <c r="L77" s="44" t="e">
        <f>INDEX('Stu-SESSION'!$L$115:$U$122, MATCH("*Clean *",'Stu-SESSION'!$B$115:$B$122,0), MATCH("*3rd*",'Stu-SESSION'!$K$7:$T$7,0))</f>
        <v>#N/A</v>
      </c>
      <c r="M77" s="131" t="e">
        <f>IF($A$74='Stu-SESSION'!$A$115,INDEX('Stu-SESSION'!$K$115:$T$122, MATCH("*Lat Pulldown*",'Stu-SESSION'!$B$115:$B$122,0), MATCH("*3rd*",'Stu-SESSION'!$K$7:$T$7,0)),"")</f>
        <v>#N/A</v>
      </c>
      <c r="N77" s="44" t="e">
        <f>INDEX('Stu-SESSION'!$L$115:$U$122, MATCH("*Lat Pulldown*",'Stu-SESSION'!$B$115:$B$122,0), MATCH("*3rd*",'Stu-SESSION'!$K$7:$T$7,0))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IF($A$74='Stu-SESSION'!$A$115,INDEX('Stu-SESSION'!$K$115:$T$122, MATCH("*Squat*",'Stu-SESSION'!$B$115:$B$122,0), MATCH("*4th*",'Stu-SESSION'!$K$7:$T$7,0)),"")</f>
        <v>#N/A</v>
      </c>
      <c r="D78" s="132" t="e">
        <f>INDEX('Stu-SESSION'!L$115:U$122, MATCH("*Squat*",'Stu-SESSION'!$B$115:$B$122,0), MATCH("*4th*",'Stu-SESSION'!K$7:T$7,0))</f>
        <v>#N/A</v>
      </c>
      <c r="E78" s="131">
        <f>IF($A$74='Stu-SESSION'!$A$115,INDEX('Stu-SESSION'!$K$115:$T$122, MATCH("*Deadlift*",'Stu-SESSION'!$B$115:$B$122,0), MATCH("*4th*",'Stu-SESSION'!$K$7:$T$7,0)),"")</f>
        <v>70</v>
      </c>
      <c r="F78" s="131">
        <f>INDEX('Stu-SESSION'!$L$115:$U$122, MATCH("*Deadlift*",'Stu-SESSION'!$B$115:$B$122,0), MATCH("*4th*",'Stu-SESSION'!$K$7:$T$7,0))</f>
        <v>10</v>
      </c>
      <c r="G78" s="131" t="e">
        <f>IF($A$74='Stu-SESSION'!$A$115,INDEX('Stu-SESSION'!$K$115:$T$122, MATCH("*Bench Press*",'Stu-SESSION'!$B$115:$B$122,0), MATCH("*4th*",'Stu-SESSION'!$K$7:$T$7,0)),"")</f>
        <v>#N/A</v>
      </c>
      <c r="H78" s="131" t="e">
        <f>INDEX('Stu-SESSION'!$L$115:$U$122, MATCH("*Bench Press*",'Stu-SESSION'!$B$115:$B$122,0), MATCH("*4th*",'Stu-SESSION'!$K$7:$T$7,0))</f>
        <v>#N/A</v>
      </c>
      <c r="I78" s="132" t="e">
        <f>IF($A$74='Stu-SESSION'!$A$115,INDEX('Stu-SESSION'!$K$115:$T$122, MATCH("*Military*",'Stu-SESSION'!$B$115:$B$122,0), MATCH("*4th*",'Stu-SESSION'!$K$7:$T$7,0)),"")</f>
        <v>#N/A</v>
      </c>
      <c r="J78" s="44" t="e">
        <f>INDEX('Stu-SESSION'!$L$115:$U$122, MATCH("*Military*",'Stu-SESSION'!$B$115:$B$122,0), MATCH("*4th*",'Stu-SESSION'!$K$7:$T$7,0))</f>
        <v>#N/A</v>
      </c>
      <c r="K78" s="131" t="e">
        <f>IF($A$74='Stu-SESSION'!$A$115,INDEX('Stu-SESSION'!$K$115:$T$122, MATCH("*Clean *",'Stu-SESSION'!$B$115:$B$122,0), MATCH("*4th*",'Stu-SESSION'!$K$7:$T$7,0)),"")</f>
        <v>#N/A</v>
      </c>
      <c r="L78" s="44" t="e">
        <f>INDEX('Stu-SESSION'!$L$115:$U$122, MATCH("*Clean *",'Stu-SESSION'!$B$115:$B$122,0), MATCH("*4th*",'Stu-SESSION'!$K$7:$T$7,0))</f>
        <v>#N/A</v>
      </c>
      <c r="M78" s="131" t="e">
        <f>IF($A$74='Stu-SESSION'!$A$115,INDEX('Stu-SESSION'!$K$115:$T$122, MATCH("*Lat Pulldown*",'Stu-SESSION'!$B$115:$B$122,0), MATCH("*4th*",'Stu-SESSION'!$K$7:$T$7,0)),"")</f>
        <v>#N/A</v>
      </c>
      <c r="N78" s="44" t="e">
        <f>INDEX('Stu-SESSION'!$L$115:$U$122, MATCH("*Lat Pulldown*",'Stu-SESSION'!$B$115:$B$122,0), MATCH("*4th*",'Stu-SESSION'!$K$7:$T$7,0))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IF($A$74='Stu-SESSION'!$A$115,INDEX('Stu-SESSION'!$K$115:$T$122, MATCH("*Squat*",'Stu-SESSION'!$B$115:$B$122,0), MATCH("*5th*",'Stu-SESSION'!$K$7:$T$7,0)),"")</f>
        <v>#N/A</v>
      </c>
      <c r="D79" s="132" t="e">
        <f>INDEX('Stu-SESSION'!L$115:U$122, MATCH("*Squat*",'Stu-SESSION'!$B$115:$B$122,0), MATCH("*5th*",'Stu-SESSION'!K$7:T$7,0))</f>
        <v>#N/A</v>
      </c>
      <c r="E79" s="131">
        <f>IF($A$74='Stu-SESSION'!$A$115,INDEX('Stu-SESSION'!$K$115:$T$122, MATCH("*Deadlift*",'Stu-SESSION'!$B$115:$B$122,0), MATCH("*5th*",'Stu-SESSION'!$K$7:$T$7,0)),"")</f>
        <v>0</v>
      </c>
      <c r="F79" s="131">
        <f>INDEX('Stu-SESSION'!$L$115:$U$122, MATCH("*Deadlift*",'Stu-SESSION'!$B$115:$B$122,0), MATCH("*5th*",'Stu-SESSION'!$K$7:$T$7,0))</f>
        <v>0</v>
      </c>
      <c r="G79" s="131" t="e">
        <f>IF($A$74='Stu-SESSION'!$A$115,INDEX('Stu-SESSION'!$K$115:$T$122, MATCH("*Bench Press*",'Stu-SESSION'!$B$115:$B$122,0), MATCH("*5th*",'Stu-SESSION'!$K$7:$T$7,0)),"")</f>
        <v>#N/A</v>
      </c>
      <c r="H79" s="131" t="e">
        <f>INDEX('Stu-SESSION'!$L$115:$U$122, MATCH("*Bench Press*",'Stu-SESSION'!$B$115:$B$122,0), MATCH("*5th*",'Stu-SESSION'!$K$7:$T$7,0))</f>
        <v>#N/A</v>
      </c>
      <c r="I79" s="132" t="e">
        <f>IF($A$74='Stu-SESSION'!$A$115,INDEX('Stu-SESSION'!$K$115:$T$122, MATCH("*Military*",'Stu-SESSION'!$B$115:$B$122,0), MATCH("*5th*",'Stu-SESSION'!$K$7:$T$7,0)),"")</f>
        <v>#N/A</v>
      </c>
      <c r="J79" s="44" t="e">
        <f>INDEX('Stu-SESSION'!$L$115:$U$122, MATCH("*Military*",'Stu-SESSION'!$B$115:$B$122,0), MATCH("*5th*",'Stu-SESSION'!$K$7:$T$7,0))</f>
        <v>#N/A</v>
      </c>
      <c r="K79" s="131" t="e">
        <f>IF($A$74='Stu-SESSION'!$A$115,INDEX('Stu-SESSION'!$K$115:$T$122, MATCH("*Clean *",'Stu-SESSION'!$B$115:$B$122,0), MATCH("*5th*",'Stu-SESSION'!$K$7:$T$7,0)),"")</f>
        <v>#N/A</v>
      </c>
      <c r="L79" s="44" t="e">
        <f>INDEX('Stu-SESSION'!$L$115:$U$122, MATCH("*Clean *",'Stu-SESSION'!$B$115:$B$122,0), MATCH("*5th*",'Stu-SESSION'!$K$7:$T$7,0))</f>
        <v>#N/A</v>
      </c>
      <c r="M79" s="131" t="e">
        <f>IF($A$74='Stu-SESSION'!$A$115,INDEX('Stu-SESSION'!$K$115:$T$122, MATCH("*Lat Pulldown*",'Stu-SESSION'!$B$115:$B$122,0), MATCH("*5th*",'Stu-SESSION'!$K$7:$T$7,0)),"")</f>
        <v>#N/A</v>
      </c>
      <c r="N79" s="44" t="e">
        <f>INDEX('Stu-SESSION'!$L$115:$U$122, MATCH("*Lat Pulldown*",'Stu-SESSION'!$B$115:$B$122,0), MATCH("*5th*",'Stu-SESSION'!$K$7:$T$7,0))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'Stu-SESSION'!A124</f>
        <v>42145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 t="e">
        <f>MAX(M81:M85)</f>
        <v>#N/A</v>
      </c>
      <c r="N80" s="117" t="e">
        <f t="array" ref="N80">MAX(IF(M81:M85=M80,N81:N85))</f>
        <v>#N/A</v>
      </c>
      <c r="O80" s="152" t="e">
        <f>IF($A$80='Stu-SESSION'!$A$124,INDEX('Stu-SESSION'!$K$124:$T$131, MATCH("*1k Row*",'Stu-SESSION'!$B$124:$B$131,0), MATCH("*1st*",'Stu-SESSION'!$K$7:$T$7,0)),"")</f>
        <v>#N/A</v>
      </c>
      <c r="P80" s="152" t="e">
        <f>IF($A$80='Stu-SESSION'!$A$124,INDEX('Stu-SESSION'!$K$124:$T$131, MATCH("*HIIT*",'Stu-SESSION'!$B$124:$B$131,0), MATCH("*1st*",'Stu-SESSION'!$K$7:$T$7,0)),"")</f>
        <v>#N/A</v>
      </c>
      <c r="Q80" s="123" t="e">
        <f>INDEX('Stu-SESSION'!$L$124:$U$131, MATCH("*HIIT*",'Stu-SESSION'!$B$124:$B$131,0), MATCH("*1st*",'Stu-SESSION'!$K$7:$T$7,0))</f>
        <v>#N/A</v>
      </c>
      <c r="R80" s="119">
        <f>'Stu-SESSION'!U124</f>
        <v>0</v>
      </c>
      <c r="S80" s="116"/>
      <c r="T80" s="116"/>
      <c r="U80" s="120">
        <f>'Stu-SESSION'!A125</f>
        <v>94</v>
      </c>
      <c r="V80" s="120">
        <f>'Stu-SESSION'!A126</f>
        <v>29.1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IF($A$80='Stu-SESSION'!$A$124,INDEX('Stu-SESSION'!$K$124:$T$131, MATCH("*Squat*",'Stu-SESSION'!$B$124:$B$131,0), MATCH("*1st*",'Stu-SESSION'!$K$7:$T$7,0)),"")</f>
        <v>#N/A</v>
      </c>
      <c r="D81" s="132" t="e">
        <f>INDEX('Stu-SESSION'!L$124:U$131, MATCH("*Squat*",'Stu-SESSION'!$B$124:$B$131,0), MATCH("*1st*",'Stu-SESSION'!K$7:T$7,0))</f>
        <v>#N/A</v>
      </c>
      <c r="E81" s="131" t="e">
        <f>IF($A$80='Stu-SESSION'!$A$124,INDEX('Stu-SESSION'!$K$124:$T$131, MATCH("*Deadlift*",'Stu-SESSION'!$B$124:$B$131,0), MATCH("*1st*",'Stu-SESSION'!$K$7:$T$7,0)),"")</f>
        <v>#N/A</v>
      </c>
      <c r="F81" s="131" t="e">
        <f>INDEX('Stu-SESSION'!$L$124:$U$131, MATCH("*Deadlift*",'Stu-SESSION'!$B$124:$B$131,0), MATCH("*1st*",'Stu-SESSION'!$K$7:$T$7,0))</f>
        <v>#N/A</v>
      </c>
      <c r="G81" s="131" t="e">
        <f>IF($A$80='Stu-SESSION'!$A$124,INDEX('Stu-SESSION'!$K$124:$T$131, MATCH("*Bench Press*",'Stu-SESSION'!$B$124:$B$131,0), MATCH("*1st*",'Stu-SESSION'!$K$7:$T$7,0)),"")</f>
        <v>#N/A</v>
      </c>
      <c r="H81" s="131" t="e">
        <f>INDEX('Stu-SESSION'!$L$124:$U$131, MATCH("*Bench Press*",'Stu-SESSION'!$B$124:$B$131,0), MATCH("*1st*",'Stu-SESSION'!$K$7:$T$7,0))</f>
        <v>#N/A</v>
      </c>
      <c r="I81" s="132" t="e">
        <f>IF($A$80='Stu-SESSION'!$A$124,INDEX('Stu-SESSION'!$K$124:$T$131, MATCH("*Military*",'Stu-SESSION'!$B$124:$B$131,0), MATCH("*1st*",'Stu-SESSION'!$K$7:$T$7,0)),"")</f>
        <v>#N/A</v>
      </c>
      <c r="J81" s="48" t="e">
        <f>INDEX('Stu-SESSION'!$L$124:$U$131, MATCH("*Military*",'Stu-SESSION'!$B$124:$B$131,0), MATCH("*1st*",'Stu-SESSION'!$K$7:$T$7,0))</f>
        <v>#N/A</v>
      </c>
      <c r="K81" s="131" t="e">
        <f>IF($A$80='Stu-SESSION'!$A$124,INDEX('Stu-SESSION'!$K$124:$T$131, MATCH("*Clean *",'Stu-SESSION'!$B$124:$B$131,0), MATCH("*1st*",'Stu-SESSION'!$K$7:$T$7,0)),"")</f>
        <v>#N/A</v>
      </c>
      <c r="L81" s="48" t="e">
        <f>INDEX('Stu-SESSION'!$L$124:$U$131, MATCH("*Clean *",'Stu-SESSION'!$B$124:$B$131,0), MATCH("*1st*",'Stu-SESSION'!$K$7:$T$7,0))</f>
        <v>#N/A</v>
      </c>
      <c r="M81" s="131" t="e">
        <f>IF($A$80='Stu-SESSION'!$A$124,INDEX('Stu-SESSION'!$K$124:$T$131, MATCH("*Lat Pulldown*",'Stu-SESSION'!$B$124:$B$131,0), MATCH("*1st*",'Stu-SESSION'!$K$7:$T$7,0)),"")</f>
        <v>#N/A</v>
      </c>
      <c r="N81" s="48" t="e">
        <f>INDEX('Stu-SESSION'!$L$124:$U$131, MATCH("*Lat Pulldown*",'Stu-SESSION'!$B$124:$B$131,0), MATCH("*1st*",'Stu-SESSION'!$K$7:$T$7,0))</f>
        <v>#N/A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IF($A$80='Stu-SESSION'!$A$124,INDEX('Stu-SESSION'!$K$124:$T$131, MATCH("*Squat*",'Stu-SESSION'!$B$124:$B$131,0), MATCH("*1st*",'Stu-SESSION'!$K$7:$T$7,0)),"")</f>
        <v>#N/A</v>
      </c>
      <c r="D82" s="132" t="e">
        <f>INDEX('Stu-SESSION'!L$124:U$131, MATCH("*Squat*",'Stu-SESSION'!$B$124:$B$131,0), MATCH("*1st*",'Stu-SESSION'!K$7:T$7,0))</f>
        <v>#N/A</v>
      </c>
      <c r="E82" s="131" t="e">
        <f>IF($A$80='Stu-SESSION'!$A$124,INDEX('Stu-SESSION'!$K$124:$T$131, MATCH("*Deadlift*",'Stu-SESSION'!$B$124:$B$131,0), MATCH("*2ND*",'Stu-SESSION'!$K$7:$T$7,0)),"")</f>
        <v>#N/A</v>
      </c>
      <c r="F82" s="131" t="e">
        <f>INDEX('Stu-SESSION'!$L$124:$U$131, MATCH("*Deadlift*",'Stu-SESSION'!$B$124:$B$131,0), MATCH("*2nd*",'Stu-SESSION'!$K$7:$T$7,0))</f>
        <v>#N/A</v>
      </c>
      <c r="G82" s="131" t="e">
        <f>IF($A$80='Stu-SESSION'!$A$124,INDEX('Stu-SESSION'!$K$124:$T$131, MATCH("*Bench Press*",'Stu-SESSION'!$B$124:$B$131,0), MATCH("*2ND*",'Stu-SESSION'!$K$7:$T$7,0)),"")</f>
        <v>#N/A</v>
      </c>
      <c r="H82" s="131" t="e">
        <f>INDEX('Stu-SESSION'!$L$124:$U$131, MATCH("*Bench Press*",'Stu-SESSION'!$B$124:$B$131,0), MATCH("*2nd*",'Stu-SESSION'!$K$7:$T$7,0))</f>
        <v>#N/A</v>
      </c>
      <c r="I82" s="132" t="e">
        <f>IF($A$80='Stu-SESSION'!$A$124,INDEX('Stu-SESSION'!$K$124:$T$131, MATCH("*Military*",'Stu-SESSION'!$B$124:$B$131,0), MATCH("*2ND*",'Stu-SESSION'!$K$7:$T$7,0)),"")</f>
        <v>#N/A</v>
      </c>
      <c r="J82" s="44" t="e">
        <f>INDEX('Stu-SESSION'!$L$124:$U$131, MATCH("*Military*",'Stu-SESSION'!$B$124:$B$131,0), MATCH("*2nd*",'Stu-SESSION'!$K$7:$T$7,0))</f>
        <v>#N/A</v>
      </c>
      <c r="K82" s="131" t="e">
        <f>IF($A$80='Stu-SESSION'!$A$124,INDEX('Stu-SESSION'!$K$124:$T$131, MATCH("*Clean *",'Stu-SESSION'!$B$124:$B$131,0), MATCH("*2ND*",'Stu-SESSION'!$K$7:$T$7,0)),"")</f>
        <v>#N/A</v>
      </c>
      <c r="L82" s="44" t="e">
        <f>INDEX('Stu-SESSION'!$L$124:$U$131, MATCH("*Clean *",'Stu-SESSION'!$B$124:$B$131,0), MATCH("*2nd*",'Stu-SESSION'!$K$7:$T$7,0))</f>
        <v>#N/A</v>
      </c>
      <c r="M82" s="131" t="e">
        <f>IF($A$80='Stu-SESSION'!$A$124,INDEX('Stu-SESSION'!$K$124:$T$131, MATCH("*Lat Pulldown*",'Stu-SESSION'!$B$124:$B$131,0), MATCH("*2ND*",'Stu-SESSION'!$K$7:$T$7,0)),"")</f>
        <v>#N/A</v>
      </c>
      <c r="N82" s="44" t="e">
        <f>INDEX('Stu-SESSION'!$L$124:$U$131, MATCH("*Lat Pulldown*",'Stu-SESSION'!$B$124:$B$131,0), MATCH("*2nd*",'Stu-SESSION'!$K$7:$T$7,0))</f>
        <v>#N/A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IF($A$80='Stu-SESSION'!$A$124,INDEX('Stu-SESSION'!$K$124:$T$131, MATCH("*Squat*",'Stu-SESSION'!$B$124:$B$131,0), MATCH("*1st*",'Stu-SESSION'!$K$7:$T$7,0)),"")</f>
        <v>#N/A</v>
      </c>
      <c r="D83" s="132" t="e">
        <f>INDEX('Stu-SESSION'!L$124:U$131, MATCH("*Squat*",'Stu-SESSION'!$B$124:$B$131,0), MATCH("*1st*",'Stu-SESSION'!K$7:T$7,0))</f>
        <v>#N/A</v>
      </c>
      <c r="E83" s="131" t="e">
        <f>IF($A$80='Stu-SESSION'!$A$124,INDEX('Stu-SESSION'!$K$124:$T$131, MATCH("*Deadlift*",'Stu-SESSION'!$B$124:$B$131,0), MATCH("*3rd*",'Stu-SESSION'!$K$7:$T$7,0)),"")</f>
        <v>#N/A</v>
      </c>
      <c r="F83" s="131" t="e">
        <f>INDEX('Stu-SESSION'!$L$124:$U$131, MATCH("*Deadlift*",'Stu-SESSION'!$B$124:$B$131,0), MATCH("*3rd*",'Stu-SESSION'!$K$7:$T$7,0))</f>
        <v>#N/A</v>
      </c>
      <c r="G83" s="131" t="e">
        <f>IF($A$80='Stu-SESSION'!$A$124,INDEX('Stu-SESSION'!$K$124:$T$131, MATCH("*Bench Press*",'Stu-SESSION'!$B$124:$B$131,0), MATCH("*3rd*",'Stu-SESSION'!$K$7:$T$7,0)),"")</f>
        <v>#N/A</v>
      </c>
      <c r="H83" s="131" t="e">
        <f>INDEX('Stu-SESSION'!$L$124:$U$131, MATCH("*Bench Press*",'Stu-SESSION'!$B$124:$B$131,0), MATCH("*3rd*",'Stu-SESSION'!$K$7:$T$7,0))</f>
        <v>#N/A</v>
      </c>
      <c r="I83" s="132" t="e">
        <f>IF($A$80='Stu-SESSION'!$A$124,INDEX('Stu-SESSION'!$K$124:$T$131, MATCH("*Military*",'Stu-SESSION'!$B$124:$B$131,0), MATCH("*3rd*",'Stu-SESSION'!$K$7:$T$7,0)),"")</f>
        <v>#N/A</v>
      </c>
      <c r="J83" s="44" t="e">
        <f>INDEX('Stu-SESSION'!$L$124:$U$131, MATCH("*Military*",'Stu-SESSION'!$B$124:$B$131,0), MATCH("*3rd*",'Stu-SESSION'!$K$7:$T$7,0))</f>
        <v>#N/A</v>
      </c>
      <c r="K83" s="131" t="e">
        <f>IF($A$80='Stu-SESSION'!$A$124,INDEX('Stu-SESSION'!$K$124:$T$131, MATCH("*Clean *",'Stu-SESSION'!$B$124:$B$131,0), MATCH("*3rd*",'Stu-SESSION'!$K$7:$T$7,0)),"")</f>
        <v>#N/A</v>
      </c>
      <c r="L83" s="44" t="e">
        <f>INDEX('Stu-SESSION'!$L$124:$U$131, MATCH("*Clean *",'Stu-SESSION'!$B$124:$B$131,0), MATCH("*3rd*",'Stu-SESSION'!$K$7:$T$7,0))</f>
        <v>#N/A</v>
      </c>
      <c r="M83" s="131" t="e">
        <f>IF($A$80='Stu-SESSION'!$A$124,INDEX('Stu-SESSION'!$K$124:$T$131, MATCH("*Lat Pulldown*",'Stu-SESSION'!$B$124:$B$131,0), MATCH("*3rd*",'Stu-SESSION'!$K$7:$T$7,0)),"")</f>
        <v>#N/A</v>
      </c>
      <c r="N83" s="44" t="e">
        <f>INDEX('Stu-SESSION'!$L$124:$U$131, MATCH("*Lat Pulldown*",'Stu-SESSION'!$B$124:$B$131,0), MATCH("*3rd*",'Stu-SESSION'!$K$7:$T$7,0))</f>
        <v>#N/A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IF($A$80='Stu-SESSION'!$A$124,INDEX('Stu-SESSION'!$K$124:$T$131, MATCH("*Squat*",'Stu-SESSION'!$B$124:$B$131,0), MATCH("*1st*",'Stu-SESSION'!$K$7:$T$7,0)),"")</f>
        <v>#N/A</v>
      </c>
      <c r="D84" s="132" t="e">
        <f>INDEX('Stu-SESSION'!L$124:U$131, MATCH("*Squat*",'Stu-SESSION'!$B$124:$B$131,0), MATCH("*1st*",'Stu-SESSION'!K$7:T$7,0))</f>
        <v>#N/A</v>
      </c>
      <c r="E84" s="131" t="e">
        <f>IF($A$80='Stu-SESSION'!$A$124,INDEX('Stu-SESSION'!$K$124:$T$131, MATCH("*Deadlift*",'Stu-SESSION'!$B$124:$B$131,0), MATCH("*4th*",'Stu-SESSION'!$K$7:$T$7,0)),"")</f>
        <v>#N/A</v>
      </c>
      <c r="F84" s="131" t="e">
        <f>INDEX('Stu-SESSION'!$L$124:$U$131, MATCH("*Deadlift*",'Stu-SESSION'!$B$124:$B$131,0), MATCH("*4th*",'Stu-SESSION'!$K$7:$T$7,0))</f>
        <v>#N/A</v>
      </c>
      <c r="G84" s="131" t="e">
        <f>IF($A$80='Stu-SESSION'!$A$124,INDEX('Stu-SESSION'!$K$124:$T$131, MATCH("*Bench Press*",'Stu-SESSION'!$B$124:$B$131,0), MATCH("*4th*",'Stu-SESSION'!$K$7:$T$7,0)),"")</f>
        <v>#N/A</v>
      </c>
      <c r="H84" s="131" t="e">
        <f>INDEX('Stu-SESSION'!$L$124:$U$131, MATCH("*Bench Press*",'Stu-SESSION'!$B$124:$B$131,0), MATCH("*4th*",'Stu-SESSION'!$K$7:$T$7,0))</f>
        <v>#N/A</v>
      </c>
      <c r="I84" s="132" t="e">
        <f>IF($A$80='Stu-SESSION'!$A$124,INDEX('Stu-SESSION'!$K$124:$T$131, MATCH("*Military*",'Stu-SESSION'!$B$124:$B$131,0), MATCH("*4th*",'Stu-SESSION'!$K$7:$T$7,0)),"")</f>
        <v>#N/A</v>
      </c>
      <c r="J84" s="44" t="e">
        <f>INDEX('Stu-SESSION'!$L$124:$U$131, MATCH("*Military*",'Stu-SESSION'!$B$124:$B$131,0), MATCH("*4th*",'Stu-SESSION'!$K$7:$T$7,0))</f>
        <v>#N/A</v>
      </c>
      <c r="K84" s="131" t="e">
        <f>IF($A$80='Stu-SESSION'!$A$124,INDEX('Stu-SESSION'!$K$124:$T$131, MATCH("*Clean *",'Stu-SESSION'!$B$124:$B$131,0), MATCH("*4th*",'Stu-SESSION'!$K$7:$T$7,0)),"")</f>
        <v>#N/A</v>
      </c>
      <c r="L84" s="44" t="e">
        <f>INDEX('Stu-SESSION'!$L$124:$U$131, MATCH("*Clean *",'Stu-SESSION'!$B$124:$B$131,0), MATCH("*4th*",'Stu-SESSION'!$K$7:$T$7,0))</f>
        <v>#N/A</v>
      </c>
      <c r="M84" s="131" t="e">
        <f>IF($A$80='Stu-SESSION'!$A$124,INDEX('Stu-SESSION'!$K$124:$T$131, MATCH("*Lat Pulldown*",'Stu-SESSION'!$B$124:$B$131,0), MATCH("*4th*",'Stu-SESSION'!$K$7:$T$7,0)),"")</f>
        <v>#N/A</v>
      </c>
      <c r="N84" s="44" t="e">
        <f>INDEX('Stu-SESSION'!$L$124:$U$131, MATCH("*Lat Pulldown*",'Stu-SESSION'!$B$124:$B$131,0), MATCH("*4th*",'Stu-SESSION'!$K$7:$T$7,0))</f>
        <v>#N/A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IF($A$80='Stu-SESSION'!$A$124,INDEX('Stu-SESSION'!$K$124:$T$131, MATCH("*Squat*",'Stu-SESSION'!$B$124:$B$131,0), MATCH("*1st*",'Stu-SESSION'!$K$7:$T$7,0)),"")</f>
        <v>#N/A</v>
      </c>
      <c r="D85" s="132" t="e">
        <f>INDEX('Stu-SESSION'!L$124:U$131, MATCH("*Squat*",'Stu-SESSION'!$B$124:$B$131,0), MATCH("*1st*",'Stu-SESSION'!K$7:T$7,0))</f>
        <v>#N/A</v>
      </c>
      <c r="E85" s="131" t="e">
        <f>IF($A$80='Stu-SESSION'!$A$124,INDEX('Stu-SESSION'!$K$124:$T$131, MATCH("*Deadlift*",'Stu-SESSION'!$B$124:$B$131,0), MATCH("*5th*",'Stu-SESSION'!$K$7:$T$7,0)),"")</f>
        <v>#N/A</v>
      </c>
      <c r="F85" s="131" t="e">
        <f>INDEX('Stu-SESSION'!$L$124:$U$131, MATCH("*Deadlift*",'Stu-SESSION'!$B$124:$B$131,0), MATCH("*5th*",'Stu-SESSION'!$K$7:$T$7,0))</f>
        <v>#N/A</v>
      </c>
      <c r="G85" s="131" t="e">
        <f>IF($A$80='Stu-SESSION'!$A$124,INDEX('Stu-SESSION'!$K$124:$T$131, MATCH("*Bench Press*",'Stu-SESSION'!$B$124:$B$131,0), MATCH("*5th*",'Stu-SESSION'!$K$7:$T$7,0)),"")</f>
        <v>#N/A</v>
      </c>
      <c r="H85" s="131" t="e">
        <f>INDEX('Stu-SESSION'!$L$124:$U$131, MATCH("*Bench Press*",'Stu-SESSION'!$B$124:$B$131,0), MATCH("*5th*",'Stu-SESSION'!$K$7:$T$7,0))</f>
        <v>#N/A</v>
      </c>
      <c r="I85" s="132" t="e">
        <f>IF($A$80='Stu-SESSION'!$A$124,INDEX('Stu-SESSION'!$K$124:$T$131, MATCH("*Military*",'Stu-SESSION'!$B$124:$B$131,0), MATCH("*5th*",'Stu-SESSION'!$K$7:$T$7,0)),"")</f>
        <v>#N/A</v>
      </c>
      <c r="J85" s="44" t="e">
        <f>INDEX('Stu-SESSION'!$L$124:$U$131, MATCH("*Military*",'Stu-SESSION'!$B$124:$B$131,0), MATCH("*5th*",'Stu-SESSION'!$K$7:$T$7,0))</f>
        <v>#N/A</v>
      </c>
      <c r="K85" s="131" t="e">
        <f>IF($A$80='Stu-SESSION'!$A$124,INDEX('Stu-SESSION'!$K$124:$T$131, MATCH("*Clean *",'Stu-SESSION'!$B$124:$B$131,0), MATCH("*5th*",'Stu-SESSION'!$K$7:$T$7,0)),"")</f>
        <v>#N/A</v>
      </c>
      <c r="L85" s="44" t="e">
        <f>INDEX('Stu-SESSION'!$L$124:$U$131, MATCH("*Clean *",'Stu-SESSION'!$B$124:$B$131,0), MATCH("*5th*",'Stu-SESSION'!$K$7:$T$7,0))</f>
        <v>#N/A</v>
      </c>
      <c r="M85" s="131" t="e">
        <f>IF($A$80='Stu-SESSION'!$A$124,INDEX('Stu-SESSION'!$K$124:$T$131, MATCH("*Lat Pulldown*",'Stu-SESSION'!$B$124:$B$131,0), MATCH("*5th*",'Stu-SESSION'!$K$7:$T$7,0)),"")</f>
        <v>#N/A</v>
      </c>
      <c r="N85" s="44" t="e">
        <f>INDEX('Stu-SESSION'!$L$124:$U$131, MATCH("*Lat Pulldown*",'Stu-SESSION'!$B$124:$B$131,0), MATCH("*5th*",'Stu-SESSION'!$K$7:$T$7,0))</f>
        <v>#N/A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'Stu-SESSION'!A133</f>
        <v>42152</v>
      </c>
      <c r="B86" s="116" t="s">
        <v>84</v>
      </c>
      <c r="C86" s="117">
        <f>MAX(C87:C91)</f>
        <v>45</v>
      </c>
      <c r="D86" s="116">
        <f t="array" ref="D86">MAX(IF(C87:C91=C86,D87:D91))</f>
        <v>15</v>
      </c>
      <c r="E86" s="116" t="e">
        <f>MAX(E87:E91)</f>
        <v>#N/A</v>
      </c>
      <c r="F86" s="116" t="e">
        <f t="array" ref="F86">MAX(IF(E87:E91=E86,F87:F91))</f>
        <v>#N/A</v>
      </c>
      <c r="G86" s="116" t="e">
        <f>MAX(G87:G91)</f>
        <v>#N/A</v>
      </c>
      <c r="H86" s="116" t="e">
        <f t="array" ref="H86">MAX(IF(G87:G91=G86,H87:H91))</f>
        <v>#N/A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52" t="e">
        <f>IF($A$86='Stu-SESSION'!$A$133,INDEX('Stu-SESSION'!$K$133:$T$140, MATCH("*1k Row*",'Stu-SESSION'!$B$133:$B$140,0), MATCH("*1st*",'Stu-SESSION'!$K$7:$T$7,0)),"")</f>
        <v>#N/A</v>
      </c>
      <c r="P86" s="152" t="e">
        <f>IF($A$86='Stu-SESSION'!$A$133,INDEX('Stu-SESSION'!$K$133:$T$140, MATCH("*HIIT*",'Stu-SESSION'!$B$133:$B$140,0), MATCH("*1st*",'Stu-SESSION'!$K$7:$T$7,0)),"")</f>
        <v>#N/A</v>
      </c>
      <c r="Q86" s="119" t="e">
        <f>INDEX('Stu-SESSION'!$L$133:$U$140, MATCH("*HIIT*",'Stu-SESSION'!$B$133:$B$140,0), MATCH("*1st*",'Stu-SESSION'!$K$7:$T$7,0))</f>
        <v>#N/A</v>
      </c>
      <c r="R86" s="119">
        <f>'Stu-SESSION'!U133</f>
        <v>0</v>
      </c>
      <c r="S86" s="116"/>
      <c r="T86" s="116"/>
      <c r="U86" s="120">
        <f>'Stu-SESSION'!A134</f>
        <v>95</v>
      </c>
      <c r="V86" s="120">
        <f>'Stu-SESSION'!A135</f>
        <v>28.5</v>
      </c>
      <c r="W86" s="116">
        <v>33.5</v>
      </c>
      <c r="X86" s="116">
        <v>106</v>
      </c>
      <c r="Y86" s="116">
        <v>95</v>
      </c>
      <c r="Z86" s="116">
        <v>101</v>
      </c>
      <c r="AA86" s="116">
        <v>59</v>
      </c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>
        <f>IF($A$86='Stu-SESSION'!$A$133,INDEX('Stu-SESSION'!$K$133:$T$140, MATCH("*Squat*",'Stu-SESSION'!$B$133:$B$140,0), MATCH("*1st*",'Stu-SESSION'!$K$7:$T$7,0)),"")</f>
        <v>40</v>
      </c>
      <c r="D87" s="132">
        <f>INDEX('Stu-SESSION'!L$133:U$140, MATCH("*Squat*",'Stu-SESSION'!$B$133:$B$140,0), MATCH("*1st*",'Stu-SESSION'!K$7:T$7,0))</f>
        <v>15</v>
      </c>
      <c r="E87" s="131" t="e">
        <f>IF($A$86='Stu-SESSION'!$A$133,INDEX('Stu-SESSION'!$K$133:$T$140, MATCH("*Deadlift*",'Stu-SESSION'!$B$133:$B$140,0), MATCH("*1st*",'Stu-SESSION'!$K$7:$T$7,0)),"")</f>
        <v>#N/A</v>
      </c>
      <c r="F87" s="131" t="e">
        <f>INDEX('Stu-SESSION'!$L$133:$U$140, MATCH("*Deadlift*",'Stu-SESSION'!$B$133:$B$140,0), MATCH("*1st*",'Stu-SESSION'!$K$7:$T$7,0))</f>
        <v>#N/A</v>
      </c>
      <c r="G87" s="131" t="e">
        <f>IF($A$86='Stu-SESSION'!$A$133,INDEX('Stu-SESSION'!$K$133:$T$140, MATCH("*Bench Press*",'Stu-SESSION'!$B$133:$B$140,0), MATCH("*1st*",'Stu-SESSION'!$K$7:$T$7,0)),"")</f>
        <v>#N/A</v>
      </c>
      <c r="H87" s="131" t="e">
        <f>INDEX('Stu-SESSION'!$L$133:$U$140, MATCH("*Bench Press*",'Stu-SESSION'!$B$133:$B$140,0), MATCH("*1st*",'Stu-SESSION'!$K$7:$T$7,0))</f>
        <v>#N/A</v>
      </c>
      <c r="I87" s="132" t="e">
        <f>IF($A$86='Stu-SESSION'!$A$133,INDEX('Stu-SESSION'!$K$133:$T$140, MATCH("*Military*",'Stu-SESSION'!$B$133:$B$140,0), MATCH("*1st*",'Stu-SESSION'!$K$7:$T$7,0)),"")</f>
        <v>#N/A</v>
      </c>
      <c r="J87" s="48" t="e">
        <f>INDEX('Stu-SESSION'!$L$133:$U$140, MATCH("*Military*",'Stu-SESSION'!$B$133:$B$140,0), MATCH("*1st*",'Stu-SESSION'!$K$7:$T$7,0))</f>
        <v>#N/A</v>
      </c>
      <c r="K87" s="131" t="e">
        <f>IF($A$86='Stu-SESSION'!$A$133,INDEX('Stu-SESSION'!$K$133:$T$140, MATCH("*Clean *",'Stu-SESSION'!$B$133:$B$140,0), MATCH("*1st*",'Stu-SESSION'!$K$7:$T$7,0)),"")</f>
        <v>#N/A</v>
      </c>
      <c r="L87" s="48" t="e">
        <f>INDEX('Stu-SESSION'!$L$133:$U$140, MATCH("*Clean *",'Stu-SESSION'!$B$133:$B$140,0), MATCH("*1st*",'Stu-SESSION'!$K$7:$T$7,0))</f>
        <v>#N/A</v>
      </c>
      <c r="M87" s="131" t="e">
        <f>IF($A$86='Stu-SESSION'!$A$133,INDEX('Stu-SESSION'!$K$133:$T$140, MATCH("*Lat Pulldown*",'Stu-SESSION'!$B$133:$B$140,0), MATCH("*1st*",'Stu-SESSION'!$K$7:$T$7,0)),"")</f>
        <v>#N/A</v>
      </c>
      <c r="N87" s="48" t="e">
        <f>INDEX('Stu-SESSION'!$L$133:$U$140, MATCH("*Lat Pulldown*",'Stu-SESSION'!$B$133:$B$140,0), MATCH("*1st*",'Stu-SESSION'!$K$7:$T$7,0))</f>
        <v>#N/A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>
        <f>IF($A$86='Stu-SESSION'!$A$133,INDEX('Stu-SESSION'!$K$133:$T$140, MATCH("*Squat*",'Stu-SESSION'!$B$133:$B$140,0), MATCH("*2nd*",'Stu-SESSION'!$K$7:$T$7,0)),"")</f>
        <v>45</v>
      </c>
      <c r="D88" s="132">
        <f>INDEX('Stu-SESSION'!L$133:U$140, MATCH("*Squat*",'Stu-SESSION'!$B$133:$B$140,0), MATCH("*2nd*",'Stu-SESSION'!K$7:T$7,0))</f>
        <v>15</v>
      </c>
      <c r="E88" s="131" t="e">
        <f>IF($A$86='Stu-SESSION'!$A$133,INDEX('Stu-SESSION'!$K$133:$T$140, MATCH("*Deadlift*",'Stu-SESSION'!$B$133:$B$140,0), MATCH("*2ND*",'Stu-SESSION'!$K$7:$T$7,0)),"")</f>
        <v>#N/A</v>
      </c>
      <c r="F88" s="131" t="e">
        <f>INDEX('Stu-SESSION'!$L$133:$U$140, MATCH("*Deadlift*",'Stu-SESSION'!$B$133:$B$140,0), MATCH("*2nd*",'Stu-SESSION'!$K$7:$T$7,0))</f>
        <v>#N/A</v>
      </c>
      <c r="G88" s="131" t="e">
        <f>IF($A$86='Stu-SESSION'!$A$133,INDEX('Stu-SESSION'!$K$133:$T$140, MATCH("*Bench Press*",'Stu-SESSION'!$B$133:$B$140,0), MATCH("*2ND*",'Stu-SESSION'!$K$7:$T$7,0)),"")</f>
        <v>#N/A</v>
      </c>
      <c r="H88" s="131" t="e">
        <f>INDEX('Stu-SESSION'!$L$133:$U$140, MATCH("*Bench Press*",'Stu-SESSION'!$B$133:$B$140,0), MATCH("*2nd*",'Stu-SESSION'!$K$7:$T$7,0))</f>
        <v>#N/A</v>
      </c>
      <c r="I88" s="132" t="e">
        <f>IF($A$86='Stu-SESSION'!$A$133,INDEX('Stu-SESSION'!$K$133:$T$140, MATCH("*Military*",'Stu-SESSION'!$B$133:$B$140,0), MATCH("*2ND*",'Stu-SESSION'!$K$7:$T$7,0)),"")</f>
        <v>#N/A</v>
      </c>
      <c r="J88" s="44" t="e">
        <f>INDEX('Stu-SESSION'!$L$133:$U$140, MATCH("*Military*",'Stu-SESSION'!$B$133:$B$140,0), MATCH("*2nd*",'Stu-SESSION'!$K$7:$T$7,0))</f>
        <v>#N/A</v>
      </c>
      <c r="K88" s="131" t="e">
        <f>IF($A$86='Stu-SESSION'!$A$133,INDEX('Stu-SESSION'!$K$133:$T$140, MATCH("*Clean *",'Stu-SESSION'!$B$133:$B$140,0), MATCH("*2ND*",'Stu-SESSION'!$K$7:$T$7,0)),"")</f>
        <v>#N/A</v>
      </c>
      <c r="L88" s="44" t="e">
        <f>INDEX('Stu-SESSION'!$L$133:$U$140, MATCH("*Clean *",'Stu-SESSION'!$B$133:$B$140,0), MATCH("*2nd*",'Stu-SESSION'!$K$7:$T$7,0))</f>
        <v>#N/A</v>
      </c>
      <c r="M88" s="131" t="e">
        <f>IF($A$86='Stu-SESSION'!$A$133,INDEX('Stu-SESSION'!$K$133:$T$140, MATCH("*Lat Pulldown*",'Stu-SESSION'!$B$133:$B$140,0), MATCH("*2ND*",'Stu-SESSION'!$K$7:$T$7,0)),"")</f>
        <v>#N/A</v>
      </c>
      <c r="N88" s="44" t="e">
        <f>INDEX('Stu-SESSION'!$L$133:$U$140, MATCH("*Lat Pulldown*",'Stu-SESSION'!$B$133:$B$140,0), MATCH("*2nd*",'Stu-SESSION'!$K$7:$T$7,0))</f>
        <v>#N/A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>
        <f>IF($A$86='Stu-SESSION'!$A$133,INDEX('Stu-SESSION'!$K$133:$T$140, MATCH("*Squat*",'Stu-SESSION'!$B$133:$B$140,0), MATCH("*3rd*",'Stu-SESSION'!$K$7:$T$7,0)),"")</f>
        <v>45</v>
      </c>
      <c r="D89" s="132">
        <f>INDEX('Stu-SESSION'!L$133:U$140, MATCH("*Squat*",'Stu-SESSION'!$B$133:$B$140,0), MATCH("*3rd*",'Stu-SESSION'!K$7:T$7,0))</f>
        <v>15</v>
      </c>
      <c r="E89" s="131" t="e">
        <f>IF($A$86='Stu-SESSION'!$A$133,INDEX('Stu-SESSION'!$K$133:$T$140, MATCH("*Deadlift*",'Stu-SESSION'!$B$133:$B$140,0), MATCH("*3rd*",'Stu-SESSION'!$K$7:$T$7,0)),"")</f>
        <v>#N/A</v>
      </c>
      <c r="F89" s="131" t="e">
        <f>INDEX('Stu-SESSION'!$L$133:$U$140, MATCH("*Deadlift*",'Stu-SESSION'!$B$133:$B$140,0), MATCH("*3rd*",'Stu-SESSION'!$K$7:$T$7,0))</f>
        <v>#N/A</v>
      </c>
      <c r="G89" s="131" t="e">
        <f>IF($A$86='Stu-SESSION'!$A$133,INDEX('Stu-SESSION'!$K$133:$T$140, MATCH("*Bench Press*",'Stu-SESSION'!$B$133:$B$140,0), MATCH("*3rd*",'Stu-SESSION'!$K$7:$T$7,0)),"")</f>
        <v>#N/A</v>
      </c>
      <c r="H89" s="131" t="e">
        <f>INDEX('Stu-SESSION'!$L$133:$U$140, MATCH("*Bench Press*",'Stu-SESSION'!$B$133:$B$140,0), MATCH("*3rd*",'Stu-SESSION'!$K$7:$T$7,0))</f>
        <v>#N/A</v>
      </c>
      <c r="I89" s="132" t="e">
        <f>IF($A$86='Stu-SESSION'!$A$133,INDEX('Stu-SESSION'!$K$133:$T$140, MATCH("*Military*",'Stu-SESSION'!$B$133:$B$140,0), MATCH("*3rd*",'Stu-SESSION'!$K$7:$T$7,0)),"")</f>
        <v>#N/A</v>
      </c>
      <c r="J89" s="44" t="e">
        <f>INDEX('Stu-SESSION'!$L$133:$U$140, MATCH("*Military*",'Stu-SESSION'!$B$133:$B$140,0), MATCH("*3rd*",'Stu-SESSION'!$K$7:$T$7,0))</f>
        <v>#N/A</v>
      </c>
      <c r="K89" s="131" t="e">
        <f>IF($A$86='Stu-SESSION'!$A$133,INDEX('Stu-SESSION'!$K$133:$T$140, MATCH("*Clean *",'Stu-SESSION'!$B$133:$B$140,0), MATCH("*3rd*",'Stu-SESSION'!$K$7:$T$7,0)),"")</f>
        <v>#N/A</v>
      </c>
      <c r="L89" s="44" t="e">
        <f>INDEX('Stu-SESSION'!$L$133:$U$140, MATCH("*Clean *",'Stu-SESSION'!$B$133:$B$140,0), MATCH("*3rd*",'Stu-SESSION'!$K$7:$T$7,0))</f>
        <v>#N/A</v>
      </c>
      <c r="M89" s="131" t="e">
        <f>IF($A$86='Stu-SESSION'!$A$133,INDEX('Stu-SESSION'!$K$133:$T$140, MATCH("*Lat Pulldown*",'Stu-SESSION'!$B$133:$B$140,0), MATCH("*3rd*",'Stu-SESSION'!$K$7:$T$7,0)),"")</f>
        <v>#N/A</v>
      </c>
      <c r="N89" s="44" t="e">
        <f>INDEX('Stu-SESSION'!$L$133:$U$140, MATCH("*Lat Pulldown*",'Stu-SESSION'!$B$133:$B$140,0), MATCH("*3rd*",'Stu-SESSION'!$K$7:$T$7,0))</f>
        <v>#N/A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>
        <f>IF($A$86='Stu-SESSION'!$A$133,INDEX('Stu-SESSION'!$K$133:$T$140, MATCH("*Squat*",'Stu-SESSION'!$B$133:$B$140,0), MATCH("*4th*",'Stu-SESSION'!$K$7:$T$7,0)),"")</f>
        <v>0</v>
      </c>
      <c r="D90" s="132">
        <f>INDEX('Stu-SESSION'!L$133:U$140, MATCH("*Squat*",'Stu-SESSION'!$B$133:$B$140,0), MATCH("*4th*",'Stu-SESSION'!K$7:T$7,0))</f>
        <v>0</v>
      </c>
      <c r="E90" s="131" t="e">
        <f>IF($A$86='Stu-SESSION'!$A$133,INDEX('Stu-SESSION'!$K$133:$T$140, MATCH("*Deadlift*",'Stu-SESSION'!$B$133:$B$140,0), MATCH("*4th*",'Stu-SESSION'!$K$7:$T$7,0)),"")</f>
        <v>#N/A</v>
      </c>
      <c r="F90" s="131" t="e">
        <f>INDEX('Stu-SESSION'!$L$133:$U$140, MATCH("*Deadlift*",'Stu-SESSION'!$B$133:$B$140,0), MATCH("*4th*",'Stu-SESSION'!$K$7:$T$7,0))</f>
        <v>#N/A</v>
      </c>
      <c r="G90" s="131" t="e">
        <f>IF($A$86='Stu-SESSION'!$A$133,INDEX('Stu-SESSION'!$K$133:$T$140, MATCH("*Bench Press*",'Stu-SESSION'!$B$133:$B$140,0), MATCH("*4th*",'Stu-SESSION'!$K$7:$T$7,0)),"")</f>
        <v>#N/A</v>
      </c>
      <c r="H90" s="131" t="e">
        <f>INDEX('Stu-SESSION'!$L$133:$U$140, MATCH("*Bench Press*",'Stu-SESSION'!$B$133:$B$140,0), MATCH("*4th*",'Stu-SESSION'!$K$7:$T$7,0))</f>
        <v>#N/A</v>
      </c>
      <c r="I90" s="132" t="e">
        <f>IF($A$86='Stu-SESSION'!$A$133,INDEX('Stu-SESSION'!$K$133:$T$140, MATCH("*Military*",'Stu-SESSION'!$B$133:$B$140,0), MATCH("*4th*",'Stu-SESSION'!$K$7:$T$7,0)),"")</f>
        <v>#N/A</v>
      </c>
      <c r="J90" s="44" t="e">
        <f>INDEX('Stu-SESSION'!$L$133:$U$140, MATCH("*Military*",'Stu-SESSION'!$B$133:$B$140,0), MATCH("*4th*",'Stu-SESSION'!$K$7:$T$7,0))</f>
        <v>#N/A</v>
      </c>
      <c r="K90" s="131" t="e">
        <f>IF($A$86='Stu-SESSION'!$A$133,INDEX('Stu-SESSION'!$K$133:$T$140, MATCH("*Clean *",'Stu-SESSION'!$B$133:$B$140,0), MATCH("*4th*",'Stu-SESSION'!$K$7:$T$7,0)),"")</f>
        <v>#N/A</v>
      </c>
      <c r="L90" s="44" t="e">
        <f>INDEX('Stu-SESSION'!$L$133:$U$140, MATCH("*Clean *",'Stu-SESSION'!$B$133:$B$140,0), MATCH("*4th*",'Stu-SESSION'!$K$7:$T$7,0))</f>
        <v>#N/A</v>
      </c>
      <c r="M90" s="131" t="e">
        <f>IF($A$86='Stu-SESSION'!$A$133,INDEX('Stu-SESSION'!$K$133:$T$140, MATCH("*Lat Pulldown*",'Stu-SESSION'!$B$133:$B$140,0), MATCH("*4th*",'Stu-SESSION'!$K$7:$T$7,0)),"")</f>
        <v>#N/A</v>
      </c>
      <c r="N90" s="44" t="e">
        <f>INDEX('Stu-SESSION'!$L$133:$U$140, MATCH("*Lat Pulldown*",'Stu-SESSION'!$B$133:$B$140,0), MATCH("*4th*",'Stu-SESSION'!$K$7:$T$7,0))</f>
        <v>#N/A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>
        <f>IF($A$86='Stu-SESSION'!$A$133,INDEX('Stu-SESSION'!$K$133:$T$140, MATCH("*Squat*",'Stu-SESSION'!$B$133:$B$140,0), MATCH("*5th*",'Stu-SESSION'!$K$7:$T$7,0)),"")</f>
        <v>0</v>
      </c>
      <c r="D91" s="132">
        <f>INDEX('Stu-SESSION'!L$133:U$140, MATCH("*Squat*",'Stu-SESSION'!$B$133:$B$140,0), MATCH("*5th*",'Stu-SESSION'!K$7:T$7,0))</f>
        <v>0</v>
      </c>
      <c r="E91" s="131" t="e">
        <f>IF($A$86='Stu-SESSION'!$A$133,INDEX('Stu-SESSION'!$K$133:$T$140, MATCH("*Deadlift*",'Stu-SESSION'!$B$133:$B$140,0), MATCH("*5th*",'Stu-SESSION'!$K$7:$T$7,0)),"")</f>
        <v>#N/A</v>
      </c>
      <c r="F91" s="131" t="e">
        <f>INDEX('Stu-SESSION'!$L$133:$U$140, MATCH("*Deadlift*",'Stu-SESSION'!$B$133:$B$140,0), MATCH("*5th*",'Stu-SESSION'!$K$7:$T$7,0))</f>
        <v>#N/A</v>
      </c>
      <c r="G91" s="131" t="e">
        <f>IF($A$86='Stu-SESSION'!$A$133,INDEX('Stu-SESSION'!$K$133:$T$140, MATCH("*Bench Press*",'Stu-SESSION'!$B$133:$B$140,0), MATCH("*5th*",'Stu-SESSION'!$K$7:$T$7,0)),"")</f>
        <v>#N/A</v>
      </c>
      <c r="H91" s="131" t="e">
        <f>INDEX('Stu-SESSION'!$L$133:$U$140, MATCH("*Bench Press*",'Stu-SESSION'!$B$133:$B$140,0), MATCH("*5th*",'Stu-SESSION'!$K$7:$T$7,0))</f>
        <v>#N/A</v>
      </c>
      <c r="I91" s="132" t="e">
        <f>IF($A$86='Stu-SESSION'!$A$133,INDEX('Stu-SESSION'!$K$133:$T$140, MATCH("*Military*",'Stu-SESSION'!$B$133:$B$140,0), MATCH("*5th*",'Stu-SESSION'!$K$7:$T$7,0)),"")</f>
        <v>#N/A</v>
      </c>
      <c r="J91" s="44" t="e">
        <f>INDEX('Stu-SESSION'!$L$133:$U$140, MATCH("*Military*",'Stu-SESSION'!$B$133:$B$140,0), MATCH("*5th*",'Stu-SESSION'!$K$7:$T$7,0))</f>
        <v>#N/A</v>
      </c>
      <c r="K91" s="131" t="e">
        <f>IF($A$86='Stu-SESSION'!$A$133,INDEX('Stu-SESSION'!$K$133:$T$140, MATCH("*Clean *",'Stu-SESSION'!$B$133:$B$140,0), MATCH("*5th*",'Stu-SESSION'!$K$7:$T$7,0)),"")</f>
        <v>#N/A</v>
      </c>
      <c r="L91" s="44" t="e">
        <f>INDEX('Stu-SESSION'!$L$133:$U$140, MATCH("*Clean *",'Stu-SESSION'!$B$133:$B$140,0), MATCH("*5th*",'Stu-SESSION'!$K$7:$T$7,0))</f>
        <v>#N/A</v>
      </c>
      <c r="M91" s="131" t="e">
        <f>IF($A$86='Stu-SESSION'!$A$133,INDEX('Stu-SESSION'!$K$133:$T$140, MATCH("*Lat Pulldown*",'Stu-SESSION'!$B$133:$B$140,0), MATCH("*5th*",'Stu-SESSION'!$K$7:$T$7,0)),"")</f>
        <v>#N/A</v>
      </c>
      <c r="N91" s="44" t="e">
        <f>INDEX('Stu-SESSION'!$L$133:$U$140, MATCH("*Lat Pulldown*",'Stu-SESSION'!$B$133:$B$140,0), MATCH("*5th*",'Stu-SESSION'!$K$7:$T$7,0))</f>
        <v>#N/A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'Stu-SESSION'!A142</f>
        <v>42158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>
        <f>MAX(G93:G97)</f>
        <v>47.5</v>
      </c>
      <c r="H92" s="116">
        <f t="array" ref="H92">MAX(IF(G93:G97=G92,H93:H97))</f>
        <v>12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 t="e">
        <f>MAX(M93:M97)</f>
        <v>#N/A</v>
      </c>
      <c r="N92" s="117" t="e">
        <f t="array" ref="N92">MAX(IF(M93:M97=M92,N93:N97))</f>
        <v>#N/A</v>
      </c>
      <c r="O92" s="152" t="e">
        <f>IF($A$92='Stu-SESSION'!$A$142,INDEX('Stu-SESSION'!$K$142:$T$149, MATCH("*1k Row*",'Stu-SESSION'!$B$142:$B$149,0), MATCH("*1st*",'Stu-SESSION'!$K$7:$T$7,0)),"")</f>
        <v>#N/A</v>
      </c>
      <c r="P92" s="152" t="e">
        <f>IF($A$92='Stu-SESSION'!$A$142,INDEX('Stu-SESSION'!$K$142:$T$149, MATCH("*HIIT*",'Stu-SESSION'!$B$142:$B$149,0), MATCH("*1st*",'Stu-SESSION'!$K$7:$T$7,0)),"")</f>
        <v>#N/A</v>
      </c>
      <c r="Q92" s="119" t="e">
        <f>INDEX('Stu-SESSION'!$L$142:$U$149, MATCH("*HIIT*",'Stu-SESSION'!$B$142:$B$149,0), MATCH("*1st*",'Stu-SESSION'!$K$7:$T$7,0))</f>
        <v>#N/A</v>
      </c>
      <c r="R92" s="119">
        <f>'Stu-SESSION'!U142</f>
        <v>0</v>
      </c>
      <c r="S92" s="116"/>
      <c r="T92" s="116"/>
      <c r="U92" s="120">
        <f>'Stu-SESSION'!A143</f>
        <v>95</v>
      </c>
      <c r="V92" s="120">
        <f>'Stu-SESSION'!A144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IF($A$92='Stu-SESSION'!$A$142,INDEX('Stu-SESSION'!$K$142:$T$149, MATCH("*Squat*",'Stu-SESSION'!$B$142:$B$149,0), MATCH("*1st*",'Stu-SESSION'!$K$7:$T$7,0)),"")</f>
        <v>#N/A</v>
      </c>
      <c r="D93" s="132" t="e">
        <f>INDEX('Stu-SESSION'!L$142:U$149, MATCH("*Squat*",'Stu-SESSION'!$B$142:$B$149,0), MATCH("*1st*",'Stu-SESSION'!K$7:T$7,0))</f>
        <v>#N/A</v>
      </c>
      <c r="E93" s="131" t="e">
        <f>IF($A$92='Stu-SESSION'!$A$142,INDEX('Stu-SESSION'!$K$142:$T$149, MATCH("*Deadlift*",'Stu-SESSION'!$B$142:$B$149,0), MATCH("*1st*",'Stu-SESSION'!$K$7:$T$7,0)),"")</f>
        <v>#N/A</v>
      </c>
      <c r="F93" s="131" t="e">
        <f>INDEX('Stu-SESSION'!$L$142:$U$149, MATCH("*Deadlift*",'Stu-SESSION'!$B$142:$B$149,0), MATCH("*1st*",'Stu-SESSION'!$K$7:$T$7,0))</f>
        <v>#N/A</v>
      </c>
      <c r="G93" s="131">
        <f>IF($A$92='Stu-SESSION'!$A$142,INDEX('Stu-SESSION'!$K$142:$T$149, MATCH("*Bench Press*",'Stu-SESSION'!$B$142:$B$149,0), MATCH("*1st*",'Stu-SESSION'!$K$7:$T$7,0)),"")</f>
        <v>45</v>
      </c>
      <c r="H93" s="131">
        <f>INDEX('Stu-SESSION'!$L$142:$U$149, MATCH("*Bench Press*",'Stu-SESSION'!$B$142:$B$149,0), MATCH("*1st*",'Stu-SESSION'!$K$7:$T$7,0))</f>
        <v>12</v>
      </c>
      <c r="I93" s="132" t="e">
        <f>IF($A$92='Stu-SESSION'!$A$142,INDEX('Stu-SESSION'!$K$142:$T$149, MATCH("*Military*",'Stu-SESSION'!$B$142:$B$149,0), MATCH("*1st*",'Stu-SESSION'!$K$7:$T$7,0)),"")</f>
        <v>#N/A</v>
      </c>
      <c r="J93" s="48" t="e">
        <f>INDEX('Stu-SESSION'!$L$142:$U$149, MATCH("*Military*",'Stu-SESSION'!$B$142:$B$149,0), MATCH("*1st*",'Stu-SESSION'!$K$7:$T$7,0))</f>
        <v>#N/A</v>
      </c>
      <c r="K93" s="131" t="e">
        <f>IF($A$92='Stu-SESSION'!$A$142,INDEX('Stu-SESSION'!$K$142:$T$149, MATCH("*Clean *",'Stu-SESSION'!$B$142:$B$149,0), MATCH("*1st*",'Stu-SESSION'!$K$7:$T$7,0)),"")</f>
        <v>#N/A</v>
      </c>
      <c r="L93" s="48" t="e">
        <f>INDEX('Stu-SESSION'!$L$142:$U$149, MATCH("*Clean *",'Stu-SESSION'!$B$142:$B$149,0), MATCH("*1st*",'Stu-SESSION'!$K$7:$T$7,0))</f>
        <v>#N/A</v>
      </c>
      <c r="M93" s="131" t="e">
        <f>IF($A$92='Stu-SESSION'!$A$142,INDEX('Stu-SESSION'!$K$142:$T$149, MATCH("*Lat Pulldown*",'Stu-SESSION'!$B$142:$B$149,0), MATCH("*1st*",'Stu-SESSION'!$K$7:$T$7,0)),"")</f>
        <v>#N/A</v>
      </c>
      <c r="N93" s="48" t="e">
        <f>INDEX('Stu-SESSION'!$L$142:$U$149, MATCH("*Lat Pulldown*",'Stu-SESSION'!$B$142:$B$149,0), MATCH("*1st*",'Stu-SESSION'!$K$7:$T$7,0))</f>
        <v>#N/A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IF($A$92='Stu-SESSION'!$A$142,INDEX('Stu-SESSION'!$K$142:$T$149, MATCH("*Squat*",'Stu-SESSION'!$B$142:$B$149,0), MATCH("*2nd*",'Stu-SESSION'!$K$7:$T$7,0)),"")</f>
        <v>#N/A</v>
      </c>
      <c r="D94" s="132" t="e">
        <f>INDEX('Stu-SESSION'!L$142:U$149, MATCH("*Squat*",'Stu-SESSION'!$B$142:$B$149,0), MATCH("*2nd*",'Stu-SESSION'!K$7:T$7,0))</f>
        <v>#N/A</v>
      </c>
      <c r="E94" s="131" t="e">
        <f>IF($A$92='Stu-SESSION'!$A$142,INDEX('Stu-SESSION'!$K$142:$T$149, MATCH("*Deadlift*",'Stu-SESSION'!$B$142:$B$149,0), MATCH("*2ND*",'Stu-SESSION'!$K$7:$T$7,0)),"")</f>
        <v>#N/A</v>
      </c>
      <c r="F94" s="131" t="e">
        <f>INDEX('Stu-SESSION'!$L$142:$U$149, MATCH("*Deadlift*",'Stu-SESSION'!$B$142:$B$149,0), MATCH("*2nd*",'Stu-SESSION'!$K$7:$T$7,0))</f>
        <v>#N/A</v>
      </c>
      <c r="G94" s="131">
        <f>IF($A$92='Stu-SESSION'!$A$142,INDEX('Stu-SESSION'!$K$142:$T$149, MATCH("*Bench Press*",'Stu-SESSION'!$B$142:$B$149,0), MATCH("*2ND*",'Stu-SESSION'!$K$7:$T$7,0)),"")</f>
        <v>45</v>
      </c>
      <c r="H94" s="131">
        <f>INDEX('Stu-SESSION'!$L$142:$U$149, MATCH("*Bench Press*",'Stu-SESSION'!$B$142:$B$149,0), MATCH("*2nd*",'Stu-SESSION'!$K$7:$T$7,0))</f>
        <v>12</v>
      </c>
      <c r="I94" s="132" t="e">
        <f>IF($A$92='Stu-SESSION'!$A$142,INDEX('Stu-SESSION'!$K$142:$T$149, MATCH("*Military*",'Stu-SESSION'!$B$142:$B$149,0), MATCH("*2ND*",'Stu-SESSION'!$K$7:$T$7,0)),"")</f>
        <v>#N/A</v>
      </c>
      <c r="J94" s="44" t="e">
        <f>INDEX('Stu-SESSION'!$L$142:$U$149, MATCH("*Military*",'Stu-SESSION'!$B$142:$B$149,0), MATCH("*2nd*",'Stu-SESSION'!$K$7:$T$7,0))</f>
        <v>#N/A</v>
      </c>
      <c r="K94" s="131" t="e">
        <f>IF($A$92='Stu-SESSION'!$A$142,INDEX('Stu-SESSION'!$K$142:$T$149, MATCH("*Clean *",'Stu-SESSION'!$B$142:$B$149,0), MATCH("*2ND*",'Stu-SESSION'!$K$7:$T$7,0)),"")</f>
        <v>#N/A</v>
      </c>
      <c r="L94" s="44" t="e">
        <f>INDEX('Stu-SESSION'!$L$142:$U$149, MATCH("*Clean *",'Stu-SESSION'!$B$142:$B$149,0), MATCH("*2nd*",'Stu-SESSION'!$K$7:$T$7,0))</f>
        <v>#N/A</v>
      </c>
      <c r="M94" s="131" t="e">
        <f>IF($A$92='Stu-SESSION'!$A$142,INDEX('Stu-SESSION'!$K$142:$T$149, MATCH("*Lat Pulldown*",'Stu-SESSION'!$B$142:$B$149,0), MATCH("*2ND*",'Stu-SESSION'!$K$7:$T$7,0)),"")</f>
        <v>#N/A</v>
      </c>
      <c r="N94" s="44" t="e">
        <f>INDEX('Stu-SESSION'!$L$142:$U$149, MATCH("*Lat Pulldown*",'Stu-SESSION'!$B$142:$B$149,0), MATCH("*2nd*",'Stu-SESSION'!$K$7:$T$7,0))</f>
        <v>#N/A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IF($A$92='Stu-SESSION'!$A$142,INDEX('Stu-SESSION'!$K$142:$T$149, MATCH("*Squat*",'Stu-SESSION'!$B$142:$B$149,0), MATCH("*3rd*",'Stu-SESSION'!$K$7:$T$7,0)),"")</f>
        <v>#N/A</v>
      </c>
      <c r="D95" s="132" t="e">
        <f>INDEX('Stu-SESSION'!L$142:U$149, MATCH("*Squat*",'Stu-SESSION'!$B$142:$B$149,0), MATCH("*3rd*",'Stu-SESSION'!K$7:T$7,0))</f>
        <v>#N/A</v>
      </c>
      <c r="E95" s="131" t="e">
        <f>IF($A$92='Stu-SESSION'!$A$142,INDEX('Stu-SESSION'!$K$142:$T$149, MATCH("*Deadlift*",'Stu-SESSION'!$B$142:$B$149,0), MATCH("*3rd*",'Stu-SESSION'!$K$7:$T$7,0)),"")</f>
        <v>#N/A</v>
      </c>
      <c r="F95" s="131" t="e">
        <f>INDEX('Stu-SESSION'!$L$142:$U$149, MATCH("*Deadlift*",'Stu-SESSION'!$B$142:$B$149,0), MATCH("*3rd*",'Stu-SESSION'!$K$7:$T$7,0))</f>
        <v>#N/A</v>
      </c>
      <c r="G95" s="131">
        <f>IF($A$92='Stu-SESSION'!$A$142,INDEX('Stu-SESSION'!$K$142:$T$149, MATCH("*Bench Press*",'Stu-SESSION'!$B$142:$B$149,0), MATCH("*3rd*",'Stu-SESSION'!$K$7:$T$7,0)),"")</f>
        <v>45</v>
      </c>
      <c r="H95" s="131">
        <f>INDEX('Stu-SESSION'!$L$142:$U$149, MATCH("*Bench Press*",'Stu-SESSION'!$B$142:$B$149,0), MATCH("*3rd*",'Stu-SESSION'!$K$7:$T$7,0))</f>
        <v>12</v>
      </c>
      <c r="I95" s="132" t="e">
        <f>IF($A$92='Stu-SESSION'!$A$142,INDEX('Stu-SESSION'!$K$142:$T$149, MATCH("*Military*",'Stu-SESSION'!$B$142:$B$149,0), MATCH("*3rd*",'Stu-SESSION'!$K$7:$T$7,0)),"")</f>
        <v>#N/A</v>
      </c>
      <c r="J95" s="44" t="e">
        <f>INDEX('Stu-SESSION'!$L$142:$U$149, MATCH("*Military*",'Stu-SESSION'!$B$142:$B$149,0), MATCH("*3rd*",'Stu-SESSION'!$K$7:$T$7,0))</f>
        <v>#N/A</v>
      </c>
      <c r="K95" s="131" t="e">
        <f>IF($A$92='Stu-SESSION'!$A$142,INDEX('Stu-SESSION'!$K$142:$T$149, MATCH("*Clean *",'Stu-SESSION'!$B$142:$B$149,0), MATCH("*3rd*",'Stu-SESSION'!$K$7:$T$7,0)),"")</f>
        <v>#N/A</v>
      </c>
      <c r="L95" s="44" t="e">
        <f>INDEX('Stu-SESSION'!$L$142:$U$149, MATCH("*Clean *",'Stu-SESSION'!$B$142:$B$149,0), MATCH("*3rd*",'Stu-SESSION'!$K$7:$T$7,0))</f>
        <v>#N/A</v>
      </c>
      <c r="M95" s="131" t="e">
        <f>IF($A$92='Stu-SESSION'!$A$142,INDEX('Stu-SESSION'!$K$142:$T$149, MATCH("*Lat Pulldown*",'Stu-SESSION'!$B$142:$B$149,0), MATCH("*3rd*",'Stu-SESSION'!$K$7:$T$7,0)),"")</f>
        <v>#N/A</v>
      </c>
      <c r="N95" s="44" t="e">
        <f>INDEX('Stu-SESSION'!$L$142:$U$149, MATCH("*Lat Pulldown*",'Stu-SESSION'!$B$142:$B$149,0), MATCH("*3rd*",'Stu-SESSION'!$K$7:$T$7,0))</f>
        <v>#N/A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IF($A$92='Stu-SESSION'!$A$142,INDEX('Stu-SESSION'!$K$142:$T$149, MATCH("*Squat*",'Stu-SESSION'!$B$142:$B$149,0), MATCH("*4th*",'Stu-SESSION'!$K$7:$T$7,0)),"")</f>
        <v>#N/A</v>
      </c>
      <c r="D96" s="132" t="e">
        <f>INDEX('Stu-SESSION'!L$142:U$149, MATCH("*Squat*",'Stu-SESSION'!$B$142:$B$149,0), MATCH("*4th*",'Stu-SESSION'!K$7:T$7,0))</f>
        <v>#N/A</v>
      </c>
      <c r="E96" s="131" t="e">
        <f>IF($A$92='Stu-SESSION'!$A$142,INDEX('Stu-SESSION'!$K$142:$T$149, MATCH("*Deadlift*",'Stu-SESSION'!$B$142:$B$149,0), MATCH("*4th*",'Stu-SESSION'!$K$7:$T$7,0)),"")</f>
        <v>#N/A</v>
      </c>
      <c r="F96" s="131" t="e">
        <f>INDEX('Stu-SESSION'!$L$142:$U$149, MATCH("*Deadlift*",'Stu-SESSION'!$B$142:$B$149,0), MATCH("*4th*",'Stu-SESSION'!$K$7:$T$7,0))</f>
        <v>#N/A</v>
      </c>
      <c r="G96" s="131">
        <f>IF($A$92='Stu-SESSION'!$A$142,INDEX('Stu-SESSION'!$K$142:$T$149, MATCH("*Bench Press*",'Stu-SESSION'!$B$142:$B$149,0), MATCH("*4th*",'Stu-SESSION'!$K$7:$T$7,0)),"")</f>
        <v>47.5</v>
      </c>
      <c r="H96" s="131">
        <f>INDEX('Stu-SESSION'!$L$142:$U$149, MATCH("*Bench Press*",'Stu-SESSION'!$B$142:$B$149,0), MATCH("*4th*",'Stu-SESSION'!$K$7:$T$7,0))</f>
        <v>12</v>
      </c>
      <c r="I96" s="132" t="e">
        <f>IF($A$92='Stu-SESSION'!$A$142,INDEX('Stu-SESSION'!$K$142:$T$149, MATCH("*Military*",'Stu-SESSION'!$B$142:$B$149,0), MATCH("*4th*",'Stu-SESSION'!$K$7:$T$7,0)),"")</f>
        <v>#N/A</v>
      </c>
      <c r="J96" s="44" t="e">
        <f>INDEX('Stu-SESSION'!$L$142:$U$149, MATCH("*Military*",'Stu-SESSION'!$B$142:$B$149,0), MATCH("*4th*",'Stu-SESSION'!$K$7:$T$7,0))</f>
        <v>#N/A</v>
      </c>
      <c r="K96" s="131" t="e">
        <f>IF($A$92='Stu-SESSION'!$A$142,INDEX('Stu-SESSION'!$K$142:$T$149, MATCH("*Clean *",'Stu-SESSION'!$B$142:$B$149,0), MATCH("*4th*",'Stu-SESSION'!$K$7:$T$7,0)),"")</f>
        <v>#N/A</v>
      </c>
      <c r="L96" s="44" t="e">
        <f>INDEX('Stu-SESSION'!$L$142:$U$149, MATCH("*Clean *",'Stu-SESSION'!$B$142:$B$149,0), MATCH("*4th*",'Stu-SESSION'!$K$7:$T$7,0))</f>
        <v>#N/A</v>
      </c>
      <c r="M96" s="131" t="e">
        <f>IF($A$92='Stu-SESSION'!$A$142,INDEX('Stu-SESSION'!$K$142:$T$149, MATCH("*Lat Pulldown*",'Stu-SESSION'!$B$142:$B$149,0), MATCH("*4th*",'Stu-SESSION'!$K$7:$T$7,0)),"")</f>
        <v>#N/A</v>
      </c>
      <c r="N96" s="44" t="e">
        <f>INDEX('Stu-SESSION'!$L$142:$U$149, MATCH("*Lat Pulldown*",'Stu-SESSION'!$B$142:$B$149,0), MATCH("*4th*",'Stu-SESSION'!$K$7:$T$7,0))</f>
        <v>#N/A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IF($A$92='Stu-SESSION'!$A$142,INDEX('Stu-SESSION'!$K$142:$T$149, MATCH("*Squat*",'Stu-SESSION'!$B$142:$B$149,0), MATCH("*5th*",'Stu-SESSION'!$K$7:$T$7,0)),"")</f>
        <v>#N/A</v>
      </c>
      <c r="D97" s="132" t="e">
        <f>INDEX('Stu-SESSION'!L$142:U$149, MATCH("*Squat*",'Stu-SESSION'!$B$142:$B$149,0), MATCH("*5th*",'Stu-SESSION'!K$7:T$7,0))</f>
        <v>#N/A</v>
      </c>
      <c r="E97" s="131" t="e">
        <f>IF($A$92='Stu-SESSION'!$A$142,INDEX('Stu-SESSION'!$K$142:$T$149, MATCH("*Deadlift*",'Stu-SESSION'!$B$142:$B$149,0), MATCH("*5th*",'Stu-SESSION'!$K$7:$T$7,0)),"")</f>
        <v>#N/A</v>
      </c>
      <c r="F97" s="131" t="e">
        <f>INDEX('Stu-SESSION'!$L$142:$U$149, MATCH("*Deadlift*",'Stu-SESSION'!$B$142:$B$149,0), MATCH("*5th*",'Stu-SESSION'!$K$7:$T$7,0))</f>
        <v>#N/A</v>
      </c>
      <c r="G97" s="131">
        <f>IF($A$92='Stu-SESSION'!$A$142,INDEX('Stu-SESSION'!$K$142:$T$149, MATCH("*Bench Press*",'Stu-SESSION'!$B$142:$B$149,0), MATCH("*5th*",'Stu-SESSION'!$K$7:$T$7,0)),"")</f>
        <v>0</v>
      </c>
      <c r="H97" s="131">
        <f>INDEX('Stu-SESSION'!$L$142:$U$149, MATCH("*Bench Press*",'Stu-SESSION'!$B$142:$B$149,0), MATCH("*5th*",'Stu-SESSION'!$K$7:$T$7,0))</f>
        <v>0</v>
      </c>
      <c r="I97" s="132" t="e">
        <f>IF($A$92='Stu-SESSION'!$A$142,INDEX('Stu-SESSION'!$K$142:$T$149, MATCH("*Military*",'Stu-SESSION'!$B$142:$B$149,0), MATCH("*5th*",'Stu-SESSION'!$K$7:$T$7,0)),"")</f>
        <v>#N/A</v>
      </c>
      <c r="J97" s="44" t="e">
        <f>INDEX('Stu-SESSION'!$L$142:$U$149, MATCH("*Military*",'Stu-SESSION'!$B$142:$B$149,0), MATCH("*5th*",'Stu-SESSION'!$K$7:$T$7,0))</f>
        <v>#N/A</v>
      </c>
      <c r="K97" s="131" t="e">
        <f>IF($A$92='Stu-SESSION'!$A$142,INDEX('Stu-SESSION'!$K$142:$T$149, MATCH("*Clean *",'Stu-SESSION'!$B$142:$B$149,0), MATCH("*5th*",'Stu-SESSION'!$K$7:$T$7,0)),"")</f>
        <v>#N/A</v>
      </c>
      <c r="L97" s="44" t="e">
        <f>INDEX('Stu-SESSION'!$L$142:$U$149, MATCH("*Clean *",'Stu-SESSION'!$B$142:$B$149,0), MATCH("*5th*",'Stu-SESSION'!$K$7:$T$7,0))</f>
        <v>#N/A</v>
      </c>
      <c r="M97" s="131" t="e">
        <f>IF($A$92='Stu-SESSION'!$A$142,INDEX('Stu-SESSION'!$K$142:$T$149, MATCH("*Lat Pulldown*",'Stu-SESSION'!$B$142:$B$149,0), MATCH("*5th*",'Stu-SESSION'!$K$7:$T$7,0)),"")</f>
        <v>#N/A</v>
      </c>
      <c r="N97" s="44" t="e">
        <f>INDEX('Stu-SESSION'!$L$142:$U$149, MATCH("*Lat Pulldown*",'Stu-SESSION'!$B$142:$B$149,0), MATCH("*5th*",'Stu-SESSION'!$K$7:$T$7,0))</f>
        <v>#N/A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'Stu-SESSION'!A151</f>
        <v>42172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 t="e">
        <f>MAX(I99:I103)</f>
        <v>#N/A</v>
      </c>
      <c r="J98" s="116" t="e">
        <f t="array" ref="J98">MAX(IF(I99:I103=I98,J99:J103))</f>
        <v>#N/A</v>
      </c>
      <c r="K98" s="116" t="e">
        <f>MAX(K99:K103)</f>
        <v>#N/A</v>
      </c>
      <c r="L98" s="116" t="e">
        <f t="array" ref="L98">MAX(IF(K99:K103=K98,L99:L103))</f>
        <v>#N/A</v>
      </c>
      <c r="M98" s="116" t="e">
        <f>MAX(M99:M103)</f>
        <v>#N/A</v>
      </c>
      <c r="N98" s="117" t="e">
        <f t="array" ref="N98">MAX(IF(M99:M103=M98,N99:N103))</f>
        <v>#N/A</v>
      </c>
      <c r="O98" s="152" t="e">
        <f>IF($A$98='Stu-SESSION'!$A$151,INDEX('Stu-SESSION'!$K$151:$T$159, MATCH("*1k Row*",'Stu-SESSION'!$B$151:$B$159,0), MATCH("*1st*",'Stu-SESSION'!$K$7:$T$7,0)),"")</f>
        <v>#N/A</v>
      </c>
      <c r="P98" s="152" t="e">
        <f>IF($A$98='Stu-SESSION'!$A$151,INDEX('Stu-SESSION'!$K$151:$T$159, MATCH("*HIIT*",'Stu-SESSION'!$B$151:$B$159,0), MATCH("*1st*",'Stu-SESSION'!$K$7:$T$7,0)),"")</f>
        <v>#N/A</v>
      </c>
      <c r="Q98" s="119" t="e">
        <f>INDEX('Stu-SESSION'!$K$151:$L$159, MATCH("*HIIT*",'Stu-SESSION'!$B$151:$B$159,0), MATCH("*1st*",'Stu-SESSION'!$K$7:$T$7,0))</f>
        <v>#N/A</v>
      </c>
      <c r="R98" s="119">
        <f>'Stu-SESSION'!U151</f>
        <v>0</v>
      </c>
      <c r="S98" s="116"/>
      <c r="T98" s="116"/>
      <c r="U98" s="120">
        <f>'Stu-SESSION'!A152</f>
        <v>0</v>
      </c>
      <c r="V98" s="120">
        <f>'Stu-SESSION'!A153</f>
        <v>0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IF($A$98='Stu-SESSION'!$A$151,INDEX('Stu-SESSION'!$K$151:$T$158, MATCH("*Squat*",'Stu-SESSION'!$B$151:$B$158,0), MATCH("*1st*",'Stu-SESSION'!$K$7:$T$7,0)),"")</f>
        <v>#N/A</v>
      </c>
      <c r="D99" s="132" t="e">
        <f>INDEX('Stu-SESSION'!L$151:U$158, MATCH("*Squat*",'Stu-SESSION'!$B$151:$B$158,0), MATCH("*1st*",'Stu-SESSION'!K$7:T$7,0))</f>
        <v>#N/A</v>
      </c>
      <c r="E99" s="131" t="e">
        <f>IF($A$98='Stu-SESSION'!$A$151,INDEX('Stu-SESSION'!$K$151:$T$159, MATCH("*Deadlift*",'Stu-SESSION'!$B$151:$B$159,0), MATCH("*1st*",'Stu-SESSION'!$K$7:$T$7,0)),"")</f>
        <v>#N/A</v>
      </c>
      <c r="F99" s="131" t="e">
        <f>INDEX('Stu-SESSION'!$L$151:$U$159, MATCH("*Deadlift*",'Stu-SESSION'!$B$151:$B$159,0), MATCH("*1st*",'Stu-SESSION'!$K$7:$T$7,0))</f>
        <v>#N/A</v>
      </c>
      <c r="G99" s="131" t="e">
        <f>IF($A$98='Stu-SESSION'!$A$151,INDEX('Stu-SESSION'!$K$151:$T$159, MATCH("*Bench Press*",'Stu-SESSION'!$B$151:$B$159,0), MATCH("*1st*",'Stu-SESSION'!$K$7:$T$7,0)),"")</f>
        <v>#N/A</v>
      </c>
      <c r="H99" s="131" t="e">
        <f>INDEX('Stu-SESSION'!$K$151:$L$159, MATCH("*Bench Press*",'Stu-SESSION'!$B$151:$B$159,0), MATCH("*1st*",'Stu-SESSION'!$K$7:$T$7,0))</f>
        <v>#N/A</v>
      </c>
      <c r="I99" s="132" t="e">
        <f>IF($A$98='Stu-SESSION'!$A$151,INDEX('Stu-SESSION'!$K$151:$T$159, MATCH("*Military*",'Stu-SESSION'!$B$151:$B$159,0), MATCH("*1st*",'Stu-SESSION'!$K$7:$T$7,0)),"")</f>
        <v>#N/A</v>
      </c>
      <c r="J99" s="48" t="e">
        <f>INDEX('Stu-SESSION'!$K$151:$L$159, MATCH("*Military*",'Stu-SESSION'!$B$151:$B$159,0), MATCH("*1st*",'Stu-SESSION'!$K$7:$T$7,0))</f>
        <v>#N/A</v>
      </c>
      <c r="K99" s="131" t="e">
        <f>IF($A$98='Stu-SESSION'!$A$151,INDEX('Stu-SESSION'!$K$151:$T$159, MATCH("*Clean *",'Stu-SESSION'!$B$151:$B$159,0), MATCH("*1st*",'Stu-SESSION'!$K$7:$T$7,0)),"")</f>
        <v>#N/A</v>
      </c>
      <c r="L99" s="48" t="e">
        <f>INDEX('Stu-SESSION'!$K$151:$L$159, MATCH("*Clean *",'Stu-SESSION'!$B$151:$B$159,0), MATCH("*1st*",'Stu-SESSION'!$K$7:$T$7,0))</f>
        <v>#N/A</v>
      </c>
      <c r="M99" s="131" t="e">
        <f>IF($A$98='Stu-SESSION'!$A$151,INDEX('Stu-SESSION'!$K$151:$T$159, MATCH("*Lat Pulldown*",'Stu-SESSION'!$B$151:$B$159,0), MATCH("*1st*",'Stu-SESSION'!$K$7:$T$7,0)),"")</f>
        <v>#N/A</v>
      </c>
      <c r="N99" s="48" t="e">
        <f>INDEX('Stu-SESSION'!$K$151:$L$159, MATCH("*Lat Pulldown*",'Stu-SESSION'!$B$151:$B$159,0), MATCH("*1st*",'Stu-SESSION'!$K$7:$T$7,0))</f>
        <v>#N/A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IF($A$98='Stu-SESSION'!$A$151,INDEX('Stu-SESSION'!$K$151:$T$158, MATCH("*Squat*",'Stu-SESSION'!$B$151:$B$158,0), MATCH("*2nd*",'Stu-SESSION'!$K$7:$T$7,0)),"")</f>
        <v>#N/A</v>
      </c>
      <c r="D100" s="132" t="e">
        <f>INDEX('Stu-SESSION'!L$151:U$158, MATCH("*Squat*",'Stu-SESSION'!$B$151:$B$158,0), MATCH("*2nd*",'Stu-SESSION'!K$7:T$7,0))</f>
        <v>#N/A</v>
      </c>
      <c r="E100" s="131" t="e">
        <f>IF($A$98='Stu-SESSION'!$A$151,INDEX('Stu-SESSION'!$K$151:$T$159, MATCH("*Deadlift*",'Stu-SESSION'!$B$151:$B$159,0), MATCH("*2ND*",'Stu-SESSION'!$K$7:$T$7,0)),"")</f>
        <v>#N/A</v>
      </c>
      <c r="F100" s="131" t="e">
        <f>INDEX('Stu-SESSION'!$L$151:$U$159, MATCH("*Deadlift*",'Stu-SESSION'!$B$151:$B$159,0), MATCH("*2nd*",'Stu-SESSION'!$K$7:$T$7,0))</f>
        <v>#N/A</v>
      </c>
      <c r="G100" s="131" t="e">
        <f>IF($A$98='Stu-SESSION'!$A$151,INDEX('Stu-SESSION'!$K$151:$T$159, MATCH("*Bench Press*",'Stu-SESSION'!$B$151:$B$159,0), MATCH("*2ND*",'Stu-SESSION'!$K$7:$T$7,0)),"")</f>
        <v>#N/A</v>
      </c>
      <c r="H100" s="131" t="e">
        <f>INDEX('Stu-SESSION'!$K$151:$L$159, MATCH("*Bench Press*",'Stu-SESSION'!$B$151:$B$159,0), MATCH("*2nd*",'Stu-SESSION'!$K$7:$T$7,0))</f>
        <v>#N/A</v>
      </c>
      <c r="I100" s="132" t="e">
        <f>IF($A$98='Stu-SESSION'!$A$151,INDEX('Stu-SESSION'!$K$151:$T$159, MATCH("*Military*",'Stu-SESSION'!$B$151:$B$159,0), MATCH("*2ND*",'Stu-SESSION'!$K$7:$T$7,0)),"")</f>
        <v>#N/A</v>
      </c>
      <c r="J100" s="44" t="e">
        <f>INDEX('Stu-SESSION'!$L$151:$U$159, MATCH("*Military*",'Stu-SESSION'!$B$151:$B$159,0), MATCH("*2nd*",'Stu-SESSION'!$K$7:$T$7,0))</f>
        <v>#N/A</v>
      </c>
      <c r="K100" s="131" t="e">
        <f>IF($A$98='Stu-SESSION'!$A$151,INDEX('Stu-SESSION'!$K$151:$T$159, MATCH("*Clean *",'Stu-SESSION'!$B$151:$B$159,0), MATCH("*2ND*",'Stu-SESSION'!$K$7:$T$7,0)),"")</f>
        <v>#N/A</v>
      </c>
      <c r="L100" s="44" t="e">
        <f>INDEX('Stu-SESSION'!$K$151:$L$159, MATCH("*Clean *",'Stu-SESSION'!$B$151:$B$159,0), MATCH("*2nd*",'Stu-SESSION'!$K$7:$T$7,0))</f>
        <v>#N/A</v>
      </c>
      <c r="M100" s="131" t="e">
        <f>IF($A$98='Stu-SESSION'!$A$151,INDEX('Stu-SESSION'!$K$151:$T$159, MATCH("*Lat Pulldown*",'Stu-SESSION'!$B$151:$B$159,0), MATCH("*2ND*",'Stu-SESSION'!$K$7:$T$7,0)),"")</f>
        <v>#N/A</v>
      </c>
      <c r="N100" s="44" t="e">
        <f>INDEX('Stu-SESSION'!$L$151:$U$159, MATCH("*Lat Pulldown*",'Stu-SESSION'!$B$151:$B$159,0), MATCH("*2nd*",'Stu-SESSION'!$K$7:$T$7,0))</f>
        <v>#N/A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IF($A$98='Stu-SESSION'!$A$151,INDEX('Stu-SESSION'!$K$151:$T$158, MATCH("*Squat*",'Stu-SESSION'!$B$151:$B$158,0), MATCH("*3rd*",'Stu-SESSION'!$K$7:$T$7,0)),"")</f>
        <v>#N/A</v>
      </c>
      <c r="D101" s="132" t="e">
        <f>INDEX('Stu-SESSION'!L$151:U$158, MATCH("*Squat*",'Stu-SESSION'!$B$151:$B$158,0), MATCH("*3rd*",'Stu-SESSION'!K$7:T$7,0))</f>
        <v>#N/A</v>
      </c>
      <c r="E101" s="131" t="e">
        <f>IF($A$98='Stu-SESSION'!$A$151,INDEX('Stu-SESSION'!$K$151:$T$159, MATCH("*Deadlift*",'Stu-SESSION'!$B$151:$B$159,0), MATCH("*3rd*",'Stu-SESSION'!$K$7:$T$7,0)),"")</f>
        <v>#N/A</v>
      </c>
      <c r="F101" s="131" t="e">
        <f>INDEX('Stu-SESSION'!$L$151:$U$159, MATCH("*Deadlift*",'Stu-SESSION'!$B$151:$B$159,0), MATCH("*3rd*",'Stu-SESSION'!$K$7:$T$7,0))</f>
        <v>#N/A</v>
      </c>
      <c r="G101" s="131" t="e">
        <f>IF($A$98='Stu-SESSION'!$A$151,INDEX('Stu-SESSION'!$K$151:$T$159, MATCH("*Bench Press*",'Stu-SESSION'!$B$151:$B$159,0), MATCH("*3rd*",'Stu-SESSION'!$K$7:$T$7,0)),"")</f>
        <v>#N/A</v>
      </c>
      <c r="H101" s="131" t="e">
        <f>INDEX('Stu-SESSION'!$K$151:$L$159, MATCH("*Bench Press*",'Stu-SESSION'!$B$151:$B$159,0), MATCH("*3rd*",'Stu-SESSION'!$K$7:$T$7,0))</f>
        <v>#N/A</v>
      </c>
      <c r="I101" s="132" t="e">
        <f>IF($A$98='Stu-SESSION'!$A$151,INDEX('Stu-SESSION'!$K$151:$T$159, MATCH("*Military*",'Stu-SESSION'!$B$151:$B$159,0), MATCH("*3rd*",'Stu-SESSION'!$K$7:$T$7,0)),"")</f>
        <v>#N/A</v>
      </c>
      <c r="J101" s="44" t="e">
        <f>INDEX('Stu-SESSION'!$L$151:$U$159, MATCH("*Military*",'Stu-SESSION'!$B$151:$B$159,0), MATCH("*3rd*",'Stu-SESSION'!$K$7:$T$7,0))</f>
        <v>#N/A</v>
      </c>
      <c r="K101" s="131" t="e">
        <f>IF($A$98='Stu-SESSION'!$A$151,INDEX('Stu-SESSION'!$K$151:$T$159, MATCH("*Clean *",'Stu-SESSION'!$B$151:$B$159,0), MATCH("*3rd*",'Stu-SESSION'!$K$7:$T$7,0)),"")</f>
        <v>#N/A</v>
      </c>
      <c r="L101" s="44" t="e">
        <f>INDEX('Stu-SESSION'!$K$151:$L$159, MATCH("*Clean *",'Stu-SESSION'!$B$151:$B$159,0), MATCH("*3rd*",'Stu-SESSION'!$K$7:$T$7,0))</f>
        <v>#N/A</v>
      </c>
      <c r="M101" s="131" t="e">
        <f>IF($A$98='Stu-SESSION'!$A$151,INDEX('Stu-SESSION'!$K$151:$T$159, MATCH("*Lat Pulldown*",'Stu-SESSION'!$B$151:$B$159,0), MATCH("*3rd*",'Stu-SESSION'!$K$7:$T$7,0)),"")</f>
        <v>#N/A</v>
      </c>
      <c r="N101" s="44" t="e">
        <f>INDEX('Stu-SESSION'!$L$151:$U$159, MATCH("*Lat Pulldown*",'Stu-SESSION'!$B$151:$B$159,0), MATCH("*3rd*",'Stu-SESSION'!$K$7:$T$7,0))</f>
        <v>#N/A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IF($A$98='Stu-SESSION'!$A$151,INDEX('Stu-SESSION'!$K$151:$T$158, MATCH("*Squat*",'Stu-SESSION'!$B$151:$B$158,0), MATCH("*4th*",'Stu-SESSION'!$K$7:$T$7,0)),"")</f>
        <v>#N/A</v>
      </c>
      <c r="D102" s="132" t="e">
        <f>INDEX('Stu-SESSION'!L$151:U$158, MATCH("*Squat*",'Stu-SESSION'!$B$151:$B$158,0), MATCH("*4th*",'Stu-SESSION'!K$7:T$7,0))</f>
        <v>#N/A</v>
      </c>
      <c r="E102" s="131" t="e">
        <f>IF($A$98='Stu-SESSION'!$A$151,INDEX('Stu-SESSION'!$K$151:$T$159, MATCH("*Deadlift*",'Stu-SESSION'!$B$151:$B$159,0), MATCH("*4th*",'Stu-SESSION'!$K$7:$T$7,0)),"")</f>
        <v>#N/A</v>
      </c>
      <c r="F102" s="131" t="e">
        <f>INDEX('Stu-SESSION'!$L$151:$U$159, MATCH("*Deadlift*",'Stu-SESSION'!$B$151:$B$159,0), MATCH("*4th*",'Stu-SESSION'!$K$7:$T$7,0))</f>
        <v>#N/A</v>
      </c>
      <c r="G102" s="131" t="e">
        <f>IF($A$98='Stu-SESSION'!$A$151,INDEX('Stu-SESSION'!$K$151:$T$159, MATCH("*Bench Press*",'Stu-SESSION'!$B$151:$B$159,0), MATCH("*4th*",'Stu-SESSION'!$K$7:$T$7,0)),"")</f>
        <v>#N/A</v>
      </c>
      <c r="H102" s="131" t="e">
        <f>INDEX('Stu-SESSION'!$K$151:$L$159, MATCH("*Bench Press*",'Stu-SESSION'!$B$151:$B$159,0), MATCH("*4th*",'Stu-SESSION'!$K$7:$T$7,0))</f>
        <v>#N/A</v>
      </c>
      <c r="I102" s="132" t="e">
        <f>IF($A$98='Stu-SESSION'!$A$151,INDEX('Stu-SESSION'!$K$151:$T$159, MATCH("*Military*",'Stu-SESSION'!$B$151:$B$159,0), MATCH("*4th*",'Stu-SESSION'!$K$7:$T$7,0)),"")</f>
        <v>#N/A</v>
      </c>
      <c r="J102" s="44" t="e">
        <f>INDEX('Stu-SESSION'!$L$151:$U$159, MATCH("*Military*",'Stu-SESSION'!$B$151:$B$159,0), MATCH("*4th*",'Stu-SESSION'!$K$7:$T$7,0))</f>
        <v>#N/A</v>
      </c>
      <c r="K102" s="131" t="e">
        <f>IF($A$98='Stu-SESSION'!$A$151,INDEX('Stu-SESSION'!$K$151:$T$159, MATCH("*Clean *",'Stu-SESSION'!$B$151:$B$159,0), MATCH("*4th*",'Stu-SESSION'!$K$7:$T$7,0)),"")</f>
        <v>#N/A</v>
      </c>
      <c r="L102" s="44" t="e">
        <f>INDEX('Stu-SESSION'!$K$151:$L$159, MATCH("*Clean *",'Stu-SESSION'!$B$151:$B$159,0), MATCH("*4th*",'Stu-SESSION'!$K$7:$T$7,0))</f>
        <v>#N/A</v>
      </c>
      <c r="M102" s="131" t="e">
        <f>IF($A$98='Stu-SESSION'!$A$151,INDEX('Stu-SESSION'!$K$151:$T$159, MATCH("*Lat Pulldown*",'Stu-SESSION'!$B$151:$B$159,0), MATCH("*4th*",'Stu-SESSION'!$K$7:$T$7,0)),"")</f>
        <v>#N/A</v>
      </c>
      <c r="N102" s="44" t="e">
        <f>INDEX('Stu-SESSION'!$L$151:$U$159, MATCH("*Lat Pulldown*",'Stu-SESSION'!$B$151:$B$159,0), MATCH("*4th*",'Stu-SESSION'!$K$7:$T$7,0))</f>
        <v>#N/A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IF($A$98='Stu-SESSION'!$A$151,INDEX('Stu-SESSION'!$K$151:$T$158, MATCH("*Squat*",'Stu-SESSION'!$B$151:$B$158,0), MATCH("*5th*",'Stu-SESSION'!$K$7:$T$7,0)),"")</f>
        <v>#N/A</v>
      </c>
      <c r="D103" s="132" t="e">
        <f>INDEX('Stu-SESSION'!L$151:U$158, MATCH("*Squat*",'Stu-SESSION'!$B$151:$B$158,0), MATCH("*5th*",'Stu-SESSION'!K$7:T$7,0))</f>
        <v>#N/A</v>
      </c>
      <c r="E103" s="131" t="e">
        <f>IF($A$98='Stu-SESSION'!$A$151,INDEX('Stu-SESSION'!$K$151:$T$159, MATCH("*Deadlift*",'Stu-SESSION'!$B$151:$B$159,0), MATCH("*5th*",'Stu-SESSION'!$K$7:$T$7,0)),"")</f>
        <v>#N/A</v>
      </c>
      <c r="F103" s="131" t="e">
        <f>INDEX('Stu-SESSION'!$L$151:$U$159, MATCH("*Deadlift*",'Stu-SESSION'!$B$151:$B$159,0), MATCH("*5th*",'Stu-SESSION'!$K$7:$T$7,0))</f>
        <v>#N/A</v>
      </c>
      <c r="G103" s="131" t="e">
        <f>IF($A$98='Stu-SESSION'!$A$151,INDEX('Stu-SESSION'!$K$151:$T$159, MATCH("*Bench Press*",'Stu-SESSION'!$B$151:$B$159,0), MATCH("*5th*",'Stu-SESSION'!$K$7:$T$7,0)),"")</f>
        <v>#N/A</v>
      </c>
      <c r="H103" s="131" t="e">
        <f>INDEX('Stu-SESSION'!$K$151:$L$159, MATCH("*Bench Press*",'Stu-SESSION'!$B$151:$B$159,0), MATCH("*5th*",'Stu-SESSION'!$K$7:$T$7,0))</f>
        <v>#N/A</v>
      </c>
      <c r="I103" s="132" t="e">
        <f>IF($A$98='Stu-SESSION'!$A$151,INDEX('Stu-SESSION'!$K$151:$T$159, MATCH("*Military*",'Stu-SESSION'!$B$151:$B$159,0), MATCH("*5th*",'Stu-SESSION'!$K$7:$T$7,0)),"")</f>
        <v>#N/A</v>
      </c>
      <c r="J103" s="44" t="e">
        <f>INDEX('Stu-SESSION'!$L$151:$U$159, MATCH("*Military*",'Stu-SESSION'!$B$151:$B$159,0), MATCH("*5th*",'Stu-SESSION'!$K$7:$T$7,0))</f>
        <v>#N/A</v>
      </c>
      <c r="K103" s="131" t="e">
        <f>IF($A$98='Stu-SESSION'!$A$151,INDEX('Stu-SESSION'!$K$151:$T$159, MATCH("*Clean *",'Stu-SESSION'!$B$151:$B$159,0), MATCH("*5th*",'Stu-SESSION'!$K$7:$T$7,0)),"")</f>
        <v>#N/A</v>
      </c>
      <c r="L103" s="44" t="e">
        <f>INDEX('Stu-SESSION'!$K$151:$L$159, MATCH("*Clean *",'Stu-SESSION'!$B$151:$B$159,0), MATCH("*5th*",'Stu-SESSION'!$K$7:$T$7,0))</f>
        <v>#N/A</v>
      </c>
      <c r="M103" s="131" t="e">
        <f>IF($A$98='Stu-SESSION'!$A$151,INDEX('Stu-SESSION'!$K$151:$T$159, MATCH("*Lat Pulldown*",'Stu-SESSION'!$B$151:$B$159,0), MATCH("*5th*",'Stu-SESSION'!$K$7:$T$7,0)),"")</f>
        <v>#N/A</v>
      </c>
      <c r="N103" s="44" t="e">
        <f>INDEX('Stu-SESSION'!$L$151:$U$159, MATCH("*Lat Pulldown*",'Stu-SESSION'!$B$151:$B$159,0), MATCH("*5th*",'Stu-SESSION'!$K$7:$T$7,0))</f>
        <v>#N/A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'Stu-SESSION'!A160</f>
        <v>42178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 t="e">
        <f>MAX(K105:K109)</f>
        <v>#N/A</v>
      </c>
      <c r="L104" s="116" t="e">
        <f t="array" ref="L104">MAX(IF(K105:K109=K104,L105:L109))</f>
        <v>#N/A</v>
      </c>
      <c r="M104" s="116">
        <f>MAX(M105:M109)</f>
        <v>50</v>
      </c>
      <c r="N104" s="117">
        <f t="array" ref="N104">MAX(IF(M105:M109=M104,N105:N109))</f>
        <v>12</v>
      </c>
      <c r="O104" s="152" t="e">
        <f>IF($A$104='Stu-SESSION'!$A$160,INDEX('Stu-SESSION'!$K$160:$T$167, MATCH("*1k Row*",'Stu-SESSION'!$B$160:$B$167,0), MATCH("*1st*",'Stu-SESSION'!$K$7:$T$7,0)),"")</f>
        <v>#N/A</v>
      </c>
      <c r="P104" s="152" t="e">
        <f>IF($A$104='Stu-SESSION'!$A$160,INDEX('Stu-SESSION'!$K$160:$T$167, MATCH("*HIIT*",'Stu-SESSION'!$B$160:$B$167,0), MATCH("*1st*",'Stu-SESSION'!$K$7:$T$7,0)),"")</f>
        <v>#N/A</v>
      </c>
      <c r="Q104" s="119" t="e">
        <f>INDEX('Stu-SESSION'!$L$160:$U$167, MATCH("*HIIT*",'Stu-SESSION'!$B$160:$B$167,0), MATCH("*1st*",'Stu-SESSION'!$K$7:$T$7,0))</f>
        <v>#N/A</v>
      </c>
      <c r="R104" s="119">
        <f>'Stu-SESSION'!U160</f>
        <v>0</v>
      </c>
      <c r="S104" s="116"/>
      <c r="T104" s="116"/>
      <c r="U104" s="120">
        <f>'Stu-SESSION'!A161</f>
        <v>94.5</v>
      </c>
      <c r="V104" s="120">
        <f>'Stu-SESSION'!A162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 t="array" ref="C105">IF($A$104='Stu-SESSION'!$A$160,INDEX('Stu-SESSION'!$K$160:$T$167, MATCH("*Squat*",'Stu-SESSION'!$B$160:$B$167,0), MATCH("*1st*",'Stu-SESSION'!$K$7:$T$7,0)),"")</f>
        <v>#N/A</v>
      </c>
      <c r="D105" s="132" t="e">
        <f>INDEX('Stu-SESSION'!L$160:U$167, MATCH("*Squat*",'Stu-SESSION'!$B$160:$B$167,0), MATCH("*1st*",'Stu-SESSION'!K$7:T$7,0))</f>
        <v>#N/A</v>
      </c>
      <c r="E105" s="131" t="e">
        <f>IF($A$104='Stu-SESSION'!$A$160,INDEX('Stu-SESSION'!$K$160:$T$167, MATCH("*Deadlift*",'Stu-SESSION'!$B$160:$B$167,0), MATCH("*1st*",'Stu-SESSION'!$K$7:$T$7,0)),"")</f>
        <v>#N/A</v>
      </c>
      <c r="F105" s="131" t="e">
        <f>INDEX('Stu-SESSION'!$L$160:$U$167, MATCH("*Deadlift*",'Stu-SESSION'!$B$160:$B$167,0), MATCH("*1st*",'Stu-SESSION'!$K$7:$T$7,0))</f>
        <v>#N/A</v>
      </c>
      <c r="G105" s="131" t="e">
        <f>IF($A$104='Stu-SESSION'!$A$160,INDEX('Stu-SESSION'!$K$160:$T$167, MATCH("*Bench Press*",'Stu-SESSION'!$B$160:$B$167,0), MATCH("*1st*",'Stu-SESSION'!$K$7:$T$7,0)),"")</f>
        <v>#N/A</v>
      </c>
      <c r="H105" s="131" t="e">
        <f>INDEX('Stu-SESSION'!$L$160:$U$167, MATCH("*Bench Press*",'Stu-SESSION'!$B$160:$B$167,0), MATCH("*1st*",'Stu-SESSION'!$K$7:$T$7,0))</f>
        <v>#N/A</v>
      </c>
      <c r="I105" s="132" t="e">
        <f>IF($A$104='Stu-SESSION'!$A$160,INDEX('Stu-SESSION'!$K$160:$T$167, MATCH("*Military*",'Stu-SESSION'!$B$160:$B$167,0), MATCH("*1st*",'Stu-SESSION'!$K$7:$T$7,0)),"")</f>
        <v>#N/A</v>
      </c>
      <c r="J105" s="48" t="e">
        <f>INDEX('Stu-SESSION'!$L$160:$U$167, MATCH("*Military*",'Stu-SESSION'!$B$160:$B$167,0), MATCH("*1st*",'Stu-SESSION'!$K$7:$T$7,0))</f>
        <v>#N/A</v>
      </c>
      <c r="K105" s="131" t="e">
        <f>IF($A$104='Stu-SESSION'!$A$160,INDEX('Stu-SESSION'!$K$160:$T$167, MATCH("*Clean *",'Stu-SESSION'!$B$160:$B$167,0), MATCH("*1st*",'Stu-SESSION'!$K$7:$T$7,0)),"")</f>
        <v>#N/A</v>
      </c>
      <c r="L105" s="48" t="e">
        <f>INDEX('Stu-SESSION'!$L$160:$U$167, MATCH("*Clean *",'Stu-SESSION'!$B$160:$B$167,0), MATCH("*1st*",'Stu-SESSION'!$K$7:$T$7,0))</f>
        <v>#N/A</v>
      </c>
      <c r="M105" s="131">
        <f>IF($A$104='Stu-SESSION'!$A$160,INDEX('Stu-SESSION'!$K$160:$T$167, MATCH("*Lat Pulldown*",'Stu-SESSION'!$B$160:$B$167,0), MATCH("*1st*",'Stu-SESSION'!$K$7:$T$7,0)),"")</f>
        <v>50</v>
      </c>
      <c r="N105" s="48">
        <f>INDEX('Stu-SESSION'!$L$160:$U$167, MATCH("*Lat Pulldown*",'Stu-SESSION'!$B$160:$B$167,0), MATCH("*1st*",'Stu-SESSION'!$K$7:$T$7,0))</f>
        <v>12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IF($A$104='Stu-SESSION'!$A$160,INDEX('Stu-SESSION'!$K$160:$T$167, MATCH("*Squat*",'Stu-SESSION'!$B$160:$B$167,0), MATCH("*2nd*",'Stu-SESSION'!$K$7:$T$7,0)),"")</f>
        <v>#N/A</v>
      </c>
      <c r="D106" s="132" t="e">
        <f>INDEX('Stu-SESSION'!L$160:U$167, MATCH("*Squat*",'Stu-SESSION'!$B$160:$B$167,0), MATCH("*2nd*",'Stu-SESSION'!K$7:T$7,0))</f>
        <v>#N/A</v>
      </c>
      <c r="E106" s="131" t="e">
        <f>IF($A$104='Stu-SESSION'!$A$160,INDEX('Stu-SESSION'!$K$160:$T$167, MATCH("*Deadlift*",'Stu-SESSION'!$B$160:$B$167,0), MATCH("*2ND*",'Stu-SESSION'!$K$7:$T$7,0)),"")</f>
        <v>#N/A</v>
      </c>
      <c r="F106" s="131" t="e">
        <f>INDEX('Stu-SESSION'!$L$160:$U$167, MATCH("*Deadlift*",'Stu-SESSION'!$B$160:$B$167,0), MATCH("*2nd*",'Stu-SESSION'!$K$7:$T$7,0))</f>
        <v>#N/A</v>
      </c>
      <c r="G106" s="131" t="e">
        <f>IF($A$104='Stu-SESSION'!$A$160,INDEX('Stu-SESSION'!$K$160:$T$167, MATCH("*Bench Press*",'Stu-SESSION'!$B$160:$B$167,0), MATCH("*2ND*",'Stu-SESSION'!$K$7:$T$7,0)),"")</f>
        <v>#N/A</v>
      </c>
      <c r="H106" s="131" t="e">
        <f>INDEX('Stu-SESSION'!$L$160:$U$167, MATCH("*Bench Press*",'Stu-SESSION'!$B$160:$B$167,0), MATCH("*2nd*",'Stu-SESSION'!$K$7:$T$7,0))</f>
        <v>#N/A</v>
      </c>
      <c r="I106" s="132" t="e">
        <f>IF($A$104='Stu-SESSION'!$A$160,INDEX('Stu-SESSION'!$K$160:$T$167, MATCH("*Military*",'Stu-SESSION'!$B$160:$B$167,0), MATCH("*2ND*",'Stu-SESSION'!$K$7:$T$7,0)),"")</f>
        <v>#N/A</v>
      </c>
      <c r="J106" s="44" t="e">
        <f>INDEX('Stu-SESSION'!$L$160:$U$167, MATCH("*Military*",'Stu-SESSION'!$B$160:$B$167,0), MATCH("*2nd*",'Stu-SESSION'!$K$7:$T$7,0))</f>
        <v>#N/A</v>
      </c>
      <c r="K106" s="131" t="e">
        <f>IF($A$104='Stu-SESSION'!$A$160,INDEX('Stu-SESSION'!$K$160:$T$167, MATCH("*Clean *",'Stu-SESSION'!$B$160:$B$167,0), MATCH("*2ND*",'Stu-SESSION'!$K$7:$T$7,0)),"")</f>
        <v>#N/A</v>
      </c>
      <c r="L106" s="44" t="e">
        <f>INDEX('Stu-SESSION'!$L$160:$U$167, MATCH("*Clean *",'Stu-SESSION'!$B$160:$B$167,0), MATCH("*2nd*",'Stu-SESSION'!$K$7:$T$7,0))</f>
        <v>#N/A</v>
      </c>
      <c r="M106" s="131">
        <f>IF($A$104='Stu-SESSION'!$A$160,INDEX('Stu-SESSION'!$K$160:$T$167, MATCH("*Lat Pulldown*",'Stu-SESSION'!$B$160:$B$167,0), MATCH("*2ND*",'Stu-SESSION'!$K$7:$T$7,0)),"")</f>
        <v>50</v>
      </c>
      <c r="N106" s="44">
        <f>INDEX('Stu-SESSION'!$L$160:$U$167, MATCH("*Lat Pulldown*",'Stu-SESSION'!$B$160:$B$167,0), MATCH("*2nd*",'Stu-SESSION'!$K$7:$T$7,0))</f>
        <v>12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IF($A$104='Stu-SESSION'!$A$160,INDEX('Stu-SESSION'!$K$160:$T$167, MATCH("*Squat*",'Stu-SESSION'!$B$160:$B$167,0), MATCH("*3rd*",'Stu-SESSION'!$K$7:$T$7,0)),"")</f>
        <v>#N/A</v>
      </c>
      <c r="D107" s="132" t="e">
        <f>INDEX('Stu-SESSION'!L$160:U$167, MATCH("*Squat*",'Stu-SESSION'!$B$160:$B$167,0), MATCH("*3rd*",'Stu-SESSION'!K$7:T$7,0))</f>
        <v>#N/A</v>
      </c>
      <c r="E107" s="131" t="e">
        <f>IF($A$104='Stu-SESSION'!$A$160,INDEX('Stu-SESSION'!$K$160:$T$167, MATCH("*Deadlift*",'Stu-SESSION'!$B$160:$B$167,0), MATCH("*3rd*",'Stu-SESSION'!$K$7:$T$7,0)),"")</f>
        <v>#N/A</v>
      </c>
      <c r="F107" s="131" t="e">
        <f>INDEX('Stu-SESSION'!$L$160:$U$167, MATCH("*Deadlift*",'Stu-SESSION'!$B$160:$B$167,0), MATCH("*3rd*",'Stu-SESSION'!$K$7:$T$7,0))</f>
        <v>#N/A</v>
      </c>
      <c r="G107" s="131" t="e">
        <f>IF($A$104='Stu-SESSION'!$A$160,INDEX('Stu-SESSION'!$K$160:$T$167, MATCH("*Bench Press*",'Stu-SESSION'!$B$160:$B$167,0), MATCH("*3rd*",'Stu-SESSION'!$K$7:$T$7,0)),"")</f>
        <v>#N/A</v>
      </c>
      <c r="H107" s="131" t="e">
        <f>INDEX('Stu-SESSION'!$L$160:$U$167, MATCH("*Bench Press*",'Stu-SESSION'!$B$160:$B$167,0), MATCH("*3rd*",'Stu-SESSION'!$K$7:$T$7,0))</f>
        <v>#N/A</v>
      </c>
      <c r="I107" s="132" t="e">
        <f>IF($A$104='Stu-SESSION'!$A$160,INDEX('Stu-SESSION'!$K$160:$T$167, MATCH("*Military*",'Stu-SESSION'!$B$160:$B$167,0), MATCH("*3rd*",'Stu-SESSION'!$K$7:$T$7,0)),"")</f>
        <v>#N/A</v>
      </c>
      <c r="J107" s="44" t="e">
        <f>INDEX('Stu-SESSION'!$L$160:$U$167, MATCH("*Military*",'Stu-SESSION'!$B$160:$B$167,0), MATCH("*3rd*",'Stu-SESSION'!$K$7:$T$7,0))</f>
        <v>#N/A</v>
      </c>
      <c r="K107" s="131" t="e">
        <f>IF($A$104='Stu-SESSION'!$A$160,INDEX('Stu-SESSION'!$K$160:$T$167, MATCH("*Clean *",'Stu-SESSION'!$B$160:$B$167,0), MATCH("*3rd*",'Stu-SESSION'!$K$7:$T$7,0)),"")</f>
        <v>#N/A</v>
      </c>
      <c r="L107" s="44" t="e">
        <f>INDEX('Stu-SESSION'!$L$160:$U$167, MATCH("*Clean *",'Stu-SESSION'!$B$160:$B$167,0), MATCH("*3rd*",'Stu-SESSION'!$K$7:$T$7,0))</f>
        <v>#N/A</v>
      </c>
      <c r="M107" s="131">
        <f>IF($A$104='Stu-SESSION'!$A$160,INDEX('Stu-SESSION'!$K$160:$T$167, MATCH("*Lat Pulldown*",'Stu-SESSION'!$B$160:$B$167,0), MATCH("*3rd*",'Stu-SESSION'!$K$7:$T$7,0)),"")</f>
        <v>50</v>
      </c>
      <c r="N107" s="44">
        <f>INDEX('Stu-SESSION'!$L$160:$U$167, MATCH("*Lat Pulldown*",'Stu-SESSION'!$B$160:$B$167,0), MATCH("*3rd*",'Stu-SESSION'!$K$7:$T$7,0))</f>
        <v>12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IF($A$104='Stu-SESSION'!$A$160,INDEX('Stu-SESSION'!$K$160:$T$167, MATCH("*Squat*",'Stu-SESSION'!$B$160:$B$167,0), MATCH("*4th*",'Stu-SESSION'!$K$7:$T$7,0)),"")</f>
        <v>#N/A</v>
      </c>
      <c r="D108" s="132" t="e">
        <f>INDEX('Stu-SESSION'!L$160:U$167, MATCH("*Squat*",'Stu-SESSION'!$B$160:$B$167,0), MATCH("*4th*",'Stu-SESSION'!K$7:T$7,0))</f>
        <v>#N/A</v>
      </c>
      <c r="E108" s="131" t="e">
        <f>IF($A$104='Stu-SESSION'!$A$160,INDEX('Stu-SESSION'!$K$160:$T$167, MATCH("*Deadlift*",'Stu-SESSION'!$B$160:$B$167,0), MATCH("*4th*",'Stu-SESSION'!$K$7:$T$7,0)),"")</f>
        <v>#N/A</v>
      </c>
      <c r="F108" s="131" t="e">
        <f>INDEX('Stu-SESSION'!$L$160:$U$167, MATCH("*Deadlift*",'Stu-SESSION'!$B$160:$B$167,0), MATCH("*4th*",'Stu-SESSION'!$K$7:$T$7,0))</f>
        <v>#N/A</v>
      </c>
      <c r="G108" s="131" t="e">
        <f>IF($A$104='Stu-SESSION'!$A$160,INDEX('Stu-SESSION'!$K$160:$T$167, MATCH("*Bench Press*",'Stu-SESSION'!$B$160:$B$167,0), MATCH("*4th*",'Stu-SESSION'!$K$7:$T$7,0)),"")</f>
        <v>#N/A</v>
      </c>
      <c r="H108" s="131" t="e">
        <f>INDEX('Stu-SESSION'!$L$160:$U$167, MATCH("*Bench Press*",'Stu-SESSION'!$B$160:$B$167,0), MATCH("*4th*",'Stu-SESSION'!$K$7:$T$7,0))</f>
        <v>#N/A</v>
      </c>
      <c r="I108" s="132" t="e">
        <f>IF($A$104='Stu-SESSION'!$A$160,INDEX('Stu-SESSION'!$K$160:$T$167, MATCH("*Military*",'Stu-SESSION'!$B$160:$B$167,0), MATCH("*4th*",'Stu-SESSION'!$K$7:$T$7,0)),"")</f>
        <v>#N/A</v>
      </c>
      <c r="J108" s="44" t="e">
        <f>INDEX('Stu-SESSION'!$L$160:$U$167, MATCH("*Military*",'Stu-SESSION'!$B$160:$B$167,0), MATCH("*4th*",'Stu-SESSION'!$K$7:$T$7,0))</f>
        <v>#N/A</v>
      </c>
      <c r="K108" s="131" t="e">
        <f>IF($A$104='Stu-SESSION'!$A$160,INDEX('Stu-SESSION'!$K$160:$T$167, MATCH("*Clean *",'Stu-SESSION'!$B$160:$B$167,0), MATCH("*4th*",'Stu-SESSION'!$K$7:$T$7,0)),"")</f>
        <v>#N/A</v>
      </c>
      <c r="L108" s="44" t="e">
        <f>INDEX('Stu-SESSION'!$L$160:$U$167, MATCH("*Clean *",'Stu-SESSION'!$B$160:$B$167,0), MATCH("*4th*",'Stu-SESSION'!$K$7:$T$7,0))</f>
        <v>#N/A</v>
      </c>
      <c r="M108" s="131">
        <f>IF($A$104='Stu-SESSION'!$A$160,INDEX('Stu-SESSION'!$K$160:$T$167, MATCH("*Lat Pulldown*",'Stu-SESSION'!$B$160:$B$167,0), MATCH("*4th*",'Stu-SESSION'!$K$7:$T$7,0)),"")</f>
        <v>50</v>
      </c>
      <c r="N108" s="44">
        <f>INDEX('Stu-SESSION'!$L$160:$U$167, MATCH("*Lat Pulldown*",'Stu-SESSION'!$B$160:$B$167,0), MATCH("*4th*",'Stu-SESSION'!$K$7:$T$7,0))</f>
        <v>12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IF($A$104='Stu-SESSION'!$A$160,INDEX('Stu-SESSION'!$K$160:$T$167, MATCH("*Squat*",'Stu-SESSION'!$B$160:$B$167,0), MATCH("*5th*",'Stu-SESSION'!$K$7:$T$7,0)),"")</f>
        <v>#N/A</v>
      </c>
      <c r="D109" s="132" t="e">
        <f>INDEX('Stu-SESSION'!L$160:U$167, MATCH("*Squat*",'Stu-SESSION'!$B$160:$B$167,0), MATCH("*5th*",'Stu-SESSION'!K$7:T$7,0))</f>
        <v>#N/A</v>
      </c>
      <c r="E109" s="131" t="e">
        <f>IF($A$104='Stu-SESSION'!$A$160,INDEX('Stu-SESSION'!$K$160:$T$167, MATCH("*Deadlift*",'Stu-SESSION'!$B$160:$B$167,0), MATCH("*5th*",'Stu-SESSION'!$K$7:$T$7,0)),"")</f>
        <v>#N/A</v>
      </c>
      <c r="F109" s="131" t="e">
        <f>INDEX('Stu-SESSION'!$L$160:$U$167, MATCH("*Deadlift*",'Stu-SESSION'!$B$160:$B$167,0), MATCH("*5th*",'Stu-SESSION'!$K$7:$T$7,0))</f>
        <v>#N/A</v>
      </c>
      <c r="G109" s="131" t="e">
        <f>IF($A$104='Stu-SESSION'!$A$160,INDEX('Stu-SESSION'!$K$160:$T$167, MATCH("*Bench Press*",'Stu-SESSION'!$B$160:$B$167,0), MATCH("*5th*",'Stu-SESSION'!$K$7:$T$7,0)),"")</f>
        <v>#N/A</v>
      </c>
      <c r="H109" s="131" t="e">
        <f>INDEX('Stu-SESSION'!$L$160:$U$167, MATCH("*Bench Press*",'Stu-SESSION'!$B$160:$B$167,0), MATCH("*5th*",'Stu-SESSION'!$K$7:$T$7,0))</f>
        <v>#N/A</v>
      </c>
      <c r="I109" s="132" t="e">
        <f>IF($A$104='Stu-SESSION'!$A$160,INDEX('Stu-SESSION'!$K$160:$T$167, MATCH("*Military*",'Stu-SESSION'!$B$160:$B$167,0), MATCH("*5th*",'Stu-SESSION'!$K$7:$T$7,0)),"")</f>
        <v>#N/A</v>
      </c>
      <c r="J109" s="44" t="e">
        <f>INDEX('Stu-SESSION'!$L$160:$U$167, MATCH("*Military*",'Stu-SESSION'!$B$160:$B$167,0), MATCH("*5th*",'Stu-SESSION'!$K$7:$T$7,0))</f>
        <v>#N/A</v>
      </c>
      <c r="K109" s="131" t="e">
        <f>IF($A$104='Stu-SESSION'!$A$160,INDEX('Stu-SESSION'!$K$160:$T$167, MATCH("*Clean *",'Stu-SESSION'!$B$160:$B$167,0), MATCH("*5th*",'Stu-SESSION'!$K$7:$T$7,0)),"")</f>
        <v>#N/A</v>
      </c>
      <c r="L109" s="44" t="e">
        <f>INDEX('Stu-SESSION'!$L$160:$U$167, MATCH("*Clean *",'Stu-SESSION'!$B$160:$B$167,0), MATCH("*5th*",'Stu-SESSION'!$K$7:$T$7,0))</f>
        <v>#N/A</v>
      </c>
      <c r="M109" s="131">
        <f>IF($A$104='Stu-SESSION'!$A$160,INDEX('Stu-SESSION'!$K$160:$T$167, MATCH("*Lat Pulldown*",'Stu-SESSION'!$B$160:$B$167,0), MATCH("*5th*",'Stu-SESSION'!$K$7:$T$7,0)),"")</f>
        <v>0</v>
      </c>
      <c r="N109" s="44">
        <f>INDEX('Stu-SESSION'!$L$160:$U$167, MATCH("*Lat Pulldown*",'Stu-SESSION'!$B$160:$B$167,0), MATCH("*5th*",'Stu-SESSION'!$K$7:$T$7,0))</f>
        <v>0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'Stu-SESSION'!A169</f>
        <v>42180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>
        <f>MAX(E111:E115)</f>
        <v>70</v>
      </c>
      <c r="F110" s="116">
        <f t="array" ref="F110">MAX(IF(E111:E115=E110,F111:F115))</f>
        <v>12</v>
      </c>
      <c r="G110" s="116" t="e">
        <f>MAX(G111:G115)</f>
        <v>#N/A</v>
      </c>
      <c r="H110" s="116" t="e">
        <f t="array" ref="H110">MAX(IF(G111:G115=G110,H111:H115))</f>
        <v>#N/A</v>
      </c>
      <c r="I110" s="116" t="e">
        <f>MAX(I111:I115)</f>
        <v>#N/A</v>
      </c>
      <c r="J110" s="116" t="e">
        <f t="array" ref="J110">MAX(IF(I111:I115=I110,J111:J115))</f>
        <v>#N/A</v>
      </c>
      <c r="K110" s="116">
        <f>MAX(K111:K115)</f>
        <v>35</v>
      </c>
      <c r="L110" s="116">
        <f t="array" ref="L110">MAX(IF(K111:K115=K110,L111:L115))</f>
        <v>12</v>
      </c>
      <c r="M110" s="116" t="e">
        <f>MAX(M111:M115)</f>
        <v>#N/A</v>
      </c>
      <c r="N110" s="117" t="e">
        <f t="array" ref="N110">MAX(IF(M111:M115=M110,N111:N115))</f>
        <v>#N/A</v>
      </c>
      <c r="O110" s="152" t="e">
        <f>IF($A$110='Stu-SESSION'!$A$169,INDEX('Stu-SESSION'!$K$169:$T$176, MATCH("*1k Row*",'Stu-SESSION'!$B$169:$B$176,0), MATCH("*1st*",'Stu-SESSION'!$K$7:$T$7,0)),"")</f>
        <v>#N/A</v>
      </c>
      <c r="P110" s="152">
        <f>IF($A$110='Stu-SESSION'!$A$169,INDEX('Stu-SESSION'!$K$169:$T$176, MATCH("*HIIT*",'Stu-SESSION'!$B$169:$B$176,0), MATCH("*1st*",'Stu-SESSION'!$K$7:$T$7,0)),"")</f>
        <v>6.9444444444444441E-3</v>
      </c>
      <c r="Q110" s="119">
        <f>INDEX('Stu-SESSION'!$L$169:$U$176, MATCH("*HIIT*",'Stu-SESSION'!$B$169:$B$176,0), MATCH("*1st*",'Stu-SESSION'!$K$7:$T$7,0))</f>
        <v>0</v>
      </c>
      <c r="R110" s="119">
        <f>'Stu-SESSION'!U169</f>
        <v>0</v>
      </c>
      <c r="S110" s="116"/>
      <c r="T110" s="116"/>
      <c r="U110" s="120">
        <f>'Stu-SESSION'!A170</f>
        <v>0</v>
      </c>
      <c r="V110" s="120">
        <f>'Stu-SESSION'!A171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IF($A$110='Stu-SESSION'!$A$169,INDEX('Stu-SESSION'!$K$169:$T$176, MATCH("*Squat*",'Stu-SESSION'!$B$169:$B$176,0), MATCH("*1st*",'Stu-SESSION'!$K$7:$T$7,0)),"")</f>
        <v>#N/A</v>
      </c>
      <c r="D111" s="132" t="e">
        <f>INDEX('Stu-SESSION'!L$169:U$176, MATCH("*Squat*",'Stu-SESSION'!$B$169:$B$176,0), MATCH("*1st*",'Stu-SESSION'!K$7:T$7,0))</f>
        <v>#N/A</v>
      </c>
      <c r="E111" s="131">
        <f>IF($A$110='Stu-SESSION'!$A$169,INDEX('Stu-SESSION'!$K$169:$T$176, MATCH("*Deadlift*",'Stu-SESSION'!$B$169:$B$176,0), MATCH("*1st*",'Stu-SESSION'!$K$7:$T$7,0)),"")</f>
        <v>20</v>
      </c>
      <c r="F111" s="131">
        <f>INDEX('Stu-SESSION'!$L$169:$U$176, MATCH("*Deadlift*",'Stu-SESSION'!$B$169:$B$176,0), MATCH("*1st*",'Stu-SESSION'!$K$7:$T$7,0))</f>
        <v>12</v>
      </c>
      <c r="G111" s="131" t="e">
        <f>IF($A$110='Stu-SESSION'!$A$169,INDEX('Stu-SESSION'!$K$169:$T$176, MATCH("*Bench Press*",'Stu-SESSION'!$B$169:$B$176,0), MATCH("*1st*",'Stu-SESSION'!$K$7:$T$7,0)),"")</f>
        <v>#N/A</v>
      </c>
      <c r="H111" s="131" t="e">
        <f>INDEX('Stu-SESSION'!$L$169:$U$176, MATCH("*Bench Press*",'Stu-SESSION'!$B$169:$B$176,0), MATCH("*1st*",'Stu-SESSION'!$K$7:$T$7,0))</f>
        <v>#N/A</v>
      </c>
      <c r="I111" s="132" t="e">
        <f>IF($A$110='Stu-SESSION'!$A$169,INDEX('Stu-SESSION'!$K$169:$T$176, MATCH("*Military*",'Stu-SESSION'!$B$169:$B$176,0), MATCH("*1st*",'Stu-SESSION'!$K$7:$T$7,0)),"")</f>
        <v>#N/A</v>
      </c>
      <c r="J111" s="48" t="e">
        <f>INDEX('Stu-SESSION'!$L$169:$U$176, MATCH("*Military*",'Stu-SESSION'!$B$169:$B$176,0), MATCH("*1st*",'Stu-SESSION'!$K$7:$T$7,0))</f>
        <v>#N/A</v>
      </c>
      <c r="K111" s="131">
        <f>IF($A$110='Stu-SESSION'!$A$169,INDEX('Stu-SESSION'!$K$169:$T$176, MATCH("*Clean *",'Stu-SESSION'!$B$169:$B$176,0), MATCH("*1st*",'Stu-SESSION'!$K$7:$T$7,0)),"")</f>
        <v>35</v>
      </c>
      <c r="L111" s="48">
        <f>INDEX('Stu-SESSION'!$L$169:$U$176, MATCH("*Clean *",'Stu-SESSION'!$B$169:$B$176,0), MATCH("*1st*",'Stu-SESSION'!$K$7:$T$7,0))</f>
        <v>12</v>
      </c>
      <c r="M111" s="131" t="e">
        <f>IF($A$110='Stu-SESSION'!$A$169,INDEX('Stu-SESSION'!$K$169:$T$176, MATCH("*Lat Pulldown*",'Stu-SESSION'!$B$169:$B$176,0), MATCH("*1st*",'Stu-SESSION'!$K$7:$T$7,0)),"")</f>
        <v>#N/A</v>
      </c>
      <c r="N111" s="48" t="e">
        <f>INDEX('Stu-SESSION'!$L$169:$U$176, MATCH("*Lat Pulldown*",'Stu-SESSION'!$B$169:$B$176,0), MATCH("*1st*",'Stu-SESSION'!$K$7:$T$7,0))</f>
        <v>#N/A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IF($A$110='Stu-SESSION'!$A$169,INDEX('Stu-SESSION'!$K$169:$T$176, MATCH("*Squat*",'Stu-SESSION'!$B$169:$B$176,0), MATCH("*2nd*",'Stu-SESSION'!$K$7:$T$7,0)),"")</f>
        <v>#N/A</v>
      </c>
      <c r="D112" s="132" t="e">
        <f>INDEX('Stu-SESSION'!L$169:U$176, MATCH("*Squat*",'Stu-SESSION'!$B$169:$B$176,0), MATCH("*2nd*",'Stu-SESSION'!K$7:T$7,0))</f>
        <v>#N/A</v>
      </c>
      <c r="E112" s="131">
        <f>IF($A$110='Stu-SESSION'!$A$169,INDEX('Stu-SESSION'!$K$169:$T$176, MATCH("*Deadlift*",'Stu-SESSION'!$B$169:$B$176,0), MATCH("*2ND*",'Stu-SESSION'!$K$7:$T$7,0)),"")</f>
        <v>60</v>
      </c>
      <c r="F112" s="131">
        <f>INDEX('Stu-SESSION'!$L$169:$U$176, MATCH("*Deadlift*",'Stu-SESSION'!$B$169:$B$176,0), MATCH("*2nd*",'Stu-SESSION'!$K$7:$T$7,0))</f>
        <v>12</v>
      </c>
      <c r="G112" s="131" t="e">
        <f>IF($A$110='Stu-SESSION'!$A$169,INDEX('Stu-SESSION'!$K$169:$T$176, MATCH("*Bench Press*",'Stu-SESSION'!$B$169:$B$176,0), MATCH("*2ND*",'Stu-SESSION'!$K$7:$T$7,0)),"")</f>
        <v>#N/A</v>
      </c>
      <c r="H112" s="131" t="e">
        <f>INDEX('Stu-SESSION'!$L$169:$U$176, MATCH("*Bench Press*",'Stu-SESSION'!$B$169:$B$176,0), MATCH("*2nd*",'Stu-SESSION'!$K$7:$T$7,0))</f>
        <v>#N/A</v>
      </c>
      <c r="I112" s="132" t="e">
        <f>IF($A$110='Stu-SESSION'!$A$169,INDEX('Stu-SESSION'!$K$169:$T$176, MATCH("*Military*",'Stu-SESSION'!$B$169:$B$176,0), MATCH("*2ND*",'Stu-SESSION'!$K$7:$T$7,0)),"")</f>
        <v>#N/A</v>
      </c>
      <c r="J112" s="44" t="e">
        <f>INDEX('Stu-SESSION'!$L$169:$U$176, MATCH("*Military*",'Stu-SESSION'!$B$169:$B$176,0), MATCH("*2nd*",'Stu-SESSION'!$K$7:$T$7,0))</f>
        <v>#N/A</v>
      </c>
      <c r="K112" s="131">
        <f>IF($A$110='Stu-SESSION'!$A$169,INDEX('Stu-SESSION'!$K$169:$T$176, MATCH("*Clean *",'Stu-SESSION'!$B$169:$B$176,0), MATCH("*2ND*",'Stu-SESSION'!$K$7:$T$7,0)),"")</f>
        <v>35</v>
      </c>
      <c r="L112" s="44">
        <f>INDEX('Stu-SESSION'!$L$169:$U$176, MATCH("*Clean *",'Stu-SESSION'!$B$169:$B$176,0), MATCH("*2nd*",'Stu-SESSION'!$K$7:$T$7,0))</f>
        <v>12</v>
      </c>
      <c r="M112" s="131" t="e">
        <f>IF($A$110='Stu-SESSION'!$A$169,INDEX('Stu-SESSION'!$K$169:$T$176, MATCH("*Lat Pulldown*",'Stu-SESSION'!$B$169:$B$176,0), MATCH("*2ND*",'Stu-SESSION'!$K$7:$T$7,0)),"")</f>
        <v>#N/A</v>
      </c>
      <c r="N112" s="44" t="e">
        <f>INDEX('Stu-SESSION'!$L$169:$U$176, MATCH("*Lat Pulldown*",'Stu-SESSION'!$B$169:$B$176,0), MATCH("*2nd*",'Stu-SESSION'!$K$7:$T$7,0))</f>
        <v>#N/A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IF($A$110='Stu-SESSION'!$A$169,INDEX('Stu-SESSION'!$K$169:$T$176, MATCH("*Squat*",'Stu-SESSION'!$B$169:$B$176,0), MATCH("*3rd*",'Stu-SESSION'!$K$7:$T$7,0)),"")</f>
        <v>#N/A</v>
      </c>
      <c r="D113" s="132" t="e">
        <f>INDEX('Stu-SESSION'!L$169:U$176, MATCH("*Squat*",'Stu-SESSION'!$B$169:$B$176,0), MATCH("*3rd*",'Stu-SESSION'!K$7:T$7,0))</f>
        <v>#N/A</v>
      </c>
      <c r="E113" s="131">
        <f>IF($A$110='Stu-SESSION'!$A$169,INDEX('Stu-SESSION'!$K$169:$T$176, MATCH("*Deadlift*",'Stu-SESSION'!$B$169:$B$176,0), MATCH("*3rd*",'Stu-SESSION'!$K$7:$T$7,0)),"")</f>
        <v>70</v>
      </c>
      <c r="F113" s="131">
        <f>INDEX('Stu-SESSION'!$L$169:$U$176, MATCH("*Deadlift*",'Stu-SESSION'!$B$169:$B$176,0), MATCH("*3rd*",'Stu-SESSION'!$K$7:$T$7,0))</f>
        <v>12</v>
      </c>
      <c r="G113" s="131" t="e">
        <f>IF($A$110='Stu-SESSION'!$A$169,INDEX('Stu-SESSION'!$K$169:$T$176, MATCH("*Bench Press*",'Stu-SESSION'!$B$169:$B$176,0), MATCH("*3rd*",'Stu-SESSION'!$K$7:$T$7,0)),"")</f>
        <v>#N/A</v>
      </c>
      <c r="H113" s="131" t="e">
        <f>INDEX('Stu-SESSION'!$L$169:$U$176, MATCH("*Bench Press*",'Stu-SESSION'!$B$169:$B$176,0), MATCH("*3rd*",'Stu-SESSION'!$K$7:$T$7,0))</f>
        <v>#N/A</v>
      </c>
      <c r="I113" s="132" t="e">
        <f>IF($A$110='Stu-SESSION'!$A$169,INDEX('Stu-SESSION'!$K$169:$T$176, MATCH("*Military*",'Stu-SESSION'!$B$169:$B$176,0), MATCH("*3rd*",'Stu-SESSION'!$K$7:$T$7,0)),"")</f>
        <v>#N/A</v>
      </c>
      <c r="J113" s="44" t="e">
        <f>INDEX('Stu-SESSION'!$L$169:$U$176, MATCH("*Military*",'Stu-SESSION'!$B$169:$B$176,0), MATCH("*3rd*",'Stu-SESSION'!$K$7:$T$7,0))</f>
        <v>#N/A</v>
      </c>
      <c r="K113" s="131">
        <f>IF($A$110='Stu-SESSION'!$A$169,INDEX('Stu-SESSION'!$K$169:$T$176, MATCH("*Clean *",'Stu-SESSION'!$B$169:$B$176,0), MATCH("*3rd*",'Stu-SESSION'!$K$7:$T$7,0)),"")</f>
        <v>35</v>
      </c>
      <c r="L113" s="44">
        <f>INDEX('Stu-SESSION'!$L$169:$U$176, MATCH("*Clean *",'Stu-SESSION'!$B$169:$B$176,0), MATCH("*3rd*",'Stu-SESSION'!$K$7:$T$7,0))</f>
        <v>12</v>
      </c>
      <c r="M113" s="131" t="e">
        <f>IF($A$110='Stu-SESSION'!$A$169,INDEX('Stu-SESSION'!$K$169:$T$176, MATCH("*Lat Pulldown*",'Stu-SESSION'!$B$169:$B$176,0), MATCH("*3rd*",'Stu-SESSION'!$K$7:$T$7,0)),"")</f>
        <v>#N/A</v>
      </c>
      <c r="N113" s="44" t="e">
        <f>INDEX('Stu-SESSION'!$L$169:$U$176, MATCH("*Lat Pulldown*",'Stu-SESSION'!$B$169:$B$176,0), MATCH("*3rd*",'Stu-SESSION'!$K$7:$T$7,0))</f>
        <v>#N/A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IF($A$110='Stu-SESSION'!$A$169,INDEX('Stu-SESSION'!$K$169:$T$176, MATCH("*Squat*",'Stu-SESSION'!$B$169:$B$176,0), MATCH("*4th*",'Stu-SESSION'!$K$7:$T$7,0)),"")</f>
        <v>#N/A</v>
      </c>
      <c r="D114" s="132" t="e">
        <f>INDEX('Stu-SESSION'!L$169:U$176, MATCH("*Squat*",'Stu-SESSION'!$B$169:$B$176,0), MATCH("*4th*",'Stu-SESSION'!K$7:T$7,0))</f>
        <v>#N/A</v>
      </c>
      <c r="E114" s="131">
        <f>IF($A$110='Stu-SESSION'!$A$169,INDEX('Stu-SESSION'!$K$169:$T$176, MATCH("*Deadlift*",'Stu-SESSION'!$B$169:$B$176,0), MATCH("*4th*",'Stu-SESSION'!$K$7:$T$7,0)),"")</f>
        <v>70</v>
      </c>
      <c r="F114" s="131">
        <f>INDEX('Stu-SESSION'!$L$169:$U$176, MATCH("*Deadlift*",'Stu-SESSION'!$B$169:$B$176,0), MATCH("*4th*",'Stu-SESSION'!$K$7:$T$7,0))</f>
        <v>12</v>
      </c>
      <c r="G114" s="131" t="e">
        <f>IF($A$110='Stu-SESSION'!$A$169,INDEX('Stu-SESSION'!$K$169:$T$176, MATCH("*Bench Press*",'Stu-SESSION'!$B$169:$B$176,0), MATCH("*4th*",'Stu-SESSION'!$K$7:$T$7,0)),"")</f>
        <v>#N/A</v>
      </c>
      <c r="H114" s="131" t="e">
        <f>INDEX('Stu-SESSION'!$L$169:$U$176, MATCH("*Bench Press*",'Stu-SESSION'!$B$169:$B$176,0), MATCH("*4th*",'Stu-SESSION'!$K$7:$T$7,0))</f>
        <v>#N/A</v>
      </c>
      <c r="I114" s="132" t="e">
        <f>IF($A$110='Stu-SESSION'!$A$169,INDEX('Stu-SESSION'!$K$169:$T$176, MATCH("*Military*",'Stu-SESSION'!$B$169:$B$176,0), MATCH("*4th*",'Stu-SESSION'!$K$7:$T$7,0)),"")</f>
        <v>#N/A</v>
      </c>
      <c r="J114" s="44" t="e">
        <f>INDEX('Stu-SESSION'!$L$169:$U$176, MATCH("*Military*",'Stu-SESSION'!$B$169:$B$176,0), MATCH("*4th*",'Stu-SESSION'!$K$7:$T$7,0))</f>
        <v>#N/A</v>
      </c>
      <c r="K114" s="131">
        <f>IF($A$110='Stu-SESSION'!$A$169,INDEX('Stu-SESSION'!$K$169:$T$176, MATCH("*Clean *",'Stu-SESSION'!$B$169:$B$176,0), MATCH("*4th*",'Stu-SESSION'!$K$7:$T$7,0)),"")</f>
        <v>35</v>
      </c>
      <c r="L114" s="44">
        <f>INDEX('Stu-SESSION'!$L$169:$U$176, MATCH("*Clean *",'Stu-SESSION'!$B$169:$B$176,0), MATCH("*4th*",'Stu-SESSION'!$K$7:$T$7,0))</f>
        <v>12</v>
      </c>
      <c r="M114" s="131" t="e">
        <f>IF($A$110='Stu-SESSION'!$A$169,INDEX('Stu-SESSION'!$K$169:$T$176, MATCH("*Lat Pulldown*",'Stu-SESSION'!$B$169:$B$176,0), MATCH("*4th*",'Stu-SESSION'!$K$7:$T$7,0)),"")</f>
        <v>#N/A</v>
      </c>
      <c r="N114" s="44" t="e">
        <f>INDEX('Stu-SESSION'!$L$169:$U$176, MATCH("*Lat Pulldown*",'Stu-SESSION'!$B$169:$B$176,0), MATCH("*4th*",'Stu-SESSION'!$K$7:$T$7,0))</f>
        <v>#N/A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IF($A$110='Stu-SESSION'!$A$169,INDEX('Stu-SESSION'!$K$169:$T$176, MATCH("*Squat*",'Stu-SESSION'!$B$169:$B$176,0), MATCH("*5th*",'Stu-SESSION'!$K$7:$T$7,0)),"")</f>
        <v>#N/A</v>
      </c>
      <c r="D115" s="132" t="e">
        <f>INDEX('Stu-SESSION'!L$169:U$176, MATCH("*Squat*",'Stu-SESSION'!$B$169:$B$176,0), MATCH("*5th*",'Stu-SESSION'!K$7:T$7,0))</f>
        <v>#N/A</v>
      </c>
      <c r="E115" s="131">
        <f>IF($A$110='Stu-SESSION'!$A$169,INDEX('Stu-SESSION'!$K$169:$T$176, MATCH("*Deadlift*",'Stu-SESSION'!$B$169:$B$176,0), MATCH("*5th*",'Stu-SESSION'!$K$7:$T$7,0)),"")</f>
        <v>0</v>
      </c>
      <c r="F115" s="131">
        <f>INDEX('Stu-SESSION'!$L$169:$U$176, MATCH("*Deadlift*",'Stu-SESSION'!$B$169:$B$176,0), MATCH("*5th*",'Stu-SESSION'!$K$7:$T$7,0))</f>
        <v>0</v>
      </c>
      <c r="G115" s="131" t="e">
        <f>IF($A$110='Stu-SESSION'!$A$169,INDEX('Stu-SESSION'!$K$169:$T$176, MATCH("*Bench Press*",'Stu-SESSION'!$B$169:$B$176,0), MATCH("*5th*",'Stu-SESSION'!$K$7:$T$7,0)),"")</f>
        <v>#N/A</v>
      </c>
      <c r="H115" s="131" t="e">
        <f>INDEX('Stu-SESSION'!$L$169:$U$176, MATCH("*Bench Press*",'Stu-SESSION'!$B$169:$B$176,0), MATCH("*5th*",'Stu-SESSION'!$K$7:$T$7,0))</f>
        <v>#N/A</v>
      </c>
      <c r="I115" s="132" t="e">
        <f>IF($A$110='Stu-SESSION'!$A$169,INDEX('Stu-SESSION'!$K$169:$T$176, MATCH("*Military*",'Stu-SESSION'!$B$169:$B$176,0), MATCH("*5th*",'Stu-SESSION'!$K$7:$T$7,0)),"")</f>
        <v>#N/A</v>
      </c>
      <c r="J115" s="44" t="e">
        <f>INDEX('Stu-SESSION'!$L$169:$U$176, MATCH("*Military*",'Stu-SESSION'!$B$169:$B$176,0), MATCH("*5th*",'Stu-SESSION'!$K$7:$T$7,0))</f>
        <v>#N/A</v>
      </c>
      <c r="K115" s="131">
        <f>IF($A$110='Stu-SESSION'!$A$169,INDEX('Stu-SESSION'!$K$169:$T$176, MATCH("*Clean *",'Stu-SESSION'!$B$169:$B$176,0), MATCH("*5th*",'Stu-SESSION'!$K$7:$T$7,0)),"")</f>
        <v>0</v>
      </c>
      <c r="L115" s="44">
        <f>INDEX('Stu-SESSION'!$L$169:$U$176, MATCH("*Clean *",'Stu-SESSION'!$B$169:$B$176,0), MATCH("*5th*",'Stu-SESSION'!$K$7:$T$7,0))</f>
        <v>0</v>
      </c>
      <c r="M115" s="131" t="e">
        <f>IF($A$110='Stu-SESSION'!$A$169,INDEX('Stu-SESSION'!$K$169:$T$176, MATCH("*Lat Pulldown*",'Stu-SESSION'!$B$169:$B$176,0), MATCH("*5th*",'Stu-SESSION'!$K$7:$T$7,0)),"")</f>
        <v>#N/A</v>
      </c>
      <c r="N115" s="44" t="e">
        <f>INDEX('Stu-SESSION'!$L$169:$U$176, MATCH("*Lat Pulldown*",'Stu-SESSION'!$B$169:$B$176,0), MATCH("*5th*",'Stu-SESSION'!$K$7:$T$7,0))</f>
        <v>#N/A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'Stu-SESSION'!A178</f>
        <v>42208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 t="e">
        <f>MAX(E117:E121)</f>
        <v>#N/A</v>
      </c>
      <c r="F116" s="116" t="e">
        <f t="array" ref="F116">MAX(IF(E117:E121=E116,F117:F121))</f>
        <v>#N/A</v>
      </c>
      <c r="G116" s="116" t="e">
        <f>MAX(G117:G121)</f>
        <v>#N/A</v>
      </c>
      <c r="H116" s="116" t="e">
        <f t="array" ref="H116">MAX(IF(G117:G121=G116,H117:H121))</f>
        <v>#N/A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52" t="e">
        <f>IF($A$116='Stu-SESSION'!$A$178,INDEX('Stu-SESSION'!$K$178:$T$185, MATCH("*1k Row*",'Stu-SESSION'!$B$178:$B$185,0), MATCH("*1st*",'Stu-SESSION'!$K$7:$T$7,0)),"")</f>
        <v>#N/A</v>
      </c>
      <c r="P116" s="152" t="e">
        <f>IF($A$116='Stu-SESSION'!$A$178,INDEX('Stu-SESSION'!$K$178:$T$185, MATCH("*HIIT*",'Stu-SESSION'!$B$178:$B$185,0), MATCH("*1st*",'Stu-SESSION'!$K$7:$T$7,0)),"")</f>
        <v>#N/A</v>
      </c>
      <c r="Q116" s="119" t="e">
        <f>INDEX('Stu-SESSION'!$L$178:$U$185, MATCH("*HIIT*",'Stu-SESSION'!$B$178:$B$185,0), MATCH("*1st*",'Stu-SESSION'!$K$7:$T$7,0))</f>
        <v>#N/A</v>
      </c>
      <c r="R116" s="119">
        <f>'Stu-SESSION'!U178</f>
        <v>0</v>
      </c>
      <c r="S116" s="116"/>
      <c r="T116" s="116"/>
      <c r="U116" s="120">
        <f>'Stu-SESSION'!A179</f>
        <v>95</v>
      </c>
      <c r="V116" s="120">
        <f>'Stu-SESSION'!A180</f>
        <v>21.3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IF($A$116='Stu-SESSION'!$A$178,INDEX('Stu-SESSION'!$K$178:$T$185, MATCH("*Squat*",'Stu-SESSION'!$B$178:$B$185,0), MATCH("*1st*",'Stu-SESSION'!$K$7:$T$7,0)),"")</f>
        <v>#N/A</v>
      </c>
      <c r="D117" s="132" t="e">
        <f>INDEX('Stu-SESSION'!L$178:U$185, MATCH("*Squat*",'Stu-SESSION'!$B$178:$B$185,0), MATCH("*1st*",'Stu-SESSION'!K$7:T$7,0))</f>
        <v>#N/A</v>
      </c>
      <c r="E117" s="131" t="e">
        <f>IF($A$116='Stu-SESSION'!$A$178,INDEX('Stu-SESSION'!$K$178:$T$185, MATCH("*Deadlift*",'Stu-SESSION'!$B$178:$B$185,0), MATCH("*1st*",'Stu-SESSION'!$K$7:$T$7,0)),"")</f>
        <v>#N/A</v>
      </c>
      <c r="F117" s="131" t="e">
        <f>INDEX('Stu-SESSION'!$L$178:$U$185, MATCH("*Deadlift*",'Stu-SESSION'!$B$178:$B$185,0), MATCH("*1st*",'Stu-SESSION'!$K$7:$T$7,0))</f>
        <v>#N/A</v>
      </c>
      <c r="G117" s="131" t="e">
        <f>IF($A$116='Stu-SESSION'!$A$178,INDEX('Stu-SESSION'!$K$178:$T$185, MATCH("*Bench Press*",'Stu-SESSION'!$B$178:$B$185,0), MATCH("*1st*",'Stu-SESSION'!$K$7:$T$7,0)),"")</f>
        <v>#N/A</v>
      </c>
      <c r="H117" s="131" t="e">
        <f>INDEX('Stu-SESSION'!$L$178:$U$185, MATCH("*Bench Press*",'Stu-SESSION'!$B$178:$B$185,0), MATCH("*1st*",'Stu-SESSION'!$K$7:$T$7,0))</f>
        <v>#N/A</v>
      </c>
      <c r="I117" s="132" t="e">
        <f>IF($A$116='Stu-SESSION'!$A$178,INDEX('Stu-SESSION'!$K$178:$T$185, MATCH("*Military*",'Stu-SESSION'!$B$178:$B$185,0), MATCH("*1st*",'Stu-SESSION'!$K$7:$T$7,0)),"")</f>
        <v>#N/A</v>
      </c>
      <c r="J117" s="48" t="e">
        <f>INDEX('Stu-SESSION'!$L$178:$U$185, MATCH("*Military*",'Stu-SESSION'!$B$178:$B$185,0), MATCH("*1st*",'Stu-SESSION'!$K$7:$T$7,0))</f>
        <v>#N/A</v>
      </c>
      <c r="K117" s="131" t="e">
        <f>IF($A$116='Stu-SESSION'!$A$178,INDEX('Stu-SESSION'!$K$178:$T$185, MATCH("*Clean *",'Stu-SESSION'!$B$178:$B$185,0), MATCH("*1st*",'Stu-SESSION'!$K$7:$T$7,0)),"")</f>
        <v>#N/A</v>
      </c>
      <c r="L117" s="48" t="e">
        <f>INDEX('Stu-SESSION'!$L$178:$U$185, MATCH("*Clean *",'Stu-SESSION'!$B$178:$B$185,0), MATCH("*1st*",'Stu-SESSION'!$K$7:$T$7,0))</f>
        <v>#N/A</v>
      </c>
      <c r="M117" s="131" t="e">
        <f>IF($A$116='Stu-SESSION'!$A$178,INDEX('Stu-SESSION'!$K$178:$T$185, MATCH("*Lat Pulldown*",'Stu-SESSION'!$B$178:$B$185,0), MATCH("*1st*",'Stu-SESSION'!$K$7:$T$7,0)),"")</f>
        <v>#N/A</v>
      </c>
      <c r="N117" s="48" t="e">
        <f>INDEX('Stu-SESSION'!$L$178:$U$185, MATCH("*Lat Pulldown*",'Stu-SESSION'!$B$178:$B$185,0), MATCH("*1st*",'Stu-SESSION'!$K$7:$T$7,0))</f>
        <v>#N/A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IF($A$116='Stu-SESSION'!$A$178,INDEX('Stu-SESSION'!$K$178:$T$185, MATCH("*Squat*",'Stu-SESSION'!$B$178:$B$185,0), MATCH("*2nd*",'Stu-SESSION'!$K$7:$T$7,0)),"")</f>
        <v>#N/A</v>
      </c>
      <c r="D118" s="132" t="e">
        <f>INDEX('Stu-SESSION'!L$178:U$185, MATCH("*Squat*",'Stu-SESSION'!$B$178:$B$185,0), MATCH("*2nd*",'Stu-SESSION'!K$7:T$7,0))</f>
        <v>#N/A</v>
      </c>
      <c r="E118" s="131" t="e">
        <f>IF($A$116='Stu-SESSION'!$A$178,INDEX('Stu-SESSION'!$K$178:$T$185, MATCH("*Deadlift*",'Stu-SESSION'!$B$178:$B$185,0), MATCH("*2ND*",'Stu-SESSION'!$K$7:$T$7,0)),"")</f>
        <v>#N/A</v>
      </c>
      <c r="F118" s="131" t="e">
        <f>INDEX('Stu-SESSION'!$L$178:$U$185, MATCH("*Deadlift*",'Stu-SESSION'!$B$178:$B$185,0), MATCH("*2nd*",'Stu-SESSION'!$K$7:$T$7,0))</f>
        <v>#N/A</v>
      </c>
      <c r="G118" s="131" t="e">
        <f>IF($A$116='Stu-SESSION'!$A$178,INDEX('Stu-SESSION'!$K$178:$T$185, MATCH("*Bench Press*",'Stu-SESSION'!$B$178:$B$185,0), MATCH("*2ND*",'Stu-SESSION'!$K$7:$T$7,0)),"")</f>
        <v>#N/A</v>
      </c>
      <c r="H118" s="131" t="e">
        <f>INDEX('Stu-SESSION'!$L$178:$U$185, MATCH("*Bench Press*",'Stu-SESSION'!$B$178:$B$185,0), MATCH("*2nd*",'Stu-SESSION'!$K$7:$T$7,0))</f>
        <v>#N/A</v>
      </c>
      <c r="I118" s="132" t="e">
        <f>IF($A$116='Stu-SESSION'!$A$178,INDEX('Stu-SESSION'!$K$178:$T$185, MATCH("*Military*",'Stu-SESSION'!$B$178:$B$185,0), MATCH("*2ND*",'Stu-SESSION'!$K$7:$T$7,0)),"")</f>
        <v>#N/A</v>
      </c>
      <c r="J118" s="44" t="e">
        <f>INDEX('Stu-SESSION'!$L$178:$U$185, MATCH("*Military*",'Stu-SESSION'!$B$178:$B$185,0), MATCH("*2nd*",'Stu-SESSION'!$K$7:$T$7,0))</f>
        <v>#N/A</v>
      </c>
      <c r="K118" s="131" t="e">
        <f>IF($A$116='Stu-SESSION'!$A$178,INDEX('Stu-SESSION'!$K$178:$T$185, MATCH("*Clean *",'Stu-SESSION'!$B$178:$B$185,0), MATCH("*2ND*",'Stu-SESSION'!$K$7:$T$7,0)),"")</f>
        <v>#N/A</v>
      </c>
      <c r="L118" s="44" t="e">
        <f>INDEX('Stu-SESSION'!$L$178:$U$185, MATCH("*Clean *",'Stu-SESSION'!$B$178:$B$185,0), MATCH("*2nd*",'Stu-SESSION'!$K$7:$T$7,0))</f>
        <v>#N/A</v>
      </c>
      <c r="M118" s="131" t="e">
        <f>IF($A$116='Stu-SESSION'!$A$178,INDEX('Stu-SESSION'!$K$178:$T$185, MATCH("*Lat Pulldown*",'Stu-SESSION'!$B$178:$B$185,0), MATCH("*2ND*",'Stu-SESSION'!$K$7:$T$7,0)),"")</f>
        <v>#N/A</v>
      </c>
      <c r="N118" s="44" t="e">
        <f>INDEX('Stu-SESSION'!$L$178:$U$185, MATCH("*Lat Pulldown*",'Stu-SESSION'!$B$178:$B$185,0), MATCH("*2nd*",'Stu-SESSION'!$K$7:$T$7,0))</f>
        <v>#N/A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IF($A$116='Stu-SESSION'!$A$178,INDEX('Stu-SESSION'!$K$178:$T$185, MATCH("*Squat*",'Stu-SESSION'!$B$178:$B$185,0), MATCH("*3rd*",'Stu-SESSION'!$K$7:$T$7,0)),"")</f>
        <v>#N/A</v>
      </c>
      <c r="D119" s="132" t="e">
        <f>INDEX('Stu-SESSION'!L$178:U$185, MATCH("*Squat*",'Stu-SESSION'!$B$178:$B$185,0), MATCH("*3rd*",'Stu-SESSION'!K$7:T$7,0))</f>
        <v>#N/A</v>
      </c>
      <c r="E119" s="131" t="e">
        <f>IF($A$116='Stu-SESSION'!$A$178,INDEX('Stu-SESSION'!$K$178:$T$185, MATCH("*Deadlift*",'Stu-SESSION'!$B$178:$B$185,0), MATCH("*3rd*",'Stu-SESSION'!$K$7:$T$7,0)),"")</f>
        <v>#N/A</v>
      </c>
      <c r="F119" s="131" t="e">
        <f>INDEX('Stu-SESSION'!$L$178:$U$185, MATCH("*Deadlift*",'Stu-SESSION'!$B$178:$B$185,0), MATCH("*3rd*",'Stu-SESSION'!$K$7:$T$7,0))</f>
        <v>#N/A</v>
      </c>
      <c r="G119" s="131" t="e">
        <f>IF($A$116='Stu-SESSION'!$A$178,INDEX('Stu-SESSION'!$K$178:$T$185, MATCH("*Bench Press*",'Stu-SESSION'!$B$178:$B$185,0), MATCH("*3rd*",'Stu-SESSION'!$K$7:$T$7,0)),"")</f>
        <v>#N/A</v>
      </c>
      <c r="H119" s="131" t="e">
        <f>INDEX('Stu-SESSION'!$L$178:$U$185, MATCH("*Bench Press*",'Stu-SESSION'!$B$178:$B$185,0), MATCH("*3rd*",'Stu-SESSION'!$K$7:$T$7,0))</f>
        <v>#N/A</v>
      </c>
      <c r="I119" s="132" t="e">
        <f>IF($A$116='Stu-SESSION'!$A$178,INDEX('Stu-SESSION'!$K$178:$T$185, MATCH("*Military*",'Stu-SESSION'!$B$178:$B$185,0), MATCH("*3rd*",'Stu-SESSION'!$K$7:$T$7,0)),"")</f>
        <v>#N/A</v>
      </c>
      <c r="J119" s="44" t="e">
        <f>INDEX('Stu-SESSION'!$L$178:$U$185, MATCH("*Military*",'Stu-SESSION'!$B$178:$B$185,0), MATCH("*3rd*",'Stu-SESSION'!$K$7:$T$7,0))</f>
        <v>#N/A</v>
      </c>
      <c r="K119" s="131" t="e">
        <f>IF($A$116='Stu-SESSION'!$A$178,INDEX('Stu-SESSION'!$K$178:$T$185, MATCH("*Clean *",'Stu-SESSION'!$B$178:$B$185,0), MATCH("*3rd*",'Stu-SESSION'!$K$7:$T$7,0)),"")</f>
        <v>#N/A</v>
      </c>
      <c r="L119" s="44" t="e">
        <f>INDEX('Stu-SESSION'!$L$178:$U$185, MATCH("*Clean *",'Stu-SESSION'!$B$178:$B$185,0), MATCH("*3rd*",'Stu-SESSION'!$K$7:$T$7,0))</f>
        <v>#N/A</v>
      </c>
      <c r="M119" s="131" t="e">
        <f>IF($A$116='Stu-SESSION'!$A$178,INDEX('Stu-SESSION'!$K$178:$T$185, MATCH("*Lat Pulldown*",'Stu-SESSION'!$B$178:$B$185,0), MATCH("*3rd*",'Stu-SESSION'!$K$7:$T$7,0)),"")</f>
        <v>#N/A</v>
      </c>
      <c r="N119" s="44" t="e">
        <f>INDEX('Stu-SESSION'!$L$178:$U$185, MATCH("*Lat Pulldown*",'Stu-SESSION'!$B$178:$B$185,0), MATCH("*3rd*",'Stu-SESSION'!$K$7:$T$7,0))</f>
        <v>#N/A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IF($A$116='Stu-SESSION'!$A$178,INDEX('Stu-SESSION'!$K$178:$T$185, MATCH("*Squat*",'Stu-SESSION'!$B$178:$B$185,0), MATCH("*4th*",'Stu-SESSION'!$K$7:$T$7,0)),"")</f>
        <v>#N/A</v>
      </c>
      <c r="D120" s="132" t="e">
        <f>INDEX('Stu-SESSION'!L$178:U$185, MATCH("*Squat*",'Stu-SESSION'!$B$178:$B$185,0), MATCH("*4th*",'Stu-SESSION'!K$7:T$7,0))</f>
        <v>#N/A</v>
      </c>
      <c r="E120" s="131" t="e">
        <f>IF($A$116='Stu-SESSION'!$A$178,INDEX('Stu-SESSION'!$K$178:$T$185, MATCH("*Deadlift*",'Stu-SESSION'!$B$178:$B$185,0), MATCH("*4th*",'Stu-SESSION'!$K$7:$T$7,0)),"")</f>
        <v>#N/A</v>
      </c>
      <c r="F120" s="131" t="e">
        <f>INDEX('Stu-SESSION'!$L$178:$U$185, MATCH("*Deadlift*",'Stu-SESSION'!$B$178:$B$185,0), MATCH("*4th*",'Stu-SESSION'!$K$7:$T$7,0))</f>
        <v>#N/A</v>
      </c>
      <c r="G120" s="131" t="e">
        <f>IF($A$116='Stu-SESSION'!$A$178,INDEX('Stu-SESSION'!$K$178:$T$185, MATCH("*Bench Press*",'Stu-SESSION'!$B$178:$B$185,0), MATCH("*4th*",'Stu-SESSION'!$K$7:$T$7,0)),"")</f>
        <v>#N/A</v>
      </c>
      <c r="H120" s="131" t="e">
        <f>INDEX('Stu-SESSION'!$L$178:$U$185, MATCH("*Bench Press*",'Stu-SESSION'!$B$178:$B$185,0), MATCH("*4th*",'Stu-SESSION'!$K$7:$T$7,0))</f>
        <v>#N/A</v>
      </c>
      <c r="I120" s="132" t="e">
        <f>IF($A$116='Stu-SESSION'!$A$178,INDEX('Stu-SESSION'!$K$178:$T$185, MATCH("*Military*",'Stu-SESSION'!$B$178:$B$185,0), MATCH("*4th*",'Stu-SESSION'!$K$7:$T$7,0)),"")</f>
        <v>#N/A</v>
      </c>
      <c r="J120" s="44" t="e">
        <f>INDEX('Stu-SESSION'!$L$178:$U$185, MATCH("*Military*",'Stu-SESSION'!$B$178:$B$185,0), MATCH("*4th*",'Stu-SESSION'!$K$7:$T$7,0))</f>
        <v>#N/A</v>
      </c>
      <c r="K120" s="131" t="e">
        <f>IF($A$116='Stu-SESSION'!$A$178,INDEX('Stu-SESSION'!$K$178:$T$185, MATCH("*Clean *",'Stu-SESSION'!$B$178:$B$185,0), MATCH("*4th*",'Stu-SESSION'!$K$7:$T$7,0)),"")</f>
        <v>#N/A</v>
      </c>
      <c r="L120" s="44" t="e">
        <f>INDEX('Stu-SESSION'!$L$178:$U$185, MATCH("*Clean *",'Stu-SESSION'!$B$178:$B$185,0), MATCH("*4th*",'Stu-SESSION'!$K$7:$T$7,0))</f>
        <v>#N/A</v>
      </c>
      <c r="M120" s="131" t="e">
        <f>IF($A$116='Stu-SESSION'!$A$178,INDEX('Stu-SESSION'!$K$178:$T$185, MATCH("*Lat Pulldown*",'Stu-SESSION'!$B$178:$B$185,0), MATCH("*4th*",'Stu-SESSION'!$K$7:$T$7,0)),"")</f>
        <v>#N/A</v>
      </c>
      <c r="N120" s="44" t="e">
        <f>INDEX('Stu-SESSION'!$L$178:$U$185, MATCH("*Lat Pulldown*",'Stu-SESSION'!$B$178:$B$185,0), MATCH("*4th*",'Stu-SESSION'!$K$7:$T$7,0))</f>
        <v>#N/A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IF($A$116='Stu-SESSION'!$A$178,INDEX('Stu-SESSION'!$K$178:$T$185, MATCH("*Squat*",'Stu-SESSION'!$B$178:$B$185,0), MATCH("*5th*",'Stu-SESSION'!$K$7:$T$7,0)),"")</f>
        <v>#N/A</v>
      </c>
      <c r="D121" s="132" t="e">
        <f>INDEX('Stu-SESSION'!L$178:U$185, MATCH("*Squat*",'Stu-SESSION'!$B$178:$B$185,0), MATCH("*5th*",'Stu-SESSION'!K$7:T$7,0))</f>
        <v>#N/A</v>
      </c>
      <c r="E121" s="131" t="e">
        <f>IF($A$116='Stu-SESSION'!$A$178,INDEX('Stu-SESSION'!$K$178:$T$185, MATCH("*Deadlift*",'Stu-SESSION'!$B$178:$B$185,0), MATCH("*5th*",'Stu-SESSION'!$K$7:$T$7,0)),"")</f>
        <v>#N/A</v>
      </c>
      <c r="F121" s="131" t="e">
        <f>INDEX('Stu-SESSION'!$L$178:$U$185, MATCH("*Deadlift*",'Stu-SESSION'!$B$178:$B$185,0), MATCH("*5th*",'Stu-SESSION'!$K$7:$T$7,0))</f>
        <v>#N/A</v>
      </c>
      <c r="G121" s="131" t="e">
        <f>IF($A$116='Stu-SESSION'!$A$178,INDEX('Stu-SESSION'!$K$178:$T$185, MATCH("*Bench Press*",'Stu-SESSION'!$B$178:$B$185,0), MATCH("*5th*",'Stu-SESSION'!$K$7:$T$7,0)),"")</f>
        <v>#N/A</v>
      </c>
      <c r="H121" s="131" t="e">
        <f>INDEX('Stu-SESSION'!$L$178:$U$185, MATCH("*Bench Press*",'Stu-SESSION'!$B$178:$B$185,0), MATCH("*5th*",'Stu-SESSION'!$K$7:$T$7,0))</f>
        <v>#N/A</v>
      </c>
      <c r="I121" s="132" t="e">
        <f>IF($A$116='Stu-SESSION'!$A$178,INDEX('Stu-SESSION'!$K$178:$T$185, MATCH("*Military*",'Stu-SESSION'!$B$178:$B$185,0), MATCH("*5th*",'Stu-SESSION'!$K$7:$T$7,0)),"")</f>
        <v>#N/A</v>
      </c>
      <c r="J121" s="44" t="e">
        <f>INDEX('Stu-SESSION'!$L$178:$U$185, MATCH("*Military*",'Stu-SESSION'!$B$178:$B$185,0), MATCH("*5th*",'Stu-SESSION'!$K$7:$T$7,0))</f>
        <v>#N/A</v>
      </c>
      <c r="K121" s="131" t="e">
        <f>IF($A$116='Stu-SESSION'!$A$178,INDEX('Stu-SESSION'!$K$178:$T$185, MATCH("*Clean *",'Stu-SESSION'!$B$178:$B$185,0), MATCH("*5th*",'Stu-SESSION'!$K$7:$T$7,0)),"")</f>
        <v>#N/A</v>
      </c>
      <c r="L121" s="44" t="e">
        <f>INDEX('Stu-SESSION'!$L$178:$U$185, MATCH("*Clean *",'Stu-SESSION'!$B$178:$B$185,0), MATCH("*5th*",'Stu-SESSION'!$K$7:$T$7,0))</f>
        <v>#N/A</v>
      </c>
      <c r="M121" s="131" t="e">
        <f>IF($A$116='Stu-SESSION'!$A$178,INDEX('Stu-SESSION'!$K$178:$T$185, MATCH("*Lat Pulldown*",'Stu-SESSION'!$B$178:$B$185,0), MATCH("*5th*",'Stu-SESSION'!$K$7:$T$7,0)),"")</f>
        <v>#N/A</v>
      </c>
      <c r="N121" s="44" t="e">
        <f>INDEX('Stu-SESSION'!$L$178:$U$185, MATCH("*Lat Pulldown*",'Stu-SESSION'!$B$178:$B$185,0), MATCH("*5th*",'Stu-SESSION'!$K$7:$T$7,0))</f>
        <v>#N/A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'Stu-SESSION'!A187</f>
        <v>42215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>
        <f>MAX(K123:K127)</f>
        <v>35</v>
      </c>
      <c r="L122" s="116">
        <f t="array" ref="L122">MAX(IF(K123:K127=K122,L123:L127))</f>
        <v>10</v>
      </c>
      <c r="M122" s="116" t="e">
        <f>MAX(M123:M127)</f>
        <v>#N/A</v>
      </c>
      <c r="N122" s="117" t="e">
        <f t="array" ref="N122">MAX(IF(M123:M127=M122,N123:N127))</f>
        <v>#N/A</v>
      </c>
      <c r="O122" s="152" t="e">
        <f>IF($A$122='Stu-SESSION'!$A$187,INDEX('Stu-SESSION'!$K$187:$T$194, MATCH("*1k Row*",'Stu-SESSION'!$B$187:$B$194,0), MATCH("*1st*",'Stu-SESSION'!$K$7:$T$7,0)),"")</f>
        <v>#N/A</v>
      </c>
      <c r="P122" s="152" t="e">
        <f>IF($A$122='Stu-SESSION'!$A$187,INDEX('Stu-SESSION'!$K$187:$T$194, MATCH("*HIIT*",'Stu-SESSION'!$B$187:$B$194,0), MATCH("*1st*",'Stu-SESSION'!$K$7:$T$7,0)),"")</f>
        <v>#N/A</v>
      </c>
      <c r="Q122" s="119" t="e">
        <f>INDEX('Stu-SESSION'!$L$187:$U$194, MATCH("*HIIT*",'Stu-SESSION'!$B$187:$B$194,0), MATCH("*1st*",'Stu-SESSION'!$K$7:$T$7,0))</f>
        <v>#N/A</v>
      </c>
      <c r="R122" s="119">
        <f>'Stu-SESSION'!U187</f>
        <v>0</v>
      </c>
      <c r="S122" s="116"/>
      <c r="T122" s="116"/>
      <c r="U122" s="120">
        <f>'Stu-SESSION'!A188</f>
        <v>95.5</v>
      </c>
      <c r="V122" s="120">
        <f>'Stu-SESSION'!A189</f>
        <v>27.8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IF($A$122='Stu-SESSION'!$A$187,INDEX('Stu-SESSION'!$K$187:$T$194, MATCH("*Squat*",'Stu-SESSION'!$B$187:$B$194,0), MATCH("*1st*",'Stu-SESSION'!$K$7:$T$7,0)),"")</f>
        <v>#N/A</v>
      </c>
      <c r="D123" s="132" t="e">
        <f>INDEX('Stu-SESSION'!L$187:U$194, MATCH("*Squat*",'Stu-SESSION'!$B$187:$B$194,0), MATCH("*1st*",'Stu-SESSION'!K$7:T$7,0))</f>
        <v>#N/A</v>
      </c>
      <c r="E123" s="131" t="e">
        <f>IF($A$122='Stu-SESSION'!$A$187,INDEX('Stu-SESSION'!$K$187:$T$194, MATCH("*Deadlift*",'Stu-SESSION'!$B$187:$B$194,0), MATCH("*1st*",'Stu-SESSION'!$K$7:$T$7,0)),"")</f>
        <v>#N/A</v>
      </c>
      <c r="F123" s="131" t="e">
        <f>INDEX('Stu-SESSION'!$L$187:$U$194, MATCH("*Deadlift*",'Stu-SESSION'!$B$187:$B$194,0), MATCH("*1st*",'Stu-SESSION'!$K$7:$T$7,0))</f>
        <v>#N/A</v>
      </c>
      <c r="G123" s="131" t="e">
        <f>IF($A$122='Stu-SESSION'!$A$187,INDEX('Stu-SESSION'!$K$187:$T$194, MATCH("*Bench Press*",'Stu-SESSION'!$B$187:$B$194,0), MATCH("*1st*",'Stu-SESSION'!$K$7:$T$7,0)),"")</f>
        <v>#N/A</v>
      </c>
      <c r="H123" s="131" t="e">
        <f>INDEX('Stu-SESSION'!$L$187:$U$194, MATCH("*Bench Press*",'Stu-SESSION'!$B$187:$B$194,0), MATCH("*1st*",'Stu-SESSION'!$K$7:$T$7,0))</f>
        <v>#N/A</v>
      </c>
      <c r="I123" s="132" t="e">
        <f>IF($A$122='Stu-SESSION'!$A$187,INDEX('Stu-SESSION'!$K$187:$T$194, MATCH("*Military*",'Stu-SESSION'!$B$187:$B$194,0), MATCH("*1st*",'Stu-SESSION'!$K$7:$T$7,0)),"")</f>
        <v>#N/A</v>
      </c>
      <c r="J123" s="48" t="e">
        <f>INDEX('Stu-SESSION'!$L$187:$U$194, MATCH("*Military*",'Stu-SESSION'!$B$187:$B$194,0), MATCH("*1st*",'Stu-SESSION'!$K$7:$T$7,0))</f>
        <v>#N/A</v>
      </c>
      <c r="K123" s="131">
        <f>IF($A$122='Stu-SESSION'!$A$187,INDEX('Stu-SESSION'!$K$187:$T$194, MATCH("*Clean *",'Stu-SESSION'!$B$187:$B$194,0), MATCH("*1st*",'Stu-SESSION'!$K$7:$T$7,0)),"")</f>
        <v>30</v>
      </c>
      <c r="L123" s="48">
        <f>INDEX('Stu-SESSION'!$L$187:$U$194, MATCH("*Clean *",'Stu-SESSION'!$B$187:$B$194,0), MATCH("*1st*",'Stu-SESSION'!$K$7:$T$7,0))</f>
        <v>10</v>
      </c>
      <c r="M123" s="131" t="e">
        <f>IF($A$122='Stu-SESSION'!$A$187,INDEX('Stu-SESSION'!$K$187:$T$194, MATCH("*Lat Pulldown*",'Stu-SESSION'!$B$187:$B$194,0), MATCH("*1st*",'Stu-SESSION'!$K$7:$T$7,0)),"")</f>
        <v>#N/A</v>
      </c>
      <c r="N123" s="48" t="e">
        <f>INDEX('Stu-SESSION'!$L$187:$U$194, MATCH("*Lat Pulldown*",'Stu-SESSION'!$B$187:$B$194,0), MATCH("*1st*",'Stu-SESSION'!$K$7:$T$7,0))</f>
        <v>#N/A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IF($A$122='Stu-SESSION'!$A$187,INDEX('Stu-SESSION'!$K$187:$T$194, MATCH("*Squat*",'Stu-SESSION'!$B$187:$B$194,0), MATCH("*2nd*",'Stu-SESSION'!$K$7:$T$7,0)),"")</f>
        <v>#N/A</v>
      </c>
      <c r="D124" s="132" t="e">
        <f>INDEX('Stu-SESSION'!L$187:U$194, MATCH("*Squat*",'Stu-SESSION'!$B$187:$B$194,0), MATCH("*2nd*",'Stu-SESSION'!K$7:T$7,0))</f>
        <v>#N/A</v>
      </c>
      <c r="E124" s="131" t="e">
        <f>IF($A$122='Stu-SESSION'!$A$187,INDEX('Stu-SESSION'!$K$187:$T$194, MATCH("*Deadlift*",'Stu-SESSION'!$B$187:$B$194,0), MATCH("*2ND*",'Stu-SESSION'!$K$7:$T$7,0)),"")</f>
        <v>#N/A</v>
      </c>
      <c r="F124" s="131" t="e">
        <f>INDEX('Stu-SESSION'!$L$187:$U$194, MATCH("*Deadlift*",'Stu-SESSION'!$B$187:$B$194,0), MATCH("*2nd*",'Stu-SESSION'!$K$7:$T$7,0))</f>
        <v>#N/A</v>
      </c>
      <c r="G124" s="131" t="e">
        <f>IF($A$122='Stu-SESSION'!$A$187,INDEX('Stu-SESSION'!$K$187:$T$194, MATCH("*Bench Press*",'Stu-SESSION'!$B$187:$B$194,0), MATCH("*2ND*",'Stu-SESSION'!$K$7:$T$7,0)),"")</f>
        <v>#N/A</v>
      </c>
      <c r="H124" s="131" t="e">
        <f>INDEX('Stu-SESSION'!$L$187:$U$194, MATCH("*Bench Press*",'Stu-SESSION'!$B$187:$B$194,0), MATCH("*2nd*",'Stu-SESSION'!$K$7:$T$7,0))</f>
        <v>#N/A</v>
      </c>
      <c r="I124" s="132" t="e">
        <f>IF($A$122='Stu-SESSION'!$A$187,INDEX('Stu-SESSION'!$K$187:$T$194, MATCH("*Military*",'Stu-SESSION'!$B$187:$B$194,0), MATCH("*2ND*",'Stu-SESSION'!$K$7:$T$7,0)),"")</f>
        <v>#N/A</v>
      </c>
      <c r="J124" s="44" t="e">
        <f>INDEX('Stu-SESSION'!$L$187:$U$194, MATCH("*Military*",'Stu-SESSION'!$B$187:$B$194,0), MATCH("*2nd*",'Stu-SESSION'!$K$7:$T$7,0))</f>
        <v>#N/A</v>
      </c>
      <c r="K124" s="131">
        <f>IF($A$122='Stu-SESSION'!$A$187,INDEX('Stu-SESSION'!$K$187:$T$194, MATCH("*Clean *",'Stu-SESSION'!$B$187:$B$194,0), MATCH("*2ND*",'Stu-SESSION'!$K$7:$T$7,0)),"")</f>
        <v>30</v>
      </c>
      <c r="L124" s="44">
        <f>INDEX('Stu-SESSION'!$L$187:$U$194, MATCH("*Clean *",'Stu-SESSION'!$B$187:$B$194,0), MATCH("*2nd*",'Stu-SESSION'!$K$7:$T$7,0))</f>
        <v>10</v>
      </c>
      <c r="M124" s="131" t="e">
        <f>IF($A$122='Stu-SESSION'!$A$187,INDEX('Stu-SESSION'!$K$187:$T$194, MATCH("*Lat Pulldown*",'Stu-SESSION'!$B$187:$B$194,0), MATCH("*2ND*",'Stu-SESSION'!$K$7:$T$7,0)),"")</f>
        <v>#N/A</v>
      </c>
      <c r="N124" s="44" t="e">
        <f>INDEX('Stu-SESSION'!$L$187:$U$194, MATCH("*Lat Pulldown*",'Stu-SESSION'!$B$187:$B$194,0), MATCH("*2nd*",'Stu-SESSION'!$K$7:$T$7,0))</f>
        <v>#N/A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IF($A$122='Stu-SESSION'!$A$187,INDEX('Stu-SESSION'!$K$187:$T$194, MATCH("*Squat*",'Stu-SESSION'!$B$187:$B$194,0), MATCH("*3rd*",'Stu-SESSION'!$K$7:$T$7,0)),"")</f>
        <v>#N/A</v>
      </c>
      <c r="D125" s="132" t="e">
        <f>INDEX('Stu-SESSION'!L$187:U$194, MATCH("*Squat*",'Stu-SESSION'!$B$187:$B$194,0), MATCH("*3rd*",'Stu-SESSION'!K$7:T$7,0))</f>
        <v>#N/A</v>
      </c>
      <c r="E125" s="131" t="e">
        <f>IF($A$122='Stu-SESSION'!$A$187,INDEX('Stu-SESSION'!$K$187:$T$194, MATCH("*Deadlift*",'Stu-SESSION'!$B$187:$B$194,0), MATCH("*3rd*",'Stu-SESSION'!$K$7:$T$7,0)),"")</f>
        <v>#N/A</v>
      </c>
      <c r="F125" s="131" t="e">
        <f>INDEX('Stu-SESSION'!$L$187:$U$194, MATCH("*Deadlift*",'Stu-SESSION'!$B$187:$B$194,0), MATCH("*3rd*",'Stu-SESSION'!$K$7:$T$7,0))</f>
        <v>#N/A</v>
      </c>
      <c r="G125" s="131" t="e">
        <f>IF($A$122='Stu-SESSION'!$A$187,INDEX('Stu-SESSION'!$K$187:$T$194, MATCH("*Bench Press*",'Stu-SESSION'!$B$187:$B$194,0), MATCH("*3rd*",'Stu-SESSION'!$K$7:$T$7,0)),"")</f>
        <v>#N/A</v>
      </c>
      <c r="H125" s="131" t="e">
        <f>INDEX('Stu-SESSION'!$L$187:$U$194, MATCH("*Bench Press*",'Stu-SESSION'!$B$187:$B$194,0), MATCH("*3rd*",'Stu-SESSION'!$K$7:$T$7,0))</f>
        <v>#N/A</v>
      </c>
      <c r="I125" s="132" t="e">
        <f>IF($A$122='Stu-SESSION'!$A$187,INDEX('Stu-SESSION'!$K$187:$T$194, MATCH("*Military*",'Stu-SESSION'!$B$187:$B$194,0), MATCH("*3rd*",'Stu-SESSION'!$K$7:$T$7,0)),"")</f>
        <v>#N/A</v>
      </c>
      <c r="J125" s="44" t="e">
        <f>INDEX('Stu-SESSION'!$L$187:$U$194, MATCH("*Military*",'Stu-SESSION'!$B$187:$B$194,0), MATCH("*3rd*",'Stu-SESSION'!$K$7:$T$7,0))</f>
        <v>#N/A</v>
      </c>
      <c r="K125" s="131">
        <f>IF($A$122='Stu-SESSION'!$A$187,INDEX('Stu-SESSION'!$K$187:$T$194, MATCH("*Clean *",'Stu-SESSION'!$B$187:$B$194,0), MATCH("*3rd*",'Stu-SESSION'!$K$7:$T$7,0)),"")</f>
        <v>35</v>
      </c>
      <c r="L125" s="44">
        <f>INDEX('Stu-SESSION'!$L$187:$U$194, MATCH("*Clean *",'Stu-SESSION'!$B$187:$B$194,0), MATCH("*3rd*",'Stu-SESSION'!$K$7:$T$7,0))</f>
        <v>10</v>
      </c>
      <c r="M125" s="131" t="e">
        <f>IF($A$122='Stu-SESSION'!$A$187,INDEX('Stu-SESSION'!$K$187:$T$194, MATCH("*Lat Pulldown*",'Stu-SESSION'!$B$187:$B$194,0), MATCH("*3rd*",'Stu-SESSION'!$K$7:$T$7,0)),"")</f>
        <v>#N/A</v>
      </c>
      <c r="N125" s="44" t="e">
        <f>INDEX('Stu-SESSION'!$L$187:$U$194, MATCH("*Lat Pulldown*",'Stu-SESSION'!$B$187:$B$194,0), MATCH("*3rd*",'Stu-SESSION'!$K$7:$T$7,0))</f>
        <v>#N/A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IF($A$122='Stu-SESSION'!$A$187,INDEX('Stu-SESSION'!$K$187:$T$194, MATCH("*Squat*",'Stu-SESSION'!$B$187:$B$194,0), MATCH("*4th*",'Stu-SESSION'!$K$7:$T$7,0)),"")</f>
        <v>#N/A</v>
      </c>
      <c r="D126" s="132" t="e">
        <f>INDEX('Stu-SESSION'!L$187:U$194, MATCH("*Squat*",'Stu-SESSION'!$B$187:$B$194,0), MATCH("*4th*",'Stu-SESSION'!K$7:T$7,0))</f>
        <v>#N/A</v>
      </c>
      <c r="E126" s="131" t="e">
        <f>IF($A$122='Stu-SESSION'!$A$187,INDEX('Stu-SESSION'!$K$187:$T$194, MATCH("*Deadlift*",'Stu-SESSION'!$B$187:$B$194,0), MATCH("*4th*",'Stu-SESSION'!$K$7:$T$7,0)),"")</f>
        <v>#N/A</v>
      </c>
      <c r="F126" s="131" t="e">
        <f>INDEX('Stu-SESSION'!$L$187:$U$194, MATCH("*Deadlift*",'Stu-SESSION'!$B$187:$B$194,0), MATCH("*4th*",'Stu-SESSION'!$K$7:$T$7,0))</f>
        <v>#N/A</v>
      </c>
      <c r="G126" s="131" t="e">
        <f>IF($A$122='Stu-SESSION'!$A$187,INDEX('Stu-SESSION'!$K$187:$T$194, MATCH("*Bench Press*",'Stu-SESSION'!$B$187:$B$194,0), MATCH("*4th*",'Stu-SESSION'!$K$7:$T$7,0)),"")</f>
        <v>#N/A</v>
      </c>
      <c r="H126" s="131" t="e">
        <f>INDEX('Stu-SESSION'!$L$187:$U$194, MATCH("*Bench Press*",'Stu-SESSION'!$B$187:$B$194,0), MATCH("*4th*",'Stu-SESSION'!$K$7:$T$7,0))</f>
        <v>#N/A</v>
      </c>
      <c r="I126" s="132" t="e">
        <f>IF($A$122='Stu-SESSION'!$A$187,INDEX('Stu-SESSION'!$K$187:$T$194, MATCH("*Military*",'Stu-SESSION'!$B$187:$B$194,0), MATCH("*4th*",'Stu-SESSION'!$K$7:$T$7,0)),"")</f>
        <v>#N/A</v>
      </c>
      <c r="J126" s="44" t="e">
        <f>INDEX('Stu-SESSION'!$L$187:$U$194, MATCH("*Military*",'Stu-SESSION'!$B$187:$B$194,0), MATCH("*4th*",'Stu-SESSION'!$K$7:$T$7,0))</f>
        <v>#N/A</v>
      </c>
      <c r="K126" s="131">
        <f>IF($A$122='Stu-SESSION'!$A$187,INDEX('Stu-SESSION'!$K$187:$T$194, MATCH("*Clean *",'Stu-SESSION'!$B$187:$B$194,0), MATCH("*4th*",'Stu-SESSION'!$K$7:$T$7,0)),"")</f>
        <v>0</v>
      </c>
      <c r="L126" s="44">
        <f>INDEX('Stu-SESSION'!$L$187:$U$194, MATCH("*Clean *",'Stu-SESSION'!$B$187:$B$194,0), MATCH("*4th*",'Stu-SESSION'!$K$7:$T$7,0))</f>
        <v>0</v>
      </c>
      <c r="M126" s="131" t="e">
        <f>IF($A$122='Stu-SESSION'!$A$187,INDEX('Stu-SESSION'!$K$187:$T$194, MATCH("*Lat Pulldown*",'Stu-SESSION'!$B$187:$B$194,0), MATCH("*4th*",'Stu-SESSION'!$K$7:$T$7,0)),"")</f>
        <v>#N/A</v>
      </c>
      <c r="N126" s="44" t="e">
        <f>INDEX('Stu-SESSION'!$L$187:$U$194, MATCH("*Lat Pulldown*",'Stu-SESSION'!$B$187:$B$194,0), MATCH("*4th*",'Stu-SESSION'!$K$7:$T$7,0))</f>
        <v>#N/A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IF($A$122='Stu-SESSION'!$A$187,INDEX('Stu-SESSION'!$K$187:$T$194, MATCH("*Squat*",'Stu-SESSION'!$B$187:$B$194,0), MATCH("*5th*",'Stu-SESSION'!$K$7:$T$7,0)),"")</f>
        <v>#N/A</v>
      </c>
      <c r="D127" s="132" t="e">
        <f>INDEX('Stu-SESSION'!L$187:U$194, MATCH("*Squat*",'Stu-SESSION'!$B$187:$B$194,0), MATCH("*5th*",'Stu-SESSION'!K$7:T$7,0))</f>
        <v>#N/A</v>
      </c>
      <c r="E127" s="131" t="e">
        <f>IF($A$122='Stu-SESSION'!$A$187,INDEX('Stu-SESSION'!$K$187:$T$194, MATCH("*Deadlift*",'Stu-SESSION'!$B$187:$B$194,0), MATCH("*5th*",'Stu-SESSION'!$K$7:$T$7,0)),"")</f>
        <v>#N/A</v>
      </c>
      <c r="F127" s="131" t="e">
        <f>INDEX('Stu-SESSION'!$L$187:$U$194, MATCH("*Deadlift*",'Stu-SESSION'!$B$187:$B$194,0), MATCH("*5th*",'Stu-SESSION'!$K$7:$T$7,0))</f>
        <v>#N/A</v>
      </c>
      <c r="G127" s="131" t="e">
        <f>IF($A$122='Stu-SESSION'!$A$187,INDEX('Stu-SESSION'!$K$187:$T$194, MATCH("*Bench Press*",'Stu-SESSION'!$B$187:$B$194,0), MATCH("*5th*",'Stu-SESSION'!$K$7:$T$7,0)),"")</f>
        <v>#N/A</v>
      </c>
      <c r="H127" s="131" t="e">
        <f>INDEX('Stu-SESSION'!$L$187:$U$194, MATCH("*Bench Press*",'Stu-SESSION'!$B$187:$B$194,0), MATCH("*5th*",'Stu-SESSION'!$K$7:$T$7,0))</f>
        <v>#N/A</v>
      </c>
      <c r="I127" s="132" t="e">
        <f>IF($A$122='Stu-SESSION'!$A$187,INDEX('Stu-SESSION'!$K$187:$T$194, MATCH("*Military*",'Stu-SESSION'!$B$187:$B$194,0), MATCH("*5th*",'Stu-SESSION'!$K$7:$T$7,0)),"")</f>
        <v>#N/A</v>
      </c>
      <c r="J127" s="44" t="e">
        <f>INDEX('Stu-SESSION'!$L$187:$U$194, MATCH("*Military*",'Stu-SESSION'!$B$187:$B$194,0), MATCH("*5th*",'Stu-SESSION'!$K$7:$T$7,0))</f>
        <v>#N/A</v>
      </c>
      <c r="K127" s="131">
        <f>IF($A$122='Stu-SESSION'!$A$187,INDEX('Stu-SESSION'!$K$187:$T$194, MATCH("*Clean *",'Stu-SESSION'!$B$187:$B$194,0), MATCH("*5th*",'Stu-SESSION'!$K$7:$T$7,0)),"")</f>
        <v>0</v>
      </c>
      <c r="L127" s="44">
        <f>INDEX('Stu-SESSION'!$L$187:$U$194, MATCH("*Clean *",'Stu-SESSION'!$B$187:$B$194,0), MATCH("*5th*",'Stu-SESSION'!$K$7:$T$7,0))</f>
        <v>0</v>
      </c>
      <c r="M127" s="131" t="e">
        <f>IF($A$122='Stu-SESSION'!$A$187,INDEX('Stu-SESSION'!$K$187:$T$194, MATCH("*Lat Pulldown*",'Stu-SESSION'!$B$187:$B$194,0), MATCH("*5th*",'Stu-SESSION'!$K$7:$T$7,0)),"")</f>
        <v>#N/A</v>
      </c>
      <c r="N127" s="44" t="e">
        <f>INDEX('Stu-SESSION'!$L$187:$U$194, MATCH("*Lat Pulldown*",'Stu-SESSION'!$B$187:$B$194,0), MATCH("*5th*",'Stu-SESSION'!$K$7:$T$7,0))</f>
        <v>#N/A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'Stu-SESSION'!A196</f>
        <v>42229</v>
      </c>
      <c r="B128" s="116" t="s">
        <v>84</v>
      </c>
      <c r="C128" s="117">
        <f>MAX(C129:C133)</f>
        <v>80</v>
      </c>
      <c r="D128" s="116">
        <f t="array" ref="D128">MAX(IF(C129:C133=C128,D129:D133))</f>
        <v>12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 t="e">
        <f>MAX(M129:M133)</f>
        <v>#N/A</v>
      </c>
      <c r="N128" s="117" t="e">
        <f t="array" ref="N128">MAX(IF(M129:M133=M128,N129:N133))</f>
        <v>#N/A</v>
      </c>
      <c r="O128" s="152" t="e">
        <f>IF($A$128='Stu-SESSION'!$A$196,INDEX('Stu-SESSION'!$K$196:$T$203, MATCH("*1k Row*",'Stu-SESSION'!$B$196:$B$203,0), MATCH("*1st*",'Stu-SESSION'!$K$7:$T$7,0)),"")</f>
        <v>#N/A</v>
      </c>
      <c r="P128" s="152" t="e">
        <f>IF($A$128='Stu-SESSION'!$A$196,INDEX('Stu-SESSION'!$K$196:$T$203, MATCH("*HIIT*",'Stu-SESSION'!$B$196:$B$203,0), MATCH("*1st*",'Stu-SESSION'!$K$7:$T$7,0)),"")</f>
        <v>#N/A</v>
      </c>
      <c r="Q128" s="119" t="e">
        <f>INDEX('Stu-SESSION'!$L$196:$U$203, MATCH("*HIIT*",'Stu-SESSION'!$B$196:$B$203,0), MATCH("*1st*",'Stu-SESSION'!$K$7:$T$7,0))</f>
        <v>#N/A</v>
      </c>
      <c r="R128" s="119">
        <f>'Stu-SESSION'!U196</f>
        <v>0</v>
      </c>
      <c r="S128" s="116"/>
      <c r="T128" s="116"/>
      <c r="U128" s="120">
        <f>'Stu-SESSION'!A197</f>
        <v>93.7</v>
      </c>
      <c r="V128" s="120">
        <f>'Stu-SESSION'!A198</f>
        <v>20.6</v>
      </c>
      <c r="W128" s="116"/>
      <c r="X128" s="116"/>
      <c r="Y128" s="116"/>
      <c r="Z128" s="116"/>
      <c r="AA128" s="116"/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>
        <f>IF($A$128='Stu-SESSION'!$A$196,INDEX('Stu-SESSION'!$K$196:$T$203, MATCH("*Squat*",'Stu-SESSION'!$B$196:$B$203,0), MATCH("*1st*",'Stu-SESSION'!$K$7:$T$7,0)),"")</f>
        <v>40</v>
      </c>
      <c r="D129" s="132">
        <f>INDEX('Stu-SESSION'!L$196:U$203, MATCH("*Squat*",'Stu-SESSION'!$B$196:$B$203,0), MATCH("*1st*",'Stu-SESSION'!K$7:T$7,0))</f>
        <v>12</v>
      </c>
      <c r="E129" s="131" t="e">
        <f>IF($A$128='Stu-SESSION'!$A$196,INDEX('Stu-SESSION'!$K$196:$T$203, MATCH("*Deadlift*",'Stu-SESSION'!$B$196:$B$203,0), MATCH("*1st*",'Stu-SESSION'!$K$7:$T$7,0)),"")</f>
        <v>#N/A</v>
      </c>
      <c r="F129" s="131" t="e">
        <f>INDEX('Stu-SESSION'!$L$196:$U$203, MATCH("*Deadlift*",'Stu-SESSION'!$B$196:$B$203,0), MATCH("*1st*",'Stu-SESSION'!$K$7:$T$7,0))</f>
        <v>#N/A</v>
      </c>
      <c r="G129" s="131" t="e">
        <f>IF($A$128='Stu-SESSION'!$A$196,INDEX('Stu-SESSION'!$K$196:$T$203, MATCH("*Bench Press*",'Stu-SESSION'!$B$196:$B$203,0), MATCH("*1st*",'Stu-SESSION'!$K$7:$T$7,0)),"")</f>
        <v>#N/A</v>
      </c>
      <c r="H129" s="131" t="e">
        <f>INDEX('Stu-SESSION'!$L$196:$U$203, MATCH("*Bench Press*",'Stu-SESSION'!$B$196:$B$203,0), MATCH("*1st*",'Stu-SESSION'!$K$7:$T$7,0))</f>
        <v>#N/A</v>
      </c>
      <c r="I129" s="132" t="e">
        <f>IF($A$128='Stu-SESSION'!$A$196,INDEX('Stu-SESSION'!$K$196:$T$203, MATCH("*Military*",'Stu-SESSION'!$B$196:$B$203,0), MATCH("*1st*",'Stu-SESSION'!$K$7:$T$7,0)),"")</f>
        <v>#N/A</v>
      </c>
      <c r="J129" s="48" t="e">
        <f>INDEX('Stu-SESSION'!$L$196:$U$203, MATCH("*Military*",'Stu-SESSION'!$B$196:$B$203,0), MATCH("*1st*",'Stu-SESSION'!$K$7:$T$7,0))</f>
        <v>#N/A</v>
      </c>
      <c r="K129" s="131" t="e">
        <f>IF($A$128='Stu-SESSION'!$A$196,INDEX('Stu-SESSION'!$K$196:$T$203, MATCH("*Clean *",'Stu-SESSION'!$B$196:$B$203,0), MATCH("*1st*",'Stu-SESSION'!$K$7:$T$7,0)),"")</f>
        <v>#N/A</v>
      </c>
      <c r="L129" s="48" t="e">
        <f>INDEX('Stu-SESSION'!$L$196:$U$203, MATCH("*Clean *",'Stu-SESSION'!$B$196:$B$203,0), MATCH("*1st*",'Stu-SESSION'!$K$7:$T$7,0))</f>
        <v>#N/A</v>
      </c>
      <c r="M129" s="131" t="e">
        <f>IF($A$128='Stu-SESSION'!$A$196,INDEX('Stu-SESSION'!$K$196:$T$203, MATCH("*Lat Pulldown*",'Stu-SESSION'!$B$196:$B$203,0), MATCH("*1st*",'Stu-SESSION'!$K$7:$T$7,0)),"")</f>
        <v>#N/A</v>
      </c>
      <c r="N129" s="48" t="e">
        <f>INDEX('Stu-SESSION'!$L$196:$U$203, MATCH("*Lat Pulldown*",'Stu-SESSION'!$B$196:$B$203,0), MATCH("*1st*",'Stu-SESSION'!$K$7:$T$7,0))</f>
        <v>#N/A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>
        <f>IF($A$128='Stu-SESSION'!$A$196,INDEX('Stu-SESSION'!$K$196:$T$203, MATCH("*Squat*",'Stu-SESSION'!$B$196:$B$203,0), MATCH("*2nd*",'Stu-SESSION'!$K$7:$T$7,0)),"")</f>
        <v>60</v>
      </c>
      <c r="D130" s="132">
        <f>INDEX('Stu-SESSION'!L$196:U$203, MATCH("*Squat*",'Stu-SESSION'!$B$196:$B$203,0), MATCH("*2nd*",'Stu-SESSION'!K$7:T$7,0))</f>
        <v>12</v>
      </c>
      <c r="E130" s="131" t="e">
        <f>IF($A$128='Stu-SESSION'!$A$196,INDEX('Stu-SESSION'!$K$196:$T$203, MATCH("*Deadlift*",'Stu-SESSION'!$B$196:$B$203,0), MATCH("*2ND*",'Stu-SESSION'!$K$7:$T$7,0)),"")</f>
        <v>#N/A</v>
      </c>
      <c r="F130" s="131" t="e">
        <f>INDEX('Stu-SESSION'!$L$196:$U$203, MATCH("*Deadlift*",'Stu-SESSION'!$B$196:$B$203,0), MATCH("*2nd*",'Stu-SESSION'!$K$7:$T$7,0))</f>
        <v>#N/A</v>
      </c>
      <c r="G130" s="131" t="e">
        <f>IF($A$128='Stu-SESSION'!$A$196,INDEX('Stu-SESSION'!$K$196:$T$203, MATCH("*Bench Press*",'Stu-SESSION'!$B$196:$B$203,0), MATCH("*2ND*",'Stu-SESSION'!$K$7:$T$7,0)),"")</f>
        <v>#N/A</v>
      </c>
      <c r="H130" s="131" t="e">
        <f>INDEX('Stu-SESSION'!$L$196:$U$203, MATCH("*Bench Press*",'Stu-SESSION'!$B$196:$B$203,0), MATCH("*2nd*",'Stu-SESSION'!$K$7:$T$7,0))</f>
        <v>#N/A</v>
      </c>
      <c r="I130" s="132" t="e">
        <f>IF($A$128='Stu-SESSION'!$A$196,INDEX('Stu-SESSION'!$K$196:$T$203, MATCH("*Military*",'Stu-SESSION'!$B$196:$B$203,0), MATCH("*2ND*",'Stu-SESSION'!$K$7:$T$7,0)),"")</f>
        <v>#N/A</v>
      </c>
      <c r="J130" s="44" t="e">
        <f>INDEX('Stu-SESSION'!$L$196:$U$203, MATCH("*Military*",'Stu-SESSION'!$B$196:$B$203,0), MATCH("*2nd*",'Stu-SESSION'!$K$7:$T$7,0))</f>
        <v>#N/A</v>
      </c>
      <c r="K130" s="131" t="e">
        <f>IF($A$128='Stu-SESSION'!$A$196,INDEX('Stu-SESSION'!$K$196:$T$203, MATCH("*Clean *",'Stu-SESSION'!$B$196:$B$203,0), MATCH("*2ND*",'Stu-SESSION'!$K$7:$T$7,0)),"")</f>
        <v>#N/A</v>
      </c>
      <c r="L130" s="44" t="e">
        <f>INDEX('Stu-SESSION'!$L$196:$U$203, MATCH("*Clean *",'Stu-SESSION'!$B$196:$B$203,0), MATCH("*2nd*",'Stu-SESSION'!$K$7:$T$7,0))</f>
        <v>#N/A</v>
      </c>
      <c r="M130" s="131" t="e">
        <f>IF($A$128='Stu-SESSION'!$A$196,INDEX('Stu-SESSION'!$K$196:$T$203, MATCH("*Lat Pulldown*",'Stu-SESSION'!$B$196:$B$203,0), MATCH("*2ND*",'Stu-SESSION'!$K$7:$T$7,0)),"")</f>
        <v>#N/A</v>
      </c>
      <c r="N130" s="44" t="e">
        <f>INDEX('Stu-SESSION'!$L$196:$U$203, MATCH("*Lat Pulldown*",'Stu-SESSION'!$B$196:$B$203,0), MATCH("*2nd*",'Stu-SESSION'!$K$7:$T$7,0))</f>
        <v>#N/A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>
        <f>IF($A$128='Stu-SESSION'!$A$196,INDEX('Stu-SESSION'!$K$196:$T$203, MATCH("*Squat*",'Stu-SESSION'!$B$196:$B$203,0), MATCH("*3rd*",'Stu-SESSION'!$K$7:$T$7,0)),"")</f>
        <v>80</v>
      </c>
      <c r="D131" s="132">
        <f>INDEX('Stu-SESSION'!L$196:U$203, MATCH("*Squat*",'Stu-SESSION'!$B$196:$B$203,0), MATCH("*3rd*",'Stu-SESSION'!K$7:T$7,0))</f>
        <v>12</v>
      </c>
      <c r="E131" s="131" t="e">
        <f>IF($A$128='Stu-SESSION'!$A$196,INDEX('Stu-SESSION'!$K$196:$T$203, MATCH("*Deadlift*",'Stu-SESSION'!$B$196:$B$203,0), MATCH("*3rd*",'Stu-SESSION'!$K$7:$T$7,0)),"")</f>
        <v>#N/A</v>
      </c>
      <c r="F131" s="131" t="e">
        <f>INDEX('Stu-SESSION'!$L$196:$U$203, MATCH("*Deadlift*",'Stu-SESSION'!$B$196:$B$203,0), MATCH("*3rd*",'Stu-SESSION'!$K$7:$T$7,0))</f>
        <v>#N/A</v>
      </c>
      <c r="G131" s="131" t="e">
        <f>IF($A$128='Stu-SESSION'!$A$196,INDEX('Stu-SESSION'!$K$196:$T$203, MATCH("*Bench Press*",'Stu-SESSION'!$B$196:$B$203,0), MATCH("*3rd*",'Stu-SESSION'!$K$7:$T$7,0)),"")</f>
        <v>#N/A</v>
      </c>
      <c r="H131" s="131" t="e">
        <f>INDEX('Stu-SESSION'!$L$196:$U$203, MATCH("*Bench Press*",'Stu-SESSION'!$B$196:$B$203,0), MATCH("*3rd*",'Stu-SESSION'!$K$7:$T$7,0))</f>
        <v>#N/A</v>
      </c>
      <c r="I131" s="132" t="e">
        <f>IF($A$128='Stu-SESSION'!$A$196,INDEX('Stu-SESSION'!$K$196:$T$203, MATCH("*Military*",'Stu-SESSION'!$B$196:$B$203,0), MATCH("*3rd*",'Stu-SESSION'!$K$7:$T$7,0)),"")</f>
        <v>#N/A</v>
      </c>
      <c r="J131" s="44" t="e">
        <f>INDEX('Stu-SESSION'!$L$196:$U$203, MATCH("*Military*",'Stu-SESSION'!$B$196:$B$203,0), MATCH("*3rd*",'Stu-SESSION'!$K$7:$T$7,0))</f>
        <v>#N/A</v>
      </c>
      <c r="K131" s="131" t="e">
        <f>IF($A$128='Stu-SESSION'!$A$196,INDEX('Stu-SESSION'!$K$196:$T$203, MATCH("*Clean *",'Stu-SESSION'!$B$196:$B$203,0), MATCH("*3rd*",'Stu-SESSION'!$K$7:$T$7,0)),"")</f>
        <v>#N/A</v>
      </c>
      <c r="L131" s="44" t="e">
        <f>INDEX('Stu-SESSION'!$L$196:$U$203, MATCH("*Clean *",'Stu-SESSION'!$B$196:$B$203,0), MATCH("*3rd*",'Stu-SESSION'!$K$7:$T$7,0))</f>
        <v>#N/A</v>
      </c>
      <c r="M131" s="131" t="e">
        <f>IF($A$128='Stu-SESSION'!$A$196,INDEX('Stu-SESSION'!$K$196:$T$203, MATCH("*Lat Pulldown*",'Stu-SESSION'!$B$196:$B$203,0), MATCH("*3rd*",'Stu-SESSION'!$K$7:$T$7,0)),"")</f>
        <v>#N/A</v>
      </c>
      <c r="N131" s="44" t="e">
        <f>INDEX('Stu-SESSION'!$L$196:$U$203, MATCH("*Lat Pulldown*",'Stu-SESSION'!$B$196:$B$203,0), MATCH("*3rd*",'Stu-SESSION'!$K$7:$T$7,0))</f>
        <v>#N/A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>
        <f>IF($A$128='Stu-SESSION'!$A$196,INDEX('Stu-SESSION'!$K$196:$T$203, MATCH("*Squat*",'Stu-SESSION'!$B$196:$B$203,0), MATCH("*4th*",'Stu-SESSION'!$K$7:$T$7,0)),"")</f>
        <v>0</v>
      </c>
      <c r="D132" s="132">
        <f>INDEX('Stu-SESSION'!L$196:U$203, MATCH("*Squat*",'Stu-SESSION'!$B$196:$B$203,0), MATCH("*4th*",'Stu-SESSION'!K$7:T$7,0))</f>
        <v>0</v>
      </c>
      <c r="E132" s="131" t="e">
        <f>IF($A$128='Stu-SESSION'!$A$196,INDEX('Stu-SESSION'!$K$196:$T$203, MATCH("*Deadlift*",'Stu-SESSION'!$B$196:$B$203,0), MATCH("*4th*",'Stu-SESSION'!$K$7:$T$7,0)),"")</f>
        <v>#N/A</v>
      </c>
      <c r="F132" s="131" t="e">
        <f>INDEX('Stu-SESSION'!$L$196:$U$203, MATCH("*Deadlift*",'Stu-SESSION'!$B$196:$B$203,0), MATCH("*4th*",'Stu-SESSION'!$K$7:$T$7,0))</f>
        <v>#N/A</v>
      </c>
      <c r="G132" s="131" t="e">
        <f>IF($A$128='Stu-SESSION'!$A$196,INDEX('Stu-SESSION'!$K$196:$T$203, MATCH("*Bench Press*",'Stu-SESSION'!$B$196:$B$203,0), MATCH("*4th*",'Stu-SESSION'!$K$7:$T$7,0)),"")</f>
        <v>#N/A</v>
      </c>
      <c r="H132" s="131" t="e">
        <f>INDEX('Stu-SESSION'!$L$196:$U$203, MATCH("*Bench Press*",'Stu-SESSION'!$B$196:$B$203,0), MATCH("*4th*",'Stu-SESSION'!$K$7:$T$7,0))</f>
        <v>#N/A</v>
      </c>
      <c r="I132" s="132" t="e">
        <f>IF($A$128='Stu-SESSION'!$A$196,INDEX('Stu-SESSION'!$K$196:$T$203, MATCH("*Military*",'Stu-SESSION'!$B$196:$B$203,0), MATCH("*4th*",'Stu-SESSION'!$K$7:$T$7,0)),"")</f>
        <v>#N/A</v>
      </c>
      <c r="J132" s="44" t="e">
        <f>INDEX('Stu-SESSION'!$L$196:$U$203, MATCH("*Military*",'Stu-SESSION'!$B$196:$B$203,0), MATCH("*4th*",'Stu-SESSION'!$K$7:$T$7,0))</f>
        <v>#N/A</v>
      </c>
      <c r="K132" s="131" t="e">
        <f>IF($A$128='Stu-SESSION'!$A$196,INDEX('Stu-SESSION'!$K$196:$T$203, MATCH("*Clean *",'Stu-SESSION'!$B$196:$B$203,0), MATCH("*4th*",'Stu-SESSION'!$K$7:$T$7,0)),"")</f>
        <v>#N/A</v>
      </c>
      <c r="L132" s="44" t="e">
        <f>INDEX('Stu-SESSION'!$L$196:$U$203, MATCH("*Clean *",'Stu-SESSION'!$B$196:$B$203,0), MATCH("*4th*",'Stu-SESSION'!$K$7:$T$7,0))</f>
        <v>#N/A</v>
      </c>
      <c r="M132" s="131" t="e">
        <f>IF($A$128='Stu-SESSION'!$A$196,INDEX('Stu-SESSION'!$K$196:$T$203, MATCH("*Lat Pulldown*",'Stu-SESSION'!$B$196:$B$203,0), MATCH("*4th*",'Stu-SESSION'!$K$7:$T$7,0)),"")</f>
        <v>#N/A</v>
      </c>
      <c r="N132" s="44" t="e">
        <f>INDEX('Stu-SESSION'!$L$196:$U$203, MATCH("*Lat Pulldown*",'Stu-SESSION'!$B$196:$B$203,0), MATCH("*4th*",'Stu-SESSION'!$K$7:$T$7,0))</f>
        <v>#N/A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>
        <f>IF($A$128='Stu-SESSION'!$A$196,INDEX('Stu-SESSION'!$K$196:$T$203, MATCH("*Squat*",'Stu-SESSION'!$B$196:$B$203,0), MATCH("*5th*",'Stu-SESSION'!$K$7:$T$7,0)),"")</f>
        <v>0</v>
      </c>
      <c r="D133" s="132">
        <f>INDEX('Stu-SESSION'!L$196:U$203, MATCH("*Squat*",'Stu-SESSION'!$B$196:$B$203,0), MATCH("*5th*",'Stu-SESSION'!K$7:T$7,0))</f>
        <v>0</v>
      </c>
      <c r="E133" s="131" t="e">
        <f>IF($A$128='Stu-SESSION'!$A$196,INDEX('Stu-SESSION'!$K$196:$T$203, MATCH("*Deadlift*",'Stu-SESSION'!$B$196:$B$203,0), MATCH("*5th*",'Stu-SESSION'!$K$7:$T$7,0)),"")</f>
        <v>#N/A</v>
      </c>
      <c r="F133" s="131" t="e">
        <f>INDEX('Stu-SESSION'!$L$196:$U$203, MATCH("*Deadlift*",'Stu-SESSION'!$B$196:$B$203,0), MATCH("*5th*",'Stu-SESSION'!$K$7:$T$7,0))</f>
        <v>#N/A</v>
      </c>
      <c r="G133" s="131" t="e">
        <f>IF($A$128='Stu-SESSION'!$A$196,INDEX('Stu-SESSION'!$K$196:$T$203, MATCH("*Bench Press*",'Stu-SESSION'!$B$196:$B$203,0), MATCH("*5th*",'Stu-SESSION'!$K$7:$T$7,0)),"")</f>
        <v>#N/A</v>
      </c>
      <c r="H133" s="131" t="e">
        <f>INDEX('Stu-SESSION'!$L$196:$U$203, MATCH("*Bench Press*",'Stu-SESSION'!$B$196:$B$203,0), MATCH("*5th*",'Stu-SESSION'!$K$7:$T$7,0))</f>
        <v>#N/A</v>
      </c>
      <c r="I133" s="132" t="e">
        <f>IF($A$128='Stu-SESSION'!$A$196,INDEX('Stu-SESSION'!$K$196:$T$203, MATCH("*Military*",'Stu-SESSION'!$B$196:$B$203,0), MATCH("*5th*",'Stu-SESSION'!$K$7:$T$7,0)),"")</f>
        <v>#N/A</v>
      </c>
      <c r="J133" s="44" t="e">
        <f>INDEX('Stu-SESSION'!$L$196:$U$203, MATCH("*Military*",'Stu-SESSION'!$B$196:$B$203,0), MATCH("*5th*",'Stu-SESSION'!$K$7:$T$7,0))</f>
        <v>#N/A</v>
      </c>
      <c r="K133" s="131" t="e">
        <f>IF($A$128='Stu-SESSION'!$A$196,INDEX('Stu-SESSION'!$K$196:$T$203, MATCH("*Clean *",'Stu-SESSION'!$B$196:$B$203,0), MATCH("*5th*",'Stu-SESSION'!$K$7:$T$7,0)),"")</f>
        <v>#N/A</v>
      </c>
      <c r="L133" s="44" t="e">
        <f>INDEX('Stu-SESSION'!$L$196:$U$203, MATCH("*Clean *",'Stu-SESSION'!$B$196:$B$203,0), MATCH("*5th*",'Stu-SESSION'!$K$7:$T$7,0))</f>
        <v>#N/A</v>
      </c>
      <c r="M133" s="131" t="e">
        <f>IF($A$128='Stu-SESSION'!$A$196,INDEX('Stu-SESSION'!$K$196:$T$203, MATCH("*Lat Pulldown*",'Stu-SESSION'!$B$196:$B$203,0), MATCH("*5th*",'Stu-SESSION'!$K$7:$T$7,0)),"")</f>
        <v>#N/A</v>
      </c>
      <c r="N133" s="44" t="e">
        <f>INDEX('Stu-SESSION'!$L$196:$U$203, MATCH("*Lat Pulldown*",'Stu-SESSION'!$B$196:$B$203,0), MATCH("*5th*",'Stu-SESSION'!$K$7:$T$7,0))</f>
        <v>#N/A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'Stu-SESSION'!A205</f>
        <v>42236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>
        <f>MAX(E135:E139)</f>
        <v>100</v>
      </c>
      <c r="F134" s="116">
        <f t="array" ref="F134">MAX(IF(E135:E139=E134,F135:F139))</f>
        <v>8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 t="e">
        <f>MAX(K135:K139)</f>
        <v>#N/A</v>
      </c>
      <c r="L134" s="116" t="e">
        <f t="array" ref="L134">MAX(IF(K135:K139=K134,L135:L139))</f>
        <v>#N/A</v>
      </c>
      <c r="M134" s="116" t="e">
        <f>MAX(M135:M139)</f>
        <v>#N/A</v>
      </c>
      <c r="N134" s="117" t="e">
        <f t="array" ref="N134">MAX(IF(M135:M139=M134,N135:N139))</f>
        <v>#N/A</v>
      </c>
      <c r="O134" s="152">
        <f>IF($A$134='Stu-SESSION'!$A$205,INDEX('Stu-SESSION'!$K$205:$T$212, MATCH("*1k Row*",'Stu-SESSION'!$B$205:$B$212,0), MATCH("*1st*",'Stu-SESSION'!$K$7:$T$7,0)),"")</f>
        <v>2.5231481481481481E-3</v>
      </c>
      <c r="P134" s="152" t="e">
        <f>IF($A$134='Stu-SESSION'!$A$205,INDEX('Stu-SESSION'!$K$205:$T$212, MATCH("*HIIT*",'Stu-SESSION'!$B$205:$B$212,0), MATCH("*1st*",'Stu-SESSION'!$K$7:$T$7,0)),"")</f>
        <v>#N/A</v>
      </c>
      <c r="Q134" s="119" t="e">
        <f>INDEX('Stu-SESSION'!$L$205:$U$212, MATCH("*HIIT*",'Stu-SESSION'!$B$205:$B$212,0), MATCH("*1st*",'Stu-SESSION'!$K$7:$T$7,0))</f>
        <v>#N/A</v>
      </c>
      <c r="R134" s="119">
        <f>'Stu-SESSION'!U205</f>
        <v>0</v>
      </c>
      <c r="S134" s="116"/>
      <c r="T134" s="116"/>
      <c r="U134" s="120">
        <f>'Stu-SESSION'!A206</f>
        <v>0</v>
      </c>
      <c r="V134" s="120">
        <f>'Stu-SESSION'!A207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IF($A$134='Stu-SESSION'!$A$205,INDEX('Stu-SESSION'!$K$205:$T$212, MATCH("*Squat*",'Stu-SESSION'!$B$205:$B$212,0), MATCH("*1st*",'Stu-SESSION'!$K$7:$T$7,0)),"")</f>
        <v>#N/A</v>
      </c>
      <c r="D135" s="132" t="e">
        <f>INDEX('Stu-SESSION'!L$205:U$212, MATCH("*Squat*",'Stu-SESSION'!$B$205:$B$212,0), MATCH("*1st*",'Stu-SESSION'!K$7:T$7,0))</f>
        <v>#N/A</v>
      </c>
      <c r="E135" s="131">
        <f>IF($A$134='Stu-SESSION'!$A$205,INDEX('Stu-SESSION'!$K$205:$T$212, MATCH("*Deadlift*",'Stu-SESSION'!$B$205:$B$212,0), MATCH("*1st*",'Stu-SESSION'!$K$7:$T$7,0)),"")</f>
        <v>40</v>
      </c>
      <c r="F135" s="131">
        <f>INDEX('Stu-SESSION'!$L$205:$U$212, MATCH("*Deadlift*",'Stu-SESSION'!$B$205:$B$212,0), MATCH("*1st*",'Stu-SESSION'!$K$7:$T$7,0))</f>
        <v>10</v>
      </c>
      <c r="G135" s="131" t="e">
        <f>IF($A$134='Stu-SESSION'!$A$205,INDEX('Stu-SESSION'!$K$205:$T$212, MATCH("*Bench Press*",'Stu-SESSION'!$B$205:$B$212,0), MATCH("*1st*",'Stu-SESSION'!$K$7:$T$7,0)),"")</f>
        <v>#N/A</v>
      </c>
      <c r="H135" s="131" t="e">
        <f>INDEX('Stu-SESSION'!$L$205:$U$212, MATCH("*Bench Press*",'Stu-SESSION'!$B$205:$B$212,0), MATCH("*1st*",'Stu-SESSION'!$K$7:$T$7,0))</f>
        <v>#N/A</v>
      </c>
      <c r="I135" s="132" t="e">
        <f>IF($A$134='Stu-SESSION'!$A$205,INDEX('Stu-SESSION'!$K$205:$T$212, MATCH("*Military*",'Stu-SESSION'!$B$205:$B$212,0), MATCH("*1st*",'Stu-SESSION'!$K$7:$T$7,0)),"")</f>
        <v>#N/A</v>
      </c>
      <c r="J135" s="48" t="e">
        <f>INDEX('Stu-SESSION'!$L$205:$U$212, MATCH("*Military*",'Stu-SESSION'!$B$205:$B$212,0), MATCH("*1st*",'Stu-SESSION'!$K$7:$T$7,0))</f>
        <v>#N/A</v>
      </c>
      <c r="K135" s="131" t="e">
        <f>IF($A$134='Stu-SESSION'!$A$205,INDEX('Stu-SESSION'!$K$205:$T$212, MATCH("*Clean *",'Stu-SESSION'!$B$205:$B$212,0), MATCH("*1st*",'Stu-SESSION'!$K$7:$T$7,0)),"")</f>
        <v>#N/A</v>
      </c>
      <c r="L135" s="48" t="e">
        <f>INDEX('Stu-SESSION'!$L$205:$U$212, MATCH("*Clean *",'Stu-SESSION'!$B$205:$B$212,0), MATCH("*1st*",'Stu-SESSION'!$K$7:$T$7,0))</f>
        <v>#N/A</v>
      </c>
      <c r="M135" s="131" t="e">
        <f>IF($A$134='Stu-SESSION'!$A$205,INDEX('Stu-SESSION'!$K$205:$T$212, MATCH("*Lat Pulldown*",'Stu-SESSION'!$B$205:$B$212,0), MATCH("*1st*",'Stu-SESSION'!$K$7:$T$7,0)),"")</f>
        <v>#N/A</v>
      </c>
      <c r="N135" s="48" t="e">
        <f>INDEX('Stu-SESSION'!$L$205:$U$212, MATCH("*Lat Pulldown*",'Stu-SESSION'!$B$205:$B$212,0), MATCH("*1st*",'Stu-SESSION'!$K$7:$T$7,0))</f>
        <v>#N/A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IF($A$134='Stu-SESSION'!$A$205,INDEX('Stu-SESSION'!$K$205:$T$212, MATCH("*Squat*",'Stu-SESSION'!$B$205:$B$212,0), MATCH("*2nd*",'Stu-SESSION'!$K$7:$T$7,0)),"")</f>
        <v>#N/A</v>
      </c>
      <c r="D136" s="132" t="e">
        <f>INDEX('Stu-SESSION'!L$205:U$212, MATCH("*Squat*",'Stu-SESSION'!$B$205:$B$212,0), MATCH("*2nd*",'Stu-SESSION'!K$7:T$7,0))</f>
        <v>#N/A</v>
      </c>
      <c r="E136" s="131">
        <f>IF($A$134='Stu-SESSION'!$A$205,INDEX('Stu-SESSION'!$K$205:$T$212, MATCH("*Deadlift*",'Stu-SESSION'!$B$205:$B$212,0), MATCH("*2ND*",'Stu-SESSION'!$K$7:$T$7,0)),"")</f>
        <v>60</v>
      </c>
      <c r="F136" s="131">
        <f>INDEX('Stu-SESSION'!$L$205:$U$212, MATCH("*Deadlift*",'Stu-SESSION'!$B$205:$B$212,0), MATCH("*2nd*",'Stu-SESSION'!$K$7:$T$7,0))</f>
        <v>10</v>
      </c>
      <c r="G136" s="131" t="e">
        <f>IF($A$134='Stu-SESSION'!$A$205,INDEX('Stu-SESSION'!$K$205:$T$212, MATCH("*Bench Press*",'Stu-SESSION'!$B$205:$B$212,0), MATCH("*2ND*",'Stu-SESSION'!$K$7:$T$7,0)),"")</f>
        <v>#N/A</v>
      </c>
      <c r="H136" s="131" t="e">
        <f>INDEX('Stu-SESSION'!$L$205:$U$212, MATCH("*Bench Press*",'Stu-SESSION'!$B$205:$B$212,0), MATCH("*2nd*",'Stu-SESSION'!$K$7:$T$7,0))</f>
        <v>#N/A</v>
      </c>
      <c r="I136" s="132" t="e">
        <f>IF($A$134='Stu-SESSION'!$A$205,INDEX('Stu-SESSION'!$K$205:$T$212, MATCH("*Military*",'Stu-SESSION'!$B$205:$B$212,0), MATCH("*2ND*",'Stu-SESSION'!$K$7:$T$7,0)),"")</f>
        <v>#N/A</v>
      </c>
      <c r="J136" s="44" t="e">
        <f>INDEX('Stu-SESSION'!$L$205:$U$212, MATCH("*Military*",'Stu-SESSION'!$B$205:$B$212,0), MATCH("*2nd*",'Stu-SESSION'!$K$7:$T$7,0))</f>
        <v>#N/A</v>
      </c>
      <c r="K136" s="131" t="e">
        <f>IF($A$134='Stu-SESSION'!$A$205,INDEX('Stu-SESSION'!$K$205:$T$212, MATCH("*Clean *",'Stu-SESSION'!$B$205:$B$212,0), MATCH("*2ND*",'Stu-SESSION'!$K$7:$T$7,0)),"")</f>
        <v>#N/A</v>
      </c>
      <c r="L136" s="44" t="e">
        <f>INDEX('Stu-SESSION'!$L$205:$U$212, MATCH("*Clean *",'Stu-SESSION'!$B$205:$B$212,0), MATCH("*2nd*",'Stu-SESSION'!$K$7:$T$7,0))</f>
        <v>#N/A</v>
      </c>
      <c r="M136" s="131" t="e">
        <f>IF($A$134='Stu-SESSION'!$A$205,INDEX('Stu-SESSION'!$K$205:$T$212, MATCH("*Lat Pulldown*",'Stu-SESSION'!$B$205:$B$212,0), MATCH("*2ND*",'Stu-SESSION'!$K$7:$T$7,0)),"")</f>
        <v>#N/A</v>
      </c>
      <c r="N136" s="44" t="e">
        <f>INDEX('Stu-SESSION'!$L$205:$U$212, MATCH("*Lat Pulldown*",'Stu-SESSION'!$B$205:$B$212,0), MATCH("*2nd*",'Stu-SESSION'!$K$7:$T$7,0))</f>
        <v>#N/A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IF($A$134='Stu-SESSION'!$A$205,INDEX('Stu-SESSION'!$K$205:$T$212, MATCH("*Squat*",'Stu-SESSION'!$B$205:$B$212,0), MATCH("*3rd*",'Stu-SESSION'!$K$7:$T$7,0)),"")</f>
        <v>#N/A</v>
      </c>
      <c r="D137" s="132" t="e">
        <f>INDEX('Stu-SESSION'!L$205:U$212, MATCH("*Squat*",'Stu-SESSION'!$B$205:$B$212,0), MATCH("*3rd*",'Stu-SESSION'!K$7:T$7,0))</f>
        <v>#N/A</v>
      </c>
      <c r="E137" s="131">
        <f>IF($A$134='Stu-SESSION'!$A$205,INDEX('Stu-SESSION'!$K$205:$T$212, MATCH("*Deadlift*",'Stu-SESSION'!$B$205:$B$212,0), MATCH("*3rd*",'Stu-SESSION'!$K$7:$T$7,0)),"")</f>
        <v>75</v>
      </c>
      <c r="F137" s="131">
        <f>INDEX('Stu-SESSION'!$L$205:$U$212, MATCH("*Deadlift*",'Stu-SESSION'!$B$205:$B$212,0), MATCH("*3rd*",'Stu-SESSION'!$K$7:$T$7,0))</f>
        <v>10</v>
      </c>
      <c r="G137" s="131" t="e">
        <f>IF($A$134='Stu-SESSION'!$A$205,INDEX('Stu-SESSION'!$K$205:$T$212, MATCH("*Bench Press*",'Stu-SESSION'!$B$205:$B$212,0), MATCH("*3rd*",'Stu-SESSION'!$K$7:$T$7,0)),"")</f>
        <v>#N/A</v>
      </c>
      <c r="H137" s="131" t="e">
        <f>INDEX('Stu-SESSION'!$L$205:$U$212, MATCH("*Bench Press*",'Stu-SESSION'!$B$205:$B$212,0), MATCH("*3rd*",'Stu-SESSION'!$K$7:$T$7,0))</f>
        <v>#N/A</v>
      </c>
      <c r="I137" s="132" t="e">
        <f>IF($A$134='Stu-SESSION'!$A$205,INDEX('Stu-SESSION'!$K$205:$T$212, MATCH("*Military*",'Stu-SESSION'!$B$205:$B$212,0), MATCH("*3rd*",'Stu-SESSION'!$K$7:$T$7,0)),"")</f>
        <v>#N/A</v>
      </c>
      <c r="J137" s="44" t="e">
        <f>INDEX('Stu-SESSION'!$L$205:$U$212, MATCH("*Military*",'Stu-SESSION'!$B$205:$B$212,0), MATCH("*3rd*",'Stu-SESSION'!$K$7:$T$7,0))</f>
        <v>#N/A</v>
      </c>
      <c r="K137" s="131" t="e">
        <f>IF($A$134='Stu-SESSION'!$A$205,INDEX('Stu-SESSION'!$K$205:$T$212, MATCH("*Clean *",'Stu-SESSION'!$B$205:$B$212,0), MATCH("*3rd*",'Stu-SESSION'!$K$7:$T$7,0)),"")</f>
        <v>#N/A</v>
      </c>
      <c r="L137" s="44" t="e">
        <f>INDEX('Stu-SESSION'!$L$205:$U$212, MATCH("*Clean *",'Stu-SESSION'!$B$205:$B$212,0), MATCH("*3rd*",'Stu-SESSION'!$K$7:$T$7,0))</f>
        <v>#N/A</v>
      </c>
      <c r="M137" s="131" t="e">
        <f>IF($A$134='Stu-SESSION'!$A$205,INDEX('Stu-SESSION'!$K$205:$T$212, MATCH("*Lat Pulldown*",'Stu-SESSION'!$B$205:$B$212,0), MATCH("*3rd*",'Stu-SESSION'!$K$7:$T$7,0)),"")</f>
        <v>#N/A</v>
      </c>
      <c r="N137" s="44" t="e">
        <f>INDEX('Stu-SESSION'!$L$205:$U$212, MATCH("*Lat Pulldown*",'Stu-SESSION'!$B$205:$B$212,0), MATCH("*3rd*",'Stu-SESSION'!$K$7:$T$7,0))</f>
        <v>#N/A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IF($A$134='Stu-SESSION'!$A$205,INDEX('Stu-SESSION'!$K$205:$T$212, MATCH("*Squat*",'Stu-SESSION'!$B$205:$B$212,0), MATCH("*4th*",'Stu-SESSION'!$K$7:$T$7,0)),"")</f>
        <v>#N/A</v>
      </c>
      <c r="D138" s="132" t="e">
        <f>INDEX('Stu-SESSION'!L$205:U$212, MATCH("*Squat*",'Stu-SESSION'!$B$205:$B$212,0), MATCH("*4th*",'Stu-SESSION'!K$7:T$7,0))</f>
        <v>#N/A</v>
      </c>
      <c r="E138" s="131">
        <f>IF($A$134='Stu-SESSION'!$A$205,INDEX('Stu-SESSION'!$K$205:$T$212, MATCH("*Deadlift*",'Stu-SESSION'!$B$205:$B$212,0), MATCH("*4th*",'Stu-SESSION'!$K$7:$T$7,0)),"")</f>
        <v>85</v>
      </c>
      <c r="F138" s="131">
        <f>INDEX('Stu-SESSION'!$L$205:$U$212, MATCH("*Deadlift*",'Stu-SESSION'!$B$205:$B$212,0), MATCH("*4th*",'Stu-SESSION'!$K$7:$T$7,0))</f>
        <v>10</v>
      </c>
      <c r="G138" s="131" t="e">
        <f>IF($A$134='Stu-SESSION'!$A$205,INDEX('Stu-SESSION'!$K$205:$T$212, MATCH("*Bench Press*",'Stu-SESSION'!$B$205:$B$212,0), MATCH("*4th*",'Stu-SESSION'!$K$7:$T$7,0)),"")</f>
        <v>#N/A</v>
      </c>
      <c r="H138" s="131" t="e">
        <f>INDEX('Stu-SESSION'!$L$205:$U$212, MATCH("*Bench Press*",'Stu-SESSION'!$B$205:$B$212,0), MATCH("*4th*",'Stu-SESSION'!$K$7:$T$7,0))</f>
        <v>#N/A</v>
      </c>
      <c r="I138" s="132" t="e">
        <f>IF($A$134='Stu-SESSION'!$A$205,INDEX('Stu-SESSION'!$K$205:$T$212, MATCH("*Military*",'Stu-SESSION'!$B$205:$B$212,0), MATCH("*4th*",'Stu-SESSION'!$K$7:$T$7,0)),"")</f>
        <v>#N/A</v>
      </c>
      <c r="J138" s="44" t="e">
        <f>INDEX('Stu-SESSION'!$L$205:$U$212, MATCH("*Military*",'Stu-SESSION'!$B$205:$B$212,0), MATCH("*4th*",'Stu-SESSION'!$K$7:$T$7,0))</f>
        <v>#N/A</v>
      </c>
      <c r="K138" s="131" t="e">
        <f>IF($A$134='Stu-SESSION'!$A$205,INDEX('Stu-SESSION'!$K$205:$T$212, MATCH("*Clean *",'Stu-SESSION'!$B$205:$B$212,0), MATCH("*4th*",'Stu-SESSION'!$K$7:$T$7,0)),"")</f>
        <v>#N/A</v>
      </c>
      <c r="L138" s="44" t="e">
        <f>INDEX('Stu-SESSION'!$L$205:$U$212, MATCH("*Clean *",'Stu-SESSION'!$B$205:$B$212,0), MATCH("*4th*",'Stu-SESSION'!$K$7:$T$7,0))</f>
        <v>#N/A</v>
      </c>
      <c r="M138" s="131" t="e">
        <f>IF($A$134='Stu-SESSION'!$A$205,INDEX('Stu-SESSION'!$K$205:$T$212, MATCH("*Lat Pulldown*",'Stu-SESSION'!$B$205:$B$212,0), MATCH("*4th*",'Stu-SESSION'!$K$7:$T$7,0)),"")</f>
        <v>#N/A</v>
      </c>
      <c r="N138" s="44" t="e">
        <f>INDEX('Stu-SESSION'!$L$205:$U$212, MATCH("*Lat Pulldown*",'Stu-SESSION'!$B$205:$B$212,0), MATCH("*4th*",'Stu-SESSION'!$K$7:$T$7,0))</f>
        <v>#N/A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IF($A$134='Stu-SESSION'!$A$205,INDEX('Stu-SESSION'!$K$205:$T$212, MATCH("*Squat*",'Stu-SESSION'!$B$205:$B$212,0), MATCH("*5th*",'Stu-SESSION'!$K$7:$T$7,0)),"")</f>
        <v>#N/A</v>
      </c>
      <c r="D139" s="132" t="e">
        <f>INDEX('Stu-SESSION'!L$205:U$212, MATCH("*Squat*",'Stu-SESSION'!$B$205:$B$212,0), MATCH("*5th*",'Stu-SESSION'!K$7:T$7,0))</f>
        <v>#N/A</v>
      </c>
      <c r="E139" s="131">
        <f>IF($A$134='Stu-SESSION'!$A$205,INDEX('Stu-SESSION'!$K$205:$T$212, MATCH("*Deadlift*",'Stu-SESSION'!$B$205:$B$212,0), MATCH("*5th*",'Stu-SESSION'!$K$7:$T$7,0)),"")</f>
        <v>100</v>
      </c>
      <c r="F139" s="131">
        <f>INDEX('Stu-SESSION'!$L$205:$U$212, MATCH("*Deadlift*",'Stu-SESSION'!$B$205:$B$212,0), MATCH("*5th*",'Stu-SESSION'!$K$7:$T$7,0))</f>
        <v>8</v>
      </c>
      <c r="G139" s="131" t="e">
        <f>IF($A$134='Stu-SESSION'!$A$205,INDEX('Stu-SESSION'!$K$205:$T$212, MATCH("*Bench Press*",'Stu-SESSION'!$B$205:$B$212,0), MATCH("*5th*",'Stu-SESSION'!$K$7:$T$7,0)),"")</f>
        <v>#N/A</v>
      </c>
      <c r="H139" s="131" t="e">
        <f>INDEX('Stu-SESSION'!$L$205:$U$212, MATCH("*Bench Press*",'Stu-SESSION'!$B$205:$B$212,0), MATCH("*5th*",'Stu-SESSION'!$K$7:$T$7,0))</f>
        <v>#N/A</v>
      </c>
      <c r="I139" s="132" t="e">
        <f>IF($A$134='Stu-SESSION'!$A$205,INDEX('Stu-SESSION'!$K$205:$T$212, MATCH("*Military*",'Stu-SESSION'!$B$205:$B$212,0), MATCH("*5th*",'Stu-SESSION'!$K$7:$T$7,0)),"")</f>
        <v>#N/A</v>
      </c>
      <c r="J139" s="44" t="e">
        <f>INDEX('Stu-SESSION'!$L$205:$U$212, MATCH("*Military*",'Stu-SESSION'!$B$205:$B$212,0), MATCH("*5th*",'Stu-SESSION'!$K$7:$T$7,0))</f>
        <v>#N/A</v>
      </c>
      <c r="K139" s="131" t="e">
        <f>IF($A$134='Stu-SESSION'!$A$205,INDEX('Stu-SESSION'!$K$205:$T$212, MATCH("*Clean *",'Stu-SESSION'!$B$205:$B$212,0), MATCH("*5th*",'Stu-SESSION'!$K$7:$T$7,0)),"")</f>
        <v>#N/A</v>
      </c>
      <c r="L139" s="44" t="e">
        <f>INDEX('Stu-SESSION'!$L$205:$U$212, MATCH("*Clean *",'Stu-SESSION'!$B$205:$B$212,0), MATCH("*5th*",'Stu-SESSION'!$K$7:$T$7,0))</f>
        <v>#N/A</v>
      </c>
      <c r="M139" s="131" t="e">
        <f>IF($A$134='Stu-SESSION'!$A$205,INDEX('Stu-SESSION'!$K$205:$T$212, MATCH("*Lat Pulldown*",'Stu-SESSION'!$B$205:$B$212,0), MATCH("*5th*",'Stu-SESSION'!$K$7:$T$7,0)),"")</f>
        <v>#N/A</v>
      </c>
      <c r="N139" s="44" t="e">
        <f>INDEX('Stu-SESSION'!$L$205:$U$212, MATCH("*Lat Pulldown*",'Stu-SESSION'!$B$205:$B$212,0), MATCH("*5th*",'Stu-SESSION'!$K$7:$T$7,0))</f>
        <v>#N/A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'Stu-SESSION'!A214</f>
        <v>42243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52" t="e">
        <f>IF($A$140='Stu-SESSION'!$A$214,INDEX('Stu-SESSION'!$K$214:$T$221, MATCH("*1k Row*",'Stu-SESSION'!$B$214:$B$221,0), MATCH("*1st*",'Stu-SESSION'!$K$7:$T$7,0)),"")</f>
        <v>#N/A</v>
      </c>
      <c r="P140" s="152" t="e">
        <f>IF($A$140='Stu-SESSION'!$A$214,INDEX('Stu-SESSION'!$K$214:$T$221, MATCH("*HIIT*",'Stu-SESSION'!$B$214:$B$221,0), MATCH("*1st*",'Stu-SESSION'!$K$7:$T$7,0)),"")</f>
        <v>#N/A</v>
      </c>
      <c r="Q140" s="119" t="e">
        <f>INDEX('Stu-SESSION'!$L$212:$U$214, MATCH("*HIIT*",'Stu-SESSION'!$B$212:$B$214,0), MATCH("*1st*",'Stu-SESSION'!$K$7:$T$7,0))</f>
        <v>#N/A</v>
      </c>
      <c r="R140" s="119">
        <f>'Stu-SESSION'!U214</f>
        <v>0</v>
      </c>
      <c r="S140" s="116"/>
      <c r="T140" s="116"/>
      <c r="U140" s="120">
        <f>'Stu-SESSION'!A215</f>
        <v>0</v>
      </c>
      <c r="V140" s="120">
        <f>'Stu-SESSION'!A216</f>
        <v>0</v>
      </c>
      <c r="W140" s="116"/>
      <c r="X140" s="116"/>
      <c r="Y140" s="116"/>
      <c r="Z140" s="116"/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IF($A$140='Stu-SESSION'!$A$214,INDEX('Stu-SESSION'!$K$214:$T$221, MATCH("*Squat*",'Stu-SESSION'!$B$214:$B$221,0), MATCH("*1st*",'Stu-SESSION'!$K$7:$T$7,0)),"")</f>
        <v>#N/A</v>
      </c>
      <c r="D141" s="132" t="e">
        <f>INDEX('Stu-SESSION'!L$214:U$221, MATCH("*Squat*",'Stu-SESSION'!$B$214:$B$221,0), MATCH("*1st*",'Stu-SESSION'!K$7:T$7,0))</f>
        <v>#N/A</v>
      </c>
      <c r="E141" s="131" t="e">
        <f>IF($A$140='Stu-SESSION'!$A$214,INDEX('Stu-SESSION'!$K$214:$T$221, MATCH("*Deadlift*",'Stu-SESSION'!$B$214:$B$221,0), MATCH("*1st*",'Stu-SESSION'!$K$7:$T$7,0)),"")</f>
        <v>#N/A</v>
      </c>
      <c r="F141" s="131" t="e">
        <f>INDEX('Stu-SESSION'!$L$214:$U$221, MATCH("*Deadlift*",'Stu-SESSION'!$B$214:$B$221,0), MATCH("*1st*",'Stu-SESSION'!$K$7:$T$7,0))</f>
        <v>#N/A</v>
      </c>
      <c r="G141" s="131" t="e">
        <f>IF($A$140='Stu-SESSION'!$A$214,INDEX('Stu-SESSION'!$K$214:$T$221, MATCH("*Bench Press*",'Stu-SESSION'!$B$214:$B$221,0), MATCH("*1st*",'Stu-SESSION'!$K$7:$T$7,0)),"")</f>
        <v>#N/A</v>
      </c>
      <c r="H141" s="131" t="e">
        <f>INDEX('Stu-SESSION'!$L$214:$U$221, MATCH("*Bench Press*",'Stu-SESSION'!$B$214:$B$221,0), MATCH("*1st*",'Stu-SESSION'!$K$7:$T$7,0))</f>
        <v>#N/A</v>
      </c>
      <c r="I141" s="132" t="e">
        <f>IF($A$140='Stu-SESSION'!$A$214,INDEX('Stu-SESSION'!$K$214:$T$221, MATCH("*Military*",'Stu-SESSION'!$B$214:$B$221,0), MATCH("*1st*",'Stu-SESSION'!$K$7:$T$7,0)),"")</f>
        <v>#N/A</v>
      </c>
      <c r="J141" s="48" t="e">
        <f>INDEX('Stu-SESSION'!$L$214:$U$221, MATCH("*Military*",'Stu-SESSION'!$B$214:$B$221,0), MATCH("*1st*",'Stu-SESSION'!$K$7:$T$7,0))</f>
        <v>#N/A</v>
      </c>
      <c r="K141" s="131" t="e">
        <f>IF($A$140='Stu-SESSION'!$A$214,INDEX('Stu-SESSION'!$K$214:$T$221, MATCH("*Clean *",'Stu-SESSION'!$B$214:$B$221,0), MATCH("*1st*",'Stu-SESSION'!$K$7:$T$7,0)),"")</f>
        <v>#N/A</v>
      </c>
      <c r="L141" s="48" t="e">
        <f>INDEX('Stu-SESSION'!$L$214:$U$221, MATCH("*Clean *",'Stu-SESSION'!$B$214:$B$221,0), MATCH("*1st*",'Stu-SESSION'!$K$7:$T$7,0))</f>
        <v>#N/A</v>
      </c>
      <c r="M141" s="131" t="e">
        <f>IF($A$140='Stu-SESSION'!$A$214,INDEX('Stu-SESSION'!$K$214:$T$221, MATCH("*Lat Pulldown*",'Stu-SESSION'!$B$214:$B$221,0), MATCH("*1st*",'Stu-SESSION'!$K$7:$T$7,0)),"")</f>
        <v>#N/A</v>
      </c>
      <c r="N141" s="48" t="e">
        <f>INDEX('Stu-SESSION'!$L$214:$U$221, MATCH("*Lat Pulldown*",'Stu-SESSION'!$B$214:$B$221,0), MATCH("*1st*",'Stu-SESSION'!$K$7:$T$7,0))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IF($A$140='Stu-SESSION'!$A$214,INDEX('Stu-SESSION'!$K$214:$T$221, MATCH("*Squat*",'Stu-SESSION'!$B$214:$B$221,0), MATCH("*2nd*",'Stu-SESSION'!$K$7:$T$7,0)),"")</f>
        <v>#N/A</v>
      </c>
      <c r="D142" s="132" t="e">
        <f>INDEX('Stu-SESSION'!L$214:U$221, MATCH("*Squat*",'Stu-SESSION'!$B$214:$B$221,0), MATCH("*2nd*",'Stu-SESSION'!K$7:T$7,0))</f>
        <v>#N/A</v>
      </c>
      <c r="E142" s="131" t="e">
        <f>IF($A$140='Stu-SESSION'!$A$214,INDEX('Stu-SESSION'!$K$214:$T$221, MATCH("*Deadlift*",'Stu-SESSION'!$B$214:$B$221,0), MATCH("*2ND*",'Stu-SESSION'!$K$7:$T$7,0)),"")</f>
        <v>#N/A</v>
      </c>
      <c r="F142" s="131" t="e">
        <f>INDEX('Stu-SESSION'!$L$214:$U$221, MATCH("*Deadlift*",'Stu-SESSION'!$B$214:$B$221,0), MATCH("*2nd*",'Stu-SESSION'!$K$7:$T$7,0))</f>
        <v>#N/A</v>
      </c>
      <c r="G142" s="131" t="e">
        <f>IF($A$140='Stu-SESSION'!$A$214,INDEX('Stu-SESSION'!$K$214:$T$221, MATCH("*Bench Press*",'Stu-SESSION'!$B$214:$B$221,0), MATCH("*2ND*",'Stu-SESSION'!$K$7:$T$7,0)),"")</f>
        <v>#N/A</v>
      </c>
      <c r="H142" s="131" t="e">
        <f>INDEX('Stu-SESSION'!$L$214:$U$221, MATCH("*Bench Press*",'Stu-SESSION'!$B$214:$B$221,0), MATCH("*2nd*",'Stu-SESSION'!$K$7:$T$7,0))</f>
        <v>#N/A</v>
      </c>
      <c r="I142" s="132" t="e">
        <f>IF($A$140='Stu-SESSION'!$A$214,INDEX('Stu-SESSION'!$K$214:$T$221, MATCH("*Military*",'Stu-SESSION'!$B$214:$B$221,0), MATCH("*2ND*",'Stu-SESSION'!$K$7:$T$7,0)),"")</f>
        <v>#N/A</v>
      </c>
      <c r="J142" s="44" t="e">
        <f>INDEX('Stu-SESSION'!$L$214:$U$221, MATCH("*Military*",'Stu-SESSION'!$B$214:$B$221,0), MATCH("*2nd*",'Stu-SESSION'!$K$7:$T$7,0))</f>
        <v>#N/A</v>
      </c>
      <c r="K142" s="131" t="e">
        <f>IF($A$140='Stu-SESSION'!$A$214,INDEX('Stu-SESSION'!$K$214:$T$221, MATCH("*Clean *",'Stu-SESSION'!$B$214:$B$221,0), MATCH("*2ND*",'Stu-SESSION'!$K$7:$T$7,0)),"")</f>
        <v>#N/A</v>
      </c>
      <c r="L142" s="44" t="e">
        <f>INDEX('Stu-SESSION'!$L$214:$U$221, MATCH("*Clean *",'Stu-SESSION'!$B$214:$B$221,0), MATCH("*2nd*",'Stu-SESSION'!$K$7:$T$7,0))</f>
        <v>#N/A</v>
      </c>
      <c r="M142" s="131" t="e">
        <f>IF($A$140='Stu-SESSION'!$A$214,INDEX('Stu-SESSION'!$K$214:$T$221, MATCH("*Lat Pulldown*",'Stu-SESSION'!$B$214:$B$221,0), MATCH("*2ND*",'Stu-SESSION'!$K$7:$T$7,0)),"")</f>
        <v>#N/A</v>
      </c>
      <c r="N142" s="44" t="e">
        <f>INDEX('Stu-SESSION'!$L$214:$U$221, MATCH("*Lat Pulldown*",'Stu-SESSION'!$B$214:$B$221,0), MATCH("*2nd*",'Stu-SESSION'!$K$7:$T$7,0))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IF($A$140='Stu-SESSION'!$A$214,INDEX('Stu-SESSION'!$K$214:$T$221, MATCH("*Squat*",'Stu-SESSION'!$B$214:$B$221,0), MATCH("*3rd*",'Stu-SESSION'!$K$7:$T$7,0)),"")</f>
        <v>#N/A</v>
      </c>
      <c r="D143" s="132" t="e">
        <f>INDEX('Stu-SESSION'!L$214:U$221, MATCH("*Squat*",'Stu-SESSION'!$B$214:$B$221,0), MATCH("*3rd*",'Stu-SESSION'!K$7:T$7,0))</f>
        <v>#N/A</v>
      </c>
      <c r="E143" s="131" t="e">
        <f>IF($A$140='Stu-SESSION'!$A$214,INDEX('Stu-SESSION'!$K$214:$T$221, MATCH("*Deadlift*",'Stu-SESSION'!$B$214:$B$221,0), MATCH("*3rd*",'Stu-SESSION'!$K$7:$T$7,0)),"")</f>
        <v>#N/A</v>
      </c>
      <c r="F143" s="131" t="e">
        <f>INDEX('Stu-SESSION'!$L$214:$U$221, MATCH("*Deadlift*",'Stu-SESSION'!$B$214:$B$221,0), MATCH("*3rd*",'Stu-SESSION'!$K$7:$T$7,0))</f>
        <v>#N/A</v>
      </c>
      <c r="G143" s="131" t="e">
        <f>IF($A$140='Stu-SESSION'!$A$214,INDEX('Stu-SESSION'!$K$214:$T$221, MATCH("*Bench Press*",'Stu-SESSION'!$B$214:$B$221,0), MATCH("*3rd*",'Stu-SESSION'!$K$7:$T$7,0)),"")</f>
        <v>#N/A</v>
      </c>
      <c r="H143" s="131" t="e">
        <f>INDEX('Stu-SESSION'!$L$214:$U$221, MATCH("*Bench Press*",'Stu-SESSION'!$B$214:$B$221,0), MATCH("*3rd*",'Stu-SESSION'!$K$7:$T$7,0))</f>
        <v>#N/A</v>
      </c>
      <c r="I143" s="132" t="e">
        <f>IF($A$140='Stu-SESSION'!$A$214,INDEX('Stu-SESSION'!$K$214:$T$221, MATCH("*Military*",'Stu-SESSION'!$B$214:$B$221,0), MATCH("*3rd*",'Stu-SESSION'!$K$7:$T$7,0)),"")</f>
        <v>#N/A</v>
      </c>
      <c r="J143" s="44" t="e">
        <f>INDEX('Stu-SESSION'!$L$214:$U$221, MATCH("*Military*",'Stu-SESSION'!$B$214:$B$221,0), MATCH("*3rd*",'Stu-SESSION'!$K$7:$T$7,0))</f>
        <v>#N/A</v>
      </c>
      <c r="K143" s="131" t="e">
        <f>IF($A$140='Stu-SESSION'!$A$214,INDEX('Stu-SESSION'!$K$214:$T$221, MATCH("*Clean *",'Stu-SESSION'!$B$214:$B$221,0), MATCH("*3rd*",'Stu-SESSION'!$K$7:$T$7,0)),"")</f>
        <v>#N/A</v>
      </c>
      <c r="L143" s="44" t="e">
        <f>INDEX('Stu-SESSION'!$L$214:$U$221, MATCH("*Clean *",'Stu-SESSION'!$B$214:$B$221,0), MATCH("*3rd*",'Stu-SESSION'!$K$7:$T$7,0))</f>
        <v>#N/A</v>
      </c>
      <c r="M143" s="131" t="e">
        <f>IF($A$140='Stu-SESSION'!$A$214,INDEX('Stu-SESSION'!$K$214:$T$221, MATCH("*Lat Pulldown*",'Stu-SESSION'!$B$214:$B$221,0), MATCH("*3rd*",'Stu-SESSION'!$K$7:$T$7,0)),"")</f>
        <v>#N/A</v>
      </c>
      <c r="N143" s="44" t="e">
        <f>INDEX('Stu-SESSION'!$L$214:$U$221, MATCH("*Lat Pulldown*",'Stu-SESSION'!$B$214:$B$221,0), MATCH("*3rd*",'Stu-SESSION'!$K$7:$T$7,0))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IF($A$140='Stu-SESSION'!$A$214,INDEX('Stu-SESSION'!$K$214:$T$221, MATCH("*Squat*",'Stu-SESSION'!$B$214:$B$221,0), MATCH("*4th*",'Stu-SESSION'!$K$7:$T$7,0)),"")</f>
        <v>#N/A</v>
      </c>
      <c r="D144" s="132" t="e">
        <f>INDEX('Stu-SESSION'!L$214:U$221, MATCH("*Squat*",'Stu-SESSION'!$B$214:$B$221,0), MATCH("*4th*",'Stu-SESSION'!K$7:T$7,0))</f>
        <v>#N/A</v>
      </c>
      <c r="E144" s="131" t="e">
        <f>IF($A$140='Stu-SESSION'!$A$214,INDEX('Stu-SESSION'!$K$214:$T$221, MATCH("*Deadlift*",'Stu-SESSION'!$B$214:$B$221,0), MATCH("*4th*",'Stu-SESSION'!$K$7:$T$7,0)),"")</f>
        <v>#N/A</v>
      </c>
      <c r="F144" s="131" t="e">
        <f>INDEX('Stu-SESSION'!$L$214:$U$221, MATCH("*Deadlift*",'Stu-SESSION'!$B$214:$B$221,0), MATCH("*4th*",'Stu-SESSION'!$K$7:$T$7,0))</f>
        <v>#N/A</v>
      </c>
      <c r="G144" s="131" t="e">
        <f>IF($A$140='Stu-SESSION'!$A$214,INDEX('Stu-SESSION'!$K$214:$T$221, MATCH("*Bench Press*",'Stu-SESSION'!$B$214:$B$221,0), MATCH("*4th*",'Stu-SESSION'!$K$7:$T$7,0)),"")</f>
        <v>#N/A</v>
      </c>
      <c r="H144" s="131" t="e">
        <f>INDEX('Stu-SESSION'!$L$214:$U$221, MATCH("*Bench Press*",'Stu-SESSION'!$B$214:$B$221,0), MATCH("*4th*",'Stu-SESSION'!$K$7:$T$7,0))</f>
        <v>#N/A</v>
      </c>
      <c r="I144" s="132" t="e">
        <f>IF($A$140='Stu-SESSION'!$A$214,INDEX('Stu-SESSION'!$K$214:$T$221, MATCH("*Military*",'Stu-SESSION'!$B$214:$B$221,0), MATCH("*4th*",'Stu-SESSION'!$K$7:$T$7,0)),"")</f>
        <v>#N/A</v>
      </c>
      <c r="J144" s="44" t="e">
        <f>INDEX('Stu-SESSION'!$L$214:$U$221, MATCH("*Military*",'Stu-SESSION'!$B$214:$B$221,0), MATCH("*4th*",'Stu-SESSION'!$K$7:$T$7,0))</f>
        <v>#N/A</v>
      </c>
      <c r="K144" s="131" t="e">
        <f>IF($A$140='Stu-SESSION'!$A$214,INDEX('Stu-SESSION'!$K$214:$T$221, MATCH("*Clean *",'Stu-SESSION'!$B$214:$B$221,0), MATCH("*4th*",'Stu-SESSION'!$K$7:$T$7,0)),"")</f>
        <v>#N/A</v>
      </c>
      <c r="L144" s="44" t="e">
        <f>INDEX('Stu-SESSION'!$L$214:$U$221, MATCH("*Clean *",'Stu-SESSION'!$B$214:$B$221,0), MATCH("*4th*",'Stu-SESSION'!$K$7:$T$7,0))</f>
        <v>#N/A</v>
      </c>
      <c r="M144" s="131" t="e">
        <f>IF($A$140='Stu-SESSION'!$A$214,INDEX('Stu-SESSION'!$K$214:$T$221, MATCH("*Lat Pulldown*",'Stu-SESSION'!$B$214:$B$221,0), MATCH("*4th*",'Stu-SESSION'!$K$7:$T$7,0)),"")</f>
        <v>#N/A</v>
      </c>
      <c r="N144" s="44" t="e">
        <f>INDEX('Stu-SESSION'!$L$214:$U$221, MATCH("*Lat Pulldown*",'Stu-SESSION'!$B$214:$B$221,0), MATCH("*4th*",'Stu-SESSION'!$K$7:$T$7,0))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IF($A$140='Stu-SESSION'!$A$214,INDEX('Stu-SESSION'!$K$214:$T$221, MATCH("*Squat*",'Stu-SESSION'!$B$214:$B$221,0), MATCH("*5th*",'Stu-SESSION'!$K$7:$T$7,0)),"")</f>
        <v>#N/A</v>
      </c>
      <c r="D145" s="132" t="e">
        <f>INDEX('Stu-SESSION'!L$214:U$221, MATCH("*Squat*",'Stu-SESSION'!$B$214:$B$221,0), MATCH("*5th*",'Stu-SESSION'!K$7:T$7,0))</f>
        <v>#N/A</v>
      </c>
      <c r="E145" s="131" t="e">
        <f>IF($A$140='Stu-SESSION'!$A$214,INDEX('Stu-SESSION'!$K$214:$T$221, MATCH("*Deadlift*",'Stu-SESSION'!$B$214:$B$221,0), MATCH("*5th*",'Stu-SESSION'!$K$7:$T$7,0)),"")</f>
        <v>#N/A</v>
      </c>
      <c r="F145" s="131" t="e">
        <f>INDEX('Stu-SESSION'!$L$214:$U$221, MATCH("*Deadlift*",'Stu-SESSION'!$B$214:$B$221,0), MATCH("*5th*",'Stu-SESSION'!$K$7:$T$7,0))</f>
        <v>#N/A</v>
      </c>
      <c r="G145" s="131" t="e">
        <f>IF($A$140='Stu-SESSION'!$A$214,INDEX('Stu-SESSION'!$K$214:$T$221, MATCH("*Bench Press*",'Stu-SESSION'!$B$214:$B$221,0), MATCH("*5th*",'Stu-SESSION'!$K$7:$T$7,0)),"")</f>
        <v>#N/A</v>
      </c>
      <c r="H145" s="131" t="e">
        <f>INDEX('Stu-SESSION'!$L$214:$U$221, MATCH("*Bench Press*",'Stu-SESSION'!$B$214:$B$221,0), MATCH("*5th*",'Stu-SESSION'!$K$7:$T$7,0))</f>
        <v>#N/A</v>
      </c>
      <c r="I145" s="132" t="e">
        <f>IF($A$140='Stu-SESSION'!$A$214,INDEX('Stu-SESSION'!$K$214:$T$221, MATCH("*Military*",'Stu-SESSION'!$B$214:$B$221,0), MATCH("*5th*",'Stu-SESSION'!$K$7:$T$7,0)),"")</f>
        <v>#N/A</v>
      </c>
      <c r="J145" s="44" t="e">
        <f>INDEX('Stu-SESSION'!$L$214:$U$221, MATCH("*Military*",'Stu-SESSION'!$B$214:$B$221,0), MATCH("*5th*",'Stu-SESSION'!$K$7:$T$7,0))</f>
        <v>#N/A</v>
      </c>
      <c r="K145" s="131" t="e">
        <f>IF($A$140='Stu-SESSION'!$A$214,INDEX('Stu-SESSION'!$K$214:$T$221, MATCH("*Clean *",'Stu-SESSION'!$B$214:$B$221,0), MATCH("*5th*",'Stu-SESSION'!$K$7:$T$7,0)),"")</f>
        <v>#N/A</v>
      </c>
      <c r="L145" s="44" t="e">
        <f>INDEX('Stu-SESSION'!$L$214:$U$221, MATCH("*Clean *",'Stu-SESSION'!$B$214:$B$221,0), MATCH("*5th*",'Stu-SESSION'!$K$7:$T$7,0))</f>
        <v>#N/A</v>
      </c>
      <c r="M145" s="131" t="e">
        <f>IF($A$140='Stu-SESSION'!$A$214,INDEX('Stu-SESSION'!$K$214:$T$221, MATCH("*Lat Pulldown*",'Stu-SESSION'!$B$214:$B$221,0), MATCH("*5th*",'Stu-SESSION'!$K$7:$T$7,0)),"")</f>
        <v>#N/A</v>
      </c>
      <c r="N145" s="44" t="e">
        <f>INDEX('Stu-SESSION'!$L$214:$U$221, MATCH("*Lat Pulldown*",'Stu-SESSION'!$B$214:$B$221,0), MATCH("*5th*",'Stu-SESSION'!$K$7:$T$7,0))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'Stu-SESSION'!A223</f>
        <v>42255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 t="e">
        <f>MAX(G147:G151)</f>
        <v>#N/A</v>
      </c>
      <c r="H146" s="116" t="e">
        <f t="array" ref="H146">MAX(IF(G147:G151=G146,H147:H151))</f>
        <v>#N/A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 t="e">
        <f>MAX(M147:M151)</f>
        <v>#N/A</v>
      </c>
      <c r="N146" s="117" t="e">
        <f t="array" ref="N146">MAX(IF(M147:M151=M146,N147:N151))</f>
        <v>#N/A</v>
      </c>
      <c r="O146" s="152" t="e">
        <f>IF($A$146='Stu-SESSION'!$A$223,INDEX('Stu-SESSION'!$K$223:$T$230, MATCH("*1k Row*",'Stu-SESSION'!$B$223:$B$230,0), MATCH("*1st*",'Stu-SESSION'!$K$7:$T$7,0)),"")</f>
        <v>#N/A</v>
      </c>
      <c r="P146" s="152" t="e">
        <f>IF($A$146='Stu-SESSION'!$A$223,INDEX('Stu-SESSION'!$K$223:$T$230, MATCH("*HIIT*",'Stu-SESSION'!$B$223:$B$230,0), MATCH("*1st*",'Stu-SESSION'!$K$7:$T$7,0)),"")</f>
        <v>#N/A</v>
      </c>
      <c r="Q146" s="152" t="e">
        <f>INDEX('Stu-SESSION'!$L$223:$U$230, MATCH("*HIIT*",'Stu-SESSION'!$B$223:$B$230,0), MATCH("*1st*",'Stu-SESSION'!$K$7:$T$7,0))</f>
        <v>#N/A</v>
      </c>
      <c r="R146" s="119">
        <f>'Stu-SESSION'!U223</f>
        <v>0</v>
      </c>
      <c r="S146" s="116"/>
      <c r="T146" s="116"/>
      <c r="U146" s="120">
        <f>'Stu-SESSION'!A227</f>
        <v>0</v>
      </c>
      <c r="V146" s="120">
        <f>'Stu-SESSION'!A228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IF($A$146='Stu-SESSION'!$A$223,INDEX('Stu-SESSION'!$K$223:$T$230, MATCH("*Squat*",'Stu-SESSION'!$B$223:$B$230,0), MATCH("*1st*",'Stu-SESSION'!$K$7:$T$7,0)),"")</f>
        <v>#N/A</v>
      </c>
      <c r="D147" s="132" t="e">
        <f>INDEX('Stu-SESSION'!L$223:U$230, MATCH("*Squat*",'Stu-SESSION'!$B$223:$B$230,0), MATCH("*1st*",'Stu-SESSION'!K$7:T$7,0))</f>
        <v>#N/A</v>
      </c>
      <c r="E147" s="131" t="e">
        <f>IF($A$146='Stu-SESSION'!$A$223,INDEX('Stu-SESSION'!$K$223:$T$230, MATCH("*Deadlift*",'Stu-SESSION'!$B$223:$B$230,0), MATCH("*1st*",'Stu-SESSION'!$K$7:$T$7,0)),"")</f>
        <v>#N/A</v>
      </c>
      <c r="F147" s="131" t="e">
        <f>INDEX('Stu-SESSION'!$L$223:$U$230, MATCH("*Deadlift*",'Stu-SESSION'!$B$223:$B$230,0), MATCH("*1st*",'Stu-SESSION'!$K$7:$T$7,0))</f>
        <v>#N/A</v>
      </c>
      <c r="G147" s="131" t="e">
        <f>IF($A$146='Stu-SESSION'!$A$223,INDEX('Stu-SESSION'!$K$223:$T$230, MATCH("*Bench Press*",'Stu-SESSION'!$B$223:$B$230,0), MATCH("*1st*",'Stu-SESSION'!$K$7:$T$7,0)),"")</f>
        <v>#N/A</v>
      </c>
      <c r="H147" s="131" t="e">
        <f>INDEX('Stu-SESSION'!$L$223:$U$230, MATCH("*Bench Press*",'Stu-SESSION'!$B$223:$B$230,0), MATCH("*1st*",'Stu-SESSION'!$K$7:$T$7,0))</f>
        <v>#N/A</v>
      </c>
      <c r="I147" s="132" t="e">
        <f>IF($A$146='Stu-SESSION'!$A$223,INDEX('Stu-SESSION'!$K$223:$T$230, MATCH("*Military*",'Stu-SESSION'!$B$223:$B$230,0), MATCH("*1st*",'Stu-SESSION'!$K$7:$T$7,0)),"")</f>
        <v>#N/A</v>
      </c>
      <c r="J147" s="48" t="e">
        <f>INDEX('Stu-SESSION'!$L$223:$U$230, MATCH("*Military*",'Stu-SESSION'!$B$223:$B$230,0), MATCH("*1st*",'Stu-SESSION'!$K$7:$T$7,0))</f>
        <v>#N/A</v>
      </c>
      <c r="K147" s="131" t="e">
        <f>IF($A$146='Stu-SESSION'!$A$223,INDEX('Stu-SESSION'!$K$223:$T$230, MATCH("*Clean *",'Stu-SESSION'!$B$223:$B$230,0), MATCH("*1st*",'Stu-SESSION'!$K$7:$T$7,0)),"")</f>
        <v>#N/A</v>
      </c>
      <c r="L147" s="48" t="e">
        <f>INDEX('Stu-SESSION'!$L$223:$U$230, MATCH("*Clean *",'Stu-SESSION'!$B$223:$B$230,0), MATCH("*1st*",'Stu-SESSION'!$K$7:$T$7,0))</f>
        <v>#N/A</v>
      </c>
      <c r="M147" s="131" t="e">
        <f>IF($A$146='Stu-SESSION'!$A$223,INDEX('Stu-SESSION'!$K$223:$T$230, MATCH("*Lat Pulldown*",'Stu-SESSION'!$B$223:$B$230,0), MATCH("*1st*",'Stu-SESSION'!$K$7:$T$7,0)),"")</f>
        <v>#N/A</v>
      </c>
      <c r="N147" s="48" t="e">
        <f>INDEX('Stu-SESSION'!$L$223:$U$230, MATCH("*Lat Pulldown*",'Stu-SESSION'!$B$223:$B$230,0), MATCH("*1st*",'Stu-SESSION'!$K$7:$T$7,0))</f>
        <v>#N/A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IF($A$146='Stu-SESSION'!$A$223,INDEX('Stu-SESSION'!$K$223:$T$230, MATCH("*Squat*",'Stu-SESSION'!$B$223:$B$230,0), MATCH("*2nd*",'Stu-SESSION'!$K$7:$T$7,0)),"")</f>
        <v>#N/A</v>
      </c>
      <c r="D148" s="132" t="e">
        <f>INDEX('Stu-SESSION'!L$223:U$230, MATCH("*Squat*",'Stu-SESSION'!$B$223:$B$230,0), MATCH("*2nd*",'Stu-SESSION'!K$7:T$7,0))</f>
        <v>#N/A</v>
      </c>
      <c r="E148" s="131" t="e">
        <f>IF($A$146='Stu-SESSION'!$A$223,INDEX('Stu-SESSION'!$K$223:$T$230, MATCH("*Deadlift*",'Stu-SESSION'!$B$223:$B$230,0), MATCH("*2ND*",'Stu-SESSION'!$K$7:$T$7,0)),"")</f>
        <v>#N/A</v>
      </c>
      <c r="F148" s="131" t="e">
        <f>INDEX('Stu-SESSION'!$L$223:$U$230, MATCH("*Deadlift*",'Stu-SESSION'!$B$223:$B$230,0), MATCH("*2nd*",'Stu-SESSION'!$K$7:$T$7,0))</f>
        <v>#N/A</v>
      </c>
      <c r="G148" s="131" t="e">
        <f>IF($A$146='Stu-SESSION'!$A$223,INDEX('Stu-SESSION'!$K$223:$T$230, MATCH("*Bench Press*",'Stu-SESSION'!$B$223:$B$230,0), MATCH("*2ND*",'Stu-SESSION'!$K$7:$T$7,0)),"")</f>
        <v>#N/A</v>
      </c>
      <c r="H148" s="131" t="e">
        <f>INDEX('Stu-SESSION'!$L$223:$U$230, MATCH("*Bench Press*",'Stu-SESSION'!$B$223:$B$230,0), MATCH("*2nd*",'Stu-SESSION'!$K$7:$T$7,0))</f>
        <v>#N/A</v>
      </c>
      <c r="I148" s="132" t="e">
        <f>IF($A$146='Stu-SESSION'!$A$223,INDEX('Stu-SESSION'!$K$223:$T$230, MATCH("*Military*",'Stu-SESSION'!$B$223:$B$230,0), MATCH("*2ND*",'Stu-SESSION'!$K$7:$T$7,0)),"")</f>
        <v>#N/A</v>
      </c>
      <c r="J148" s="44" t="e">
        <f>INDEX('Stu-SESSION'!$L$223:$U$230, MATCH("*Military*",'Stu-SESSION'!$B$223:$B$230,0), MATCH("*2nd*",'Stu-SESSION'!$K$7:$T$7,0))</f>
        <v>#N/A</v>
      </c>
      <c r="K148" s="131" t="e">
        <f>IF($A$146='Stu-SESSION'!$A$223,INDEX('Stu-SESSION'!$K$223:$T$230, MATCH("*Clean *",'Stu-SESSION'!$B$223:$B$230,0), MATCH("*2ND*",'Stu-SESSION'!$K$7:$T$7,0)),"")</f>
        <v>#N/A</v>
      </c>
      <c r="L148" s="44" t="e">
        <f>INDEX('Stu-SESSION'!$L$223:$U$230, MATCH("*Clean *",'Stu-SESSION'!$B$223:$B$230,0), MATCH("*2nd*",'Stu-SESSION'!$K$7:$T$7,0))</f>
        <v>#N/A</v>
      </c>
      <c r="M148" s="131" t="e">
        <f>IF($A$146='Stu-SESSION'!$A$223,INDEX('Stu-SESSION'!$K$223:$T$230, MATCH("*Lat Pulldown*",'Stu-SESSION'!$B$223:$B$230,0), MATCH("*2ND*",'Stu-SESSION'!$K$7:$T$7,0)),"")</f>
        <v>#N/A</v>
      </c>
      <c r="N148" s="44" t="e">
        <f>INDEX('Stu-SESSION'!$L$223:$U$230, MATCH("*Lat Pulldown*",'Stu-SESSION'!$B$223:$B$230,0), MATCH("*2nd*",'Stu-SESSION'!$K$7:$T$7,0))</f>
        <v>#N/A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IF($A$146='Stu-SESSION'!$A$223,INDEX('Stu-SESSION'!$K$223:$T$230, MATCH("*Squat*",'Stu-SESSION'!$B$223:$B$230,0), MATCH("*3rd*",'Stu-SESSION'!$K$7:$T$7,0)),"")</f>
        <v>#N/A</v>
      </c>
      <c r="D149" s="132" t="e">
        <f>INDEX('Stu-SESSION'!L$223:U$230, MATCH("*Squat*",'Stu-SESSION'!$B$223:$B$230,0), MATCH("*3rd*",'Stu-SESSION'!K$7:T$7,0))</f>
        <v>#N/A</v>
      </c>
      <c r="E149" s="131" t="e">
        <f>IF($A$146='Stu-SESSION'!$A$223,INDEX('Stu-SESSION'!$K$223:$T$230, MATCH("*Deadlift*",'Stu-SESSION'!$B$223:$B$230,0), MATCH("*3rd*",'Stu-SESSION'!$K$7:$T$7,0)),"")</f>
        <v>#N/A</v>
      </c>
      <c r="F149" s="131" t="e">
        <f>INDEX('Stu-SESSION'!$L$223:$U$230, MATCH("*Deadlift*",'Stu-SESSION'!$B$223:$B$230,0), MATCH("*3rd*",'Stu-SESSION'!$K$7:$T$7,0))</f>
        <v>#N/A</v>
      </c>
      <c r="G149" s="131" t="e">
        <f>IF($A$146='Stu-SESSION'!$A$223,INDEX('Stu-SESSION'!$K$223:$T$230, MATCH("*Bench Press*",'Stu-SESSION'!$B$223:$B$230,0), MATCH("*3rd*",'Stu-SESSION'!$K$7:$T$7,0)),"")</f>
        <v>#N/A</v>
      </c>
      <c r="H149" s="131" t="e">
        <f>INDEX('Stu-SESSION'!$L$223:$U$230, MATCH("*Bench Press*",'Stu-SESSION'!$B$223:$B$230,0), MATCH("*3rd*",'Stu-SESSION'!$K$7:$T$7,0))</f>
        <v>#N/A</v>
      </c>
      <c r="I149" s="132" t="e">
        <f>IF($A$146='Stu-SESSION'!$A$223,INDEX('Stu-SESSION'!$K$223:$T$230, MATCH("*Military*",'Stu-SESSION'!$B$223:$B$230,0), MATCH("*3rd*",'Stu-SESSION'!$K$7:$T$7,0)),"")</f>
        <v>#N/A</v>
      </c>
      <c r="J149" s="44" t="e">
        <f>INDEX('Stu-SESSION'!$L$223:$U$230, MATCH("*Military*",'Stu-SESSION'!$B$223:$B$230,0), MATCH("*3rd*",'Stu-SESSION'!$K$7:$T$7,0))</f>
        <v>#N/A</v>
      </c>
      <c r="K149" s="131" t="e">
        <f>IF($A$146='Stu-SESSION'!$A$223,INDEX('Stu-SESSION'!$K$223:$T$230, MATCH("*Clean *",'Stu-SESSION'!$B$223:$B$230,0), MATCH("*3rd*",'Stu-SESSION'!$K$7:$T$7,0)),"")</f>
        <v>#N/A</v>
      </c>
      <c r="L149" s="44" t="e">
        <f>INDEX('Stu-SESSION'!$L$223:$U$230, MATCH("*Clean *",'Stu-SESSION'!$B$223:$B$230,0), MATCH("*3rd*",'Stu-SESSION'!$K$7:$T$7,0))</f>
        <v>#N/A</v>
      </c>
      <c r="M149" s="131" t="e">
        <f>IF($A$146='Stu-SESSION'!$A$223,INDEX('Stu-SESSION'!$K$223:$T$230, MATCH("*Lat Pulldown*",'Stu-SESSION'!$B$223:$B$230,0), MATCH("*3rd*",'Stu-SESSION'!$K$7:$T$7,0)),"")</f>
        <v>#N/A</v>
      </c>
      <c r="N149" s="44" t="e">
        <f>INDEX('Stu-SESSION'!$L$223:$U$230, MATCH("*Lat Pulldown*",'Stu-SESSION'!$B$223:$B$230,0), MATCH("*3rd*",'Stu-SESSION'!$K$7:$T$7,0))</f>
        <v>#N/A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IF($A$146='Stu-SESSION'!$A$223,INDEX('Stu-SESSION'!$K$223:$T$230, MATCH("*Squat*",'Stu-SESSION'!$B$223:$B$230,0), MATCH("*4th*",'Stu-SESSION'!$K$7:$T$7,0)),"")</f>
        <v>#N/A</v>
      </c>
      <c r="D150" s="132" t="e">
        <f>INDEX('Stu-SESSION'!L$223:U$230, MATCH("*Squat*",'Stu-SESSION'!$B$223:$B$230,0), MATCH("*4th*",'Stu-SESSION'!K$7:T$7,0))</f>
        <v>#N/A</v>
      </c>
      <c r="E150" s="131" t="e">
        <f>IF($A$146='Stu-SESSION'!$A$223,INDEX('Stu-SESSION'!$K$223:$T$230, MATCH("*Deadlift*",'Stu-SESSION'!$B$223:$B$230,0), MATCH("*4th*",'Stu-SESSION'!$K$7:$T$7,0)),"")</f>
        <v>#N/A</v>
      </c>
      <c r="F150" s="131" t="e">
        <f>INDEX('Stu-SESSION'!$L$223:$U$230, MATCH("*Deadlift*",'Stu-SESSION'!$B$223:$B$230,0), MATCH("*4th*",'Stu-SESSION'!$K$7:$T$7,0))</f>
        <v>#N/A</v>
      </c>
      <c r="G150" s="131" t="e">
        <f>IF($A$146='Stu-SESSION'!$A$223,INDEX('Stu-SESSION'!$K$223:$T$230, MATCH("*Bench Press*",'Stu-SESSION'!$B$223:$B$230,0), MATCH("*4th*",'Stu-SESSION'!$K$7:$T$7,0)),"")</f>
        <v>#N/A</v>
      </c>
      <c r="H150" s="131" t="e">
        <f>INDEX('Stu-SESSION'!$L$223:$U$230, MATCH("*Bench Press*",'Stu-SESSION'!$B$223:$B$230,0), MATCH("*4th*",'Stu-SESSION'!$K$7:$T$7,0))</f>
        <v>#N/A</v>
      </c>
      <c r="I150" s="132" t="e">
        <f>IF($A$146='Stu-SESSION'!$A$223,INDEX('Stu-SESSION'!$K$223:$T$230, MATCH("*Military*",'Stu-SESSION'!$B$223:$B$230,0), MATCH("*4th*",'Stu-SESSION'!$K$7:$T$7,0)),"")</f>
        <v>#N/A</v>
      </c>
      <c r="J150" s="44" t="e">
        <f>INDEX('Stu-SESSION'!$L$223:$U$230, MATCH("*Military*",'Stu-SESSION'!$B$223:$B$230,0), MATCH("*4th*",'Stu-SESSION'!$K$7:$T$7,0))</f>
        <v>#N/A</v>
      </c>
      <c r="K150" s="131" t="e">
        <f>IF($A$146='Stu-SESSION'!$A$223,INDEX('Stu-SESSION'!$K$223:$T$230, MATCH("*Clean *",'Stu-SESSION'!$B$223:$B$230,0), MATCH("*4th*",'Stu-SESSION'!$K$7:$T$7,0)),"")</f>
        <v>#N/A</v>
      </c>
      <c r="L150" s="44" t="e">
        <f>INDEX('Stu-SESSION'!$L$223:$U$230, MATCH("*Clean *",'Stu-SESSION'!$B$223:$B$230,0), MATCH("*4th*",'Stu-SESSION'!$K$7:$T$7,0))</f>
        <v>#N/A</v>
      </c>
      <c r="M150" s="131" t="e">
        <f>IF($A$146='Stu-SESSION'!$A$223,INDEX('Stu-SESSION'!$K$223:$T$230, MATCH("*Lat Pulldown*",'Stu-SESSION'!$B$223:$B$230,0), MATCH("*4th*",'Stu-SESSION'!$K$7:$T$7,0)),"")</f>
        <v>#N/A</v>
      </c>
      <c r="N150" s="44" t="e">
        <f>INDEX('Stu-SESSION'!$L$223:$U$230, MATCH("*Lat Pulldown*",'Stu-SESSION'!$B$223:$B$230,0), MATCH("*4th*",'Stu-SESSION'!$K$7:$T$7,0))</f>
        <v>#N/A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IF($A$146='Stu-SESSION'!$A$223,INDEX('Stu-SESSION'!$K$223:$T$230, MATCH("*Squat*",'Stu-SESSION'!$B$223:$B$230,0), MATCH("*5th*",'Stu-SESSION'!$K$7:$T$7,0)),"")</f>
        <v>#N/A</v>
      </c>
      <c r="D151" s="132" t="e">
        <f>INDEX('Stu-SESSION'!L$223:U$230, MATCH("*Squat*",'Stu-SESSION'!$B$223:$B$230,0), MATCH("*5th*",'Stu-SESSION'!K$7:T$7,0))</f>
        <v>#N/A</v>
      </c>
      <c r="E151" s="131" t="e">
        <f>IF($A$146='Stu-SESSION'!$A$223,INDEX('Stu-SESSION'!$K$223:$T$230, MATCH("*Deadlift*",'Stu-SESSION'!$B$223:$B$230,0), MATCH("*5th*",'Stu-SESSION'!$K$7:$T$7,0)),"")</f>
        <v>#N/A</v>
      </c>
      <c r="F151" s="131" t="e">
        <f>INDEX('Stu-SESSION'!$L$223:$U$230, MATCH("*Deadlift*",'Stu-SESSION'!$B$223:$B$230,0), MATCH("*5th*",'Stu-SESSION'!$K$7:$T$7,0))</f>
        <v>#N/A</v>
      </c>
      <c r="G151" s="131" t="e">
        <f>IF($A$146='Stu-SESSION'!$A$223,INDEX('Stu-SESSION'!$K$223:$T$230, MATCH("*Bench Press*",'Stu-SESSION'!$B$223:$B$230,0), MATCH("*5th*",'Stu-SESSION'!$K$7:$T$7,0)),"")</f>
        <v>#N/A</v>
      </c>
      <c r="H151" s="131" t="e">
        <f>INDEX('Stu-SESSION'!$L$223:$U$230, MATCH("*Bench Press*",'Stu-SESSION'!$B$223:$B$230,0), MATCH("*5th*",'Stu-SESSION'!$K$7:$T$7,0))</f>
        <v>#N/A</v>
      </c>
      <c r="I151" s="132" t="e">
        <f>IF($A$146='Stu-SESSION'!$A$223,INDEX('Stu-SESSION'!$K$223:$T$230, MATCH("*Military*",'Stu-SESSION'!$B$223:$B$230,0), MATCH("*5th*",'Stu-SESSION'!$K$7:$T$7,0)),"")</f>
        <v>#N/A</v>
      </c>
      <c r="J151" s="44" t="e">
        <f>INDEX('Stu-SESSION'!$L$223:$U$230, MATCH("*Military*",'Stu-SESSION'!$B$223:$B$230,0), MATCH("*5th*",'Stu-SESSION'!$K$7:$T$7,0))</f>
        <v>#N/A</v>
      </c>
      <c r="K151" s="131" t="e">
        <f>IF($A$146='Stu-SESSION'!$A$223,INDEX('Stu-SESSION'!$K$223:$T$230, MATCH("*Clean *",'Stu-SESSION'!$B$223:$B$230,0), MATCH("*5th*",'Stu-SESSION'!$K$7:$T$7,0)),"")</f>
        <v>#N/A</v>
      </c>
      <c r="L151" s="44" t="e">
        <f>INDEX('Stu-SESSION'!$L$223:$U$230, MATCH("*Clean *",'Stu-SESSION'!$B$223:$B$230,0), MATCH("*5th*",'Stu-SESSION'!$K$7:$T$7,0))</f>
        <v>#N/A</v>
      </c>
      <c r="M151" s="131" t="e">
        <f>IF($A$146='Stu-SESSION'!$A$223,INDEX('Stu-SESSION'!$K$223:$T$230, MATCH("*Lat Pulldown*",'Stu-SESSION'!$B$223:$B$230,0), MATCH("*5th*",'Stu-SESSION'!$K$7:$T$7,0)),"")</f>
        <v>#N/A</v>
      </c>
      <c r="N151" s="44" t="e">
        <f>INDEX('Stu-SESSION'!$L$223:$U$230, MATCH("*Lat Pulldown*",'Stu-SESSION'!$B$223:$B$230,0), MATCH("*5th*",'Stu-SESSION'!$K$7:$T$7,0))</f>
        <v>#N/A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'Stu-SESSION'!A232</f>
        <v>42261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 t="e">
        <f>MAX(G153:G157)</f>
        <v>#N/A</v>
      </c>
      <c r="H152" s="116" t="e">
        <f t="array" ref="H152">MAX(IF(G153:G157=G152,H153:H157))</f>
        <v>#N/A</v>
      </c>
      <c r="I152" s="116">
        <f>MAX(I153:I157)</f>
        <v>35</v>
      </c>
      <c r="J152" s="116">
        <f t="array" ref="J152">MAX(IF(I153:I157=I152,J153:J157))</f>
        <v>12</v>
      </c>
      <c r="K152" s="116" t="e">
        <f>MAX(K153:K157)</f>
        <v>#N/A</v>
      </c>
      <c r="L152" s="116" t="e">
        <f t="array" ref="L152">MAX(IF(K153:K157=K152,L153:L157))</f>
        <v>#N/A</v>
      </c>
      <c r="M152" s="116" t="e">
        <f>MAX(M153:M157)</f>
        <v>#N/A</v>
      </c>
      <c r="N152" s="117" t="e">
        <f t="array" ref="N152">MAX(IF(M153:M157=M152,N153:N157))</f>
        <v>#N/A</v>
      </c>
      <c r="O152" s="152" t="e">
        <f>IF($A$140='Stu-SESSION'!$A$214,INDEX('Stu-SESSION'!$K$214:$T$221, MATCH("*1k Row*",'Stu-SESSION'!$B$214:$B$221,0), MATCH("*1st*",'Stu-SESSION'!$K$7:$T$7,0)),"")</f>
        <v>#N/A</v>
      </c>
      <c r="P152" s="152" t="e">
        <f>IF($A$140='Stu-SESSION'!$A$214,INDEX('Stu-SESSION'!$K$214:$T$221, MATCH("*HIIT*",'Stu-SESSION'!$B$214:$B$221,0), MATCH("*1st*",'Stu-SESSION'!$K$7:$T$7,0)),"")</f>
        <v>#N/A</v>
      </c>
      <c r="Q152" s="119" t="e">
        <f>INDEX('Stu-SESSION'!$L$212:$U$214, MATCH("*HIIT*",'Stu-SESSION'!$B$212:$B$214,0), MATCH("*1st*",'Stu-SESSION'!$K$7:$T$7,0))</f>
        <v>#N/A</v>
      </c>
      <c r="R152" s="119">
        <f>'Stu-SESSION'!U232</f>
        <v>0</v>
      </c>
      <c r="S152" s="116"/>
      <c r="T152" s="116"/>
      <c r="U152" s="120">
        <f>'Stu-SESSION'!A233</f>
        <v>0</v>
      </c>
      <c r="V152" s="120">
        <f>'Stu-SESSION'!A234</f>
        <v>0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IF($A$152='Stu-SESSION'!$A$232,INDEX('Stu-SESSION'!$K$232:$T$239, MATCH("*Squat*",'Stu-SESSION'!$B$232:$B$239,0), MATCH("*1st*",'Stu-SESSION'!$K$7:$T$7,0)),"")</f>
        <v>#N/A</v>
      </c>
      <c r="D153" s="132" t="e">
        <f>INDEX('Stu-SESSION'!L$232:U$239, MATCH("*Squat*",'Stu-SESSION'!$B$232:$B$239,0), MATCH("*1st*",'Stu-SESSION'!K$7:T$7,0))</f>
        <v>#N/A</v>
      </c>
      <c r="E153" s="131" t="e">
        <f>IF($A$152='Stu-SESSION'!$A$232,INDEX('Stu-SESSION'!$K$232:$T$239, MATCH("*Deadlift*",'Stu-SESSION'!$B$232:$B$239,0), MATCH("*1st*",'Stu-SESSION'!$K$7:$T$7,0)),"")</f>
        <v>#N/A</v>
      </c>
      <c r="F153" s="131" t="e">
        <f>INDEX('Stu-SESSION'!$L$232:$U$239, MATCH("*Deadlift*",'Stu-SESSION'!$B$232:$B$239,0), MATCH("*1st*",'Stu-SESSION'!$K$7:$T$7,0))</f>
        <v>#N/A</v>
      </c>
      <c r="G153" s="131" t="e">
        <f>IF($A$152='Stu-SESSION'!$A$232,INDEX('Stu-SESSION'!$K$232:$T$239, MATCH("*Bench Press*",'Stu-SESSION'!$B$232:$B$239,0), MATCH("*1st*",'Stu-SESSION'!$K$7:$T$7,0)),"")</f>
        <v>#N/A</v>
      </c>
      <c r="H153" s="131" t="e">
        <f>INDEX('Stu-SESSION'!$L$232:$U$239, MATCH("*Bench Press*",'Stu-SESSION'!$B$232:$B$239,0), MATCH("*1st*",'Stu-SESSION'!$K$7:$T$7,0))</f>
        <v>#N/A</v>
      </c>
      <c r="I153" s="132">
        <f>IF($A$152='Stu-SESSION'!$A$232,INDEX('Stu-SESSION'!$K$232:$T$239, MATCH("*Military*",'Stu-SESSION'!$B$232:$B$239,0), MATCH("*1st*",'Stu-SESSION'!$K$7:$T$7,0)),"")</f>
        <v>35</v>
      </c>
      <c r="J153" s="48">
        <f>INDEX('Stu-SESSION'!$L$232:$U$239, MATCH("*Military*",'Stu-SESSION'!$B$232:$B$239,0), MATCH("*1st*",'Stu-SESSION'!$K$7:$T$7,0))</f>
        <v>12</v>
      </c>
      <c r="K153" s="131" t="e">
        <f>IF($A$152='Stu-SESSION'!$A$232,INDEX('Stu-SESSION'!$K$232:$T$239, MATCH("*Clean *",'Stu-SESSION'!$B$232:$B$239,0), MATCH("*1st*",'Stu-SESSION'!$K$7:$T$7,0)),"")</f>
        <v>#N/A</v>
      </c>
      <c r="L153" s="48" t="e">
        <f>INDEX('Stu-SESSION'!$L$232:$U$239, MATCH("*Clean *",'Stu-SESSION'!$B$232:$B$239,0), MATCH("*1st*",'Stu-SESSION'!$K$7:$T$7,0))</f>
        <v>#N/A</v>
      </c>
      <c r="M153" s="131" t="e">
        <f>IF($A$152='Stu-SESSION'!$A$232,INDEX('Stu-SESSION'!$K$232:$T$239, MATCH("*Lat Pulldown*",'Stu-SESSION'!$B$232:$B$239,0), MATCH("*1st*",'Stu-SESSION'!$K$7:$T$7,0)),"")</f>
        <v>#N/A</v>
      </c>
      <c r="N153" s="48" t="e">
        <f>INDEX('Stu-SESSION'!$L$232:$U$239, MATCH("*Lat Pulldown*",'Stu-SESSION'!$B$232:$B$239,0), MATCH("*1st*",'Stu-SESSION'!$K$7:$T$7,0))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IF($A$152='Stu-SESSION'!$A$232,INDEX('Stu-SESSION'!$K$232:$T$239, MATCH("*Squat*",'Stu-SESSION'!$B$232:$B$239,0), MATCH("*2nd*",'Stu-SESSION'!$K$7:$T$7,0)),"")</f>
        <v>#N/A</v>
      </c>
      <c r="D154" s="132" t="e">
        <f>INDEX('Stu-SESSION'!L$232:U$239, MATCH("*Squat*",'Stu-SESSION'!$B$232:$B$239,0), MATCH("*2nd*",'Stu-SESSION'!K$7:T$7,0))</f>
        <v>#N/A</v>
      </c>
      <c r="E154" s="131" t="e">
        <f>IF($A$152='Stu-SESSION'!$A$232,INDEX('Stu-SESSION'!$K$232:$T$239, MATCH("*Deadlift*",'Stu-SESSION'!$B$232:$B$239,0), MATCH("*2ND*",'Stu-SESSION'!$K$7:$T$7,0)),"")</f>
        <v>#N/A</v>
      </c>
      <c r="F154" s="131" t="e">
        <f>INDEX('Stu-SESSION'!$L$232:$U$239, MATCH("*Deadlift*",'Stu-SESSION'!$B$232:$B$239,0), MATCH("*2nd*",'Stu-SESSION'!$K$7:$T$7,0))</f>
        <v>#N/A</v>
      </c>
      <c r="G154" s="131" t="e">
        <f>IF($A$152='Stu-SESSION'!$A$232,INDEX('Stu-SESSION'!$K$232:$T$239, MATCH("*Bench Press*",'Stu-SESSION'!$B$232:$B$239,0), MATCH("*2ND*",'Stu-SESSION'!$K$7:$T$7,0)),"")</f>
        <v>#N/A</v>
      </c>
      <c r="H154" s="131" t="e">
        <f>INDEX('Stu-SESSION'!$L$232:$U$239, MATCH("*Bench Press*",'Stu-SESSION'!$B$232:$B$239,0), MATCH("*2nd*",'Stu-SESSION'!$K$7:$T$7,0))</f>
        <v>#N/A</v>
      </c>
      <c r="I154" s="132">
        <f>IF($A$152='Stu-SESSION'!$A$232,INDEX('Stu-SESSION'!$K$232:$T$239, MATCH("*Military*",'Stu-SESSION'!$B$232:$B$239,0), MATCH("*2ND*",'Stu-SESSION'!$K$7:$T$7,0)),"")</f>
        <v>35</v>
      </c>
      <c r="J154" s="44">
        <f>INDEX('Stu-SESSION'!$L$232:$U$239, MATCH("*Military*",'Stu-SESSION'!$B$232:$B$239,0), MATCH("*2nd*",'Stu-SESSION'!$K$7:$T$7,0))</f>
        <v>12</v>
      </c>
      <c r="K154" s="131" t="e">
        <f>IF($A$152='Stu-SESSION'!$A$232,INDEX('Stu-SESSION'!$K$232:$T$239, MATCH("*Clean *",'Stu-SESSION'!$B$232:$B$239,0), MATCH("*2ND*",'Stu-SESSION'!$K$7:$T$7,0)),"")</f>
        <v>#N/A</v>
      </c>
      <c r="L154" s="44" t="e">
        <f>INDEX('Stu-SESSION'!$L$232:$U$239, MATCH("*Clean *",'Stu-SESSION'!$B$232:$B$239,0), MATCH("*2nd*",'Stu-SESSION'!$K$7:$T$7,0))</f>
        <v>#N/A</v>
      </c>
      <c r="M154" s="131" t="e">
        <f>IF($A$152='Stu-SESSION'!$A$232,INDEX('Stu-SESSION'!$K$232:$T$239, MATCH("*Lat Pulldown*",'Stu-SESSION'!$B$232:$B$239,0), MATCH("*2ND*",'Stu-SESSION'!$K$7:$T$7,0)),"")</f>
        <v>#N/A</v>
      </c>
      <c r="N154" s="44" t="e">
        <f>INDEX('Stu-SESSION'!$L$232:$U$239, MATCH("*Lat Pulldown*",'Stu-SESSION'!$B$232:$B$239,0), MATCH("*2nd*",'Stu-SESSION'!$K$7:$T$7,0))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IF($A$152='Stu-SESSION'!$A$232,INDEX('Stu-SESSION'!$K$232:$T$239, MATCH("*Squat*",'Stu-SESSION'!$B$232:$B$239,0), MATCH("*3rd*",'Stu-SESSION'!$K$7:$T$7,0)),"")</f>
        <v>#N/A</v>
      </c>
      <c r="D155" s="132" t="e">
        <f>INDEX('Stu-SESSION'!L$232:U$239, MATCH("*Squat*",'Stu-SESSION'!$B$232:$B$239,0), MATCH("*3rd*",'Stu-SESSION'!K$7:T$7,0))</f>
        <v>#N/A</v>
      </c>
      <c r="E155" s="131" t="e">
        <f>IF($A$152='Stu-SESSION'!$A$232,INDEX('Stu-SESSION'!$K$232:$T$239, MATCH("*Deadlift*",'Stu-SESSION'!$B$232:$B$239,0), MATCH("*3rd*",'Stu-SESSION'!$K$7:$T$7,0)),"")</f>
        <v>#N/A</v>
      </c>
      <c r="F155" s="131" t="e">
        <f>INDEX('Stu-SESSION'!$L$232:$U$239, MATCH("*Deadlift*",'Stu-SESSION'!$B$232:$B$239,0), MATCH("*3rd*",'Stu-SESSION'!$K$7:$T$7,0))</f>
        <v>#N/A</v>
      </c>
      <c r="G155" s="131" t="e">
        <f>IF($A$152='Stu-SESSION'!$A$232,INDEX('Stu-SESSION'!$K$232:$T$239, MATCH("*Bench Press*",'Stu-SESSION'!$B$232:$B$239,0), MATCH("*3rd*",'Stu-SESSION'!$K$7:$T$7,0)),"")</f>
        <v>#N/A</v>
      </c>
      <c r="H155" s="131" t="e">
        <f>INDEX('Stu-SESSION'!$L$232:$U$239, MATCH("*Bench Press*",'Stu-SESSION'!$B$232:$B$239,0), MATCH("*3rd*",'Stu-SESSION'!$K$7:$T$7,0))</f>
        <v>#N/A</v>
      </c>
      <c r="I155" s="132">
        <f>IF($A$152='Stu-SESSION'!$A$232,INDEX('Stu-SESSION'!$K$232:$T$239, MATCH("*Military*",'Stu-SESSION'!$B$232:$B$239,0), MATCH("*3rd*",'Stu-SESSION'!$K$7:$T$7,0)),"")</f>
        <v>35</v>
      </c>
      <c r="J155" s="44">
        <f>INDEX('Stu-SESSION'!$L$232:$U$239, MATCH("*Military*",'Stu-SESSION'!$B$232:$B$239,0), MATCH("*3rd*",'Stu-SESSION'!$K$7:$T$7,0))</f>
        <v>12</v>
      </c>
      <c r="K155" s="131" t="e">
        <f>IF($A$152='Stu-SESSION'!$A$232,INDEX('Stu-SESSION'!$K$232:$T$239, MATCH("*Clean *",'Stu-SESSION'!$B$232:$B$239,0), MATCH("*3rd*",'Stu-SESSION'!$K$7:$T$7,0)),"")</f>
        <v>#N/A</v>
      </c>
      <c r="L155" s="44" t="e">
        <f>INDEX('Stu-SESSION'!$L$232:$U$239, MATCH("*Clean *",'Stu-SESSION'!$B$232:$B$239,0), MATCH("*3rd*",'Stu-SESSION'!$K$7:$T$7,0))</f>
        <v>#N/A</v>
      </c>
      <c r="M155" s="131" t="e">
        <f>IF($A$152='Stu-SESSION'!$A$232,INDEX('Stu-SESSION'!$K$232:$T$239, MATCH("*Lat Pulldown*",'Stu-SESSION'!$B$232:$B$239,0), MATCH("*3rd*",'Stu-SESSION'!$K$7:$T$7,0)),"")</f>
        <v>#N/A</v>
      </c>
      <c r="N155" s="44" t="e">
        <f>INDEX('Stu-SESSION'!$L$232:$U$239, MATCH("*Lat Pulldown*",'Stu-SESSION'!$B$232:$B$239,0), MATCH("*3rd*",'Stu-SESSION'!$K$7:$T$7,0))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IF($A$152='Stu-SESSION'!$A$232,INDEX('Stu-SESSION'!$K$232:$T$239, MATCH("*Squat*",'Stu-SESSION'!$B$232:$B$239,0), MATCH("*4th*",'Stu-SESSION'!$K$7:$T$7,0)),"")</f>
        <v>#N/A</v>
      </c>
      <c r="D156" s="132" t="e">
        <f>INDEX('Stu-SESSION'!L$232:U$239, MATCH("*Squat*",'Stu-SESSION'!$B$232:$B$239,0), MATCH("*4th*",'Stu-SESSION'!K$7:T$7,0))</f>
        <v>#N/A</v>
      </c>
      <c r="E156" s="131" t="e">
        <f>IF($A$152='Stu-SESSION'!$A$232,INDEX('Stu-SESSION'!$K$232:$T$239, MATCH("*Deadlift*",'Stu-SESSION'!$B$232:$B$239,0), MATCH("*4th*",'Stu-SESSION'!$K$7:$T$7,0)),"")</f>
        <v>#N/A</v>
      </c>
      <c r="F156" s="131" t="e">
        <f>INDEX('Stu-SESSION'!$L$232:$U$239, MATCH("*Deadlift*",'Stu-SESSION'!$B$232:$B$239,0), MATCH("*4th*",'Stu-SESSION'!$K$7:$T$7,0))</f>
        <v>#N/A</v>
      </c>
      <c r="G156" s="131" t="e">
        <f>IF($A$152='Stu-SESSION'!$A$232,INDEX('Stu-SESSION'!$K$232:$T$239, MATCH("*Bench Press*",'Stu-SESSION'!$B$232:$B$239,0), MATCH("*4th*",'Stu-SESSION'!$K$7:$T$7,0)),"")</f>
        <v>#N/A</v>
      </c>
      <c r="H156" s="131" t="e">
        <f>INDEX('Stu-SESSION'!$L$232:$U$239, MATCH("*Bench Press*",'Stu-SESSION'!$B$232:$B$239,0), MATCH("*4th*",'Stu-SESSION'!$K$7:$T$7,0))</f>
        <v>#N/A</v>
      </c>
      <c r="I156" s="132">
        <f>IF($A$152='Stu-SESSION'!$A$232,INDEX('Stu-SESSION'!$K$232:$T$239, MATCH("*Military*",'Stu-SESSION'!$B$232:$B$239,0), MATCH("*4th*",'Stu-SESSION'!$K$7:$T$7,0)),"")</f>
        <v>0</v>
      </c>
      <c r="J156" s="44">
        <f>INDEX('Stu-SESSION'!$L$232:$U$239, MATCH("*Military*",'Stu-SESSION'!$B$232:$B$239,0), MATCH("*4th*",'Stu-SESSION'!$K$7:$T$7,0))</f>
        <v>0</v>
      </c>
      <c r="K156" s="131" t="e">
        <f>IF($A$152='Stu-SESSION'!$A$232,INDEX('Stu-SESSION'!$K$232:$T$239, MATCH("*Clean *",'Stu-SESSION'!$B$232:$B$239,0), MATCH("*4th*",'Stu-SESSION'!$K$7:$T$7,0)),"")</f>
        <v>#N/A</v>
      </c>
      <c r="L156" s="44" t="e">
        <f>INDEX('Stu-SESSION'!$L$232:$U$239, MATCH("*Clean *",'Stu-SESSION'!$B$232:$B$239,0), MATCH("*4th*",'Stu-SESSION'!$K$7:$T$7,0))</f>
        <v>#N/A</v>
      </c>
      <c r="M156" s="131" t="e">
        <f>IF($A$152='Stu-SESSION'!$A$232,INDEX('Stu-SESSION'!$K$232:$T$239, MATCH("*Lat Pulldown*",'Stu-SESSION'!$B$232:$B$239,0), MATCH("*4th*",'Stu-SESSION'!$K$7:$T$7,0)),"")</f>
        <v>#N/A</v>
      </c>
      <c r="N156" s="44" t="e">
        <f>INDEX('Stu-SESSION'!$L$232:$U$239, MATCH("*Lat Pulldown*",'Stu-SESSION'!$B$232:$B$239,0), MATCH("*4th*",'Stu-SESSION'!$K$7:$T$7,0))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IF($A$152='Stu-SESSION'!$A$232,INDEX('Stu-SESSION'!$K$232:$T$239, MATCH("*Squat*",'Stu-SESSION'!$B$232:$B$239,0), MATCH("*5th*",'Stu-SESSION'!$K$7:$T$7,0)),"")</f>
        <v>#N/A</v>
      </c>
      <c r="D157" s="132" t="e">
        <f>INDEX('Stu-SESSION'!L$232:U$239, MATCH("*Squat*",'Stu-SESSION'!$B$232:$B$239,0), MATCH("*5th*",'Stu-SESSION'!K$7:T$7,0))</f>
        <v>#N/A</v>
      </c>
      <c r="E157" s="131" t="e">
        <f>IF($A$152='Stu-SESSION'!$A$232,INDEX('Stu-SESSION'!$K$232:$T$239, MATCH("*Deadlift*",'Stu-SESSION'!$B$232:$B$239,0), MATCH("*5th*",'Stu-SESSION'!$K$7:$T$7,0)),"")</f>
        <v>#N/A</v>
      </c>
      <c r="F157" s="131" t="e">
        <f>INDEX('Stu-SESSION'!$L$232:$U$239, MATCH("*Deadlift*",'Stu-SESSION'!$B$232:$B$239,0), MATCH("*5th*",'Stu-SESSION'!$K$7:$T$7,0))</f>
        <v>#N/A</v>
      </c>
      <c r="G157" s="131" t="e">
        <f>IF($A$152='Stu-SESSION'!$A$232,INDEX('Stu-SESSION'!$K$232:$T$239, MATCH("*Bench Press*",'Stu-SESSION'!$B$232:$B$239,0), MATCH("*5th*",'Stu-SESSION'!$K$7:$T$7,0)),"")</f>
        <v>#N/A</v>
      </c>
      <c r="H157" s="131" t="e">
        <f>INDEX('Stu-SESSION'!$L$232:$U$239, MATCH("*Bench Press*",'Stu-SESSION'!$B$232:$B$239,0), MATCH("*5th*",'Stu-SESSION'!$K$7:$T$7,0))</f>
        <v>#N/A</v>
      </c>
      <c r="I157" s="132">
        <f>IF($A$152='Stu-SESSION'!$A$232,INDEX('Stu-SESSION'!$K$232:$T$239, MATCH("*Military*",'Stu-SESSION'!$B$232:$B$239,0), MATCH("*5th*",'Stu-SESSION'!$K$7:$T$7,0)),"")</f>
        <v>0</v>
      </c>
      <c r="J157" s="44">
        <f>INDEX('Stu-SESSION'!$L$232:$U$239, MATCH("*Military*",'Stu-SESSION'!$B$232:$B$239,0), MATCH("*5th*",'Stu-SESSION'!$K$7:$T$7,0))</f>
        <v>0</v>
      </c>
      <c r="K157" s="131" t="e">
        <f>IF($A$152='Stu-SESSION'!$A$232,INDEX('Stu-SESSION'!$K$232:$T$239, MATCH("*Clean *",'Stu-SESSION'!$B$232:$B$239,0), MATCH("*5th*",'Stu-SESSION'!$K$7:$T$7,0)),"")</f>
        <v>#N/A</v>
      </c>
      <c r="L157" s="44" t="e">
        <f>INDEX('Stu-SESSION'!$L$232:$U$239, MATCH("*Clean *",'Stu-SESSION'!$B$232:$B$239,0), MATCH("*5th*",'Stu-SESSION'!$K$7:$T$7,0))</f>
        <v>#N/A</v>
      </c>
      <c r="M157" s="131" t="e">
        <f>IF($A$152='Stu-SESSION'!$A$232,INDEX('Stu-SESSION'!$K$232:$T$239, MATCH("*Lat Pulldown*",'Stu-SESSION'!$B$232:$B$239,0), MATCH("*5th*",'Stu-SESSION'!$K$7:$T$7,0)),"")</f>
        <v>#N/A</v>
      </c>
      <c r="N157" s="44" t="e">
        <f>INDEX('Stu-SESSION'!$L$232:$U$239, MATCH("*Lat Pulldown*",'Stu-SESSION'!$B$232:$B$239,0), MATCH("*5th*",'Stu-SESSION'!$K$7:$T$7,0))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'Stu-SESSION'!A241</f>
        <v>42262</v>
      </c>
      <c r="B158" s="116" t="s">
        <v>84</v>
      </c>
      <c r="C158" s="117" t="e">
        <f>MAX(C159:C163)</f>
        <v>#N/A</v>
      </c>
      <c r="D158" s="116" t="e">
        <f t="array" ref="D158">MAX(IF(C159:C163=C158,D159:D163))</f>
        <v>#N/A</v>
      </c>
      <c r="E158" s="116">
        <f>MAX(E159:E163)</f>
        <v>110</v>
      </c>
      <c r="F158" s="116">
        <f t="array" ref="F158">MAX(IF(E159:E163=E158,F159:F163))</f>
        <v>6</v>
      </c>
      <c r="G158" s="116" t="e">
        <f>MAX(G159:G163)</f>
        <v>#N/A</v>
      </c>
      <c r="H158" s="116" t="e">
        <f t="array" ref="H158">MAX(IF(G159:G163=G158,H159:H163))</f>
        <v>#N/A</v>
      </c>
      <c r="I158" s="116" t="e">
        <f>MAX(I159:I163)</f>
        <v>#N/A</v>
      </c>
      <c r="J158" s="116" t="e">
        <f t="array" ref="J158">MAX(IF(I159:I163=I158,J159:J163))</f>
        <v>#N/A</v>
      </c>
      <c r="K158" s="116">
        <f>MAX(K159:K163)</f>
        <v>42.5</v>
      </c>
      <c r="L158" s="116">
        <f t="array" ref="L158">MAX(IF(K159:K163=K158,L159:L163))</f>
        <v>10</v>
      </c>
      <c r="M158" s="116" t="e">
        <f>MAX(M159:M163)</f>
        <v>#N/A</v>
      </c>
      <c r="N158" s="117" t="e">
        <f t="array" ref="N158">MAX(IF(M159:M163=M158,N159:N163))</f>
        <v>#N/A</v>
      </c>
      <c r="O158" s="152">
        <f>IF($A$134='Stu-SESSION'!$A$205,INDEX('Stu-SESSION'!$K$205:$T$212, MATCH("*1k Row*",'Stu-SESSION'!$B$205:$B$212,0), MATCH("*1st*",'Stu-SESSION'!$K$7:$T$7,0)),"")</f>
        <v>2.5231481481481481E-3</v>
      </c>
      <c r="P158" s="152" t="e">
        <f>IF($A$134='Stu-SESSION'!$A$205,INDEX('Stu-SESSION'!$K$205:$T$212, MATCH("*HIIT*",'Stu-SESSION'!$B$205:$B$212,0), MATCH("*1st*",'Stu-SESSION'!$K$7:$T$7,0)),"")</f>
        <v>#N/A</v>
      </c>
      <c r="Q158" s="119" t="e">
        <f>INDEX('Stu-SESSION'!$L$205:$U$212, MATCH("*HIIT*",'Stu-SESSION'!$B$205:$B$212,0), MATCH("*1st*",'Stu-SESSION'!$K$7:$T$7,0))</f>
        <v>#N/A</v>
      </c>
      <c r="R158" s="119">
        <f>'Stu-SESSION'!U241</f>
        <v>0</v>
      </c>
      <c r="S158" s="116"/>
      <c r="T158" s="116"/>
      <c r="U158" s="120">
        <f>'Stu-SESSION'!A242</f>
        <v>0</v>
      </c>
      <c r="V158" s="120">
        <f>'Stu-SESSION'!A243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 t="e">
        <f>IF($A$158='Stu-SESSION'!$A$241,INDEX('Stu-SESSION'!$K$241:$T$248, MATCH("*Squat*",'Stu-SESSION'!$B$241:$B$248,0), MATCH("*1st*",'Stu-SESSION'!$K$7:$T$7,0)),"")</f>
        <v>#N/A</v>
      </c>
      <c r="D159" s="132" t="e">
        <f>INDEX('Stu-SESSION'!L$241:U$248, MATCH("*Squat*",'Stu-SESSION'!$B$241:$B$248,0), MATCH("*1st*",'Stu-SESSION'!K$7:T$7,0))</f>
        <v>#N/A</v>
      </c>
      <c r="E159" s="131">
        <f>IF($A$158='Stu-SESSION'!$A$241,INDEX('Stu-SESSION'!$K$241:$T$248, MATCH("*Deadlift*",'Stu-SESSION'!$B$241:$B$248,0), MATCH("*1st*",'Stu-SESSION'!$K$7:$T$7,0)),"")</f>
        <v>60</v>
      </c>
      <c r="F159" s="131">
        <f>INDEX('Stu-SESSION'!$L$241:$U$248, MATCH("*Deadlift*",'Stu-SESSION'!$B$241:$B$248,0), MATCH("*1st*",'Stu-SESSION'!$K$7:$T$7,0))</f>
        <v>10</v>
      </c>
      <c r="G159" s="131" t="e">
        <f>IF($A$158='Stu-SESSION'!$A$241,INDEX('Stu-SESSION'!$K$241:$T$248, MATCH("*Bench Press*",'Stu-SESSION'!$B$241:$B$248,0), MATCH("*1st*",'Stu-SESSION'!$K$7:$T$7,0)),"")</f>
        <v>#N/A</v>
      </c>
      <c r="H159" s="131" t="e">
        <f>INDEX('Stu-SESSION'!$L$241:$U$248, MATCH("*Bench Press*",'Stu-SESSION'!$B$241:$B$248,0), MATCH("*1st*",'Stu-SESSION'!$K$7:$T$7,0))</f>
        <v>#N/A</v>
      </c>
      <c r="I159" s="132" t="e">
        <f>IF($A$158='Stu-SESSION'!$A$241,INDEX('Stu-SESSION'!$K$241:$T$248, MATCH("*Military*",'Stu-SESSION'!$B$241:$B$248,0), MATCH("*1st*",'Stu-SESSION'!$K$7:$T$7,0)),"")</f>
        <v>#N/A</v>
      </c>
      <c r="J159" s="48" t="e">
        <f>INDEX('Stu-SESSION'!$L$241:$U$248, MATCH("*Military*",'Stu-SESSION'!$B$241:$B$248,0), MATCH("*1st*",'Stu-SESSION'!$K$7:$T$7,0))</f>
        <v>#N/A</v>
      </c>
      <c r="K159" s="131">
        <f>IF($A$158='Stu-SESSION'!$A$241,INDEX('Stu-SESSION'!$K$241:$T$248, MATCH("*Clean *",'Stu-SESSION'!$B$241:$B$248,0), MATCH("*1st*",'Stu-SESSION'!$K$7:$T$7,0)),"")</f>
        <v>30</v>
      </c>
      <c r="L159" s="48">
        <f>INDEX('Stu-SESSION'!$L$241:$U$248, MATCH("*Clean *",'Stu-SESSION'!$B$241:$B$248,0), MATCH("*1st*",'Stu-SESSION'!$K$7:$T$7,0))</f>
        <v>10</v>
      </c>
      <c r="M159" s="131" t="e">
        <f>IF($A$158='Stu-SESSION'!$A$241,INDEX('Stu-SESSION'!$K$241:$T$248, MATCH("*Lat Pulldown*",'Stu-SESSION'!$B$241:$B$248,0), MATCH("*1st*",'Stu-SESSION'!$K$7:$T$7,0)),"")</f>
        <v>#N/A</v>
      </c>
      <c r="N159" s="48" t="e">
        <f>INDEX('Stu-SESSION'!$L$241:$U$248, MATCH("*Lat Pulldown*",'Stu-SESSION'!$B$241:$B$248,0), MATCH("*1st*",'Stu-SESSION'!$K$7:$T$7,0))</f>
        <v>#N/A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 t="e">
        <f>IF($A$158='Stu-SESSION'!$A$241,INDEX('Stu-SESSION'!$K$241:$T$248, MATCH("*Squat*",'Stu-SESSION'!$B$241:$B$248,0), MATCH("*2nd*",'Stu-SESSION'!$K$7:$T$7,0)),"")</f>
        <v>#N/A</v>
      </c>
      <c r="D160" s="132" t="e">
        <f>INDEX('Stu-SESSION'!L$241:U$248, MATCH("*Squat*",'Stu-SESSION'!$B$241:$B$248,0), MATCH("*2nd*",'Stu-SESSION'!K$7:T$7,0))</f>
        <v>#N/A</v>
      </c>
      <c r="E160" s="131">
        <f>IF($A$158='Stu-SESSION'!$A$241,INDEX('Stu-SESSION'!$K$241:$T$248, MATCH("*Deadlift*",'Stu-SESSION'!$B$241:$B$248,0), MATCH("*2ND*",'Stu-SESSION'!$K$7:$T$7,0)),"")</f>
        <v>80</v>
      </c>
      <c r="F160" s="131">
        <f>INDEX('Stu-SESSION'!$L$241:$U$248, MATCH("*Deadlift*",'Stu-SESSION'!$B$241:$B$248,0), MATCH("*2nd*",'Stu-SESSION'!$K$7:$T$7,0))</f>
        <v>11</v>
      </c>
      <c r="G160" s="131" t="e">
        <f>IF($A$158='Stu-SESSION'!$A$241,INDEX('Stu-SESSION'!$K$241:$T$248, MATCH("*Bench Press*",'Stu-SESSION'!$B$241:$B$248,0), MATCH("*2ND*",'Stu-SESSION'!$K$7:$T$7,0)),"")</f>
        <v>#N/A</v>
      </c>
      <c r="H160" s="131" t="e">
        <f>INDEX('Stu-SESSION'!$L$241:$U$248, MATCH("*Bench Press*",'Stu-SESSION'!$B$241:$B$248,0), MATCH("*2nd*",'Stu-SESSION'!$K$7:$T$7,0))</f>
        <v>#N/A</v>
      </c>
      <c r="I160" s="132" t="e">
        <f>IF($A$158='Stu-SESSION'!$A$241,INDEX('Stu-SESSION'!$K$241:$T$248, MATCH("*Military*",'Stu-SESSION'!$B$241:$B$248,0), MATCH("*2ND*",'Stu-SESSION'!$K$7:$T$7,0)),"")</f>
        <v>#N/A</v>
      </c>
      <c r="J160" s="44" t="e">
        <f>INDEX('Stu-SESSION'!$L$241:$U$248, MATCH("*Military*",'Stu-SESSION'!$B$241:$B$248,0), MATCH("*2nd*",'Stu-SESSION'!$K$7:$T$7,0))</f>
        <v>#N/A</v>
      </c>
      <c r="K160" s="131">
        <f>IF($A$158='Stu-SESSION'!$A$241,INDEX('Stu-SESSION'!$K$241:$T$248, MATCH("*Clean *",'Stu-SESSION'!$B$241:$B$248,0), MATCH("*2ND*",'Stu-SESSION'!$K$7:$T$7,0)),"")</f>
        <v>40</v>
      </c>
      <c r="L160" s="44">
        <f>INDEX('Stu-SESSION'!$L$241:$U$248, MATCH("*Clean *",'Stu-SESSION'!$B$241:$B$248,0), MATCH("*2nd*",'Stu-SESSION'!$K$7:$T$7,0))</f>
        <v>10</v>
      </c>
      <c r="M160" s="131" t="e">
        <f>IF($A$158='Stu-SESSION'!$A$241,INDEX('Stu-SESSION'!$K$241:$T$248, MATCH("*Lat Pulldown*",'Stu-SESSION'!$B$241:$B$248,0), MATCH("*2ND*",'Stu-SESSION'!$K$7:$T$7,0)),"")</f>
        <v>#N/A</v>
      </c>
      <c r="N160" s="44" t="e">
        <f>INDEX('Stu-SESSION'!$L$241:$U$248, MATCH("*Lat Pulldown*",'Stu-SESSION'!$B$241:$B$248,0), MATCH("*2nd*",'Stu-SESSION'!$K$7:$T$7,0))</f>
        <v>#N/A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 t="e">
        <f>IF($A$158='Stu-SESSION'!$A$241,INDEX('Stu-SESSION'!$K$241:$T$248, MATCH("*Squat*",'Stu-SESSION'!$B$241:$B$248,0), MATCH("*3rd*",'Stu-SESSION'!$K$7:$T$7,0)),"")</f>
        <v>#N/A</v>
      </c>
      <c r="D161" s="132" t="e">
        <f>INDEX('Stu-SESSION'!L$241:U$248, MATCH("*Squat*",'Stu-SESSION'!$B$241:$B$248,0), MATCH("*3rd*",'Stu-SESSION'!K$7:T$7,0))</f>
        <v>#N/A</v>
      </c>
      <c r="E161" s="131">
        <f>IF($A$158='Stu-SESSION'!$A$241,INDEX('Stu-SESSION'!$K$241:$T$248, MATCH("*Deadlift*",'Stu-SESSION'!$B$241:$B$248,0), MATCH("*3rd*",'Stu-SESSION'!$K$7:$T$7,0)),"")</f>
        <v>100</v>
      </c>
      <c r="F161" s="131">
        <f>INDEX('Stu-SESSION'!$L$241:$U$248, MATCH("*Deadlift*",'Stu-SESSION'!$B$241:$B$248,0), MATCH("*3rd*",'Stu-SESSION'!$K$7:$T$7,0))</f>
        <v>10</v>
      </c>
      <c r="G161" s="131" t="e">
        <f>IF($A$158='Stu-SESSION'!$A$241,INDEX('Stu-SESSION'!$K$241:$T$248, MATCH("*Bench Press*",'Stu-SESSION'!$B$241:$B$248,0), MATCH("*3rd*",'Stu-SESSION'!$K$7:$T$7,0)),"")</f>
        <v>#N/A</v>
      </c>
      <c r="H161" s="131" t="e">
        <f>INDEX('Stu-SESSION'!$L$241:$U$248, MATCH("*Bench Press*",'Stu-SESSION'!$B$241:$B$248,0), MATCH("*3rd*",'Stu-SESSION'!$K$7:$T$7,0))</f>
        <v>#N/A</v>
      </c>
      <c r="I161" s="132" t="e">
        <f>IF($A$158='Stu-SESSION'!$A$241,INDEX('Stu-SESSION'!$K$241:$T$248, MATCH("*Military*",'Stu-SESSION'!$B$241:$B$248,0), MATCH("*3rd*",'Stu-SESSION'!$K$7:$T$7,0)),"")</f>
        <v>#N/A</v>
      </c>
      <c r="J161" s="44" t="e">
        <f>INDEX('Stu-SESSION'!$L$241:$U$248, MATCH("*Military*",'Stu-SESSION'!$B$241:$B$248,0), MATCH("*3rd*",'Stu-SESSION'!$K$7:$T$7,0))</f>
        <v>#N/A</v>
      </c>
      <c r="K161" s="131">
        <f>IF($A$158='Stu-SESSION'!$A$241,INDEX('Stu-SESSION'!$K$241:$T$248, MATCH("*Clean *",'Stu-SESSION'!$B$241:$B$248,0), MATCH("*3rd*",'Stu-SESSION'!$K$7:$T$7,0)),"")</f>
        <v>42.5</v>
      </c>
      <c r="L161" s="44">
        <f>INDEX('Stu-SESSION'!$L$241:$U$248, MATCH("*Clean *",'Stu-SESSION'!$B$241:$B$248,0), MATCH("*3rd*",'Stu-SESSION'!$K$7:$T$7,0))</f>
        <v>10</v>
      </c>
      <c r="M161" s="131" t="e">
        <f>IF($A$158='Stu-SESSION'!$A$241,INDEX('Stu-SESSION'!$K$241:$T$248, MATCH("*Lat Pulldown*",'Stu-SESSION'!$B$241:$B$248,0), MATCH("*3rd*",'Stu-SESSION'!$K$7:$T$7,0)),"")</f>
        <v>#N/A</v>
      </c>
      <c r="N161" s="44" t="e">
        <f>INDEX('Stu-SESSION'!$L$241:$U$248, MATCH("*Lat Pulldown*",'Stu-SESSION'!$B$241:$B$248,0), MATCH("*3rd*",'Stu-SESSION'!$K$7:$T$7,0))</f>
        <v>#N/A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 t="e">
        <f>IF($A$158='Stu-SESSION'!$A$241,INDEX('Stu-SESSION'!$K$241:$T$248, MATCH("*Squat*",'Stu-SESSION'!$B$241:$B$248,0), MATCH("*4th*",'Stu-SESSION'!$K$7:$T$7,0)),"")</f>
        <v>#N/A</v>
      </c>
      <c r="D162" s="132" t="e">
        <f>INDEX('Stu-SESSION'!L$241:U$248, MATCH("*Squat*",'Stu-SESSION'!$B$241:$B$248,0), MATCH("*4th*",'Stu-SESSION'!K$7:T$7,0))</f>
        <v>#N/A</v>
      </c>
      <c r="E162" s="131">
        <f>IF($A$158='Stu-SESSION'!$A$241,INDEX('Stu-SESSION'!$K$241:$T$248, MATCH("*Deadlift*",'Stu-SESSION'!$B$241:$B$248,0), MATCH("*4th*",'Stu-SESSION'!$K$7:$T$7,0)),"")</f>
        <v>110</v>
      </c>
      <c r="F162" s="131">
        <f>INDEX('Stu-SESSION'!$L$241:$U$248, MATCH("*Deadlift*",'Stu-SESSION'!$B$241:$B$248,0), MATCH("*4th*",'Stu-SESSION'!$K$7:$T$7,0))</f>
        <v>6</v>
      </c>
      <c r="G162" s="131" t="e">
        <f>IF($A$158='Stu-SESSION'!$A$241,INDEX('Stu-SESSION'!$K$241:$T$248, MATCH("*Bench Press*",'Stu-SESSION'!$B$241:$B$248,0), MATCH("*4th*",'Stu-SESSION'!$K$7:$T$7,0)),"")</f>
        <v>#N/A</v>
      </c>
      <c r="H162" s="131" t="e">
        <f>INDEX('Stu-SESSION'!$L$241:$U$248, MATCH("*Bench Press*",'Stu-SESSION'!$B$241:$B$248,0), MATCH("*4th*",'Stu-SESSION'!$K$7:$T$7,0))</f>
        <v>#N/A</v>
      </c>
      <c r="I162" s="132" t="e">
        <f>IF($A$158='Stu-SESSION'!$A$241,INDEX('Stu-SESSION'!$K$241:$T$248, MATCH("*Military*",'Stu-SESSION'!$B$241:$B$248,0), MATCH("*4th*",'Stu-SESSION'!$K$7:$T$7,0)),"")</f>
        <v>#N/A</v>
      </c>
      <c r="J162" s="44" t="e">
        <f>INDEX('Stu-SESSION'!$L$241:$U$248, MATCH("*Military*",'Stu-SESSION'!$B$241:$B$248,0), MATCH("*4th*",'Stu-SESSION'!$K$7:$T$7,0))</f>
        <v>#N/A</v>
      </c>
      <c r="K162" s="131">
        <f>IF($A$158='Stu-SESSION'!$A$241,INDEX('Stu-SESSION'!$K$241:$T$248, MATCH("*Clean *",'Stu-SESSION'!$B$241:$B$248,0), MATCH("*4th*",'Stu-SESSION'!$K$7:$T$7,0)),"")</f>
        <v>42.5</v>
      </c>
      <c r="L162" s="44">
        <f>INDEX('Stu-SESSION'!$L$241:$U$248, MATCH("*Clean *",'Stu-SESSION'!$B$241:$B$248,0), MATCH("*4th*",'Stu-SESSION'!$K$7:$T$7,0))</f>
        <v>10</v>
      </c>
      <c r="M162" s="131" t="e">
        <f>IF($A$158='Stu-SESSION'!$A$241,INDEX('Stu-SESSION'!$K$241:$T$248, MATCH("*Lat Pulldown*",'Stu-SESSION'!$B$241:$B$248,0), MATCH("*4th*",'Stu-SESSION'!$K$7:$T$7,0)),"")</f>
        <v>#N/A</v>
      </c>
      <c r="N162" s="44" t="e">
        <f>INDEX('Stu-SESSION'!$L$241:$U$248, MATCH("*Lat Pulldown*",'Stu-SESSION'!$B$241:$B$248,0), MATCH("*4th*",'Stu-SESSION'!$K$7:$T$7,0))</f>
        <v>#N/A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 t="e">
        <f>IF($A$158='Stu-SESSION'!$A$241,INDEX('Stu-SESSION'!$K$241:$T$248, MATCH("*Squat*",'Stu-SESSION'!$B$241:$B$248,0), MATCH("*5th*",'Stu-SESSION'!$K$7:$T$7,0)),"")</f>
        <v>#N/A</v>
      </c>
      <c r="D163" s="132" t="e">
        <f>INDEX('Stu-SESSION'!L$241:U$248, MATCH("*Squat*",'Stu-SESSION'!$B$241:$B$248,0), MATCH("*5th*",'Stu-SESSION'!K$7:T$7,0))</f>
        <v>#N/A</v>
      </c>
      <c r="E163" s="131">
        <f>IF($A$158='Stu-SESSION'!$A$241,INDEX('Stu-SESSION'!$K$241:$T$248, MATCH("*Deadlift*",'Stu-SESSION'!$B$241:$B$248,0), MATCH("*5th*",'Stu-SESSION'!$K$7:$T$7,0)),"")</f>
        <v>0</v>
      </c>
      <c r="F163" s="131">
        <f>INDEX('Stu-SESSION'!$L$241:$U$248, MATCH("*Deadlift*",'Stu-SESSION'!$B$241:$B$248,0), MATCH("*5th*",'Stu-SESSION'!$K$7:$T$7,0))</f>
        <v>0</v>
      </c>
      <c r="G163" s="131" t="e">
        <f>IF($A$158='Stu-SESSION'!$A$241,INDEX('Stu-SESSION'!$K$241:$T$248, MATCH("*Bench Press*",'Stu-SESSION'!$B$241:$B$248,0), MATCH("*5th*",'Stu-SESSION'!$K$7:$T$7,0)),"")</f>
        <v>#N/A</v>
      </c>
      <c r="H163" s="131" t="e">
        <f>INDEX('Stu-SESSION'!$L$241:$U$248, MATCH("*Bench Press*",'Stu-SESSION'!$B$241:$B$248,0), MATCH("*5th*",'Stu-SESSION'!$K$7:$T$7,0))</f>
        <v>#N/A</v>
      </c>
      <c r="I163" s="132" t="e">
        <f>IF($A$158='Stu-SESSION'!$A$241,INDEX('Stu-SESSION'!$K$241:$T$248, MATCH("*Military*",'Stu-SESSION'!$B$241:$B$248,0), MATCH("*5th*",'Stu-SESSION'!$K$7:$T$7,0)),"")</f>
        <v>#N/A</v>
      </c>
      <c r="J163" s="44" t="e">
        <f>INDEX('Stu-SESSION'!$L$241:$U$248, MATCH("*Military*",'Stu-SESSION'!$B$241:$B$248,0), MATCH("*5th*",'Stu-SESSION'!$K$7:$T$7,0))</f>
        <v>#N/A</v>
      </c>
      <c r="K163" s="131">
        <f>IF($A$158='Stu-SESSION'!$A$241,INDEX('Stu-SESSION'!$K$241:$T$248, MATCH("*Clean *",'Stu-SESSION'!$B$241:$B$248,0), MATCH("*5th*",'Stu-SESSION'!$K$7:$T$7,0)),"")</f>
        <v>0</v>
      </c>
      <c r="L163" s="44">
        <f>INDEX('Stu-SESSION'!$L$241:$U$248, MATCH("*Clean *",'Stu-SESSION'!$B$241:$B$248,0), MATCH("*5th*",'Stu-SESSION'!$K$7:$T$7,0))</f>
        <v>0</v>
      </c>
      <c r="M163" s="131" t="e">
        <f>IF($A$158='Stu-SESSION'!$A$241,INDEX('Stu-SESSION'!$K$241:$T$248, MATCH("*Lat Pulldown*",'Stu-SESSION'!$B$241:$B$248,0), MATCH("*5th*",'Stu-SESSION'!$K$7:$T$7,0)),"")</f>
        <v>#N/A</v>
      </c>
      <c r="N163" s="44" t="e">
        <f>INDEX('Stu-SESSION'!$L$241:$U$248, MATCH("*Lat Pulldown*",'Stu-SESSION'!$B$241:$B$248,0), MATCH("*5th*",'Stu-SESSION'!$K$7:$T$7,0))</f>
        <v>#N/A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'Stu-SESSION'!A250</f>
        <v>42270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>
        <f>MAX(E165:E169)</f>
        <v>90</v>
      </c>
      <c r="F164" s="116">
        <f t="array" ref="F164">MAX(IF(E165:E169=E164,F165:F169))</f>
        <v>13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>
        <f>MAX(K165:K169)</f>
        <v>40</v>
      </c>
      <c r="L164" s="116">
        <f t="array" ref="L164">MAX(IF(K165:K169=K164,L165:L169))</f>
        <v>10</v>
      </c>
      <c r="M164" s="116" t="e">
        <f>MAX(M165:M169)</f>
        <v>#N/A</v>
      </c>
      <c r="N164" s="117" t="e">
        <f t="array" ref="N164">MAX(IF(M165:M169=M164,N165:N169))</f>
        <v>#N/A</v>
      </c>
      <c r="O164" s="152" t="e">
        <f>IF($A$164='Stu-SESSION'!$A$250,INDEX('Stu-SESSION'!$K$250:$T$257, MATCH("*1k Row*",'Stu-SESSION'!$B$250:$B$257,0), MATCH("*1st*",'Stu-SESSION'!$K$7:$T$7,0)),"")</f>
        <v>#N/A</v>
      </c>
      <c r="P164" s="152" t="e">
        <f>IF($A$164='Stu-SESSION'!$A$250,INDEX('Stu-SESSION'!$K$250:$T$257, MATCH("*HIIT*",'Stu-SESSION'!$B$250:$B$257,0), MATCH("*1st*",'Stu-SESSION'!$K$7:$T$7,0)),"")</f>
        <v>#N/A</v>
      </c>
      <c r="Q164" s="119" t="e">
        <f>INDEX('Stu-SESSION'!$L$250:$U$257, MATCH("*HIIT*",'Stu-SESSION'!$B$250:$B$257,0), MATCH("*1st*",'Stu-SESSION'!$K$7:$T$7,0))</f>
        <v>#N/A</v>
      </c>
      <c r="R164" s="119">
        <f>'Stu-SESSION'!U250</f>
        <v>0</v>
      </c>
      <c r="S164" s="116"/>
      <c r="T164" s="116"/>
      <c r="U164" s="120">
        <f>'Stu-SESSION'!A251</f>
        <v>0</v>
      </c>
      <c r="V164" s="120">
        <f>'Stu-SESSION'!A252</f>
        <v>0</v>
      </c>
      <c r="W164" s="116"/>
      <c r="X164" s="116"/>
      <c r="Y164" s="116"/>
      <c r="Z164" s="116"/>
      <c r="AA164" s="116"/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IF($A$164='Stu-SESSION'!$A$250,INDEX('Stu-SESSION'!$K$250:$T$257, MATCH("*Squat*",'Stu-SESSION'!$B$250:$B$257,0), MATCH("*1st*",'Stu-SESSION'!$K$7:$T$7,0)),"")</f>
        <v>#N/A</v>
      </c>
      <c r="D165" s="132" t="e">
        <f>INDEX('Stu-SESSION'!L$250:U$257, MATCH("*Squat*",'Stu-SESSION'!$B$250:$B$257,0), MATCH("*1st*",'Stu-SESSION'!K$7:T$7,0))</f>
        <v>#N/A</v>
      </c>
      <c r="E165" s="131">
        <f>IF($A$164='Stu-SESSION'!$A$250,INDEX('Stu-SESSION'!$K$250:$T$257, MATCH("*Deadlift*",'Stu-SESSION'!$B$250:$B$257,0), MATCH("*1st*",'Stu-SESSION'!$K$7:$T$7,0)),"")</f>
        <v>50</v>
      </c>
      <c r="F165" s="131">
        <f>INDEX('Stu-SESSION'!$L$250:$U$257, MATCH("*Deadlift*",'Stu-SESSION'!$B$250:$B$257,0), MATCH("*1st*",'Stu-SESSION'!$K$7:$T$7,0))</f>
        <v>10</v>
      </c>
      <c r="G165" s="131" t="e">
        <f>IF($A$164='Stu-SESSION'!$A$250,INDEX('Stu-SESSION'!$K$250:$T$257, MATCH("*Bench Press*",'Stu-SESSION'!$B$250:$B$257,0), MATCH("*1st*",'Stu-SESSION'!$K$7:$T$7,0)),"")</f>
        <v>#N/A</v>
      </c>
      <c r="H165" s="131" t="e">
        <f>INDEX('Stu-SESSION'!$L$250:$U$257, MATCH("*Bench Press*",'Stu-SESSION'!$B$250:$B$257,0), MATCH("*1st*",'Stu-SESSION'!$K$7:$T$7,0))</f>
        <v>#N/A</v>
      </c>
      <c r="I165" s="132" t="e">
        <f>IF($A$164='Stu-SESSION'!$A$250,INDEX('Stu-SESSION'!$K$250:$T$257, MATCH("*Military*",'Stu-SESSION'!$B$250:$B$257,0), MATCH("*1st*",'Stu-SESSION'!$K$7:$T$7,0)),"")</f>
        <v>#N/A</v>
      </c>
      <c r="J165" s="48" t="e">
        <f>INDEX('Stu-SESSION'!$L$250:$U$257, MATCH("*Military*",'Stu-SESSION'!$B$250:$B$257,0), MATCH("*1st*",'Stu-SESSION'!$K$7:$T$7,0))</f>
        <v>#N/A</v>
      </c>
      <c r="K165" s="131">
        <f>IF($A$164='Stu-SESSION'!$A$250,INDEX('Stu-SESSION'!$K$250:$T$257, MATCH("*Clean *",'Stu-SESSION'!$B$250:$B$257,0), MATCH("*1st*",'Stu-SESSION'!$K$7:$T$7,0)),"")</f>
        <v>35</v>
      </c>
      <c r="L165" s="48">
        <f>INDEX('Stu-SESSION'!$L$250:$U$257, MATCH("*Clean *",'Stu-SESSION'!$B$250:$B$257,0), MATCH("*1st*",'Stu-SESSION'!$K$7:$T$7,0))</f>
        <v>12</v>
      </c>
      <c r="M165" s="131" t="e">
        <f>IF($A$164='Stu-SESSION'!$A$250,INDEX('Stu-SESSION'!$K$250:$T$257, MATCH("*Lat Pulldown*",'Stu-SESSION'!$B$250:$B$257,0), MATCH("*1st*",'Stu-SESSION'!$K$7:$T$7,0)),"")</f>
        <v>#N/A</v>
      </c>
      <c r="N165" s="48" t="e">
        <f>INDEX('Stu-SESSION'!$L$250:$U$257, MATCH("*Lat Pulldown*",'Stu-SESSION'!$B$250:$B$257,0), MATCH("*1st*",'Stu-SESSION'!$K$7:$T$7,0))</f>
        <v>#N/A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IF($A$164='Stu-SESSION'!$A$250,INDEX('Stu-SESSION'!$K$250:$T$257, MATCH("*Squat*",'Stu-SESSION'!$B$250:$B$257,0), MATCH("*2nd*",'Stu-SESSION'!$K$7:$T$7,0)),"")</f>
        <v>#N/A</v>
      </c>
      <c r="D166" s="132" t="e">
        <f>INDEX('Stu-SESSION'!L$250:U$257, MATCH("*Squat*",'Stu-SESSION'!$B$250:$B$257,0), MATCH("*2nd*",'Stu-SESSION'!K$7:T$7,0))</f>
        <v>#N/A</v>
      </c>
      <c r="E166" s="131">
        <f>IF($A$164='Stu-SESSION'!$A$250,INDEX('Stu-SESSION'!$K$250:$T$257, MATCH("*Deadlift*",'Stu-SESSION'!$B$250:$B$257,0), MATCH("*2ND*",'Stu-SESSION'!$K$7:$T$7,0)),"")</f>
        <v>70</v>
      </c>
      <c r="F166" s="131">
        <f>INDEX('Stu-SESSION'!$L$250:$U$257, MATCH("*Deadlift*",'Stu-SESSION'!$B$250:$B$257,0), MATCH("*2nd*",'Stu-SESSION'!$K$7:$T$7,0))</f>
        <v>10</v>
      </c>
      <c r="G166" s="131" t="e">
        <f>IF($A$164='Stu-SESSION'!$A$250,INDEX('Stu-SESSION'!$K$250:$T$257, MATCH("*Bench Press*",'Stu-SESSION'!$B$250:$B$257,0), MATCH("*2ND*",'Stu-SESSION'!$K$7:$T$7,0)),"")</f>
        <v>#N/A</v>
      </c>
      <c r="H166" s="131" t="e">
        <f>INDEX('Stu-SESSION'!$L$250:$U$257, MATCH("*Bench Press*",'Stu-SESSION'!$B$250:$B$257,0), MATCH("*2nd*",'Stu-SESSION'!$K$7:$T$7,0))</f>
        <v>#N/A</v>
      </c>
      <c r="I166" s="132" t="e">
        <f>IF($A$164='Stu-SESSION'!$A$250,INDEX('Stu-SESSION'!$K$250:$T$257, MATCH("*Military*",'Stu-SESSION'!$B$250:$B$257,0), MATCH("*2ND*",'Stu-SESSION'!$K$7:$T$7,0)),"")</f>
        <v>#N/A</v>
      </c>
      <c r="J166" s="44" t="e">
        <f>INDEX('Stu-SESSION'!$L$250:$U$257, MATCH("*Military*",'Stu-SESSION'!$B$250:$B$257,0), MATCH("*2nd*",'Stu-SESSION'!$K$7:$T$7,0))</f>
        <v>#N/A</v>
      </c>
      <c r="K166" s="131">
        <f>IF($A$164='Stu-SESSION'!$A$250,INDEX('Stu-SESSION'!$K$250:$T$257, MATCH("*Clean *",'Stu-SESSION'!$B$250:$B$257,0), MATCH("*2ND*",'Stu-SESSION'!$K$7:$T$7,0)),"")</f>
        <v>40</v>
      </c>
      <c r="L166" s="44">
        <f>INDEX('Stu-SESSION'!$L$250:$U$257, MATCH("*Clean *",'Stu-SESSION'!$B$250:$B$257,0), MATCH("*2nd*",'Stu-SESSION'!$K$7:$T$7,0))</f>
        <v>10</v>
      </c>
      <c r="M166" s="131" t="e">
        <f>IF($A$164='Stu-SESSION'!$A$250,INDEX('Stu-SESSION'!$K$250:$T$257, MATCH("*Lat Pulldown*",'Stu-SESSION'!$B$250:$B$257,0), MATCH("*2ND*",'Stu-SESSION'!$K$7:$T$7,0)),"")</f>
        <v>#N/A</v>
      </c>
      <c r="N166" s="44" t="e">
        <f>INDEX('Stu-SESSION'!$L$250:$U$257, MATCH("*Lat Pulldown*",'Stu-SESSION'!$B$250:$B$257,0), MATCH("*2nd*",'Stu-SESSION'!$K$7:$T$7,0))</f>
        <v>#N/A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IF($A$164='Stu-SESSION'!$A$250,INDEX('Stu-SESSION'!$K$250:$T$257, MATCH("*Squat*",'Stu-SESSION'!$B$250:$B$257,0), MATCH("*3rd*",'Stu-SESSION'!$K$7:$T$7,0)),"")</f>
        <v>#N/A</v>
      </c>
      <c r="D167" s="132" t="e">
        <f>INDEX('Stu-SESSION'!L$250:U$257, MATCH("*Squat*",'Stu-SESSION'!$B$250:$B$257,0), MATCH("*3rd*",'Stu-SESSION'!K$7:T$7,0))</f>
        <v>#N/A</v>
      </c>
      <c r="E167" s="131">
        <f>IF($A$164='Stu-SESSION'!$A$250,INDEX('Stu-SESSION'!$K$250:$T$257, MATCH("*Deadlift*",'Stu-SESSION'!$B$250:$B$257,0), MATCH("*3rd*",'Stu-SESSION'!$K$7:$T$7,0)),"")</f>
        <v>90</v>
      </c>
      <c r="F167" s="131">
        <f>INDEX('Stu-SESSION'!$L$250:$U$257, MATCH("*Deadlift*",'Stu-SESSION'!$B$250:$B$257,0), MATCH("*3rd*",'Stu-SESSION'!$K$7:$T$7,0))</f>
        <v>13</v>
      </c>
      <c r="G167" s="131" t="e">
        <f>IF($A$164='Stu-SESSION'!$A$250,INDEX('Stu-SESSION'!$K$250:$T$257, MATCH("*Bench Press*",'Stu-SESSION'!$B$250:$B$257,0), MATCH("*3rd*",'Stu-SESSION'!$K$7:$T$7,0)),"")</f>
        <v>#N/A</v>
      </c>
      <c r="H167" s="131" t="e">
        <f>INDEX('Stu-SESSION'!$L$250:$U$257, MATCH("*Bench Press*",'Stu-SESSION'!$B$250:$B$257,0), MATCH("*3rd*",'Stu-SESSION'!$K$7:$T$7,0))</f>
        <v>#N/A</v>
      </c>
      <c r="I167" s="132" t="e">
        <f>IF($A$164='Stu-SESSION'!$A$250,INDEX('Stu-SESSION'!$K$250:$T$257, MATCH("*Military*",'Stu-SESSION'!$B$250:$B$257,0), MATCH("*3rd*",'Stu-SESSION'!$K$7:$T$7,0)),"")</f>
        <v>#N/A</v>
      </c>
      <c r="J167" s="44" t="e">
        <f>INDEX('Stu-SESSION'!$L$250:$U$257, MATCH("*Military*",'Stu-SESSION'!$B$250:$B$257,0), MATCH("*3rd*",'Stu-SESSION'!$K$7:$T$7,0))</f>
        <v>#N/A</v>
      </c>
      <c r="K167" s="131">
        <f>IF($A$164='Stu-SESSION'!$A$250,INDEX('Stu-SESSION'!$K$250:$T$257, MATCH("*Clean *",'Stu-SESSION'!$B$250:$B$257,0), MATCH("*3rd*",'Stu-SESSION'!$K$7:$T$7,0)),"")</f>
        <v>40</v>
      </c>
      <c r="L167" s="44">
        <f>INDEX('Stu-SESSION'!$L$250:$U$257, MATCH("*Clean *",'Stu-SESSION'!$B$250:$B$257,0), MATCH("*3rd*",'Stu-SESSION'!$K$7:$T$7,0))</f>
        <v>10</v>
      </c>
      <c r="M167" s="131" t="e">
        <f>IF($A$164='Stu-SESSION'!$A$250,INDEX('Stu-SESSION'!$K$250:$T$257, MATCH("*Lat Pulldown*",'Stu-SESSION'!$B$250:$B$257,0), MATCH("*3rd*",'Stu-SESSION'!$K$7:$T$7,0)),"")</f>
        <v>#N/A</v>
      </c>
      <c r="N167" s="44" t="e">
        <f>INDEX('Stu-SESSION'!$L$250:$U$257, MATCH("*Lat Pulldown*",'Stu-SESSION'!$B$250:$B$257,0), MATCH("*3rd*",'Stu-SESSION'!$K$7:$T$7,0))</f>
        <v>#N/A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IF($A$164='Stu-SESSION'!$A$250,INDEX('Stu-SESSION'!$K$250:$T$257, MATCH("*Squat*",'Stu-SESSION'!$B$250:$B$257,0), MATCH("*4th*",'Stu-SESSION'!$K$7:$T$7,0)),"")</f>
        <v>#N/A</v>
      </c>
      <c r="D168" s="132" t="e">
        <f>INDEX('Stu-SESSION'!L$250:U$257, MATCH("*Squat*",'Stu-SESSION'!$B$250:$B$257,0), MATCH("*4th*",'Stu-SESSION'!K$7:T$7,0))</f>
        <v>#N/A</v>
      </c>
      <c r="E168" s="131">
        <f>IF($A$164='Stu-SESSION'!$A$250,INDEX('Stu-SESSION'!$K$250:$T$257, MATCH("*Deadlift*",'Stu-SESSION'!$B$250:$B$257,0), MATCH("*4th*",'Stu-SESSION'!$K$7:$T$7,0)),"")</f>
        <v>90</v>
      </c>
      <c r="F168" s="131">
        <f>INDEX('Stu-SESSION'!$L$250:$U$257, MATCH("*Deadlift*",'Stu-SESSION'!$B$250:$B$257,0), MATCH("*4th*",'Stu-SESSION'!$K$7:$T$7,0))</f>
        <v>12</v>
      </c>
      <c r="G168" s="131" t="e">
        <f>IF($A$164='Stu-SESSION'!$A$250,INDEX('Stu-SESSION'!$K$250:$T$257, MATCH("*Bench Press*",'Stu-SESSION'!$B$250:$B$257,0), MATCH("*4th*",'Stu-SESSION'!$K$7:$T$7,0)),"")</f>
        <v>#N/A</v>
      </c>
      <c r="H168" s="131" t="e">
        <f>INDEX('Stu-SESSION'!$L$250:$U$257, MATCH("*Bench Press*",'Stu-SESSION'!$B$250:$B$257,0), MATCH("*4th*",'Stu-SESSION'!$K$7:$T$7,0))</f>
        <v>#N/A</v>
      </c>
      <c r="I168" s="132" t="e">
        <f>IF($A$164='Stu-SESSION'!$A$250,INDEX('Stu-SESSION'!$K$250:$T$257, MATCH("*Military*",'Stu-SESSION'!$B$250:$B$257,0), MATCH("*4th*",'Stu-SESSION'!$K$7:$T$7,0)),"")</f>
        <v>#N/A</v>
      </c>
      <c r="J168" s="44" t="e">
        <f>INDEX('Stu-SESSION'!$L$250:$U$257, MATCH("*Military*",'Stu-SESSION'!$B$250:$B$257,0), MATCH("*4th*",'Stu-SESSION'!$K$7:$T$7,0))</f>
        <v>#N/A</v>
      </c>
      <c r="K168" s="131">
        <f>IF($A$164='Stu-SESSION'!$A$250,INDEX('Stu-SESSION'!$K$250:$T$257, MATCH("*Clean *",'Stu-SESSION'!$B$250:$B$257,0), MATCH("*4th*",'Stu-SESSION'!$K$7:$T$7,0)),"")</f>
        <v>40</v>
      </c>
      <c r="L168" s="44">
        <f>INDEX('Stu-SESSION'!$L$250:$U$257, MATCH("*Clean *",'Stu-SESSION'!$B$250:$B$257,0), MATCH("*4th*",'Stu-SESSION'!$K$7:$T$7,0))</f>
        <v>10</v>
      </c>
      <c r="M168" s="131" t="e">
        <f>IF($A$164='Stu-SESSION'!$A$250,INDEX('Stu-SESSION'!$K$250:$T$257, MATCH("*Lat Pulldown*",'Stu-SESSION'!$B$250:$B$257,0), MATCH("*4th*",'Stu-SESSION'!$K$7:$T$7,0)),"")</f>
        <v>#N/A</v>
      </c>
      <c r="N168" s="44" t="e">
        <f>INDEX('Stu-SESSION'!$L$250:$U$257, MATCH("*Lat Pulldown*",'Stu-SESSION'!$B$250:$B$257,0), MATCH("*4th*",'Stu-SESSION'!$K$7:$T$7,0))</f>
        <v>#N/A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IF($A$164='Stu-SESSION'!$A$250,INDEX('Stu-SESSION'!$K$250:$T$257, MATCH("*Squat*",'Stu-SESSION'!$B$250:$B$257,0), MATCH("*5th*",'Stu-SESSION'!$K$7:$T$7,0)),"")</f>
        <v>#N/A</v>
      </c>
      <c r="D169" s="132" t="e">
        <f>INDEX('Stu-SESSION'!L$250:U$257, MATCH("*Squat*",'Stu-SESSION'!$B$250:$B$257,0), MATCH("*5th*",'Stu-SESSION'!K$7:T$7,0))</f>
        <v>#N/A</v>
      </c>
      <c r="E169" s="131">
        <f>IF($A$164='Stu-SESSION'!$A$250,INDEX('Stu-SESSION'!$K$250:$T$257, MATCH("*Deadlift*",'Stu-SESSION'!$B$250:$B$257,0), MATCH("*5th*",'Stu-SESSION'!$K$7:$T$7,0)),"")</f>
        <v>0</v>
      </c>
      <c r="F169" s="131">
        <f>INDEX('Stu-SESSION'!$L$250:$U$257, MATCH("*Deadlift*",'Stu-SESSION'!$B$250:$B$257,0), MATCH("*5th*",'Stu-SESSION'!$K$7:$T$7,0))</f>
        <v>0</v>
      </c>
      <c r="G169" s="131" t="e">
        <f>IF($A$164='Stu-SESSION'!$A$250,INDEX('Stu-SESSION'!$K$250:$T$257, MATCH("*Bench Press*",'Stu-SESSION'!$B$250:$B$257,0), MATCH("*5th*",'Stu-SESSION'!$K$7:$T$7,0)),"")</f>
        <v>#N/A</v>
      </c>
      <c r="H169" s="131" t="e">
        <f>INDEX('Stu-SESSION'!$L$250:$U$257, MATCH("*Bench Press*",'Stu-SESSION'!$B$250:$B$257,0), MATCH("*5th*",'Stu-SESSION'!$K$7:$T$7,0))</f>
        <v>#N/A</v>
      </c>
      <c r="I169" s="132" t="e">
        <f>IF($A$164='Stu-SESSION'!$A$250,INDEX('Stu-SESSION'!$K$250:$T$257, MATCH("*Military*",'Stu-SESSION'!$B$250:$B$257,0), MATCH("*5th*",'Stu-SESSION'!$K$7:$T$7,0)),"")</f>
        <v>#N/A</v>
      </c>
      <c r="J169" s="44" t="e">
        <f>INDEX('Stu-SESSION'!$L$250:$U$257, MATCH("*Military*",'Stu-SESSION'!$B$250:$B$257,0), MATCH("*5th*",'Stu-SESSION'!$K$7:$T$7,0))</f>
        <v>#N/A</v>
      </c>
      <c r="K169" s="131">
        <f>IF($A$164='Stu-SESSION'!$A$250,INDEX('Stu-SESSION'!$K$250:$T$257, MATCH("*Clean *",'Stu-SESSION'!$B$250:$B$257,0), MATCH("*5th*",'Stu-SESSION'!$K$7:$T$7,0)),"")</f>
        <v>0</v>
      </c>
      <c r="L169" s="44">
        <f>INDEX('Stu-SESSION'!$L$250:$U$257, MATCH("*Clean *",'Stu-SESSION'!$B$250:$B$257,0), MATCH("*5th*",'Stu-SESSION'!$K$7:$T$7,0))</f>
        <v>0</v>
      </c>
      <c r="M169" s="131" t="e">
        <f>IF($A$164='Stu-SESSION'!$A$250,INDEX('Stu-SESSION'!$K$250:$T$257, MATCH("*Lat Pulldown*",'Stu-SESSION'!$B$250:$B$257,0), MATCH("*5th*",'Stu-SESSION'!$K$7:$T$7,0)),"")</f>
        <v>#N/A</v>
      </c>
      <c r="N169" s="44" t="e">
        <f>INDEX('Stu-SESSION'!$L$250:$U$257, MATCH("*Lat Pulldown*",'Stu-SESSION'!$B$250:$B$257,0), MATCH("*5th*",'Stu-SESSION'!$K$7:$T$7,0))</f>
        <v>#N/A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'Stu-SESSION'!A259</f>
        <v>42284</v>
      </c>
      <c r="B170" s="116" t="s">
        <v>84</v>
      </c>
      <c r="C170" s="117" t="e">
        <f>MAX(C171:C175)</f>
        <v>#N/A</v>
      </c>
      <c r="D170" s="116" t="e">
        <f t="array" ref="D170">MAX(IF(C171:C175=C170,D171:D175))</f>
        <v>#N/A</v>
      </c>
      <c r="E170" s="116" t="e">
        <f>MAX(E171:E175)</f>
        <v>#N/A</v>
      </c>
      <c r="F170" s="116" t="e">
        <f t="array" ref="F170">MAX(IF(E171:E175=E170,F171:F175))</f>
        <v>#N/A</v>
      </c>
      <c r="G170" s="116" t="e">
        <f>MAX(G171:G175)</f>
        <v>#N/A</v>
      </c>
      <c r="H170" s="116" t="e">
        <f t="array" ref="H170">MAX(IF(G171:G175=G170,H171:H175))</f>
        <v>#N/A</v>
      </c>
      <c r="I170" s="116" t="e">
        <f>MAX(I171:I175)</f>
        <v>#N/A</v>
      </c>
      <c r="J170" s="116" t="e">
        <f t="array" ref="J170">MAX(IF(I171:I175=I170,J171:J175))</f>
        <v>#N/A</v>
      </c>
      <c r="K170" s="116" t="e">
        <f>MAX(K171:K175)</f>
        <v>#N/A</v>
      </c>
      <c r="L170" s="116" t="e">
        <f t="array" ref="L170">MAX(IF(K171:K175=K170,L171:L175))</f>
        <v>#N/A</v>
      </c>
      <c r="M170" s="116" t="e">
        <f>MAX(M171:M175)</f>
        <v>#N/A</v>
      </c>
      <c r="N170" s="117" t="e">
        <f t="array" ref="N170">MAX(IF(M171:M175=M170,N171:N175))</f>
        <v>#N/A</v>
      </c>
      <c r="O170" s="152" t="e">
        <f>IF($A$170='Stu-SESSION'!$A$259,INDEX('Stu-SESSION'!$K$259:$T$266, MATCH("*1k Row*",'Stu-SESSION'!$B$259:$B$266,0), MATCH("*1st*",'Stu-SESSION'!$K$7:$T$7,0)),"")</f>
        <v>#N/A</v>
      </c>
      <c r="P170" s="152" t="e">
        <f>IF($A$170='Stu-SESSION'!$A$259,INDEX('Stu-SESSION'!$K259:$T$266, MATCH("*HIIT*",'Stu-SESSION'!$B$259:$B$266,0), MATCH("*1st*",'Stu-SESSION'!$K$7:$T$7,0)),"")</f>
        <v>#N/A</v>
      </c>
      <c r="Q170" s="119" t="e">
        <f>INDEX('Stu-SESSION'!$L$259:$U$266, MATCH("*HIIT*",'Stu-SESSION'!$B$259:$B$266,0), MATCH("*1st*",'Stu-SESSION'!$K$7:$T$7,0))</f>
        <v>#N/A</v>
      </c>
      <c r="R170" s="119">
        <f>'Stu-SESSION'!U259</f>
        <v>0</v>
      </c>
      <c r="S170" s="116"/>
      <c r="T170" s="116"/>
      <c r="U170" s="120">
        <f>'Stu-SESSION'!A260</f>
        <v>0</v>
      </c>
      <c r="V170" s="120">
        <f>'Stu-SESSION'!A261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 t="e">
        <f>IF($A$170='Stu-SESSION'!$A$259,INDEX('Stu-SESSION'!$K$259:$T$266, MATCH("*Squat*",'Stu-SESSION'!$B$259:$B$266,0), MATCH("*1st*",'Stu-SESSION'!$K$7:$T$7,0)),"")</f>
        <v>#N/A</v>
      </c>
      <c r="D171" s="132" t="e">
        <f>INDEX('Stu-SESSION'!L$259:U$266, MATCH("*Squat*",'Stu-SESSION'!$B$259:$B$266,0), MATCH("*1st*",'Stu-SESSION'!K$7:T$7,0))</f>
        <v>#N/A</v>
      </c>
      <c r="E171" s="131" t="e">
        <f>IF($A$170='Stu-SESSION'!$A$259,INDEX('Stu-SESSION'!$K$259:$T$266, MATCH("*Deadlift*",'Stu-SESSION'!$B$259:$B$266,0), MATCH("*1st*",'Stu-SESSION'!$K$7:$T$7,0)),"")</f>
        <v>#N/A</v>
      </c>
      <c r="F171" s="131" t="e">
        <f>INDEX('Stu-SESSION'!$L$259:$U$266, MATCH("*Deadlift*",'Stu-SESSION'!$B$259:$B$266,0), MATCH("*1st*",'Stu-SESSION'!$K$7:$T$7,0))</f>
        <v>#N/A</v>
      </c>
      <c r="G171" s="131" t="e">
        <f>IF($A$170='Stu-SESSION'!$A$259,INDEX('Stu-SESSION'!$K$259:$T$266, MATCH("*Bench Press*",'Stu-SESSION'!$B$259:$B$266,0), MATCH("*1st*",'Stu-SESSION'!$K$7:$T$7,0)),"")</f>
        <v>#N/A</v>
      </c>
      <c r="H171" s="131" t="e">
        <f>INDEX('Stu-SESSION'!$L$259:$U$266, MATCH("*Bench Press*",'Stu-SESSION'!$B$259:$B$266,0), MATCH("*1st*",'Stu-SESSION'!$K$7:$T$7,0))</f>
        <v>#N/A</v>
      </c>
      <c r="I171" s="132" t="e">
        <f>IF($A$170='Stu-SESSION'!$A$259,INDEX('Stu-SESSION'!$K$259:$T$266, MATCH("*Military*",'Stu-SESSION'!$B$259:$B$266,0), MATCH("*1st*",'Stu-SESSION'!$K$7:$T$7,0)),"")</f>
        <v>#N/A</v>
      </c>
      <c r="J171" s="48" t="e">
        <f>INDEX('Stu-SESSION'!$L$259:$U$266, MATCH("*Military*",'Stu-SESSION'!$B$259:$B$266,0), MATCH("*1st*",'Stu-SESSION'!$K$7:$T$7,0))</f>
        <v>#N/A</v>
      </c>
      <c r="K171" s="131" t="e">
        <f>IF($A$170='Stu-SESSION'!$A$259,INDEX('Stu-SESSION'!$K$259:$T$266, MATCH("*Clean *",'Stu-SESSION'!$B$259:$B$266,0), MATCH("*1st*",'Stu-SESSION'!$K$7:$T$7,0)),"")</f>
        <v>#N/A</v>
      </c>
      <c r="L171" s="48" t="e">
        <f>INDEX('Stu-SESSION'!$L$259:$U$266, MATCH("*Clean *",'Stu-SESSION'!$B$259:$B$266,0), MATCH("*1st*",'Stu-SESSION'!$K$7:$T$7,0))</f>
        <v>#N/A</v>
      </c>
      <c r="M171" s="131" t="e">
        <f>IF($A$170='Stu-SESSION'!$A$259,INDEX('Stu-SESSION'!$K$259:$T$266, MATCH("*Lat Pulldown*",'Stu-SESSION'!$B$259:$B$266,0), MATCH("*1st*",'Stu-SESSION'!$K$7:$T$7,0)),"")</f>
        <v>#N/A</v>
      </c>
      <c r="N171" s="48" t="e">
        <f>INDEX('Stu-SESSION'!$L$259:$U$266, MATCH("*Lat Pulldown*",'Stu-SESSION'!$B$259:$B$266,0), MATCH("*1st*",'Stu-SESSION'!$K$7:$T$7,0))</f>
        <v>#N/A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 t="e">
        <f>IF($A$170='Stu-SESSION'!$A$259,INDEX('Stu-SESSION'!$K$259:$T$266, MATCH("*Squat*",'Stu-SESSION'!$B$259:$B$266,0), MATCH("*2nd*",'Stu-SESSION'!$K$7:$T$7,0)),"")</f>
        <v>#N/A</v>
      </c>
      <c r="D172" s="132" t="e">
        <f>INDEX('Stu-SESSION'!L$259:U$266, MATCH("*Squat*",'Stu-SESSION'!$B$259:$B$266,0), MATCH("*2nd*",'Stu-SESSION'!K$7:T$7,0))</f>
        <v>#N/A</v>
      </c>
      <c r="E172" s="131" t="e">
        <f>IF($A$170='Stu-SESSION'!$A$259,INDEX('Stu-SESSION'!$K$259:$T$266, MATCH("*Deadlift*",'Stu-SESSION'!$B$259:$B$266,0), MATCH("*2ND*",'Stu-SESSION'!$K$7:$T$7,0)),"")</f>
        <v>#N/A</v>
      </c>
      <c r="F172" s="131" t="e">
        <f>INDEX('Stu-SESSION'!$L$259:$U$266, MATCH("*Deadlift*",'Stu-SESSION'!$B$259:$B$266,0), MATCH("*2nd*",'Stu-SESSION'!$K$7:$T$7,0))</f>
        <v>#N/A</v>
      </c>
      <c r="G172" s="131" t="e">
        <f>IF($A$170='Stu-SESSION'!$A$259,INDEX('Stu-SESSION'!$K$259:$T$266, MATCH("*Bench Press*",'Stu-SESSION'!$B$259:$B$266,0), MATCH("*2ND*",'Stu-SESSION'!$K$7:$T$7,0)),"")</f>
        <v>#N/A</v>
      </c>
      <c r="H172" s="131" t="e">
        <f>INDEX('Stu-SESSION'!$L$259:$U$266, MATCH("*Bench Press*",'Stu-SESSION'!$B$259:$B$266,0), MATCH("*2nd*",'Stu-SESSION'!$K$7:$T$7,0))</f>
        <v>#N/A</v>
      </c>
      <c r="I172" s="132" t="e">
        <f>IF($A$170='Stu-SESSION'!$A$259,INDEX('Stu-SESSION'!$K$259:$T$266, MATCH("*Military*",'Stu-SESSION'!$B$259:$B$266,0), MATCH("*2ND*",'Stu-SESSION'!$K$7:$T$7,0)),"")</f>
        <v>#N/A</v>
      </c>
      <c r="J172" s="44" t="e">
        <f>INDEX('Stu-SESSION'!$L$259:$U$266, MATCH("*Military*",'Stu-SESSION'!$B$259:$B$266,0), MATCH("*2nd*",'Stu-SESSION'!$K$7:$T$7,0))</f>
        <v>#N/A</v>
      </c>
      <c r="K172" s="131" t="e">
        <f>IF($A$170='Stu-SESSION'!$A$259,INDEX('Stu-SESSION'!$K$259:$T$266, MATCH("*Clean *",'Stu-SESSION'!$B$259:$B$266,0), MATCH("*2ND*",'Stu-SESSION'!$K$7:$T$7,0)),"")</f>
        <v>#N/A</v>
      </c>
      <c r="L172" s="44" t="e">
        <f>INDEX('Stu-SESSION'!$L$259:$U$266, MATCH("*Clean *",'Stu-SESSION'!$B$259:$B$266,0), MATCH("*2nd*",'Stu-SESSION'!$K$7:$T$7,0))</f>
        <v>#N/A</v>
      </c>
      <c r="M172" s="131" t="e">
        <f>IF($A$170='Stu-SESSION'!$A$259,INDEX('Stu-SESSION'!$K$259:$T$266, MATCH("*Lat Pulldown*",'Stu-SESSION'!$B$259:$B$266,0), MATCH("*2ND*",'Stu-SESSION'!$K$7:$T$7,0)),"")</f>
        <v>#N/A</v>
      </c>
      <c r="N172" s="44" t="e">
        <f>INDEX('Stu-SESSION'!$L$259:$U$266, MATCH("*Lat Pulldown*",'Stu-SESSION'!$B$259:$B$266,0), MATCH("*2nd*",'Stu-SESSION'!$K$7:$T$7,0))</f>
        <v>#N/A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 t="e">
        <f>IF($A$170='Stu-SESSION'!$A$259,INDEX('Stu-SESSION'!$K$259:$T$266, MATCH("*Squat*",'Stu-SESSION'!$B$259:$B$266,0), MATCH("*3rd*",'Stu-SESSION'!$K$7:$T$7,0)),"")</f>
        <v>#N/A</v>
      </c>
      <c r="D173" s="132" t="e">
        <f>INDEX('Stu-SESSION'!L$259:U$266, MATCH("*Squat*",'Stu-SESSION'!$B$259:$B$266,0), MATCH("*3rd*",'Stu-SESSION'!K$7:T$7,0))</f>
        <v>#N/A</v>
      </c>
      <c r="E173" s="131" t="e">
        <f>IF($A$170='Stu-SESSION'!$A$259,INDEX('Stu-SESSION'!$K$259:$T$266, MATCH("*Deadlift*",'Stu-SESSION'!$B$259:$B$266,0), MATCH("*3rd*",'Stu-SESSION'!$K$7:$T$7,0)),"")</f>
        <v>#N/A</v>
      </c>
      <c r="F173" s="131" t="e">
        <f>INDEX('Stu-SESSION'!$L$259:$U$266, MATCH("*Deadlift*",'Stu-SESSION'!$B$259:$B$266,0), MATCH("*3rd*",'Stu-SESSION'!$K$7:$T$7,0))</f>
        <v>#N/A</v>
      </c>
      <c r="G173" s="131" t="e">
        <f>IF($A$170='Stu-SESSION'!$A$259,INDEX('Stu-SESSION'!$K$259:$T$266, MATCH("*Bench Press*",'Stu-SESSION'!$B$259:$B$266,0), MATCH("*3rd*",'Stu-SESSION'!$K$7:$T$7,0)),"")</f>
        <v>#N/A</v>
      </c>
      <c r="H173" s="131" t="e">
        <f>INDEX('Stu-SESSION'!$L$259:$U$266, MATCH("*Bench Press*",'Stu-SESSION'!$B$259:$B$266,0), MATCH("*3rd*",'Stu-SESSION'!$K$7:$T$7,0))</f>
        <v>#N/A</v>
      </c>
      <c r="I173" s="132" t="e">
        <f>IF($A$170='Stu-SESSION'!$A$259,INDEX('Stu-SESSION'!$K$259:$T$266, MATCH("*Military*",'Stu-SESSION'!$B$259:$B$266,0), MATCH("*3rd*",'Stu-SESSION'!$K$7:$T$7,0)),"")</f>
        <v>#N/A</v>
      </c>
      <c r="J173" s="44" t="e">
        <f>INDEX('Stu-SESSION'!$L$259:$U$266, MATCH("*Military*",'Stu-SESSION'!$B$259:$B$266,0), MATCH("*3rd*",'Stu-SESSION'!$K$7:$T$7,0))</f>
        <v>#N/A</v>
      </c>
      <c r="K173" s="131" t="e">
        <f>IF($A$170='Stu-SESSION'!$A$259,INDEX('Stu-SESSION'!$K$259:$T$266, MATCH("*Clean *",'Stu-SESSION'!$B$259:$B$266,0), MATCH("*3rd*",'Stu-SESSION'!$K$7:$T$7,0)),"")</f>
        <v>#N/A</v>
      </c>
      <c r="L173" s="44" t="e">
        <f>INDEX('Stu-SESSION'!$L$259:$U$266, MATCH("*Clean *",'Stu-SESSION'!$B$259:$B$266,0), MATCH("*3rd*",'Stu-SESSION'!$K$7:$T$7,0))</f>
        <v>#N/A</v>
      </c>
      <c r="M173" s="131" t="e">
        <f>IF($A$170='Stu-SESSION'!$A$259,INDEX('Stu-SESSION'!$K$259:$T$266, MATCH("*Lat Pulldown*",'Stu-SESSION'!$B$259:$B$266,0), MATCH("*3rd*",'Stu-SESSION'!$K$7:$T$7,0)),"")</f>
        <v>#N/A</v>
      </c>
      <c r="N173" s="44" t="e">
        <f>INDEX('Stu-SESSION'!$L$259:$U$266, MATCH("*Lat Pulldown*",'Stu-SESSION'!$B$259:$B$266,0), MATCH("*3rd*",'Stu-SESSION'!$K$7:$T$7,0))</f>
        <v>#N/A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 t="e">
        <f>IF($A$170='Stu-SESSION'!$A$259,INDEX('Stu-SESSION'!$K$259:$T$266, MATCH("*Squat*",'Stu-SESSION'!$B$259:$B$266,0), MATCH("*4th*",'Stu-SESSION'!$K$7:$T$7,0)),"")</f>
        <v>#N/A</v>
      </c>
      <c r="D174" s="132" t="e">
        <f>INDEX('Stu-SESSION'!L$259:U$266, MATCH("*Squat*",'Stu-SESSION'!$B$259:$B$266,0), MATCH("*4th*",'Stu-SESSION'!K$7:T$7,0))</f>
        <v>#N/A</v>
      </c>
      <c r="E174" s="131" t="e">
        <f>IF($A$170='Stu-SESSION'!$A$259,INDEX('Stu-SESSION'!$K$259:$T$266, MATCH("*Deadlift*",'Stu-SESSION'!$B$259:$B$266,0), MATCH("*4th*",'Stu-SESSION'!$K$7:$T$7,0)),"")</f>
        <v>#N/A</v>
      </c>
      <c r="F174" s="131" t="e">
        <f>INDEX('Stu-SESSION'!$L$259:$U$266, MATCH("*Deadlift*",'Stu-SESSION'!$B$259:$B$266,0), MATCH("*4th*",'Stu-SESSION'!$K$7:$T$7,0))</f>
        <v>#N/A</v>
      </c>
      <c r="G174" s="131" t="e">
        <f>IF($A$170='Stu-SESSION'!$A$259,INDEX('Stu-SESSION'!$K$259:$T$266, MATCH("*Bench Press*",'Stu-SESSION'!$B$259:$B$266,0), MATCH("*4th*",'Stu-SESSION'!$K$7:$T$7,0)),"")</f>
        <v>#N/A</v>
      </c>
      <c r="H174" s="131" t="e">
        <f>INDEX('Stu-SESSION'!$L$259:$U$266, MATCH("*Bench Press*",'Stu-SESSION'!$B$259:$B$266,0), MATCH("*4th*",'Stu-SESSION'!$K$7:$T$7,0))</f>
        <v>#N/A</v>
      </c>
      <c r="I174" s="132" t="e">
        <f>IF($A$170='Stu-SESSION'!$A$259,INDEX('Stu-SESSION'!$K$259:$T$266, MATCH("*Military*",'Stu-SESSION'!$B$259:$B$266,0), MATCH("*4th*",'Stu-SESSION'!$K$7:$T$7,0)),"")</f>
        <v>#N/A</v>
      </c>
      <c r="J174" s="44" t="e">
        <f>INDEX('Stu-SESSION'!$L$259:$U$266, MATCH("*Military*",'Stu-SESSION'!$B$259:$B$266,0), MATCH("*4th*",'Stu-SESSION'!$K$7:$T$7,0))</f>
        <v>#N/A</v>
      </c>
      <c r="K174" s="131" t="e">
        <f>IF($A$170='Stu-SESSION'!$A$259,INDEX('Stu-SESSION'!$K$259:$T$266, MATCH("*Clean *",'Stu-SESSION'!$B$259:$B$266,0), MATCH("*4th*",'Stu-SESSION'!$K$7:$T$7,0)),"")</f>
        <v>#N/A</v>
      </c>
      <c r="L174" s="44" t="e">
        <f>INDEX('Stu-SESSION'!$L$259:$U$266, MATCH("*Clean *",'Stu-SESSION'!$B$259:$B$266,0), MATCH("*4th*",'Stu-SESSION'!$K$7:$T$7,0))</f>
        <v>#N/A</v>
      </c>
      <c r="M174" s="131" t="e">
        <f>IF($A$170='Stu-SESSION'!$A$259,INDEX('Stu-SESSION'!$K$259:$T$266, MATCH("*Lat Pulldown*",'Stu-SESSION'!$B$259:$B$266,0), MATCH("*4th*",'Stu-SESSION'!$K$7:$T$7,0)),"")</f>
        <v>#N/A</v>
      </c>
      <c r="N174" s="44" t="e">
        <f>INDEX('Stu-SESSION'!$L$259:$U$266, MATCH("*Lat Pulldown*",'Stu-SESSION'!$B$259:$B$266,0), MATCH("*4th*",'Stu-SESSION'!$K$7:$T$7,0))</f>
        <v>#N/A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 t="e">
        <f>IF($A$170='Stu-SESSION'!$A$259,INDEX('Stu-SESSION'!$K$259:$T$266, MATCH("*Squat*",'Stu-SESSION'!$B$259:$B$266,0), MATCH("*5th*",'Stu-SESSION'!$K$7:$T$7,0)),"")</f>
        <v>#N/A</v>
      </c>
      <c r="D175" s="132" t="e">
        <f>INDEX('Stu-SESSION'!L$259:U$266, MATCH("*Squat*",'Stu-SESSION'!$B$259:$B$266,0), MATCH("*5th*",'Stu-SESSION'!K$7:T$7,0))</f>
        <v>#N/A</v>
      </c>
      <c r="E175" s="131" t="e">
        <f>IF($A$170='Stu-SESSION'!$A$259,INDEX('Stu-SESSION'!$K$259:$T$266, MATCH("*Deadlift*",'Stu-SESSION'!$B$259:$B$266,0), MATCH("*5th*",'Stu-SESSION'!$K$7:$T$7,0)),"")</f>
        <v>#N/A</v>
      </c>
      <c r="F175" s="131" t="e">
        <f>INDEX('Stu-SESSION'!$L$259:$U$266, MATCH("*Deadlift*",'Stu-SESSION'!$B$259:$B$266,0), MATCH("*5th*",'Stu-SESSION'!$K$7:$T$7,0))</f>
        <v>#N/A</v>
      </c>
      <c r="G175" s="131" t="e">
        <f>IF($A$170='Stu-SESSION'!$A$259,INDEX('Stu-SESSION'!$K$259:$T$266, MATCH("*Bench Press*",'Stu-SESSION'!$B$259:$B$266,0), MATCH("*5th*",'Stu-SESSION'!$K$7:$T$7,0)),"")</f>
        <v>#N/A</v>
      </c>
      <c r="H175" s="131" t="e">
        <f>INDEX('Stu-SESSION'!$L$259:$U$266, MATCH("*Bench Press*",'Stu-SESSION'!$B$259:$B$266,0), MATCH("*5th*",'Stu-SESSION'!$K$7:$T$7,0))</f>
        <v>#N/A</v>
      </c>
      <c r="I175" s="132" t="e">
        <f>IF($A$170='Stu-SESSION'!$A$259,INDEX('Stu-SESSION'!$K$259:$T$266, MATCH("*Military*",'Stu-SESSION'!$B$259:$B$266,0), MATCH("*5th*",'Stu-SESSION'!$K$7:$T$7,0)),"")</f>
        <v>#N/A</v>
      </c>
      <c r="J175" s="44" t="e">
        <f>INDEX('Stu-SESSION'!$L$259:$U$266, MATCH("*Military*",'Stu-SESSION'!$B$259:$B$266,0), MATCH("*5th*",'Stu-SESSION'!$K$7:$T$7,0))</f>
        <v>#N/A</v>
      </c>
      <c r="K175" s="131" t="e">
        <f>IF($A$170='Stu-SESSION'!$A$259,INDEX('Stu-SESSION'!$K$259:$T$266, MATCH("*Clean *",'Stu-SESSION'!$B$259:$B$266,0), MATCH("*5th*",'Stu-SESSION'!$K$7:$T$7,0)),"")</f>
        <v>#N/A</v>
      </c>
      <c r="L175" s="44" t="e">
        <f>INDEX('Stu-SESSION'!$L$259:$U$266, MATCH("*Clean *",'Stu-SESSION'!$B$259:$B$266,0), MATCH("*5th*",'Stu-SESSION'!$K$7:$T$7,0))</f>
        <v>#N/A</v>
      </c>
      <c r="M175" s="131" t="e">
        <f>IF($A$170='Stu-SESSION'!$A$259,INDEX('Stu-SESSION'!$K$259:$T$266, MATCH("*Lat Pulldown*",'Stu-SESSION'!$B$259:$B$266,0), MATCH("*5th*",'Stu-SESSION'!$K$7:$T$7,0)),"")</f>
        <v>#N/A</v>
      </c>
      <c r="N175" s="44" t="e">
        <f>INDEX('Stu-SESSION'!$L$259:$U$266, MATCH("*Lat Pulldown*",'Stu-SESSION'!$B$259:$B$266,0), MATCH("*5th*",'Stu-SESSION'!$K$7:$T$7,0))</f>
        <v>#N/A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'Stu-SESSION'!A268</f>
        <v>42290</v>
      </c>
      <c r="B176" s="116" t="s">
        <v>84</v>
      </c>
      <c r="C176" s="117" t="e">
        <f>MAX(C177:C181)</f>
        <v>#N/A</v>
      </c>
      <c r="D176" s="116" t="e">
        <f t="array" ref="D176">MAX(IF(C177:C181=C176,D177:D181))</f>
        <v>#N/A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 t="e">
        <f>MAX(M177:M181)</f>
        <v>#N/A</v>
      </c>
      <c r="N176" s="117" t="e">
        <f t="array" ref="N176">MAX(IF(M177:M181=M176,N177:N181))</f>
        <v>#N/A</v>
      </c>
      <c r="O176" s="152" t="e">
        <f>IF($A$176='Stu-SESSION'!$A$268,INDEX('Stu-SESSION'!$K$268:$T$275, MATCH("*1k Row*",'Stu-SESSION'!$B$268:$B$275,0), MATCH("*1st*",'Stu-SESSION'!$K$7:$T$7,0)),"")</f>
        <v>#N/A</v>
      </c>
      <c r="P176" s="152" t="e">
        <f>IF($A$176='Stu-SESSION'!$A$268,INDEX('Stu-SESSION'!$K$268:$T$275, MATCH("*HIIT*",'Stu-SESSION'!$B$268:$B$275,0), MATCH("*1st*",'Stu-SESSION'!$K$7:$T$7,0)),"")</f>
        <v>#N/A</v>
      </c>
      <c r="Q176" s="119" t="e">
        <f>INDEX('Stu-SESSION'!$L$268:$U$275, MATCH("*HIIT*",'Stu-SESSION'!$B$268:$B$275,0), MATCH("*1st*",'Stu-SESSION'!$K$7:$T$7,0))</f>
        <v>#N/A</v>
      </c>
      <c r="R176" s="119">
        <f>'Stu-SESSION'!U268</f>
        <v>0</v>
      </c>
      <c r="S176" s="116"/>
      <c r="T176" s="116"/>
      <c r="U176" s="120">
        <f>'Stu-SESSION'!A269</f>
        <v>0</v>
      </c>
      <c r="V176" s="120">
        <f>'Stu-SESSION'!A270</f>
        <v>0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 t="e">
        <f>IF($A$176='Stu-SESSION'!$A$268,INDEX('Stu-SESSION'!$K$268:$T$275, MATCH("*Squat*",'Stu-SESSION'!$B$268:$B$275,0), MATCH("*1st*",'Stu-SESSION'!$K$7:$T$7,0)),"")</f>
        <v>#N/A</v>
      </c>
      <c r="D177" s="132" t="e">
        <f>INDEX('Stu-SESSION'!L$268:U$275, MATCH("*Squat*",'Stu-SESSION'!$B$268:$B$275,0), MATCH("*1st*",'Stu-SESSION'!K$7:T$7,0))</f>
        <v>#N/A</v>
      </c>
      <c r="E177" s="131" t="e">
        <f>IF($A$176='Stu-SESSION'!$A$268,INDEX('Stu-SESSION'!$K$268:$T$275, MATCH("*Deadlift*",'Stu-SESSION'!$B$268:$B$275,0), MATCH("*1st*",'Stu-SESSION'!$K$7:$T$7,0)),"")</f>
        <v>#N/A</v>
      </c>
      <c r="F177" s="131" t="e">
        <f>INDEX('Stu-SESSION'!$L$268:$U$275, MATCH("*Deadlift*",'Stu-SESSION'!$B$268:$B$275,0), MATCH("*1st*",'Stu-SESSION'!$K$7:$T$7,0))</f>
        <v>#N/A</v>
      </c>
      <c r="G177" s="131" t="e">
        <f>IF($A$176='Stu-SESSION'!$A$268,INDEX('Stu-SESSION'!$K$268:$T$275, MATCH("*Bench Press*",'Stu-SESSION'!$B$268:$B$275,0), MATCH("*1st*",'Stu-SESSION'!$K$7:$T$7,0)),"")</f>
        <v>#N/A</v>
      </c>
      <c r="H177" s="131" t="e">
        <f>INDEX('Stu-SESSION'!$L$268:$U$275, MATCH("*Bench Press*",'Stu-SESSION'!$B$268:$B$275,0), MATCH("*1st*",'Stu-SESSION'!$K$7:$T$7,0))</f>
        <v>#N/A</v>
      </c>
      <c r="I177" s="132" t="e">
        <f>IF($A$176='Stu-SESSION'!$A$268,INDEX('Stu-SESSION'!$K$268:$T$275, MATCH("*Military*",'Stu-SESSION'!$B$268:$B$275,0), MATCH("*1st*",'Stu-SESSION'!$K$7:$T$7,0)),"")</f>
        <v>#N/A</v>
      </c>
      <c r="J177" s="48" t="e">
        <f>INDEX('Stu-SESSION'!$L$268:$U$275, MATCH("*Military*",'Stu-SESSION'!$B$268:$B$275,0), MATCH("*1st*",'Stu-SESSION'!$K$7:$T$7,0))</f>
        <v>#N/A</v>
      </c>
      <c r="K177" s="131" t="e">
        <f>IF($A$176='Stu-SESSION'!$A$268,INDEX('Stu-SESSION'!$K$268:$T$275, MATCH("*Clean *",'Stu-SESSION'!$B$268:$B$275,0), MATCH("*1st*",'Stu-SESSION'!$K$7:$T$7,0)),"")</f>
        <v>#N/A</v>
      </c>
      <c r="L177" s="48" t="e">
        <f>INDEX('Stu-SESSION'!$L$268:$U$275, MATCH("*Clean *",'Stu-SESSION'!$B$268:$B$275,0), MATCH("*1st*",'Stu-SESSION'!$K$7:$T$7,0))</f>
        <v>#N/A</v>
      </c>
      <c r="M177" s="131" t="e">
        <f>IF($A$176='Stu-SESSION'!$A$268,INDEX('Stu-SESSION'!$K$268:$T$275, MATCH("*Lat Pulldown*",'Stu-SESSION'!$B$268:$B$275,0), MATCH("*1st*",'Stu-SESSION'!$K$7:$T$7,0)),"")</f>
        <v>#N/A</v>
      </c>
      <c r="N177" s="48" t="e">
        <f>INDEX('Stu-SESSION'!$L$268:$U$275, MATCH("*Lat Pulldown*",'Stu-SESSION'!$B$268:$B$275,0), MATCH("*1st*",'Stu-SESSION'!$K$7:$T$7,0))</f>
        <v>#N/A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 t="e">
        <f>IF($A$176='Stu-SESSION'!$A$268,INDEX('Stu-SESSION'!$K$268:$T$275, MATCH("*Squat*",'Stu-SESSION'!$B$268:$B$275,0), MATCH("*2nd*",'Stu-SESSION'!$K$7:$T$7,0)),"")</f>
        <v>#N/A</v>
      </c>
      <c r="D178" s="132" t="e">
        <f>INDEX('Stu-SESSION'!L$268:U$275, MATCH("*Squat*",'Stu-SESSION'!$B$268:$B$275,0), MATCH("*2nd*",'Stu-SESSION'!K$7:T$7,0))</f>
        <v>#N/A</v>
      </c>
      <c r="E178" s="131" t="e">
        <f>IF($A$176='Stu-SESSION'!$A$268,INDEX('Stu-SESSION'!$K$268:$T$275, MATCH("*Deadlift*",'Stu-SESSION'!$B$268:$B$275,0), MATCH("*2ND*",'Stu-SESSION'!$K$7:$T$7,0)),"")</f>
        <v>#N/A</v>
      </c>
      <c r="F178" s="131" t="e">
        <f>INDEX('Stu-SESSION'!$L$268:$U$275, MATCH("*Deadlift*",'Stu-SESSION'!$B$268:$B$275,0), MATCH("*2nd*",'Stu-SESSION'!$K$7:$T$7,0))</f>
        <v>#N/A</v>
      </c>
      <c r="G178" s="131" t="e">
        <f>IF($A$176='Stu-SESSION'!$A$268,INDEX('Stu-SESSION'!$K$268:$T$275, MATCH("*Bench Press*",'Stu-SESSION'!$B$268:$B$275,0), MATCH("*2ND*",'Stu-SESSION'!$K$7:$T$7,0)),"")</f>
        <v>#N/A</v>
      </c>
      <c r="H178" s="131" t="e">
        <f>INDEX('Stu-SESSION'!$L$268:$U$275, MATCH("*Bench Press*",'Stu-SESSION'!$B$268:$B$275,0), MATCH("*2nd*",'Stu-SESSION'!$K$7:$T$7,0))</f>
        <v>#N/A</v>
      </c>
      <c r="I178" s="132" t="e">
        <f>IF($A$176='Stu-SESSION'!$A$268,INDEX('Stu-SESSION'!$K$268:$T$275, MATCH("*Military*",'Stu-SESSION'!$B$268:$B$275,0), MATCH("*2ND*",'Stu-SESSION'!$K$7:$T$7,0)),"")</f>
        <v>#N/A</v>
      </c>
      <c r="J178" s="44" t="e">
        <f>INDEX('Stu-SESSION'!$L$268:$U$275, MATCH("*Military*",'Stu-SESSION'!$B$268:$B$275,0), MATCH("*2nd*",'Stu-SESSION'!$K$7:$T$7,0))</f>
        <v>#N/A</v>
      </c>
      <c r="K178" s="131" t="e">
        <f>IF($A$176='Stu-SESSION'!$A$268,INDEX('Stu-SESSION'!$K$268:$T$275, MATCH("*Clean *",'Stu-SESSION'!$B$268:$B$275,0), MATCH("*2ND*",'Stu-SESSION'!$K$7:$T$7,0)),"")</f>
        <v>#N/A</v>
      </c>
      <c r="L178" s="44" t="e">
        <f>INDEX('Stu-SESSION'!$L$268:$U$275, MATCH("*Clean *",'Stu-SESSION'!$B$268:$B$275,0), MATCH("*2nd*",'Stu-SESSION'!$K$7:$T$7,0))</f>
        <v>#N/A</v>
      </c>
      <c r="M178" s="131" t="e">
        <f>IF($A$176='Stu-SESSION'!$A$268,INDEX('Stu-SESSION'!$K$268:$T$275, MATCH("*Lat Pulldown*",'Stu-SESSION'!$B$268:$B$275,0), MATCH("*2ND*",'Stu-SESSION'!$K$7:$T$7,0)),"")</f>
        <v>#N/A</v>
      </c>
      <c r="N178" s="44" t="e">
        <f>INDEX('Stu-SESSION'!$L$268:$U$275, MATCH("*Lat Pulldown*",'Stu-SESSION'!$B$268:$B$275,0), MATCH("*2nd*",'Stu-SESSION'!$K$7:$T$7,0))</f>
        <v>#N/A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 t="e">
        <f>IF($A$176='Stu-SESSION'!$A$268,INDEX('Stu-SESSION'!$K$268:$T$275, MATCH("*Squat*",'Stu-SESSION'!$B$268:$B$275,0), MATCH("*3rd*",'Stu-SESSION'!$K$7:$T$7,0)),"")</f>
        <v>#N/A</v>
      </c>
      <c r="D179" s="132" t="e">
        <f>INDEX('Stu-SESSION'!L$268:U$275, MATCH("*Squat*",'Stu-SESSION'!$B$268:$B$275,0), MATCH("*3rd*",'Stu-SESSION'!K$7:T$7,0))</f>
        <v>#N/A</v>
      </c>
      <c r="E179" s="131" t="e">
        <f>IF($A$176='Stu-SESSION'!$A$268,INDEX('Stu-SESSION'!$K$268:$T$275, MATCH("*Deadlift*",'Stu-SESSION'!$B$268:$B$275,0), MATCH("*3rd*",'Stu-SESSION'!$K$7:$T$7,0)),"")</f>
        <v>#N/A</v>
      </c>
      <c r="F179" s="131" t="e">
        <f>INDEX('Stu-SESSION'!$L$268:$U$275, MATCH("*Deadlift*",'Stu-SESSION'!$B$268:$B$275,0), MATCH("*3rd*",'Stu-SESSION'!$K$7:$T$7,0))</f>
        <v>#N/A</v>
      </c>
      <c r="G179" s="131" t="e">
        <f>IF($A$176='Stu-SESSION'!$A$268,INDEX('Stu-SESSION'!$K$268:$T$275, MATCH("*Bench Press*",'Stu-SESSION'!$B$268:$B$275,0), MATCH("*3rd*",'Stu-SESSION'!$K$7:$T$7,0)),"")</f>
        <v>#N/A</v>
      </c>
      <c r="H179" s="131" t="e">
        <f>INDEX('Stu-SESSION'!$L$268:$U$275, MATCH("*Bench Press*",'Stu-SESSION'!$B$268:$B$275,0), MATCH("*3rd*",'Stu-SESSION'!$K$7:$T$7,0))</f>
        <v>#N/A</v>
      </c>
      <c r="I179" s="132" t="e">
        <f>IF($A$176='Stu-SESSION'!$A$268,INDEX('Stu-SESSION'!$K$268:$T$275, MATCH("*Military*",'Stu-SESSION'!$B$268:$B$275,0), MATCH("*3rd*",'Stu-SESSION'!$K$7:$T$7,0)),"")</f>
        <v>#N/A</v>
      </c>
      <c r="J179" s="44" t="e">
        <f>INDEX('Stu-SESSION'!$L$268:$U$275, MATCH("*Military*",'Stu-SESSION'!$B$268:$B$275,0), MATCH("*3rd*",'Stu-SESSION'!$K$7:$T$7,0))</f>
        <v>#N/A</v>
      </c>
      <c r="K179" s="131" t="e">
        <f>IF($A$176='Stu-SESSION'!$A$268,INDEX('Stu-SESSION'!$K$268:$T$275, MATCH("*Clean *",'Stu-SESSION'!$B$268:$B$275,0), MATCH("*3rd*",'Stu-SESSION'!$K$7:$T$7,0)),"")</f>
        <v>#N/A</v>
      </c>
      <c r="L179" s="44" t="e">
        <f>INDEX('Stu-SESSION'!$L$268:$U$275, MATCH("*Clean *",'Stu-SESSION'!$B$268:$B$275,0), MATCH("*3rd*",'Stu-SESSION'!$K$7:$T$7,0))</f>
        <v>#N/A</v>
      </c>
      <c r="M179" s="131" t="e">
        <f>IF($A$176='Stu-SESSION'!$A$268,INDEX('Stu-SESSION'!$K$268:$T$275, MATCH("*Lat Pulldown*",'Stu-SESSION'!$B$268:$B$275,0), MATCH("*3rd*",'Stu-SESSION'!$K$7:$T$7,0)),"")</f>
        <v>#N/A</v>
      </c>
      <c r="N179" s="44" t="e">
        <f>INDEX('Stu-SESSION'!$L$268:$U$275, MATCH("*Lat Pulldown*",'Stu-SESSION'!$B$268:$B$275,0), MATCH("*3rd*",'Stu-SESSION'!$K$7:$T$7,0))</f>
        <v>#N/A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 t="e">
        <f>IF($A$176='Stu-SESSION'!$A$268,INDEX('Stu-SESSION'!$K$268:$T$275, MATCH("*Squat*",'Stu-SESSION'!$B$268:$B$275,0), MATCH("*4th*",'Stu-SESSION'!$K$7:$T$7,0)),"")</f>
        <v>#N/A</v>
      </c>
      <c r="D180" s="132" t="e">
        <f>INDEX('Stu-SESSION'!L$268:U$275, MATCH("*Squat*",'Stu-SESSION'!$B$268:$B$275,0), MATCH("*4th*",'Stu-SESSION'!K$7:T$7,0))</f>
        <v>#N/A</v>
      </c>
      <c r="E180" s="131" t="e">
        <f>IF($A$176='Stu-SESSION'!$A$268,INDEX('Stu-SESSION'!$K$268:$T$275, MATCH("*Deadlift*",'Stu-SESSION'!$B$268:$B$275,0), MATCH("*4th*",'Stu-SESSION'!$K$7:$T$7,0)),"")</f>
        <v>#N/A</v>
      </c>
      <c r="F180" s="131" t="e">
        <f>INDEX('Stu-SESSION'!$L$268:$U$275, MATCH("*Deadlift*",'Stu-SESSION'!$B$268:$B$275,0), MATCH("*4th*",'Stu-SESSION'!$K$7:$T$7,0))</f>
        <v>#N/A</v>
      </c>
      <c r="G180" s="131" t="e">
        <f>IF($A$176='Stu-SESSION'!$A$268,INDEX('Stu-SESSION'!$K$268:$T$275, MATCH("*Bench Press*",'Stu-SESSION'!$B$268:$B$275,0), MATCH("*4th*",'Stu-SESSION'!$K$7:$T$7,0)),"")</f>
        <v>#N/A</v>
      </c>
      <c r="H180" s="131" t="e">
        <f>INDEX('Stu-SESSION'!$L$268:$U$275, MATCH("*Bench Press*",'Stu-SESSION'!$B$268:$B$275,0), MATCH("*4th*",'Stu-SESSION'!$K$7:$T$7,0))</f>
        <v>#N/A</v>
      </c>
      <c r="I180" s="132" t="e">
        <f>IF($A$176='Stu-SESSION'!$A$268,INDEX('Stu-SESSION'!$K$268:$T$275, MATCH("*Military*",'Stu-SESSION'!$B$268:$B$275,0), MATCH("*4th*",'Stu-SESSION'!$K$7:$T$7,0)),"")</f>
        <v>#N/A</v>
      </c>
      <c r="J180" s="44" t="e">
        <f>INDEX('Stu-SESSION'!$L$268:$U$275, MATCH("*Military*",'Stu-SESSION'!$B$268:$B$275,0), MATCH("*4th*",'Stu-SESSION'!$K$7:$T$7,0))</f>
        <v>#N/A</v>
      </c>
      <c r="K180" s="131" t="e">
        <f>IF($A$176='Stu-SESSION'!$A$268,INDEX('Stu-SESSION'!$K$268:$T$275, MATCH("*Clean *",'Stu-SESSION'!$B$268:$B$275,0), MATCH("*4th*",'Stu-SESSION'!$K$7:$T$7,0)),"")</f>
        <v>#N/A</v>
      </c>
      <c r="L180" s="44" t="e">
        <f>INDEX('Stu-SESSION'!$L$268:$U$275, MATCH("*Clean *",'Stu-SESSION'!$B$268:$B$275,0), MATCH("*4th*",'Stu-SESSION'!$K$7:$T$7,0))</f>
        <v>#N/A</v>
      </c>
      <c r="M180" s="131" t="e">
        <f>IF($A$176='Stu-SESSION'!$A$268,INDEX('Stu-SESSION'!$K$268:$T$275, MATCH("*Lat Pulldown*",'Stu-SESSION'!$B$268:$B$275,0), MATCH("*4th*",'Stu-SESSION'!$K$7:$T$7,0)),"")</f>
        <v>#N/A</v>
      </c>
      <c r="N180" s="44" t="e">
        <f>INDEX('Stu-SESSION'!$L$268:$U$275, MATCH("*Lat Pulldown*",'Stu-SESSION'!$B$268:$B$275,0), MATCH("*4th*",'Stu-SESSION'!$K$7:$T$7,0))</f>
        <v>#N/A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 t="e">
        <f>IF($A$176='Stu-SESSION'!$A$268,INDEX('Stu-SESSION'!$K$268:$T$275, MATCH("*Squat*",'Stu-SESSION'!$B$268:$B$275,0), MATCH("*5th*",'Stu-SESSION'!$K$7:$T$7,0)),"")</f>
        <v>#N/A</v>
      </c>
      <c r="D181" s="132" t="e">
        <f>INDEX('Stu-SESSION'!L$268:U$275, MATCH("*Squat*",'Stu-SESSION'!$B$268:$B$275,0), MATCH("*5th*",'Stu-SESSION'!K$7:T$7,0))</f>
        <v>#N/A</v>
      </c>
      <c r="E181" s="131" t="e">
        <f>IF($A$176='Stu-SESSION'!$A$268,INDEX('Stu-SESSION'!$K$268:$T$275, MATCH("*Deadlift*",'Stu-SESSION'!$B$268:$B$275,0), MATCH("*5th*",'Stu-SESSION'!$K$7:$T$7,0)),"")</f>
        <v>#N/A</v>
      </c>
      <c r="F181" s="131" t="e">
        <f>INDEX('Stu-SESSION'!$L$268:$U$275, MATCH("*Deadlift*",'Stu-SESSION'!$B$268:$B$275,0), MATCH("*5th*",'Stu-SESSION'!$K$7:$T$7,0))</f>
        <v>#N/A</v>
      </c>
      <c r="G181" s="131" t="e">
        <f>IF($A$176='Stu-SESSION'!$A$268,INDEX('Stu-SESSION'!$K$268:$T$275, MATCH("*Bench Press*",'Stu-SESSION'!$B$268:$B$275,0), MATCH("*5th*",'Stu-SESSION'!$K$7:$T$7,0)),"")</f>
        <v>#N/A</v>
      </c>
      <c r="H181" s="131" t="e">
        <f>INDEX('Stu-SESSION'!$L$268:$U$275, MATCH("*Bench Press*",'Stu-SESSION'!$B$268:$B$275,0), MATCH("*5th*",'Stu-SESSION'!$K$7:$T$7,0))</f>
        <v>#N/A</v>
      </c>
      <c r="I181" s="132" t="e">
        <f>IF($A$176='Stu-SESSION'!$A$268,INDEX('Stu-SESSION'!$K$268:$T$275, MATCH("*Military*",'Stu-SESSION'!$B$268:$B$275,0), MATCH("*5th*",'Stu-SESSION'!$K$7:$T$7,0)),"")</f>
        <v>#N/A</v>
      </c>
      <c r="J181" s="44" t="e">
        <f>INDEX('Stu-SESSION'!$L$268:$U$275, MATCH("*Military*",'Stu-SESSION'!$B$268:$B$275,0), MATCH("*5th*",'Stu-SESSION'!$K$7:$T$7,0))</f>
        <v>#N/A</v>
      </c>
      <c r="K181" s="131" t="e">
        <f>IF($A$176='Stu-SESSION'!$A$268,INDEX('Stu-SESSION'!$K$268:$T$275, MATCH("*Clean *",'Stu-SESSION'!$B$268:$B$275,0), MATCH("*5th*",'Stu-SESSION'!$K$7:$T$7,0)),"")</f>
        <v>#N/A</v>
      </c>
      <c r="L181" s="44" t="e">
        <f>INDEX('Stu-SESSION'!$L$268:$U$275, MATCH("*Clean *",'Stu-SESSION'!$B$268:$B$275,0), MATCH("*5th*",'Stu-SESSION'!$K$7:$T$7,0))</f>
        <v>#N/A</v>
      </c>
      <c r="M181" s="131" t="e">
        <f>IF($A$176='Stu-SESSION'!$A$268,INDEX('Stu-SESSION'!$K$268:$T$275, MATCH("*Lat Pulldown*",'Stu-SESSION'!$B$268:$B$275,0), MATCH("*5th*",'Stu-SESSION'!$K$7:$T$7,0)),"")</f>
        <v>#N/A</v>
      </c>
      <c r="N181" s="44" t="e">
        <f>INDEX('Stu-SESSION'!$L$268:$U$275, MATCH("*Lat Pulldown*",'Stu-SESSION'!$B$268:$B$275,0), MATCH("*5th*",'Stu-SESSION'!$K$7:$T$7,0))</f>
        <v>#N/A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'Stu-SESSION'!A277</f>
        <v>42305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 t="e">
        <f>MAX(E183:E187)</f>
        <v>#N/A</v>
      </c>
      <c r="F182" s="116" t="e">
        <f t="array" ref="F182">MAX(IF(E183:E187=E182,F183:F187))</f>
        <v>#N/A</v>
      </c>
      <c r="G182" s="116" t="e">
        <f>MAX(G183:G187)</f>
        <v>#N/A</v>
      </c>
      <c r="H182" s="116" t="e">
        <f t="array" ref="H182">MAX(IF(G183:G187=G182,H183:H187))</f>
        <v>#N/A</v>
      </c>
      <c r="I182" s="116" t="e">
        <f>MAX(I183:I187)</f>
        <v>#N/A</v>
      </c>
      <c r="J182" s="116" t="e">
        <f t="array" ref="J182">MAX(IF(I183:I187=I182,J183:J187))</f>
        <v>#N/A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IF($A$182='Stu-SESSION'!$A$277,INDEX('Stu-SESSION'!$K$277:$T$284, MATCH("*1k Row*",'Stu-SESSION'!$B$277:$B$284,0), MATCH("*1st*",'Stu-SESSION'!$K$7:$T$7,0)),"")</f>
        <v>#N/A</v>
      </c>
      <c r="P182" s="152" t="e">
        <f>IF($A$182='Stu-SESSION'!$A$277,INDEX('Stu-SESSION'!$K$277:$T$284, MATCH("*HIIT*",'Stu-SESSION'!$B$277:$B$284,0), MATCH("*1st*",'Stu-SESSION'!$K$7:$T$7,0)),"")</f>
        <v>#N/A</v>
      </c>
      <c r="Q182" s="119" t="e">
        <f>INDEX('Stu-SESSION'!$L$212:$U$277, MATCH("*HIIT*",'Stu-SESSION'!$B$212:$B$277,0), MATCH("*1st*",'Stu-SESSION'!$K$7:$T$7,0))</f>
        <v>#N/A</v>
      </c>
      <c r="R182" s="119">
        <f>'Stu-SESSION'!U277</f>
        <v>0</v>
      </c>
      <c r="S182" s="116"/>
      <c r="T182" s="116"/>
      <c r="U182" s="120">
        <f>'Stu-SESSION'!A278</f>
        <v>0</v>
      </c>
      <c r="V182" s="120">
        <f>'Stu-SESSION'!A279</f>
        <v>0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IF($A$182='Stu-SESSION'!$A$277,INDEX('Stu-SESSION'!$K$277:$T$284, MATCH("*Squat*",'Stu-SESSION'!$B$277:$B$284,0), MATCH("*1st*",'Stu-SESSION'!$K$7:$T$7,0)),"")</f>
        <v>#N/A</v>
      </c>
      <c r="D183" s="132" t="e">
        <f>INDEX('Stu-SESSION'!L$277:U$284, MATCH("*Squat*",'Stu-SESSION'!$B$277:$B$284,0), MATCH("*1st*",'Stu-SESSION'!K$7:T$7,0))</f>
        <v>#N/A</v>
      </c>
      <c r="E183" s="131" t="e">
        <f>IF($A$182='Stu-SESSION'!$A$277,INDEX('Stu-SESSION'!$K$277:$T$284, MATCH("*Deadlift*",'Stu-SESSION'!$B$277:$B$284,0), MATCH("*1st*",'Stu-SESSION'!$K$7:$T$7,0)),"")</f>
        <v>#N/A</v>
      </c>
      <c r="F183" s="131" t="e">
        <f>INDEX('Stu-SESSION'!$L$277:$U$284, MATCH("*Deadlift*",'Stu-SESSION'!$B$277:$B$284,0), MATCH("*1st*",'Stu-SESSION'!$K$7:$T$7,0))</f>
        <v>#N/A</v>
      </c>
      <c r="G183" s="131" t="e">
        <f>IF($A$182='Stu-SESSION'!$A$277,INDEX('Stu-SESSION'!$K$277:$T$284, MATCH("*Bench Press*",'Stu-SESSION'!$B$277:$B$284,0), MATCH("*1st*",'Stu-SESSION'!$K$7:$T$7,0)),"")</f>
        <v>#N/A</v>
      </c>
      <c r="H183" s="131" t="e">
        <f>INDEX('Stu-SESSION'!$L$277:$U$284, MATCH("*Bench Press*",'Stu-SESSION'!$B$277:$B$284,0), MATCH("*1st*",'Stu-SESSION'!$K$7:$T$7,0))</f>
        <v>#N/A</v>
      </c>
      <c r="I183" s="132" t="e">
        <f>IF($A$182='Stu-SESSION'!$A$277,INDEX('Stu-SESSION'!$K$277:$T$284, MATCH("*Military*",'Stu-SESSION'!$B$277:$B$284,0), MATCH("*1st*",'Stu-SESSION'!$K$7:$T$7,0)),"")</f>
        <v>#N/A</v>
      </c>
      <c r="J183" s="48" t="e">
        <f>INDEX('Stu-SESSION'!$L$277:$U$284, MATCH("*Military*",'Stu-SESSION'!$B$277:$B$284,0), MATCH("*1st*",'Stu-SESSION'!$K$7:$T$7,0))</f>
        <v>#N/A</v>
      </c>
      <c r="K183" s="131" t="e">
        <f>IF($A$182='Stu-SESSION'!$A$277,INDEX('Stu-SESSION'!$K$277:$T$284, MATCH("*Clean *",'Stu-SESSION'!$B$277:$B$284,0), MATCH("*1st*",'Stu-SESSION'!$K$7:$T$7,0)),"")</f>
        <v>#N/A</v>
      </c>
      <c r="L183" s="48" t="e">
        <f>INDEX('Stu-SESSION'!$L$277:$U$284, MATCH("*Clean *",'Stu-SESSION'!$B$277:$B$284,0), MATCH("*1st*",'Stu-SESSION'!$K$7:$T$7,0))</f>
        <v>#N/A</v>
      </c>
      <c r="M183" s="131" t="e">
        <f>IF($A$182='Stu-SESSION'!$A$277,INDEX('Stu-SESSION'!$K$277:$T$284, MATCH("*Lat Pulldown*",'Stu-SESSION'!$B$277:$B$284,0), MATCH("*1st*",'Stu-SESSION'!$K$7:$T$7,0)),"")</f>
        <v>#N/A</v>
      </c>
      <c r="N183" s="48" t="e">
        <f>INDEX('Stu-SESSION'!$L$277:$U$284, MATCH("*Lat Pulldown*",'Stu-SESSION'!$B$277:$B$284,0), MATCH("*1st*",'Stu-SESSION'!$K$7:$T$7,0))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IF($A$182='Stu-SESSION'!$A$277,INDEX('Stu-SESSION'!$K$277:$T$284, MATCH("*Squat*",'Stu-SESSION'!$B$277:$B$284,0), MATCH("*2nd*",'Stu-SESSION'!$K$7:$T$7,0)),"")</f>
        <v>#N/A</v>
      </c>
      <c r="D184" s="132" t="e">
        <f>INDEX('Stu-SESSION'!L$277:U$284, MATCH("*Squat*",'Stu-SESSION'!$B$277:$B$284,0), MATCH("*2nd*",'Stu-SESSION'!K$7:T$7,0))</f>
        <v>#N/A</v>
      </c>
      <c r="E184" s="131" t="e">
        <f>IF($A$182='Stu-SESSION'!$A$277,INDEX('Stu-SESSION'!$K$277:$T$284, MATCH("*Deadlift*",'Stu-SESSION'!$B$277:$B$284,0), MATCH("*2ND*",'Stu-SESSION'!$K$7:$T$7,0)),"")</f>
        <v>#N/A</v>
      </c>
      <c r="F184" s="131" t="e">
        <f>INDEX('Stu-SESSION'!$L$277:$U$284, MATCH("*Deadlift*",'Stu-SESSION'!$B$277:$B$284,0), MATCH("*2nd*",'Stu-SESSION'!$K$7:$T$7,0))</f>
        <v>#N/A</v>
      </c>
      <c r="G184" s="131" t="e">
        <f>IF($A$182='Stu-SESSION'!$A$277,INDEX('Stu-SESSION'!$K$277:$T$284, MATCH("*Bench Press*",'Stu-SESSION'!$B$277:$B$284,0), MATCH("*2ND*",'Stu-SESSION'!$K$7:$T$7,0)),"")</f>
        <v>#N/A</v>
      </c>
      <c r="H184" s="131" t="e">
        <f>INDEX('Stu-SESSION'!$L$277:$U$284, MATCH("*Bench Press*",'Stu-SESSION'!$B$277:$B$284,0), MATCH("*2nd*",'Stu-SESSION'!$K$7:$T$7,0))</f>
        <v>#N/A</v>
      </c>
      <c r="I184" s="132" t="e">
        <f>IF($A$182='Stu-SESSION'!$A$277,INDEX('Stu-SESSION'!$K$277:$T$284, MATCH("*Military*",'Stu-SESSION'!$B$277:$B$284,0), MATCH("*2ND*",'Stu-SESSION'!$K$7:$T$7,0)),"")</f>
        <v>#N/A</v>
      </c>
      <c r="J184" s="44" t="e">
        <f>INDEX('Stu-SESSION'!$L$277:$U$284, MATCH("*Military*",'Stu-SESSION'!$B$277:$B$284,0), MATCH("*2nd*",'Stu-SESSION'!$K$7:$T$7,0))</f>
        <v>#N/A</v>
      </c>
      <c r="K184" s="131" t="e">
        <f>IF($A$182='Stu-SESSION'!$A$277,INDEX('Stu-SESSION'!$K$277:$T$284, MATCH("*Clean *",'Stu-SESSION'!$B$277:$B$284,0), MATCH("*2ND*",'Stu-SESSION'!$K$7:$T$7,0)),"")</f>
        <v>#N/A</v>
      </c>
      <c r="L184" s="44" t="e">
        <f>INDEX('Stu-SESSION'!$L$277:$U$284, MATCH("*Clean *",'Stu-SESSION'!$B$277:$B$284,0), MATCH("*2nd*",'Stu-SESSION'!$K$7:$T$7,0))</f>
        <v>#N/A</v>
      </c>
      <c r="M184" s="131" t="e">
        <f>IF($A$182='Stu-SESSION'!$A$277,INDEX('Stu-SESSION'!$K$277:$T$284, MATCH("*Lat Pulldown*",'Stu-SESSION'!$B$277:$B$284,0), MATCH("*2ND*",'Stu-SESSION'!$K$7:$T$7,0)),"")</f>
        <v>#N/A</v>
      </c>
      <c r="N184" s="44" t="e">
        <f>INDEX('Stu-SESSION'!$L$277:$U$284, MATCH("*Lat Pulldown*",'Stu-SESSION'!$B$277:$B$284,0), MATCH("*2nd*",'Stu-SESSION'!$K$7:$T$7,0))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IF($A$182='Stu-SESSION'!$A$277,INDEX('Stu-SESSION'!$K$277:$T$284, MATCH("*Squat*",'Stu-SESSION'!$B$277:$B$284,0), MATCH("*3rd*",'Stu-SESSION'!$K$7:$T$7,0)),"")</f>
        <v>#N/A</v>
      </c>
      <c r="D185" s="132" t="e">
        <f>INDEX('Stu-SESSION'!L$277:U$284, MATCH("*Squat*",'Stu-SESSION'!$B$277:$B$284,0), MATCH("*3rd*",'Stu-SESSION'!K$7:T$7,0))</f>
        <v>#N/A</v>
      </c>
      <c r="E185" s="131" t="e">
        <f>IF($A$182='Stu-SESSION'!$A$277,INDEX('Stu-SESSION'!$K$277:$T$284, MATCH("*Deadlift*",'Stu-SESSION'!$B$277:$B$284,0), MATCH("*3rd*",'Stu-SESSION'!$K$7:$T$7,0)),"")</f>
        <v>#N/A</v>
      </c>
      <c r="F185" s="131" t="e">
        <f>INDEX('Stu-SESSION'!$L$277:$U$284, MATCH("*Deadlift*",'Stu-SESSION'!$B$277:$B$284,0), MATCH("*3rd*",'Stu-SESSION'!$K$7:$T$7,0))</f>
        <v>#N/A</v>
      </c>
      <c r="G185" s="131" t="e">
        <f>IF($A$182='Stu-SESSION'!$A$277,INDEX('Stu-SESSION'!$K$277:$T$284, MATCH("*Bench Press*",'Stu-SESSION'!$B$277:$B$284,0), MATCH("*3rd*",'Stu-SESSION'!$K$7:$T$7,0)),"")</f>
        <v>#N/A</v>
      </c>
      <c r="H185" s="131" t="e">
        <f>INDEX('Stu-SESSION'!$L$277:$U$284, MATCH("*Bench Press*",'Stu-SESSION'!$B$277:$B$284,0), MATCH("*3rd*",'Stu-SESSION'!$K$7:$T$7,0))</f>
        <v>#N/A</v>
      </c>
      <c r="I185" s="132" t="e">
        <f>IF($A$182='Stu-SESSION'!$A$277,INDEX('Stu-SESSION'!$K$277:$T$284, MATCH("*Military*",'Stu-SESSION'!$B$277:$B$284,0), MATCH("*3rd*",'Stu-SESSION'!$K$7:$T$7,0)),"")</f>
        <v>#N/A</v>
      </c>
      <c r="J185" s="44" t="e">
        <f>INDEX('Stu-SESSION'!$L$277:$U$284, MATCH("*Military*",'Stu-SESSION'!$B$277:$B$284,0), MATCH("*3rd*",'Stu-SESSION'!$K$7:$T$7,0))</f>
        <v>#N/A</v>
      </c>
      <c r="K185" s="131" t="e">
        <f>IF($A$182='Stu-SESSION'!$A$277,INDEX('Stu-SESSION'!$K$277:$T$284, MATCH("*Clean *",'Stu-SESSION'!$B$277:$B$284,0), MATCH("*3rd*",'Stu-SESSION'!$K$7:$T$7,0)),"")</f>
        <v>#N/A</v>
      </c>
      <c r="L185" s="44" t="e">
        <f>INDEX('Stu-SESSION'!$L$277:$U$284, MATCH("*Clean *",'Stu-SESSION'!$B$277:$B$284,0), MATCH("*3rd*",'Stu-SESSION'!$K$7:$T$7,0))</f>
        <v>#N/A</v>
      </c>
      <c r="M185" s="131" t="e">
        <f>IF($A$182='Stu-SESSION'!$A$277,INDEX('Stu-SESSION'!$K$277:$T$284, MATCH("*Lat Pulldown*",'Stu-SESSION'!$B$277:$B$284,0), MATCH("*3rd*",'Stu-SESSION'!$K$7:$T$7,0)),"")</f>
        <v>#N/A</v>
      </c>
      <c r="N185" s="44" t="e">
        <f>INDEX('Stu-SESSION'!$L$277:$U$284, MATCH("*Lat Pulldown*",'Stu-SESSION'!$B$277:$B$284,0), MATCH("*3rd*",'Stu-SESSION'!$K$7:$T$7,0))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IF($A$182='Stu-SESSION'!$A$277,INDEX('Stu-SESSION'!$K$277:$T$284, MATCH("*Squat*",'Stu-SESSION'!$B$277:$B$284,0), MATCH("*4th*",'Stu-SESSION'!$K$7:$T$7,0)),"")</f>
        <v>#N/A</v>
      </c>
      <c r="D186" s="132" t="e">
        <f>INDEX('Stu-SESSION'!L$277:U$284, MATCH("*Squat*",'Stu-SESSION'!$B$277:$B$284,0), MATCH("*4th*",'Stu-SESSION'!K$7:T$7,0))</f>
        <v>#N/A</v>
      </c>
      <c r="E186" s="131" t="e">
        <f>IF($A$182='Stu-SESSION'!$A$277,INDEX('Stu-SESSION'!$K$277:$T$284, MATCH("*Deadlift*",'Stu-SESSION'!$B$277:$B$284,0), MATCH("*4th*",'Stu-SESSION'!$K$7:$T$7,0)),"")</f>
        <v>#N/A</v>
      </c>
      <c r="F186" s="131" t="e">
        <f>INDEX('Stu-SESSION'!$L$277:$U$284, MATCH("*Deadlift*",'Stu-SESSION'!$B$277:$B$284,0), MATCH("*4th*",'Stu-SESSION'!$K$7:$T$7,0))</f>
        <v>#N/A</v>
      </c>
      <c r="G186" s="131" t="e">
        <f>IF($A$182='Stu-SESSION'!$A$277,INDEX('Stu-SESSION'!$K$277:$T$284, MATCH("*Bench Press*",'Stu-SESSION'!$B$277:$B$284,0), MATCH("*4th*",'Stu-SESSION'!$K$7:$T$7,0)),"")</f>
        <v>#N/A</v>
      </c>
      <c r="H186" s="131" t="e">
        <f>INDEX('Stu-SESSION'!$L$277:$U$284, MATCH("*Bench Press*",'Stu-SESSION'!$B$277:$B$284,0), MATCH("*4th*",'Stu-SESSION'!$K$7:$T$7,0))</f>
        <v>#N/A</v>
      </c>
      <c r="I186" s="132" t="e">
        <f>IF($A$182='Stu-SESSION'!$A$277,INDEX('Stu-SESSION'!$K$277:$T$284, MATCH("*Military*",'Stu-SESSION'!$B$277:$B$284,0), MATCH("*4th*",'Stu-SESSION'!$K$7:$T$7,0)),"")</f>
        <v>#N/A</v>
      </c>
      <c r="J186" s="44" t="e">
        <f>INDEX('Stu-SESSION'!$L$277:$U$284, MATCH("*Military*",'Stu-SESSION'!$B$277:$B$284,0), MATCH("*4th*",'Stu-SESSION'!$K$7:$T$7,0))</f>
        <v>#N/A</v>
      </c>
      <c r="K186" s="131" t="e">
        <f>IF($A$182='Stu-SESSION'!$A$277,INDEX('Stu-SESSION'!$K$277:$T$284, MATCH("*Clean *",'Stu-SESSION'!$B$277:$B$284,0), MATCH("*4th*",'Stu-SESSION'!$K$7:$T$7,0)),"")</f>
        <v>#N/A</v>
      </c>
      <c r="L186" s="44" t="e">
        <f>INDEX('Stu-SESSION'!$L$277:$U$284, MATCH("*Clean *",'Stu-SESSION'!$B$277:$B$284,0), MATCH("*4th*",'Stu-SESSION'!$K$7:$T$7,0))</f>
        <v>#N/A</v>
      </c>
      <c r="M186" s="131" t="e">
        <f>IF($A$182='Stu-SESSION'!$A$277,INDEX('Stu-SESSION'!$K$277:$T$284, MATCH("*Lat Pulldown*",'Stu-SESSION'!$B$277:$B$284,0), MATCH("*4th*",'Stu-SESSION'!$K$7:$T$7,0)),"")</f>
        <v>#N/A</v>
      </c>
      <c r="N186" s="44" t="e">
        <f>INDEX('Stu-SESSION'!$L$277:$U$284, MATCH("*Lat Pulldown*",'Stu-SESSION'!$B$277:$B$284,0), MATCH("*4th*",'Stu-SESSION'!$K$7:$T$7,0))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IF($A$182='Stu-SESSION'!$A$277,INDEX('Stu-SESSION'!$K$277:$T$284, MATCH("*Squat*",'Stu-SESSION'!$B$277:$B$284,0), MATCH("*5th*",'Stu-SESSION'!$K$7:$T$7,0)),"")</f>
        <v>#N/A</v>
      </c>
      <c r="D187" s="132" t="e">
        <f>INDEX('Stu-SESSION'!L$277:U$284, MATCH("*Squat*",'Stu-SESSION'!$B$277:$B$284,0), MATCH("*5th*",'Stu-SESSION'!K$7:T$7,0))</f>
        <v>#N/A</v>
      </c>
      <c r="E187" s="131" t="e">
        <f>IF($A$182='Stu-SESSION'!$A$277,INDEX('Stu-SESSION'!$K$277:$T$284, MATCH("*Deadlift*",'Stu-SESSION'!$B$277:$B$284,0), MATCH("*5th*",'Stu-SESSION'!$K$7:$T$7,0)),"")</f>
        <v>#N/A</v>
      </c>
      <c r="F187" s="131" t="e">
        <f>INDEX('Stu-SESSION'!$L$277:$U$284, MATCH("*Deadlift*",'Stu-SESSION'!$B$277:$B$284,0), MATCH("*5th*",'Stu-SESSION'!$K$7:$T$7,0))</f>
        <v>#N/A</v>
      </c>
      <c r="G187" s="131" t="e">
        <f>IF($A$182='Stu-SESSION'!$A$277,INDEX('Stu-SESSION'!$K$277:$T$284, MATCH("*Bench Press*",'Stu-SESSION'!$B$277:$B$284,0), MATCH("*5th*",'Stu-SESSION'!$K$7:$T$7,0)),"")</f>
        <v>#N/A</v>
      </c>
      <c r="H187" s="131" t="e">
        <f>INDEX('Stu-SESSION'!$L$277:$U$284, MATCH("*Bench Press*",'Stu-SESSION'!$B$277:$B$284,0), MATCH("*5th*",'Stu-SESSION'!$K$7:$T$7,0))</f>
        <v>#N/A</v>
      </c>
      <c r="I187" s="132" t="e">
        <f>IF($A$182='Stu-SESSION'!$A$277,INDEX('Stu-SESSION'!$K$277:$T$284, MATCH("*Military*",'Stu-SESSION'!$B$277:$B$284,0), MATCH("*5th*",'Stu-SESSION'!$K$7:$T$7,0)),"")</f>
        <v>#N/A</v>
      </c>
      <c r="J187" s="44" t="e">
        <f>INDEX('Stu-SESSION'!$L$277:$U$284, MATCH("*Military*",'Stu-SESSION'!$B$277:$B$284,0), MATCH("*5th*",'Stu-SESSION'!$K$7:$T$7,0))</f>
        <v>#N/A</v>
      </c>
      <c r="K187" s="131" t="e">
        <f>IF($A$182='Stu-SESSION'!$A$277,INDEX('Stu-SESSION'!$K$277:$T$284, MATCH("*Clean *",'Stu-SESSION'!$B$277:$B$284,0), MATCH("*5th*",'Stu-SESSION'!$K$7:$T$7,0)),"")</f>
        <v>#N/A</v>
      </c>
      <c r="L187" s="44" t="e">
        <f>INDEX('Stu-SESSION'!$L$277:$U$284, MATCH("*Clean *",'Stu-SESSION'!$B$277:$B$284,0), MATCH("*5th*",'Stu-SESSION'!$K$7:$T$7,0))</f>
        <v>#N/A</v>
      </c>
      <c r="M187" s="131" t="e">
        <f>IF($A$182='Stu-SESSION'!$A$277,INDEX('Stu-SESSION'!$K$277:$T$284, MATCH("*Lat Pulldown*",'Stu-SESSION'!$B$277:$B$284,0), MATCH("*5th*",'Stu-SESSION'!$K$7:$T$7,0)),"")</f>
        <v>#N/A</v>
      </c>
      <c r="N187" s="44" t="e">
        <f>INDEX('Stu-SESSION'!$L$277:$U$284, MATCH("*Lat Pulldown*",'Stu-SESSION'!$B$277:$B$284,0), MATCH("*5th*",'Stu-SESSION'!$K$7:$T$7,0))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'Stu-SESSION'!A286</f>
        <v>42324</v>
      </c>
      <c r="B188" s="116" t="s">
        <v>84</v>
      </c>
      <c r="C188" s="117">
        <f>MAX(C189:C193)</f>
        <v>100</v>
      </c>
      <c r="D188" s="116">
        <f t="array" ref="D188">MAX(IF(C189:C193=C188,D189:D193))</f>
        <v>0</v>
      </c>
      <c r="E188" s="116" t="e">
        <f>MAX(E189:E193)</f>
        <v>#N/A</v>
      </c>
      <c r="F188" s="116" t="e">
        <f t="array" ref="F188">MAX(IF(E189:E193=E188,F189:F193))</f>
        <v>#N/A</v>
      </c>
      <c r="G188" s="116">
        <f>MAX(G189:G193)</f>
        <v>55</v>
      </c>
      <c r="H188" s="116">
        <f t="array" ref="H188">MAX(IF(G189:G193=G188,H189:H193))</f>
        <v>12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 t="e">
        <f>IF($A$188='Stu-SESSION'!$A$286,INDEX('Stu-SESSION'!$K$286:$T$293, MATCH("*1k Row*",'Stu-SESSION'!$B$286:$B$293,0), MATCH("*1st*",'Stu-SESSION'!$K$7:$T$7,0)),"")</f>
        <v>#N/A</v>
      </c>
      <c r="P188" s="152" t="e">
        <f>IF($A$188='Stu-SESSION'!$A$286,INDEX('Stu-SESSION'!$K$286:$T$293, MATCH("*HIIT*",'Stu-SESSION'!$B$286:$B$293,0), MATCH("*1st*",'Stu-SESSION'!$K$7:$T$7,0)),"")</f>
        <v>#N/A</v>
      </c>
      <c r="Q188" s="119" t="e">
        <f>INDEX('Stu-SESSION'!$L$286:$U$293, MATCH("*HIIT*",'Stu-SESSION'!$B$286:$B$293,0), MATCH("*1st*",'Stu-SESSION'!$K$7:$T$7,0))</f>
        <v>#N/A</v>
      </c>
      <c r="R188" s="119">
        <f>'Stu-SESSION'!U286</f>
        <v>0</v>
      </c>
      <c r="S188" s="116"/>
      <c r="T188" s="116"/>
      <c r="U188" s="120">
        <f>'Stu-SESSION'!A287</f>
        <v>0</v>
      </c>
      <c r="V188" s="120">
        <f>'Stu-SESSION'!A288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>
        <f>IF($A$188='Stu-SESSION'!$A$286,INDEX('Stu-SESSION'!$K$286:$T$293, MATCH("*Squat*",'Stu-SESSION'!$B$286:$B$293,0), MATCH("*1st*",'Stu-SESSION'!$K$7:$T$7,0)),"")</f>
        <v>60</v>
      </c>
      <c r="D189" s="132">
        <f>INDEX('Stu-SESSION'!L$188:U$293, MATCH("*Squat*",'Stu-SESSION'!$B$286:$B$293,0), MATCH("*1st*",'Stu-SESSION'!K$7:T$7,0))</f>
        <v>0</v>
      </c>
      <c r="E189" s="131" t="e">
        <f>IF($A$188='Stu-SESSION'!$A$286,INDEX('Stu-SESSION'!$K$286:$T$293, MATCH("*Deadlift*",'Stu-SESSION'!$B$286:$B$293,0), MATCH("*1st*",'Stu-SESSION'!$K$7:$T$7,0)),"")</f>
        <v>#N/A</v>
      </c>
      <c r="F189" s="131" t="e">
        <f>INDEX('Stu-SESSION'!$L$188:$U$293, MATCH("*Deadlift*",'Stu-SESSION'!$B$286:$B$293,0), MATCH("*1st*",'Stu-SESSION'!$K$7:$T$7,0))</f>
        <v>#N/A</v>
      </c>
      <c r="G189" s="131">
        <f>IF($A$188='Stu-SESSION'!$A$286,INDEX('Stu-SESSION'!$K$286:$T$293, MATCH("*Bench Press*",'Stu-SESSION'!$B$286:$B$293,0), MATCH("*1st*",'Stu-SESSION'!$K$7:$T$7,0)),"")</f>
        <v>50</v>
      </c>
      <c r="H189" s="131">
        <f>INDEX('Stu-SESSION'!$L$286:$U$293, MATCH("*Bench Press*",'Stu-SESSION'!$B$286:$B$293,0), MATCH("*1st*",'Stu-SESSION'!$K$7:$T$7,0))</f>
        <v>12</v>
      </c>
      <c r="I189" s="132" t="e">
        <f>IF($A$188='Stu-SESSION'!$A$286,INDEX('Stu-SESSION'!$K$286:$T$293, MATCH("*Military*",'Stu-SESSION'!$B$286:$B$293,0), MATCH("*1st*",'Stu-SESSION'!$K$7:$T$7,0)),"")</f>
        <v>#N/A</v>
      </c>
      <c r="J189" s="48" t="e">
        <f>INDEX('Stu-SESSION'!$L$188:$U$293, MATCH("*Military*",'Stu-SESSION'!$B$286:$B$293,0), MATCH("*1st*",'Stu-SESSION'!$K$7:$T$7,0))</f>
        <v>#N/A</v>
      </c>
      <c r="K189" s="131" t="e">
        <f>IF($A$188='Stu-SESSION'!$A$286,INDEX('Stu-SESSION'!$K$286:$T$293, MATCH("*Clean *",'Stu-SESSION'!$B$286:$B$293,0), MATCH("*1st*",'Stu-SESSION'!$K$7:$T$7,0)),"")</f>
        <v>#N/A</v>
      </c>
      <c r="L189" s="48" t="e">
        <f>INDEX('Stu-SESSION'!$L$188:$U$293, MATCH("*Clean *",'Stu-SESSION'!$B$286:$B$293,0), MATCH("*1st*",'Stu-SESSION'!$K$7:$T$7,0))</f>
        <v>#N/A</v>
      </c>
      <c r="M189" s="131" t="e">
        <f>IF($A$188='Stu-SESSION'!$A$286,INDEX('Stu-SESSION'!$K$286:$T$293, MATCH("*Lat Pulldown*",'Stu-SESSION'!$B$286:$B$293,0), MATCH("*1st*",'Stu-SESSION'!$K$7:$T$7,0)),"")</f>
        <v>#N/A</v>
      </c>
      <c r="N189" s="48" t="e">
        <f>INDEX('Stu-SESSION'!$L$188:$U$293, MATCH("*Lat Pulldown*",'Stu-SESSION'!$B$286:$B$293,0), MATCH("*1st*",'Stu-SESSION'!$K$7:$T$7,0))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>
        <f>IF($A$188='Stu-SESSION'!$A$286,INDEX('Stu-SESSION'!$K$286:$T$293, MATCH("*Squat*",'Stu-SESSION'!$B$286:$B$293,0), MATCH("*2nd*",'Stu-SESSION'!$K$7:$T$7,0)),"")</f>
        <v>80</v>
      </c>
      <c r="D190" s="132">
        <f>INDEX('Stu-SESSION'!L$188:U$293, MATCH("*Squat*",'Stu-SESSION'!$B$286:$B$293,0), MATCH("*2nd*",'Stu-SESSION'!K$7:T$7,0))</f>
        <v>0</v>
      </c>
      <c r="E190" s="131" t="e">
        <f>IF($A$188='Stu-SESSION'!$A$286,INDEX('Stu-SESSION'!$K$286:$T$293, MATCH("*Deadlift*",'Stu-SESSION'!$B$286:$B$293,0), MATCH("*2ND*",'Stu-SESSION'!$K$7:$T$7,0)),"")</f>
        <v>#N/A</v>
      </c>
      <c r="F190" s="131" t="e">
        <f>INDEX('Stu-SESSION'!$L$188:$U$293, MATCH("*Deadlift*",'Stu-SESSION'!$B$286:$B$293,0), MATCH("*2nd*",'Stu-SESSION'!$K$7:$T$7,0))</f>
        <v>#N/A</v>
      </c>
      <c r="G190" s="131">
        <f>IF($A$188='Stu-SESSION'!$A$286,INDEX('Stu-SESSION'!$K$286:$T$293, MATCH("*Bench Press*",'Stu-SESSION'!$B$286:$B$293,0), MATCH("*2ND*",'Stu-SESSION'!$K$7:$T$7,0)),"")</f>
        <v>52.5</v>
      </c>
      <c r="H190" s="131">
        <f>INDEX('Stu-SESSION'!$L$286:$U$293, MATCH("*Bench Press*",'Stu-SESSION'!$B$286:$B$293,0), MATCH("*2nd*",'Stu-SESSION'!$K$7:$T$7,0))</f>
        <v>12</v>
      </c>
      <c r="I190" s="132" t="e">
        <f>IF($A$188='Stu-SESSION'!$A$286,INDEX('Stu-SESSION'!$K$286:$T$293, MATCH("*Military*",'Stu-SESSION'!$B$286:$B$293,0), MATCH("*2ND*",'Stu-SESSION'!$K$7:$T$7,0)),"")</f>
        <v>#N/A</v>
      </c>
      <c r="J190" s="44" t="e">
        <f>INDEX('Stu-SESSION'!$L$188:$U$293, MATCH("*Military*",'Stu-SESSION'!$B$286:$B$293,0), MATCH("*2nd*",'Stu-SESSION'!$K$7:$T$7,0))</f>
        <v>#N/A</v>
      </c>
      <c r="K190" s="131" t="e">
        <f>IF($A$188='Stu-SESSION'!$A$286,INDEX('Stu-SESSION'!$K$286:$T$293, MATCH("*Clean *",'Stu-SESSION'!$B$286:$B$293,0), MATCH("*2ND*",'Stu-SESSION'!$K$7:$T$7,0)),"")</f>
        <v>#N/A</v>
      </c>
      <c r="L190" s="44" t="e">
        <f>INDEX('Stu-SESSION'!$L$188:$U$293, MATCH("*Clean *",'Stu-SESSION'!$B$286:$B$293,0), MATCH("*2nd*",'Stu-SESSION'!$K$7:$T$7,0))</f>
        <v>#N/A</v>
      </c>
      <c r="M190" s="131" t="e">
        <f>IF($A$188='Stu-SESSION'!$A$286,INDEX('Stu-SESSION'!$K$286:$T$293, MATCH("*Lat Pulldown*",'Stu-SESSION'!$B$286:$B$293,0), MATCH("*2ND*",'Stu-SESSION'!$K$7:$T$7,0)),"")</f>
        <v>#N/A</v>
      </c>
      <c r="N190" s="44" t="e">
        <f>INDEX('Stu-SESSION'!$L$188:$U$293, MATCH("*Lat Pulldown*",'Stu-SESSION'!$B$286:$B$293,0), MATCH("*2nd*",'Stu-SESSION'!$K$7:$T$7,0))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>
        <f>IF($A$188='Stu-SESSION'!$A$286,INDEX('Stu-SESSION'!$K$286:$T$293, MATCH("*Squat*",'Stu-SESSION'!$B$286:$B$293,0), MATCH("*3rd*",'Stu-SESSION'!$K$7:$T$7,0)),"")</f>
        <v>100</v>
      </c>
      <c r="D191" s="132">
        <f>INDEX('Stu-SESSION'!L$188:U$293, MATCH("*Squat*",'Stu-SESSION'!$B$286:$B$293,0), MATCH("*3rd*",'Stu-SESSION'!K$7:T$7,0))</f>
        <v>0</v>
      </c>
      <c r="E191" s="131" t="e">
        <f>IF($A$188='Stu-SESSION'!$A$286,INDEX('Stu-SESSION'!$K$286:$T$293, MATCH("*Deadlift*",'Stu-SESSION'!$B$286:$B$293,0), MATCH("*3rd*",'Stu-SESSION'!$K$7:$T$7,0)),"")</f>
        <v>#N/A</v>
      </c>
      <c r="F191" s="131" t="e">
        <f>INDEX('Stu-SESSION'!$L$188:$U$293, MATCH("*Deadlift*",'Stu-SESSION'!$B$286:$B$293,0), MATCH("*3rd*",'Stu-SESSION'!$K$7:$T$7,0))</f>
        <v>#N/A</v>
      </c>
      <c r="G191" s="131">
        <f>IF($A$188='Stu-SESSION'!$A$286,INDEX('Stu-SESSION'!$K$286:$T$293, MATCH("*Bench Press*",'Stu-SESSION'!$B$286:$B$293,0), MATCH("*3rd*",'Stu-SESSION'!$K$7:$T$7,0)),"")</f>
        <v>55</v>
      </c>
      <c r="H191" s="131">
        <f>INDEX('Stu-SESSION'!$L$286:$U$293, MATCH("*Bench Press*",'Stu-SESSION'!$B$286:$B$293,0), MATCH("*3rd*",'Stu-SESSION'!$K$7:$T$7,0))</f>
        <v>12</v>
      </c>
      <c r="I191" s="132" t="e">
        <f>IF($A$188='Stu-SESSION'!$A$286,INDEX('Stu-SESSION'!$K$286:$T$293, MATCH("*Military*",'Stu-SESSION'!$B$286:$B$293,0), MATCH("*3rd*",'Stu-SESSION'!$K$7:$T$7,0)),"")</f>
        <v>#N/A</v>
      </c>
      <c r="J191" s="44" t="e">
        <f>INDEX('Stu-SESSION'!$L$188:$U$293, MATCH("*Military*",'Stu-SESSION'!$B$286:$B$293,0), MATCH("*3rd*",'Stu-SESSION'!$K$7:$T$7,0))</f>
        <v>#N/A</v>
      </c>
      <c r="K191" s="131" t="e">
        <f>IF($A$188='Stu-SESSION'!$A$286,INDEX('Stu-SESSION'!$K$286:$T$293, MATCH("*Clean *",'Stu-SESSION'!$B$286:$B$293,0), MATCH("*3rd*",'Stu-SESSION'!$K$7:$T$7,0)),"")</f>
        <v>#N/A</v>
      </c>
      <c r="L191" s="44" t="e">
        <f>INDEX('Stu-SESSION'!$L$188:$U$293, MATCH("*Clean *",'Stu-SESSION'!$B$286:$B$293,0), MATCH("*3rd*",'Stu-SESSION'!$K$7:$T$7,0))</f>
        <v>#N/A</v>
      </c>
      <c r="M191" s="131" t="e">
        <f>IF($A$188='Stu-SESSION'!$A$286,INDEX('Stu-SESSION'!$K$286:$T$293, MATCH("*Lat Pulldown*",'Stu-SESSION'!$B$286:$B$293,0), MATCH("*3rd*",'Stu-SESSION'!$K$7:$T$7,0)),"")</f>
        <v>#N/A</v>
      </c>
      <c r="N191" s="44" t="e">
        <f>INDEX('Stu-SESSION'!$L$188:$U$293, MATCH("*Lat Pulldown*",'Stu-SESSION'!$B$286:$B$293,0), MATCH("*3rd*",'Stu-SESSION'!$K$7:$T$7,0))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>
        <f>IF($A$188='Stu-SESSION'!$A$286,INDEX('Stu-SESSION'!$K$286:$T$293, MATCH("*Squat*",'Stu-SESSION'!$B$286:$B$293,0), MATCH("*4th*",'Stu-SESSION'!$K$7:$T$7,0)),"")</f>
        <v>0</v>
      </c>
      <c r="D192" s="132">
        <f>INDEX('Stu-SESSION'!L$188:U$293, MATCH("*Squat*",'Stu-SESSION'!$B$286:$B$293,0), MATCH("*4th*",'Stu-SESSION'!K$7:T$7,0))</f>
        <v>0</v>
      </c>
      <c r="E192" s="131" t="e">
        <f>IF($A$188='Stu-SESSION'!$A$286,INDEX('Stu-SESSION'!$K$286:$T$293, MATCH("*Deadlift*",'Stu-SESSION'!$B$286:$B$293,0), MATCH("*4th*",'Stu-SESSION'!$K$7:$T$7,0)),"")</f>
        <v>#N/A</v>
      </c>
      <c r="F192" s="131" t="e">
        <f>INDEX('Stu-SESSION'!$L$188:$U$293, MATCH("*Deadlift*",'Stu-SESSION'!$B$286:$B$293,0), MATCH("*4th*",'Stu-SESSION'!$K$7:$T$7,0))</f>
        <v>#N/A</v>
      </c>
      <c r="G192" s="131">
        <f>IF($A$188='Stu-SESSION'!$A$286,INDEX('Stu-SESSION'!$K$286:$T$293, MATCH("*Bench Press*",'Stu-SESSION'!$B$286:$B$293,0), MATCH("*4th*",'Stu-SESSION'!$K$7:$T$7,0)),"")</f>
        <v>0</v>
      </c>
      <c r="H192" s="131">
        <f>INDEX('Stu-SESSION'!$L$286:$U$293, MATCH("*Bench Press*",'Stu-SESSION'!$B$286:$B$293,0), MATCH("*4th*",'Stu-SESSION'!$K$7:$T$7,0))</f>
        <v>0</v>
      </c>
      <c r="I192" s="132" t="e">
        <f>IF($A$188='Stu-SESSION'!$A$286,INDEX('Stu-SESSION'!$K$286:$T$293, MATCH("*Military*",'Stu-SESSION'!$B$286:$B$293,0), MATCH("*4th*",'Stu-SESSION'!$K$7:$T$7,0)),"")</f>
        <v>#N/A</v>
      </c>
      <c r="J192" s="44" t="e">
        <f>INDEX('Stu-SESSION'!$L$188:$U$293, MATCH("*Military*",'Stu-SESSION'!$B$286:$B$293,0), MATCH("*4th*",'Stu-SESSION'!$K$7:$T$7,0))</f>
        <v>#N/A</v>
      </c>
      <c r="K192" s="131" t="e">
        <f>IF($A$188='Stu-SESSION'!$A$286,INDEX('Stu-SESSION'!$K$286:$T$293, MATCH("*Clean *",'Stu-SESSION'!$B$286:$B$293,0), MATCH("*4th*",'Stu-SESSION'!$K$7:$T$7,0)),"")</f>
        <v>#N/A</v>
      </c>
      <c r="L192" s="44" t="e">
        <f>INDEX('Stu-SESSION'!$L$188:$U$293, MATCH("*Clean *",'Stu-SESSION'!$B$286:$B$293,0), MATCH("*4th*",'Stu-SESSION'!$K$7:$T$7,0))</f>
        <v>#N/A</v>
      </c>
      <c r="M192" s="131" t="e">
        <f>IF($A$188='Stu-SESSION'!$A$286,INDEX('Stu-SESSION'!$K$286:$T$293, MATCH("*Lat Pulldown*",'Stu-SESSION'!$B$286:$B$293,0), MATCH("*4th*",'Stu-SESSION'!$K$7:$T$7,0)),"")</f>
        <v>#N/A</v>
      </c>
      <c r="N192" s="44" t="e">
        <f>INDEX('Stu-SESSION'!$L$188:$U$293, MATCH("*Lat Pulldown*",'Stu-SESSION'!$B$286:$B$293,0), MATCH("*4th*",'Stu-SESSION'!$K$7:$T$7,0))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>
        <f>IF($A$188='Stu-SESSION'!$A$286,INDEX('Stu-SESSION'!$K$286:$T$293, MATCH("*Squat*",'Stu-SESSION'!$B$286:$B$293,0), MATCH("*5th*",'Stu-SESSION'!$K$7:$T$7,0)),"")</f>
        <v>0</v>
      </c>
      <c r="D193" s="132">
        <f>INDEX('Stu-SESSION'!L$188:U$293, MATCH("*Squat*",'Stu-SESSION'!$B$286:$B$293,0), MATCH("*5th*",'Stu-SESSION'!K$7:T$7,0))</f>
        <v>0</v>
      </c>
      <c r="E193" s="131" t="e">
        <f>IF($A$188='Stu-SESSION'!$A$286,INDEX('Stu-SESSION'!$K$286:$T$293, MATCH("*Deadlift*",'Stu-SESSION'!$B$286:$B$293,0), MATCH("*5th*",'Stu-SESSION'!$K$7:$T$7,0)),"")</f>
        <v>#N/A</v>
      </c>
      <c r="F193" s="131" t="e">
        <f>INDEX('Stu-SESSION'!$L$188:$U$293, MATCH("*Deadlift*",'Stu-SESSION'!$B$286:$B$293,0), MATCH("*5th*",'Stu-SESSION'!$K$7:$T$7,0))</f>
        <v>#N/A</v>
      </c>
      <c r="G193" s="131">
        <f>IF($A$188='Stu-SESSION'!$A$286,INDEX('Stu-SESSION'!$K$286:$T$293, MATCH("*Bench Press*",'Stu-SESSION'!$B$286:$B$293,0), MATCH("*5th*",'Stu-SESSION'!$K$7:$T$7,0)),"")</f>
        <v>0</v>
      </c>
      <c r="H193" s="131">
        <f>INDEX('Stu-SESSION'!$L$286:$U$293, MATCH("*Bench Press*",'Stu-SESSION'!$B$286:$B$293,0), MATCH("*5th*",'Stu-SESSION'!$K$7:$T$7,0))</f>
        <v>0</v>
      </c>
      <c r="I193" s="132" t="e">
        <f>IF($A$188='Stu-SESSION'!$A$286,INDEX('Stu-SESSION'!$K$286:$T$293, MATCH("*Military*",'Stu-SESSION'!$B$286:$B$293,0), MATCH("*5th*",'Stu-SESSION'!$K$7:$T$7,0)),"")</f>
        <v>#N/A</v>
      </c>
      <c r="J193" s="44" t="e">
        <f>INDEX('Stu-SESSION'!$L$188:$U$293, MATCH("*Military*",'Stu-SESSION'!$B$286:$B$293,0), MATCH("*5th*",'Stu-SESSION'!$K$7:$T$7,0))</f>
        <v>#N/A</v>
      </c>
      <c r="K193" s="131" t="e">
        <f>IF($A$188='Stu-SESSION'!$A$286,INDEX('Stu-SESSION'!$K$286:$T$293, MATCH("*Clean *",'Stu-SESSION'!$B$286:$B$293,0), MATCH("*5th*",'Stu-SESSION'!$K$7:$T$7,0)),"")</f>
        <v>#N/A</v>
      </c>
      <c r="L193" s="44" t="e">
        <f>INDEX('Stu-SESSION'!$L$188:$U$293, MATCH("*Clean *",'Stu-SESSION'!$B$286:$B$293,0), MATCH("*5th*",'Stu-SESSION'!$K$7:$T$7,0))</f>
        <v>#N/A</v>
      </c>
      <c r="M193" s="131" t="e">
        <f>IF($A$188='Stu-SESSION'!$A$286,INDEX('Stu-SESSION'!$K$286:$T$293, MATCH("*Lat Pulldown*",'Stu-SESSION'!$B$286:$B$293,0), MATCH("*5th*",'Stu-SESSION'!$K$7:$T$7,0)),"")</f>
        <v>#N/A</v>
      </c>
      <c r="N193" s="44" t="e">
        <f>INDEX('Stu-SESSION'!$L$188:$U$293, MATCH("*Lat Pulldown*",'Stu-SESSION'!$B$286:$B$293,0), MATCH("*5th*",'Stu-SESSION'!$K$7:$T$7,0))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'Stu-SESSION'!A295</f>
        <v>42326</v>
      </c>
      <c r="B194" s="116" t="s">
        <v>84</v>
      </c>
      <c r="C194" s="117" t="e">
        <f>MAX(C195:C199)</f>
        <v>#N/A</v>
      </c>
      <c r="D194" s="116" t="e">
        <f t="array" ref="D194">MAX(IF(C195:C199=C194,D195:D199))</f>
        <v>#N/A</v>
      </c>
      <c r="E194" s="116">
        <f>MAX(E195:E199)</f>
        <v>125</v>
      </c>
      <c r="F194" s="116">
        <f t="array" ref="F194">MAX(IF(E195:E199=E194,F195:F199))</f>
        <v>2</v>
      </c>
      <c r="G194" s="116" t="e">
        <f>MAX(G195:G199)</f>
        <v>#N/A</v>
      </c>
      <c r="H194" s="116" t="e">
        <f t="array" ref="H194">MAX(IF(G195:G199=G194,H195:H199))</f>
        <v>#N/A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 t="e">
        <f>MAX(M195:M199)</f>
        <v>#N/A</v>
      </c>
      <c r="N194" s="117" t="e">
        <f t="array" ref="N194">MAX(IF(M195:M199=M194,N195:N199))</f>
        <v>#N/A</v>
      </c>
      <c r="O194" s="152" t="e">
        <f>IF($A$194='Stu-SESSION'!$A$295,INDEX('Stu-SESSION'!$K$295:$T$302, MATCH("*1k Row*",'Stu-SESSION'!$B$295:$B$302,0), MATCH("*1st*",'Stu-SESSION'!$K$7:$T$7,0)),"")</f>
        <v>#N/A</v>
      </c>
      <c r="P194" s="152">
        <f>IF($A$194='Stu-SESSION'!$A$295,INDEX('Stu-SESSION'!$K$295:$T$302, MATCH("*HIIT*",'Stu-SESSION'!$B$295:$B$302,0), MATCH("*1st*",'Stu-SESSION'!$K$7:$T$7,0)),"")</f>
        <v>1.0416666666666666E-2</v>
      </c>
      <c r="Q194" s="119" t="str">
        <f>INDEX('Stu-SESSION'!$L$295:$U$302, MATCH("*HIIT*",'Stu-SESSION'!$B$295:$B$302,0), MATCH("*1st*",'Stu-SESSION'!$K$7:$T$7,0))</f>
        <v>40/20</v>
      </c>
      <c r="R194" s="119">
        <f>'Stu-SESSION'!U295</f>
        <v>0</v>
      </c>
      <c r="S194" s="116"/>
      <c r="T194" s="116"/>
      <c r="U194" s="120">
        <f>'Stu-SESSION'!A296</f>
        <v>0</v>
      </c>
      <c r="V194" s="120">
        <f>'Stu-SESSION'!A297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 t="e">
        <f>IF($A$194='Stu-SESSION'!$A$295,INDEX('Stu-SESSION'!$K$295:$T$302, MATCH("*Squat*",'Stu-SESSION'!$B$295:$B$302,0), MATCH("*1st*",'Stu-SESSION'!$K$7:$T$7,0)),"")</f>
        <v>#N/A</v>
      </c>
      <c r="D195" s="132" t="e">
        <f>INDEX('Stu-SESSION'!L$295:U$302, MATCH("*Squat*",'Stu-SESSION'!$B$295:$B$302,0), MATCH("*1st*",'Stu-SESSION'!K$7:T$7,0))</f>
        <v>#N/A</v>
      </c>
      <c r="E195" s="131">
        <f>IF($A$194='Stu-SESSION'!$A$295,INDEX('Stu-SESSION'!$K$295:$T$302, MATCH("*Deadlift*",'Stu-SESSION'!$B$295:$B$302,0), MATCH("*1st*",'Stu-SESSION'!$K$7:$T$7,0)),"")</f>
        <v>55</v>
      </c>
      <c r="F195" s="131">
        <f>INDEX('Stu-SESSION'!$L$295:$U$302, MATCH("*Deadlift*",'Stu-SESSION'!$B$295:$B$302,0), MATCH("*1st*",'Stu-SESSION'!$K$7:$T$7,0))</f>
        <v>12</v>
      </c>
      <c r="G195" s="131" t="e">
        <f>IF($A$194='Stu-SESSION'!$A$295,INDEX('Stu-SESSION'!$K$295:$T$302, MATCH("*Bench Press*",'Stu-SESSION'!$B$295:$B$302,0), MATCH("*1st*",'Stu-SESSION'!$K$7:$T$7,0)),"")</f>
        <v>#N/A</v>
      </c>
      <c r="H195" s="131" t="e">
        <f>INDEX('Stu-SESSION'!$L$295:$U$302, MATCH("*Bench Press*",'Stu-SESSION'!$B$295:$B$302,0), MATCH("*1st*",'Stu-SESSION'!$K$7:$T$7,0))</f>
        <v>#N/A</v>
      </c>
      <c r="I195" s="132" t="e">
        <f>IF($A$194='Stu-SESSION'!$A$295,INDEX('Stu-SESSION'!$K$295:$T$302, MATCH("*Military*",'Stu-SESSION'!$B$295:$B$302,0), MATCH("*1st*",'Stu-SESSION'!$K$7:$T$7,0)),"")</f>
        <v>#N/A</v>
      </c>
      <c r="J195" s="48" t="e">
        <f>INDEX('Stu-SESSION'!$L$295:$U$302, MATCH("*Military*",'Stu-SESSION'!$B$295:$B$302,0), MATCH("*1st*",'Stu-SESSION'!$K$7:$T$7,0))</f>
        <v>#N/A</v>
      </c>
      <c r="K195" s="131" t="e">
        <f>IF($A$194='Stu-SESSION'!$A$295,INDEX('Stu-SESSION'!$K$295:$T$302, MATCH("*Clean *",'Stu-SESSION'!$B$295:$B$302,0), MATCH("*1st*",'Stu-SESSION'!$K$7:$T$7,0)),"")</f>
        <v>#N/A</v>
      </c>
      <c r="L195" s="48" t="e">
        <f>INDEX('Stu-SESSION'!$L$295:$U$302, MATCH("*Clean *",'Stu-SESSION'!$B$295:$B$302,0), MATCH("*1st*",'Stu-SESSION'!$K$7:$T$7,0))</f>
        <v>#N/A</v>
      </c>
      <c r="M195" s="131" t="e">
        <f>IF($A$194='Stu-SESSION'!$A$295,INDEX('Stu-SESSION'!$K$295:$T$302, MATCH("*Lat Pulldown*",'Stu-SESSION'!$B$295:$B$302,0), MATCH("*1st*",'Stu-SESSION'!$K$7:$T$7,0)),"")</f>
        <v>#N/A</v>
      </c>
      <c r="N195" s="48" t="e">
        <f>INDEX('Stu-SESSION'!$L$295:$U$302, MATCH("*Lat Pulldown*",'Stu-SESSION'!$B$295:$B$302,0), MATCH("*1st*",'Stu-SESSION'!$K$7:$T$7,0))</f>
        <v>#N/A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 t="e">
        <f>IF($A$194='Stu-SESSION'!$A$295,INDEX('Stu-SESSION'!$K$295:$T$302, MATCH("*Squat*",'Stu-SESSION'!$B$295:$B$302,0), MATCH("*2nd*",'Stu-SESSION'!$K$7:$T$7,0)),"")</f>
        <v>#N/A</v>
      </c>
      <c r="D196" s="132" t="e">
        <f>INDEX('Stu-SESSION'!L$295:U$302, MATCH("*Squat*",'Stu-SESSION'!$B$295:$B$302,0), MATCH("*2nd*",'Stu-SESSION'!K$7:T$7,0))</f>
        <v>#N/A</v>
      </c>
      <c r="E196" s="131">
        <f>IF($A$194='Stu-SESSION'!$A$295,INDEX('Stu-SESSION'!$K$295:$T$302, MATCH("*Deadlift*",'Stu-SESSION'!$B$295:$B$302,0), MATCH("*2ND*",'Stu-SESSION'!$K$7:$T$7,0)),"")</f>
        <v>95</v>
      </c>
      <c r="F196" s="131">
        <f>INDEX('Stu-SESSION'!$L$295:$U$302, MATCH("*Deadlift*",'Stu-SESSION'!$B$295:$B$302,0), MATCH("*2nd*",'Stu-SESSION'!$K$7:$T$7,0))</f>
        <v>12</v>
      </c>
      <c r="G196" s="131" t="e">
        <f>IF($A$194='Stu-SESSION'!$A$295,INDEX('Stu-SESSION'!$K$295:$T$302, MATCH("*Bench Press*",'Stu-SESSION'!$B$295:$B$302,0), MATCH("*2ND*",'Stu-SESSION'!$K$7:$T$7,0)),"")</f>
        <v>#N/A</v>
      </c>
      <c r="H196" s="131" t="e">
        <f>INDEX('Stu-SESSION'!$L$295:$U$302, MATCH("*Bench Press*",'Stu-SESSION'!$B$295:$B$302,0), MATCH("*2nd*",'Stu-SESSION'!$K$7:$T$7,0))</f>
        <v>#N/A</v>
      </c>
      <c r="I196" s="132" t="e">
        <f>IF($A$194='Stu-SESSION'!$A$295,INDEX('Stu-SESSION'!$K$295:$T$302, MATCH("*Military*",'Stu-SESSION'!$B$295:$B$302,0), MATCH("*2ND*",'Stu-SESSION'!$K$7:$T$7,0)),"")</f>
        <v>#N/A</v>
      </c>
      <c r="J196" s="44" t="e">
        <f>INDEX('Stu-SESSION'!$L$295:$U$302, MATCH("*Military*",'Stu-SESSION'!$B$295:$B$302,0), MATCH("*2nd*",'Stu-SESSION'!$K$7:$T$7,0))</f>
        <v>#N/A</v>
      </c>
      <c r="K196" s="131" t="e">
        <f>IF($A$194='Stu-SESSION'!$A$295,INDEX('Stu-SESSION'!$K$295:$T$302, MATCH("*Clean *",'Stu-SESSION'!$B$295:$B$302,0), MATCH("*2ND*",'Stu-SESSION'!$K$7:$T$7,0)),"")</f>
        <v>#N/A</v>
      </c>
      <c r="L196" s="44" t="e">
        <f>INDEX('Stu-SESSION'!$L$295:$U$302, MATCH("*Clean *",'Stu-SESSION'!$B$295:$B$302,0), MATCH("*2nd*",'Stu-SESSION'!$K$7:$T$7,0))</f>
        <v>#N/A</v>
      </c>
      <c r="M196" s="131" t="e">
        <f>IF($A$194='Stu-SESSION'!$A$295,INDEX('Stu-SESSION'!$K$295:$T$302, MATCH("*Lat Pulldown*",'Stu-SESSION'!$B$295:$B$302,0), MATCH("*2ND*",'Stu-SESSION'!$K$7:$T$7,0)),"")</f>
        <v>#N/A</v>
      </c>
      <c r="N196" s="44" t="e">
        <f>INDEX('Stu-SESSION'!$L$295:$U$302, MATCH("*Lat Pulldown*",'Stu-SESSION'!$B$295:$B$302,0), MATCH("*2nd*",'Stu-SESSION'!$K$7:$T$7,0))</f>
        <v>#N/A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 t="e">
        <f>IF($A$194='Stu-SESSION'!$A$295,INDEX('Stu-SESSION'!$K$295:$T$302, MATCH("*Squat*",'Stu-SESSION'!$B$295:$B$302,0), MATCH("*3rd*",'Stu-SESSION'!$K$7:$T$7,0)),"")</f>
        <v>#N/A</v>
      </c>
      <c r="D197" s="132" t="e">
        <f>INDEX('Stu-SESSION'!L$295:U$302, MATCH("*Squat*",'Stu-SESSION'!$B$295:$B$302,0), MATCH("*3rd*",'Stu-SESSION'!K$7:T$7,0))</f>
        <v>#N/A</v>
      </c>
      <c r="E197" s="131">
        <f>IF($A$194='Stu-SESSION'!$A$295,INDEX('Stu-SESSION'!$K$295:$T$302, MATCH("*Deadlift*",'Stu-SESSION'!$B$295:$B$302,0), MATCH("*3rd*",'Stu-SESSION'!$K$7:$T$7,0)),"")</f>
        <v>115</v>
      </c>
      <c r="F197" s="131">
        <f>INDEX('Stu-SESSION'!$L$295:$U$302, MATCH("*Deadlift*",'Stu-SESSION'!$B$295:$B$302,0), MATCH("*3rd*",'Stu-SESSION'!$K$7:$T$7,0))</f>
        <v>12</v>
      </c>
      <c r="G197" s="131" t="e">
        <f>IF($A$194='Stu-SESSION'!$A$295,INDEX('Stu-SESSION'!$K$295:$T$302, MATCH("*Bench Press*",'Stu-SESSION'!$B$295:$B$302,0), MATCH("*3rd*",'Stu-SESSION'!$K$7:$T$7,0)),"")</f>
        <v>#N/A</v>
      </c>
      <c r="H197" s="131" t="e">
        <f>INDEX('Stu-SESSION'!$L$295:$U$302, MATCH("*Bench Press*",'Stu-SESSION'!$B$295:$B$302,0), MATCH("*3rd*",'Stu-SESSION'!$K$7:$T$7,0))</f>
        <v>#N/A</v>
      </c>
      <c r="I197" s="132" t="e">
        <f>IF($A$194='Stu-SESSION'!$A$295,INDEX('Stu-SESSION'!$K$295:$T$302, MATCH("*Military*",'Stu-SESSION'!$B$295:$B$302,0), MATCH("*3rd*",'Stu-SESSION'!$K$7:$T$7,0)),"")</f>
        <v>#N/A</v>
      </c>
      <c r="J197" s="44" t="e">
        <f>INDEX('Stu-SESSION'!$L$295:$U$302, MATCH("*Military*",'Stu-SESSION'!$B$295:$B$302,0), MATCH("*3rd*",'Stu-SESSION'!$K$7:$T$7,0))</f>
        <v>#N/A</v>
      </c>
      <c r="K197" s="131" t="e">
        <f>IF($A$194='Stu-SESSION'!$A$295,INDEX('Stu-SESSION'!$K$295:$T$302, MATCH("*Clean *",'Stu-SESSION'!$B$295:$B$302,0), MATCH("*3rd*",'Stu-SESSION'!$K$7:$T$7,0)),"")</f>
        <v>#N/A</v>
      </c>
      <c r="L197" s="44" t="e">
        <f>INDEX('Stu-SESSION'!$L$295:$U$302, MATCH("*Clean *",'Stu-SESSION'!$B$295:$B$302,0), MATCH("*3rd*",'Stu-SESSION'!$K$7:$T$7,0))</f>
        <v>#N/A</v>
      </c>
      <c r="M197" s="131" t="e">
        <f>IF($A$194='Stu-SESSION'!$A$295,INDEX('Stu-SESSION'!$K$295:$T$302, MATCH("*Lat Pulldown*",'Stu-SESSION'!$B$295:$B$302,0), MATCH("*3rd*",'Stu-SESSION'!$K$7:$T$7,0)),"")</f>
        <v>#N/A</v>
      </c>
      <c r="N197" s="44" t="e">
        <f>INDEX('Stu-SESSION'!$L$295:$U$302, MATCH("*Lat Pulldown*",'Stu-SESSION'!$B$295:$B$302,0), MATCH("*3rd*",'Stu-SESSION'!$K$7:$T$7,0))</f>
        <v>#N/A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 t="e">
        <f>IF($A$194='Stu-SESSION'!$A$295,INDEX('Stu-SESSION'!$K$295:$T$302, MATCH("*Squat*",'Stu-SESSION'!$B$295:$B$302,0), MATCH("*4th*",'Stu-SESSION'!$K$7:$T$7,0)),"")</f>
        <v>#N/A</v>
      </c>
      <c r="D198" s="132" t="e">
        <f>INDEX('Stu-SESSION'!L$295:U$302, MATCH("*Squat*",'Stu-SESSION'!$B$295:$B$302,0), MATCH("*4th*",'Stu-SESSION'!K$7:T$7,0))</f>
        <v>#N/A</v>
      </c>
      <c r="E198" s="131">
        <f>IF($A$194='Stu-SESSION'!$A$295,INDEX('Stu-SESSION'!$K$295:$T$302, MATCH("*Deadlift*",'Stu-SESSION'!$B$295:$B$302,0), MATCH("*4th*",'Stu-SESSION'!$K$7:$T$7,0)),"")</f>
        <v>125</v>
      </c>
      <c r="F198" s="131">
        <f>INDEX('Stu-SESSION'!$L$295:$U$302, MATCH("*Deadlift*",'Stu-SESSION'!$B$295:$B$302,0), MATCH("*4th*",'Stu-SESSION'!$K$7:$T$7,0))</f>
        <v>2</v>
      </c>
      <c r="G198" s="131" t="e">
        <f>IF($A$194='Stu-SESSION'!$A$295,INDEX('Stu-SESSION'!$K$295:$T$302, MATCH("*Bench Press*",'Stu-SESSION'!$B$295:$B$302,0), MATCH("*4th*",'Stu-SESSION'!$K$7:$T$7,0)),"")</f>
        <v>#N/A</v>
      </c>
      <c r="H198" s="131" t="e">
        <f>INDEX('Stu-SESSION'!$L$295:$U$302, MATCH("*Bench Press*",'Stu-SESSION'!$B$295:$B$302,0), MATCH("*4th*",'Stu-SESSION'!$K$7:$T$7,0))</f>
        <v>#N/A</v>
      </c>
      <c r="I198" s="132" t="e">
        <f>IF($A$194='Stu-SESSION'!$A$295,INDEX('Stu-SESSION'!$K$295:$T$302, MATCH("*Military*",'Stu-SESSION'!$B$295:$B$302,0), MATCH("*4th*",'Stu-SESSION'!$K$7:$T$7,0)),"")</f>
        <v>#N/A</v>
      </c>
      <c r="J198" s="44" t="e">
        <f>INDEX('Stu-SESSION'!$L$295:$U$302, MATCH("*Military*",'Stu-SESSION'!$B$295:$B$302,0), MATCH("*4th*",'Stu-SESSION'!$K$7:$T$7,0))</f>
        <v>#N/A</v>
      </c>
      <c r="K198" s="131" t="e">
        <f>IF($A$194='Stu-SESSION'!$A$295,INDEX('Stu-SESSION'!$K$295:$T$302, MATCH("*Clean *",'Stu-SESSION'!$B$295:$B$302,0), MATCH("*4th*",'Stu-SESSION'!$K$7:$T$7,0)),"")</f>
        <v>#N/A</v>
      </c>
      <c r="L198" s="44" t="e">
        <f>INDEX('Stu-SESSION'!$L$295:$U$302, MATCH("*Clean *",'Stu-SESSION'!$B$295:$B$302,0), MATCH("*4th*",'Stu-SESSION'!$K$7:$T$7,0))</f>
        <v>#N/A</v>
      </c>
      <c r="M198" s="131" t="e">
        <f>IF($A$194='Stu-SESSION'!$A$295,INDEX('Stu-SESSION'!$K$295:$T$302, MATCH("*Lat Pulldown*",'Stu-SESSION'!$B$295:$B$302,0), MATCH("*4th*",'Stu-SESSION'!$K$7:$T$7,0)),"")</f>
        <v>#N/A</v>
      </c>
      <c r="N198" s="44" t="e">
        <f>INDEX('Stu-SESSION'!$L$295:$U$302, MATCH("*Lat Pulldown*",'Stu-SESSION'!$B$295:$B$302,0), MATCH("*4th*",'Stu-SESSION'!$K$7:$T$7,0))</f>
        <v>#N/A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 t="e">
        <f>IF($A$194='Stu-SESSION'!$A$295,INDEX('Stu-SESSION'!$K$295:$T$302, MATCH("*Squat*",'Stu-SESSION'!$B$295:$B$302,0), MATCH("*5th*",'Stu-SESSION'!$K$7:$T$7,0)),"")</f>
        <v>#N/A</v>
      </c>
      <c r="D199" s="132" t="e">
        <f>INDEX('Stu-SESSION'!L$295:U$302, MATCH("*Squat*",'Stu-SESSION'!$B$295:$B$302,0), MATCH("*5th*",'Stu-SESSION'!K$7:T$7,0))</f>
        <v>#N/A</v>
      </c>
      <c r="E199" s="131">
        <f>IF($A$194='Stu-SESSION'!$A$295,INDEX('Stu-SESSION'!$K$295:$T$302, MATCH("*Deadlift*",'Stu-SESSION'!$B$295:$B$302,0), MATCH("*5th*",'Stu-SESSION'!$K$7:$T$7,0)),"")</f>
        <v>0</v>
      </c>
      <c r="F199" s="131">
        <f>INDEX('Stu-SESSION'!$L$295:$U$302, MATCH("*Deadlift*",'Stu-SESSION'!$B$295:$B$302,0), MATCH("*5th*",'Stu-SESSION'!$K$7:$T$7,0))</f>
        <v>0</v>
      </c>
      <c r="G199" s="131" t="e">
        <f>IF($A$194='Stu-SESSION'!$A$295,INDEX('Stu-SESSION'!$K$295:$T$302, MATCH("*Bench Press*",'Stu-SESSION'!$B$295:$B$302,0), MATCH("*5th*",'Stu-SESSION'!$K$7:$T$7,0)),"")</f>
        <v>#N/A</v>
      </c>
      <c r="H199" s="131" t="e">
        <f>INDEX('Stu-SESSION'!$L$295:$U$302, MATCH("*Bench Press*",'Stu-SESSION'!$B$295:$B$302,0), MATCH("*5th*",'Stu-SESSION'!$K$7:$T$7,0))</f>
        <v>#N/A</v>
      </c>
      <c r="I199" s="132" t="e">
        <f>IF($A$194='Stu-SESSION'!$A$295,INDEX('Stu-SESSION'!$K$295:$T$302, MATCH("*Military*",'Stu-SESSION'!$B$295:$B$302,0), MATCH("*5th*",'Stu-SESSION'!$K$7:$T$7,0)),"")</f>
        <v>#N/A</v>
      </c>
      <c r="J199" s="44" t="e">
        <f>INDEX('Stu-SESSION'!$L$295:$U$302, MATCH("*Military*",'Stu-SESSION'!$B$295:$B$302,0), MATCH("*5th*",'Stu-SESSION'!$K$7:$T$7,0))</f>
        <v>#N/A</v>
      </c>
      <c r="K199" s="131" t="e">
        <f>IF($A$194='Stu-SESSION'!$A$295,INDEX('Stu-SESSION'!$K$295:$T$302, MATCH("*Clean *",'Stu-SESSION'!$B$295:$B$302,0), MATCH("*5th*",'Stu-SESSION'!$K$7:$T$7,0)),"")</f>
        <v>#N/A</v>
      </c>
      <c r="L199" s="44" t="e">
        <f>INDEX('Stu-SESSION'!$L$295:$U$302, MATCH("*Clean *",'Stu-SESSION'!$B$295:$B$302,0), MATCH("*5th*",'Stu-SESSION'!$K$7:$T$7,0))</f>
        <v>#N/A</v>
      </c>
      <c r="M199" s="131" t="e">
        <f>IF($A$194='Stu-SESSION'!$A$295,INDEX('Stu-SESSION'!$K$295:$T$302, MATCH("*Lat Pulldown*",'Stu-SESSION'!$B$295:$B$302,0), MATCH("*5th*",'Stu-SESSION'!$K$7:$T$7,0)),"")</f>
        <v>#N/A</v>
      </c>
      <c r="N199" s="44" t="e">
        <f>INDEX('Stu-SESSION'!$L$295:$U$302, MATCH("*Lat Pulldown*",'Stu-SESSION'!$B$295:$B$302,0), MATCH("*5th*",'Stu-SESSION'!$K$7:$T$7,0))</f>
        <v>#N/A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'Stu-SESSION'!A304</f>
        <v>42333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>
        <f>MAX(E201:E205)</f>
        <v>90</v>
      </c>
      <c r="F200" s="116">
        <f t="array" ref="F200">MAX(IF(E201:E205=E200,F201:F205))</f>
        <v>12</v>
      </c>
      <c r="G200" s="116" t="e">
        <f>MAX(G201:G205)</f>
        <v>#N/A</v>
      </c>
      <c r="H200" s="116" t="e">
        <f t="array" ref="H200">MAX(IF(G201:G205=G200,H201:H205))</f>
        <v>#N/A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 t="e">
        <f>MAX(M201:M205)</f>
        <v>#N/A</v>
      </c>
      <c r="N200" s="117" t="e">
        <f t="array" ref="N200">MAX(IF(M201:M205=M200,N201:N205))</f>
        <v>#N/A</v>
      </c>
      <c r="O200" s="152" t="e">
        <f>IF($A$200='Stu-SESSION'!$A$304,INDEX('Stu-SESSION'!$K$304:$T$311, MATCH("*1k Row*",'Stu-SESSION'!$B$304:$B$311,0), MATCH("*1st*",'Stu-SESSION'!$K$7:$T$7,0)),"")</f>
        <v>#N/A</v>
      </c>
      <c r="P200" s="152" t="e">
        <f>IF($A$200='Stu-SESSION'!$A$304,INDEX('Stu-SESSION'!$K$304:$T$311, MATCH("*HIIT*",'Stu-SESSION'!$B$304:$B$311,0), MATCH("*1st*",'Stu-SESSION'!$K$7:$T$7,0)),"")</f>
        <v>#N/A</v>
      </c>
      <c r="Q200" s="119" t="e">
        <f>INDEX('Stu-SESSION'!$L$304:$U$311, MATCH("*HIIT*",'Stu-SESSION'!$B$304:$B$311,0), MATCH("*1st*",'Stu-SESSION'!$K$7:$T$7,0))</f>
        <v>#N/A</v>
      </c>
      <c r="R200" s="119">
        <f>'Stu-SESSION'!U304</f>
        <v>0</v>
      </c>
      <c r="S200" s="116"/>
      <c r="T200" s="116"/>
      <c r="U200" s="120">
        <f>'Stu-SESSION'!A305</f>
        <v>0</v>
      </c>
      <c r="V200" s="120">
        <f>'Stu-SESSION'!A306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e">
        <f>IF($A$200='Stu-SESSION'!$A$304,INDEX('Stu-SESSION'!$K$304:$T$311, MATCH("*Squat*",'Stu-SESSION'!$B$304:$B$311,0), MATCH("*1st*",'Stu-SESSION'!$K$7:$T$7,0)),"")</f>
        <v>#N/A</v>
      </c>
      <c r="D201" s="132" t="e">
        <f>INDEX('Stu-SESSION'!L$304:U$311, MATCH("*Squat*",'Stu-SESSION'!$B$304:$B$311,0), MATCH("*1st*",'Stu-SESSION'!K$7:T$7,0))</f>
        <v>#N/A</v>
      </c>
      <c r="E201" s="131">
        <f>IF($A$200='Stu-SESSION'!$A$304,INDEX('Stu-SESSION'!$K$304:$T$311, MATCH("*Deadlift*",'Stu-SESSION'!$B$304:$B$311,0), MATCH("*1st*",'Stu-SESSION'!$K$7:$T$7,0)),"")</f>
        <v>70</v>
      </c>
      <c r="F201" s="131">
        <f>INDEX('Stu-SESSION'!$L$304:$U$311, MATCH("*Deadlift*",'Stu-SESSION'!$B$304:$B$311,0), MATCH("*1st*",'Stu-SESSION'!$K$7:$T$7,0))</f>
        <v>12</v>
      </c>
      <c r="G201" s="131" t="e">
        <f>IF($A$200='Stu-SESSION'!$A$304,INDEX('Stu-SESSION'!$K$304:$T$311, MATCH("*Bench Press*",'Stu-SESSION'!$B$304:$B$311,0), MATCH("*1st*",'Stu-SESSION'!$K$7:$T$7,0)),"")</f>
        <v>#N/A</v>
      </c>
      <c r="H201" s="131" t="e">
        <f>INDEX('Stu-SESSION'!$L$304:$U$311, MATCH("*Bench Press*",'Stu-SESSION'!$B$304:$B$311,0), MATCH("*1st*",'Stu-SESSION'!$K$7:$T$7,0))</f>
        <v>#N/A</v>
      </c>
      <c r="I201" s="132" t="e">
        <f>IF($A$200='Stu-SESSION'!$A$304,INDEX('Stu-SESSION'!$K$304:$T$311, MATCH("*Military*",'Stu-SESSION'!$B$304:$B$311,0), MATCH("*1st*",'Stu-SESSION'!$K$7:$T$7,0)),"")</f>
        <v>#N/A</v>
      </c>
      <c r="J201" s="48" t="e">
        <f>INDEX('Stu-SESSION'!$L$304:$U$311, MATCH("*Military*",'Stu-SESSION'!$B$304:$B$311,0), MATCH("*1st*",'Stu-SESSION'!$K$7:$T$7,0))</f>
        <v>#N/A</v>
      </c>
      <c r="K201" s="131" t="e">
        <f>IF($A$200='Stu-SESSION'!$A$304,INDEX('Stu-SESSION'!$K$304:$T$311, MATCH("*Clean *",'Stu-SESSION'!$B$304:$B$311,0), MATCH("*1st*",'Stu-SESSION'!$K$7:$T$7,0)),"")</f>
        <v>#N/A</v>
      </c>
      <c r="L201" s="48" t="e">
        <f>INDEX('Stu-SESSION'!$L$304:$U$311, MATCH("*Clean *",'Stu-SESSION'!$B$304:$B$311,0), MATCH("*1st*",'Stu-SESSION'!$K$7:$T$7,0))</f>
        <v>#N/A</v>
      </c>
      <c r="M201" s="131" t="e">
        <f>IF($A$200='Stu-SESSION'!$A$304,INDEX('Stu-SESSION'!$K$304:$T$311, MATCH("*Lat Pulldown*",'Stu-SESSION'!$B$304:$B$311,0), MATCH("*1st*",'Stu-SESSION'!$K$7:$T$7,0)),"")</f>
        <v>#N/A</v>
      </c>
      <c r="N201" s="48" t="e">
        <f>INDEX('Stu-SESSION'!$L$304:$U$311, MATCH("*Lat Pulldown*",'Stu-SESSION'!$B$304:$B$311,0), MATCH("*1st*",'Stu-SESSION'!$K$7:$T$7,0))</f>
        <v>#N/A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IF($A$200='Stu-SESSION'!$A$304,INDEX('Stu-SESSION'!$K$304:$T$311, MATCH("*Squat*",'Stu-SESSION'!$B$304:$B$311,0), MATCH("*2nd*",'Stu-SESSION'!$K$7:$T$7,0)),"")</f>
        <v>#N/A</v>
      </c>
      <c r="D202" s="132" t="e">
        <f>INDEX('Stu-SESSION'!L$304:U$311, MATCH("*Squat*",'Stu-SESSION'!$B$304:$B$311,0), MATCH("*2nd*",'Stu-SESSION'!K$7:T$7,0))</f>
        <v>#N/A</v>
      </c>
      <c r="E202" s="131">
        <f>IF($A$200='Stu-SESSION'!$A$304,INDEX('Stu-SESSION'!$K$304:$T$311, MATCH("*Deadlift*",'Stu-SESSION'!$B$304:$B$311,0), MATCH("*2ND*",'Stu-SESSION'!$K$7:$T$7,0)),"")</f>
        <v>90</v>
      </c>
      <c r="F202" s="131">
        <f>INDEX('Stu-SESSION'!$L$304:$U$311, MATCH("*Deadlift*",'Stu-SESSION'!$B$304:$B$311,0), MATCH("*2nd*",'Stu-SESSION'!$K$7:$T$7,0))</f>
        <v>12</v>
      </c>
      <c r="G202" s="131" t="e">
        <f>IF($A$200='Stu-SESSION'!$A$304,INDEX('Stu-SESSION'!$K$304:$T$311, MATCH("*Bench Press*",'Stu-SESSION'!$B$304:$B$311,0), MATCH("*2ND*",'Stu-SESSION'!$K$7:$T$7,0)),"")</f>
        <v>#N/A</v>
      </c>
      <c r="H202" s="131" t="e">
        <f>INDEX('Stu-SESSION'!$L$304:$U$311, MATCH("*Bench Press*",'Stu-SESSION'!$B$304:$B$311,0), MATCH("*2nd*",'Stu-SESSION'!$K$7:$T$7,0))</f>
        <v>#N/A</v>
      </c>
      <c r="I202" s="132" t="e">
        <f>IF($A$200='Stu-SESSION'!$A$304,INDEX('Stu-SESSION'!$K$304:$T$311, MATCH("*Military*",'Stu-SESSION'!$B$304:$B$311,0), MATCH("*2ND*",'Stu-SESSION'!$K$7:$T$7,0)),"")</f>
        <v>#N/A</v>
      </c>
      <c r="J202" s="44" t="e">
        <f>INDEX('Stu-SESSION'!$L$304:$U$311, MATCH("*Military*",'Stu-SESSION'!$B$304:$B$311,0), MATCH("*2nd*",'Stu-SESSION'!$K$7:$T$7,0))</f>
        <v>#N/A</v>
      </c>
      <c r="K202" s="131" t="e">
        <f>IF($A$200='Stu-SESSION'!$A$304,INDEX('Stu-SESSION'!$K$304:$T$311, MATCH("*Clean *",'Stu-SESSION'!$B$304:$B$311,0), MATCH("*2ND*",'Stu-SESSION'!$K$7:$T$7,0)),"")</f>
        <v>#N/A</v>
      </c>
      <c r="L202" s="44" t="e">
        <f>INDEX('Stu-SESSION'!$L$304:$U$311, MATCH("*Clean *",'Stu-SESSION'!$B$304:$B$311,0), MATCH("*2nd*",'Stu-SESSION'!$K$7:$T$7,0))</f>
        <v>#N/A</v>
      </c>
      <c r="M202" s="131" t="e">
        <f>IF($A$200='Stu-SESSION'!$A$304,INDEX('Stu-SESSION'!$K$304:$T$311, MATCH("*Lat Pulldown*",'Stu-SESSION'!$B$304:$B$311,0), MATCH("*2ND*",'Stu-SESSION'!$K$7:$T$7,0)),"")</f>
        <v>#N/A</v>
      </c>
      <c r="N202" s="44" t="e">
        <f>INDEX('Stu-SESSION'!$L$304:$U$311, MATCH("*Lat Pulldown*",'Stu-SESSION'!$B$304:$B$311,0), MATCH("*2nd*",'Stu-SESSION'!$K$7:$T$7,0))</f>
        <v>#N/A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IF($A$200='Stu-SESSION'!$A$304,INDEX('Stu-SESSION'!$K$304:$T$311, MATCH("*Squat*",'Stu-SESSION'!$B$304:$B$311,0), MATCH("*3rd*",'Stu-SESSION'!$K$7:$T$7,0)),"")</f>
        <v>#N/A</v>
      </c>
      <c r="D203" s="132" t="e">
        <f>INDEX('Stu-SESSION'!L$304:U$311, MATCH("*Squat*",'Stu-SESSION'!$B$304:$B$311,0), MATCH("*3rd*",'Stu-SESSION'!K$7:T$7,0))</f>
        <v>#N/A</v>
      </c>
      <c r="E203" s="131">
        <f>IF($A$200='Stu-SESSION'!$A$304,INDEX('Stu-SESSION'!$K$304:$T$311, MATCH("*Deadlift*",'Stu-SESSION'!$B$304:$B$311,0), MATCH("*3rd*",'Stu-SESSION'!$K$7:$T$7,0)),"")</f>
        <v>90</v>
      </c>
      <c r="F203" s="131">
        <f>INDEX('Stu-SESSION'!$L$304:$U$311, MATCH("*Deadlift*",'Stu-SESSION'!$B$304:$B$311,0), MATCH("*3rd*",'Stu-SESSION'!$K$7:$T$7,0))</f>
        <v>12</v>
      </c>
      <c r="G203" s="131" t="e">
        <f>IF($A$200='Stu-SESSION'!$A$304,INDEX('Stu-SESSION'!$K$304:$T$311, MATCH("*Bench Press*",'Stu-SESSION'!$B$304:$B$311,0), MATCH("*3rd*",'Stu-SESSION'!$K$7:$T$7,0)),"")</f>
        <v>#N/A</v>
      </c>
      <c r="H203" s="131" t="e">
        <f>INDEX('Stu-SESSION'!$L$304:$U$311, MATCH("*Bench Press*",'Stu-SESSION'!$B$304:$B$311,0), MATCH("*3rd*",'Stu-SESSION'!$K$7:$T$7,0))</f>
        <v>#N/A</v>
      </c>
      <c r="I203" s="132" t="e">
        <f>IF($A$200='Stu-SESSION'!$A$304,INDEX('Stu-SESSION'!$K$304:$T$311, MATCH("*Military*",'Stu-SESSION'!$B$304:$B$311,0), MATCH("*3rd*",'Stu-SESSION'!$K$7:$T$7,0)),"")</f>
        <v>#N/A</v>
      </c>
      <c r="J203" s="44" t="e">
        <f>INDEX('Stu-SESSION'!$L$304:$U$311, MATCH("*Military*",'Stu-SESSION'!$B$304:$B$311,0), MATCH("*3rd*",'Stu-SESSION'!$K$7:$T$7,0))</f>
        <v>#N/A</v>
      </c>
      <c r="K203" s="131" t="e">
        <f>IF($A$200='Stu-SESSION'!$A$304,INDEX('Stu-SESSION'!$K$304:$T$311, MATCH("*Clean *",'Stu-SESSION'!$B$304:$B$311,0), MATCH("*3rd*",'Stu-SESSION'!$K$7:$T$7,0)),"")</f>
        <v>#N/A</v>
      </c>
      <c r="L203" s="44" t="e">
        <f>INDEX('Stu-SESSION'!$L$304:$U$311, MATCH("*Clean *",'Stu-SESSION'!$B$304:$B$311,0), MATCH("*3rd*",'Stu-SESSION'!$K$7:$T$7,0))</f>
        <v>#N/A</v>
      </c>
      <c r="M203" s="131" t="e">
        <f>IF($A$200='Stu-SESSION'!$A$304,INDEX('Stu-SESSION'!$K$304:$T$311, MATCH("*Lat Pulldown*",'Stu-SESSION'!$B$304:$B$311,0), MATCH("*3rd*",'Stu-SESSION'!$K$7:$T$7,0)),"")</f>
        <v>#N/A</v>
      </c>
      <c r="N203" s="44" t="e">
        <f>INDEX('Stu-SESSION'!$L$304:$U$311, MATCH("*Lat Pulldown*",'Stu-SESSION'!$B$304:$B$311,0), MATCH("*3rd*",'Stu-SESSION'!$K$7:$T$7,0))</f>
        <v>#N/A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IF($A$200='Stu-SESSION'!$A$304,INDEX('Stu-SESSION'!$K$304:$T$311, MATCH("*Squat*",'Stu-SESSION'!$B$304:$B$311,0), MATCH("*4th*",'Stu-SESSION'!$K$7:$T$7,0)),"")</f>
        <v>#N/A</v>
      </c>
      <c r="D204" s="132" t="e">
        <f>INDEX('Stu-SESSION'!L$304:U$311, MATCH("*Squat*",'Stu-SESSION'!$B$304:$B$311,0), MATCH("*4th*",'Stu-SESSION'!K$7:T$7,0))</f>
        <v>#N/A</v>
      </c>
      <c r="E204" s="131">
        <f>IF($A$200='Stu-SESSION'!$A$304,INDEX('Stu-SESSION'!$K$304:$T$311, MATCH("*Deadlift*",'Stu-SESSION'!$B$304:$B$311,0), MATCH("*4th*",'Stu-SESSION'!$K$7:$T$7,0)),"")</f>
        <v>0</v>
      </c>
      <c r="F204" s="131">
        <f>INDEX('Stu-SESSION'!$L$304:$U$311, MATCH("*Deadlift*",'Stu-SESSION'!$B$304:$B$311,0), MATCH("*4th*",'Stu-SESSION'!$K$7:$T$7,0))</f>
        <v>0</v>
      </c>
      <c r="G204" s="131" t="e">
        <f>IF($A$200='Stu-SESSION'!$A$304,INDEX('Stu-SESSION'!$K$304:$T$311, MATCH("*Bench Press*",'Stu-SESSION'!$B$304:$B$311,0), MATCH("*4th*",'Stu-SESSION'!$K$7:$T$7,0)),"")</f>
        <v>#N/A</v>
      </c>
      <c r="H204" s="131" t="e">
        <f>INDEX('Stu-SESSION'!$L$304:$U$311, MATCH("*Bench Press*",'Stu-SESSION'!$B$304:$B$311,0), MATCH("*4th*",'Stu-SESSION'!$K$7:$T$7,0))</f>
        <v>#N/A</v>
      </c>
      <c r="I204" s="132" t="e">
        <f>IF($A$200='Stu-SESSION'!$A$304,INDEX('Stu-SESSION'!$K$304:$T$311, MATCH("*Military*",'Stu-SESSION'!$B$304:$B$311,0), MATCH("*4th*",'Stu-SESSION'!$K$7:$T$7,0)),"")</f>
        <v>#N/A</v>
      </c>
      <c r="J204" s="44" t="e">
        <f>INDEX('Stu-SESSION'!$L$304:$U$311, MATCH("*Military*",'Stu-SESSION'!$B$304:$B$311,0), MATCH("*4th*",'Stu-SESSION'!$K$7:$T$7,0))</f>
        <v>#N/A</v>
      </c>
      <c r="K204" s="131" t="e">
        <f>IF($A$200='Stu-SESSION'!$A$304,INDEX('Stu-SESSION'!$K$304:$T$311, MATCH("*Clean *",'Stu-SESSION'!$B$304:$B$311,0), MATCH("*4th*",'Stu-SESSION'!$K$7:$T$7,0)),"")</f>
        <v>#N/A</v>
      </c>
      <c r="L204" s="44" t="e">
        <f>INDEX('Stu-SESSION'!$L$304:$U$311, MATCH("*Clean *",'Stu-SESSION'!$B$304:$B$311,0), MATCH("*4th*",'Stu-SESSION'!$K$7:$T$7,0))</f>
        <v>#N/A</v>
      </c>
      <c r="M204" s="131" t="e">
        <f>IF($A$200='Stu-SESSION'!$A$304,INDEX('Stu-SESSION'!$K$304:$T$311, MATCH("*Lat Pulldown*",'Stu-SESSION'!$B$304:$B$311,0), MATCH("*4th*",'Stu-SESSION'!$K$7:$T$7,0)),"")</f>
        <v>#N/A</v>
      </c>
      <c r="N204" s="44" t="e">
        <f>INDEX('Stu-SESSION'!$L$304:$U$311, MATCH("*Lat Pulldown*",'Stu-SESSION'!$B$304:$B$311,0), MATCH("*4th*",'Stu-SESSION'!$K$7:$T$7,0))</f>
        <v>#N/A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IF($A$200='Stu-SESSION'!$A$304,INDEX('Stu-SESSION'!$K$304:$T$311, MATCH("*Squat*",'Stu-SESSION'!$B$304:$B$311,0), MATCH("*5th*",'Stu-SESSION'!$K$7:$T$7,0)),"")</f>
        <v>#N/A</v>
      </c>
      <c r="D205" s="132" t="e">
        <f>INDEX('Stu-SESSION'!L$304:U$311, MATCH("*Squat*",'Stu-SESSION'!$B$304:$B$311,0), MATCH("*5th*",'Stu-SESSION'!K$7:T$7,0))</f>
        <v>#N/A</v>
      </c>
      <c r="E205" s="131">
        <f>IF($A$200='Stu-SESSION'!$A$304,INDEX('Stu-SESSION'!$K$304:$T$311, MATCH("*Deadlift*",'Stu-SESSION'!$B$304:$B$311,0), MATCH("*5th*",'Stu-SESSION'!$K$7:$T$7,0)),"")</f>
        <v>0</v>
      </c>
      <c r="F205" s="131">
        <f>INDEX('Stu-SESSION'!$L$304:$U$311, MATCH("*Deadlift*",'Stu-SESSION'!$B$304:$B$311,0), MATCH("*5th*",'Stu-SESSION'!$K$7:$T$7,0))</f>
        <v>0</v>
      </c>
      <c r="G205" s="131" t="e">
        <f>IF($A$200='Stu-SESSION'!$A$304,INDEX('Stu-SESSION'!$K$304:$T$311, MATCH("*Bench Press*",'Stu-SESSION'!$B$304:$B$311,0), MATCH("*5th*",'Stu-SESSION'!$K$7:$T$7,0)),"")</f>
        <v>#N/A</v>
      </c>
      <c r="H205" s="131" t="e">
        <f>INDEX('Stu-SESSION'!$L$304:$U$311, MATCH("*Bench Press*",'Stu-SESSION'!$B$304:$B$311,0), MATCH("*5th*",'Stu-SESSION'!$K$7:$T$7,0))</f>
        <v>#N/A</v>
      </c>
      <c r="I205" s="132" t="e">
        <f>IF($A$200='Stu-SESSION'!$A$304,INDEX('Stu-SESSION'!$K$304:$T$311, MATCH("*Military*",'Stu-SESSION'!$B$304:$B$311,0), MATCH("*5th*",'Stu-SESSION'!$K$7:$T$7,0)),"")</f>
        <v>#N/A</v>
      </c>
      <c r="J205" s="44" t="e">
        <f>INDEX('Stu-SESSION'!$L$304:$U$311, MATCH("*Military*",'Stu-SESSION'!$B$304:$B$311,0), MATCH("*5th*",'Stu-SESSION'!$K$7:$T$7,0))</f>
        <v>#N/A</v>
      </c>
      <c r="K205" s="131" t="e">
        <f>IF($A$200='Stu-SESSION'!$A$304,INDEX('Stu-SESSION'!$K$304:$T$311, MATCH("*Clean *",'Stu-SESSION'!$B$304:$B$311,0), MATCH("*5th*",'Stu-SESSION'!$K$7:$T$7,0)),"")</f>
        <v>#N/A</v>
      </c>
      <c r="L205" s="44" t="e">
        <f>INDEX('Stu-SESSION'!$L$304:$U$311, MATCH("*Clean *",'Stu-SESSION'!$B$304:$B$311,0), MATCH("*5th*",'Stu-SESSION'!$K$7:$T$7,0))</f>
        <v>#N/A</v>
      </c>
      <c r="M205" s="131" t="e">
        <f>IF($A$200='Stu-SESSION'!$A$304,INDEX('Stu-SESSION'!$K$304:$T$311, MATCH("*Lat Pulldown*",'Stu-SESSION'!$B$304:$B$311,0), MATCH("*5th*",'Stu-SESSION'!$K$7:$T$7,0)),"")</f>
        <v>#N/A</v>
      </c>
      <c r="N205" s="44" t="e">
        <f>INDEX('Stu-SESSION'!$L$304:$U$311, MATCH("*Lat Pulldown*",'Stu-SESSION'!$B$304:$B$311,0), MATCH("*5th*",'Stu-SESSION'!$K$7:$T$7,0))</f>
        <v>#N/A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'Stu-SESSION'!A313</f>
        <v>42339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 t="e">
        <f>MAX(E207:E211)</f>
        <v>#N/A</v>
      </c>
      <c r="F206" s="116" t="e">
        <f t="array" ref="F206">MAX(IF(E207:E211=E206,F207:F211))</f>
        <v>#N/A</v>
      </c>
      <c r="G206" s="116" t="e">
        <f>MAX(G207:G211)</f>
        <v>#N/A</v>
      </c>
      <c r="H206" s="116" t="e">
        <f t="array" ref="H206">MAX(IF(G207:G211=G206,H207:H211))</f>
        <v>#N/A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 t="e">
        <f>MAX(M207:M211)</f>
        <v>#N/A</v>
      </c>
      <c r="N206" s="117" t="e">
        <f t="array" ref="N206">MAX(IF(M207:M211=M206,N207:N211))</f>
        <v>#N/A</v>
      </c>
      <c r="O206" s="152">
        <f>IF($A$206='Stu-SESSION'!$A$313,INDEX('Stu-SESSION'!$K$313:$T$320, MATCH("*1k Row*",'Stu-SESSION'!$B$313:$B$320,0), MATCH("*1st*",'Stu-SESSION'!$K$7:$T$7,0)),"")</f>
        <v>2.3842592592592591E-3</v>
      </c>
      <c r="P206" s="152" t="e">
        <f>IF($A$206='Stu-SESSION'!$A$313,INDEX('Stu-SESSION'!$K$313:$T$320, MATCH("*HIIT*",'Stu-SESSION'!$B$313:$B$320,0), MATCH("*1st*",'Stu-SESSION'!$K$7:$T$7,0)),"")</f>
        <v>#N/A</v>
      </c>
      <c r="Q206" s="119" t="e">
        <f>INDEX('Stu-SESSION'!$L$313:$U$320, MATCH("*HIIT*",'Stu-SESSION'!$B$313:$B$320,0), MATCH("*1st*",'Stu-SESSION'!$K$7:$T$7,0))</f>
        <v>#N/A</v>
      </c>
      <c r="R206" s="119">
        <f>'Stu-SESSION'!U313</f>
        <v>0</v>
      </c>
      <c r="S206" s="116"/>
      <c r="T206" s="116"/>
      <c r="U206" s="120">
        <f>'Stu-SESSION'!A314</f>
        <v>0</v>
      </c>
      <c r="V206" s="120">
        <f>'Stu-SESSION'!A315</f>
        <v>0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IF($A$206='Stu-SESSION'!$A$313,INDEX('Stu-SESSION'!$K$313:$T$320, MATCH("*Squat*",'Stu-SESSION'!$B$313:$B$320,0), MATCH("*1st*",'Stu-SESSION'!$K$7:$T$7,0)),"")</f>
        <v>#N/A</v>
      </c>
      <c r="D207" s="132" t="e">
        <f>INDEX('Stu-SESSION'!L$313:U$320, MATCH("*Squat*",'Stu-SESSION'!$B$313:$B$320,0), MATCH("*1st*",'Stu-SESSION'!K$7:T$7,0))</f>
        <v>#N/A</v>
      </c>
      <c r="E207" s="131" t="e">
        <f>IF($A$206='Stu-SESSION'!$A$313,INDEX('Stu-SESSION'!$K$313:$T$320, MATCH("*Deadlift*",'Stu-SESSION'!$B$313:$B$320,0), MATCH("*1st*",'Stu-SESSION'!$K$7:$T$7,0)),"")</f>
        <v>#N/A</v>
      </c>
      <c r="F207" s="131" t="e">
        <f>INDEX('Stu-SESSION'!$L$313:$U$320, MATCH("*Deadlift*",'Stu-SESSION'!$B$313:$B$320,0), MATCH("*1st*",'Stu-SESSION'!$K$7:$T$7,0))</f>
        <v>#N/A</v>
      </c>
      <c r="G207" s="131" t="e">
        <f>IF($A$206='Stu-SESSION'!$A$313,INDEX('Stu-SESSION'!$K$313:$T$320, MATCH("*Bench Press*",'Stu-SESSION'!$B$313:$B$320,0), MATCH("*1st*",'Stu-SESSION'!$K$7:$T$7,0)),"")</f>
        <v>#N/A</v>
      </c>
      <c r="H207" s="131" t="e">
        <f>INDEX('Stu-SESSION'!$L$313:$U$320, MATCH("*Bench Press*",'Stu-SESSION'!$B$313:$B$320,0), MATCH("*1st*",'Stu-SESSION'!$K$7:$T$7,0))</f>
        <v>#N/A</v>
      </c>
      <c r="I207" s="132" t="e">
        <f>IF($A$206='Stu-SESSION'!$A$313,INDEX('Stu-SESSION'!$K$313:$T$320, MATCH("*Military*",'Stu-SESSION'!$B$313:$B$320,0), MATCH("*1st*",'Stu-SESSION'!$K$7:$T$7,0)),"")</f>
        <v>#N/A</v>
      </c>
      <c r="J207" s="48" t="e">
        <f>INDEX('Stu-SESSION'!$L$313:$U$320, MATCH("*Military*",'Stu-SESSION'!$B$313:$B$320,0), MATCH("*1st*",'Stu-SESSION'!$K$7:$T$7,0))</f>
        <v>#N/A</v>
      </c>
      <c r="K207" s="131" t="e">
        <f>IF($A$206='Stu-SESSION'!$A$313,INDEX('Stu-SESSION'!$K$313:$T$320, MATCH("*Clean *",'Stu-SESSION'!$B$313:$B$320,0), MATCH("*1st*",'Stu-SESSION'!$K$7:$T$7,0)),"")</f>
        <v>#N/A</v>
      </c>
      <c r="L207" s="48" t="e">
        <f>INDEX('Stu-SESSION'!$L$313:$U$320, MATCH("*Clean *",'Stu-SESSION'!$B$313:$B$320,0), MATCH("*1st*",'Stu-SESSION'!$K$7:$T$7,0))</f>
        <v>#N/A</v>
      </c>
      <c r="M207" s="131" t="e">
        <f>IF($A$206='Stu-SESSION'!$A$313,INDEX('Stu-SESSION'!$K$313:$T$320, MATCH("*Lat Pulldown*",'Stu-SESSION'!$B$313:$B$320,0), MATCH("*1st*",'Stu-SESSION'!$K$7:$T$7,0)),"")</f>
        <v>#N/A</v>
      </c>
      <c r="N207" s="48" t="e">
        <f>INDEX('Stu-SESSION'!$L$313:$U$320, MATCH("*Lat Pulldown*",'Stu-SESSION'!$B$313:$B$320,0), MATCH("*1st*",'Stu-SESSION'!$K$7:$T$7,0))</f>
        <v>#N/A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IF($A$206='Stu-SESSION'!$A$313,INDEX('Stu-SESSION'!$K$313:$T$320, MATCH("*Squat*",'Stu-SESSION'!$B$313:$B$320,0), MATCH("*2nd*",'Stu-SESSION'!$K$7:$T$7,0)),"")</f>
        <v>#N/A</v>
      </c>
      <c r="D208" s="132" t="e">
        <f>INDEX('Stu-SESSION'!L$313:U$320, MATCH("*Squat*",'Stu-SESSION'!$B$313:$B$320,0), MATCH("*2nd*",'Stu-SESSION'!K$7:T$7,0))</f>
        <v>#N/A</v>
      </c>
      <c r="E208" s="131" t="e">
        <f>IF($A$206='Stu-SESSION'!$A$313,INDEX('Stu-SESSION'!$K$313:$T$320, MATCH("*Deadlift*",'Stu-SESSION'!$B$313:$B$320,0), MATCH("*2ND*",'Stu-SESSION'!$K$7:$T$7,0)),"")</f>
        <v>#N/A</v>
      </c>
      <c r="F208" s="131" t="e">
        <f>INDEX('Stu-SESSION'!$L$313:$U$320, MATCH("*Deadlift*",'Stu-SESSION'!$B$313:$B$320,0), MATCH("*2nd*",'Stu-SESSION'!$K$7:$T$7,0))</f>
        <v>#N/A</v>
      </c>
      <c r="G208" s="131" t="e">
        <f>IF($A$206='Stu-SESSION'!$A$313,INDEX('Stu-SESSION'!$K$313:$T$320, MATCH("*Bench Press*",'Stu-SESSION'!$B$313:$B$320,0), MATCH("*2ND*",'Stu-SESSION'!$K$7:$T$7,0)),"")</f>
        <v>#N/A</v>
      </c>
      <c r="H208" s="131" t="e">
        <f>INDEX('Stu-SESSION'!$L$313:$U$320, MATCH("*Bench Press*",'Stu-SESSION'!$B$313:$B$320,0), MATCH("*2nd*",'Stu-SESSION'!$K$7:$T$7,0))</f>
        <v>#N/A</v>
      </c>
      <c r="I208" s="132" t="e">
        <f>IF($A$206='Stu-SESSION'!$A$313,INDEX('Stu-SESSION'!$K$313:$T$320, MATCH("*Military*",'Stu-SESSION'!$B$313:$B$320,0), MATCH("*2ND*",'Stu-SESSION'!$K$7:$T$7,0)),"")</f>
        <v>#N/A</v>
      </c>
      <c r="J208" s="44" t="e">
        <f>INDEX('Stu-SESSION'!$L$313:$U$320, MATCH("*Military*",'Stu-SESSION'!$B$313:$B$320,0), MATCH("*2nd*",'Stu-SESSION'!$K$7:$T$7,0))</f>
        <v>#N/A</v>
      </c>
      <c r="K208" s="131" t="e">
        <f>IF($A$206='Stu-SESSION'!$A$313,INDEX('Stu-SESSION'!$K$313:$T$320, MATCH("*Clean *",'Stu-SESSION'!$B$313:$B$320,0), MATCH("*2ND*",'Stu-SESSION'!$K$7:$T$7,0)),"")</f>
        <v>#N/A</v>
      </c>
      <c r="L208" s="44" t="e">
        <f>INDEX('Stu-SESSION'!$L$313:$U$320, MATCH("*Clean *",'Stu-SESSION'!$B$313:$B$320,0), MATCH("*2nd*",'Stu-SESSION'!$K$7:$T$7,0))</f>
        <v>#N/A</v>
      </c>
      <c r="M208" s="131" t="e">
        <f>IF($A$206='Stu-SESSION'!$A$313,INDEX('Stu-SESSION'!$K$313:$T$320, MATCH("*Lat Pulldown*",'Stu-SESSION'!$B$313:$B$320,0), MATCH("*2ND*",'Stu-SESSION'!$K$7:$T$7,0)),"")</f>
        <v>#N/A</v>
      </c>
      <c r="N208" s="44" t="e">
        <f>INDEX('Stu-SESSION'!$L$313:$U$320, MATCH("*Lat Pulldown*",'Stu-SESSION'!$B$313:$B$320,0), MATCH("*2nd*",'Stu-SESSION'!$K$7:$T$7,0))</f>
        <v>#N/A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IF($A$206='Stu-SESSION'!$A$313,INDEX('Stu-SESSION'!$K$313:$T$320, MATCH("*Squat*",'Stu-SESSION'!$B$313:$B$320,0), MATCH("*3rd*",'Stu-SESSION'!$K$7:$T$7,0)),"")</f>
        <v>#N/A</v>
      </c>
      <c r="D209" s="132" t="e">
        <f>INDEX('Stu-SESSION'!L$313:U$320, MATCH("*Squat*",'Stu-SESSION'!$B$313:$B$320,0), MATCH("*3rd*",'Stu-SESSION'!K$7:T$7,0))</f>
        <v>#N/A</v>
      </c>
      <c r="E209" s="131" t="e">
        <f>IF($A$206='Stu-SESSION'!$A$313,INDEX('Stu-SESSION'!$K$313:$T$320, MATCH("*Deadlift*",'Stu-SESSION'!$B$313:$B$320,0), MATCH("*3rd*",'Stu-SESSION'!$K$7:$T$7,0)),"")</f>
        <v>#N/A</v>
      </c>
      <c r="F209" s="131" t="e">
        <f>INDEX('Stu-SESSION'!$L$313:$U$320, MATCH("*Deadlift*",'Stu-SESSION'!$B$313:$B$320,0), MATCH("*3rd*",'Stu-SESSION'!$K$7:$T$7,0))</f>
        <v>#N/A</v>
      </c>
      <c r="G209" s="131" t="e">
        <f>IF($A$206='Stu-SESSION'!$A$313,INDEX('Stu-SESSION'!$K$313:$T$320, MATCH("*Bench Press*",'Stu-SESSION'!$B$313:$B$320,0), MATCH("*3rd*",'Stu-SESSION'!$K$7:$T$7,0)),"")</f>
        <v>#N/A</v>
      </c>
      <c r="H209" s="131" t="e">
        <f>INDEX('Stu-SESSION'!$L$313:$U$320, MATCH("*Bench Press*",'Stu-SESSION'!$B$313:$B$320,0), MATCH("*3rd*",'Stu-SESSION'!$K$7:$T$7,0))</f>
        <v>#N/A</v>
      </c>
      <c r="I209" s="132" t="e">
        <f>IF($A$206='Stu-SESSION'!$A$313,INDEX('Stu-SESSION'!$K$313:$T$320, MATCH("*Military*",'Stu-SESSION'!$B$313:$B$320,0), MATCH("*3rd*",'Stu-SESSION'!$K$7:$T$7,0)),"")</f>
        <v>#N/A</v>
      </c>
      <c r="J209" s="44" t="e">
        <f>INDEX('Stu-SESSION'!$L$313:$U$320, MATCH("*Military*",'Stu-SESSION'!$B$313:$B$320,0), MATCH("*3rd*",'Stu-SESSION'!$K$7:$T$7,0))</f>
        <v>#N/A</v>
      </c>
      <c r="K209" s="131" t="e">
        <f>IF($A$206='Stu-SESSION'!$A$313,INDEX('Stu-SESSION'!$K$313:$T$320, MATCH("*Clean *",'Stu-SESSION'!$B$313:$B$320,0), MATCH("*3rd*",'Stu-SESSION'!$K$7:$T$7,0)),"")</f>
        <v>#N/A</v>
      </c>
      <c r="L209" s="44" t="e">
        <f>INDEX('Stu-SESSION'!$L$313:$U$320, MATCH("*Clean *",'Stu-SESSION'!$B$313:$B$320,0), MATCH("*3rd*",'Stu-SESSION'!$K$7:$T$7,0))</f>
        <v>#N/A</v>
      </c>
      <c r="M209" s="131" t="e">
        <f>IF($A$206='Stu-SESSION'!$A$313,INDEX('Stu-SESSION'!$K$313:$T$320, MATCH("*Lat Pulldown*",'Stu-SESSION'!$B$313:$B$320,0), MATCH("*3rd*",'Stu-SESSION'!$K$7:$T$7,0)),"")</f>
        <v>#N/A</v>
      </c>
      <c r="N209" s="44" t="e">
        <f>INDEX('Stu-SESSION'!$L$313:$U$320, MATCH("*Lat Pulldown*",'Stu-SESSION'!$B$313:$B$320,0), MATCH("*3rd*",'Stu-SESSION'!$K$7:$T$7,0))</f>
        <v>#N/A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IF($A$206='Stu-SESSION'!$A$313,INDEX('Stu-SESSION'!$K$313:$T$320, MATCH("*Squat*",'Stu-SESSION'!$B$313:$B$320,0), MATCH("*4th*",'Stu-SESSION'!$K$7:$T$7,0)),"")</f>
        <v>#N/A</v>
      </c>
      <c r="D210" s="132" t="e">
        <f>INDEX('Stu-SESSION'!L$313:U$320, MATCH("*Squat*",'Stu-SESSION'!$B$313:$B$320,0), MATCH("*4th*",'Stu-SESSION'!K$7:T$7,0))</f>
        <v>#N/A</v>
      </c>
      <c r="E210" s="131" t="e">
        <f>IF($A$206='Stu-SESSION'!$A$313,INDEX('Stu-SESSION'!$K$313:$T$320, MATCH("*Deadlift*",'Stu-SESSION'!$B$313:$B$320,0), MATCH("*4th*",'Stu-SESSION'!$K$7:$T$7,0)),"")</f>
        <v>#N/A</v>
      </c>
      <c r="F210" s="131" t="e">
        <f>INDEX('Stu-SESSION'!$L$313:$U$320, MATCH("*Deadlift*",'Stu-SESSION'!$B$313:$B$320,0), MATCH("*4th*",'Stu-SESSION'!$K$7:$T$7,0))</f>
        <v>#N/A</v>
      </c>
      <c r="G210" s="131" t="e">
        <f>IF($A$206='Stu-SESSION'!$A$313,INDEX('Stu-SESSION'!$K$313:$T$320, MATCH("*Bench Press*",'Stu-SESSION'!$B$313:$B$320,0), MATCH("*4th*",'Stu-SESSION'!$K$7:$T$7,0)),"")</f>
        <v>#N/A</v>
      </c>
      <c r="H210" s="131" t="e">
        <f>INDEX('Stu-SESSION'!$L$313:$U$320, MATCH("*Bench Press*",'Stu-SESSION'!$B$313:$B$320,0), MATCH("*4th*",'Stu-SESSION'!$K$7:$T$7,0))</f>
        <v>#N/A</v>
      </c>
      <c r="I210" s="132" t="e">
        <f>IF($A$206='Stu-SESSION'!$A$313,INDEX('Stu-SESSION'!$K$313:$T$320, MATCH("*Military*",'Stu-SESSION'!$B$313:$B$320,0), MATCH("*4th*",'Stu-SESSION'!$K$7:$T$7,0)),"")</f>
        <v>#N/A</v>
      </c>
      <c r="J210" s="44" t="e">
        <f>INDEX('Stu-SESSION'!$L$313:$U$320, MATCH("*Military*",'Stu-SESSION'!$B$313:$B$320,0), MATCH("*4th*",'Stu-SESSION'!$K$7:$T$7,0))</f>
        <v>#N/A</v>
      </c>
      <c r="K210" s="131" t="e">
        <f>IF($A$206='Stu-SESSION'!$A$313,INDEX('Stu-SESSION'!$K$313:$T$320, MATCH("*Clean *",'Stu-SESSION'!$B$313:$B$320,0), MATCH("*4th*",'Stu-SESSION'!$K$7:$T$7,0)),"")</f>
        <v>#N/A</v>
      </c>
      <c r="L210" s="44" t="e">
        <f>INDEX('Stu-SESSION'!$L$313:$U$320, MATCH("*Clean *",'Stu-SESSION'!$B$313:$B$320,0), MATCH("*4th*",'Stu-SESSION'!$K$7:$T$7,0))</f>
        <v>#N/A</v>
      </c>
      <c r="M210" s="131" t="e">
        <f>IF($A$206='Stu-SESSION'!$A$313,INDEX('Stu-SESSION'!$K$313:$T$320, MATCH("*Lat Pulldown*",'Stu-SESSION'!$B$313:$B$320,0), MATCH("*4th*",'Stu-SESSION'!$K$7:$T$7,0)),"")</f>
        <v>#N/A</v>
      </c>
      <c r="N210" s="44" t="e">
        <f>INDEX('Stu-SESSION'!$L$313:$U$320, MATCH("*Lat Pulldown*",'Stu-SESSION'!$B$313:$B$320,0), MATCH("*4th*",'Stu-SESSION'!$K$7:$T$7,0))</f>
        <v>#N/A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IF($A$206='Stu-SESSION'!$A$313,INDEX('Stu-SESSION'!$K$313:$T$320, MATCH("*Squat*",'Stu-SESSION'!$B$313:$B$320,0), MATCH("*5th*",'Stu-SESSION'!$K$7:$T$7,0)),"")</f>
        <v>#N/A</v>
      </c>
      <c r="D211" s="132" t="e">
        <f>INDEX('Stu-SESSION'!L$313:U$320, MATCH("*Squat*",'Stu-SESSION'!$B$313:$B$320,0), MATCH("*5th*",'Stu-SESSION'!K$7:T$7,0))</f>
        <v>#N/A</v>
      </c>
      <c r="E211" s="131" t="e">
        <f>IF($A$206='Stu-SESSION'!$A$313,INDEX('Stu-SESSION'!$K$313:$T$320, MATCH("*Deadlift*",'Stu-SESSION'!$B$313:$B$320,0), MATCH("*5th*",'Stu-SESSION'!$K$7:$T$7,0)),"")</f>
        <v>#N/A</v>
      </c>
      <c r="F211" s="131" t="e">
        <f>INDEX('Stu-SESSION'!$L$313:$U$320, MATCH("*Deadlift*",'Stu-SESSION'!$B$313:$B$320,0), MATCH("*5th*",'Stu-SESSION'!$K$7:$T$7,0))</f>
        <v>#N/A</v>
      </c>
      <c r="G211" s="131" t="e">
        <f>IF($A$206='Stu-SESSION'!$A$313,INDEX('Stu-SESSION'!$K$313:$T$320, MATCH("*Bench Press*",'Stu-SESSION'!$B$313:$B$320,0), MATCH("*5th*",'Stu-SESSION'!$K$7:$T$7,0)),"")</f>
        <v>#N/A</v>
      </c>
      <c r="H211" s="131" t="e">
        <f>INDEX('Stu-SESSION'!$L$313:$U$320, MATCH("*Bench Press*",'Stu-SESSION'!$B$313:$B$320,0), MATCH("*5th*",'Stu-SESSION'!$K$7:$T$7,0))</f>
        <v>#N/A</v>
      </c>
      <c r="I211" s="132" t="e">
        <f>IF($A$206='Stu-SESSION'!$A$313,INDEX('Stu-SESSION'!$K$313:$T$320, MATCH("*Military*",'Stu-SESSION'!$B$313:$B$320,0), MATCH("*5th*",'Stu-SESSION'!$K$7:$T$7,0)),"")</f>
        <v>#N/A</v>
      </c>
      <c r="J211" s="44" t="e">
        <f>INDEX('Stu-SESSION'!$L$313:$U$320, MATCH("*Military*",'Stu-SESSION'!$B$313:$B$320,0), MATCH("*5th*",'Stu-SESSION'!$K$7:$T$7,0))</f>
        <v>#N/A</v>
      </c>
      <c r="K211" s="131" t="e">
        <f>IF($A$206='Stu-SESSION'!$A$313,INDEX('Stu-SESSION'!$K$313:$T$320, MATCH("*Clean *",'Stu-SESSION'!$B$313:$B$320,0), MATCH("*5th*",'Stu-SESSION'!$K$7:$T$7,0)),"")</f>
        <v>#N/A</v>
      </c>
      <c r="L211" s="44" t="e">
        <f>INDEX('Stu-SESSION'!$L$313:$U$320, MATCH("*Clean *",'Stu-SESSION'!$B$313:$B$320,0), MATCH("*5th*",'Stu-SESSION'!$K$7:$T$7,0))</f>
        <v>#N/A</v>
      </c>
      <c r="M211" s="131" t="e">
        <f>IF($A$206='Stu-SESSION'!$A$313,INDEX('Stu-SESSION'!$K$313:$T$320, MATCH("*Lat Pulldown*",'Stu-SESSION'!$B$313:$B$320,0), MATCH("*5th*",'Stu-SESSION'!$K$7:$T$7,0)),"")</f>
        <v>#N/A</v>
      </c>
      <c r="N211" s="44" t="e">
        <f>INDEX('Stu-SESSION'!$L$313:$U$320, MATCH("*Lat Pulldown*",'Stu-SESSION'!$B$313:$B$320,0), MATCH("*5th*",'Stu-SESSION'!$K$7:$T$7,0))</f>
        <v>#N/A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'Stu-SESSION'!A322</f>
        <v>42346</v>
      </c>
      <c r="B212" s="116" t="s">
        <v>84</v>
      </c>
      <c r="C212" s="117">
        <f>MAX(C213:C217)</f>
        <v>100</v>
      </c>
      <c r="D212" s="116">
        <f t="array" ref="D212">MAX(IF(C213:C217=C212,D213:D217))</f>
        <v>12</v>
      </c>
      <c r="E212" s="116" t="e">
        <f>MAX(E213:E217)</f>
        <v>#N/A</v>
      </c>
      <c r="F212" s="116" t="e">
        <f t="array" ref="F212">MAX(IF(E213:E217=E212,F213:F217))</f>
        <v>#N/A</v>
      </c>
      <c r="G212" s="116">
        <f>MAX(G213:G217)</f>
        <v>55</v>
      </c>
      <c r="H212" s="116">
        <f t="array" ref="H212">MAX(IF(G213:G217=G212,H213:H217))</f>
        <v>12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IF($A$212='Stu-SESSION'!$A$322,INDEX('Stu-SESSION'!$K$322:$T$329, MATCH("*1k Row*",'Stu-SESSION'!$B$322:$B$329,0), MATCH("*1st*",'Stu-SESSION'!$K$7:$T$7,0)),"")</f>
        <v>#N/A</v>
      </c>
      <c r="P212" s="152" t="e">
        <f>IF($A$212='Stu-SESSION'!$A$322,INDEX('Stu-SESSION'!$K$322:$T$329, MATCH("*HIIT*",'Stu-SESSION'!$B$322:$B$329,0), MATCH("*1st*",'Stu-SESSION'!$K$7:$T$7,0)),"")</f>
        <v>#N/A</v>
      </c>
      <c r="Q212" s="119" t="e">
        <f>INDEX('Stu-SESSION'!$L$322:$U$329, MATCH("*HIIT*",'Stu-SESSION'!$B$322:$B$329,0), MATCH("*1st*",'Stu-SESSION'!$K$7:$T$7,0))</f>
        <v>#N/A</v>
      </c>
      <c r="R212" s="119">
        <f>'Stu-SESSION'!U322</f>
        <v>0</v>
      </c>
      <c r="S212" s="116"/>
      <c r="T212" s="116"/>
      <c r="U212" s="120">
        <f>'Stu-SESSION'!A323</f>
        <v>0</v>
      </c>
      <c r="V212" s="120">
        <f>'Stu-SESSION'!A324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>
        <f>IF($A$212='Stu-SESSION'!$A$322,INDEX('Stu-SESSION'!$K$322:$T$329, MATCH("*Squat*",'Stu-SESSION'!$B$322:$B$329,0), MATCH("*1st*",'Stu-SESSION'!$K$7:$T$7,0)),"")</f>
        <v>40</v>
      </c>
      <c r="D213" s="132">
        <f>INDEX('Stu-SESSION'!L$322:U$329, MATCH("*Squat*",'Stu-SESSION'!$B$322:$B$329,0), MATCH("*1st*",'Stu-SESSION'!K$7:T$7,0))</f>
        <v>12</v>
      </c>
      <c r="E213" s="131" t="e">
        <f>IF($A$212='Stu-SESSION'!$A$322,INDEX('Stu-SESSION'!$K$322:$T$329, MATCH("*Deadlift*",'Stu-SESSION'!$B$322:$B$329,0), MATCH("*1st*",'Stu-SESSION'!$K$7:$T$7,0)),"")</f>
        <v>#N/A</v>
      </c>
      <c r="F213" s="131" t="e">
        <f>INDEX('Stu-SESSION'!$L$322:$U$329, MATCH("*Deadlift*",'Stu-SESSION'!$B$322:$B$329,0), MATCH("*1st*",'Stu-SESSION'!$K$7:$T$7,0))</f>
        <v>#N/A</v>
      </c>
      <c r="G213" s="131">
        <f>IF($A$212='Stu-SESSION'!$A$322,INDEX('Stu-SESSION'!$K$322:$T$329, MATCH("*Bench Press*",'Stu-SESSION'!$B$322:$B$329,0), MATCH("*1st*",'Stu-SESSION'!$K$7:$T$7,0)),"")</f>
        <v>55</v>
      </c>
      <c r="H213" s="131">
        <f>INDEX('Stu-SESSION'!$L$322:$U$329, MATCH("*Bench Press*",'Stu-SESSION'!$B$322:$B$329,0), MATCH("*1st*",'Stu-SESSION'!$K$7:$T$7,0))</f>
        <v>12</v>
      </c>
      <c r="I213" s="132" t="e">
        <f>IF($A$212='Stu-SESSION'!$A$322,INDEX('Stu-SESSION'!$K$322:$T$329, MATCH("*Military*",'Stu-SESSION'!$B$322:$B$329,0), MATCH("*1st*",'Stu-SESSION'!$K$7:$T$7,0)),"")</f>
        <v>#N/A</v>
      </c>
      <c r="J213" s="48" t="e">
        <f>INDEX('Stu-SESSION'!$L$322:$U$329, MATCH("*Military*",'Stu-SESSION'!$B$322:$B$329,0), MATCH("*1st*",'Stu-SESSION'!$K$7:$T$7,0))</f>
        <v>#N/A</v>
      </c>
      <c r="K213" s="131" t="e">
        <f>IF($A$212='Stu-SESSION'!$A$322,INDEX('Stu-SESSION'!$K$322:$T$329, MATCH("*Clean *",'Stu-SESSION'!$B$322:$B$329,0), MATCH("*1st*",'Stu-SESSION'!$K$7:$T$7,0)),"")</f>
        <v>#N/A</v>
      </c>
      <c r="L213" s="48" t="e">
        <f>INDEX('Stu-SESSION'!$L$322:$U$329, MATCH("*Clean *",'Stu-SESSION'!$B$322:$B$329,0), MATCH("*1st*",'Stu-SESSION'!$K$7:$T$7,0))</f>
        <v>#N/A</v>
      </c>
      <c r="M213" s="131" t="e">
        <f>IF($A$212='Stu-SESSION'!$A$322,INDEX('Stu-SESSION'!$K$322:$T$329, MATCH("*Lat Pulldown*",'Stu-SESSION'!$B$322:$B$329,0), MATCH("*1st*",'Stu-SESSION'!$K$7:$T$7,0)),"")</f>
        <v>#N/A</v>
      </c>
      <c r="N213" s="48" t="e">
        <f>INDEX('Stu-SESSION'!$L$322:$U$329, MATCH("*Lat Pulldown*",'Stu-SESSION'!$B$322:$B$329,0), MATCH("*1st*",'Stu-SESSION'!$K$7:$T$7,0))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>
        <f>IF($A$212='Stu-SESSION'!$A$322,INDEX('Stu-SESSION'!$K$322:$T$329, MATCH("*Squat*",'Stu-SESSION'!$B$322:$B$329,0), MATCH("*2nd*",'Stu-SESSION'!$K$7:$T$7,0)),"")</f>
        <v>80</v>
      </c>
      <c r="D214" s="132">
        <f>INDEX('Stu-SESSION'!L$322:U$329, MATCH("*Squat*",'Stu-SESSION'!$B$322:$B$329,0), MATCH("*2nd*",'Stu-SESSION'!K$7:T$7,0))</f>
        <v>12</v>
      </c>
      <c r="E214" s="131" t="e">
        <f>IF($A$212='Stu-SESSION'!$A$322,INDEX('Stu-SESSION'!$K$322:$T$329, MATCH("*Deadlift*",'Stu-SESSION'!$B$322:$B$329,0), MATCH("*2ND*",'Stu-SESSION'!$K$7:$T$7,0)),"")</f>
        <v>#N/A</v>
      </c>
      <c r="F214" s="131" t="e">
        <f>INDEX('Stu-SESSION'!$L$322:$U$329, MATCH("*Deadlift*",'Stu-SESSION'!$B$322:$B$329,0), MATCH("*2nd*",'Stu-SESSION'!$K$7:$T$7,0))</f>
        <v>#N/A</v>
      </c>
      <c r="G214" s="131">
        <f>IF($A$212='Stu-SESSION'!$A$322,INDEX('Stu-SESSION'!$K$322:$T$329, MATCH("*Bench Press*",'Stu-SESSION'!$B$322:$B$329,0), MATCH("*2ND*",'Stu-SESSION'!$K$7:$T$7,0)),"")</f>
        <v>55</v>
      </c>
      <c r="H214" s="131">
        <f>INDEX('Stu-SESSION'!$L$322:$U$329, MATCH("*Bench Press*",'Stu-SESSION'!$B$322:$B$329,0), MATCH("*2nd*",'Stu-SESSION'!$K$7:$T$7,0))</f>
        <v>10</v>
      </c>
      <c r="I214" s="132" t="e">
        <f>IF($A$212='Stu-SESSION'!$A$322,INDEX('Stu-SESSION'!$K$322:$T$329, MATCH("*Military*",'Stu-SESSION'!$B$322:$B$329,0), MATCH("*2ND*",'Stu-SESSION'!$K$7:$T$7,0)),"")</f>
        <v>#N/A</v>
      </c>
      <c r="J214" s="44" t="e">
        <f>INDEX('Stu-SESSION'!$L$322:$U$329, MATCH("*Military*",'Stu-SESSION'!$B$322:$B$329,0), MATCH("*2nd*",'Stu-SESSION'!$K$7:$T$7,0))</f>
        <v>#N/A</v>
      </c>
      <c r="K214" s="131" t="e">
        <f>IF($A$212='Stu-SESSION'!$A$322,INDEX('Stu-SESSION'!$K$322:$T$329, MATCH("*Clean *",'Stu-SESSION'!$B$322:$B$329,0), MATCH("*2ND*",'Stu-SESSION'!$K$7:$T$7,0)),"")</f>
        <v>#N/A</v>
      </c>
      <c r="L214" s="44" t="e">
        <f>INDEX('Stu-SESSION'!$L$322:$U$329, MATCH("*Clean *",'Stu-SESSION'!$B$322:$B$329,0), MATCH("*2nd*",'Stu-SESSION'!$K$7:$T$7,0))</f>
        <v>#N/A</v>
      </c>
      <c r="M214" s="131" t="e">
        <f>IF($A$212='Stu-SESSION'!$A$322,INDEX('Stu-SESSION'!$K$322:$T$329, MATCH("*Lat Pulldown*",'Stu-SESSION'!$B$322:$B$329,0), MATCH("*2ND*",'Stu-SESSION'!$K$7:$T$7,0)),"")</f>
        <v>#N/A</v>
      </c>
      <c r="N214" s="44" t="e">
        <f>INDEX('Stu-SESSION'!$L$322:$U$329, MATCH("*Lat Pulldown*",'Stu-SESSION'!$B$322:$B$329,0), MATCH("*2nd*",'Stu-SESSION'!$K$7:$T$7,0))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>
        <f>IF($A$212='Stu-SESSION'!$A$322,INDEX('Stu-SESSION'!$K$322:$T$329, MATCH("*Squat*",'Stu-SESSION'!$B$322:$B$329,0), MATCH("*3rd*",'Stu-SESSION'!$K$7:$T$7,0)),"")</f>
        <v>90</v>
      </c>
      <c r="D215" s="132">
        <f>INDEX('Stu-SESSION'!L$322:U$329, MATCH("*Squat*",'Stu-SESSION'!$B$322:$B$329,0), MATCH("*3rd*",'Stu-SESSION'!K$7:T$7,0))</f>
        <v>12</v>
      </c>
      <c r="E215" s="131" t="e">
        <f>IF($A$212='Stu-SESSION'!$A$322,INDEX('Stu-SESSION'!$K$322:$T$329, MATCH("*Deadlift*",'Stu-SESSION'!$B$322:$B$329,0), MATCH("*3rd*",'Stu-SESSION'!$K$7:$T$7,0)),"")</f>
        <v>#N/A</v>
      </c>
      <c r="F215" s="131" t="e">
        <f>INDEX('Stu-SESSION'!$L$322:$U$329, MATCH("*Deadlift*",'Stu-SESSION'!$B$322:$B$329,0), MATCH("*3rd*",'Stu-SESSION'!$K$7:$T$7,0))</f>
        <v>#N/A</v>
      </c>
      <c r="G215" s="131">
        <f>IF($A$212='Stu-SESSION'!$A$322,INDEX('Stu-SESSION'!$K$322:$T$329, MATCH("*Bench Press*",'Stu-SESSION'!$B$322:$B$329,0), MATCH("*3rd*",'Stu-SESSION'!$K$7:$T$7,0)),"")</f>
        <v>55</v>
      </c>
      <c r="H215" s="131">
        <f>INDEX('Stu-SESSION'!$L$322:$U$329, MATCH("*Bench Press*",'Stu-SESSION'!$B$322:$B$329,0), MATCH("*3rd*",'Stu-SESSION'!$K$7:$T$7,0))</f>
        <v>8</v>
      </c>
      <c r="I215" s="132" t="e">
        <f>IF($A$212='Stu-SESSION'!$A$322,INDEX('Stu-SESSION'!$K$322:$T$329, MATCH("*Military*",'Stu-SESSION'!$B$322:$B$329,0), MATCH("*3rd*",'Stu-SESSION'!$K$7:$T$7,0)),"")</f>
        <v>#N/A</v>
      </c>
      <c r="J215" s="44" t="e">
        <f>INDEX('Stu-SESSION'!$L$322:$U$329, MATCH("*Military*",'Stu-SESSION'!$B$322:$B$329,0), MATCH("*3rd*",'Stu-SESSION'!$K$7:$T$7,0))</f>
        <v>#N/A</v>
      </c>
      <c r="K215" s="131" t="e">
        <f>IF($A$212='Stu-SESSION'!$A$322,INDEX('Stu-SESSION'!$K$322:$T$329, MATCH("*Clean *",'Stu-SESSION'!$B$322:$B$329,0), MATCH("*3rd*",'Stu-SESSION'!$K$7:$T$7,0)),"")</f>
        <v>#N/A</v>
      </c>
      <c r="L215" s="44" t="e">
        <f>INDEX('Stu-SESSION'!$L$322:$U$329, MATCH("*Clean *",'Stu-SESSION'!$B$322:$B$329,0), MATCH("*3rd*",'Stu-SESSION'!$K$7:$T$7,0))</f>
        <v>#N/A</v>
      </c>
      <c r="M215" s="131" t="e">
        <f>IF($A$212='Stu-SESSION'!$A$322,INDEX('Stu-SESSION'!$K$322:$T$329, MATCH("*Lat Pulldown*",'Stu-SESSION'!$B$322:$B$329,0), MATCH("*3rd*",'Stu-SESSION'!$K$7:$T$7,0)),"")</f>
        <v>#N/A</v>
      </c>
      <c r="N215" s="44" t="e">
        <f>INDEX('Stu-SESSION'!$L$322:$U$329, MATCH("*Lat Pulldown*",'Stu-SESSION'!$B$322:$B$329,0), MATCH("*3rd*",'Stu-SESSION'!$K$7:$T$7,0))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>
        <f>IF($A$212='Stu-SESSION'!$A$322,INDEX('Stu-SESSION'!$K$322:$T$329, MATCH("*Squat*",'Stu-SESSION'!$B$322:$B$329,0), MATCH("*4th*",'Stu-SESSION'!$K$7:$T$7,0)),"")</f>
        <v>100</v>
      </c>
      <c r="D216" s="132">
        <f>INDEX('Stu-SESSION'!L$322:U$329, MATCH("*Squat*",'Stu-SESSION'!$B$322:$B$329,0), MATCH("*4th*",'Stu-SESSION'!K$7:T$7,0))</f>
        <v>12</v>
      </c>
      <c r="E216" s="131" t="e">
        <f>IF($A$212='Stu-SESSION'!$A$322,INDEX('Stu-SESSION'!$K$322:$T$329, MATCH("*Deadlift*",'Stu-SESSION'!$B$322:$B$329,0), MATCH("*4th*",'Stu-SESSION'!$K$7:$T$7,0)),"")</f>
        <v>#N/A</v>
      </c>
      <c r="F216" s="131" t="e">
        <f>INDEX('Stu-SESSION'!$L$322:$U$329, MATCH("*Deadlift*",'Stu-SESSION'!$B$322:$B$329,0), MATCH("*4th*",'Stu-SESSION'!$K$7:$T$7,0))</f>
        <v>#N/A</v>
      </c>
      <c r="G216" s="131">
        <f>IF($A$212='Stu-SESSION'!$A$322,INDEX('Stu-SESSION'!$K$322:$T$329, MATCH("*Bench Press*",'Stu-SESSION'!$B$322:$B$329,0), MATCH("*4th*",'Stu-SESSION'!$K$7:$T$7,0)),"")</f>
        <v>55</v>
      </c>
      <c r="H216" s="131">
        <f>INDEX('Stu-SESSION'!$L$322:$U$329, MATCH("*Bench Press*",'Stu-SESSION'!$B$322:$B$329,0), MATCH("*4th*",'Stu-SESSION'!$K$7:$T$7,0))</f>
        <v>7</v>
      </c>
      <c r="I216" s="132" t="e">
        <f>IF($A$212='Stu-SESSION'!$A$322,INDEX('Stu-SESSION'!$K$322:$T$329, MATCH("*Military*",'Stu-SESSION'!$B$322:$B$329,0), MATCH("*4th*",'Stu-SESSION'!$K$7:$T$7,0)),"")</f>
        <v>#N/A</v>
      </c>
      <c r="J216" s="44" t="e">
        <f>INDEX('Stu-SESSION'!$L$322:$U$329, MATCH("*Military*",'Stu-SESSION'!$B$322:$B$329,0), MATCH("*4th*",'Stu-SESSION'!$K$7:$T$7,0))</f>
        <v>#N/A</v>
      </c>
      <c r="K216" s="131" t="e">
        <f>IF($A$212='Stu-SESSION'!$A$322,INDEX('Stu-SESSION'!$K$322:$T$329, MATCH("*Clean *",'Stu-SESSION'!$B$322:$B$329,0), MATCH("*4th*",'Stu-SESSION'!$K$7:$T$7,0)),"")</f>
        <v>#N/A</v>
      </c>
      <c r="L216" s="44" t="e">
        <f>INDEX('Stu-SESSION'!$L$322:$U$329, MATCH("*Clean *",'Stu-SESSION'!$B$322:$B$329,0), MATCH("*4th*",'Stu-SESSION'!$K$7:$T$7,0))</f>
        <v>#N/A</v>
      </c>
      <c r="M216" s="131" t="e">
        <f>IF($A$212='Stu-SESSION'!$A$322,INDEX('Stu-SESSION'!$K$322:$T$329, MATCH("*Lat Pulldown*",'Stu-SESSION'!$B$322:$B$329,0), MATCH("*4th*",'Stu-SESSION'!$K$7:$T$7,0)),"")</f>
        <v>#N/A</v>
      </c>
      <c r="N216" s="44" t="e">
        <f>INDEX('Stu-SESSION'!$L$322:$U$329, MATCH("*Lat Pulldown*",'Stu-SESSION'!$B$322:$B$329,0), MATCH("*4th*",'Stu-SESSION'!$K$7:$T$7,0))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>
        <f>IF($A$212='Stu-SESSION'!$A$322,INDEX('Stu-SESSION'!$K$322:$T$329, MATCH("*Squat*",'Stu-SESSION'!$B$322:$B$329,0), MATCH("*5th*",'Stu-SESSION'!$K$7:$T$7,0)),"")</f>
        <v>0</v>
      </c>
      <c r="D217" s="132">
        <f>INDEX('Stu-SESSION'!L$322:U$329, MATCH("*Squat*",'Stu-SESSION'!$B$322:$B$329,0), MATCH("*5th*",'Stu-SESSION'!K$7:T$7,0))</f>
        <v>0</v>
      </c>
      <c r="E217" s="131" t="e">
        <f>IF($A$212='Stu-SESSION'!$A$322,INDEX('Stu-SESSION'!$K$322:$T$329, MATCH("*Deadlift*",'Stu-SESSION'!$B$322:$B$329,0), MATCH("*5th*",'Stu-SESSION'!$K$7:$T$7,0)),"")</f>
        <v>#N/A</v>
      </c>
      <c r="F217" s="131" t="e">
        <f>INDEX('Stu-SESSION'!$L$322:$U$329, MATCH("*Deadlift*",'Stu-SESSION'!$B$322:$B$329,0), MATCH("*5th*",'Stu-SESSION'!$K$7:$T$7,0))</f>
        <v>#N/A</v>
      </c>
      <c r="G217" s="131">
        <f>IF($A$212='Stu-SESSION'!$A$322,INDEX('Stu-SESSION'!$K$322:$T$329, MATCH("*Bench Press*",'Stu-SESSION'!$B$322:$B$329,0), MATCH("*5th*",'Stu-SESSION'!$K$7:$T$7,0)),"")</f>
        <v>0</v>
      </c>
      <c r="H217" s="131">
        <f>INDEX('Stu-SESSION'!$L$322:$U$329, MATCH("*Bench Press*",'Stu-SESSION'!$B$322:$B$329,0), MATCH("*5th*",'Stu-SESSION'!$K$7:$T$7,0))</f>
        <v>0</v>
      </c>
      <c r="I217" s="132" t="e">
        <f>IF($A$212='Stu-SESSION'!$A$322,INDEX('Stu-SESSION'!$K$322:$T$329, MATCH("*Military*",'Stu-SESSION'!$B$322:$B$329,0), MATCH("*5th*",'Stu-SESSION'!$K$7:$T$7,0)),"")</f>
        <v>#N/A</v>
      </c>
      <c r="J217" s="44" t="e">
        <f>INDEX('Stu-SESSION'!$L$322:$U$329, MATCH("*Military*",'Stu-SESSION'!$B$322:$B$329,0), MATCH("*5th*",'Stu-SESSION'!$K$7:$T$7,0))</f>
        <v>#N/A</v>
      </c>
      <c r="K217" s="131" t="e">
        <f>IF($A$212='Stu-SESSION'!$A$322,INDEX('Stu-SESSION'!$K$322:$T$329, MATCH("*Clean *",'Stu-SESSION'!$B$322:$B$329,0), MATCH("*5th*",'Stu-SESSION'!$K$7:$T$7,0)),"")</f>
        <v>#N/A</v>
      </c>
      <c r="L217" s="44" t="e">
        <f>INDEX('Stu-SESSION'!$L$322:$U$329, MATCH("*Clean *",'Stu-SESSION'!$B$322:$B$329,0), MATCH("*5th*",'Stu-SESSION'!$K$7:$T$7,0))</f>
        <v>#N/A</v>
      </c>
      <c r="M217" s="131" t="e">
        <f>IF($A$212='Stu-SESSION'!$A$322,INDEX('Stu-SESSION'!$K$322:$T$329, MATCH("*Lat Pulldown*",'Stu-SESSION'!$B$322:$B$329,0), MATCH("*5th*",'Stu-SESSION'!$K$7:$T$7,0)),"")</f>
        <v>#N/A</v>
      </c>
      <c r="N217" s="44" t="e">
        <f>INDEX('Stu-SESSION'!$L$322:$U$329, MATCH("*Lat Pulldown*",'Stu-SESSION'!$B$322:$B$329,0), MATCH("*5th*",'Stu-SESSION'!$K$7:$T$7,0))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'Stu-SESSION'!A331</f>
        <v>42383</v>
      </c>
      <c r="B218" s="116" t="s">
        <v>84</v>
      </c>
      <c r="C218" s="117" t="e">
        <f>MAX(C219:C223)</f>
        <v>#N/A</v>
      </c>
      <c r="D218" s="116" t="e">
        <f t="array" ref="D218">MAX(IF(C219:C223=C218,D219:D223))</f>
        <v>#N/A</v>
      </c>
      <c r="E218" s="116">
        <f>MAX(E219:E223)</f>
        <v>75</v>
      </c>
      <c r="F218" s="116">
        <f t="array" ref="F218">MAX(IF(E219:E223=E218,F219:F223))</f>
        <v>12</v>
      </c>
      <c r="G218" s="116">
        <f>MAX(G219:G223)</f>
        <v>60</v>
      </c>
      <c r="H218" s="116">
        <f t="array" ref="H218">MAX(IF(G219:G223=G218,H219:H223))</f>
        <v>8</v>
      </c>
      <c r="I218" s="116">
        <f>MAX(I219:I223)</f>
        <v>40</v>
      </c>
      <c r="J218" s="116">
        <f t="array" ref="J218">MAX(IF(I219:I223=I218,J219:J223))</f>
        <v>12</v>
      </c>
      <c r="K218" s="116" t="e">
        <f>MAX(K219:K223)</f>
        <v>#N/A</v>
      </c>
      <c r="L218" s="116" t="e">
        <f t="array" ref="L218">MAX(IF(K219:K223=K218,L219:L223))</f>
        <v>#N/A</v>
      </c>
      <c r="M218" s="116">
        <f>MAX(M219:M223)</f>
        <v>60</v>
      </c>
      <c r="N218" s="117">
        <f t="array" ref="N218">MAX(IF(M219:M223=M218,N219:N223))</f>
        <v>12</v>
      </c>
      <c r="O218" s="152" t="e">
        <f>IF($A$218='Stu-SESSION'!$A$331,INDEX('Stu-SESSION'!$K$331:$T$338, MATCH("*1k Row*",'Stu-SESSION'!$B$331:$B$338,0), MATCH("*1st*",'Stu-SESSION'!$K$7:$T$7,0)),"")</f>
        <v>#N/A</v>
      </c>
      <c r="P218" s="152" t="e">
        <f>IF($A$218='Stu-SESSION'!$A$331,INDEX('Stu-SESSION'!$K$331:$T$338, MATCH("*HIIT*",'Stu-SESSION'!$B$331:$B$338,0), MATCH("*1st*",'Stu-SESSION'!$K$7:$T$7,0)),"")</f>
        <v>#N/A</v>
      </c>
      <c r="Q218" s="119" t="e">
        <f>INDEX('Stu-SESSION'!$L$331:$U$338, MATCH("*HIIT*",'Stu-SESSION'!$B$331:$B$338,0), MATCH("*1st*",'Stu-SESSION'!$K$7:$T$7,0))</f>
        <v>#N/A</v>
      </c>
      <c r="R218" s="119">
        <f>'Stu-SESSION'!U331</f>
        <v>0</v>
      </c>
      <c r="S218" s="116"/>
      <c r="T218" s="116"/>
      <c r="U218" s="120">
        <f>'Stu-SESSION'!A332</f>
        <v>91.5</v>
      </c>
      <c r="V218" s="120">
        <f>'Stu-SESSION'!A333</f>
        <v>19.100000000000001</v>
      </c>
      <c r="W218" s="116">
        <v>31</v>
      </c>
      <c r="X218" s="116">
        <v>108</v>
      </c>
      <c r="Y218" s="116">
        <v>89</v>
      </c>
      <c r="Z218" s="116">
        <v>83</v>
      </c>
      <c r="AA218" s="116">
        <v>55</v>
      </c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 t="e">
        <f>IF($A$218='Stu-SESSION'!$A$331,INDEX('Stu-SESSION'!$K$331:$T$338, MATCH("*Squat*",'Stu-SESSION'!$B$331:$B$338,0), MATCH("*1st*",'Stu-SESSION'!$K$7:$T$7,0)),"")</f>
        <v>#N/A</v>
      </c>
      <c r="D219" s="132" t="e">
        <f>INDEX('Stu-SESSION'!L$331:U$338, MATCH("*Squat*",'Stu-SESSION'!$B$331:$B$338,0), MATCH("*1st*",'Stu-SESSION'!K$7:T$7,0))</f>
        <v>#N/A</v>
      </c>
      <c r="E219" s="131">
        <f>IF($A$218='Stu-SESSION'!$A$331,INDEX('Stu-SESSION'!$K$331:$T$338, MATCH("*Deadlift*",'Stu-SESSION'!$B$331:$B$338,0), MATCH("*1st*",'Stu-SESSION'!$K$7:$T$7,0)),"")</f>
        <v>55</v>
      </c>
      <c r="F219" s="131">
        <f>INDEX('Stu-SESSION'!$L$331:$U$338, MATCH("*Deadlift*",'Stu-SESSION'!$B$331:$B$338,0), MATCH("*1st*",'Stu-SESSION'!$K$7:$T$7,0))</f>
        <v>12</v>
      </c>
      <c r="G219" s="131">
        <f>IF($A$218='Stu-SESSION'!$A$331,INDEX('Stu-SESSION'!$K$331:$T$338, MATCH("*Bench Press*",'Stu-SESSION'!$B$331:$B$338,0), MATCH("*1st*",'Stu-SESSION'!$K$7:$T$7,0)),"")</f>
        <v>60</v>
      </c>
      <c r="H219" s="131">
        <f>INDEX('Stu-SESSION'!$L$331:$U$338, MATCH("*Bench Press*",'Stu-SESSION'!$B$331:$B$338,0), MATCH("*1st*",'Stu-SESSION'!$K$7:$T$7,0))</f>
        <v>8</v>
      </c>
      <c r="I219" s="132">
        <f>IF($A$218='Stu-SESSION'!$A$331,INDEX('Stu-SESSION'!$K$331:$T$338, MATCH("*Military*",'Stu-SESSION'!$B$331:$B$338,0), MATCH("*1st*",'Stu-SESSION'!$K$7:$T$7,0)),"")</f>
        <v>40</v>
      </c>
      <c r="J219" s="48">
        <f>INDEX('Stu-SESSION'!$L$331:$U$338, MATCH("*Military*",'Stu-SESSION'!$B$331:$B$338,0), MATCH("*1st*",'Stu-SESSION'!$K$7:$T$7,0))</f>
        <v>12</v>
      </c>
      <c r="K219" s="131" t="e">
        <f>IF($A$218='Stu-SESSION'!$A$331,INDEX('Stu-SESSION'!$K$331:$T$338, MATCH("*Clean *",'Stu-SESSION'!$B$338:$B$338,0), MATCH("*1st*",'Stu-SESSION'!$K$7:$T$7,0)),"")</f>
        <v>#N/A</v>
      </c>
      <c r="L219" s="48" t="e">
        <f>INDEX('Stu-SESSION'!$L$331:$U$338, MATCH("*Clean *",'Stu-SESSION'!$B$331:$B$338,0), MATCH("*1st*",'Stu-SESSION'!$K$7:$T$7,0))</f>
        <v>#N/A</v>
      </c>
      <c r="M219" s="131">
        <f>IF($A$218='Stu-SESSION'!$A$331,INDEX('Stu-SESSION'!$K$331:$T$338, MATCH("*Lat Pulldown*",'Stu-SESSION'!$B$338:$B$338,0), MATCH("*1st*",'Stu-SESSION'!$K$7:$T$7,0)),"")</f>
        <v>60</v>
      </c>
      <c r="N219" s="48">
        <f>INDEX('Stu-SESSION'!$L$331:$U$338, MATCH("*Lat Pulldown*",'Stu-SESSION'!$B$331:$B$338,0), MATCH("*1st*",'Stu-SESSION'!$K$7:$T$7,0))</f>
        <v>12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 t="e">
        <f>IF($A$218='Stu-SESSION'!$A$331,INDEX('Stu-SESSION'!$K$331:$T$338, MATCH("*Squat*",'Stu-SESSION'!$B$331:$B$338,0), MATCH("*2nd*",'Stu-SESSION'!$K$7:$T$7,0)),"")</f>
        <v>#N/A</v>
      </c>
      <c r="D220" s="132" t="e">
        <f>INDEX('Stu-SESSION'!L$331:U$338, MATCH("*Squat*",'Stu-SESSION'!$B$331:$B$338,0), MATCH("*2nd*",'Stu-SESSION'!K$7:T$7,0))</f>
        <v>#N/A</v>
      </c>
      <c r="E220" s="131">
        <f>IF($A$218='Stu-SESSION'!$A$331,INDEX('Stu-SESSION'!$K$331:$T$338, MATCH("*Deadlift*",'Stu-SESSION'!$B$331:$B$338,0), MATCH("*2ND*",'Stu-SESSION'!$K$7:$T$7,0)),"")</f>
        <v>55</v>
      </c>
      <c r="F220" s="131">
        <f>INDEX('Stu-SESSION'!$L$331:$U$338, MATCH("*Deadlift*",'Stu-SESSION'!$B$331:$B$338,0), MATCH("*2nd*",'Stu-SESSION'!$K$7:$T$7,0))</f>
        <v>12</v>
      </c>
      <c r="G220" s="131">
        <f>IF($A$218='Stu-SESSION'!$A$331,INDEX('Stu-SESSION'!$K$331:$T$338, MATCH("*Bench Press*",'Stu-SESSION'!$B$331:$B$338,0), MATCH("*2ND*",'Stu-SESSION'!$K$7:$T$7,0)),"")</f>
        <v>60</v>
      </c>
      <c r="H220" s="131">
        <f>INDEX('Stu-SESSION'!$L$331:$U$338, MATCH("*Bench Press*",'Stu-SESSION'!$B$331:$B$338,0), MATCH("*2nd*",'Stu-SESSION'!$K$7:$T$7,0))</f>
        <v>8</v>
      </c>
      <c r="I220" s="132">
        <f>IF($A$218='Stu-SESSION'!$A$331,INDEX('Stu-SESSION'!$K$331:$T$338, MATCH("*Military*",'Stu-SESSION'!$B$331:$B$338,0), MATCH("*2ND*",'Stu-SESSION'!$K$7:$T$7,0)),"")</f>
        <v>40</v>
      </c>
      <c r="J220" s="44">
        <f>INDEX('Stu-SESSION'!$L$331:$U$338, MATCH("*Military*",'Stu-SESSION'!$B$331:$B$338,0), MATCH("*2nd*",'Stu-SESSION'!$K$7:$T$7,0))</f>
        <v>12</v>
      </c>
      <c r="K220" s="131" t="e">
        <f>IF($A$218='Stu-SESSION'!$A$331,INDEX('Stu-SESSION'!$K$331:$T$338, MATCH("*Clean *",'Stu-SESSION'!$B$338:$B$338,0), MATCH("*2ND*",'Stu-SESSION'!$K$7:$T$7,0)),"")</f>
        <v>#N/A</v>
      </c>
      <c r="L220" s="44" t="e">
        <f>INDEX('Stu-SESSION'!$L$331:$U$338, MATCH("*Clean *",'Stu-SESSION'!$B$331:$B$338,0), MATCH("*2nd*",'Stu-SESSION'!$K$7:$T$7,0))</f>
        <v>#N/A</v>
      </c>
      <c r="M220" s="131">
        <f>IF($A$218='Stu-SESSION'!$A$331,INDEX('Stu-SESSION'!$K$331:$T$338, MATCH("*Lat Pulldown*",'Stu-SESSION'!$B$338:$B$338,0), MATCH("*2ND*",'Stu-SESSION'!$K$7:$T$7,0)),"")</f>
        <v>60</v>
      </c>
      <c r="N220" s="44">
        <f>INDEX('Stu-SESSION'!$L$331:$U$338, MATCH("*Lat Pulldown*",'Stu-SESSION'!$B$331:$B$338,0), MATCH("*2nd*",'Stu-SESSION'!$K$7:$T$7,0))</f>
        <v>12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 t="e">
        <f>IF($A$218='Stu-SESSION'!$A$331,INDEX('Stu-SESSION'!$K$331:$T$338, MATCH("*Squat*",'Stu-SESSION'!$B$331:$B$338,0), MATCH("*3rd*",'Stu-SESSION'!$K$7:$T$7,0)),"")</f>
        <v>#N/A</v>
      </c>
      <c r="D221" s="132" t="e">
        <f>INDEX('Stu-SESSION'!L$331:U$338, MATCH("*Squat*",'Stu-SESSION'!$B$331:$B$338,0), MATCH("*3rd*",'Stu-SESSION'!K$7:T$7,0))</f>
        <v>#N/A</v>
      </c>
      <c r="E221" s="131">
        <f>IF($A$218='Stu-SESSION'!$A$331,INDEX('Stu-SESSION'!$K$331:$T$338, MATCH("*Deadlift*",'Stu-SESSION'!$B$331:$B$338,0), MATCH("*3rd*",'Stu-SESSION'!$K$7:$T$7,0)),"")</f>
        <v>75</v>
      </c>
      <c r="F221" s="131">
        <f>INDEX('Stu-SESSION'!$L$331:$U$338, MATCH("*Deadlift*",'Stu-SESSION'!$B$331:$B$338,0), MATCH("*3rd*",'Stu-SESSION'!$K$7:$T$7,0))</f>
        <v>12</v>
      </c>
      <c r="G221" s="131">
        <f>IF($A$218='Stu-SESSION'!$A$331,INDEX('Stu-SESSION'!$K$331:$T$338, MATCH("*Bench Press*",'Stu-SESSION'!$B$331:$B$338,0), MATCH("*3rd*",'Stu-SESSION'!$K$7:$T$7,0)),"")</f>
        <v>60</v>
      </c>
      <c r="H221" s="131">
        <f>INDEX('Stu-SESSION'!$L$331:$U$338, MATCH("*Bench Press*",'Stu-SESSION'!$B$331:$B$338,0), MATCH("*3rd*",'Stu-SESSION'!$K$7:$T$7,0))</f>
        <v>8</v>
      </c>
      <c r="I221" s="132">
        <f>IF($A$218='Stu-SESSION'!$A$331,INDEX('Stu-SESSION'!$K$331:$T$338, MATCH("*Military*",'Stu-SESSION'!$B$331:$B$338,0), MATCH("*3rd*",'Stu-SESSION'!$K$7:$T$7,0)),"")</f>
        <v>40</v>
      </c>
      <c r="J221" s="44">
        <f>INDEX('Stu-SESSION'!$L$331:$U$338, MATCH("*Military*",'Stu-SESSION'!$B$331:$B$338,0), MATCH("*3rd*",'Stu-SESSION'!$K$7:$T$7,0))</f>
        <v>12</v>
      </c>
      <c r="K221" s="131" t="e">
        <f>IF($A$218='Stu-SESSION'!$A$331,INDEX('Stu-SESSION'!$K$331:$T$338, MATCH("*Clean *",'Stu-SESSION'!$B$338:$B$338,0), MATCH("*3rd*",'Stu-SESSION'!$K$7:$T$7,0)),"")</f>
        <v>#N/A</v>
      </c>
      <c r="L221" s="44" t="e">
        <f>INDEX('Stu-SESSION'!$L$331:$U$338, MATCH("*Clean *",'Stu-SESSION'!$B$331:$B$338,0), MATCH("*3rd*",'Stu-SESSION'!$K$7:$T$7,0))</f>
        <v>#N/A</v>
      </c>
      <c r="M221" s="131">
        <f>IF($A$218='Stu-SESSION'!$A$331,INDEX('Stu-SESSION'!$K$331:$T$338, MATCH("*Lat Pulldown*",'Stu-SESSION'!$B$338:$B$338,0), MATCH("*3rd*",'Stu-SESSION'!$K$7:$T$7,0)),"")</f>
        <v>60</v>
      </c>
      <c r="N221" s="44">
        <f>INDEX('Stu-SESSION'!$L$331:$U$338, MATCH("*Lat Pulldown*",'Stu-SESSION'!$B$331:$B$338,0), MATCH("*3rd*",'Stu-SESSION'!$K$7:$T$7,0))</f>
        <v>10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 t="e">
        <f>IF($A$218='Stu-SESSION'!$A$331,INDEX('Stu-SESSION'!$K$331:$T$338, MATCH("*Squat*",'Stu-SESSION'!$B$331:$B$338,0), MATCH("*4th*",'Stu-SESSION'!$K$7:$T$7,0)),"")</f>
        <v>#N/A</v>
      </c>
      <c r="D222" s="132" t="e">
        <f>INDEX('Stu-SESSION'!L$331:U$338, MATCH("*Squat*",'Stu-SESSION'!$B$331:$B$338,0), MATCH("*4th*",'Stu-SESSION'!K$7:T$7,0))</f>
        <v>#N/A</v>
      </c>
      <c r="E222" s="131">
        <f>IF($A$218='Stu-SESSION'!$A$331,INDEX('Stu-SESSION'!$K$331:$T$338, MATCH("*Deadlift*",'Stu-SESSION'!$B$331:$B$338,0), MATCH("*4th*",'Stu-SESSION'!$K$7:$T$7,0)),"")</f>
        <v>0</v>
      </c>
      <c r="F222" s="131">
        <f>INDEX('Stu-SESSION'!$L$331:$U$338, MATCH("*Deadlift*",'Stu-SESSION'!$B$331:$B$338,0), MATCH("*4th*",'Stu-SESSION'!$K$7:$T$7,0))</f>
        <v>0</v>
      </c>
      <c r="G222" s="131">
        <f>IF($A$218='Stu-SESSION'!$A$331,INDEX('Stu-SESSION'!$K$331:$T$338, MATCH("*Bench Press*",'Stu-SESSION'!$B$331:$B$338,0), MATCH("*4th*",'Stu-SESSION'!$K$7:$T$7,0)),"")</f>
        <v>60</v>
      </c>
      <c r="H222" s="131">
        <f>INDEX('Stu-SESSION'!$L$331:$U$338, MATCH("*Bench Press*",'Stu-SESSION'!$B$331:$B$338,0), MATCH("*4th*",'Stu-SESSION'!$K$7:$T$7,0))</f>
        <v>6</v>
      </c>
      <c r="I222" s="132">
        <f>IF($A$218='Stu-SESSION'!$A$331,INDEX('Stu-SESSION'!$K$331:$T$338, MATCH("*Military*",'Stu-SESSION'!$B$331:$B$338,0), MATCH("*4th*",'Stu-SESSION'!$K$7:$T$7,0)),"")</f>
        <v>0</v>
      </c>
      <c r="J222" s="44">
        <f>INDEX('Stu-SESSION'!$L$331:$U$338, MATCH("*Military*",'Stu-SESSION'!$B$331:$B$338,0), MATCH("*4th*",'Stu-SESSION'!$K$7:$T$7,0))</f>
        <v>0</v>
      </c>
      <c r="K222" s="131" t="e">
        <f>IF($A$218='Stu-SESSION'!$A$331,INDEX('Stu-SESSION'!$K$331:$T$338, MATCH("*Clean *",'Stu-SESSION'!$B$338:$B$338,0), MATCH("*4th*",'Stu-SESSION'!$K$7:$T$7,0)),"")</f>
        <v>#N/A</v>
      </c>
      <c r="L222" s="44" t="e">
        <f>INDEX('Stu-SESSION'!$L$331:$U$338, MATCH("*Clean *",'Stu-SESSION'!$B$331:$B$338,0), MATCH("*4th*",'Stu-SESSION'!$K$7:$T$7,0))</f>
        <v>#N/A</v>
      </c>
      <c r="M222" s="131">
        <f>IF($A$218='Stu-SESSION'!$A$331,INDEX('Stu-SESSION'!$K$331:$T$338, MATCH("*Lat Pulldown*",'Stu-SESSION'!$B$338:$B$338,0), MATCH("*4th*",'Stu-SESSION'!$K$7:$T$7,0)),"")</f>
        <v>60</v>
      </c>
      <c r="N222" s="44">
        <f>INDEX('Stu-SESSION'!$L$331:$U$338, MATCH("*Lat Pulldown*",'Stu-SESSION'!$B$331:$B$338,0), MATCH("*4th*",'Stu-SESSION'!$K$7:$T$7,0))</f>
        <v>0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 t="e">
        <f>IF($A$218='Stu-SESSION'!$A$331,INDEX('Stu-SESSION'!$K$331:$T$338, MATCH("*Squat*",'Stu-SESSION'!$B$331:$B$338,0), MATCH("*5th*",'Stu-SESSION'!$K$7:$T$7,0)),"")</f>
        <v>#N/A</v>
      </c>
      <c r="D223" s="132" t="e">
        <f>INDEX('Stu-SESSION'!L$331:U$338, MATCH("*Squat*",'Stu-SESSION'!$B$331:$B$338,0), MATCH("*5th*",'Stu-SESSION'!K$7:T$7,0))</f>
        <v>#N/A</v>
      </c>
      <c r="E223" s="131">
        <f>IF($A$218='Stu-SESSION'!$A$331,INDEX('Stu-SESSION'!$K$331:$T$338, MATCH("*Deadlift*",'Stu-SESSION'!$B$331:$B$338,0), MATCH("*5th*",'Stu-SESSION'!$K$7:$T$7,0)),"")</f>
        <v>0</v>
      </c>
      <c r="F223" s="131">
        <f>INDEX('Stu-SESSION'!$L$331:$U$338, MATCH("*Deadlift*",'Stu-SESSION'!$B$331:$B$338,0), MATCH("*5th*",'Stu-SESSION'!$K$7:$T$7,0))</f>
        <v>0</v>
      </c>
      <c r="G223" s="131">
        <f>IF($A$218='Stu-SESSION'!$A$331,INDEX('Stu-SESSION'!$K$331:$T$338, MATCH("*Bench Press*",'Stu-SESSION'!$B$331:$B$338,0), MATCH("*5th*",'Stu-SESSION'!$K$7:$T$7,0)),"")</f>
        <v>0</v>
      </c>
      <c r="H223" s="131">
        <f>INDEX('Stu-SESSION'!$L$331:$U$338, MATCH("*Bench Press*",'Stu-SESSION'!$B$331:$B$338,0), MATCH("*5th*",'Stu-SESSION'!$K$7:$T$7,0))</f>
        <v>0</v>
      </c>
      <c r="I223" s="132">
        <f>IF($A$218='Stu-SESSION'!$A$331,INDEX('Stu-SESSION'!$K$331:$T$338, MATCH("*Military*",'Stu-SESSION'!$B$331:$B$338,0), MATCH("*5th*",'Stu-SESSION'!$K$7:$T$7,0)),"")</f>
        <v>0</v>
      </c>
      <c r="J223" s="44">
        <f>INDEX('Stu-SESSION'!$L$331:$U$338, MATCH("*Military*",'Stu-SESSION'!$B$331:$B$338,0), MATCH("*5th*",'Stu-SESSION'!$K$7:$T$7,0))</f>
        <v>0</v>
      </c>
      <c r="K223" s="131" t="e">
        <f>IF($A$218='Stu-SESSION'!$A$331,INDEX('Stu-SESSION'!$K$331:$T$338, MATCH("*Clean *",'Stu-SESSION'!$B$338:$B$338,0), MATCH("*5th*",'Stu-SESSION'!$K$7:$T$7,0)),"")</f>
        <v>#N/A</v>
      </c>
      <c r="L223" s="44" t="e">
        <f>INDEX('Stu-SESSION'!$L$331:$U$338, MATCH("*Clean *",'Stu-SESSION'!$B$331:$B$338,0), MATCH("*5th*",'Stu-SESSION'!$K$7:$T$7,0))</f>
        <v>#N/A</v>
      </c>
      <c r="M223" s="131">
        <f>IF($A$218='Stu-SESSION'!$A$331,INDEX('Stu-SESSION'!$K$331:$T$338, MATCH("*Lat Pulldown*",'Stu-SESSION'!$B$338:$B$338,0), MATCH("*5th*",'Stu-SESSION'!$K$7:$T$7,0)),"")</f>
        <v>0</v>
      </c>
      <c r="N223" s="44">
        <f>INDEX('Stu-SESSION'!$L$331:$U$338, MATCH("*Lat Pulldown*",'Stu-SESSION'!$B$331:$B$338,0), MATCH("*5th*",'Stu-SESSION'!$K$7:$T$7,0))</f>
        <v>0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'Stu-SESSION'!A340</f>
        <v>42390</v>
      </c>
      <c r="B224" s="116" t="s">
        <v>84</v>
      </c>
      <c r="C224" s="117">
        <f>MAX(C225:C229)</f>
        <v>100</v>
      </c>
      <c r="D224" s="116">
        <f t="array" ref="D224">MAX(IF(C225:C229=C224,D225:D229))</f>
        <v>12</v>
      </c>
      <c r="E224" s="116" t="e">
        <f>MAX(E225:E229)</f>
        <v>#N/A</v>
      </c>
      <c r="F224" s="116" t="e">
        <f t="array" ref="F224">MAX(IF(E225:E229=E224,F225:F229))</f>
        <v>#N/A</v>
      </c>
      <c r="G224" s="116">
        <f>MAX(G225:G229)</f>
        <v>60</v>
      </c>
      <c r="H224" s="116">
        <f t="array" ref="H224">MAX(IF(G225:G229=G224,H225:H229))</f>
        <v>10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IF($A$224='Stu-SESSION'!$A$340,INDEX('Stu-SESSION'!$K$340:$T$347, MATCH("*1k Row*",'Stu-SESSION'!$B$340:$B$347,0), MATCH("*1st*",'Stu-SESSION'!$K$7:$T$7,0)),"")</f>
        <v>#N/A</v>
      </c>
      <c r="P224" s="152" t="e">
        <f>IF($A$224='Stu-SESSION'!$A$340,INDEX('Stu-SESSION'!$K$340:$T$347, MATCH("*HIIT*",'Stu-SESSION'!$B$340:$B$347,0), MATCH("*1st*",'Stu-SESSION'!$K$7:$T$7,0)),"")</f>
        <v>#N/A</v>
      </c>
      <c r="Q224" s="119" t="e">
        <f>INDEX('Stu-SESSION'!$L$340:$U$347, MATCH("*HIIT*",'Stu-SESSION'!$B$340:$B$347,0), MATCH("*1st*",'Stu-SESSION'!$K$7:$T$7,0))</f>
        <v>#N/A</v>
      </c>
      <c r="R224" s="119">
        <f>'Stu-SESSION'!U340</f>
        <v>0</v>
      </c>
      <c r="S224" s="116"/>
      <c r="T224" s="116"/>
      <c r="U224" s="120">
        <f>'Stu-SESSION'!A341</f>
        <v>91.2</v>
      </c>
      <c r="V224" s="120">
        <f>'Stu-SESSION'!A342</f>
        <v>17.8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>
        <f>IF($A$224='Stu-SESSION'!$A$340,INDEX('Stu-SESSION'!$K$340:$T$347, MATCH("*Squat*",'Stu-SESSION'!$B$340:$B$347,0), MATCH("*1st*",'Stu-SESSION'!$K$7:$T$7,0)),"")</f>
        <v>60</v>
      </c>
      <c r="D225" s="132">
        <f>INDEX('Stu-SESSION'!L$340:U$347, MATCH("*Squat*",'Stu-SESSION'!$B$340:$B$347,0), MATCH("*1st*",'Stu-SESSION'!K$7:T$7,0))</f>
        <v>12</v>
      </c>
      <c r="E225" s="131" t="e">
        <f>IF($A$224='Stu-SESSION'!$A$340,INDEX('Stu-SESSION'!$K$340:$T$347, MATCH("*Deadlift*",'Stu-SESSION'!$B$340:$B$347,0), MATCH("*1st*",'Stu-SESSION'!$K$7:$T$7,0)),"")</f>
        <v>#N/A</v>
      </c>
      <c r="F225" s="131" t="e">
        <f>INDEX('Stu-SESSION'!$L$340:$U$347, MATCH("*Deadlift*",'Stu-SESSION'!$B$340:$B$347,0), MATCH("*1st*",'Stu-SESSION'!$K$7:$T$7,0))</f>
        <v>#N/A</v>
      </c>
      <c r="G225" s="131">
        <f>IF($A$224='Stu-SESSION'!$A$340,INDEX('Stu-SESSION'!$K$340:$T$347, MATCH("*Bench Press*",'Stu-SESSION'!$B$340:$B$347,0), MATCH("*1st*",'Stu-SESSION'!$K$7:$T$7,0)),"")</f>
        <v>60</v>
      </c>
      <c r="H225" s="131">
        <f>INDEX('Stu-SESSION'!$L$340:$U$347, MATCH("*Bench Press*",'Stu-SESSION'!$B$340:$B$347,0), MATCH("*1st*",'Stu-SESSION'!$K$7:$T$7,0))</f>
        <v>10</v>
      </c>
      <c r="I225" s="132" t="e">
        <f>IF($A$224='Stu-SESSION'!$A$340,INDEX('Stu-SESSION'!$K$340:$T$347, MATCH("*Military*",'Stu-SESSION'!$B$340:$B$347,0), MATCH("*1st*",'Stu-SESSION'!$K$7:$T$7,0)),"")</f>
        <v>#N/A</v>
      </c>
      <c r="J225" s="48" t="e">
        <f>INDEX('Stu-SESSION'!$L$340:$U$347, MATCH("*Military*",'Stu-SESSION'!$B$340:$B$347,0), MATCH("*1st*",'Stu-SESSION'!$K$7:$T$7,0))</f>
        <v>#N/A</v>
      </c>
      <c r="K225" s="131" t="e">
        <f>IF($A$224='Stu-SESSION'!$A$340,INDEX('Stu-SESSION'!$K$340:$T$347, MATCH("*Clean *",'Stu-SESSION'!$B$340:$B$347,0), MATCH("*1st*",'Stu-SESSION'!$K$7:$T$7,0)),"")</f>
        <v>#N/A</v>
      </c>
      <c r="L225" s="48" t="e">
        <f>INDEX('Stu-SESSION'!$L$340:$U$347, MATCH("*Clean *",'Stu-SESSION'!$B$340:$B$347,0), MATCH("*1st*",'Stu-SESSION'!$K$7:$T$7,0))</f>
        <v>#N/A</v>
      </c>
      <c r="M225" s="131" t="e">
        <f>IF($A$224='Stu-SESSION'!$A$340,INDEX('Stu-SESSION'!$K$340:$T$347, MATCH("*Lat Pulldown*",'Stu-SESSION'!$B$340:$B$347,0), MATCH("*1st*",'Stu-SESSION'!$K$7:$T$7,0)),"")</f>
        <v>#N/A</v>
      </c>
      <c r="N225" s="48" t="e">
        <f>INDEX('Stu-SESSION'!$L$340:$U$347, MATCH("*Lat Pulldown*",'Stu-SESSION'!$B$340:$B$347,0), MATCH("*1st*",'Stu-SESSION'!$K$7:$T$7,0))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>
        <f>IF($A$224='Stu-SESSION'!$A$340,INDEX('Stu-SESSION'!$K$340:$T$347, MATCH("*Squat*",'Stu-SESSION'!$B$340:$B$347,0), MATCH("*2nd*",'Stu-SESSION'!$K$7:$T$7,0)),"")</f>
        <v>80</v>
      </c>
      <c r="D226" s="132">
        <f>INDEX('Stu-SESSION'!L$340:U$347, MATCH("*Squat*",'Stu-SESSION'!$B$340:$B$347,0), MATCH("*2nd*",'Stu-SESSION'!K$7:T$7,0))</f>
        <v>12</v>
      </c>
      <c r="E226" s="131" t="e">
        <f>IF($A$224='Stu-SESSION'!$A$340,INDEX('Stu-SESSION'!$K$340:$T$347, MATCH("*Deadlift*",'Stu-SESSION'!$B$340:$B$347,0), MATCH("*2ND*",'Stu-SESSION'!$K$7:$T$7,0)),"")</f>
        <v>#N/A</v>
      </c>
      <c r="F226" s="131" t="e">
        <f>INDEX('Stu-SESSION'!$L$340:$U$347, MATCH("*Deadlift*",'Stu-SESSION'!$B$340:$B$347,0), MATCH("*2nd*",'Stu-SESSION'!$K$7:$T$7,0))</f>
        <v>#N/A</v>
      </c>
      <c r="G226" s="131">
        <f>IF($A$224='Stu-SESSION'!$A$340,INDEX('Stu-SESSION'!$K$340:$T$347, MATCH("*Bench Press*",'Stu-SESSION'!$B$340:$B$347,0), MATCH("*2ND*",'Stu-SESSION'!$K$7:$T$7,0)),"")</f>
        <v>60</v>
      </c>
      <c r="H226" s="131">
        <f>INDEX('Stu-SESSION'!$L$340:$U$347, MATCH("*Bench Press*",'Stu-SESSION'!$B$340:$B$347,0), MATCH("*2nd*",'Stu-SESSION'!$K$7:$T$7,0))</f>
        <v>8</v>
      </c>
      <c r="I226" s="132" t="e">
        <f>IF($A$224='Stu-SESSION'!$A$340,INDEX('Stu-SESSION'!$K$340:$T$347, MATCH("*Military*",'Stu-SESSION'!$B$340:$B$347,0), MATCH("*2ND*",'Stu-SESSION'!$K$7:$T$7,0)),"")</f>
        <v>#N/A</v>
      </c>
      <c r="J226" s="44" t="e">
        <f>INDEX('Stu-SESSION'!$L$340:$U$347, MATCH("*Military*",'Stu-SESSION'!$B$340:$B$347,0), MATCH("*2nd*",'Stu-SESSION'!$K$7:$T$7,0))</f>
        <v>#N/A</v>
      </c>
      <c r="K226" s="131" t="e">
        <f>IF($A$224='Stu-SESSION'!$A$340,INDEX('Stu-SESSION'!$K$340:$T$347, MATCH("*Clean *",'Stu-SESSION'!$B$340:$B$347,0), MATCH("*2ND*",'Stu-SESSION'!$K$7:$T$7,0)),"")</f>
        <v>#N/A</v>
      </c>
      <c r="L226" s="44" t="e">
        <f>INDEX('Stu-SESSION'!$L$340:$U$347, MATCH("*Clean *",'Stu-SESSION'!$B$340:$B$347,0), MATCH("*2nd*",'Stu-SESSION'!$K$7:$T$7,0))</f>
        <v>#N/A</v>
      </c>
      <c r="M226" s="131" t="e">
        <f>IF($A$224='Stu-SESSION'!$A$340,INDEX('Stu-SESSION'!$K$340:$T$347, MATCH("*Lat Pulldown*",'Stu-SESSION'!$B$340:$B$347,0), MATCH("*2ND*",'Stu-SESSION'!$K$7:$T$7,0)),"")</f>
        <v>#N/A</v>
      </c>
      <c r="N226" s="44" t="e">
        <f>INDEX('Stu-SESSION'!$L$340:$U$347, MATCH("*Lat Pulldown*",'Stu-SESSION'!$B$340:$B$347,0), MATCH("*2nd*",'Stu-SESSION'!$K$7:$T$7,0))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>
        <f>IF($A$224='Stu-SESSION'!$A$340,INDEX('Stu-SESSION'!$K$340:$T$347, MATCH("*Squat*",'Stu-SESSION'!$B$340:$B$347,0), MATCH("*3rd*",'Stu-SESSION'!$K$7:$T$7,0)),"")</f>
        <v>100</v>
      </c>
      <c r="D227" s="132">
        <f>INDEX('Stu-SESSION'!L$340:U$347, MATCH("*Squat*",'Stu-SESSION'!$B$340:$B$347,0), MATCH("*3rd*",'Stu-SESSION'!K$7:T$7,0))</f>
        <v>12</v>
      </c>
      <c r="E227" s="131" t="e">
        <f>IF($A$224='Stu-SESSION'!$A$340,INDEX('Stu-SESSION'!$K$340:$T$347, MATCH("*Deadlift*",'Stu-SESSION'!$B$340:$B$347,0), MATCH("*3rd*",'Stu-SESSION'!$K$7:$T$7,0)),"")</f>
        <v>#N/A</v>
      </c>
      <c r="F227" s="131" t="e">
        <f>INDEX('Stu-SESSION'!$L$340:$U$347, MATCH("*Deadlift*",'Stu-SESSION'!$B$340:$B$347,0), MATCH("*3rd*",'Stu-SESSION'!$K$7:$T$7,0))</f>
        <v>#N/A</v>
      </c>
      <c r="G227" s="131">
        <f>IF($A$224='Stu-SESSION'!$A$340,INDEX('Stu-SESSION'!$K$340:$T$347, MATCH("*Bench Press*",'Stu-SESSION'!$B$340:$B$347,0), MATCH("*3rd*",'Stu-SESSION'!$K$7:$T$7,0)),"")</f>
        <v>60</v>
      </c>
      <c r="H227" s="131">
        <f>INDEX('Stu-SESSION'!$L$340:$U$347, MATCH("*Bench Press*",'Stu-SESSION'!$B$340:$B$347,0), MATCH("*3rd*",'Stu-SESSION'!$K$7:$T$7,0))</f>
        <v>5</v>
      </c>
      <c r="I227" s="132" t="e">
        <f>IF($A$224='Stu-SESSION'!$A$340,INDEX('Stu-SESSION'!$K$340:$T$347, MATCH("*Military*",'Stu-SESSION'!$B$340:$B$347,0), MATCH("*3rd*",'Stu-SESSION'!$K$7:$T$7,0)),"")</f>
        <v>#N/A</v>
      </c>
      <c r="J227" s="44" t="e">
        <f>INDEX('Stu-SESSION'!$L$340:$U$347, MATCH("*Military*",'Stu-SESSION'!$B$340:$B$347,0), MATCH("*3rd*",'Stu-SESSION'!$K$7:$T$7,0))</f>
        <v>#N/A</v>
      </c>
      <c r="K227" s="131" t="e">
        <f>IF($A$224='Stu-SESSION'!$A$340,INDEX('Stu-SESSION'!$K$340:$T$347, MATCH("*Clean *",'Stu-SESSION'!$B$340:$B$347,0), MATCH("*3rd*",'Stu-SESSION'!$K$7:$T$7,0)),"")</f>
        <v>#N/A</v>
      </c>
      <c r="L227" s="44" t="e">
        <f>INDEX('Stu-SESSION'!$L$340:$U$347, MATCH("*Clean *",'Stu-SESSION'!$B$340:$B$347,0), MATCH("*3rd*",'Stu-SESSION'!$K$7:$T$7,0))</f>
        <v>#N/A</v>
      </c>
      <c r="M227" s="131" t="e">
        <f>IF($A$224='Stu-SESSION'!$A$340,INDEX('Stu-SESSION'!$K$340:$T$347, MATCH("*Lat Pulldown*",'Stu-SESSION'!$B$340:$B$347,0), MATCH("*3rd*",'Stu-SESSION'!$K$7:$T$7,0)),"")</f>
        <v>#N/A</v>
      </c>
      <c r="N227" s="44" t="e">
        <f>INDEX('Stu-SESSION'!$L$340:$U$347, MATCH("*Lat Pulldown*",'Stu-SESSION'!$B$340:$B$347,0), MATCH("*3rd*",'Stu-SESSION'!$K$7:$T$7,0))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>
        <f>IF($A$224='Stu-SESSION'!$A$340,INDEX('Stu-SESSION'!$K$340:$T$347, MATCH("*Squat*",'Stu-SESSION'!$B$340:$B$347,0), MATCH("*4th*",'Stu-SESSION'!$K$7:$T$7,0)),"")</f>
        <v>0</v>
      </c>
      <c r="D228" s="132">
        <f>INDEX('Stu-SESSION'!L$340:U$347, MATCH("*Squat*",'Stu-SESSION'!$B$340:$B$347,0), MATCH("*4th*",'Stu-SESSION'!K$7:T$7,0))</f>
        <v>0</v>
      </c>
      <c r="E228" s="131" t="e">
        <f>IF($A$224='Stu-SESSION'!$A$340,INDEX('Stu-SESSION'!$K$340:$T$347, MATCH("*Deadlift*",'Stu-SESSION'!$B$340:$B$347,0), MATCH("*4th*",'Stu-SESSION'!$K$7:$T$7,0)),"")</f>
        <v>#N/A</v>
      </c>
      <c r="F228" s="131" t="e">
        <f>INDEX('Stu-SESSION'!$L$340:$U$347, MATCH("*Deadlift*",'Stu-SESSION'!$B$340:$B$347,0), MATCH("*4th*",'Stu-SESSION'!$K$7:$T$7,0))</f>
        <v>#N/A</v>
      </c>
      <c r="G228" s="131">
        <f>IF($A$224='Stu-SESSION'!$A$340,INDEX('Stu-SESSION'!$K$340:$T$347, MATCH("*Bench Press*",'Stu-SESSION'!$B$340:$B$347,0), MATCH("*4th*",'Stu-SESSION'!$K$7:$T$7,0)),"")</f>
        <v>0</v>
      </c>
      <c r="H228" s="131">
        <f>INDEX('Stu-SESSION'!$L$340:$U$347, MATCH("*Bench Press*",'Stu-SESSION'!$B$340:$B$347,0), MATCH("*4th*",'Stu-SESSION'!$K$7:$T$7,0))</f>
        <v>0</v>
      </c>
      <c r="I228" s="132" t="e">
        <f>IF($A$224='Stu-SESSION'!$A$340,INDEX('Stu-SESSION'!$K$340:$T$347, MATCH("*Military*",'Stu-SESSION'!$B$340:$B$347,0), MATCH("*4th*",'Stu-SESSION'!$K$7:$T$7,0)),"")</f>
        <v>#N/A</v>
      </c>
      <c r="J228" s="44" t="e">
        <f>INDEX('Stu-SESSION'!$L$340:$U$347, MATCH("*Military*",'Stu-SESSION'!$B$340:$B$347,0), MATCH("*4th*",'Stu-SESSION'!$K$7:$T$7,0))</f>
        <v>#N/A</v>
      </c>
      <c r="K228" s="131" t="e">
        <f>IF($A$224='Stu-SESSION'!$A$340,INDEX('Stu-SESSION'!$K$340:$T$347, MATCH("*Clean *",'Stu-SESSION'!$B$340:$B$347,0), MATCH("*4th*",'Stu-SESSION'!$K$7:$T$7,0)),"")</f>
        <v>#N/A</v>
      </c>
      <c r="L228" s="44" t="e">
        <f>INDEX('Stu-SESSION'!$L$340:$U$347, MATCH("*Clean *",'Stu-SESSION'!$B$340:$B$347,0), MATCH("*4th*",'Stu-SESSION'!$K$7:$T$7,0))</f>
        <v>#N/A</v>
      </c>
      <c r="M228" s="131" t="e">
        <f>IF($A$224='Stu-SESSION'!$A$340,INDEX('Stu-SESSION'!$K$340:$T$347, MATCH("*Lat Pulldown*",'Stu-SESSION'!$B$340:$B$347,0), MATCH("*4th*",'Stu-SESSION'!$K$7:$T$7,0)),"")</f>
        <v>#N/A</v>
      </c>
      <c r="N228" s="44" t="e">
        <f>INDEX('Stu-SESSION'!$L$340:$U$347, MATCH("*Lat Pulldown*",'Stu-SESSION'!$B$340:$B$347,0), MATCH("*4th*",'Stu-SESSION'!$K$7:$T$7,0))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>
        <f>IF($A$224='Stu-SESSION'!$A$340,INDEX('Stu-SESSION'!$K$340:$T$347, MATCH("*Squat*",'Stu-SESSION'!$B$340:$B$347,0), MATCH("*5th*",'Stu-SESSION'!$K$7:$T$7,0)),"")</f>
        <v>0</v>
      </c>
      <c r="D229" s="132">
        <f>INDEX('Stu-SESSION'!L$340:U$347, MATCH("*Squat*",'Stu-SESSION'!$B$340:$B$347,0), MATCH("*5th*",'Stu-SESSION'!K$7:T$7,0))</f>
        <v>0</v>
      </c>
      <c r="E229" s="131" t="e">
        <f>IF($A$224='Stu-SESSION'!$A$340,INDEX('Stu-SESSION'!$K$340:$T$347, MATCH("*Deadlift*",'Stu-SESSION'!$B$340:$B$347,0), MATCH("*5th*",'Stu-SESSION'!$K$7:$T$7,0)),"")</f>
        <v>#N/A</v>
      </c>
      <c r="F229" s="131" t="e">
        <f>INDEX('Stu-SESSION'!$L$340:$U$347, MATCH("*Deadlift*",'Stu-SESSION'!$B$340:$B$347,0), MATCH("*5th*",'Stu-SESSION'!$K$7:$T$7,0))</f>
        <v>#N/A</v>
      </c>
      <c r="G229" s="131">
        <f>IF($A$224='Stu-SESSION'!$A$340,INDEX('Stu-SESSION'!$K$340:$T$347, MATCH("*Bench Press*",'Stu-SESSION'!$B$340:$B$347,0), MATCH("*5th*",'Stu-SESSION'!$K$7:$T$7,0)),"")</f>
        <v>0</v>
      </c>
      <c r="H229" s="131">
        <f>INDEX('Stu-SESSION'!$L$340:$U$347, MATCH("*Bench Press*",'Stu-SESSION'!$B$340:$B$347,0), MATCH("*5th*",'Stu-SESSION'!$K$7:$T$7,0))</f>
        <v>0</v>
      </c>
      <c r="I229" s="132" t="e">
        <f>IF($A$224='Stu-SESSION'!$A$340,INDEX('Stu-SESSION'!$K$340:$T$347, MATCH("*Military*",'Stu-SESSION'!$B$340:$B$347,0), MATCH("*5th*",'Stu-SESSION'!$K$7:$T$7,0)),"")</f>
        <v>#N/A</v>
      </c>
      <c r="J229" s="44" t="e">
        <f>INDEX('Stu-SESSION'!$L$340:$U$347, MATCH("*Military*",'Stu-SESSION'!$B$340:$B$347,0), MATCH("*5th*",'Stu-SESSION'!$K$7:$T$7,0))</f>
        <v>#N/A</v>
      </c>
      <c r="K229" s="131" t="e">
        <f>IF($A$224='Stu-SESSION'!$A$340,INDEX('Stu-SESSION'!$K$340:$T$347, MATCH("*Clean *",'Stu-SESSION'!$B$340:$B$347,0), MATCH("*5th*",'Stu-SESSION'!$K$7:$T$7,0)),"")</f>
        <v>#N/A</v>
      </c>
      <c r="L229" s="44" t="e">
        <f>INDEX('Stu-SESSION'!$L$340:$U$347, MATCH("*Clean *",'Stu-SESSION'!$B$340:$B$347,0), MATCH("*5th*",'Stu-SESSION'!$K$7:$T$7,0))</f>
        <v>#N/A</v>
      </c>
      <c r="M229" s="131" t="e">
        <f>IF($A$224='Stu-SESSION'!$A$340,INDEX('Stu-SESSION'!$K$340:$T$347, MATCH("*Lat Pulldown*",'Stu-SESSION'!$B$340:$B$347,0), MATCH("*5th*",'Stu-SESSION'!$K$7:$T$7,0)),"")</f>
        <v>#N/A</v>
      </c>
      <c r="N229" s="44" t="e">
        <f>INDEX('Stu-SESSION'!$L$340:$U$347, MATCH("*Lat Pulldown*",'Stu-SESSION'!$B$340:$B$347,0), MATCH("*5th*",'Stu-SESSION'!$K$7:$T$7,0))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'Stu-SESSION'!A349</f>
        <v>42395</v>
      </c>
      <c r="B230" s="116" t="s">
        <v>84</v>
      </c>
      <c r="C230" s="117">
        <f>MAX(C231:C235)</f>
        <v>120</v>
      </c>
      <c r="D230" s="116">
        <f t="array" ref="D230">MAX(IF(C231:C235=C230,D231:D235))</f>
        <v>12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 t="e">
        <f>MAX(M231:M235)</f>
        <v>#N/A</v>
      </c>
      <c r="N230" s="117" t="e">
        <f t="array" ref="N230">MAX(IF(M231:M235=M230,N231:N235))</f>
        <v>#N/A</v>
      </c>
      <c r="O230" s="152" t="e">
        <f>IF($A$230='Stu-SESSION'!$A$349,INDEX('Stu-SESSION'!$K$349:$T$356, MATCH("*1k Row*",'Stu-SESSION'!$B$349:$B$356,0), MATCH("*1st*",'Stu-SESSION'!$K$7:$T$7,0)),"")</f>
        <v>#N/A</v>
      </c>
      <c r="P230" s="152" t="e">
        <f>IF($A$230='Stu-SESSION'!$A$349,INDEX('Stu-SESSION'!$K$349:$T$356, MATCH("*HIIT*",'Stu-SESSION'!$B$349:$B$356,0), MATCH("*1st*",'Stu-SESSION'!$K$7:$T$7,0)),"")</f>
        <v>#N/A</v>
      </c>
      <c r="Q230" s="119" t="e">
        <f>INDEX('Stu-SESSION'!$L$349:$U$356, MATCH("*HIIT*",'Stu-SESSION'!$B$349:$B$356,0), MATCH("*1st*",'Stu-SESSION'!$K$7:$T$7,0))</f>
        <v>#N/A</v>
      </c>
      <c r="R230" s="119">
        <f>'Stu-SESSION'!U349</f>
        <v>0</v>
      </c>
      <c r="S230" s="116"/>
      <c r="T230" s="116"/>
      <c r="U230" s="120">
        <f>'Stu-SESSION'!A548</f>
        <v>0</v>
      </c>
      <c r="V230" s="120">
        <f>'Stu-SESSION'!A351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>
        <f>IF($A$230='Stu-SESSION'!$A$349,INDEX('Stu-SESSION'!$K$349:$T$356, MATCH("*Squat*",'Stu-SESSION'!$B$349:$B$356,0), MATCH("*1st*",'Stu-SESSION'!$K$7:$T$7,0)),"")</f>
        <v>60</v>
      </c>
      <c r="D231" s="132">
        <f>INDEX('Stu-SESSION'!L$349:U$356, MATCH("*Squat*",'Stu-SESSION'!$B$349:$B$356,0), MATCH("*1st*",'Stu-SESSION'!K$7:T$7,0))</f>
        <v>12</v>
      </c>
      <c r="E231" s="131" t="e">
        <f>IF($A$230='Stu-SESSION'!$A$349,INDEX('Stu-SESSION'!$K$349:$T$356, MATCH("*Deadlift*",'Stu-SESSION'!$B$349:$B$356,0), MATCH("*1st*",'Stu-SESSION'!$K$7:$T$7,0)),"")</f>
        <v>#N/A</v>
      </c>
      <c r="F231" s="131" t="e">
        <f>INDEX('Stu-SESSION'!$L$349:$U$356, MATCH("*Deadlift*",'Stu-SESSION'!$B$349:$B$356,0), MATCH("*1st*",'Stu-SESSION'!$K$7:$T$7,0))</f>
        <v>#N/A</v>
      </c>
      <c r="G231" s="131" t="e">
        <f>IF($A$230='Stu-SESSION'!$A$349,INDEX('Stu-SESSION'!$K$349:$T$356, MATCH("*Bench Press*",'Stu-SESSION'!$B$349:$B$356,0), MATCH("*1st*",'Stu-SESSION'!$K$7:$T$7,0)),"")</f>
        <v>#N/A</v>
      </c>
      <c r="H231" s="131" t="e">
        <f>INDEX('Stu-SESSION'!$L$349:$U$356, MATCH("*Bench Press*",'Stu-SESSION'!$B$349:$B$356,0), MATCH("*1st*",'Stu-SESSION'!$K$7:$T$7,0))</f>
        <v>#N/A</v>
      </c>
      <c r="I231" s="132" t="e">
        <f>IF($A$230='Stu-SESSION'!$A$349,INDEX('Stu-SESSION'!$K$349:$T$356, MATCH("*Military*",'Stu-SESSION'!$B$349:$B$356,0), MATCH("*1st*",'Stu-SESSION'!$K$7:$T$7,0)),"")</f>
        <v>#N/A</v>
      </c>
      <c r="J231" s="48" t="e">
        <f>INDEX('Stu-SESSION'!$L$349:$U$356, MATCH("*Military*",'Stu-SESSION'!$B$349:$B$356,0), MATCH("*1st*",'Stu-SESSION'!$K$7:$T$7,0))</f>
        <v>#N/A</v>
      </c>
      <c r="K231" s="131" t="e">
        <f>IF($A$230='Stu-SESSION'!$A$349,INDEX('Stu-SESSION'!$K$349:$T$356, MATCH("*Clean *",'Stu-SESSION'!$B$349:$B$356,0), MATCH("*1st*",'Stu-SESSION'!$K$7:$T$7,0)),"")</f>
        <v>#N/A</v>
      </c>
      <c r="L231" s="48" t="e">
        <f>INDEX('Stu-SESSION'!$L$349:$U$356, MATCH("*Clean *",'Stu-SESSION'!$B$349:$B$356,0), MATCH("*1st*",'Stu-SESSION'!$K$7:$T$7,0))</f>
        <v>#N/A</v>
      </c>
      <c r="M231" s="131" t="e">
        <f>IF($A$230='Stu-SESSION'!$A$349,INDEX('Stu-SESSION'!$K$349:$T$356, MATCH("*Lat Pulldown*",'Stu-SESSION'!$B$349:$B$356,0), MATCH("*1st*",'Stu-SESSION'!$K$7:$T$7,0)),"")</f>
        <v>#N/A</v>
      </c>
      <c r="N231" s="48" t="e">
        <f>INDEX('Stu-SESSION'!$L$349:$U$356, MATCH("*Lat Pulldown*",'Stu-SESSION'!$B$349:$B$356,0), MATCH("*1st*",'Stu-SESSION'!$K$7:$T$7,0))</f>
        <v>#N/A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>
        <f>IF($A$230='Stu-SESSION'!$A$349,INDEX('Stu-SESSION'!$K$349:$T$356, MATCH("*Squat*",'Stu-SESSION'!$B$349:$B$356,0), MATCH("*2nd*",'Stu-SESSION'!$K$7:$T$7,0)),"")</f>
        <v>100</v>
      </c>
      <c r="D232" s="132">
        <f>INDEX('Stu-SESSION'!L$349:U$356, MATCH("*Squat*",'Stu-SESSION'!$B$349:$B$356,0), MATCH("*2nd*",'Stu-SESSION'!K$7:T$7,0))</f>
        <v>12</v>
      </c>
      <c r="E232" s="131" t="e">
        <f>IF($A$230='Stu-SESSION'!$A$349,INDEX('Stu-SESSION'!$K$349:$T$356, MATCH("*Deadlift*",'Stu-SESSION'!$B$349:$B$356,0), MATCH("*2ND*",'Stu-SESSION'!$K$7:$T$7,0)),"")</f>
        <v>#N/A</v>
      </c>
      <c r="F232" s="131" t="e">
        <f>INDEX('Stu-SESSION'!$L$349:$U$356, MATCH("*Deadlift*",'Stu-SESSION'!$B$349:$B$356,0), MATCH("*2nd*",'Stu-SESSION'!$K$7:$T$7,0))</f>
        <v>#N/A</v>
      </c>
      <c r="G232" s="131" t="e">
        <f>IF($A$230='Stu-SESSION'!$A$349,INDEX('Stu-SESSION'!$K$349:$T$356, MATCH("*Bench Press*",'Stu-SESSION'!$B$349:$B$356,0), MATCH("*2ND*",'Stu-SESSION'!$K$7:$T$7,0)),"")</f>
        <v>#N/A</v>
      </c>
      <c r="H232" s="131" t="e">
        <f>INDEX('Stu-SESSION'!$L$349:$U$356, MATCH("*Bench Press*",'Stu-SESSION'!$B$349:$B$356,0), MATCH("*2nd*",'Stu-SESSION'!$K$7:$T$7,0))</f>
        <v>#N/A</v>
      </c>
      <c r="I232" s="132" t="e">
        <f>IF($A$230='Stu-SESSION'!$A$349,INDEX('Stu-SESSION'!$K$349:$T$356, MATCH("*Military*",'Stu-SESSION'!$B$349:$B$356,0), MATCH("*2ND*",'Stu-SESSION'!$K$7:$T$7,0)),"")</f>
        <v>#N/A</v>
      </c>
      <c r="J232" s="44" t="e">
        <f>INDEX('Stu-SESSION'!$L$349:$U$356, MATCH("*Military*",'Stu-SESSION'!$B$349:$B$356,0), MATCH("*2nd*",'Stu-SESSION'!$K$7:$T$7,0))</f>
        <v>#N/A</v>
      </c>
      <c r="K232" s="131" t="e">
        <f>IF($A$230='Stu-SESSION'!$A$349,INDEX('Stu-SESSION'!$K$349:$T$356, MATCH("*Clean *",'Stu-SESSION'!$B$349:$B$356,0), MATCH("*2ND*",'Stu-SESSION'!$K$7:$T$7,0)),"")</f>
        <v>#N/A</v>
      </c>
      <c r="L232" s="44" t="e">
        <f>INDEX('Stu-SESSION'!$L$349:$U$356, MATCH("*Clean *",'Stu-SESSION'!$B$349:$B$356,0), MATCH("*2nd*",'Stu-SESSION'!$K$7:$T$7,0))</f>
        <v>#N/A</v>
      </c>
      <c r="M232" s="131" t="e">
        <f>IF($A$230='Stu-SESSION'!$A$349,INDEX('Stu-SESSION'!$K$349:$T$356, MATCH("*Lat Pulldown*",'Stu-SESSION'!$B$349:$B$356,0), MATCH("*2ND*",'Stu-SESSION'!$K$7:$T$7,0)),"")</f>
        <v>#N/A</v>
      </c>
      <c r="N232" s="44" t="e">
        <f>INDEX('Stu-SESSION'!$L$349:$U$356, MATCH("*Lat Pulldown*",'Stu-SESSION'!$B$349:$B$356,0), MATCH("*2nd*",'Stu-SESSION'!$K$7:$T$7,0))</f>
        <v>#N/A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>
        <f>IF($A$230='Stu-SESSION'!$A$349,INDEX('Stu-SESSION'!$K$349:$T$356, MATCH("*Squat*",'Stu-SESSION'!$B$349:$B$356,0), MATCH("*3rd*",'Stu-SESSION'!$K$7:$T$7,0)),"")</f>
        <v>110</v>
      </c>
      <c r="D233" s="132">
        <f>INDEX('Stu-SESSION'!L$349:U$356, MATCH("*Squat*",'Stu-SESSION'!$B$349:$B$356,0), MATCH("*3rd*",'Stu-SESSION'!K$7:T$7,0))</f>
        <v>12</v>
      </c>
      <c r="E233" s="131" t="e">
        <f>IF($A$230='Stu-SESSION'!$A$349,INDEX('Stu-SESSION'!$K$349:$T$356, MATCH("*Deadlift*",'Stu-SESSION'!$B$349:$B$356,0), MATCH("*3rd*",'Stu-SESSION'!$K$7:$T$7,0)),"")</f>
        <v>#N/A</v>
      </c>
      <c r="F233" s="131" t="e">
        <f>INDEX('Stu-SESSION'!$L$349:$U$356, MATCH("*Deadlift*",'Stu-SESSION'!$B$349:$B$356,0), MATCH("*3rd*",'Stu-SESSION'!$K$7:$T$7,0))</f>
        <v>#N/A</v>
      </c>
      <c r="G233" s="131" t="e">
        <f>IF($A$230='Stu-SESSION'!$A$349,INDEX('Stu-SESSION'!$K$349:$T$356, MATCH("*Bench Press*",'Stu-SESSION'!$B$349:$B$356,0), MATCH("*3rd*",'Stu-SESSION'!$K$7:$T$7,0)),"")</f>
        <v>#N/A</v>
      </c>
      <c r="H233" s="131" t="e">
        <f>INDEX('Stu-SESSION'!$L$349:$U$356, MATCH("*Bench Press*",'Stu-SESSION'!$B$349:$B$356,0), MATCH("*3rd*",'Stu-SESSION'!$K$7:$T$7,0))</f>
        <v>#N/A</v>
      </c>
      <c r="I233" s="132" t="e">
        <f>IF($A$230='Stu-SESSION'!$A$349,INDEX('Stu-SESSION'!$K$349:$T$356, MATCH("*Military*",'Stu-SESSION'!$B$349:$B$356,0), MATCH("*3rd*",'Stu-SESSION'!$K$7:$T$7,0)),"")</f>
        <v>#N/A</v>
      </c>
      <c r="J233" s="44" t="e">
        <f>INDEX('Stu-SESSION'!$L$349:$U$356, MATCH("*Military*",'Stu-SESSION'!$B$349:$B$356,0), MATCH("*3rd*",'Stu-SESSION'!$K$7:$T$7,0))</f>
        <v>#N/A</v>
      </c>
      <c r="K233" s="131" t="e">
        <f>IF($A$230='Stu-SESSION'!$A$349,INDEX('Stu-SESSION'!$K$349:$T$356, MATCH("*Clean *",'Stu-SESSION'!$B$349:$B$356,0), MATCH("*3rd*",'Stu-SESSION'!$K$7:$T$7,0)),"")</f>
        <v>#N/A</v>
      </c>
      <c r="L233" s="44" t="e">
        <f>INDEX('Stu-SESSION'!$L$349:$U$356, MATCH("*Clean *",'Stu-SESSION'!$B$349:$B$356,0), MATCH("*3rd*",'Stu-SESSION'!$K$7:$T$7,0))</f>
        <v>#N/A</v>
      </c>
      <c r="M233" s="131" t="e">
        <f>IF($A$230='Stu-SESSION'!$A$349,INDEX('Stu-SESSION'!$K$349:$T$356, MATCH("*Lat Pulldown*",'Stu-SESSION'!$B$349:$B$356,0), MATCH("*3rd*",'Stu-SESSION'!$K$7:$T$7,0)),"")</f>
        <v>#N/A</v>
      </c>
      <c r="N233" s="44" t="e">
        <f>INDEX('Stu-SESSION'!$L$349:$U$356, MATCH("*Lat Pulldown*",'Stu-SESSION'!$B$349:$B$356,0), MATCH("*3rd*",'Stu-SESSION'!$K$7:$T$7,0))</f>
        <v>#N/A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>
        <f>IF($A$230='Stu-SESSION'!$A$349,INDEX('Stu-SESSION'!$K$349:$T$356, MATCH("*Squat*",'Stu-SESSION'!$B$349:$B$356,0), MATCH("*4th*",'Stu-SESSION'!$K$7:$T$7,0)),"")</f>
        <v>120</v>
      </c>
      <c r="D234" s="132">
        <f>INDEX('Stu-SESSION'!L$349:U$356, MATCH("*Squat*",'Stu-SESSION'!$B$349:$B$356,0), MATCH("*4th*",'Stu-SESSION'!K$7:T$7,0))</f>
        <v>12</v>
      </c>
      <c r="E234" s="131" t="e">
        <f>IF($A$230='Stu-SESSION'!$A$349,INDEX('Stu-SESSION'!$K$349:$T$356, MATCH("*Deadlift*",'Stu-SESSION'!$B$349:$B$356,0), MATCH("*4th*",'Stu-SESSION'!$K$7:$T$7,0)),"")</f>
        <v>#N/A</v>
      </c>
      <c r="F234" s="131" t="e">
        <f>INDEX('Stu-SESSION'!$L$349:$U$356, MATCH("*Deadlift*",'Stu-SESSION'!$B$349:$B$356,0), MATCH("*4th*",'Stu-SESSION'!$K$7:$T$7,0))</f>
        <v>#N/A</v>
      </c>
      <c r="G234" s="131" t="e">
        <f>IF($A$230='Stu-SESSION'!$A$349,INDEX('Stu-SESSION'!$K$349:$T$356, MATCH("*Bench Press*",'Stu-SESSION'!$B$349:$B$356,0), MATCH("*4th*",'Stu-SESSION'!$K$7:$T$7,0)),"")</f>
        <v>#N/A</v>
      </c>
      <c r="H234" s="131" t="e">
        <f>INDEX('Stu-SESSION'!$L$349:$U$356, MATCH("*Bench Press*",'Stu-SESSION'!$B$349:$B$356,0), MATCH("*4th*",'Stu-SESSION'!$K$7:$T$7,0))</f>
        <v>#N/A</v>
      </c>
      <c r="I234" s="132" t="e">
        <f>IF($A$230='Stu-SESSION'!$A$349,INDEX('Stu-SESSION'!$K$349:$T$356, MATCH("*Military*",'Stu-SESSION'!$B$349:$B$356,0), MATCH("*4th*",'Stu-SESSION'!$K$7:$T$7,0)),"")</f>
        <v>#N/A</v>
      </c>
      <c r="J234" s="44" t="e">
        <f>INDEX('Stu-SESSION'!$L$349:$U$356, MATCH("*Military*",'Stu-SESSION'!$B$349:$B$356,0), MATCH("*4th*",'Stu-SESSION'!$K$7:$T$7,0))</f>
        <v>#N/A</v>
      </c>
      <c r="K234" s="131" t="e">
        <f>IF($A$230='Stu-SESSION'!$A$349,INDEX('Stu-SESSION'!$K$349:$T$356, MATCH("*Clean *",'Stu-SESSION'!$B$349:$B$356,0), MATCH("*4th*",'Stu-SESSION'!$K$7:$T$7,0)),"")</f>
        <v>#N/A</v>
      </c>
      <c r="L234" s="44" t="e">
        <f>INDEX('Stu-SESSION'!$L$349:$U$356, MATCH("*Clean *",'Stu-SESSION'!$B$349:$B$356,0), MATCH("*4th*",'Stu-SESSION'!$K$7:$T$7,0))</f>
        <v>#N/A</v>
      </c>
      <c r="M234" s="131" t="e">
        <f>IF($A$230='Stu-SESSION'!$A$349,INDEX('Stu-SESSION'!$K$349:$T$356, MATCH("*Lat Pulldown*",'Stu-SESSION'!$B$349:$B$356,0), MATCH("*4th*",'Stu-SESSION'!$K$7:$T$7,0)),"")</f>
        <v>#N/A</v>
      </c>
      <c r="N234" s="44" t="e">
        <f>INDEX('Stu-SESSION'!$L$349:$U$356, MATCH("*Lat Pulldown*",'Stu-SESSION'!$B$349:$B$356,0), MATCH("*4th*",'Stu-SESSION'!$K$7:$T$7,0))</f>
        <v>#N/A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>
        <f>IF($A$230='Stu-SESSION'!$A$349,INDEX('Stu-SESSION'!$K$349:$T$356, MATCH("*Squat*",'Stu-SESSION'!$B$349:$B$356,0), MATCH("*5th*",'Stu-SESSION'!$K$7:$T$7,0)),"")</f>
        <v>0</v>
      </c>
      <c r="D235" s="132">
        <f>INDEX('Stu-SESSION'!L$349:U$356, MATCH("*Squat*",'Stu-SESSION'!$B$349:$B$356,0), MATCH("*5th*",'Stu-SESSION'!K$7:T$7,0))</f>
        <v>0</v>
      </c>
      <c r="E235" s="131" t="e">
        <f>IF($A$230='Stu-SESSION'!$A$349,INDEX('Stu-SESSION'!$K$349:$T$356, MATCH("*Deadlift*",'Stu-SESSION'!$B$349:$B$356,0), MATCH("*5th*",'Stu-SESSION'!$K$7:$T$7,0)),"")</f>
        <v>#N/A</v>
      </c>
      <c r="F235" s="131" t="e">
        <f>INDEX('Stu-SESSION'!$L$349:$U$356, MATCH("*Deadlift*",'Stu-SESSION'!$B$349:$B$356,0), MATCH("*5th*",'Stu-SESSION'!$K$7:$T$7,0))</f>
        <v>#N/A</v>
      </c>
      <c r="G235" s="131" t="e">
        <f>IF($A$230='Stu-SESSION'!$A$349,INDEX('Stu-SESSION'!$K$349:$T$356, MATCH("*Bench Press*",'Stu-SESSION'!$B$349:$B$356,0), MATCH("*5th*",'Stu-SESSION'!$K$7:$T$7,0)),"")</f>
        <v>#N/A</v>
      </c>
      <c r="H235" s="131" t="e">
        <f>INDEX('Stu-SESSION'!$L$349:$U$356, MATCH("*Bench Press*",'Stu-SESSION'!$B$349:$B$356,0), MATCH("*5th*",'Stu-SESSION'!$K$7:$T$7,0))</f>
        <v>#N/A</v>
      </c>
      <c r="I235" s="132" t="e">
        <f>IF($A$230='Stu-SESSION'!$A$349,INDEX('Stu-SESSION'!$K$349:$T$356, MATCH("*Military*",'Stu-SESSION'!$B$349:$B$356,0), MATCH("*5th*",'Stu-SESSION'!$K$7:$T$7,0)),"")</f>
        <v>#N/A</v>
      </c>
      <c r="J235" s="44" t="e">
        <f>INDEX('Stu-SESSION'!$L$349:$U$356, MATCH("*Military*",'Stu-SESSION'!$B$349:$B$356,0), MATCH("*5th*",'Stu-SESSION'!$K$7:$T$7,0))</f>
        <v>#N/A</v>
      </c>
      <c r="K235" s="131" t="e">
        <f>IF($A$230='Stu-SESSION'!$A$349,INDEX('Stu-SESSION'!$K$349:$T$356, MATCH("*Clean *",'Stu-SESSION'!$B$349:$B$356,0), MATCH("*5th*",'Stu-SESSION'!$K$7:$T$7,0)),"")</f>
        <v>#N/A</v>
      </c>
      <c r="L235" s="44" t="e">
        <f>INDEX('Stu-SESSION'!$L$349:$U$356, MATCH("*Clean *",'Stu-SESSION'!$B$349:$B$356,0), MATCH("*5th*",'Stu-SESSION'!$K$7:$T$7,0))</f>
        <v>#N/A</v>
      </c>
      <c r="M235" s="131" t="e">
        <f>IF($A$230='Stu-SESSION'!$A$349,INDEX('Stu-SESSION'!$K$349:$T$356, MATCH("*Lat Pulldown*",'Stu-SESSION'!$B$349:$B$356,0), MATCH("*5th*",'Stu-SESSION'!$K$7:$T$7,0)),"")</f>
        <v>#N/A</v>
      </c>
      <c r="N235" s="44" t="e">
        <f>INDEX('Stu-SESSION'!$L$349:$U$356, MATCH("*Lat Pulldown*",'Stu-SESSION'!$B$349:$B$356,0), MATCH("*5th*",'Stu-SESSION'!$K$7:$T$7,0))</f>
        <v>#N/A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'Stu-SESSION'!A358</f>
        <v>42402</v>
      </c>
      <c r="B236" s="116" t="s">
        <v>84</v>
      </c>
      <c r="C236" s="117">
        <f>MAX(C237:C241)</f>
        <v>120</v>
      </c>
      <c r="D236" s="116">
        <f t="array" ref="D236">MAX(IF(C237:C241=C236,D237:D241))</f>
        <v>12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>
        <f>MAX(I237:I241)</f>
        <v>45</v>
      </c>
      <c r="J236" s="116">
        <f t="array" ref="J236">MAX(IF(I237:I241=I236,J237:J241))</f>
        <v>12</v>
      </c>
      <c r="K236" s="116" t="e">
        <f>MAX(K237:K241)</f>
        <v>#N/A</v>
      </c>
      <c r="L236" s="116" t="e">
        <f t="array" ref="L236">MAX(IF(K237:K241=K236,L237:L241))</f>
        <v>#N/A</v>
      </c>
      <c r="M236" s="116">
        <f>MAX(M237:M241)</f>
        <v>70</v>
      </c>
      <c r="N236" s="117">
        <f t="array" ref="N236">MAX(IF(M237:M241=M236,N237:N241))</f>
        <v>12</v>
      </c>
      <c r="O236" s="152" t="e">
        <f>IF($A$236='Stu-SESSION'!$A$358,INDEX('Stu-SESSION'!$K$358:$T$365, MATCH("*1k Row*",'Stu-SESSION'!$B$358:$B$365,0), MATCH("*1st*",'Stu-SESSION'!$K$7:$T$7,0)),"")</f>
        <v>#N/A</v>
      </c>
      <c r="P236" s="152" t="e">
        <f>IF($A$236='Stu-SESSION'!$A$358,INDEX('Stu-SESSION'!$K$358:$T$365, MATCH("*HIIT*",'Stu-SESSION'!$B$358:$B$365,0), MATCH("*1st*",'Stu-SESSION'!$K$7:$T$7,0)),"")</f>
        <v>#N/A</v>
      </c>
      <c r="Q236" s="119" t="e">
        <f>INDEX('Stu-SESSION'!$L$358:$U$365, MATCH("*HIIT*",'Stu-SESSION'!$B$358:$B$365,0), MATCH("*1st*",'Stu-SESSION'!$K$7:$T$7,0))</f>
        <v>#N/A</v>
      </c>
      <c r="R236" s="119">
        <f>'Stu-SESSION'!U358</f>
        <v>0</v>
      </c>
      <c r="S236" s="116"/>
      <c r="T236" s="116"/>
      <c r="U236" s="120">
        <f>'Stu-SESSION'!A359</f>
        <v>0</v>
      </c>
      <c r="V236" s="120">
        <f>'Stu-SESSION'!A360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>
        <f>IF($A$236='Stu-SESSION'!$A$358,INDEX('Stu-SESSION'!$K$358:$T$365, MATCH("*Squat*",'Stu-SESSION'!$B$358:$B$365,0), MATCH("*1st*",'Stu-SESSION'!$K$7:$T$7,0)),"")</f>
        <v>60</v>
      </c>
      <c r="D237" s="132">
        <f>INDEX('Stu-SESSION'!L$358:U$365, MATCH("*Squat*",'Stu-SESSION'!$B$358:$B$365,0), MATCH("*1st*",'Stu-SESSION'!K$7:T$7,0))</f>
        <v>12</v>
      </c>
      <c r="E237" s="131" t="e">
        <f>IF($A$236='Stu-SESSION'!$A$358,INDEX('Stu-SESSION'!$K$358:$T$365, MATCH("*Deadlift*",'Stu-SESSION'!$B$358:$B$365,0), MATCH("*1st*",'Stu-SESSION'!$K$7:$T$7,0)),"")</f>
        <v>#N/A</v>
      </c>
      <c r="F237" s="131" t="e">
        <f>INDEX('Stu-SESSION'!$L$358:$U$365, MATCH("*Deadlift*",'Stu-SESSION'!$B$358:$B$365,0), MATCH("*1st*",'Stu-SESSION'!$K$7:$T$7,0))</f>
        <v>#N/A</v>
      </c>
      <c r="G237" s="131" t="e">
        <f>IF($A$236='Stu-SESSION'!$A$358,INDEX('Stu-SESSION'!$K$358:$T$365, MATCH("*Bench Press*",'Stu-SESSION'!$B$358:$B$365,0), MATCH("*1st*",'Stu-SESSION'!$K$7:$T$7,0)),"")</f>
        <v>#N/A</v>
      </c>
      <c r="H237" s="131" t="e">
        <f>INDEX('Stu-SESSION'!$L$358:$U$365, MATCH("*Bench Press*",'Stu-SESSION'!$B$358:$B$365,0), MATCH("*1st*",'Stu-SESSION'!$K$7:$T$7,0))</f>
        <v>#N/A</v>
      </c>
      <c r="I237" s="132">
        <f>IF($A$236='Stu-SESSION'!$A$358,INDEX('Stu-SESSION'!$K$358:$T$365, MATCH("*Military*",'Stu-SESSION'!$B$358:$B$365,0), MATCH("*1st*",'Stu-SESSION'!$K$7:$T$7,0)),"")</f>
        <v>40</v>
      </c>
      <c r="J237" s="48">
        <f>INDEX('Stu-SESSION'!$L$358:$U$365, MATCH("*Military*",'Stu-SESSION'!$B$358:$B$365,0), MATCH("*1st*",'Stu-SESSION'!$K$7:$T$7,0))</f>
        <v>12</v>
      </c>
      <c r="K237" s="131" t="e">
        <f>IF($A$236='Stu-SESSION'!$A$358,INDEX('Stu-SESSION'!$K$358:$T$365, MATCH("*Clean *",'Stu-SESSION'!$B$358:$B$365,0), MATCH("*1st*",'Stu-SESSION'!$K$7:$T$7,0)),"")</f>
        <v>#N/A</v>
      </c>
      <c r="L237" s="48" t="e">
        <f>INDEX('Stu-SESSION'!$L$358:$U$365, MATCH("*Clean *",'Stu-SESSION'!$B$358:$B$365,0), MATCH("*1st*",'Stu-SESSION'!$K$7:$T$7,0))</f>
        <v>#N/A</v>
      </c>
      <c r="M237" s="131">
        <f>IF($A$236='Stu-SESSION'!$A$358,INDEX('Stu-SESSION'!$K$358:$T$365, MATCH("*Lat Pulldown*",'Stu-SESSION'!$B$358:$B$365,0), MATCH("*1st*",'Stu-SESSION'!$K$7:$T$7,0)),"")</f>
        <v>70</v>
      </c>
      <c r="N237" s="48">
        <f>INDEX('Stu-SESSION'!$L$358:$U$365, MATCH("*Lat Pulldown*",'Stu-SESSION'!$B$358:$B$365,0), MATCH("*1st*",'Stu-SESSION'!$K$7:$T$7,0))</f>
        <v>12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>
        <f>IF($A$236='Stu-SESSION'!$A$358,INDEX('Stu-SESSION'!$K$358:$T$365, MATCH("*Squat*",'Stu-SESSION'!$B$358:$B$365,0), MATCH("*2nd*",'Stu-SESSION'!$K$7:$T$7,0)),"")</f>
        <v>80</v>
      </c>
      <c r="D238" s="132">
        <f>INDEX('Stu-SESSION'!L$358:U$365, MATCH("*Squat*",'Stu-SESSION'!$B$358:$B$365,0), MATCH("*2nd*",'Stu-SESSION'!K$7:T$7,0))</f>
        <v>12</v>
      </c>
      <c r="E238" s="131" t="e">
        <f>IF($A$236='Stu-SESSION'!$A$358,INDEX('Stu-SESSION'!$K$358:$T$365, MATCH("*Deadlift*",'Stu-SESSION'!$B$358:$B$365,0), MATCH("*2ND*",'Stu-SESSION'!$K$7:$T$7,0)),"")</f>
        <v>#N/A</v>
      </c>
      <c r="F238" s="131" t="e">
        <f>INDEX('Stu-SESSION'!$L$358:$U$365, MATCH("*Deadlift*",'Stu-SESSION'!$B$358:$B$365,0), MATCH("*2nd*",'Stu-SESSION'!$K$7:$T$7,0))</f>
        <v>#N/A</v>
      </c>
      <c r="G238" s="131" t="e">
        <f>IF($A$236='Stu-SESSION'!$A$358,INDEX('Stu-SESSION'!$K$358:$T$365, MATCH("*Bench Press*",'Stu-SESSION'!$B$358:$B$365,0), MATCH("*2ND*",'Stu-SESSION'!$K$7:$T$7,0)),"")</f>
        <v>#N/A</v>
      </c>
      <c r="H238" s="131" t="e">
        <f>INDEX('Stu-SESSION'!$L$358:$U$365, MATCH("*Bench Press*",'Stu-SESSION'!$B$358:$B$365,0), MATCH("*2nd*",'Stu-SESSION'!$K$7:$T$7,0))</f>
        <v>#N/A</v>
      </c>
      <c r="I238" s="132">
        <f>IF($A$236='Stu-SESSION'!$A$358,INDEX('Stu-SESSION'!$K$358:$T$365, MATCH("*Military*",'Stu-SESSION'!$B$358:$B$365,0), MATCH("*2ND*",'Stu-SESSION'!$K$7:$T$7,0)),"")</f>
        <v>42.5</v>
      </c>
      <c r="J238" s="44">
        <f>INDEX('Stu-SESSION'!$L$358:$U$365, MATCH("*Military*",'Stu-SESSION'!$B$358:$B$365,0), MATCH("*2nd*",'Stu-SESSION'!$K$7:$T$7,0))</f>
        <v>12</v>
      </c>
      <c r="K238" s="131" t="e">
        <f>IF($A$236='Stu-SESSION'!$A$358,INDEX('Stu-SESSION'!$K$358:$T$365, MATCH("*Clean *",'Stu-SESSION'!$B$358:$B$365,0), MATCH("*2ND*",'Stu-SESSION'!$K$7:$T$7,0)),"")</f>
        <v>#N/A</v>
      </c>
      <c r="L238" s="44" t="e">
        <f>INDEX('Stu-SESSION'!$L$358:$U$365, MATCH("*Clean *",'Stu-SESSION'!$B$358:$B$365,0), MATCH("*2nd*",'Stu-SESSION'!$K$7:$T$7,0))</f>
        <v>#N/A</v>
      </c>
      <c r="M238" s="131">
        <f>IF($A$236='Stu-SESSION'!$A$358,INDEX('Stu-SESSION'!$K$358:$T$365, MATCH("*Lat Pulldown*",'Stu-SESSION'!$B$358:$B$365,0), MATCH("*2ND*",'Stu-SESSION'!$K$7:$T$7,0)),"")</f>
        <v>70</v>
      </c>
      <c r="N238" s="44">
        <f>INDEX('Stu-SESSION'!$L$358:$U$365, MATCH("*Lat Pulldown*",'Stu-SESSION'!$B$358:$B$365,0), MATCH("*2nd*",'Stu-SESSION'!$K$7:$T$7,0))</f>
        <v>12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>
        <f>IF($A$236='Stu-SESSION'!$A$358,INDEX('Stu-SESSION'!$K$358:$T$365, MATCH("*Squat*",'Stu-SESSION'!$B$358:$B$365,0), MATCH("*3rd*",'Stu-SESSION'!$K$7:$T$7,0)),"")</f>
        <v>120</v>
      </c>
      <c r="D239" s="132">
        <f>INDEX('Stu-SESSION'!L$358:U$365, MATCH("*Squat*",'Stu-SESSION'!$B$358:$B$365,0), MATCH("*3rd*",'Stu-SESSION'!K$7:T$7,0))</f>
        <v>12</v>
      </c>
      <c r="E239" s="131" t="e">
        <f>IF($A$236='Stu-SESSION'!$A$358,INDEX('Stu-SESSION'!$K$358:$T$365, MATCH("*Deadlift*",'Stu-SESSION'!$B$358:$B$365,0), MATCH("*3rd*",'Stu-SESSION'!$K$7:$T$7,0)),"")</f>
        <v>#N/A</v>
      </c>
      <c r="F239" s="131" t="e">
        <f>INDEX('Stu-SESSION'!$L$358:$U$365, MATCH("*Deadlift*",'Stu-SESSION'!$B$358:$B$365,0), MATCH("*3rd*",'Stu-SESSION'!$K$7:$T$7,0))</f>
        <v>#N/A</v>
      </c>
      <c r="G239" s="131" t="e">
        <f>IF($A$236='Stu-SESSION'!$A$358,INDEX('Stu-SESSION'!$K$358:$T$365, MATCH("*Bench Press*",'Stu-SESSION'!$B$358:$B$365,0), MATCH("*3rd*",'Stu-SESSION'!$K$7:$T$7,0)),"")</f>
        <v>#N/A</v>
      </c>
      <c r="H239" s="131" t="e">
        <f>INDEX('Stu-SESSION'!$L$358:$U$365, MATCH("*Bench Press*",'Stu-SESSION'!$B$358:$B$365,0), MATCH("*3rd*",'Stu-SESSION'!$K$7:$T$7,0))</f>
        <v>#N/A</v>
      </c>
      <c r="I239" s="132">
        <f>IF($A$236='Stu-SESSION'!$A$358,INDEX('Stu-SESSION'!$K$358:$T$365, MATCH("*Military*",'Stu-SESSION'!$B$358:$B$365,0), MATCH("*3rd*",'Stu-SESSION'!$K$7:$T$7,0)),"")</f>
        <v>45</v>
      </c>
      <c r="J239" s="44">
        <f>INDEX('Stu-SESSION'!$L$358:$U$365, MATCH("*Military*",'Stu-SESSION'!$B$358:$B$365,0), MATCH("*3rd*",'Stu-SESSION'!$K$7:$T$7,0))</f>
        <v>12</v>
      </c>
      <c r="K239" s="131" t="e">
        <f>IF($A$236='Stu-SESSION'!$A$358,INDEX('Stu-SESSION'!$K$358:$T$365, MATCH("*Clean *",'Stu-SESSION'!$B$358:$B$365,0), MATCH("*3rd*",'Stu-SESSION'!$K$7:$T$7,0)),"")</f>
        <v>#N/A</v>
      </c>
      <c r="L239" s="44" t="e">
        <f>INDEX('Stu-SESSION'!$L$358:$U$365, MATCH("*Clean *",'Stu-SESSION'!$B$358:$B$365,0), MATCH("*3rd*",'Stu-SESSION'!$K$7:$T$7,0))</f>
        <v>#N/A</v>
      </c>
      <c r="M239" s="131">
        <f>IF($A$236='Stu-SESSION'!$A$358,INDEX('Stu-SESSION'!$K$358:$T$365, MATCH("*Lat Pulldown*",'Stu-SESSION'!$B$358:$B$365,0), MATCH("*3rd*",'Stu-SESSION'!$K$7:$T$7,0)),"")</f>
        <v>70</v>
      </c>
      <c r="N239" s="44">
        <f>INDEX('Stu-SESSION'!$L$358:$U$365, MATCH("*Lat Pulldown*",'Stu-SESSION'!$B$358:$B$365,0), MATCH("*3rd*",'Stu-SESSION'!$K$7:$T$7,0))</f>
        <v>12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>
        <f>IF($A$236='Stu-SESSION'!$A$358,INDEX('Stu-SESSION'!$K$358:$T$365, MATCH("*Squat*",'Stu-SESSION'!$B$358:$B$365,0), MATCH("*4th*",'Stu-SESSION'!$K$7:$T$7,0)),"")</f>
        <v>120</v>
      </c>
      <c r="D240" s="132">
        <f>INDEX('Stu-SESSION'!L$358:U$365, MATCH("*Squat*",'Stu-SESSION'!$B$358:$B$365,0), MATCH("*4th*",'Stu-SESSION'!K$7:T$7,0))</f>
        <v>12</v>
      </c>
      <c r="E240" s="131" t="e">
        <f>IF($A$236='Stu-SESSION'!$A$358,INDEX('Stu-SESSION'!$K$358:$T$365, MATCH("*Deadlift*",'Stu-SESSION'!$B$358:$B$365,0), MATCH("*4th*",'Stu-SESSION'!$K$7:$T$7,0)),"")</f>
        <v>#N/A</v>
      </c>
      <c r="F240" s="131" t="e">
        <f>INDEX('Stu-SESSION'!$L$358:$U$365, MATCH("*Deadlift*",'Stu-SESSION'!$B$358:$B$365,0), MATCH("*4th*",'Stu-SESSION'!$K$7:$T$7,0))</f>
        <v>#N/A</v>
      </c>
      <c r="G240" s="131" t="e">
        <f>IF($A$236='Stu-SESSION'!$A$358,INDEX('Stu-SESSION'!$K$358:$T$365, MATCH("*Bench Press*",'Stu-SESSION'!$B$358:$B$365,0), MATCH("*4th*",'Stu-SESSION'!$K$7:$T$7,0)),"")</f>
        <v>#N/A</v>
      </c>
      <c r="H240" s="131" t="e">
        <f>INDEX('Stu-SESSION'!$L$358:$U$365, MATCH("*Bench Press*",'Stu-SESSION'!$B$358:$B$365,0), MATCH("*4th*",'Stu-SESSION'!$K$7:$T$7,0))</f>
        <v>#N/A</v>
      </c>
      <c r="I240" s="132">
        <f>IF($A$236='Stu-SESSION'!$A$358,INDEX('Stu-SESSION'!$K$358:$T$365, MATCH("*Military*",'Stu-SESSION'!$B$358:$B$365,0), MATCH("*4th*",'Stu-SESSION'!$K$7:$T$7,0)),"")</f>
        <v>0</v>
      </c>
      <c r="J240" s="44">
        <f>INDEX('Stu-SESSION'!$L$358:$U$365, MATCH("*Military*",'Stu-SESSION'!$B$358:$B$365,0), MATCH("*4th*",'Stu-SESSION'!$K$7:$T$7,0))</f>
        <v>0</v>
      </c>
      <c r="K240" s="131" t="e">
        <f>IF($A$236='Stu-SESSION'!$A$358,INDEX('Stu-SESSION'!$K$358:$T$365, MATCH("*Clean *",'Stu-SESSION'!$B$358:$B$365,0), MATCH("*4th*",'Stu-SESSION'!$K$7:$T$7,0)),"")</f>
        <v>#N/A</v>
      </c>
      <c r="L240" s="44" t="e">
        <f>INDEX('Stu-SESSION'!$L$358:$U$365, MATCH("*Clean *",'Stu-SESSION'!$B$358:$B$365,0), MATCH("*4th*",'Stu-SESSION'!$K$7:$T$7,0))</f>
        <v>#N/A</v>
      </c>
      <c r="M240" s="131">
        <f>IF($A$236='Stu-SESSION'!$A$358,INDEX('Stu-SESSION'!$K$358:$T$365, MATCH("*Lat Pulldown*",'Stu-SESSION'!$B$358:$B$365,0), MATCH("*4th*",'Stu-SESSION'!$K$7:$T$7,0)),"")</f>
        <v>0</v>
      </c>
      <c r="N240" s="44">
        <f>INDEX('Stu-SESSION'!$L$358:$U$365, MATCH("*Lat Pulldown*",'Stu-SESSION'!$B$358:$B$365,0), MATCH("*4th*",'Stu-SESSION'!$K$7:$T$7,0))</f>
        <v>0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>
        <f>IF($A$236='Stu-SESSION'!$A$358,INDEX('Stu-SESSION'!$K$358:$T$365, MATCH("*Squat*",'Stu-SESSION'!$B$358:$B$365,0), MATCH("*5th*",'Stu-SESSION'!$K$7:$T$7,0)),"")</f>
        <v>120</v>
      </c>
      <c r="D241" s="132">
        <f>INDEX('Stu-SESSION'!L$358:U$365, MATCH("*Squat*",'Stu-SESSION'!$B$358:$B$365,0), MATCH("*5th*",'Stu-SESSION'!K$7:T$7,0))</f>
        <v>12</v>
      </c>
      <c r="E241" s="131" t="e">
        <f>IF($A$236='Stu-SESSION'!$A$358,INDEX('Stu-SESSION'!$K$358:$T$365, MATCH("*Deadlift*",'Stu-SESSION'!$B$358:$B$365,0), MATCH("*5th*",'Stu-SESSION'!$K$7:$T$7,0)),"")</f>
        <v>#N/A</v>
      </c>
      <c r="F241" s="131" t="e">
        <f>INDEX('Stu-SESSION'!$L$358:$U$365, MATCH("*Deadlift*",'Stu-SESSION'!$B$358:$B$365,0), MATCH("*5th*",'Stu-SESSION'!$K$7:$T$7,0))</f>
        <v>#N/A</v>
      </c>
      <c r="G241" s="131" t="e">
        <f>IF($A$236='Stu-SESSION'!$A$358,INDEX('Stu-SESSION'!$K$358:$T$365, MATCH("*Bench Press*",'Stu-SESSION'!$B$358:$B$365,0), MATCH("*5th*",'Stu-SESSION'!$K$7:$T$7,0)),"")</f>
        <v>#N/A</v>
      </c>
      <c r="H241" s="131" t="e">
        <f>INDEX('Stu-SESSION'!$L$358:$U$365, MATCH("*Bench Press*",'Stu-SESSION'!$B$358:$B$365,0), MATCH("*5th*",'Stu-SESSION'!$K$7:$T$7,0))</f>
        <v>#N/A</v>
      </c>
      <c r="I241" s="132">
        <f>IF($A$236='Stu-SESSION'!$A$358,INDEX('Stu-SESSION'!$K$358:$T$365, MATCH("*Military*",'Stu-SESSION'!$B$358:$B$365,0), MATCH("*5th*",'Stu-SESSION'!$K$7:$T$7,0)),"")</f>
        <v>0</v>
      </c>
      <c r="J241" s="44">
        <f>INDEX('Stu-SESSION'!$L$358:$U$365, MATCH("*Military*",'Stu-SESSION'!$B$358:$B$365,0), MATCH("*5th*",'Stu-SESSION'!$K$7:$T$7,0))</f>
        <v>0</v>
      </c>
      <c r="K241" s="131" t="e">
        <f>IF($A$236='Stu-SESSION'!$A$358,INDEX('Stu-SESSION'!$K$358:$T$365, MATCH("*Clean *",'Stu-SESSION'!$B$358:$B$365,0), MATCH("*5th*",'Stu-SESSION'!$K$7:$T$7,0)),"")</f>
        <v>#N/A</v>
      </c>
      <c r="L241" s="44" t="e">
        <f>INDEX('Stu-SESSION'!$L$358:$U$365, MATCH("*Clean *",'Stu-SESSION'!$B$358:$B$365,0), MATCH("*5th*",'Stu-SESSION'!$K$7:$T$7,0))</f>
        <v>#N/A</v>
      </c>
      <c r="M241" s="131">
        <f>IF($A$236='Stu-SESSION'!$A$358,INDEX('Stu-SESSION'!$K$358:$T$365, MATCH("*Lat Pulldown*",'Stu-SESSION'!$B$358:$B$365,0), MATCH("*5th*",'Stu-SESSION'!$K$7:$T$7,0)),"")</f>
        <v>0</v>
      </c>
      <c r="N241" s="44">
        <f>INDEX('Stu-SESSION'!$L$358:$U$365, MATCH("*Lat Pulldown*",'Stu-SESSION'!$B$358:$B$365,0), MATCH("*5th*",'Stu-SESSION'!$K$7:$T$7,0))</f>
        <v>0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'Stu-SESSION'!A367</f>
        <v>42405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IF($A$242='Stu-SESSION'!$A$367,INDEX('Stu-SESSION'!$K$367:$T$374, MATCH("*1k Row*",'Stu-SESSION'!$B$367:$B$374,0), MATCH("*1st*",'Stu-SESSION'!$K$7:$T$7,0)),"")</f>
        <v>#N/A</v>
      </c>
      <c r="P242" s="152" t="e">
        <f>IF($A$242='Stu-SESSION'!$A$367,INDEX('Stu-SESSION'!$K$367:$T$374, MATCH("*HIIT*",'Stu-SESSION'!$B$367:$B$374,0), MATCH("*1st*",'Stu-SESSION'!$K$7:$T$7,0)),"")</f>
        <v>#N/A</v>
      </c>
      <c r="Q242" s="119" t="e">
        <f>INDEX('Stu-SESSION'!$L$367:$U$374, MATCH("*HIIT*",'Stu-SESSION'!$B$367:$B$374,0), MATCH("*1st*",'Stu-SESSION'!$K$7:$T$7,0))</f>
        <v>#N/A</v>
      </c>
      <c r="R242" s="119">
        <f>'Stu-SESSION'!U367</f>
        <v>0</v>
      </c>
      <c r="S242" s="116"/>
      <c r="T242" s="116"/>
      <c r="U242" s="120">
        <f>'Stu-SESSION'!A368</f>
        <v>89.9</v>
      </c>
      <c r="V242" s="120">
        <f>'Stu-SESSION'!A369</f>
        <v>17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IF($A$242='Stu-SESSION'!$A$367,INDEX('Stu-SESSION'!$K$367:$T$374, MATCH("*Squat*",'Stu-SESSION'!$B$367:$B$374,0), MATCH("*1st*",'Stu-SESSION'!$K$7:$T$7,0)),"")</f>
        <v>#N/A</v>
      </c>
      <c r="D243" s="132" t="e">
        <f>INDEX('Stu-SESSION'!L$367:U$374, MATCH("*Squat*",'Stu-SESSION'!$B$367:$B$374,0), MATCH("*1st*",'Stu-SESSION'!K$7:T$7,0))</f>
        <v>#N/A</v>
      </c>
      <c r="E243" s="131" t="e">
        <f>IF($A$242='Stu-SESSION'!$A$367,INDEX('Stu-SESSION'!$K$367:$T$374, MATCH("*Deadlift*",'Stu-SESSION'!$B$367:$B$374,0), MATCH("*1st*",'Stu-SESSION'!$K$7:$T$7,0)),"")</f>
        <v>#N/A</v>
      </c>
      <c r="F243" s="131" t="e">
        <f>INDEX('Stu-SESSION'!$L$367:$U$374, MATCH("*Deadlift*",'Stu-SESSION'!$B$367:$B$374,0), MATCH("*1st*",'Stu-SESSION'!$K$7:$T$7,0))</f>
        <v>#N/A</v>
      </c>
      <c r="G243" s="131" t="e">
        <f>IF($A$242='Stu-SESSION'!$A$367,INDEX('Stu-SESSION'!$K$367:$T$374, MATCH("*Bench Press*",'Stu-SESSION'!$B$367:$B$374,0), MATCH("*1st*",'Stu-SESSION'!$K$7:$T$7,0)),"")</f>
        <v>#N/A</v>
      </c>
      <c r="H243" s="131" t="e">
        <f>INDEX('Stu-SESSION'!$L$367:$U$374, MATCH("*Bench Press*",'Stu-SESSION'!$B$367:$B$374,0), MATCH("*1st*",'Stu-SESSION'!$K$7:$T$7,0))</f>
        <v>#N/A</v>
      </c>
      <c r="I243" s="132" t="e">
        <f>IF($A$242='Stu-SESSION'!$A$367,INDEX('Stu-SESSION'!$K$367:$T$374, MATCH("*Military*",'Stu-SESSION'!$B$367:$B$374,0), MATCH("*1st*",'Stu-SESSION'!$K$7:$T$7,0)),"")</f>
        <v>#N/A</v>
      </c>
      <c r="J243" s="48" t="e">
        <f>INDEX('Stu-SESSION'!$L$367:$U$374, MATCH("*Military*",'Stu-SESSION'!$B$367:$B$374,0), MATCH("*1st*",'Stu-SESSION'!$K$7:$T$7,0))</f>
        <v>#N/A</v>
      </c>
      <c r="K243" s="131" t="e">
        <f>IF($A$242='Stu-SESSION'!$A$367,INDEX('Stu-SESSION'!$K$367:$T$374, MATCH("*Clean *",'Stu-SESSION'!$B$367:$B$374,0), MATCH("*1st*",'Stu-SESSION'!$K$7:$T$7,0)),"")</f>
        <v>#N/A</v>
      </c>
      <c r="L243" s="48" t="e">
        <f>INDEX('Stu-SESSION'!$L$367:$U$374, MATCH("*Clean *",'Stu-SESSION'!$B$367:$B$374,0), MATCH("*1st*",'Stu-SESSION'!$K$7:$T$7,0))</f>
        <v>#N/A</v>
      </c>
      <c r="M243" s="131" t="e">
        <f>IF($A$242='Stu-SESSION'!$A$367,INDEX('Stu-SESSION'!$K$367:$T$374, MATCH("*Lat Pulldown*",'Stu-SESSION'!$B$367:$B$374,0), MATCH("*1st*",'Stu-SESSION'!$K$7:$T$7,0)),"")</f>
        <v>#N/A</v>
      </c>
      <c r="N243" s="48" t="e">
        <f>INDEX('Stu-SESSION'!$L$367:$U$374, MATCH("*Lat Pulldown*",'Stu-SESSION'!$B$367:$B$374,0), MATCH("*1st*",'Stu-SESSION'!$K$7:$T$7,0))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IF($A$242='Stu-SESSION'!$A$367,INDEX('Stu-SESSION'!$K$367:$T$374, MATCH("*Squat*",'Stu-SESSION'!$B$367:$B$374,0), MATCH("*2nd*",'Stu-SESSION'!$K$7:$T$7,0)),"")</f>
        <v>#N/A</v>
      </c>
      <c r="D244" s="132" t="e">
        <f>INDEX('Stu-SESSION'!L$367:U$374, MATCH("*Squat*",'Stu-SESSION'!$B$367:$B$374,0), MATCH("*2nd*",'Stu-SESSION'!K$7:T$7,0))</f>
        <v>#N/A</v>
      </c>
      <c r="E244" s="131" t="e">
        <f>IF($A$242='Stu-SESSION'!$A$367,INDEX('Stu-SESSION'!$K$367:$T$374, MATCH("*Deadlift*",'Stu-SESSION'!$B$367:$B$374,0), MATCH("*2ND*",'Stu-SESSION'!$K$7:$T$7,0)),"")</f>
        <v>#N/A</v>
      </c>
      <c r="F244" s="131" t="e">
        <f>INDEX('Stu-SESSION'!$L$367:$U$374, MATCH("*Deadlift*",'Stu-SESSION'!$B$367:$B$374,0), MATCH("*2nd*",'Stu-SESSION'!$K$7:$T$7,0))</f>
        <v>#N/A</v>
      </c>
      <c r="G244" s="131" t="e">
        <f>IF($A$242='Stu-SESSION'!$A$367,INDEX('Stu-SESSION'!$K$367:$T$374, MATCH("*Bench Press*",'Stu-SESSION'!$B$367:$B$374,0), MATCH("*2ND*",'Stu-SESSION'!$K$7:$T$7,0)),"")</f>
        <v>#N/A</v>
      </c>
      <c r="H244" s="131" t="e">
        <f>INDEX('Stu-SESSION'!$L$367:$U$374, MATCH("*Bench Press*",'Stu-SESSION'!$B$367:$B$374,0), MATCH("*2nd*",'Stu-SESSION'!$K$7:$T$7,0))</f>
        <v>#N/A</v>
      </c>
      <c r="I244" s="132" t="e">
        <f>IF($A$242='Stu-SESSION'!$A$367,INDEX('Stu-SESSION'!$K$367:$T$374, MATCH("*Military*",'Stu-SESSION'!$B$367:$B$374,0), MATCH("*2ND*",'Stu-SESSION'!$K$7:$T$7,0)),"")</f>
        <v>#N/A</v>
      </c>
      <c r="J244" s="44" t="e">
        <f>INDEX('Stu-SESSION'!$L$367:$U$374, MATCH("*Military*",'Stu-SESSION'!$B$367:$B$374,0), MATCH("*2nd*",'Stu-SESSION'!$K$7:$T$7,0))</f>
        <v>#N/A</v>
      </c>
      <c r="K244" s="131" t="e">
        <f>IF($A$242='Stu-SESSION'!$A$367,INDEX('Stu-SESSION'!$K$367:$T$374, MATCH("*Clean *",'Stu-SESSION'!$B$367:$B$374,0), MATCH("*2ND*",'Stu-SESSION'!$K$7:$T$7,0)),"")</f>
        <v>#N/A</v>
      </c>
      <c r="L244" s="44" t="e">
        <f>INDEX('Stu-SESSION'!$L$367:$U$374, MATCH("*Clean *",'Stu-SESSION'!$B$367:$B$374,0), MATCH("*2nd*",'Stu-SESSION'!$K$7:$T$7,0))</f>
        <v>#N/A</v>
      </c>
      <c r="M244" s="131" t="e">
        <f>IF($A$242='Stu-SESSION'!$A$367,INDEX('Stu-SESSION'!$K$367:$T$374, MATCH("*Lat Pulldown*",'Stu-SESSION'!$B$367:$B$374,0), MATCH("*2ND*",'Stu-SESSION'!$K$7:$T$7,0)),"")</f>
        <v>#N/A</v>
      </c>
      <c r="N244" s="44" t="e">
        <f>INDEX('Stu-SESSION'!$L$367:$U$374, MATCH("*Lat Pulldown*",'Stu-SESSION'!$B$367:$B$374,0), MATCH("*2nd*",'Stu-SESSION'!$K$7:$T$7,0))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IF($A$242='Stu-SESSION'!$A$367,INDEX('Stu-SESSION'!$K$367:$T$374, MATCH("*Squat*",'Stu-SESSION'!$B$367:$B$374,0), MATCH("*3rd*",'Stu-SESSION'!$K$7:$T$7,0)),"")</f>
        <v>#N/A</v>
      </c>
      <c r="D245" s="132" t="e">
        <f>INDEX('Stu-SESSION'!L$367:U$374, MATCH("*Squat*",'Stu-SESSION'!$B$367:$B$374,0), MATCH("*3rd*",'Stu-SESSION'!K$7:T$7,0))</f>
        <v>#N/A</v>
      </c>
      <c r="E245" s="131" t="e">
        <f>IF($A$242='Stu-SESSION'!$A$367,INDEX('Stu-SESSION'!$K$367:$T$374, MATCH("*Deadlift*",'Stu-SESSION'!$B$367:$B$374,0), MATCH("*3rd*",'Stu-SESSION'!$K$7:$T$7,0)),"")</f>
        <v>#N/A</v>
      </c>
      <c r="F245" s="131" t="e">
        <f>INDEX('Stu-SESSION'!$L$367:$U$374, MATCH("*Deadlift*",'Stu-SESSION'!$B$367:$B$374,0), MATCH("*3rd*",'Stu-SESSION'!$K$7:$T$7,0))</f>
        <v>#N/A</v>
      </c>
      <c r="G245" s="131" t="e">
        <f>IF($A$242='Stu-SESSION'!$A$367,INDEX('Stu-SESSION'!$K$367:$T$374, MATCH("*Bench Press*",'Stu-SESSION'!$B$367:$B$374,0), MATCH("*3rd*",'Stu-SESSION'!$K$7:$T$7,0)),"")</f>
        <v>#N/A</v>
      </c>
      <c r="H245" s="131" t="e">
        <f>INDEX('Stu-SESSION'!$L$367:$U$374, MATCH("*Bench Press*",'Stu-SESSION'!$B$367:$B$374,0), MATCH("*3rd*",'Stu-SESSION'!$K$7:$T$7,0))</f>
        <v>#N/A</v>
      </c>
      <c r="I245" s="132" t="e">
        <f>IF($A$242='Stu-SESSION'!$A$367,INDEX('Stu-SESSION'!$K$367:$T$374, MATCH("*Military*",'Stu-SESSION'!$B$367:$B$374,0), MATCH("*3rd*",'Stu-SESSION'!$K$7:$T$7,0)),"")</f>
        <v>#N/A</v>
      </c>
      <c r="J245" s="44" t="e">
        <f>INDEX('Stu-SESSION'!$L$367:$U$374, MATCH("*Military*",'Stu-SESSION'!$B$367:$B$374,0), MATCH("*3rd*",'Stu-SESSION'!$K$7:$T$7,0))</f>
        <v>#N/A</v>
      </c>
      <c r="K245" s="131" t="e">
        <f>IF($A$242='Stu-SESSION'!$A$367,INDEX('Stu-SESSION'!$K$367:$T$374, MATCH("*Clean *",'Stu-SESSION'!$B$367:$B$374,0), MATCH("*3rd*",'Stu-SESSION'!$K$7:$T$7,0)),"")</f>
        <v>#N/A</v>
      </c>
      <c r="L245" s="44" t="e">
        <f>INDEX('Stu-SESSION'!$L$367:$U$374, MATCH("*Clean *",'Stu-SESSION'!$B$367:$B$374,0), MATCH("*3rd*",'Stu-SESSION'!$K$7:$T$7,0))</f>
        <v>#N/A</v>
      </c>
      <c r="M245" s="131" t="e">
        <f>IF($A$242='Stu-SESSION'!$A$367,INDEX('Stu-SESSION'!$K$367:$T$374, MATCH("*Lat Pulldown*",'Stu-SESSION'!$B$367:$B$374,0), MATCH("*3rd*",'Stu-SESSION'!$K$7:$T$7,0)),"")</f>
        <v>#N/A</v>
      </c>
      <c r="N245" s="44" t="e">
        <f>INDEX('Stu-SESSION'!$L$367:$U$374, MATCH("*Lat Pulldown*",'Stu-SESSION'!$B$367:$B$374,0), MATCH("*3rd*",'Stu-SESSION'!$K$7:$T$7,0))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IF($A$242='Stu-SESSION'!$A$367,INDEX('Stu-SESSION'!$K$367:$T$374, MATCH("*Squat*",'Stu-SESSION'!$B$367:$B$374,0), MATCH("*4th*",'Stu-SESSION'!$K$7:$T$7,0)),"")</f>
        <v>#N/A</v>
      </c>
      <c r="D246" s="132" t="e">
        <f>INDEX('Stu-SESSION'!L$367:U$374, MATCH("*Squat*",'Stu-SESSION'!$B$367:$B$374,0), MATCH("*4th*",'Stu-SESSION'!K$7:T$7,0))</f>
        <v>#N/A</v>
      </c>
      <c r="E246" s="131" t="e">
        <f>IF($A$242='Stu-SESSION'!$A$367,INDEX('Stu-SESSION'!$K$367:$T$374, MATCH("*Deadlift*",'Stu-SESSION'!$B$367:$B$374,0), MATCH("*4th*",'Stu-SESSION'!$K$7:$T$7,0)),"")</f>
        <v>#N/A</v>
      </c>
      <c r="F246" s="131" t="e">
        <f>INDEX('Stu-SESSION'!$L$367:$U$374, MATCH("*Deadlift*",'Stu-SESSION'!$B$367:$B$374,0), MATCH("*4th*",'Stu-SESSION'!$K$7:$T$7,0))</f>
        <v>#N/A</v>
      </c>
      <c r="G246" s="131" t="e">
        <f>IF($A$242='Stu-SESSION'!$A$367,INDEX('Stu-SESSION'!$K$367:$T$374, MATCH("*Bench Press*",'Stu-SESSION'!$B$367:$B$374,0), MATCH("*4th*",'Stu-SESSION'!$K$7:$T$7,0)),"")</f>
        <v>#N/A</v>
      </c>
      <c r="H246" s="131" t="e">
        <f>INDEX('Stu-SESSION'!$L$367:$U$374, MATCH("*Bench Press*",'Stu-SESSION'!$B$367:$B$374,0), MATCH("*4th*",'Stu-SESSION'!$K$7:$T$7,0))</f>
        <v>#N/A</v>
      </c>
      <c r="I246" s="132" t="e">
        <f>IF($A$242='Stu-SESSION'!$A$367,INDEX('Stu-SESSION'!$K$367:$T$374, MATCH("*Military*",'Stu-SESSION'!$B$367:$B$374,0), MATCH("*4th*",'Stu-SESSION'!$K$7:$T$7,0)),"")</f>
        <v>#N/A</v>
      </c>
      <c r="J246" s="44" t="e">
        <f>INDEX('Stu-SESSION'!$L$367:$U$374, MATCH("*Military*",'Stu-SESSION'!$B$367:$B$374,0), MATCH("*4th*",'Stu-SESSION'!$K$7:$T$7,0))</f>
        <v>#N/A</v>
      </c>
      <c r="K246" s="131" t="e">
        <f>IF($A$242='Stu-SESSION'!$A$367,INDEX('Stu-SESSION'!$K$367:$T$374, MATCH("*Clean *",'Stu-SESSION'!$B$367:$B$374,0), MATCH("*4th*",'Stu-SESSION'!$K$7:$T$7,0)),"")</f>
        <v>#N/A</v>
      </c>
      <c r="L246" s="44" t="e">
        <f>INDEX('Stu-SESSION'!$L$367:$U$374, MATCH("*Clean *",'Stu-SESSION'!$B$367:$B$374,0), MATCH("*4th*",'Stu-SESSION'!$K$7:$T$7,0))</f>
        <v>#N/A</v>
      </c>
      <c r="M246" s="131" t="e">
        <f>IF($A$242='Stu-SESSION'!$A$367,INDEX('Stu-SESSION'!$K$367:$T$374, MATCH("*Lat Pulldown*",'Stu-SESSION'!$B$367:$B$374,0), MATCH("*4th*",'Stu-SESSION'!$K$7:$T$7,0)),"")</f>
        <v>#N/A</v>
      </c>
      <c r="N246" s="44" t="e">
        <f>INDEX('Stu-SESSION'!$L$367:$U$374, MATCH("*Lat Pulldown*",'Stu-SESSION'!$B$367:$B$374,0), MATCH("*4th*",'Stu-SESSION'!$K$7:$T$7,0))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IF($A$242='Stu-SESSION'!$A$367,INDEX('Stu-SESSION'!$K$367:$T$374, MATCH("*Squat*",'Stu-SESSION'!$B$367:$B$374,0), MATCH("*5th*",'Stu-SESSION'!$K$7:$T$7,0)),"")</f>
        <v>#N/A</v>
      </c>
      <c r="D247" s="132" t="e">
        <f>INDEX('Stu-SESSION'!L$367:U$374, MATCH("*Squat*",'Stu-SESSION'!$B$367:$B$374,0), MATCH("*5th*",'Stu-SESSION'!K$7:T$7,0))</f>
        <v>#N/A</v>
      </c>
      <c r="E247" s="131" t="e">
        <f>IF($A$242='Stu-SESSION'!$A$367,INDEX('Stu-SESSION'!$K$367:$T$374, MATCH("*Deadlift*",'Stu-SESSION'!$B$367:$B$374,0), MATCH("*5th*",'Stu-SESSION'!$K$7:$T$7,0)),"")</f>
        <v>#N/A</v>
      </c>
      <c r="F247" s="131" t="e">
        <f>INDEX('Stu-SESSION'!$L$367:$U$374, MATCH("*Deadlift*",'Stu-SESSION'!$B$367:$B$374,0), MATCH("*5th*",'Stu-SESSION'!$K$7:$T$7,0))</f>
        <v>#N/A</v>
      </c>
      <c r="G247" s="131" t="e">
        <f>IF($A$242='Stu-SESSION'!$A$367,INDEX('Stu-SESSION'!$K$367:$T$374, MATCH("*Bench Press*",'Stu-SESSION'!$B$367:$B$374,0), MATCH("*5th*",'Stu-SESSION'!$K$7:$T$7,0)),"")</f>
        <v>#N/A</v>
      </c>
      <c r="H247" s="131" t="e">
        <f>INDEX('Stu-SESSION'!$L$367:$U$374, MATCH("*Bench Press*",'Stu-SESSION'!$B$367:$B$374,0), MATCH("*5th*",'Stu-SESSION'!$K$7:$T$7,0))</f>
        <v>#N/A</v>
      </c>
      <c r="I247" s="132" t="e">
        <f>IF($A$242='Stu-SESSION'!$A$367,INDEX('Stu-SESSION'!$K$367:$T$374, MATCH("*Military*",'Stu-SESSION'!$B$367:$B$374,0), MATCH("*5th*",'Stu-SESSION'!$K$7:$T$7,0)),"")</f>
        <v>#N/A</v>
      </c>
      <c r="J247" s="44" t="e">
        <f>INDEX('Stu-SESSION'!$L$367:$U$374, MATCH("*Military*",'Stu-SESSION'!$B$367:$B$374,0), MATCH("*5th*",'Stu-SESSION'!$K$7:$T$7,0))</f>
        <v>#N/A</v>
      </c>
      <c r="K247" s="131" t="e">
        <f>IF($A$242='Stu-SESSION'!$A$367,INDEX('Stu-SESSION'!$K$367:$T$374, MATCH("*Clean *",'Stu-SESSION'!$B$367:$B$374,0), MATCH("*5th*",'Stu-SESSION'!$K$7:$T$7,0)),"")</f>
        <v>#N/A</v>
      </c>
      <c r="L247" s="44" t="e">
        <f>INDEX('Stu-SESSION'!$L$367:$U$374, MATCH("*Clean *",'Stu-SESSION'!$B$367:$B$374,0), MATCH("*5th*",'Stu-SESSION'!$K$7:$T$7,0))</f>
        <v>#N/A</v>
      </c>
      <c r="M247" s="131" t="e">
        <f>IF($A$242='Stu-SESSION'!$A$367,INDEX('Stu-SESSION'!$K$367:$T$374, MATCH("*Lat Pulldown*",'Stu-SESSION'!$B$367:$B$374,0), MATCH("*5th*",'Stu-SESSION'!$K$7:$T$7,0)),"")</f>
        <v>#N/A</v>
      </c>
      <c r="N247" s="44" t="e">
        <f>INDEX('Stu-SESSION'!$L$367:$U$374, MATCH("*Lat Pulldown*",'Stu-SESSION'!$B$367:$B$374,0), MATCH("*5th*",'Stu-SESSION'!$K$7:$T$7,0))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'Stu-SESSION'!A376</f>
        <v>42409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IF($A$248='Stu-SESSION'!$A$376,INDEX('Stu-SESSION'!$K$376:$T$383, MATCH("*1k Row*",'Stu-SESSION'!$B$376:$B$383,0), MATCH("*1st*",'Stu-SESSION'!$K$7:$T$7,0)),"")</f>
        <v>#N/A</v>
      </c>
      <c r="P248" s="152" t="e">
        <f>IF($A$248='Stu-SESSION'!$A$376,INDEX('Stu-SESSION'!$K$376:$T$383, MATCH("*HIIT*",'Stu-SESSION'!$B$376:$B$383,0), MATCH("*1st*",'Stu-SESSION'!$K$7:$T$7,0)),"")</f>
        <v>#N/A</v>
      </c>
      <c r="Q248" s="119" t="e">
        <f>INDEX('Stu-SESSION'!$L$376:$U$383, MATCH("*HIIT*",'Stu-SESSION'!$B$376:$B$383,0), MATCH("*1st*",'Stu-SESSION'!$K$7:$T$7,0))</f>
        <v>#N/A</v>
      </c>
      <c r="R248" s="119">
        <f>'Stu-SESSION'!U376</f>
        <v>0</v>
      </c>
      <c r="S248" s="116"/>
      <c r="T248" s="116"/>
      <c r="U248" s="120">
        <f>'Stu-SESSION'!A377</f>
        <v>0</v>
      </c>
      <c r="V248" s="120">
        <f>'Stu-SESSION'!A378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IF($A$248='Stu-SESSION'!$A$376,INDEX('Stu-SESSION'!$K$376:$T$383, MATCH("*Squat*",'Stu-SESSION'!$B$376:$B$383,0), MATCH("*1st*",'Stu-SESSION'!$K$7:$T$7,0)),"")</f>
        <v>#N/A</v>
      </c>
      <c r="D249" s="132" t="e">
        <f>INDEX('Stu-SESSION'!L$376:U$383, MATCH("*Squat*",'Stu-SESSION'!$B$376:$B$383,0), MATCH("*1st*",'Stu-SESSION'!K$7:T$7,0))</f>
        <v>#N/A</v>
      </c>
      <c r="E249" s="131" t="e">
        <f>IF($A$248='Stu-SESSION'!$A$376,INDEX('Stu-SESSION'!$K$376:$T$383, MATCH("*Deadlift*",'Stu-SESSION'!$B$376:$B$383,0), MATCH("*1st*",'Stu-SESSION'!$K$7:$T$7,0)),"")</f>
        <v>#N/A</v>
      </c>
      <c r="F249" s="131" t="e">
        <f>INDEX('Stu-SESSION'!$L$376:$U$383, MATCH("*Deadlift*",'Stu-SESSION'!$B$376:$B$383,0), MATCH("*1st*",'Stu-SESSION'!$K$7:$T$7,0))</f>
        <v>#N/A</v>
      </c>
      <c r="G249" s="131" t="e">
        <f>IF($A$248='Stu-SESSION'!$A$376,INDEX('Stu-SESSION'!$K$376:$T$383, MATCH("*Bench Press*",'Stu-SESSION'!$B$376:$B$383,0), MATCH("*1st*",'Stu-SESSION'!$K$7:$T$7,0)),"")</f>
        <v>#N/A</v>
      </c>
      <c r="H249" s="131" t="e">
        <f>INDEX('Stu-SESSION'!$L$376:$U$383, MATCH("*Bench Press*",'Stu-SESSION'!$B$376:$B$383,0), MATCH("*1st*",'Stu-SESSION'!$K$7:$T$7,0))</f>
        <v>#N/A</v>
      </c>
      <c r="I249" s="132" t="e">
        <f>IF($A$248='Stu-SESSION'!$A$376,INDEX('Stu-SESSION'!$K$376:$T$383, MATCH("*Military*",'Stu-SESSION'!$B$376:$B$383,0), MATCH("*1st*",'Stu-SESSION'!$K$7:$T$7,0)),"")</f>
        <v>#N/A</v>
      </c>
      <c r="J249" s="48" t="e">
        <f>INDEX('Stu-SESSION'!$L$376:$U$383, MATCH("*Military*",'Stu-SESSION'!$B$376:$B$383,0), MATCH("*1st*",'Stu-SESSION'!$K$7:$T$7,0))</f>
        <v>#N/A</v>
      </c>
      <c r="K249" s="131" t="e">
        <f>IF($A$248='Stu-SESSION'!$A$376,INDEX('Stu-SESSION'!$K$376:$T$383, MATCH("*Clean *",'Stu-SESSION'!$B$376:$B$383,0), MATCH("*1st*",'Stu-SESSION'!$K$7:$T$7,0)),"")</f>
        <v>#N/A</v>
      </c>
      <c r="L249" s="48" t="e">
        <f>INDEX('Stu-SESSION'!$L$376:$U$383, MATCH("*Clean *",'Stu-SESSION'!$B$376:$B$383,0), MATCH("*1st*",'Stu-SESSION'!$K$7:$T$7,0))</f>
        <v>#N/A</v>
      </c>
      <c r="M249" s="131" t="e">
        <f>IF($A$248='Stu-SESSION'!$A$376,INDEX('Stu-SESSION'!$K$376:$T$383, MATCH("*Lat Pulldown*",'Stu-SESSION'!$B$376:$B$383,0), MATCH("*1st*",'Stu-SESSION'!$K$7:$T$7,0)),"")</f>
        <v>#N/A</v>
      </c>
      <c r="N249" s="48" t="e">
        <f>INDEX('Stu-SESSION'!$L$376:$U$383, MATCH("*Lat Pulldown*",'Stu-SESSION'!$B$376:$B$383,0), MATCH("*1st*",'Stu-SESSION'!$K$7:$T$7,0))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IF($A$248='Stu-SESSION'!$A$376,INDEX('Stu-SESSION'!$K$376:$T$383, MATCH("*Squat*",'Stu-SESSION'!$B$376:$B$383,0), MATCH("*2nd*",'Stu-SESSION'!$K$7:$T$7,0)),"")</f>
        <v>#N/A</v>
      </c>
      <c r="D250" s="132" t="e">
        <f>INDEX('Stu-SESSION'!L$376:U$383, MATCH("*Squat*",'Stu-SESSION'!$B$376:$B$383,0), MATCH("*2nd*",'Stu-SESSION'!K$7:T$7,0))</f>
        <v>#N/A</v>
      </c>
      <c r="E250" s="131" t="e">
        <f>IF($A$248='Stu-SESSION'!$A$376,INDEX('Stu-SESSION'!$K$376:$T$383, MATCH("*Deadlift*",'Stu-SESSION'!$B$376:$B$383,0), MATCH("*2ND*",'Stu-SESSION'!$K$7:$T$7,0)),"")</f>
        <v>#N/A</v>
      </c>
      <c r="F250" s="131" t="e">
        <f>INDEX('Stu-SESSION'!$L$376:$U$383, MATCH("*Deadlift*",'Stu-SESSION'!$B$376:$B$383,0), MATCH("*2nd*",'Stu-SESSION'!$K$7:$T$7,0))</f>
        <v>#N/A</v>
      </c>
      <c r="G250" s="131" t="e">
        <f>IF($A$248='Stu-SESSION'!$A$376,INDEX('Stu-SESSION'!$K$376:$T$383, MATCH("*Bench Press*",'Stu-SESSION'!$B$376:$B$383,0), MATCH("*2ND*",'Stu-SESSION'!$K$7:$T$7,0)),"")</f>
        <v>#N/A</v>
      </c>
      <c r="H250" s="131" t="e">
        <f>INDEX('Stu-SESSION'!$L$376:$U$383, MATCH("*Bench Press*",'Stu-SESSION'!$B$376:$B$383,0), MATCH("*2nd*",'Stu-SESSION'!$K$7:$T$7,0))</f>
        <v>#N/A</v>
      </c>
      <c r="I250" s="132" t="e">
        <f>IF($A$248='Stu-SESSION'!$A$376,INDEX('Stu-SESSION'!$K$376:$T$383, MATCH("*Military*",'Stu-SESSION'!$B$376:$B$383,0), MATCH("*2ND*",'Stu-SESSION'!$K$7:$T$7,0)),"")</f>
        <v>#N/A</v>
      </c>
      <c r="J250" s="44" t="e">
        <f>INDEX('Stu-SESSION'!$L$376:$U$383, MATCH("*Military*",'Stu-SESSION'!$B$376:$B$383,0), MATCH("*2nd*",'Stu-SESSION'!$K$7:$T$7,0))</f>
        <v>#N/A</v>
      </c>
      <c r="K250" s="131" t="e">
        <f>IF($A$248='Stu-SESSION'!$A$376,INDEX('Stu-SESSION'!$K$376:$T$383, MATCH("*Clean *",'Stu-SESSION'!$B$376:$B$383,0), MATCH("*2ND*",'Stu-SESSION'!$K$7:$T$7,0)),"")</f>
        <v>#N/A</v>
      </c>
      <c r="L250" s="44" t="e">
        <f>INDEX('Stu-SESSION'!$L$376:$U$383, MATCH("*Clean *",'Stu-SESSION'!$B$376:$B$383,0), MATCH("*2nd*",'Stu-SESSION'!$K$7:$T$7,0))</f>
        <v>#N/A</v>
      </c>
      <c r="M250" s="131" t="e">
        <f>IF($A$248='Stu-SESSION'!$A$376,INDEX('Stu-SESSION'!$K$376:$T$383, MATCH("*Lat Pulldown*",'Stu-SESSION'!$B$376:$B$383,0), MATCH("*2ND*",'Stu-SESSION'!$K$7:$T$7,0)),"")</f>
        <v>#N/A</v>
      </c>
      <c r="N250" s="44" t="e">
        <f>INDEX('Stu-SESSION'!$L$376:$U$383, MATCH("*Lat Pulldown*",'Stu-SESSION'!$B$376:$B$383,0), MATCH("*2nd*",'Stu-SESSION'!$K$7:$T$7,0))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IF($A$248='Stu-SESSION'!$A$376,INDEX('Stu-SESSION'!$K$376:$T$383, MATCH("*Squat*",'Stu-SESSION'!$B$376:$B$383,0), MATCH("*3rd*",'Stu-SESSION'!$K$7:$T$7,0)),"")</f>
        <v>#N/A</v>
      </c>
      <c r="D251" s="132" t="e">
        <f>INDEX('Stu-SESSION'!L$376:U$383, MATCH("*Squat*",'Stu-SESSION'!$B$376:$B$383,0), MATCH("*3rd*",'Stu-SESSION'!K$7:T$7,0))</f>
        <v>#N/A</v>
      </c>
      <c r="E251" s="131" t="e">
        <f>IF($A$248='Stu-SESSION'!$A$376,INDEX('Stu-SESSION'!$K$376:$T$383, MATCH("*Deadlift*",'Stu-SESSION'!$B$376:$B$383,0), MATCH("*3rd*",'Stu-SESSION'!$K$7:$T$7,0)),"")</f>
        <v>#N/A</v>
      </c>
      <c r="F251" s="131" t="e">
        <f>INDEX('Stu-SESSION'!$L$376:$U$383, MATCH("*Deadlift*",'Stu-SESSION'!$B$376:$B$383,0), MATCH("*3rd*",'Stu-SESSION'!$K$7:$T$7,0))</f>
        <v>#N/A</v>
      </c>
      <c r="G251" s="131" t="e">
        <f>IF($A$248='Stu-SESSION'!$A$376,INDEX('Stu-SESSION'!$K$376:$T$383, MATCH("*Bench Press*",'Stu-SESSION'!$B$376:$B$383,0), MATCH("*3rd*",'Stu-SESSION'!$K$7:$T$7,0)),"")</f>
        <v>#N/A</v>
      </c>
      <c r="H251" s="131" t="e">
        <f>INDEX('Stu-SESSION'!$L$376:$U$383, MATCH("*Bench Press*",'Stu-SESSION'!$B$376:$B$383,0), MATCH("*3rd*",'Stu-SESSION'!$K$7:$T$7,0))</f>
        <v>#N/A</v>
      </c>
      <c r="I251" s="132" t="e">
        <f>IF($A$248='Stu-SESSION'!$A$376,INDEX('Stu-SESSION'!$K$376:$T$383, MATCH("*Military*",'Stu-SESSION'!$B$376:$B$383,0), MATCH("*3rd*",'Stu-SESSION'!$K$7:$T$7,0)),"")</f>
        <v>#N/A</v>
      </c>
      <c r="J251" s="44" t="e">
        <f>INDEX('Stu-SESSION'!$L$376:$U$383, MATCH("*Military*",'Stu-SESSION'!$B$376:$B$383,0), MATCH("*3rd*",'Stu-SESSION'!$K$7:$T$7,0))</f>
        <v>#N/A</v>
      </c>
      <c r="K251" s="131" t="e">
        <f>IF($A$248='Stu-SESSION'!$A$376,INDEX('Stu-SESSION'!$K$376:$T$383, MATCH("*Clean *",'Stu-SESSION'!$B$376:$B$383,0), MATCH("*3rd*",'Stu-SESSION'!$K$7:$T$7,0)),"")</f>
        <v>#N/A</v>
      </c>
      <c r="L251" s="44" t="e">
        <f>INDEX('Stu-SESSION'!$L$376:$U$383, MATCH("*Clean *",'Stu-SESSION'!$B$376:$B$383,0), MATCH("*3rd*",'Stu-SESSION'!$K$7:$T$7,0))</f>
        <v>#N/A</v>
      </c>
      <c r="M251" s="131" t="e">
        <f>IF($A$248='Stu-SESSION'!$A$376,INDEX('Stu-SESSION'!$K$376:$T$383, MATCH("*Lat Pulldown*",'Stu-SESSION'!$B$376:$B$383,0), MATCH("*3rd*",'Stu-SESSION'!$K$7:$T$7,0)),"")</f>
        <v>#N/A</v>
      </c>
      <c r="N251" s="44" t="e">
        <f>INDEX('Stu-SESSION'!$L$376:$U$383, MATCH("*Lat Pulldown*",'Stu-SESSION'!$B$376:$B$383,0), MATCH("*3rd*",'Stu-SESSION'!$K$7:$T$7,0))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IF($A$248='Stu-SESSION'!$A$376,INDEX('Stu-SESSION'!$K$376:$T$383, MATCH("*Squat*",'Stu-SESSION'!$B$376:$B$383,0), MATCH("*4th*",'Stu-SESSION'!$K$7:$T$7,0)),"")</f>
        <v>#N/A</v>
      </c>
      <c r="D252" s="132" t="e">
        <f>INDEX('Stu-SESSION'!L$376:U$383, MATCH("*Squat*",'Stu-SESSION'!$B$376:$B$383,0), MATCH("*4th*",'Stu-SESSION'!K$7:T$7,0))</f>
        <v>#N/A</v>
      </c>
      <c r="E252" s="131" t="e">
        <f>IF($A$248='Stu-SESSION'!$A$376,INDEX('Stu-SESSION'!$K$376:$T$383, MATCH("*Deadlift*",'Stu-SESSION'!$B$376:$B$383,0), MATCH("*4th*",'Stu-SESSION'!$K$7:$T$7,0)),"")</f>
        <v>#N/A</v>
      </c>
      <c r="F252" s="131" t="e">
        <f>INDEX('Stu-SESSION'!$L$376:$U$383, MATCH("*Deadlift*",'Stu-SESSION'!$B$376:$B$383,0), MATCH("*4th*",'Stu-SESSION'!$K$7:$T$7,0))</f>
        <v>#N/A</v>
      </c>
      <c r="G252" s="131" t="e">
        <f>IF($A$248='Stu-SESSION'!$A$376,INDEX('Stu-SESSION'!$K$376:$T$383, MATCH("*Bench Press*",'Stu-SESSION'!$B$376:$B$383,0), MATCH("*4th*",'Stu-SESSION'!$K$7:$T$7,0)),"")</f>
        <v>#N/A</v>
      </c>
      <c r="H252" s="131" t="e">
        <f>INDEX('Stu-SESSION'!$L$376:$U$383, MATCH("*Bench Press*",'Stu-SESSION'!$B$376:$B$383,0), MATCH("*4th*",'Stu-SESSION'!$K$7:$T$7,0))</f>
        <v>#N/A</v>
      </c>
      <c r="I252" s="132" t="e">
        <f>IF($A$248='Stu-SESSION'!$A$376,INDEX('Stu-SESSION'!$K$376:$T$383, MATCH("*Military*",'Stu-SESSION'!$B$376:$B$383,0), MATCH("*4th*",'Stu-SESSION'!$K$7:$T$7,0)),"")</f>
        <v>#N/A</v>
      </c>
      <c r="J252" s="44" t="e">
        <f>INDEX('Stu-SESSION'!$L$376:$U$383, MATCH("*Military*",'Stu-SESSION'!$B$376:$B$383,0), MATCH("*4th*",'Stu-SESSION'!$K$7:$T$7,0))</f>
        <v>#N/A</v>
      </c>
      <c r="K252" s="131" t="e">
        <f>IF($A$248='Stu-SESSION'!$A$376,INDEX('Stu-SESSION'!$K$376:$T$383, MATCH("*Clean *",'Stu-SESSION'!$B$376:$B$383,0), MATCH("*4th*",'Stu-SESSION'!$K$7:$T$7,0)),"")</f>
        <v>#N/A</v>
      </c>
      <c r="L252" s="44" t="e">
        <f>INDEX('Stu-SESSION'!$L$376:$U$383, MATCH("*Clean *",'Stu-SESSION'!$B$376:$B$383,0), MATCH("*4th*",'Stu-SESSION'!$K$7:$T$7,0))</f>
        <v>#N/A</v>
      </c>
      <c r="M252" s="131" t="e">
        <f>IF($A$248='Stu-SESSION'!$A$376,INDEX('Stu-SESSION'!$K$376:$T$383, MATCH("*Lat Pulldown*",'Stu-SESSION'!$B$376:$B$383,0), MATCH("*4th*",'Stu-SESSION'!$K$7:$T$7,0)),"")</f>
        <v>#N/A</v>
      </c>
      <c r="N252" s="44" t="e">
        <f>INDEX('Stu-SESSION'!$L$376:$U$383, MATCH("*Lat Pulldown*",'Stu-SESSION'!$B$376:$B$383,0), MATCH("*4th*",'Stu-SESSION'!$K$7:$T$7,0))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IF($A$248='Stu-SESSION'!$A$376,INDEX('Stu-SESSION'!$K$376:$T$383, MATCH("*Squat*",'Stu-SESSION'!$B$376:$B$383,0), MATCH("*5th*",'Stu-SESSION'!$K$7:$T$7,0)),"")</f>
        <v>#N/A</v>
      </c>
      <c r="D253" s="132" t="e">
        <f>INDEX('Stu-SESSION'!L$376:U$383, MATCH("*Squat*",'Stu-SESSION'!$B$376:$B$383,0), MATCH("*5th*",'Stu-SESSION'!K$7:T$7,0))</f>
        <v>#N/A</v>
      </c>
      <c r="E253" s="131" t="e">
        <f>IF($A$248='Stu-SESSION'!$A$376,INDEX('Stu-SESSION'!$K$376:$T$383, MATCH("*Deadlift*",'Stu-SESSION'!$B$376:$B$383,0), MATCH("*5th*",'Stu-SESSION'!$K$7:$T$7,0)),"")</f>
        <v>#N/A</v>
      </c>
      <c r="F253" s="131" t="e">
        <f>INDEX('Stu-SESSION'!$L$376:$U$383, MATCH("*Deadlift*",'Stu-SESSION'!$B$376:$B$383,0), MATCH("*5th*",'Stu-SESSION'!$K$7:$T$7,0))</f>
        <v>#N/A</v>
      </c>
      <c r="G253" s="131" t="e">
        <f>IF($A$248='Stu-SESSION'!$A$376,INDEX('Stu-SESSION'!$K$376:$T$383, MATCH("*Bench Press*",'Stu-SESSION'!$B$376:$B$383,0), MATCH("*5th*",'Stu-SESSION'!$K$7:$T$7,0)),"")</f>
        <v>#N/A</v>
      </c>
      <c r="H253" s="131" t="e">
        <f>INDEX('Stu-SESSION'!$L$376:$U$383, MATCH("*Bench Press*",'Stu-SESSION'!$B$376:$B$383,0), MATCH("*5th*",'Stu-SESSION'!$K$7:$T$7,0))</f>
        <v>#N/A</v>
      </c>
      <c r="I253" s="132" t="e">
        <f>IF($A$248='Stu-SESSION'!$A$376,INDEX('Stu-SESSION'!$K$376:$T$383, MATCH("*Military*",'Stu-SESSION'!$B$376:$B$383,0), MATCH("*5th*",'Stu-SESSION'!$K$7:$T$7,0)),"")</f>
        <v>#N/A</v>
      </c>
      <c r="J253" s="44" t="e">
        <f>INDEX('Stu-SESSION'!$L$376:$U$383, MATCH("*Military*",'Stu-SESSION'!$B$376:$B$383,0), MATCH("*5th*",'Stu-SESSION'!$K$7:$T$7,0))</f>
        <v>#N/A</v>
      </c>
      <c r="K253" s="131" t="e">
        <f>IF($A$248='Stu-SESSION'!$A$376,INDEX('Stu-SESSION'!$K$376:$T$383, MATCH("*Clean *",'Stu-SESSION'!$B$376:$B$383,0), MATCH("*5th*",'Stu-SESSION'!$K$7:$T$7,0)),"")</f>
        <v>#N/A</v>
      </c>
      <c r="L253" s="44" t="e">
        <f>INDEX('Stu-SESSION'!$L$376:$U$383, MATCH("*Clean *",'Stu-SESSION'!$B$376:$B$383,0), MATCH("*5th*",'Stu-SESSION'!$K$7:$T$7,0))</f>
        <v>#N/A</v>
      </c>
      <c r="M253" s="131" t="e">
        <f>IF($A$248='Stu-SESSION'!$A$376,INDEX('Stu-SESSION'!$K$376:$T$383, MATCH("*Lat Pulldown*",'Stu-SESSION'!$B$376:$B$383,0), MATCH("*5th*",'Stu-SESSION'!$K$7:$T$7,0)),"")</f>
        <v>#N/A</v>
      </c>
      <c r="N253" s="44" t="e">
        <f>INDEX('Stu-SESSION'!$L$376:$U$383, MATCH("*Lat Pulldown*",'Stu-SESSION'!$B$376:$B$383,0), MATCH("*5th*",'Stu-SESSION'!$K$7:$T$7,0))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'Stu-SESSION'!A385</f>
        <v>42411</v>
      </c>
      <c r="B254" s="116" t="s">
        <v>84</v>
      </c>
      <c r="C254" s="117">
        <f>MAX(C255:C259)</f>
        <v>140</v>
      </c>
      <c r="D254" s="116">
        <f t="array" ref="D254">MAX(IF(C255:C259=C254,D255:D259))</f>
        <v>10</v>
      </c>
      <c r="E254" s="116" t="e">
        <f>MAX(E255:E259)</f>
        <v>#N/A</v>
      </c>
      <c r="F254" s="116" t="e">
        <f t="array" ref="F254">MAX(IF(E255:E259=E254,F255:F259))</f>
        <v>#N/A</v>
      </c>
      <c r="G254" s="116" t="e">
        <f>MAX(G255:G259)</f>
        <v>#N/A</v>
      </c>
      <c r="H254" s="116" t="e">
        <f t="array" ref="H254">MAX(IF(G255:G259=G254,H255:H259))</f>
        <v>#N/A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IF($A$254='Stu-SESSION'!$A$385,INDEX('Stu-SESSION'!$K$385:$T$392, MATCH("*1k Row*",'Stu-SESSION'!$B$385:$B$392,0), MATCH("*1st*",'Stu-SESSION'!$K$7:$T$7,0)),"")</f>
        <v>#N/A</v>
      </c>
      <c r="P254" s="152" t="e">
        <f>IF($A$254='Stu-SESSION'!$A$385,INDEX('Stu-SESSION'!$K$385:$T$392, MATCH("*HIIT*",'Stu-SESSION'!$B$385:$B$392,0), MATCH("*1st*",'Stu-SESSION'!$K$7:$T$7,0)),"")</f>
        <v>#N/A</v>
      </c>
      <c r="Q254" s="119" t="e">
        <f>INDEX('Stu-SESSION'!$L$385:$U$392, MATCH("*HIIT*",'Stu-SESSION'!$B$385:$B$392,0), MATCH("*1st*",'Stu-SESSION'!$K$7:$T$7,0))</f>
        <v>#N/A</v>
      </c>
      <c r="R254" s="119">
        <f>'Stu-SESSION'!U385</f>
        <v>0</v>
      </c>
      <c r="S254" s="116"/>
      <c r="T254" s="116"/>
      <c r="U254" s="120">
        <f>'Stu-SESSION'!A386</f>
        <v>0</v>
      </c>
      <c r="V254" s="120">
        <f>'Stu-SESSION'!A387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>
        <f>IF($A$254='Stu-SESSION'!$A$385,INDEX('Stu-SESSION'!$K$385:$T$392, MATCH("*Squat*",'Stu-SESSION'!$B$385:$B$392,0), MATCH("*1st*",'Stu-SESSION'!$K$7:$T$7,0)),"")</f>
        <v>60</v>
      </c>
      <c r="D255" s="132">
        <f>INDEX('Stu-SESSION'!L$385:U$392, MATCH("*Squat*",'Stu-SESSION'!$B$385:$B$392,0), MATCH("*1st*",'Stu-SESSION'!K$7:T$7,0))</f>
        <v>10</v>
      </c>
      <c r="E255" s="131" t="e">
        <f>IF($A$254='Stu-SESSION'!$A$385,INDEX('Stu-SESSION'!$K$385:$T$392, MATCH("*Deadlift*",'Stu-SESSION'!$B$385:$B$392,0), MATCH("*1st*",'Stu-SESSION'!$K$7:$T$7,0)),"")</f>
        <v>#N/A</v>
      </c>
      <c r="F255" s="131" t="e">
        <f>INDEX('Stu-SESSION'!$L$385:$U$392, MATCH("*Deadlift*",'Stu-SESSION'!$B$385:$B$392,0), MATCH("*1st*",'Stu-SESSION'!$K$7:$T$7,0))</f>
        <v>#N/A</v>
      </c>
      <c r="G255" s="131" t="e">
        <f>IF($A$254='Stu-SESSION'!$A$385,INDEX('Stu-SESSION'!$K$385:$T$392, MATCH("*Bench Press*",'Stu-SESSION'!$B$385:$B$392,0), MATCH("*1st*",'Stu-SESSION'!$K$7:$T$7,0)),"")</f>
        <v>#N/A</v>
      </c>
      <c r="H255" s="131" t="e">
        <f>INDEX('Stu-SESSION'!$L$385:$U$392, MATCH("*Bench Press*",'Stu-SESSION'!$B$385:$B$392,0), MATCH("*1st*",'Stu-SESSION'!$K$7:$T$7,0))</f>
        <v>#N/A</v>
      </c>
      <c r="I255" s="132" t="e">
        <f>IF($A$254='Stu-SESSION'!$A$385,INDEX('Stu-SESSION'!$K$385:$T$392, MATCH("*Military*",'Stu-SESSION'!$B$385:$B$392,0), MATCH("*1st*",'Stu-SESSION'!$K$7:$T$7,0)),"")</f>
        <v>#N/A</v>
      </c>
      <c r="J255" s="48" t="e">
        <f>INDEX('Stu-SESSION'!$L$385:$U$392, MATCH("*Military*",'Stu-SESSION'!$B$385:$B$392,0), MATCH("*1st*",'Stu-SESSION'!$K$7:$T$7,0))</f>
        <v>#N/A</v>
      </c>
      <c r="K255" s="131" t="e">
        <f>IF($A$254='Stu-SESSION'!$A$385,INDEX('Stu-SESSION'!$K$385:$T$392, MATCH("*Clean *",'Stu-SESSION'!$B$385:$B$392,0), MATCH("*1st*",'Stu-SESSION'!$K$7:$T$7,0)),"")</f>
        <v>#N/A</v>
      </c>
      <c r="L255" s="48" t="e">
        <f>INDEX('Stu-SESSION'!$L$385:$U$392, MATCH("*Clean *",'Stu-SESSION'!$B$385:$B$392,0), MATCH("*1st*",'Stu-SESSION'!$K$7:$T$7,0))</f>
        <v>#N/A</v>
      </c>
      <c r="M255" s="131" t="e">
        <f>IF($A$254='Stu-SESSION'!$A$385,INDEX('Stu-SESSION'!$K$385:$T$392, MATCH("*Lat Pulldown*",'Stu-SESSION'!$B$385:$B$392,0), MATCH("*1st*",'Stu-SESSION'!$K$7:$T$7,0)),"")</f>
        <v>#N/A</v>
      </c>
      <c r="N255" s="48" t="e">
        <f>INDEX('Stu-SESSION'!$L$385:$U$392, MATCH("*Lat Pulldown*",'Stu-SESSION'!$B$385:$B$392,0), MATCH("*1st*",'Stu-SESSION'!$K$7:$T$7,0))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>
        <f>IF($A$254='Stu-SESSION'!$A$385,INDEX('Stu-SESSION'!$K$385:$T$392, MATCH("*Squat*",'Stu-SESSION'!$B$385:$B$392,0), MATCH("*2nd*",'Stu-SESSION'!$K$7:$T$7,0)),"")</f>
        <v>100</v>
      </c>
      <c r="D256" s="132">
        <f>INDEX('Stu-SESSION'!L$385:U$392, MATCH("*Squat*",'Stu-SESSION'!$B$385:$B$392,0), MATCH("*2nd*",'Stu-SESSION'!K$7:T$7,0))</f>
        <v>12</v>
      </c>
      <c r="E256" s="131" t="e">
        <f>IF($A$254='Stu-SESSION'!$A$385,INDEX('Stu-SESSION'!$K$385:$T$392, MATCH("*Deadlift*",'Stu-SESSION'!$B$385:$B$392,0), MATCH("*2ND*",'Stu-SESSION'!$K$7:$T$7,0)),"")</f>
        <v>#N/A</v>
      </c>
      <c r="F256" s="131" t="e">
        <f>INDEX('Stu-SESSION'!$L$385:$U$392, MATCH("*Deadlift*",'Stu-SESSION'!$B$385:$B$392,0), MATCH("*2nd*",'Stu-SESSION'!$K$7:$T$7,0))</f>
        <v>#N/A</v>
      </c>
      <c r="G256" s="131" t="e">
        <f>IF($A$254='Stu-SESSION'!$A$385,INDEX('Stu-SESSION'!$K$385:$T$392, MATCH("*Bench Press*",'Stu-SESSION'!$B$385:$B$392,0), MATCH("*2ND*",'Stu-SESSION'!$K$7:$T$7,0)),"")</f>
        <v>#N/A</v>
      </c>
      <c r="H256" s="131" t="e">
        <f>INDEX('Stu-SESSION'!$L$385:$U$392, MATCH("*Bench Press*",'Stu-SESSION'!$B$385:$B$392,0), MATCH("*2nd*",'Stu-SESSION'!$K$7:$T$7,0))</f>
        <v>#N/A</v>
      </c>
      <c r="I256" s="132" t="e">
        <f>IF($A$254='Stu-SESSION'!$A$385,INDEX('Stu-SESSION'!$K$385:$T$392, MATCH("*Military*",'Stu-SESSION'!$B$385:$B$392,0), MATCH("*2ND*",'Stu-SESSION'!$K$7:$T$7,0)),"")</f>
        <v>#N/A</v>
      </c>
      <c r="J256" s="44" t="e">
        <f>INDEX('Stu-SESSION'!$L$385:$U$392, MATCH("*Military*",'Stu-SESSION'!$B$385:$B$392,0), MATCH("*2nd*",'Stu-SESSION'!$K$7:$T$7,0))</f>
        <v>#N/A</v>
      </c>
      <c r="K256" s="131" t="e">
        <f>IF($A$254='Stu-SESSION'!$A$385,INDEX('Stu-SESSION'!$K$385:$T$392, MATCH("*Clean *",'Stu-SESSION'!$B$385:$B$392,0), MATCH("*2ND*",'Stu-SESSION'!$K$7:$T$7,0)),"")</f>
        <v>#N/A</v>
      </c>
      <c r="L256" s="44" t="e">
        <f>INDEX('Stu-SESSION'!$L$385:$U$392, MATCH("*Clean *",'Stu-SESSION'!$B$385:$B$392,0), MATCH("*2nd*",'Stu-SESSION'!$K$7:$T$7,0))</f>
        <v>#N/A</v>
      </c>
      <c r="M256" s="131" t="e">
        <f>IF($A$254='Stu-SESSION'!$A$385,INDEX('Stu-SESSION'!$K$385:$T$392, MATCH("*Lat Pulldown*",'Stu-SESSION'!$B$385:$B$392,0), MATCH("*2ND*",'Stu-SESSION'!$K$7:$T$7,0)),"")</f>
        <v>#N/A</v>
      </c>
      <c r="N256" s="44" t="e">
        <f>INDEX('Stu-SESSION'!$L$385:$U$392, MATCH("*Lat Pulldown*",'Stu-SESSION'!$B$385:$B$392,0), MATCH("*2nd*",'Stu-SESSION'!$K$7:$T$7,0))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>
        <f>IF($A$254='Stu-SESSION'!$A$385,INDEX('Stu-SESSION'!$K$385:$T$392, MATCH("*Squat*",'Stu-SESSION'!$B$385:$B$392,0), MATCH("*3rd*",'Stu-SESSION'!$K$7:$T$7,0)),"")</f>
        <v>120</v>
      </c>
      <c r="D257" s="132">
        <f>INDEX('Stu-SESSION'!L$385:U$392, MATCH("*Squat*",'Stu-SESSION'!$B$385:$B$392,0), MATCH("*3rd*",'Stu-SESSION'!K$7:T$7,0))</f>
        <v>5</v>
      </c>
      <c r="E257" s="131" t="e">
        <f>IF($A$254='Stu-SESSION'!$A$385,INDEX('Stu-SESSION'!$K$385:$T$392, MATCH("*Deadlift*",'Stu-SESSION'!$B$385:$B$392,0), MATCH("*3rd*",'Stu-SESSION'!$K$7:$T$7,0)),"")</f>
        <v>#N/A</v>
      </c>
      <c r="F257" s="131" t="e">
        <f>INDEX('Stu-SESSION'!$L$385:$U$392, MATCH("*Deadlift*",'Stu-SESSION'!$B$385:$B$392,0), MATCH("*3rd*",'Stu-SESSION'!$K$7:$T$7,0))</f>
        <v>#N/A</v>
      </c>
      <c r="G257" s="131" t="e">
        <f>IF($A$254='Stu-SESSION'!$A$385,INDEX('Stu-SESSION'!$K$385:$T$392, MATCH("*Bench Press*",'Stu-SESSION'!$B$385:$B$392,0), MATCH("*3rd*",'Stu-SESSION'!$K$7:$T$7,0)),"")</f>
        <v>#N/A</v>
      </c>
      <c r="H257" s="131" t="e">
        <f>INDEX('Stu-SESSION'!$L$385:$U$392, MATCH("*Bench Press*",'Stu-SESSION'!$B$385:$B$392,0), MATCH("*3rd*",'Stu-SESSION'!$K$7:$T$7,0))</f>
        <v>#N/A</v>
      </c>
      <c r="I257" s="132" t="e">
        <f>IF($A$254='Stu-SESSION'!$A$385,INDEX('Stu-SESSION'!$K$385:$T$392, MATCH("*Military*",'Stu-SESSION'!$B$385:$B$392,0), MATCH("*3rd*",'Stu-SESSION'!$K$7:$T$7,0)),"")</f>
        <v>#N/A</v>
      </c>
      <c r="J257" s="44" t="e">
        <f>INDEX('Stu-SESSION'!$L$385:$U$392, MATCH("*Military*",'Stu-SESSION'!$B$385:$B$392,0), MATCH("*3rd*",'Stu-SESSION'!$K$7:$T$7,0))</f>
        <v>#N/A</v>
      </c>
      <c r="K257" s="131" t="e">
        <f>IF($A$254='Stu-SESSION'!$A$385,INDEX('Stu-SESSION'!$K$385:$T$392, MATCH("*Clean *",'Stu-SESSION'!$B$385:$B$392,0), MATCH("*3rd*",'Stu-SESSION'!$K$7:$T$7,0)),"")</f>
        <v>#N/A</v>
      </c>
      <c r="L257" s="44" t="e">
        <f>INDEX('Stu-SESSION'!$L$385:$U$392, MATCH("*Clean *",'Stu-SESSION'!$B$385:$B$392,0), MATCH("*3rd*",'Stu-SESSION'!$K$7:$T$7,0))</f>
        <v>#N/A</v>
      </c>
      <c r="M257" s="131" t="e">
        <f>IF($A$254='Stu-SESSION'!$A$385,INDEX('Stu-SESSION'!$K$385:$T$392, MATCH("*Lat Pulldown*",'Stu-SESSION'!$B$385:$B$392,0), MATCH("*3rd*",'Stu-SESSION'!$K$7:$T$7,0)),"")</f>
        <v>#N/A</v>
      </c>
      <c r="N257" s="44" t="e">
        <f>INDEX('Stu-SESSION'!$L$385:$U$392, MATCH("*Lat Pulldown*",'Stu-SESSION'!$B$385:$B$392,0), MATCH("*3rd*",'Stu-SESSION'!$K$7:$T$7,0))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>
        <f>IF($A$254='Stu-SESSION'!$A$385,INDEX('Stu-SESSION'!$K$385:$T$392, MATCH("*Squat*",'Stu-SESSION'!$B$385:$B$392,0), MATCH("*4th*",'Stu-SESSION'!$K$7:$T$7,0)),"")</f>
        <v>130</v>
      </c>
      <c r="D258" s="132">
        <f>INDEX('Stu-SESSION'!L$385:U$392, MATCH("*Squat*",'Stu-SESSION'!$B$385:$B$392,0), MATCH("*4th*",'Stu-SESSION'!K$7:T$7,0))</f>
        <v>5</v>
      </c>
      <c r="E258" s="131" t="e">
        <f>IF($A$254='Stu-SESSION'!$A$385,INDEX('Stu-SESSION'!$K$385:$T$392, MATCH("*Deadlift*",'Stu-SESSION'!$B$385:$B$392,0), MATCH("*4th*",'Stu-SESSION'!$K$7:$T$7,0)),"")</f>
        <v>#N/A</v>
      </c>
      <c r="F258" s="131" t="e">
        <f>INDEX('Stu-SESSION'!$L$385:$U$392, MATCH("*Deadlift*",'Stu-SESSION'!$B$385:$B$392,0), MATCH("*4th*",'Stu-SESSION'!$K$7:$T$7,0))</f>
        <v>#N/A</v>
      </c>
      <c r="G258" s="131" t="e">
        <f>IF($A$254='Stu-SESSION'!$A$385,INDEX('Stu-SESSION'!$K$385:$T$392, MATCH("*Bench Press*",'Stu-SESSION'!$B$385:$B$392,0), MATCH("*4th*",'Stu-SESSION'!$K$7:$T$7,0)),"")</f>
        <v>#N/A</v>
      </c>
      <c r="H258" s="131" t="e">
        <f>INDEX('Stu-SESSION'!$L$385:$U$392, MATCH("*Bench Press*",'Stu-SESSION'!$B$385:$B$392,0), MATCH("*4th*",'Stu-SESSION'!$K$7:$T$7,0))</f>
        <v>#N/A</v>
      </c>
      <c r="I258" s="132" t="e">
        <f>IF($A$254='Stu-SESSION'!$A$385,INDEX('Stu-SESSION'!$K$385:$T$392, MATCH("*Military*",'Stu-SESSION'!$B$385:$B$392,0), MATCH("*4th*",'Stu-SESSION'!$K$7:$T$7,0)),"")</f>
        <v>#N/A</v>
      </c>
      <c r="J258" s="44" t="e">
        <f>INDEX('Stu-SESSION'!$L$385:$U$392, MATCH("*Military*",'Stu-SESSION'!$B$385:$B$392,0), MATCH("*4th*",'Stu-SESSION'!$K$7:$T$7,0))</f>
        <v>#N/A</v>
      </c>
      <c r="K258" s="131" t="e">
        <f>IF($A$254='Stu-SESSION'!$A$385,INDEX('Stu-SESSION'!$K$385:$T$392, MATCH("*Clean *",'Stu-SESSION'!$B$385:$B$392,0), MATCH("*4th*",'Stu-SESSION'!$K$7:$T$7,0)),"")</f>
        <v>#N/A</v>
      </c>
      <c r="L258" s="44" t="e">
        <f>INDEX('Stu-SESSION'!$L$385:$U$392, MATCH("*Clean *",'Stu-SESSION'!$B$385:$B$392,0), MATCH("*4th*",'Stu-SESSION'!$K$7:$T$7,0))</f>
        <v>#N/A</v>
      </c>
      <c r="M258" s="131" t="e">
        <f>IF($A$254='Stu-SESSION'!$A$385,INDEX('Stu-SESSION'!$K$385:$T$392, MATCH("*Lat Pulldown*",'Stu-SESSION'!$B$385:$B$392,0), MATCH("*4th*",'Stu-SESSION'!$K$7:$T$7,0)),"")</f>
        <v>#N/A</v>
      </c>
      <c r="N258" s="44" t="e">
        <f>INDEX('Stu-SESSION'!$L$385:$U$392, MATCH("*Lat Pulldown*",'Stu-SESSION'!$B$385:$B$392,0), MATCH("*4th*",'Stu-SESSION'!$K$7:$T$7,0))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>
        <f>IF($A$254='Stu-SESSION'!$A$385,INDEX('Stu-SESSION'!$K$385:$T$392, MATCH("*Squat*",'Stu-SESSION'!$B$385:$B$392,0), MATCH("*5th*",'Stu-SESSION'!$K$7:$T$7,0)),"")</f>
        <v>140</v>
      </c>
      <c r="D259" s="132">
        <f>INDEX('Stu-SESSION'!L$385:U$392, MATCH("*Squat*",'Stu-SESSION'!$B$385:$B$392,0), MATCH("*5th*",'Stu-SESSION'!K$7:T$7,0))</f>
        <v>10</v>
      </c>
      <c r="E259" s="131" t="e">
        <f>IF($A$254='Stu-SESSION'!$A$385,INDEX('Stu-SESSION'!$K$385:$T$392, MATCH("*Deadlift*",'Stu-SESSION'!$B$385:$B$392,0), MATCH("*5th*",'Stu-SESSION'!$K$7:$T$7,0)),"")</f>
        <v>#N/A</v>
      </c>
      <c r="F259" s="131" t="e">
        <f>INDEX('Stu-SESSION'!$L$385:$U$392, MATCH("*Deadlift*",'Stu-SESSION'!$B$385:$B$392,0), MATCH("*5th*",'Stu-SESSION'!$K$7:$T$7,0))</f>
        <v>#N/A</v>
      </c>
      <c r="G259" s="131" t="e">
        <f>IF($A$254='Stu-SESSION'!$A$385,INDEX('Stu-SESSION'!$K$385:$T$392, MATCH("*Bench Press*",'Stu-SESSION'!$B$385:$B$392,0), MATCH("*5th*",'Stu-SESSION'!$K$7:$T$7,0)),"")</f>
        <v>#N/A</v>
      </c>
      <c r="H259" s="131" t="e">
        <f>INDEX('Stu-SESSION'!$L$385:$U$392, MATCH("*Bench Press*",'Stu-SESSION'!$B$385:$B$392,0), MATCH("*5th*",'Stu-SESSION'!$K$7:$T$7,0))</f>
        <v>#N/A</v>
      </c>
      <c r="I259" s="132" t="e">
        <f>IF($A$254='Stu-SESSION'!$A$385,INDEX('Stu-SESSION'!$K$385:$T$392, MATCH("*Military*",'Stu-SESSION'!$B$385:$B$392,0), MATCH("*5th*",'Stu-SESSION'!$K$7:$T$7,0)),"")</f>
        <v>#N/A</v>
      </c>
      <c r="J259" s="44" t="e">
        <f>INDEX('Stu-SESSION'!$L$385:$U$392, MATCH("*Military*",'Stu-SESSION'!$B$385:$B$392,0), MATCH("*5th*",'Stu-SESSION'!$K$7:$T$7,0))</f>
        <v>#N/A</v>
      </c>
      <c r="K259" s="131" t="e">
        <f>IF($A$254='Stu-SESSION'!$A$385,INDEX('Stu-SESSION'!$K$385:$T$392, MATCH("*Clean *",'Stu-SESSION'!$B$385:$B$392,0), MATCH("*5th*",'Stu-SESSION'!$K$7:$T$7,0)),"")</f>
        <v>#N/A</v>
      </c>
      <c r="L259" s="44" t="e">
        <f>INDEX('Stu-SESSION'!$L$385:$U$392, MATCH("*Clean *",'Stu-SESSION'!$B$385:$B$392,0), MATCH("*5th*",'Stu-SESSION'!$K$7:$T$7,0))</f>
        <v>#N/A</v>
      </c>
      <c r="M259" s="131" t="e">
        <f>IF($A$254='Stu-SESSION'!$A$385,INDEX('Stu-SESSION'!$K$385:$T$392, MATCH("*Lat Pulldown*",'Stu-SESSION'!$B$385:$B$392,0), MATCH("*5th*",'Stu-SESSION'!$K$7:$T$7,0)),"")</f>
        <v>#N/A</v>
      </c>
      <c r="N259" s="44" t="e">
        <f>INDEX('Stu-SESSION'!$L$385:$U$392, MATCH("*Lat Pulldown*",'Stu-SESSION'!$B$385:$B$392,0), MATCH("*5th*",'Stu-SESSION'!$K$7:$T$7,0))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'Stu-SESSION'!A394</f>
        <v>42416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IF($A$260='Stu-SESSION'!$A$394,INDEX('Stu-SESSION'!$K$394:$T$401, MATCH("*1k Row*",'Stu-SESSION'!$B$394:$B$401,0), MATCH("*1st*",'Stu-SESSION'!$K$7:$T$7,0)),"")</f>
        <v>#N/A</v>
      </c>
      <c r="P260" s="152" t="e">
        <f>IF($A$260='Stu-SESSION'!$A$394,INDEX('Stu-SESSION'!$K$394:$T$401, MATCH("*HIIT*",'Stu-SESSION'!$B$394:$B$401,0), MATCH("*1st*",'Stu-SESSION'!$K$7:$T$7,0)),"")</f>
        <v>#N/A</v>
      </c>
      <c r="Q260" s="119" t="e">
        <f>INDEX('Stu-SESSION'!$L$394:$U$401, MATCH("*HIIT*",'Stu-SESSION'!$B$394:$B$401,0), MATCH("*1st*",'Stu-SESSION'!$K$7:$T$7,0))</f>
        <v>#N/A</v>
      </c>
      <c r="R260" s="119">
        <f>'Stu-SESSION'!U394</f>
        <v>0</v>
      </c>
      <c r="S260" s="116"/>
      <c r="T260" s="116"/>
      <c r="U260" s="120">
        <f>'Stu-SESSION'!A395</f>
        <v>0</v>
      </c>
      <c r="V260" s="120">
        <f>'Stu-SESSION'!A396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IF($A$260='Stu-SESSION'!$A$394,INDEX('Stu-SESSION'!$K$394:$T$401, MATCH("*Squat*",'Stu-SESSION'!$B$394:$B$401,0), MATCH("*1st*",'Stu-SESSION'!$K$7:$T$7,0)),"")</f>
        <v>#N/A</v>
      </c>
      <c r="D261" s="132" t="e">
        <f>INDEX('Stu-SESSION'!L$394:U$401, MATCH("*Squat*",'Stu-SESSION'!$B$394:$B$401,0), MATCH("*1st*",'Stu-SESSION'!K$7:T$7,0))</f>
        <v>#N/A</v>
      </c>
      <c r="E261" s="131" t="e">
        <f>IF($A$260='Stu-SESSION'!$A$394,INDEX('Stu-SESSION'!$K$394:$T$401, MATCH("*Deadlift*",'Stu-SESSION'!$B$394:$B$401,0), MATCH("*1st*",'Stu-SESSION'!$K$7:$T$7,0)),"")</f>
        <v>#N/A</v>
      </c>
      <c r="F261" s="131" t="e">
        <f>INDEX('Stu-SESSION'!$L$394:$U$401, MATCH("*Deadlift*",'Stu-SESSION'!$B$394:$B$401,0), MATCH("*1st*",'Stu-SESSION'!$K$7:$T$7,0))</f>
        <v>#N/A</v>
      </c>
      <c r="G261" s="131" t="e">
        <f>IF($A$260='Stu-SESSION'!$A$394,INDEX('Stu-SESSION'!$K$394:$T$401, MATCH("*Bench Press*",'Stu-SESSION'!$B$394:$B$401,0), MATCH("*1st*",'Stu-SESSION'!$K$7:$T$7,0)),"")</f>
        <v>#N/A</v>
      </c>
      <c r="H261" s="131" t="e">
        <f>INDEX('Stu-SESSION'!$L$394:$U$401, MATCH("*Bench Press*",'Stu-SESSION'!$B$394:$B$401,0), MATCH("*1st*",'Stu-SESSION'!$K$7:$T$7,0))</f>
        <v>#N/A</v>
      </c>
      <c r="I261" s="132" t="e">
        <f>IF($A$260='Stu-SESSION'!$A$394,INDEX('Stu-SESSION'!$K$394:$T$401, MATCH("*Military*",'Stu-SESSION'!$B$394:$B$401,0), MATCH("*1st*",'Stu-SESSION'!$K$7:$T$7,0)),"")</f>
        <v>#N/A</v>
      </c>
      <c r="J261" s="48" t="e">
        <f>INDEX('Stu-SESSION'!$L$394:$U$401, MATCH("*Military*",'Stu-SESSION'!$B$394:$B$401,0), MATCH("*1st*",'Stu-SESSION'!$K$7:$T$7,0))</f>
        <v>#N/A</v>
      </c>
      <c r="K261" s="131" t="e">
        <f>IF($A$260='Stu-SESSION'!$A$394,INDEX('Stu-SESSION'!$K$394:$T$401, MATCH("*Clean *",'Stu-SESSION'!$B$394:$B$401,0), MATCH("*1st*",'Stu-SESSION'!$K$7:$T$7,0)),"")</f>
        <v>#N/A</v>
      </c>
      <c r="L261" s="48" t="e">
        <f>INDEX('Stu-SESSION'!$L$394:$U$401, MATCH("*Clean *",'Stu-SESSION'!$B$394:$B$401,0), MATCH("*1st*",'Stu-SESSION'!$K$7:$T$7,0))</f>
        <v>#N/A</v>
      </c>
      <c r="M261" s="131" t="e">
        <f>IF($A$260='Stu-SESSION'!$A$394,INDEX('Stu-SESSION'!$K$394:$T$401, MATCH("*Lat Pulldown*",'Stu-SESSION'!$B$394:$B$401,0), MATCH("*1st*",'Stu-SESSION'!$K$7:$T$7,0)),"")</f>
        <v>#N/A</v>
      </c>
      <c r="N261" s="48" t="e">
        <f>INDEX('Stu-SESSION'!$L$394:$U$401, MATCH("*Lat Pulldown*",'Stu-SESSION'!$B$394:$B$401,0), MATCH("*1st*",'Stu-SESSION'!$K$7:$T$7,0))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IF($A$260='Stu-SESSION'!$A$394,INDEX('Stu-SESSION'!$K$394:$T$401, MATCH("*Squat*",'Stu-SESSION'!$B$394:$B$401,0), MATCH("*2nd*",'Stu-SESSION'!$K$7:$T$7,0)),"")</f>
        <v>#N/A</v>
      </c>
      <c r="D262" s="132" t="e">
        <f>INDEX('Stu-SESSION'!L$394:U$401, MATCH("*Squat*",'Stu-SESSION'!$B$394:$B$401,0), MATCH("*2nd*",'Stu-SESSION'!K$7:T$7,0))</f>
        <v>#N/A</v>
      </c>
      <c r="E262" s="131" t="e">
        <f>IF($A$260='Stu-SESSION'!$A$394,INDEX('Stu-SESSION'!$K$394:$T$401, MATCH("*Deadlift*",'Stu-SESSION'!$B$394:$B$401,0), MATCH("*2ND*",'Stu-SESSION'!$K$7:$T$7,0)),"")</f>
        <v>#N/A</v>
      </c>
      <c r="F262" s="131" t="e">
        <f>INDEX('Stu-SESSION'!$L$394:$U$401, MATCH("*Deadlift*",'Stu-SESSION'!$B$394:$B$401,0), MATCH("*2nd*",'Stu-SESSION'!$K$7:$T$7,0))</f>
        <v>#N/A</v>
      </c>
      <c r="G262" s="131" t="e">
        <f>IF($A$260='Stu-SESSION'!$A$394,INDEX('Stu-SESSION'!$K$394:$T$401, MATCH("*Bench Press*",'Stu-SESSION'!$B$394:$B$401,0), MATCH("*2ND*",'Stu-SESSION'!$K$7:$T$7,0)),"")</f>
        <v>#N/A</v>
      </c>
      <c r="H262" s="131" t="e">
        <f>INDEX('Stu-SESSION'!$L$394:$U$401, MATCH("*Bench Press*",'Stu-SESSION'!$B$394:$B$401,0), MATCH("*2nd*",'Stu-SESSION'!$K$7:$T$7,0))</f>
        <v>#N/A</v>
      </c>
      <c r="I262" s="132" t="e">
        <f>IF($A$260='Stu-SESSION'!$A$394,INDEX('Stu-SESSION'!$K$394:$T$401, MATCH("*Military*",'Stu-SESSION'!$B$394:$B$401,0), MATCH("*2ND*",'Stu-SESSION'!$K$7:$T$7,0)),"")</f>
        <v>#N/A</v>
      </c>
      <c r="J262" s="44" t="e">
        <f>INDEX('Stu-SESSION'!$L$394:$U$401, MATCH("*Military*",'Stu-SESSION'!$B$394:$B$401,0), MATCH("*2nd*",'Stu-SESSION'!$K$7:$T$7,0))</f>
        <v>#N/A</v>
      </c>
      <c r="K262" s="131" t="e">
        <f>IF($A$260='Stu-SESSION'!$A$394,INDEX('Stu-SESSION'!$K$394:$T$401, MATCH("*Clean *",'Stu-SESSION'!$B$394:$B$401,0), MATCH("*2ND*",'Stu-SESSION'!$K$7:$T$7,0)),"")</f>
        <v>#N/A</v>
      </c>
      <c r="L262" s="44" t="e">
        <f>INDEX('Stu-SESSION'!$L$394:$U$401, MATCH("*Clean *",'Stu-SESSION'!$B$394:$B$401,0), MATCH("*2nd*",'Stu-SESSION'!$K$7:$T$7,0))</f>
        <v>#N/A</v>
      </c>
      <c r="M262" s="131" t="e">
        <f>IF($A$260='Stu-SESSION'!$A$394,INDEX('Stu-SESSION'!$K$394:$T$401, MATCH("*Lat Pulldown*",'Stu-SESSION'!$B$394:$B$401,0), MATCH("*2ND*",'Stu-SESSION'!$K$7:$T$7,0)),"")</f>
        <v>#N/A</v>
      </c>
      <c r="N262" s="44" t="e">
        <f>INDEX('Stu-SESSION'!$L$394:$U$401, MATCH("*Lat Pulldown*",'Stu-SESSION'!$B$394:$B$401,0), MATCH("*2nd*",'Stu-SESSION'!$K$7:$T$7,0))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IF($A$260='Stu-SESSION'!$A$394,INDEX('Stu-SESSION'!$K$394:$T$401, MATCH("*Squat*",'Stu-SESSION'!$B$394:$B$401,0), MATCH("*3rd*",'Stu-SESSION'!$K$7:$T$7,0)),"")</f>
        <v>#N/A</v>
      </c>
      <c r="D263" s="132" t="e">
        <f>INDEX('Stu-SESSION'!L$394:U$401, MATCH("*Squat*",'Stu-SESSION'!$B$394:$B$401,0), MATCH("*3rd*",'Stu-SESSION'!K$7:T$7,0))</f>
        <v>#N/A</v>
      </c>
      <c r="E263" s="131" t="e">
        <f>IF($A$260='Stu-SESSION'!$A$394,INDEX('Stu-SESSION'!$K$394:$T$401, MATCH("*Deadlift*",'Stu-SESSION'!$B$394:$B$401,0), MATCH("*3rd*",'Stu-SESSION'!$K$7:$T$7,0)),"")</f>
        <v>#N/A</v>
      </c>
      <c r="F263" s="131" t="e">
        <f>INDEX('Stu-SESSION'!$L$394:$U$401, MATCH("*Deadlift*",'Stu-SESSION'!$B$394:$B$401,0), MATCH("*3rd*",'Stu-SESSION'!$K$7:$T$7,0))</f>
        <v>#N/A</v>
      </c>
      <c r="G263" s="131" t="e">
        <f>IF($A$260='Stu-SESSION'!$A$394,INDEX('Stu-SESSION'!$K$394:$T$401, MATCH("*Bench Press*",'Stu-SESSION'!$B$394:$B$401,0), MATCH("*3rd*",'Stu-SESSION'!$K$7:$T$7,0)),"")</f>
        <v>#N/A</v>
      </c>
      <c r="H263" s="131" t="e">
        <f>INDEX('Stu-SESSION'!$L$394:$U$401, MATCH("*Bench Press*",'Stu-SESSION'!$B$394:$B$401,0), MATCH("*3rd*",'Stu-SESSION'!$K$7:$T$7,0))</f>
        <v>#N/A</v>
      </c>
      <c r="I263" s="132" t="e">
        <f>IF($A$260='Stu-SESSION'!$A$394,INDEX('Stu-SESSION'!$K$394:$T$401, MATCH("*Military*",'Stu-SESSION'!$B$394:$B$401,0), MATCH("*3rd*",'Stu-SESSION'!$K$7:$T$7,0)),"")</f>
        <v>#N/A</v>
      </c>
      <c r="J263" s="44" t="e">
        <f>INDEX('Stu-SESSION'!$L$394:$U$401, MATCH("*Military*",'Stu-SESSION'!$B$394:$B$401,0), MATCH("*3rd*",'Stu-SESSION'!$K$7:$T$7,0))</f>
        <v>#N/A</v>
      </c>
      <c r="K263" s="131" t="e">
        <f>IF($A$260='Stu-SESSION'!$A$394,INDEX('Stu-SESSION'!$K$394:$T$401, MATCH("*Clean *",'Stu-SESSION'!$B$394:$B$401,0), MATCH("*3rd*",'Stu-SESSION'!$K$7:$T$7,0)),"")</f>
        <v>#N/A</v>
      </c>
      <c r="L263" s="44" t="e">
        <f>INDEX('Stu-SESSION'!$L$394:$U$401, MATCH("*Clean *",'Stu-SESSION'!$B$394:$B$401,0), MATCH("*3rd*",'Stu-SESSION'!$K$7:$T$7,0))</f>
        <v>#N/A</v>
      </c>
      <c r="M263" s="131" t="e">
        <f>IF($A$260='Stu-SESSION'!$A$394,INDEX('Stu-SESSION'!$K$394:$T$401, MATCH("*Lat Pulldown*",'Stu-SESSION'!$B$394:$B$401,0), MATCH("*3rd*",'Stu-SESSION'!$K$7:$T$7,0)),"")</f>
        <v>#N/A</v>
      </c>
      <c r="N263" s="44" t="e">
        <f>INDEX('Stu-SESSION'!$L$394:$U$401, MATCH("*Lat Pulldown*",'Stu-SESSION'!$B$394:$B$401,0), MATCH("*3rd*",'Stu-SESSION'!$K$7:$T$7,0))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IF($A$260='Stu-SESSION'!$A$394,INDEX('Stu-SESSION'!$K$394:$T$401, MATCH("*Squat*",'Stu-SESSION'!$B$394:$B$401,0), MATCH("*4th*",'Stu-SESSION'!$K$7:$T$7,0)),"")</f>
        <v>#N/A</v>
      </c>
      <c r="D264" s="132" t="e">
        <f>INDEX('Stu-SESSION'!L$394:U$401, MATCH("*Squat*",'Stu-SESSION'!$B$394:$B$401,0), MATCH("*4th*",'Stu-SESSION'!K$7:T$7,0))</f>
        <v>#N/A</v>
      </c>
      <c r="E264" s="131" t="e">
        <f>IF($A$260='Stu-SESSION'!$A$394,INDEX('Stu-SESSION'!$K$394:$T$401, MATCH("*Deadlift*",'Stu-SESSION'!$B$394:$B$401,0), MATCH("*4th*",'Stu-SESSION'!$K$7:$T$7,0)),"")</f>
        <v>#N/A</v>
      </c>
      <c r="F264" s="131" t="e">
        <f>INDEX('Stu-SESSION'!$L$394:$U$401, MATCH("*Deadlift*",'Stu-SESSION'!$B$394:$B$401,0), MATCH("*4th*",'Stu-SESSION'!$K$7:$T$7,0))</f>
        <v>#N/A</v>
      </c>
      <c r="G264" s="131" t="e">
        <f>IF($A$260='Stu-SESSION'!$A$394,INDEX('Stu-SESSION'!$K$394:$T$401, MATCH("*Bench Press*",'Stu-SESSION'!$B$394:$B$401,0), MATCH("*4th*",'Stu-SESSION'!$K$7:$T$7,0)),"")</f>
        <v>#N/A</v>
      </c>
      <c r="H264" s="131" t="e">
        <f>INDEX('Stu-SESSION'!$L$394:$U$401, MATCH("*Bench Press*",'Stu-SESSION'!$B$394:$B$401,0), MATCH("*4th*",'Stu-SESSION'!$K$7:$T$7,0))</f>
        <v>#N/A</v>
      </c>
      <c r="I264" s="132" t="e">
        <f>IF($A$260='Stu-SESSION'!$A$394,INDEX('Stu-SESSION'!$K$394:$T$401, MATCH("*Military*",'Stu-SESSION'!$B$394:$B$401,0), MATCH("*4th*",'Stu-SESSION'!$K$7:$T$7,0)),"")</f>
        <v>#N/A</v>
      </c>
      <c r="J264" s="44" t="e">
        <f>INDEX('Stu-SESSION'!$L$394:$U$401, MATCH("*Military*",'Stu-SESSION'!$B$394:$B$401,0), MATCH("*4th*",'Stu-SESSION'!$K$7:$T$7,0))</f>
        <v>#N/A</v>
      </c>
      <c r="K264" s="131" t="e">
        <f>IF($A$260='Stu-SESSION'!$A$394,INDEX('Stu-SESSION'!$K$394:$T$401, MATCH("*Clean *",'Stu-SESSION'!$B$394:$B$401,0), MATCH("*4th*",'Stu-SESSION'!$K$7:$T$7,0)),"")</f>
        <v>#N/A</v>
      </c>
      <c r="L264" s="44" t="e">
        <f>INDEX('Stu-SESSION'!$L$394:$U$401, MATCH("*Clean *",'Stu-SESSION'!$B$394:$B$401,0), MATCH("*4th*",'Stu-SESSION'!$K$7:$T$7,0))</f>
        <v>#N/A</v>
      </c>
      <c r="M264" s="131" t="e">
        <f>IF($A$260='Stu-SESSION'!$A$394,INDEX('Stu-SESSION'!$K$394:$T$401, MATCH("*Lat Pulldown*",'Stu-SESSION'!$B$394:$B$401,0), MATCH("*4th*",'Stu-SESSION'!$K$7:$T$7,0)),"")</f>
        <v>#N/A</v>
      </c>
      <c r="N264" s="44" t="e">
        <f>INDEX('Stu-SESSION'!$L$394:$U$401, MATCH("*Lat Pulldown*",'Stu-SESSION'!$B$394:$B$401,0), MATCH("*4th*",'Stu-SESSION'!$K$7:$T$7,0))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IF($A$260='Stu-SESSION'!$A$394,INDEX('Stu-SESSION'!$K$394:$T$401, MATCH("*Squat*",'Stu-SESSION'!$B$394:$B$401,0), MATCH("*5th*",'Stu-SESSION'!$K$7:$T$7,0)),"")</f>
        <v>#N/A</v>
      </c>
      <c r="D265" s="132" t="e">
        <f>INDEX('Stu-SESSION'!L$394:U$401, MATCH("*Squat*",'Stu-SESSION'!$B$394:$B$401,0), MATCH("*5th*",'Stu-SESSION'!K$7:T$7,0))</f>
        <v>#N/A</v>
      </c>
      <c r="E265" s="131" t="e">
        <f>IF($A$260='Stu-SESSION'!$A$394,INDEX('Stu-SESSION'!$K$394:$T$401, MATCH("*Deadlift*",'Stu-SESSION'!$B$394:$B$401,0), MATCH("*5th*",'Stu-SESSION'!$K$7:$T$7,0)),"")</f>
        <v>#N/A</v>
      </c>
      <c r="F265" s="131" t="e">
        <f>INDEX('Stu-SESSION'!$L$394:$U$401, MATCH("*Deadlift*",'Stu-SESSION'!$B$394:$B$401,0), MATCH("*5th*",'Stu-SESSION'!$K$7:$T$7,0))</f>
        <v>#N/A</v>
      </c>
      <c r="G265" s="131" t="e">
        <f>IF($A$260='Stu-SESSION'!$A$394,INDEX('Stu-SESSION'!$K$394:$T$401, MATCH("*Bench Press*",'Stu-SESSION'!$B$394:$B$401,0), MATCH("*5th*",'Stu-SESSION'!$K$7:$T$7,0)),"")</f>
        <v>#N/A</v>
      </c>
      <c r="H265" s="131" t="e">
        <f>INDEX('Stu-SESSION'!$L$394:$U$401, MATCH("*Bench Press*",'Stu-SESSION'!$B$394:$B$401,0), MATCH("*5th*",'Stu-SESSION'!$K$7:$T$7,0))</f>
        <v>#N/A</v>
      </c>
      <c r="I265" s="132" t="e">
        <f>IF($A$260='Stu-SESSION'!$A$394,INDEX('Stu-SESSION'!$K$394:$T$401, MATCH("*Military*",'Stu-SESSION'!$B$394:$B$401,0), MATCH("*5th*",'Stu-SESSION'!$K$7:$T$7,0)),"")</f>
        <v>#N/A</v>
      </c>
      <c r="J265" s="44" t="e">
        <f>INDEX('Stu-SESSION'!$L$394:$U$401, MATCH("*Military*",'Stu-SESSION'!$B$394:$B$401,0), MATCH("*5th*",'Stu-SESSION'!$K$7:$T$7,0))</f>
        <v>#N/A</v>
      </c>
      <c r="K265" s="131" t="e">
        <f>IF($A$260='Stu-SESSION'!$A$394,INDEX('Stu-SESSION'!$K$394:$T$401, MATCH("*Clean *",'Stu-SESSION'!$B$394:$B$401,0), MATCH("*5th*",'Stu-SESSION'!$K$7:$T$7,0)),"")</f>
        <v>#N/A</v>
      </c>
      <c r="L265" s="44" t="e">
        <f>INDEX('Stu-SESSION'!$L$394:$U$401, MATCH("*Clean *",'Stu-SESSION'!$B$394:$B$401,0), MATCH("*5th*",'Stu-SESSION'!$K$7:$T$7,0))</f>
        <v>#N/A</v>
      </c>
      <c r="M265" s="131" t="e">
        <f>IF($A$260='Stu-SESSION'!$A$394,INDEX('Stu-SESSION'!$K$394:$T$401, MATCH("*Lat Pulldown*",'Stu-SESSION'!$B$394:$B$401,0), MATCH("*5th*",'Stu-SESSION'!$K$7:$T$7,0)),"")</f>
        <v>#N/A</v>
      </c>
      <c r="N265" s="44" t="e">
        <f>INDEX('Stu-SESSION'!$L$394:$U$401, MATCH("*Lat Pulldown*",'Stu-SESSION'!$B$394:$B$401,0), MATCH("*5th*",'Stu-SESSION'!$K$7:$T$7,0))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'Stu-SESSION'!A403</f>
        <v>42423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>
        <f>MAX(G267:G271)</f>
        <v>50</v>
      </c>
      <c r="H266" s="116">
        <f t="array" ref="H266">MAX(IF(G267:G271=G266,H267:H271))</f>
        <v>12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IF($A$266='Stu-SESSION'!$A$403,INDEX('Stu-SESSION'!$K$403:$T$410, MATCH("*1k Row*",'Stu-SESSION'!$B$403:$B$410,0), MATCH("*1st*",'Stu-SESSION'!$K$7:$T$7,0)),"")</f>
        <v>#N/A</v>
      </c>
      <c r="P266" s="152" t="e">
        <f>IF($A$266='Stu-SESSION'!$A$403,INDEX('Stu-SESSION'!$K$403:$T$410, MATCH("*HIIT*",'Stu-SESSION'!$B$403:$B$410,0), MATCH("*1st*",'Stu-SESSION'!$K$7:$T$7,0)),"")</f>
        <v>#N/A</v>
      </c>
      <c r="Q266" s="119" t="e">
        <f>INDEX('Stu-SESSION'!$L$403:$U$410, MATCH("*HIIT*",'Stu-SESSION'!$B$403:$B$410,0), MATCH("*1st*",'Stu-SESSION'!$K$7:$T$7,0))</f>
        <v>#N/A</v>
      </c>
      <c r="R266" s="119">
        <f>'Stu-SESSION'!U403</f>
        <v>0</v>
      </c>
      <c r="S266" s="116"/>
      <c r="T266" s="116"/>
      <c r="U266" s="120">
        <f>'Stu-SESSION'!A404</f>
        <v>0</v>
      </c>
      <c r="V266" s="120">
        <f>'Stu-SESSION'!A405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IF($A$266='Stu-SESSION'!$A$403,INDEX('Stu-SESSION'!$K$403:$T$410, MATCH("*Squat*",'Stu-SESSION'!$B$403:$B$410,0), MATCH("*1st*",'Stu-SESSION'!$K$7:$T$7,0)),"")</f>
        <v>#N/A</v>
      </c>
      <c r="D267" s="132" t="e">
        <f>INDEX('Stu-SESSION'!L$403:U$410, MATCH("*Squat*",'Stu-SESSION'!$B$403:$B$410,0), MATCH("*1st*",'Stu-SESSION'!K$7:T$7,0))</f>
        <v>#N/A</v>
      </c>
      <c r="E267" s="131" t="e">
        <f>IF($A$266='Stu-SESSION'!$A$403,INDEX('Stu-SESSION'!$K$403:$T$410, MATCH("*Deadlift*",'Stu-SESSION'!$B$403:$B$410,0), MATCH("*1st*",'Stu-SESSION'!$K$7:$T$7,0)),"")</f>
        <v>#N/A</v>
      </c>
      <c r="F267" s="131" t="e">
        <f>INDEX('Stu-SESSION'!$L$403:$U$410, MATCH("*Deadlift*",'Stu-SESSION'!$B$403:$B$410,0), MATCH("*1st*",'Stu-SESSION'!$K$7:$T$7,0))</f>
        <v>#N/A</v>
      </c>
      <c r="G267" s="131">
        <f>IF($A$266='Stu-SESSION'!$A$403,INDEX('Stu-SESSION'!$K$403:$T$410, MATCH("*Bench Press*",'Stu-SESSION'!$B$403:$B$410,0), MATCH("*1st*",'Stu-SESSION'!$K$7:$T$7,0)),"")</f>
        <v>40</v>
      </c>
      <c r="H267" s="131">
        <f>INDEX('Stu-SESSION'!$L$403:$U$410, MATCH("*Bench Press*",'Stu-SESSION'!$B$403:$B$410,0), MATCH("*1st*",'Stu-SESSION'!$K$7:$T$7,0))</f>
        <v>10</v>
      </c>
      <c r="I267" s="132" t="e">
        <f>IF($A$266='Stu-SESSION'!$A$403,INDEX('Stu-SESSION'!$K$403:$T$410, MATCH("*Military*",'Stu-SESSION'!$B$403:$B$410,0), MATCH("*1st*",'Stu-SESSION'!$K$7:$T$7,0)),"")</f>
        <v>#N/A</v>
      </c>
      <c r="J267" s="48" t="e">
        <f>INDEX('Stu-SESSION'!$L$403:$U$410, MATCH("*Military*",'Stu-SESSION'!$B$403:$B$410,0), MATCH("*1st*",'Stu-SESSION'!$K$7:$T$7,0))</f>
        <v>#N/A</v>
      </c>
      <c r="K267" s="131" t="e">
        <f>IF($A$266='Stu-SESSION'!$A$403,INDEX('Stu-SESSION'!$K$403:$T$410, MATCH("*Clean *",'Stu-SESSION'!$B$403:$B$410,0), MATCH("*1st*",'Stu-SESSION'!$K$7:$T$7,0)),"")</f>
        <v>#N/A</v>
      </c>
      <c r="L267" s="48" t="e">
        <f>INDEX('Stu-SESSION'!$L$403:$U$410, MATCH("*Clean *",'Stu-SESSION'!$B$403:$B$410,0), MATCH("*1st*",'Stu-SESSION'!$K$7:$T$7,0))</f>
        <v>#N/A</v>
      </c>
      <c r="M267" s="131" t="e">
        <f>IF($A$266='Stu-SESSION'!$A$403,INDEX('Stu-SESSION'!$K$403:$T$410, MATCH("*Lat Pulldown*",'Stu-SESSION'!$B$403:$B$410,0), MATCH("*1st*",'Stu-SESSION'!$K$7:$T$7,0)),"")</f>
        <v>#N/A</v>
      </c>
      <c r="N267" s="48" t="e">
        <f>INDEX('Stu-SESSION'!$L$403:$U$410, MATCH("*Lat Pulldown*",'Stu-SESSION'!$B$403:$B$410,0), MATCH("*1st*",'Stu-SESSION'!$K$7:$T$7,0))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IF($A$266='Stu-SESSION'!$A$403,INDEX('Stu-SESSION'!$K$403:$T$410, MATCH("*Squat*",'Stu-SESSION'!$B$403:$B$410,0), MATCH("*2nd*",'Stu-SESSION'!$K$7:$T$7,0)),"")</f>
        <v>#N/A</v>
      </c>
      <c r="D268" s="132" t="e">
        <f>INDEX('Stu-SESSION'!L$403:U$410, MATCH("*Squat*",'Stu-SESSION'!$B$403:$B$410,0), MATCH("*2nd*",'Stu-SESSION'!K$7:T$7,0))</f>
        <v>#N/A</v>
      </c>
      <c r="E268" s="131" t="e">
        <f>IF($A$266='Stu-SESSION'!$A$403,INDEX('Stu-SESSION'!$K$403:$T$410, MATCH("*Deadlift*",'Stu-SESSION'!$B$403:$B$410,0), MATCH("*2ND*",'Stu-SESSION'!$K$7:$T$7,0)),"")</f>
        <v>#N/A</v>
      </c>
      <c r="F268" s="131" t="e">
        <f>INDEX('Stu-SESSION'!$L$403:$U$410, MATCH("*Deadlift*",'Stu-SESSION'!$B$403:$B$410,0), MATCH("*2nd*",'Stu-SESSION'!$K$7:$T$7,0))</f>
        <v>#N/A</v>
      </c>
      <c r="G268" s="131">
        <f>IF($A$266='Stu-SESSION'!$A$403,INDEX('Stu-SESSION'!$K$403:$T$410, MATCH("*Bench Press*",'Stu-SESSION'!$B$403:$B$410,0), MATCH("*2ND*",'Stu-SESSION'!$K$7:$T$7,0)),"")</f>
        <v>50</v>
      </c>
      <c r="H268" s="131">
        <f>INDEX('Stu-SESSION'!$L$403:$U$410, MATCH("*Bench Press*",'Stu-SESSION'!$B$403:$B$410,0), MATCH("*2nd*",'Stu-SESSION'!$K$7:$T$7,0))</f>
        <v>12</v>
      </c>
      <c r="I268" s="132" t="e">
        <f>IF($A$266='Stu-SESSION'!$A$403,INDEX('Stu-SESSION'!$K$403:$T$410, MATCH("*Military*",'Stu-SESSION'!$B$403:$B$410,0), MATCH("*2ND*",'Stu-SESSION'!$K$7:$T$7,0)),"")</f>
        <v>#N/A</v>
      </c>
      <c r="J268" s="44" t="e">
        <f>INDEX('Stu-SESSION'!$L$403:$U$410, MATCH("*Military*",'Stu-SESSION'!$B$403:$B$410,0), MATCH("*2nd*",'Stu-SESSION'!$K$7:$T$7,0))</f>
        <v>#N/A</v>
      </c>
      <c r="K268" s="131" t="e">
        <f>IF($A$266='Stu-SESSION'!$A$403,INDEX('Stu-SESSION'!$K$403:$T$410, MATCH("*Clean *",'Stu-SESSION'!$B$403:$B$410,0), MATCH("*2ND*",'Stu-SESSION'!$K$7:$T$7,0)),"")</f>
        <v>#N/A</v>
      </c>
      <c r="L268" s="44" t="e">
        <f>INDEX('Stu-SESSION'!$L$403:$U$410, MATCH("*Clean *",'Stu-SESSION'!$B$403:$B$410,0), MATCH("*2nd*",'Stu-SESSION'!$K$7:$T$7,0))</f>
        <v>#N/A</v>
      </c>
      <c r="M268" s="131" t="e">
        <f>IF($A$266='Stu-SESSION'!$A$403,INDEX('Stu-SESSION'!$K$403:$T$410, MATCH("*Lat Pulldown*",'Stu-SESSION'!$B$403:$B$410,0), MATCH("*2ND*",'Stu-SESSION'!$K$7:$T$7,0)),"")</f>
        <v>#N/A</v>
      </c>
      <c r="N268" s="44" t="e">
        <f>INDEX('Stu-SESSION'!$L$403:$U$410, MATCH("*Lat Pulldown*",'Stu-SESSION'!$B$403:$B$410,0), MATCH("*2nd*",'Stu-SESSION'!$K$7:$T$7,0))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IF($A$266='Stu-SESSION'!$A$403,INDEX('Stu-SESSION'!$K$403:$T$410, MATCH("*Squat*",'Stu-SESSION'!$B$403:$B$410,0), MATCH("*3rd*",'Stu-SESSION'!$K$7:$T$7,0)),"")</f>
        <v>#N/A</v>
      </c>
      <c r="D269" s="132" t="e">
        <f>INDEX('Stu-SESSION'!L$403:U$410, MATCH("*Squat*",'Stu-SESSION'!$B$403:$B$410,0), MATCH("*3rd*",'Stu-SESSION'!K$7:T$7,0))</f>
        <v>#N/A</v>
      </c>
      <c r="E269" s="131" t="e">
        <f>IF($A$266='Stu-SESSION'!$A$403,INDEX('Stu-SESSION'!$K$403:$T$410, MATCH("*Deadlift*",'Stu-SESSION'!$B$403:$B$410,0), MATCH("*3rd*",'Stu-SESSION'!$K$7:$T$7,0)),"")</f>
        <v>#N/A</v>
      </c>
      <c r="F269" s="131" t="e">
        <f>INDEX('Stu-SESSION'!$L$403:$U$410, MATCH("*Deadlift*",'Stu-SESSION'!$B$403:$B$410,0), MATCH("*3rd*",'Stu-SESSION'!$K$7:$T$7,0))</f>
        <v>#N/A</v>
      </c>
      <c r="G269" s="131">
        <f>IF($A$266='Stu-SESSION'!$A$403,INDEX('Stu-SESSION'!$K$403:$T$410, MATCH("*Bench Press*",'Stu-SESSION'!$B$403:$B$410,0), MATCH("*3rd*",'Stu-SESSION'!$K$7:$T$7,0)),"")</f>
        <v>50</v>
      </c>
      <c r="H269" s="131">
        <f>INDEX('Stu-SESSION'!$L$403:$U$410, MATCH("*Bench Press*",'Stu-SESSION'!$B$403:$B$410,0), MATCH("*3rd*",'Stu-SESSION'!$K$7:$T$7,0))</f>
        <v>12</v>
      </c>
      <c r="I269" s="132" t="e">
        <f>IF($A$266='Stu-SESSION'!$A$403,INDEX('Stu-SESSION'!$K$403:$T$410, MATCH("*Military*",'Stu-SESSION'!$B$403:$B$410,0), MATCH("*3rd*",'Stu-SESSION'!$K$7:$T$7,0)),"")</f>
        <v>#N/A</v>
      </c>
      <c r="J269" s="44" t="e">
        <f>INDEX('Stu-SESSION'!$L$403:$U$410, MATCH("*Military*",'Stu-SESSION'!$B$403:$B$410,0), MATCH("*3rd*",'Stu-SESSION'!$K$7:$T$7,0))</f>
        <v>#N/A</v>
      </c>
      <c r="K269" s="131" t="e">
        <f>IF($A$266='Stu-SESSION'!$A$403,INDEX('Stu-SESSION'!$K$403:$T$410, MATCH("*Clean *",'Stu-SESSION'!$B$403:$B$410,0), MATCH("*3rd*",'Stu-SESSION'!$K$7:$T$7,0)),"")</f>
        <v>#N/A</v>
      </c>
      <c r="L269" s="44" t="e">
        <f>INDEX('Stu-SESSION'!$L$403:$U$410, MATCH("*Clean *",'Stu-SESSION'!$B$403:$B$410,0), MATCH("*3rd*",'Stu-SESSION'!$K$7:$T$7,0))</f>
        <v>#N/A</v>
      </c>
      <c r="M269" s="131" t="e">
        <f>IF($A$266='Stu-SESSION'!$A$403,INDEX('Stu-SESSION'!$K$403:$T$410, MATCH("*Lat Pulldown*",'Stu-SESSION'!$B$403:$B$410,0), MATCH("*3rd*",'Stu-SESSION'!$K$7:$T$7,0)),"")</f>
        <v>#N/A</v>
      </c>
      <c r="N269" s="44" t="e">
        <f>INDEX('Stu-SESSION'!$L$403:$U$410, MATCH("*Lat Pulldown*",'Stu-SESSION'!$B$403:$B$410,0), MATCH("*3rd*",'Stu-SESSION'!$K$7:$T$7,0))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IF($A$266='Stu-SESSION'!$A$403,INDEX('Stu-SESSION'!$K$403:$T$410, MATCH("*Squat*",'Stu-SESSION'!$B$403:$B$410,0), MATCH("*4th*",'Stu-SESSION'!$K$7:$T$7,0)),"")</f>
        <v>#N/A</v>
      </c>
      <c r="D270" s="132" t="e">
        <f>INDEX('Stu-SESSION'!L$403:U$410, MATCH("*Squat*",'Stu-SESSION'!$B$403:$B$410,0), MATCH("*4th*",'Stu-SESSION'!K$7:T$7,0))</f>
        <v>#N/A</v>
      </c>
      <c r="E270" s="131" t="e">
        <f>IF($A$266='Stu-SESSION'!$A$403,INDEX('Stu-SESSION'!$K$403:$T$410, MATCH("*Deadlift*",'Stu-SESSION'!$B$403:$B$410,0), MATCH("*4th*",'Stu-SESSION'!$K$7:$T$7,0)),"")</f>
        <v>#N/A</v>
      </c>
      <c r="F270" s="131" t="e">
        <f>INDEX('Stu-SESSION'!$L$403:$U$410, MATCH("*Deadlift*",'Stu-SESSION'!$B$403:$B$410,0), MATCH("*4th*",'Stu-SESSION'!$K$7:$T$7,0))</f>
        <v>#N/A</v>
      </c>
      <c r="G270" s="131">
        <f>IF($A$266='Stu-SESSION'!$A$403,INDEX('Stu-SESSION'!$K$403:$T$410, MATCH("*Bench Press*",'Stu-SESSION'!$B$403:$B$410,0), MATCH("*4th*",'Stu-SESSION'!$K$7:$T$7,0)),"")</f>
        <v>50</v>
      </c>
      <c r="H270" s="131">
        <f>INDEX('Stu-SESSION'!$L$403:$U$410, MATCH("*Bench Press*",'Stu-SESSION'!$B$403:$B$410,0), MATCH("*4th*",'Stu-SESSION'!$K$7:$T$7,0))</f>
        <v>11</v>
      </c>
      <c r="I270" s="132" t="e">
        <f>IF($A$266='Stu-SESSION'!$A$403,INDEX('Stu-SESSION'!$K$403:$T$410, MATCH("*Military*",'Stu-SESSION'!$B$403:$B$410,0), MATCH("*4th*",'Stu-SESSION'!$K$7:$T$7,0)),"")</f>
        <v>#N/A</v>
      </c>
      <c r="J270" s="44" t="e">
        <f>INDEX('Stu-SESSION'!$L$403:$U$410, MATCH("*Military*",'Stu-SESSION'!$B$403:$B$410,0), MATCH("*4th*",'Stu-SESSION'!$K$7:$T$7,0))</f>
        <v>#N/A</v>
      </c>
      <c r="K270" s="131" t="e">
        <f>IF($A$266='Stu-SESSION'!$A$403,INDEX('Stu-SESSION'!$K$403:$T$410, MATCH("*Clean *",'Stu-SESSION'!$B$403:$B$410,0), MATCH("*4th*",'Stu-SESSION'!$K$7:$T$7,0)),"")</f>
        <v>#N/A</v>
      </c>
      <c r="L270" s="44" t="e">
        <f>INDEX('Stu-SESSION'!$L$403:$U$410, MATCH("*Clean *",'Stu-SESSION'!$B$403:$B$410,0), MATCH("*4th*",'Stu-SESSION'!$K$7:$T$7,0))</f>
        <v>#N/A</v>
      </c>
      <c r="M270" s="131" t="e">
        <f>IF($A$266='Stu-SESSION'!$A$403,INDEX('Stu-SESSION'!$K$403:$T$410, MATCH("*Lat Pulldown*",'Stu-SESSION'!$B$403:$B$410,0), MATCH("*4th*",'Stu-SESSION'!$K$7:$T$7,0)),"")</f>
        <v>#N/A</v>
      </c>
      <c r="N270" s="44" t="e">
        <f>INDEX('Stu-SESSION'!$L$403:$U$410, MATCH("*Lat Pulldown*",'Stu-SESSION'!$B$403:$B$410,0), MATCH("*4th*",'Stu-SESSION'!$K$7:$T$7,0))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IF($A$266='Stu-SESSION'!$A$403,INDEX('Stu-SESSION'!$K$403:$T$410, MATCH("*Squat*",'Stu-SESSION'!$B$403:$B$410,0), MATCH("*5th*",'Stu-SESSION'!$K$7:$T$7,0)),"")</f>
        <v>#N/A</v>
      </c>
      <c r="D271" s="132" t="e">
        <f>INDEX('Stu-SESSION'!L$403:U$410, MATCH("*Squat*",'Stu-SESSION'!$B$403:$B$410,0), MATCH("*5th*",'Stu-SESSION'!K$7:T$7,0))</f>
        <v>#N/A</v>
      </c>
      <c r="E271" s="131" t="e">
        <f>IF($A$266='Stu-SESSION'!$A$403,INDEX('Stu-SESSION'!$K$403:$T$410, MATCH("*Deadlift*",'Stu-SESSION'!$B$403:$B$410,0), MATCH("*5th*",'Stu-SESSION'!$K$7:$T$7,0)),"")</f>
        <v>#N/A</v>
      </c>
      <c r="F271" s="131" t="e">
        <f>INDEX('Stu-SESSION'!$L$403:$U$410, MATCH("*Deadlift*",'Stu-SESSION'!$B$403:$B$410,0), MATCH("*5th*",'Stu-SESSION'!$K$7:$T$7,0))</f>
        <v>#N/A</v>
      </c>
      <c r="G271" s="131">
        <f>IF($A$266='Stu-SESSION'!$A$403,INDEX('Stu-SESSION'!$K$403:$T$410, MATCH("*Bench Press*",'Stu-SESSION'!$B$403:$B$410,0), MATCH("*5th*",'Stu-SESSION'!$K$7:$T$7,0)),"")</f>
        <v>0</v>
      </c>
      <c r="H271" s="131">
        <f>INDEX('Stu-SESSION'!$L$403:$U$410, MATCH("*Bench Press*",'Stu-SESSION'!$B$403:$B$410,0), MATCH("*5th*",'Stu-SESSION'!$K$7:$T$7,0))</f>
        <v>0</v>
      </c>
      <c r="I271" s="132" t="e">
        <f>IF($A$266='Stu-SESSION'!$A$403,INDEX('Stu-SESSION'!$K$403:$T$410, MATCH("*Military*",'Stu-SESSION'!$B$403:$B$410,0), MATCH("*5th*",'Stu-SESSION'!$K$7:$T$7,0)),"")</f>
        <v>#N/A</v>
      </c>
      <c r="J271" s="44" t="e">
        <f>INDEX('Stu-SESSION'!$L$403:$U$410, MATCH("*Military*",'Stu-SESSION'!$B$403:$B$410,0), MATCH("*5th*",'Stu-SESSION'!$K$7:$T$7,0))</f>
        <v>#N/A</v>
      </c>
      <c r="K271" s="131" t="e">
        <f>IF($A$266='Stu-SESSION'!$A$403,INDEX('Stu-SESSION'!$K$403:$T$410, MATCH("*Clean *",'Stu-SESSION'!$B$403:$B$410,0), MATCH("*5th*",'Stu-SESSION'!$K$7:$T$7,0)),"")</f>
        <v>#N/A</v>
      </c>
      <c r="L271" s="44" t="e">
        <f>INDEX('Stu-SESSION'!$L$403:$U$410, MATCH("*Clean *",'Stu-SESSION'!$B$403:$B$410,0), MATCH("*5th*",'Stu-SESSION'!$K$7:$T$7,0))</f>
        <v>#N/A</v>
      </c>
      <c r="M271" s="131" t="e">
        <f>IF($A$266='Stu-SESSION'!$A$403,INDEX('Stu-SESSION'!$K$403:$T$410, MATCH("*Lat Pulldown*",'Stu-SESSION'!$B$403:$B$410,0), MATCH("*5th*",'Stu-SESSION'!$K$7:$T$7,0)),"")</f>
        <v>#N/A</v>
      </c>
      <c r="N271" s="44" t="e">
        <f>INDEX('Stu-SESSION'!$L$403:$U$410, MATCH("*Lat Pulldown*",'Stu-SESSION'!$B$403:$B$410,0), MATCH("*5th*",'Stu-SESSION'!$K$7:$T$7,0))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'Stu-SESSION'!A412</f>
        <v>42429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>
        <f>MAX(K273:K277)</f>
        <v>40</v>
      </c>
      <c r="L272" s="116">
        <f t="array" ref="L272">MAX(IF(K273:K277=K272,L273:L277))</f>
        <v>12</v>
      </c>
      <c r="M272" s="116">
        <f>MAX(M273:M277)</f>
        <v>70</v>
      </c>
      <c r="N272" s="117">
        <f t="array" ref="N272">MAX(IF(M273:M277=M272,N273:N277))</f>
        <v>10</v>
      </c>
      <c r="O272" s="152" t="e">
        <f>IF($A$272='Stu-SESSION'!$A$412,INDEX('Stu-SESSION'!$K$412:$T$419, MATCH("*1k Row*",'Stu-SESSION'!$B$412:$B$419,0), MATCH("*1st*",'Stu-SESSION'!$K$7:$T$7,0)),"")</f>
        <v>#N/A</v>
      </c>
      <c r="P272" s="152" t="e">
        <f>IF($A$272='Stu-SESSION'!$A$412,INDEX('Stu-SESSION'!$K$412:$T$419, MATCH("*HIIT*",'Stu-SESSION'!$B$412:$B$419,0), MATCH("*1st*",'Stu-SESSION'!$K$7:$T$7,0)),"")</f>
        <v>#N/A</v>
      </c>
      <c r="Q272" s="119" t="e">
        <f>INDEX('Stu-SESSION'!$L$412:$U$419, MATCH("*HIIT*",'Stu-SESSION'!$B$412:$B$419,0), MATCH("*1st*",'Stu-SESSION'!$K$7:$T$7,0))</f>
        <v>#N/A</v>
      </c>
      <c r="R272" s="119">
        <f>'Stu-SESSION'!U412</f>
        <v>0</v>
      </c>
      <c r="S272" s="116"/>
      <c r="T272" s="116"/>
      <c r="U272" s="120">
        <f>'Stu-SESSION'!A413</f>
        <v>93</v>
      </c>
      <c r="V272" s="120">
        <f>'Stu-SESSION'!A414</f>
        <v>16.600000000000001</v>
      </c>
      <c r="W272" s="116">
        <v>33</v>
      </c>
      <c r="X272" s="116">
        <v>109</v>
      </c>
      <c r="Y272" s="116">
        <v>90</v>
      </c>
      <c r="Z272" s="116">
        <v>95</v>
      </c>
      <c r="AA272" s="116">
        <v>56</v>
      </c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IF($A$272='Stu-SESSION'!$A$412,INDEX('Stu-SESSION'!$K$412:$T$419, MATCH("*Squat*",'Stu-SESSION'!$B$412:$B$419,0), MATCH("*1st*",'Stu-SESSION'!$K$7:$T$7,0)),"")</f>
        <v>#N/A</v>
      </c>
      <c r="D273" s="132" t="e">
        <f>INDEX('Stu-SESSION'!L$412:U$419, MATCH("*Squat*",'Stu-SESSION'!$B$412:$B$419,0), MATCH("*1st*",'Stu-SESSION'!K$7:T$7,0))</f>
        <v>#N/A</v>
      </c>
      <c r="E273" s="131" t="e">
        <f>IF($A$272='Stu-SESSION'!$A$412,INDEX('Stu-SESSION'!$K$412:$T$419, MATCH("*Deadlift*",'Stu-SESSION'!$B$412:$B$419,0), MATCH("*1st*",'Stu-SESSION'!$K$7:$T$7,0)),"")</f>
        <v>#N/A</v>
      </c>
      <c r="F273" s="131" t="e">
        <f>INDEX('Stu-SESSION'!$L$412:$U$419, MATCH("*Deadlift*",'Stu-SESSION'!$B$412:$B$419,0), MATCH("*1st*",'Stu-SESSION'!$K$7:$T$7,0))</f>
        <v>#N/A</v>
      </c>
      <c r="G273" s="131" t="e">
        <f>IF($A$272='Stu-SESSION'!$A$412,INDEX('Stu-SESSION'!$K$412:$T$419, MATCH("*Bench Press*",'Stu-SESSION'!$B$412:$B$419,0), MATCH("*1st*",'Stu-SESSION'!$K$7:$T$7,0)),"")</f>
        <v>#N/A</v>
      </c>
      <c r="H273" s="131" t="e">
        <f>INDEX('Stu-SESSION'!$L$412:$U$419, MATCH("*Bench Press*",'Stu-SESSION'!$B$412:$B$419,0), MATCH("*1st*",'Stu-SESSION'!$K$7:$T$7,0))</f>
        <v>#N/A</v>
      </c>
      <c r="I273" s="132" t="e">
        <f>IF($A$272='Stu-SESSION'!$A$412,INDEX('Stu-SESSION'!$K$412:$T$419, MATCH("*Military*",'Stu-SESSION'!$B$412:$B$419,0), MATCH("*1st*",'Stu-SESSION'!$K$7:$T$7,0)),"")</f>
        <v>#N/A</v>
      </c>
      <c r="J273" s="48" t="e">
        <f>INDEX('Stu-SESSION'!$L$412:$U$419, MATCH("*Military*",'Stu-SESSION'!$B$412:$B$419,0), MATCH("*1st*",'Stu-SESSION'!$K$7:$T$7,0))</f>
        <v>#N/A</v>
      </c>
      <c r="K273" s="131">
        <f>IF($A$272='Stu-SESSION'!$A$412,INDEX('Stu-SESSION'!$K$412:$T$419, MATCH("*Clean *",'Stu-SESSION'!$B$412:$B$419,0), MATCH("*1st*",'Stu-SESSION'!$K$7:$T$7,0)),"")</f>
        <v>40</v>
      </c>
      <c r="L273" s="48">
        <f>INDEX('Stu-SESSION'!$L$412:$U$419, MATCH("*Clean *",'Stu-SESSION'!$B$412:$B$419,0), MATCH("*1st*",'Stu-SESSION'!$K$7:$T$7,0))</f>
        <v>12</v>
      </c>
      <c r="M273" s="131">
        <f>IF($A$272='Stu-SESSION'!$A$412,INDEX('Stu-SESSION'!$K$412:$T$419, MATCH("*Lat Pulldown*",'Stu-SESSION'!$B$412:$B$419,0), MATCH("*1st*",'Stu-SESSION'!$K$7:$T$7,0)),"")</f>
        <v>70</v>
      </c>
      <c r="N273" s="48">
        <f>INDEX('Stu-SESSION'!$L$412:$U$419, MATCH("*Lat Pulldown*",'Stu-SESSION'!$B$412:$B$419,0), MATCH("*1st*",'Stu-SESSION'!$K$7:$T$7,0))</f>
        <v>10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IF($A$272='Stu-SESSION'!$A$412,INDEX('Stu-SESSION'!$K$412:$T$419, MATCH("*Squat*",'Stu-SESSION'!$B$412:$B$419,0), MATCH("*2nd*",'Stu-SESSION'!$K$7:$T$7,0)),"")</f>
        <v>#N/A</v>
      </c>
      <c r="D274" s="132" t="e">
        <f>INDEX('Stu-SESSION'!L$412:U$419, MATCH("*Squat*",'Stu-SESSION'!$B$412:$B$419,0), MATCH("*2nd*",'Stu-SESSION'!K$7:T$7,0))</f>
        <v>#N/A</v>
      </c>
      <c r="E274" s="131" t="e">
        <f>IF($A$272='Stu-SESSION'!$A$412,INDEX('Stu-SESSION'!$K$412:$T$419, MATCH("*Deadlift*",'Stu-SESSION'!$B$412:$B$419,0), MATCH("*2ND*",'Stu-SESSION'!$K$7:$T$7,0)),"")</f>
        <v>#N/A</v>
      </c>
      <c r="F274" s="131" t="e">
        <f>INDEX('Stu-SESSION'!$L$412:$U$419, MATCH("*Deadlift*",'Stu-SESSION'!$B$412:$B$419,0), MATCH("*2nd*",'Stu-SESSION'!$K$7:$T$7,0))</f>
        <v>#N/A</v>
      </c>
      <c r="G274" s="131" t="e">
        <f>IF($A$272='Stu-SESSION'!$A$412,INDEX('Stu-SESSION'!$K$412:$T$419, MATCH("*Bench Press*",'Stu-SESSION'!$B$412:$B$419,0), MATCH("*2ND*",'Stu-SESSION'!$K$7:$T$7,0)),"")</f>
        <v>#N/A</v>
      </c>
      <c r="H274" s="131" t="e">
        <f>INDEX('Stu-SESSION'!$L$412:$U$419, MATCH("*Bench Press*",'Stu-SESSION'!$B$412:$B$419,0), MATCH("*2nd*",'Stu-SESSION'!$K$7:$T$7,0))</f>
        <v>#N/A</v>
      </c>
      <c r="I274" s="132" t="e">
        <f>IF($A$272='Stu-SESSION'!$A$412,INDEX('Stu-SESSION'!$K$412:$T$419, MATCH("*Military*",'Stu-SESSION'!$B$412:$B$419,0), MATCH("*2ND*",'Stu-SESSION'!$K$7:$T$7,0)),"")</f>
        <v>#N/A</v>
      </c>
      <c r="J274" s="44" t="e">
        <f>INDEX('Stu-SESSION'!$L$412:$U$419, MATCH("*Military*",'Stu-SESSION'!$B$412:$B$419,0), MATCH("*2nd*",'Stu-SESSION'!$K$7:$T$7,0))</f>
        <v>#N/A</v>
      </c>
      <c r="K274" s="131">
        <f>IF($A$272='Stu-SESSION'!$A$412,INDEX('Stu-SESSION'!$K$412:$T$419, MATCH("*Clean *",'Stu-SESSION'!$B$412:$B$419,0), MATCH("*2ND*",'Stu-SESSION'!$K$7:$T$7,0)),"")</f>
        <v>40</v>
      </c>
      <c r="L274" s="44">
        <f>INDEX('Stu-SESSION'!$L$412:$U$419, MATCH("*Clean *",'Stu-SESSION'!$B$412:$B$419,0), MATCH("*2nd*",'Stu-SESSION'!$K$7:$T$7,0))</f>
        <v>12</v>
      </c>
      <c r="M274" s="131">
        <f>IF($A$272='Stu-SESSION'!$A$412,INDEX('Stu-SESSION'!$K$412:$T$419, MATCH("*Lat Pulldown*",'Stu-SESSION'!$B$412:$B$419,0), MATCH("*2ND*",'Stu-SESSION'!$K$7:$T$7,0)),"")</f>
        <v>70</v>
      </c>
      <c r="N274" s="44">
        <f>INDEX('Stu-SESSION'!$L$412:$U$419, MATCH("*Lat Pulldown*",'Stu-SESSION'!$B$412:$B$419,0), MATCH("*2nd*",'Stu-SESSION'!$K$7:$T$7,0))</f>
        <v>8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IF($A$272='Stu-SESSION'!$A$412,INDEX('Stu-SESSION'!$K$412:$T$419, MATCH("*Squat*",'Stu-SESSION'!$B$412:$B$419,0), MATCH("*3rd*",'Stu-SESSION'!$K$7:$T$7,0)),"")</f>
        <v>#N/A</v>
      </c>
      <c r="D275" s="132" t="e">
        <f>INDEX('Stu-SESSION'!L$412:U$419, MATCH("*Squat*",'Stu-SESSION'!$B$412:$B$419,0), MATCH("*3rd*",'Stu-SESSION'!K$7:T$7,0))</f>
        <v>#N/A</v>
      </c>
      <c r="E275" s="131" t="e">
        <f>IF($A$272='Stu-SESSION'!$A$412,INDEX('Stu-SESSION'!$K$412:$T$419, MATCH("*Deadlift*",'Stu-SESSION'!$B$412:$B$419,0), MATCH("*3rd*",'Stu-SESSION'!$K$7:$T$7,0)),"")</f>
        <v>#N/A</v>
      </c>
      <c r="F275" s="131" t="e">
        <f>INDEX('Stu-SESSION'!$L$412:$U$419, MATCH("*Deadlift*",'Stu-SESSION'!$B$412:$B$419,0), MATCH("*3rd*",'Stu-SESSION'!$K$7:$T$7,0))</f>
        <v>#N/A</v>
      </c>
      <c r="G275" s="131" t="e">
        <f>IF($A$272='Stu-SESSION'!$A$412,INDEX('Stu-SESSION'!$K$412:$T$419, MATCH("*Bench Press*",'Stu-SESSION'!$B$412:$B$419,0), MATCH("*3rd*",'Stu-SESSION'!$K$7:$T$7,0)),"")</f>
        <v>#N/A</v>
      </c>
      <c r="H275" s="131" t="e">
        <f>INDEX('Stu-SESSION'!$L$412:$U$419, MATCH("*Bench Press*",'Stu-SESSION'!$B$412:$B$419,0), MATCH("*3rd*",'Stu-SESSION'!$K$7:$T$7,0))</f>
        <v>#N/A</v>
      </c>
      <c r="I275" s="132" t="e">
        <f>IF($A$272='Stu-SESSION'!$A$412,INDEX('Stu-SESSION'!$K$412:$T$419, MATCH("*Military*",'Stu-SESSION'!$B$412:$B$419,0), MATCH("*3rd*",'Stu-SESSION'!$K$7:$T$7,0)),"")</f>
        <v>#N/A</v>
      </c>
      <c r="J275" s="44" t="e">
        <f>INDEX('Stu-SESSION'!$L$412:$U$419, MATCH("*Military*",'Stu-SESSION'!$B$412:$B$419,0), MATCH("*3rd*",'Stu-SESSION'!$K$7:$T$7,0))</f>
        <v>#N/A</v>
      </c>
      <c r="K275" s="131">
        <f>IF($A$272='Stu-SESSION'!$A$412,INDEX('Stu-SESSION'!$K$412:$T$419, MATCH("*Clean *",'Stu-SESSION'!$B$412:$B$419,0), MATCH("*3rd*",'Stu-SESSION'!$K$7:$T$7,0)),"")</f>
        <v>40</v>
      </c>
      <c r="L275" s="44">
        <f>INDEX('Stu-SESSION'!$L$412:$U$419, MATCH("*Clean *",'Stu-SESSION'!$B$412:$B$419,0), MATCH("*3rd*",'Stu-SESSION'!$K$7:$T$7,0))</f>
        <v>12</v>
      </c>
      <c r="M275" s="131">
        <f>IF($A$272='Stu-SESSION'!$A$412,INDEX('Stu-SESSION'!$K$412:$T$419, MATCH("*Lat Pulldown*",'Stu-SESSION'!$B$412:$B$419,0), MATCH("*3rd*",'Stu-SESSION'!$K$7:$T$7,0)),"")</f>
        <v>60</v>
      </c>
      <c r="N275" s="44">
        <f>INDEX('Stu-SESSION'!$L$412:$U$419, MATCH("*Lat Pulldown*",'Stu-SESSION'!$B$412:$B$419,0), MATCH("*3rd*",'Stu-SESSION'!$K$7:$T$7,0))</f>
        <v>10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IF($A$272='Stu-SESSION'!$A$412,INDEX('Stu-SESSION'!$K$412:$T$419, MATCH("*Squat*",'Stu-SESSION'!$B$412:$B$419,0), MATCH("*4th*",'Stu-SESSION'!$K$7:$T$7,0)),"")</f>
        <v>#N/A</v>
      </c>
      <c r="D276" s="132" t="e">
        <f>INDEX('Stu-SESSION'!L$412:U$419, MATCH("*Squat*",'Stu-SESSION'!$B$412:$B$419,0), MATCH("*4th*",'Stu-SESSION'!K$7:T$7,0))</f>
        <v>#N/A</v>
      </c>
      <c r="E276" s="131" t="e">
        <f>IF($A$272='Stu-SESSION'!$A$412,INDEX('Stu-SESSION'!$K$412:$T$419, MATCH("*Deadlift*",'Stu-SESSION'!$B$412:$B$419,0), MATCH("*4th*",'Stu-SESSION'!$K$7:$T$7,0)),"")</f>
        <v>#N/A</v>
      </c>
      <c r="F276" s="131" t="e">
        <f>INDEX('Stu-SESSION'!$L$412:$U$419, MATCH("*Deadlift*",'Stu-SESSION'!$B$412:$B$419,0), MATCH("*4th*",'Stu-SESSION'!$K$7:$T$7,0))</f>
        <v>#N/A</v>
      </c>
      <c r="G276" s="131" t="e">
        <f>IF($A$272='Stu-SESSION'!$A$412,INDEX('Stu-SESSION'!$K$412:$T$419, MATCH("*Bench Press*",'Stu-SESSION'!$B$412:$B$419,0), MATCH("*4th*",'Stu-SESSION'!$K$7:$T$7,0)),"")</f>
        <v>#N/A</v>
      </c>
      <c r="H276" s="131" t="e">
        <f>INDEX('Stu-SESSION'!$L$412:$U$419, MATCH("*Bench Press*",'Stu-SESSION'!$B$412:$B$419,0), MATCH("*4th*",'Stu-SESSION'!$K$7:$T$7,0))</f>
        <v>#N/A</v>
      </c>
      <c r="I276" s="132" t="e">
        <f>IF($A$272='Stu-SESSION'!$A$412,INDEX('Stu-SESSION'!$K$412:$T$419, MATCH("*Military*",'Stu-SESSION'!$B$412:$B$419,0), MATCH("*4th*",'Stu-SESSION'!$K$7:$T$7,0)),"")</f>
        <v>#N/A</v>
      </c>
      <c r="J276" s="44" t="e">
        <f>INDEX('Stu-SESSION'!$L$412:$U$419, MATCH("*Military*",'Stu-SESSION'!$B$412:$B$419,0), MATCH("*4th*",'Stu-SESSION'!$K$7:$T$7,0))</f>
        <v>#N/A</v>
      </c>
      <c r="K276" s="131">
        <f>IF($A$272='Stu-SESSION'!$A$412,INDEX('Stu-SESSION'!$K$412:$T$419, MATCH("*Clean *",'Stu-SESSION'!$B$412:$B$419,0), MATCH("*4th*",'Stu-SESSION'!$K$7:$T$7,0)),"")</f>
        <v>40</v>
      </c>
      <c r="L276" s="44">
        <f>INDEX('Stu-SESSION'!$L$412:$U$419, MATCH("*Clean *",'Stu-SESSION'!$B$412:$B$419,0), MATCH("*4th*",'Stu-SESSION'!$K$7:$T$7,0))</f>
        <v>12</v>
      </c>
      <c r="M276" s="131">
        <f>IF($A$272='Stu-SESSION'!$A$412,INDEX('Stu-SESSION'!$K$412:$T$419, MATCH("*Lat Pulldown*",'Stu-SESSION'!$B$412:$B$419,0), MATCH("*4th*",'Stu-SESSION'!$K$7:$T$7,0)),"")</f>
        <v>0</v>
      </c>
      <c r="N276" s="44">
        <f>INDEX('Stu-SESSION'!$L$412:$U$419, MATCH("*Lat Pulldown*",'Stu-SESSION'!$B$412:$B$419,0), MATCH("*4th*",'Stu-SESSION'!$K$7:$T$7,0))</f>
        <v>0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IF($A$272='Stu-SESSION'!$A$412,INDEX('Stu-SESSION'!$K$412:$T$419, MATCH("*Squat*",'Stu-SESSION'!$B$412:$B$419,0), MATCH("*5th*",'Stu-SESSION'!$K$7:$T$7,0)),"")</f>
        <v>#N/A</v>
      </c>
      <c r="D277" s="132" t="e">
        <f>INDEX('Stu-SESSION'!L$412:U$419, MATCH("*Squat*",'Stu-SESSION'!$B$412:$B$419,0), MATCH("*5th*",'Stu-SESSION'!K$7:T$7,0))</f>
        <v>#N/A</v>
      </c>
      <c r="E277" s="131" t="e">
        <f>IF($A$272='Stu-SESSION'!$A$412,INDEX('Stu-SESSION'!$K$412:$T$419, MATCH("*Deadlift*",'Stu-SESSION'!$B$412:$B$419,0), MATCH("*5th*",'Stu-SESSION'!$K$7:$T$7,0)),"")</f>
        <v>#N/A</v>
      </c>
      <c r="F277" s="131" t="e">
        <f>INDEX('Stu-SESSION'!$L$412:$U$419, MATCH("*Deadlift*",'Stu-SESSION'!$B$412:$B$419,0), MATCH("*5th*",'Stu-SESSION'!$K$7:$T$7,0))</f>
        <v>#N/A</v>
      </c>
      <c r="G277" s="131" t="e">
        <f>IF($A$272='Stu-SESSION'!$A$412,INDEX('Stu-SESSION'!$K$412:$T$419, MATCH("*Bench Press*",'Stu-SESSION'!$B$412:$B$419,0), MATCH("*5th*",'Stu-SESSION'!$K$7:$T$7,0)),"")</f>
        <v>#N/A</v>
      </c>
      <c r="H277" s="131" t="e">
        <f>INDEX('Stu-SESSION'!$L$412:$U$419, MATCH("*Bench Press*",'Stu-SESSION'!$B$412:$B$419,0), MATCH("*5th*",'Stu-SESSION'!$K$7:$T$7,0))</f>
        <v>#N/A</v>
      </c>
      <c r="I277" s="132" t="e">
        <f>IF($A$272='Stu-SESSION'!$A$412,INDEX('Stu-SESSION'!$K$412:$T$419, MATCH("*Military*",'Stu-SESSION'!$B$412:$B$419,0), MATCH("*5th*",'Stu-SESSION'!$K$7:$T$7,0)),"")</f>
        <v>#N/A</v>
      </c>
      <c r="J277" s="44" t="e">
        <f>INDEX('Stu-SESSION'!$L$412:$U$419, MATCH("*Military*",'Stu-SESSION'!$B$412:$B$419,0), MATCH("*5th*",'Stu-SESSION'!$K$7:$T$7,0))</f>
        <v>#N/A</v>
      </c>
      <c r="K277" s="131">
        <f>IF($A$272='Stu-SESSION'!$A$412,INDEX('Stu-SESSION'!$K$412:$T$419, MATCH("*Clean *",'Stu-SESSION'!$B$412:$B$419,0), MATCH("*5th*",'Stu-SESSION'!$K$7:$T$7,0)),"")</f>
        <v>0</v>
      </c>
      <c r="L277" s="44">
        <f>INDEX('Stu-SESSION'!$L$412:$U$419, MATCH("*Clean *",'Stu-SESSION'!$B$412:$B$419,0), MATCH("*5th*",'Stu-SESSION'!$K$7:$T$7,0))</f>
        <v>0</v>
      </c>
      <c r="M277" s="131">
        <f>IF($A$272='Stu-SESSION'!$A$412,INDEX('Stu-SESSION'!$K$412:$T$419, MATCH("*Lat Pulldown*",'Stu-SESSION'!$B$412:$B$419,0), MATCH("*5th*",'Stu-SESSION'!$K$7:$T$7,0)),"")</f>
        <v>0</v>
      </c>
      <c r="N277" s="44">
        <f>INDEX('Stu-SESSION'!$L$412:$U$419, MATCH("*Lat Pulldown*",'Stu-SESSION'!$B$412:$B$419,0), MATCH("*5th*",'Stu-SESSION'!$K$7:$T$7,0))</f>
        <v>0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'Stu-SESSION'!A421</f>
        <v>42431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>
        <f>MAX(E279:E283)</f>
        <v>55</v>
      </c>
      <c r="F278" s="116">
        <f t="array" ref="F278">MAX(IF(E279:E283=E278,F279:F283))</f>
        <v>11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IF($A$278='Stu-SESSION'!$A$421,INDEX('Stu-SESSION'!$K$421:$T$428, MATCH("*1k Row*",'Stu-SESSION'!$B$421:$B$428,0), MATCH("*1st*",'Stu-SESSION'!$K$7:$T$7,0)),"")</f>
        <v>#N/A</v>
      </c>
      <c r="P278" s="152" t="e">
        <f>IF($A$278='Stu-SESSION'!$A$421,INDEX('Stu-SESSION'!$K$421:$T$428, MATCH("*HIIT*",'Stu-SESSION'!$B$421:$B$428,0), MATCH("*1st*",'Stu-SESSION'!$K$7:$T$7,0)),"")</f>
        <v>#N/A</v>
      </c>
      <c r="Q278" s="119" t="e">
        <f>INDEX('Stu-SESSION'!$L$421:$U$428, MATCH("*HIIT*",'Stu-SESSION'!$B$421:$B$428,0), MATCH("*1st*",'Stu-SESSION'!$K$7:$T$7,0))</f>
        <v>#N/A</v>
      </c>
      <c r="R278" s="119">
        <f>'Stu-SESSION'!U421</f>
        <v>0</v>
      </c>
      <c r="S278" s="116"/>
      <c r="T278" s="116"/>
      <c r="U278" s="120">
        <f>'Stu-SESSION'!A422</f>
        <v>91.1</v>
      </c>
      <c r="V278" s="120">
        <f>'Stu-SESSION'!A423</f>
        <v>18.3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IF($A$278='Stu-SESSION'!$A$421,INDEX('Stu-SESSION'!$K$421:$T$428, MATCH("*Squat*",'Stu-SESSION'!$B$421:$B$428,0), MATCH("*1st*",'Stu-SESSION'!$K$7:$T$7,0)),"")</f>
        <v>#N/A</v>
      </c>
      <c r="D279" s="132" t="e">
        <f>INDEX('Stu-SESSION'!L$421:U$428, MATCH("*Squat*",'Stu-SESSION'!$B$421:$B$428,0), MATCH("*1st*",'Stu-SESSION'!K$7:T$7,0))</f>
        <v>#N/A</v>
      </c>
      <c r="E279" s="131">
        <f>IF($A$278='Stu-SESSION'!$A$421,INDEX('Stu-SESSION'!$K$421:$T$428, MATCH("*Deadlift*",'Stu-SESSION'!$B$421:$B$428,0), MATCH("*1st*",'Stu-SESSION'!$K$7:$T$7,0)),"")</f>
        <v>55</v>
      </c>
      <c r="F279" s="131">
        <f>INDEX('Stu-SESSION'!$L$212:$U$421, MATCH("*Deadlift*",'Stu-SESSION'!$B$212:$B$421,0), MATCH("*1st*",'Stu-SESSION'!$K$7:$T$7,0))</f>
        <v>10</v>
      </c>
      <c r="G279" s="131" t="e">
        <f>IF($A$278='Stu-SESSION'!$A$421,INDEX('Stu-SESSION'!$K$421:$T$428, MATCH("*Bench Press*",'Stu-SESSION'!$B$421:$B$428,0), MATCH("*1st*",'Stu-SESSION'!$K$7:$T$7,0)),"")</f>
        <v>#N/A</v>
      </c>
      <c r="H279" s="131" t="e">
        <f>INDEX('Stu-SESSION'!$L$421:$U$428, MATCH("*Bench Press*",'Stu-SESSION'!$B$421:$B$428,0), MATCH("*1st*",'Stu-SESSION'!$K$7:$T$7,0))</f>
        <v>#N/A</v>
      </c>
      <c r="I279" s="132" t="e">
        <f>IF($A$278='Stu-SESSION'!$A$421,INDEX('Stu-SESSION'!$K$421:$T$428, MATCH("*Military*",'Stu-SESSION'!$B$421:$B$428,0), MATCH("*1st*",'Stu-SESSION'!$K$7:$T$7,0)),"")</f>
        <v>#N/A</v>
      </c>
      <c r="J279" s="48" t="e">
        <f>INDEX('Stu-SESSION'!$L$421:$U$428, MATCH("*Military*",'Stu-SESSION'!$B$421:$B$428,0), MATCH("*1st*",'Stu-SESSION'!$K$7:$T$7,0))</f>
        <v>#N/A</v>
      </c>
      <c r="K279" s="131" t="e">
        <f>IF($A$278='Stu-SESSION'!$A$421,INDEX('Stu-SESSION'!$K$421:$T$428, MATCH("*Clean *",'Stu-SESSION'!$B$421:$B$428,0), MATCH("*1st*",'Stu-SESSION'!$K$7:$T$7,0)),"")</f>
        <v>#N/A</v>
      </c>
      <c r="L279" s="48" t="e">
        <f>INDEX('Stu-SESSION'!$L$421:$U$428, MATCH("*Clean *",'Stu-SESSION'!$B$421:$B$428,0), MATCH("*1st*",'Stu-SESSION'!$K$7:$T$7,0))</f>
        <v>#N/A</v>
      </c>
      <c r="M279" s="131" t="e">
        <f>IF($A$278='Stu-SESSION'!$A$421,INDEX('Stu-SESSION'!$K$421:$T$428, MATCH("*Lat Pulldown*",'Stu-SESSION'!$B$421:$B$428,0), MATCH("*1st*",'Stu-SESSION'!$K$7:$T$7,0)),"")</f>
        <v>#N/A</v>
      </c>
      <c r="N279" s="48" t="e">
        <f>INDEX('Stu-SESSION'!$L$421:$U$428, MATCH("*Lat Pulldown*",'Stu-SESSION'!$B$421:$B$428,0), MATCH("*1st*",'Stu-SESSION'!$K$7:$T$7,0))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IF($A$278='Stu-SESSION'!$A$421,INDEX('Stu-SESSION'!$K$421:$T$428, MATCH("*Squat*",'Stu-SESSION'!$B$421:$B$428,0), MATCH("*2nd*",'Stu-SESSION'!$K$7:$T$7,0)),"")</f>
        <v>#N/A</v>
      </c>
      <c r="D280" s="132" t="e">
        <f>INDEX('Stu-SESSION'!L$421:U$428, MATCH("*Squat*",'Stu-SESSION'!$B$421:$B$428,0), MATCH("*2nd*",'Stu-SESSION'!K$7:T$7,0))</f>
        <v>#N/A</v>
      </c>
      <c r="E280" s="131">
        <f>IF($A$278='Stu-SESSION'!$A$421,INDEX('Stu-SESSION'!$K$421:$T$428, MATCH("*Deadlift*",'Stu-SESSION'!$B$421:$B$428,0), MATCH("*2ND*",'Stu-SESSION'!$K$7:$T$7,0)),"")</f>
        <v>55</v>
      </c>
      <c r="F280" s="131">
        <f>INDEX('Stu-SESSION'!$L$212:$U$421, MATCH("*Deadlift*",'Stu-SESSION'!$B$212:$B$421,0), MATCH("*2nd*",'Stu-SESSION'!$K$7:$T$7,0))</f>
        <v>11</v>
      </c>
      <c r="G280" s="131" t="e">
        <f>IF($A$278='Stu-SESSION'!$A$421,INDEX('Stu-SESSION'!$K$421:$T$428, MATCH("*Bench Press*",'Stu-SESSION'!$B$421:$B$428,0), MATCH("*2ND*",'Stu-SESSION'!$K$7:$T$7,0)),"")</f>
        <v>#N/A</v>
      </c>
      <c r="H280" s="131" t="e">
        <f>INDEX('Stu-SESSION'!$L$421:$U$428, MATCH("*Bench Press*",'Stu-SESSION'!$B$421:$B$428,0), MATCH("*2nd*",'Stu-SESSION'!$K$7:$T$7,0))</f>
        <v>#N/A</v>
      </c>
      <c r="I280" s="132" t="e">
        <f>IF($A$278='Stu-SESSION'!$A$421,INDEX('Stu-SESSION'!$K$421:$T$428, MATCH("*Military*",'Stu-SESSION'!$B$421:$B$428,0), MATCH("*2ND*",'Stu-SESSION'!$K$7:$T$7,0)),"")</f>
        <v>#N/A</v>
      </c>
      <c r="J280" s="44" t="e">
        <f>INDEX('Stu-SESSION'!$L$421:$U$428, MATCH("*Military*",'Stu-SESSION'!$B$421:$B$428,0), MATCH("*2nd*",'Stu-SESSION'!$K$7:$T$7,0))</f>
        <v>#N/A</v>
      </c>
      <c r="K280" s="131" t="e">
        <f>IF($A$278='Stu-SESSION'!$A$421,INDEX('Stu-SESSION'!$K$421:$T$428, MATCH("*Clean *",'Stu-SESSION'!$B$421:$B$428,0), MATCH("*2ND*",'Stu-SESSION'!$K$7:$T$7,0)),"")</f>
        <v>#N/A</v>
      </c>
      <c r="L280" s="44" t="e">
        <f>INDEX('Stu-SESSION'!$L$421:$U$428, MATCH("*Clean *",'Stu-SESSION'!$B$421:$B$428,0), MATCH("*2nd*",'Stu-SESSION'!$K$7:$T$7,0))</f>
        <v>#N/A</v>
      </c>
      <c r="M280" s="131" t="e">
        <f>IF($A$278='Stu-SESSION'!$A$421,INDEX('Stu-SESSION'!$K$421:$T$428, MATCH("*Lat Pulldown*",'Stu-SESSION'!$B$421:$B$428,0), MATCH("*2ND*",'Stu-SESSION'!$K$7:$T$7,0)),"")</f>
        <v>#N/A</v>
      </c>
      <c r="N280" s="44" t="e">
        <f>INDEX('Stu-SESSION'!$L$421:$U$428, MATCH("*Lat Pulldown*",'Stu-SESSION'!$B$421:$B$428,0), MATCH("*2nd*",'Stu-SESSION'!$K$7:$T$7,0))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IF($A$278='Stu-SESSION'!$A$421,INDEX('Stu-SESSION'!$K$421:$T$428, MATCH("*Squat*",'Stu-SESSION'!$B$421:$B$428,0), MATCH("*3rd*",'Stu-SESSION'!$K$7:$T$7,0)),"")</f>
        <v>#N/A</v>
      </c>
      <c r="D281" s="132" t="e">
        <f>INDEX('Stu-SESSION'!L$421:U$428, MATCH("*Squat*",'Stu-SESSION'!$B$421:$B$428,0), MATCH("*3rd*",'Stu-SESSION'!K$7:T$7,0))</f>
        <v>#N/A</v>
      </c>
      <c r="E281" s="131">
        <f>IF($A$278='Stu-SESSION'!$A$421,INDEX('Stu-SESSION'!$K$421:$T$428, MATCH("*Deadlift*",'Stu-SESSION'!$B$421:$B$428,0), MATCH("*3rd*",'Stu-SESSION'!$K$7:$T$7,0)),"")</f>
        <v>0</v>
      </c>
      <c r="F281" s="131">
        <f>INDEX('Stu-SESSION'!$L$212:$U$421, MATCH("*Deadlift*",'Stu-SESSION'!$B$212:$B$421,0), MATCH("*3rd*",'Stu-SESSION'!$K$7:$T$7,0))</f>
        <v>10</v>
      </c>
      <c r="G281" s="131" t="e">
        <f>IF($A$278='Stu-SESSION'!$A$421,INDEX('Stu-SESSION'!$K$421:$T$428, MATCH("*Bench Press*",'Stu-SESSION'!$B$421:$B$428,0), MATCH("*3rd*",'Stu-SESSION'!$K$7:$T$7,0)),"")</f>
        <v>#N/A</v>
      </c>
      <c r="H281" s="131" t="e">
        <f>INDEX('Stu-SESSION'!$L$421:$U$428, MATCH("*Bench Press*",'Stu-SESSION'!$B$421:$B$428,0), MATCH("*3rd*",'Stu-SESSION'!$K$7:$T$7,0))</f>
        <v>#N/A</v>
      </c>
      <c r="I281" s="132" t="e">
        <f>IF($A$278='Stu-SESSION'!$A$421,INDEX('Stu-SESSION'!$K$421:$T$428, MATCH("*Military*",'Stu-SESSION'!$B$421:$B$428,0), MATCH("*3rd*",'Stu-SESSION'!$K$7:$T$7,0)),"")</f>
        <v>#N/A</v>
      </c>
      <c r="J281" s="44" t="e">
        <f>INDEX('Stu-SESSION'!$L$421:$U$428, MATCH("*Military*",'Stu-SESSION'!$B$421:$B$428,0), MATCH("*3rd*",'Stu-SESSION'!$K$7:$T$7,0))</f>
        <v>#N/A</v>
      </c>
      <c r="K281" s="131" t="e">
        <f>IF($A$278='Stu-SESSION'!$A$421,INDEX('Stu-SESSION'!$K$421:$T$428, MATCH("*Clean *",'Stu-SESSION'!$B$421:$B$428,0), MATCH("*3rd*",'Stu-SESSION'!$K$7:$T$7,0)),"")</f>
        <v>#N/A</v>
      </c>
      <c r="L281" s="44" t="e">
        <f>INDEX('Stu-SESSION'!$L$421:$U$428, MATCH("*Clean *",'Stu-SESSION'!$B$421:$B$428,0), MATCH("*3rd*",'Stu-SESSION'!$K$7:$T$7,0))</f>
        <v>#N/A</v>
      </c>
      <c r="M281" s="131" t="e">
        <f>IF($A$278='Stu-SESSION'!$A$421,INDEX('Stu-SESSION'!$K$421:$T$428, MATCH("*Lat Pulldown*",'Stu-SESSION'!$B$421:$B$428,0), MATCH("*3rd*",'Stu-SESSION'!$K$7:$T$7,0)),"")</f>
        <v>#N/A</v>
      </c>
      <c r="N281" s="44" t="e">
        <f>INDEX('Stu-SESSION'!$L$421:$U$428, MATCH("*Lat Pulldown*",'Stu-SESSION'!$B$421:$B$428,0), MATCH("*3rd*",'Stu-SESSION'!$K$7:$T$7,0))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IF($A$278='Stu-SESSION'!$A$421,INDEX('Stu-SESSION'!$K$421:$T$428, MATCH("*Squat*",'Stu-SESSION'!$B$421:$B$428,0), MATCH("*4th*",'Stu-SESSION'!$K$7:$T$7,0)),"")</f>
        <v>#N/A</v>
      </c>
      <c r="D282" s="132" t="e">
        <f>INDEX('Stu-SESSION'!L$421:U$428, MATCH("*Squat*",'Stu-SESSION'!$B$421:$B$428,0), MATCH("*4th*",'Stu-SESSION'!K$7:T$7,0))</f>
        <v>#N/A</v>
      </c>
      <c r="E282" s="131">
        <f>IF($A$278='Stu-SESSION'!$A$421,INDEX('Stu-SESSION'!$K$421:$T$428, MATCH("*Deadlift*",'Stu-SESSION'!$B$421:$B$428,0), MATCH("*4th*",'Stu-SESSION'!$K$7:$T$7,0)),"")</f>
        <v>0</v>
      </c>
      <c r="F282" s="131">
        <f>INDEX('Stu-SESSION'!$L$212:$U$421, MATCH("*Deadlift*",'Stu-SESSION'!$B$212:$B$421,0), MATCH("*4th*",'Stu-SESSION'!$K$7:$T$7,0))</f>
        <v>6</v>
      </c>
      <c r="G282" s="131" t="e">
        <f>IF($A$278='Stu-SESSION'!$A$421,INDEX('Stu-SESSION'!$K$421:$T$428, MATCH("*Bench Press*",'Stu-SESSION'!$B$421:$B$428,0), MATCH("*4th*",'Stu-SESSION'!$K$7:$T$7,0)),"")</f>
        <v>#N/A</v>
      </c>
      <c r="H282" s="131" t="e">
        <f>INDEX('Stu-SESSION'!$L$421:$U$428, MATCH("*Bench Press*",'Stu-SESSION'!$B$421:$B$428,0), MATCH("*4th*",'Stu-SESSION'!$K$7:$T$7,0))</f>
        <v>#N/A</v>
      </c>
      <c r="I282" s="132" t="e">
        <f>IF($A$278='Stu-SESSION'!$A$421,INDEX('Stu-SESSION'!$K$421:$T$428, MATCH("*Military*",'Stu-SESSION'!$B$421:$B$428,0), MATCH("*4th*",'Stu-SESSION'!$K$7:$T$7,0)),"")</f>
        <v>#N/A</v>
      </c>
      <c r="J282" s="44" t="e">
        <f>INDEX('Stu-SESSION'!$L$421:$U$428, MATCH("*Military*",'Stu-SESSION'!$B$421:$B$428,0), MATCH("*4th*",'Stu-SESSION'!$K$7:$T$7,0))</f>
        <v>#N/A</v>
      </c>
      <c r="K282" s="131" t="e">
        <f>IF($A$278='Stu-SESSION'!$A$421,INDEX('Stu-SESSION'!$K$421:$T$428, MATCH("*Clean *",'Stu-SESSION'!$B$421:$B$428,0), MATCH("*4th*",'Stu-SESSION'!$K$7:$T$7,0)),"")</f>
        <v>#N/A</v>
      </c>
      <c r="L282" s="44" t="e">
        <f>INDEX('Stu-SESSION'!$L$421:$U$428, MATCH("*Clean *",'Stu-SESSION'!$B$421:$B$428,0), MATCH("*4th*",'Stu-SESSION'!$K$7:$T$7,0))</f>
        <v>#N/A</v>
      </c>
      <c r="M282" s="131" t="e">
        <f>IF($A$278='Stu-SESSION'!$A$421,INDEX('Stu-SESSION'!$K$421:$T$428, MATCH("*Lat Pulldown*",'Stu-SESSION'!$B$421:$B$428,0), MATCH("*4th*",'Stu-SESSION'!$K$7:$T$7,0)),"")</f>
        <v>#N/A</v>
      </c>
      <c r="N282" s="44" t="e">
        <f>INDEX('Stu-SESSION'!$L$421:$U$428, MATCH("*Lat Pulldown*",'Stu-SESSION'!$B$421:$B$428,0), MATCH("*4th*",'Stu-SESSION'!$K$7:$T$7,0))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IF($A$278='Stu-SESSION'!$A$421,INDEX('Stu-SESSION'!$K$421:$T$428, MATCH("*Squat*",'Stu-SESSION'!$B$421:$B$428,0), MATCH("*5th*",'Stu-SESSION'!$K$7:$T$7,0)),"")</f>
        <v>#N/A</v>
      </c>
      <c r="D283" s="132" t="e">
        <f>INDEX('Stu-SESSION'!L$421:U$428, MATCH("*Squat*",'Stu-SESSION'!$B$421:$B$428,0), MATCH("*5th*",'Stu-SESSION'!K$7:T$7,0))</f>
        <v>#N/A</v>
      </c>
      <c r="E283" s="131">
        <f>IF($A$278='Stu-SESSION'!$A$421,INDEX('Stu-SESSION'!$K$421:$T$428, MATCH("*Deadlift*",'Stu-SESSION'!$B$421:$B$428,0), MATCH("*5th*",'Stu-SESSION'!$K$7:$T$7,0)),"")</f>
        <v>0</v>
      </c>
      <c r="F283" s="131">
        <f>INDEX('Stu-SESSION'!$L$212:$U$421, MATCH("*Deadlift*",'Stu-SESSION'!$B$212:$B$421,0), MATCH("*5th*",'Stu-SESSION'!$K$7:$T$7,0))</f>
        <v>0</v>
      </c>
      <c r="G283" s="131" t="e">
        <f>IF($A$278='Stu-SESSION'!$A$421,INDEX('Stu-SESSION'!$K$421:$T$428, MATCH("*Bench Press*",'Stu-SESSION'!$B$421:$B$428,0), MATCH("*5th*",'Stu-SESSION'!$K$7:$T$7,0)),"")</f>
        <v>#N/A</v>
      </c>
      <c r="H283" s="131" t="e">
        <f>INDEX('Stu-SESSION'!$L$421:$U$428, MATCH("*Bench Press*",'Stu-SESSION'!$B$421:$B$428,0), MATCH("*5th*",'Stu-SESSION'!$K$7:$T$7,0))</f>
        <v>#N/A</v>
      </c>
      <c r="I283" s="132" t="e">
        <f>IF($A$278='Stu-SESSION'!$A$421,INDEX('Stu-SESSION'!$K$421:$T$428, MATCH("*Military*",'Stu-SESSION'!$B$421:$B$428,0), MATCH("*5th*",'Stu-SESSION'!$K$7:$T$7,0)),"")</f>
        <v>#N/A</v>
      </c>
      <c r="J283" s="44" t="e">
        <f>INDEX('Stu-SESSION'!$L$421:$U$428, MATCH("*Military*",'Stu-SESSION'!$B$421:$B$428,0), MATCH("*5th*",'Stu-SESSION'!$K$7:$T$7,0))</f>
        <v>#N/A</v>
      </c>
      <c r="K283" s="131" t="e">
        <f>IF($A$278='Stu-SESSION'!$A$421,INDEX('Stu-SESSION'!$K$421:$T$428, MATCH("*Clean *",'Stu-SESSION'!$B$421:$B$428,0), MATCH("*5th*",'Stu-SESSION'!$K$7:$T$7,0)),"")</f>
        <v>#N/A</v>
      </c>
      <c r="L283" s="44" t="e">
        <f>INDEX('Stu-SESSION'!$L$421:$U$428, MATCH("*Clean *",'Stu-SESSION'!$B$421:$B$428,0), MATCH("*5th*",'Stu-SESSION'!$K$7:$T$7,0))</f>
        <v>#N/A</v>
      </c>
      <c r="M283" s="131" t="e">
        <f>IF($A$278='Stu-SESSION'!$A$421,INDEX('Stu-SESSION'!$K$421:$T$428, MATCH("*Lat Pulldown*",'Stu-SESSION'!$B$421:$B$428,0), MATCH("*5th*",'Stu-SESSION'!$K$7:$T$7,0)),"")</f>
        <v>#N/A</v>
      </c>
      <c r="N283" s="44" t="e">
        <f>INDEX('Stu-SESSION'!$L$421:$U$428, MATCH("*Lat Pulldown*",'Stu-SESSION'!$B$421:$B$428,0), MATCH("*5th*",'Stu-SESSION'!$K$7:$T$7,0))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'Stu-SESSION'!A430</f>
        <v>42437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IF($A$284='Stu-SESSION'!$A$430,INDEX('Stu-SESSION'!$K$430:$T$437, MATCH("*1k Row*",'Stu-SESSION'!$B$430:$B$437,0), MATCH("*1st*",'Stu-SESSION'!$K$7:$T$7,0)),"")</f>
        <v>#N/A</v>
      </c>
      <c r="P284" s="152" t="e">
        <f>IF($A$284='Stu-SESSION'!$A$430,INDEX('Stu-SESSION'!$K$430:$T$437, MATCH("*HIIT*",'Stu-SESSION'!$B$430:$B$437,0), MATCH("*1st*",'Stu-SESSION'!$K$7:$T$7,0)),"")</f>
        <v>#N/A</v>
      </c>
      <c r="Q284" s="119" t="e">
        <f>INDEX('Stu-SESSION'!$L$430:$U$437, MATCH("*HIIT*",'Stu-SESSION'!$B$430:$B$437,0), MATCH("*1st*",'Stu-SESSION'!$K$7:$T$7,0))</f>
        <v>#N/A</v>
      </c>
      <c r="R284" s="119">
        <f>'Stu-SESSION'!U430</f>
        <v>0</v>
      </c>
      <c r="S284" s="116"/>
      <c r="T284" s="116"/>
      <c r="U284" s="120">
        <f>'Stu-SESSION'!A431</f>
        <v>0</v>
      </c>
      <c r="V284" s="120">
        <f>'Stu-SESSION'!A432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IF($A$284='Stu-SESSION'!$A$430,INDEX('Stu-SESSION'!$K$430:$T$437, MATCH("*Squat*",'Stu-SESSION'!$B$430:$B$437,0), MATCH("*1st*",'Stu-SESSION'!$K$7:$T$7,0)),"")</f>
        <v>#N/A</v>
      </c>
      <c r="D285" s="132" t="e">
        <f>INDEX('Stu-SESSION'!L$430:U$437, MATCH("*Squat*",'Stu-SESSION'!$B$430:$B$437,0), MATCH("*1st*",'Stu-SESSION'!K$7:T$7,0))</f>
        <v>#N/A</v>
      </c>
      <c r="E285" s="131" t="e">
        <f>IF($A$284='Stu-SESSION'!$A$430,INDEX('Stu-SESSION'!$K$430:$T$437, MATCH("*Deadlift*",'Stu-SESSION'!$B$430:$B$437,0), MATCH("*1st*",'Stu-SESSION'!$K$7:$T$7,0)),"")</f>
        <v>#N/A</v>
      </c>
      <c r="F285" s="131" t="e">
        <f>INDEX('Stu-SESSION'!$L$430:$U$437, MATCH("*Deadlift*",'Stu-SESSION'!$B$430:$B$437,0), MATCH("*1st*",'Stu-SESSION'!$K$7:$T$7,0))</f>
        <v>#N/A</v>
      </c>
      <c r="G285" s="131" t="e">
        <f>IF($A$284='Stu-SESSION'!$A$430,INDEX('Stu-SESSION'!$K$430:$T$437, MATCH("*Bench Press*",'Stu-SESSION'!$B$430:$B$437,0), MATCH("*1st*",'Stu-SESSION'!$K$7:$T$7,0)),"")</f>
        <v>#N/A</v>
      </c>
      <c r="H285" s="131" t="e">
        <f>INDEX('Stu-SESSION'!$L$430:$U$437, MATCH("*Bench Press*",'Stu-SESSION'!$B$430:$B$437,0), MATCH("*1st*",'Stu-SESSION'!$K$7:$T$7,0))</f>
        <v>#N/A</v>
      </c>
      <c r="I285" s="132" t="e">
        <f>IF($A$284='Stu-SESSION'!$A$430,INDEX('Stu-SESSION'!$K$430:$T$437, MATCH("*Military*",'Stu-SESSION'!$B$430:$B$437,0), MATCH("*1st*",'Stu-SESSION'!$K$7:$T$7,0)),"")</f>
        <v>#N/A</v>
      </c>
      <c r="J285" s="48" t="e">
        <f>INDEX('Stu-SESSION'!$L$430:$U$437, MATCH("*Military*",'Stu-SESSION'!$B$430:$B$437,0), MATCH("*1st*",'Stu-SESSION'!$K$7:$T$7,0))</f>
        <v>#N/A</v>
      </c>
      <c r="K285" s="131" t="e">
        <f>IF($A$284='Stu-SESSION'!$A$430,INDEX('Stu-SESSION'!$K$430:$T$437, MATCH("*Clean *",'Stu-SESSION'!$B$430:$B$437,0), MATCH("*1st*",'Stu-SESSION'!$K$7:$T$7,0)),"")</f>
        <v>#N/A</v>
      </c>
      <c r="L285" s="48" t="e">
        <f>INDEX('Stu-SESSION'!$L$430:$U$437, MATCH("*Clean *",'Stu-SESSION'!$B$430:$B$437,0), MATCH("*1st*",'Stu-SESSION'!$K$7:$T$7,0))</f>
        <v>#N/A</v>
      </c>
      <c r="M285" s="131" t="e">
        <f>IF($A$284='Stu-SESSION'!$A$430,INDEX('Stu-SESSION'!$K$430:$T$437, MATCH("*Lat Pulldown*",'Stu-SESSION'!$B$430:$B$437,0), MATCH("*1st*",'Stu-SESSION'!$K$7:$T$7,0)),"")</f>
        <v>#N/A</v>
      </c>
      <c r="N285" s="48" t="e">
        <f>INDEX('Stu-SESSION'!$L$430:$U$437, MATCH("*Lat Pulldown*",'Stu-SESSION'!$B$430:$B$437,0), MATCH("*1st*",'Stu-SESSION'!$K$7:$T$7,0))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IF($A$284='Stu-SESSION'!$A$430,INDEX('Stu-SESSION'!$K$430:$T$437, MATCH("*Squat*",'Stu-SESSION'!$B$430:$B$437,0), MATCH("*2nd*",'Stu-SESSION'!$K$7:$T$7,0)),"")</f>
        <v>#N/A</v>
      </c>
      <c r="D286" s="132" t="e">
        <f>INDEX('Stu-SESSION'!L$430:U$437, MATCH("*Squat*",'Stu-SESSION'!$B$430:$B$437,0), MATCH("*2nd*",'Stu-SESSION'!K$7:T$7,0))</f>
        <v>#N/A</v>
      </c>
      <c r="E286" s="131" t="e">
        <f>IF($A$284='Stu-SESSION'!$A$430,INDEX('Stu-SESSION'!$K$430:$T$437, MATCH("*Deadlift*",'Stu-SESSION'!$B$430:$B$437,0), MATCH("*2ND*",'Stu-SESSION'!$K$7:$T$7,0)),"")</f>
        <v>#N/A</v>
      </c>
      <c r="F286" s="131" t="e">
        <f>INDEX('Stu-SESSION'!$L$430:$U$437, MATCH("*Deadlift*",'Stu-SESSION'!$B$430:$B$437,0), MATCH("*2nd*",'Stu-SESSION'!$K$7:$T$7,0))</f>
        <v>#N/A</v>
      </c>
      <c r="G286" s="131" t="e">
        <f>IF($A$284='Stu-SESSION'!$A$430,INDEX('Stu-SESSION'!$K$430:$T$437, MATCH("*Bench Press*",'Stu-SESSION'!$B$430:$B$437,0), MATCH("*2ND*",'Stu-SESSION'!$K$7:$T$7,0)),"")</f>
        <v>#N/A</v>
      </c>
      <c r="H286" s="131" t="e">
        <f>INDEX('Stu-SESSION'!$L$430:$U$437, MATCH("*Bench Press*",'Stu-SESSION'!$B$430:$B$437,0), MATCH("*2nd*",'Stu-SESSION'!$K$7:$T$7,0))</f>
        <v>#N/A</v>
      </c>
      <c r="I286" s="132" t="e">
        <f>IF($A$284='Stu-SESSION'!$A$430,INDEX('Stu-SESSION'!$K$430:$T$437, MATCH("*Military*",'Stu-SESSION'!$B$430:$B$437,0), MATCH("*2ND*",'Stu-SESSION'!$K$7:$T$7,0)),"")</f>
        <v>#N/A</v>
      </c>
      <c r="J286" s="44" t="e">
        <f>INDEX('Stu-SESSION'!$L$430:$U$437, MATCH("*Military*",'Stu-SESSION'!$B$430:$B$437,0), MATCH("*2nd*",'Stu-SESSION'!$K$7:$T$7,0))</f>
        <v>#N/A</v>
      </c>
      <c r="K286" s="131" t="e">
        <f>IF($A$284='Stu-SESSION'!$A$430,INDEX('Stu-SESSION'!$K$430:$T$437, MATCH("*Clean *",'Stu-SESSION'!$B$430:$B$437,0), MATCH("*2ND*",'Stu-SESSION'!$K$7:$T$7,0)),"")</f>
        <v>#N/A</v>
      </c>
      <c r="L286" s="44" t="e">
        <f>INDEX('Stu-SESSION'!$L$430:$U$437, MATCH("*Clean *",'Stu-SESSION'!$B$430:$B$437,0), MATCH("*2nd*",'Stu-SESSION'!$K$7:$T$7,0))</f>
        <v>#N/A</v>
      </c>
      <c r="M286" s="131" t="e">
        <f>IF($A$284='Stu-SESSION'!$A$430,INDEX('Stu-SESSION'!$K$430:$T$437, MATCH("*Lat Pulldown*",'Stu-SESSION'!$B$430:$B$437,0), MATCH("*2ND*",'Stu-SESSION'!$K$7:$T$7,0)),"")</f>
        <v>#N/A</v>
      </c>
      <c r="N286" s="44" t="e">
        <f>INDEX('Stu-SESSION'!$L$430:$U$437, MATCH("*Lat Pulldown*",'Stu-SESSION'!$B$430:$B$437,0), MATCH("*2nd*",'Stu-SESSION'!$K$7:$T$7,0))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IF($A$284='Stu-SESSION'!$A$430,INDEX('Stu-SESSION'!$K$430:$T$437, MATCH("*Squat*",'Stu-SESSION'!$B$430:$B$437,0), MATCH("*3rd*",'Stu-SESSION'!$K$7:$T$7,0)),"")</f>
        <v>#N/A</v>
      </c>
      <c r="D287" s="132" t="e">
        <f>INDEX('Stu-SESSION'!L$430:U$437, MATCH("*Squat*",'Stu-SESSION'!$B$430:$B$437,0), MATCH("*3rd*",'Stu-SESSION'!K$7:T$7,0))</f>
        <v>#N/A</v>
      </c>
      <c r="E287" s="131" t="e">
        <f>IF($A$284='Stu-SESSION'!$A$430,INDEX('Stu-SESSION'!$K$430:$T$437, MATCH("*Deadlift*",'Stu-SESSION'!$B$430:$B$437,0), MATCH("*3rd*",'Stu-SESSION'!$K$7:$T$7,0)),"")</f>
        <v>#N/A</v>
      </c>
      <c r="F287" s="131" t="e">
        <f>INDEX('Stu-SESSION'!$L$430:$U$437, MATCH("*Deadlift*",'Stu-SESSION'!$B$430:$B$437,0), MATCH("*3rd*",'Stu-SESSION'!$K$7:$T$7,0))</f>
        <v>#N/A</v>
      </c>
      <c r="G287" s="131" t="e">
        <f>IF($A$284='Stu-SESSION'!$A$430,INDEX('Stu-SESSION'!$K$430:$T$437, MATCH("*Bench Press*",'Stu-SESSION'!$B$430:$B$437,0), MATCH("*3rd*",'Stu-SESSION'!$K$7:$T$7,0)),"")</f>
        <v>#N/A</v>
      </c>
      <c r="H287" s="131" t="e">
        <f>INDEX('Stu-SESSION'!$L$430:$U$437, MATCH("*Bench Press*",'Stu-SESSION'!$B$430:$B$437,0), MATCH("*3rd*",'Stu-SESSION'!$K$7:$T$7,0))</f>
        <v>#N/A</v>
      </c>
      <c r="I287" s="132" t="e">
        <f>IF($A$284='Stu-SESSION'!$A$430,INDEX('Stu-SESSION'!$K$430:$T$437, MATCH("*Military*",'Stu-SESSION'!$B$430:$B$437,0), MATCH("*3rd*",'Stu-SESSION'!$K$7:$T$7,0)),"")</f>
        <v>#N/A</v>
      </c>
      <c r="J287" s="44" t="e">
        <f>INDEX('Stu-SESSION'!$L$430:$U$437, MATCH("*Military*",'Stu-SESSION'!$B$430:$B$437,0), MATCH("*3rd*",'Stu-SESSION'!$K$7:$T$7,0))</f>
        <v>#N/A</v>
      </c>
      <c r="K287" s="131" t="e">
        <f>IF($A$284='Stu-SESSION'!$A$430,INDEX('Stu-SESSION'!$K$430:$T$437, MATCH("*Clean *",'Stu-SESSION'!$B$430:$B$437,0), MATCH("*3rd*",'Stu-SESSION'!$K$7:$T$7,0)),"")</f>
        <v>#N/A</v>
      </c>
      <c r="L287" s="44" t="e">
        <f>INDEX('Stu-SESSION'!$L$430:$U$437, MATCH("*Clean *",'Stu-SESSION'!$B$430:$B$437,0), MATCH("*3rd*",'Stu-SESSION'!$K$7:$T$7,0))</f>
        <v>#N/A</v>
      </c>
      <c r="M287" s="131" t="e">
        <f>IF($A$284='Stu-SESSION'!$A$430,INDEX('Stu-SESSION'!$K$430:$T$437, MATCH("*Lat Pulldown*",'Stu-SESSION'!$B$430:$B$437,0), MATCH("*3rd*",'Stu-SESSION'!$K$7:$T$7,0)),"")</f>
        <v>#N/A</v>
      </c>
      <c r="N287" s="44" t="e">
        <f>INDEX('Stu-SESSION'!$L$430:$U$437, MATCH("*Lat Pulldown*",'Stu-SESSION'!$B$430:$B$437,0), MATCH("*3rd*",'Stu-SESSION'!$K$7:$T$7,0))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IF($A$284='Stu-SESSION'!$A$430,INDEX('Stu-SESSION'!$K$430:$T$437, MATCH("*Squat*",'Stu-SESSION'!$B$430:$B$437,0), MATCH("*4th*",'Stu-SESSION'!$K$7:$T$7,0)),"")</f>
        <v>#N/A</v>
      </c>
      <c r="D288" s="132" t="e">
        <f>INDEX('Stu-SESSION'!L$430:U$437, MATCH("*Squat*",'Stu-SESSION'!$B$430:$B$437,0), MATCH("*4th*",'Stu-SESSION'!K$7:T$7,0))</f>
        <v>#N/A</v>
      </c>
      <c r="E288" s="131" t="e">
        <f>IF($A$284='Stu-SESSION'!$A$430,INDEX('Stu-SESSION'!$K$430:$T$437, MATCH("*Deadlift*",'Stu-SESSION'!$B$430:$B$437,0), MATCH("*4th*",'Stu-SESSION'!$K$7:$T$7,0)),"")</f>
        <v>#N/A</v>
      </c>
      <c r="F288" s="131" t="e">
        <f>INDEX('Stu-SESSION'!$L$430:$U$437, MATCH("*Deadlift*",'Stu-SESSION'!$B$430:$B$437,0), MATCH("*4th*",'Stu-SESSION'!$K$7:$T$7,0))</f>
        <v>#N/A</v>
      </c>
      <c r="G288" s="131" t="e">
        <f>IF($A$284='Stu-SESSION'!$A$430,INDEX('Stu-SESSION'!$K$430:$T$437, MATCH("*Bench Press*",'Stu-SESSION'!$B$430:$B$437,0), MATCH("*4th*",'Stu-SESSION'!$K$7:$T$7,0)),"")</f>
        <v>#N/A</v>
      </c>
      <c r="H288" s="131" t="e">
        <f>INDEX('Stu-SESSION'!$L$430:$U$437, MATCH("*Bench Press*",'Stu-SESSION'!$B$430:$B$437,0), MATCH("*4th*",'Stu-SESSION'!$K$7:$T$7,0))</f>
        <v>#N/A</v>
      </c>
      <c r="I288" s="132" t="e">
        <f>IF($A$284='Stu-SESSION'!$A$430,INDEX('Stu-SESSION'!$K$430:$T$437, MATCH("*Military*",'Stu-SESSION'!$B$430:$B$437,0), MATCH("*4th*",'Stu-SESSION'!$K$7:$T$7,0)),"")</f>
        <v>#N/A</v>
      </c>
      <c r="J288" s="44" t="e">
        <f>INDEX('Stu-SESSION'!$L$430:$U$437, MATCH("*Military*",'Stu-SESSION'!$B$430:$B$437,0), MATCH("*4th*",'Stu-SESSION'!$K$7:$T$7,0))</f>
        <v>#N/A</v>
      </c>
      <c r="K288" s="131" t="e">
        <f>IF($A$284='Stu-SESSION'!$A$430,INDEX('Stu-SESSION'!$K$430:$T$437, MATCH("*Clean *",'Stu-SESSION'!$B$430:$B$437,0), MATCH("*4th*",'Stu-SESSION'!$K$7:$T$7,0)),"")</f>
        <v>#N/A</v>
      </c>
      <c r="L288" s="44" t="e">
        <f>INDEX('Stu-SESSION'!$L$430:$U$437, MATCH("*Clean *",'Stu-SESSION'!$B$430:$B$437,0), MATCH("*4th*",'Stu-SESSION'!$K$7:$T$7,0))</f>
        <v>#N/A</v>
      </c>
      <c r="M288" s="131" t="e">
        <f>IF($A$284='Stu-SESSION'!$A$430,INDEX('Stu-SESSION'!$K$430:$T$437, MATCH("*Lat Pulldown*",'Stu-SESSION'!$B$430:$B$437,0), MATCH("*4th*",'Stu-SESSION'!$K$7:$T$7,0)),"")</f>
        <v>#N/A</v>
      </c>
      <c r="N288" s="44" t="e">
        <f>INDEX('Stu-SESSION'!$L$430:$U$437, MATCH("*Lat Pulldown*",'Stu-SESSION'!$B$430:$B$437,0), MATCH("*4th*",'Stu-SESSION'!$K$7:$T$7,0))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IF($A$284='Stu-SESSION'!$A$430,INDEX('Stu-SESSION'!$K$430:$T$437, MATCH("*Squat*",'Stu-SESSION'!$B$430:$B$437,0), MATCH("*5th*",'Stu-SESSION'!$K$7:$T$7,0)),"")</f>
        <v>#N/A</v>
      </c>
      <c r="D289" s="132" t="e">
        <f>INDEX('Stu-SESSION'!L$430:U$437, MATCH("*Squat*",'Stu-SESSION'!$B$430:$B$437,0), MATCH("*5th*",'Stu-SESSION'!K$7:T$7,0))</f>
        <v>#N/A</v>
      </c>
      <c r="E289" s="131" t="e">
        <f>IF($A$284='Stu-SESSION'!$A$430,INDEX('Stu-SESSION'!$K$430:$T$437, MATCH("*Deadlift*",'Stu-SESSION'!$B$430:$B$437,0), MATCH("*5th*",'Stu-SESSION'!$K$7:$T$7,0)),"")</f>
        <v>#N/A</v>
      </c>
      <c r="F289" s="131" t="e">
        <f>INDEX('Stu-SESSION'!$L$430:$U$437, MATCH("*Deadlift*",'Stu-SESSION'!$B$430:$B$437,0), MATCH("*5th*",'Stu-SESSION'!$K$7:$T$7,0))</f>
        <v>#N/A</v>
      </c>
      <c r="G289" s="131" t="e">
        <f>IF($A$284='Stu-SESSION'!$A$430,INDEX('Stu-SESSION'!$K$430:$T$437, MATCH("*Bench Press*",'Stu-SESSION'!$B$430:$B$437,0), MATCH("*5th*",'Stu-SESSION'!$K$7:$T$7,0)),"")</f>
        <v>#N/A</v>
      </c>
      <c r="H289" s="131" t="e">
        <f>INDEX('Stu-SESSION'!$L$430:$U$437, MATCH("*Bench Press*",'Stu-SESSION'!$B$430:$B$437,0), MATCH("*5th*",'Stu-SESSION'!$K$7:$T$7,0))</f>
        <v>#N/A</v>
      </c>
      <c r="I289" s="132" t="e">
        <f>IF($A$284='Stu-SESSION'!$A$430,INDEX('Stu-SESSION'!$K$430:$T$437, MATCH("*Military*",'Stu-SESSION'!$B$430:$B$437,0), MATCH("*5th*",'Stu-SESSION'!$K$7:$T$7,0)),"")</f>
        <v>#N/A</v>
      </c>
      <c r="J289" s="44" t="e">
        <f>INDEX('Stu-SESSION'!$L$430:$U$437, MATCH("*Military*",'Stu-SESSION'!$B$430:$B$437,0), MATCH("*5th*",'Stu-SESSION'!$K$7:$T$7,0))</f>
        <v>#N/A</v>
      </c>
      <c r="K289" s="131" t="e">
        <f>IF($A$284='Stu-SESSION'!$A$430,INDEX('Stu-SESSION'!$K$430:$T$437, MATCH("*Clean *",'Stu-SESSION'!$B$430:$B$437,0), MATCH("*5th*",'Stu-SESSION'!$K$7:$T$7,0)),"")</f>
        <v>#N/A</v>
      </c>
      <c r="L289" s="44" t="e">
        <f>INDEX('Stu-SESSION'!$L$430:$U$437, MATCH("*Clean *",'Stu-SESSION'!$B$430:$B$437,0), MATCH("*5th*",'Stu-SESSION'!$K$7:$T$7,0))</f>
        <v>#N/A</v>
      </c>
      <c r="M289" s="131" t="e">
        <f>IF($A$284='Stu-SESSION'!$A$430,INDEX('Stu-SESSION'!$K$430:$T$437, MATCH("*Lat Pulldown*",'Stu-SESSION'!$B$430:$B$437,0), MATCH("*5th*",'Stu-SESSION'!$K$7:$T$7,0)),"")</f>
        <v>#N/A</v>
      </c>
      <c r="N289" s="44" t="e">
        <f>INDEX('Stu-SESSION'!$L$430:$U$437, MATCH("*Lat Pulldown*",'Stu-SESSION'!$B$430:$B$437,0), MATCH("*5th*",'Stu-SESSION'!$K$7:$T$7,0))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'Stu-SESSION'!A439</f>
        <v>42444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>
        <f>MAX(G291:G295)</f>
        <v>60</v>
      </c>
      <c r="H290" s="116">
        <f t="array" ref="H290">MAX(IF(G291:G295=G290,H291:H295))</f>
        <v>10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IF($A$290='Stu-SESSION'!$A$439,INDEX('Stu-SESSION'!$K$439:$T$446, MATCH("*1k Row*",'Stu-SESSION'!$B$439:$B$446,0), MATCH("*1st*",'Stu-SESSION'!$K$7:$T$7,0)),"")</f>
        <v>#N/A</v>
      </c>
      <c r="P290" s="152" t="e">
        <f>IF($A$290='Stu-SESSION'!$A$439,INDEX('Stu-SESSION'!$K$439:$T$446, MATCH("*HIIT*",'Stu-SESSION'!$B$439:$B$446,0), MATCH("*1st*",'Stu-SESSION'!$K$7:$T$7,0)),"")</f>
        <v>#N/A</v>
      </c>
      <c r="Q290" s="119" t="e">
        <f>INDEX('Stu-SESSION'!$L$439:$U$446, MATCH("*HIIT*",'Stu-SESSION'!$B$439:$B$446,0), MATCH("*1st*",'Stu-SESSION'!$K$7:$T$7,0))</f>
        <v>#N/A</v>
      </c>
      <c r="R290" s="119">
        <f>'Stu-SESSION'!U439</f>
        <v>0</v>
      </c>
      <c r="S290" s="116"/>
      <c r="T290" s="116"/>
      <c r="U290" s="120">
        <f>'Stu-SESSION'!A440</f>
        <v>91.6</v>
      </c>
      <c r="V290" s="120">
        <f>'Stu-SESSION'!A441</f>
        <v>18.100000000000001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IF($A$290='Stu-SESSION'!$A$439,INDEX('Stu-SESSION'!$K$439:$T$446, MATCH("*Squat*",'Stu-SESSION'!$B$439:$B$446,0), MATCH("*1st*",'Stu-SESSION'!$K$7:$T$7,0)),"")</f>
        <v>#N/A</v>
      </c>
      <c r="D291" s="132" t="e">
        <f>INDEX('Stu-SESSION'!L$439:U$446, MATCH("*Squat*",'Stu-SESSION'!$B$439:$B$446,0), MATCH("*1st*",'Stu-SESSION'!K$7:T$7,0))</f>
        <v>#N/A</v>
      </c>
      <c r="E291" s="131" t="e">
        <f>IF($A$290='Stu-SESSION'!$A$439,INDEX('Stu-SESSION'!$K$439:$T$446, MATCH("*Deadlift*",'Stu-SESSION'!$B$439:$B$446,0), MATCH("*1st*",'Stu-SESSION'!$K$7:$T$7,0)),"")</f>
        <v>#N/A</v>
      </c>
      <c r="F291" s="131" t="e">
        <f>INDEX('Stu-SESSION'!$L$439:$U$446, MATCH("*Deadlift*",'Stu-SESSION'!$B$439:$B$446,0), MATCH("*1st*",'Stu-SESSION'!$K$7:$T$7,0))</f>
        <v>#N/A</v>
      </c>
      <c r="G291" s="131">
        <f>IF($A$290='Stu-SESSION'!$A$439,INDEX('Stu-SESSION'!$K$439:$T$446, MATCH("*Bench Press*",'Stu-SESSION'!$B$439:$B$446,0), MATCH("*1st*",'Stu-SESSION'!$K$7:$T$7,0)),"")</f>
        <v>60</v>
      </c>
      <c r="H291" s="131">
        <f>INDEX('Stu-SESSION'!$L$439:$U$446, MATCH("*Bench Press*",'Stu-SESSION'!$B$439:$B$446,0), MATCH("*1st*",'Stu-SESSION'!$K$7:$T$7,0))</f>
        <v>10</v>
      </c>
      <c r="I291" s="132" t="e">
        <f>IF($A$290='Stu-SESSION'!$A$439,INDEX('Stu-SESSION'!$K$439:$T$446, MATCH("*Military*",'Stu-SESSION'!$B$439:$B$446,0), MATCH("*1st*",'Stu-SESSION'!$K$7:$T$7,0)),"")</f>
        <v>#N/A</v>
      </c>
      <c r="J291" s="48" t="e">
        <f>INDEX('Stu-SESSION'!$L$439:$U$446, MATCH("*Military*",'Stu-SESSION'!$B$439:$B$446,0), MATCH("*1st*",'Stu-SESSION'!$K$7:$T$7,0))</f>
        <v>#N/A</v>
      </c>
      <c r="K291" s="131" t="e">
        <f>IF($A$290='Stu-SESSION'!$A$439,INDEX('Stu-SESSION'!$K$439:$T$446, MATCH("*Clean *",'Stu-SESSION'!$B$439:$B$446,0), MATCH("*1st*",'Stu-SESSION'!$K$7:$T$7,0)),"")</f>
        <v>#N/A</v>
      </c>
      <c r="L291" s="48" t="e">
        <f>INDEX('Stu-SESSION'!$L$439:$U$446, MATCH("*Clean *",'Stu-SESSION'!$B$439:$B$446,0), MATCH("*1st*",'Stu-SESSION'!$K$7:$T$7,0))</f>
        <v>#N/A</v>
      </c>
      <c r="M291" s="131" t="e">
        <f>IF($A$290='Stu-SESSION'!$A$439,INDEX('Stu-SESSION'!$K$439:$T$446, MATCH("*Lat Pulldown*",'Stu-SESSION'!$B$439:$B$446,0), MATCH("*1st*",'Stu-SESSION'!$K$7:$T$7,0)),"")</f>
        <v>#N/A</v>
      </c>
      <c r="N291" s="48" t="e">
        <f>INDEX('Stu-SESSION'!$L$439:$U$446, MATCH("*Lat Pulldown*",'Stu-SESSION'!$B$439:$B$446,0), MATCH("*1st*",'Stu-SESSION'!$K$7:$T$7,0))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IF($A$290='Stu-SESSION'!$A$439,INDEX('Stu-SESSION'!$K$439:$T$446, MATCH("*Squat*",'Stu-SESSION'!$B$439:$B$446,0), MATCH("*2nd*",'Stu-SESSION'!$K$7:$T$7,0)),"")</f>
        <v>#N/A</v>
      </c>
      <c r="D292" s="132" t="e">
        <f>INDEX('Stu-SESSION'!L$439:U$446, MATCH("*Squat*",'Stu-SESSION'!$B$439:$B$446,0), MATCH("*2nd*",'Stu-SESSION'!K$7:T$7,0))</f>
        <v>#N/A</v>
      </c>
      <c r="E292" s="131" t="e">
        <f>IF($A$290='Stu-SESSION'!$A$439,INDEX('Stu-SESSION'!$K$439:$T$446, MATCH("*Deadlift*",'Stu-SESSION'!$B$439:$B$446,0), MATCH("*2ND*",'Stu-SESSION'!$K$7:$T$7,0)),"")</f>
        <v>#N/A</v>
      </c>
      <c r="F292" s="131" t="e">
        <f>INDEX('Stu-SESSION'!$L$439:$U$446, MATCH("*Deadlift*",'Stu-SESSION'!$B$439:$B$446,0), MATCH("*2nd*",'Stu-SESSION'!$K$7:$T$7,0))</f>
        <v>#N/A</v>
      </c>
      <c r="G292" s="131">
        <f>IF($A$290='Stu-SESSION'!$A$439,INDEX('Stu-SESSION'!$K$439:$T$446, MATCH("*Bench Press*",'Stu-SESSION'!$B$439:$B$446,0), MATCH("*2ND*",'Stu-SESSION'!$K$7:$T$7,0)),"")</f>
        <v>60</v>
      </c>
      <c r="H292" s="131">
        <f>INDEX('Stu-SESSION'!$L$439:$U$446, MATCH("*Bench Press*",'Stu-SESSION'!$B$439:$B$446,0), MATCH("*2nd*",'Stu-SESSION'!$K$7:$T$7,0))</f>
        <v>10</v>
      </c>
      <c r="I292" s="132" t="e">
        <f>IF($A$290='Stu-SESSION'!$A$439,INDEX('Stu-SESSION'!$K$439:$T$446, MATCH("*Military*",'Stu-SESSION'!$B$439:$B$446,0), MATCH("*2ND*",'Stu-SESSION'!$K$7:$T$7,0)),"")</f>
        <v>#N/A</v>
      </c>
      <c r="J292" s="44" t="e">
        <f>INDEX('Stu-SESSION'!$L$439:$U$446, MATCH("*Military*",'Stu-SESSION'!$B$439:$B$446,0), MATCH("*2nd*",'Stu-SESSION'!$K$7:$T$7,0))</f>
        <v>#N/A</v>
      </c>
      <c r="K292" s="131" t="e">
        <f>IF($A$290='Stu-SESSION'!$A$439,INDEX('Stu-SESSION'!$K$439:$T$446, MATCH("*Clean *",'Stu-SESSION'!$B$439:$B$446,0), MATCH("*2ND*",'Stu-SESSION'!$K$7:$T$7,0)),"")</f>
        <v>#N/A</v>
      </c>
      <c r="L292" s="44" t="e">
        <f>INDEX('Stu-SESSION'!$L$439:$U$446, MATCH("*Clean *",'Stu-SESSION'!$B$439:$B$446,0), MATCH("*2nd*",'Stu-SESSION'!$K$7:$T$7,0))</f>
        <v>#N/A</v>
      </c>
      <c r="M292" s="131" t="e">
        <f>IF($A$290='Stu-SESSION'!$A$439,INDEX('Stu-SESSION'!$K$439:$T$446, MATCH("*Lat Pulldown*",'Stu-SESSION'!$B$439:$B$446,0), MATCH("*2ND*",'Stu-SESSION'!$K$7:$T$7,0)),"")</f>
        <v>#N/A</v>
      </c>
      <c r="N292" s="44" t="e">
        <f>INDEX('Stu-SESSION'!$L$439:$U$446, MATCH("*Lat Pulldown*",'Stu-SESSION'!$B$439:$B$446,0), MATCH("*2nd*",'Stu-SESSION'!$K$7:$T$7,0))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IF($A$290='Stu-SESSION'!$A$439,INDEX('Stu-SESSION'!$K$439:$T$446, MATCH("*Squat*",'Stu-SESSION'!$B$439:$B$446,0), MATCH("*3rd*",'Stu-SESSION'!$K$7:$T$7,0)),"")</f>
        <v>#N/A</v>
      </c>
      <c r="D293" s="132" t="e">
        <f>INDEX('Stu-SESSION'!L$439:U$446, MATCH("*Squat*",'Stu-SESSION'!$B$439:$B$446,0), MATCH("*3rd*",'Stu-SESSION'!K$7:T$7,0))</f>
        <v>#N/A</v>
      </c>
      <c r="E293" s="131" t="e">
        <f>IF($A$290='Stu-SESSION'!$A$439,INDEX('Stu-SESSION'!$K$439:$T$446, MATCH("*Deadlift*",'Stu-SESSION'!$B$439:$B$446,0), MATCH("*3rd*",'Stu-SESSION'!$K$7:$T$7,0)),"")</f>
        <v>#N/A</v>
      </c>
      <c r="F293" s="131" t="e">
        <f>INDEX('Stu-SESSION'!$L$439:$U$446, MATCH("*Deadlift*",'Stu-SESSION'!$B$439:$B$446,0), MATCH("*3rd*",'Stu-SESSION'!$K$7:$T$7,0))</f>
        <v>#N/A</v>
      </c>
      <c r="G293" s="131">
        <f>IF($A$290='Stu-SESSION'!$A$439,INDEX('Stu-SESSION'!$K$439:$T$446, MATCH("*Bench Press*",'Stu-SESSION'!$B$439:$B$446,0), MATCH("*3rd*",'Stu-SESSION'!$K$7:$T$7,0)),"")</f>
        <v>60</v>
      </c>
      <c r="H293" s="131">
        <f>INDEX('Stu-SESSION'!$L$439:$U$446, MATCH("*Bench Press*",'Stu-SESSION'!$B$439:$B$446,0), MATCH("*3rd*",'Stu-SESSION'!$K$7:$T$7,0))</f>
        <v>8</v>
      </c>
      <c r="I293" s="132" t="e">
        <f>IF($A$290='Stu-SESSION'!$A$439,INDEX('Stu-SESSION'!$K$439:$T$446, MATCH("*Military*",'Stu-SESSION'!$B$439:$B$446,0), MATCH("*3rd*",'Stu-SESSION'!$K$7:$T$7,0)),"")</f>
        <v>#N/A</v>
      </c>
      <c r="J293" s="44" t="e">
        <f>INDEX('Stu-SESSION'!$L$439:$U$446, MATCH("*Military*",'Stu-SESSION'!$B$439:$B$446,0), MATCH("*3rd*",'Stu-SESSION'!$K$7:$T$7,0))</f>
        <v>#N/A</v>
      </c>
      <c r="K293" s="131" t="e">
        <f>IF($A$290='Stu-SESSION'!$A$439,INDEX('Stu-SESSION'!$K$439:$T$446, MATCH("*Clean *",'Stu-SESSION'!$B$439:$B$446,0), MATCH("*3rd*",'Stu-SESSION'!$K$7:$T$7,0)),"")</f>
        <v>#N/A</v>
      </c>
      <c r="L293" s="44" t="e">
        <f>INDEX('Stu-SESSION'!$L$439:$U$446, MATCH("*Clean *",'Stu-SESSION'!$B$439:$B$446,0), MATCH("*3rd*",'Stu-SESSION'!$K$7:$T$7,0))</f>
        <v>#N/A</v>
      </c>
      <c r="M293" s="131" t="e">
        <f>IF($A$290='Stu-SESSION'!$A$439,INDEX('Stu-SESSION'!$K$439:$T$446, MATCH("*Lat Pulldown*",'Stu-SESSION'!$B$439:$B$446,0), MATCH("*3rd*",'Stu-SESSION'!$K$7:$T$7,0)),"")</f>
        <v>#N/A</v>
      </c>
      <c r="N293" s="44" t="e">
        <f>INDEX('Stu-SESSION'!$L$439:$U$446, MATCH("*Lat Pulldown*",'Stu-SESSION'!$B$439:$B$446,0), MATCH("*3rd*",'Stu-SESSION'!$K$7:$T$7,0))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IF($A$290='Stu-SESSION'!$A$439,INDEX('Stu-SESSION'!$K$439:$T$446, MATCH("*Squat*",'Stu-SESSION'!$B$439:$B$446,0), MATCH("*4th*",'Stu-SESSION'!$K$7:$T$7,0)),"")</f>
        <v>#N/A</v>
      </c>
      <c r="D294" s="132" t="e">
        <f>INDEX('Stu-SESSION'!L$439:U$446, MATCH("*Squat*",'Stu-SESSION'!$B$439:$B$446,0), MATCH("*4th*",'Stu-SESSION'!K$7:T$7,0))</f>
        <v>#N/A</v>
      </c>
      <c r="E294" s="131" t="e">
        <f>IF($A$290='Stu-SESSION'!$A$439,INDEX('Stu-SESSION'!$K$439:$T$446, MATCH("*Deadlift*",'Stu-SESSION'!$B$439:$B$446,0), MATCH("*4th*",'Stu-SESSION'!$K$7:$T$7,0)),"")</f>
        <v>#N/A</v>
      </c>
      <c r="F294" s="131" t="e">
        <f>INDEX('Stu-SESSION'!$L$439:$U$446, MATCH("*Deadlift*",'Stu-SESSION'!$B$439:$B$446,0), MATCH("*4th*",'Stu-SESSION'!$K$7:$T$7,0))</f>
        <v>#N/A</v>
      </c>
      <c r="G294" s="131">
        <f>IF($A$290='Stu-SESSION'!$A$439,INDEX('Stu-SESSION'!$K$439:$T$446, MATCH("*Bench Press*",'Stu-SESSION'!$B$439:$B$446,0), MATCH("*4th*",'Stu-SESSION'!$K$7:$T$7,0)),"")</f>
        <v>60</v>
      </c>
      <c r="H294" s="131">
        <f>INDEX('Stu-SESSION'!$L$439:$U$446, MATCH("*Bench Press*",'Stu-SESSION'!$B$439:$B$446,0), MATCH("*4th*",'Stu-SESSION'!$K$7:$T$7,0))</f>
        <v>6</v>
      </c>
      <c r="I294" s="132" t="e">
        <f>IF($A$290='Stu-SESSION'!$A$439,INDEX('Stu-SESSION'!$K$439:$T$446, MATCH("*Military*",'Stu-SESSION'!$B$439:$B$446,0), MATCH("*4th*",'Stu-SESSION'!$K$7:$T$7,0)),"")</f>
        <v>#N/A</v>
      </c>
      <c r="J294" s="44" t="e">
        <f>INDEX('Stu-SESSION'!$L$439:$U$446, MATCH("*Military*",'Stu-SESSION'!$B$439:$B$446,0), MATCH("*4th*",'Stu-SESSION'!$K$7:$T$7,0))</f>
        <v>#N/A</v>
      </c>
      <c r="K294" s="131" t="e">
        <f>IF($A$290='Stu-SESSION'!$A$439,INDEX('Stu-SESSION'!$K$439:$T$446, MATCH("*Clean *",'Stu-SESSION'!$B$439:$B$446,0), MATCH("*4th*",'Stu-SESSION'!$K$7:$T$7,0)),"")</f>
        <v>#N/A</v>
      </c>
      <c r="L294" s="44" t="e">
        <f>INDEX('Stu-SESSION'!$L$439:$U$446, MATCH("*Clean *",'Stu-SESSION'!$B$439:$B$446,0), MATCH("*4th*",'Stu-SESSION'!$K$7:$T$7,0))</f>
        <v>#N/A</v>
      </c>
      <c r="M294" s="131" t="e">
        <f>IF($A$290='Stu-SESSION'!$A$439,INDEX('Stu-SESSION'!$K$439:$T$446, MATCH("*Lat Pulldown*",'Stu-SESSION'!$B$439:$B$446,0), MATCH("*4th*",'Stu-SESSION'!$K$7:$T$7,0)),"")</f>
        <v>#N/A</v>
      </c>
      <c r="N294" s="44" t="e">
        <f>INDEX('Stu-SESSION'!$L$439:$U$446, MATCH("*Lat Pulldown*",'Stu-SESSION'!$B$439:$B$446,0), MATCH("*4th*",'Stu-SESSION'!$K$7:$T$7,0))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IF($A$290='Stu-SESSION'!$A$439,INDEX('Stu-SESSION'!$K$439:$T$446, MATCH("*Squat*",'Stu-SESSION'!$B$439:$B$446,0), MATCH("*5th*",'Stu-SESSION'!$K$7:$T$7,0)),"")</f>
        <v>#N/A</v>
      </c>
      <c r="D295" s="132" t="e">
        <f>INDEX('Stu-SESSION'!L$439:U$446, MATCH("*Squat*",'Stu-SESSION'!$B$439:$B$446,0), MATCH("*5th*",'Stu-SESSION'!K$7:T$7,0))</f>
        <v>#N/A</v>
      </c>
      <c r="E295" s="131" t="e">
        <f>IF($A$290='Stu-SESSION'!$A$439,INDEX('Stu-SESSION'!$K$439:$T$446, MATCH("*Deadlift*",'Stu-SESSION'!$B$439:$B$446,0), MATCH("*5th*",'Stu-SESSION'!$K$7:$T$7,0)),"")</f>
        <v>#N/A</v>
      </c>
      <c r="F295" s="131" t="e">
        <f>INDEX('Stu-SESSION'!$L$439:$U$446, MATCH("*Deadlift*",'Stu-SESSION'!$B$439:$B$446,0), MATCH("*5th*",'Stu-SESSION'!$K$7:$T$7,0))</f>
        <v>#N/A</v>
      </c>
      <c r="G295" s="131">
        <f>IF($A$290='Stu-SESSION'!$A$439,INDEX('Stu-SESSION'!$K$439:$T$446, MATCH("*Bench Press*",'Stu-SESSION'!$B$439:$B$446,0), MATCH("*5th*",'Stu-SESSION'!$K$7:$T$7,0)),"")</f>
        <v>0</v>
      </c>
      <c r="H295" s="131">
        <f>INDEX('Stu-SESSION'!$L$439:$U$446, MATCH("*Bench Press*",'Stu-SESSION'!$B$439:$B$446,0), MATCH("*5th*",'Stu-SESSION'!$K$7:$T$7,0))</f>
        <v>0</v>
      </c>
      <c r="I295" s="132" t="e">
        <f>IF($A$290='Stu-SESSION'!$A$439,INDEX('Stu-SESSION'!$K$439:$T$446, MATCH("*Military*",'Stu-SESSION'!$B$439:$B$446,0), MATCH("*5th*",'Stu-SESSION'!$K$7:$T$7,0)),"")</f>
        <v>#N/A</v>
      </c>
      <c r="J295" s="44" t="e">
        <f>INDEX('Stu-SESSION'!$L$439:$U$446, MATCH("*Military*",'Stu-SESSION'!$B$439:$B$446,0), MATCH("*5th*",'Stu-SESSION'!$K$7:$T$7,0))</f>
        <v>#N/A</v>
      </c>
      <c r="K295" s="131" t="e">
        <f>IF($A$290='Stu-SESSION'!$A$439,INDEX('Stu-SESSION'!$K$439:$T$446, MATCH("*Clean *",'Stu-SESSION'!$B$439:$B$446,0), MATCH("*5th*",'Stu-SESSION'!$K$7:$T$7,0)),"")</f>
        <v>#N/A</v>
      </c>
      <c r="L295" s="44" t="e">
        <f>INDEX('Stu-SESSION'!$L$439:$U$446, MATCH("*Clean *",'Stu-SESSION'!$B$439:$B$446,0), MATCH("*5th*",'Stu-SESSION'!$K$7:$T$7,0))</f>
        <v>#N/A</v>
      </c>
      <c r="M295" s="131" t="e">
        <f>IF($A$290='Stu-SESSION'!$A$439,INDEX('Stu-SESSION'!$K$439:$T$446, MATCH("*Lat Pulldown*",'Stu-SESSION'!$B$439:$B$446,0), MATCH("*5th*",'Stu-SESSION'!$K$7:$T$7,0)),"")</f>
        <v>#N/A</v>
      </c>
      <c r="N295" s="44" t="e">
        <f>INDEX('Stu-SESSION'!$L$439:$U$446, MATCH("*Lat Pulldown*",'Stu-SESSION'!$B$439:$B$446,0), MATCH("*5th*",'Stu-SESSION'!$K$7:$T$7,0))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'Stu-SESSION'!A448</f>
        <v>42472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IF($A$296='Stu-SESSION'!$A$448,INDEX('Stu-SESSION'!$K$448:$T$455, MATCH("*1k Row*",'Stu-SESSION'!$B$448:$B$455,0), MATCH("*1st*",'Stu-SESSION'!$K$7:$T$7,0)),"")</f>
        <v>#N/A</v>
      </c>
      <c r="P296" s="152">
        <f>IF($A$296='Stu-SESSION'!$A$448,INDEX('Stu-SESSION'!$K$448:$T$455, MATCH("*HIIT*",'Stu-SESSION'!$B$448:$B$455,0), MATCH("*1st*",'Stu-SESSION'!$K$7:$T$7,0)),"")</f>
        <v>6.9444444444444441E-3</v>
      </c>
      <c r="Q296" s="119" t="str">
        <f>INDEX('Stu-SESSION'!$L$448:$U$455, MATCH("*HIIT*",'Stu-SESSION'!$B$448:$B$455,0), MATCH("*1st*",'Stu-SESSION'!$K$7:$T$7,0))</f>
        <v>45/15</v>
      </c>
      <c r="R296" s="119">
        <f>'Stu-SESSION'!U448</f>
        <v>0</v>
      </c>
      <c r="S296" s="116"/>
      <c r="T296" s="116"/>
      <c r="U296" s="120">
        <f>'Stu-SESSION'!A449</f>
        <v>0</v>
      </c>
      <c r="V296" s="120">
        <f>'Stu-SESSION'!A450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IF($A$296='Stu-SESSION'!$A$448,INDEX('Stu-SESSION'!$K$448:$T$455, MATCH("*Squat*",'Stu-SESSION'!$B$448:$B$455,0), MATCH("*1st*",'Stu-SESSION'!$K$7:$T$7,0)),"")</f>
        <v>#N/A</v>
      </c>
      <c r="D297" s="132" t="e">
        <f>INDEX('Stu-SESSION'!L$448:U$455, MATCH("*Squat*",'Stu-SESSION'!$B$448:$B$455,0), MATCH("*1st*",'Stu-SESSION'!K$7:T$7,0))</f>
        <v>#N/A</v>
      </c>
      <c r="E297" s="131" t="e">
        <f>IF($A$296='Stu-SESSION'!$A$448,INDEX('Stu-SESSION'!$K$448:$T$455, MATCH("*Deadlift*",'Stu-SESSION'!$B$448:$B$455,0), MATCH("*1st*",'Stu-SESSION'!$K$7:$T$7,0)),"")</f>
        <v>#N/A</v>
      </c>
      <c r="F297" s="131" t="e">
        <f>INDEX('Stu-SESSION'!$L$448:$U$455, MATCH("*Deadlift*",'Stu-SESSION'!$B$448:$B$455,0), MATCH("*1st*",'Stu-SESSION'!$K$7:$T$7,0))</f>
        <v>#N/A</v>
      </c>
      <c r="G297" s="131" t="e">
        <f>IF($A$296='Stu-SESSION'!$A$448,INDEX('Stu-SESSION'!$K$448:$T$455, MATCH("*Bench Press*",'Stu-SESSION'!$B$448:$B$455,0), MATCH("*1st*",'Stu-SESSION'!$K$7:$T$7,0)),"")</f>
        <v>#N/A</v>
      </c>
      <c r="H297" s="131" t="e">
        <f>INDEX('Stu-SESSION'!$L$448:$U$455, MATCH("*Bench Press*",'Stu-SESSION'!$B$448:$B$455,0), MATCH("*1st*",'Stu-SESSION'!$K$7:$T$7,0))</f>
        <v>#N/A</v>
      </c>
      <c r="I297" s="132" t="e">
        <f>IF($A$296='Stu-SESSION'!$A$448,INDEX('Stu-SESSION'!$K$448:$T$455, MATCH("*Military*",'Stu-SESSION'!$B$448:$B$455,0), MATCH("*1st*",'Stu-SESSION'!$K$7:$T$7,0)),"")</f>
        <v>#N/A</v>
      </c>
      <c r="J297" s="48" t="e">
        <f>INDEX('Stu-SESSION'!$L$448:$U$455, MATCH("*Military*",'Stu-SESSION'!$B$448:$B$455,0), MATCH("*1st*",'Stu-SESSION'!$K$7:$T$7,0))</f>
        <v>#N/A</v>
      </c>
      <c r="K297" s="131" t="e">
        <f>IF($A$296='Stu-SESSION'!$A$448,INDEX('Stu-SESSION'!$K$448:$T$455, MATCH("*Clean *",'Stu-SESSION'!$B$448:$B$455,0), MATCH("*1st*",'Stu-SESSION'!$K$7:$T$7,0)),"")</f>
        <v>#N/A</v>
      </c>
      <c r="L297" s="48" t="e">
        <f>INDEX('Stu-SESSION'!$L$448:$U$455, MATCH("*Clean *",'Stu-SESSION'!$B$448:$B$455,0), MATCH("*1st*",'Stu-SESSION'!$K$7:$T$7,0))</f>
        <v>#N/A</v>
      </c>
      <c r="M297" s="131" t="e">
        <f>IF($A$296='Stu-SESSION'!$A$448,INDEX('Stu-SESSION'!$K$448:$T$455, MATCH("*Lat Pulldown*",'Stu-SESSION'!$B$448:$B$455,0), MATCH("*1st*",'Stu-SESSION'!$K$7:$T$7,0)),"")</f>
        <v>#N/A</v>
      </c>
      <c r="N297" s="48" t="e">
        <f>INDEX('Stu-SESSION'!$L$448:$U$455, MATCH("*Lat Pulldown*",'Stu-SESSION'!$B$448:$B$455,0), MATCH("*1st*",'Stu-SESSION'!$K$7:$T$7,0))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IF($A$296='Stu-SESSION'!$A$448,INDEX('Stu-SESSION'!$K$448:$T$455, MATCH("*Squat*",'Stu-SESSION'!$B$448:$B$455,0), MATCH("*2nd*",'Stu-SESSION'!$K$7:$T$7,0)),"")</f>
        <v>#N/A</v>
      </c>
      <c r="D298" s="132" t="e">
        <f>INDEX('Stu-SESSION'!L$448:U$455, MATCH("*Squat*",'Stu-SESSION'!$B$448:$B$455,0), MATCH("*2nd*",'Stu-SESSION'!K$7:T$7,0))</f>
        <v>#N/A</v>
      </c>
      <c r="E298" s="131" t="e">
        <f>IF($A$296='Stu-SESSION'!$A$448,INDEX('Stu-SESSION'!$K$448:$T$455, MATCH("*Deadlift*",'Stu-SESSION'!$B$448:$B$455,0), MATCH("*2ND*",'Stu-SESSION'!$K$7:$T$7,0)),"")</f>
        <v>#N/A</v>
      </c>
      <c r="F298" s="131" t="e">
        <f>INDEX('Stu-SESSION'!$L$448:$U$455, MATCH("*Deadlift*",'Stu-SESSION'!$B$448:$B$455,0), MATCH("*2nd*",'Stu-SESSION'!$K$7:$T$7,0))</f>
        <v>#N/A</v>
      </c>
      <c r="G298" s="131" t="e">
        <f>IF($A$296='Stu-SESSION'!$A$448,INDEX('Stu-SESSION'!$K$448:$T$455, MATCH("*Bench Press*",'Stu-SESSION'!$B$448:$B$455,0), MATCH("*2ND*",'Stu-SESSION'!$K$7:$T$7,0)),"")</f>
        <v>#N/A</v>
      </c>
      <c r="H298" s="131" t="e">
        <f>INDEX('Stu-SESSION'!$L$448:$U$455, MATCH("*Bench Press*",'Stu-SESSION'!$B$448:$B$455,0), MATCH("*2nd*",'Stu-SESSION'!$K$7:$T$7,0))</f>
        <v>#N/A</v>
      </c>
      <c r="I298" s="132" t="e">
        <f>IF($A$296='Stu-SESSION'!$A$448,INDEX('Stu-SESSION'!$K$448:$T$455, MATCH("*Military*",'Stu-SESSION'!$B$448:$B$455,0), MATCH("*2ND*",'Stu-SESSION'!$K$7:$T$7,0)),"")</f>
        <v>#N/A</v>
      </c>
      <c r="J298" s="44" t="e">
        <f>INDEX('Stu-SESSION'!$L$448:$U$455, MATCH("*Military*",'Stu-SESSION'!$B$448:$B$455,0), MATCH("*2nd*",'Stu-SESSION'!$K$7:$T$7,0))</f>
        <v>#N/A</v>
      </c>
      <c r="K298" s="131" t="e">
        <f>IF($A$296='Stu-SESSION'!$A$448,INDEX('Stu-SESSION'!$K$448:$T$455, MATCH("*Clean *",'Stu-SESSION'!$B$448:$B$455,0), MATCH("*2ND*",'Stu-SESSION'!$K$7:$T$7,0)),"")</f>
        <v>#N/A</v>
      </c>
      <c r="L298" s="44" t="e">
        <f>INDEX('Stu-SESSION'!$L$448:$U$455, MATCH("*Clean *",'Stu-SESSION'!$B$448:$B$455,0), MATCH("*2nd*",'Stu-SESSION'!$K$7:$T$7,0))</f>
        <v>#N/A</v>
      </c>
      <c r="M298" s="131" t="e">
        <f>IF($A$296='Stu-SESSION'!$A$448,INDEX('Stu-SESSION'!$K$448:$T$455, MATCH("*Lat Pulldown*",'Stu-SESSION'!$B$448:$B$455,0), MATCH("*2ND*",'Stu-SESSION'!$K$7:$T$7,0)),"")</f>
        <v>#N/A</v>
      </c>
      <c r="N298" s="44" t="e">
        <f>INDEX('Stu-SESSION'!$L$448:$U$455, MATCH("*Lat Pulldown*",'Stu-SESSION'!$B$448:$B$455,0), MATCH("*2nd*",'Stu-SESSION'!$K$7:$T$7,0))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IF($A$296='Stu-SESSION'!$A$448,INDEX('Stu-SESSION'!$K$448:$T$455, MATCH("*Squat*",'Stu-SESSION'!$B$448:$B$455,0), MATCH("*3rd*",'Stu-SESSION'!$K$7:$T$7,0)),"")</f>
        <v>#N/A</v>
      </c>
      <c r="D299" s="132" t="e">
        <f>INDEX('Stu-SESSION'!L$448:U$455, MATCH("*Squat*",'Stu-SESSION'!$B$448:$B$455,0), MATCH("*3rd*",'Stu-SESSION'!K$7:T$7,0))</f>
        <v>#N/A</v>
      </c>
      <c r="E299" s="131" t="e">
        <f>IF($A$296='Stu-SESSION'!$A$448,INDEX('Stu-SESSION'!$K$448:$T$455, MATCH("*Deadlift*",'Stu-SESSION'!$B$448:$B$455,0), MATCH("*3rd*",'Stu-SESSION'!$K$7:$T$7,0)),"")</f>
        <v>#N/A</v>
      </c>
      <c r="F299" s="131" t="e">
        <f>INDEX('Stu-SESSION'!$L$448:$U$455, MATCH("*Deadlift*",'Stu-SESSION'!$B$448:$B$455,0), MATCH("*3rd*",'Stu-SESSION'!$K$7:$T$7,0))</f>
        <v>#N/A</v>
      </c>
      <c r="G299" s="131" t="e">
        <f>IF($A$296='Stu-SESSION'!$A$448,INDEX('Stu-SESSION'!$K$448:$T$455, MATCH("*Bench Press*",'Stu-SESSION'!$B$448:$B$455,0), MATCH("*3rd*",'Stu-SESSION'!$K$7:$T$7,0)),"")</f>
        <v>#N/A</v>
      </c>
      <c r="H299" s="131" t="e">
        <f>INDEX('Stu-SESSION'!$L$448:$U$455, MATCH("*Bench Press*",'Stu-SESSION'!$B$448:$B$455,0), MATCH("*3rd*",'Stu-SESSION'!$K$7:$T$7,0))</f>
        <v>#N/A</v>
      </c>
      <c r="I299" s="132" t="e">
        <f>IF($A$296='Stu-SESSION'!$A$448,INDEX('Stu-SESSION'!$K$448:$T$455, MATCH("*Military*",'Stu-SESSION'!$B$448:$B$455,0), MATCH("*3rd*",'Stu-SESSION'!$K$7:$T$7,0)),"")</f>
        <v>#N/A</v>
      </c>
      <c r="J299" s="44" t="e">
        <f>INDEX('Stu-SESSION'!$L$448:$U$455, MATCH("*Military*",'Stu-SESSION'!$B$448:$B$455,0), MATCH("*3rd*",'Stu-SESSION'!$K$7:$T$7,0))</f>
        <v>#N/A</v>
      </c>
      <c r="K299" s="131" t="e">
        <f>IF($A$296='Stu-SESSION'!$A$448,INDEX('Stu-SESSION'!$K$448:$T$455, MATCH("*Clean *",'Stu-SESSION'!$B$448:$B$455,0), MATCH("*3rd*",'Stu-SESSION'!$K$7:$T$7,0)),"")</f>
        <v>#N/A</v>
      </c>
      <c r="L299" s="44" t="e">
        <f>INDEX('Stu-SESSION'!$L$448:$U$455, MATCH("*Clean *",'Stu-SESSION'!$B$448:$B$455,0), MATCH("*3rd*",'Stu-SESSION'!$K$7:$T$7,0))</f>
        <v>#N/A</v>
      </c>
      <c r="M299" s="131" t="e">
        <f>IF($A$296='Stu-SESSION'!$A$448,INDEX('Stu-SESSION'!$K$448:$T$455, MATCH("*Lat Pulldown*",'Stu-SESSION'!$B$448:$B$455,0), MATCH("*3rd*",'Stu-SESSION'!$K$7:$T$7,0)),"")</f>
        <v>#N/A</v>
      </c>
      <c r="N299" s="44" t="e">
        <f>INDEX('Stu-SESSION'!$L$448:$U$455, MATCH("*Lat Pulldown*",'Stu-SESSION'!$B$448:$B$455,0), MATCH("*3rd*",'Stu-SESSION'!$K$7:$T$7,0))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IF($A$296='Stu-SESSION'!$A$448,INDEX('Stu-SESSION'!$K$448:$T$455, MATCH("*Squat*",'Stu-SESSION'!$B$448:$B$455,0), MATCH("*4th*",'Stu-SESSION'!$K$7:$T$7,0)),"")</f>
        <v>#N/A</v>
      </c>
      <c r="D300" s="132" t="e">
        <f>INDEX('Stu-SESSION'!L$448:U$455, MATCH("*Squat*",'Stu-SESSION'!$B$448:$B$455,0), MATCH("*4th*",'Stu-SESSION'!K$7:T$7,0))</f>
        <v>#N/A</v>
      </c>
      <c r="E300" s="131" t="e">
        <f>IF($A$296='Stu-SESSION'!$A$448,INDEX('Stu-SESSION'!$K$448:$T$455, MATCH("*Deadlift*",'Stu-SESSION'!$B$448:$B$455,0), MATCH("*4th*",'Stu-SESSION'!$K$7:$T$7,0)),"")</f>
        <v>#N/A</v>
      </c>
      <c r="F300" s="131" t="e">
        <f>INDEX('Stu-SESSION'!$L$448:$U$455, MATCH("*Deadlift*",'Stu-SESSION'!$B$448:$B$455,0), MATCH("*4th*",'Stu-SESSION'!$K$7:$T$7,0))</f>
        <v>#N/A</v>
      </c>
      <c r="G300" s="131" t="e">
        <f>IF($A$296='Stu-SESSION'!$A$448,INDEX('Stu-SESSION'!$K$448:$T$455, MATCH("*Bench Press*",'Stu-SESSION'!$B$448:$B$455,0), MATCH("*4th*",'Stu-SESSION'!$K$7:$T$7,0)),"")</f>
        <v>#N/A</v>
      </c>
      <c r="H300" s="131" t="e">
        <f>INDEX('Stu-SESSION'!$L$448:$U$455, MATCH("*Bench Press*",'Stu-SESSION'!$B$448:$B$455,0), MATCH("*4th*",'Stu-SESSION'!$K$7:$T$7,0))</f>
        <v>#N/A</v>
      </c>
      <c r="I300" s="132" t="e">
        <f>IF($A$296='Stu-SESSION'!$A$448,INDEX('Stu-SESSION'!$K$448:$T$455, MATCH("*Military*",'Stu-SESSION'!$B$448:$B$455,0), MATCH("*4th*",'Stu-SESSION'!$K$7:$T$7,0)),"")</f>
        <v>#N/A</v>
      </c>
      <c r="J300" s="44" t="e">
        <f>INDEX('Stu-SESSION'!$L$448:$U$455, MATCH("*Military*",'Stu-SESSION'!$B$448:$B$455,0), MATCH("*4th*",'Stu-SESSION'!$K$7:$T$7,0))</f>
        <v>#N/A</v>
      </c>
      <c r="K300" s="131" t="e">
        <f>IF($A$296='Stu-SESSION'!$A$448,INDEX('Stu-SESSION'!$K$448:$T$455, MATCH("*Clean *",'Stu-SESSION'!$B$448:$B$455,0), MATCH("*4th*",'Stu-SESSION'!$K$7:$T$7,0)),"")</f>
        <v>#N/A</v>
      </c>
      <c r="L300" s="44" t="e">
        <f>INDEX('Stu-SESSION'!$L$448:$U$455, MATCH("*Clean *",'Stu-SESSION'!$B$448:$B$455,0), MATCH("*4th*",'Stu-SESSION'!$K$7:$T$7,0))</f>
        <v>#N/A</v>
      </c>
      <c r="M300" s="131" t="e">
        <f>IF($A$296='Stu-SESSION'!$A$448,INDEX('Stu-SESSION'!$K$448:$T$455, MATCH("*Lat Pulldown*",'Stu-SESSION'!$B$448:$B$455,0), MATCH("*4th*",'Stu-SESSION'!$K$7:$T$7,0)),"")</f>
        <v>#N/A</v>
      </c>
      <c r="N300" s="44" t="e">
        <f>INDEX('Stu-SESSION'!$L$448:$U$455, MATCH("*Lat Pulldown*",'Stu-SESSION'!$B$448:$B$455,0), MATCH("*4th*",'Stu-SESSION'!$K$7:$T$7,0))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IF($A$296='Stu-SESSION'!$A$448,INDEX('Stu-SESSION'!$K$448:$T$455, MATCH("*Squat*",'Stu-SESSION'!$B$448:$B$455,0), MATCH("*5th*",'Stu-SESSION'!$K$7:$T$7,0)),"")</f>
        <v>#N/A</v>
      </c>
      <c r="D301" s="132" t="e">
        <f>INDEX('Stu-SESSION'!L$448:U$455, MATCH("*Squat*",'Stu-SESSION'!$B$448:$B$455,0), MATCH("*5th*",'Stu-SESSION'!K$7:T$7,0))</f>
        <v>#N/A</v>
      </c>
      <c r="E301" s="131" t="e">
        <f>IF($A$296='Stu-SESSION'!$A$448,INDEX('Stu-SESSION'!$K$448:$T$455, MATCH("*Deadlift*",'Stu-SESSION'!$B$448:$B$455,0), MATCH("*5th*",'Stu-SESSION'!$K$7:$T$7,0)),"")</f>
        <v>#N/A</v>
      </c>
      <c r="F301" s="131" t="e">
        <f>INDEX('Stu-SESSION'!$L$448:$U$455, MATCH("*Deadlift*",'Stu-SESSION'!$B$448:$B$455,0), MATCH("*5th*",'Stu-SESSION'!$K$7:$T$7,0))</f>
        <v>#N/A</v>
      </c>
      <c r="G301" s="131" t="e">
        <f>IF($A$296='Stu-SESSION'!$A$448,INDEX('Stu-SESSION'!$K$448:$T$455, MATCH("*Bench Press*",'Stu-SESSION'!$B$448:$B$455,0), MATCH("*5th*",'Stu-SESSION'!$K$7:$T$7,0)),"")</f>
        <v>#N/A</v>
      </c>
      <c r="H301" s="131" t="e">
        <f>INDEX('Stu-SESSION'!$L$448:$U$455, MATCH("*Bench Press*",'Stu-SESSION'!$B$448:$B$455,0), MATCH("*5th*",'Stu-SESSION'!$K$7:$T$7,0))</f>
        <v>#N/A</v>
      </c>
      <c r="I301" s="132" t="e">
        <f>IF($A$296='Stu-SESSION'!$A$448,INDEX('Stu-SESSION'!$K$448:$T$455, MATCH("*Military*",'Stu-SESSION'!$B$448:$B$455,0), MATCH("*5th*",'Stu-SESSION'!$K$7:$T$7,0)),"")</f>
        <v>#N/A</v>
      </c>
      <c r="J301" s="44" t="e">
        <f>INDEX('Stu-SESSION'!$L$448:$U$455, MATCH("*Military*",'Stu-SESSION'!$B$448:$B$455,0), MATCH("*5th*",'Stu-SESSION'!$K$7:$T$7,0))</f>
        <v>#N/A</v>
      </c>
      <c r="K301" s="131" t="e">
        <f>IF($A$296='Stu-SESSION'!$A$448,INDEX('Stu-SESSION'!$K$448:$T$455, MATCH("*Clean *",'Stu-SESSION'!$B$448:$B$455,0), MATCH("*5th*",'Stu-SESSION'!$K$7:$T$7,0)),"")</f>
        <v>#N/A</v>
      </c>
      <c r="L301" s="44" t="e">
        <f>INDEX('Stu-SESSION'!$L$448:$U$455, MATCH("*Clean *",'Stu-SESSION'!$B$448:$B$455,0), MATCH("*5th*",'Stu-SESSION'!$K$7:$T$7,0))</f>
        <v>#N/A</v>
      </c>
      <c r="M301" s="131" t="e">
        <f>IF($A$296='Stu-SESSION'!$A$448,INDEX('Stu-SESSION'!$K$448:$T$455, MATCH("*Lat Pulldown*",'Stu-SESSION'!$B$448:$B$455,0), MATCH("*5th*",'Stu-SESSION'!$K$7:$T$7,0)),"")</f>
        <v>#N/A</v>
      </c>
      <c r="N301" s="44" t="e">
        <f>INDEX('Stu-SESSION'!$L$448:$U$455, MATCH("*Lat Pulldown*",'Stu-SESSION'!$B$448:$B$455,0), MATCH("*5th*",'Stu-SESSION'!$K$7:$T$7,0))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'Stu-SESSION'!A457</f>
        <v>0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IF($A$302='Stu-SESSION'!$A$457,INDEX('Stu-SESSION'!$K$457:$T$464, MATCH("*1k Row*",'Stu-SESSION'!$B$457:$B$464,0), MATCH("*1st*",'Stu-SESSION'!$K$7:$T$7,0)),"")</f>
        <v>#N/A</v>
      </c>
      <c r="P302" s="152" t="e">
        <f>IF($A$302='Stu-SESSION'!$A$457,INDEX('Stu-SESSION'!$K$457:$T$464, MATCH("*HIIT*",'Stu-SESSION'!$B$457:$B$464,0), MATCH("*1st*",'Stu-SESSION'!$K$7:$T$7,0)),"")</f>
        <v>#N/A</v>
      </c>
      <c r="Q302" s="119" t="str">
        <f>INDEX('Stu-SESSION'!$L$212:$U$457, MATCH("*HIIT*",'Stu-SESSION'!$B$212:$B$457,0), MATCH("*1st*",'Stu-SESSION'!$K$7:$T$7,0))</f>
        <v>40/20</v>
      </c>
      <c r="R302" s="119">
        <f>'Stu-SESSION'!U457</f>
        <v>0</v>
      </c>
      <c r="S302" s="116"/>
      <c r="T302" s="116"/>
      <c r="U302" s="120">
        <f>'Stu-SESSION'!A458</f>
        <v>0</v>
      </c>
      <c r="V302" s="120">
        <f>'Stu-SESSION'!A459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IF($A$302='Stu-SESSION'!$A$457,INDEX('Stu-SESSION'!$K$457:$T$464, MATCH("*Squat*",'Stu-SESSION'!$B$457:$B$464,0), MATCH("*1st*",'Stu-SESSION'!$K$7:$T$7,0)),"")</f>
        <v>#N/A</v>
      </c>
      <c r="D303" s="132" t="e">
        <f>INDEX('Stu-SESSION'!L$457:U$464, MATCH("*Squat*",'Stu-SESSION'!$B$457:$B$464,0), MATCH("*1st*",'Stu-SESSION'!K$7:T$7,0))</f>
        <v>#N/A</v>
      </c>
      <c r="E303" s="131" t="e">
        <f>IF($A$302='Stu-SESSION'!$A$457,INDEX('Stu-SESSION'!$K$457:$T$464, MATCH("*Deadlift*",'Stu-SESSION'!$B$457:$B$464,0), MATCH("*1st*",'Stu-SESSION'!$K$7:$T$7,0)),"")</f>
        <v>#N/A</v>
      </c>
      <c r="F303" s="131" t="e">
        <f>INDEX('Stu-SESSION'!$L$457:$U$464, MATCH("*Deadlift*",'Stu-SESSION'!$B$457:$B$464,0), MATCH("*1st*",'Stu-SESSION'!$K$7:$T$7,0))</f>
        <v>#N/A</v>
      </c>
      <c r="G303" s="131" t="e">
        <f>IF($A$302='Stu-SESSION'!$A$457,INDEX('Stu-SESSION'!$K$457:$T$464, MATCH("*Bench Press*",'Stu-SESSION'!$B$457:$B$464,0), MATCH("*1st*",'Stu-SESSION'!$K$7:$T$7,0)),"")</f>
        <v>#N/A</v>
      </c>
      <c r="H303" s="131" t="e">
        <f>INDEX('Stu-SESSION'!$L$457:$U$464, MATCH("*Bench Press*",'Stu-SESSION'!$B$457:$B$464,0), MATCH("*1st*",'Stu-SESSION'!$K$7:$T$7,0))</f>
        <v>#N/A</v>
      </c>
      <c r="I303" s="132" t="e">
        <f>IF($A$302='Stu-SESSION'!$A$457,INDEX('Stu-SESSION'!$K$457:$T$464, MATCH("*Military*",'Stu-SESSION'!$B$457:$B$464,0), MATCH("*1st*",'Stu-SESSION'!$K$7:$T$7,0)),"")</f>
        <v>#N/A</v>
      </c>
      <c r="J303" s="48" t="e">
        <f>INDEX('Stu-SESSION'!$L$457:$U$464, MATCH("*Military*",'Stu-SESSION'!$B$457:$B$464,0), MATCH("*1st*",'Stu-SESSION'!$K$7:$T$7,0))</f>
        <v>#N/A</v>
      </c>
      <c r="K303" s="131" t="e">
        <f>IF($A$302='Stu-SESSION'!$A$457,INDEX('Stu-SESSION'!$K$457:$T$464, MATCH("*Clean *",'Stu-SESSION'!$B$457:$B$464,0), MATCH("*1st*",'Stu-SESSION'!$K$7:$T$7,0)),"")</f>
        <v>#N/A</v>
      </c>
      <c r="L303" s="48" t="e">
        <f>INDEX('Stu-SESSION'!$L$457:$U$464, MATCH("*Clean *",'Stu-SESSION'!$B$457:$B$464,0), MATCH("*1st*",'Stu-SESSION'!$K$7:$T$7,0))</f>
        <v>#N/A</v>
      </c>
      <c r="M303" s="131" t="e">
        <f>IF($A$302='Stu-SESSION'!$A$457,INDEX('Stu-SESSION'!$K$457:$T$464, MATCH("*Lat Pulldown*",'Stu-SESSION'!$B$457:$B$464,0), MATCH("*1st*",'Stu-SESSION'!$K$7:$T$7,0)),"")</f>
        <v>#N/A</v>
      </c>
      <c r="N303" s="48" t="e">
        <f>INDEX('Stu-SESSION'!$L$457:$U$464, MATCH("*Lat Pulldown*",'Stu-SESSION'!$B$457:$B$464,0), MATCH("*1st*",'Stu-SESSION'!$K$7:$T$7,0))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IF($A$302='Stu-SESSION'!$A$457,INDEX('Stu-SESSION'!$K$457:$T$464, MATCH("*Squat*",'Stu-SESSION'!$B$457:$B$464,0), MATCH("*2nd*",'Stu-SESSION'!$K$7:$T$7,0)),"")</f>
        <v>#N/A</v>
      </c>
      <c r="D304" s="132" t="e">
        <f>INDEX('Stu-SESSION'!L$457:U$464, MATCH("*Squat*",'Stu-SESSION'!$B$457:$B$464,0), MATCH("*2nd*",'Stu-SESSION'!K$7:T$7,0))</f>
        <v>#N/A</v>
      </c>
      <c r="E304" s="131" t="e">
        <f>IF($A$302='Stu-SESSION'!$A$457,INDEX('Stu-SESSION'!$K$457:$T$464, MATCH("*Deadlift*",'Stu-SESSION'!$B$457:$B$464,0), MATCH("*2ND*",'Stu-SESSION'!$K$7:$T$7,0)),"")</f>
        <v>#N/A</v>
      </c>
      <c r="F304" s="131" t="e">
        <f>INDEX('Stu-SESSION'!$L$457:$U$464, MATCH("*Deadlift*",'Stu-SESSION'!$B$457:$B$464,0), MATCH("*2nd*",'Stu-SESSION'!$K$7:$T$7,0))</f>
        <v>#N/A</v>
      </c>
      <c r="G304" s="131" t="e">
        <f>IF($A$302='Stu-SESSION'!$A$457,INDEX('Stu-SESSION'!$K$457:$T$464, MATCH("*Bench Press*",'Stu-SESSION'!$B$457:$B$464,0), MATCH("*2ND*",'Stu-SESSION'!$K$7:$T$7,0)),"")</f>
        <v>#N/A</v>
      </c>
      <c r="H304" s="131" t="e">
        <f>INDEX('Stu-SESSION'!$L$457:$U$464, MATCH("*Bench Press*",'Stu-SESSION'!$B$457:$B$464,0), MATCH("*2nd*",'Stu-SESSION'!$K$7:$T$7,0))</f>
        <v>#N/A</v>
      </c>
      <c r="I304" s="132" t="e">
        <f>IF($A$302='Stu-SESSION'!$A$457,INDEX('Stu-SESSION'!$K$457:$T$464, MATCH("*Military*",'Stu-SESSION'!$B$457:$B$464,0), MATCH("*2ND*",'Stu-SESSION'!$K$7:$T$7,0)),"")</f>
        <v>#N/A</v>
      </c>
      <c r="J304" s="44" t="e">
        <f>INDEX('Stu-SESSION'!$L$457:$U$464, MATCH("*Military*",'Stu-SESSION'!$B$457:$B$464,0), MATCH("*2nd*",'Stu-SESSION'!$K$7:$T$7,0))</f>
        <v>#N/A</v>
      </c>
      <c r="K304" s="131" t="e">
        <f>IF($A$302='Stu-SESSION'!$A$457,INDEX('Stu-SESSION'!$K$457:$T$464, MATCH("*Clean *",'Stu-SESSION'!$B$457:$B$464,0), MATCH("*2ND*",'Stu-SESSION'!$K$7:$T$7,0)),"")</f>
        <v>#N/A</v>
      </c>
      <c r="L304" s="44" t="e">
        <f>INDEX('Stu-SESSION'!$L$457:$U$464, MATCH("*Clean *",'Stu-SESSION'!$B$457:$B$464,0), MATCH("*2nd*",'Stu-SESSION'!$K$7:$T$7,0))</f>
        <v>#N/A</v>
      </c>
      <c r="M304" s="131" t="e">
        <f>IF($A$302='Stu-SESSION'!$A$457,INDEX('Stu-SESSION'!$K$457:$T$464, MATCH("*Lat Pulldown*",'Stu-SESSION'!$B$457:$B$464,0), MATCH("*2ND*",'Stu-SESSION'!$K$7:$T$7,0)),"")</f>
        <v>#N/A</v>
      </c>
      <c r="N304" s="44" t="e">
        <f>INDEX('Stu-SESSION'!$L$457:$U$464, MATCH("*Lat Pulldown*",'Stu-SESSION'!$B$457:$B$464,0), MATCH("*2nd*",'Stu-SESSION'!$K$7:$T$7,0))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IF($A$302='Stu-SESSION'!$A$457,INDEX('Stu-SESSION'!$K$457:$T$464, MATCH("*Squat*",'Stu-SESSION'!$B$457:$B$464,0), MATCH("*3rd*",'Stu-SESSION'!$K$7:$T$7,0)),"")</f>
        <v>#N/A</v>
      </c>
      <c r="D305" s="132" t="e">
        <f>INDEX('Stu-SESSION'!L$457:U$464, MATCH("*Squat*",'Stu-SESSION'!$B$457:$B$464,0), MATCH("*3rd*",'Stu-SESSION'!K$7:T$7,0))</f>
        <v>#N/A</v>
      </c>
      <c r="E305" s="131" t="e">
        <f>IF($A$302='Stu-SESSION'!$A$457,INDEX('Stu-SESSION'!$K$457:$T$464, MATCH("*Deadlift*",'Stu-SESSION'!$B$457:$B$464,0), MATCH("*3rd*",'Stu-SESSION'!$K$7:$T$7,0)),"")</f>
        <v>#N/A</v>
      </c>
      <c r="F305" s="131" t="e">
        <f>INDEX('Stu-SESSION'!$L$457:$U$464, MATCH("*Deadlift*",'Stu-SESSION'!$B$457:$B$464,0), MATCH("*3rd*",'Stu-SESSION'!$K$7:$T$7,0))</f>
        <v>#N/A</v>
      </c>
      <c r="G305" s="131" t="e">
        <f>IF($A$302='Stu-SESSION'!$A$457,INDEX('Stu-SESSION'!$K$457:$T$464, MATCH("*Bench Press*",'Stu-SESSION'!$B$457:$B$464,0), MATCH("*3rd*",'Stu-SESSION'!$K$7:$T$7,0)),"")</f>
        <v>#N/A</v>
      </c>
      <c r="H305" s="131" t="e">
        <f>INDEX('Stu-SESSION'!$L$457:$U$464, MATCH("*Bench Press*",'Stu-SESSION'!$B$457:$B$464,0), MATCH("*3rd*",'Stu-SESSION'!$K$7:$T$7,0))</f>
        <v>#N/A</v>
      </c>
      <c r="I305" s="132" t="e">
        <f>IF($A$302='Stu-SESSION'!$A$457,INDEX('Stu-SESSION'!$K$457:$T$464, MATCH("*Military*",'Stu-SESSION'!$B$457:$B$464,0), MATCH("*3rd*",'Stu-SESSION'!$K$7:$T$7,0)),"")</f>
        <v>#N/A</v>
      </c>
      <c r="J305" s="44" t="e">
        <f>INDEX('Stu-SESSION'!$L$457:$U$464, MATCH("*Military*",'Stu-SESSION'!$B$457:$B$464,0), MATCH("*3rd*",'Stu-SESSION'!$K$7:$T$7,0))</f>
        <v>#N/A</v>
      </c>
      <c r="K305" s="131" t="e">
        <f>IF($A$302='Stu-SESSION'!$A$457,INDEX('Stu-SESSION'!$K$457:$T$464, MATCH("*Clean *",'Stu-SESSION'!$B$457:$B$464,0), MATCH("*3rd*",'Stu-SESSION'!$K$7:$T$7,0)),"")</f>
        <v>#N/A</v>
      </c>
      <c r="L305" s="44" t="e">
        <f>INDEX('Stu-SESSION'!$L$457:$U$464, MATCH("*Clean *",'Stu-SESSION'!$B$457:$B$464,0), MATCH("*3rd*",'Stu-SESSION'!$K$7:$T$7,0))</f>
        <v>#N/A</v>
      </c>
      <c r="M305" s="131" t="e">
        <f>IF($A$302='Stu-SESSION'!$A$457,INDEX('Stu-SESSION'!$K$457:$T$464, MATCH("*Lat Pulldown*",'Stu-SESSION'!$B$457:$B$464,0), MATCH("*3rd*",'Stu-SESSION'!$K$7:$T$7,0)),"")</f>
        <v>#N/A</v>
      </c>
      <c r="N305" s="44" t="e">
        <f>INDEX('Stu-SESSION'!$L$457:$U$464, MATCH("*Lat Pulldown*",'Stu-SESSION'!$B$457:$B$464,0), MATCH("*3rd*",'Stu-SESSION'!$K$7:$T$7,0))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IF($A$302='Stu-SESSION'!$A$457,INDEX('Stu-SESSION'!$K$457:$T$464, MATCH("*Squat*",'Stu-SESSION'!$B$457:$B$464,0), MATCH("*4th*",'Stu-SESSION'!$K$7:$T$7,0)),"")</f>
        <v>#N/A</v>
      </c>
      <c r="D306" s="132" t="e">
        <f>INDEX('Stu-SESSION'!L$457:U$464, MATCH("*Squat*",'Stu-SESSION'!$B$457:$B$464,0), MATCH("*4th*",'Stu-SESSION'!K$7:T$7,0))</f>
        <v>#N/A</v>
      </c>
      <c r="E306" s="131" t="e">
        <f>IF($A$302='Stu-SESSION'!$A$457,INDEX('Stu-SESSION'!$K$457:$T$464, MATCH("*Deadlift*",'Stu-SESSION'!$B$457:$B$464,0), MATCH("*4th*",'Stu-SESSION'!$K$7:$T$7,0)),"")</f>
        <v>#N/A</v>
      </c>
      <c r="F306" s="131" t="e">
        <f>INDEX('Stu-SESSION'!$L$457:$U$464, MATCH("*Deadlift*",'Stu-SESSION'!$B$457:$B$464,0), MATCH("*4th*",'Stu-SESSION'!$K$7:$T$7,0))</f>
        <v>#N/A</v>
      </c>
      <c r="G306" s="131" t="e">
        <f>IF($A$302='Stu-SESSION'!$A$457,INDEX('Stu-SESSION'!$K$457:$T$464, MATCH("*Bench Press*",'Stu-SESSION'!$B$457:$B$464,0), MATCH("*4th*",'Stu-SESSION'!$K$7:$T$7,0)),"")</f>
        <v>#N/A</v>
      </c>
      <c r="H306" s="131" t="e">
        <f>INDEX('Stu-SESSION'!$L$457:$U$464, MATCH("*Bench Press*",'Stu-SESSION'!$B$457:$B$464,0), MATCH("*4th*",'Stu-SESSION'!$K$7:$T$7,0))</f>
        <v>#N/A</v>
      </c>
      <c r="I306" s="132" t="e">
        <f>IF($A$302='Stu-SESSION'!$A$457,INDEX('Stu-SESSION'!$K$457:$T$464, MATCH("*Military*",'Stu-SESSION'!$B$457:$B$464,0), MATCH("*4th*",'Stu-SESSION'!$K$7:$T$7,0)),"")</f>
        <v>#N/A</v>
      </c>
      <c r="J306" s="44" t="e">
        <f>INDEX('Stu-SESSION'!$L$457:$U$464, MATCH("*Military*",'Stu-SESSION'!$B$457:$B$464,0), MATCH("*4th*",'Stu-SESSION'!$K$7:$T$7,0))</f>
        <v>#N/A</v>
      </c>
      <c r="K306" s="131" t="e">
        <f>IF($A$302='Stu-SESSION'!$A$457,INDEX('Stu-SESSION'!$K$457:$T$464, MATCH("*Clean *",'Stu-SESSION'!$B$457:$B$464,0), MATCH("*4th*",'Stu-SESSION'!$K$7:$T$7,0)),"")</f>
        <v>#N/A</v>
      </c>
      <c r="L306" s="44" t="e">
        <f>INDEX('Stu-SESSION'!$L$457:$U$464, MATCH("*Clean *",'Stu-SESSION'!$B$457:$B$464,0), MATCH("*4th*",'Stu-SESSION'!$K$7:$T$7,0))</f>
        <v>#N/A</v>
      </c>
      <c r="M306" s="131" t="e">
        <f>IF($A$302='Stu-SESSION'!$A$457,INDEX('Stu-SESSION'!$K$457:$T$464, MATCH("*Lat Pulldown*",'Stu-SESSION'!$B$457:$B$464,0), MATCH("*4th*",'Stu-SESSION'!$K$7:$T$7,0)),"")</f>
        <v>#N/A</v>
      </c>
      <c r="N306" s="44" t="e">
        <f>INDEX('Stu-SESSION'!$L$457:$U$464, MATCH("*Lat Pulldown*",'Stu-SESSION'!$B$457:$B$464,0), MATCH("*4th*",'Stu-SESSION'!$K$7:$T$7,0))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IF($A$302='Stu-SESSION'!$A$457,INDEX('Stu-SESSION'!$K$457:$T$464, MATCH("*Squat*",'Stu-SESSION'!$B$457:$B$464,0), MATCH("*5th*",'Stu-SESSION'!$K$7:$T$7,0)),"")</f>
        <v>#N/A</v>
      </c>
      <c r="D307" s="132" t="e">
        <f>INDEX('Stu-SESSION'!L$457:U$464, MATCH("*Squat*",'Stu-SESSION'!$B$457:$B$464,0), MATCH("*5th*",'Stu-SESSION'!K$7:T$7,0))</f>
        <v>#N/A</v>
      </c>
      <c r="E307" s="131" t="e">
        <f>IF($A$302='Stu-SESSION'!$A$457,INDEX('Stu-SESSION'!$K$457:$T$464, MATCH("*Deadlift*",'Stu-SESSION'!$B$457:$B$464,0), MATCH("*5th*",'Stu-SESSION'!$K$7:$T$7,0)),"")</f>
        <v>#N/A</v>
      </c>
      <c r="F307" s="131" t="e">
        <f>INDEX('Stu-SESSION'!$L$457:$U$464, MATCH("*Deadlift*",'Stu-SESSION'!$B$457:$B$464,0), MATCH("*5th*",'Stu-SESSION'!$K$7:$T$7,0))</f>
        <v>#N/A</v>
      </c>
      <c r="G307" s="131" t="e">
        <f>IF($A$302='Stu-SESSION'!$A$457,INDEX('Stu-SESSION'!$K$457:$T$464, MATCH("*Bench Press*",'Stu-SESSION'!$B$457:$B$464,0), MATCH("*5th*",'Stu-SESSION'!$K$7:$T$7,0)),"")</f>
        <v>#N/A</v>
      </c>
      <c r="H307" s="131" t="e">
        <f>INDEX('Stu-SESSION'!$L$457:$U$464, MATCH("*Bench Press*",'Stu-SESSION'!$B$457:$B$464,0), MATCH("*5th*",'Stu-SESSION'!$K$7:$T$7,0))</f>
        <v>#N/A</v>
      </c>
      <c r="I307" s="132" t="e">
        <f>IF($A$302='Stu-SESSION'!$A$457,INDEX('Stu-SESSION'!$K$457:$T$464, MATCH("*Military*",'Stu-SESSION'!$B$457:$B$464,0), MATCH("*5th*",'Stu-SESSION'!$K$7:$T$7,0)),"")</f>
        <v>#N/A</v>
      </c>
      <c r="J307" s="44" t="e">
        <f>INDEX('Stu-SESSION'!$L$457:$U$464, MATCH("*Military*",'Stu-SESSION'!$B$457:$B$464,0), MATCH("*5th*",'Stu-SESSION'!$K$7:$T$7,0))</f>
        <v>#N/A</v>
      </c>
      <c r="K307" s="131" t="e">
        <f>IF($A$302='Stu-SESSION'!$A$457,INDEX('Stu-SESSION'!$K$457:$T$464, MATCH("*Clean *",'Stu-SESSION'!$B$457:$B$464,0), MATCH("*5th*",'Stu-SESSION'!$K$7:$T$7,0)),"")</f>
        <v>#N/A</v>
      </c>
      <c r="L307" s="44" t="e">
        <f>INDEX('Stu-SESSION'!$L$457:$U$464, MATCH("*Clean *",'Stu-SESSION'!$B$457:$B$464,0), MATCH("*5th*",'Stu-SESSION'!$K$7:$T$7,0))</f>
        <v>#N/A</v>
      </c>
      <c r="M307" s="131" t="e">
        <f>IF($A$302='Stu-SESSION'!$A$457,INDEX('Stu-SESSION'!$K$457:$T$464, MATCH("*Lat Pulldown*",'Stu-SESSION'!$B$457:$B$464,0), MATCH("*5th*",'Stu-SESSION'!$K$7:$T$7,0)),"")</f>
        <v>#N/A</v>
      </c>
      <c r="N307" s="44" t="e">
        <f>INDEX('Stu-SESSION'!$L$457:$U$464, MATCH("*Lat Pulldown*",'Stu-SESSION'!$B$457:$B$464,0), MATCH("*5th*",'Stu-SESSION'!$K$7:$T$7,0))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'Stu-SESSION'!A466</f>
        <v>0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 t="e">
        <f>MAX(M309:M313)</f>
        <v>#N/A</v>
      </c>
      <c r="N308" s="117" t="e">
        <f t="array" ref="N308">MAX(IF(M309:M313=M308,N309:N313))</f>
        <v>#N/A</v>
      </c>
      <c r="O308" s="152" t="e">
        <f>IF($A$308='Stu-SESSION'!$A$466,INDEX('Stu-SESSION'!$K$466:$T$473, MATCH("*1k Row*",'Stu-SESSION'!$B$466:$B$473,0), MATCH("*1st*",'Stu-SESSION'!$K$7:$T$7,0)),"")</f>
        <v>#N/A</v>
      </c>
      <c r="P308" s="152" t="e">
        <f>IF($A$308='Stu-SESSION'!$A$466,INDEX('Stu-SESSION'!$K$466:$T$473, MATCH("*HIIT*",'Stu-SESSION'!$B$466:$B$473,0), MATCH("*1st*",'Stu-SESSION'!$K$7:$T$7,0)),"")</f>
        <v>#N/A</v>
      </c>
      <c r="Q308" s="119" t="e">
        <f>INDEX('Stu-SESSION'!$L$466:$U$473, MATCH("*HIIT*",'Stu-SESSION'!$B$466:$B$473,0), MATCH("*1st*",'Stu-SESSION'!$K$7:$T$7,0))</f>
        <v>#N/A</v>
      </c>
      <c r="R308" s="119">
        <f>'Stu-SESSION'!U466</f>
        <v>0</v>
      </c>
      <c r="S308" s="116"/>
      <c r="T308" s="116"/>
      <c r="U308" s="120">
        <f>'Stu-SESSION'!A467</f>
        <v>0</v>
      </c>
      <c r="V308" s="120">
        <f>'Stu-SESSION'!A468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IF($A$308='Stu-SESSION'!$A$466,INDEX('Stu-SESSION'!$K$466:$T$473, MATCH("*Squat*",'Stu-SESSION'!$B$466:$B$473,0), MATCH("*1st*",'Stu-SESSION'!$K$7:$T$7,0)),"")</f>
        <v>#N/A</v>
      </c>
      <c r="D309" s="132" t="e">
        <f>INDEX('Stu-SESSION'!L$466:U$473, MATCH("*Squat*",'Stu-SESSION'!$B$466:$B$473,0), MATCH("*1st*",'Stu-SESSION'!K$7:T$7,0))</f>
        <v>#N/A</v>
      </c>
      <c r="E309" s="131" t="e">
        <f>IF($A$308='Stu-SESSION'!$A$466,INDEX('Stu-SESSION'!$K$466:$T$473, MATCH("*Deadlift*",'Stu-SESSION'!$B$466:$B$473,0), MATCH("*1st*",'Stu-SESSION'!$K$7:$T$7,0)),"")</f>
        <v>#N/A</v>
      </c>
      <c r="F309" s="131" t="e">
        <f>INDEX('Stu-SESSION'!$L$466:$U$473, MATCH("*Deadlift*",'Stu-SESSION'!$B$466:$B$473,0), MATCH("*1st*",'Stu-SESSION'!$K$7:$T$7,0))</f>
        <v>#N/A</v>
      </c>
      <c r="G309" s="131" t="e">
        <f>IF($A$308='Stu-SESSION'!$A$466,INDEX('Stu-SESSION'!$K$466:$T$473, MATCH("*Bench Press*",'Stu-SESSION'!$B$466:$B$473,0), MATCH("*1st*",'Stu-SESSION'!$K$7:$T$7,0)),"")</f>
        <v>#N/A</v>
      </c>
      <c r="H309" s="131" t="e">
        <f>INDEX('Stu-SESSION'!$L$466:$U$473, MATCH("*Bench Press*",'Stu-SESSION'!$B$466:$B$473,0), MATCH("*1st*",'Stu-SESSION'!$K$7:$T$7,0))</f>
        <v>#N/A</v>
      </c>
      <c r="I309" s="132" t="e">
        <f>IF($A$308='Stu-SESSION'!$A$466,INDEX('Stu-SESSION'!$K$466:$T$473, MATCH("*Military*",'Stu-SESSION'!$B$466:$B$473,0), MATCH("*1st*",'Stu-SESSION'!$K$7:$T$7,0)),"")</f>
        <v>#N/A</v>
      </c>
      <c r="J309" s="48" t="e">
        <f>INDEX('Stu-SESSION'!$L$466:$U$473, MATCH("*Military*",'Stu-SESSION'!$B$466:$B$473,0), MATCH("*1st*",'Stu-SESSION'!$K$7:$T$7,0))</f>
        <v>#N/A</v>
      </c>
      <c r="K309" s="131" t="e">
        <f>IF($A$308='Stu-SESSION'!$A$466,INDEX('Stu-SESSION'!$K$466:$T$473, MATCH("*Clean *",'Stu-SESSION'!$B$466:$B$473,0), MATCH("*1st*",'Stu-SESSION'!$K$7:$T$7,0)),"")</f>
        <v>#N/A</v>
      </c>
      <c r="L309" s="48" t="e">
        <f>INDEX('Stu-SESSION'!$L$466:$U$473, MATCH("*Clean *",'Stu-SESSION'!$B$466:$B$473,0), MATCH("*1st*",'Stu-SESSION'!$K$7:$T$7,0))</f>
        <v>#N/A</v>
      </c>
      <c r="M309" s="131" t="e">
        <f>IF($A$308='Stu-SESSION'!$A$466,INDEX('Stu-SESSION'!$K$466:$T$473, MATCH("*Lat Pulldown*",'Stu-SESSION'!$B$466:$B$473,0), MATCH("*1st*",'Stu-SESSION'!$K$7:$T$7,0)),"")</f>
        <v>#N/A</v>
      </c>
      <c r="N309" s="48" t="e">
        <f>INDEX('Stu-SESSION'!$L$466:$U$473, MATCH("*Lat Pulldown*",'Stu-SESSION'!$B$466:$B$473,0), MATCH("*1st*",'Stu-SESSION'!$K$7:$T$7,0))</f>
        <v>#N/A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IF($A$308='Stu-SESSION'!$A$466,INDEX('Stu-SESSION'!$K$466:$T$473, MATCH("*Squat*",'Stu-SESSION'!$B$466:$B$473,0), MATCH("*2nd*",'Stu-SESSION'!$K$7:$T$7,0)),"")</f>
        <v>#N/A</v>
      </c>
      <c r="D310" s="132" t="e">
        <f>INDEX('Stu-SESSION'!L$466:U$473, MATCH("*Squat*",'Stu-SESSION'!$B$466:$B$473,0), MATCH("*2nd*",'Stu-SESSION'!K$7:T$7,0))</f>
        <v>#N/A</v>
      </c>
      <c r="E310" s="131" t="e">
        <f>IF($A$308='Stu-SESSION'!$A$466,INDEX('Stu-SESSION'!$K$466:$T$473, MATCH("*Deadlift*",'Stu-SESSION'!$B$466:$B$473,0), MATCH("*2ND*",'Stu-SESSION'!$K$7:$T$7,0)),"")</f>
        <v>#N/A</v>
      </c>
      <c r="F310" s="131" t="e">
        <f>INDEX('Stu-SESSION'!$L$466:$U$473, MATCH("*Deadlift*",'Stu-SESSION'!$B$466:$B$473,0), MATCH("*2nd*",'Stu-SESSION'!$K$7:$T$7,0))</f>
        <v>#N/A</v>
      </c>
      <c r="G310" s="131" t="e">
        <f>IF($A$308='Stu-SESSION'!$A$466,INDEX('Stu-SESSION'!$K$466:$T$473, MATCH("*Bench Press*",'Stu-SESSION'!$B$466:$B$473,0), MATCH("*2ND*",'Stu-SESSION'!$K$7:$T$7,0)),"")</f>
        <v>#N/A</v>
      </c>
      <c r="H310" s="131" t="e">
        <f>INDEX('Stu-SESSION'!$L$466:$U$473, MATCH("*Bench Press*",'Stu-SESSION'!$B$466:$B$473,0), MATCH("*2nd*",'Stu-SESSION'!$K$7:$T$7,0))</f>
        <v>#N/A</v>
      </c>
      <c r="I310" s="132" t="e">
        <f>IF($A$308='Stu-SESSION'!$A$466,INDEX('Stu-SESSION'!$K$466:$T$473, MATCH("*Military*",'Stu-SESSION'!$B$466:$B$473,0), MATCH("*2ND*",'Stu-SESSION'!$K$7:$T$7,0)),"")</f>
        <v>#N/A</v>
      </c>
      <c r="J310" s="44" t="e">
        <f>INDEX('Stu-SESSION'!$L$466:$U$473, MATCH("*Military*",'Stu-SESSION'!$B$466:$B$473,0), MATCH("*2nd*",'Stu-SESSION'!$K$7:$T$7,0))</f>
        <v>#N/A</v>
      </c>
      <c r="K310" s="131" t="e">
        <f>IF($A$308='Stu-SESSION'!$A$466,INDEX('Stu-SESSION'!$K$466:$T$473, MATCH("*Clean *",'Stu-SESSION'!$B$466:$B$473,0), MATCH("*2ND*",'Stu-SESSION'!$K$7:$T$7,0)),"")</f>
        <v>#N/A</v>
      </c>
      <c r="L310" s="44" t="e">
        <f>INDEX('Stu-SESSION'!$L$466:$U$473, MATCH("*Clean *",'Stu-SESSION'!$B$466:$B$473,0), MATCH("*2nd*",'Stu-SESSION'!$K$7:$T$7,0))</f>
        <v>#N/A</v>
      </c>
      <c r="M310" s="131" t="e">
        <f>IF($A$308='Stu-SESSION'!$A$466,INDEX('Stu-SESSION'!$K$466:$T$473, MATCH("*Lat Pulldown*",'Stu-SESSION'!$B$466:$B$473,0), MATCH("*2ND*",'Stu-SESSION'!$K$7:$T$7,0)),"")</f>
        <v>#N/A</v>
      </c>
      <c r="N310" s="44" t="e">
        <f>INDEX('Stu-SESSION'!$L$466:$U$473, MATCH("*Lat Pulldown*",'Stu-SESSION'!$B$466:$B$473,0), MATCH("*2nd*",'Stu-SESSION'!$K$7:$T$7,0))</f>
        <v>#N/A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IF($A$308='Stu-SESSION'!$A$466,INDEX('Stu-SESSION'!$K$466:$T$473, MATCH("*Squat*",'Stu-SESSION'!$B$466:$B$473,0), MATCH("*3rd*",'Stu-SESSION'!$K$7:$T$7,0)),"")</f>
        <v>#N/A</v>
      </c>
      <c r="D311" s="132" t="e">
        <f>INDEX('Stu-SESSION'!L$466:U$473, MATCH("*Squat*",'Stu-SESSION'!$B$466:$B$473,0), MATCH("*3rd*",'Stu-SESSION'!K$7:T$7,0))</f>
        <v>#N/A</v>
      </c>
      <c r="E311" s="131" t="e">
        <f>IF($A$308='Stu-SESSION'!$A$466,INDEX('Stu-SESSION'!$K$466:$T$473, MATCH("*Deadlift*",'Stu-SESSION'!$B$466:$B$473,0), MATCH("*3rd*",'Stu-SESSION'!$K$7:$T$7,0)),"")</f>
        <v>#N/A</v>
      </c>
      <c r="F311" s="131" t="e">
        <f>INDEX('Stu-SESSION'!$L$466:$U$473, MATCH("*Deadlift*",'Stu-SESSION'!$B$466:$B$473,0), MATCH("*3rd*",'Stu-SESSION'!$K$7:$T$7,0))</f>
        <v>#N/A</v>
      </c>
      <c r="G311" s="131" t="e">
        <f>IF($A$308='Stu-SESSION'!$A$466,INDEX('Stu-SESSION'!$K$466:$T$473, MATCH("*Bench Press*",'Stu-SESSION'!$B$466:$B$473,0), MATCH("*3rd*",'Stu-SESSION'!$K$7:$T$7,0)),"")</f>
        <v>#N/A</v>
      </c>
      <c r="H311" s="131" t="e">
        <f>INDEX('Stu-SESSION'!$L$466:$U$473, MATCH("*Bench Press*",'Stu-SESSION'!$B$466:$B$473,0), MATCH("*3rd*",'Stu-SESSION'!$K$7:$T$7,0))</f>
        <v>#N/A</v>
      </c>
      <c r="I311" s="132" t="e">
        <f>IF($A$308='Stu-SESSION'!$A$466,INDEX('Stu-SESSION'!$K$466:$T$473, MATCH("*Military*",'Stu-SESSION'!$B$466:$B$473,0), MATCH("*3rd*",'Stu-SESSION'!$K$7:$T$7,0)),"")</f>
        <v>#N/A</v>
      </c>
      <c r="J311" s="44" t="e">
        <f>INDEX('Stu-SESSION'!$L$466:$U$473, MATCH("*Military*",'Stu-SESSION'!$B$466:$B$473,0), MATCH("*3rd*",'Stu-SESSION'!$K$7:$T$7,0))</f>
        <v>#N/A</v>
      </c>
      <c r="K311" s="131" t="e">
        <f>IF($A$308='Stu-SESSION'!$A$466,INDEX('Stu-SESSION'!$K$466:$T$473, MATCH("*Clean *",'Stu-SESSION'!$B$466:$B$473,0), MATCH("*3rd*",'Stu-SESSION'!$K$7:$T$7,0)),"")</f>
        <v>#N/A</v>
      </c>
      <c r="L311" s="44" t="e">
        <f>INDEX('Stu-SESSION'!$L$466:$U$473, MATCH("*Clean *",'Stu-SESSION'!$B$466:$B$473,0), MATCH("*3rd*",'Stu-SESSION'!$K$7:$T$7,0))</f>
        <v>#N/A</v>
      </c>
      <c r="M311" s="131" t="e">
        <f>IF($A$308='Stu-SESSION'!$A$466,INDEX('Stu-SESSION'!$K$466:$T$473, MATCH("*Lat Pulldown*",'Stu-SESSION'!$B$466:$B$473,0), MATCH("*3rd*",'Stu-SESSION'!$K$7:$T$7,0)),"")</f>
        <v>#N/A</v>
      </c>
      <c r="N311" s="44" t="e">
        <f>INDEX('Stu-SESSION'!$L$466:$U$473, MATCH("*Lat Pulldown*",'Stu-SESSION'!$B$466:$B$473,0), MATCH("*3rd*",'Stu-SESSION'!$K$7:$T$7,0))</f>
        <v>#N/A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IF($A$308='Stu-SESSION'!$A$466,INDEX('Stu-SESSION'!$K$466:$T$473, MATCH("*Squat*",'Stu-SESSION'!$B$466:$B$473,0), MATCH("*4th*",'Stu-SESSION'!$K$7:$T$7,0)),"")</f>
        <v>#N/A</v>
      </c>
      <c r="D312" s="132" t="e">
        <f>INDEX('Stu-SESSION'!L$466:U$473, MATCH("*Squat*",'Stu-SESSION'!$B$466:$B$473,0), MATCH("*4th*",'Stu-SESSION'!K$7:T$7,0))</f>
        <v>#N/A</v>
      </c>
      <c r="E312" s="131" t="e">
        <f>IF($A$308='Stu-SESSION'!$A$466,INDEX('Stu-SESSION'!$K$466:$T$473, MATCH("*Deadlift*",'Stu-SESSION'!$B$466:$B$473,0), MATCH("*4th*",'Stu-SESSION'!$K$7:$T$7,0)),"")</f>
        <v>#N/A</v>
      </c>
      <c r="F312" s="131" t="e">
        <f>INDEX('Stu-SESSION'!$L$466:$U$473, MATCH("*Deadlift*",'Stu-SESSION'!$B$466:$B$473,0), MATCH("*4th*",'Stu-SESSION'!$K$7:$T$7,0))</f>
        <v>#N/A</v>
      </c>
      <c r="G312" s="131" t="e">
        <f>IF($A$308='Stu-SESSION'!$A$466,INDEX('Stu-SESSION'!$K$466:$T$473, MATCH("*Bench Press*",'Stu-SESSION'!$B$466:$B$473,0), MATCH("*4th*",'Stu-SESSION'!$K$7:$T$7,0)),"")</f>
        <v>#N/A</v>
      </c>
      <c r="H312" s="131" t="e">
        <f>INDEX('Stu-SESSION'!$L$466:$U$473, MATCH("*Bench Press*",'Stu-SESSION'!$B$466:$B$473,0), MATCH("*4th*",'Stu-SESSION'!$K$7:$T$7,0))</f>
        <v>#N/A</v>
      </c>
      <c r="I312" s="132" t="e">
        <f>IF($A$308='Stu-SESSION'!$A$466,INDEX('Stu-SESSION'!$K$466:$T$473, MATCH("*Military*",'Stu-SESSION'!$B$466:$B$473,0), MATCH("*4th*",'Stu-SESSION'!$K$7:$T$7,0)),"")</f>
        <v>#N/A</v>
      </c>
      <c r="J312" s="44" t="e">
        <f>INDEX('Stu-SESSION'!$L$466:$U$473, MATCH("*Military*",'Stu-SESSION'!$B$466:$B$473,0), MATCH("*4th*",'Stu-SESSION'!$K$7:$T$7,0))</f>
        <v>#N/A</v>
      </c>
      <c r="K312" s="131" t="e">
        <f>IF($A$308='Stu-SESSION'!$A$466,INDEX('Stu-SESSION'!$K$466:$T$473, MATCH("*Clean *",'Stu-SESSION'!$B$466:$B$473,0), MATCH("*4th*",'Stu-SESSION'!$K$7:$T$7,0)),"")</f>
        <v>#N/A</v>
      </c>
      <c r="L312" s="44" t="e">
        <f>INDEX('Stu-SESSION'!$L$466:$U$473, MATCH("*Clean *",'Stu-SESSION'!$B$466:$B$473,0), MATCH("*4th*",'Stu-SESSION'!$K$7:$T$7,0))</f>
        <v>#N/A</v>
      </c>
      <c r="M312" s="131" t="e">
        <f>IF($A$308='Stu-SESSION'!$A$466,INDEX('Stu-SESSION'!$K$466:$T$473, MATCH("*Lat Pulldown*",'Stu-SESSION'!$B$466:$B$473,0), MATCH("*4th*",'Stu-SESSION'!$K$7:$T$7,0)),"")</f>
        <v>#N/A</v>
      </c>
      <c r="N312" s="44" t="e">
        <f>INDEX('Stu-SESSION'!$L$466:$U$473, MATCH("*Lat Pulldown*",'Stu-SESSION'!$B$466:$B$473,0), MATCH("*4th*",'Stu-SESSION'!$K$7:$T$7,0))</f>
        <v>#N/A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IF($A$308='Stu-SESSION'!$A$466,INDEX('Stu-SESSION'!$K$466:$T$473, MATCH("*Squat*",'Stu-SESSION'!$B$466:$B$473,0), MATCH("*5th*",'Stu-SESSION'!$K$7:$T$7,0)),"")</f>
        <v>#N/A</v>
      </c>
      <c r="D313" s="132" t="e">
        <f>INDEX('Stu-SESSION'!L$466:U$473, MATCH("*Squat*",'Stu-SESSION'!$B$466:$B$473,0), MATCH("*5th*",'Stu-SESSION'!K$7:T$7,0))</f>
        <v>#N/A</v>
      </c>
      <c r="E313" s="131" t="e">
        <f>IF($A$308='Stu-SESSION'!$A$466,INDEX('Stu-SESSION'!$K$466:$T$473, MATCH("*Deadlift*",'Stu-SESSION'!$B$466:$B$473,0), MATCH("*5th*",'Stu-SESSION'!$K$7:$T$7,0)),"")</f>
        <v>#N/A</v>
      </c>
      <c r="F313" s="131" t="e">
        <f>INDEX('Stu-SESSION'!$L$466:$U$473, MATCH("*Deadlift*",'Stu-SESSION'!$B$466:$B$473,0), MATCH("*5th*",'Stu-SESSION'!$K$7:$T$7,0))</f>
        <v>#N/A</v>
      </c>
      <c r="G313" s="131" t="e">
        <f>IF($A$308='Stu-SESSION'!$A$466,INDEX('Stu-SESSION'!$K$466:$T$473, MATCH("*Bench Press*",'Stu-SESSION'!$B$466:$B$473,0), MATCH("*5th*",'Stu-SESSION'!$K$7:$T$7,0)),"")</f>
        <v>#N/A</v>
      </c>
      <c r="H313" s="131" t="e">
        <f>INDEX('Stu-SESSION'!$L$466:$U$473, MATCH("*Bench Press*",'Stu-SESSION'!$B$466:$B$473,0), MATCH("*5th*",'Stu-SESSION'!$K$7:$T$7,0))</f>
        <v>#N/A</v>
      </c>
      <c r="I313" s="132" t="e">
        <f>IF($A$308='Stu-SESSION'!$A$466,INDEX('Stu-SESSION'!$K$466:$T$473, MATCH("*Military*",'Stu-SESSION'!$B$466:$B$473,0), MATCH("*5th*",'Stu-SESSION'!$K$7:$T$7,0)),"")</f>
        <v>#N/A</v>
      </c>
      <c r="J313" s="44" t="e">
        <f>INDEX('Stu-SESSION'!$L$466:$U$473, MATCH("*Military*",'Stu-SESSION'!$B$466:$B$473,0), MATCH("*5th*",'Stu-SESSION'!$K$7:$T$7,0))</f>
        <v>#N/A</v>
      </c>
      <c r="K313" s="131" t="e">
        <f>IF($A$308='Stu-SESSION'!$A$466,INDEX('Stu-SESSION'!$K$466:$T$473, MATCH("*Clean *",'Stu-SESSION'!$B$466:$B$473,0), MATCH("*5th*",'Stu-SESSION'!$K$7:$T$7,0)),"")</f>
        <v>#N/A</v>
      </c>
      <c r="L313" s="44" t="e">
        <f>INDEX('Stu-SESSION'!$L$466:$U$473, MATCH("*Clean *",'Stu-SESSION'!$B$466:$B$473,0), MATCH("*5th*",'Stu-SESSION'!$K$7:$T$7,0))</f>
        <v>#N/A</v>
      </c>
      <c r="M313" s="131" t="e">
        <f>IF($A$308='Stu-SESSION'!$A$466,INDEX('Stu-SESSION'!$K$466:$T$473, MATCH("*Lat Pulldown*",'Stu-SESSION'!$B$466:$B$473,0), MATCH("*5th*",'Stu-SESSION'!$K$7:$T$7,0)),"")</f>
        <v>#N/A</v>
      </c>
      <c r="N313" s="44" t="e">
        <f>INDEX('Stu-SESSION'!$L$466:$U$473, MATCH("*Lat Pulldown*",'Stu-SESSION'!$B$466:$B$473,0), MATCH("*5th*",'Stu-SESSION'!$K$7:$T$7,0))</f>
        <v>#N/A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'Stu-SESSION'!A475</f>
        <v>0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 t="e">
        <f>MAX(G315:G319)</f>
        <v>#N/A</v>
      </c>
      <c r="H314" s="116" t="e">
        <f t="array" ref="H314">MAX(IF(G315:G319=G314,H315:H319))</f>
        <v>#N/A</v>
      </c>
      <c r="I314" s="116" t="e">
        <f>MAX(I315:I319)</f>
        <v>#N/A</v>
      </c>
      <c r="J314" s="116" t="e">
        <f t="array" ref="J314">MAX(IF(I315:I319=I314,J315:J319))</f>
        <v>#N/A</v>
      </c>
      <c r="K314" s="116" t="e">
        <f>MAX(K315:K319)</f>
        <v>#N/A</v>
      </c>
      <c r="L314" s="116" t="e">
        <f t="array" ref="L314">MAX(IF(K315:K319=K314,L315:L319))</f>
        <v>#N/A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IF($A$314='Stu-SESSION'!$A$475,INDEX('Stu-SESSION'!$K$475:$T$482, MATCH("*1k Row*",'Stu-SESSION'!$B$475:$B$482,0), MATCH("*1st*",'Stu-SESSION'!$K$7:$T$7,0)),"")</f>
        <v>#N/A</v>
      </c>
      <c r="P314" s="152" t="e">
        <f>IF($A$314='Stu-SESSION'!$A$475,INDEX('Stu-SESSION'!$K$475:$T$482, MATCH("*HIIT*",'Stu-SESSION'!$B$475:$B$482,0), MATCH("*1st*",'Stu-SESSION'!$K$7:$T$7,0)),"")</f>
        <v>#N/A</v>
      </c>
      <c r="Q314" s="119" t="e">
        <f>INDEX('Stu-SESSION'!$L$475:$U$482, MATCH("*HIIT*",'Stu-SESSION'!$B$475:$B$482,0), MATCH("*1st*",'Stu-SESSION'!$K$7:$T$7,0))</f>
        <v>#N/A</v>
      </c>
      <c r="R314" s="119">
        <f>'Stu-SESSION'!U475</f>
        <v>0</v>
      </c>
      <c r="S314" s="116"/>
      <c r="T314" s="116"/>
      <c r="U314" s="120">
        <f>'Stu-SESSION'!A476</f>
        <v>0</v>
      </c>
      <c r="V314" s="120">
        <f>'Stu-SESSION'!A477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IF($A$314='Stu-SESSION'!$A$475,INDEX('Stu-SESSION'!$K$475:$T$482, MATCH("*Squat*",'Stu-SESSION'!$B$475:$B$482,0), MATCH("*1st*",'Stu-SESSION'!$K$7:$T$7,0)),"")</f>
        <v>#N/A</v>
      </c>
      <c r="D315" s="132" t="e">
        <f>INDEX('Stu-SESSION'!L$475:U$482, MATCH("*Squat*",'Stu-SESSION'!$B$475:$B$482,0), MATCH("*1st*",'Stu-SESSION'!K$7:T$7,0))</f>
        <v>#N/A</v>
      </c>
      <c r="E315" s="131" t="e">
        <f>IF($A$314='Stu-SESSION'!$A$475,INDEX('Stu-SESSION'!$K$475:$T$482, MATCH("*Deadlift*",'Stu-SESSION'!$B$475:$B$482,0), MATCH("*1st*",'Stu-SESSION'!$K$7:$T$7,0)),"")</f>
        <v>#N/A</v>
      </c>
      <c r="F315" s="131" t="e">
        <f>INDEX('Stu-SESSION'!$L$475:$U$482, MATCH("*Deadlift*",'Stu-SESSION'!$B$475:$B$482,0), MATCH("*1st*",'Stu-SESSION'!$K$7:$T$7,0))</f>
        <v>#N/A</v>
      </c>
      <c r="G315" s="131" t="e">
        <f>IF($A$314='Stu-SESSION'!$A$475,INDEX('Stu-SESSION'!$K$475:$T$482, MATCH("*Bench Press*",'Stu-SESSION'!$B$475:$B$482,0), MATCH("*1st*",'Stu-SESSION'!$K$7:$T$7,0)),"")</f>
        <v>#N/A</v>
      </c>
      <c r="H315" s="131" t="e">
        <f>INDEX('Stu-SESSION'!$L$475:$U$482, MATCH("*Bench Press*",'Stu-SESSION'!$B$475:$B$482,0), MATCH("*1st*",'Stu-SESSION'!$K$7:$T$7,0))</f>
        <v>#N/A</v>
      </c>
      <c r="I315" s="132" t="e">
        <f>IF($A$314='Stu-SESSION'!$A$475,INDEX('Stu-SESSION'!$K$475:$T$482, MATCH("*Military*",'Stu-SESSION'!$B$475:$B$482,0), MATCH("*1st*",'Stu-SESSION'!$K$7:$T$7,0)),"")</f>
        <v>#N/A</v>
      </c>
      <c r="J315" s="48" t="e">
        <f>INDEX('Stu-SESSION'!$L$475:$U$482, MATCH("*Military*",'Stu-SESSION'!$B$475:$B$482,0), MATCH("*1st*",'Stu-SESSION'!$K$7:$T$7,0))</f>
        <v>#N/A</v>
      </c>
      <c r="K315" s="131" t="e">
        <f>IF($A$314='Stu-SESSION'!$A$475,INDEX('Stu-SESSION'!$K$475:$T$482, MATCH("*Clean *",'Stu-SESSION'!$B$475:$B$482,0), MATCH("*1st*",'Stu-SESSION'!$K$7:$T$7,0)),"")</f>
        <v>#N/A</v>
      </c>
      <c r="L315" s="48" t="e">
        <f>INDEX('Stu-SESSION'!$L$475:$U$482, MATCH("*Clean *",'Stu-SESSION'!$B$475:$B$482,0), MATCH("*1st*",'Stu-SESSION'!$K$7:$T$7,0))</f>
        <v>#N/A</v>
      </c>
      <c r="M315" s="131" t="e">
        <f>IF($A$314='Stu-SESSION'!$A$475,INDEX('Stu-SESSION'!$K$475:$T$482, MATCH("*Lat Pulldown*",'Stu-SESSION'!$B$475:$B$482,0), MATCH("*1st*",'Stu-SESSION'!$K$7:$T$7,0)),"")</f>
        <v>#N/A</v>
      </c>
      <c r="N315" s="48" t="e">
        <f>INDEX('Stu-SESSION'!$L$475:$U$482, MATCH("*Lat Pulldown*",'Stu-SESSION'!$B$475:$B$482,0), MATCH("*1st*",'Stu-SESSION'!$K$7:$T$7,0))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IF($A$314='Stu-SESSION'!$A$475,INDEX('Stu-SESSION'!$K$475:$T$482, MATCH("*Squat*",'Stu-SESSION'!$B$475:$B$482,0), MATCH("*2nd*",'Stu-SESSION'!$K$7:$T$7,0)),"")</f>
        <v>#N/A</v>
      </c>
      <c r="D316" s="132" t="e">
        <f>INDEX('Stu-SESSION'!L$475:U$482, MATCH("*Squat*",'Stu-SESSION'!$B$475:$B$482,0), MATCH("*2nd*",'Stu-SESSION'!K$7:T$7,0))</f>
        <v>#N/A</v>
      </c>
      <c r="E316" s="131" t="e">
        <f>IF($A$314='Stu-SESSION'!$A$475,INDEX('Stu-SESSION'!$K$475:$T$482, MATCH("*Deadlift*",'Stu-SESSION'!$B$475:$B$482,0), MATCH("*2ND*",'Stu-SESSION'!$K$7:$T$7,0)),"")</f>
        <v>#N/A</v>
      </c>
      <c r="F316" s="131" t="e">
        <f>INDEX('Stu-SESSION'!$L$475:$U$482, MATCH("*Deadlift*",'Stu-SESSION'!$B$475:$B$482,0), MATCH("*2nd*",'Stu-SESSION'!$K$7:$T$7,0))</f>
        <v>#N/A</v>
      </c>
      <c r="G316" s="131" t="e">
        <f>IF($A$314='Stu-SESSION'!$A$475,INDEX('Stu-SESSION'!$K$475:$T$482, MATCH("*Bench Press*",'Stu-SESSION'!$B$475:$B$482,0), MATCH("*2ND*",'Stu-SESSION'!$K$7:$T$7,0)),"")</f>
        <v>#N/A</v>
      </c>
      <c r="H316" s="131" t="e">
        <f>INDEX('Stu-SESSION'!$L$475:$U$482, MATCH("*Bench Press*",'Stu-SESSION'!$B$475:$B$482,0), MATCH("*2nd*",'Stu-SESSION'!$K$7:$T$7,0))</f>
        <v>#N/A</v>
      </c>
      <c r="I316" s="132" t="e">
        <f>IF($A$314='Stu-SESSION'!$A$475,INDEX('Stu-SESSION'!$K$475:$T$482, MATCH("*Military*",'Stu-SESSION'!$B$475:$B$482,0), MATCH("*2ND*",'Stu-SESSION'!$K$7:$T$7,0)),"")</f>
        <v>#N/A</v>
      </c>
      <c r="J316" s="44" t="e">
        <f>INDEX('Stu-SESSION'!$L$475:$U$482, MATCH("*Military*",'Stu-SESSION'!$B$475:$B$482,0), MATCH("*2nd*",'Stu-SESSION'!$K$7:$T$7,0))</f>
        <v>#N/A</v>
      </c>
      <c r="K316" s="131" t="e">
        <f>IF($A$314='Stu-SESSION'!$A$475,INDEX('Stu-SESSION'!$K$475:$T$482, MATCH("*Clean *",'Stu-SESSION'!$B$475:$B$482,0), MATCH("*2ND*",'Stu-SESSION'!$K$7:$T$7,0)),"")</f>
        <v>#N/A</v>
      </c>
      <c r="L316" s="44" t="e">
        <f>INDEX('Stu-SESSION'!$L$475:$U$482, MATCH("*Clean *",'Stu-SESSION'!$B$475:$B$482,0), MATCH("*2nd*",'Stu-SESSION'!$K$7:$T$7,0))</f>
        <v>#N/A</v>
      </c>
      <c r="M316" s="131" t="e">
        <f>IF($A$314='Stu-SESSION'!$A$475,INDEX('Stu-SESSION'!$K$475:$T$482, MATCH("*Lat Pulldown*",'Stu-SESSION'!$B$475:$B$482,0), MATCH("*2ND*",'Stu-SESSION'!$K$7:$T$7,0)),"")</f>
        <v>#N/A</v>
      </c>
      <c r="N316" s="44" t="e">
        <f>INDEX('Stu-SESSION'!$L$475:$U$482, MATCH("*Lat Pulldown*",'Stu-SESSION'!$B$475:$B$482,0), MATCH("*2nd*",'Stu-SESSION'!$K$7:$T$7,0))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IF($A$314='Stu-SESSION'!$A$475,INDEX('Stu-SESSION'!$K$475:$T$482, MATCH("*Squat*",'Stu-SESSION'!$B$475:$B$482,0), MATCH("*3rd*",'Stu-SESSION'!$K$7:$T$7,0)),"")</f>
        <v>#N/A</v>
      </c>
      <c r="D317" s="132" t="e">
        <f>INDEX('Stu-SESSION'!L$475:U$482, MATCH("*Squat*",'Stu-SESSION'!$B$475:$B$482,0), MATCH("*3rd*",'Stu-SESSION'!K$7:T$7,0))</f>
        <v>#N/A</v>
      </c>
      <c r="E317" s="131" t="e">
        <f>IF($A$314='Stu-SESSION'!$A$475,INDEX('Stu-SESSION'!$K$475:$T$482, MATCH("*Deadlift*",'Stu-SESSION'!$B$475:$B$482,0), MATCH("*3rd*",'Stu-SESSION'!$K$7:$T$7,0)),"")</f>
        <v>#N/A</v>
      </c>
      <c r="F317" s="131" t="e">
        <f>INDEX('Stu-SESSION'!$L$475:$U$482, MATCH("*Deadlift*",'Stu-SESSION'!$B$475:$B$482,0), MATCH("*3rd*",'Stu-SESSION'!$K$7:$T$7,0))</f>
        <v>#N/A</v>
      </c>
      <c r="G317" s="131" t="e">
        <f>IF($A$314='Stu-SESSION'!$A$475,INDEX('Stu-SESSION'!$K$475:$T$482, MATCH("*Bench Press*",'Stu-SESSION'!$B$475:$B$482,0), MATCH("*3rd*",'Stu-SESSION'!$K$7:$T$7,0)),"")</f>
        <v>#N/A</v>
      </c>
      <c r="H317" s="131" t="e">
        <f>INDEX('Stu-SESSION'!$L$475:$U$482, MATCH("*Bench Press*",'Stu-SESSION'!$B$475:$B$482,0), MATCH("*3rd*",'Stu-SESSION'!$K$7:$T$7,0))</f>
        <v>#N/A</v>
      </c>
      <c r="I317" s="132" t="e">
        <f>IF($A$314='Stu-SESSION'!$A$475,INDEX('Stu-SESSION'!$K$475:$T$482, MATCH("*Military*",'Stu-SESSION'!$B$475:$B$482,0), MATCH("*3rd*",'Stu-SESSION'!$K$7:$T$7,0)),"")</f>
        <v>#N/A</v>
      </c>
      <c r="J317" s="44" t="e">
        <f>INDEX('Stu-SESSION'!$L$475:$U$482, MATCH("*Military*",'Stu-SESSION'!$B$475:$B$482,0), MATCH("*3rd*",'Stu-SESSION'!$K$7:$T$7,0))</f>
        <v>#N/A</v>
      </c>
      <c r="K317" s="131" t="e">
        <f>IF($A$314='Stu-SESSION'!$A$475,INDEX('Stu-SESSION'!$K$475:$T$482, MATCH("*Clean *",'Stu-SESSION'!$B$475:$B$482,0), MATCH("*3rd*",'Stu-SESSION'!$K$7:$T$7,0)),"")</f>
        <v>#N/A</v>
      </c>
      <c r="L317" s="44" t="e">
        <f>INDEX('Stu-SESSION'!$L$475:$U$482, MATCH("*Clean *",'Stu-SESSION'!$B$475:$B$482,0), MATCH("*3rd*",'Stu-SESSION'!$K$7:$T$7,0))</f>
        <v>#N/A</v>
      </c>
      <c r="M317" s="131" t="e">
        <f>IF($A$314='Stu-SESSION'!$A$475,INDEX('Stu-SESSION'!$K$475:$T$482, MATCH("*Lat Pulldown*",'Stu-SESSION'!$B$475:$B$482,0), MATCH("*3rd*",'Stu-SESSION'!$K$7:$T$7,0)),"")</f>
        <v>#N/A</v>
      </c>
      <c r="N317" s="44" t="e">
        <f>INDEX('Stu-SESSION'!$L$475:$U$482, MATCH("*Lat Pulldown*",'Stu-SESSION'!$B$475:$B$482,0), MATCH("*3rd*",'Stu-SESSION'!$K$7:$T$7,0))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IF($A$314='Stu-SESSION'!$A$475,INDEX('Stu-SESSION'!$K$475:$T$482, MATCH("*Squat*",'Stu-SESSION'!$B$475:$B$482,0), MATCH("*4th*",'Stu-SESSION'!$K$7:$T$7,0)),"")</f>
        <v>#N/A</v>
      </c>
      <c r="D318" s="132" t="e">
        <f>INDEX('Stu-SESSION'!L$475:U$482, MATCH("*Squat*",'Stu-SESSION'!$B$475:$B$482,0), MATCH("*4th*",'Stu-SESSION'!K$7:T$7,0))</f>
        <v>#N/A</v>
      </c>
      <c r="E318" s="131" t="e">
        <f>IF($A$314='Stu-SESSION'!$A$475,INDEX('Stu-SESSION'!$K$475:$T$482, MATCH("*Deadlift*",'Stu-SESSION'!$B$475:$B$482,0), MATCH("*4th*",'Stu-SESSION'!$K$7:$T$7,0)),"")</f>
        <v>#N/A</v>
      </c>
      <c r="F318" s="131" t="e">
        <f>INDEX('Stu-SESSION'!$L$475:$U$482, MATCH("*Deadlift*",'Stu-SESSION'!$B$475:$B$482,0), MATCH("*4th*",'Stu-SESSION'!$K$7:$T$7,0))</f>
        <v>#N/A</v>
      </c>
      <c r="G318" s="131" t="e">
        <f>IF($A$314='Stu-SESSION'!$A$475,INDEX('Stu-SESSION'!$K$475:$T$482, MATCH("*Bench Press*",'Stu-SESSION'!$B$475:$B$482,0), MATCH("*4th*",'Stu-SESSION'!$K$7:$T$7,0)),"")</f>
        <v>#N/A</v>
      </c>
      <c r="H318" s="131" t="e">
        <f>INDEX('Stu-SESSION'!$L$475:$U$482, MATCH("*Bench Press*",'Stu-SESSION'!$B$475:$B$482,0), MATCH("*4th*",'Stu-SESSION'!$K$7:$T$7,0))</f>
        <v>#N/A</v>
      </c>
      <c r="I318" s="132" t="e">
        <f>IF($A$314='Stu-SESSION'!$A$475,INDEX('Stu-SESSION'!$K$475:$T$482, MATCH("*Military*",'Stu-SESSION'!$B$475:$B$482,0), MATCH("*4th*",'Stu-SESSION'!$K$7:$T$7,0)),"")</f>
        <v>#N/A</v>
      </c>
      <c r="J318" s="44" t="e">
        <f>INDEX('Stu-SESSION'!$L$475:$U$482, MATCH("*Military*",'Stu-SESSION'!$B$475:$B$482,0), MATCH("*4th*",'Stu-SESSION'!$K$7:$T$7,0))</f>
        <v>#N/A</v>
      </c>
      <c r="K318" s="131" t="e">
        <f>IF($A$314='Stu-SESSION'!$A$475,INDEX('Stu-SESSION'!$K$475:$T$482, MATCH("*Clean *",'Stu-SESSION'!$B$475:$B$482,0), MATCH("*4th*",'Stu-SESSION'!$K$7:$T$7,0)),"")</f>
        <v>#N/A</v>
      </c>
      <c r="L318" s="44" t="e">
        <f>INDEX('Stu-SESSION'!$L$475:$U$482, MATCH("*Clean *",'Stu-SESSION'!$B$475:$B$482,0), MATCH("*4th*",'Stu-SESSION'!$K$7:$T$7,0))</f>
        <v>#N/A</v>
      </c>
      <c r="M318" s="131" t="e">
        <f>IF($A$314='Stu-SESSION'!$A$475,INDEX('Stu-SESSION'!$K$475:$T$482, MATCH("*Lat Pulldown*",'Stu-SESSION'!$B$475:$B$482,0), MATCH("*4th*",'Stu-SESSION'!$K$7:$T$7,0)),"")</f>
        <v>#N/A</v>
      </c>
      <c r="N318" s="44" t="e">
        <f>INDEX('Stu-SESSION'!$L$475:$U$482, MATCH("*Lat Pulldown*",'Stu-SESSION'!$B$475:$B$482,0), MATCH("*4th*",'Stu-SESSION'!$K$7:$T$7,0))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IF($A$314='Stu-SESSION'!$A$475,INDEX('Stu-SESSION'!$K$475:$T$482, MATCH("*Squat*",'Stu-SESSION'!$B$475:$B$482,0), MATCH("*5th*",'Stu-SESSION'!$K$7:$T$7,0)),"")</f>
        <v>#N/A</v>
      </c>
      <c r="D319" s="132" t="e">
        <f>INDEX('Stu-SESSION'!L$475:U$482, MATCH("*Squat*",'Stu-SESSION'!$B$475:$B$482,0), MATCH("*5th*",'Stu-SESSION'!K$7:T$7,0))</f>
        <v>#N/A</v>
      </c>
      <c r="E319" s="131" t="e">
        <f>IF($A$314='Stu-SESSION'!$A$475,INDEX('Stu-SESSION'!$K$475:$T$482, MATCH("*Deadlift*",'Stu-SESSION'!$B$475:$B$482,0), MATCH("*5th*",'Stu-SESSION'!$K$7:$T$7,0)),"")</f>
        <v>#N/A</v>
      </c>
      <c r="F319" s="131" t="e">
        <f>INDEX('Stu-SESSION'!$L$475:$U$482, MATCH("*Deadlift*",'Stu-SESSION'!$B$475:$B$482,0), MATCH("*5th*",'Stu-SESSION'!$K$7:$T$7,0))</f>
        <v>#N/A</v>
      </c>
      <c r="G319" s="131" t="e">
        <f>IF($A$314='Stu-SESSION'!$A$475,INDEX('Stu-SESSION'!$K$475:$T$482, MATCH("*Bench Press*",'Stu-SESSION'!$B$475:$B$482,0), MATCH("*5th*",'Stu-SESSION'!$K$7:$T$7,0)),"")</f>
        <v>#N/A</v>
      </c>
      <c r="H319" s="131" t="e">
        <f>INDEX('Stu-SESSION'!$L$475:$U$482, MATCH("*Bench Press*",'Stu-SESSION'!$B$475:$B$482,0), MATCH("*5th*",'Stu-SESSION'!$K$7:$T$7,0))</f>
        <v>#N/A</v>
      </c>
      <c r="I319" s="132" t="e">
        <f>IF($A$314='Stu-SESSION'!$A$475,INDEX('Stu-SESSION'!$K$475:$T$482, MATCH("*Military*",'Stu-SESSION'!$B$475:$B$482,0), MATCH("*5th*",'Stu-SESSION'!$K$7:$T$7,0)),"")</f>
        <v>#N/A</v>
      </c>
      <c r="J319" s="44" t="e">
        <f>INDEX('Stu-SESSION'!$L$475:$U$482, MATCH("*Military*",'Stu-SESSION'!$B$475:$B$482,0), MATCH("*5th*",'Stu-SESSION'!$K$7:$T$7,0))</f>
        <v>#N/A</v>
      </c>
      <c r="K319" s="131" t="e">
        <f>IF($A$314='Stu-SESSION'!$A$475,INDEX('Stu-SESSION'!$K$475:$T$482, MATCH("*Clean *",'Stu-SESSION'!$B$475:$B$482,0), MATCH("*5th*",'Stu-SESSION'!$K$7:$T$7,0)),"")</f>
        <v>#N/A</v>
      </c>
      <c r="L319" s="44" t="e">
        <f>INDEX('Stu-SESSION'!$L$475:$U$482, MATCH("*Clean *",'Stu-SESSION'!$B$475:$B$482,0), MATCH("*5th*",'Stu-SESSION'!$K$7:$T$7,0))</f>
        <v>#N/A</v>
      </c>
      <c r="M319" s="131" t="e">
        <f>IF($A$314='Stu-SESSION'!$A$475,INDEX('Stu-SESSION'!$K$475:$T$482, MATCH("*Lat Pulldown*",'Stu-SESSION'!$B$475:$B$482,0), MATCH("*5th*",'Stu-SESSION'!$K$7:$T$7,0)),"")</f>
        <v>#N/A</v>
      </c>
      <c r="N319" s="44" t="e">
        <f>INDEX('Stu-SESSION'!$L$475:$U$482, MATCH("*Lat Pulldown*",'Stu-SESSION'!$B$475:$B$482,0), MATCH("*5th*",'Stu-SESSION'!$K$7:$T$7,0))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'Stu-SESSION'!A484</f>
        <v>0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IF($A$320='Stu-SESSION'!$A$484,INDEX('Stu-SESSION'!$K$484:$T$491, MATCH("*1k Row*",'Stu-SESSION'!$B$484:$B$491,0), MATCH("*1st*",'Stu-SESSION'!$K$7:$T$7,0)),"")</f>
        <v>#N/A</v>
      </c>
      <c r="P320" s="152" t="e">
        <f>IF($A$320='Stu-SESSION'!$A$484,INDEX('Stu-SESSION'!$K$484:$T$491, MATCH("*HIIT*",'Stu-SESSION'!$B$484:$B$491,0), MATCH("*1st*",'Stu-SESSION'!$K$7:$T$7,0)),"")</f>
        <v>#N/A</v>
      </c>
      <c r="Q320" s="119" t="e">
        <f>INDEX('Stu-SESSION'!$L$484:$U$491, MATCH("*HIIT*",'Stu-SESSION'!$B$484:$B$491,0), MATCH("*1st*",'Stu-SESSION'!$K$7:$T$7,0))</f>
        <v>#N/A</v>
      </c>
      <c r="R320" s="119">
        <f>'Stu-SESSION'!U484</f>
        <v>0</v>
      </c>
      <c r="S320" s="116"/>
      <c r="T320" s="116"/>
      <c r="U320" s="120">
        <f>'Stu-SESSION'!A485</f>
        <v>0</v>
      </c>
      <c r="V320" s="120">
        <f>'Stu-SESSION'!A486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IF($A$320='Stu-SESSION'!$A$484,INDEX('Stu-SESSION'!$K$484:$T$491, MATCH("*Squat*",'Stu-SESSION'!$B$484:$B$491,0), MATCH("*1st*",'Stu-SESSION'!$K$7:$T$7,0)),"")</f>
        <v>#N/A</v>
      </c>
      <c r="D321" s="132" t="e">
        <f>INDEX('Stu-SESSION'!L$484:U$491, MATCH("*Squat*",'Stu-SESSION'!$B$484:$B$491,0), MATCH("*1st*",'Stu-SESSION'!K$7:T$7,0))</f>
        <v>#N/A</v>
      </c>
      <c r="E321" s="131" t="e">
        <f>IF($A$320='Stu-SESSION'!$A$484,INDEX('Stu-SESSION'!$K$484:$T$491, MATCH("*Deadlift*",'Stu-SESSION'!$B$484:$B$491,0), MATCH("*1st*",'Stu-SESSION'!$K$7:$T$7,0)),"")</f>
        <v>#N/A</v>
      </c>
      <c r="F321" s="131" t="e">
        <f>INDEX('Stu-SESSION'!$L$484:$U$491, MATCH("*Deadlift*",'Stu-SESSION'!$B$484:$B$491,0), MATCH("*1st*",'Stu-SESSION'!$K$7:$T$7,0))</f>
        <v>#N/A</v>
      </c>
      <c r="G321" s="131" t="e">
        <f>IF($A$320='Stu-SESSION'!$A$484,INDEX('Stu-SESSION'!$K$484:$T$491, MATCH("*Bench Press*",'Stu-SESSION'!$B$484:$B$491,0), MATCH("*1st*",'Stu-SESSION'!$K$7:$T$7,0)),"")</f>
        <v>#N/A</v>
      </c>
      <c r="H321" s="131" t="e">
        <f>INDEX('Stu-SESSION'!$L$484:$U$491, MATCH("*Bench Press*",'Stu-SESSION'!$B$484:$B$491,0), MATCH("*1st*",'Stu-SESSION'!$K$7:$T$7,0))</f>
        <v>#N/A</v>
      </c>
      <c r="I321" s="132" t="e">
        <f>IF($A$320='Stu-SESSION'!$A$484,INDEX('Stu-SESSION'!$K$484:$T$491, MATCH("*Military*",'Stu-SESSION'!$B$484:$B$491,0), MATCH("*1st*",'Stu-SESSION'!$K$7:$T$7,0)),"")</f>
        <v>#N/A</v>
      </c>
      <c r="J321" s="48" t="e">
        <f>INDEX('Stu-SESSION'!$L$484:$U$491, MATCH("*Military*",'Stu-SESSION'!$B$484:$B$491,0), MATCH("*1st*",'Stu-SESSION'!$K$7:$T$7,0))</f>
        <v>#N/A</v>
      </c>
      <c r="K321" s="131" t="e">
        <f>IF($A$320='Stu-SESSION'!$A$484,INDEX('Stu-SESSION'!$K$484:$T$491, MATCH("*Clean *",'Stu-SESSION'!$B$484:$B$491,0), MATCH("*1st*",'Stu-SESSION'!$K$7:$T$7,0)),"")</f>
        <v>#N/A</v>
      </c>
      <c r="L321" s="48" t="e">
        <f>INDEX('Stu-SESSION'!$L$484:$U$491, MATCH("*Clean *",'Stu-SESSION'!$B$484:$B$491,0), MATCH("*1st*",'Stu-SESSION'!$K$7:$T$7,0))</f>
        <v>#N/A</v>
      </c>
      <c r="M321" s="131" t="e">
        <f>IF($A$320='Stu-SESSION'!$A$484,INDEX('Stu-SESSION'!$K$484:$T$491, MATCH("*Lat Pulldown*",'Stu-SESSION'!$B$484:$B$491,0), MATCH("*1st*",'Stu-SESSION'!$K$7:$T$7,0)),"")</f>
        <v>#N/A</v>
      </c>
      <c r="N321" s="48" t="e">
        <f>INDEX('Stu-SESSION'!$L$484:$U$491, MATCH("*Lat Pulldown*",'Stu-SESSION'!$B$484:$B$491,0), MATCH("*1st*",'Stu-SESSION'!$K$7:$T$7,0))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IF($A$320='Stu-SESSION'!$A$484,INDEX('Stu-SESSION'!$K$484:$T$491, MATCH("*Squat*",'Stu-SESSION'!$B$484:$B$491,0), MATCH("*2nd*",'Stu-SESSION'!$K$7:$T$7,0)),"")</f>
        <v>#N/A</v>
      </c>
      <c r="D322" s="132" t="e">
        <f>INDEX('Stu-SESSION'!L$484:U$491, MATCH("*Squat*",'Stu-SESSION'!$B$484:$B$491,0), MATCH("*2nd*",'Stu-SESSION'!K$7:T$7,0))</f>
        <v>#N/A</v>
      </c>
      <c r="E322" s="131" t="e">
        <f>IF($A$320='Stu-SESSION'!$A$484,INDEX('Stu-SESSION'!$K$484:$T$491, MATCH("*Deadlift*",'Stu-SESSION'!$B$484:$B$491,0), MATCH("*2ND*",'Stu-SESSION'!$K$7:$T$7,0)),"")</f>
        <v>#N/A</v>
      </c>
      <c r="F322" s="131" t="e">
        <f>INDEX('Stu-SESSION'!$L$484:$U$491, MATCH("*Deadlift*",'Stu-SESSION'!$B$484:$B$491,0), MATCH("*2nd*",'Stu-SESSION'!$K$7:$T$7,0))</f>
        <v>#N/A</v>
      </c>
      <c r="G322" s="131" t="e">
        <f>IF($A$320='Stu-SESSION'!$A$484,INDEX('Stu-SESSION'!$K$484:$T$491, MATCH("*Bench Press*",'Stu-SESSION'!$B$484:$B$491,0), MATCH("*2ND*",'Stu-SESSION'!$K$7:$T$7,0)),"")</f>
        <v>#N/A</v>
      </c>
      <c r="H322" s="131" t="e">
        <f>INDEX('Stu-SESSION'!$L$484:$U$491, MATCH("*Bench Press*",'Stu-SESSION'!$B$484:$B$491,0), MATCH("*2nd*",'Stu-SESSION'!$K$7:$T$7,0))</f>
        <v>#N/A</v>
      </c>
      <c r="I322" s="132" t="e">
        <f>IF($A$320='Stu-SESSION'!$A$484,INDEX('Stu-SESSION'!$K$484:$T$491, MATCH("*Military*",'Stu-SESSION'!$B$484:$B$491,0), MATCH("*2ND*",'Stu-SESSION'!$K$7:$T$7,0)),"")</f>
        <v>#N/A</v>
      </c>
      <c r="J322" s="44" t="e">
        <f>INDEX('Stu-SESSION'!$L$484:$U$491, MATCH("*Military*",'Stu-SESSION'!$B$484:$B$491,0), MATCH("*2nd*",'Stu-SESSION'!$K$7:$T$7,0))</f>
        <v>#N/A</v>
      </c>
      <c r="K322" s="131" t="e">
        <f>IF($A$320='Stu-SESSION'!$A$484,INDEX('Stu-SESSION'!$K$484:$T$491, MATCH("*Clean *",'Stu-SESSION'!$B$484:$B$491,0), MATCH("*2ND*",'Stu-SESSION'!$K$7:$T$7,0)),"")</f>
        <v>#N/A</v>
      </c>
      <c r="L322" s="44" t="e">
        <f>INDEX('Stu-SESSION'!$L$484:$U$491, MATCH("*Clean *",'Stu-SESSION'!$B$484:$B$491,0), MATCH("*2nd*",'Stu-SESSION'!$K$7:$T$7,0))</f>
        <v>#N/A</v>
      </c>
      <c r="M322" s="131" t="e">
        <f>IF($A$320='Stu-SESSION'!$A$484,INDEX('Stu-SESSION'!$K$484:$T$491, MATCH("*Lat Pulldown*",'Stu-SESSION'!$B$484:$B$491,0), MATCH("*2ND*",'Stu-SESSION'!$K$7:$T$7,0)),"")</f>
        <v>#N/A</v>
      </c>
      <c r="N322" s="44" t="e">
        <f>INDEX('Stu-SESSION'!$L$484:$U$491, MATCH("*Lat Pulldown*",'Stu-SESSION'!$B$484:$B$491,0), MATCH("*2nd*",'Stu-SESSION'!$K$7:$T$7,0))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IF($A$320='Stu-SESSION'!$A$484,INDEX('Stu-SESSION'!$K$484:$T$491, MATCH("*Squat*",'Stu-SESSION'!$B$484:$B$491,0), MATCH("*3rd*",'Stu-SESSION'!$K$7:$T$7,0)),"")</f>
        <v>#N/A</v>
      </c>
      <c r="D323" s="132" t="e">
        <f>INDEX('Stu-SESSION'!L$484:U$491, MATCH("*Squat*",'Stu-SESSION'!$B$484:$B$491,0), MATCH("*3rd*",'Stu-SESSION'!K$7:T$7,0))</f>
        <v>#N/A</v>
      </c>
      <c r="E323" s="131" t="e">
        <f>IF($A$320='Stu-SESSION'!$A$484,INDEX('Stu-SESSION'!$K$484:$T$491, MATCH("*Deadlift*",'Stu-SESSION'!$B$484:$B$491,0), MATCH("*3rd*",'Stu-SESSION'!$K$7:$T$7,0)),"")</f>
        <v>#N/A</v>
      </c>
      <c r="F323" s="131" t="e">
        <f>INDEX('Stu-SESSION'!$L$484:$U$491, MATCH("*Deadlift*",'Stu-SESSION'!$B$484:$B$491,0), MATCH("*3rd*",'Stu-SESSION'!$K$7:$T$7,0))</f>
        <v>#N/A</v>
      </c>
      <c r="G323" s="131" t="e">
        <f>IF($A$320='Stu-SESSION'!$A$484,INDEX('Stu-SESSION'!$K$484:$T$491, MATCH("*Bench Press*",'Stu-SESSION'!$B$484:$B$491,0), MATCH("*3rd*",'Stu-SESSION'!$K$7:$T$7,0)),"")</f>
        <v>#N/A</v>
      </c>
      <c r="H323" s="131" t="e">
        <f>INDEX('Stu-SESSION'!$L$484:$U$491, MATCH("*Bench Press*",'Stu-SESSION'!$B$484:$B$491,0), MATCH("*3rd*",'Stu-SESSION'!$K$7:$T$7,0))</f>
        <v>#N/A</v>
      </c>
      <c r="I323" s="132" t="e">
        <f>IF($A$320='Stu-SESSION'!$A$484,INDEX('Stu-SESSION'!$K$484:$T$491, MATCH("*Military*",'Stu-SESSION'!$B$484:$B$491,0), MATCH("*3rd*",'Stu-SESSION'!$K$7:$T$7,0)),"")</f>
        <v>#N/A</v>
      </c>
      <c r="J323" s="44" t="e">
        <f>INDEX('Stu-SESSION'!$L$484:$U$491, MATCH("*Military*",'Stu-SESSION'!$B$484:$B$491,0), MATCH("*3rd*",'Stu-SESSION'!$K$7:$T$7,0))</f>
        <v>#N/A</v>
      </c>
      <c r="K323" s="131" t="e">
        <f>IF($A$320='Stu-SESSION'!$A$484,INDEX('Stu-SESSION'!$K$484:$T$491, MATCH("*Clean *",'Stu-SESSION'!$B$484:$B$491,0), MATCH("*3rd*",'Stu-SESSION'!$K$7:$T$7,0)),"")</f>
        <v>#N/A</v>
      </c>
      <c r="L323" s="44" t="e">
        <f>INDEX('Stu-SESSION'!$L$484:$U$491, MATCH("*Clean *",'Stu-SESSION'!$B$484:$B$491,0), MATCH("*3rd*",'Stu-SESSION'!$K$7:$T$7,0))</f>
        <v>#N/A</v>
      </c>
      <c r="M323" s="131" t="e">
        <f>IF($A$320='Stu-SESSION'!$A$484,INDEX('Stu-SESSION'!$K$484:$T$491, MATCH("*Lat Pulldown*",'Stu-SESSION'!$B$484:$B$491,0), MATCH("*3rd*",'Stu-SESSION'!$K$7:$T$7,0)),"")</f>
        <v>#N/A</v>
      </c>
      <c r="N323" s="44" t="e">
        <f>INDEX('Stu-SESSION'!$L$484:$U$491, MATCH("*Lat Pulldown*",'Stu-SESSION'!$B$484:$B$491,0), MATCH("*3rd*",'Stu-SESSION'!$K$7:$T$7,0))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IF($A$320='Stu-SESSION'!$A$484,INDEX('Stu-SESSION'!$K$484:$T$491, MATCH("*Squat*",'Stu-SESSION'!$B$484:$B$491,0), MATCH("*4th*",'Stu-SESSION'!$K$7:$T$7,0)),"")</f>
        <v>#N/A</v>
      </c>
      <c r="D324" s="132" t="e">
        <f>INDEX('Stu-SESSION'!L$484:U$491, MATCH("*Squat*",'Stu-SESSION'!$B$484:$B$491,0), MATCH("*4th*",'Stu-SESSION'!K$7:T$7,0))</f>
        <v>#N/A</v>
      </c>
      <c r="E324" s="131" t="e">
        <f>IF($A$320='Stu-SESSION'!$A$484,INDEX('Stu-SESSION'!$K$484:$T$491, MATCH("*Deadlift*",'Stu-SESSION'!$B$484:$B$491,0), MATCH("*4th*",'Stu-SESSION'!$K$7:$T$7,0)),"")</f>
        <v>#N/A</v>
      </c>
      <c r="F324" s="131" t="e">
        <f>INDEX('Stu-SESSION'!$L$484:$U$491, MATCH("*Deadlift*",'Stu-SESSION'!$B$484:$B$491,0), MATCH("*4th*",'Stu-SESSION'!$K$7:$T$7,0))</f>
        <v>#N/A</v>
      </c>
      <c r="G324" s="131" t="e">
        <f>IF($A$320='Stu-SESSION'!$A$484,INDEX('Stu-SESSION'!$K$484:$T$491, MATCH("*Bench Press*",'Stu-SESSION'!$B$484:$B$491,0), MATCH("*4th*",'Stu-SESSION'!$K$7:$T$7,0)),"")</f>
        <v>#N/A</v>
      </c>
      <c r="H324" s="131" t="e">
        <f>INDEX('Stu-SESSION'!$L$484:$U$491, MATCH("*Bench Press*",'Stu-SESSION'!$B$484:$B$491,0), MATCH("*4th*",'Stu-SESSION'!$K$7:$T$7,0))</f>
        <v>#N/A</v>
      </c>
      <c r="I324" s="132" t="e">
        <f>IF($A$320='Stu-SESSION'!$A$484,INDEX('Stu-SESSION'!$K$484:$T$491, MATCH("*Military*",'Stu-SESSION'!$B$484:$B$491,0), MATCH("*4th*",'Stu-SESSION'!$K$7:$T$7,0)),"")</f>
        <v>#N/A</v>
      </c>
      <c r="J324" s="44" t="e">
        <f>INDEX('Stu-SESSION'!$L$484:$U$491, MATCH("*Military*",'Stu-SESSION'!$B$484:$B$491,0), MATCH("*4th*",'Stu-SESSION'!$K$7:$T$7,0))</f>
        <v>#N/A</v>
      </c>
      <c r="K324" s="131" t="e">
        <f>IF($A$320='Stu-SESSION'!$A$484,INDEX('Stu-SESSION'!$K$484:$T$491, MATCH("*Clean *",'Stu-SESSION'!$B$484:$B$491,0), MATCH("*4th*",'Stu-SESSION'!$K$7:$T$7,0)),"")</f>
        <v>#N/A</v>
      </c>
      <c r="L324" s="44" t="e">
        <f>INDEX('Stu-SESSION'!$L$484:$U$491, MATCH("*Clean *",'Stu-SESSION'!$B$484:$B$491,0), MATCH("*4th*",'Stu-SESSION'!$K$7:$T$7,0))</f>
        <v>#N/A</v>
      </c>
      <c r="M324" s="131" t="e">
        <f>IF($A$320='Stu-SESSION'!$A$484,INDEX('Stu-SESSION'!$K$484:$T$491, MATCH("*Lat Pulldown*",'Stu-SESSION'!$B$484:$B$491,0), MATCH("*4th*",'Stu-SESSION'!$K$7:$T$7,0)),"")</f>
        <v>#N/A</v>
      </c>
      <c r="N324" s="44" t="e">
        <f>INDEX('Stu-SESSION'!$L$484:$U$491, MATCH("*Lat Pulldown*",'Stu-SESSION'!$B$484:$B$491,0), MATCH("*4th*",'Stu-SESSION'!$K$7:$T$7,0))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IF($A$320='Stu-SESSION'!$A$484,INDEX('Stu-SESSION'!$K$484:$T$491, MATCH("*Squat*",'Stu-SESSION'!$B$484:$B$491,0), MATCH("*5th*",'Stu-SESSION'!$K$7:$T$7,0)),"")</f>
        <v>#N/A</v>
      </c>
      <c r="D325" s="132" t="e">
        <f>INDEX('Stu-SESSION'!L$484:U$491, MATCH("*Squat*",'Stu-SESSION'!$B$484:$B$491,0), MATCH("*5th*",'Stu-SESSION'!K$7:T$7,0))</f>
        <v>#N/A</v>
      </c>
      <c r="E325" s="131" t="e">
        <f>IF($A$320='Stu-SESSION'!$A$484,INDEX('Stu-SESSION'!$K$484:$T$491, MATCH("*Deadlift*",'Stu-SESSION'!$B$484:$B$491,0), MATCH("*5th*",'Stu-SESSION'!$K$7:$T$7,0)),"")</f>
        <v>#N/A</v>
      </c>
      <c r="F325" s="131" t="e">
        <f>INDEX('Stu-SESSION'!$L$484:$U$491, MATCH("*Deadlift*",'Stu-SESSION'!$B$484:$B$491,0), MATCH("*5th*",'Stu-SESSION'!$K$7:$T$7,0))</f>
        <v>#N/A</v>
      </c>
      <c r="G325" s="131" t="e">
        <f>IF($A$320='Stu-SESSION'!$A$484,INDEX('Stu-SESSION'!$K$484:$T$491, MATCH("*Bench Press*",'Stu-SESSION'!$B$484:$B$491,0), MATCH("*5th*",'Stu-SESSION'!$K$7:$T$7,0)),"")</f>
        <v>#N/A</v>
      </c>
      <c r="H325" s="131" t="e">
        <f>INDEX('Stu-SESSION'!$L$484:$U$491, MATCH("*Bench Press*",'Stu-SESSION'!$B$484:$B$491,0), MATCH("*5th*",'Stu-SESSION'!$K$7:$T$7,0))</f>
        <v>#N/A</v>
      </c>
      <c r="I325" s="132" t="e">
        <f>IF($A$320='Stu-SESSION'!$A$484,INDEX('Stu-SESSION'!$K$484:$T$491, MATCH("*Military*",'Stu-SESSION'!$B$484:$B$491,0), MATCH("*5th*",'Stu-SESSION'!$K$7:$T$7,0)),"")</f>
        <v>#N/A</v>
      </c>
      <c r="J325" s="44" t="e">
        <f>INDEX('Stu-SESSION'!$L$484:$U$491, MATCH("*Military*",'Stu-SESSION'!$B$484:$B$491,0), MATCH("*5th*",'Stu-SESSION'!$K$7:$T$7,0))</f>
        <v>#N/A</v>
      </c>
      <c r="K325" s="131" t="e">
        <f>IF($A$320='Stu-SESSION'!$A$484,INDEX('Stu-SESSION'!$K$484:$T$491, MATCH("*Clean *",'Stu-SESSION'!$B$484:$B$491,0), MATCH("*5th*",'Stu-SESSION'!$K$7:$T$7,0)),"")</f>
        <v>#N/A</v>
      </c>
      <c r="L325" s="44" t="e">
        <f>INDEX('Stu-SESSION'!$L$484:$U$491, MATCH("*Clean *",'Stu-SESSION'!$B$484:$B$491,0), MATCH("*5th*",'Stu-SESSION'!$K$7:$T$7,0))</f>
        <v>#N/A</v>
      </c>
      <c r="M325" s="131" t="e">
        <f>IF($A$320='Stu-SESSION'!$A$484,INDEX('Stu-SESSION'!$K$484:$T$491, MATCH("*Lat Pulldown*",'Stu-SESSION'!$B$484:$B$491,0), MATCH("*5th*",'Stu-SESSION'!$K$7:$T$7,0)),"")</f>
        <v>#N/A</v>
      </c>
      <c r="N325" s="44" t="e">
        <f>INDEX('Stu-SESSION'!$L$484:$U$491, MATCH("*Lat Pulldown*",'Stu-SESSION'!$B$484:$B$491,0), MATCH("*5th*",'Stu-SESSION'!$K$7:$T$7,0))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'Stu-SESSION'!A493</f>
        <v>0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IF($A$326='Stu-SESSION'!$A$493,INDEX('Stu-SESSION'!$K$493:$T$500, MATCH("*1k Row*",'Stu-SESSION'!$B$493:$B$500,0), MATCH("*1st*",'Stu-SESSION'!$K$7:$T$7,0)),"")</f>
        <v>#N/A</v>
      </c>
      <c r="P326" s="152" t="e">
        <f>IF($A$326='Stu-SESSION'!$A$493,INDEX('Stu-SESSION'!$K$493:$T$500, MATCH("*HIIT*",'Stu-SESSION'!$B$493:$B$500,0), MATCH("*1st*",'Stu-SESSION'!$K$7:$T$7,0)),"")</f>
        <v>#N/A</v>
      </c>
      <c r="Q326" s="119" t="e">
        <f>INDEX('Stu-SESSION'!$L$493:$U$500, MATCH("*HIIT*",'Stu-SESSION'!$B$493:$B$500,0), MATCH("*1st*",'Stu-SESSION'!$K$7:$T$7,0))</f>
        <v>#N/A</v>
      </c>
      <c r="R326" s="119">
        <f>'Stu-SESSION'!U493</f>
        <v>0</v>
      </c>
      <c r="S326" s="116"/>
      <c r="T326" s="116"/>
      <c r="U326" s="120">
        <f>'Stu-SESSION'!A494</f>
        <v>0</v>
      </c>
      <c r="V326" s="120">
        <f>'Stu-SESSION'!A495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IF($A$326='Stu-SESSION'!$A$493,INDEX('Stu-SESSION'!$K$493:$T$500, MATCH("*Squat*",'Stu-SESSION'!$B$493:$B$500,0), MATCH("*1st*",'Stu-SESSION'!$K$7:$T$7,0)),"")</f>
        <v>#N/A</v>
      </c>
      <c r="D327" s="132" t="e">
        <f>INDEX('Stu-SESSION'!L$493:U$500, MATCH("*Squat*",'Stu-SESSION'!$B$493:$B$500,0), MATCH("*1st*",'Stu-SESSION'!K$7:T$7,0))</f>
        <v>#N/A</v>
      </c>
      <c r="E327" s="131" t="e">
        <f>IF($A$326='Stu-SESSION'!$A$493,INDEX('Stu-SESSION'!$K$493:$T$500, MATCH("*Deadlift*",'Stu-SESSION'!$B$493:$B$500,0), MATCH("*1st*",'Stu-SESSION'!$K$7:$T$7,0)),"")</f>
        <v>#N/A</v>
      </c>
      <c r="F327" s="131" t="e">
        <f>INDEX('Stu-SESSION'!$L$493:$U$500, MATCH("*Deadlift*",'Stu-SESSION'!$B$493:$B$500,0), MATCH("*1st*",'Stu-SESSION'!$K$7:$T$7,0))</f>
        <v>#N/A</v>
      </c>
      <c r="G327" s="131" t="e">
        <f>IF($A$326='Stu-SESSION'!$A$493,INDEX('Stu-SESSION'!$K$493:$T$500, MATCH("*Bench Press*",'Stu-SESSION'!$B$493:$B$500,0), MATCH("*1st*",'Stu-SESSION'!$K$7:$T$7,0)),"")</f>
        <v>#N/A</v>
      </c>
      <c r="H327" s="131" t="e">
        <f>INDEX('Stu-SESSION'!$L$493:$U$500, MATCH("*Bench Press*",'Stu-SESSION'!$B$493:$B$500,0), MATCH("*1st*",'Stu-SESSION'!$K$7:$T$7,0))</f>
        <v>#N/A</v>
      </c>
      <c r="I327" s="132" t="e">
        <f>IF($A$326='Stu-SESSION'!$A$493,INDEX('Stu-SESSION'!$K$493:$T$500, MATCH("*Military*",'Stu-SESSION'!$B$493:$B$500,0), MATCH("*1st*",'Stu-SESSION'!$K$7:$T$7,0)),"")</f>
        <v>#N/A</v>
      </c>
      <c r="J327" s="48" t="e">
        <f>INDEX('Stu-SESSION'!$L$493:$U$500, MATCH("*Military*",'Stu-SESSION'!$B$493:$B$500,0), MATCH("*1st*",'Stu-SESSION'!$K$7:$T$7,0))</f>
        <v>#N/A</v>
      </c>
      <c r="K327" s="131" t="e">
        <f>IF($A$326='Stu-SESSION'!$A$493,INDEX('Stu-SESSION'!$K$493:$T$500, MATCH("*Clean *",'Stu-SESSION'!$B$493:$B$500,0), MATCH("*1st*",'Stu-SESSION'!$K$7:$T$7,0)),"")</f>
        <v>#N/A</v>
      </c>
      <c r="L327" s="48" t="e">
        <f>INDEX('Stu-SESSION'!$L$493:$U$500, MATCH("*Clean *",'Stu-SESSION'!$B$493:$B$500,0), MATCH("*1st*",'Stu-SESSION'!$K$7:$T$7,0))</f>
        <v>#N/A</v>
      </c>
      <c r="M327" s="131" t="e">
        <f>IF($A$326='Stu-SESSION'!$A$493,INDEX('Stu-SESSION'!$K$493:$T$500, MATCH("*Lat Pulldown*",'Stu-SESSION'!$B$493:$B$500,0), MATCH("*1st*",'Stu-SESSION'!$K$7:$T$7,0)),"")</f>
        <v>#N/A</v>
      </c>
      <c r="N327" s="48" t="e">
        <f>INDEX('Stu-SESSION'!$L$493:$U$500, MATCH("*Lat Pulldown*",'Stu-SESSION'!$B$493:$B$500,0), MATCH("*1st*",'Stu-SESSION'!$K$7:$T$7,0))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IF($A$326='Stu-SESSION'!$A$493,INDEX('Stu-SESSION'!$K$493:$T$500, MATCH("*Squat*",'Stu-SESSION'!$B$493:$B$500,0), MATCH("*2nd*",'Stu-SESSION'!$K$7:$T$7,0)),"")</f>
        <v>#N/A</v>
      </c>
      <c r="D328" s="132" t="e">
        <f>INDEX('Stu-SESSION'!L$493:U$500, MATCH("*Squat*",'Stu-SESSION'!$B$493:$B$500,0), MATCH("*2nd*",'Stu-SESSION'!K$7:T$7,0))</f>
        <v>#N/A</v>
      </c>
      <c r="E328" s="131" t="e">
        <f>IF($A$326='Stu-SESSION'!$A$493,INDEX('Stu-SESSION'!$K$493:$T$500, MATCH("*Deadlift*",'Stu-SESSION'!$B$493:$B$500,0), MATCH("*2ND*",'Stu-SESSION'!$K$7:$T$7,0)),"")</f>
        <v>#N/A</v>
      </c>
      <c r="F328" s="131" t="e">
        <f>INDEX('Stu-SESSION'!$L$493:$U$500, MATCH("*Deadlift*",'Stu-SESSION'!$B$493:$B$500,0), MATCH("*2nd*",'Stu-SESSION'!$K$7:$T$7,0))</f>
        <v>#N/A</v>
      </c>
      <c r="G328" s="131" t="e">
        <f>IF($A$326='Stu-SESSION'!$A$493,INDEX('Stu-SESSION'!$K$493:$T$500, MATCH("*Bench Press*",'Stu-SESSION'!$B$493:$B$500,0), MATCH("*2ND*",'Stu-SESSION'!$K$7:$T$7,0)),"")</f>
        <v>#N/A</v>
      </c>
      <c r="H328" s="131" t="e">
        <f>INDEX('Stu-SESSION'!$L$493:$U$500, MATCH("*Bench Press*",'Stu-SESSION'!$B$493:$B$500,0), MATCH("*2nd*",'Stu-SESSION'!$K$7:$T$7,0))</f>
        <v>#N/A</v>
      </c>
      <c r="I328" s="132" t="e">
        <f>IF($A$326='Stu-SESSION'!$A$493,INDEX('Stu-SESSION'!$K$493:$T$500, MATCH("*Military*",'Stu-SESSION'!$B$493:$B$500,0), MATCH("*2ND*",'Stu-SESSION'!$K$7:$T$7,0)),"")</f>
        <v>#N/A</v>
      </c>
      <c r="J328" s="44" t="e">
        <f>INDEX('Stu-SESSION'!$L$493:$U$500, MATCH("*Military*",'Stu-SESSION'!$B$493:$B$500,0), MATCH("*2nd*",'Stu-SESSION'!$K$7:$T$7,0))</f>
        <v>#N/A</v>
      </c>
      <c r="K328" s="131" t="e">
        <f>IF($A$326='Stu-SESSION'!$A$493,INDEX('Stu-SESSION'!$K$493:$T$500, MATCH("*Clean *",'Stu-SESSION'!$B$493:$B$500,0), MATCH("*2ND*",'Stu-SESSION'!$K$7:$T$7,0)),"")</f>
        <v>#N/A</v>
      </c>
      <c r="L328" s="44" t="e">
        <f>INDEX('Stu-SESSION'!$L$493:$U$500, MATCH("*Clean *",'Stu-SESSION'!$B$493:$B$500,0), MATCH("*2nd*",'Stu-SESSION'!$K$7:$T$7,0))</f>
        <v>#N/A</v>
      </c>
      <c r="M328" s="131" t="e">
        <f>IF($A$326='Stu-SESSION'!$A$493,INDEX('Stu-SESSION'!$K$493:$T$500, MATCH("*Lat Pulldown*",'Stu-SESSION'!$B$493:$B$500,0), MATCH("*2ND*",'Stu-SESSION'!$K$7:$T$7,0)),"")</f>
        <v>#N/A</v>
      </c>
      <c r="N328" s="44" t="e">
        <f>INDEX('Stu-SESSION'!$L$493:$U$500, MATCH("*Lat Pulldown*",'Stu-SESSION'!$B$493:$B$500,0), MATCH("*2nd*",'Stu-SESSION'!$K$7:$T$7,0))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IF($A$326='Stu-SESSION'!$A$493,INDEX('Stu-SESSION'!$K$493:$T$500, MATCH("*Squat*",'Stu-SESSION'!$B$493:$B$500,0), MATCH("*3rd*",'Stu-SESSION'!$K$7:$T$7,0)),"")</f>
        <v>#N/A</v>
      </c>
      <c r="D329" s="132" t="e">
        <f>INDEX('Stu-SESSION'!L$493:U$500, MATCH("*Squat*",'Stu-SESSION'!$B$493:$B$500,0), MATCH("*3rd*",'Stu-SESSION'!K$7:T$7,0))</f>
        <v>#N/A</v>
      </c>
      <c r="E329" s="131" t="e">
        <f>IF($A$326='Stu-SESSION'!$A$493,INDEX('Stu-SESSION'!$K$493:$T$500, MATCH("*Deadlift*",'Stu-SESSION'!$B$493:$B$500,0), MATCH("*3rd*",'Stu-SESSION'!$K$7:$T$7,0)),"")</f>
        <v>#N/A</v>
      </c>
      <c r="F329" s="131" t="e">
        <f>INDEX('Stu-SESSION'!$L$493:$U$500, MATCH("*Deadlift*",'Stu-SESSION'!$B$493:$B$500,0), MATCH("*3rd*",'Stu-SESSION'!$K$7:$T$7,0))</f>
        <v>#N/A</v>
      </c>
      <c r="G329" s="131" t="e">
        <f>IF($A$326='Stu-SESSION'!$A$493,INDEX('Stu-SESSION'!$K$493:$T$500, MATCH("*Bench Press*",'Stu-SESSION'!$B$493:$B$500,0), MATCH("*3rd*",'Stu-SESSION'!$K$7:$T$7,0)),"")</f>
        <v>#N/A</v>
      </c>
      <c r="H329" s="131" t="e">
        <f>INDEX('Stu-SESSION'!$L$493:$U$500, MATCH("*Bench Press*",'Stu-SESSION'!$B$493:$B$500,0), MATCH("*3rd*",'Stu-SESSION'!$K$7:$T$7,0))</f>
        <v>#N/A</v>
      </c>
      <c r="I329" s="132" t="e">
        <f>IF($A$326='Stu-SESSION'!$A$493,INDEX('Stu-SESSION'!$K$493:$T$500, MATCH("*Military*",'Stu-SESSION'!$B$493:$B$500,0), MATCH("*3rd*",'Stu-SESSION'!$K$7:$T$7,0)),"")</f>
        <v>#N/A</v>
      </c>
      <c r="J329" s="44" t="e">
        <f>INDEX('Stu-SESSION'!$L$493:$U$500, MATCH("*Military*",'Stu-SESSION'!$B$493:$B$500,0), MATCH("*3rd*",'Stu-SESSION'!$K$7:$T$7,0))</f>
        <v>#N/A</v>
      </c>
      <c r="K329" s="131" t="e">
        <f>IF($A$326='Stu-SESSION'!$A$493,INDEX('Stu-SESSION'!$K$493:$T$500, MATCH("*Clean *",'Stu-SESSION'!$B$493:$B$500,0), MATCH("*3rd*",'Stu-SESSION'!$K$7:$T$7,0)),"")</f>
        <v>#N/A</v>
      </c>
      <c r="L329" s="44" t="e">
        <f>INDEX('Stu-SESSION'!$L$493:$U$500, MATCH("*Clean *",'Stu-SESSION'!$B$493:$B$500,0), MATCH("*3rd*",'Stu-SESSION'!$K$7:$T$7,0))</f>
        <v>#N/A</v>
      </c>
      <c r="M329" s="131" t="e">
        <f>IF($A$326='Stu-SESSION'!$A$493,INDEX('Stu-SESSION'!$K$493:$T$500, MATCH("*Lat Pulldown*",'Stu-SESSION'!$B$493:$B$500,0), MATCH("*3rd*",'Stu-SESSION'!$K$7:$T$7,0)),"")</f>
        <v>#N/A</v>
      </c>
      <c r="N329" s="44" t="e">
        <f>INDEX('Stu-SESSION'!$L$493:$U$500, MATCH("*Lat Pulldown*",'Stu-SESSION'!$B$493:$B$500,0), MATCH("*3rd*",'Stu-SESSION'!$K$7:$T$7,0))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IF($A$326='Stu-SESSION'!$A$493,INDEX('Stu-SESSION'!$K$493:$T$500, MATCH("*Squat*",'Stu-SESSION'!$B$493:$B$500,0), MATCH("*4th*",'Stu-SESSION'!$K$7:$T$7,0)),"")</f>
        <v>#N/A</v>
      </c>
      <c r="D330" s="132" t="e">
        <f>INDEX('Stu-SESSION'!L$493:U$500, MATCH("*Squat*",'Stu-SESSION'!$B$493:$B$500,0), MATCH("*4th*",'Stu-SESSION'!K$7:T$7,0))</f>
        <v>#N/A</v>
      </c>
      <c r="E330" s="131" t="e">
        <f>IF($A$326='Stu-SESSION'!$A$493,INDEX('Stu-SESSION'!$K$493:$T$500, MATCH("*Deadlift*",'Stu-SESSION'!$B$493:$B$500,0), MATCH("*4th*",'Stu-SESSION'!$K$7:$T$7,0)),"")</f>
        <v>#N/A</v>
      </c>
      <c r="F330" s="131" t="e">
        <f>INDEX('Stu-SESSION'!$L$493:$U$500, MATCH("*Deadlift*",'Stu-SESSION'!$B$493:$B$500,0), MATCH("*4th*",'Stu-SESSION'!$K$7:$T$7,0))</f>
        <v>#N/A</v>
      </c>
      <c r="G330" s="131" t="e">
        <f>IF($A$326='Stu-SESSION'!$A$493,INDEX('Stu-SESSION'!$K$493:$T$500, MATCH("*Bench Press*",'Stu-SESSION'!$B$493:$B$500,0), MATCH("*4th*",'Stu-SESSION'!$K$7:$T$7,0)),"")</f>
        <v>#N/A</v>
      </c>
      <c r="H330" s="131" t="e">
        <f>INDEX('Stu-SESSION'!$L$493:$U$500, MATCH("*Bench Press*",'Stu-SESSION'!$B$493:$B$500,0), MATCH("*4th*",'Stu-SESSION'!$K$7:$T$7,0))</f>
        <v>#N/A</v>
      </c>
      <c r="I330" s="132" t="e">
        <f>IF($A$326='Stu-SESSION'!$A$493,INDEX('Stu-SESSION'!$K$493:$T$500, MATCH("*Military*",'Stu-SESSION'!$B$493:$B$500,0), MATCH("*4th*",'Stu-SESSION'!$K$7:$T$7,0)),"")</f>
        <v>#N/A</v>
      </c>
      <c r="J330" s="44" t="e">
        <f>INDEX('Stu-SESSION'!$L$493:$U$500, MATCH("*Military*",'Stu-SESSION'!$B$493:$B$500,0), MATCH("*4th*",'Stu-SESSION'!$K$7:$T$7,0))</f>
        <v>#N/A</v>
      </c>
      <c r="K330" s="131" t="e">
        <f>IF($A$326='Stu-SESSION'!$A$493,INDEX('Stu-SESSION'!$K$493:$T$500, MATCH("*Clean *",'Stu-SESSION'!$B$493:$B$500,0), MATCH("*4th*",'Stu-SESSION'!$K$7:$T$7,0)),"")</f>
        <v>#N/A</v>
      </c>
      <c r="L330" s="44" t="e">
        <f>INDEX('Stu-SESSION'!$L$493:$U$500, MATCH("*Clean *",'Stu-SESSION'!$B$493:$B$500,0), MATCH("*4th*",'Stu-SESSION'!$K$7:$T$7,0))</f>
        <v>#N/A</v>
      </c>
      <c r="M330" s="131" t="e">
        <f>IF($A$326='Stu-SESSION'!$A$493,INDEX('Stu-SESSION'!$K$493:$T$500, MATCH("*Lat Pulldown*",'Stu-SESSION'!$B$493:$B$500,0), MATCH("*4th*",'Stu-SESSION'!$K$7:$T$7,0)),"")</f>
        <v>#N/A</v>
      </c>
      <c r="N330" s="44" t="e">
        <f>INDEX('Stu-SESSION'!$L$493:$U$500, MATCH("*Lat Pulldown*",'Stu-SESSION'!$B$493:$B$500,0), MATCH("*4th*",'Stu-SESSION'!$K$7:$T$7,0))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IF($A$326='Stu-SESSION'!$A$493,INDEX('Stu-SESSION'!$K$493:$T$500, MATCH("*Squat*",'Stu-SESSION'!$B$493:$B$500,0), MATCH("*5th*",'Stu-SESSION'!$K$7:$T$7,0)),"")</f>
        <v>#N/A</v>
      </c>
      <c r="D331" s="132" t="e">
        <f>INDEX('Stu-SESSION'!L$493:U$500, MATCH("*Squat*",'Stu-SESSION'!$B$493:$B$500,0), MATCH("*5th*",'Stu-SESSION'!K$7:T$7,0))</f>
        <v>#N/A</v>
      </c>
      <c r="E331" s="131" t="e">
        <f>IF($A$326='Stu-SESSION'!$A$493,INDEX('Stu-SESSION'!$K$493:$T$500, MATCH("*Deadlift*",'Stu-SESSION'!$B$493:$B$500,0), MATCH("*5th*",'Stu-SESSION'!$K$7:$T$7,0)),"")</f>
        <v>#N/A</v>
      </c>
      <c r="F331" s="131" t="e">
        <f>INDEX('Stu-SESSION'!$L$493:$U$500, MATCH("*Deadlift*",'Stu-SESSION'!$B$493:$B$500,0), MATCH("*5th*",'Stu-SESSION'!$K$7:$T$7,0))</f>
        <v>#N/A</v>
      </c>
      <c r="G331" s="131" t="e">
        <f>IF($A$326='Stu-SESSION'!$A$493,INDEX('Stu-SESSION'!$K$493:$T$500, MATCH("*Bench Press*",'Stu-SESSION'!$B$493:$B$500,0), MATCH("*5th*",'Stu-SESSION'!$K$7:$T$7,0)),"")</f>
        <v>#N/A</v>
      </c>
      <c r="H331" s="131" t="e">
        <f>INDEX('Stu-SESSION'!$L$493:$U$500, MATCH("*Bench Press*",'Stu-SESSION'!$B$493:$B$500,0), MATCH("*5th*",'Stu-SESSION'!$K$7:$T$7,0))</f>
        <v>#N/A</v>
      </c>
      <c r="I331" s="132" t="e">
        <f>IF($A$326='Stu-SESSION'!$A$493,INDEX('Stu-SESSION'!$K$493:$T$500, MATCH("*Military*",'Stu-SESSION'!$B$493:$B$500,0), MATCH("*5th*",'Stu-SESSION'!$K$7:$T$7,0)),"")</f>
        <v>#N/A</v>
      </c>
      <c r="J331" s="44" t="e">
        <f>INDEX('Stu-SESSION'!$L$493:$U$500, MATCH("*Military*",'Stu-SESSION'!$B$493:$B$500,0), MATCH("*5th*",'Stu-SESSION'!$K$7:$T$7,0))</f>
        <v>#N/A</v>
      </c>
      <c r="K331" s="131" t="e">
        <f>IF($A$326='Stu-SESSION'!$A$493,INDEX('Stu-SESSION'!$K$493:$T$500, MATCH("*Clean *",'Stu-SESSION'!$B$493:$B$500,0), MATCH("*5th*",'Stu-SESSION'!$K$7:$T$7,0)),"")</f>
        <v>#N/A</v>
      </c>
      <c r="L331" s="44" t="e">
        <f>INDEX('Stu-SESSION'!$L$493:$U$500, MATCH("*Clean *",'Stu-SESSION'!$B$493:$B$500,0), MATCH("*5th*",'Stu-SESSION'!$K$7:$T$7,0))</f>
        <v>#N/A</v>
      </c>
      <c r="M331" s="131" t="e">
        <f>IF($A$326='Stu-SESSION'!$A$493,INDEX('Stu-SESSION'!$K$493:$T$500, MATCH("*Lat Pulldown*",'Stu-SESSION'!$B$493:$B$500,0), MATCH("*5th*",'Stu-SESSION'!$K$7:$T$7,0)),"")</f>
        <v>#N/A</v>
      </c>
      <c r="N331" s="44" t="e">
        <f>INDEX('Stu-SESSION'!$L$493:$U$500, MATCH("*Lat Pulldown*",'Stu-SESSION'!$B$493:$B$500,0), MATCH("*5th*",'Stu-SESSION'!$K$7:$T$7,0))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'Stu-SESSION'!A502</f>
        <v>0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IF($A$332='Stu-SESSION'!$A$502,INDEX('Stu-SESSION'!$K$502:$T$509, MATCH("*1k Row*",'Stu-SESSION'!$B$502:$B$509,0), MATCH("*1st*",'Stu-SESSION'!$K$7:$T$7,0)),"")</f>
        <v>#N/A</v>
      </c>
      <c r="P332" s="152" t="e">
        <f>IF($A$332='Stu-SESSION'!$A$502,INDEX('Stu-SESSION'!$K$502:$T$509, MATCH("*HIIT*",'Stu-SESSION'!$B$502:$B$509,0), MATCH("*1st*",'Stu-SESSION'!$K$7:$T$7,0)),"")</f>
        <v>#N/A</v>
      </c>
      <c r="Q332" s="119" t="e">
        <f>INDEX('Stu-SESSION'!$L$502:$U$509, MATCH("*HIIT*",'Stu-SESSION'!$B$502:$B$509,0), MATCH("*1st*",'Stu-SESSION'!$K$7:$T$7,0))</f>
        <v>#N/A</v>
      </c>
      <c r="R332" s="119">
        <f>'Stu-SESSION'!U502</f>
        <v>0</v>
      </c>
      <c r="S332" s="116"/>
      <c r="T332" s="116"/>
      <c r="U332" s="120">
        <f>'Stu-SESSION'!A503</f>
        <v>0</v>
      </c>
      <c r="V332" s="120">
        <f>'Stu-SESSION'!A504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IF($A$332='Stu-SESSION'!$A$502,INDEX('Stu-SESSION'!$K$502:$T$509, MATCH("*Squat*",'Stu-SESSION'!$B$502:$B$509,0), MATCH("*1st*",'Stu-SESSION'!$K$7:$T$7,0)),"")</f>
        <v>#N/A</v>
      </c>
      <c r="D333" s="132" t="e">
        <f>INDEX('Stu-SESSION'!L$502:U$509, MATCH("*Squat*",'Stu-SESSION'!$B$502:$B$509,0), MATCH("*1st*",'Stu-SESSION'!K$7:T$7,0))</f>
        <v>#N/A</v>
      </c>
      <c r="E333" s="131" t="e">
        <f>IF($A$332='Stu-SESSION'!$A$502,INDEX('Stu-SESSION'!$K$502:$T$509, MATCH("*Deadlift*",'Stu-SESSION'!$B$502:$B$509,0), MATCH("*1st*",'Stu-SESSION'!$K$7:$T$7,0)),"")</f>
        <v>#N/A</v>
      </c>
      <c r="F333" s="131" t="e">
        <f>INDEX('Stu-SESSION'!$L$502:$U$509, MATCH("*Deadlift*",'Stu-SESSION'!$B$502:$B$509,0), MATCH("*1st*",'Stu-SESSION'!$K$7:$T$7,0))</f>
        <v>#N/A</v>
      </c>
      <c r="G333" s="131" t="e">
        <f>IF($A$332='Stu-SESSION'!$A$502,INDEX('Stu-SESSION'!$K$502:$T$509, MATCH("*Bench Press*",'Stu-SESSION'!$B$502:$B$509,0), MATCH("*1st*",'Stu-SESSION'!$K$7:$T$7,0)),"")</f>
        <v>#N/A</v>
      </c>
      <c r="H333" s="131" t="e">
        <f>INDEX('Stu-SESSION'!$L$502:$U$509, MATCH("*Bench Press*",'Stu-SESSION'!$B$502:$B$509,0), MATCH("*1st*",'Stu-SESSION'!$K$7:$T$7,0))</f>
        <v>#N/A</v>
      </c>
      <c r="I333" s="132" t="e">
        <f>IF($A$332='Stu-SESSION'!$A$502,INDEX('Stu-SESSION'!$K$502:$T$509, MATCH("*Military*",'Stu-SESSION'!$B$502:$B$509,0), MATCH("*1st*",'Stu-SESSION'!$K$7:$T$7,0)),"")</f>
        <v>#N/A</v>
      </c>
      <c r="J333" s="48" t="e">
        <f>INDEX('Stu-SESSION'!$L$502:$U$509, MATCH("*Military*",'Stu-SESSION'!$B$502:$B$509,0), MATCH("*1st*",'Stu-SESSION'!$K$7:$T$7,0))</f>
        <v>#N/A</v>
      </c>
      <c r="K333" s="131" t="e">
        <f>IF($A$332='Stu-SESSION'!$A$502,INDEX('Stu-SESSION'!$K$502:$T$509, MATCH("*Clean *",'Stu-SESSION'!$B$502:$B$509,0), MATCH("*1st*",'Stu-SESSION'!$K$7:$T$7,0)),"")</f>
        <v>#N/A</v>
      </c>
      <c r="L333" s="48" t="e">
        <f>INDEX('Stu-SESSION'!$L$502:$U$509, MATCH("*Clean *",'Stu-SESSION'!$B$502:$B$509,0), MATCH("*1st*",'Stu-SESSION'!$K$7:$T$7,0))</f>
        <v>#N/A</v>
      </c>
      <c r="M333" s="131" t="e">
        <f>IF($A$332='Stu-SESSION'!$A$502,INDEX('Stu-SESSION'!$K$502:$T$509, MATCH("*Lat Pulldown*",'Stu-SESSION'!$B$502:$B$509,0), MATCH("*1st*",'Stu-SESSION'!$K$7:$T$7,0)),"")</f>
        <v>#N/A</v>
      </c>
      <c r="N333" s="48" t="e">
        <f>INDEX('Stu-SESSION'!$L$502:$U$509, MATCH("*Lat Pulldown*",'Stu-SESSION'!$B$502:$B$509,0), MATCH("*1st*",'Stu-SESSION'!$K$7:$T$7,0))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IF($A$332='Stu-SESSION'!$A$502,INDEX('Stu-SESSION'!$K$502:$T$509, MATCH("*Squat*",'Stu-SESSION'!$B$502:$B$509,0), MATCH("*2nd*",'Stu-SESSION'!$K$7:$T$7,0)),"")</f>
        <v>#N/A</v>
      </c>
      <c r="D334" s="132" t="e">
        <f>INDEX('Stu-SESSION'!L$502:U$509, MATCH("*Squat*",'Stu-SESSION'!$B$502:$B$509,0), MATCH("*2nd*",'Stu-SESSION'!K$7:T$7,0))</f>
        <v>#N/A</v>
      </c>
      <c r="E334" s="131" t="e">
        <f>IF($A$332='Stu-SESSION'!$A$502,INDEX('Stu-SESSION'!$K$502:$T$509, MATCH("*Deadlift*",'Stu-SESSION'!$B$502:$B$509,0), MATCH("*2ND*",'Stu-SESSION'!$K$7:$T$7,0)),"")</f>
        <v>#N/A</v>
      </c>
      <c r="F334" s="131" t="e">
        <f>INDEX('Stu-SESSION'!$L$502:$U$509, MATCH("*Deadlift*",'Stu-SESSION'!$B$502:$B$509,0), MATCH("*2nd*",'Stu-SESSION'!$K$7:$T$7,0))</f>
        <v>#N/A</v>
      </c>
      <c r="G334" s="131" t="e">
        <f>IF($A$332='Stu-SESSION'!$A$502,INDEX('Stu-SESSION'!$K$502:$T$509, MATCH("*Bench Press*",'Stu-SESSION'!$B$502:$B$509,0), MATCH("*2ND*",'Stu-SESSION'!$K$7:$T$7,0)),"")</f>
        <v>#N/A</v>
      </c>
      <c r="H334" s="131" t="e">
        <f>INDEX('Stu-SESSION'!$L$502:$U$509, MATCH("*Bench Press*",'Stu-SESSION'!$B$502:$B$509,0), MATCH("*2nd*",'Stu-SESSION'!$K$7:$T$7,0))</f>
        <v>#N/A</v>
      </c>
      <c r="I334" s="132" t="e">
        <f>IF($A$332='Stu-SESSION'!$A$502,INDEX('Stu-SESSION'!$K$502:$T$509, MATCH("*Military*",'Stu-SESSION'!$B$502:$B$509,0), MATCH("*2ND*",'Stu-SESSION'!$K$7:$T$7,0)),"")</f>
        <v>#N/A</v>
      </c>
      <c r="J334" s="44" t="e">
        <f>INDEX('Stu-SESSION'!$L$502:$U$509, MATCH("*Military*",'Stu-SESSION'!$B$502:$B$509,0), MATCH("*2nd*",'Stu-SESSION'!$K$7:$T$7,0))</f>
        <v>#N/A</v>
      </c>
      <c r="K334" s="131" t="e">
        <f>IF($A$332='Stu-SESSION'!$A$502,INDEX('Stu-SESSION'!$K$502:$T$509, MATCH("*Clean *",'Stu-SESSION'!$B$502:$B$509,0), MATCH("*2ND*",'Stu-SESSION'!$K$7:$T$7,0)),"")</f>
        <v>#N/A</v>
      </c>
      <c r="L334" s="44" t="e">
        <f>INDEX('Stu-SESSION'!$L$502:$U$509, MATCH("*Clean *",'Stu-SESSION'!$B$502:$B$509,0), MATCH("*2nd*",'Stu-SESSION'!$K$7:$T$7,0))</f>
        <v>#N/A</v>
      </c>
      <c r="M334" s="131" t="e">
        <f>IF($A$332='Stu-SESSION'!$A$502,INDEX('Stu-SESSION'!$K$502:$T$509, MATCH("*Lat Pulldown*",'Stu-SESSION'!$B$502:$B$509,0), MATCH("*2ND*",'Stu-SESSION'!$K$7:$T$7,0)),"")</f>
        <v>#N/A</v>
      </c>
      <c r="N334" s="44" t="e">
        <f>INDEX('Stu-SESSION'!$L$502:$U$509, MATCH("*Lat Pulldown*",'Stu-SESSION'!$B$502:$B$509,0), MATCH("*2nd*",'Stu-SESSION'!$K$7:$T$7,0))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IF($A$332='Stu-SESSION'!$A$502,INDEX('Stu-SESSION'!$K$502:$T$509, MATCH("*Squat*",'Stu-SESSION'!$B$502:$B$509,0), MATCH("*3rd*",'Stu-SESSION'!$K$7:$T$7,0)),"")</f>
        <v>#N/A</v>
      </c>
      <c r="D335" s="132" t="e">
        <f>INDEX('Stu-SESSION'!L$502:U$509, MATCH("*Squat*",'Stu-SESSION'!$B$502:$B$509,0), MATCH("*3rd*",'Stu-SESSION'!K$7:T$7,0))</f>
        <v>#N/A</v>
      </c>
      <c r="E335" s="131" t="e">
        <f>IF($A$332='Stu-SESSION'!$A$502,INDEX('Stu-SESSION'!$K$502:$T$509, MATCH("*Deadlift*",'Stu-SESSION'!$B$502:$B$509,0), MATCH("*3rd*",'Stu-SESSION'!$K$7:$T$7,0)),"")</f>
        <v>#N/A</v>
      </c>
      <c r="F335" s="131" t="e">
        <f>INDEX('Stu-SESSION'!$L$502:$U$509, MATCH("*Deadlift*",'Stu-SESSION'!$B$502:$B$509,0), MATCH("*3rd*",'Stu-SESSION'!$K$7:$T$7,0))</f>
        <v>#N/A</v>
      </c>
      <c r="G335" s="131" t="e">
        <f>IF($A$332='Stu-SESSION'!$A$502,INDEX('Stu-SESSION'!$K$502:$T$509, MATCH("*Bench Press*",'Stu-SESSION'!$B$502:$B$509,0), MATCH("*3rd*",'Stu-SESSION'!$K$7:$T$7,0)),"")</f>
        <v>#N/A</v>
      </c>
      <c r="H335" s="131" t="e">
        <f>INDEX('Stu-SESSION'!$L$502:$U$509, MATCH("*Bench Press*",'Stu-SESSION'!$B$502:$B$509,0), MATCH("*3rd*",'Stu-SESSION'!$K$7:$T$7,0))</f>
        <v>#N/A</v>
      </c>
      <c r="I335" s="132" t="e">
        <f>IF($A$332='Stu-SESSION'!$A$502,INDEX('Stu-SESSION'!$K$502:$T$509, MATCH("*Military*",'Stu-SESSION'!$B$502:$B$509,0), MATCH("*3rd*",'Stu-SESSION'!$K$7:$T$7,0)),"")</f>
        <v>#N/A</v>
      </c>
      <c r="J335" s="44" t="e">
        <f>INDEX('Stu-SESSION'!$L$502:$U$509, MATCH("*Military*",'Stu-SESSION'!$B$502:$B$509,0), MATCH("*3rd*",'Stu-SESSION'!$K$7:$T$7,0))</f>
        <v>#N/A</v>
      </c>
      <c r="K335" s="131" t="e">
        <f>IF($A$332='Stu-SESSION'!$A$502,INDEX('Stu-SESSION'!$K$502:$T$509, MATCH("*Clean *",'Stu-SESSION'!$B$502:$B$509,0), MATCH("*3rd*",'Stu-SESSION'!$K$7:$T$7,0)),"")</f>
        <v>#N/A</v>
      </c>
      <c r="L335" s="44" t="e">
        <f>INDEX('Stu-SESSION'!$L$502:$U$509, MATCH("*Clean *",'Stu-SESSION'!$B$502:$B$509,0), MATCH("*3rd*",'Stu-SESSION'!$K$7:$T$7,0))</f>
        <v>#N/A</v>
      </c>
      <c r="M335" s="131" t="e">
        <f>IF($A$332='Stu-SESSION'!$A$502,INDEX('Stu-SESSION'!$K$502:$T$509, MATCH("*Lat Pulldown*",'Stu-SESSION'!$B$502:$B$509,0), MATCH("*3rd*",'Stu-SESSION'!$K$7:$T$7,0)),"")</f>
        <v>#N/A</v>
      </c>
      <c r="N335" s="44" t="e">
        <f>INDEX('Stu-SESSION'!$L$502:$U$509, MATCH("*Lat Pulldown*",'Stu-SESSION'!$B$502:$B$509,0), MATCH("*3rd*",'Stu-SESSION'!$K$7:$T$7,0))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IF($A$332='Stu-SESSION'!$A$502,INDEX('Stu-SESSION'!$K$502:$T$509, MATCH("*Squat*",'Stu-SESSION'!$B$502:$B$509,0), MATCH("*4th*",'Stu-SESSION'!$K$7:$T$7,0)),"")</f>
        <v>#N/A</v>
      </c>
      <c r="D336" s="132" t="e">
        <f>INDEX('Stu-SESSION'!L$502:U$509, MATCH("*Squat*",'Stu-SESSION'!$B$502:$B$509,0), MATCH("*4th*",'Stu-SESSION'!K$7:T$7,0))</f>
        <v>#N/A</v>
      </c>
      <c r="E336" s="131" t="e">
        <f>IF($A$332='Stu-SESSION'!$A$502,INDEX('Stu-SESSION'!$K$502:$T$509, MATCH("*Deadlift*",'Stu-SESSION'!$B$502:$B$509,0), MATCH("*4th*",'Stu-SESSION'!$K$7:$T$7,0)),"")</f>
        <v>#N/A</v>
      </c>
      <c r="F336" s="131" t="e">
        <f>INDEX('Stu-SESSION'!$L$502:$U$509, MATCH("*Deadlift*",'Stu-SESSION'!$B$502:$B$509,0), MATCH("*4th*",'Stu-SESSION'!$K$7:$T$7,0))</f>
        <v>#N/A</v>
      </c>
      <c r="G336" s="131" t="e">
        <f>IF($A$332='Stu-SESSION'!$A$502,INDEX('Stu-SESSION'!$K$502:$T$509, MATCH("*Bench Press*",'Stu-SESSION'!$B$502:$B$509,0), MATCH("*4th*",'Stu-SESSION'!$K$7:$T$7,0)),"")</f>
        <v>#N/A</v>
      </c>
      <c r="H336" s="131" t="e">
        <f>INDEX('Stu-SESSION'!$L$502:$U$509, MATCH("*Bench Press*",'Stu-SESSION'!$B$502:$B$509,0), MATCH("*4th*",'Stu-SESSION'!$K$7:$T$7,0))</f>
        <v>#N/A</v>
      </c>
      <c r="I336" s="132" t="e">
        <f>IF($A$332='Stu-SESSION'!$A$502,INDEX('Stu-SESSION'!$K$502:$T$509, MATCH("*Military*",'Stu-SESSION'!$B$502:$B$509,0), MATCH("*4th*",'Stu-SESSION'!$K$7:$T$7,0)),"")</f>
        <v>#N/A</v>
      </c>
      <c r="J336" s="44" t="e">
        <f>INDEX('Stu-SESSION'!$L$502:$U$509, MATCH("*Military*",'Stu-SESSION'!$B$502:$B$509,0), MATCH("*4th*",'Stu-SESSION'!$K$7:$T$7,0))</f>
        <v>#N/A</v>
      </c>
      <c r="K336" s="131" t="e">
        <f>IF($A$332='Stu-SESSION'!$A$502,INDEX('Stu-SESSION'!$K$502:$T$509, MATCH("*Clean *",'Stu-SESSION'!$B$502:$B$509,0), MATCH("*4th*",'Stu-SESSION'!$K$7:$T$7,0)),"")</f>
        <v>#N/A</v>
      </c>
      <c r="L336" s="44" t="e">
        <f>INDEX('Stu-SESSION'!$L$502:$U$509, MATCH("*Clean *",'Stu-SESSION'!$B$502:$B$509,0), MATCH("*4th*",'Stu-SESSION'!$K$7:$T$7,0))</f>
        <v>#N/A</v>
      </c>
      <c r="M336" s="131" t="e">
        <f>IF($A$332='Stu-SESSION'!$A$502,INDEX('Stu-SESSION'!$K$502:$T$509, MATCH("*Lat Pulldown*",'Stu-SESSION'!$B$502:$B$509,0), MATCH("*4th*",'Stu-SESSION'!$K$7:$T$7,0)),"")</f>
        <v>#N/A</v>
      </c>
      <c r="N336" s="44" t="e">
        <f>INDEX('Stu-SESSION'!$L$502:$U$509, MATCH("*Lat Pulldown*",'Stu-SESSION'!$B$502:$B$509,0), MATCH("*4th*",'Stu-SESSION'!$K$7:$T$7,0))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IF($A$332='Stu-SESSION'!$A$502,INDEX('Stu-SESSION'!$K$502:$T$509, MATCH("*Squat*",'Stu-SESSION'!$B$502:$B$509,0), MATCH("*5th*",'Stu-SESSION'!$K$7:$T$7,0)),"")</f>
        <v>#N/A</v>
      </c>
      <c r="D337" s="132" t="e">
        <f>INDEX('Stu-SESSION'!L$502:U$509, MATCH("*Squat*",'Stu-SESSION'!$B$502:$B$509,0), MATCH("*5th*",'Stu-SESSION'!K$7:T$7,0))</f>
        <v>#N/A</v>
      </c>
      <c r="E337" s="131" t="e">
        <f>IF($A$332='Stu-SESSION'!$A$502,INDEX('Stu-SESSION'!$K$502:$T$509, MATCH("*Deadlift*",'Stu-SESSION'!$B$502:$B$509,0), MATCH("*5th*",'Stu-SESSION'!$K$7:$T$7,0)),"")</f>
        <v>#N/A</v>
      </c>
      <c r="F337" s="131" t="e">
        <f>INDEX('Stu-SESSION'!$L$502:$U$509, MATCH("*Deadlift*",'Stu-SESSION'!$B$502:$B$509,0), MATCH("*5th*",'Stu-SESSION'!$K$7:$T$7,0))</f>
        <v>#N/A</v>
      </c>
      <c r="G337" s="131" t="e">
        <f>IF($A$332='Stu-SESSION'!$A$502,INDEX('Stu-SESSION'!$K$502:$T$509, MATCH("*Bench Press*",'Stu-SESSION'!$B$502:$B$509,0), MATCH("*5th*",'Stu-SESSION'!$K$7:$T$7,0)),"")</f>
        <v>#N/A</v>
      </c>
      <c r="H337" s="131" t="e">
        <f>INDEX('Stu-SESSION'!$L$502:$U$509, MATCH("*Bench Press*",'Stu-SESSION'!$B$502:$B$509,0), MATCH("*5th*",'Stu-SESSION'!$K$7:$T$7,0))</f>
        <v>#N/A</v>
      </c>
      <c r="I337" s="132" t="e">
        <f>IF($A$332='Stu-SESSION'!$A$502,INDEX('Stu-SESSION'!$K$502:$T$509, MATCH("*Military*",'Stu-SESSION'!$B$502:$B$509,0), MATCH("*5th*",'Stu-SESSION'!$K$7:$T$7,0)),"")</f>
        <v>#N/A</v>
      </c>
      <c r="J337" s="44" t="e">
        <f>INDEX('Stu-SESSION'!$L$502:$U$509, MATCH("*Military*",'Stu-SESSION'!$B$502:$B$509,0), MATCH("*5th*",'Stu-SESSION'!$K$7:$T$7,0))</f>
        <v>#N/A</v>
      </c>
      <c r="K337" s="131" t="e">
        <f>IF($A$332='Stu-SESSION'!$A$502,INDEX('Stu-SESSION'!$K$502:$T$509, MATCH("*Clean *",'Stu-SESSION'!$B$502:$B$509,0), MATCH("*5th*",'Stu-SESSION'!$K$7:$T$7,0)),"")</f>
        <v>#N/A</v>
      </c>
      <c r="L337" s="44" t="e">
        <f>INDEX('Stu-SESSION'!$L$502:$U$509, MATCH("*Clean *",'Stu-SESSION'!$B$502:$B$509,0), MATCH("*5th*",'Stu-SESSION'!$K$7:$T$7,0))</f>
        <v>#N/A</v>
      </c>
      <c r="M337" s="131" t="e">
        <f>IF($A$332='Stu-SESSION'!$A$502,INDEX('Stu-SESSION'!$K$502:$T$509, MATCH("*Lat Pulldown*",'Stu-SESSION'!$B$502:$B$509,0), MATCH("*5th*",'Stu-SESSION'!$K$7:$T$7,0)),"")</f>
        <v>#N/A</v>
      </c>
      <c r="N337" s="44" t="e">
        <f>INDEX('Stu-SESSION'!$L$502:$U$509, MATCH("*Lat Pulldown*",'Stu-SESSION'!$B$502:$B$509,0), MATCH("*5th*",'Stu-SESSION'!$K$7:$T$7,0))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'Stu-SESSION'!A511</f>
        <v>0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 t="e">
        <f>MAX(G339:G343)</f>
        <v>#N/A</v>
      </c>
      <c r="H338" s="116" t="e">
        <f t="array" ref="H338">MAX(IF(G339:G343=G338,H339:H343))</f>
        <v>#N/A</v>
      </c>
      <c r="I338" s="116" t="e">
        <f>MAX(I339:I343)</f>
        <v>#N/A</v>
      </c>
      <c r="J338" s="116" t="e">
        <f t="array" ref="J338">MAX(IF(I339:I343=I338,J339:J343))</f>
        <v>#N/A</v>
      </c>
      <c r="K338" s="116" t="e">
        <f>MAX(K339:K343)</f>
        <v>#N/A</v>
      </c>
      <c r="L338" s="116" t="e">
        <f t="array" ref="L338">MAX(IF(K339:K343=K338,L339:L343))</f>
        <v>#N/A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IF($A$338='Stu-SESSION'!$A$511,INDEX('Stu-SESSION'!$K$511:$T$518, MATCH("*1k Row*",'Stu-SESSION'!$B$511:$B$518,0), MATCH("*1st*",'Stu-SESSION'!$K$7:$T$7,0)),"")</f>
        <v>#N/A</v>
      </c>
      <c r="P338" s="152" t="e">
        <f>IF($A$338='Stu-SESSION'!$A$511,INDEX('Stu-SESSION'!$K$511:$T$518, MATCH("*HIIT*",'Stu-SESSION'!$B$511:$B$518,0), MATCH("*1st*",'Stu-SESSION'!$K$7:$T$7,0)),"")</f>
        <v>#N/A</v>
      </c>
      <c r="Q338" s="119" t="e">
        <f>INDEX('Stu-SESSION'!$L$511:$U$518, MATCH("*HIIT*",'Stu-SESSION'!$B$511:$B$518,0), MATCH("*1st*",'Stu-SESSION'!$K$7:$T$7,0))</f>
        <v>#N/A</v>
      </c>
      <c r="R338" s="119">
        <f>'Stu-SESSION'!U511</f>
        <v>0</v>
      </c>
      <c r="S338" s="116"/>
      <c r="T338" s="116"/>
      <c r="U338" s="120">
        <f>'Stu-SESSION'!A512</f>
        <v>0</v>
      </c>
      <c r="V338" s="120">
        <f>'Stu-SESSION'!A513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IF($A$338='Stu-SESSION'!$A$511,INDEX('Stu-SESSION'!$K$511:$T$518, MATCH("*Squat*",'Stu-SESSION'!$B$511:$B$518,0), MATCH("*1st*",'Stu-SESSION'!$K$7:$T$7,0)),"")</f>
        <v>#N/A</v>
      </c>
      <c r="D339" s="132" t="e">
        <f>INDEX('Stu-SESSION'!L$214:U$221, MATCH("*Squat*",'Stu-SESSION'!$B$214:$B$221,0), MATCH("*1st*",'Stu-SESSION'!K$7:T$7,0))</f>
        <v>#N/A</v>
      </c>
      <c r="E339" s="131" t="e">
        <f>IF($A$338='Stu-SESSION'!$A$511,INDEX('Stu-SESSION'!$K$511:$T$518, MATCH("*Deadlift*",'Stu-SESSION'!$B$511:$B$518,0), MATCH("*1st*",'Stu-SESSION'!$K$7:$T$7,0)),"")</f>
        <v>#N/A</v>
      </c>
      <c r="F339" s="131" t="e">
        <f>INDEX('Stu-SESSION'!$L$511:$U$518, MATCH("*Deadlift*",'Stu-SESSION'!$B$511:$B$518,0), MATCH("*1st*",'Stu-SESSION'!$K$7:$T$7,0))</f>
        <v>#N/A</v>
      </c>
      <c r="G339" s="131" t="e">
        <f>IF($A$338='Stu-SESSION'!$A$511,INDEX('Stu-SESSION'!$K$511:$T$518, MATCH("*Bench Press*",'Stu-SESSION'!$B$511:$B$518,0), MATCH("*1st*",'Stu-SESSION'!$K$7:$T$7,0)),"")</f>
        <v>#N/A</v>
      </c>
      <c r="H339" s="131" t="e">
        <f>INDEX('Stu-SESSION'!$L$511:$U$518, MATCH("*Bench Press*",'Stu-SESSION'!$B$511:$B$518,0), MATCH("*1st*",'Stu-SESSION'!$K$7:$T$7,0))</f>
        <v>#N/A</v>
      </c>
      <c r="I339" s="132" t="e">
        <f>IF($A$338='Stu-SESSION'!$A$511,INDEX('Stu-SESSION'!$K$511:$T$518, MATCH("*Military*",'Stu-SESSION'!$B$511:$B$518,0), MATCH("*1st*",'Stu-SESSION'!$K$7:$T$7,0)),"")</f>
        <v>#N/A</v>
      </c>
      <c r="J339" s="48" t="e">
        <f>INDEX('Stu-SESSION'!$L$511:$U$518, MATCH("*Military*",'Stu-SESSION'!$B$511:$B$518,0), MATCH("*1st*",'Stu-SESSION'!$K$7:$T$7,0))</f>
        <v>#N/A</v>
      </c>
      <c r="K339" s="131" t="e">
        <f>IF($A$338='Stu-SESSION'!$A$511,INDEX('Stu-SESSION'!$K$511:$T$518, MATCH("*Clean *",'Stu-SESSION'!$B$511:$B$518,0), MATCH("*1st*",'Stu-SESSION'!$K$7:$T$7,0)),"")</f>
        <v>#N/A</v>
      </c>
      <c r="L339" s="48" t="e">
        <f>INDEX('Stu-SESSION'!$L$511:$U$518, MATCH("*Clean *",'Stu-SESSION'!$B$511:$B$518,0), MATCH("*1st*",'Stu-SESSION'!$K$7:$T$7,0))</f>
        <v>#N/A</v>
      </c>
      <c r="M339" s="131" t="e">
        <f>IF($A$338='Stu-SESSION'!$A$511,INDEX('Stu-SESSION'!$K$511:$T$518, MATCH("*Lat Pulldown*",'Stu-SESSION'!$B$511:$B$518,0), MATCH("*1st*",'Stu-SESSION'!$K$7:$T$7,0)),"")</f>
        <v>#N/A</v>
      </c>
      <c r="N339" s="48" t="e">
        <f>INDEX('Stu-SESSION'!$L$511:$U$518, MATCH("*Lat Pulldown*",'Stu-SESSION'!$B$511:$B$518,0), MATCH("*1st*",'Stu-SESSION'!$K$7:$T$7,0))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IF($A$338='Stu-SESSION'!$A$511,INDEX('Stu-SESSION'!$K$511:$T$518, MATCH("*Squat*",'Stu-SESSION'!$B$511:$B$518,0), MATCH("*2nd*",'Stu-SESSION'!$K$7:$T$7,0)),"")</f>
        <v>#N/A</v>
      </c>
      <c r="D340" s="132" t="e">
        <f>INDEX('Stu-SESSION'!L$214:U$221, MATCH("*Squat*",'Stu-SESSION'!$B$214:$B$221,0), MATCH("*2nd*",'Stu-SESSION'!K$7:T$7,0))</f>
        <v>#N/A</v>
      </c>
      <c r="E340" s="131" t="e">
        <f>IF($A$338='Stu-SESSION'!$A$511,INDEX('Stu-SESSION'!$K$511:$T$518, MATCH("*Deadlift*",'Stu-SESSION'!$B$511:$B$518,0), MATCH("*2ND*",'Stu-SESSION'!$K$7:$T$7,0)),"")</f>
        <v>#N/A</v>
      </c>
      <c r="F340" s="131" t="e">
        <f>INDEX('Stu-SESSION'!$L$511:$U$518, MATCH("*Deadlift*",'Stu-SESSION'!$B$511:$B$518,0), MATCH("*2nd*",'Stu-SESSION'!$K$7:$T$7,0))</f>
        <v>#N/A</v>
      </c>
      <c r="G340" s="131" t="e">
        <f>IF($A$338='Stu-SESSION'!$A$511,INDEX('Stu-SESSION'!$K$511:$T$518, MATCH("*Bench Press*",'Stu-SESSION'!$B$511:$B$518,0), MATCH("*2ND*",'Stu-SESSION'!$K$7:$T$7,0)),"")</f>
        <v>#N/A</v>
      </c>
      <c r="H340" s="131" t="e">
        <f>INDEX('Stu-SESSION'!$L$511:$U$518, MATCH("*Bench Press*",'Stu-SESSION'!$B$511:$B$518,0), MATCH("*2nd*",'Stu-SESSION'!$K$7:$T$7,0))</f>
        <v>#N/A</v>
      </c>
      <c r="I340" s="132" t="e">
        <f>IF($A$338='Stu-SESSION'!$A$511,INDEX('Stu-SESSION'!$K$511:$T$518, MATCH("*Military*",'Stu-SESSION'!$B$511:$B$518,0), MATCH("*2ND*",'Stu-SESSION'!$K$7:$T$7,0)),"")</f>
        <v>#N/A</v>
      </c>
      <c r="J340" s="44" t="e">
        <f>INDEX('Stu-SESSION'!$L$511:$U$518, MATCH("*Military*",'Stu-SESSION'!$B$511:$B$518,0), MATCH("*2nd*",'Stu-SESSION'!$K$7:$T$7,0))</f>
        <v>#N/A</v>
      </c>
      <c r="K340" s="131" t="e">
        <f>IF($A$338='Stu-SESSION'!$A$511,INDEX('Stu-SESSION'!$K$511:$T$518, MATCH("*Clean *",'Stu-SESSION'!$B$511:$B$518,0), MATCH("*2ND*",'Stu-SESSION'!$K$7:$T$7,0)),"")</f>
        <v>#N/A</v>
      </c>
      <c r="L340" s="44" t="e">
        <f>INDEX('Stu-SESSION'!$L$511:$U$518, MATCH("*Clean *",'Stu-SESSION'!$B$511:$B$518,0), MATCH("*2nd*",'Stu-SESSION'!$K$7:$T$7,0))</f>
        <v>#N/A</v>
      </c>
      <c r="M340" s="131" t="e">
        <f>IF($A$338='Stu-SESSION'!$A$511,INDEX('Stu-SESSION'!$K$511:$T$518, MATCH("*Lat Pulldown*",'Stu-SESSION'!$B$511:$B$518,0), MATCH("*2ND*",'Stu-SESSION'!$K$7:$T$7,0)),"")</f>
        <v>#N/A</v>
      </c>
      <c r="N340" s="44" t="e">
        <f>INDEX('Stu-SESSION'!$L$511:$U$518, MATCH("*Lat Pulldown*",'Stu-SESSION'!$B$511:$B$518,0), MATCH("*2nd*",'Stu-SESSION'!$K$7:$T$7,0))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IF($A$338='Stu-SESSION'!$A$511,INDEX('Stu-SESSION'!$K$511:$T$518, MATCH("*Squat*",'Stu-SESSION'!$B$511:$B$518,0), MATCH("*3rd*",'Stu-SESSION'!$K$7:$T$7,0)),"")</f>
        <v>#N/A</v>
      </c>
      <c r="D341" s="132" t="e">
        <f>INDEX('Stu-SESSION'!L$214:U$221, MATCH("*Squat*",'Stu-SESSION'!$B$214:$B$221,0), MATCH("*3rd*",'Stu-SESSION'!K$7:T$7,0))</f>
        <v>#N/A</v>
      </c>
      <c r="E341" s="131" t="e">
        <f>IF($A$338='Stu-SESSION'!$A$511,INDEX('Stu-SESSION'!$K$511:$T$518, MATCH("*Deadlift*",'Stu-SESSION'!$B$511:$B$518,0), MATCH("*3rd*",'Stu-SESSION'!$K$7:$T$7,0)),"")</f>
        <v>#N/A</v>
      </c>
      <c r="F341" s="131" t="e">
        <f>INDEX('Stu-SESSION'!$L$511:$U$518, MATCH("*Deadlift*",'Stu-SESSION'!$B$511:$B$518,0), MATCH("*3rd*",'Stu-SESSION'!$K$7:$T$7,0))</f>
        <v>#N/A</v>
      </c>
      <c r="G341" s="131" t="e">
        <f>IF($A$338='Stu-SESSION'!$A$511,INDEX('Stu-SESSION'!$K$511:$T$518, MATCH("*Bench Press*",'Stu-SESSION'!$B$511:$B$518,0), MATCH("*3rd*",'Stu-SESSION'!$K$7:$T$7,0)),"")</f>
        <v>#N/A</v>
      </c>
      <c r="H341" s="131" t="e">
        <f>INDEX('Stu-SESSION'!$L$511:$U$518, MATCH("*Bench Press*",'Stu-SESSION'!$B$511:$B$518,0), MATCH("*3rd*",'Stu-SESSION'!$K$7:$T$7,0))</f>
        <v>#N/A</v>
      </c>
      <c r="I341" s="132" t="e">
        <f>IF($A$338='Stu-SESSION'!$A$511,INDEX('Stu-SESSION'!$K$511:$T$518, MATCH("*Military*",'Stu-SESSION'!$B$511:$B$518,0), MATCH("*3rd*",'Stu-SESSION'!$K$7:$T$7,0)),"")</f>
        <v>#N/A</v>
      </c>
      <c r="J341" s="44" t="e">
        <f>INDEX('Stu-SESSION'!$L$511:$U$518, MATCH("*Military*",'Stu-SESSION'!$B$511:$B$518,0), MATCH("*3rd*",'Stu-SESSION'!$K$7:$T$7,0))</f>
        <v>#N/A</v>
      </c>
      <c r="K341" s="131" t="e">
        <f>IF($A$338='Stu-SESSION'!$A$511,INDEX('Stu-SESSION'!$K$511:$T$518, MATCH("*Clean *",'Stu-SESSION'!$B$511:$B$518,0), MATCH("*3rd*",'Stu-SESSION'!$K$7:$T$7,0)),"")</f>
        <v>#N/A</v>
      </c>
      <c r="L341" s="44" t="e">
        <f>INDEX('Stu-SESSION'!$L$511:$U$518, MATCH("*Clean *",'Stu-SESSION'!$B$511:$B$518,0), MATCH("*3rd*",'Stu-SESSION'!$K$7:$T$7,0))</f>
        <v>#N/A</v>
      </c>
      <c r="M341" s="131" t="e">
        <f>IF($A$338='Stu-SESSION'!$A$511,INDEX('Stu-SESSION'!$K$511:$T$518, MATCH("*Lat Pulldown*",'Stu-SESSION'!$B$511:$B$518,0), MATCH("*3rd*",'Stu-SESSION'!$K$7:$T$7,0)),"")</f>
        <v>#N/A</v>
      </c>
      <c r="N341" s="44" t="e">
        <f>INDEX('Stu-SESSION'!$L$511:$U$518, MATCH("*Lat Pulldown*",'Stu-SESSION'!$B$511:$B$518,0), MATCH("*3rd*",'Stu-SESSION'!$K$7:$T$7,0))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IF($A$338='Stu-SESSION'!$A$511,INDEX('Stu-SESSION'!$K$511:$T$518, MATCH("*Squat*",'Stu-SESSION'!$B$511:$B$518,0), MATCH("*4th*",'Stu-SESSION'!$K$7:$T$7,0)),"")</f>
        <v>#N/A</v>
      </c>
      <c r="D342" s="132" t="e">
        <f>INDEX('Stu-SESSION'!L$214:U$221, MATCH("*Squat*",'Stu-SESSION'!$B$214:$B$221,0), MATCH("*4th*",'Stu-SESSION'!K$7:T$7,0))</f>
        <v>#N/A</v>
      </c>
      <c r="E342" s="131" t="e">
        <f>IF($A$338='Stu-SESSION'!$A$511,INDEX('Stu-SESSION'!$K$511:$T$518, MATCH("*Deadlift*",'Stu-SESSION'!$B$511:$B$518,0), MATCH("*4th*",'Stu-SESSION'!$K$7:$T$7,0)),"")</f>
        <v>#N/A</v>
      </c>
      <c r="F342" s="131" t="e">
        <f>INDEX('Stu-SESSION'!$L$511:$U$518, MATCH("*Deadlift*",'Stu-SESSION'!$B$511:$B$518,0), MATCH("*4th*",'Stu-SESSION'!$K$7:$T$7,0))</f>
        <v>#N/A</v>
      </c>
      <c r="G342" s="131" t="e">
        <f>IF($A$338='Stu-SESSION'!$A$511,INDEX('Stu-SESSION'!$K$511:$T$518, MATCH("*Bench Press*",'Stu-SESSION'!$B$511:$B$518,0), MATCH("*4th*",'Stu-SESSION'!$K$7:$T$7,0)),"")</f>
        <v>#N/A</v>
      </c>
      <c r="H342" s="131" t="e">
        <f>INDEX('Stu-SESSION'!$L$511:$U$518, MATCH("*Bench Press*",'Stu-SESSION'!$B$511:$B$518,0), MATCH("*4th*",'Stu-SESSION'!$K$7:$T$7,0))</f>
        <v>#N/A</v>
      </c>
      <c r="I342" s="132" t="e">
        <f>IF($A$338='Stu-SESSION'!$A$511,INDEX('Stu-SESSION'!$K$511:$T$518, MATCH("*Military*",'Stu-SESSION'!$B$511:$B$518,0), MATCH("*4th*",'Stu-SESSION'!$K$7:$T$7,0)),"")</f>
        <v>#N/A</v>
      </c>
      <c r="J342" s="44" t="e">
        <f>INDEX('Stu-SESSION'!$L$511:$U$518, MATCH("*Military*",'Stu-SESSION'!$B$511:$B$518,0), MATCH("*4th*",'Stu-SESSION'!$K$7:$T$7,0))</f>
        <v>#N/A</v>
      </c>
      <c r="K342" s="131" t="e">
        <f>IF($A$338='Stu-SESSION'!$A$511,INDEX('Stu-SESSION'!$K$511:$T$518, MATCH("*Clean *",'Stu-SESSION'!$B$511:$B$518,0), MATCH("*4th*",'Stu-SESSION'!$K$7:$T$7,0)),"")</f>
        <v>#N/A</v>
      </c>
      <c r="L342" s="44" t="e">
        <f>INDEX('Stu-SESSION'!$L$511:$U$518, MATCH("*Clean *",'Stu-SESSION'!$B$511:$B$518,0), MATCH("*4th*",'Stu-SESSION'!$K$7:$T$7,0))</f>
        <v>#N/A</v>
      </c>
      <c r="M342" s="131" t="e">
        <f>IF($A$338='Stu-SESSION'!$A$511,INDEX('Stu-SESSION'!$K$511:$T$518, MATCH("*Lat Pulldown*",'Stu-SESSION'!$B$511:$B$518,0), MATCH("*4th*",'Stu-SESSION'!$K$7:$T$7,0)),"")</f>
        <v>#N/A</v>
      </c>
      <c r="N342" s="44" t="e">
        <f>INDEX('Stu-SESSION'!$L$511:$U$518, MATCH("*Lat Pulldown*",'Stu-SESSION'!$B$511:$B$518,0), MATCH("*4th*",'Stu-SESSION'!$K$7:$T$7,0))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IF($A$338='Stu-SESSION'!$A$511,INDEX('Stu-SESSION'!$K$511:$T$518, MATCH("*Squat*",'Stu-SESSION'!$B$511:$B$518,0), MATCH("*5th*",'Stu-SESSION'!$K$7:$T$7,0)),"")</f>
        <v>#N/A</v>
      </c>
      <c r="D343" s="132" t="e">
        <f>INDEX('Stu-SESSION'!L$214:U$221, MATCH("*Squat*",'Stu-SESSION'!$B$214:$B$221,0), MATCH("*5th*",'Stu-SESSION'!K$7:T$7,0))</f>
        <v>#N/A</v>
      </c>
      <c r="E343" s="131" t="e">
        <f>IF($A$338='Stu-SESSION'!$A$511,INDEX('Stu-SESSION'!$K$511:$T$518, MATCH("*Deadlift*",'Stu-SESSION'!$B$511:$B$518,0), MATCH("*5th*",'Stu-SESSION'!$K$7:$T$7,0)),"")</f>
        <v>#N/A</v>
      </c>
      <c r="F343" s="131" t="e">
        <f>INDEX('Stu-SESSION'!$L$511:$U$518, MATCH("*Deadlift*",'Stu-SESSION'!$B$511:$B$518,0), MATCH("*5th*",'Stu-SESSION'!$K$7:$T$7,0))</f>
        <v>#N/A</v>
      </c>
      <c r="G343" s="131" t="e">
        <f>IF($A$338='Stu-SESSION'!$A$511,INDEX('Stu-SESSION'!$K$511:$T$518, MATCH("*Bench Press*",'Stu-SESSION'!$B$511:$B$518,0), MATCH("*5th*",'Stu-SESSION'!$K$7:$T$7,0)),"")</f>
        <v>#N/A</v>
      </c>
      <c r="H343" s="131" t="e">
        <f>INDEX('Stu-SESSION'!$L$511:$U$518, MATCH("*Bench Press*",'Stu-SESSION'!$B$511:$B$518,0), MATCH("*5th*",'Stu-SESSION'!$K$7:$T$7,0))</f>
        <v>#N/A</v>
      </c>
      <c r="I343" s="132" t="e">
        <f>IF($A$338='Stu-SESSION'!$A$511,INDEX('Stu-SESSION'!$K$511:$T$518, MATCH("*Military*",'Stu-SESSION'!$B$511:$B$518,0), MATCH("*5th*",'Stu-SESSION'!$K$7:$T$7,0)),"")</f>
        <v>#N/A</v>
      </c>
      <c r="J343" s="44" t="e">
        <f>INDEX('Stu-SESSION'!$L$511:$U$518, MATCH("*Military*",'Stu-SESSION'!$B$511:$B$518,0), MATCH("*5th*",'Stu-SESSION'!$K$7:$T$7,0))</f>
        <v>#N/A</v>
      </c>
      <c r="K343" s="131" t="e">
        <f>IF($A$338='Stu-SESSION'!$A$511,INDEX('Stu-SESSION'!$K$511:$T$518, MATCH("*Clean *",'Stu-SESSION'!$B$511:$B$518,0), MATCH("*5th*",'Stu-SESSION'!$K$7:$T$7,0)),"")</f>
        <v>#N/A</v>
      </c>
      <c r="L343" s="44" t="e">
        <f>INDEX('Stu-SESSION'!$L$511:$U$518, MATCH("*Clean *",'Stu-SESSION'!$B$511:$B$518,0), MATCH("*5th*",'Stu-SESSION'!$K$7:$T$7,0))</f>
        <v>#N/A</v>
      </c>
      <c r="M343" s="131" t="e">
        <f>IF($A$338='Stu-SESSION'!$A$511,INDEX('Stu-SESSION'!$K$511:$T$518, MATCH("*Lat Pulldown*",'Stu-SESSION'!$B$511:$B$518,0), MATCH("*5th*",'Stu-SESSION'!$K$7:$T$7,0)),"")</f>
        <v>#N/A</v>
      </c>
      <c r="N343" s="44" t="e">
        <f>INDEX('Stu-SESSION'!$L$511:$U$518, MATCH("*Lat Pulldown*",'Stu-SESSION'!$B$511:$B$518,0), MATCH("*5th*",'Stu-SESSION'!$K$7:$T$7,0))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'Stu-SESSION'!A520</f>
        <v>0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 t="e">
        <f>MAX(E345:E349)</f>
        <v>#N/A</v>
      </c>
      <c r="F344" s="116" t="e">
        <f t="array" ref="F344">MAX(IF(E345:E349=E344,F345:F349))</f>
        <v>#N/A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IF($A$344='Stu-SESSION'!$A$520,INDEX('Stu-SESSION'!$K$520:$T$527, MATCH("*1k Row*",'Stu-SESSION'!$B$520:$B$527,0), MATCH("*1st*",'Stu-SESSION'!$K$7:$T$7,0)),"")</f>
        <v>#N/A</v>
      </c>
      <c r="P344" s="152" t="e">
        <f>IF($A$344='Stu-SESSION'!$A$520,INDEX('Stu-SESSION'!$K$520:$T$527, MATCH("*HIIT*",'Stu-SESSION'!$B$520:$B$527,0), MATCH("*1st*",'Stu-SESSION'!$K$7:$T$7,0)),"")</f>
        <v>#N/A</v>
      </c>
      <c r="Q344" s="119" t="e">
        <f>INDEX('Stu-SESSION'!$L$520:$U$527, MATCH("*HIIT*",'Stu-SESSION'!$B$520:$B$527,0), MATCH("*1st*",'Stu-SESSION'!$K$7:$T$7,0))</f>
        <v>#N/A</v>
      </c>
      <c r="R344" s="119">
        <f>'Stu-SESSION'!U520</f>
        <v>0</v>
      </c>
      <c r="S344" s="116"/>
      <c r="T344" s="116"/>
      <c r="U344" s="120">
        <f>'Stu-SESSION'!A521</f>
        <v>0</v>
      </c>
      <c r="V344" s="120">
        <f>'Stu-SESSION'!A522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IF($A$344='Stu-SESSION'!$A$520,INDEX('Stu-SESSION'!$K$520:$T$527, MATCH("*Squat*",'Stu-SESSION'!$B$520:$B$527,0), MATCH("*1st*",'Stu-SESSION'!$K$7:$T$7,0)),"")</f>
        <v>#N/A</v>
      </c>
      <c r="D345" s="132" t="e">
        <f>INDEX('Stu-SESSION'!L$520:U$527, MATCH("*Squat*",'Stu-SESSION'!$B$520:$B$527,0), MATCH("*1st*",'Stu-SESSION'!K$7:T$7,0))</f>
        <v>#N/A</v>
      </c>
      <c r="E345" s="131" t="e">
        <f>IF($A$344='Stu-SESSION'!$A$520,INDEX('Stu-SESSION'!$K$520:$T$527, MATCH("*Deadlift*",'Stu-SESSION'!$B$520:$B$527,0), MATCH("*1st*",'Stu-SESSION'!$K$7:$T$7,0)),"")</f>
        <v>#N/A</v>
      </c>
      <c r="F345" s="131" t="e">
        <f>INDEX('Stu-SESSION'!$L$520:$U$527, MATCH("*Deadlift*",'Stu-SESSION'!$B$520:$B$527,0), MATCH("*1st*",'Stu-SESSION'!$K$7:$T$7,0))</f>
        <v>#N/A</v>
      </c>
      <c r="G345" s="131" t="e">
        <f>IF($A$344='Stu-SESSION'!$A$520,INDEX('Stu-SESSION'!$K$520:$T$527, MATCH("*Bench Press*",'Stu-SESSION'!$B$520:$B$527,0), MATCH("*1st*",'Stu-SESSION'!$K$7:$T$7,0)),"")</f>
        <v>#N/A</v>
      </c>
      <c r="H345" s="131" t="e">
        <f>INDEX('Stu-SESSION'!$L$520:$U$527, MATCH("*Bench Press*",'Stu-SESSION'!$B$520:$B$527,0), MATCH("*1st*",'Stu-SESSION'!$K$7:$T$7,0))</f>
        <v>#N/A</v>
      </c>
      <c r="I345" s="132" t="e">
        <f>IF($A$344='Stu-SESSION'!$A$520,INDEX('Stu-SESSION'!$K$520:$T$527, MATCH("*Military*",'Stu-SESSION'!$B$520:$B$527,0), MATCH("*1st*",'Stu-SESSION'!$K$7:$T$7,0)),"")</f>
        <v>#N/A</v>
      </c>
      <c r="J345" s="48" t="e">
        <f>INDEX('Stu-SESSION'!$L$520:$U$527, MATCH("*Military*",'Stu-SESSION'!$B$520:$B$527,0), MATCH("*1st*",'Stu-SESSION'!$K$7:$T$7,0))</f>
        <v>#N/A</v>
      </c>
      <c r="K345" s="131" t="e">
        <f>IF($A$344='Stu-SESSION'!$A$520,INDEX('Stu-SESSION'!$K$520:$T$527, MATCH("*Clean *",'Stu-SESSION'!$B$520:$B$527,0), MATCH("*1st*",'Stu-SESSION'!$K$7:$T$7,0)),"")</f>
        <v>#N/A</v>
      </c>
      <c r="L345" s="48" t="e">
        <f>INDEX('Stu-SESSION'!$L$520:$U$527, MATCH("*Clean *",'Stu-SESSION'!$B$520:$B$527,0), MATCH("*1st*",'Stu-SESSION'!$K$7:$T$7,0))</f>
        <v>#N/A</v>
      </c>
      <c r="M345" s="131" t="e">
        <f>IF($A$344='Stu-SESSION'!$A$520,INDEX('Stu-SESSION'!$K$520:$T$527, MATCH("*Lat Pulldown*",'Stu-SESSION'!$B$520:$B$527,0), MATCH("*1st*",'Stu-SESSION'!$K$7:$T$7,0)),"")</f>
        <v>#N/A</v>
      </c>
      <c r="N345" s="48" t="e">
        <f>INDEX('Stu-SESSION'!$L$520:$U$527, MATCH("*Lat Pulldown*",'Stu-SESSION'!$B$520:$B$527,0), MATCH("*1st*",'Stu-SESSION'!$K$7:$T$7,0))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IF($A$344='Stu-SESSION'!$A$520,INDEX('Stu-SESSION'!$K$520:$T$527, MATCH("*Squat*",'Stu-SESSION'!$B$520:$B$527,0), MATCH("*2nd*",'Stu-SESSION'!$K$7:$T$7,0)),"")</f>
        <v>#N/A</v>
      </c>
      <c r="D346" s="132" t="e">
        <f>INDEX('Stu-SESSION'!L$520:U$527, MATCH("*Squat*",'Stu-SESSION'!$B$520:$B$527,0), MATCH("*2nd*",'Stu-SESSION'!K$7:T$7,0))</f>
        <v>#N/A</v>
      </c>
      <c r="E346" s="131" t="e">
        <f>IF($A$344='Stu-SESSION'!$A$520,INDEX('Stu-SESSION'!$K$520:$T$527, MATCH("*Deadlift*",'Stu-SESSION'!$B$520:$B$527,0), MATCH("*2ND*",'Stu-SESSION'!$K$7:$T$7,0)),"")</f>
        <v>#N/A</v>
      </c>
      <c r="F346" s="131" t="e">
        <f>INDEX('Stu-SESSION'!$L$520:$U$527, MATCH("*Deadlift*",'Stu-SESSION'!$B$520:$B$527,0), MATCH("*2nd*",'Stu-SESSION'!$K$7:$T$7,0))</f>
        <v>#N/A</v>
      </c>
      <c r="G346" s="131" t="e">
        <f>IF($A$344='Stu-SESSION'!$A$520,INDEX('Stu-SESSION'!$K$520:$T$527, MATCH("*Bench Press*",'Stu-SESSION'!$B$520:$B$527,0), MATCH("*2ND*",'Stu-SESSION'!$K$7:$T$7,0)),"")</f>
        <v>#N/A</v>
      </c>
      <c r="H346" s="131" t="e">
        <f>INDEX('Stu-SESSION'!$L$520:$U$527, MATCH("*Bench Press*",'Stu-SESSION'!$B$520:$B$527,0), MATCH("*2nd*",'Stu-SESSION'!$K$7:$T$7,0))</f>
        <v>#N/A</v>
      </c>
      <c r="I346" s="132" t="e">
        <f>IF($A$344='Stu-SESSION'!$A$520,INDEX('Stu-SESSION'!$K$520:$T$527, MATCH("*Military*",'Stu-SESSION'!$B$520:$B$527,0), MATCH("*2ND*",'Stu-SESSION'!$K$7:$T$7,0)),"")</f>
        <v>#N/A</v>
      </c>
      <c r="J346" s="44" t="e">
        <f>INDEX('Stu-SESSION'!$L$520:$U$527, MATCH("*Military*",'Stu-SESSION'!$B$520:$B$527,0), MATCH("*2nd*",'Stu-SESSION'!$K$7:$T$7,0))</f>
        <v>#N/A</v>
      </c>
      <c r="K346" s="131" t="e">
        <f>IF($A$344='Stu-SESSION'!$A$520,INDEX('Stu-SESSION'!$K$520:$T$527, MATCH("*Clean *",'Stu-SESSION'!$B$520:$B$527,0), MATCH("*2ND*",'Stu-SESSION'!$K$7:$T$7,0)),"")</f>
        <v>#N/A</v>
      </c>
      <c r="L346" s="44" t="e">
        <f>INDEX('Stu-SESSION'!$L$520:$U$527, MATCH("*Clean *",'Stu-SESSION'!$B$520:$B$527,0), MATCH("*2nd*",'Stu-SESSION'!$K$7:$T$7,0))</f>
        <v>#N/A</v>
      </c>
      <c r="M346" s="131" t="e">
        <f>IF($A$344='Stu-SESSION'!$A$520,INDEX('Stu-SESSION'!$K$520:$T$527, MATCH("*Lat Pulldown*",'Stu-SESSION'!$B$520:$B$527,0), MATCH("*2ND*",'Stu-SESSION'!$K$7:$T$7,0)),"")</f>
        <v>#N/A</v>
      </c>
      <c r="N346" s="44" t="e">
        <f>INDEX('Stu-SESSION'!$L$520:$U$527, MATCH("*Lat Pulldown*",'Stu-SESSION'!$B$520:$B$527,0), MATCH("*2nd*",'Stu-SESSION'!$K$7:$T$7,0))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IF($A$344='Stu-SESSION'!$A$520,INDEX('Stu-SESSION'!$K$520:$T$527, MATCH("*Squat*",'Stu-SESSION'!$B$520:$B$527,0), MATCH("*3rd*",'Stu-SESSION'!$K$7:$T$7,0)),"")</f>
        <v>#N/A</v>
      </c>
      <c r="D347" s="132" t="e">
        <f>INDEX('Stu-SESSION'!L$520:U$527, MATCH("*Squat*",'Stu-SESSION'!$B$520:$B$527,0), MATCH("*3rd*",'Stu-SESSION'!K$7:T$7,0))</f>
        <v>#N/A</v>
      </c>
      <c r="E347" s="131" t="e">
        <f>IF($A$344='Stu-SESSION'!$A$520,INDEX('Stu-SESSION'!$K$520:$T$527, MATCH("*Deadlift*",'Stu-SESSION'!$B$520:$B$527,0), MATCH("*3rd*",'Stu-SESSION'!$K$7:$T$7,0)),"")</f>
        <v>#N/A</v>
      </c>
      <c r="F347" s="131" t="e">
        <f>INDEX('Stu-SESSION'!$L$520:$U$527, MATCH("*Deadlift*",'Stu-SESSION'!$B$520:$B$527,0), MATCH("*3rd*",'Stu-SESSION'!$K$7:$T$7,0))</f>
        <v>#N/A</v>
      </c>
      <c r="G347" s="131" t="e">
        <f>IF($A$344='Stu-SESSION'!$A$520,INDEX('Stu-SESSION'!$K$520:$T$527, MATCH("*Bench Press*",'Stu-SESSION'!$B$520:$B$527,0), MATCH("*3rd*",'Stu-SESSION'!$K$7:$T$7,0)),"")</f>
        <v>#N/A</v>
      </c>
      <c r="H347" s="131" t="e">
        <f>INDEX('Stu-SESSION'!$L$520:$U$527, MATCH("*Bench Press*",'Stu-SESSION'!$B$520:$B$527,0), MATCH("*3rd*",'Stu-SESSION'!$K$7:$T$7,0))</f>
        <v>#N/A</v>
      </c>
      <c r="I347" s="132" t="e">
        <f>IF($A$344='Stu-SESSION'!$A$520,INDEX('Stu-SESSION'!$K$520:$T$527, MATCH("*Military*",'Stu-SESSION'!$B$520:$B$527,0), MATCH("*3rd*",'Stu-SESSION'!$K$7:$T$7,0)),"")</f>
        <v>#N/A</v>
      </c>
      <c r="J347" s="44" t="e">
        <f>INDEX('Stu-SESSION'!$L$520:$U$527, MATCH("*Military*",'Stu-SESSION'!$B$520:$B$527,0), MATCH("*3rd*",'Stu-SESSION'!$K$7:$T$7,0))</f>
        <v>#N/A</v>
      </c>
      <c r="K347" s="131" t="e">
        <f>IF($A$344='Stu-SESSION'!$A$520,INDEX('Stu-SESSION'!$K$520:$T$527, MATCH("*Clean *",'Stu-SESSION'!$B$520:$B$527,0), MATCH("*3rd*",'Stu-SESSION'!$K$7:$T$7,0)),"")</f>
        <v>#N/A</v>
      </c>
      <c r="L347" s="44" t="e">
        <f>INDEX('Stu-SESSION'!$L$520:$U$527, MATCH("*Clean *",'Stu-SESSION'!$B$520:$B$527,0), MATCH("*3rd*",'Stu-SESSION'!$K$7:$T$7,0))</f>
        <v>#N/A</v>
      </c>
      <c r="M347" s="131" t="e">
        <f>IF($A$344='Stu-SESSION'!$A$520,INDEX('Stu-SESSION'!$K$520:$T$527, MATCH("*Lat Pulldown*",'Stu-SESSION'!$B$520:$B$527,0), MATCH("*3rd*",'Stu-SESSION'!$K$7:$T$7,0)),"")</f>
        <v>#N/A</v>
      </c>
      <c r="N347" s="44" t="e">
        <f>INDEX('Stu-SESSION'!$L$520:$U$527, MATCH("*Lat Pulldown*",'Stu-SESSION'!$B$520:$B$527,0), MATCH("*3rd*",'Stu-SESSION'!$K$7:$T$7,0))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IF($A$344='Stu-SESSION'!$A$520,INDEX('Stu-SESSION'!$K$520:$T$527, MATCH("*Squat*",'Stu-SESSION'!$B$520:$B$527,0), MATCH("*4th*",'Stu-SESSION'!$K$7:$T$7,0)),"")</f>
        <v>#N/A</v>
      </c>
      <c r="D348" s="132" t="e">
        <f>INDEX('Stu-SESSION'!L$520:U$527, MATCH("*Squat*",'Stu-SESSION'!$B$520:$B$527,0), MATCH("*4th*",'Stu-SESSION'!K$7:T$7,0))</f>
        <v>#N/A</v>
      </c>
      <c r="E348" s="131" t="e">
        <f>IF($A$344='Stu-SESSION'!$A$520,INDEX('Stu-SESSION'!$K$520:$T$527, MATCH("*Deadlift*",'Stu-SESSION'!$B$520:$B$527,0), MATCH("*4th*",'Stu-SESSION'!$K$7:$T$7,0)),"")</f>
        <v>#N/A</v>
      </c>
      <c r="F348" s="131" t="e">
        <f>INDEX('Stu-SESSION'!$L$520:$U$527, MATCH("*Deadlift*",'Stu-SESSION'!$B$520:$B$527,0), MATCH("*4th*",'Stu-SESSION'!$K$7:$T$7,0))</f>
        <v>#N/A</v>
      </c>
      <c r="G348" s="131" t="e">
        <f>IF($A$344='Stu-SESSION'!$A$520,INDEX('Stu-SESSION'!$K$520:$T$527, MATCH("*Bench Press*",'Stu-SESSION'!$B$520:$B$527,0), MATCH("*4th*",'Stu-SESSION'!$K$7:$T$7,0)),"")</f>
        <v>#N/A</v>
      </c>
      <c r="H348" s="131" t="e">
        <f>INDEX('Stu-SESSION'!$L$520:$U$527, MATCH("*Bench Press*",'Stu-SESSION'!$B$520:$B$527,0), MATCH("*4th*",'Stu-SESSION'!$K$7:$T$7,0))</f>
        <v>#N/A</v>
      </c>
      <c r="I348" s="132" t="e">
        <f>IF($A$344='Stu-SESSION'!$A$520,INDEX('Stu-SESSION'!$K$520:$T$527, MATCH("*Military*",'Stu-SESSION'!$B$520:$B$527,0), MATCH("*4th*",'Stu-SESSION'!$K$7:$T$7,0)),"")</f>
        <v>#N/A</v>
      </c>
      <c r="J348" s="44" t="e">
        <f>INDEX('Stu-SESSION'!$L$520:$U$527, MATCH("*Military*",'Stu-SESSION'!$B$520:$B$527,0), MATCH("*4th*",'Stu-SESSION'!$K$7:$T$7,0))</f>
        <v>#N/A</v>
      </c>
      <c r="K348" s="131" t="e">
        <f>IF($A$344='Stu-SESSION'!$A$520,INDEX('Stu-SESSION'!$K$520:$T$527, MATCH("*Clean *",'Stu-SESSION'!$B$520:$B$527,0), MATCH("*4th*",'Stu-SESSION'!$K$7:$T$7,0)),"")</f>
        <v>#N/A</v>
      </c>
      <c r="L348" s="44" t="e">
        <f>INDEX('Stu-SESSION'!$L$520:$U$527, MATCH("*Clean *",'Stu-SESSION'!$B$520:$B$527,0), MATCH("*4th*",'Stu-SESSION'!$K$7:$T$7,0))</f>
        <v>#N/A</v>
      </c>
      <c r="M348" s="131" t="e">
        <f>IF($A$344='Stu-SESSION'!$A$520,INDEX('Stu-SESSION'!$K$520:$T$527, MATCH("*Lat Pulldown*",'Stu-SESSION'!$B$520:$B$527,0), MATCH("*4th*",'Stu-SESSION'!$K$7:$T$7,0)),"")</f>
        <v>#N/A</v>
      </c>
      <c r="N348" s="44" t="e">
        <f>INDEX('Stu-SESSION'!$L$520:$U$527, MATCH("*Lat Pulldown*",'Stu-SESSION'!$B$520:$B$527,0), MATCH("*4th*",'Stu-SESSION'!$K$7:$T$7,0))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IF($A$344='Stu-SESSION'!$A$520,INDEX('Stu-SESSION'!$K$520:$T$527, MATCH("*Squat*",'Stu-SESSION'!$B$520:$B$527,0), MATCH("*5th*",'Stu-SESSION'!$K$7:$T$7,0)),"")</f>
        <v>#N/A</v>
      </c>
      <c r="D349" s="132" t="e">
        <f>INDEX('Stu-SESSION'!L$520:U$527, MATCH("*Squat*",'Stu-SESSION'!$B$520:$B$527,0), MATCH("*5th*",'Stu-SESSION'!K$7:T$7,0))</f>
        <v>#N/A</v>
      </c>
      <c r="E349" s="131" t="e">
        <f>IF($A$344='Stu-SESSION'!$A$520,INDEX('Stu-SESSION'!$K$520:$T$527, MATCH("*Deadlift*",'Stu-SESSION'!$B$520:$B$527,0), MATCH("*5th*",'Stu-SESSION'!$K$7:$T$7,0)),"")</f>
        <v>#N/A</v>
      </c>
      <c r="F349" s="131" t="e">
        <f>INDEX('Stu-SESSION'!$L$520:$U$527, MATCH("*Deadlift*",'Stu-SESSION'!$B$520:$B$527,0), MATCH("*5th*",'Stu-SESSION'!$K$7:$T$7,0))</f>
        <v>#N/A</v>
      </c>
      <c r="G349" s="131" t="e">
        <f>IF($A$344='Stu-SESSION'!$A$520,INDEX('Stu-SESSION'!$K$520:$T$527, MATCH("*Bench Press*",'Stu-SESSION'!$B$520:$B$527,0), MATCH("*5th*",'Stu-SESSION'!$K$7:$T$7,0)),"")</f>
        <v>#N/A</v>
      </c>
      <c r="H349" s="131" t="e">
        <f>INDEX('Stu-SESSION'!$L$520:$U$527, MATCH("*Bench Press*",'Stu-SESSION'!$B$520:$B$527,0), MATCH("*5th*",'Stu-SESSION'!$K$7:$T$7,0))</f>
        <v>#N/A</v>
      </c>
      <c r="I349" s="132" t="e">
        <f>IF($A$344='Stu-SESSION'!$A$520,INDEX('Stu-SESSION'!$K$520:$T$527, MATCH("*Military*",'Stu-SESSION'!$B$520:$B$527,0), MATCH("*5th*",'Stu-SESSION'!$K$7:$T$7,0)),"")</f>
        <v>#N/A</v>
      </c>
      <c r="J349" s="44" t="e">
        <f>INDEX('Stu-SESSION'!$L$520:$U$527, MATCH("*Military*",'Stu-SESSION'!$B$520:$B$527,0), MATCH("*5th*",'Stu-SESSION'!$K$7:$T$7,0))</f>
        <v>#N/A</v>
      </c>
      <c r="K349" s="131" t="e">
        <f>IF($A$344='Stu-SESSION'!$A$520,INDEX('Stu-SESSION'!$K$520:$T$527, MATCH("*Clean *",'Stu-SESSION'!$B$520:$B$527,0), MATCH("*5th*",'Stu-SESSION'!$K$7:$T$7,0)),"")</f>
        <v>#N/A</v>
      </c>
      <c r="L349" s="44" t="e">
        <f>INDEX('Stu-SESSION'!$L$520:$U$527, MATCH("*Clean *",'Stu-SESSION'!$B$520:$B$527,0), MATCH("*5th*",'Stu-SESSION'!$K$7:$T$7,0))</f>
        <v>#N/A</v>
      </c>
      <c r="M349" s="131" t="e">
        <f>IF($A$344='Stu-SESSION'!$A$520,INDEX('Stu-SESSION'!$K$520:$T$527, MATCH("*Lat Pulldown*",'Stu-SESSION'!$B$520:$B$527,0), MATCH("*5th*",'Stu-SESSION'!$K$7:$T$7,0)),"")</f>
        <v>#N/A</v>
      </c>
      <c r="N349" s="44" t="e">
        <f>INDEX('Stu-SESSION'!$L$520:$U$527, MATCH("*Lat Pulldown*",'Stu-SESSION'!$B$520:$B$527,0), MATCH("*5th*",'Stu-SESSION'!$K$7:$T$7,0))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'Stu-SESSION'!A529</f>
        <v>0</v>
      </c>
      <c r="B350" s="116" t="s">
        <v>84</v>
      </c>
      <c r="C350" s="117" t="e">
        <f>MAX(C351:C355)</f>
        <v>#N/A</v>
      </c>
      <c r="D350" s="116" t="e">
        <f t="array" ref="D350">MAX(IF(C351:C355=C548,D351:D355))</f>
        <v>#N/A</v>
      </c>
      <c r="E350" s="116" t="e">
        <f>MAX(E351:E355)</f>
        <v>#N/A</v>
      </c>
      <c r="F350" s="116" t="e">
        <f t="array" ref="F350">MAX(IF(E351:E355=E548,F351:F355))</f>
        <v>#N/A</v>
      </c>
      <c r="G350" s="116" t="e">
        <f>MAX(G351:G355)</f>
        <v>#N/A</v>
      </c>
      <c r="H350" s="116" t="e">
        <f t="array" ref="H350">MAX(IF(G351:G355=G548,H351:H355))</f>
        <v>#N/A</v>
      </c>
      <c r="I350" s="116" t="e">
        <f>MAX(I351:I355)</f>
        <v>#N/A</v>
      </c>
      <c r="J350" s="116" t="e">
        <f t="array" ref="J350">MAX(IF(I351:I355=I548,J351:J355))</f>
        <v>#N/A</v>
      </c>
      <c r="K350" s="116" t="e">
        <f>MAX(K351:K355)</f>
        <v>#N/A</v>
      </c>
      <c r="L350" s="116" t="e">
        <f t="array" ref="L350">MAX(IF(K351:K355=K548,L351:L355))</f>
        <v>#N/A</v>
      </c>
      <c r="M350" s="116" t="e">
        <f>MAX(M351:M355)</f>
        <v>#N/A</v>
      </c>
      <c r="N350" s="117" t="e">
        <f t="array" ref="N350">MAX(IF(M351:M355=M548,N351:N355))</f>
        <v>#N/A</v>
      </c>
      <c r="O350" s="152" t="str">
        <f>IF($A$140='Stu-SESSION'!$A$529,INDEX('Stu-SESSION'!$K$529:$T$536, MATCH("*1k Row*",'Stu-SESSION'!$B$529:$B$536,0), MATCH("*1st*",'Stu-SESSION'!$K$7:$T$7,0)),"")</f>
        <v/>
      </c>
      <c r="P350" s="152" t="str">
        <f>IF($A$140='Stu-SESSION'!$A$529,INDEX('Stu-SESSION'!$K$529:$T$536, MATCH("*HIIT*",'Stu-SESSION'!$B$529:$B$536,0), MATCH("*1st*",'Stu-SESSION'!$K$7:$T$7,0)),"")</f>
        <v/>
      </c>
      <c r="Q350" s="119" t="e">
        <f>INDEX('Stu-SESSION'!$L$529:$U$529, MATCH("*HIIT*",'Stu-SESSION'!$B$529:$B$529,0), MATCH("*1st*",'Stu-SESSION'!$K$7:$T$7,0))</f>
        <v>#N/A</v>
      </c>
      <c r="R350" s="119">
        <f>'Stu-SESSION'!U418</f>
        <v>0</v>
      </c>
      <c r="S350" s="116"/>
      <c r="T350" s="116"/>
      <c r="U350" s="120">
        <f>'Stu-SESSION'!A530</f>
        <v>0</v>
      </c>
      <c r="V350" s="120">
        <f>'Stu-SESSION'!A531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IF($A$350='Stu-SESSION'!$A$529,INDEX('Stu-SESSION'!$K$529:$T$536, MATCH("*Squat*",'Stu-SESSION'!$B$529:$B$536,0), MATCH("*1st*",'Stu-SESSION'!$K$7:$T$7,0)),"")</f>
        <v>#N/A</v>
      </c>
      <c r="D351" s="132" t="e">
        <f>INDEX('Stu-SESSION'!L$529:U$536, MATCH("*Squat*",'Stu-SESSION'!$B$529:$B$536,0), MATCH("*1st*",'Stu-SESSION'!K$7:T$7,0))</f>
        <v>#N/A</v>
      </c>
      <c r="E351" s="131" t="e">
        <f>IF($A$350='Stu-SESSION'!$A$529,INDEX('Stu-SESSION'!$K$529:$T$536, MATCH("*Deadlift*",'Stu-SESSION'!$B$529:$B$536,0), MATCH("*1st*",'Stu-SESSION'!$K$7:$T$7,0)),"")</f>
        <v>#N/A</v>
      </c>
      <c r="F351" s="131" t="e">
        <f>INDEX('Stu-SESSION'!$L$529:$U$536, MATCH("*Deadlift*",'Stu-SESSION'!$B$529:$B$536,0), MATCH("*1st*",'Stu-SESSION'!$K$7:$T$7,0))</f>
        <v>#N/A</v>
      </c>
      <c r="G351" s="131" t="e">
        <f>IF($A$350='Stu-SESSION'!$A$529,INDEX('Stu-SESSION'!$K$529:$T$536, MATCH("*Bench Press*",'Stu-SESSION'!$B$529:$B$536,0), MATCH("*1st*",'Stu-SESSION'!$K$7:$T$7,0)),"")</f>
        <v>#N/A</v>
      </c>
      <c r="H351" s="131" t="e">
        <f>INDEX('Stu-SESSION'!$L$529:$U$536, MATCH("*Bench Press*",'Stu-SESSION'!$B$529:$B$536,0), MATCH("*1st*",'Stu-SESSION'!$K$7:$T$7,0))</f>
        <v>#N/A</v>
      </c>
      <c r="I351" s="132" t="e">
        <f>IF($A$350='Stu-SESSION'!$A$529,INDEX('Stu-SESSION'!$K$529:$T$536, MATCH("*Military*",'Stu-SESSION'!$B$529:$B$536,0), MATCH("*1st*",'Stu-SESSION'!$K$7:$T$7,0)),"")</f>
        <v>#N/A</v>
      </c>
      <c r="J351" s="48" t="e">
        <f>INDEX('Stu-SESSION'!$L$529:$U$536, MATCH("*Military*",'Stu-SESSION'!$B$529:$B$536,0), MATCH("*1st*",'Stu-SESSION'!$K$7:$T$7,0))</f>
        <v>#N/A</v>
      </c>
      <c r="K351" s="131" t="e">
        <f>IF($A$350='Stu-SESSION'!$A$529,INDEX('Stu-SESSION'!$K$529:$T$536, MATCH("*Clean *",'Stu-SESSION'!$B$529:$B$536,0), MATCH("*1st*",'Stu-SESSION'!$K$7:$T$7,0)),"")</f>
        <v>#N/A</v>
      </c>
      <c r="L351" s="48" t="e">
        <f>INDEX('Stu-SESSION'!$L$529:$U$536, MATCH("*Clean *",'Stu-SESSION'!$B$529:$B$536,0), MATCH("*1st*",'Stu-SESSION'!$K$7:$T$7,0))</f>
        <v>#N/A</v>
      </c>
      <c r="M351" s="131" t="e">
        <f>IF($A$350='Stu-SESSION'!$A$529,INDEX('Stu-SESSION'!$K$529:$T$536, MATCH("*Lat Pulldown*",'Stu-SESSION'!$B$529:$B$536,0), MATCH("*1st*",'Stu-SESSION'!$K$7:$T$7,0)),"")</f>
        <v>#N/A</v>
      </c>
      <c r="N351" s="48" t="e">
        <f>INDEX('Stu-SESSION'!$L$529:$U$536, MATCH("*Lat Pulldown*",'Stu-SESSION'!$B$529:$B$536,0), MATCH("*1st*",'Stu-SESSION'!$K$7:$T$7,0))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IF($A$350='Stu-SESSION'!$A$529,INDEX('Stu-SESSION'!$K$529:$T$536, MATCH("*Squat*",'Stu-SESSION'!$B$529:$B$536,0), MATCH("*2nd*",'Stu-SESSION'!$K$7:$T$7,0)),"")</f>
        <v>#N/A</v>
      </c>
      <c r="D352" s="132" t="e">
        <f>INDEX('Stu-SESSION'!L$529:U$536, MATCH("*Squat*",'Stu-SESSION'!$B$529:$B$536,0), MATCH("*2nd*",'Stu-SESSION'!K$7:T$7,0))</f>
        <v>#N/A</v>
      </c>
      <c r="E352" s="131" t="e">
        <f>IF($A$350='Stu-SESSION'!$A$529,INDEX('Stu-SESSION'!$K$529:$T$536, MATCH("*Deadlift*",'Stu-SESSION'!$B$529:$B$536,0), MATCH("*2ND*",'Stu-SESSION'!$K$7:$T$7,0)),"")</f>
        <v>#N/A</v>
      </c>
      <c r="F352" s="131" t="e">
        <f>INDEX('Stu-SESSION'!$L$529:$U$536, MATCH("*Deadlift*",'Stu-SESSION'!$B$529:$B$536,0), MATCH("*2nd*",'Stu-SESSION'!$K$7:$T$7,0))</f>
        <v>#N/A</v>
      </c>
      <c r="G352" s="131" t="e">
        <f>IF($A$350='Stu-SESSION'!$A$529,INDEX('Stu-SESSION'!$K$529:$T$536, MATCH("*Bench Press*",'Stu-SESSION'!$B$529:$B$536,0), MATCH("*2ND*",'Stu-SESSION'!$K$7:$T$7,0)),"")</f>
        <v>#N/A</v>
      </c>
      <c r="H352" s="131" t="e">
        <f>INDEX('Stu-SESSION'!$L$529:$U$536, MATCH("*Bench Press*",'Stu-SESSION'!$B$529:$B$536,0), MATCH("*2nd*",'Stu-SESSION'!$K$7:$T$7,0))</f>
        <v>#N/A</v>
      </c>
      <c r="I352" s="132" t="e">
        <f>IF($A$350='Stu-SESSION'!$A$529,INDEX('Stu-SESSION'!$K$529:$T$536, MATCH("*Military*",'Stu-SESSION'!$B$529:$B$536,0), MATCH("*2ND*",'Stu-SESSION'!$K$7:$T$7,0)),"")</f>
        <v>#N/A</v>
      </c>
      <c r="J352" s="44" t="e">
        <f>INDEX('Stu-SESSION'!$L$529:$U$536, MATCH("*Military*",'Stu-SESSION'!$B$529:$B$536,0), MATCH("*2nd*",'Stu-SESSION'!$K$7:$T$7,0))</f>
        <v>#N/A</v>
      </c>
      <c r="K352" s="131" t="e">
        <f>IF($A$350='Stu-SESSION'!$A$529,INDEX('Stu-SESSION'!$K$529:$T$536, MATCH("*Clean *",'Stu-SESSION'!$B$529:$B$536,0), MATCH("*2ND*",'Stu-SESSION'!$K$7:$T$7,0)),"")</f>
        <v>#N/A</v>
      </c>
      <c r="L352" s="44" t="e">
        <f>INDEX('Stu-SESSION'!$L$529:$U$536, MATCH("*Clean *",'Stu-SESSION'!$B$529:$B$536,0), MATCH("*2nd*",'Stu-SESSION'!$K$7:$T$7,0))</f>
        <v>#N/A</v>
      </c>
      <c r="M352" s="131" t="e">
        <f>IF($A$350='Stu-SESSION'!$A$529,INDEX('Stu-SESSION'!$K$529:$T$536, MATCH("*Lat Pulldown*",'Stu-SESSION'!$B$529:$B$536,0), MATCH("*2ND*",'Stu-SESSION'!$K$7:$T$7,0)),"")</f>
        <v>#N/A</v>
      </c>
      <c r="N352" s="44" t="e">
        <f>INDEX('Stu-SESSION'!$L$529:$U$536, MATCH("*Lat Pulldown*",'Stu-SESSION'!$B$529:$B$536,0), MATCH("*2nd*",'Stu-SESSION'!$K$7:$T$7,0))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IF($A$350='Stu-SESSION'!$A$529,INDEX('Stu-SESSION'!$K$529:$T$536, MATCH("*Squat*",'Stu-SESSION'!$B$529:$B$536,0), MATCH("*3rd*",'Stu-SESSION'!$K$7:$T$7,0)),"")</f>
        <v>#N/A</v>
      </c>
      <c r="D353" s="132" t="e">
        <f>INDEX('Stu-SESSION'!L$529:U$536, MATCH("*Squat*",'Stu-SESSION'!$B$529:$B$536,0), MATCH("*3rd*",'Stu-SESSION'!K$7:T$7,0))</f>
        <v>#N/A</v>
      </c>
      <c r="E353" s="131" t="e">
        <f>IF($A$350='Stu-SESSION'!$A$529,INDEX('Stu-SESSION'!$K$529:$T$536, MATCH("*Deadlift*",'Stu-SESSION'!$B$529:$B$536,0), MATCH("*3rd*",'Stu-SESSION'!$K$7:$T$7,0)),"")</f>
        <v>#N/A</v>
      </c>
      <c r="F353" s="131" t="e">
        <f>INDEX('Stu-SESSION'!$L$529:$U$536, MATCH("*Deadlift*",'Stu-SESSION'!$B$529:$B$536,0), MATCH("*3rd*",'Stu-SESSION'!$K$7:$T$7,0))</f>
        <v>#N/A</v>
      </c>
      <c r="G353" s="131" t="e">
        <f>IF($A$350='Stu-SESSION'!$A$529,INDEX('Stu-SESSION'!$K$529:$T$536, MATCH("*Bench Press*",'Stu-SESSION'!$B$529:$B$536,0), MATCH("*3rd*",'Stu-SESSION'!$K$7:$T$7,0)),"")</f>
        <v>#N/A</v>
      </c>
      <c r="H353" s="131" t="e">
        <f>INDEX('Stu-SESSION'!$L$529:$U$536, MATCH("*Bench Press*",'Stu-SESSION'!$B$529:$B$536,0), MATCH("*3rd*",'Stu-SESSION'!$K$7:$T$7,0))</f>
        <v>#N/A</v>
      </c>
      <c r="I353" s="132" t="e">
        <f>IF($A$350='Stu-SESSION'!$A$529,INDEX('Stu-SESSION'!$K$529:$T$536, MATCH("*Military*",'Stu-SESSION'!$B$529:$B$536,0), MATCH("*3rd*",'Stu-SESSION'!$K$7:$T$7,0)),"")</f>
        <v>#N/A</v>
      </c>
      <c r="J353" s="44" t="e">
        <f>INDEX('Stu-SESSION'!$L$529:$U$536, MATCH("*Military*",'Stu-SESSION'!$B$529:$B$536,0), MATCH("*3rd*",'Stu-SESSION'!$K$7:$T$7,0))</f>
        <v>#N/A</v>
      </c>
      <c r="K353" s="131" t="e">
        <f>IF($A$350='Stu-SESSION'!$A$529,INDEX('Stu-SESSION'!$K$529:$T$536, MATCH("*Clean *",'Stu-SESSION'!$B$529:$B$536,0), MATCH("*3rd*",'Stu-SESSION'!$K$7:$T$7,0)),"")</f>
        <v>#N/A</v>
      </c>
      <c r="L353" s="44" t="e">
        <f>INDEX('Stu-SESSION'!$L$529:$U$536, MATCH("*Clean *",'Stu-SESSION'!$B$529:$B$536,0), MATCH("*3rd*",'Stu-SESSION'!$K$7:$T$7,0))</f>
        <v>#N/A</v>
      </c>
      <c r="M353" s="131" t="e">
        <f>IF($A$350='Stu-SESSION'!$A$529,INDEX('Stu-SESSION'!$K$529:$T$536, MATCH("*Lat Pulldown*",'Stu-SESSION'!$B$529:$B$536,0), MATCH("*3rd*",'Stu-SESSION'!$K$7:$T$7,0)),"")</f>
        <v>#N/A</v>
      </c>
      <c r="N353" s="44" t="e">
        <f>INDEX('Stu-SESSION'!$L$529:$U$536, MATCH("*Lat Pulldown*",'Stu-SESSION'!$B$529:$B$536,0), MATCH("*3rd*",'Stu-SESSION'!$K$7:$T$7,0))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IF($A$350='Stu-SESSION'!$A$529,INDEX('Stu-SESSION'!$K$529:$T$536, MATCH("*Squat*",'Stu-SESSION'!$B$529:$B$536,0), MATCH("*4th*",'Stu-SESSION'!$K$7:$T$7,0)),"")</f>
        <v>#N/A</v>
      </c>
      <c r="D354" s="132" t="e">
        <f>INDEX('Stu-SESSION'!L$529:U$536, MATCH("*Squat*",'Stu-SESSION'!$B$529:$B$536,0), MATCH("*4th*",'Stu-SESSION'!K$7:T$7,0))</f>
        <v>#N/A</v>
      </c>
      <c r="E354" s="131" t="e">
        <f>IF($A$350='Stu-SESSION'!$A$529,INDEX('Stu-SESSION'!$K$529:$T$536, MATCH("*Deadlift*",'Stu-SESSION'!$B$529:$B$536,0), MATCH("*4th*",'Stu-SESSION'!$K$7:$T$7,0)),"")</f>
        <v>#N/A</v>
      </c>
      <c r="F354" s="131" t="e">
        <f>INDEX('Stu-SESSION'!$L$529:$U$536, MATCH("*Deadlift*",'Stu-SESSION'!$B$529:$B$536,0), MATCH("*4th*",'Stu-SESSION'!$K$7:$T$7,0))</f>
        <v>#N/A</v>
      </c>
      <c r="G354" s="131" t="e">
        <f>IF($A$350='Stu-SESSION'!$A$529,INDEX('Stu-SESSION'!$K$529:$T$536, MATCH("*Bench Press*",'Stu-SESSION'!$B$529:$B$536,0), MATCH("*4th*",'Stu-SESSION'!$K$7:$T$7,0)),"")</f>
        <v>#N/A</v>
      </c>
      <c r="H354" s="131" t="e">
        <f>INDEX('Stu-SESSION'!$L$529:$U$536, MATCH("*Bench Press*",'Stu-SESSION'!$B$529:$B$536,0), MATCH("*4th*",'Stu-SESSION'!$K$7:$T$7,0))</f>
        <v>#N/A</v>
      </c>
      <c r="I354" s="132" t="e">
        <f>IF($A$350='Stu-SESSION'!$A$529,INDEX('Stu-SESSION'!$K$529:$T$536, MATCH("*Military*",'Stu-SESSION'!$B$529:$B$536,0), MATCH("*4th*",'Stu-SESSION'!$K$7:$T$7,0)),"")</f>
        <v>#N/A</v>
      </c>
      <c r="J354" s="44" t="e">
        <f>INDEX('Stu-SESSION'!$L$529:$U$536, MATCH("*Military*",'Stu-SESSION'!$B$529:$B$536,0), MATCH("*4th*",'Stu-SESSION'!$K$7:$T$7,0))</f>
        <v>#N/A</v>
      </c>
      <c r="K354" s="131" t="e">
        <f>IF($A$350='Stu-SESSION'!$A$529,INDEX('Stu-SESSION'!$K$529:$T$536, MATCH("*Clean *",'Stu-SESSION'!$B$529:$B$536,0), MATCH("*4th*",'Stu-SESSION'!$K$7:$T$7,0)),"")</f>
        <v>#N/A</v>
      </c>
      <c r="L354" s="44" t="e">
        <f>INDEX('Stu-SESSION'!$L$529:$U$536, MATCH("*Clean *",'Stu-SESSION'!$B$529:$B$536,0), MATCH("*4th*",'Stu-SESSION'!$K$7:$T$7,0))</f>
        <v>#N/A</v>
      </c>
      <c r="M354" s="131" t="e">
        <f>IF($A$350='Stu-SESSION'!$A$529,INDEX('Stu-SESSION'!$K$529:$T$536, MATCH("*Lat Pulldown*",'Stu-SESSION'!$B$529:$B$536,0), MATCH("*4th*",'Stu-SESSION'!$K$7:$T$7,0)),"")</f>
        <v>#N/A</v>
      </c>
      <c r="N354" s="44" t="e">
        <f>INDEX('Stu-SESSION'!$L$529:$U$536, MATCH("*Lat Pulldown*",'Stu-SESSION'!$B$529:$B$536,0), MATCH("*4th*",'Stu-SESSION'!$K$7:$T$7,0))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IF($A$350='Stu-SESSION'!$A$529,INDEX('Stu-SESSION'!$K$529:$T$536, MATCH("*Squat*",'Stu-SESSION'!$B$529:$B$536,0), MATCH("*5th*",'Stu-SESSION'!$K$7:$T$7,0)),"")</f>
        <v>#N/A</v>
      </c>
      <c r="D355" s="132" t="e">
        <f>INDEX('Stu-SESSION'!L$529:U$536, MATCH("*Squat*",'Stu-SESSION'!$B$529:$B$536,0), MATCH("*5th*",'Stu-SESSION'!K$7:T$7,0))</f>
        <v>#N/A</v>
      </c>
      <c r="E355" s="131" t="e">
        <f>IF($A$350='Stu-SESSION'!$A$529,INDEX('Stu-SESSION'!$K$529:$T$536, MATCH("*Deadlift*",'Stu-SESSION'!$B$529:$B$536,0), MATCH("*5th*",'Stu-SESSION'!$K$7:$T$7,0)),"")</f>
        <v>#N/A</v>
      </c>
      <c r="F355" s="131" t="e">
        <f>INDEX('Stu-SESSION'!$L$529:$U$536, MATCH("*Deadlift*",'Stu-SESSION'!$B$529:$B$536,0), MATCH("*5th*",'Stu-SESSION'!$K$7:$T$7,0))</f>
        <v>#N/A</v>
      </c>
      <c r="G355" s="131" t="e">
        <f>IF($A$350='Stu-SESSION'!$A$529,INDEX('Stu-SESSION'!$K$529:$T$536, MATCH("*Bench Press*",'Stu-SESSION'!$B$529:$B$536,0), MATCH("*5th*",'Stu-SESSION'!$K$7:$T$7,0)),"")</f>
        <v>#N/A</v>
      </c>
      <c r="H355" s="131" t="e">
        <f>INDEX('Stu-SESSION'!$L$529:$U$536, MATCH("*Bench Press*",'Stu-SESSION'!$B$529:$B$536,0), MATCH("*5th*",'Stu-SESSION'!$K$7:$T$7,0))</f>
        <v>#N/A</v>
      </c>
      <c r="I355" s="132" t="e">
        <f>IF($A$350='Stu-SESSION'!$A$529,INDEX('Stu-SESSION'!$K$529:$T$536, MATCH("*Military*",'Stu-SESSION'!$B$529:$B$536,0), MATCH("*5th*",'Stu-SESSION'!$K$7:$T$7,0)),"")</f>
        <v>#N/A</v>
      </c>
      <c r="J355" s="44" t="e">
        <f>INDEX('Stu-SESSION'!$L$529:$U$536, MATCH("*Military*",'Stu-SESSION'!$B$529:$B$536,0), MATCH("*5th*",'Stu-SESSION'!$K$7:$T$7,0))</f>
        <v>#N/A</v>
      </c>
      <c r="K355" s="131" t="e">
        <f>IF($A$350='Stu-SESSION'!$A$529,INDEX('Stu-SESSION'!$K$529:$T$536, MATCH("*Clean *",'Stu-SESSION'!$B$529:$B$536,0), MATCH("*5th*",'Stu-SESSION'!$K$7:$T$7,0)),"")</f>
        <v>#N/A</v>
      </c>
      <c r="L355" s="44" t="e">
        <f>INDEX('Stu-SESSION'!$L$529:$U$536, MATCH("*Clean *",'Stu-SESSION'!$B$529:$B$536,0), MATCH("*5th*",'Stu-SESSION'!$K$7:$T$7,0))</f>
        <v>#N/A</v>
      </c>
      <c r="M355" s="131" t="e">
        <f>IF($A$350='Stu-SESSION'!$A$529,INDEX('Stu-SESSION'!$K$529:$T$536, MATCH("*Lat Pulldown*",'Stu-SESSION'!$B$529:$B$536,0), MATCH("*5th*",'Stu-SESSION'!$K$7:$T$7,0)),"")</f>
        <v>#N/A</v>
      </c>
      <c r="N355" s="44" t="e">
        <f>INDEX('Stu-SESSION'!$L$529:$U$536, MATCH("*Lat Pulldown*",'Stu-SESSION'!$B$529:$B$536,0), MATCH("*5th*",'Stu-SESSION'!$K$7:$T$7,0))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'Stu-SESSION'!A538</f>
        <v>0</v>
      </c>
      <c r="B356" s="116" t="s">
        <v>84</v>
      </c>
      <c r="C356" s="117" t="e">
        <f>MAX(C357:C361)</f>
        <v>#N/A</v>
      </c>
      <c r="D356" s="116" t="e">
        <f t="array" ref="D356">MAX(IF(C357:C361=C356,D357:D361))</f>
        <v>#N/A</v>
      </c>
      <c r="E356" s="116" t="e">
        <f>MAX(E357:E361)</f>
        <v>#N/A</v>
      </c>
      <c r="F356" s="116" t="e">
        <f t="array" ref="F356">MAX(IF(E357:E361=E356,F357:F361))</f>
        <v>#N/A</v>
      </c>
      <c r="G356" s="116" t="e">
        <f>MAX(G357:G361)</f>
        <v>#N/A</v>
      </c>
      <c r="H356" s="116" t="e">
        <f t="array" ref="H356">MAX(IF(G357:G361=G356,H357:H361))</f>
        <v>#N/A</v>
      </c>
      <c r="I356" s="116" t="e">
        <f>MAX(I357:I361)</f>
        <v>#N/A</v>
      </c>
      <c r="J356" s="116" t="e">
        <f t="array" ref="J356">MAX(IF(I357:I361=I356,J357:J361))</f>
        <v>#N/A</v>
      </c>
      <c r="K356" s="116" t="e">
        <f>MAX(K357:K361)</f>
        <v>#N/A</v>
      </c>
      <c r="L356" s="116" t="e">
        <f t="array" ref="L356">MAX(IF(K357:K361=K356,L357:L361))</f>
        <v>#N/A</v>
      </c>
      <c r="M356" s="116" t="e">
        <f>MAX(M357:M361)</f>
        <v>#N/A</v>
      </c>
      <c r="N356" s="117" t="e">
        <f t="array" ref="N356">MAX(IF(M357:M361=M356,N357:N361))</f>
        <v>#N/A</v>
      </c>
      <c r="O356" s="152" t="str">
        <f>IF($A$140='Stu-SESSION'!$A$538,INDEX('Stu-SESSION'!$K$538:$T$545, MATCH("*1k Row*",'Stu-SESSION'!$B$538:$B$545,0), MATCH("*1st*",'Stu-SESSION'!$K$7:$T$7,0)),"")</f>
        <v/>
      </c>
      <c r="P356" s="152" t="str">
        <f>IF($A$140='Stu-SESSION'!$A$538,INDEX('Stu-SESSION'!$K$538:$T$545, MATCH("*HIIT*",'Stu-SESSION'!$B$538:$B$545,0), MATCH("*1st*",'Stu-SESSION'!$K$7:$T$7,0)),"")</f>
        <v/>
      </c>
      <c r="Q356" s="119" t="e">
        <f>INDEX('Stu-SESSION'!$L$538:$U$538, MATCH("*HIIT*",'Stu-SESSION'!$B$538:$B$538,0), MATCH("*1st*",'Stu-SESSION'!$K$7:$T$7,0))</f>
        <v>#N/A</v>
      </c>
      <c r="R356" s="119">
        <f>'Stu-SESSION'!U424</f>
        <v>0</v>
      </c>
      <c r="S356" s="116"/>
      <c r="T356" s="116"/>
      <c r="U356" s="120">
        <f>'Stu-SESSION'!A539</f>
        <v>0</v>
      </c>
      <c r="V356" s="120">
        <f>'Stu-SESSION'!A540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IF($A$356='Stu-SESSION'!$A$538,INDEX('Stu-SESSION'!$K$538:$T$545, MATCH("*Squat*",'Stu-SESSION'!$B$538:$B$545,0), MATCH("*1st*",'Stu-SESSION'!$K$7:$T$7,0)),"")</f>
        <v>#N/A</v>
      </c>
      <c r="D357" s="132" t="e">
        <f>INDEX('Stu-SESSION'!L$538:U$545, MATCH("*Squat*",'Stu-SESSION'!$B$538:$B$545,0), MATCH("*1st*",'Stu-SESSION'!K$7:T$7,0))</f>
        <v>#N/A</v>
      </c>
      <c r="E357" s="131" t="e">
        <f>IF($A$356='Stu-SESSION'!$A$538,INDEX('Stu-SESSION'!$K$538:$T$545, MATCH("*Deadlift*",'Stu-SESSION'!$B$538:$B$545,0), MATCH("*1st*",'Stu-SESSION'!$K$7:$T$7,0)),"")</f>
        <v>#N/A</v>
      </c>
      <c r="F357" s="131" t="e">
        <f>INDEX('Stu-SESSION'!$L$538:$U$545, MATCH("*Deadlift*",'Stu-SESSION'!$B$538:$B$545,0), MATCH("*1st*",'Stu-SESSION'!$K$7:$T$7,0))</f>
        <v>#N/A</v>
      </c>
      <c r="G357" s="131" t="e">
        <f>IF($A$356='Stu-SESSION'!$A$538,INDEX('Stu-SESSION'!$K$538:$T$545, MATCH("*Bench Press*",'Stu-SESSION'!$B$538:$B$545,0), MATCH("*1st*",'Stu-SESSION'!$K$7:$T$7,0)),"")</f>
        <v>#N/A</v>
      </c>
      <c r="H357" s="131" t="e">
        <f>INDEX('Stu-SESSION'!$L$538:$U$545, MATCH("*Bench Press*",'Stu-SESSION'!$B$538:$B$545,0), MATCH("*1st*",'Stu-SESSION'!$K$7:$T$7,0))</f>
        <v>#N/A</v>
      </c>
      <c r="I357" s="132" t="e">
        <f>IF($A$356='Stu-SESSION'!$A$538,INDEX('Stu-SESSION'!$K$538:$T$545, MATCH("*Military*",'Stu-SESSION'!$B$538:$B$545,0), MATCH("*1st*",'Stu-SESSION'!$K$7:$T$7,0)),"")</f>
        <v>#N/A</v>
      </c>
      <c r="J357" s="48" t="e">
        <f>INDEX('Stu-SESSION'!$L$538:$U$545, MATCH("*Military*",'Stu-SESSION'!$B$538:$B$545,0), MATCH("*1st*",'Stu-SESSION'!$K$7:$T$7,0))</f>
        <v>#N/A</v>
      </c>
      <c r="K357" s="131" t="e">
        <f>IF($A$356='Stu-SESSION'!$A$538,INDEX('Stu-SESSION'!$K$538:$T$545, MATCH("*Clean *",'Stu-SESSION'!$B$538:$B$545,0), MATCH("*1st*",'Stu-SESSION'!$K$7:$T$7,0)),"")</f>
        <v>#N/A</v>
      </c>
      <c r="L357" s="48" t="e">
        <f>INDEX('Stu-SESSION'!$L$538:$U$545, MATCH("*Clean *",'Stu-SESSION'!$B$538:$B$545,0), MATCH("*1st*",'Stu-SESSION'!$K$7:$T$7,0))</f>
        <v>#N/A</v>
      </c>
      <c r="M357" s="131" t="e">
        <f>IF($A$356='Stu-SESSION'!$A$538,INDEX('Stu-SESSION'!$K$538:$T$545, MATCH("*Lat Pulldown*",'Stu-SESSION'!$B$538:$B$545,0), MATCH("*1st*",'Stu-SESSION'!$K$7:$T$7,0)),"")</f>
        <v>#N/A</v>
      </c>
      <c r="N357" s="48" t="e">
        <f>INDEX('Stu-SESSION'!$L$538:$U$545, MATCH("*Lat Pulldown*",'Stu-SESSION'!$B$538:$B$545,0), MATCH("*1st*",'Stu-SESSION'!$K$7:$T$7,0))</f>
        <v>#N/A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IF($A$356='Stu-SESSION'!$A$538,INDEX('Stu-SESSION'!$K$538:$T$545, MATCH("*Squat*",'Stu-SESSION'!$B$538:$B$545,0), MATCH("*2nd*",'Stu-SESSION'!$K$7:$T$7,0)),"")</f>
        <v>#N/A</v>
      </c>
      <c r="D358" s="132" t="e">
        <f>INDEX('Stu-SESSION'!L$538:U$545, MATCH("*Squat*",'Stu-SESSION'!$B$538:$B$545,0), MATCH("*2nd*",'Stu-SESSION'!K$7:T$7,0))</f>
        <v>#N/A</v>
      </c>
      <c r="E358" s="131" t="e">
        <f>IF($A$356='Stu-SESSION'!$A$538,INDEX('Stu-SESSION'!$K$538:$T$545, MATCH("*Deadlift*",'Stu-SESSION'!$B$538:$B$545,0), MATCH("*2ND*",'Stu-SESSION'!$K$7:$T$7,0)),"")</f>
        <v>#N/A</v>
      </c>
      <c r="F358" s="131" t="e">
        <f>INDEX('Stu-SESSION'!$L$538:$U$545, MATCH("*Deadlift*",'Stu-SESSION'!$B$538:$B$545,0), MATCH("*2nd*",'Stu-SESSION'!$K$7:$T$7,0))</f>
        <v>#N/A</v>
      </c>
      <c r="G358" s="131" t="e">
        <f>IF($A$356='Stu-SESSION'!$A$538,INDEX('Stu-SESSION'!$K$538:$T$545, MATCH("*Bench Press*",'Stu-SESSION'!$B$538:$B$545,0), MATCH("*2ND*",'Stu-SESSION'!$K$7:$T$7,0)),"")</f>
        <v>#N/A</v>
      </c>
      <c r="H358" s="131" t="e">
        <f>INDEX('Stu-SESSION'!$L$538:$U$545, MATCH("*Bench Press*",'Stu-SESSION'!$B$538:$B$545,0), MATCH("*2nd*",'Stu-SESSION'!$K$7:$T$7,0))</f>
        <v>#N/A</v>
      </c>
      <c r="I358" s="132" t="e">
        <f>IF($A$356='Stu-SESSION'!$A$538,INDEX('Stu-SESSION'!$K$538:$T$545, MATCH("*Military*",'Stu-SESSION'!$B$538:$B$545,0), MATCH("*2ND*",'Stu-SESSION'!$K$7:$T$7,0)),"")</f>
        <v>#N/A</v>
      </c>
      <c r="J358" s="44" t="e">
        <f>INDEX('Stu-SESSION'!$L$538:$U$545, MATCH("*Military*",'Stu-SESSION'!$B$538:$B$545,0), MATCH("*2nd*",'Stu-SESSION'!$K$7:$T$7,0))</f>
        <v>#N/A</v>
      </c>
      <c r="K358" s="131" t="e">
        <f>IF($A$356='Stu-SESSION'!$A$538,INDEX('Stu-SESSION'!$K$538:$T$545, MATCH("*Clean *",'Stu-SESSION'!$B$538:$B$545,0), MATCH("*2ND*",'Stu-SESSION'!$K$7:$T$7,0)),"")</f>
        <v>#N/A</v>
      </c>
      <c r="L358" s="44" t="e">
        <f>INDEX('Stu-SESSION'!$L$538:$U$545, MATCH("*Clean *",'Stu-SESSION'!$B$538:$B$545,0), MATCH("*2nd*",'Stu-SESSION'!$K$7:$T$7,0))</f>
        <v>#N/A</v>
      </c>
      <c r="M358" s="131" t="e">
        <f>IF($A$356='Stu-SESSION'!$A$538,INDEX('Stu-SESSION'!$K$538:$T$545, MATCH("*Lat Pulldown*",'Stu-SESSION'!$B$538:$B$545,0), MATCH("*2ND*",'Stu-SESSION'!$K$7:$T$7,0)),"")</f>
        <v>#N/A</v>
      </c>
      <c r="N358" s="44" t="e">
        <f>INDEX('Stu-SESSION'!$L$538:$U$545, MATCH("*Lat Pulldown*",'Stu-SESSION'!$B$538:$B$545,0), MATCH("*2nd*",'Stu-SESSION'!$K$7:$T$7,0))</f>
        <v>#N/A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IF($A$356='Stu-SESSION'!$A$538,INDEX('Stu-SESSION'!$K$538:$T$545, MATCH("*Squat*",'Stu-SESSION'!$B$538:$B$545,0), MATCH("*3rd*",'Stu-SESSION'!$K$7:$T$7,0)),"")</f>
        <v>#N/A</v>
      </c>
      <c r="D359" s="132" t="e">
        <f>INDEX('Stu-SESSION'!L$538:U$545, MATCH("*Squat*",'Stu-SESSION'!$B$538:$B$545,0), MATCH("*3rd*",'Stu-SESSION'!K$7:T$7,0))</f>
        <v>#N/A</v>
      </c>
      <c r="E359" s="131" t="e">
        <f>IF($A$356='Stu-SESSION'!$A$538,INDEX('Stu-SESSION'!$K$538:$T$545, MATCH("*Deadlift*",'Stu-SESSION'!$B$538:$B$545,0), MATCH("*3rd*",'Stu-SESSION'!$K$7:$T$7,0)),"")</f>
        <v>#N/A</v>
      </c>
      <c r="F359" s="131" t="e">
        <f>INDEX('Stu-SESSION'!$L$538:$U$545, MATCH("*Deadlift*",'Stu-SESSION'!$B$538:$B$545,0), MATCH("*3rd*",'Stu-SESSION'!$K$7:$T$7,0))</f>
        <v>#N/A</v>
      </c>
      <c r="G359" s="131" t="e">
        <f>IF($A$356='Stu-SESSION'!$A$538,INDEX('Stu-SESSION'!$K$538:$T$545, MATCH("*Bench Press*",'Stu-SESSION'!$B$538:$B$545,0), MATCH("*3rd*",'Stu-SESSION'!$K$7:$T$7,0)),"")</f>
        <v>#N/A</v>
      </c>
      <c r="H359" s="131" t="e">
        <f>INDEX('Stu-SESSION'!$L$538:$U$545, MATCH("*Bench Press*",'Stu-SESSION'!$B$538:$B$545,0), MATCH("*3rd*",'Stu-SESSION'!$K$7:$T$7,0))</f>
        <v>#N/A</v>
      </c>
      <c r="I359" s="132" t="e">
        <f>IF($A$356='Stu-SESSION'!$A$538,INDEX('Stu-SESSION'!$K$538:$T$545, MATCH("*Military*",'Stu-SESSION'!$B$538:$B$545,0), MATCH("*3rd*",'Stu-SESSION'!$K$7:$T$7,0)),"")</f>
        <v>#N/A</v>
      </c>
      <c r="J359" s="44" t="e">
        <f>INDEX('Stu-SESSION'!$L$538:$U$545, MATCH("*Military*",'Stu-SESSION'!$B$538:$B$545,0), MATCH("*3rd*",'Stu-SESSION'!$K$7:$T$7,0))</f>
        <v>#N/A</v>
      </c>
      <c r="K359" s="131" t="e">
        <f>IF($A$356='Stu-SESSION'!$A$538,INDEX('Stu-SESSION'!$K$538:$T$545, MATCH("*Clean *",'Stu-SESSION'!$B$538:$B$545,0), MATCH("*3rd*",'Stu-SESSION'!$K$7:$T$7,0)),"")</f>
        <v>#N/A</v>
      </c>
      <c r="L359" s="44" t="e">
        <f>INDEX('Stu-SESSION'!$L$538:$U$545, MATCH("*Clean *",'Stu-SESSION'!$B$538:$B$545,0), MATCH("*3rd*",'Stu-SESSION'!$K$7:$T$7,0))</f>
        <v>#N/A</v>
      </c>
      <c r="M359" s="131" t="e">
        <f>IF($A$356='Stu-SESSION'!$A$538,INDEX('Stu-SESSION'!$K$538:$T$545, MATCH("*Lat Pulldown*",'Stu-SESSION'!$B$538:$B$545,0), MATCH("*3rd*",'Stu-SESSION'!$K$7:$T$7,0)),"")</f>
        <v>#N/A</v>
      </c>
      <c r="N359" s="44" t="e">
        <f>INDEX('Stu-SESSION'!$L$538:$U$545, MATCH("*Lat Pulldown*",'Stu-SESSION'!$B$538:$B$545,0), MATCH("*3rd*",'Stu-SESSION'!$K$7:$T$7,0))</f>
        <v>#N/A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IF($A$356='Stu-SESSION'!$A$538,INDEX('Stu-SESSION'!$K$538:$T$545, MATCH("*Squat*",'Stu-SESSION'!$B$538:$B$545,0), MATCH("*4th*",'Stu-SESSION'!$K$7:$T$7,0)),"")</f>
        <v>#N/A</v>
      </c>
      <c r="D360" s="132" t="e">
        <f>INDEX('Stu-SESSION'!L$538:U$545, MATCH("*Squat*",'Stu-SESSION'!$B$538:$B$545,0), MATCH("*4th*",'Stu-SESSION'!K$7:T$7,0))</f>
        <v>#N/A</v>
      </c>
      <c r="E360" s="131" t="e">
        <f>IF($A$356='Stu-SESSION'!$A$538,INDEX('Stu-SESSION'!$K$538:$T$545, MATCH("*Deadlift*",'Stu-SESSION'!$B$538:$B$545,0), MATCH("*4th*",'Stu-SESSION'!$K$7:$T$7,0)),"")</f>
        <v>#N/A</v>
      </c>
      <c r="F360" s="131" t="e">
        <f>INDEX('Stu-SESSION'!$L$538:$U$545, MATCH("*Deadlift*",'Stu-SESSION'!$B$538:$B$545,0), MATCH("*4th*",'Stu-SESSION'!$K$7:$T$7,0))</f>
        <v>#N/A</v>
      </c>
      <c r="G360" s="131" t="e">
        <f>IF($A$356='Stu-SESSION'!$A$538,INDEX('Stu-SESSION'!$K$538:$T$545, MATCH("*Bench Press*",'Stu-SESSION'!$B$538:$B$545,0), MATCH("*4th*",'Stu-SESSION'!$K$7:$T$7,0)),"")</f>
        <v>#N/A</v>
      </c>
      <c r="H360" s="131" t="e">
        <f>INDEX('Stu-SESSION'!$L$538:$U$545, MATCH("*Bench Press*",'Stu-SESSION'!$B$538:$B$545,0), MATCH("*4th*",'Stu-SESSION'!$K$7:$T$7,0))</f>
        <v>#N/A</v>
      </c>
      <c r="I360" s="132" t="e">
        <f>IF($A$356='Stu-SESSION'!$A$538,INDEX('Stu-SESSION'!$K$538:$T$545, MATCH("*Military*",'Stu-SESSION'!$B$538:$B$545,0), MATCH("*4th*",'Stu-SESSION'!$K$7:$T$7,0)),"")</f>
        <v>#N/A</v>
      </c>
      <c r="J360" s="44" t="e">
        <f>INDEX('Stu-SESSION'!$L$538:$U$545, MATCH("*Military*",'Stu-SESSION'!$B$538:$B$545,0), MATCH("*4th*",'Stu-SESSION'!$K$7:$T$7,0))</f>
        <v>#N/A</v>
      </c>
      <c r="K360" s="131" t="e">
        <f>IF($A$356='Stu-SESSION'!$A$538,INDEX('Stu-SESSION'!$K$538:$T$545, MATCH("*Clean *",'Stu-SESSION'!$B$538:$B$545,0), MATCH("*4th*",'Stu-SESSION'!$K$7:$T$7,0)),"")</f>
        <v>#N/A</v>
      </c>
      <c r="L360" s="44" t="e">
        <f>INDEX('Stu-SESSION'!$L$538:$U$545, MATCH("*Clean *",'Stu-SESSION'!$B$538:$B$545,0), MATCH("*4th*",'Stu-SESSION'!$K$7:$T$7,0))</f>
        <v>#N/A</v>
      </c>
      <c r="M360" s="131" t="e">
        <f>IF($A$356='Stu-SESSION'!$A$538,INDEX('Stu-SESSION'!$K$538:$T$545, MATCH("*Lat Pulldown*",'Stu-SESSION'!$B$538:$B$545,0), MATCH("*4th*",'Stu-SESSION'!$K$7:$T$7,0)),"")</f>
        <v>#N/A</v>
      </c>
      <c r="N360" s="44" t="e">
        <f>INDEX('Stu-SESSION'!$L$538:$U$545, MATCH("*Lat Pulldown*",'Stu-SESSION'!$B$538:$B$545,0), MATCH("*4th*",'Stu-SESSION'!$K$7:$T$7,0))</f>
        <v>#N/A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IF($A$356='Stu-SESSION'!$A$538,INDEX('Stu-SESSION'!$K$538:$T$545, MATCH("*Squat*",'Stu-SESSION'!$B$538:$B$545,0), MATCH("*5th*",'Stu-SESSION'!$K$7:$T$7,0)),"")</f>
        <v>#N/A</v>
      </c>
      <c r="D361" s="132" t="e">
        <f>INDEX('Stu-SESSION'!L$538:U$545, MATCH("*Squat*",'Stu-SESSION'!$B$538:$B$545,0), MATCH("*5th*",'Stu-SESSION'!K$7:T$7,0))</f>
        <v>#N/A</v>
      </c>
      <c r="E361" s="131" t="e">
        <f>IF($A$356='Stu-SESSION'!$A$538,INDEX('Stu-SESSION'!$K$538:$T$545, MATCH("*Deadlift*",'Stu-SESSION'!$B$538:$B$545,0), MATCH("*5th*",'Stu-SESSION'!$K$7:$T$7,0)),"")</f>
        <v>#N/A</v>
      </c>
      <c r="F361" s="131" t="e">
        <f>INDEX('Stu-SESSION'!$L$538:$U$545, MATCH("*Deadlift*",'Stu-SESSION'!$B$538:$B$545,0), MATCH("*5th*",'Stu-SESSION'!$K$7:$T$7,0))</f>
        <v>#N/A</v>
      </c>
      <c r="G361" s="131" t="e">
        <f>IF($A$356='Stu-SESSION'!$A$538,INDEX('Stu-SESSION'!$K$538:$T$545, MATCH("*Bench Press*",'Stu-SESSION'!$B$538:$B$545,0), MATCH("*5th*",'Stu-SESSION'!$K$7:$T$7,0)),"")</f>
        <v>#N/A</v>
      </c>
      <c r="H361" s="131" t="e">
        <f>INDEX('Stu-SESSION'!$L$538:$U$545, MATCH("*Bench Press*",'Stu-SESSION'!$B$538:$B$545,0), MATCH("*5th*",'Stu-SESSION'!$K$7:$T$7,0))</f>
        <v>#N/A</v>
      </c>
      <c r="I361" s="132" t="e">
        <f>IF($A$356='Stu-SESSION'!$A$538,INDEX('Stu-SESSION'!$K$538:$T$545, MATCH("*Military*",'Stu-SESSION'!$B$538:$B$545,0), MATCH("*5th*",'Stu-SESSION'!$K$7:$T$7,0)),"")</f>
        <v>#N/A</v>
      </c>
      <c r="J361" s="44" t="e">
        <f>INDEX('Stu-SESSION'!$L$538:$U$545, MATCH("*Military*",'Stu-SESSION'!$B$538:$B$545,0), MATCH("*5th*",'Stu-SESSION'!$K$7:$T$7,0))</f>
        <v>#N/A</v>
      </c>
      <c r="K361" s="131" t="e">
        <f>IF($A$356='Stu-SESSION'!$A$538,INDEX('Stu-SESSION'!$K$538:$T$545, MATCH("*Clean *",'Stu-SESSION'!$B$538:$B$545,0), MATCH("*5th*",'Stu-SESSION'!$K$7:$T$7,0)),"")</f>
        <v>#N/A</v>
      </c>
      <c r="L361" s="44" t="e">
        <f>INDEX('Stu-SESSION'!$L$538:$U$545, MATCH("*Clean *",'Stu-SESSION'!$B$538:$B$545,0), MATCH("*5th*",'Stu-SESSION'!$K$7:$T$7,0))</f>
        <v>#N/A</v>
      </c>
      <c r="M361" s="131" t="e">
        <f>IF($A$356='Stu-SESSION'!$A$538,INDEX('Stu-SESSION'!$K$538:$T$545, MATCH("*Lat Pulldown*",'Stu-SESSION'!$B$538:$B$545,0), MATCH("*5th*",'Stu-SESSION'!$K$7:$T$7,0)),"")</f>
        <v>#N/A</v>
      </c>
      <c r="N361" s="44" t="e">
        <f>INDEX('Stu-SESSION'!$L$538:$U$545, MATCH("*Lat Pulldown*",'Stu-SESSION'!$B$538:$B$545,0), MATCH("*5th*",'Stu-SESSION'!$K$7:$T$7,0))</f>
        <v>#N/A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'Stu-SESSION'!A547</f>
        <v>0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str">
        <f>IF($A$140='Stu-SESSION'!$A$547,INDEX('Stu-SESSION'!$K$547:$T$554, MATCH("*1k Row*",'Stu-SESSION'!$B$547:$B$554,0), MATCH("*1st*",'Stu-SESSION'!$K$7:$T$7,0)),"")</f>
        <v/>
      </c>
      <c r="P362" s="152" t="str">
        <f>IF($A$140='Stu-SESSION'!$A$547,INDEX('Stu-SESSION'!$K$547:$T$554, MATCH("*HIIT*",'Stu-SESSION'!$B$547:$B$554,0), MATCH("*1st*",'Stu-SESSION'!$K$7:$T$7,0)),"")</f>
        <v/>
      </c>
      <c r="Q362" s="119" t="e">
        <f>INDEX('Stu-SESSION'!$L$547:$U$547, MATCH("*HIIT*",'Stu-SESSION'!$B$547:$B$547,0), MATCH("*1st*",'Stu-SESSION'!$K$7:$T$7,0))</f>
        <v>#N/A</v>
      </c>
      <c r="R362" s="119">
        <f>'Stu-SESSION'!U430</f>
        <v>0</v>
      </c>
      <c r="S362" s="116"/>
      <c r="T362" s="116"/>
      <c r="U362" s="120">
        <f>'Stu-SESSION'!A548</f>
        <v>0</v>
      </c>
      <c r="V362" s="120">
        <f>'Stu-SESSION'!A549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IF($A$362='Stu-SESSION'!$A$547,INDEX('Stu-SESSION'!$K$547:$T$554, MATCH("*Squat*",'Stu-SESSION'!$B$547:$B$554,0), MATCH("*1st*",'Stu-SESSION'!$K$7:$T$7,0)),"")</f>
        <v>#N/A</v>
      </c>
      <c r="D363" s="132" t="e">
        <f>INDEX('Stu-SESSION'!L$547:U$554, MATCH("*Squat*",'Stu-SESSION'!$B$547:$B$554,0), MATCH("*1st*",'Stu-SESSION'!K$7:T$7,0))</f>
        <v>#N/A</v>
      </c>
      <c r="E363" s="131" t="e">
        <f>IF($A$362='Stu-SESSION'!$A$547,INDEX('Stu-SESSION'!$K$547:$T$554, MATCH("*Deadlift*",'Stu-SESSION'!$B$547:$B$554,0), MATCH("*1st*",'Stu-SESSION'!$K$7:$T$7,0)),"")</f>
        <v>#N/A</v>
      </c>
      <c r="F363" s="131" t="e">
        <f>INDEX('Stu-SESSION'!$L$547:$U$554, MATCH("*Deadlift*",'Stu-SESSION'!$B$547:$B$554,0), MATCH("*1st*",'Stu-SESSION'!$K$7:$T$7,0))</f>
        <v>#N/A</v>
      </c>
      <c r="G363" s="131" t="e">
        <f>IF($A$362='Stu-SESSION'!$A$547,INDEX('Stu-SESSION'!$K$547:$T$554, MATCH("*Bench Press*",'Stu-SESSION'!$B$547:$B$554,0), MATCH("*1st*",'Stu-SESSION'!$K$7:$T$7,0)),"")</f>
        <v>#N/A</v>
      </c>
      <c r="H363" s="131" t="e">
        <f>INDEX('Stu-SESSION'!$L$547:$U$554, MATCH("*Bench Press*",'Stu-SESSION'!$B$547:$B$554,0), MATCH("*1st*",'Stu-SESSION'!$K$7:$T$7,0))</f>
        <v>#N/A</v>
      </c>
      <c r="I363" s="132" t="e">
        <f>IF($A$362='Stu-SESSION'!$A$547,INDEX('Stu-SESSION'!$K$547:$T$554, MATCH("*Military*",'Stu-SESSION'!$B$547:$B$554,0), MATCH("*1st*",'Stu-SESSION'!$K$7:$T$7,0)),"")</f>
        <v>#N/A</v>
      </c>
      <c r="J363" s="48" t="e">
        <f>INDEX('Stu-SESSION'!$L$547:$U$554, MATCH("*Military*",'Stu-SESSION'!$B$547:$B$554,0), MATCH("*1st*",'Stu-SESSION'!$K$7:$T$7,0))</f>
        <v>#N/A</v>
      </c>
      <c r="K363" s="131" t="e">
        <f>IF($A$362='Stu-SESSION'!$A$547,INDEX('Stu-SESSION'!$K$547:$T$554, MATCH("*Clean *",'Stu-SESSION'!$B$547:$B$554,0), MATCH("*1st*",'Stu-SESSION'!$K$7:$T$7,0)),"")</f>
        <v>#N/A</v>
      </c>
      <c r="L363" s="48" t="e">
        <f>INDEX('Stu-SESSION'!$L$547:$U$554, MATCH("*Clean *",'Stu-SESSION'!$B$547:$B$554,0), MATCH("*1st*",'Stu-SESSION'!$K$7:$T$7,0))</f>
        <v>#N/A</v>
      </c>
      <c r="M363" s="131" t="e">
        <f>IF($A$362='Stu-SESSION'!$A$547,INDEX('Stu-SESSION'!$K$547:$T$554, MATCH("*Lat Pulldown*",'Stu-SESSION'!$B$547:$B$554,0), MATCH("*1st*",'Stu-SESSION'!$K$7:$T$7,0)),"")</f>
        <v>#N/A</v>
      </c>
      <c r="N363" s="48" t="e">
        <f>INDEX('Stu-SESSION'!$L$547:$U$554, MATCH("*Lat Pulldown*",'Stu-SESSION'!$B$547:$B$554,0), MATCH("*1st*",'Stu-SESSION'!$K$7:$T$7,0))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IF($A$362='Stu-SESSION'!$A$547,INDEX('Stu-SESSION'!$K$547:$T$554, MATCH("*Squat*",'Stu-SESSION'!$B$547:$B$554,0), MATCH("*2nd*",'Stu-SESSION'!$K$7:$T$7,0)),"")</f>
        <v>#N/A</v>
      </c>
      <c r="D364" s="132" t="e">
        <f>INDEX('Stu-SESSION'!L$547:U$554, MATCH("*Squat*",'Stu-SESSION'!$B$547:$B$554,0), MATCH("*2nd*",'Stu-SESSION'!K$7:T$7,0))</f>
        <v>#N/A</v>
      </c>
      <c r="E364" s="131" t="e">
        <f>IF($A$362='Stu-SESSION'!$A$547,INDEX('Stu-SESSION'!$K$547:$T$554, MATCH("*Deadlift*",'Stu-SESSION'!$B$547:$B$554,0), MATCH("*2ND*",'Stu-SESSION'!$K$7:$T$7,0)),"")</f>
        <v>#N/A</v>
      </c>
      <c r="F364" s="131" t="e">
        <f>INDEX('Stu-SESSION'!$L$547:$U$554, MATCH("*Deadlift*",'Stu-SESSION'!$B$547:$B$554,0), MATCH("*2nd*",'Stu-SESSION'!$K$7:$T$7,0))</f>
        <v>#N/A</v>
      </c>
      <c r="G364" s="131" t="e">
        <f>IF($A$362='Stu-SESSION'!$A$547,INDEX('Stu-SESSION'!$K$547:$T$554, MATCH("*Bench Press*",'Stu-SESSION'!$B$547:$B$554,0), MATCH("*2ND*",'Stu-SESSION'!$K$7:$T$7,0)),"")</f>
        <v>#N/A</v>
      </c>
      <c r="H364" s="131" t="e">
        <f>INDEX('Stu-SESSION'!$L$547:$U$554, MATCH("*Bench Press*",'Stu-SESSION'!$B$547:$B$554,0), MATCH("*2nd*",'Stu-SESSION'!$K$7:$T$7,0))</f>
        <v>#N/A</v>
      </c>
      <c r="I364" s="132" t="e">
        <f>IF($A$362='Stu-SESSION'!$A$547,INDEX('Stu-SESSION'!$K$547:$T$554, MATCH("*Military*",'Stu-SESSION'!$B$547:$B$554,0), MATCH("*2ND*",'Stu-SESSION'!$K$7:$T$7,0)),"")</f>
        <v>#N/A</v>
      </c>
      <c r="J364" s="44" t="e">
        <f>INDEX('Stu-SESSION'!$L$547:$U$554, MATCH("*Military*",'Stu-SESSION'!$B$547:$B$554,0), MATCH("*2nd*",'Stu-SESSION'!$K$7:$T$7,0))</f>
        <v>#N/A</v>
      </c>
      <c r="K364" s="131" t="e">
        <f>IF($A$362='Stu-SESSION'!$A$547,INDEX('Stu-SESSION'!$K$547:$T$554, MATCH("*Clean *",'Stu-SESSION'!$B$547:$B$554,0), MATCH("*2ND*",'Stu-SESSION'!$K$7:$T$7,0)),"")</f>
        <v>#N/A</v>
      </c>
      <c r="L364" s="44" t="e">
        <f>INDEX('Stu-SESSION'!$L$547:$U$554, MATCH("*Clean *",'Stu-SESSION'!$B$547:$B$554,0), MATCH("*2nd*",'Stu-SESSION'!$K$7:$T$7,0))</f>
        <v>#N/A</v>
      </c>
      <c r="M364" s="131" t="e">
        <f>IF($A$362='Stu-SESSION'!$A$547,INDEX('Stu-SESSION'!$K$547:$T$554, MATCH("*Lat Pulldown*",'Stu-SESSION'!$B$547:$B$554,0), MATCH("*2ND*",'Stu-SESSION'!$K$7:$T$7,0)),"")</f>
        <v>#N/A</v>
      </c>
      <c r="N364" s="44" t="e">
        <f>INDEX('Stu-SESSION'!$L$547:$U$554, MATCH("*Lat Pulldown*",'Stu-SESSION'!$B$547:$B$554,0), MATCH("*2nd*",'Stu-SESSION'!$K$7:$T$7,0))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IF($A$362='Stu-SESSION'!$A$547,INDEX('Stu-SESSION'!$K$547:$T$554, MATCH("*Squat*",'Stu-SESSION'!$B$547:$B$554,0), MATCH("*3rd*",'Stu-SESSION'!$K$7:$T$7,0)),"")</f>
        <v>#N/A</v>
      </c>
      <c r="D365" s="132" t="e">
        <f>INDEX('Stu-SESSION'!L$547:U$554, MATCH("*Squat*",'Stu-SESSION'!$B$547:$B$554,0), MATCH("*3rd*",'Stu-SESSION'!K$7:T$7,0))</f>
        <v>#N/A</v>
      </c>
      <c r="E365" s="131" t="e">
        <f>IF($A$362='Stu-SESSION'!$A$547,INDEX('Stu-SESSION'!$K$547:$T$554, MATCH("*Deadlift*",'Stu-SESSION'!$B$547:$B$554,0), MATCH("*3rd*",'Stu-SESSION'!$K$7:$T$7,0)),"")</f>
        <v>#N/A</v>
      </c>
      <c r="F365" s="131" t="e">
        <f>INDEX('Stu-SESSION'!$L$547:$U$554, MATCH("*Deadlift*",'Stu-SESSION'!$B$547:$B$554,0), MATCH("*3rd*",'Stu-SESSION'!$K$7:$T$7,0))</f>
        <v>#N/A</v>
      </c>
      <c r="G365" s="131" t="e">
        <f>IF($A$362='Stu-SESSION'!$A$547,INDEX('Stu-SESSION'!$K$547:$T$554, MATCH("*Bench Press*",'Stu-SESSION'!$B$547:$B$554,0), MATCH("*3rd*",'Stu-SESSION'!$K$7:$T$7,0)),"")</f>
        <v>#N/A</v>
      </c>
      <c r="H365" s="131" t="e">
        <f>INDEX('Stu-SESSION'!$L$547:$U$554, MATCH("*Bench Press*",'Stu-SESSION'!$B$547:$B$554,0), MATCH("*3rd*",'Stu-SESSION'!$K$7:$T$7,0))</f>
        <v>#N/A</v>
      </c>
      <c r="I365" s="132" t="e">
        <f>IF($A$362='Stu-SESSION'!$A$547,INDEX('Stu-SESSION'!$K$547:$T$554, MATCH("*Military*",'Stu-SESSION'!$B$547:$B$554,0), MATCH("*3rd*",'Stu-SESSION'!$K$7:$T$7,0)),"")</f>
        <v>#N/A</v>
      </c>
      <c r="J365" s="44" t="e">
        <f>INDEX('Stu-SESSION'!$L$547:$U$554, MATCH("*Military*",'Stu-SESSION'!$B$547:$B$554,0), MATCH("*3rd*",'Stu-SESSION'!$K$7:$T$7,0))</f>
        <v>#N/A</v>
      </c>
      <c r="K365" s="131" t="e">
        <f>IF($A$362='Stu-SESSION'!$A$547,INDEX('Stu-SESSION'!$K$547:$T$554, MATCH("*Clean *",'Stu-SESSION'!$B$547:$B$554,0), MATCH("*3rd*",'Stu-SESSION'!$K$7:$T$7,0)),"")</f>
        <v>#N/A</v>
      </c>
      <c r="L365" s="44" t="e">
        <f>INDEX('Stu-SESSION'!$L$547:$U$554, MATCH("*Clean *",'Stu-SESSION'!$B$547:$B$554,0), MATCH("*3rd*",'Stu-SESSION'!$K$7:$T$7,0))</f>
        <v>#N/A</v>
      </c>
      <c r="M365" s="131" t="e">
        <f>IF($A$362='Stu-SESSION'!$A$547,INDEX('Stu-SESSION'!$K$547:$T$554, MATCH("*Lat Pulldown*",'Stu-SESSION'!$B$547:$B$554,0), MATCH("*3rd*",'Stu-SESSION'!$K$7:$T$7,0)),"")</f>
        <v>#N/A</v>
      </c>
      <c r="N365" s="44" t="e">
        <f>INDEX('Stu-SESSION'!$L$547:$U$554, MATCH("*Lat Pulldown*",'Stu-SESSION'!$B$547:$B$554,0), MATCH("*3rd*",'Stu-SESSION'!$K$7:$T$7,0))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IF($A$362='Stu-SESSION'!$A$547,INDEX('Stu-SESSION'!$K$547:$T$554, MATCH("*Squat*",'Stu-SESSION'!$B$547:$B$554,0), MATCH("*4th*",'Stu-SESSION'!$K$7:$T$7,0)),"")</f>
        <v>#N/A</v>
      </c>
      <c r="D366" s="132" t="e">
        <f>INDEX('Stu-SESSION'!L$547:U$554, MATCH("*Squat*",'Stu-SESSION'!$B$547:$B$554,0), MATCH("*4th*",'Stu-SESSION'!K$7:T$7,0))</f>
        <v>#N/A</v>
      </c>
      <c r="E366" s="131" t="e">
        <f>IF($A$362='Stu-SESSION'!$A$547,INDEX('Stu-SESSION'!$K$547:$T$554, MATCH("*Deadlift*",'Stu-SESSION'!$B$547:$B$554,0), MATCH("*4th*",'Stu-SESSION'!$K$7:$T$7,0)),"")</f>
        <v>#N/A</v>
      </c>
      <c r="F366" s="131" t="e">
        <f>INDEX('Stu-SESSION'!$L$547:$U$554, MATCH("*Deadlift*",'Stu-SESSION'!$B$547:$B$554,0), MATCH("*4th*",'Stu-SESSION'!$K$7:$T$7,0))</f>
        <v>#N/A</v>
      </c>
      <c r="G366" s="131" t="e">
        <f>IF($A$362='Stu-SESSION'!$A$547,INDEX('Stu-SESSION'!$K$547:$T$554, MATCH("*Bench Press*",'Stu-SESSION'!$B$547:$B$554,0), MATCH("*4th*",'Stu-SESSION'!$K$7:$T$7,0)),"")</f>
        <v>#N/A</v>
      </c>
      <c r="H366" s="131" t="e">
        <f>INDEX('Stu-SESSION'!$L$547:$U$554, MATCH("*Bench Press*",'Stu-SESSION'!$B$547:$B$554,0), MATCH("*4th*",'Stu-SESSION'!$K$7:$T$7,0))</f>
        <v>#N/A</v>
      </c>
      <c r="I366" s="132" t="e">
        <f>IF($A$362='Stu-SESSION'!$A$547,INDEX('Stu-SESSION'!$K$547:$T$554, MATCH("*Military*",'Stu-SESSION'!$B$547:$B$554,0), MATCH("*4th*",'Stu-SESSION'!$K$7:$T$7,0)),"")</f>
        <v>#N/A</v>
      </c>
      <c r="J366" s="44" t="e">
        <f>INDEX('Stu-SESSION'!$L$547:$U$554, MATCH("*Military*",'Stu-SESSION'!$B$547:$B$554,0), MATCH("*4th*",'Stu-SESSION'!$K$7:$T$7,0))</f>
        <v>#N/A</v>
      </c>
      <c r="K366" s="131" t="e">
        <f>IF($A$362='Stu-SESSION'!$A$547,INDEX('Stu-SESSION'!$K$547:$T$554, MATCH("*Clean *",'Stu-SESSION'!$B$547:$B$554,0), MATCH("*4th*",'Stu-SESSION'!$K$7:$T$7,0)),"")</f>
        <v>#N/A</v>
      </c>
      <c r="L366" s="44" t="e">
        <f>INDEX('Stu-SESSION'!$L$547:$U$554, MATCH("*Clean *",'Stu-SESSION'!$B$547:$B$554,0), MATCH("*4th*",'Stu-SESSION'!$K$7:$T$7,0))</f>
        <v>#N/A</v>
      </c>
      <c r="M366" s="131" t="e">
        <f>IF($A$362='Stu-SESSION'!$A$547,INDEX('Stu-SESSION'!$K$547:$T$554, MATCH("*Lat Pulldown*",'Stu-SESSION'!$B$547:$B$554,0), MATCH("*4th*",'Stu-SESSION'!$K$7:$T$7,0)),"")</f>
        <v>#N/A</v>
      </c>
      <c r="N366" s="44" t="e">
        <f>INDEX('Stu-SESSION'!$L$547:$U$554, MATCH("*Lat Pulldown*",'Stu-SESSION'!$B$547:$B$554,0), MATCH("*4th*",'Stu-SESSION'!$K$7:$T$7,0))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IF($A$362='Stu-SESSION'!$A$547,INDEX('Stu-SESSION'!$K$547:$T$554, MATCH("*Squat*",'Stu-SESSION'!$B$547:$B$554,0), MATCH("*5th*",'Stu-SESSION'!$K$7:$T$7,0)),"")</f>
        <v>#N/A</v>
      </c>
      <c r="D367" s="132" t="e">
        <f>INDEX('Stu-SESSION'!L$547:U$554, MATCH("*Squat*",'Stu-SESSION'!$B$547:$B$554,0), MATCH("*5th*",'Stu-SESSION'!K$7:T$7,0))</f>
        <v>#N/A</v>
      </c>
      <c r="E367" s="131" t="e">
        <f>IF($A$362='Stu-SESSION'!$A$547,INDEX('Stu-SESSION'!$K$547:$T$554, MATCH("*Deadlift*",'Stu-SESSION'!$B$547:$B$554,0), MATCH("*5th*",'Stu-SESSION'!$K$7:$T$7,0)),"")</f>
        <v>#N/A</v>
      </c>
      <c r="F367" s="131" t="e">
        <f>INDEX('Stu-SESSION'!$L$547:$U$554, MATCH("*Deadlift*",'Stu-SESSION'!$B$547:$B$554,0), MATCH("*5th*",'Stu-SESSION'!$K$7:$T$7,0))</f>
        <v>#N/A</v>
      </c>
      <c r="G367" s="131" t="e">
        <f>IF($A$362='Stu-SESSION'!$A$547,INDEX('Stu-SESSION'!$K$547:$T$554, MATCH("*Bench Press*",'Stu-SESSION'!$B$547:$B$554,0), MATCH("*5th*",'Stu-SESSION'!$K$7:$T$7,0)),"")</f>
        <v>#N/A</v>
      </c>
      <c r="H367" s="131" t="e">
        <f>INDEX('Stu-SESSION'!$L$547:$U$554, MATCH("*Bench Press*",'Stu-SESSION'!$B$547:$B$554,0), MATCH("*5th*",'Stu-SESSION'!$K$7:$T$7,0))</f>
        <v>#N/A</v>
      </c>
      <c r="I367" s="132" t="e">
        <f>IF($A$362='Stu-SESSION'!$A$547,INDEX('Stu-SESSION'!$K$547:$T$554, MATCH("*Military*",'Stu-SESSION'!$B$547:$B$554,0), MATCH("*5th*",'Stu-SESSION'!$K$7:$T$7,0)),"")</f>
        <v>#N/A</v>
      </c>
      <c r="J367" s="44" t="e">
        <f>INDEX('Stu-SESSION'!$L$547:$U$554, MATCH("*Military*",'Stu-SESSION'!$B$547:$B$554,0), MATCH("*5th*",'Stu-SESSION'!$K$7:$T$7,0))</f>
        <v>#N/A</v>
      </c>
      <c r="K367" s="131" t="e">
        <f>IF($A$362='Stu-SESSION'!$A$547,INDEX('Stu-SESSION'!$K$547:$T$554, MATCH("*Clean *",'Stu-SESSION'!$B$547:$B$554,0), MATCH("*5th*",'Stu-SESSION'!$K$7:$T$7,0)),"")</f>
        <v>#N/A</v>
      </c>
      <c r="L367" s="44" t="e">
        <f>INDEX('Stu-SESSION'!$L$547:$U$554, MATCH("*Clean *",'Stu-SESSION'!$B$547:$B$554,0), MATCH("*5th*",'Stu-SESSION'!$K$7:$T$7,0))</f>
        <v>#N/A</v>
      </c>
      <c r="M367" s="131" t="e">
        <f>IF($A$362='Stu-SESSION'!$A$547,INDEX('Stu-SESSION'!$K$547:$T$554, MATCH("*Lat Pulldown*",'Stu-SESSION'!$B$547:$B$554,0), MATCH("*5th*",'Stu-SESSION'!$K$7:$T$7,0)),"")</f>
        <v>#N/A</v>
      </c>
      <c r="N367" s="44" t="e">
        <f>INDEX('Stu-SESSION'!$L$547:$U$554, MATCH("*Lat Pulldown*",'Stu-SESSION'!$B$547:$B$554,0), MATCH("*5th*",'Stu-SESSION'!$K$7:$T$7,0))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'Stu-SESSION'!A556</f>
        <v>0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 t="e">
        <f>MAX(I369:I373)</f>
        <v>#N/A</v>
      </c>
      <c r="J368" s="116" t="e">
        <f t="array" ref="J368">MAX(IF(I369:I373=I368,J369:J373))</f>
        <v>#N/A</v>
      </c>
      <c r="K368" s="116" t="e">
        <f>MAX(K369:K373)</f>
        <v>#N/A</v>
      </c>
      <c r="L368" s="116" t="e">
        <f t="array" ref="L368">MAX(IF(K369:K373=K368,L369:L373))</f>
        <v>#N/A</v>
      </c>
      <c r="M368" s="116" t="e">
        <f>MAX(M369:M373)</f>
        <v>#N/A</v>
      </c>
      <c r="N368" s="117" t="e">
        <f t="array" ref="N368">MAX(IF(M369:M373=M368,N369:N373))</f>
        <v>#N/A</v>
      </c>
      <c r="O368" s="152" t="str">
        <f>IF($A$140='Stu-SESSION'!$A$556,INDEX('Stu-SESSION'!$K$556:$T$563, MATCH("*1k Row*",'Stu-SESSION'!$B$556:$B$563,0), MATCH("*1st*",'Stu-SESSION'!$K$7:$T$7,0)),"")</f>
        <v/>
      </c>
      <c r="P368" s="152" t="str">
        <f>IF($A$140='Stu-SESSION'!$A$556,INDEX('Stu-SESSION'!$K$556:$T$563, MATCH("*HIIT*",'Stu-SESSION'!$B$556:$B$563,0), MATCH("*1st*",'Stu-SESSION'!$K$7:$T$7,0)),"")</f>
        <v/>
      </c>
      <c r="Q368" s="119" t="e">
        <f>INDEX('Stu-SESSION'!$L$556:$U$556, MATCH("*HIIT*",'Stu-SESSION'!$B$556:$B$556,0), MATCH("*1st*",'Stu-SESSION'!$K$7:$T$7,0))</f>
        <v>#N/A</v>
      </c>
      <c r="R368" s="119">
        <f>'Stu-SESSION'!U436</f>
        <v>0</v>
      </c>
      <c r="S368" s="116"/>
      <c r="T368" s="116"/>
      <c r="U368" s="120">
        <f>'Stu-SESSION'!A557</f>
        <v>0</v>
      </c>
      <c r="V368" s="120">
        <f>'Stu-SESSION'!A558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IF($A$368='Stu-SESSION'!$A$556,INDEX('Stu-SESSION'!$K$556:$T$563, MATCH("*Squat*",'Stu-SESSION'!$B$556:$B$563,0), MATCH("*1st*",'Stu-SESSION'!$K$7:$T$7,0)),"")</f>
        <v>#N/A</v>
      </c>
      <c r="D369" s="132" t="e">
        <f>INDEX('Stu-SESSION'!L$556:U$563, MATCH("*Squat*",'Stu-SESSION'!$B$556:$B$563,0), MATCH("*1st*",'Stu-SESSION'!K$7:T$7,0))</f>
        <v>#N/A</v>
      </c>
      <c r="E369" s="131" t="e">
        <f>IF($A$368='Stu-SESSION'!$A$556,INDEX('Stu-SESSION'!$K$556:$T$563, MATCH("*Deadlift*",'Stu-SESSION'!$B$556:$B$563,0), MATCH("*1st*",'Stu-SESSION'!$K$7:$T$7,0)),"")</f>
        <v>#N/A</v>
      </c>
      <c r="F369" s="131" t="e">
        <f>INDEX('Stu-SESSION'!$L$556:$U$563, MATCH("*Deadlift*",'Stu-SESSION'!$B$556:$B$563,0), MATCH("*1st*",'Stu-SESSION'!$K$7:$T$7,0))</f>
        <v>#N/A</v>
      </c>
      <c r="G369" s="131" t="e">
        <f>IF($A$368='Stu-SESSION'!$A$556,INDEX('Stu-SESSION'!$K$556:$T$563, MATCH("*Bench Press*",'Stu-SESSION'!$B$556:$B$563,0), MATCH("*1st*",'Stu-SESSION'!$K$7:$T$7,0)),"")</f>
        <v>#N/A</v>
      </c>
      <c r="H369" s="131" t="e">
        <f>INDEX('Stu-SESSION'!$L$556:$U$563, MATCH("*Bench Press*",'Stu-SESSION'!$B$556:$B$563,0), MATCH("*1st*",'Stu-SESSION'!$K$7:$T$7,0))</f>
        <v>#N/A</v>
      </c>
      <c r="I369" s="132" t="e">
        <f>IF($A$368='Stu-SESSION'!$A$556,INDEX('Stu-SESSION'!$K$556:$T$563, MATCH("*Military*",'Stu-SESSION'!$B$556:$B$563,0), MATCH("*1st*",'Stu-SESSION'!$K$7:$T$7,0)),"")</f>
        <v>#N/A</v>
      </c>
      <c r="J369" s="48" t="e">
        <f>INDEX('Stu-SESSION'!$L$556:$U$563, MATCH("*Military*",'Stu-SESSION'!$B$556:$B$563,0), MATCH("*1st*",'Stu-SESSION'!$K$7:$T$7,0))</f>
        <v>#N/A</v>
      </c>
      <c r="K369" s="131" t="e">
        <f>IF($A$368='Stu-SESSION'!$A$556,INDEX('Stu-SESSION'!$K$556:$T$563, MATCH("*Clean *",'Stu-SESSION'!$B$556:$B$563,0), MATCH("*1st*",'Stu-SESSION'!$K$7:$T$7,0)),"")</f>
        <v>#N/A</v>
      </c>
      <c r="L369" s="48" t="e">
        <f>INDEX('Stu-SESSION'!$L$556:$U$563, MATCH("*Clean *",'Stu-SESSION'!$B$556:$B$563,0), MATCH("*1st*",'Stu-SESSION'!$K$7:$T$7,0))</f>
        <v>#N/A</v>
      </c>
      <c r="M369" s="131" t="e">
        <f>IF($A$368='Stu-SESSION'!$A$556,INDEX('Stu-SESSION'!$K$556:$T$563, MATCH("*Lat Pulldown*",'Stu-SESSION'!$B$556:$B$563,0), MATCH("*1st*",'Stu-SESSION'!$K$7:$T$7,0)),"")</f>
        <v>#N/A</v>
      </c>
      <c r="N369" s="48" t="e">
        <f>INDEX('Stu-SESSION'!$L$556:$U$563, MATCH("*Lat Pulldown*",'Stu-SESSION'!$B$556:$B$563,0), MATCH("*1st*",'Stu-SESSION'!$K$7:$T$7,0))</f>
        <v>#N/A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IF($A$368='Stu-SESSION'!$A$556,INDEX('Stu-SESSION'!$K$556:$T$563, MATCH("*Squat*",'Stu-SESSION'!$B$556:$B$563,0), MATCH("*2nd*",'Stu-SESSION'!$K$7:$T$7,0)),"")</f>
        <v>#N/A</v>
      </c>
      <c r="D370" s="132" t="e">
        <f>INDEX('Stu-SESSION'!L$556:U$563, MATCH("*Squat*",'Stu-SESSION'!$B$556:$B$563,0), MATCH("*2nd*",'Stu-SESSION'!K$7:T$7,0))</f>
        <v>#N/A</v>
      </c>
      <c r="E370" s="131" t="e">
        <f>IF($A$368='Stu-SESSION'!$A$556,INDEX('Stu-SESSION'!$K$556:$T$563, MATCH("*Deadlift*",'Stu-SESSION'!$B$556:$B$563,0), MATCH("*2ND*",'Stu-SESSION'!$K$7:$T$7,0)),"")</f>
        <v>#N/A</v>
      </c>
      <c r="F370" s="131" t="e">
        <f>INDEX('Stu-SESSION'!$L$556:$U$563, MATCH("*Deadlift*",'Stu-SESSION'!$B$556:$B$563,0), MATCH("*2nd*",'Stu-SESSION'!$K$7:$T$7,0))</f>
        <v>#N/A</v>
      </c>
      <c r="G370" s="131" t="e">
        <f>IF($A$368='Stu-SESSION'!$A$556,INDEX('Stu-SESSION'!$K$556:$T$563, MATCH("*Bench Press*",'Stu-SESSION'!$B$556:$B$563,0), MATCH("*2ND*",'Stu-SESSION'!$K$7:$T$7,0)),"")</f>
        <v>#N/A</v>
      </c>
      <c r="H370" s="131" t="e">
        <f>INDEX('Stu-SESSION'!$L$556:$U$563, MATCH("*Bench Press*",'Stu-SESSION'!$B$556:$B$563,0), MATCH("*2nd*",'Stu-SESSION'!$K$7:$T$7,0))</f>
        <v>#N/A</v>
      </c>
      <c r="I370" s="132" t="e">
        <f>IF($A$368='Stu-SESSION'!$A$556,INDEX('Stu-SESSION'!$K$556:$T$563, MATCH("*Military*",'Stu-SESSION'!$B$556:$B$563,0), MATCH("*2ND*",'Stu-SESSION'!$K$7:$T$7,0)),"")</f>
        <v>#N/A</v>
      </c>
      <c r="J370" s="44" t="e">
        <f>INDEX('Stu-SESSION'!$L$556:$U$563, MATCH("*Military*",'Stu-SESSION'!$B$556:$B$563,0), MATCH("*2nd*",'Stu-SESSION'!$K$7:$T$7,0))</f>
        <v>#N/A</v>
      </c>
      <c r="K370" s="131" t="e">
        <f>IF($A$368='Stu-SESSION'!$A$556,INDEX('Stu-SESSION'!$K$556:$T$563, MATCH("*Clean *",'Stu-SESSION'!$B$556:$B$563,0), MATCH("*2ND*",'Stu-SESSION'!$K$7:$T$7,0)),"")</f>
        <v>#N/A</v>
      </c>
      <c r="L370" s="44" t="e">
        <f>INDEX('Stu-SESSION'!$L$556:$U$563, MATCH("*Clean *",'Stu-SESSION'!$B$556:$B$563,0), MATCH("*2nd*",'Stu-SESSION'!$K$7:$T$7,0))</f>
        <v>#N/A</v>
      </c>
      <c r="M370" s="131" t="e">
        <f>IF($A$368='Stu-SESSION'!$A$556,INDEX('Stu-SESSION'!$K$556:$T$563, MATCH("*Lat Pulldown*",'Stu-SESSION'!$B$556:$B$563,0), MATCH("*2ND*",'Stu-SESSION'!$K$7:$T$7,0)),"")</f>
        <v>#N/A</v>
      </c>
      <c r="N370" s="44" t="e">
        <f>INDEX('Stu-SESSION'!$L$556:$U$563, MATCH("*Lat Pulldown*",'Stu-SESSION'!$B$556:$B$563,0), MATCH("*2nd*",'Stu-SESSION'!$K$7:$T$7,0))</f>
        <v>#N/A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IF($A$368='Stu-SESSION'!$A$556,INDEX('Stu-SESSION'!$K$556:$T$563, MATCH("*Squat*",'Stu-SESSION'!$B$556:$B$563,0), MATCH("*3rd*",'Stu-SESSION'!$K$7:$T$7,0)),"")</f>
        <v>#N/A</v>
      </c>
      <c r="D371" s="132" t="e">
        <f>INDEX('Stu-SESSION'!L$556:U$563, MATCH("*Squat*",'Stu-SESSION'!$B$556:$B$563,0), MATCH("*3rd*",'Stu-SESSION'!K$7:T$7,0))</f>
        <v>#N/A</v>
      </c>
      <c r="E371" s="131" t="e">
        <f>IF($A$368='Stu-SESSION'!$A$556,INDEX('Stu-SESSION'!$K$556:$T$563, MATCH("*Deadlift*",'Stu-SESSION'!$B$556:$B$563,0), MATCH("*3rd*",'Stu-SESSION'!$K$7:$T$7,0)),"")</f>
        <v>#N/A</v>
      </c>
      <c r="F371" s="131" t="e">
        <f>INDEX('Stu-SESSION'!$L$556:$U$563, MATCH("*Deadlift*",'Stu-SESSION'!$B$556:$B$563,0), MATCH("*3rd*",'Stu-SESSION'!$K$7:$T$7,0))</f>
        <v>#N/A</v>
      </c>
      <c r="G371" s="131" t="e">
        <f>IF($A$368='Stu-SESSION'!$A$556,INDEX('Stu-SESSION'!$K$556:$T$563, MATCH("*Bench Press*",'Stu-SESSION'!$B$556:$B$563,0), MATCH("*3rd*",'Stu-SESSION'!$K$7:$T$7,0)),"")</f>
        <v>#N/A</v>
      </c>
      <c r="H371" s="131" t="e">
        <f>INDEX('Stu-SESSION'!$L$556:$U$563, MATCH("*Bench Press*",'Stu-SESSION'!$B$556:$B$563,0), MATCH("*3rd*",'Stu-SESSION'!$K$7:$T$7,0))</f>
        <v>#N/A</v>
      </c>
      <c r="I371" s="132" t="e">
        <f>IF($A$368='Stu-SESSION'!$A$556,INDEX('Stu-SESSION'!$K$556:$T$563, MATCH("*Military*",'Stu-SESSION'!$B$556:$B$563,0), MATCH("*3rd*",'Stu-SESSION'!$K$7:$T$7,0)),"")</f>
        <v>#N/A</v>
      </c>
      <c r="J371" s="44" t="e">
        <f>INDEX('Stu-SESSION'!$L$556:$U$563, MATCH("*Military*",'Stu-SESSION'!$B$556:$B$563,0), MATCH("*3rd*",'Stu-SESSION'!$K$7:$T$7,0))</f>
        <v>#N/A</v>
      </c>
      <c r="K371" s="131" t="e">
        <f>IF($A$368='Stu-SESSION'!$A$556,INDEX('Stu-SESSION'!$K$556:$T$563, MATCH("*Clean *",'Stu-SESSION'!$B$556:$B$563,0), MATCH("*3rd*",'Stu-SESSION'!$K$7:$T$7,0)),"")</f>
        <v>#N/A</v>
      </c>
      <c r="L371" s="44" t="e">
        <f>INDEX('Stu-SESSION'!$L$556:$U$563, MATCH("*Clean *",'Stu-SESSION'!$B$556:$B$563,0), MATCH("*3rd*",'Stu-SESSION'!$K$7:$T$7,0))</f>
        <v>#N/A</v>
      </c>
      <c r="M371" s="131" t="e">
        <f>IF($A$368='Stu-SESSION'!$A$556,INDEX('Stu-SESSION'!$K$556:$T$563, MATCH("*Lat Pulldown*",'Stu-SESSION'!$B$556:$B$563,0), MATCH("*3rd*",'Stu-SESSION'!$K$7:$T$7,0)),"")</f>
        <v>#N/A</v>
      </c>
      <c r="N371" s="44" t="e">
        <f>INDEX('Stu-SESSION'!$L$556:$U$563, MATCH("*Lat Pulldown*",'Stu-SESSION'!$B$556:$B$563,0), MATCH("*3rd*",'Stu-SESSION'!$K$7:$T$7,0))</f>
        <v>#N/A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IF($A$368='Stu-SESSION'!$A$556,INDEX('Stu-SESSION'!$K$556:$T$563, MATCH("*Squat*",'Stu-SESSION'!$B$556:$B$563,0), MATCH("*4th*",'Stu-SESSION'!$K$7:$T$7,0)),"")</f>
        <v>#N/A</v>
      </c>
      <c r="D372" s="132" t="e">
        <f>INDEX('Stu-SESSION'!L$556:U$563, MATCH("*Squat*",'Stu-SESSION'!$B$556:$B$563,0), MATCH("*4th*",'Stu-SESSION'!K$7:T$7,0))</f>
        <v>#N/A</v>
      </c>
      <c r="E372" s="131" t="e">
        <f>IF($A$368='Stu-SESSION'!$A$556,INDEX('Stu-SESSION'!$K$556:$T$563, MATCH("*Deadlift*",'Stu-SESSION'!$B$556:$B$563,0), MATCH("*4th*",'Stu-SESSION'!$K$7:$T$7,0)),"")</f>
        <v>#N/A</v>
      </c>
      <c r="F372" s="131" t="e">
        <f>INDEX('Stu-SESSION'!$L$556:$U$563, MATCH("*Deadlift*",'Stu-SESSION'!$B$556:$B$563,0), MATCH("*4th*",'Stu-SESSION'!$K$7:$T$7,0))</f>
        <v>#N/A</v>
      </c>
      <c r="G372" s="131" t="e">
        <f>IF($A$368='Stu-SESSION'!$A$556,INDEX('Stu-SESSION'!$K$556:$T$563, MATCH("*Bench Press*",'Stu-SESSION'!$B$556:$B$563,0), MATCH("*4th*",'Stu-SESSION'!$K$7:$T$7,0)),"")</f>
        <v>#N/A</v>
      </c>
      <c r="H372" s="131" t="e">
        <f>INDEX('Stu-SESSION'!$L$556:$U$563, MATCH("*Bench Press*",'Stu-SESSION'!$B$556:$B$563,0), MATCH("*4th*",'Stu-SESSION'!$K$7:$T$7,0))</f>
        <v>#N/A</v>
      </c>
      <c r="I372" s="132" t="e">
        <f>IF($A$368='Stu-SESSION'!$A$556,INDEX('Stu-SESSION'!$K$556:$T$563, MATCH("*Military*",'Stu-SESSION'!$B$556:$B$563,0), MATCH("*4th*",'Stu-SESSION'!$K$7:$T$7,0)),"")</f>
        <v>#N/A</v>
      </c>
      <c r="J372" s="44" t="e">
        <f>INDEX('Stu-SESSION'!$L$556:$U$563, MATCH("*Military*",'Stu-SESSION'!$B$556:$B$563,0), MATCH("*4th*",'Stu-SESSION'!$K$7:$T$7,0))</f>
        <v>#N/A</v>
      </c>
      <c r="K372" s="131" t="e">
        <f>IF($A$368='Stu-SESSION'!$A$556,INDEX('Stu-SESSION'!$K$556:$T$563, MATCH("*Clean *",'Stu-SESSION'!$B$556:$B$563,0), MATCH("*4th*",'Stu-SESSION'!$K$7:$T$7,0)),"")</f>
        <v>#N/A</v>
      </c>
      <c r="L372" s="44" t="e">
        <f>INDEX('Stu-SESSION'!$L$556:$U$563, MATCH("*Clean *",'Stu-SESSION'!$B$556:$B$563,0), MATCH("*4th*",'Stu-SESSION'!$K$7:$T$7,0))</f>
        <v>#N/A</v>
      </c>
      <c r="M372" s="131" t="e">
        <f>IF($A$368='Stu-SESSION'!$A$556,INDEX('Stu-SESSION'!$K$556:$T$563, MATCH("*Lat Pulldown*",'Stu-SESSION'!$B$556:$B$563,0), MATCH("*4th*",'Stu-SESSION'!$K$7:$T$7,0)),"")</f>
        <v>#N/A</v>
      </c>
      <c r="N372" s="44" t="e">
        <f>INDEX('Stu-SESSION'!$L$556:$U$563, MATCH("*Lat Pulldown*",'Stu-SESSION'!$B$556:$B$563,0), MATCH("*4th*",'Stu-SESSION'!$K$7:$T$7,0))</f>
        <v>#N/A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IF($A$368='Stu-SESSION'!$A$556,INDEX('Stu-SESSION'!$K$556:$T$563, MATCH("*Squat*",'Stu-SESSION'!$B$556:$B$563,0), MATCH("*5th*",'Stu-SESSION'!$K$7:$T$7,0)),"")</f>
        <v>#N/A</v>
      </c>
      <c r="D373" s="132" t="e">
        <f>INDEX('Stu-SESSION'!L$556:U$563, MATCH("*Squat*",'Stu-SESSION'!$B$556:$B$563,0), MATCH("*5th*",'Stu-SESSION'!K$7:T$7,0))</f>
        <v>#N/A</v>
      </c>
      <c r="E373" s="131" t="e">
        <f>IF($A$368='Stu-SESSION'!$A$556,INDEX('Stu-SESSION'!$K$556:$T$563, MATCH("*Deadlift*",'Stu-SESSION'!$B$556:$B$563,0), MATCH("*5th*",'Stu-SESSION'!$K$7:$T$7,0)),"")</f>
        <v>#N/A</v>
      </c>
      <c r="F373" s="131" t="e">
        <f>INDEX('Stu-SESSION'!$L$556:$U$563, MATCH("*Deadlift*",'Stu-SESSION'!$B$556:$B$563,0), MATCH("*5th*",'Stu-SESSION'!$K$7:$T$7,0))</f>
        <v>#N/A</v>
      </c>
      <c r="G373" s="131" t="e">
        <f>IF($A$368='Stu-SESSION'!$A$556,INDEX('Stu-SESSION'!$K$556:$T$563, MATCH("*Bench Press*",'Stu-SESSION'!$B$556:$B$563,0), MATCH("*5th*",'Stu-SESSION'!$K$7:$T$7,0)),"")</f>
        <v>#N/A</v>
      </c>
      <c r="H373" s="131" t="e">
        <f>INDEX('Stu-SESSION'!$L$556:$U$563, MATCH("*Bench Press*",'Stu-SESSION'!$B$556:$B$563,0), MATCH("*5th*",'Stu-SESSION'!$K$7:$T$7,0))</f>
        <v>#N/A</v>
      </c>
      <c r="I373" s="132" t="e">
        <f>IF($A$368='Stu-SESSION'!$A$556,INDEX('Stu-SESSION'!$K$556:$T$563, MATCH("*Military*",'Stu-SESSION'!$B$556:$B$563,0), MATCH("*5th*",'Stu-SESSION'!$K$7:$T$7,0)),"")</f>
        <v>#N/A</v>
      </c>
      <c r="J373" s="44" t="e">
        <f>INDEX('Stu-SESSION'!$L$556:$U$563, MATCH("*Military*",'Stu-SESSION'!$B$556:$B$563,0), MATCH("*5th*",'Stu-SESSION'!$K$7:$T$7,0))</f>
        <v>#N/A</v>
      </c>
      <c r="K373" s="131" t="e">
        <f>IF($A$368='Stu-SESSION'!$A$556,INDEX('Stu-SESSION'!$K$556:$T$563, MATCH("*Clean *",'Stu-SESSION'!$B$556:$B$563,0), MATCH("*5th*",'Stu-SESSION'!$K$7:$T$7,0)),"")</f>
        <v>#N/A</v>
      </c>
      <c r="L373" s="44" t="e">
        <f>INDEX('Stu-SESSION'!$L$556:$U$563, MATCH("*Clean *",'Stu-SESSION'!$B$556:$B$563,0), MATCH("*5th*",'Stu-SESSION'!$K$7:$T$7,0))</f>
        <v>#N/A</v>
      </c>
      <c r="M373" s="131" t="e">
        <f>IF($A$368='Stu-SESSION'!$A$556,INDEX('Stu-SESSION'!$K$556:$T$563, MATCH("*Lat Pulldown*",'Stu-SESSION'!$B$556:$B$563,0), MATCH("*5th*",'Stu-SESSION'!$K$7:$T$7,0)),"")</f>
        <v>#N/A</v>
      </c>
      <c r="N373" s="44" t="e">
        <f>INDEX('Stu-SESSION'!$L$556:$U$563, MATCH("*Lat Pulldown*",'Stu-SESSION'!$B$556:$B$563,0), MATCH("*5th*",'Stu-SESSION'!$K$7:$T$7,0))</f>
        <v>#N/A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'Stu-SESSION'!A565</f>
        <v>0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str">
        <f>IF($A$140='Stu-SESSION'!$A$565,INDEX('Stu-SESSION'!$K$565:$T$572, MATCH("*1k Row*",'Stu-SESSION'!$B$565:$B$572,0), MATCH("*1st*",'Stu-SESSION'!$K$7:$T$7,0)),"")</f>
        <v/>
      </c>
      <c r="P374" s="152" t="str">
        <f>IF($A$140='Stu-SESSION'!$A$565,INDEX('Stu-SESSION'!$K$565:$T$572, MATCH("*HIIT*",'Stu-SESSION'!$B$565:$B$572,0), MATCH("*1st*",'Stu-SESSION'!$K$7:$T$7,0)),"")</f>
        <v/>
      </c>
      <c r="Q374" s="119" t="e">
        <f>INDEX('Stu-SESSION'!$L$565:$U$565, MATCH("*HIIT*",'Stu-SESSION'!$B$565:$B$565,0), MATCH("*1st*",'Stu-SESSION'!$K$7:$T$7,0))</f>
        <v>#N/A</v>
      </c>
      <c r="R374" s="119">
        <f>'Stu-SESSION'!U442</f>
        <v>0</v>
      </c>
      <c r="S374" s="116"/>
      <c r="T374" s="116"/>
      <c r="U374" s="120">
        <f>'Stu-SESSION'!A566</f>
        <v>0</v>
      </c>
      <c r="V374" s="120">
        <f>'Stu-SESSION'!A567</f>
        <v>0</v>
      </c>
      <c r="W374" s="116"/>
      <c r="X374" s="116"/>
      <c r="Y374" s="116"/>
      <c r="Z374" s="116"/>
      <c r="AA374" s="116"/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IF($A$374='Stu-SESSION'!$A$565,INDEX('Stu-SESSION'!$K$565:$T$572, MATCH("*Squat*",'Stu-SESSION'!$B$565:$B$572,0), MATCH("*1st*",'Stu-SESSION'!$K$7:$T$7,0)),"")</f>
        <v>#N/A</v>
      </c>
      <c r="D375" s="132" t="e">
        <f>INDEX('Stu-SESSION'!L$565:U$572, MATCH("*Squat*",'Stu-SESSION'!$B$565:$B$572,0), MATCH("*1st*",'Stu-SESSION'!K$7:T$7,0))</f>
        <v>#N/A</v>
      </c>
      <c r="E375" s="131" t="e">
        <f>IF($A$374='Stu-SESSION'!$A$565,INDEX('Stu-SESSION'!$K$565:$T$572, MATCH("*Deadlift*",'Stu-SESSION'!$B$565:$B$572,0), MATCH("*1st*",'Stu-SESSION'!$K$7:$T$7,0)),"")</f>
        <v>#N/A</v>
      </c>
      <c r="F375" s="131" t="e">
        <f>INDEX('Stu-SESSION'!$L$565:$U$572, MATCH("*Deadlift*",'Stu-SESSION'!$B$565:$B$572,0), MATCH("*1st*",'Stu-SESSION'!$K$7:$T$7,0))</f>
        <v>#N/A</v>
      </c>
      <c r="G375" s="131" t="e">
        <f>IF($A$374='Stu-SESSION'!$A$565,INDEX('Stu-SESSION'!$K$565:$T$572, MATCH("*Bench Press*",'Stu-SESSION'!$B$565:$B$572,0), MATCH("*1st*",'Stu-SESSION'!$K$7:$T$7,0)),"")</f>
        <v>#N/A</v>
      </c>
      <c r="H375" s="131" t="e">
        <f>INDEX('Stu-SESSION'!$L$565:$U$572, MATCH("*Bench Press*",'Stu-SESSION'!$B$565:$B$572,0), MATCH("*1st*",'Stu-SESSION'!$K$7:$T$7,0))</f>
        <v>#N/A</v>
      </c>
      <c r="I375" s="132" t="e">
        <f>IF($A$374='Stu-SESSION'!$A$565,INDEX('Stu-SESSION'!$K$565:$T$572, MATCH("*Military*",'Stu-SESSION'!$B$565:$B$572,0), MATCH("*1st*",'Stu-SESSION'!$K$7:$T$7,0)),"")</f>
        <v>#N/A</v>
      </c>
      <c r="J375" s="48" t="e">
        <f>INDEX('Stu-SESSION'!$L$565:$U$572, MATCH("*Military*",'Stu-SESSION'!$B$565:$B$572,0), MATCH("*1st*",'Stu-SESSION'!$K$7:$T$7,0))</f>
        <v>#N/A</v>
      </c>
      <c r="K375" s="131" t="e">
        <f>IF($A$374='Stu-SESSION'!$A$565,INDEX('Stu-SESSION'!$K$565:$T$572, MATCH("*Clean *",'Stu-SESSION'!$B$565:$B$572,0), MATCH("*1st*",'Stu-SESSION'!$K$7:$T$7,0)),"")</f>
        <v>#N/A</v>
      </c>
      <c r="L375" s="48" t="e">
        <f>INDEX('Stu-SESSION'!$L$565:$U$572, MATCH("*Clean *",'Stu-SESSION'!$B$565:$B$572,0), MATCH("*1st*",'Stu-SESSION'!$K$7:$T$7,0))</f>
        <v>#N/A</v>
      </c>
      <c r="M375" s="131" t="e">
        <f>IF($A$374='Stu-SESSION'!$A$565,INDEX('Stu-SESSION'!$K$565:$T$572, MATCH("*Lat Pulldown*",'Stu-SESSION'!$B$565:$B$572,0), MATCH("*1st*",'Stu-SESSION'!$K$7:$T$7,0)),"")</f>
        <v>#N/A</v>
      </c>
      <c r="N375" s="48" t="e">
        <f>INDEX('Stu-SESSION'!$L$565:$U$572, MATCH("*Lat Pulldown*",'Stu-SESSION'!$B$565:$B$572,0), MATCH("*1st*",'Stu-SESSION'!$K$7:$T$7,0))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IF($A$374='Stu-SESSION'!$A$565,INDEX('Stu-SESSION'!$K$565:$T$572, MATCH("*Squat*",'Stu-SESSION'!$B$565:$B$572,0), MATCH("*2nd*",'Stu-SESSION'!$K$7:$T$7,0)),"")</f>
        <v>#N/A</v>
      </c>
      <c r="D376" s="132" t="e">
        <f>INDEX('Stu-SESSION'!L$565:U$572, MATCH("*Squat*",'Stu-SESSION'!$B$565:$B$572,0), MATCH("*2nd*",'Stu-SESSION'!K$7:T$7,0))</f>
        <v>#N/A</v>
      </c>
      <c r="E376" s="131" t="e">
        <f>IF($A$374='Stu-SESSION'!$A$565,INDEX('Stu-SESSION'!$K$565:$T$572, MATCH("*Deadlift*",'Stu-SESSION'!$B$565:$B$572,0), MATCH("*2ND*",'Stu-SESSION'!$K$7:$T$7,0)),"")</f>
        <v>#N/A</v>
      </c>
      <c r="F376" s="131" t="e">
        <f>INDEX('Stu-SESSION'!$L$565:$U$572, MATCH("*Deadlift*",'Stu-SESSION'!$B$565:$B$572,0), MATCH("*2nd*",'Stu-SESSION'!$K$7:$T$7,0))</f>
        <v>#N/A</v>
      </c>
      <c r="G376" s="131" t="e">
        <f>IF($A$374='Stu-SESSION'!$A$565,INDEX('Stu-SESSION'!$K$565:$T$572, MATCH("*Bench Press*",'Stu-SESSION'!$B$565:$B$572,0), MATCH("*2ND*",'Stu-SESSION'!$K$7:$T$7,0)),"")</f>
        <v>#N/A</v>
      </c>
      <c r="H376" s="131" t="e">
        <f>INDEX('Stu-SESSION'!$L$565:$U$572, MATCH("*Bench Press*",'Stu-SESSION'!$B$565:$B$572,0), MATCH("*2nd*",'Stu-SESSION'!$K$7:$T$7,0))</f>
        <v>#N/A</v>
      </c>
      <c r="I376" s="132" t="e">
        <f>IF($A$374='Stu-SESSION'!$A$565,INDEX('Stu-SESSION'!$K$565:$T$572, MATCH("*Military*",'Stu-SESSION'!$B$565:$B$572,0), MATCH("*2ND*",'Stu-SESSION'!$K$7:$T$7,0)),"")</f>
        <v>#N/A</v>
      </c>
      <c r="J376" s="44" t="e">
        <f>INDEX('Stu-SESSION'!$L$565:$U$572, MATCH("*Military*",'Stu-SESSION'!$B$565:$B$572,0), MATCH("*2nd*",'Stu-SESSION'!$K$7:$T$7,0))</f>
        <v>#N/A</v>
      </c>
      <c r="K376" s="131" t="e">
        <f>IF($A$374='Stu-SESSION'!$A$565,INDEX('Stu-SESSION'!$K$565:$T$572, MATCH("*Clean *",'Stu-SESSION'!$B$565:$B$572,0), MATCH("*2ND*",'Stu-SESSION'!$K$7:$T$7,0)),"")</f>
        <v>#N/A</v>
      </c>
      <c r="L376" s="44" t="e">
        <f>INDEX('Stu-SESSION'!$L$565:$U$572, MATCH("*Clean *",'Stu-SESSION'!$B$565:$B$572,0), MATCH("*2nd*",'Stu-SESSION'!$K$7:$T$7,0))</f>
        <v>#N/A</v>
      </c>
      <c r="M376" s="131" t="e">
        <f>IF($A$374='Stu-SESSION'!$A$565,INDEX('Stu-SESSION'!$K$565:$T$572, MATCH("*Lat Pulldown*",'Stu-SESSION'!$B$565:$B$572,0), MATCH("*2ND*",'Stu-SESSION'!$K$7:$T$7,0)),"")</f>
        <v>#N/A</v>
      </c>
      <c r="N376" s="44" t="e">
        <f>INDEX('Stu-SESSION'!$L$565:$U$572, MATCH("*Lat Pulldown*",'Stu-SESSION'!$B$565:$B$572,0), MATCH("*2nd*",'Stu-SESSION'!$K$7:$T$7,0))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IF($A$374='Stu-SESSION'!$A$565,INDEX('Stu-SESSION'!$K$565:$T$572, MATCH("*Squat*",'Stu-SESSION'!$B$565:$B$572,0), MATCH("*3rd*",'Stu-SESSION'!$K$7:$T$7,0)),"")</f>
        <v>#N/A</v>
      </c>
      <c r="D377" s="132" t="e">
        <f>INDEX('Stu-SESSION'!L$565:U$572, MATCH("*Squat*",'Stu-SESSION'!$B$565:$B$572,0), MATCH("*3rd*",'Stu-SESSION'!K$7:T$7,0))</f>
        <v>#N/A</v>
      </c>
      <c r="E377" s="131" t="e">
        <f>IF($A$374='Stu-SESSION'!$A$565,INDEX('Stu-SESSION'!$K$565:$T$572, MATCH("*Deadlift*",'Stu-SESSION'!$B$565:$B$572,0), MATCH("*3rd*",'Stu-SESSION'!$K$7:$T$7,0)),"")</f>
        <v>#N/A</v>
      </c>
      <c r="F377" s="131" t="e">
        <f>INDEX('Stu-SESSION'!$L$565:$U$572, MATCH("*Deadlift*",'Stu-SESSION'!$B$565:$B$572,0), MATCH("*3rd*",'Stu-SESSION'!$K$7:$T$7,0))</f>
        <v>#N/A</v>
      </c>
      <c r="G377" s="131" t="e">
        <f>IF($A$374='Stu-SESSION'!$A$565,INDEX('Stu-SESSION'!$K$565:$T$572, MATCH("*Bench Press*",'Stu-SESSION'!$B$565:$B$572,0), MATCH("*3rd*",'Stu-SESSION'!$K$7:$T$7,0)),"")</f>
        <v>#N/A</v>
      </c>
      <c r="H377" s="131" t="e">
        <f>INDEX('Stu-SESSION'!$L$565:$U$572, MATCH("*Bench Press*",'Stu-SESSION'!$B$565:$B$572,0), MATCH("*3rd*",'Stu-SESSION'!$K$7:$T$7,0))</f>
        <v>#N/A</v>
      </c>
      <c r="I377" s="132" t="e">
        <f>IF($A$374='Stu-SESSION'!$A$565,INDEX('Stu-SESSION'!$K$565:$T$572, MATCH("*Military*",'Stu-SESSION'!$B$565:$B$572,0), MATCH("*3rd*",'Stu-SESSION'!$K$7:$T$7,0)),"")</f>
        <v>#N/A</v>
      </c>
      <c r="J377" s="44" t="e">
        <f>INDEX('Stu-SESSION'!$L$565:$U$572, MATCH("*Military*",'Stu-SESSION'!$B$565:$B$572,0), MATCH("*3rd*",'Stu-SESSION'!$K$7:$T$7,0))</f>
        <v>#N/A</v>
      </c>
      <c r="K377" s="131" t="e">
        <f>IF($A$374='Stu-SESSION'!$A$565,INDEX('Stu-SESSION'!$K$565:$T$572, MATCH("*Clean *",'Stu-SESSION'!$B$565:$B$572,0), MATCH("*3rd*",'Stu-SESSION'!$K$7:$T$7,0)),"")</f>
        <v>#N/A</v>
      </c>
      <c r="L377" s="44" t="e">
        <f>INDEX('Stu-SESSION'!$L$565:$U$572, MATCH("*Clean *",'Stu-SESSION'!$B$565:$B$572,0), MATCH("*3rd*",'Stu-SESSION'!$K$7:$T$7,0))</f>
        <v>#N/A</v>
      </c>
      <c r="M377" s="131" t="e">
        <f>IF($A$374='Stu-SESSION'!$A$565,INDEX('Stu-SESSION'!$K$565:$T$572, MATCH("*Lat Pulldown*",'Stu-SESSION'!$B$565:$B$572,0), MATCH("*3rd*",'Stu-SESSION'!$K$7:$T$7,0)),"")</f>
        <v>#N/A</v>
      </c>
      <c r="N377" s="44" t="e">
        <f>INDEX('Stu-SESSION'!$L$565:$U$572, MATCH("*Lat Pulldown*",'Stu-SESSION'!$B$565:$B$572,0), MATCH("*3rd*",'Stu-SESSION'!$K$7:$T$7,0))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IF($A$374='Stu-SESSION'!$A$565,INDEX('Stu-SESSION'!$K$565:$T$572, MATCH("*Squat*",'Stu-SESSION'!$B$565:$B$572,0), MATCH("*4th*",'Stu-SESSION'!$K$7:$T$7,0)),"")</f>
        <v>#N/A</v>
      </c>
      <c r="D378" s="132" t="e">
        <f>INDEX('Stu-SESSION'!L$565:U$572, MATCH("*Squat*",'Stu-SESSION'!$B$565:$B$572,0), MATCH("*4th*",'Stu-SESSION'!K$7:T$7,0))</f>
        <v>#N/A</v>
      </c>
      <c r="E378" s="131" t="e">
        <f>IF($A$374='Stu-SESSION'!$A$565,INDEX('Stu-SESSION'!$K$565:$T$572, MATCH("*Deadlift*",'Stu-SESSION'!$B$565:$B$572,0), MATCH("*4th*",'Stu-SESSION'!$K$7:$T$7,0)),"")</f>
        <v>#N/A</v>
      </c>
      <c r="F378" s="131" t="e">
        <f>INDEX('Stu-SESSION'!$L$565:$U$572, MATCH("*Deadlift*",'Stu-SESSION'!$B$565:$B$572,0), MATCH("*4th*",'Stu-SESSION'!$K$7:$T$7,0))</f>
        <v>#N/A</v>
      </c>
      <c r="G378" s="131" t="e">
        <f>IF($A$374='Stu-SESSION'!$A$565,INDEX('Stu-SESSION'!$K$565:$T$572, MATCH("*Bench Press*",'Stu-SESSION'!$B$565:$B$572,0), MATCH("*4th*",'Stu-SESSION'!$K$7:$T$7,0)),"")</f>
        <v>#N/A</v>
      </c>
      <c r="H378" s="131" t="e">
        <f>INDEX('Stu-SESSION'!$L$565:$U$572, MATCH("*Bench Press*",'Stu-SESSION'!$B$565:$B$572,0), MATCH("*4th*",'Stu-SESSION'!$K$7:$T$7,0))</f>
        <v>#N/A</v>
      </c>
      <c r="I378" s="132" t="e">
        <f>IF($A$374='Stu-SESSION'!$A$565,INDEX('Stu-SESSION'!$K$565:$T$572, MATCH("*Military*",'Stu-SESSION'!$B$565:$B$572,0), MATCH("*4th*",'Stu-SESSION'!$K$7:$T$7,0)),"")</f>
        <v>#N/A</v>
      </c>
      <c r="J378" s="44" t="e">
        <f>INDEX('Stu-SESSION'!$L$565:$U$572, MATCH("*Military*",'Stu-SESSION'!$B$565:$B$572,0), MATCH("*4th*",'Stu-SESSION'!$K$7:$T$7,0))</f>
        <v>#N/A</v>
      </c>
      <c r="K378" s="131" t="e">
        <f>IF($A$374='Stu-SESSION'!$A$565,INDEX('Stu-SESSION'!$K$565:$T$572, MATCH("*Clean *",'Stu-SESSION'!$B$565:$B$572,0), MATCH("*4th*",'Stu-SESSION'!$K$7:$T$7,0)),"")</f>
        <v>#N/A</v>
      </c>
      <c r="L378" s="44" t="e">
        <f>INDEX('Stu-SESSION'!$L$565:$U$572, MATCH("*Clean *",'Stu-SESSION'!$B$565:$B$572,0), MATCH("*4th*",'Stu-SESSION'!$K$7:$T$7,0))</f>
        <v>#N/A</v>
      </c>
      <c r="M378" s="131" t="e">
        <f>IF($A$374='Stu-SESSION'!$A$565,INDEX('Stu-SESSION'!$K$565:$T$572, MATCH("*Lat Pulldown*",'Stu-SESSION'!$B$565:$B$572,0), MATCH("*4th*",'Stu-SESSION'!$K$7:$T$7,0)),"")</f>
        <v>#N/A</v>
      </c>
      <c r="N378" s="44" t="e">
        <f>INDEX('Stu-SESSION'!$L$565:$U$572, MATCH("*Lat Pulldown*",'Stu-SESSION'!$B$565:$B$572,0), MATCH("*4th*",'Stu-SESSION'!$K$7:$T$7,0))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IF($A$374='Stu-SESSION'!$A$565,INDEX('Stu-SESSION'!$K$565:$T$572, MATCH("*Squat*",'Stu-SESSION'!$B$565:$B$572,0), MATCH("*5th*",'Stu-SESSION'!$K$7:$T$7,0)),"")</f>
        <v>#N/A</v>
      </c>
      <c r="D379" s="132" t="e">
        <f>INDEX('Stu-SESSION'!L$565:U$572, MATCH("*Squat*",'Stu-SESSION'!$B$565:$B$572,0), MATCH("*5th*",'Stu-SESSION'!K$7:T$7,0))</f>
        <v>#N/A</v>
      </c>
      <c r="E379" s="131" t="e">
        <f>IF($A$374='Stu-SESSION'!$A$565,INDEX('Stu-SESSION'!$K$565:$T$572, MATCH("*Deadlift*",'Stu-SESSION'!$B$565:$B$572,0), MATCH("*5th*",'Stu-SESSION'!$K$7:$T$7,0)),"")</f>
        <v>#N/A</v>
      </c>
      <c r="F379" s="131" t="e">
        <f>INDEX('Stu-SESSION'!$L$565:$U$572, MATCH("*Deadlift*",'Stu-SESSION'!$B$565:$B$572,0), MATCH("*5th*",'Stu-SESSION'!$K$7:$T$7,0))</f>
        <v>#N/A</v>
      </c>
      <c r="G379" s="131" t="e">
        <f>IF($A$374='Stu-SESSION'!$A$565,INDEX('Stu-SESSION'!$K$565:$T$572, MATCH("*Bench Press*",'Stu-SESSION'!$B$565:$B$572,0), MATCH("*5th*",'Stu-SESSION'!$K$7:$T$7,0)),"")</f>
        <v>#N/A</v>
      </c>
      <c r="H379" s="131" t="e">
        <f>INDEX('Stu-SESSION'!$L$565:$U$572, MATCH("*Bench Press*",'Stu-SESSION'!$B$565:$B$572,0), MATCH("*5th*",'Stu-SESSION'!$K$7:$T$7,0))</f>
        <v>#N/A</v>
      </c>
      <c r="I379" s="132" t="e">
        <f>IF($A$374='Stu-SESSION'!$A$565,INDEX('Stu-SESSION'!$K$565:$T$572, MATCH("*Military*",'Stu-SESSION'!$B$565:$B$572,0), MATCH("*5th*",'Stu-SESSION'!$K$7:$T$7,0)),"")</f>
        <v>#N/A</v>
      </c>
      <c r="J379" s="44" t="e">
        <f>INDEX('Stu-SESSION'!$L$565:$U$572, MATCH("*Military*",'Stu-SESSION'!$B$565:$B$572,0), MATCH("*5th*",'Stu-SESSION'!$K$7:$T$7,0))</f>
        <v>#N/A</v>
      </c>
      <c r="K379" s="131" t="e">
        <f>IF($A$374='Stu-SESSION'!$A$565,INDEX('Stu-SESSION'!$K$565:$T$572, MATCH("*Clean *",'Stu-SESSION'!$B$565:$B$572,0), MATCH("*5th*",'Stu-SESSION'!$K$7:$T$7,0)),"")</f>
        <v>#N/A</v>
      </c>
      <c r="L379" s="44" t="e">
        <f>INDEX('Stu-SESSION'!$L$565:$U$572, MATCH("*Clean *",'Stu-SESSION'!$B$565:$B$572,0), MATCH("*5th*",'Stu-SESSION'!$K$7:$T$7,0))</f>
        <v>#N/A</v>
      </c>
      <c r="M379" s="131" t="e">
        <f>IF($A$374='Stu-SESSION'!$A$565,INDEX('Stu-SESSION'!$K$565:$T$572, MATCH("*Lat Pulldown*",'Stu-SESSION'!$B$565:$B$572,0), MATCH("*5th*",'Stu-SESSION'!$K$7:$T$7,0)),"")</f>
        <v>#N/A</v>
      </c>
      <c r="N379" s="44" t="e">
        <f>INDEX('Stu-SESSION'!$L$565:$U$572, MATCH("*Lat Pulldown*",'Stu-SESSION'!$B$565:$B$572,0), MATCH("*5th*",'Stu-SESSION'!$K$7:$T$7,0))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'Stu-SESSION'!A574</f>
        <v>0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 t="e">
        <f>MAX(I381:I385)</f>
        <v>#N/A</v>
      </c>
      <c r="J380" s="116" t="e">
        <f t="array" ref="J380">MAX(IF(I381:I385=I380,J381:J385))</f>
        <v>#N/A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str">
        <f>IF($A$140='Stu-SESSION'!$A$574,INDEX('Stu-SESSION'!$K$574:$T$581, MATCH("*1k Row*",'Stu-SESSION'!$B$574:$B$581,0), MATCH("*1st*",'Stu-SESSION'!$K$7:$T$7,0)),"")</f>
        <v/>
      </c>
      <c r="P380" s="152" t="str">
        <f>IF($A$140='Stu-SESSION'!$A$574,INDEX('Stu-SESSION'!$K$574:$T$581, MATCH("*HIIT*",'Stu-SESSION'!$B$574:$B$581,0), MATCH("*1st*",'Stu-SESSION'!$K$7:$T$7,0)),"")</f>
        <v/>
      </c>
      <c r="Q380" s="119" t="e">
        <f>INDEX('Stu-SESSION'!$L$574:$U$574, MATCH("*HIIT*",'Stu-SESSION'!$B$574:$B$574,0), MATCH("*1st*",'Stu-SESSION'!$K$7:$T$7,0))</f>
        <v>#N/A</v>
      </c>
      <c r="R380" s="119">
        <f>'Stu-SESSION'!U448</f>
        <v>0</v>
      </c>
      <c r="S380" s="116"/>
      <c r="T380" s="116"/>
      <c r="U380" s="120">
        <f>'Stu-SESSION'!A575</f>
        <v>0</v>
      </c>
      <c r="V380" s="120">
        <f>'Stu-SESSION'!A576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IF($A$380='Stu-SESSION'!$A$574,INDEX('Stu-SESSION'!$K$574:$T$581, MATCH("*Squat*",'Stu-SESSION'!$B$574:$B$581,0), MATCH("*1st*",'Stu-SESSION'!$K$7:$T$7,0)),"")</f>
        <v>#N/A</v>
      </c>
      <c r="D381" s="132" t="e">
        <f>INDEX('Stu-SESSION'!L$574:U$581, MATCH("*Squat*",'Stu-SESSION'!$B$574:$B$581,0), MATCH("*1st*",'Stu-SESSION'!K$7:T$7,0))</f>
        <v>#N/A</v>
      </c>
      <c r="E381" s="131" t="e">
        <f>IF($A$380='Stu-SESSION'!$A$574,INDEX('Stu-SESSION'!$K$574:$T$581, MATCH("*Deadlift*",'Stu-SESSION'!$B$574:$B$581,0), MATCH("*1st*",'Stu-SESSION'!$K$7:$T$7,0)),"")</f>
        <v>#N/A</v>
      </c>
      <c r="F381" s="131" t="e">
        <f>INDEX('Stu-SESSION'!$L$574:$U$581, MATCH("*Deadlift*",'Stu-SESSION'!$B$574:$B$581,0), MATCH("*1st*",'Stu-SESSION'!$K$7:$T$7,0))</f>
        <v>#N/A</v>
      </c>
      <c r="G381" s="131" t="e">
        <f>IF($A$380='Stu-SESSION'!$A$574,INDEX('Stu-SESSION'!$K$574:$T$581, MATCH("*Bench Press*",'Stu-SESSION'!$B$574:$B$581,0), MATCH("*1st*",'Stu-SESSION'!$K$7:$T$7,0)),"")</f>
        <v>#N/A</v>
      </c>
      <c r="H381" s="131" t="e">
        <f>INDEX('Stu-SESSION'!$L$574:$U$581, MATCH("*Bench Press*",'Stu-SESSION'!$B$574:$B$581,0), MATCH("*1st*",'Stu-SESSION'!$K$7:$T$7,0))</f>
        <v>#N/A</v>
      </c>
      <c r="I381" s="132" t="e">
        <f>IF($A$380='Stu-SESSION'!$A$574,INDEX('Stu-SESSION'!$K$574:$T$581, MATCH("*Military*",'Stu-SESSION'!$B$574:$B$581,0), MATCH("*1st*",'Stu-SESSION'!$K$7:$T$7,0)),"")</f>
        <v>#N/A</v>
      </c>
      <c r="J381" s="48" t="e">
        <f>INDEX('Stu-SESSION'!$L$574:$U$581, MATCH("*Military*",'Stu-SESSION'!$B$574:$B$581,0), MATCH("*1st*",'Stu-SESSION'!$K$7:$T$7,0))</f>
        <v>#N/A</v>
      </c>
      <c r="K381" s="131" t="e">
        <f>IF($A$380='Stu-SESSION'!$A$574,INDEX('Stu-SESSION'!$K$574:$T$581, MATCH("*Clean *",'Stu-SESSION'!$B$574:$B$581,0), MATCH("*1st*",'Stu-SESSION'!$K$7:$T$7,0)),"")</f>
        <v>#N/A</v>
      </c>
      <c r="L381" s="48" t="e">
        <f>INDEX('Stu-SESSION'!$L$574:$U$581, MATCH("*Clean *",'Stu-SESSION'!$B$574:$B$581,0), MATCH("*1st*",'Stu-SESSION'!$K$7:$T$7,0))</f>
        <v>#N/A</v>
      </c>
      <c r="M381" s="131" t="e">
        <f>IF($A$380='Stu-SESSION'!$A$574,INDEX('Stu-SESSION'!$K$574:$T$581, MATCH("*Lat Pulldown*",'Stu-SESSION'!$B$574:$B$581,0), MATCH("*1st*",'Stu-SESSION'!$K$7:$T$7,0)),"")</f>
        <v>#N/A</v>
      </c>
      <c r="N381" s="48" t="e">
        <f>INDEX('Stu-SESSION'!$L$574:$U$581, MATCH("*Lat Pulldown*",'Stu-SESSION'!$B$574:$B$581,0), MATCH("*1st*",'Stu-SESSION'!$K$7:$T$7,0))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IF($A$380='Stu-SESSION'!$A$574,INDEX('Stu-SESSION'!$K$574:$T$581, MATCH("*Squat*",'Stu-SESSION'!$B$574:$B$581,0), MATCH("*2nd*",'Stu-SESSION'!$K$7:$T$7,0)),"")</f>
        <v>#N/A</v>
      </c>
      <c r="D382" s="132" t="e">
        <f>INDEX('Stu-SESSION'!L$574:U$581, MATCH("*Squat*",'Stu-SESSION'!$B$574:$B$581,0), MATCH("*2nd*",'Stu-SESSION'!K$7:T$7,0))</f>
        <v>#N/A</v>
      </c>
      <c r="E382" s="131" t="e">
        <f>IF($A$380='Stu-SESSION'!$A$574,INDEX('Stu-SESSION'!$K$574:$T$581, MATCH("*Deadlift*",'Stu-SESSION'!$B$574:$B$581,0), MATCH("*2ND*",'Stu-SESSION'!$K$7:$T$7,0)),"")</f>
        <v>#N/A</v>
      </c>
      <c r="F382" s="131" t="e">
        <f>INDEX('Stu-SESSION'!$L$574:$U$581, MATCH("*Deadlift*",'Stu-SESSION'!$B$574:$B$581,0), MATCH("*2nd*",'Stu-SESSION'!$K$7:$T$7,0))</f>
        <v>#N/A</v>
      </c>
      <c r="G382" s="131" t="e">
        <f>IF($A$380='Stu-SESSION'!$A$574,INDEX('Stu-SESSION'!$K$574:$T$581, MATCH("*Bench Press*",'Stu-SESSION'!$B$574:$B$581,0), MATCH("*2ND*",'Stu-SESSION'!$K$7:$T$7,0)),"")</f>
        <v>#N/A</v>
      </c>
      <c r="H382" s="131" t="e">
        <f>INDEX('Stu-SESSION'!$L$574:$U$581, MATCH("*Bench Press*",'Stu-SESSION'!$B$574:$B$581,0), MATCH("*2nd*",'Stu-SESSION'!$K$7:$T$7,0))</f>
        <v>#N/A</v>
      </c>
      <c r="I382" s="132" t="e">
        <f>IF($A$380='Stu-SESSION'!$A$574,INDEX('Stu-SESSION'!$K$574:$T$581, MATCH("*Military*",'Stu-SESSION'!$B$574:$B$581,0), MATCH("*2ND*",'Stu-SESSION'!$K$7:$T$7,0)),"")</f>
        <v>#N/A</v>
      </c>
      <c r="J382" s="44" t="e">
        <f>INDEX('Stu-SESSION'!$L$574:$U$581, MATCH("*Military*",'Stu-SESSION'!$B$574:$B$581,0), MATCH("*2nd*",'Stu-SESSION'!$K$7:$T$7,0))</f>
        <v>#N/A</v>
      </c>
      <c r="K382" s="131" t="e">
        <f>IF($A$380='Stu-SESSION'!$A$574,INDEX('Stu-SESSION'!$K$574:$T$581, MATCH("*Clean *",'Stu-SESSION'!$B$574:$B$581,0), MATCH("*2ND*",'Stu-SESSION'!$K$7:$T$7,0)),"")</f>
        <v>#N/A</v>
      </c>
      <c r="L382" s="44" t="e">
        <f>INDEX('Stu-SESSION'!$L$574:$U$581, MATCH("*Clean *",'Stu-SESSION'!$B$574:$B$581,0), MATCH("*2nd*",'Stu-SESSION'!$K$7:$T$7,0))</f>
        <v>#N/A</v>
      </c>
      <c r="M382" s="131" t="e">
        <f>IF($A$380='Stu-SESSION'!$A$574,INDEX('Stu-SESSION'!$K$574:$T$581, MATCH("*Lat Pulldown*",'Stu-SESSION'!$B$574:$B$581,0), MATCH("*2ND*",'Stu-SESSION'!$K$7:$T$7,0)),"")</f>
        <v>#N/A</v>
      </c>
      <c r="N382" s="44" t="e">
        <f>INDEX('Stu-SESSION'!$L$574:$U$581, MATCH("*Lat Pulldown*",'Stu-SESSION'!$B$574:$B$581,0), MATCH("*2nd*",'Stu-SESSION'!$K$7:$T$7,0))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IF($A$380='Stu-SESSION'!$A$574,INDEX('Stu-SESSION'!$K$574:$T$581, MATCH("*Squat*",'Stu-SESSION'!$B$574:$B$581,0), MATCH("*3rd*",'Stu-SESSION'!$K$7:$T$7,0)),"")</f>
        <v>#N/A</v>
      </c>
      <c r="D383" s="132" t="e">
        <f>INDEX('Stu-SESSION'!L$574:U$581, MATCH("*Squat*",'Stu-SESSION'!$B$574:$B$581,0), MATCH("*3rd*",'Stu-SESSION'!K$7:T$7,0))</f>
        <v>#N/A</v>
      </c>
      <c r="E383" s="131" t="e">
        <f>IF($A$380='Stu-SESSION'!$A$574,INDEX('Stu-SESSION'!$K$574:$T$581, MATCH("*Deadlift*",'Stu-SESSION'!$B$574:$B$581,0), MATCH("*3rd*",'Stu-SESSION'!$K$7:$T$7,0)),"")</f>
        <v>#N/A</v>
      </c>
      <c r="F383" s="131" t="e">
        <f>INDEX('Stu-SESSION'!$L$574:$U$581, MATCH("*Deadlift*",'Stu-SESSION'!$B$574:$B$581,0), MATCH("*3rd*",'Stu-SESSION'!$K$7:$T$7,0))</f>
        <v>#N/A</v>
      </c>
      <c r="G383" s="131" t="e">
        <f>IF($A$380='Stu-SESSION'!$A$574,INDEX('Stu-SESSION'!$K$574:$T$581, MATCH("*Bench Press*",'Stu-SESSION'!$B$574:$B$581,0), MATCH("*3rd*",'Stu-SESSION'!$K$7:$T$7,0)),"")</f>
        <v>#N/A</v>
      </c>
      <c r="H383" s="131" t="e">
        <f>INDEX('Stu-SESSION'!$L$574:$U$581, MATCH("*Bench Press*",'Stu-SESSION'!$B$574:$B$581,0), MATCH("*3rd*",'Stu-SESSION'!$K$7:$T$7,0))</f>
        <v>#N/A</v>
      </c>
      <c r="I383" s="132" t="e">
        <f>IF($A$380='Stu-SESSION'!$A$574,INDEX('Stu-SESSION'!$K$574:$T$581, MATCH("*Military*",'Stu-SESSION'!$B$574:$B$581,0), MATCH("*3rd*",'Stu-SESSION'!$K$7:$T$7,0)),"")</f>
        <v>#N/A</v>
      </c>
      <c r="J383" s="44" t="e">
        <f>INDEX('Stu-SESSION'!$L$574:$U$581, MATCH("*Military*",'Stu-SESSION'!$B$574:$B$581,0), MATCH("*3rd*",'Stu-SESSION'!$K$7:$T$7,0))</f>
        <v>#N/A</v>
      </c>
      <c r="K383" s="131" t="e">
        <f>IF($A$380='Stu-SESSION'!$A$574,INDEX('Stu-SESSION'!$K$574:$T$581, MATCH("*Clean *",'Stu-SESSION'!$B$574:$B$581,0), MATCH("*3rd*",'Stu-SESSION'!$K$7:$T$7,0)),"")</f>
        <v>#N/A</v>
      </c>
      <c r="L383" s="44" t="e">
        <f>INDEX('Stu-SESSION'!$L$574:$U$581, MATCH("*Clean *",'Stu-SESSION'!$B$574:$B$581,0), MATCH("*3rd*",'Stu-SESSION'!$K$7:$T$7,0))</f>
        <v>#N/A</v>
      </c>
      <c r="M383" s="131" t="e">
        <f>IF($A$380='Stu-SESSION'!$A$574,INDEX('Stu-SESSION'!$K$574:$T$581, MATCH("*Lat Pulldown*",'Stu-SESSION'!$B$574:$B$581,0), MATCH("*3rd*",'Stu-SESSION'!$K$7:$T$7,0)),"")</f>
        <v>#N/A</v>
      </c>
      <c r="N383" s="44" t="e">
        <f>INDEX('Stu-SESSION'!$L$574:$U$581, MATCH("*Lat Pulldown*",'Stu-SESSION'!$B$574:$B$581,0), MATCH("*3rd*",'Stu-SESSION'!$K$7:$T$7,0))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IF($A$380='Stu-SESSION'!$A$574,INDEX('Stu-SESSION'!$K$574:$T$581, MATCH("*Squat*",'Stu-SESSION'!$B$574:$B$581,0), MATCH("*4th*",'Stu-SESSION'!$K$7:$T$7,0)),"")</f>
        <v>#N/A</v>
      </c>
      <c r="D384" s="132" t="e">
        <f>INDEX('Stu-SESSION'!L$574:U$581, MATCH("*Squat*",'Stu-SESSION'!$B$574:$B$581,0), MATCH("*4th*",'Stu-SESSION'!K$7:T$7,0))</f>
        <v>#N/A</v>
      </c>
      <c r="E384" s="131" t="e">
        <f>IF($A$380='Stu-SESSION'!$A$574,INDEX('Stu-SESSION'!$K$574:$T$581, MATCH("*Deadlift*",'Stu-SESSION'!$B$574:$B$581,0), MATCH("*4th*",'Stu-SESSION'!$K$7:$T$7,0)),"")</f>
        <v>#N/A</v>
      </c>
      <c r="F384" s="131" t="e">
        <f>INDEX('Stu-SESSION'!$L$574:$U$581, MATCH("*Deadlift*",'Stu-SESSION'!$B$574:$B$581,0), MATCH("*4th*",'Stu-SESSION'!$K$7:$T$7,0))</f>
        <v>#N/A</v>
      </c>
      <c r="G384" s="131" t="e">
        <f>IF($A$380='Stu-SESSION'!$A$574,INDEX('Stu-SESSION'!$K$574:$T$581, MATCH("*Bench Press*",'Stu-SESSION'!$B$574:$B$581,0), MATCH("*4th*",'Stu-SESSION'!$K$7:$T$7,0)),"")</f>
        <v>#N/A</v>
      </c>
      <c r="H384" s="131" t="e">
        <f>INDEX('Stu-SESSION'!$L$574:$U$581, MATCH("*Bench Press*",'Stu-SESSION'!$B$574:$B$581,0), MATCH("*4th*",'Stu-SESSION'!$K$7:$T$7,0))</f>
        <v>#N/A</v>
      </c>
      <c r="I384" s="132" t="e">
        <f>IF($A$380='Stu-SESSION'!$A$574,INDEX('Stu-SESSION'!$K$574:$T$581, MATCH("*Military*",'Stu-SESSION'!$B$574:$B$581,0), MATCH("*4th*",'Stu-SESSION'!$K$7:$T$7,0)),"")</f>
        <v>#N/A</v>
      </c>
      <c r="J384" s="44" t="e">
        <f>INDEX('Stu-SESSION'!$L$574:$U$581, MATCH("*Military*",'Stu-SESSION'!$B$574:$B$581,0), MATCH("*4th*",'Stu-SESSION'!$K$7:$T$7,0))</f>
        <v>#N/A</v>
      </c>
      <c r="K384" s="131" t="e">
        <f>IF($A$380='Stu-SESSION'!$A$574,INDEX('Stu-SESSION'!$K$574:$T$581, MATCH("*Clean *",'Stu-SESSION'!$B$574:$B$581,0), MATCH("*4th*",'Stu-SESSION'!$K$7:$T$7,0)),"")</f>
        <v>#N/A</v>
      </c>
      <c r="L384" s="44" t="e">
        <f>INDEX('Stu-SESSION'!$L$574:$U$581, MATCH("*Clean *",'Stu-SESSION'!$B$574:$B$581,0), MATCH("*4th*",'Stu-SESSION'!$K$7:$T$7,0))</f>
        <v>#N/A</v>
      </c>
      <c r="M384" s="131" t="e">
        <f>IF($A$380='Stu-SESSION'!$A$574,INDEX('Stu-SESSION'!$K$574:$T$581, MATCH("*Lat Pulldown*",'Stu-SESSION'!$B$574:$B$581,0), MATCH("*4th*",'Stu-SESSION'!$K$7:$T$7,0)),"")</f>
        <v>#N/A</v>
      </c>
      <c r="N384" s="44" t="e">
        <f>INDEX('Stu-SESSION'!$L$574:$U$581, MATCH("*Lat Pulldown*",'Stu-SESSION'!$B$574:$B$581,0), MATCH("*4th*",'Stu-SESSION'!$K$7:$T$7,0))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IF($A$380='Stu-SESSION'!$A$574,INDEX('Stu-SESSION'!$K$574:$T$581, MATCH("*Squat*",'Stu-SESSION'!$B$574:$B$581,0), MATCH("*5th*",'Stu-SESSION'!$K$7:$T$7,0)),"")</f>
        <v>#N/A</v>
      </c>
      <c r="D385" s="132" t="e">
        <f>INDEX('Stu-SESSION'!L$574:U$581, MATCH("*Squat*",'Stu-SESSION'!$B$574:$B$581,0), MATCH("*5th*",'Stu-SESSION'!K$7:T$7,0))</f>
        <v>#N/A</v>
      </c>
      <c r="E385" s="131" t="e">
        <f>IF($A$380='Stu-SESSION'!$A$574,INDEX('Stu-SESSION'!$K$574:$T$581, MATCH("*Deadlift*",'Stu-SESSION'!$B$574:$B$581,0), MATCH("*5th*",'Stu-SESSION'!$K$7:$T$7,0)),"")</f>
        <v>#N/A</v>
      </c>
      <c r="F385" s="131" t="e">
        <f>INDEX('Stu-SESSION'!$L$574:$U$581, MATCH("*Deadlift*",'Stu-SESSION'!$B$574:$B$581,0), MATCH("*5th*",'Stu-SESSION'!$K$7:$T$7,0))</f>
        <v>#N/A</v>
      </c>
      <c r="G385" s="131" t="e">
        <f>IF($A$380='Stu-SESSION'!$A$574,INDEX('Stu-SESSION'!$K$574:$T$581, MATCH("*Bench Press*",'Stu-SESSION'!$B$574:$B$581,0), MATCH("*5th*",'Stu-SESSION'!$K$7:$T$7,0)),"")</f>
        <v>#N/A</v>
      </c>
      <c r="H385" s="131" t="e">
        <f>INDEX('Stu-SESSION'!$L$574:$U$581, MATCH("*Bench Press*",'Stu-SESSION'!$B$574:$B$581,0), MATCH("*5th*",'Stu-SESSION'!$K$7:$T$7,0))</f>
        <v>#N/A</v>
      </c>
      <c r="I385" s="132" t="e">
        <f>IF($A$380='Stu-SESSION'!$A$574,INDEX('Stu-SESSION'!$K$574:$T$581, MATCH("*Military*",'Stu-SESSION'!$B$574:$B$581,0), MATCH("*5th*",'Stu-SESSION'!$K$7:$T$7,0)),"")</f>
        <v>#N/A</v>
      </c>
      <c r="J385" s="44" t="e">
        <f>INDEX('Stu-SESSION'!$L$574:$U$581, MATCH("*Military*",'Stu-SESSION'!$B$574:$B$581,0), MATCH("*5th*",'Stu-SESSION'!$K$7:$T$7,0))</f>
        <v>#N/A</v>
      </c>
      <c r="K385" s="131" t="e">
        <f>IF($A$380='Stu-SESSION'!$A$574,INDEX('Stu-SESSION'!$K$574:$T$581, MATCH("*Clean *",'Stu-SESSION'!$B$574:$B$581,0), MATCH("*5th*",'Stu-SESSION'!$K$7:$T$7,0)),"")</f>
        <v>#N/A</v>
      </c>
      <c r="L385" s="44" t="e">
        <f>INDEX('Stu-SESSION'!$L$574:$U$581, MATCH("*Clean *",'Stu-SESSION'!$B$574:$B$581,0), MATCH("*5th*",'Stu-SESSION'!$K$7:$T$7,0))</f>
        <v>#N/A</v>
      </c>
      <c r="M385" s="131" t="e">
        <f>IF($A$380='Stu-SESSION'!$A$574,INDEX('Stu-SESSION'!$K$574:$T$581, MATCH("*Lat Pulldown*",'Stu-SESSION'!$B$574:$B$581,0), MATCH("*5th*",'Stu-SESSION'!$K$7:$T$7,0)),"")</f>
        <v>#N/A</v>
      </c>
      <c r="N385" s="44" t="e">
        <f>INDEX('Stu-SESSION'!$L$574:$U$581, MATCH("*Lat Pulldown*",'Stu-SESSION'!$B$574:$B$581,0), MATCH("*5th*",'Stu-SESSION'!$K$7:$T$7,0))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'Stu-SESSION'!A583</f>
        <v>0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 t="e">
        <f>MAX(G387:G391)</f>
        <v>#N/A</v>
      </c>
      <c r="H386" s="116" t="e">
        <f t="array" ref="H386">MAX(IF(G387:G391=G386,H387:H391))</f>
        <v>#N/A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str">
        <f>IF($A$140='Stu-SESSION'!$A$583,INDEX('Stu-SESSION'!$K$583:$T$590, MATCH("*1k Row*",'Stu-SESSION'!$B$583:$B$590,0), MATCH("*1st*",'Stu-SESSION'!$K$7:$T$7,0)),"")</f>
        <v/>
      </c>
      <c r="P386" s="152" t="str">
        <f>IF($A$140='Stu-SESSION'!$A$583,INDEX('Stu-SESSION'!$K$583:$T$590, MATCH("*HIIT*",'Stu-SESSION'!$B$583:$B$590,0), MATCH("*1st*",'Stu-SESSION'!$K$7:$T$7,0)),"")</f>
        <v/>
      </c>
      <c r="Q386" s="119" t="e">
        <f>INDEX('Stu-SESSION'!$L$583:$U$583, MATCH("*HIIT*",'Stu-SESSION'!$B$583:$B$583,0), MATCH("*1st*",'Stu-SESSION'!$K$7:$T$7,0))</f>
        <v>#N/A</v>
      </c>
      <c r="R386" s="119">
        <f>'Stu-SESSION'!U454</f>
        <v>0</v>
      </c>
      <c r="S386" s="116"/>
      <c r="T386" s="116"/>
      <c r="U386" s="120">
        <f>'Stu-SESSION'!A584</f>
        <v>0</v>
      </c>
      <c r="V386" s="120">
        <f>'Stu-SESSION'!A585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IF($A$386='Stu-SESSION'!$A$583,INDEX('Stu-SESSION'!$K$583:$T$590, MATCH("*Squat*",'Stu-SESSION'!$B$583:$B$590,0), MATCH("*1st*",'Stu-SESSION'!$K$7:$T$7,0)),"")</f>
        <v>#N/A</v>
      </c>
      <c r="D387" s="132" t="e">
        <f>INDEX('Stu-SESSION'!L$583:U$590, MATCH("*Squat*",'Stu-SESSION'!$B$583:$B$590,0), MATCH("*1st*",'Stu-SESSION'!K$7:T$7,0))</f>
        <v>#N/A</v>
      </c>
      <c r="E387" s="131" t="e">
        <f>IF($A$386='Stu-SESSION'!$A$583,INDEX('Stu-SESSION'!$K$583:$T$590, MATCH("*Deadlift*",'Stu-SESSION'!$B$583:$B$590,0), MATCH("*1st*",'Stu-SESSION'!$K$7:$T$7,0)),"")</f>
        <v>#N/A</v>
      </c>
      <c r="F387" s="131" t="e">
        <f>INDEX('Stu-SESSION'!$L$583:$U$590, MATCH("*Deadlift*",'Stu-SESSION'!$B$583:$B$590,0), MATCH("*1st*",'Stu-SESSION'!$K$7:$T$7,0))</f>
        <v>#N/A</v>
      </c>
      <c r="G387" s="131" t="e">
        <f>IF($A$386='Stu-SESSION'!$A$583,INDEX('Stu-SESSION'!$K$583:$T$590, MATCH("*Bench Press*",'Stu-SESSION'!$B$583:$B$590,0), MATCH("*1st*",'Stu-SESSION'!$K$7:$T$7,0)),"")</f>
        <v>#N/A</v>
      </c>
      <c r="H387" s="131" t="e">
        <f>INDEX('Stu-SESSION'!$L$583:$U$590, MATCH("*Bench Press*",'Stu-SESSION'!$B$583:$B$590,0), MATCH("*1st*",'Stu-SESSION'!$K$7:$T$7,0))</f>
        <v>#N/A</v>
      </c>
      <c r="I387" s="132" t="e">
        <f>IF($A$386='Stu-SESSION'!$A$583,INDEX('Stu-SESSION'!$K$583:$T$590, MATCH("*Military*",'Stu-SESSION'!$B$583:$B$590,0), MATCH("*1st*",'Stu-SESSION'!$K$7:$T$7,0)),"")</f>
        <v>#N/A</v>
      </c>
      <c r="J387" s="48" t="e">
        <f>INDEX('Stu-SESSION'!$L$583:$U$590, MATCH("*Military*",'Stu-SESSION'!$B$583:$B$590,0), MATCH("*1st*",'Stu-SESSION'!$K$7:$T$7,0))</f>
        <v>#N/A</v>
      </c>
      <c r="K387" s="131" t="e">
        <f>IF($A$386='Stu-SESSION'!$A$583,INDEX('Stu-SESSION'!$K$583:$T$590, MATCH("*Clean *",'Stu-SESSION'!$B$583:$B$590,0), MATCH("*1st*",'Stu-SESSION'!$K$7:$T$7,0)),"")</f>
        <v>#N/A</v>
      </c>
      <c r="L387" s="48" t="e">
        <f>INDEX('Stu-SESSION'!$L$583:$U$590, MATCH("*Clean *",'Stu-SESSION'!$B$583:$B$590,0), MATCH("*1st*",'Stu-SESSION'!$K$7:$T$7,0))</f>
        <v>#N/A</v>
      </c>
      <c r="M387" s="131" t="e">
        <f>IF($A$386='Stu-SESSION'!$A$583,INDEX('Stu-SESSION'!$K$583:$T$590, MATCH("*Lat Pulldown*",'Stu-SESSION'!$B$583:$B$590,0), MATCH("*1st*",'Stu-SESSION'!$K$7:$T$7,0)),"")</f>
        <v>#N/A</v>
      </c>
      <c r="N387" s="48" t="e">
        <f>INDEX('Stu-SESSION'!$L$583:$U$590, MATCH("*Lat Pulldown*",'Stu-SESSION'!$B$583:$B$590,0), MATCH("*1st*",'Stu-SESSION'!$K$7:$T$7,0))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IF($A$386='Stu-SESSION'!$A$583,INDEX('Stu-SESSION'!$K$583:$T$590, MATCH("*Squat*",'Stu-SESSION'!$B$583:$B$590,0), MATCH("*2nd*",'Stu-SESSION'!$K$7:$T$7,0)),"")</f>
        <v>#N/A</v>
      </c>
      <c r="D388" s="132" t="e">
        <f>INDEX('Stu-SESSION'!L$583:U$590, MATCH("*Squat*",'Stu-SESSION'!$B$583:$B$590,0), MATCH("*2nd*",'Stu-SESSION'!K$7:T$7,0))</f>
        <v>#N/A</v>
      </c>
      <c r="E388" s="131" t="e">
        <f>IF($A$386='Stu-SESSION'!$A$583,INDEX('Stu-SESSION'!$K$583:$T$590, MATCH("*Deadlift*",'Stu-SESSION'!$B$583:$B$590,0), MATCH("*2ND*",'Stu-SESSION'!$K$7:$T$7,0)),"")</f>
        <v>#N/A</v>
      </c>
      <c r="F388" s="131" t="e">
        <f>INDEX('Stu-SESSION'!$L$583:$U$590, MATCH("*Deadlift*",'Stu-SESSION'!$B$583:$B$590,0), MATCH("*2nd*",'Stu-SESSION'!$K$7:$T$7,0))</f>
        <v>#N/A</v>
      </c>
      <c r="G388" s="131" t="e">
        <f>IF($A$386='Stu-SESSION'!$A$583,INDEX('Stu-SESSION'!$K$583:$T$590, MATCH("*Bench Press*",'Stu-SESSION'!$B$583:$B$590,0), MATCH("*2ND*",'Stu-SESSION'!$K$7:$T$7,0)),"")</f>
        <v>#N/A</v>
      </c>
      <c r="H388" s="131" t="e">
        <f>INDEX('Stu-SESSION'!$L$583:$U$590, MATCH("*Bench Press*",'Stu-SESSION'!$B$583:$B$590,0), MATCH("*2nd*",'Stu-SESSION'!$K$7:$T$7,0))</f>
        <v>#N/A</v>
      </c>
      <c r="I388" s="132" t="e">
        <f>IF($A$386='Stu-SESSION'!$A$583,INDEX('Stu-SESSION'!$K$583:$T$590, MATCH("*Military*",'Stu-SESSION'!$B$583:$B$590,0), MATCH("*2ND*",'Stu-SESSION'!$K$7:$T$7,0)),"")</f>
        <v>#N/A</v>
      </c>
      <c r="J388" s="44" t="e">
        <f>INDEX('Stu-SESSION'!$L$583:$U$590, MATCH("*Military*",'Stu-SESSION'!$B$583:$B$590,0), MATCH("*2nd*",'Stu-SESSION'!$K$7:$T$7,0))</f>
        <v>#N/A</v>
      </c>
      <c r="K388" s="131" t="e">
        <f>IF($A$386='Stu-SESSION'!$A$583,INDEX('Stu-SESSION'!$K$583:$T$590, MATCH("*Clean *",'Stu-SESSION'!$B$583:$B$590,0), MATCH("*2ND*",'Stu-SESSION'!$K$7:$T$7,0)),"")</f>
        <v>#N/A</v>
      </c>
      <c r="L388" s="44" t="e">
        <f>INDEX('Stu-SESSION'!$L$583:$U$590, MATCH("*Clean *",'Stu-SESSION'!$B$583:$B$590,0), MATCH("*2nd*",'Stu-SESSION'!$K$7:$T$7,0))</f>
        <v>#N/A</v>
      </c>
      <c r="M388" s="131" t="e">
        <f>IF($A$386='Stu-SESSION'!$A$583,INDEX('Stu-SESSION'!$K$583:$T$590, MATCH("*Lat Pulldown*",'Stu-SESSION'!$B$583:$B$590,0), MATCH("*2ND*",'Stu-SESSION'!$K$7:$T$7,0)),"")</f>
        <v>#N/A</v>
      </c>
      <c r="N388" s="44" t="e">
        <f>INDEX('Stu-SESSION'!$L$583:$U$590, MATCH("*Lat Pulldown*",'Stu-SESSION'!$B$583:$B$590,0), MATCH("*2nd*",'Stu-SESSION'!$K$7:$T$7,0))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IF($A$386='Stu-SESSION'!$A$583,INDEX('Stu-SESSION'!$K$583:$T$590, MATCH("*Squat*",'Stu-SESSION'!$B$583:$B$590,0), MATCH("*3rd*",'Stu-SESSION'!$K$7:$T$7,0)),"")</f>
        <v>#N/A</v>
      </c>
      <c r="D389" s="132" t="e">
        <f>INDEX('Stu-SESSION'!L$583:U$590, MATCH("*Squat*",'Stu-SESSION'!$B$583:$B$590,0), MATCH("*3rd*",'Stu-SESSION'!K$7:T$7,0))</f>
        <v>#N/A</v>
      </c>
      <c r="E389" s="131" t="e">
        <f>IF($A$386='Stu-SESSION'!$A$583,INDEX('Stu-SESSION'!$K$583:$T$590, MATCH("*Deadlift*",'Stu-SESSION'!$B$583:$B$590,0), MATCH("*3rd*",'Stu-SESSION'!$K$7:$T$7,0)),"")</f>
        <v>#N/A</v>
      </c>
      <c r="F389" s="131" t="e">
        <f>INDEX('Stu-SESSION'!$L$583:$U$590, MATCH("*Deadlift*",'Stu-SESSION'!$B$583:$B$590,0), MATCH("*3rd*",'Stu-SESSION'!$K$7:$T$7,0))</f>
        <v>#N/A</v>
      </c>
      <c r="G389" s="131" t="e">
        <f>IF($A$386='Stu-SESSION'!$A$583,INDEX('Stu-SESSION'!$K$583:$T$590, MATCH("*Bench Press*",'Stu-SESSION'!$B$583:$B$590,0), MATCH("*3rd*",'Stu-SESSION'!$K$7:$T$7,0)),"")</f>
        <v>#N/A</v>
      </c>
      <c r="H389" s="131" t="e">
        <f>INDEX('Stu-SESSION'!$L$583:$U$590, MATCH("*Bench Press*",'Stu-SESSION'!$B$583:$B$590,0), MATCH("*3rd*",'Stu-SESSION'!$K$7:$T$7,0))</f>
        <v>#N/A</v>
      </c>
      <c r="I389" s="132" t="e">
        <f>IF($A$386='Stu-SESSION'!$A$583,INDEX('Stu-SESSION'!$K$583:$T$590, MATCH("*Military*",'Stu-SESSION'!$B$583:$B$590,0), MATCH("*3rd*",'Stu-SESSION'!$K$7:$T$7,0)),"")</f>
        <v>#N/A</v>
      </c>
      <c r="J389" s="44" t="e">
        <f>INDEX('Stu-SESSION'!$L$583:$U$590, MATCH("*Military*",'Stu-SESSION'!$B$583:$B$590,0), MATCH("*3rd*",'Stu-SESSION'!$K$7:$T$7,0))</f>
        <v>#N/A</v>
      </c>
      <c r="K389" s="131" t="e">
        <f>IF($A$386='Stu-SESSION'!$A$583,INDEX('Stu-SESSION'!$K$583:$T$590, MATCH("*Clean *",'Stu-SESSION'!$B$583:$B$590,0), MATCH("*3rd*",'Stu-SESSION'!$K$7:$T$7,0)),"")</f>
        <v>#N/A</v>
      </c>
      <c r="L389" s="44" t="e">
        <f>INDEX('Stu-SESSION'!$L$583:$U$590, MATCH("*Clean *",'Stu-SESSION'!$B$583:$B$590,0), MATCH("*3rd*",'Stu-SESSION'!$K$7:$T$7,0))</f>
        <v>#N/A</v>
      </c>
      <c r="M389" s="131" t="e">
        <f>IF($A$386='Stu-SESSION'!$A$583,INDEX('Stu-SESSION'!$K$583:$T$590, MATCH("*Lat Pulldown*",'Stu-SESSION'!$B$583:$B$590,0), MATCH("*3rd*",'Stu-SESSION'!$K$7:$T$7,0)),"")</f>
        <v>#N/A</v>
      </c>
      <c r="N389" s="44" t="e">
        <f>INDEX('Stu-SESSION'!$L$583:$U$590, MATCH("*Lat Pulldown*",'Stu-SESSION'!$B$583:$B$590,0), MATCH("*3rd*",'Stu-SESSION'!$K$7:$T$7,0))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IF($A$386='Stu-SESSION'!$A$583,INDEX('Stu-SESSION'!$K$583:$T$590, MATCH("*Squat*",'Stu-SESSION'!$B$583:$B$590,0), MATCH("*4th*",'Stu-SESSION'!$K$7:$T$7,0)),"")</f>
        <v>#N/A</v>
      </c>
      <c r="D390" s="132" t="e">
        <f>INDEX('Stu-SESSION'!L$583:U$590, MATCH("*Squat*",'Stu-SESSION'!$B$583:$B$590,0), MATCH("*4th*",'Stu-SESSION'!K$7:T$7,0))</f>
        <v>#N/A</v>
      </c>
      <c r="E390" s="131" t="e">
        <f>IF($A$386='Stu-SESSION'!$A$583,INDEX('Stu-SESSION'!$K$583:$T$590, MATCH("*Deadlift*",'Stu-SESSION'!$B$583:$B$590,0), MATCH("*4th*",'Stu-SESSION'!$K$7:$T$7,0)),"")</f>
        <v>#N/A</v>
      </c>
      <c r="F390" s="131" t="e">
        <f>INDEX('Stu-SESSION'!$L$583:$U$590, MATCH("*Deadlift*",'Stu-SESSION'!$B$583:$B$590,0), MATCH("*4th*",'Stu-SESSION'!$K$7:$T$7,0))</f>
        <v>#N/A</v>
      </c>
      <c r="G390" s="131" t="e">
        <f>IF($A$386='Stu-SESSION'!$A$583,INDEX('Stu-SESSION'!$K$583:$T$590, MATCH("*Bench Press*",'Stu-SESSION'!$B$583:$B$590,0), MATCH("*4th*",'Stu-SESSION'!$K$7:$T$7,0)),"")</f>
        <v>#N/A</v>
      </c>
      <c r="H390" s="131" t="e">
        <f>INDEX('Stu-SESSION'!$L$583:$U$590, MATCH("*Bench Press*",'Stu-SESSION'!$B$583:$B$590,0), MATCH("*4th*",'Stu-SESSION'!$K$7:$T$7,0))</f>
        <v>#N/A</v>
      </c>
      <c r="I390" s="132" t="e">
        <f>IF($A$386='Stu-SESSION'!$A$583,INDEX('Stu-SESSION'!$K$583:$T$590, MATCH("*Military*",'Stu-SESSION'!$B$583:$B$590,0), MATCH("*4th*",'Stu-SESSION'!$K$7:$T$7,0)),"")</f>
        <v>#N/A</v>
      </c>
      <c r="J390" s="44" t="e">
        <f>INDEX('Stu-SESSION'!$L$583:$U$590, MATCH("*Military*",'Stu-SESSION'!$B$583:$B$590,0), MATCH("*4th*",'Stu-SESSION'!$K$7:$T$7,0))</f>
        <v>#N/A</v>
      </c>
      <c r="K390" s="131" t="e">
        <f>IF($A$386='Stu-SESSION'!$A$583,INDEX('Stu-SESSION'!$K$583:$T$590, MATCH("*Clean *",'Stu-SESSION'!$B$583:$B$590,0), MATCH("*4th*",'Stu-SESSION'!$K$7:$T$7,0)),"")</f>
        <v>#N/A</v>
      </c>
      <c r="L390" s="44" t="e">
        <f>INDEX('Stu-SESSION'!$L$583:$U$590, MATCH("*Clean *",'Stu-SESSION'!$B$583:$B$590,0), MATCH("*4th*",'Stu-SESSION'!$K$7:$T$7,0))</f>
        <v>#N/A</v>
      </c>
      <c r="M390" s="131" t="e">
        <f>IF($A$386='Stu-SESSION'!$A$583,INDEX('Stu-SESSION'!$K$583:$T$590, MATCH("*Lat Pulldown*",'Stu-SESSION'!$B$583:$B$590,0), MATCH("*4th*",'Stu-SESSION'!$K$7:$T$7,0)),"")</f>
        <v>#N/A</v>
      </c>
      <c r="N390" s="44" t="e">
        <f>INDEX('Stu-SESSION'!$L$583:$U$590, MATCH("*Lat Pulldown*",'Stu-SESSION'!$B$583:$B$590,0), MATCH("*4th*",'Stu-SESSION'!$K$7:$T$7,0))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IF($A$386='Stu-SESSION'!$A$583,INDEX('Stu-SESSION'!$K$583:$T$590, MATCH("*Squat*",'Stu-SESSION'!$B$583:$B$590,0), MATCH("*5th*",'Stu-SESSION'!$K$7:$T$7,0)),"")</f>
        <v>#N/A</v>
      </c>
      <c r="D391" s="132" t="e">
        <f>INDEX('Stu-SESSION'!L$583:U$590, MATCH("*Squat*",'Stu-SESSION'!$B$583:$B$590,0), MATCH("*5th*",'Stu-SESSION'!K$7:T$7,0))</f>
        <v>#N/A</v>
      </c>
      <c r="E391" s="131" t="e">
        <f>IF($A$386='Stu-SESSION'!$A$583,INDEX('Stu-SESSION'!$K$583:$T$590, MATCH("*Deadlift*",'Stu-SESSION'!$B$583:$B$590,0), MATCH("*5th*",'Stu-SESSION'!$K$7:$T$7,0)),"")</f>
        <v>#N/A</v>
      </c>
      <c r="F391" s="131" t="e">
        <f>INDEX('Stu-SESSION'!$L$583:$U$590, MATCH("*Deadlift*",'Stu-SESSION'!$B$583:$B$590,0), MATCH("*5th*",'Stu-SESSION'!$K$7:$T$7,0))</f>
        <v>#N/A</v>
      </c>
      <c r="G391" s="131" t="e">
        <f>IF($A$386='Stu-SESSION'!$A$583,INDEX('Stu-SESSION'!$K$583:$T$590, MATCH("*Bench Press*",'Stu-SESSION'!$B$583:$B$590,0), MATCH("*5th*",'Stu-SESSION'!$K$7:$T$7,0)),"")</f>
        <v>#N/A</v>
      </c>
      <c r="H391" s="131" t="e">
        <f>INDEX('Stu-SESSION'!$L$583:$U$590, MATCH("*Bench Press*",'Stu-SESSION'!$B$583:$B$590,0), MATCH("*5th*",'Stu-SESSION'!$K$7:$T$7,0))</f>
        <v>#N/A</v>
      </c>
      <c r="I391" s="132" t="e">
        <f>IF($A$386='Stu-SESSION'!$A$583,INDEX('Stu-SESSION'!$K$583:$T$590, MATCH("*Military*",'Stu-SESSION'!$B$583:$B$590,0), MATCH("*5th*",'Stu-SESSION'!$K$7:$T$7,0)),"")</f>
        <v>#N/A</v>
      </c>
      <c r="J391" s="44" t="e">
        <f>INDEX('Stu-SESSION'!$L$583:$U$590, MATCH("*Military*",'Stu-SESSION'!$B$583:$B$590,0), MATCH("*5th*",'Stu-SESSION'!$K$7:$T$7,0))</f>
        <v>#N/A</v>
      </c>
      <c r="K391" s="131" t="e">
        <f>IF($A$386='Stu-SESSION'!$A$583,INDEX('Stu-SESSION'!$K$583:$T$590, MATCH("*Clean *",'Stu-SESSION'!$B$583:$B$590,0), MATCH("*5th*",'Stu-SESSION'!$K$7:$T$7,0)),"")</f>
        <v>#N/A</v>
      </c>
      <c r="L391" s="44" t="e">
        <f>INDEX('Stu-SESSION'!$L$583:$U$590, MATCH("*Clean *",'Stu-SESSION'!$B$583:$B$590,0), MATCH("*5th*",'Stu-SESSION'!$K$7:$T$7,0))</f>
        <v>#N/A</v>
      </c>
      <c r="M391" s="131" t="e">
        <f>IF($A$386='Stu-SESSION'!$A$583,INDEX('Stu-SESSION'!$K$583:$T$590, MATCH("*Lat Pulldown*",'Stu-SESSION'!$B$583:$B$590,0), MATCH("*5th*",'Stu-SESSION'!$K$7:$T$7,0)),"")</f>
        <v>#N/A</v>
      </c>
      <c r="N391" s="44" t="e">
        <f>INDEX('Stu-SESSION'!$L$583:$U$590, MATCH("*Lat Pulldown*",'Stu-SESSION'!$B$583:$B$590,0), MATCH("*5th*",'Stu-SESSION'!$K$7:$T$7,0))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'Stu-SESSION'!A592</f>
        <v>0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 t="e">
        <f>MAX(I393:I397)</f>
        <v>#N/A</v>
      </c>
      <c r="J392" s="116" t="e">
        <f t="array" ref="J392">MAX(IF(I393:I397=I392,J393:J397))</f>
        <v>#N/A</v>
      </c>
      <c r="K392" s="116" t="e">
        <f>MAX(K393:K397)</f>
        <v>#N/A</v>
      </c>
      <c r="L392" s="116" t="e">
        <f t="array" ref="L392">MAX(IF(K393:K397=K392,L393:L397))</f>
        <v>#N/A</v>
      </c>
      <c r="M392" s="116" t="e">
        <f>MAX(M393:M397)</f>
        <v>#N/A</v>
      </c>
      <c r="N392" s="117" t="e">
        <f t="array" ref="N392">MAX(IF(M393:M397=M392,N393:N397))</f>
        <v>#N/A</v>
      </c>
      <c r="O392" s="152" t="str">
        <f>IF($A$140='Stu-SESSION'!$A$592,INDEX('Stu-SESSION'!$K$592:$T$599, MATCH("*1k Row*",'Stu-SESSION'!$B$592:$B$599,0), MATCH("*1st*",'Stu-SESSION'!$K$7:$T$7,0)),"")</f>
        <v/>
      </c>
      <c r="P392" s="152" t="str">
        <f>IF($A$140='Stu-SESSION'!$A$592,INDEX('Stu-SESSION'!$K$592:$T$599, MATCH("*HIIT*",'Stu-SESSION'!$B$592:$B$599,0), MATCH("*1st*",'Stu-SESSION'!$K$7:$T$7,0)),"")</f>
        <v/>
      </c>
      <c r="Q392" s="119" t="e">
        <f>INDEX('Stu-SESSION'!$L$592:$U$592, MATCH("*HIIT*",'Stu-SESSION'!$B$592:$B$592,0), MATCH("*1st*",'Stu-SESSION'!$K$7:$T$7,0))</f>
        <v>#N/A</v>
      </c>
      <c r="R392" s="119">
        <f>'Stu-SESSION'!U460</f>
        <v>0</v>
      </c>
      <c r="S392" s="116"/>
      <c r="T392" s="116"/>
      <c r="U392" s="120">
        <f>'Stu-SESSION'!A593</f>
        <v>0</v>
      </c>
      <c r="V392" s="120">
        <f>'Stu-SESSION'!A594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IF($A$392='Stu-SESSION'!$A$592,INDEX('Stu-SESSION'!$K$592:$T$599, MATCH("*Squat*",'Stu-SESSION'!$B$592:$B$599,0), MATCH("*1st*",'Stu-SESSION'!$K$7:$T$7,0)),"")</f>
        <v>#N/A</v>
      </c>
      <c r="D393" s="132" t="e">
        <f>INDEX('Stu-SESSION'!L$592:U$599, MATCH("*Squat*",'Stu-SESSION'!$B$592:$B$599,0), MATCH("*1st*",'Stu-SESSION'!K$7:T$7,0))</f>
        <v>#N/A</v>
      </c>
      <c r="E393" s="131" t="e">
        <f>IF($A$392='Stu-SESSION'!$A$592,INDEX('Stu-SESSION'!$K$592:$T$599, MATCH("*Deadlift*",'Stu-SESSION'!$B$592:$B$599,0), MATCH("*1st*",'Stu-SESSION'!$K$7:$T$7,0)),"")</f>
        <v>#N/A</v>
      </c>
      <c r="F393" s="131" t="e">
        <f>INDEX('Stu-SESSION'!$L$592:$U$599, MATCH("*Deadlift*",'Stu-SESSION'!$B$592:$B$599,0), MATCH("*1st*",'Stu-SESSION'!$K$7:$T$7,0))</f>
        <v>#N/A</v>
      </c>
      <c r="G393" s="131" t="e">
        <f>IF($A$392='Stu-SESSION'!$A$592,INDEX('Stu-SESSION'!$K$592:$T$599, MATCH("*Bench Press*",'Stu-SESSION'!$B$592:$B$599,0), MATCH("*1st*",'Stu-SESSION'!$K$7:$T$7,0)),"")</f>
        <v>#N/A</v>
      </c>
      <c r="H393" s="131" t="e">
        <f>INDEX('Stu-SESSION'!$L$592:$U$599, MATCH("*Bench Press*",'Stu-SESSION'!$B$592:$B$599,0), MATCH("*1st*",'Stu-SESSION'!$K$7:$T$7,0))</f>
        <v>#N/A</v>
      </c>
      <c r="I393" s="132" t="e">
        <f>IF($A$392='Stu-SESSION'!$A$592,INDEX('Stu-SESSION'!$K$592:$T$599, MATCH("*Military*",'Stu-SESSION'!$B$592:$B$599,0), MATCH("*1st*",'Stu-SESSION'!$K$7:$T$7,0)),"")</f>
        <v>#N/A</v>
      </c>
      <c r="J393" s="48" t="e">
        <f>INDEX('Stu-SESSION'!$L$592:$U$599, MATCH("*Military*",'Stu-SESSION'!$B$592:$B$599,0), MATCH("*1st*",'Stu-SESSION'!$K$7:$T$7,0))</f>
        <v>#N/A</v>
      </c>
      <c r="K393" s="131" t="e">
        <f>IF($A$392='Stu-SESSION'!$A$592,INDEX('Stu-SESSION'!$K$592:$T$599, MATCH("*Clean *",'Stu-SESSION'!$B$592:$B$599,0), MATCH("*1st*",'Stu-SESSION'!$K$7:$T$7,0)),"")</f>
        <v>#N/A</v>
      </c>
      <c r="L393" s="48" t="e">
        <f>INDEX('Stu-SESSION'!$L$592:$U$599, MATCH("*Clean *",'Stu-SESSION'!$B$592:$B$599,0), MATCH("*1st*",'Stu-SESSION'!$K$7:$T$7,0))</f>
        <v>#N/A</v>
      </c>
      <c r="M393" s="131" t="e">
        <f>IF($A$392='Stu-SESSION'!$A$592,INDEX('Stu-SESSION'!$K$592:$T$599, MATCH("*Lat Pulldown*",'Stu-SESSION'!$B$592:$B$599,0), MATCH("*1st*",'Stu-SESSION'!$K$7:$T$7,0)),"")</f>
        <v>#N/A</v>
      </c>
      <c r="N393" s="48" t="e">
        <f>INDEX('Stu-SESSION'!$L$592:$U$599, MATCH("*Lat Pulldown*",'Stu-SESSION'!$B$592:$B$599,0), MATCH("*1st*",'Stu-SESSION'!$K$7:$T$7,0))</f>
        <v>#N/A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IF($A$392='Stu-SESSION'!$A$592,INDEX('Stu-SESSION'!$K$592:$T$599, MATCH("*Squat*",'Stu-SESSION'!$B$592:$B$599,0), MATCH("*2nd*",'Stu-SESSION'!$K$7:$T$7,0)),"")</f>
        <v>#N/A</v>
      </c>
      <c r="D394" s="132" t="e">
        <f>INDEX('Stu-SESSION'!L$592:U$599, MATCH("*Squat*",'Stu-SESSION'!$B$592:$B$599,0), MATCH("*2nd*",'Stu-SESSION'!K$7:T$7,0))</f>
        <v>#N/A</v>
      </c>
      <c r="E394" s="131" t="e">
        <f>IF($A$392='Stu-SESSION'!$A$592,INDEX('Stu-SESSION'!$K$592:$T$599, MATCH("*Deadlift*",'Stu-SESSION'!$B$592:$B$599,0), MATCH("*2ND*",'Stu-SESSION'!$K$7:$T$7,0)),"")</f>
        <v>#N/A</v>
      </c>
      <c r="F394" s="131" t="e">
        <f>INDEX('Stu-SESSION'!$L$592:$U$599, MATCH("*Deadlift*",'Stu-SESSION'!$B$592:$B$599,0), MATCH("*2nd*",'Stu-SESSION'!$K$7:$T$7,0))</f>
        <v>#N/A</v>
      </c>
      <c r="G394" s="131" t="e">
        <f>IF($A$392='Stu-SESSION'!$A$592,INDEX('Stu-SESSION'!$K$592:$T$599, MATCH("*Bench Press*",'Stu-SESSION'!$B$592:$B$599,0), MATCH("*2ND*",'Stu-SESSION'!$K$7:$T$7,0)),"")</f>
        <v>#N/A</v>
      </c>
      <c r="H394" s="131" t="e">
        <f>INDEX('Stu-SESSION'!$L$592:$U$599, MATCH("*Bench Press*",'Stu-SESSION'!$B$592:$B$599,0), MATCH("*2nd*",'Stu-SESSION'!$K$7:$T$7,0))</f>
        <v>#N/A</v>
      </c>
      <c r="I394" s="132" t="e">
        <f>IF($A$392='Stu-SESSION'!$A$592,INDEX('Stu-SESSION'!$K$592:$T$599, MATCH("*Military*",'Stu-SESSION'!$B$592:$B$599,0), MATCH("*2ND*",'Stu-SESSION'!$K$7:$T$7,0)),"")</f>
        <v>#N/A</v>
      </c>
      <c r="J394" s="44" t="e">
        <f>INDEX('Stu-SESSION'!$L$592:$U$599, MATCH("*Military*",'Stu-SESSION'!$B$592:$B$599,0), MATCH("*2nd*",'Stu-SESSION'!$K$7:$T$7,0))</f>
        <v>#N/A</v>
      </c>
      <c r="K394" s="131" t="e">
        <f>IF($A$392='Stu-SESSION'!$A$592,INDEX('Stu-SESSION'!$K$592:$T$599, MATCH("*Clean *",'Stu-SESSION'!$B$592:$B$599,0), MATCH("*2ND*",'Stu-SESSION'!$K$7:$T$7,0)),"")</f>
        <v>#N/A</v>
      </c>
      <c r="L394" s="44" t="e">
        <f>INDEX('Stu-SESSION'!$L$592:$U$599, MATCH("*Clean *",'Stu-SESSION'!$B$592:$B$599,0), MATCH("*2nd*",'Stu-SESSION'!$K$7:$T$7,0))</f>
        <v>#N/A</v>
      </c>
      <c r="M394" s="131" t="e">
        <f>IF($A$392='Stu-SESSION'!$A$592,INDEX('Stu-SESSION'!$K$592:$T$599, MATCH("*Lat Pulldown*",'Stu-SESSION'!$B$592:$B$599,0), MATCH("*2ND*",'Stu-SESSION'!$K$7:$T$7,0)),"")</f>
        <v>#N/A</v>
      </c>
      <c r="N394" s="44" t="e">
        <f>INDEX('Stu-SESSION'!$L$592:$U$599, MATCH("*Lat Pulldown*",'Stu-SESSION'!$B$592:$B$599,0), MATCH("*2nd*",'Stu-SESSION'!$K$7:$T$7,0))</f>
        <v>#N/A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IF($A$392='Stu-SESSION'!$A$592,INDEX('Stu-SESSION'!$K$592:$T$599, MATCH("*Squat*",'Stu-SESSION'!$B$592:$B$599,0), MATCH("*3rd*",'Stu-SESSION'!$K$7:$T$7,0)),"")</f>
        <v>#N/A</v>
      </c>
      <c r="D395" s="132" t="e">
        <f>INDEX('Stu-SESSION'!L$592:U$599, MATCH("*Squat*",'Stu-SESSION'!$B$592:$B$599,0), MATCH("*3rd*",'Stu-SESSION'!K$7:T$7,0))</f>
        <v>#N/A</v>
      </c>
      <c r="E395" s="131" t="e">
        <f>IF($A$392='Stu-SESSION'!$A$592,INDEX('Stu-SESSION'!$K$592:$T$599, MATCH("*Deadlift*",'Stu-SESSION'!$B$592:$B$599,0), MATCH("*3rd*",'Stu-SESSION'!$K$7:$T$7,0)),"")</f>
        <v>#N/A</v>
      </c>
      <c r="F395" s="131" t="e">
        <f>INDEX('Stu-SESSION'!$L$592:$U$599, MATCH("*Deadlift*",'Stu-SESSION'!$B$592:$B$599,0), MATCH("*3rd*",'Stu-SESSION'!$K$7:$T$7,0))</f>
        <v>#N/A</v>
      </c>
      <c r="G395" s="131" t="e">
        <f>IF($A$392='Stu-SESSION'!$A$592,INDEX('Stu-SESSION'!$K$592:$T$599, MATCH("*Bench Press*",'Stu-SESSION'!$B$592:$B$599,0), MATCH("*3rd*",'Stu-SESSION'!$K$7:$T$7,0)),"")</f>
        <v>#N/A</v>
      </c>
      <c r="H395" s="131" t="e">
        <f>INDEX('Stu-SESSION'!$L$592:$U$599, MATCH("*Bench Press*",'Stu-SESSION'!$B$592:$B$599,0), MATCH("*3rd*",'Stu-SESSION'!$K$7:$T$7,0))</f>
        <v>#N/A</v>
      </c>
      <c r="I395" s="132" t="e">
        <f>IF($A$392='Stu-SESSION'!$A$592,INDEX('Stu-SESSION'!$K$592:$T$599, MATCH("*Military*",'Stu-SESSION'!$B$592:$B$599,0), MATCH("*3rd*",'Stu-SESSION'!$K$7:$T$7,0)),"")</f>
        <v>#N/A</v>
      </c>
      <c r="J395" s="44" t="e">
        <f>INDEX('Stu-SESSION'!$L$592:$U$599, MATCH("*Military*",'Stu-SESSION'!$B$592:$B$599,0), MATCH("*3rd*",'Stu-SESSION'!$K$7:$T$7,0))</f>
        <v>#N/A</v>
      </c>
      <c r="K395" s="131" t="e">
        <f>IF($A$392='Stu-SESSION'!$A$592,INDEX('Stu-SESSION'!$K$592:$T$599, MATCH("*Clean *",'Stu-SESSION'!$B$592:$B$599,0), MATCH("*3rd*",'Stu-SESSION'!$K$7:$T$7,0)),"")</f>
        <v>#N/A</v>
      </c>
      <c r="L395" s="44" t="e">
        <f>INDEX('Stu-SESSION'!$L$592:$U$599, MATCH("*Clean *",'Stu-SESSION'!$B$592:$B$599,0), MATCH("*3rd*",'Stu-SESSION'!$K$7:$T$7,0))</f>
        <v>#N/A</v>
      </c>
      <c r="M395" s="131" t="e">
        <f>IF($A$392='Stu-SESSION'!$A$592,INDEX('Stu-SESSION'!$K$592:$T$599, MATCH("*Lat Pulldown*",'Stu-SESSION'!$B$592:$B$599,0), MATCH("*3rd*",'Stu-SESSION'!$K$7:$T$7,0)),"")</f>
        <v>#N/A</v>
      </c>
      <c r="N395" s="44" t="e">
        <f>INDEX('Stu-SESSION'!$L$592:$U$599, MATCH("*Lat Pulldown*",'Stu-SESSION'!$B$592:$B$599,0), MATCH("*3rd*",'Stu-SESSION'!$K$7:$T$7,0))</f>
        <v>#N/A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IF($A$392='Stu-SESSION'!$A$592,INDEX('Stu-SESSION'!$K$592:$T$599, MATCH("*Squat*",'Stu-SESSION'!$B$592:$B$599,0), MATCH("*4th*",'Stu-SESSION'!$K$7:$T$7,0)),"")</f>
        <v>#N/A</v>
      </c>
      <c r="D396" s="132" t="e">
        <f>INDEX('Stu-SESSION'!L$592:U$599, MATCH("*Squat*",'Stu-SESSION'!$B$592:$B$599,0), MATCH("*4th*",'Stu-SESSION'!K$7:T$7,0))</f>
        <v>#N/A</v>
      </c>
      <c r="E396" s="131" t="e">
        <f>IF($A$392='Stu-SESSION'!$A$592,INDEX('Stu-SESSION'!$K$592:$T$599, MATCH("*Deadlift*",'Stu-SESSION'!$B$592:$B$599,0), MATCH("*4th*",'Stu-SESSION'!$K$7:$T$7,0)),"")</f>
        <v>#N/A</v>
      </c>
      <c r="F396" s="131" t="e">
        <f>INDEX('Stu-SESSION'!$L$592:$U$599, MATCH("*Deadlift*",'Stu-SESSION'!$B$592:$B$599,0), MATCH("*4th*",'Stu-SESSION'!$K$7:$T$7,0))</f>
        <v>#N/A</v>
      </c>
      <c r="G396" s="131" t="e">
        <f>IF($A$392='Stu-SESSION'!$A$592,INDEX('Stu-SESSION'!$K$592:$T$599, MATCH("*Bench Press*",'Stu-SESSION'!$B$592:$B$599,0), MATCH("*4th*",'Stu-SESSION'!$K$7:$T$7,0)),"")</f>
        <v>#N/A</v>
      </c>
      <c r="H396" s="131" t="e">
        <f>INDEX('Stu-SESSION'!$L$592:$U$599, MATCH("*Bench Press*",'Stu-SESSION'!$B$592:$B$599,0), MATCH("*4th*",'Stu-SESSION'!$K$7:$T$7,0))</f>
        <v>#N/A</v>
      </c>
      <c r="I396" s="132" t="e">
        <f>IF($A$392='Stu-SESSION'!$A$592,INDEX('Stu-SESSION'!$K$592:$T$599, MATCH("*Military*",'Stu-SESSION'!$B$592:$B$599,0), MATCH("*4th*",'Stu-SESSION'!$K$7:$T$7,0)),"")</f>
        <v>#N/A</v>
      </c>
      <c r="J396" s="44" t="e">
        <f>INDEX('Stu-SESSION'!$L$592:$U$599, MATCH("*Military*",'Stu-SESSION'!$B$592:$B$599,0), MATCH("*4th*",'Stu-SESSION'!$K$7:$T$7,0))</f>
        <v>#N/A</v>
      </c>
      <c r="K396" s="131" t="e">
        <f>IF($A$392='Stu-SESSION'!$A$592,INDEX('Stu-SESSION'!$K$592:$T$599, MATCH("*Clean *",'Stu-SESSION'!$B$592:$B$599,0), MATCH("*4th*",'Stu-SESSION'!$K$7:$T$7,0)),"")</f>
        <v>#N/A</v>
      </c>
      <c r="L396" s="44" t="e">
        <f>INDEX('Stu-SESSION'!$L$592:$U$599, MATCH("*Clean *",'Stu-SESSION'!$B$592:$B$599,0), MATCH("*4th*",'Stu-SESSION'!$K$7:$T$7,0))</f>
        <v>#N/A</v>
      </c>
      <c r="M396" s="131" t="e">
        <f>IF($A$392='Stu-SESSION'!$A$592,INDEX('Stu-SESSION'!$K$592:$T$599, MATCH("*Lat Pulldown*",'Stu-SESSION'!$B$592:$B$599,0), MATCH("*4th*",'Stu-SESSION'!$K$7:$T$7,0)),"")</f>
        <v>#N/A</v>
      </c>
      <c r="N396" s="44" t="e">
        <f>INDEX('Stu-SESSION'!$L$592:$U$599, MATCH("*Lat Pulldown*",'Stu-SESSION'!$B$592:$B$599,0), MATCH("*4th*",'Stu-SESSION'!$K$7:$T$7,0))</f>
        <v>#N/A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IF($A$392='Stu-SESSION'!$A$592,INDEX('Stu-SESSION'!$K$592:$T$599, MATCH("*Squat*",'Stu-SESSION'!$B$592:$B$599,0), MATCH("*5th*",'Stu-SESSION'!$K$7:$T$7,0)),"")</f>
        <v>#N/A</v>
      </c>
      <c r="D397" s="132" t="e">
        <f>INDEX('Stu-SESSION'!L$592:U$599, MATCH("*Squat*",'Stu-SESSION'!$B$592:$B$599,0), MATCH("*5th*",'Stu-SESSION'!K$7:T$7,0))</f>
        <v>#N/A</v>
      </c>
      <c r="E397" s="131" t="e">
        <f>IF($A$392='Stu-SESSION'!$A$592,INDEX('Stu-SESSION'!$K$592:$T$599, MATCH("*Deadlift*",'Stu-SESSION'!$B$592:$B$599,0), MATCH("*5th*",'Stu-SESSION'!$K$7:$T$7,0)),"")</f>
        <v>#N/A</v>
      </c>
      <c r="F397" s="131" t="e">
        <f>INDEX('Stu-SESSION'!$L$592:$U$599, MATCH("*Deadlift*",'Stu-SESSION'!$B$592:$B$599,0), MATCH("*5th*",'Stu-SESSION'!$K$7:$T$7,0))</f>
        <v>#N/A</v>
      </c>
      <c r="G397" s="131" t="e">
        <f>IF($A$392='Stu-SESSION'!$A$592,INDEX('Stu-SESSION'!$K$592:$T$599, MATCH("*Bench Press*",'Stu-SESSION'!$B$592:$B$599,0), MATCH("*5th*",'Stu-SESSION'!$K$7:$T$7,0)),"")</f>
        <v>#N/A</v>
      </c>
      <c r="H397" s="131" t="e">
        <f>INDEX('Stu-SESSION'!$L$592:$U$599, MATCH("*Bench Press*",'Stu-SESSION'!$B$592:$B$599,0), MATCH("*5th*",'Stu-SESSION'!$K$7:$T$7,0))</f>
        <v>#N/A</v>
      </c>
      <c r="I397" s="132" t="e">
        <f>IF($A$392='Stu-SESSION'!$A$592,INDEX('Stu-SESSION'!$K$592:$T$599, MATCH("*Military*",'Stu-SESSION'!$B$592:$B$599,0), MATCH("*5th*",'Stu-SESSION'!$K$7:$T$7,0)),"")</f>
        <v>#N/A</v>
      </c>
      <c r="J397" s="44" t="e">
        <f>INDEX('Stu-SESSION'!$L$592:$U$599, MATCH("*Military*",'Stu-SESSION'!$B$592:$B$599,0), MATCH("*5th*",'Stu-SESSION'!$K$7:$T$7,0))</f>
        <v>#N/A</v>
      </c>
      <c r="K397" s="131" t="e">
        <f>IF($A$392='Stu-SESSION'!$A$592,INDEX('Stu-SESSION'!$K$592:$T$599, MATCH("*Clean *",'Stu-SESSION'!$B$592:$B$599,0), MATCH("*5th*",'Stu-SESSION'!$K$7:$T$7,0)),"")</f>
        <v>#N/A</v>
      </c>
      <c r="L397" s="44" t="e">
        <f>INDEX('Stu-SESSION'!$L$592:$U$599, MATCH("*Clean *",'Stu-SESSION'!$B$592:$B$599,0), MATCH("*5th*",'Stu-SESSION'!$K$7:$T$7,0))</f>
        <v>#N/A</v>
      </c>
      <c r="M397" s="131" t="e">
        <f>IF($A$392='Stu-SESSION'!$A$592,INDEX('Stu-SESSION'!$K$592:$T$599, MATCH("*Lat Pulldown*",'Stu-SESSION'!$B$592:$B$599,0), MATCH("*5th*",'Stu-SESSION'!$K$7:$T$7,0)),"")</f>
        <v>#N/A</v>
      </c>
      <c r="N397" s="44" t="e">
        <f>INDEX('Stu-SESSION'!$L$592:$U$599, MATCH("*Lat Pulldown*",'Stu-SESSION'!$B$592:$B$599,0), MATCH("*5th*",'Stu-SESSION'!$K$7:$T$7,0))</f>
        <v>#N/A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'Stu-SESSION'!A601</f>
        <v>0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 t="e">
        <f>MAX(I399:I403)</f>
        <v>#N/A</v>
      </c>
      <c r="J398" s="116" t="e">
        <f t="array" ref="J398">MAX(IF(I399:I403=I398,J399:J403))</f>
        <v>#N/A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str">
        <f>IF($A$140='Stu-SESSION'!$A$601,INDEX('Stu-SESSION'!$K$601:$T$608, MATCH("*1k Row*",'Stu-SESSION'!$B$601:$B$608,0), MATCH("*1st*",'Stu-SESSION'!$K$7:$T$7,0)),"")</f>
        <v/>
      </c>
      <c r="P398" s="152" t="str">
        <f>IF($A$140='Stu-SESSION'!$A$601,INDEX('Stu-SESSION'!$K$601:$T$608, MATCH("*HIIT*",'Stu-SESSION'!$B$601:$B$608,0), MATCH("*1st*",'Stu-SESSION'!$K$7:$T$7,0)),"")</f>
        <v/>
      </c>
      <c r="Q398" s="119" t="e">
        <f>INDEX('Stu-SESSION'!$L$601:$U$601, MATCH("*HIIT*",'Stu-SESSION'!$B$601:$B$601,0), MATCH("*1st*",'Stu-SESSION'!$K$7:$T$7,0))</f>
        <v>#N/A</v>
      </c>
      <c r="R398" s="119">
        <f>'Stu-SESSION'!U466</f>
        <v>0</v>
      </c>
      <c r="S398" s="116"/>
      <c r="T398" s="116"/>
      <c r="U398" s="120">
        <f>'Stu-SESSION'!A602</f>
        <v>0</v>
      </c>
      <c r="V398" s="120">
        <f>'Stu-SESSION'!A603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IF($A$398='Stu-SESSION'!$A$601,INDEX('Stu-SESSION'!$K$601:$T$608, MATCH("*Squat*",'Stu-SESSION'!$B$601:$B$608,0), MATCH("*1st*",'Stu-SESSION'!$K$7:$T$7,0)),"")</f>
        <v>#N/A</v>
      </c>
      <c r="D399" s="132" t="e">
        <f>INDEX('Stu-SESSION'!L$601:U$608, MATCH("*Squat*",'Stu-SESSION'!$B$601:$B$608,0), MATCH("*1st*",'Stu-SESSION'!K$7:T$7,0))</f>
        <v>#N/A</v>
      </c>
      <c r="E399" s="131" t="e">
        <f>IF($A$398='Stu-SESSION'!$A$601,INDEX('Stu-SESSION'!$K$601:$T$608, MATCH("*Deadlift*",'Stu-SESSION'!$B$601:$B$608,0), MATCH("*1st*",'Stu-SESSION'!$K$7:$T$7,0)),"")</f>
        <v>#N/A</v>
      </c>
      <c r="F399" s="131" t="e">
        <f>INDEX('Stu-SESSION'!$L$601:$U$608, MATCH("*Deadlift*",'Stu-SESSION'!$B$601:$B$608,0), MATCH("*1st*",'Stu-SESSION'!$K$7:$T$7,0))</f>
        <v>#N/A</v>
      </c>
      <c r="G399" s="131" t="e">
        <f>IF($A$398='Stu-SESSION'!$A$601,INDEX('Stu-SESSION'!$K$601:$T$608, MATCH("*Bench Press*",'Stu-SESSION'!$B$601:$B$608,0), MATCH("*1st*",'Stu-SESSION'!$K$7:$T$7,0)),"")</f>
        <v>#N/A</v>
      </c>
      <c r="H399" s="131" t="e">
        <f>INDEX('Stu-SESSION'!$L$601:$U$608, MATCH("*Bench Press*",'Stu-SESSION'!$B$601:$B$608,0), MATCH("*1st*",'Stu-SESSION'!$K$7:$T$7,0))</f>
        <v>#N/A</v>
      </c>
      <c r="I399" s="132" t="e">
        <f>IF($A$398='Stu-SESSION'!$A$601,INDEX('Stu-SESSION'!$K$601:$T$608, MATCH("*Military*",'Stu-SESSION'!$B$601:$B$608,0), MATCH("*1st*",'Stu-SESSION'!$K$7:$T$7,0)),"")</f>
        <v>#N/A</v>
      </c>
      <c r="J399" s="48" t="e">
        <f>INDEX('Stu-SESSION'!$L$601:$U$608, MATCH("*Military*",'Stu-SESSION'!$B$601:$B$608,0), MATCH("*1st*",'Stu-SESSION'!$K$7:$T$7,0))</f>
        <v>#N/A</v>
      </c>
      <c r="K399" s="131" t="e">
        <f>IF($A$398='Stu-SESSION'!$A$601,INDEX('Stu-SESSION'!$K$601:$T$608, MATCH("*Clean *",'Stu-SESSION'!$B$601:$B$608,0), MATCH("*1st*",'Stu-SESSION'!$K$7:$T$7,0)),"")</f>
        <v>#N/A</v>
      </c>
      <c r="L399" s="48" t="e">
        <f>INDEX('Stu-SESSION'!$L$601:$U$608, MATCH("*Clean *",'Stu-SESSION'!$B$601:$B$608,0), MATCH("*1st*",'Stu-SESSION'!$K$7:$T$7,0))</f>
        <v>#N/A</v>
      </c>
      <c r="M399" s="131" t="e">
        <f>IF($A$398='Stu-SESSION'!$A$601,INDEX('Stu-SESSION'!$K$601:$T$608, MATCH("*Lat Pulldown*",'Stu-SESSION'!$B$601:$B$608,0), MATCH("*1st*",'Stu-SESSION'!$K$7:$T$7,0)),"")</f>
        <v>#N/A</v>
      </c>
      <c r="N399" s="48" t="e">
        <f>INDEX('Stu-SESSION'!$L$601:$U$608, MATCH("*Lat Pulldown*",'Stu-SESSION'!$B$601:$B$608,0), MATCH("*1st*",'Stu-SESSION'!$K$7:$T$7,0))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IF($A$398='Stu-SESSION'!$A$601,INDEX('Stu-SESSION'!$K$601:$T$608, MATCH("*Squat*",'Stu-SESSION'!$B$601:$B$608,0), MATCH("*2nd*",'Stu-SESSION'!$K$7:$T$7,0)),"")</f>
        <v>#N/A</v>
      </c>
      <c r="D400" s="132" t="e">
        <f>INDEX('Stu-SESSION'!L$601:U$608, MATCH("*Squat*",'Stu-SESSION'!$B$601:$B$608,0), MATCH("*2nd*",'Stu-SESSION'!K$7:T$7,0))</f>
        <v>#N/A</v>
      </c>
      <c r="E400" s="131" t="e">
        <f>IF($A$398='Stu-SESSION'!$A$601,INDEX('Stu-SESSION'!$K$601:$T$608, MATCH("*Deadlift*",'Stu-SESSION'!$B$601:$B$608,0), MATCH("*2ND*",'Stu-SESSION'!$K$7:$T$7,0)),"")</f>
        <v>#N/A</v>
      </c>
      <c r="F400" s="131" t="e">
        <f>INDEX('Stu-SESSION'!$L$601:$U$608, MATCH("*Deadlift*",'Stu-SESSION'!$B$601:$B$608,0), MATCH("*2nd*",'Stu-SESSION'!$K$7:$T$7,0))</f>
        <v>#N/A</v>
      </c>
      <c r="G400" s="131" t="e">
        <f>IF($A$398='Stu-SESSION'!$A$601,INDEX('Stu-SESSION'!$K$601:$T$608, MATCH("*Bench Press*",'Stu-SESSION'!$B$601:$B$608,0), MATCH("*2ND*",'Stu-SESSION'!$K$7:$T$7,0)),"")</f>
        <v>#N/A</v>
      </c>
      <c r="H400" s="131" t="e">
        <f>INDEX('Stu-SESSION'!$L$601:$U$608, MATCH("*Bench Press*",'Stu-SESSION'!$B$601:$B$608,0), MATCH("*2nd*",'Stu-SESSION'!$K$7:$T$7,0))</f>
        <v>#N/A</v>
      </c>
      <c r="I400" s="132" t="e">
        <f>IF($A$398='Stu-SESSION'!$A$601,INDEX('Stu-SESSION'!$K$601:$T$608, MATCH("*Military*",'Stu-SESSION'!$B$601:$B$608,0), MATCH("*2ND*",'Stu-SESSION'!$K$7:$T$7,0)),"")</f>
        <v>#N/A</v>
      </c>
      <c r="J400" s="44" t="e">
        <f>INDEX('Stu-SESSION'!$L$601:$U$608, MATCH("*Military*",'Stu-SESSION'!$B$601:$B$608,0), MATCH("*2nd*",'Stu-SESSION'!$K$7:$T$7,0))</f>
        <v>#N/A</v>
      </c>
      <c r="K400" s="131" t="e">
        <f>IF($A$398='Stu-SESSION'!$A$601,INDEX('Stu-SESSION'!$K$601:$T$608, MATCH("*Clean *",'Stu-SESSION'!$B$601:$B$608,0), MATCH("*2ND*",'Stu-SESSION'!$K$7:$T$7,0)),"")</f>
        <v>#N/A</v>
      </c>
      <c r="L400" s="44" t="e">
        <f>INDEX('Stu-SESSION'!$L$601:$U$608, MATCH("*Clean *",'Stu-SESSION'!$B$601:$B$608,0), MATCH("*2nd*",'Stu-SESSION'!$K$7:$T$7,0))</f>
        <v>#N/A</v>
      </c>
      <c r="M400" s="131" t="e">
        <f>IF($A$398='Stu-SESSION'!$A$601,INDEX('Stu-SESSION'!$K$601:$T$608, MATCH("*Lat Pulldown*",'Stu-SESSION'!$B$601:$B$608,0), MATCH("*2ND*",'Stu-SESSION'!$K$7:$T$7,0)),"")</f>
        <v>#N/A</v>
      </c>
      <c r="N400" s="44" t="e">
        <f>INDEX('Stu-SESSION'!$L$601:$U$608, MATCH("*Lat Pulldown*",'Stu-SESSION'!$B$601:$B$608,0), MATCH("*2nd*",'Stu-SESSION'!$K$7:$T$7,0))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IF($A$398='Stu-SESSION'!$A$601,INDEX('Stu-SESSION'!$K$601:$T$608, MATCH("*Squat*",'Stu-SESSION'!$B$601:$B$608,0), MATCH("*3rd*",'Stu-SESSION'!$K$7:$T$7,0)),"")</f>
        <v>#N/A</v>
      </c>
      <c r="D401" s="132" t="e">
        <f>INDEX('Stu-SESSION'!L$601:U$608, MATCH("*Squat*",'Stu-SESSION'!$B$601:$B$608,0), MATCH("*3rd*",'Stu-SESSION'!K$7:T$7,0))</f>
        <v>#N/A</v>
      </c>
      <c r="E401" s="131" t="e">
        <f>IF($A$398='Stu-SESSION'!$A$601,INDEX('Stu-SESSION'!$K$601:$T$608, MATCH("*Deadlift*",'Stu-SESSION'!$B$601:$B$608,0), MATCH("*3rd*",'Stu-SESSION'!$K$7:$T$7,0)),"")</f>
        <v>#N/A</v>
      </c>
      <c r="F401" s="131" t="e">
        <f>INDEX('Stu-SESSION'!$L$601:$U$608, MATCH("*Deadlift*",'Stu-SESSION'!$B$601:$B$608,0), MATCH("*3rd*",'Stu-SESSION'!$K$7:$T$7,0))</f>
        <v>#N/A</v>
      </c>
      <c r="G401" s="131" t="e">
        <f>IF($A$398='Stu-SESSION'!$A$601,INDEX('Stu-SESSION'!$K$601:$T$608, MATCH("*Bench Press*",'Stu-SESSION'!$B$601:$B$608,0), MATCH("*3rd*",'Stu-SESSION'!$K$7:$T$7,0)),"")</f>
        <v>#N/A</v>
      </c>
      <c r="H401" s="131" t="e">
        <f>INDEX('Stu-SESSION'!$L$601:$U$608, MATCH("*Bench Press*",'Stu-SESSION'!$B$601:$B$608,0), MATCH("*3rd*",'Stu-SESSION'!$K$7:$T$7,0))</f>
        <v>#N/A</v>
      </c>
      <c r="I401" s="132" t="e">
        <f>IF($A$398='Stu-SESSION'!$A$601,INDEX('Stu-SESSION'!$K$601:$T$608, MATCH("*Military*",'Stu-SESSION'!$B$601:$B$608,0), MATCH("*3rd*",'Stu-SESSION'!$K$7:$T$7,0)),"")</f>
        <v>#N/A</v>
      </c>
      <c r="J401" s="44" t="e">
        <f>INDEX('Stu-SESSION'!$L$601:$U$608, MATCH("*Military*",'Stu-SESSION'!$B$601:$B$608,0), MATCH("*3rd*",'Stu-SESSION'!$K$7:$T$7,0))</f>
        <v>#N/A</v>
      </c>
      <c r="K401" s="131" t="e">
        <f>IF($A$398='Stu-SESSION'!$A$601,INDEX('Stu-SESSION'!$K$601:$T$608, MATCH("*Clean *",'Stu-SESSION'!$B$601:$B$608,0), MATCH("*3rd*",'Stu-SESSION'!$K$7:$T$7,0)),"")</f>
        <v>#N/A</v>
      </c>
      <c r="L401" s="44" t="e">
        <f>INDEX('Stu-SESSION'!$L$601:$U$608, MATCH("*Clean *",'Stu-SESSION'!$B$601:$B$608,0), MATCH("*3rd*",'Stu-SESSION'!$K$7:$T$7,0))</f>
        <v>#N/A</v>
      </c>
      <c r="M401" s="131" t="e">
        <f>IF($A$398='Stu-SESSION'!$A$601,INDEX('Stu-SESSION'!$K$601:$T$608, MATCH("*Lat Pulldown*",'Stu-SESSION'!$B$601:$B$608,0), MATCH("*3rd*",'Stu-SESSION'!$K$7:$T$7,0)),"")</f>
        <v>#N/A</v>
      </c>
      <c r="N401" s="44" t="e">
        <f>INDEX('Stu-SESSION'!$L$601:$U$608, MATCH("*Lat Pulldown*",'Stu-SESSION'!$B$601:$B$608,0), MATCH("*3rd*",'Stu-SESSION'!$K$7:$T$7,0))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IF($A$398='Stu-SESSION'!$A$601,INDEX('Stu-SESSION'!$K$601:$T$608, MATCH("*Squat*",'Stu-SESSION'!$B$601:$B$608,0), MATCH("*4th*",'Stu-SESSION'!$K$7:$T$7,0)),"")</f>
        <v>#N/A</v>
      </c>
      <c r="D402" s="132" t="e">
        <f>INDEX('Stu-SESSION'!L$601:U$608, MATCH("*Squat*",'Stu-SESSION'!$B$601:$B$608,0), MATCH("*4th*",'Stu-SESSION'!K$7:T$7,0))</f>
        <v>#N/A</v>
      </c>
      <c r="E402" s="131" t="e">
        <f>IF($A$398='Stu-SESSION'!$A$601,INDEX('Stu-SESSION'!$K$601:$T$608, MATCH("*Deadlift*",'Stu-SESSION'!$B$601:$B$608,0), MATCH("*4th*",'Stu-SESSION'!$K$7:$T$7,0)),"")</f>
        <v>#N/A</v>
      </c>
      <c r="F402" s="131" t="e">
        <f>INDEX('Stu-SESSION'!$L$601:$U$608, MATCH("*Deadlift*",'Stu-SESSION'!$B$601:$B$608,0), MATCH("*4th*",'Stu-SESSION'!$K$7:$T$7,0))</f>
        <v>#N/A</v>
      </c>
      <c r="G402" s="131" t="e">
        <f>IF($A$398='Stu-SESSION'!$A$601,INDEX('Stu-SESSION'!$K$601:$T$608, MATCH("*Bench Press*",'Stu-SESSION'!$B$601:$B$608,0), MATCH("*4th*",'Stu-SESSION'!$K$7:$T$7,0)),"")</f>
        <v>#N/A</v>
      </c>
      <c r="H402" s="131" t="e">
        <f>INDEX('Stu-SESSION'!$L$601:$U$608, MATCH("*Bench Press*",'Stu-SESSION'!$B$601:$B$608,0), MATCH("*4th*",'Stu-SESSION'!$K$7:$T$7,0))</f>
        <v>#N/A</v>
      </c>
      <c r="I402" s="132" t="e">
        <f>IF($A$398='Stu-SESSION'!$A$601,INDEX('Stu-SESSION'!$K$601:$T$608, MATCH("*Military*",'Stu-SESSION'!$B$601:$B$608,0), MATCH("*4th*",'Stu-SESSION'!$K$7:$T$7,0)),"")</f>
        <v>#N/A</v>
      </c>
      <c r="J402" s="44" t="e">
        <f>INDEX('Stu-SESSION'!$L$601:$U$608, MATCH("*Military*",'Stu-SESSION'!$B$601:$B$608,0), MATCH("*4th*",'Stu-SESSION'!$K$7:$T$7,0))</f>
        <v>#N/A</v>
      </c>
      <c r="K402" s="131" t="e">
        <f>IF($A$398='Stu-SESSION'!$A$601,INDEX('Stu-SESSION'!$K$601:$T$608, MATCH("*Clean *",'Stu-SESSION'!$B$601:$B$608,0), MATCH("*4th*",'Stu-SESSION'!$K$7:$T$7,0)),"")</f>
        <v>#N/A</v>
      </c>
      <c r="L402" s="44" t="e">
        <f>INDEX('Stu-SESSION'!$L$601:$U$608, MATCH("*Clean *",'Stu-SESSION'!$B$601:$B$608,0), MATCH("*4th*",'Stu-SESSION'!$K$7:$T$7,0))</f>
        <v>#N/A</v>
      </c>
      <c r="M402" s="131" t="e">
        <f>IF($A$398='Stu-SESSION'!$A$601,INDEX('Stu-SESSION'!$K$601:$T$608, MATCH("*Lat Pulldown*",'Stu-SESSION'!$B$601:$B$608,0), MATCH("*4th*",'Stu-SESSION'!$K$7:$T$7,0)),"")</f>
        <v>#N/A</v>
      </c>
      <c r="N402" s="44" t="e">
        <f>INDEX('Stu-SESSION'!$L$601:$U$608, MATCH("*Lat Pulldown*",'Stu-SESSION'!$B$601:$B$608,0), MATCH("*4th*",'Stu-SESSION'!$K$7:$T$7,0))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IF($A$398='Stu-SESSION'!$A$601,INDEX('Stu-SESSION'!$K$601:$T$608, MATCH("*Squat*",'Stu-SESSION'!$B$601:$B$608,0), MATCH("*5th*",'Stu-SESSION'!$K$7:$T$7,0)),"")</f>
        <v>#N/A</v>
      </c>
      <c r="D403" s="132" t="e">
        <f>INDEX('Stu-SESSION'!L$601:U$608, MATCH("*Squat*",'Stu-SESSION'!$B$601:$B$608,0), MATCH("*5th*",'Stu-SESSION'!K$7:T$7,0))</f>
        <v>#N/A</v>
      </c>
      <c r="E403" s="131" t="e">
        <f>IF($A$398='Stu-SESSION'!$A$601,INDEX('Stu-SESSION'!$K$601:$T$608, MATCH("*Deadlift*",'Stu-SESSION'!$B$601:$B$608,0), MATCH("*5th*",'Stu-SESSION'!$K$7:$T$7,0)),"")</f>
        <v>#N/A</v>
      </c>
      <c r="F403" s="131" t="e">
        <f>INDEX('Stu-SESSION'!$L$601:$U$608, MATCH("*Deadlift*",'Stu-SESSION'!$B$601:$B$608,0), MATCH("*5th*",'Stu-SESSION'!$K$7:$T$7,0))</f>
        <v>#N/A</v>
      </c>
      <c r="G403" s="131" t="e">
        <f>IF($A$398='Stu-SESSION'!$A$601,INDEX('Stu-SESSION'!$K$601:$T$608, MATCH("*Bench Press*",'Stu-SESSION'!$B$601:$B$608,0), MATCH("*5th*",'Stu-SESSION'!$K$7:$T$7,0)),"")</f>
        <v>#N/A</v>
      </c>
      <c r="H403" s="131" t="e">
        <f>INDEX('Stu-SESSION'!$L$601:$U$608, MATCH("*Bench Press*",'Stu-SESSION'!$B$601:$B$608,0), MATCH("*5th*",'Stu-SESSION'!$K$7:$T$7,0))</f>
        <v>#N/A</v>
      </c>
      <c r="I403" s="132" t="e">
        <f>IF($A$398='Stu-SESSION'!$A$601,INDEX('Stu-SESSION'!$K$601:$T$608, MATCH("*Military*",'Stu-SESSION'!$B$601:$B$608,0), MATCH("*5th*",'Stu-SESSION'!$K$7:$T$7,0)),"")</f>
        <v>#N/A</v>
      </c>
      <c r="J403" s="44" t="e">
        <f>INDEX('Stu-SESSION'!$L$601:$U$608, MATCH("*Military*",'Stu-SESSION'!$B$601:$B$608,0), MATCH("*5th*",'Stu-SESSION'!$K$7:$T$7,0))</f>
        <v>#N/A</v>
      </c>
      <c r="K403" s="131" t="e">
        <f>IF($A$398='Stu-SESSION'!$A$601,INDEX('Stu-SESSION'!$K$601:$T$608, MATCH("*Clean *",'Stu-SESSION'!$B$601:$B$608,0), MATCH("*5th*",'Stu-SESSION'!$K$7:$T$7,0)),"")</f>
        <v>#N/A</v>
      </c>
      <c r="L403" s="44" t="e">
        <f>INDEX('Stu-SESSION'!$L$601:$U$608, MATCH("*Clean *",'Stu-SESSION'!$B$601:$B$608,0), MATCH("*5th*",'Stu-SESSION'!$K$7:$T$7,0))</f>
        <v>#N/A</v>
      </c>
      <c r="M403" s="131" t="e">
        <f>IF($A$398='Stu-SESSION'!$A$601,INDEX('Stu-SESSION'!$K$601:$T$608, MATCH("*Lat Pulldown*",'Stu-SESSION'!$B$601:$B$608,0), MATCH("*5th*",'Stu-SESSION'!$K$7:$T$7,0)),"")</f>
        <v>#N/A</v>
      </c>
      <c r="N403" s="44" t="e">
        <f>INDEX('Stu-SESSION'!$L$601:$U$608, MATCH("*Lat Pulldown*",'Stu-SESSION'!$B$601:$B$608,0), MATCH("*5th*",'Stu-SESSION'!$K$7:$T$7,0))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'Stu-SESSION'!A610</f>
        <v>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 t="e">
        <f>MAX(I405:I409)</f>
        <v>#N/A</v>
      </c>
      <c r="J404" s="116" t="e">
        <f t="array" ref="J404">MAX(IF(I405:I409=I404,J405:J409))</f>
        <v>#N/A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str">
        <f>IF($A$140='Stu-SESSION'!$A$610,INDEX('Stu-SESSION'!$K$610:$T$617, MATCH("*1k Row*",'Stu-SESSION'!$B$610:$B$617,0), MATCH("*1st*",'Stu-SESSION'!$K$7:$T$7,0)),"")</f>
        <v/>
      </c>
      <c r="P404" s="152" t="str">
        <f>IF($A$140='Stu-SESSION'!$A$610,INDEX('Stu-SESSION'!$K$610:$T$617, MATCH("*HIIT*",'Stu-SESSION'!$B$610:$B$617,0), MATCH("*1st*",'Stu-SESSION'!$K$7:$T$7,0)),"")</f>
        <v/>
      </c>
      <c r="Q404" s="119" t="e">
        <f>INDEX('Stu-SESSION'!$L$610:$U$610, MATCH("*HIIT*",'Stu-SESSION'!$B$610:$B$610,0), MATCH("*1st*",'Stu-SESSION'!$K$7:$T$7,0))</f>
        <v>#N/A</v>
      </c>
      <c r="R404" s="119">
        <f>'Stu-SESSION'!U472</f>
        <v>0</v>
      </c>
      <c r="S404" s="116"/>
      <c r="T404" s="116"/>
      <c r="U404" s="120">
        <f>'Stu-SESSION'!A611</f>
        <v>0</v>
      </c>
      <c r="V404" s="120">
        <f>'Stu-SESSION'!A612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IF($A$404='Stu-SESSION'!$A$610,INDEX('Stu-SESSION'!$K$610:$T$617, MATCH("*Squat*",'Stu-SESSION'!$B$610:$B$617,0), MATCH("*1st*",'Stu-SESSION'!$K$7:$T$7,0)),"")</f>
        <v>#N/A</v>
      </c>
      <c r="D405" s="132" t="e">
        <f>INDEX('Stu-SESSION'!L$610:U$617, MATCH("*Squat*",'Stu-SESSION'!$B$610:$B$617,0), MATCH("*1st*",'Stu-SESSION'!K$7:T$7,0))</f>
        <v>#N/A</v>
      </c>
      <c r="E405" s="131" t="e">
        <f>IF($A$404='Stu-SESSION'!$A$610,INDEX('Stu-SESSION'!$K$610:$T$617, MATCH("*Deadlift*",'Stu-SESSION'!$B$610:$B$617,0), MATCH("*1st*",'Stu-SESSION'!$K$7:$T$7,0)),"")</f>
        <v>#N/A</v>
      </c>
      <c r="F405" s="131" t="e">
        <f>INDEX('Stu-SESSION'!$L$610:$U$617, MATCH("*Deadlift*",'Stu-SESSION'!$B$610:$B$617,0), MATCH("*1st*",'Stu-SESSION'!$K$7:$T$7,0))</f>
        <v>#N/A</v>
      </c>
      <c r="G405" s="131" t="e">
        <f>IF($A$404='Stu-SESSION'!$A$610,INDEX('Stu-SESSION'!$K$610:$T$617, MATCH("*Bench Press*",'Stu-SESSION'!$B$610:$B$617,0), MATCH("*1st*",'Stu-SESSION'!$K$7:$T$7,0)),"")</f>
        <v>#N/A</v>
      </c>
      <c r="H405" s="131" t="e">
        <f>INDEX('Stu-SESSION'!$L$610:$U$617, MATCH("*Bench Press*",'Stu-SESSION'!$B$610:$B$617,0), MATCH("*1st*",'Stu-SESSION'!$K$7:$T$7,0))</f>
        <v>#N/A</v>
      </c>
      <c r="I405" s="132" t="e">
        <f>IF($A$404='Stu-SESSION'!$A$610,INDEX('Stu-SESSION'!$K$610:$T$617, MATCH("*Military*",'Stu-SESSION'!$B$610:$B$617,0), MATCH("*1st*",'Stu-SESSION'!$K$7:$T$7,0)),"")</f>
        <v>#N/A</v>
      </c>
      <c r="J405" s="48" t="e">
        <f>INDEX('Stu-SESSION'!$L$610:$U$617, MATCH("*Military*",'Stu-SESSION'!$B$610:$B$617,0), MATCH("*1st*",'Stu-SESSION'!$K$7:$T$7,0))</f>
        <v>#N/A</v>
      </c>
      <c r="K405" s="131" t="e">
        <f>IF($A$404='Stu-SESSION'!$A$610,INDEX('Stu-SESSION'!$K$610:$T$617, MATCH("*Clean *",'Stu-SESSION'!$B$610:$B$617,0), MATCH("*1st*",'Stu-SESSION'!$K$7:$T$7,0)),"")</f>
        <v>#N/A</v>
      </c>
      <c r="L405" s="48" t="e">
        <f>INDEX('Stu-SESSION'!$L$610:$U$617, MATCH("*Clean *",'Stu-SESSION'!$B$610:$B$617,0), MATCH("*1st*",'Stu-SESSION'!$K$7:$T$7,0))</f>
        <v>#N/A</v>
      </c>
      <c r="M405" s="131" t="e">
        <f>IF($A$404='Stu-SESSION'!$A$610,INDEX('Stu-SESSION'!$K$610:$T$617, MATCH("*Lat Pulldown*",'Stu-SESSION'!$B$610:$B$617,0), MATCH("*1st*",'Stu-SESSION'!$K$7:$T$7,0)),"")</f>
        <v>#N/A</v>
      </c>
      <c r="N405" s="48" t="e">
        <f>INDEX('Stu-SESSION'!$L$610:$U$617, MATCH("*Lat Pulldown*",'Stu-SESSION'!$B$610:$B$617,0), MATCH("*1st*",'Stu-SESSION'!$K$7:$T$7,0))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IF($A$404='Stu-SESSION'!$A$610,INDEX('Stu-SESSION'!$K$610:$T$617, MATCH("*Squat*",'Stu-SESSION'!$B$610:$B$617,0), MATCH("*2nd*",'Stu-SESSION'!$K$7:$T$7,0)),"")</f>
        <v>#N/A</v>
      </c>
      <c r="D406" s="132" t="e">
        <f>INDEX('Stu-SESSION'!L$610:U$617, MATCH("*Squat*",'Stu-SESSION'!$B$610:$B$617,0), MATCH("*2nd*",'Stu-SESSION'!K$7:T$7,0))</f>
        <v>#N/A</v>
      </c>
      <c r="E406" s="131" t="e">
        <f>IF($A$404='Stu-SESSION'!$A$610,INDEX('Stu-SESSION'!$K$610:$T$617, MATCH("*Deadlift*",'Stu-SESSION'!$B$610:$B$617,0), MATCH("*2ND*",'Stu-SESSION'!$K$7:$T$7,0)),"")</f>
        <v>#N/A</v>
      </c>
      <c r="F406" s="131" t="e">
        <f>INDEX('Stu-SESSION'!$L$610:$U$617, MATCH("*Deadlift*",'Stu-SESSION'!$B$610:$B$617,0), MATCH("*2nd*",'Stu-SESSION'!$K$7:$T$7,0))</f>
        <v>#N/A</v>
      </c>
      <c r="G406" s="131" t="e">
        <f>IF($A$404='Stu-SESSION'!$A$610,INDEX('Stu-SESSION'!$K$610:$T$617, MATCH("*Bench Press*",'Stu-SESSION'!$B$610:$B$617,0), MATCH("*2ND*",'Stu-SESSION'!$K$7:$T$7,0)),"")</f>
        <v>#N/A</v>
      </c>
      <c r="H406" s="131" t="e">
        <f>INDEX('Stu-SESSION'!$L$610:$U$617, MATCH("*Bench Press*",'Stu-SESSION'!$B$610:$B$617,0), MATCH("*2nd*",'Stu-SESSION'!$K$7:$T$7,0))</f>
        <v>#N/A</v>
      </c>
      <c r="I406" s="132" t="e">
        <f>IF($A$404='Stu-SESSION'!$A$610,INDEX('Stu-SESSION'!$K$610:$T$617, MATCH("*Military*",'Stu-SESSION'!$B$610:$B$617,0), MATCH("*2ND*",'Stu-SESSION'!$K$7:$T$7,0)),"")</f>
        <v>#N/A</v>
      </c>
      <c r="J406" s="44" t="e">
        <f>INDEX('Stu-SESSION'!$L$610:$U$617, MATCH("*Military*",'Stu-SESSION'!$B$610:$B$617,0), MATCH("*2nd*",'Stu-SESSION'!$K$7:$T$7,0))</f>
        <v>#N/A</v>
      </c>
      <c r="K406" s="131" t="e">
        <f>IF($A$404='Stu-SESSION'!$A$610,INDEX('Stu-SESSION'!$K$610:$T$617, MATCH("*Clean *",'Stu-SESSION'!$B$610:$B$617,0), MATCH("*2ND*",'Stu-SESSION'!$K$7:$T$7,0)),"")</f>
        <v>#N/A</v>
      </c>
      <c r="L406" s="44" t="e">
        <f>INDEX('Stu-SESSION'!$L$610:$U$617, MATCH("*Clean *",'Stu-SESSION'!$B$610:$B$617,0), MATCH("*2nd*",'Stu-SESSION'!$K$7:$T$7,0))</f>
        <v>#N/A</v>
      </c>
      <c r="M406" s="131" t="e">
        <f>IF($A$404='Stu-SESSION'!$A$610,INDEX('Stu-SESSION'!$K$610:$T$617, MATCH("*Lat Pulldown*",'Stu-SESSION'!$B$610:$B$617,0), MATCH("*2ND*",'Stu-SESSION'!$K$7:$T$7,0)),"")</f>
        <v>#N/A</v>
      </c>
      <c r="N406" s="44" t="e">
        <f>INDEX('Stu-SESSION'!$L$610:$U$617, MATCH("*Lat Pulldown*",'Stu-SESSION'!$B$610:$B$617,0), MATCH("*2nd*",'Stu-SESSION'!$K$7:$T$7,0))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IF($A$404='Stu-SESSION'!$A$610,INDEX('Stu-SESSION'!$K$610:$T$617, MATCH("*Squat*",'Stu-SESSION'!$B$610:$B$617,0), MATCH("*3rd*",'Stu-SESSION'!$K$7:$T$7,0)),"")</f>
        <v>#N/A</v>
      </c>
      <c r="D407" s="132" t="e">
        <f>INDEX('Stu-SESSION'!L$610:U$617, MATCH("*Squat*",'Stu-SESSION'!$B$610:$B$617,0), MATCH("*3rd*",'Stu-SESSION'!K$7:T$7,0))</f>
        <v>#N/A</v>
      </c>
      <c r="E407" s="131" t="e">
        <f>IF($A$404='Stu-SESSION'!$A$610,INDEX('Stu-SESSION'!$K$610:$T$617, MATCH("*Deadlift*",'Stu-SESSION'!$B$610:$B$617,0), MATCH("*3rd*",'Stu-SESSION'!$K$7:$T$7,0)),"")</f>
        <v>#N/A</v>
      </c>
      <c r="F407" s="131" t="e">
        <f>INDEX('Stu-SESSION'!$L$610:$U$617, MATCH("*Deadlift*",'Stu-SESSION'!$B$610:$B$617,0), MATCH("*3rd*",'Stu-SESSION'!$K$7:$T$7,0))</f>
        <v>#N/A</v>
      </c>
      <c r="G407" s="131" t="e">
        <f>IF($A$404='Stu-SESSION'!$A$610,INDEX('Stu-SESSION'!$K$610:$T$617, MATCH("*Bench Press*",'Stu-SESSION'!$B$610:$B$617,0), MATCH("*3rd*",'Stu-SESSION'!$K$7:$T$7,0)),"")</f>
        <v>#N/A</v>
      </c>
      <c r="H407" s="131" t="e">
        <f>INDEX('Stu-SESSION'!$L$610:$U$617, MATCH("*Bench Press*",'Stu-SESSION'!$B$610:$B$617,0), MATCH("*3rd*",'Stu-SESSION'!$K$7:$T$7,0))</f>
        <v>#N/A</v>
      </c>
      <c r="I407" s="132" t="e">
        <f>IF($A$404='Stu-SESSION'!$A$610,INDEX('Stu-SESSION'!$K$610:$T$617, MATCH("*Military*",'Stu-SESSION'!$B$610:$B$617,0), MATCH("*3rd*",'Stu-SESSION'!$K$7:$T$7,0)),"")</f>
        <v>#N/A</v>
      </c>
      <c r="J407" s="44" t="e">
        <f>INDEX('Stu-SESSION'!$L$610:$U$617, MATCH("*Military*",'Stu-SESSION'!$B$610:$B$617,0), MATCH("*3rd*",'Stu-SESSION'!$K$7:$T$7,0))</f>
        <v>#N/A</v>
      </c>
      <c r="K407" s="131" t="e">
        <f>IF($A$404='Stu-SESSION'!$A$610,INDEX('Stu-SESSION'!$K$610:$T$617, MATCH("*Clean *",'Stu-SESSION'!$B$610:$B$617,0), MATCH("*3rd*",'Stu-SESSION'!$K$7:$T$7,0)),"")</f>
        <v>#N/A</v>
      </c>
      <c r="L407" s="44" t="e">
        <f>INDEX('Stu-SESSION'!$L$610:$U$617, MATCH("*Clean *",'Stu-SESSION'!$B$610:$B$617,0), MATCH("*3rd*",'Stu-SESSION'!$K$7:$T$7,0))</f>
        <v>#N/A</v>
      </c>
      <c r="M407" s="131" t="e">
        <f>IF($A$404='Stu-SESSION'!$A$610,INDEX('Stu-SESSION'!$K$610:$T$617, MATCH("*Lat Pulldown*",'Stu-SESSION'!$B$610:$B$617,0), MATCH("*3rd*",'Stu-SESSION'!$K$7:$T$7,0)),"")</f>
        <v>#N/A</v>
      </c>
      <c r="N407" s="44" t="e">
        <f>INDEX('Stu-SESSION'!$L$610:$U$617, MATCH("*Lat Pulldown*",'Stu-SESSION'!$B$610:$B$617,0), MATCH("*3rd*",'Stu-SESSION'!$K$7:$T$7,0))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IF($A$404='Stu-SESSION'!$A$610,INDEX('Stu-SESSION'!$K$610:$T$617, MATCH("*Squat*",'Stu-SESSION'!$B$610:$B$617,0), MATCH("*4th*",'Stu-SESSION'!$K$7:$T$7,0)),"")</f>
        <v>#N/A</v>
      </c>
      <c r="D408" s="132" t="e">
        <f>INDEX('Stu-SESSION'!L$610:U$617, MATCH("*Squat*",'Stu-SESSION'!$B$610:$B$617,0), MATCH("*4th*",'Stu-SESSION'!K$7:T$7,0))</f>
        <v>#N/A</v>
      </c>
      <c r="E408" s="131" t="e">
        <f>IF($A$404='Stu-SESSION'!$A$610,INDEX('Stu-SESSION'!$K$610:$T$617, MATCH("*Deadlift*",'Stu-SESSION'!$B$610:$B$617,0), MATCH("*4th*",'Stu-SESSION'!$K$7:$T$7,0)),"")</f>
        <v>#N/A</v>
      </c>
      <c r="F408" s="131" t="e">
        <f>INDEX('Stu-SESSION'!$L$610:$U$617, MATCH("*Deadlift*",'Stu-SESSION'!$B$610:$B$617,0), MATCH("*4th*",'Stu-SESSION'!$K$7:$T$7,0))</f>
        <v>#N/A</v>
      </c>
      <c r="G408" s="131" t="e">
        <f>IF($A$404='Stu-SESSION'!$A$610,INDEX('Stu-SESSION'!$K$610:$T$617, MATCH("*Bench Press*",'Stu-SESSION'!$B$610:$B$617,0), MATCH("*4th*",'Stu-SESSION'!$K$7:$T$7,0)),"")</f>
        <v>#N/A</v>
      </c>
      <c r="H408" s="131" t="e">
        <f>INDEX('Stu-SESSION'!$L$610:$U$617, MATCH("*Bench Press*",'Stu-SESSION'!$B$610:$B$617,0), MATCH("*4th*",'Stu-SESSION'!$K$7:$T$7,0))</f>
        <v>#N/A</v>
      </c>
      <c r="I408" s="132" t="e">
        <f>IF($A$404='Stu-SESSION'!$A$610,INDEX('Stu-SESSION'!$K$610:$T$617, MATCH("*Military*",'Stu-SESSION'!$B$610:$B$617,0), MATCH("*4th*",'Stu-SESSION'!$K$7:$T$7,0)),"")</f>
        <v>#N/A</v>
      </c>
      <c r="J408" s="44" t="e">
        <f>INDEX('Stu-SESSION'!$L$610:$U$617, MATCH("*Military*",'Stu-SESSION'!$B$610:$B$617,0), MATCH("*4th*",'Stu-SESSION'!$K$7:$T$7,0))</f>
        <v>#N/A</v>
      </c>
      <c r="K408" s="131" t="e">
        <f>IF($A$404='Stu-SESSION'!$A$610,INDEX('Stu-SESSION'!$K$610:$T$617, MATCH("*Clean *",'Stu-SESSION'!$B$610:$B$617,0), MATCH("*4th*",'Stu-SESSION'!$K$7:$T$7,0)),"")</f>
        <v>#N/A</v>
      </c>
      <c r="L408" s="44" t="e">
        <f>INDEX('Stu-SESSION'!$L$610:$U$617, MATCH("*Clean *",'Stu-SESSION'!$B$610:$B$617,0), MATCH("*4th*",'Stu-SESSION'!$K$7:$T$7,0))</f>
        <v>#N/A</v>
      </c>
      <c r="M408" s="131" t="e">
        <f>IF($A$404='Stu-SESSION'!$A$610,INDEX('Stu-SESSION'!$K$610:$T$617, MATCH("*Lat Pulldown*",'Stu-SESSION'!$B$610:$B$617,0), MATCH("*4th*",'Stu-SESSION'!$K$7:$T$7,0)),"")</f>
        <v>#N/A</v>
      </c>
      <c r="N408" s="44" t="e">
        <f>INDEX('Stu-SESSION'!$L$610:$U$617, MATCH("*Lat Pulldown*",'Stu-SESSION'!$B$610:$B$617,0), MATCH("*4th*",'Stu-SESSION'!$K$7:$T$7,0))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IF($A$404='Stu-SESSION'!$A$610,INDEX('Stu-SESSION'!$K$610:$T$617, MATCH("*Squat*",'Stu-SESSION'!$B$610:$B$617,0), MATCH("*5th*",'Stu-SESSION'!$K$7:$T$7,0)),"")</f>
        <v>#N/A</v>
      </c>
      <c r="D409" s="132" t="e">
        <f>INDEX('Stu-SESSION'!L$610:U$617, MATCH("*Squat*",'Stu-SESSION'!$B$610:$B$617,0), MATCH("*5th*",'Stu-SESSION'!K$7:T$7,0))</f>
        <v>#N/A</v>
      </c>
      <c r="E409" s="131" t="e">
        <f>IF($A$404='Stu-SESSION'!$A$610,INDEX('Stu-SESSION'!$K$610:$T$617, MATCH("*Deadlift*",'Stu-SESSION'!$B$610:$B$617,0), MATCH("*5th*",'Stu-SESSION'!$K$7:$T$7,0)),"")</f>
        <v>#N/A</v>
      </c>
      <c r="F409" s="131" t="e">
        <f>INDEX('Stu-SESSION'!$L$610:$U$617, MATCH("*Deadlift*",'Stu-SESSION'!$B$610:$B$617,0), MATCH("*5th*",'Stu-SESSION'!$K$7:$T$7,0))</f>
        <v>#N/A</v>
      </c>
      <c r="G409" s="131" t="e">
        <f>IF($A$404='Stu-SESSION'!$A$610,INDEX('Stu-SESSION'!$K$610:$T$617, MATCH("*Bench Press*",'Stu-SESSION'!$B$610:$B$617,0), MATCH("*5th*",'Stu-SESSION'!$K$7:$T$7,0)),"")</f>
        <v>#N/A</v>
      </c>
      <c r="H409" s="131" t="e">
        <f>INDEX('Stu-SESSION'!$L$610:$U$617, MATCH("*Bench Press*",'Stu-SESSION'!$B$610:$B$617,0), MATCH("*5th*",'Stu-SESSION'!$K$7:$T$7,0))</f>
        <v>#N/A</v>
      </c>
      <c r="I409" s="132" t="e">
        <f>IF($A$404='Stu-SESSION'!$A$610,INDEX('Stu-SESSION'!$K$610:$T$617, MATCH("*Military*",'Stu-SESSION'!$B$610:$B$617,0), MATCH("*5th*",'Stu-SESSION'!$K$7:$T$7,0)),"")</f>
        <v>#N/A</v>
      </c>
      <c r="J409" s="44" t="e">
        <f>INDEX('Stu-SESSION'!$L$610:$U$617, MATCH("*Military*",'Stu-SESSION'!$B$610:$B$617,0), MATCH("*5th*",'Stu-SESSION'!$K$7:$T$7,0))</f>
        <v>#N/A</v>
      </c>
      <c r="K409" s="131" t="e">
        <f>IF($A$404='Stu-SESSION'!$A$610,INDEX('Stu-SESSION'!$K$610:$T$617, MATCH("*Clean *",'Stu-SESSION'!$B$610:$B$617,0), MATCH("*5th*",'Stu-SESSION'!$K$7:$T$7,0)),"")</f>
        <v>#N/A</v>
      </c>
      <c r="L409" s="44" t="e">
        <f>INDEX('Stu-SESSION'!$L$610:$U$617, MATCH("*Clean *",'Stu-SESSION'!$B$610:$B$617,0), MATCH("*5th*",'Stu-SESSION'!$K$7:$T$7,0))</f>
        <v>#N/A</v>
      </c>
      <c r="M409" s="131" t="e">
        <f>IF($A$404='Stu-SESSION'!$A$610,INDEX('Stu-SESSION'!$K$610:$T$617, MATCH("*Lat Pulldown*",'Stu-SESSION'!$B$610:$B$617,0), MATCH("*5th*",'Stu-SESSION'!$K$7:$T$7,0)),"")</f>
        <v>#N/A</v>
      </c>
      <c r="N409" s="44" t="e">
        <f>INDEX('Stu-SESSION'!$L$610:$U$617, MATCH("*Lat Pulldown*",'Stu-SESSION'!$B$610:$B$617,0), MATCH("*5th*",'Stu-SESSION'!$K$7:$T$7,0))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'Stu-SESSION'!A619</f>
        <v>0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str">
        <f>IF($A$140='Stu-SESSION'!$A$610,INDEX('Stu-SESSION'!$K$610:$T$626, MATCH("*1k Row*",'Stu-SESSION'!$B$610:$B$626,0), MATCH("*1st*",'Stu-SESSION'!$K$7:$T$7,0)),"")</f>
        <v/>
      </c>
      <c r="P410" s="152" t="str">
        <f>IF($A$140='Stu-SESSION'!$A$610,INDEX('Stu-SESSION'!$K$610:$T$626, MATCH("*HIIT*",'Stu-SESSION'!$B$610:$B$626,0), MATCH("*1st*",'Stu-SESSION'!$K$7:$T$7,0)),"")</f>
        <v/>
      </c>
      <c r="Q410" s="119" t="e">
        <f>INDEX('Stu-SESSION'!$L$610:$U$619, MATCH("*HIIT*",'Stu-SESSION'!$B$610:$B$619,0), MATCH("*1st*",'Stu-SESSION'!$K$7:$T$7,0))</f>
        <v>#N/A</v>
      </c>
      <c r="R410" s="119">
        <f>'Stu-SESSION'!U478</f>
        <v>0</v>
      </c>
      <c r="S410" s="116"/>
      <c r="T410" s="116"/>
      <c r="U410" s="120">
        <f>'Stu-SESSION'!A620</f>
        <v>0</v>
      </c>
      <c r="V410" s="120">
        <f>'Stu-SESSION'!A621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IF($A$410='Stu-SESSION'!$A$619,INDEX('Stu-SESSION'!$K$619:$T$626, MATCH("*Squat*",'Stu-SESSION'!$B$619:$B$626,0), MATCH("*1st*",'Stu-SESSION'!$K$7:$T$7,0)),"")</f>
        <v>#N/A</v>
      </c>
      <c r="D411" s="132" t="e">
        <f>INDEX('Stu-SESSION'!L$619:U$626, MATCH("*Squat*",'Stu-SESSION'!$B$619:$B$626,0), MATCH("*1st*",'Stu-SESSION'!K$7:T$7,0))</f>
        <v>#N/A</v>
      </c>
      <c r="E411" s="131" t="e">
        <f>IF($A$410='Stu-SESSION'!$A$619,INDEX('Stu-SESSION'!$K$619:$T$626, MATCH("*Deadlift*",'Stu-SESSION'!$B$619:$B$626,0), MATCH("*1st*",'Stu-SESSION'!$K$7:$T$7,0)),"")</f>
        <v>#N/A</v>
      </c>
      <c r="F411" s="131" t="e">
        <f>INDEX('Stu-SESSION'!$L$619:$U$626, MATCH("*Deadlift*",'Stu-SESSION'!$B$619:$B$626,0), MATCH("*1st*",'Stu-SESSION'!$K$7:$T$7,0))</f>
        <v>#N/A</v>
      </c>
      <c r="G411" s="131" t="e">
        <f>IF($A$410='Stu-SESSION'!$A$619,INDEX('Stu-SESSION'!$K$619:$T$626, MATCH("*Bench Press*",'Stu-SESSION'!$B$619:$B$626,0), MATCH("*1st*",'Stu-SESSION'!$K$7:$T$7,0)),"")</f>
        <v>#N/A</v>
      </c>
      <c r="H411" s="131" t="e">
        <f>INDEX('Stu-SESSION'!$L$619:$U$626, MATCH("*Bench Press*",'Stu-SESSION'!$B$619:$B$626,0), MATCH("*1st*",'Stu-SESSION'!$K$7:$T$7,0))</f>
        <v>#N/A</v>
      </c>
      <c r="I411" s="132" t="e">
        <f>IF($A$410='Stu-SESSION'!$A$619,INDEX('Stu-SESSION'!$K$619:$T$626, MATCH("*Military*",'Stu-SESSION'!$B$619:$B$626,0), MATCH("*1st*",'Stu-SESSION'!$K$7:$T$7,0)),"")</f>
        <v>#N/A</v>
      </c>
      <c r="J411" s="48" t="e">
        <f>INDEX('Stu-SESSION'!$L$619:$U$626, MATCH("*Military*",'Stu-SESSION'!$B$619:$B$626,0), MATCH("*1st*",'Stu-SESSION'!$K$7:$T$7,0))</f>
        <v>#N/A</v>
      </c>
      <c r="K411" s="131" t="e">
        <f>IF($A$410='Stu-SESSION'!$A$619,INDEX('Stu-SESSION'!$K$619:$T$626, MATCH("*Clean *",'Stu-SESSION'!$B$619:$B$626,0), MATCH("*1st*",'Stu-SESSION'!$K$7:$T$7,0)),"")</f>
        <v>#N/A</v>
      </c>
      <c r="L411" s="48" t="e">
        <f>INDEX('Stu-SESSION'!$L$619:$U$626, MATCH("*Clean *",'Stu-SESSION'!$B$619:$B$626,0), MATCH("*1st*",'Stu-SESSION'!$K$7:$T$7,0))</f>
        <v>#N/A</v>
      </c>
      <c r="M411" s="131" t="e">
        <f>IF($A$410='Stu-SESSION'!$A$619,INDEX('Stu-SESSION'!$K$619:$T$626, MATCH("*Lat Pulldown*",'Stu-SESSION'!$B$619:$B$626,0), MATCH("*1st*",'Stu-SESSION'!$K$7:$T$7,0)),"")</f>
        <v>#N/A</v>
      </c>
      <c r="N411" s="48" t="e">
        <f>INDEX('Stu-SESSION'!$L$619:$U$626, MATCH("*Lat Pulldown*",'Stu-SESSION'!$B$619:$B$626,0), MATCH("*1st*",'Stu-SESSION'!$K$7:$T$7,0))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IF($A$410='Stu-SESSION'!$A$619,INDEX('Stu-SESSION'!$K$619:$T$626, MATCH("*Squat*",'Stu-SESSION'!$B$619:$B$626,0), MATCH("*2nd*",'Stu-SESSION'!$K$7:$T$7,0)),"")</f>
        <v>#N/A</v>
      </c>
      <c r="D412" s="132" t="e">
        <f>INDEX('Stu-SESSION'!L$619:U$626, MATCH("*Squat*",'Stu-SESSION'!$B$619:$B$626,0), MATCH("*2nd*",'Stu-SESSION'!K$7:T$7,0))</f>
        <v>#N/A</v>
      </c>
      <c r="E412" s="131" t="e">
        <f>IF($A$410='Stu-SESSION'!$A$619,INDEX('Stu-SESSION'!$K$619:$T$626, MATCH("*Deadlift*",'Stu-SESSION'!$B$619:$B$626,0), MATCH("*2ND*",'Stu-SESSION'!$K$7:$T$7,0)),"")</f>
        <v>#N/A</v>
      </c>
      <c r="F412" s="131" t="e">
        <f>INDEX('Stu-SESSION'!$L$619:$U$626, MATCH("*Deadlift*",'Stu-SESSION'!$B$619:$B$626,0), MATCH("*2nd*",'Stu-SESSION'!$K$7:$T$7,0))</f>
        <v>#N/A</v>
      </c>
      <c r="G412" s="131" t="e">
        <f>IF($A$410='Stu-SESSION'!$A$619,INDEX('Stu-SESSION'!$K$619:$T$626, MATCH("*Bench Press*",'Stu-SESSION'!$B$619:$B$626,0), MATCH("*2ND*",'Stu-SESSION'!$K$7:$T$7,0)),"")</f>
        <v>#N/A</v>
      </c>
      <c r="H412" s="131" t="e">
        <f>INDEX('Stu-SESSION'!$L$619:$U$626, MATCH("*Bench Press*",'Stu-SESSION'!$B$619:$B$626,0), MATCH("*2nd*",'Stu-SESSION'!$K$7:$T$7,0))</f>
        <v>#N/A</v>
      </c>
      <c r="I412" s="132" t="e">
        <f>IF($A$410='Stu-SESSION'!$A$619,INDEX('Stu-SESSION'!$K$619:$T$626, MATCH("*Military*",'Stu-SESSION'!$B$619:$B$626,0), MATCH("*2ND*",'Stu-SESSION'!$K$7:$T$7,0)),"")</f>
        <v>#N/A</v>
      </c>
      <c r="J412" s="44" t="e">
        <f>INDEX('Stu-SESSION'!$L$619:$U$626, MATCH("*Military*",'Stu-SESSION'!$B$619:$B$626,0), MATCH("*2nd*",'Stu-SESSION'!$K$7:$T$7,0))</f>
        <v>#N/A</v>
      </c>
      <c r="K412" s="131" t="e">
        <f>IF($A$410='Stu-SESSION'!$A$619,INDEX('Stu-SESSION'!$K$619:$T$626, MATCH("*Clean *",'Stu-SESSION'!$B$619:$B$626,0), MATCH("*2ND*",'Stu-SESSION'!$K$7:$T$7,0)),"")</f>
        <v>#N/A</v>
      </c>
      <c r="L412" s="44" t="e">
        <f>INDEX('Stu-SESSION'!$L$619:$U$626, MATCH("*Clean *",'Stu-SESSION'!$B$619:$B$626,0), MATCH("*2nd*",'Stu-SESSION'!$K$7:$T$7,0))</f>
        <v>#N/A</v>
      </c>
      <c r="M412" s="131" t="e">
        <f>IF($A$410='Stu-SESSION'!$A$619,INDEX('Stu-SESSION'!$K$619:$T$626, MATCH("*Lat Pulldown*",'Stu-SESSION'!$B$619:$B$626,0), MATCH("*2ND*",'Stu-SESSION'!$K$7:$T$7,0)),"")</f>
        <v>#N/A</v>
      </c>
      <c r="N412" s="44" t="e">
        <f>INDEX('Stu-SESSION'!$L$619:$U$626, MATCH("*Lat Pulldown*",'Stu-SESSION'!$B$619:$B$626,0), MATCH("*2nd*",'Stu-SESSION'!$K$7:$T$7,0))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IF($A$410='Stu-SESSION'!$A$619,INDEX('Stu-SESSION'!$K$619:$T$626, MATCH("*Squat*",'Stu-SESSION'!$B$619:$B$626,0), MATCH("*3rd*",'Stu-SESSION'!$K$7:$T$7,0)),"")</f>
        <v>#N/A</v>
      </c>
      <c r="D413" s="132" t="e">
        <f>INDEX('Stu-SESSION'!L$619:U$626, MATCH("*Squat*",'Stu-SESSION'!$B$619:$B$626,0), MATCH("*3rd*",'Stu-SESSION'!K$7:T$7,0))</f>
        <v>#N/A</v>
      </c>
      <c r="E413" s="131" t="e">
        <f>IF($A$410='Stu-SESSION'!$A$619,INDEX('Stu-SESSION'!$K$619:$T$626, MATCH("*Deadlift*",'Stu-SESSION'!$B$619:$B$626,0), MATCH("*3rd*",'Stu-SESSION'!$K$7:$T$7,0)),"")</f>
        <v>#N/A</v>
      </c>
      <c r="F413" s="131" t="e">
        <f>INDEX('Stu-SESSION'!$L$619:$U$626, MATCH("*Deadlift*",'Stu-SESSION'!$B$619:$B$626,0), MATCH("*3rd*",'Stu-SESSION'!$K$7:$T$7,0))</f>
        <v>#N/A</v>
      </c>
      <c r="G413" s="131" t="e">
        <f>IF($A$410='Stu-SESSION'!$A$619,INDEX('Stu-SESSION'!$K$619:$T$626, MATCH("*Bench Press*",'Stu-SESSION'!$B$619:$B$626,0), MATCH("*3rd*",'Stu-SESSION'!$K$7:$T$7,0)),"")</f>
        <v>#N/A</v>
      </c>
      <c r="H413" s="131" t="e">
        <f>INDEX('Stu-SESSION'!$L$619:$U$626, MATCH("*Bench Press*",'Stu-SESSION'!$B$619:$B$626,0), MATCH("*3rd*",'Stu-SESSION'!$K$7:$T$7,0))</f>
        <v>#N/A</v>
      </c>
      <c r="I413" s="132" t="e">
        <f>IF($A$410='Stu-SESSION'!$A$619,INDEX('Stu-SESSION'!$K$619:$T$626, MATCH("*Military*",'Stu-SESSION'!$B$619:$B$626,0), MATCH("*3rd*",'Stu-SESSION'!$K$7:$T$7,0)),"")</f>
        <v>#N/A</v>
      </c>
      <c r="J413" s="44" t="e">
        <f>INDEX('Stu-SESSION'!$L$619:$U$626, MATCH("*Military*",'Stu-SESSION'!$B$619:$B$626,0), MATCH("*3rd*",'Stu-SESSION'!$K$7:$T$7,0))</f>
        <v>#N/A</v>
      </c>
      <c r="K413" s="131" t="e">
        <f>IF($A$410='Stu-SESSION'!$A$619,INDEX('Stu-SESSION'!$K$619:$T$626, MATCH("*Clean *",'Stu-SESSION'!$B$619:$B$626,0), MATCH("*3rd*",'Stu-SESSION'!$K$7:$T$7,0)),"")</f>
        <v>#N/A</v>
      </c>
      <c r="L413" s="44" t="e">
        <f>INDEX('Stu-SESSION'!$L$619:$U$626, MATCH("*Clean *",'Stu-SESSION'!$B$619:$B$626,0), MATCH("*3rd*",'Stu-SESSION'!$K$7:$T$7,0))</f>
        <v>#N/A</v>
      </c>
      <c r="M413" s="131" t="e">
        <f>IF($A$410='Stu-SESSION'!$A$619,INDEX('Stu-SESSION'!$K$619:$T$626, MATCH("*Lat Pulldown*",'Stu-SESSION'!$B$619:$B$626,0), MATCH("*3rd*",'Stu-SESSION'!$K$7:$T$7,0)),"")</f>
        <v>#N/A</v>
      </c>
      <c r="N413" s="44" t="e">
        <f>INDEX('Stu-SESSION'!$L$619:$U$626, MATCH("*Lat Pulldown*",'Stu-SESSION'!$B$619:$B$626,0), MATCH("*3rd*",'Stu-SESSION'!$K$7:$T$7,0))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IF($A$410='Stu-SESSION'!$A$619,INDEX('Stu-SESSION'!$K$619:$T$626, MATCH("*Squat*",'Stu-SESSION'!$B$619:$B$626,0), MATCH("*4th*",'Stu-SESSION'!$K$7:$T$7,0)),"")</f>
        <v>#N/A</v>
      </c>
      <c r="D414" s="132" t="e">
        <f>INDEX('Stu-SESSION'!L$619:U$626, MATCH("*Squat*",'Stu-SESSION'!$B$619:$B$626,0), MATCH("*4th*",'Stu-SESSION'!K$7:T$7,0))</f>
        <v>#N/A</v>
      </c>
      <c r="E414" s="131" t="e">
        <f>IF($A$410='Stu-SESSION'!$A$619,INDEX('Stu-SESSION'!$K$619:$T$626, MATCH("*Deadlift*",'Stu-SESSION'!$B$619:$B$626,0), MATCH("*4th*",'Stu-SESSION'!$K$7:$T$7,0)),"")</f>
        <v>#N/A</v>
      </c>
      <c r="F414" s="131" t="e">
        <f>INDEX('Stu-SESSION'!$L$619:$U$626, MATCH("*Deadlift*",'Stu-SESSION'!$B$619:$B$626,0), MATCH("*4th*",'Stu-SESSION'!$K$7:$T$7,0))</f>
        <v>#N/A</v>
      </c>
      <c r="G414" s="131" t="e">
        <f>IF($A$410='Stu-SESSION'!$A$619,INDEX('Stu-SESSION'!$K$619:$T$626, MATCH("*Bench Press*",'Stu-SESSION'!$B$619:$B$626,0), MATCH("*4th*",'Stu-SESSION'!$K$7:$T$7,0)),"")</f>
        <v>#N/A</v>
      </c>
      <c r="H414" s="131" t="e">
        <f>INDEX('Stu-SESSION'!$L$619:$U$626, MATCH("*Bench Press*",'Stu-SESSION'!$B$619:$B$626,0), MATCH("*4th*",'Stu-SESSION'!$K$7:$T$7,0))</f>
        <v>#N/A</v>
      </c>
      <c r="I414" s="132" t="e">
        <f>IF($A$410='Stu-SESSION'!$A$619,INDEX('Stu-SESSION'!$K$619:$T$626, MATCH("*Military*",'Stu-SESSION'!$B$619:$B$626,0), MATCH("*4th*",'Stu-SESSION'!$K$7:$T$7,0)),"")</f>
        <v>#N/A</v>
      </c>
      <c r="J414" s="44" t="e">
        <f>INDEX('Stu-SESSION'!$L$619:$U$626, MATCH("*Military*",'Stu-SESSION'!$B$619:$B$626,0), MATCH("*4th*",'Stu-SESSION'!$K$7:$T$7,0))</f>
        <v>#N/A</v>
      </c>
      <c r="K414" s="131" t="e">
        <f>IF($A$410='Stu-SESSION'!$A$619,INDEX('Stu-SESSION'!$K$619:$T$626, MATCH("*Clean *",'Stu-SESSION'!$B$619:$B$626,0), MATCH("*4th*",'Stu-SESSION'!$K$7:$T$7,0)),"")</f>
        <v>#N/A</v>
      </c>
      <c r="L414" s="44" t="e">
        <f>INDEX('Stu-SESSION'!$L$619:$U$626, MATCH("*Clean *",'Stu-SESSION'!$B$619:$B$626,0), MATCH("*4th*",'Stu-SESSION'!$K$7:$T$7,0))</f>
        <v>#N/A</v>
      </c>
      <c r="M414" s="131" t="e">
        <f>IF($A$410='Stu-SESSION'!$A$619,INDEX('Stu-SESSION'!$K$619:$T$626, MATCH("*Lat Pulldown*",'Stu-SESSION'!$B$619:$B$626,0), MATCH("*4th*",'Stu-SESSION'!$K$7:$T$7,0)),"")</f>
        <v>#N/A</v>
      </c>
      <c r="N414" s="44" t="e">
        <f>INDEX('Stu-SESSION'!$L$619:$U$626, MATCH("*Lat Pulldown*",'Stu-SESSION'!$B$619:$B$626,0), MATCH("*4th*",'Stu-SESSION'!$K$7:$T$7,0))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IF($A$410='Stu-SESSION'!$A$619,INDEX('Stu-SESSION'!$K$619:$T$626, MATCH("*Squat*",'Stu-SESSION'!$B$619:$B$626,0), MATCH("*5th*",'Stu-SESSION'!$K$7:$T$7,0)),"")</f>
        <v>#N/A</v>
      </c>
      <c r="D415" s="132" t="e">
        <f>INDEX('Stu-SESSION'!L$619:U$626, MATCH("*Squat*",'Stu-SESSION'!$B$619:$B$626,0), MATCH("*5th*",'Stu-SESSION'!K$7:T$7,0))</f>
        <v>#N/A</v>
      </c>
      <c r="E415" s="131" t="e">
        <f>IF($A$410='Stu-SESSION'!$A$619,INDEX('Stu-SESSION'!$K$619:$T$626, MATCH("*Deadlift*",'Stu-SESSION'!$B$619:$B$626,0), MATCH("*5th*",'Stu-SESSION'!$K$7:$T$7,0)),"")</f>
        <v>#N/A</v>
      </c>
      <c r="F415" s="131" t="e">
        <f>INDEX('Stu-SESSION'!$L$619:$U$626, MATCH("*Deadlift*",'Stu-SESSION'!$B$619:$B$626,0), MATCH("*5th*",'Stu-SESSION'!$K$7:$T$7,0))</f>
        <v>#N/A</v>
      </c>
      <c r="G415" s="131" t="e">
        <f>IF($A$410='Stu-SESSION'!$A$619,INDEX('Stu-SESSION'!$K$619:$T$626, MATCH("*Bench Press*",'Stu-SESSION'!$B$619:$B$626,0), MATCH("*5th*",'Stu-SESSION'!$K$7:$T$7,0)),"")</f>
        <v>#N/A</v>
      </c>
      <c r="H415" s="131" t="e">
        <f>INDEX('Stu-SESSION'!$L$619:$U$626, MATCH("*Bench Press*",'Stu-SESSION'!$B$619:$B$626,0), MATCH("*5th*",'Stu-SESSION'!$K$7:$T$7,0))</f>
        <v>#N/A</v>
      </c>
      <c r="I415" s="132" t="e">
        <f>IF($A$410='Stu-SESSION'!$A$619,INDEX('Stu-SESSION'!$K$619:$T$626, MATCH("*Military*",'Stu-SESSION'!$B$619:$B$626,0), MATCH("*5th*",'Stu-SESSION'!$K$7:$T$7,0)),"")</f>
        <v>#N/A</v>
      </c>
      <c r="J415" s="44" t="e">
        <f>INDEX('Stu-SESSION'!$L$619:$U$626, MATCH("*Military*",'Stu-SESSION'!$B$619:$B$626,0), MATCH("*5th*",'Stu-SESSION'!$K$7:$T$7,0))</f>
        <v>#N/A</v>
      </c>
      <c r="K415" s="131" t="e">
        <f>IF($A$410='Stu-SESSION'!$A$619,INDEX('Stu-SESSION'!$K$619:$T$626, MATCH("*Clean *",'Stu-SESSION'!$B$619:$B$626,0), MATCH("*5th*",'Stu-SESSION'!$K$7:$T$7,0)),"")</f>
        <v>#N/A</v>
      </c>
      <c r="L415" s="44" t="e">
        <f>INDEX('Stu-SESSION'!$L$619:$U$626, MATCH("*Clean *",'Stu-SESSION'!$B$619:$B$626,0), MATCH("*5th*",'Stu-SESSION'!$K$7:$T$7,0))</f>
        <v>#N/A</v>
      </c>
      <c r="M415" s="131" t="e">
        <f>IF($A$410='Stu-SESSION'!$A$619,INDEX('Stu-SESSION'!$K$619:$T$626, MATCH("*Lat Pulldown*",'Stu-SESSION'!$B$619:$B$626,0), MATCH("*5th*",'Stu-SESSION'!$K$7:$T$7,0)),"")</f>
        <v>#N/A</v>
      </c>
      <c r="N415" s="44" t="e">
        <f>INDEX('Stu-SESSION'!$L$619:$U$626, MATCH("*Lat Pulldown*",'Stu-SESSION'!$B$619:$B$626,0), MATCH("*5th*",'Stu-SESSION'!$K$7:$T$7,0))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'Stu-SESSION'!A628</f>
        <v>0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str">
        <f>IF($A$140='Stu-SESSION'!$A$628,INDEX('Stu-SESSION'!$K$628:$T$635, MATCH("*1k Row*",'Stu-SESSION'!$B$628:$B$635,0), MATCH("*1st*",'Stu-SESSION'!$K$7:$T$7,0)),"")</f>
        <v/>
      </c>
      <c r="P416" s="152" t="str">
        <f>IF($A$140='Stu-SESSION'!$A$628,INDEX('Stu-SESSION'!$K$628:$T$635, MATCH("*HIIT*",'Stu-SESSION'!$B$628:$B$635,0), MATCH("*1st*",'Stu-SESSION'!$K$7:$T$7,0)),"")</f>
        <v/>
      </c>
      <c r="Q416" s="119" t="e">
        <f>INDEX('Stu-SESSION'!$L$628:$U$628, MATCH("*HIIT*",'Stu-SESSION'!$B$628:$B$628,0), MATCH("*1st*",'Stu-SESSION'!$K$7:$T$7,0))</f>
        <v>#N/A</v>
      </c>
      <c r="R416" s="119">
        <f>'Stu-SESSION'!U484</f>
        <v>0</v>
      </c>
      <c r="S416" s="116"/>
      <c r="T416" s="116"/>
      <c r="U416" s="120">
        <f>'Stu-SESSION'!A629</f>
        <v>0</v>
      </c>
      <c r="V416" s="120">
        <f>'Stu-SESSION'!A630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IF($A$416='Stu-SESSION'!$A$628,INDEX('Stu-SESSION'!$K$628:$T$635, MATCH("*Squat*",'Stu-SESSION'!$B$628:$B$635,0), MATCH("*1st*",'Stu-SESSION'!$K$7:$T$7,0)),"")</f>
        <v>#N/A</v>
      </c>
      <c r="D417" s="132" t="e">
        <f>INDEX('Stu-SESSION'!L$628:U$635, MATCH("*Squat*",'Stu-SESSION'!$B$628:$B$635,0), MATCH("*1st*",'Stu-SESSION'!K$7:T$7,0))</f>
        <v>#N/A</v>
      </c>
      <c r="E417" s="131" t="e">
        <f>IF($A$416='Stu-SESSION'!$A$628,INDEX('Stu-SESSION'!$K$628:$T$635, MATCH("*Deadlift*",'Stu-SESSION'!$B$628:$B$635,0), MATCH("*1st*",'Stu-SESSION'!$K$7:$T$7,0)),"")</f>
        <v>#N/A</v>
      </c>
      <c r="F417" s="131" t="e">
        <f>INDEX('Stu-SESSION'!$L$628:$U$635, MATCH("*Deadlift*",'Stu-SESSION'!$B$628:$B$635,0), MATCH("*1st*",'Stu-SESSION'!$K$7:$T$7,0))</f>
        <v>#N/A</v>
      </c>
      <c r="G417" s="131" t="e">
        <f>IF($A$416='Stu-SESSION'!$A$628,INDEX('Stu-SESSION'!$K$628:$T$635, MATCH("*Bench Press*",'Stu-SESSION'!$B$628:$B$635,0), MATCH("*1st*",'Stu-SESSION'!$K$7:$T$7,0)),"")</f>
        <v>#N/A</v>
      </c>
      <c r="H417" s="131" t="e">
        <f>INDEX('Stu-SESSION'!$L$628:$U$635, MATCH("*Bench Press*",'Stu-SESSION'!$B$628:$B$635,0), MATCH("*1st*",'Stu-SESSION'!$K$7:$T$7,0))</f>
        <v>#N/A</v>
      </c>
      <c r="I417" s="132" t="e">
        <f>IF($A$416='Stu-SESSION'!$A$628,INDEX('Stu-SESSION'!$K$628:$T$635, MATCH("*Military*",'Stu-SESSION'!$B$628:$B$635,0), MATCH("*1st*",'Stu-SESSION'!$K$7:$T$7,0)),"")</f>
        <v>#N/A</v>
      </c>
      <c r="J417" s="48" t="e">
        <f>INDEX('Stu-SESSION'!$L$628:$U$635, MATCH("*Military*",'Stu-SESSION'!$B$628:$B$635,0), MATCH("*1st*",'Stu-SESSION'!$K$7:$T$7,0))</f>
        <v>#N/A</v>
      </c>
      <c r="K417" s="131" t="e">
        <f>IF($A$416='Stu-SESSION'!$A$628,INDEX('Stu-SESSION'!$K$628:$T$635, MATCH("*Clean *",'Stu-SESSION'!$B$628:$B$635,0), MATCH("*1st*",'Stu-SESSION'!$K$7:$T$7,0)),"")</f>
        <v>#N/A</v>
      </c>
      <c r="L417" s="48" t="e">
        <f>INDEX('Stu-SESSION'!$L$628:$U$635, MATCH("*Clean *",'Stu-SESSION'!$B$628:$B$635,0), MATCH("*1st*",'Stu-SESSION'!$K$7:$T$7,0))</f>
        <v>#N/A</v>
      </c>
      <c r="M417" s="131" t="e">
        <f>IF($A$416='Stu-SESSION'!$A$628,INDEX('Stu-SESSION'!$K$628:$T$635, MATCH("*Lat Pulldown*",'Stu-SESSION'!$B$628:$B$635,0), MATCH("*1st*",'Stu-SESSION'!$K$7:$T$7,0)),"")</f>
        <v>#N/A</v>
      </c>
      <c r="N417" s="48" t="e">
        <f>INDEX('Stu-SESSION'!$L$628:$U$635, MATCH("*Lat Pulldown*",'Stu-SESSION'!$B$628:$B$635,0), MATCH("*1st*",'Stu-SESSION'!$K$7:$T$7,0))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IF($A$416='Stu-SESSION'!$A$628,INDEX('Stu-SESSION'!$K$628:$T$635, MATCH("*Squat*",'Stu-SESSION'!$B$628:$B$635,0), MATCH("*2nd*",'Stu-SESSION'!$K$7:$T$7,0)),"")</f>
        <v>#N/A</v>
      </c>
      <c r="D418" s="132" t="e">
        <f>INDEX('Stu-SESSION'!L$628:U$635, MATCH("*Squat*",'Stu-SESSION'!$B$628:$B$635,0), MATCH("*2nd*",'Stu-SESSION'!K$7:T$7,0))</f>
        <v>#N/A</v>
      </c>
      <c r="E418" s="131" t="e">
        <f>IF($A$416='Stu-SESSION'!$A$628,INDEX('Stu-SESSION'!$K$628:$T$635, MATCH("*Deadlift*",'Stu-SESSION'!$B$628:$B$635,0), MATCH("*2ND*",'Stu-SESSION'!$K$7:$T$7,0)),"")</f>
        <v>#N/A</v>
      </c>
      <c r="F418" s="131" t="e">
        <f>INDEX('Stu-SESSION'!$L$628:$U$635, MATCH("*Deadlift*",'Stu-SESSION'!$B$628:$B$635,0), MATCH("*2nd*",'Stu-SESSION'!$K$7:$T$7,0))</f>
        <v>#N/A</v>
      </c>
      <c r="G418" s="131" t="e">
        <f>IF($A$416='Stu-SESSION'!$A$628,INDEX('Stu-SESSION'!$K$628:$T$635, MATCH("*Bench Press*",'Stu-SESSION'!$B$628:$B$635,0), MATCH("*2ND*",'Stu-SESSION'!$K$7:$T$7,0)),"")</f>
        <v>#N/A</v>
      </c>
      <c r="H418" s="131" t="e">
        <f>INDEX('Stu-SESSION'!$L$628:$U$635, MATCH("*Bench Press*",'Stu-SESSION'!$B$628:$B$635,0), MATCH("*2nd*",'Stu-SESSION'!$K$7:$T$7,0))</f>
        <v>#N/A</v>
      </c>
      <c r="I418" s="132" t="e">
        <f>IF($A$416='Stu-SESSION'!$A$628,INDEX('Stu-SESSION'!$K$628:$T$635, MATCH("*Military*",'Stu-SESSION'!$B$628:$B$635,0), MATCH("*2ND*",'Stu-SESSION'!$K$7:$T$7,0)),"")</f>
        <v>#N/A</v>
      </c>
      <c r="J418" s="44" t="e">
        <f>INDEX('Stu-SESSION'!$L$628:$U$635, MATCH("*Military*",'Stu-SESSION'!$B$628:$B$635,0), MATCH("*2nd*",'Stu-SESSION'!$K$7:$T$7,0))</f>
        <v>#N/A</v>
      </c>
      <c r="K418" s="131" t="e">
        <f>IF($A$416='Stu-SESSION'!$A$628,INDEX('Stu-SESSION'!$K$628:$T$635, MATCH("*Clean *",'Stu-SESSION'!$B$628:$B$635,0), MATCH("*2ND*",'Stu-SESSION'!$K$7:$T$7,0)),"")</f>
        <v>#N/A</v>
      </c>
      <c r="L418" s="44" t="e">
        <f>INDEX('Stu-SESSION'!$L$628:$U$635, MATCH("*Clean *",'Stu-SESSION'!$B$628:$B$635,0), MATCH("*2nd*",'Stu-SESSION'!$K$7:$T$7,0))</f>
        <v>#N/A</v>
      </c>
      <c r="M418" s="131" t="e">
        <f>IF($A$416='Stu-SESSION'!$A$628,INDEX('Stu-SESSION'!$K$628:$T$635, MATCH("*Lat Pulldown*",'Stu-SESSION'!$B$628:$B$635,0), MATCH("*2ND*",'Stu-SESSION'!$K$7:$T$7,0)),"")</f>
        <v>#N/A</v>
      </c>
      <c r="N418" s="44" t="e">
        <f>INDEX('Stu-SESSION'!$L$628:$U$635, MATCH("*Lat Pulldown*",'Stu-SESSION'!$B$628:$B$635,0), MATCH("*2nd*",'Stu-SESSION'!$K$7:$T$7,0))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IF($A$416='Stu-SESSION'!$A$628,INDEX('Stu-SESSION'!$K$628:$T$635, MATCH("*Squat*",'Stu-SESSION'!$B$628:$B$635,0), MATCH("*3rd*",'Stu-SESSION'!$K$7:$T$7,0)),"")</f>
        <v>#N/A</v>
      </c>
      <c r="D419" s="132" t="e">
        <f>INDEX('Stu-SESSION'!L$628:U$635, MATCH("*Squat*",'Stu-SESSION'!$B$628:$B$635,0), MATCH("*3rd*",'Stu-SESSION'!K$7:T$7,0))</f>
        <v>#N/A</v>
      </c>
      <c r="E419" s="131" t="e">
        <f>IF($A$416='Stu-SESSION'!$A$628,INDEX('Stu-SESSION'!$K$628:$T$635, MATCH("*Deadlift*",'Stu-SESSION'!$B$628:$B$635,0), MATCH("*3rd*",'Stu-SESSION'!$K$7:$T$7,0)),"")</f>
        <v>#N/A</v>
      </c>
      <c r="F419" s="131" t="e">
        <f>INDEX('Stu-SESSION'!$L$628:$U$635, MATCH("*Deadlift*",'Stu-SESSION'!$B$628:$B$635,0), MATCH("*3rd*",'Stu-SESSION'!$K$7:$T$7,0))</f>
        <v>#N/A</v>
      </c>
      <c r="G419" s="131" t="e">
        <f>IF($A$416='Stu-SESSION'!$A$628,INDEX('Stu-SESSION'!$K$628:$T$635, MATCH("*Bench Press*",'Stu-SESSION'!$B$628:$B$635,0), MATCH("*3rd*",'Stu-SESSION'!$K$7:$T$7,0)),"")</f>
        <v>#N/A</v>
      </c>
      <c r="H419" s="131" t="e">
        <f>INDEX('Stu-SESSION'!$L$628:$U$635, MATCH("*Bench Press*",'Stu-SESSION'!$B$628:$B$635,0), MATCH("*3rd*",'Stu-SESSION'!$K$7:$T$7,0))</f>
        <v>#N/A</v>
      </c>
      <c r="I419" s="132" t="e">
        <f>IF($A$416='Stu-SESSION'!$A$628,INDEX('Stu-SESSION'!$K$628:$T$635, MATCH("*Military*",'Stu-SESSION'!$B$628:$B$635,0), MATCH("*3rd*",'Stu-SESSION'!$K$7:$T$7,0)),"")</f>
        <v>#N/A</v>
      </c>
      <c r="J419" s="44" t="e">
        <f>INDEX('Stu-SESSION'!$L$628:$U$635, MATCH("*Military*",'Stu-SESSION'!$B$628:$B$635,0), MATCH("*3rd*",'Stu-SESSION'!$K$7:$T$7,0))</f>
        <v>#N/A</v>
      </c>
      <c r="K419" s="131" t="e">
        <f>IF($A$416='Stu-SESSION'!$A$628,INDEX('Stu-SESSION'!$K$628:$T$635, MATCH("*Clean *",'Stu-SESSION'!$B$628:$B$635,0), MATCH("*3rd*",'Stu-SESSION'!$K$7:$T$7,0)),"")</f>
        <v>#N/A</v>
      </c>
      <c r="L419" s="44" t="e">
        <f>INDEX('Stu-SESSION'!$L$628:$U$635, MATCH("*Clean *",'Stu-SESSION'!$B$628:$B$635,0), MATCH("*3rd*",'Stu-SESSION'!$K$7:$T$7,0))</f>
        <v>#N/A</v>
      </c>
      <c r="M419" s="131" t="e">
        <f>IF($A$416='Stu-SESSION'!$A$628,INDEX('Stu-SESSION'!$K$628:$T$635, MATCH("*Lat Pulldown*",'Stu-SESSION'!$B$628:$B$635,0), MATCH("*3rd*",'Stu-SESSION'!$K$7:$T$7,0)),"")</f>
        <v>#N/A</v>
      </c>
      <c r="N419" s="44" t="e">
        <f>INDEX('Stu-SESSION'!$L$628:$U$635, MATCH("*Lat Pulldown*",'Stu-SESSION'!$B$628:$B$635,0), MATCH("*3rd*",'Stu-SESSION'!$K$7:$T$7,0))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IF($A$416='Stu-SESSION'!$A$628,INDEX('Stu-SESSION'!$K$628:$T$635, MATCH("*Squat*",'Stu-SESSION'!$B$628:$B$635,0), MATCH("*4th*",'Stu-SESSION'!$K$7:$T$7,0)),"")</f>
        <v>#N/A</v>
      </c>
      <c r="D420" s="132" t="e">
        <f>INDEX('Stu-SESSION'!L$628:U$635, MATCH("*Squat*",'Stu-SESSION'!$B$628:$B$635,0), MATCH("*4th*",'Stu-SESSION'!K$7:T$7,0))</f>
        <v>#N/A</v>
      </c>
      <c r="E420" s="131" t="e">
        <f>IF($A$416='Stu-SESSION'!$A$628,INDEX('Stu-SESSION'!$K$628:$T$635, MATCH("*Deadlift*",'Stu-SESSION'!$B$628:$B$635,0), MATCH("*4th*",'Stu-SESSION'!$K$7:$T$7,0)),"")</f>
        <v>#N/A</v>
      </c>
      <c r="F420" s="131" t="e">
        <f>INDEX('Stu-SESSION'!$L$628:$U$635, MATCH("*Deadlift*",'Stu-SESSION'!$B$628:$B$635,0), MATCH("*4th*",'Stu-SESSION'!$K$7:$T$7,0))</f>
        <v>#N/A</v>
      </c>
      <c r="G420" s="131" t="e">
        <f>IF($A$416='Stu-SESSION'!$A$628,INDEX('Stu-SESSION'!$K$628:$T$635, MATCH("*Bench Press*",'Stu-SESSION'!$B$628:$B$635,0), MATCH("*4th*",'Stu-SESSION'!$K$7:$T$7,0)),"")</f>
        <v>#N/A</v>
      </c>
      <c r="H420" s="131" t="e">
        <f>INDEX('Stu-SESSION'!$L$628:$U$635, MATCH("*Bench Press*",'Stu-SESSION'!$B$628:$B$635,0), MATCH("*4th*",'Stu-SESSION'!$K$7:$T$7,0))</f>
        <v>#N/A</v>
      </c>
      <c r="I420" s="132" t="e">
        <f>IF($A$416='Stu-SESSION'!$A$628,INDEX('Stu-SESSION'!$K$628:$T$635, MATCH("*Military*",'Stu-SESSION'!$B$628:$B$635,0), MATCH("*4th*",'Stu-SESSION'!$K$7:$T$7,0)),"")</f>
        <v>#N/A</v>
      </c>
      <c r="J420" s="44" t="e">
        <f>INDEX('Stu-SESSION'!$L$628:$U$635, MATCH("*Military*",'Stu-SESSION'!$B$628:$B$635,0), MATCH("*4th*",'Stu-SESSION'!$K$7:$T$7,0))</f>
        <v>#N/A</v>
      </c>
      <c r="K420" s="131" t="e">
        <f>IF($A$416='Stu-SESSION'!$A$628,INDEX('Stu-SESSION'!$K$628:$T$635, MATCH("*Clean *",'Stu-SESSION'!$B$628:$B$635,0), MATCH("*4th*",'Stu-SESSION'!$K$7:$T$7,0)),"")</f>
        <v>#N/A</v>
      </c>
      <c r="L420" s="44" t="e">
        <f>INDEX('Stu-SESSION'!$L$628:$U$635, MATCH("*Clean *",'Stu-SESSION'!$B$628:$B$635,0), MATCH("*4th*",'Stu-SESSION'!$K$7:$T$7,0))</f>
        <v>#N/A</v>
      </c>
      <c r="M420" s="131" t="e">
        <f>IF($A$416='Stu-SESSION'!$A$628,INDEX('Stu-SESSION'!$K$628:$T$635, MATCH("*Lat Pulldown*",'Stu-SESSION'!$B$628:$B$635,0), MATCH("*4th*",'Stu-SESSION'!$K$7:$T$7,0)),"")</f>
        <v>#N/A</v>
      </c>
      <c r="N420" s="44" t="e">
        <f>INDEX('Stu-SESSION'!$L$628:$U$635, MATCH("*Lat Pulldown*",'Stu-SESSION'!$B$628:$B$635,0), MATCH("*4th*",'Stu-SESSION'!$K$7:$T$7,0))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IF($A$416='Stu-SESSION'!$A$628,INDEX('Stu-SESSION'!$K$628:$T$635, MATCH("*Squat*",'Stu-SESSION'!$B$628:$B$635,0), MATCH("*5th*",'Stu-SESSION'!$K$7:$T$7,0)),"")</f>
        <v>#N/A</v>
      </c>
      <c r="D421" s="132" t="e">
        <f>INDEX('Stu-SESSION'!L$628:U$635, MATCH("*Squat*",'Stu-SESSION'!$B$628:$B$635,0), MATCH("*5th*",'Stu-SESSION'!K$7:T$7,0))</f>
        <v>#N/A</v>
      </c>
      <c r="E421" s="131" t="e">
        <f>IF($A$416='Stu-SESSION'!$A$628,INDEX('Stu-SESSION'!$K$628:$T$635, MATCH("*Deadlift*",'Stu-SESSION'!$B$628:$B$635,0), MATCH("*5th*",'Stu-SESSION'!$K$7:$T$7,0)),"")</f>
        <v>#N/A</v>
      </c>
      <c r="F421" s="131" t="e">
        <f>INDEX('Stu-SESSION'!$L$628:$U$635, MATCH("*Deadlift*",'Stu-SESSION'!$B$628:$B$635,0), MATCH("*5th*",'Stu-SESSION'!$K$7:$T$7,0))</f>
        <v>#N/A</v>
      </c>
      <c r="G421" s="131" t="e">
        <f>IF($A$416='Stu-SESSION'!$A$628,INDEX('Stu-SESSION'!$K$628:$T$635, MATCH("*Bench Press*",'Stu-SESSION'!$B$628:$B$635,0), MATCH("*5th*",'Stu-SESSION'!$K$7:$T$7,0)),"")</f>
        <v>#N/A</v>
      </c>
      <c r="H421" s="131" t="e">
        <f>INDEX('Stu-SESSION'!$L$628:$U$635, MATCH("*Bench Press*",'Stu-SESSION'!$B$628:$B$635,0), MATCH("*5th*",'Stu-SESSION'!$K$7:$T$7,0))</f>
        <v>#N/A</v>
      </c>
      <c r="I421" s="132" t="e">
        <f>IF($A$416='Stu-SESSION'!$A$628,INDEX('Stu-SESSION'!$K$628:$T$635, MATCH("*Military*",'Stu-SESSION'!$B$628:$B$635,0), MATCH("*5th*",'Stu-SESSION'!$K$7:$T$7,0)),"")</f>
        <v>#N/A</v>
      </c>
      <c r="J421" s="44" t="e">
        <f>INDEX('Stu-SESSION'!$L$628:$U$635, MATCH("*Military*",'Stu-SESSION'!$B$628:$B$635,0), MATCH("*5th*",'Stu-SESSION'!$K$7:$T$7,0))</f>
        <v>#N/A</v>
      </c>
      <c r="K421" s="131" t="e">
        <f>IF($A$416='Stu-SESSION'!$A$628,INDEX('Stu-SESSION'!$K$628:$T$635, MATCH("*Clean *",'Stu-SESSION'!$B$628:$B$635,0), MATCH("*5th*",'Stu-SESSION'!$K$7:$T$7,0)),"")</f>
        <v>#N/A</v>
      </c>
      <c r="L421" s="44" t="e">
        <f>INDEX('Stu-SESSION'!$L$628:$U$635, MATCH("*Clean *",'Stu-SESSION'!$B$628:$B$635,0), MATCH("*5th*",'Stu-SESSION'!$K$7:$T$7,0))</f>
        <v>#N/A</v>
      </c>
      <c r="M421" s="131" t="e">
        <f>IF($A$416='Stu-SESSION'!$A$628,INDEX('Stu-SESSION'!$K$628:$T$635, MATCH("*Lat Pulldown*",'Stu-SESSION'!$B$628:$B$635,0), MATCH("*5th*",'Stu-SESSION'!$K$7:$T$7,0)),"")</f>
        <v>#N/A</v>
      </c>
      <c r="N421" s="44" t="e">
        <f>INDEX('Stu-SESSION'!$L$628:$U$635, MATCH("*Lat Pulldown*",'Stu-SESSION'!$B$628:$B$635,0), MATCH("*5th*",'Stu-SESSION'!$K$7:$T$7,0))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'Stu-SESSION'!A637</f>
        <v>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str">
        <f>IF($A$140='Stu-SESSION'!$A$637,INDEX('Stu-SESSION'!$K$637:$T$644, MATCH("*1k Row*",'Stu-SESSION'!$B$637:$B$644,0), MATCH("*1st*",'Stu-SESSION'!$K$7:$T$7,0)),"")</f>
        <v/>
      </c>
      <c r="P422" s="152" t="str">
        <f>IF($A$140='Stu-SESSION'!$A$637,INDEX('Stu-SESSION'!$K$637:$T$644, MATCH("*HIIT*",'Stu-SESSION'!$B$637:$B$644,0), MATCH("*1st*",'Stu-SESSION'!$K$7:$T$7,0)),"")</f>
        <v/>
      </c>
      <c r="Q422" s="119" t="e">
        <f>INDEX('Stu-SESSION'!$L$637:$U$637, MATCH("*HIIT*",'Stu-SESSION'!$B$637:$B$637,0), MATCH("*1st*",'Stu-SESSION'!$K$7:$T$7,0))</f>
        <v>#N/A</v>
      </c>
      <c r="R422" s="119">
        <f>'Stu-SESSION'!U490</f>
        <v>0</v>
      </c>
      <c r="S422" s="116"/>
      <c r="T422" s="116"/>
      <c r="U422" s="120">
        <f>'Stu-SESSION'!A638</f>
        <v>0</v>
      </c>
      <c r="V422" s="120">
        <f>'Stu-SESSION'!A639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IF($A$422='Stu-SESSION'!$A$637,INDEX('Stu-SESSION'!$K$637:$T$644, MATCH("*Squat*",'Stu-SESSION'!$B$637:$B$644,0), MATCH("*1st*",'Stu-SESSION'!$K$7:$T$7,0)),"")</f>
        <v>#N/A</v>
      </c>
      <c r="D423" s="132" t="e">
        <f>INDEX('Stu-SESSION'!L$637:U$644, MATCH("*Squat*",'Stu-SESSION'!$B$637:$B$644,0), MATCH("*1st*",'Stu-SESSION'!K$7:T$7,0))</f>
        <v>#N/A</v>
      </c>
      <c r="E423" s="131" t="e">
        <f>IF($A$422='Stu-SESSION'!$A$637,INDEX('Stu-SESSION'!$K$637:$T$644, MATCH("*Deadlift*",'Stu-SESSION'!$B$637:$B$644,0), MATCH("*1st*",'Stu-SESSION'!$K$7:$T$7,0)),"")</f>
        <v>#N/A</v>
      </c>
      <c r="F423" s="131" t="e">
        <f>INDEX('Stu-SESSION'!$L$637:$U$644, MATCH("*Deadlift*",'Stu-SESSION'!$B$637:$B$644,0), MATCH("*1st*",'Stu-SESSION'!$K$7:$T$7,0))</f>
        <v>#N/A</v>
      </c>
      <c r="G423" s="131" t="e">
        <f>IF($A$422='Stu-SESSION'!$A$637,INDEX('Stu-SESSION'!$K$637:$T$644, MATCH("*Bench Press*",'Stu-SESSION'!$B$637:$B$644,0), MATCH("*1st*",'Stu-SESSION'!$K$7:$T$7,0)),"")</f>
        <v>#N/A</v>
      </c>
      <c r="H423" s="131" t="e">
        <f>INDEX('Stu-SESSION'!$L$637:$U$644, MATCH("*Bench Press*",'Stu-SESSION'!$B$637:$B$644,0), MATCH("*1st*",'Stu-SESSION'!$K$7:$T$7,0))</f>
        <v>#N/A</v>
      </c>
      <c r="I423" s="132" t="e">
        <f>IF($A$422='Stu-SESSION'!$A$637,INDEX('Stu-SESSION'!$K$637:$T$644, MATCH("*Military*",'Stu-SESSION'!$B$637:$B$644,0), MATCH("*1st*",'Stu-SESSION'!$K$7:$T$7,0)),"")</f>
        <v>#N/A</v>
      </c>
      <c r="J423" s="48" t="e">
        <f>INDEX('Stu-SESSION'!$L$637:$U$644, MATCH("*Military*",'Stu-SESSION'!$B$637:$B$644,0), MATCH("*1st*",'Stu-SESSION'!$K$7:$T$7,0))</f>
        <v>#N/A</v>
      </c>
      <c r="K423" s="131" t="e">
        <f>IF($A$422='Stu-SESSION'!$A$637,INDEX('Stu-SESSION'!$K$637:$T$644, MATCH("*Clean *",'Stu-SESSION'!$B$637:$B$644,0), MATCH("*1st*",'Stu-SESSION'!$K$7:$T$7,0)),"")</f>
        <v>#N/A</v>
      </c>
      <c r="L423" s="48" t="e">
        <f>INDEX('Stu-SESSION'!$L$637:$U$644, MATCH("*Clean *",'Stu-SESSION'!$B$637:$B$644,0), MATCH("*1st*",'Stu-SESSION'!$K$7:$T$7,0))</f>
        <v>#N/A</v>
      </c>
      <c r="M423" s="131" t="e">
        <f>IF($A$422='Stu-SESSION'!$A$637,INDEX('Stu-SESSION'!$K$637:$T$644, MATCH("*Lat Pulldown*",'Stu-SESSION'!$B$637:$B$644,0), MATCH("*1st*",'Stu-SESSION'!$K$7:$T$7,0)),"")</f>
        <v>#N/A</v>
      </c>
      <c r="N423" s="48" t="e">
        <f>INDEX('Stu-SESSION'!$L$637:$U$644, MATCH("*Lat Pulldown*",'Stu-SESSION'!$B$637:$B$644,0), MATCH("*1st*",'Stu-SESSION'!$K$7:$T$7,0))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IF($A$422='Stu-SESSION'!$A$637,INDEX('Stu-SESSION'!$K$637:$T$644, MATCH("*Squat*",'Stu-SESSION'!$B$637:$B$644,0), MATCH("*2nd*",'Stu-SESSION'!$K$7:$T$7,0)),"")</f>
        <v>#N/A</v>
      </c>
      <c r="D424" s="132" t="e">
        <f>INDEX('Stu-SESSION'!L$637:U$644, MATCH("*Squat*",'Stu-SESSION'!$B$637:$B$644,0), MATCH("*2nd*",'Stu-SESSION'!K$7:T$7,0))</f>
        <v>#N/A</v>
      </c>
      <c r="E424" s="131" t="e">
        <f>IF($A$422='Stu-SESSION'!$A$637,INDEX('Stu-SESSION'!$K$637:$T$644, MATCH("*Deadlift*",'Stu-SESSION'!$B$637:$B$644,0), MATCH("*2ND*",'Stu-SESSION'!$K$7:$T$7,0)),"")</f>
        <v>#N/A</v>
      </c>
      <c r="F424" s="131" t="e">
        <f>INDEX('Stu-SESSION'!$L$637:$U$644, MATCH("*Deadlift*",'Stu-SESSION'!$B$637:$B$644,0), MATCH("*2nd*",'Stu-SESSION'!$K$7:$T$7,0))</f>
        <v>#N/A</v>
      </c>
      <c r="G424" s="131" t="e">
        <f>IF($A$422='Stu-SESSION'!$A$637,INDEX('Stu-SESSION'!$K$637:$T$644, MATCH("*Bench Press*",'Stu-SESSION'!$B$637:$B$644,0), MATCH("*2ND*",'Stu-SESSION'!$K$7:$T$7,0)),"")</f>
        <v>#N/A</v>
      </c>
      <c r="H424" s="131" t="e">
        <f>INDEX('Stu-SESSION'!$L$637:$U$644, MATCH("*Bench Press*",'Stu-SESSION'!$B$637:$B$644,0), MATCH("*2nd*",'Stu-SESSION'!$K$7:$T$7,0))</f>
        <v>#N/A</v>
      </c>
      <c r="I424" s="132" t="e">
        <f>IF($A$422='Stu-SESSION'!$A$637,INDEX('Stu-SESSION'!$K$637:$T$644, MATCH("*Military*",'Stu-SESSION'!$B$637:$B$644,0), MATCH("*2ND*",'Stu-SESSION'!$K$7:$T$7,0)),"")</f>
        <v>#N/A</v>
      </c>
      <c r="J424" s="44" t="e">
        <f>INDEX('Stu-SESSION'!$L$637:$U$644, MATCH("*Military*",'Stu-SESSION'!$B$637:$B$644,0), MATCH("*2nd*",'Stu-SESSION'!$K$7:$T$7,0))</f>
        <v>#N/A</v>
      </c>
      <c r="K424" s="131" t="e">
        <f>IF($A$422='Stu-SESSION'!$A$637,INDEX('Stu-SESSION'!$K$637:$T$644, MATCH("*Clean *",'Stu-SESSION'!$B$637:$B$644,0), MATCH("*2ND*",'Stu-SESSION'!$K$7:$T$7,0)),"")</f>
        <v>#N/A</v>
      </c>
      <c r="L424" s="44" t="e">
        <f>INDEX('Stu-SESSION'!$L$637:$U$644, MATCH("*Clean *",'Stu-SESSION'!$B$637:$B$644,0), MATCH("*2nd*",'Stu-SESSION'!$K$7:$T$7,0))</f>
        <v>#N/A</v>
      </c>
      <c r="M424" s="131" t="e">
        <f>IF($A$422='Stu-SESSION'!$A$637,INDEX('Stu-SESSION'!$K$637:$T$644, MATCH("*Lat Pulldown*",'Stu-SESSION'!$B$637:$B$644,0), MATCH("*2ND*",'Stu-SESSION'!$K$7:$T$7,0)),"")</f>
        <v>#N/A</v>
      </c>
      <c r="N424" s="44" t="e">
        <f>INDEX('Stu-SESSION'!$L$637:$U$644, MATCH("*Lat Pulldown*",'Stu-SESSION'!$B$637:$B$644,0), MATCH("*2nd*",'Stu-SESSION'!$K$7:$T$7,0))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IF($A$422='Stu-SESSION'!$A$637,INDEX('Stu-SESSION'!$K$637:$T$644, MATCH("*Squat*",'Stu-SESSION'!$B$637:$B$644,0), MATCH("*3rd*",'Stu-SESSION'!$K$7:$T$7,0)),"")</f>
        <v>#N/A</v>
      </c>
      <c r="D425" s="132" t="e">
        <f>INDEX('Stu-SESSION'!L$637:U$644, MATCH("*Squat*",'Stu-SESSION'!$B$637:$B$644,0), MATCH("*3rd*",'Stu-SESSION'!K$7:T$7,0))</f>
        <v>#N/A</v>
      </c>
      <c r="E425" s="131" t="e">
        <f>IF($A$422='Stu-SESSION'!$A$637,INDEX('Stu-SESSION'!$K$637:$T$644, MATCH("*Deadlift*",'Stu-SESSION'!$B$637:$B$644,0), MATCH("*3rd*",'Stu-SESSION'!$K$7:$T$7,0)),"")</f>
        <v>#N/A</v>
      </c>
      <c r="F425" s="131" t="e">
        <f>INDEX('Stu-SESSION'!$L$637:$U$644, MATCH("*Deadlift*",'Stu-SESSION'!$B$637:$B$644,0), MATCH("*3rd*",'Stu-SESSION'!$K$7:$T$7,0))</f>
        <v>#N/A</v>
      </c>
      <c r="G425" s="131" t="e">
        <f>IF($A$422='Stu-SESSION'!$A$637,INDEX('Stu-SESSION'!$K$637:$T$644, MATCH("*Bench Press*",'Stu-SESSION'!$B$637:$B$644,0), MATCH("*3rd*",'Stu-SESSION'!$K$7:$T$7,0)),"")</f>
        <v>#N/A</v>
      </c>
      <c r="H425" s="131" t="e">
        <f>INDEX('Stu-SESSION'!$L$637:$U$644, MATCH("*Bench Press*",'Stu-SESSION'!$B$637:$B$644,0), MATCH("*3rd*",'Stu-SESSION'!$K$7:$T$7,0))</f>
        <v>#N/A</v>
      </c>
      <c r="I425" s="132" t="e">
        <f>IF($A$422='Stu-SESSION'!$A$637,INDEX('Stu-SESSION'!$K$637:$T$644, MATCH("*Military*",'Stu-SESSION'!$B$637:$B$644,0), MATCH("*3rd*",'Stu-SESSION'!$K$7:$T$7,0)),"")</f>
        <v>#N/A</v>
      </c>
      <c r="J425" s="44" t="e">
        <f>INDEX('Stu-SESSION'!$L$637:$U$644, MATCH("*Military*",'Stu-SESSION'!$B$637:$B$644,0), MATCH("*3rd*",'Stu-SESSION'!$K$7:$T$7,0))</f>
        <v>#N/A</v>
      </c>
      <c r="K425" s="131" t="e">
        <f>IF($A$422='Stu-SESSION'!$A$637,INDEX('Stu-SESSION'!$K$637:$T$644, MATCH("*Clean *",'Stu-SESSION'!$B$637:$B$644,0), MATCH("*3rd*",'Stu-SESSION'!$K$7:$T$7,0)),"")</f>
        <v>#N/A</v>
      </c>
      <c r="L425" s="44" t="e">
        <f>INDEX('Stu-SESSION'!$L$637:$U$644, MATCH("*Clean *",'Stu-SESSION'!$B$637:$B$644,0), MATCH("*3rd*",'Stu-SESSION'!$K$7:$T$7,0))</f>
        <v>#N/A</v>
      </c>
      <c r="M425" s="131" t="e">
        <f>IF($A$422='Stu-SESSION'!$A$637,INDEX('Stu-SESSION'!$K$637:$T$644, MATCH("*Lat Pulldown*",'Stu-SESSION'!$B$637:$B$644,0), MATCH("*3rd*",'Stu-SESSION'!$K$7:$T$7,0)),"")</f>
        <v>#N/A</v>
      </c>
      <c r="N425" s="44" t="e">
        <f>INDEX('Stu-SESSION'!$L$637:$U$644, MATCH("*Lat Pulldown*",'Stu-SESSION'!$B$637:$B$644,0), MATCH("*3rd*",'Stu-SESSION'!$K$7:$T$7,0))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IF($A$422='Stu-SESSION'!$A$637,INDEX('Stu-SESSION'!$K$637:$T$644, MATCH("*Squat*",'Stu-SESSION'!$B$637:$B$644,0), MATCH("*4th*",'Stu-SESSION'!$K$7:$T$7,0)),"")</f>
        <v>#N/A</v>
      </c>
      <c r="D426" s="132" t="e">
        <f>INDEX('Stu-SESSION'!L$637:U$644, MATCH("*Squat*",'Stu-SESSION'!$B$637:$B$644,0), MATCH("*4th*",'Stu-SESSION'!K$7:T$7,0))</f>
        <v>#N/A</v>
      </c>
      <c r="E426" s="131" t="e">
        <f>IF($A$422='Stu-SESSION'!$A$637,INDEX('Stu-SESSION'!$K$637:$T$644, MATCH("*Deadlift*",'Stu-SESSION'!$B$637:$B$644,0), MATCH("*4th*",'Stu-SESSION'!$K$7:$T$7,0)),"")</f>
        <v>#N/A</v>
      </c>
      <c r="F426" s="131" t="e">
        <f>INDEX('Stu-SESSION'!$L$637:$U$644, MATCH("*Deadlift*",'Stu-SESSION'!$B$637:$B$644,0), MATCH("*4th*",'Stu-SESSION'!$K$7:$T$7,0))</f>
        <v>#N/A</v>
      </c>
      <c r="G426" s="131" t="e">
        <f>IF($A$422='Stu-SESSION'!$A$637,INDEX('Stu-SESSION'!$K$637:$T$644, MATCH("*Bench Press*",'Stu-SESSION'!$B$637:$B$644,0), MATCH("*4th*",'Stu-SESSION'!$K$7:$T$7,0)),"")</f>
        <v>#N/A</v>
      </c>
      <c r="H426" s="131" t="e">
        <f>INDEX('Stu-SESSION'!$L$637:$U$644, MATCH("*Bench Press*",'Stu-SESSION'!$B$637:$B$644,0), MATCH("*4th*",'Stu-SESSION'!$K$7:$T$7,0))</f>
        <v>#N/A</v>
      </c>
      <c r="I426" s="132" t="e">
        <f>IF($A$422='Stu-SESSION'!$A$637,INDEX('Stu-SESSION'!$K$637:$T$644, MATCH("*Military*",'Stu-SESSION'!$B$637:$B$644,0), MATCH("*4th*",'Stu-SESSION'!$K$7:$T$7,0)),"")</f>
        <v>#N/A</v>
      </c>
      <c r="J426" s="44" t="e">
        <f>INDEX('Stu-SESSION'!$L$637:$U$644, MATCH("*Military*",'Stu-SESSION'!$B$637:$B$644,0), MATCH("*4th*",'Stu-SESSION'!$K$7:$T$7,0))</f>
        <v>#N/A</v>
      </c>
      <c r="K426" s="131" t="e">
        <f>IF($A$422='Stu-SESSION'!$A$637,INDEX('Stu-SESSION'!$K$637:$T$644, MATCH("*Clean *",'Stu-SESSION'!$B$637:$B$644,0), MATCH("*4th*",'Stu-SESSION'!$K$7:$T$7,0)),"")</f>
        <v>#N/A</v>
      </c>
      <c r="L426" s="44" t="e">
        <f>INDEX('Stu-SESSION'!$L$637:$U$644, MATCH("*Clean *",'Stu-SESSION'!$B$637:$B$644,0), MATCH("*4th*",'Stu-SESSION'!$K$7:$T$7,0))</f>
        <v>#N/A</v>
      </c>
      <c r="M426" s="131" t="e">
        <f>IF($A$422='Stu-SESSION'!$A$637,INDEX('Stu-SESSION'!$K$637:$T$644, MATCH("*Lat Pulldown*",'Stu-SESSION'!$B$637:$B$644,0), MATCH("*4th*",'Stu-SESSION'!$K$7:$T$7,0)),"")</f>
        <v>#N/A</v>
      </c>
      <c r="N426" s="44" t="e">
        <f>INDEX('Stu-SESSION'!$L$637:$U$644, MATCH("*Lat Pulldown*",'Stu-SESSION'!$B$637:$B$644,0), MATCH("*4th*",'Stu-SESSION'!$K$7:$T$7,0))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IF($A$422='Stu-SESSION'!$A$637,INDEX('Stu-SESSION'!$K$637:$T$644, MATCH("*Squat*",'Stu-SESSION'!$B$637:$B$644,0), MATCH("*5th*",'Stu-SESSION'!$K$7:$T$7,0)),"")</f>
        <v>#N/A</v>
      </c>
      <c r="D427" s="132" t="e">
        <f>INDEX('Stu-SESSION'!L$637:U$644, MATCH("*Squat*",'Stu-SESSION'!$B$637:$B$644,0), MATCH("*5th*",'Stu-SESSION'!K$7:T$7,0))</f>
        <v>#N/A</v>
      </c>
      <c r="E427" s="131" t="e">
        <f>IF($A$422='Stu-SESSION'!$A$637,INDEX('Stu-SESSION'!$K$637:$T$644, MATCH("*Deadlift*",'Stu-SESSION'!$B$637:$B$644,0), MATCH("*5th*",'Stu-SESSION'!$K$7:$T$7,0)),"")</f>
        <v>#N/A</v>
      </c>
      <c r="F427" s="131" t="e">
        <f>INDEX('Stu-SESSION'!$L$637:$U$644, MATCH("*Deadlift*",'Stu-SESSION'!$B$637:$B$644,0), MATCH("*5th*",'Stu-SESSION'!$K$7:$T$7,0))</f>
        <v>#N/A</v>
      </c>
      <c r="G427" s="131" t="e">
        <f>IF($A$422='Stu-SESSION'!$A$637,INDEX('Stu-SESSION'!$K$637:$T$644, MATCH("*Bench Press*",'Stu-SESSION'!$B$637:$B$644,0), MATCH("*5th*",'Stu-SESSION'!$K$7:$T$7,0)),"")</f>
        <v>#N/A</v>
      </c>
      <c r="H427" s="131" t="e">
        <f>INDEX('Stu-SESSION'!$L$637:$U$644, MATCH("*Bench Press*",'Stu-SESSION'!$B$637:$B$644,0), MATCH("*5th*",'Stu-SESSION'!$K$7:$T$7,0))</f>
        <v>#N/A</v>
      </c>
      <c r="I427" s="132" t="e">
        <f>IF($A$422='Stu-SESSION'!$A$637,INDEX('Stu-SESSION'!$K$637:$T$644, MATCH("*Military*",'Stu-SESSION'!$B$637:$B$644,0), MATCH("*5th*",'Stu-SESSION'!$K$7:$T$7,0)),"")</f>
        <v>#N/A</v>
      </c>
      <c r="J427" s="44" t="e">
        <f>INDEX('Stu-SESSION'!$L$637:$U$644, MATCH("*Military*",'Stu-SESSION'!$B$637:$B$644,0), MATCH("*5th*",'Stu-SESSION'!$K$7:$T$7,0))</f>
        <v>#N/A</v>
      </c>
      <c r="K427" s="131" t="e">
        <f>IF($A$422='Stu-SESSION'!$A$637,INDEX('Stu-SESSION'!$K$637:$T$644, MATCH("*Clean *",'Stu-SESSION'!$B$637:$B$644,0), MATCH("*5th*",'Stu-SESSION'!$K$7:$T$7,0)),"")</f>
        <v>#N/A</v>
      </c>
      <c r="L427" s="44" t="e">
        <f>INDEX('Stu-SESSION'!$L$637:$U$644, MATCH("*Clean *",'Stu-SESSION'!$B$637:$B$644,0), MATCH("*5th*",'Stu-SESSION'!$K$7:$T$7,0))</f>
        <v>#N/A</v>
      </c>
      <c r="M427" s="131" t="e">
        <f>IF($A$422='Stu-SESSION'!$A$637,INDEX('Stu-SESSION'!$K$637:$T$644, MATCH("*Lat Pulldown*",'Stu-SESSION'!$B$637:$B$644,0), MATCH("*5th*",'Stu-SESSION'!$K$7:$T$7,0)),"")</f>
        <v>#N/A</v>
      </c>
      <c r="N427" s="44" t="e">
        <f>INDEX('Stu-SESSION'!$L$637:$U$644, MATCH("*Lat Pulldown*",'Stu-SESSION'!$B$637:$B$644,0), MATCH("*5th*",'Stu-SESSION'!$K$7:$T$7,0))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'Stu-SESSION'!A646</f>
        <v>0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 t="e">
        <f>MAX(G429:G433)</f>
        <v>#N/A</v>
      </c>
      <c r="H428" s="116" t="e">
        <f t="array" ref="H428">MAX(IF(G429:G433=G428,H429:H433))</f>
        <v>#N/A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 t="e">
        <f>MAX(M429:M433)</f>
        <v>#N/A</v>
      </c>
      <c r="N428" s="117" t="e">
        <f t="array" ref="N428">MAX(IF(M429:M433=M428,N429:N433))</f>
        <v>#N/A</v>
      </c>
      <c r="O428" s="152" t="str">
        <f>IF($A$140='Stu-SESSION'!$A$646,INDEX('Stu-SESSION'!$K$646:$T$653, MATCH("*1k Row*",'Stu-SESSION'!$B$646:$B$653,0), MATCH("*1st*",'Stu-SESSION'!$K$7:$T$7,0)),"")</f>
        <v/>
      </c>
      <c r="P428" s="152" t="str">
        <f>IF($A$140='Stu-SESSION'!$A$646,INDEX('Stu-SESSION'!$K$646:$T$653, MATCH("*HIIT*",'Stu-SESSION'!$B$646:$B$653,0), MATCH("*1st*",'Stu-SESSION'!$K$7:$T$7,0)),"")</f>
        <v/>
      </c>
      <c r="Q428" s="119" t="e">
        <f>INDEX('Stu-SESSION'!$L$646:$U$646, MATCH("*HIIT*",'Stu-SESSION'!$B$646:$B$646,0), MATCH("*1st*",'Stu-SESSION'!$K$7:$T$7,0))</f>
        <v>#N/A</v>
      </c>
      <c r="R428" s="119">
        <f>'Stu-SESSION'!U496</f>
        <v>0</v>
      </c>
      <c r="S428" s="116"/>
      <c r="T428" s="116"/>
      <c r="U428" s="120">
        <f>'Stu-SESSION'!A647</f>
        <v>0</v>
      </c>
      <c r="V428" s="120">
        <f>'Stu-SESSION'!A648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IF($A$428='Stu-SESSION'!$A$646,INDEX('Stu-SESSION'!$K$646:$T$653, MATCH("*Squat*",'Stu-SESSION'!$B$646:$B$653,0), MATCH("*1st*",'Stu-SESSION'!$K$7:$T$7,0)),"")</f>
        <v>#N/A</v>
      </c>
      <c r="D429" s="132" t="e">
        <f>INDEX('Stu-SESSION'!L$646:U$653, MATCH("*Squat*",'Stu-SESSION'!$B$646:$B$653,0), MATCH("*1st*",'Stu-SESSION'!K$7:T$7,0))</f>
        <v>#N/A</v>
      </c>
      <c r="E429" s="131" t="e">
        <f>IF($A$428='Stu-SESSION'!$A$646,INDEX('Stu-SESSION'!$K$646:$T$653, MATCH("*Deadlift*",'Stu-SESSION'!$B$646:$B$653,0), MATCH("*1st*",'Stu-SESSION'!$K$7:$T$7,0)),"")</f>
        <v>#N/A</v>
      </c>
      <c r="F429" s="131" t="e">
        <f>INDEX('Stu-SESSION'!$L$646:$U$653, MATCH("*Deadlift*",'Stu-SESSION'!$B$646:$B$653,0), MATCH("*1st*",'Stu-SESSION'!$K$7:$T$7,0))</f>
        <v>#N/A</v>
      </c>
      <c r="G429" s="131" t="e">
        <f>IF($A$428='Stu-SESSION'!$A$646,INDEX('Stu-SESSION'!$K$646:$T$653, MATCH("*Bench Press*",'Stu-SESSION'!$B$646:$B$653,0), MATCH("*1st*",'Stu-SESSION'!$K$7:$T$7,0)),"")</f>
        <v>#N/A</v>
      </c>
      <c r="H429" s="131" t="e">
        <f>INDEX('Stu-SESSION'!$L$646:$U$653, MATCH("*Bench Press*",'Stu-SESSION'!$B$646:$B$653,0), MATCH("*1st*",'Stu-SESSION'!$K$7:$T$7,0))</f>
        <v>#N/A</v>
      </c>
      <c r="I429" s="132" t="e">
        <f>IF($A$428='Stu-SESSION'!$A$646,INDEX('Stu-SESSION'!$K$646:$T$653, MATCH("*Military*",'Stu-SESSION'!$B$646:$B$653,0), MATCH("*1st*",'Stu-SESSION'!$K$7:$T$7,0)),"")</f>
        <v>#N/A</v>
      </c>
      <c r="J429" s="48" t="e">
        <f>INDEX('Stu-SESSION'!$L$646:$U$653, MATCH("*Military*",'Stu-SESSION'!$B$646:$B$653,0), MATCH("*1st*",'Stu-SESSION'!$K$7:$T$7,0))</f>
        <v>#N/A</v>
      </c>
      <c r="K429" s="131" t="e">
        <f>IF($A$428='Stu-SESSION'!$A$646,INDEX('Stu-SESSION'!$K$646:$T$653, MATCH("*Clean *",'Stu-SESSION'!$B$646:$B$653,0), MATCH("*1st*",'Stu-SESSION'!$K$7:$T$7,0)),"")</f>
        <v>#N/A</v>
      </c>
      <c r="L429" s="48" t="e">
        <f>INDEX('Stu-SESSION'!$L$646:$U$653, MATCH("*Clean *",'Stu-SESSION'!$B$646:$B$653,0), MATCH("*1st*",'Stu-SESSION'!$K$7:$T$7,0))</f>
        <v>#N/A</v>
      </c>
      <c r="M429" s="131" t="e">
        <f>IF($A$428='Stu-SESSION'!$A$646,INDEX('Stu-SESSION'!$K$646:$T$653, MATCH("*Lat Pulldown*",'Stu-SESSION'!$B$646:$B$653,0), MATCH("*1st*",'Stu-SESSION'!$K$7:$T$7,0)),"")</f>
        <v>#N/A</v>
      </c>
      <c r="N429" s="48" t="e">
        <f>INDEX('Stu-SESSION'!$L$646:$U$653, MATCH("*Lat Pulldown*",'Stu-SESSION'!$B$646:$B$653,0), MATCH("*1st*",'Stu-SESSION'!$K$7:$T$7,0))</f>
        <v>#N/A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IF($A$428='Stu-SESSION'!$A$646,INDEX('Stu-SESSION'!$K$646:$T$653, MATCH("*Squat*",'Stu-SESSION'!$B$646:$B$653,0), MATCH("*2nd*",'Stu-SESSION'!$K$7:$T$7,0)),"")</f>
        <v>#N/A</v>
      </c>
      <c r="D430" s="132" t="e">
        <f>INDEX('Stu-SESSION'!L$646:U$653, MATCH("*Squat*",'Stu-SESSION'!$B$646:$B$653,0), MATCH("*2nd*",'Stu-SESSION'!K$7:T$7,0))</f>
        <v>#N/A</v>
      </c>
      <c r="E430" s="131" t="e">
        <f>IF($A$428='Stu-SESSION'!$A$646,INDEX('Stu-SESSION'!$K$646:$T$653, MATCH("*Deadlift*",'Stu-SESSION'!$B$646:$B$653,0), MATCH("*2ND*",'Stu-SESSION'!$K$7:$T$7,0)),"")</f>
        <v>#N/A</v>
      </c>
      <c r="F430" s="131" t="e">
        <f>INDEX('Stu-SESSION'!$L$646:$U$653, MATCH("*Deadlift*",'Stu-SESSION'!$B$646:$B$653,0), MATCH("*2nd*",'Stu-SESSION'!$K$7:$T$7,0))</f>
        <v>#N/A</v>
      </c>
      <c r="G430" s="131" t="e">
        <f>IF($A$428='Stu-SESSION'!$A$646,INDEX('Stu-SESSION'!$K$646:$T$653, MATCH("*Bench Press*",'Stu-SESSION'!$B$646:$B$653,0), MATCH("*2ND*",'Stu-SESSION'!$K$7:$T$7,0)),"")</f>
        <v>#N/A</v>
      </c>
      <c r="H430" s="131" t="e">
        <f>INDEX('Stu-SESSION'!$L$646:$U$653, MATCH("*Bench Press*",'Stu-SESSION'!$B$646:$B$653,0), MATCH("*2nd*",'Stu-SESSION'!$K$7:$T$7,0))</f>
        <v>#N/A</v>
      </c>
      <c r="I430" s="132" t="e">
        <f>IF($A$428='Stu-SESSION'!$A$646,INDEX('Stu-SESSION'!$K$646:$T$653, MATCH("*Military*",'Stu-SESSION'!$B$646:$B$653,0), MATCH("*2ND*",'Stu-SESSION'!$K$7:$T$7,0)),"")</f>
        <v>#N/A</v>
      </c>
      <c r="J430" s="44" t="e">
        <f>INDEX('Stu-SESSION'!$L$646:$U$653, MATCH("*Military*",'Stu-SESSION'!$B$646:$B$653,0), MATCH("*2nd*",'Stu-SESSION'!$K$7:$T$7,0))</f>
        <v>#N/A</v>
      </c>
      <c r="K430" s="131" t="e">
        <f>IF($A$428='Stu-SESSION'!$A$646,INDEX('Stu-SESSION'!$K$646:$T$653, MATCH("*Clean *",'Stu-SESSION'!$B$646:$B$653,0), MATCH("*2ND*",'Stu-SESSION'!$K$7:$T$7,0)),"")</f>
        <v>#N/A</v>
      </c>
      <c r="L430" s="44" t="e">
        <f>INDEX('Stu-SESSION'!$L$646:$U$653, MATCH("*Clean *",'Stu-SESSION'!$B$646:$B$653,0), MATCH("*2nd*",'Stu-SESSION'!$K$7:$T$7,0))</f>
        <v>#N/A</v>
      </c>
      <c r="M430" s="131" t="e">
        <f>IF($A$428='Stu-SESSION'!$A$646,INDEX('Stu-SESSION'!$K$646:$T$653, MATCH("*Lat Pulldown*",'Stu-SESSION'!$B$646:$B$653,0), MATCH("*2ND*",'Stu-SESSION'!$K$7:$T$7,0)),"")</f>
        <v>#N/A</v>
      </c>
      <c r="N430" s="44" t="e">
        <f>INDEX('Stu-SESSION'!$L$646:$U$653, MATCH("*Lat Pulldown*",'Stu-SESSION'!$B$646:$B$653,0), MATCH("*2nd*",'Stu-SESSION'!$K$7:$T$7,0))</f>
        <v>#N/A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IF($A$428='Stu-SESSION'!$A$646,INDEX('Stu-SESSION'!$K$646:$T$653, MATCH("*Squat*",'Stu-SESSION'!$B$646:$B$653,0), MATCH("*3rd*",'Stu-SESSION'!$K$7:$T$7,0)),"")</f>
        <v>#N/A</v>
      </c>
      <c r="D431" s="132" t="e">
        <f>INDEX('Stu-SESSION'!L$646:U$653, MATCH("*Squat*",'Stu-SESSION'!$B$646:$B$653,0), MATCH("*3rd*",'Stu-SESSION'!K$7:T$7,0))</f>
        <v>#N/A</v>
      </c>
      <c r="E431" s="131" t="e">
        <f>IF($A$428='Stu-SESSION'!$A$646,INDEX('Stu-SESSION'!$K$646:$T$653, MATCH("*Deadlift*",'Stu-SESSION'!$B$646:$B$653,0), MATCH("*3rd*",'Stu-SESSION'!$K$7:$T$7,0)),"")</f>
        <v>#N/A</v>
      </c>
      <c r="F431" s="131" t="e">
        <f>INDEX('Stu-SESSION'!$L$646:$U$653, MATCH("*Deadlift*",'Stu-SESSION'!$B$646:$B$653,0), MATCH("*3rd*",'Stu-SESSION'!$K$7:$T$7,0))</f>
        <v>#N/A</v>
      </c>
      <c r="G431" s="131" t="e">
        <f>IF($A$428='Stu-SESSION'!$A$646,INDEX('Stu-SESSION'!$K$646:$T$653, MATCH("*Bench Press*",'Stu-SESSION'!$B$646:$B$653,0), MATCH("*3rd*",'Stu-SESSION'!$K$7:$T$7,0)),"")</f>
        <v>#N/A</v>
      </c>
      <c r="H431" s="131" t="e">
        <f>INDEX('Stu-SESSION'!$L$646:$U$653, MATCH("*Bench Press*",'Stu-SESSION'!$B$646:$B$653,0), MATCH("*3rd*",'Stu-SESSION'!$K$7:$T$7,0))</f>
        <v>#N/A</v>
      </c>
      <c r="I431" s="132" t="e">
        <f>IF($A$428='Stu-SESSION'!$A$646,INDEX('Stu-SESSION'!$K$646:$T$653, MATCH("*Military*",'Stu-SESSION'!$B$646:$B$653,0), MATCH("*3rd*",'Stu-SESSION'!$K$7:$T$7,0)),"")</f>
        <v>#N/A</v>
      </c>
      <c r="J431" s="44" t="e">
        <f>INDEX('Stu-SESSION'!$L$646:$U$653, MATCH("*Military*",'Stu-SESSION'!$B$646:$B$653,0), MATCH("*3rd*",'Stu-SESSION'!$K$7:$T$7,0))</f>
        <v>#N/A</v>
      </c>
      <c r="K431" s="131" t="e">
        <f>IF($A$428='Stu-SESSION'!$A$646,INDEX('Stu-SESSION'!$K$646:$T$653, MATCH("*Clean *",'Stu-SESSION'!$B$646:$B$653,0), MATCH("*3rd*",'Stu-SESSION'!$K$7:$T$7,0)),"")</f>
        <v>#N/A</v>
      </c>
      <c r="L431" s="44" t="e">
        <f>INDEX('Stu-SESSION'!$L$646:$U$653, MATCH("*Clean *",'Stu-SESSION'!$B$646:$B$653,0), MATCH("*3rd*",'Stu-SESSION'!$K$7:$T$7,0))</f>
        <v>#N/A</v>
      </c>
      <c r="M431" s="131" t="e">
        <f>IF($A$428='Stu-SESSION'!$A$646,INDEX('Stu-SESSION'!$K$646:$T$653, MATCH("*Lat Pulldown*",'Stu-SESSION'!$B$646:$B$653,0), MATCH("*3rd*",'Stu-SESSION'!$K$7:$T$7,0)),"")</f>
        <v>#N/A</v>
      </c>
      <c r="N431" s="44" t="e">
        <f>INDEX('Stu-SESSION'!$L$646:$U$653, MATCH("*Lat Pulldown*",'Stu-SESSION'!$B$646:$B$653,0), MATCH("*3rd*",'Stu-SESSION'!$K$7:$T$7,0))</f>
        <v>#N/A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IF($A$428='Stu-SESSION'!$A$646,INDEX('Stu-SESSION'!$K$646:$T$653, MATCH("*Squat*",'Stu-SESSION'!$B$646:$B$653,0), MATCH("*4th*",'Stu-SESSION'!$K$7:$T$7,0)),"")</f>
        <v>#N/A</v>
      </c>
      <c r="D432" s="132" t="e">
        <f>INDEX('Stu-SESSION'!L$646:U$653, MATCH("*Squat*",'Stu-SESSION'!$B$646:$B$653,0), MATCH("*4th*",'Stu-SESSION'!K$7:T$7,0))</f>
        <v>#N/A</v>
      </c>
      <c r="E432" s="131" t="e">
        <f>IF($A$428='Stu-SESSION'!$A$646,INDEX('Stu-SESSION'!$K$646:$T$653, MATCH("*Deadlift*",'Stu-SESSION'!$B$646:$B$653,0), MATCH("*4th*",'Stu-SESSION'!$K$7:$T$7,0)),"")</f>
        <v>#N/A</v>
      </c>
      <c r="F432" s="131" t="e">
        <f>INDEX('Stu-SESSION'!$L$646:$U$653, MATCH("*Deadlift*",'Stu-SESSION'!$B$646:$B$653,0), MATCH("*4th*",'Stu-SESSION'!$K$7:$T$7,0))</f>
        <v>#N/A</v>
      </c>
      <c r="G432" s="131" t="e">
        <f>IF($A$428='Stu-SESSION'!$A$646,INDEX('Stu-SESSION'!$K$646:$T$653, MATCH("*Bench Press*",'Stu-SESSION'!$B$646:$B$653,0), MATCH("*4th*",'Stu-SESSION'!$K$7:$T$7,0)),"")</f>
        <v>#N/A</v>
      </c>
      <c r="H432" s="131" t="e">
        <f>INDEX('Stu-SESSION'!$L$646:$U$653, MATCH("*Bench Press*",'Stu-SESSION'!$B$646:$B$653,0), MATCH("*4th*",'Stu-SESSION'!$K$7:$T$7,0))</f>
        <v>#N/A</v>
      </c>
      <c r="I432" s="132" t="e">
        <f>IF($A$428='Stu-SESSION'!$A$646,INDEX('Stu-SESSION'!$K$646:$T$653, MATCH("*Military*",'Stu-SESSION'!$B$646:$B$653,0), MATCH("*4th*",'Stu-SESSION'!$K$7:$T$7,0)),"")</f>
        <v>#N/A</v>
      </c>
      <c r="J432" s="44" t="e">
        <f>INDEX('Stu-SESSION'!$L$646:$U$653, MATCH("*Military*",'Stu-SESSION'!$B$646:$B$653,0), MATCH("*4th*",'Stu-SESSION'!$K$7:$T$7,0))</f>
        <v>#N/A</v>
      </c>
      <c r="K432" s="131" t="e">
        <f>IF($A$428='Stu-SESSION'!$A$646,INDEX('Stu-SESSION'!$K$646:$T$653, MATCH("*Clean *",'Stu-SESSION'!$B$646:$B$653,0), MATCH("*4th*",'Stu-SESSION'!$K$7:$T$7,0)),"")</f>
        <v>#N/A</v>
      </c>
      <c r="L432" s="44" t="e">
        <f>INDEX('Stu-SESSION'!$L$646:$U$653, MATCH("*Clean *",'Stu-SESSION'!$B$646:$B$653,0), MATCH("*4th*",'Stu-SESSION'!$K$7:$T$7,0))</f>
        <v>#N/A</v>
      </c>
      <c r="M432" s="131" t="e">
        <f>IF($A$428='Stu-SESSION'!$A$646,INDEX('Stu-SESSION'!$K$646:$T$653, MATCH("*Lat Pulldown*",'Stu-SESSION'!$B$646:$B$653,0), MATCH("*4th*",'Stu-SESSION'!$K$7:$T$7,0)),"")</f>
        <v>#N/A</v>
      </c>
      <c r="N432" s="44" t="e">
        <f>INDEX('Stu-SESSION'!$L$646:$U$653, MATCH("*Lat Pulldown*",'Stu-SESSION'!$B$646:$B$653,0), MATCH("*4th*",'Stu-SESSION'!$K$7:$T$7,0))</f>
        <v>#N/A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IF($A$428='Stu-SESSION'!$A$646,INDEX('Stu-SESSION'!$K$646:$T$653, MATCH("*Squat*",'Stu-SESSION'!$B$646:$B$653,0), MATCH("*5th*",'Stu-SESSION'!$K$7:$T$7,0)),"")</f>
        <v>#N/A</v>
      </c>
      <c r="D433" s="132" t="e">
        <f>INDEX('Stu-SESSION'!L$646:U$653, MATCH("*Squat*",'Stu-SESSION'!$B$646:$B$653,0), MATCH("*5th*",'Stu-SESSION'!K$7:T$7,0))</f>
        <v>#N/A</v>
      </c>
      <c r="E433" s="131" t="e">
        <f>IF($A$428='Stu-SESSION'!$A$646,INDEX('Stu-SESSION'!$K$646:$T$653, MATCH("*Deadlift*",'Stu-SESSION'!$B$646:$B$653,0), MATCH("*5th*",'Stu-SESSION'!$K$7:$T$7,0)),"")</f>
        <v>#N/A</v>
      </c>
      <c r="F433" s="131" t="e">
        <f>INDEX('Stu-SESSION'!$L$646:$U$653, MATCH("*Deadlift*",'Stu-SESSION'!$B$646:$B$653,0), MATCH("*5th*",'Stu-SESSION'!$K$7:$T$7,0))</f>
        <v>#N/A</v>
      </c>
      <c r="G433" s="131" t="e">
        <f>IF($A$428='Stu-SESSION'!$A$646,INDEX('Stu-SESSION'!$K$646:$T$653, MATCH("*Bench Press*",'Stu-SESSION'!$B$646:$B$653,0), MATCH("*5th*",'Stu-SESSION'!$K$7:$T$7,0)),"")</f>
        <v>#N/A</v>
      </c>
      <c r="H433" s="131" t="e">
        <f>INDEX('Stu-SESSION'!$L$646:$U$653, MATCH("*Bench Press*",'Stu-SESSION'!$B$646:$B$653,0), MATCH("*5th*",'Stu-SESSION'!$K$7:$T$7,0))</f>
        <v>#N/A</v>
      </c>
      <c r="I433" s="132" t="e">
        <f>IF($A$428='Stu-SESSION'!$A$646,INDEX('Stu-SESSION'!$K$646:$T$653, MATCH("*Military*",'Stu-SESSION'!$B$646:$B$653,0), MATCH("*5th*",'Stu-SESSION'!$K$7:$T$7,0)),"")</f>
        <v>#N/A</v>
      </c>
      <c r="J433" s="44" t="e">
        <f>INDEX('Stu-SESSION'!$L$646:$U$653, MATCH("*Military*",'Stu-SESSION'!$B$646:$B$653,0), MATCH("*5th*",'Stu-SESSION'!$K$7:$T$7,0))</f>
        <v>#N/A</v>
      </c>
      <c r="K433" s="131" t="e">
        <f>IF($A$428='Stu-SESSION'!$A$646,INDEX('Stu-SESSION'!$K$646:$T$653, MATCH("*Clean *",'Stu-SESSION'!$B$646:$B$653,0), MATCH("*5th*",'Stu-SESSION'!$K$7:$T$7,0)),"")</f>
        <v>#N/A</v>
      </c>
      <c r="L433" s="44" t="e">
        <f>INDEX('Stu-SESSION'!$L$646:$U$653, MATCH("*Clean *",'Stu-SESSION'!$B$646:$B$653,0), MATCH("*5th*",'Stu-SESSION'!$K$7:$T$7,0))</f>
        <v>#N/A</v>
      </c>
      <c r="M433" s="131" t="e">
        <f>IF($A$428='Stu-SESSION'!$A$646,INDEX('Stu-SESSION'!$K$646:$T$653, MATCH("*Lat Pulldown*",'Stu-SESSION'!$B$646:$B$653,0), MATCH("*5th*",'Stu-SESSION'!$K$7:$T$7,0)),"")</f>
        <v>#N/A</v>
      </c>
      <c r="N433" s="44" t="e">
        <f>INDEX('Stu-SESSION'!$L$646:$U$653, MATCH("*Lat Pulldown*",'Stu-SESSION'!$B$646:$B$653,0), MATCH("*5th*",'Stu-SESSION'!$K$7:$T$7,0))</f>
        <v>#N/A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'Stu-SESSION'!A655</f>
        <v>0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 t="e">
        <f>MAX(M435:M439)</f>
        <v>#N/A</v>
      </c>
      <c r="N434" s="117" t="e">
        <f t="array" ref="N434">MAX(IF(M435:M439=M434,N435:N439))</f>
        <v>#N/A</v>
      </c>
      <c r="O434" s="152" t="str">
        <f>IF($A$140='Stu-SESSION'!$A$655,INDEX('Stu-SESSION'!$K$655:$T$662, MATCH("*1k Row*",'Stu-SESSION'!$B$655:$B$662,0), MATCH("*1st*",'Stu-SESSION'!$K$7:$T$7,0)),"")</f>
        <v/>
      </c>
      <c r="P434" s="152" t="str">
        <f>IF($A$140='Stu-SESSION'!$A$655,INDEX('Stu-SESSION'!$K$655:$T$662, MATCH("*HIIT*",'Stu-SESSION'!$B$655:$B$662,0), MATCH("*1st*",'Stu-SESSION'!$K$7:$T$7,0)),"")</f>
        <v/>
      </c>
      <c r="Q434" s="119" t="e">
        <f>INDEX('Stu-SESSION'!$L$655:$U$655, MATCH("*HIIT*",'Stu-SESSION'!$B$655:$B$655,0), MATCH("*1st*",'Stu-SESSION'!$K$7:$T$7,0))</f>
        <v>#N/A</v>
      </c>
      <c r="R434" s="119">
        <f>'Stu-SESSION'!U502</f>
        <v>0</v>
      </c>
      <c r="S434" s="116"/>
      <c r="T434" s="116"/>
      <c r="U434" s="120">
        <f>'Stu-SESSION'!A656</f>
        <v>0</v>
      </c>
      <c r="V434" s="120">
        <f>'Stu-SESSION'!A657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IF($A$434='Stu-SESSION'!$A$655,INDEX('Stu-SESSION'!$K$655:$T$662, MATCH("*Squat*",'Stu-SESSION'!$B$655:$B$662,0), MATCH("*1st*",'Stu-SESSION'!$K$7:$T$7,0)),"")</f>
        <v>#N/A</v>
      </c>
      <c r="D435" s="132" t="e">
        <f>INDEX('Stu-SESSION'!L$655:U$662, MATCH("*Squat*",'Stu-SESSION'!$B$655:$B$662,0), MATCH("*1st*",'Stu-SESSION'!K$7:T$7,0))</f>
        <v>#N/A</v>
      </c>
      <c r="E435" s="131" t="e">
        <f>IF($A$434='Stu-SESSION'!$A$655,INDEX('Stu-SESSION'!$K$655:$T$662, MATCH("*Deadlift*",'Stu-SESSION'!$B$655:$B$662,0), MATCH("*1st*",'Stu-SESSION'!$K$7:$T$7,0)),"")</f>
        <v>#N/A</v>
      </c>
      <c r="F435" s="131" t="e">
        <f>INDEX('Stu-SESSION'!$L$655:$U$662, MATCH("*Deadlift*",'Stu-SESSION'!$B$655:$B$662,0), MATCH("*1st*",'Stu-SESSION'!$K$7:$T$7,0))</f>
        <v>#N/A</v>
      </c>
      <c r="G435" s="131" t="e">
        <f>IF($A$434='Stu-SESSION'!$A$655,INDEX('Stu-SESSION'!$K$655:$T$662, MATCH("*Bench Press*",'Stu-SESSION'!$B$655:$B$662,0), MATCH("*1st*",'Stu-SESSION'!$K$7:$T$7,0)),"")</f>
        <v>#N/A</v>
      </c>
      <c r="H435" s="131" t="e">
        <f>INDEX('Stu-SESSION'!$L$655:$U$662, MATCH("*Bench Press*",'Stu-SESSION'!$B$655:$B$662,0), MATCH("*1st*",'Stu-SESSION'!$K$7:$T$7,0))</f>
        <v>#N/A</v>
      </c>
      <c r="I435" s="132" t="e">
        <f>IF($A$434='Stu-SESSION'!$A$655,INDEX('Stu-SESSION'!$K$655:$T$662, MATCH("*Military*",'Stu-SESSION'!$B$655:$B$662,0), MATCH("*1st*",'Stu-SESSION'!$K$7:$T$7,0)),"")</f>
        <v>#N/A</v>
      </c>
      <c r="J435" s="48" t="e">
        <f>INDEX('Stu-SESSION'!$L$655:$U$662, MATCH("*Military*",'Stu-SESSION'!$B$655:$B$662,0), MATCH("*1st*",'Stu-SESSION'!$K$7:$T$7,0))</f>
        <v>#N/A</v>
      </c>
      <c r="K435" s="131" t="e">
        <f>IF($A$434='Stu-SESSION'!$A$655,INDEX('Stu-SESSION'!$K$655:$T$662, MATCH("*Clean *",'Stu-SESSION'!$B$655:$B$662,0), MATCH("*1st*",'Stu-SESSION'!$K$7:$T$7,0)),"")</f>
        <v>#N/A</v>
      </c>
      <c r="L435" s="48" t="e">
        <f>INDEX('Stu-SESSION'!$L$655:$U$662, MATCH("*Clean *",'Stu-SESSION'!$B$655:$B$662,0), MATCH("*1st*",'Stu-SESSION'!$K$7:$T$7,0))</f>
        <v>#N/A</v>
      </c>
      <c r="M435" s="131" t="e">
        <f>IF($A$434='Stu-SESSION'!$A$655,INDEX('Stu-SESSION'!$K$655:$T$662, MATCH("*Lat Pulldown*",'Stu-SESSION'!$B$655:$B$662,0), MATCH("*1st*",'Stu-SESSION'!$K$7:$T$7,0)),"")</f>
        <v>#N/A</v>
      </c>
      <c r="N435" s="48" t="e">
        <f>INDEX('Stu-SESSION'!$L$655:$U$662, MATCH("*Lat Pulldown*",'Stu-SESSION'!$B$655:$B$662,0), MATCH("*1st*",'Stu-SESSION'!$K$7:$T$7,0))</f>
        <v>#N/A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IF($A$434='Stu-SESSION'!$A$655,INDEX('Stu-SESSION'!$K$655:$T$662, MATCH("*Squat*",'Stu-SESSION'!$B$655:$B$662,0), MATCH("*2nd*",'Stu-SESSION'!$K$7:$T$7,0)),"")</f>
        <v>#N/A</v>
      </c>
      <c r="D436" s="132" t="e">
        <f>INDEX('Stu-SESSION'!L$655:U$662, MATCH("*Squat*",'Stu-SESSION'!$B$655:$B$662,0), MATCH("*2nd*",'Stu-SESSION'!K$7:T$7,0))</f>
        <v>#N/A</v>
      </c>
      <c r="E436" s="131" t="e">
        <f>IF($A$434='Stu-SESSION'!$A$655,INDEX('Stu-SESSION'!$K$655:$T$662, MATCH("*Deadlift*",'Stu-SESSION'!$B$655:$B$662,0), MATCH("*2ND*",'Stu-SESSION'!$K$7:$T$7,0)),"")</f>
        <v>#N/A</v>
      </c>
      <c r="F436" s="131" t="e">
        <f>INDEX('Stu-SESSION'!$L$655:$U$662, MATCH("*Deadlift*",'Stu-SESSION'!$B$655:$B$662,0), MATCH("*2nd*",'Stu-SESSION'!$K$7:$T$7,0))</f>
        <v>#N/A</v>
      </c>
      <c r="G436" s="131" t="e">
        <f>IF($A$434='Stu-SESSION'!$A$655,INDEX('Stu-SESSION'!$K$655:$T$662, MATCH("*Bench Press*",'Stu-SESSION'!$B$655:$B$662,0), MATCH("*2ND*",'Stu-SESSION'!$K$7:$T$7,0)),"")</f>
        <v>#N/A</v>
      </c>
      <c r="H436" s="131" t="e">
        <f>INDEX('Stu-SESSION'!$L$655:$U$662, MATCH("*Bench Press*",'Stu-SESSION'!$B$655:$B$662,0), MATCH("*2nd*",'Stu-SESSION'!$K$7:$T$7,0))</f>
        <v>#N/A</v>
      </c>
      <c r="I436" s="132" t="e">
        <f>IF($A$434='Stu-SESSION'!$A$655,INDEX('Stu-SESSION'!$K$655:$T$662, MATCH("*Military*",'Stu-SESSION'!$B$655:$B$662,0), MATCH("*2ND*",'Stu-SESSION'!$K$7:$T$7,0)),"")</f>
        <v>#N/A</v>
      </c>
      <c r="J436" s="44" t="e">
        <f>INDEX('Stu-SESSION'!$L$655:$U$662, MATCH("*Military*",'Stu-SESSION'!$B$655:$B$662,0), MATCH("*2nd*",'Stu-SESSION'!$K$7:$T$7,0))</f>
        <v>#N/A</v>
      </c>
      <c r="K436" s="131" t="e">
        <f>IF($A$434='Stu-SESSION'!$A$655,INDEX('Stu-SESSION'!$K$655:$T$662, MATCH("*Clean *",'Stu-SESSION'!$B$655:$B$662,0), MATCH("*2ND*",'Stu-SESSION'!$K$7:$T$7,0)),"")</f>
        <v>#N/A</v>
      </c>
      <c r="L436" s="44" t="e">
        <f>INDEX('Stu-SESSION'!$L$655:$U$662, MATCH("*Clean *",'Stu-SESSION'!$B$655:$B$662,0), MATCH("*2nd*",'Stu-SESSION'!$K$7:$T$7,0))</f>
        <v>#N/A</v>
      </c>
      <c r="M436" s="131" t="e">
        <f>IF($A$434='Stu-SESSION'!$A$655,INDEX('Stu-SESSION'!$K$655:$T$662, MATCH("*Lat Pulldown*",'Stu-SESSION'!$B$655:$B$662,0), MATCH("*2ND*",'Stu-SESSION'!$K$7:$T$7,0)),"")</f>
        <v>#N/A</v>
      </c>
      <c r="N436" s="44" t="e">
        <f>INDEX('Stu-SESSION'!$L$655:$U$662, MATCH("*Lat Pulldown*",'Stu-SESSION'!$B$655:$B$662,0), MATCH("*2nd*",'Stu-SESSION'!$K$7:$T$7,0))</f>
        <v>#N/A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IF($A$434='Stu-SESSION'!$A$655,INDEX('Stu-SESSION'!$K$655:$T$662, MATCH("*Squat*",'Stu-SESSION'!$B$655:$B$662,0), MATCH("*3rd*",'Stu-SESSION'!$K$7:$T$7,0)),"")</f>
        <v>#N/A</v>
      </c>
      <c r="D437" s="132" t="e">
        <f>INDEX('Stu-SESSION'!L$655:U$662, MATCH("*Squat*",'Stu-SESSION'!$B$655:$B$662,0), MATCH("*3rd*",'Stu-SESSION'!K$7:T$7,0))</f>
        <v>#N/A</v>
      </c>
      <c r="E437" s="131" t="e">
        <f>IF($A$434='Stu-SESSION'!$A$655,INDEX('Stu-SESSION'!$K$655:$T$662, MATCH("*Deadlift*",'Stu-SESSION'!$B$655:$B$662,0), MATCH("*3rd*",'Stu-SESSION'!$K$7:$T$7,0)),"")</f>
        <v>#N/A</v>
      </c>
      <c r="F437" s="131" t="e">
        <f>INDEX('Stu-SESSION'!$L$655:$U$662, MATCH("*Deadlift*",'Stu-SESSION'!$B$655:$B$662,0), MATCH("*3rd*",'Stu-SESSION'!$K$7:$T$7,0))</f>
        <v>#N/A</v>
      </c>
      <c r="G437" s="131" t="e">
        <f>IF($A$434='Stu-SESSION'!$A$655,INDEX('Stu-SESSION'!$K$655:$T$662, MATCH("*Bench Press*",'Stu-SESSION'!$B$655:$B$662,0), MATCH("*3rd*",'Stu-SESSION'!$K$7:$T$7,0)),"")</f>
        <v>#N/A</v>
      </c>
      <c r="H437" s="131" t="e">
        <f>INDEX('Stu-SESSION'!$L$655:$U$662, MATCH("*Bench Press*",'Stu-SESSION'!$B$655:$B$662,0), MATCH("*3rd*",'Stu-SESSION'!$K$7:$T$7,0))</f>
        <v>#N/A</v>
      </c>
      <c r="I437" s="132" t="e">
        <f>IF($A$434='Stu-SESSION'!$A$655,INDEX('Stu-SESSION'!$K$655:$T$662, MATCH("*Military*",'Stu-SESSION'!$B$655:$B$662,0), MATCH("*3rd*",'Stu-SESSION'!$K$7:$T$7,0)),"")</f>
        <v>#N/A</v>
      </c>
      <c r="J437" s="44" t="e">
        <f>INDEX('Stu-SESSION'!$L$655:$U$662, MATCH("*Military*",'Stu-SESSION'!$B$655:$B$662,0), MATCH("*3rd*",'Stu-SESSION'!$K$7:$T$7,0))</f>
        <v>#N/A</v>
      </c>
      <c r="K437" s="131" t="e">
        <f>IF($A$434='Stu-SESSION'!$A$655,INDEX('Stu-SESSION'!$K$655:$T$662, MATCH("*Clean *",'Stu-SESSION'!$B$655:$B$662,0), MATCH("*3rd*",'Stu-SESSION'!$K$7:$T$7,0)),"")</f>
        <v>#N/A</v>
      </c>
      <c r="L437" s="44" t="e">
        <f>INDEX('Stu-SESSION'!$L$655:$U$662, MATCH("*Clean *",'Stu-SESSION'!$B$655:$B$662,0), MATCH("*3rd*",'Stu-SESSION'!$K$7:$T$7,0))</f>
        <v>#N/A</v>
      </c>
      <c r="M437" s="131" t="e">
        <f>IF($A$434='Stu-SESSION'!$A$655,INDEX('Stu-SESSION'!$K$655:$T$662, MATCH("*Lat Pulldown*",'Stu-SESSION'!$B$655:$B$662,0), MATCH("*3rd*",'Stu-SESSION'!$K$7:$T$7,0)),"")</f>
        <v>#N/A</v>
      </c>
      <c r="N437" s="44" t="e">
        <f>INDEX('Stu-SESSION'!$L$655:$U$662, MATCH("*Lat Pulldown*",'Stu-SESSION'!$B$655:$B$662,0), MATCH("*3rd*",'Stu-SESSION'!$K$7:$T$7,0))</f>
        <v>#N/A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IF($A$434='Stu-SESSION'!$A$655,INDEX('Stu-SESSION'!$K$655:$T$662, MATCH("*Squat*",'Stu-SESSION'!$B$655:$B$662,0), MATCH("*4th*",'Stu-SESSION'!$K$7:$T$7,0)),"")</f>
        <v>#N/A</v>
      </c>
      <c r="D438" s="132" t="e">
        <f>INDEX('Stu-SESSION'!L$655:U$662, MATCH("*Squat*",'Stu-SESSION'!$B$655:$B$662,0), MATCH("*4th*",'Stu-SESSION'!K$7:T$7,0))</f>
        <v>#N/A</v>
      </c>
      <c r="E438" s="131" t="e">
        <f>IF($A$434='Stu-SESSION'!$A$655,INDEX('Stu-SESSION'!$K$655:$T$662, MATCH("*Deadlift*",'Stu-SESSION'!$B$655:$B$662,0), MATCH("*4th*",'Stu-SESSION'!$K$7:$T$7,0)),"")</f>
        <v>#N/A</v>
      </c>
      <c r="F438" s="131" t="e">
        <f>INDEX('Stu-SESSION'!$L$655:$U$662, MATCH("*Deadlift*",'Stu-SESSION'!$B$655:$B$662,0), MATCH("*4th*",'Stu-SESSION'!$K$7:$T$7,0))</f>
        <v>#N/A</v>
      </c>
      <c r="G438" s="131" t="e">
        <f>IF($A$434='Stu-SESSION'!$A$655,INDEX('Stu-SESSION'!$K$655:$T$662, MATCH("*Bench Press*",'Stu-SESSION'!$B$655:$B$662,0), MATCH("*4th*",'Stu-SESSION'!$K$7:$T$7,0)),"")</f>
        <v>#N/A</v>
      </c>
      <c r="H438" s="131" t="e">
        <f>INDEX('Stu-SESSION'!$L$655:$U$662, MATCH("*Bench Press*",'Stu-SESSION'!$B$655:$B$662,0), MATCH("*4th*",'Stu-SESSION'!$K$7:$T$7,0))</f>
        <v>#N/A</v>
      </c>
      <c r="I438" s="132" t="e">
        <f>IF($A$434='Stu-SESSION'!$A$655,INDEX('Stu-SESSION'!$K$655:$T$662, MATCH("*Military*",'Stu-SESSION'!$B$655:$B$662,0), MATCH("*4th*",'Stu-SESSION'!$K$7:$T$7,0)),"")</f>
        <v>#N/A</v>
      </c>
      <c r="J438" s="44" t="e">
        <f>INDEX('Stu-SESSION'!$L$655:$U$662, MATCH("*Military*",'Stu-SESSION'!$B$655:$B$662,0), MATCH("*4th*",'Stu-SESSION'!$K$7:$T$7,0))</f>
        <v>#N/A</v>
      </c>
      <c r="K438" s="131" t="e">
        <f>IF($A$434='Stu-SESSION'!$A$655,INDEX('Stu-SESSION'!$K$655:$T$662, MATCH("*Clean *",'Stu-SESSION'!$B$655:$B$662,0), MATCH("*4th*",'Stu-SESSION'!$K$7:$T$7,0)),"")</f>
        <v>#N/A</v>
      </c>
      <c r="L438" s="44" t="e">
        <f>INDEX('Stu-SESSION'!$L$655:$U$662, MATCH("*Clean *",'Stu-SESSION'!$B$655:$B$662,0), MATCH("*4th*",'Stu-SESSION'!$K$7:$T$7,0))</f>
        <v>#N/A</v>
      </c>
      <c r="M438" s="131" t="e">
        <f>IF($A$434='Stu-SESSION'!$A$655,INDEX('Stu-SESSION'!$K$655:$T$662, MATCH("*Lat Pulldown*",'Stu-SESSION'!$B$655:$B$662,0), MATCH("*4th*",'Stu-SESSION'!$K$7:$T$7,0)),"")</f>
        <v>#N/A</v>
      </c>
      <c r="N438" s="44" t="e">
        <f>INDEX('Stu-SESSION'!$L$655:$U$662, MATCH("*Lat Pulldown*",'Stu-SESSION'!$B$655:$B$662,0), MATCH("*4th*",'Stu-SESSION'!$K$7:$T$7,0))</f>
        <v>#N/A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IF($A$434='Stu-SESSION'!$A$655,INDEX('Stu-SESSION'!$K$655:$T$662, MATCH("*Squat*",'Stu-SESSION'!$B$655:$B$662,0), MATCH("*5th*",'Stu-SESSION'!$K$7:$T$7,0)),"")</f>
        <v>#N/A</v>
      </c>
      <c r="D439" s="132" t="e">
        <f>INDEX('Stu-SESSION'!L$655:U$662, MATCH("*Squat*",'Stu-SESSION'!$B$655:$B$662,0), MATCH("*5th*",'Stu-SESSION'!K$7:T$7,0))</f>
        <v>#N/A</v>
      </c>
      <c r="E439" s="131" t="e">
        <f>IF($A$434='Stu-SESSION'!$A$655,INDEX('Stu-SESSION'!$K$655:$T$662, MATCH("*Deadlift*",'Stu-SESSION'!$B$655:$B$662,0), MATCH("*5th*",'Stu-SESSION'!$K$7:$T$7,0)),"")</f>
        <v>#N/A</v>
      </c>
      <c r="F439" s="131" t="e">
        <f>INDEX('Stu-SESSION'!$L$655:$U$662, MATCH("*Deadlift*",'Stu-SESSION'!$B$655:$B$662,0), MATCH("*5th*",'Stu-SESSION'!$K$7:$T$7,0))</f>
        <v>#N/A</v>
      </c>
      <c r="G439" s="131" t="e">
        <f>IF($A$434='Stu-SESSION'!$A$655,INDEX('Stu-SESSION'!$K$655:$T$662, MATCH("*Bench Press*",'Stu-SESSION'!$B$655:$B$662,0), MATCH("*5th*",'Stu-SESSION'!$K$7:$T$7,0)),"")</f>
        <v>#N/A</v>
      </c>
      <c r="H439" s="131" t="e">
        <f>INDEX('Stu-SESSION'!$L$655:$U$662, MATCH("*Bench Press*",'Stu-SESSION'!$B$655:$B$662,0), MATCH("*5th*",'Stu-SESSION'!$K$7:$T$7,0))</f>
        <v>#N/A</v>
      </c>
      <c r="I439" s="132" t="e">
        <f>IF($A$434='Stu-SESSION'!$A$655,INDEX('Stu-SESSION'!$K$655:$T$662, MATCH("*Military*",'Stu-SESSION'!$B$655:$B$662,0), MATCH("*5th*",'Stu-SESSION'!$K$7:$T$7,0)),"")</f>
        <v>#N/A</v>
      </c>
      <c r="J439" s="44" t="e">
        <f>INDEX('Stu-SESSION'!$L$655:$U$662, MATCH("*Military*",'Stu-SESSION'!$B$655:$B$662,0), MATCH("*5th*",'Stu-SESSION'!$K$7:$T$7,0))</f>
        <v>#N/A</v>
      </c>
      <c r="K439" s="131" t="e">
        <f>IF($A$434='Stu-SESSION'!$A$655,INDEX('Stu-SESSION'!$K$655:$T$662, MATCH("*Clean *",'Stu-SESSION'!$B$655:$B$662,0), MATCH("*5th*",'Stu-SESSION'!$K$7:$T$7,0)),"")</f>
        <v>#N/A</v>
      </c>
      <c r="L439" s="44" t="e">
        <f>INDEX('Stu-SESSION'!$L$655:$U$662, MATCH("*Clean *",'Stu-SESSION'!$B$655:$B$662,0), MATCH("*5th*",'Stu-SESSION'!$K$7:$T$7,0))</f>
        <v>#N/A</v>
      </c>
      <c r="M439" s="131" t="e">
        <f>IF($A$434='Stu-SESSION'!$A$655,INDEX('Stu-SESSION'!$K$655:$T$662, MATCH("*Lat Pulldown*",'Stu-SESSION'!$B$655:$B$662,0), MATCH("*5th*",'Stu-SESSION'!$K$7:$T$7,0)),"")</f>
        <v>#N/A</v>
      </c>
      <c r="N439" s="44" t="e">
        <f>INDEX('Stu-SESSION'!$L$655:$U$662, MATCH("*Lat Pulldown*",'Stu-SESSION'!$B$655:$B$662,0), MATCH("*5th*",'Stu-SESSION'!$K$7:$T$7,0))</f>
        <v>#N/A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'Stu-SESSION'!$A664</f>
        <v>0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str">
        <f>IF($A$140='Stu-SESSION'!$A$664,INDEX('Stu-SESSION'!$K$664:$T$671, MATCH("*1k Row*",'Stu-SESSION'!$B$664:$B$671,0), MATCH("*1st*",'Stu-SESSION'!$K$7:$T$7,0)),"")</f>
        <v/>
      </c>
      <c r="P440" s="152" t="str">
        <f>IF($A$140='Stu-SESSION'!$A$664,INDEX('Stu-SESSION'!$K$664:$T$671, MATCH("*HIIT*",'Stu-SESSION'!$B$664:$B$671,0), MATCH("*1st*",'Stu-SESSION'!$K$7:$T$7,0)),"")</f>
        <v/>
      </c>
      <c r="Q440" s="119" t="e">
        <f>INDEX('Stu-SESSION'!$L$664:$U$664, MATCH("*HIIT*",'Stu-SESSION'!$B$664:$B$664,0), MATCH("*1st*",'Stu-SESSION'!$K$7:$T$7,0))</f>
        <v>#N/A</v>
      </c>
      <c r="R440" s="119">
        <f>'Stu-SESSION'!U508</f>
        <v>0</v>
      </c>
      <c r="S440" s="116"/>
      <c r="T440" s="116"/>
      <c r="U440" s="120">
        <f>'Stu-SESSION'!A665</f>
        <v>0</v>
      </c>
      <c r="V440" s="120">
        <f>'Stu-SESSION'!A666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IF($A$440='Stu-SESSION'!$A$664,INDEX('Stu-SESSION'!$K$664:$T$671, MATCH("*Squat*",'Stu-SESSION'!$B$664:$B$671,0), MATCH("*1st*",'Stu-SESSION'!$K$7:$T$7,0)),"")</f>
        <v>#N/A</v>
      </c>
      <c r="D441" s="132" t="e">
        <f>INDEX('Stu-SESSION'!L$664:U$671, MATCH("*Squat*",'Stu-SESSION'!$B$664:$B$671,0), MATCH("*1st*",'Stu-SESSION'!K$7:T$7,0))</f>
        <v>#N/A</v>
      </c>
      <c r="E441" s="131" t="e">
        <f>IF($A$440='Stu-SESSION'!$A$664,INDEX('Stu-SESSION'!$K$664:$T$671, MATCH("*Deadlift*",'Stu-SESSION'!$B$664:$B$671,0), MATCH("*1st*",'Stu-SESSION'!$K$7:$T$7,0)),"")</f>
        <v>#N/A</v>
      </c>
      <c r="F441" s="131" t="e">
        <f>INDEX('Stu-SESSION'!$L$664:$U$671, MATCH("*Deadlift*",'Stu-SESSION'!$B$664:$B$671,0), MATCH("*1st*",'Stu-SESSION'!$K$7:$T$7,0))</f>
        <v>#N/A</v>
      </c>
      <c r="G441" s="131" t="e">
        <f>IF($A$440='Stu-SESSION'!$A$664,INDEX('Stu-SESSION'!$K$664:$T$671, MATCH("*Bench Press*",'Stu-SESSION'!$B$664:$B$671,0), MATCH("*1st*",'Stu-SESSION'!$K$7:$T$7,0)),"")</f>
        <v>#N/A</v>
      </c>
      <c r="H441" s="131" t="e">
        <f>INDEX('Stu-SESSION'!$L$664:$U$671, MATCH("*Bench Press*",'Stu-SESSION'!$B$664:$B$671,0), MATCH("*1st*",'Stu-SESSION'!$K$7:$T$7,0))</f>
        <v>#N/A</v>
      </c>
      <c r="I441" s="132" t="e">
        <f>IF($A$440='Stu-SESSION'!$A$664,INDEX('Stu-SESSION'!$K$664:$T$671, MATCH("*Military*",'Stu-SESSION'!$B$664:$B$671,0), MATCH("*1st*",'Stu-SESSION'!$K$7:$T$7,0)),"")</f>
        <v>#N/A</v>
      </c>
      <c r="J441" s="48" t="e">
        <f>INDEX('Stu-SESSION'!$L$664:$U$671, MATCH("*Military*",'Stu-SESSION'!$B$664:$B$671,0), MATCH("*1st*",'Stu-SESSION'!$K$7:$T$7,0))</f>
        <v>#N/A</v>
      </c>
      <c r="K441" s="131" t="e">
        <f>IF($A$440='Stu-SESSION'!$A$664,INDEX('Stu-SESSION'!$K$664:$T$671, MATCH("*Clean *",'Stu-SESSION'!$B$664:$B$671,0), MATCH("*1st*",'Stu-SESSION'!$K$7:$T$7,0)),"")</f>
        <v>#N/A</v>
      </c>
      <c r="L441" s="48" t="e">
        <f>INDEX('Stu-SESSION'!$L$664:$U$671, MATCH("*Clean *",'Stu-SESSION'!$B$664:$B$671,0), MATCH("*1st*",'Stu-SESSION'!$K$7:$T$7,0))</f>
        <v>#N/A</v>
      </c>
      <c r="M441" s="131" t="e">
        <f>IF($A$440='Stu-SESSION'!$A$664,INDEX('Stu-SESSION'!$K$664:$T$671, MATCH("*Lat Pulldown*",'Stu-SESSION'!$B$664:$B$671,0), MATCH("*1st*",'Stu-SESSION'!$K$7:$T$7,0)),"")</f>
        <v>#N/A</v>
      </c>
      <c r="N441" s="48" t="e">
        <f>INDEX('Stu-SESSION'!$L$664:$U$671, MATCH("*Lat Pulldown*",'Stu-SESSION'!$B$664:$B$671,0), MATCH("*1st*",'Stu-SESSION'!$K$7:$T$7,0))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IF($A$440='Stu-SESSION'!$A$664,INDEX('Stu-SESSION'!$K$664:$T$671, MATCH("*Squat*",'Stu-SESSION'!$B$664:$B$671,0), MATCH("*2nd*",'Stu-SESSION'!$K$7:$T$7,0)),"")</f>
        <v>#N/A</v>
      </c>
      <c r="D442" s="132" t="e">
        <f>INDEX('Stu-SESSION'!L$664:U$671, MATCH("*Squat*",'Stu-SESSION'!$B$664:$B$671,0), MATCH("*2nd*",'Stu-SESSION'!K$7:T$7,0))</f>
        <v>#N/A</v>
      </c>
      <c r="E442" s="131" t="e">
        <f>IF($A$440='Stu-SESSION'!$A$664,INDEX('Stu-SESSION'!$K$664:$T$671, MATCH("*Deadlift*",'Stu-SESSION'!$B$664:$B$671,0), MATCH("*2ND*",'Stu-SESSION'!$K$7:$T$7,0)),"")</f>
        <v>#N/A</v>
      </c>
      <c r="F442" s="131" t="e">
        <f>INDEX('Stu-SESSION'!$L$664:$U$671, MATCH("*Deadlift*",'Stu-SESSION'!$B$664:$B$671,0), MATCH("*2nd*",'Stu-SESSION'!$K$7:$T$7,0))</f>
        <v>#N/A</v>
      </c>
      <c r="G442" s="131" t="e">
        <f>IF($A$440='Stu-SESSION'!$A$664,INDEX('Stu-SESSION'!$K$664:$T$671, MATCH("*Bench Press*",'Stu-SESSION'!$B$664:$B$671,0), MATCH("*2ND*",'Stu-SESSION'!$K$7:$T$7,0)),"")</f>
        <v>#N/A</v>
      </c>
      <c r="H442" s="131" t="e">
        <f>INDEX('Stu-SESSION'!$L$664:$U$671, MATCH("*Bench Press*",'Stu-SESSION'!$B$664:$B$671,0), MATCH("*2nd*",'Stu-SESSION'!$K$7:$T$7,0))</f>
        <v>#N/A</v>
      </c>
      <c r="I442" s="132" t="e">
        <f>IF($A$440='Stu-SESSION'!$A$664,INDEX('Stu-SESSION'!$K$664:$T$671, MATCH("*Military*",'Stu-SESSION'!$B$664:$B$671,0), MATCH("*2ND*",'Stu-SESSION'!$K$7:$T$7,0)),"")</f>
        <v>#N/A</v>
      </c>
      <c r="J442" s="44" t="e">
        <f>INDEX('Stu-SESSION'!$L$664:$U$671, MATCH("*Military*",'Stu-SESSION'!$B$664:$B$671,0), MATCH("*2nd*",'Stu-SESSION'!$K$7:$T$7,0))</f>
        <v>#N/A</v>
      </c>
      <c r="K442" s="131" t="e">
        <f>IF($A$440='Stu-SESSION'!$A$664,INDEX('Stu-SESSION'!$K$664:$T$671, MATCH("*Clean *",'Stu-SESSION'!$B$664:$B$671,0), MATCH("*2ND*",'Stu-SESSION'!$K$7:$T$7,0)),"")</f>
        <v>#N/A</v>
      </c>
      <c r="L442" s="44" t="e">
        <f>INDEX('Stu-SESSION'!$L$664:$U$671, MATCH("*Clean *",'Stu-SESSION'!$B$664:$B$671,0), MATCH("*2nd*",'Stu-SESSION'!$K$7:$T$7,0))</f>
        <v>#N/A</v>
      </c>
      <c r="M442" s="131" t="e">
        <f>IF($A$440='Stu-SESSION'!$A$664,INDEX('Stu-SESSION'!$K$664:$T$671, MATCH("*Lat Pulldown*",'Stu-SESSION'!$B$664:$B$671,0), MATCH("*2ND*",'Stu-SESSION'!$K$7:$T$7,0)),"")</f>
        <v>#N/A</v>
      </c>
      <c r="N442" s="44" t="e">
        <f>INDEX('Stu-SESSION'!$L$664:$U$671, MATCH("*Lat Pulldown*",'Stu-SESSION'!$B$664:$B$671,0), MATCH("*2nd*",'Stu-SESSION'!$K$7:$T$7,0))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IF($A$440='Stu-SESSION'!$A$664,INDEX('Stu-SESSION'!$K$664:$T$671, MATCH("*Squat*",'Stu-SESSION'!$B$664:$B$671,0), MATCH("*3rd*",'Stu-SESSION'!$K$7:$T$7,0)),"")</f>
        <v>#N/A</v>
      </c>
      <c r="D443" s="132" t="e">
        <f>INDEX('Stu-SESSION'!L$664:U$671, MATCH("*Squat*",'Stu-SESSION'!$B$664:$B$671,0), MATCH("*3rd*",'Stu-SESSION'!K$7:T$7,0))</f>
        <v>#N/A</v>
      </c>
      <c r="E443" s="131" t="e">
        <f>IF($A$440='Stu-SESSION'!$A$664,INDEX('Stu-SESSION'!$K$664:$T$671, MATCH("*Deadlift*",'Stu-SESSION'!$B$664:$B$671,0), MATCH("*3rd*",'Stu-SESSION'!$K$7:$T$7,0)),"")</f>
        <v>#N/A</v>
      </c>
      <c r="F443" s="131" t="e">
        <f>INDEX('Stu-SESSION'!$L$664:$U$671, MATCH("*Deadlift*",'Stu-SESSION'!$B$664:$B$671,0), MATCH("*3rd*",'Stu-SESSION'!$K$7:$T$7,0))</f>
        <v>#N/A</v>
      </c>
      <c r="G443" s="131" t="e">
        <f>IF($A$440='Stu-SESSION'!$A$664,INDEX('Stu-SESSION'!$K$664:$T$671, MATCH("*Bench Press*",'Stu-SESSION'!$B$664:$B$671,0), MATCH("*3rd*",'Stu-SESSION'!$K$7:$T$7,0)),"")</f>
        <v>#N/A</v>
      </c>
      <c r="H443" s="131" t="e">
        <f>INDEX('Stu-SESSION'!$L$664:$U$671, MATCH("*Bench Press*",'Stu-SESSION'!$B$664:$B$671,0), MATCH("*3rd*",'Stu-SESSION'!$K$7:$T$7,0))</f>
        <v>#N/A</v>
      </c>
      <c r="I443" s="132" t="e">
        <f>IF($A$440='Stu-SESSION'!$A$664,INDEX('Stu-SESSION'!$K$664:$T$671, MATCH("*Military*",'Stu-SESSION'!$B$664:$B$671,0), MATCH("*3rd*",'Stu-SESSION'!$K$7:$T$7,0)),"")</f>
        <v>#N/A</v>
      </c>
      <c r="J443" s="44" t="e">
        <f>INDEX('Stu-SESSION'!$L$664:$U$671, MATCH("*Military*",'Stu-SESSION'!$B$664:$B$671,0), MATCH("*3rd*",'Stu-SESSION'!$K$7:$T$7,0))</f>
        <v>#N/A</v>
      </c>
      <c r="K443" s="131" t="e">
        <f>IF($A$440='Stu-SESSION'!$A$664,INDEX('Stu-SESSION'!$K$664:$T$671, MATCH("*Clean *",'Stu-SESSION'!$B$664:$B$671,0), MATCH("*3rd*",'Stu-SESSION'!$K$7:$T$7,0)),"")</f>
        <v>#N/A</v>
      </c>
      <c r="L443" s="44" t="e">
        <f>INDEX('Stu-SESSION'!$L$664:$U$671, MATCH("*Clean *",'Stu-SESSION'!$B$664:$B$671,0), MATCH("*3rd*",'Stu-SESSION'!$K$7:$T$7,0))</f>
        <v>#N/A</v>
      </c>
      <c r="M443" s="131" t="e">
        <f>IF($A$440='Stu-SESSION'!$A$664,INDEX('Stu-SESSION'!$K$664:$T$671, MATCH("*Lat Pulldown*",'Stu-SESSION'!$B$664:$B$671,0), MATCH("*3rd*",'Stu-SESSION'!$K$7:$T$7,0)),"")</f>
        <v>#N/A</v>
      </c>
      <c r="N443" s="44" t="e">
        <f>INDEX('Stu-SESSION'!$L$664:$U$671, MATCH("*Lat Pulldown*",'Stu-SESSION'!$B$664:$B$671,0), MATCH("*3rd*",'Stu-SESSION'!$K$7:$T$7,0))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IF($A$440='Stu-SESSION'!$A$664,INDEX('Stu-SESSION'!$K$664:$T$671, MATCH("*Squat*",'Stu-SESSION'!$B$664:$B$671,0), MATCH("*4th*",'Stu-SESSION'!$K$7:$T$7,0)),"")</f>
        <v>#N/A</v>
      </c>
      <c r="D444" s="132" t="e">
        <f>INDEX('Stu-SESSION'!L$664:U$671, MATCH("*Squat*",'Stu-SESSION'!$B$664:$B$671,0), MATCH("*4th*",'Stu-SESSION'!K$7:T$7,0))</f>
        <v>#N/A</v>
      </c>
      <c r="E444" s="131" t="e">
        <f>IF($A$440='Stu-SESSION'!$A$664,INDEX('Stu-SESSION'!$K$664:$T$671, MATCH("*Deadlift*",'Stu-SESSION'!$B$664:$B$671,0), MATCH("*4th*",'Stu-SESSION'!$K$7:$T$7,0)),"")</f>
        <v>#N/A</v>
      </c>
      <c r="F444" s="131" t="e">
        <f>INDEX('Stu-SESSION'!$L$664:$U$671, MATCH("*Deadlift*",'Stu-SESSION'!$B$664:$B$671,0), MATCH("*4th*",'Stu-SESSION'!$K$7:$T$7,0))</f>
        <v>#N/A</v>
      </c>
      <c r="G444" s="131" t="e">
        <f>IF($A$440='Stu-SESSION'!$A$664,INDEX('Stu-SESSION'!$K$664:$T$671, MATCH("*Bench Press*",'Stu-SESSION'!$B$664:$B$671,0), MATCH("*4th*",'Stu-SESSION'!$K$7:$T$7,0)),"")</f>
        <v>#N/A</v>
      </c>
      <c r="H444" s="131" t="e">
        <f>INDEX('Stu-SESSION'!$L$664:$U$671, MATCH("*Bench Press*",'Stu-SESSION'!$B$664:$B$671,0), MATCH("*4th*",'Stu-SESSION'!$K$7:$T$7,0))</f>
        <v>#N/A</v>
      </c>
      <c r="I444" s="132" t="e">
        <f>IF($A$440='Stu-SESSION'!$A$664,INDEX('Stu-SESSION'!$K$664:$T$671, MATCH("*Military*",'Stu-SESSION'!$B$664:$B$671,0), MATCH("*4th*",'Stu-SESSION'!$K$7:$T$7,0)),"")</f>
        <v>#N/A</v>
      </c>
      <c r="J444" s="44" t="e">
        <f>INDEX('Stu-SESSION'!$L$664:$U$671, MATCH("*Military*",'Stu-SESSION'!$B$664:$B$671,0), MATCH("*4th*",'Stu-SESSION'!$K$7:$T$7,0))</f>
        <v>#N/A</v>
      </c>
      <c r="K444" s="131" t="e">
        <f>IF($A$440='Stu-SESSION'!$A$664,INDEX('Stu-SESSION'!$K$664:$T$671, MATCH("*Clean *",'Stu-SESSION'!$B$664:$B$671,0), MATCH("*4th*",'Stu-SESSION'!$K$7:$T$7,0)),"")</f>
        <v>#N/A</v>
      </c>
      <c r="L444" s="44" t="e">
        <f>INDEX('Stu-SESSION'!$L$664:$U$671, MATCH("*Clean *",'Stu-SESSION'!$B$664:$B$671,0), MATCH("*4th*",'Stu-SESSION'!$K$7:$T$7,0))</f>
        <v>#N/A</v>
      </c>
      <c r="M444" s="131" t="e">
        <f>IF($A$440='Stu-SESSION'!$A$664,INDEX('Stu-SESSION'!$K$664:$T$671, MATCH("*Lat Pulldown*",'Stu-SESSION'!$B$664:$B$671,0), MATCH("*4th*",'Stu-SESSION'!$K$7:$T$7,0)),"")</f>
        <v>#N/A</v>
      </c>
      <c r="N444" s="44" t="e">
        <f>INDEX('Stu-SESSION'!$L$664:$U$671, MATCH("*Lat Pulldown*",'Stu-SESSION'!$B$664:$B$671,0), MATCH("*4th*",'Stu-SESSION'!$K$7:$T$7,0))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IF($A$440='Stu-SESSION'!$A$664,INDEX('Stu-SESSION'!$K$664:$T$671, MATCH("*Squat*",'Stu-SESSION'!$B$664:$B$671,0), MATCH("*5th*",'Stu-SESSION'!$K$7:$T$7,0)),"")</f>
        <v>#N/A</v>
      </c>
      <c r="D445" s="132" t="e">
        <f>INDEX('Stu-SESSION'!L$664:U$671, MATCH("*Squat*",'Stu-SESSION'!$B$664:$B$671,0), MATCH("*5th*",'Stu-SESSION'!K$7:T$7,0))</f>
        <v>#N/A</v>
      </c>
      <c r="E445" s="131" t="e">
        <f>IF($A$440='Stu-SESSION'!$A$664,INDEX('Stu-SESSION'!$K$664:$T$671, MATCH("*Deadlift*",'Stu-SESSION'!$B$664:$B$671,0), MATCH("*5th*",'Stu-SESSION'!$K$7:$T$7,0)),"")</f>
        <v>#N/A</v>
      </c>
      <c r="F445" s="131" t="e">
        <f>INDEX('Stu-SESSION'!$L$664:$U$671, MATCH("*Deadlift*",'Stu-SESSION'!$B$664:$B$671,0), MATCH("*5th*",'Stu-SESSION'!$K$7:$T$7,0))</f>
        <v>#N/A</v>
      </c>
      <c r="G445" s="131" t="e">
        <f>IF($A$440='Stu-SESSION'!$A$664,INDEX('Stu-SESSION'!$K$664:$T$671, MATCH("*Bench Press*",'Stu-SESSION'!$B$664:$B$671,0), MATCH("*5th*",'Stu-SESSION'!$K$7:$T$7,0)),"")</f>
        <v>#N/A</v>
      </c>
      <c r="H445" s="131" t="e">
        <f>INDEX('Stu-SESSION'!$L$664:$U$671, MATCH("*Bench Press*",'Stu-SESSION'!$B$664:$B$671,0), MATCH("*5th*",'Stu-SESSION'!$K$7:$T$7,0))</f>
        <v>#N/A</v>
      </c>
      <c r="I445" s="132" t="e">
        <f>IF($A$440='Stu-SESSION'!$A$664,INDEX('Stu-SESSION'!$K$664:$T$671, MATCH("*Military*",'Stu-SESSION'!$B$664:$B$671,0), MATCH("*5th*",'Stu-SESSION'!$K$7:$T$7,0)),"")</f>
        <v>#N/A</v>
      </c>
      <c r="J445" s="44" t="e">
        <f>INDEX('Stu-SESSION'!$L$664:$U$671, MATCH("*Military*",'Stu-SESSION'!$B$664:$B$671,0), MATCH("*5th*",'Stu-SESSION'!$K$7:$T$7,0))</f>
        <v>#N/A</v>
      </c>
      <c r="K445" s="131" t="e">
        <f>IF($A$440='Stu-SESSION'!$A$664,INDEX('Stu-SESSION'!$K$664:$T$671, MATCH("*Clean *",'Stu-SESSION'!$B$664:$B$671,0), MATCH("*5th*",'Stu-SESSION'!$K$7:$T$7,0)),"")</f>
        <v>#N/A</v>
      </c>
      <c r="L445" s="44" t="e">
        <f>INDEX('Stu-SESSION'!$L$664:$U$671, MATCH("*Clean *",'Stu-SESSION'!$B$664:$B$671,0), MATCH("*5th*",'Stu-SESSION'!$K$7:$T$7,0))</f>
        <v>#N/A</v>
      </c>
      <c r="M445" s="131" t="e">
        <f>IF($A$440='Stu-SESSION'!$A$664,INDEX('Stu-SESSION'!$K$664:$T$671, MATCH("*Lat Pulldown*",'Stu-SESSION'!$B$664:$B$671,0), MATCH("*5th*",'Stu-SESSION'!$K$7:$T$7,0)),"")</f>
        <v>#N/A</v>
      </c>
      <c r="N445" s="44" t="e">
        <f>INDEX('Stu-SESSION'!$L$664:$U$671, MATCH("*Lat Pulldown*",'Stu-SESSION'!$B$664:$B$671,0), MATCH("*5th*",'Stu-SESSION'!$K$7:$T$7,0))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'Stu-SESSION'!A673</f>
        <v>0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 t="e">
        <f>MAX(G447:G451)</f>
        <v>#N/A</v>
      </c>
      <c r="H446" s="116" t="e">
        <f t="array" ref="H446">MAX(IF(G447:G451=G446,H447:H451))</f>
        <v>#N/A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 t="e">
        <f>MAX(M447:M451)</f>
        <v>#N/A</v>
      </c>
      <c r="N446" s="117" t="e">
        <f t="array" ref="N446">MAX(IF(M447:M451=M446,N447:N451))</f>
        <v>#N/A</v>
      </c>
      <c r="O446" s="152" t="str">
        <f>IF($A$140='Stu-SESSION'!$A$673,INDEX('Stu-SESSION'!$K$644:$T$673, MATCH("*1k Row*",'Stu-SESSION'!$B$644:$B$673,0), MATCH("*1st*",'Stu-SESSION'!$K$7:$T$7,0)),"")</f>
        <v/>
      </c>
      <c r="P446" s="152" t="str">
        <f>IF($A$140='Stu-SESSION'!$A$673,INDEX('Stu-SESSION'!$K$644:$T$673, MATCH("*HIIT*",'Stu-SESSION'!$B$644:$B$673,0), MATCH("*1st*",'Stu-SESSION'!$K$7:$T$7,0)),"")</f>
        <v/>
      </c>
      <c r="Q446" s="119" t="e">
        <f>INDEX('Stu-SESSION'!$L$673:$U$673, MATCH("*HIIT*",'Stu-SESSION'!$B$673:$B$673,0), MATCH("*1st*",'Stu-SESSION'!$K$7:$T$7,0))</f>
        <v>#N/A</v>
      </c>
      <c r="R446" s="119">
        <f>'Stu-SESSION'!U514</f>
        <v>0</v>
      </c>
      <c r="S446" s="116"/>
      <c r="T446" s="116"/>
      <c r="U446" s="120">
        <f>'Stu-SESSION'!A674</f>
        <v>0</v>
      </c>
      <c r="V446" s="120">
        <f>'Stu-SESSION'!A675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IF($A$446='Stu-SESSION'!$A$673,INDEX('Stu-SESSION'!$K$644:$T$673, MATCH("*Squat*",'Stu-SESSION'!$B$644:$B$673,0), MATCH("*1st*",'Stu-SESSION'!$K$7:$T$7,0)),"")</f>
        <v>#N/A</v>
      </c>
      <c r="D447" s="132" t="e">
        <f>INDEX('Stu-SESSION'!L$644:U$673, MATCH("*Squat*",'Stu-SESSION'!$B$644:$B$673,0), MATCH("*1st*",'Stu-SESSION'!K$7:T$7,0))</f>
        <v>#N/A</v>
      </c>
      <c r="E447" s="131" t="e">
        <f>IF($A$446='Stu-SESSION'!$A$673,INDEX('Stu-SESSION'!$K$644:$T$673, MATCH("*Deadlift*",'Stu-SESSION'!$B$644:$B$673,0), MATCH("*1st*",'Stu-SESSION'!$K$7:$T$7,0)),"")</f>
        <v>#N/A</v>
      </c>
      <c r="F447" s="131" t="e">
        <f>INDEX('Stu-SESSION'!$L$644:$U$673, MATCH("*Deadlift*",'Stu-SESSION'!$B$644:$B$673,0), MATCH("*1st*",'Stu-SESSION'!$K$7:$T$7,0))</f>
        <v>#N/A</v>
      </c>
      <c r="G447" s="131" t="e">
        <f>IF($A$446='Stu-SESSION'!$A$673,INDEX('Stu-SESSION'!$K$644:$T$673, MATCH("*Bench Press*",'Stu-SESSION'!$B$644:$B$673,0), MATCH("*1st*",'Stu-SESSION'!$K$7:$T$7,0)),"")</f>
        <v>#N/A</v>
      </c>
      <c r="H447" s="131" t="e">
        <f>INDEX('Stu-SESSION'!$L$644:$U$673, MATCH("*Bench Press*",'Stu-SESSION'!$B$644:$B$673,0), MATCH("*1st*",'Stu-SESSION'!$K$7:$T$7,0))</f>
        <v>#N/A</v>
      </c>
      <c r="I447" s="132" t="e">
        <f>IF($A$446='Stu-SESSION'!$A$673,INDEX('Stu-SESSION'!$K$644:$T$673, MATCH("*Military*",'Stu-SESSION'!$B$644:$B$673,0), MATCH("*1st*",'Stu-SESSION'!$K$7:$T$7,0)),"")</f>
        <v>#N/A</v>
      </c>
      <c r="J447" s="48" t="e">
        <f>INDEX('Stu-SESSION'!$L$644:$U$673, MATCH("*Military*",'Stu-SESSION'!$B$644:$B$673,0), MATCH("*1st*",'Stu-SESSION'!$K$7:$T$7,0))</f>
        <v>#N/A</v>
      </c>
      <c r="K447" s="131" t="e">
        <f>IF($A$446='Stu-SESSION'!$A$673,INDEX('Stu-SESSION'!$K$644:$T$673, MATCH("*Clean *",'Stu-SESSION'!$B$644:$B$673,0), MATCH("*1st*",'Stu-SESSION'!$K$7:$T$7,0)),"")</f>
        <v>#N/A</v>
      </c>
      <c r="L447" s="48" t="e">
        <f>INDEX('Stu-SESSION'!$L$644:$U$673, MATCH("*Clean *",'Stu-SESSION'!$B$644:$B$673,0), MATCH("*1st*",'Stu-SESSION'!$K$7:$T$7,0))</f>
        <v>#N/A</v>
      </c>
      <c r="M447" s="131" t="e">
        <f>IF($A$446='Stu-SESSION'!$A$673,INDEX('Stu-SESSION'!$K$644:$T$673, MATCH("*Lat Pulldown*",'Stu-SESSION'!$B$644:$B$673,0), MATCH("*1st*",'Stu-SESSION'!$K$7:$T$7,0)),"")</f>
        <v>#N/A</v>
      </c>
      <c r="N447" s="48" t="e">
        <f>INDEX('Stu-SESSION'!$L$644:$U$673, MATCH("*Lat Pulldown*",'Stu-SESSION'!$B$644:$B$673,0), MATCH("*1st*",'Stu-SESSION'!$K$7:$T$7,0))</f>
        <v>#N/A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IF($A$446='Stu-SESSION'!$A$673,INDEX('Stu-SESSION'!$K$644:$T$673, MATCH("*Squat*",'Stu-SESSION'!$B$644:$B$673,0), MATCH("*2nd*",'Stu-SESSION'!$K$7:$T$7,0)),"")</f>
        <v>#N/A</v>
      </c>
      <c r="D448" s="132" t="e">
        <f>INDEX('Stu-SESSION'!L$644:U$673, MATCH("*Squat*",'Stu-SESSION'!$B$644:$B$673,0), MATCH("*2nd*",'Stu-SESSION'!K$7:T$7,0))</f>
        <v>#N/A</v>
      </c>
      <c r="E448" s="131" t="e">
        <f>IF($A$446='Stu-SESSION'!$A$673,INDEX('Stu-SESSION'!$K$644:$T$673, MATCH("*Deadlift*",'Stu-SESSION'!$B$644:$B$673,0), MATCH("*2ND*",'Stu-SESSION'!$K$7:$T$7,0)),"")</f>
        <v>#N/A</v>
      </c>
      <c r="F448" s="131" t="e">
        <f>INDEX('Stu-SESSION'!$L$644:$U$673, MATCH("*Deadlift*",'Stu-SESSION'!$B$644:$B$673,0), MATCH("*2nd*",'Stu-SESSION'!$K$7:$T$7,0))</f>
        <v>#N/A</v>
      </c>
      <c r="G448" s="131" t="e">
        <f>IF($A$446='Stu-SESSION'!$A$673,INDEX('Stu-SESSION'!$K$644:$T$673, MATCH("*Bench Press*",'Stu-SESSION'!$B$644:$B$673,0), MATCH("*2ND*",'Stu-SESSION'!$K$7:$T$7,0)),"")</f>
        <v>#N/A</v>
      </c>
      <c r="H448" s="131" t="e">
        <f>INDEX('Stu-SESSION'!$L$644:$U$673, MATCH("*Bench Press*",'Stu-SESSION'!$B$644:$B$673,0), MATCH("*2nd*",'Stu-SESSION'!$K$7:$T$7,0))</f>
        <v>#N/A</v>
      </c>
      <c r="I448" s="132" t="e">
        <f>IF($A$446='Stu-SESSION'!$A$673,INDEX('Stu-SESSION'!$K$644:$T$673, MATCH("*Military*",'Stu-SESSION'!$B$644:$B$673,0), MATCH("*2ND*",'Stu-SESSION'!$K$7:$T$7,0)),"")</f>
        <v>#N/A</v>
      </c>
      <c r="J448" s="44" t="e">
        <f>INDEX('Stu-SESSION'!$L$644:$U$673, MATCH("*Military*",'Stu-SESSION'!$B$644:$B$673,0), MATCH("*2nd*",'Stu-SESSION'!$K$7:$T$7,0))</f>
        <v>#N/A</v>
      </c>
      <c r="K448" s="131" t="e">
        <f>IF($A$446='Stu-SESSION'!$A$673,INDEX('Stu-SESSION'!$K$644:$T$673, MATCH("*Clean *",'Stu-SESSION'!$B$644:$B$673,0), MATCH("*2ND*",'Stu-SESSION'!$K$7:$T$7,0)),"")</f>
        <v>#N/A</v>
      </c>
      <c r="L448" s="44" t="e">
        <f>INDEX('Stu-SESSION'!$L$644:$U$673, MATCH("*Clean *",'Stu-SESSION'!$B$644:$B$673,0), MATCH("*2nd*",'Stu-SESSION'!$K$7:$T$7,0))</f>
        <v>#N/A</v>
      </c>
      <c r="M448" s="131" t="e">
        <f>IF($A$446='Stu-SESSION'!$A$673,INDEX('Stu-SESSION'!$K$644:$T$673, MATCH("*Lat Pulldown*",'Stu-SESSION'!$B$644:$B$673,0), MATCH("*2ND*",'Stu-SESSION'!$K$7:$T$7,0)),"")</f>
        <v>#N/A</v>
      </c>
      <c r="N448" s="44" t="e">
        <f>INDEX('Stu-SESSION'!$L$644:$U$673, MATCH("*Lat Pulldown*",'Stu-SESSION'!$B$644:$B$673,0), MATCH("*2nd*",'Stu-SESSION'!$K$7:$T$7,0))</f>
        <v>#N/A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IF($A$446='Stu-SESSION'!$A$673,INDEX('Stu-SESSION'!$K$644:$T$673, MATCH("*Squat*",'Stu-SESSION'!$B$644:$B$673,0), MATCH("*3rd*",'Stu-SESSION'!$K$7:$T$7,0)),"")</f>
        <v>#N/A</v>
      </c>
      <c r="D449" s="132" t="e">
        <f>INDEX('Stu-SESSION'!L$644:U$673, MATCH("*Squat*",'Stu-SESSION'!$B$644:$B$673,0), MATCH("*3rd*",'Stu-SESSION'!K$7:T$7,0))</f>
        <v>#N/A</v>
      </c>
      <c r="E449" s="131" t="e">
        <f>IF($A$446='Stu-SESSION'!$A$673,INDEX('Stu-SESSION'!$K$644:$T$673, MATCH("*Deadlift*",'Stu-SESSION'!$B$644:$B$673,0), MATCH("*3rd*",'Stu-SESSION'!$K$7:$T$7,0)),"")</f>
        <v>#N/A</v>
      </c>
      <c r="F449" s="131" t="e">
        <f>INDEX('Stu-SESSION'!$L$644:$U$673, MATCH("*Deadlift*",'Stu-SESSION'!$B$644:$B$673,0), MATCH("*3rd*",'Stu-SESSION'!$K$7:$T$7,0))</f>
        <v>#N/A</v>
      </c>
      <c r="G449" s="131" t="e">
        <f>IF($A$446='Stu-SESSION'!$A$673,INDEX('Stu-SESSION'!$K$644:$T$673, MATCH("*Bench Press*",'Stu-SESSION'!$B$644:$B$673,0), MATCH("*3rd*",'Stu-SESSION'!$K$7:$T$7,0)),"")</f>
        <v>#N/A</v>
      </c>
      <c r="H449" s="131" t="e">
        <f>INDEX('Stu-SESSION'!$L$644:$U$673, MATCH("*Bench Press*",'Stu-SESSION'!$B$644:$B$673,0), MATCH("*3rd*",'Stu-SESSION'!$K$7:$T$7,0))</f>
        <v>#N/A</v>
      </c>
      <c r="I449" s="132" t="e">
        <f>IF($A$446='Stu-SESSION'!$A$673,INDEX('Stu-SESSION'!$K$644:$T$673, MATCH("*Military*",'Stu-SESSION'!$B$644:$B$673,0), MATCH("*3rd*",'Stu-SESSION'!$K$7:$T$7,0)),"")</f>
        <v>#N/A</v>
      </c>
      <c r="J449" s="44" t="e">
        <f>INDEX('Stu-SESSION'!$L$644:$U$673, MATCH("*Military*",'Stu-SESSION'!$B$644:$B$673,0), MATCH("*3rd*",'Stu-SESSION'!$K$7:$T$7,0))</f>
        <v>#N/A</v>
      </c>
      <c r="K449" s="131" t="e">
        <f>IF($A$446='Stu-SESSION'!$A$673,INDEX('Stu-SESSION'!$K$644:$T$673, MATCH("*Clean *",'Stu-SESSION'!$B$644:$B$673,0), MATCH("*3rd*",'Stu-SESSION'!$K$7:$T$7,0)),"")</f>
        <v>#N/A</v>
      </c>
      <c r="L449" s="44" t="e">
        <f>INDEX('Stu-SESSION'!$L$644:$U$673, MATCH("*Clean *",'Stu-SESSION'!$B$644:$B$673,0), MATCH("*3rd*",'Stu-SESSION'!$K$7:$T$7,0))</f>
        <v>#N/A</v>
      </c>
      <c r="M449" s="131" t="e">
        <f>IF($A$446='Stu-SESSION'!$A$673,INDEX('Stu-SESSION'!$K$644:$T$673, MATCH("*Lat Pulldown*",'Stu-SESSION'!$B$644:$B$673,0), MATCH("*3rd*",'Stu-SESSION'!$K$7:$T$7,0)),"")</f>
        <v>#N/A</v>
      </c>
      <c r="N449" s="44" t="e">
        <f>INDEX('Stu-SESSION'!$L$644:$U$673, MATCH("*Lat Pulldown*",'Stu-SESSION'!$B$644:$B$673,0), MATCH("*3rd*",'Stu-SESSION'!$K$7:$T$7,0))</f>
        <v>#N/A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IF($A$446='Stu-SESSION'!$A$673,INDEX('Stu-SESSION'!$K$644:$T$673, MATCH("*Squat*",'Stu-SESSION'!$B$644:$B$673,0), MATCH("*4th*",'Stu-SESSION'!$K$7:$T$7,0)),"")</f>
        <v>#N/A</v>
      </c>
      <c r="D450" s="132" t="e">
        <f>INDEX('Stu-SESSION'!L$644:U$673, MATCH("*Squat*",'Stu-SESSION'!$B$644:$B$673,0), MATCH("*4th*",'Stu-SESSION'!K$7:T$7,0))</f>
        <v>#N/A</v>
      </c>
      <c r="E450" s="131" t="e">
        <f>IF($A$446='Stu-SESSION'!$A$673,INDEX('Stu-SESSION'!$K$644:$T$673, MATCH("*Deadlift*",'Stu-SESSION'!$B$644:$B$673,0), MATCH("*4th*",'Stu-SESSION'!$K$7:$T$7,0)),"")</f>
        <v>#N/A</v>
      </c>
      <c r="F450" s="131" t="e">
        <f>INDEX('Stu-SESSION'!$L$644:$U$673, MATCH("*Deadlift*",'Stu-SESSION'!$B$644:$B$673,0), MATCH("*4th*",'Stu-SESSION'!$K$7:$T$7,0))</f>
        <v>#N/A</v>
      </c>
      <c r="G450" s="131" t="e">
        <f>IF($A$446='Stu-SESSION'!$A$673,INDEX('Stu-SESSION'!$K$644:$T$673, MATCH("*Bench Press*",'Stu-SESSION'!$B$644:$B$673,0), MATCH("*4th*",'Stu-SESSION'!$K$7:$T$7,0)),"")</f>
        <v>#N/A</v>
      </c>
      <c r="H450" s="131" t="e">
        <f>INDEX('Stu-SESSION'!$L$644:$U$673, MATCH("*Bench Press*",'Stu-SESSION'!$B$644:$B$673,0), MATCH("*4th*",'Stu-SESSION'!$K$7:$T$7,0))</f>
        <v>#N/A</v>
      </c>
      <c r="I450" s="132" t="e">
        <f>IF($A$446='Stu-SESSION'!$A$673,INDEX('Stu-SESSION'!$K$644:$T$673, MATCH("*Military*",'Stu-SESSION'!$B$644:$B$673,0), MATCH("*4th*",'Stu-SESSION'!$K$7:$T$7,0)),"")</f>
        <v>#N/A</v>
      </c>
      <c r="J450" s="44" t="e">
        <f>INDEX('Stu-SESSION'!$L$644:$U$673, MATCH("*Military*",'Stu-SESSION'!$B$644:$B$673,0), MATCH("*4th*",'Stu-SESSION'!$K$7:$T$7,0))</f>
        <v>#N/A</v>
      </c>
      <c r="K450" s="131" t="e">
        <f>IF($A$446='Stu-SESSION'!$A$673,INDEX('Stu-SESSION'!$K$644:$T$673, MATCH("*Clean *",'Stu-SESSION'!$B$644:$B$673,0), MATCH("*4th*",'Stu-SESSION'!$K$7:$T$7,0)),"")</f>
        <v>#N/A</v>
      </c>
      <c r="L450" s="44" t="e">
        <f>INDEX('Stu-SESSION'!$L$644:$U$673, MATCH("*Clean *",'Stu-SESSION'!$B$644:$B$673,0), MATCH("*4th*",'Stu-SESSION'!$K$7:$T$7,0))</f>
        <v>#N/A</v>
      </c>
      <c r="M450" s="131" t="e">
        <f>IF($A$446='Stu-SESSION'!$A$673,INDEX('Stu-SESSION'!$K$644:$T$673, MATCH("*Lat Pulldown*",'Stu-SESSION'!$B$644:$B$673,0), MATCH("*4th*",'Stu-SESSION'!$K$7:$T$7,0)),"")</f>
        <v>#N/A</v>
      </c>
      <c r="N450" s="44" t="e">
        <f>INDEX('Stu-SESSION'!$L$644:$U$673, MATCH("*Lat Pulldown*",'Stu-SESSION'!$B$644:$B$673,0), MATCH("*4th*",'Stu-SESSION'!$K$7:$T$7,0))</f>
        <v>#N/A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IF($A$446='Stu-SESSION'!$A$673,INDEX('Stu-SESSION'!$K$644:$T$673, MATCH("*Squat*",'Stu-SESSION'!$B$644:$B$673,0), MATCH("*5th*",'Stu-SESSION'!$K$7:$T$7,0)),"")</f>
        <v>#N/A</v>
      </c>
      <c r="D451" s="132" t="e">
        <f>INDEX('Stu-SESSION'!L$644:U$673, MATCH("*Squat*",'Stu-SESSION'!$B$644:$B$673,0), MATCH("*5th*",'Stu-SESSION'!K$7:T$7,0))</f>
        <v>#N/A</v>
      </c>
      <c r="E451" s="131" t="e">
        <f>IF($A$446='Stu-SESSION'!$A$673,INDEX('Stu-SESSION'!$K$644:$T$673, MATCH("*Deadlift*",'Stu-SESSION'!$B$644:$B$673,0), MATCH("*5th*",'Stu-SESSION'!$K$7:$T$7,0)),"")</f>
        <v>#N/A</v>
      </c>
      <c r="F451" s="131" t="e">
        <f>INDEX('Stu-SESSION'!$L$644:$U$673, MATCH("*Deadlift*",'Stu-SESSION'!$B$644:$B$673,0), MATCH("*5th*",'Stu-SESSION'!$K$7:$T$7,0))</f>
        <v>#N/A</v>
      </c>
      <c r="G451" s="131" t="e">
        <f>IF($A$446='Stu-SESSION'!$A$673,INDEX('Stu-SESSION'!$K$644:$T$673, MATCH("*Bench Press*",'Stu-SESSION'!$B$644:$B$673,0), MATCH("*5th*",'Stu-SESSION'!$K$7:$T$7,0)),"")</f>
        <v>#N/A</v>
      </c>
      <c r="H451" s="131" t="e">
        <f>INDEX('Stu-SESSION'!$L$644:$U$673, MATCH("*Bench Press*",'Stu-SESSION'!$B$644:$B$673,0), MATCH("*5th*",'Stu-SESSION'!$K$7:$T$7,0))</f>
        <v>#N/A</v>
      </c>
      <c r="I451" s="132" t="e">
        <f>IF($A$446='Stu-SESSION'!$A$673,INDEX('Stu-SESSION'!$K$644:$T$673, MATCH("*Military*",'Stu-SESSION'!$B$644:$B$673,0), MATCH("*5th*",'Stu-SESSION'!$K$7:$T$7,0)),"")</f>
        <v>#N/A</v>
      </c>
      <c r="J451" s="44" t="e">
        <f>INDEX('Stu-SESSION'!$L$644:$U$673, MATCH("*Military*",'Stu-SESSION'!$B$644:$B$673,0), MATCH("*5th*",'Stu-SESSION'!$K$7:$T$7,0))</f>
        <v>#N/A</v>
      </c>
      <c r="K451" s="131" t="e">
        <f>IF($A$446='Stu-SESSION'!$A$673,INDEX('Stu-SESSION'!$K$644:$T$673, MATCH("*Clean *",'Stu-SESSION'!$B$644:$B$673,0), MATCH("*5th*",'Stu-SESSION'!$K$7:$T$7,0)),"")</f>
        <v>#N/A</v>
      </c>
      <c r="L451" s="44" t="e">
        <f>INDEX('Stu-SESSION'!$L$644:$U$673, MATCH("*Clean *",'Stu-SESSION'!$B$644:$B$673,0), MATCH("*5th*",'Stu-SESSION'!$K$7:$T$7,0))</f>
        <v>#N/A</v>
      </c>
      <c r="M451" s="131" t="e">
        <f>IF($A$446='Stu-SESSION'!$A$673,INDEX('Stu-SESSION'!$K$644:$T$673, MATCH("*Lat Pulldown*",'Stu-SESSION'!$B$644:$B$673,0), MATCH("*5th*",'Stu-SESSION'!$K$7:$T$7,0)),"")</f>
        <v>#N/A</v>
      </c>
      <c r="N451" s="44" t="e">
        <f>INDEX('Stu-SESSION'!$L$644:$U$673, MATCH("*Lat Pulldown*",'Stu-SESSION'!$B$644:$B$673,0), MATCH("*5th*",'Stu-SESSION'!$K$7:$T$7,0))</f>
        <v>#N/A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'Stu-SESSION'!A682</f>
        <v>0</v>
      </c>
      <c r="B452" s="116" t="s">
        <v>84</v>
      </c>
      <c r="C452" s="117" t="e">
        <f>MAX(C453:C457)</f>
        <v>#N/A</v>
      </c>
      <c r="D452" s="116" t="e">
        <f t="array" ref="D452">MAX(IF(C453:C457=C452,D453:D457))</f>
        <v>#N/A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 t="e">
        <f>MAX(M453:M457)</f>
        <v>#N/A</v>
      </c>
      <c r="N452" s="117" t="e">
        <f t="array" ref="N452">MAX(IF(M453:M457=M452,N453:N457))</f>
        <v>#N/A</v>
      </c>
      <c r="O452" s="152" t="str">
        <f>IF($A$140='Stu-SESSION'!$A$682,INDEX('Stu-SESSION'!$K$682:$T$689, MATCH("*1k Row*",'Stu-SESSION'!$B$682:$B$689,0), MATCH("*1st*",'Stu-SESSION'!$K$7:$T$7,0)),"")</f>
        <v/>
      </c>
      <c r="P452" s="152" t="str">
        <f>IF($A$140='Stu-SESSION'!$A$682,INDEX('Stu-SESSION'!$K$682:$T$689, MATCH("*HIIT*",'Stu-SESSION'!$B$682:$B$689,0), MATCH("*1st*",'Stu-SESSION'!$K$7:$T$7,0)),"")</f>
        <v/>
      </c>
      <c r="Q452" s="119" t="e">
        <f>INDEX('Stu-SESSION'!$L$631:$U$682, MATCH("*HIIT*",'Stu-SESSION'!$B$631:$B$682,0), MATCH("*1st*",'Stu-SESSION'!$K$7:$T$7,0))</f>
        <v>#N/A</v>
      </c>
      <c r="R452" s="119">
        <f>'Stu-SESSION'!U520</f>
        <v>0</v>
      </c>
      <c r="S452" s="116"/>
      <c r="T452" s="116"/>
      <c r="U452" s="120">
        <f>'Stu-SESSION'!A692</f>
        <v>0</v>
      </c>
      <c r="V452" s="120">
        <f>'Stu-SESSION'!A693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 t="e">
        <f>IF($A$452='Stu-SESSION'!$A$682,INDEX('Stu-SESSION'!$K$682:$T$689, MATCH("*Squat*",'Stu-SESSION'!$B$682:$B$689,0), MATCH("*1st*",'Stu-SESSION'!$K$7:$T$7,0)),"")</f>
        <v>#N/A</v>
      </c>
      <c r="D453" s="132" t="e">
        <f>INDEX('Stu-SESSION'!L$682:U$689, MATCH("*Squat*",'Stu-SESSION'!$B$682:$B$689,0), MATCH("*1st*",'Stu-SESSION'!K$7:T$7,0))</f>
        <v>#N/A</v>
      </c>
      <c r="E453" s="131" t="e">
        <f>IF($A$452='Stu-SESSION'!$A$682,INDEX('Stu-SESSION'!$K$682:$T$689, MATCH("*Deadlift*",'Stu-SESSION'!$B$682:$B$689,0), MATCH("*1st*",'Stu-SESSION'!$K$7:$T$7,0)),"")</f>
        <v>#N/A</v>
      </c>
      <c r="F453" s="131" t="e">
        <f>INDEX('Stu-SESSION'!$L$682:$U$689, MATCH("*Deadlift*",'Stu-SESSION'!$B$631:$B$689,0), MATCH("*1st*",'Stu-SESSION'!$K$7:$T$7,0))</f>
        <v>#N/A</v>
      </c>
      <c r="G453" s="131" t="e">
        <f>IF($A$452='Stu-SESSION'!$A$682,INDEX('Stu-SESSION'!$K$682:$T$689, MATCH("*Bench Press*",'Stu-SESSION'!$B$682:$B$689,0), MATCH("*1st*",'Stu-SESSION'!$K$7:$T$7,0)),"")</f>
        <v>#N/A</v>
      </c>
      <c r="H453" s="131" t="e">
        <f>INDEX('Stu-SESSION'!$L$682:$U$689, MATCH("*Bench Press*",'Stu-SESSION'!$B$682:$B$689,0), MATCH("*1st*",'Stu-SESSION'!$K$7:$T$7,0))</f>
        <v>#N/A</v>
      </c>
      <c r="I453" s="132" t="e">
        <f>IF($A$452='Stu-SESSION'!$A$682,INDEX('Stu-SESSION'!$K$682:$T$689, MATCH("*Military*",'Stu-SESSION'!$B$682:$B$689,0), MATCH("*1st*",'Stu-SESSION'!$K$7:$T$7,0)),"")</f>
        <v>#N/A</v>
      </c>
      <c r="J453" s="48" t="e">
        <f>INDEX('Stu-SESSION'!$L$682:$U$689, MATCH("*Military*",'Stu-SESSION'!$B$682:$B$689,0), MATCH("*1st*",'Stu-SESSION'!$K$7:$T$7,0))</f>
        <v>#N/A</v>
      </c>
      <c r="K453" s="131" t="e">
        <f>IF($A$452='Stu-SESSION'!$A$682,INDEX('Stu-SESSION'!$K$682:$T$689, MATCH("*Clean *",'Stu-SESSION'!$B$682:$B$689,0), MATCH("*1st*",'Stu-SESSION'!$K$7:$T$7,0)),"")</f>
        <v>#N/A</v>
      </c>
      <c r="L453" s="48" t="e">
        <f>INDEX('Stu-SESSION'!$L$682:$U$689, MATCH("*Clean *",'Stu-SESSION'!$B$631:$B$689,0), MATCH("*1st*",'Stu-SESSION'!$K$7:$T$7,0))</f>
        <v>#N/A</v>
      </c>
      <c r="M453" s="131" t="e">
        <f>IF($A$452='Stu-SESSION'!$A$682,INDEX('Stu-SESSION'!$K$682:$T$689, MATCH("*Lat Pulldown*",'Stu-SESSION'!$B$682:$B$689,0), MATCH("*1st*",'Stu-SESSION'!$K$7:$T$7,0)),"")</f>
        <v>#N/A</v>
      </c>
      <c r="N453" s="48" t="e">
        <f>INDEX('Stu-SESSION'!$L$682:$U$689, MATCH("*Lat Pulldown*",'Stu-SESSION'!$B$682:$B$689,0), MATCH("*1st*",'Stu-SESSION'!$K$7:$T$7,0))</f>
        <v>#N/A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 t="e">
        <f>IF($A$452='Stu-SESSION'!$A$682,INDEX('Stu-SESSION'!$K$682:$T$689, MATCH("*Squat*",'Stu-SESSION'!$B$682:$B$689,0), MATCH("*2nd*",'Stu-SESSION'!$K$7:$T$7,0)),"")</f>
        <v>#N/A</v>
      </c>
      <c r="D454" s="132" t="e">
        <f>INDEX('Stu-SESSION'!L$682:U$689, MATCH("*Squat*",'Stu-SESSION'!$B$682:$B$689,0), MATCH("*2nd*",'Stu-SESSION'!K$7:T$7,0))</f>
        <v>#N/A</v>
      </c>
      <c r="E454" s="131" t="e">
        <f>IF($A$452='Stu-SESSION'!$A$682,INDEX('Stu-SESSION'!$K$682:$T$689, MATCH("*Deadlift*",'Stu-SESSION'!$B$682:$B$689,0), MATCH("*2ND*",'Stu-SESSION'!$K$7:$T$7,0)),"")</f>
        <v>#N/A</v>
      </c>
      <c r="F454" s="131" t="e">
        <f>INDEX('Stu-SESSION'!$L$682:$U$689, MATCH("*Deadlift*",'Stu-SESSION'!$B$631:$B$689,0), MATCH("*2nd*",'Stu-SESSION'!$K$7:$T$7,0))</f>
        <v>#N/A</v>
      </c>
      <c r="G454" s="131" t="e">
        <f>IF($A$452='Stu-SESSION'!$A$682,INDEX('Stu-SESSION'!$K$682:$T$689, MATCH("*Bench Press*",'Stu-SESSION'!$B$682:$B$689,0), MATCH("*2ND*",'Stu-SESSION'!$K$7:$T$7,0)),"")</f>
        <v>#N/A</v>
      </c>
      <c r="H454" s="131" t="e">
        <f>INDEX('Stu-SESSION'!$L$682:$U$689, MATCH("*Bench Press*",'Stu-SESSION'!$B$682:$B$689,0), MATCH("*2nd*",'Stu-SESSION'!$K$7:$T$7,0))</f>
        <v>#N/A</v>
      </c>
      <c r="I454" s="132" t="e">
        <f>IF($A$452='Stu-SESSION'!$A$682,INDEX('Stu-SESSION'!$K$682:$T$689, MATCH("*Military*",'Stu-SESSION'!$B$682:$B$689,0), MATCH("*2ND*",'Stu-SESSION'!$K$7:$T$7,0)),"")</f>
        <v>#N/A</v>
      </c>
      <c r="J454" s="44" t="e">
        <f>INDEX('Stu-SESSION'!$L$682:$U$689, MATCH("*Military*",'Stu-SESSION'!$B$682:$B$689,0), MATCH("*2nd*",'Stu-SESSION'!$K$7:$T$7,0))</f>
        <v>#N/A</v>
      </c>
      <c r="K454" s="131" t="e">
        <f>IF($A$452='Stu-SESSION'!$A$682,INDEX('Stu-SESSION'!$K$682:$T$689, MATCH("*Clean *",'Stu-SESSION'!$B$682:$B$689,0), MATCH("*2ND*",'Stu-SESSION'!$K$7:$T$7,0)),"")</f>
        <v>#N/A</v>
      </c>
      <c r="L454" s="44" t="e">
        <f>INDEX('Stu-SESSION'!$L$682:$U$689, MATCH("*Clean *",'Stu-SESSION'!$B$631:$B$689,0), MATCH("*2nd*",'Stu-SESSION'!$K$7:$T$7,0))</f>
        <v>#N/A</v>
      </c>
      <c r="M454" s="131" t="e">
        <f>IF($A$452='Stu-SESSION'!$A$682,INDEX('Stu-SESSION'!$K$682:$T$689, MATCH("*Lat Pulldown*",'Stu-SESSION'!$B$682:$B$689,0), MATCH("*2ND*",'Stu-SESSION'!$K$7:$T$7,0)),"")</f>
        <v>#N/A</v>
      </c>
      <c r="N454" s="44" t="e">
        <f>INDEX('Stu-SESSION'!$L$682:$U$689, MATCH("*Lat Pulldown*",'Stu-SESSION'!$B$682:$B$689,0), MATCH("*2nd*",'Stu-SESSION'!$K$7:$T$7,0))</f>
        <v>#N/A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 t="e">
        <f>IF($A$452='Stu-SESSION'!$A$682,INDEX('Stu-SESSION'!$K$682:$T$689, MATCH("*Squat*",'Stu-SESSION'!$B$682:$B$689,0), MATCH("*3rd*",'Stu-SESSION'!$K$7:$T$7,0)),"")</f>
        <v>#N/A</v>
      </c>
      <c r="D455" s="132" t="e">
        <f>INDEX('Stu-SESSION'!L$682:U$689, MATCH("*Squat*",'Stu-SESSION'!$B$682:$B$689,0), MATCH("*3rd*",'Stu-SESSION'!K$7:T$7,0))</f>
        <v>#N/A</v>
      </c>
      <c r="E455" s="131" t="e">
        <f>IF($A$452='Stu-SESSION'!$A$682,INDEX('Stu-SESSION'!$K$682:$T$689, MATCH("*Deadlift*",'Stu-SESSION'!$B$682:$B$689,0), MATCH("*3rd*",'Stu-SESSION'!$K$7:$T$7,0)),"")</f>
        <v>#N/A</v>
      </c>
      <c r="F455" s="131" t="e">
        <f>INDEX('Stu-SESSION'!$L$682:$U$689, MATCH("*Deadlift*",'Stu-SESSION'!$B$631:$B$689,0), MATCH("*3rd*",'Stu-SESSION'!$K$7:$T$7,0))</f>
        <v>#N/A</v>
      </c>
      <c r="G455" s="131" t="e">
        <f>IF($A$452='Stu-SESSION'!$A$682,INDEX('Stu-SESSION'!$K$682:$T$689, MATCH("*Bench Press*",'Stu-SESSION'!$B$682:$B$689,0), MATCH("*3rd*",'Stu-SESSION'!$K$7:$T$7,0)),"")</f>
        <v>#N/A</v>
      </c>
      <c r="H455" s="131" t="e">
        <f>INDEX('Stu-SESSION'!$L$682:$U$689, MATCH("*Bench Press*",'Stu-SESSION'!$B$682:$B$689,0), MATCH("*3rd*",'Stu-SESSION'!$K$7:$T$7,0))</f>
        <v>#N/A</v>
      </c>
      <c r="I455" s="132" t="e">
        <f>IF($A$452='Stu-SESSION'!$A$682,INDEX('Stu-SESSION'!$K$682:$T$689, MATCH("*Military*",'Stu-SESSION'!$B$682:$B$689,0), MATCH("*3rd*",'Stu-SESSION'!$K$7:$T$7,0)),"")</f>
        <v>#N/A</v>
      </c>
      <c r="J455" s="44" t="e">
        <f>INDEX('Stu-SESSION'!$L$682:$U$689, MATCH("*Military*",'Stu-SESSION'!$B$682:$B$689,0), MATCH("*3rd*",'Stu-SESSION'!$K$7:$T$7,0))</f>
        <v>#N/A</v>
      </c>
      <c r="K455" s="131" t="e">
        <f>IF($A$452='Stu-SESSION'!$A$682,INDEX('Stu-SESSION'!$K$682:$T$689, MATCH("*Clean *",'Stu-SESSION'!$B$682:$B$689,0), MATCH("*3rd*",'Stu-SESSION'!$K$7:$T$7,0)),"")</f>
        <v>#N/A</v>
      </c>
      <c r="L455" s="44" t="e">
        <f>INDEX('Stu-SESSION'!$L$682:$U$689, MATCH("*Clean *",'Stu-SESSION'!$B$631:$B$689,0), MATCH("*3rd*",'Stu-SESSION'!$K$7:$T$7,0))</f>
        <v>#N/A</v>
      </c>
      <c r="M455" s="131" t="e">
        <f>IF($A$452='Stu-SESSION'!$A$682,INDEX('Stu-SESSION'!$K$682:$T$689, MATCH("*Lat Pulldown*",'Stu-SESSION'!$B$682:$B$689,0), MATCH("*3rd*",'Stu-SESSION'!$K$7:$T$7,0)),"")</f>
        <v>#N/A</v>
      </c>
      <c r="N455" s="44" t="e">
        <f>INDEX('Stu-SESSION'!$L$682:$U$689, MATCH("*Lat Pulldown*",'Stu-SESSION'!$B$682:$B$689,0), MATCH("*3rd*",'Stu-SESSION'!$K$7:$T$7,0))</f>
        <v>#N/A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 t="e">
        <f>IF($A$452='Stu-SESSION'!$A$682,INDEX('Stu-SESSION'!$K$682:$T$689, MATCH("*Squat*",'Stu-SESSION'!$B$682:$B$689,0), MATCH("*4th*",'Stu-SESSION'!$K$7:$T$7,0)),"")</f>
        <v>#N/A</v>
      </c>
      <c r="D456" s="132" t="e">
        <f>INDEX('Stu-SESSION'!L$682:U$689, MATCH("*Squat*",'Stu-SESSION'!$B$682:$B$689,0), MATCH("*4th*",'Stu-SESSION'!K$7:T$7,0))</f>
        <v>#N/A</v>
      </c>
      <c r="E456" s="131" t="e">
        <f>IF($A$452='Stu-SESSION'!$A$682,INDEX('Stu-SESSION'!$K$682:$T$689, MATCH("*Deadlift*",'Stu-SESSION'!$B$682:$B$689,0), MATCH("*4th*",'Stu-SESSION'!$K$7:$T$7,0)),"")</f>
        <v>#N/A</v>
      </c>
      <c r="F456" s="131" t="e">
        <f>INDEX('Stu-SESSION'!$L$682:$U$689, MATCH("*Deadlift*",'Stu-SESSION'!$B$631:$B$689,0), MATCH("*4th*",'Stu-SESSION'!$K$7:$T$7,0))</f>
        <v>#N/A</v>
      </c>
      <c r="G456" s="131" t="e">
        <f>IF($A$452='Stu-SESSION'!$A$682,INDEX('Stu-SESSION'!$K$682:$T$689, MATCH("*Bench Press*",'Stu-SESSION'!$B$682:$B$689,0), MATCH("*4th*",'Stu-SESSION'!$K$7:$T$7,0)),"")</f>
        <v>#N/A</v>
      </c>
      <c r="H456" s="131" t="e">
        <f>INDEX('Stu-SESSION'!$L$682:$U$689, MATCH("*Bench Press*",'Stu-SESSION'!$B$682:$B$689,0), MATCH("*4th*",'Stu-SESSION'!$K$7:$T$7,0))</f>
        <v>#N/A</v>
      </c>
      <c r="I456" s="132" t="e">
        <f>IF($A$452='Stu-SESSION'!$A$682,INDEX('Stu-SESSION'!$K$682:$T$689, MATCH("*Military*",'Stu-SESSION'!$B$682:$B$689,0), MATCH("*4th*",'Stu-SESSION'!$K$7:$T$7,0)),"")</f>
        <v>#N/A</v>
      </c>
      <c r="J456" s="44" t="e">
        <f>INDEX('Stu-SESSION'!$L$682:$U$689, MATCH("*Military*",'Stu-SESSION'!$B$682:$B$689,0), MATCH("*4th*",'Stu-SESSION'!$K$7:$T$7,0))</f>
        <v>#N/A</v>
      </c>
      <c r="K456" s="131" t="e">
        <f>IF($A$452='Stu-SESSION'!$A$682,INDEX('Stu-SESSION'!$K$682:$T$689, MATCH("*Clean *",'Stu-SESSION'!$B$682:$B$689,0), MATCH("*4th*",'Stu-SESSION'!$K$7:$T$7,0)),"")</f>
        <v>#N/A</v>
      </c>
      <c r="L456" s="44" t="e">
        <f>INDEX('Stu-SESSION'!$L$682:$U$689, MATCH("*Clean *",'Stu-SESSION'!$B$631:$B$689,0), MATCH("*4th*",'Stu-SESSION'!$K$7:$T$7,0))</f>
        <v>#N/A</v>
      </c>
      <c r="M456" s="131" t="e">
        <f>IF($A$452='Stu-SESSION'!$A$682,INDEX('Stu-SESSION'!$K$682:$T$689, MATCH("*Lat Pulldown*",'Stu-SESSION'!$B$682:$B$689,0), MATCH("*4th*",'Stu-SESSION'!$K$7:$T$7,0)),"")</f>
        <v>#N/A</v>
      </c>
      <c r="N456" s="44" t="e">
        <f>INDEX('Stu-SESSION'!$L$682:$U$689, MATCH("*Lat Pulldown*",'Stu-SESSION'!$B$682:$B$689,0), MATCH("*4th*",'Stu-SESSION'!$K$7:$T$7,0))</f>
        <v>#N/A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 t="e">
        <f>IF($A$452='Stu-SESSION'!$A$682,INDEX('Stu-SESSION'!$K$682:$T$689, MATCH("*Squat*",'Stu-SESSION'!$B$682:$B$689,0), MATCH("*5th*",'Stu-SESSION'!$K$7:$T$7,0)),"")</f>
        <v>#N/A</v>
      </c>
      <c r="D457" s="132" t="e">
        <f>INDEX('Stu-SESSION'!L$682:U$689, MATCH("*Squat*",'Stu-SESSION'!$B$682:$B$689,0), MATCH("*5th*",'Stu-SESSION'!K$7:T$7,0))</f>
        <v>#N/A</v>
      </c>
      <c r="E457" s="131" t="e">
        <f>IF($A$452='Stu-SESSION'!$A$682,INDEX('Stu-SESSION'!$K$682:$T$689, MATCH("*Deadlift*",'Stu-SESSION'!$B$682:$B$689,0), MATCH("*5th*",'Stu-SESSION'!$K$7:$T$7,0)),"")</f>
        <v>#N/A</v>
      </c>
      <c r="F457" s="131" t="e">
        <f>INDEX('Stu-SESSION'!$L$682:$U$689, MATCH("*Deadlift*",'Stu-SESSION'!$B$631:$B$689,0), MATCH("*5th*",'Stu-SESSION'!$K$7:$T$7,0))</f>
        <v>#N/A</v>
      </c>
      <c r="G457" s="131" t="e">
        <f>IF($A$452='Stu-SESSION'!$A$682,INDEX('Stu-SESSION'!$K$682:$T$689, MATCH("*Bench Press*",'Stu-SESSION'!$B$682:$B$689,0), MATCH("*5th*",'Stu-SESSION'!$K$7:$T$7,0)),"")</f>
        <v>#N/A</v>
      </c>
      <c r="H457" s="131" t="e">
        <f>INDEX('Stu-SESSION'!$L$682:$U$689, MATCH("*Bench Press*",'Stu-SESSION'!$B$682:$B$689,0), MATCH("*5th*",'Stu-SESSION'!$K$7:$T$7,0))</f>
        <v>#N/A</v>
      </c>
      <c r="I457" s="132" t="e">
        <f>IF($A$452='Stu-SESSION'!$A$682,INDEX('Stu-SESSION'!$K$682:$T$689, MATCH("*Military*",'Stu-SESSION'!$B$682:$B$689,0), MATCH("*5th*",'Stu-SESSION'!$K$7:$T$7,0)),"")</f>
        <v>#N/A</v>
      </c>
      <c r="J457" s="44" t="e">
        <f>INDEX('Stu-SESSION'!$L$682:$U$689, MATCH("*Military*",'Stu-SESSION'!$B$682:$B$689,0), MATCH("*5th*",'Stu-SESSION'!$K$7:$T$7,0))</f>
        <v>#N/A</v>
      </c>
      <c r="K457" s="131" t="e">
        <f>IF($A$452='Stu-SESSION'!$A$682,INDEX('Stu-SESSION'!$K$682:$T$689, MATCH("*Clean *",'Stu-SESSION'!$B$682:$B$689,0), MATCH("*5th*",'Stu-SESSION'!$K$7:$T$7,0)),"")</f>
        <v>#N/A</v>
      </c>
      <c r="L457" s="44" t="e">
        <f>INDEX('Stu-SESSION'!$L$682:$U$689, MATCH("*Clean *",'Stu-SESSION'!$B$631:$B$689,0), MATCH("*5th*",'Stu-SESSION'!$K$7:$T$7,0))</f>
        <v>#N/A</v>
      </c>
      <c r="M457" s="131" t="e">
        <f>IF($A$452='Stu-SESSION'!$A$682,INDEX('Stu-SESSION'!$K$682:$T$689, MATCH("*Lat Pulldown*",'Stu-SESSION'!$B$682:$B$689,0), MATCH("*5th*",'Stu-SESSION'!$K$7:$T$7,0)),"")</f>
        <v>#N/A</v>
      </c>
      <c r="N457" s="44" t="e">
        <f>INDEX('Stu-SESSION'!$L$682:$U$689, MATCH("*Lat Pulldown*",'Stu-SESSION'!$B$682:$B$689,0), MATCH("*5th*",'Stu-SESSION'!$K$7:$T$7,0))</f>
        <v>#N/A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'Stu-SESSION'!A691</f>
        <v>0</v>
      </c>
      <c r="B458" s="116" t="s">
        <v>84</v>
      </c>
      <c r="C458" s="117" t="e">
        <f>MAX(C459:C463)</f>
        <v>#N/A</v>
      </c>
      <c r="D458" s="116" t="e">
        <f t="array" ref="D458">MAX(IF(C459:C463=C458,D459:D463))</f>
        <v>#N/A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str">
        <f>IF($A$140='Stu-SESSION'!$A$691,INDEX('Stu-SESSION'!$K$691:$T$698, MATCH("*1k Row*",'Stu-SESSION'!$B$691:$B$698,0), MATCH("*1st*",'Stu-SESSION'!$K$7:$T$7,0)),"")</f>
        <v/>
      </c>
      <c r="P458" s="152" t="str">
        <f>IF($A$140='Stu-SESSION'!$A$691,INDEX('Stu-SESSION'!$K$691:$T$698, MATCH("*HIIT*",'Stu-SESSION'!$B$691:$B$698,0), MATCH("*1st*",'Stu-SESSION'!$K$7:$T$7,0)),"")</f>
        <v/>
      </c>
      <c r="Q458" s="119" t="e">
        <f>INDEX('Stu-SESSION'!$L$637:$U$691, MATCH("*HIIT*",'Stu-SESSION'!$B$637:$B$691,0), MATCH("*1st*",'Stu-SESSION'!$K$7:$T$7,0))</f>
        <v>#N/A</v>
      </c>
      <c r="R458" s="119">
        <f>'Stu-SESSION'!U526</f>
        <v>0</v>
      </c>
      <c r="S458" s="116"/>
      <c r="T458" s="116"/>
      <c r="U458" s="120">
        <f>'Stu-SESSION'!A638</f>
        <v>0</v>
      </c>
      <c r="V458" s="120">
        <f>'Stu-SESSION'!A639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 t="e">
        <f>IF($A$458='Stu-SESSION'!$A$691,INDEX('Stu-SESSION'!$K$691:$T$698, MATCH("*Squat*",'Stu-SESSION'!$B$691:$B$698,0), MATCH("*1st*",'Stu-SESSION'!$K$7:$T$7,0)),"")</f>
        <v>#N/A</v>
      </c>
      <c r="D459" s="132" t="e">
        <f>INDEX('Stu-SESSION'!L$691:U$698, MATCH("*Squat*",'Stu-SESSION'!$B$691:$B$698,0), MATCH("*1st*",'Stu-SESSION'!K$7:T$7,0))</f>
        <v>#N/A</v>
      </c>
      <c r="E459" s="131" t="e">
        <f>IF($A$458='Stu-SESSION'!$A$691,INDEX('Stu-SESSION'!$K$691:$T$698, MATCH("*Deadlift*",'Stu-SESSION'!$B$691:$B$698,0), MATCH("*1st*",'Stu-SESSION'!$K$7:$T$7,0)),"")</f>
        <v>#N/A</v>
      </c>
      <c r="F459" s="131" t="e">
        <f>INDEX('Stu-SESSION'!$L$691:$U$698, MATCH("*Deadlift*",'Stu-SESSION'!$B$637:$B$698,0), MATCH("*1st*",'Stu-SESSION'!$K$7:$T$7,0))</f>
        <v>#N/A</v>
      </c>
      <c r="G459" s="131" t="e">
        <f>IF($A$458='Stu-SESSION'!$A$691,INDEX('Stu-SESSION'!$K$691:$T$698, MATCH("*Bench Press*",'Stu-SESSION'!$B$691:$B$698,0), MATCH("*1st*",'Stu-SESSION'!$K$7:$T$7,0)),"")</f>
        <v>#N/A</v>
      </c>
      <c r="H459" s="131" t="e">
        <f>INDEX('Stu-SESSION'!$L$691:$U$698, MATCH("*Bench Press*",'Stu-SESSION'!$B$691:$B$698,0), MATCH("*1st*",'Stu-SESSION'!$K$7:$T$7,0))</f>
        <v>#N/A</v>
      </c>
      <c r="I459" s="132" t="e">
        <f>IF($A$458='Stu-SESSION'!$A$691,INDEX('Stu-SESSION'!$K$691:$T$698, MATCH("*Military*",'Stu-SESSION'!$B$691:$B$698,0), MATCH("*1st*",'Stu-SESSION'!$K$7:$T$7,0)),"")</f>
        <v>#N/A</v>
      </c>
      <c r="J459" s="48" t="e">
        <f>INDEX('Stu-SESSION'!$L$691:$U$698, MATCH("*Military*",'Stu-SESSION'!$B$691:$B$698,0), MATCH("*1st*",'Stu-SESSION'!$K$7:$T$7,0))</f>
        <v>#N/A</v>
      </c>
      <c r="K459" s="131" t="e">
        <f>IF($A$458='Stu-SESSION'!$A$691,INDEX('Stu-SESSION'!$K$691:$T$698, MATCH("*Clean *",'Stu-SESSION'!$B$691:$B$698,0), MATCH("*1st*",'Stu-SESSION'!$K$7:$T$7,0)),"")</f>
        <v>#N/A</v>
      </c>
      <c r="L459" s="48" t="e">
        <f>INDEX('Stu-SESSION'!$L$691:$U$698, MATCH("*Clean *",'Stu-SESSION'!$B$637:$B$698,0), MATCH("*1st*",'Stu-SESSION'!$K$7:$T$7,0))</f>
        <v>#N/A</v>
      </c>
      <c r="M459" s="131" t="e">
        <f>IF($A$458='Stu-SESSION'!$A$691,INDEX('Stu-SESSION'!$K$691:$T$698, MATCH("*Lat Pulldown*",'Stu-SESSION'!$B$691:$B$698,0), MATCH("*1st*",'Stu-SESSION'!$K$7:$T$7,0)),"")</f>
        <v>#N/A</v>
      </c>
      <c r="N459" s="48" t="e">
        <f>INDEX('Stu-SESSION'!$L$691:$U$698, MATCH("*Lat Pulldown*",'Stu-SESSION'!$B$691:$B$698,0), MATCH("*1st*",'Stu-SESSION'!$K$7:$T$7,0))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 t="e">
        <f>IF($A$458='Stu-SESSION'!$A$691,INDEX('Stu-SESSION'!$K$691:$T$698, MATCH("*Squat*",'Stu-SESSION'!$B$691:$B$698,0), MATCH("*2nd*",'Stu-SESSION'!$K$7:$T$7,0)),"")</f>
        <v>#N/A</v>
      </c>
      <c r="D460" s="132" t="e">
        <f>INDEX('Stu-SESSION'!L$691:U$698, MATCH("*Squat*",'Stu-SESSION'!$B$691:$B$698,0), MATCH("*2nd*",'Stu-SESSION'!K$7:T$7,0))</f>
        <v>#N/A</v>
      </c>
      <c r="E460" s="131" t="e">
        <f>IF($A$458='Stu-SESSION'!$A$691,INDEX('Stu-SESSION'!$K$691:$T$698, MATCH("*Deadlift*",'Stu-SESSION'!$B$691:$B$698,0), MATCH("*2ND*",'Stu-SESSION'!$K$7:$T$7,0)),"")</f>
        <v>#N/A</v>
      </c>
      <c r="F460" s="131" t="e">
        <f>INDEX('Stu-SESSION'!$L$691:$U$698, MATCH("*Deadlift*",'Stu-SESSION'!$B$637:$B$698,0), MATCH("*2nd*",'Stu-SESSION'!$K$7:$T$7,0))</f>
        <v>#N/A</v>
      </c>
      <c r="G460" s="131" t="e">
        <f>IF($A$458='Stu-SESSION'!$A$691,INDEX('Stu-SESSION'!$K$691:$T$698, MATCH("*Bench Press*",'Stu-SESSION'!$B$691:$B$698,0), MATCH("*2ND*",'Stu-SESSION'!$K$7:$T$7,0)),"")</f>
        <v>#N/A</v>
      </c>
      <c r="H460" s="131" t="e">
        <f>INDEX('Stu-SESSION'!$L$691:$U$698, MATCH("*Bench Press*",'Stu-SESSION'!$B$691:$B$698,0), MATCH("*2nd*",'Stu-SESSION'!$K$7:$T$7,0))</f>
        <v>#N/A</v>
      </c>
      <c r="I460" s="132" t="e">
        <f>IF($A$458='Stu-SESSION'!$A$691,INDEX('Stu-SESSION'!$K$691:$T$698, MATCH("*Military*",'Stu-SESSION'!$B$691:$B$698,0), MATCH("*2ND*",'Stu-SESSION'!$K$7:$T$7,0)),"")</f>
        <v>#N/A</v>
      </c>
      <c r="J460" s="44" t="e">
        <f>INDEX('Stu-SESSION'!$L$691:$U$698, MATCH("*Military*",'Stu-SESSION'!$B$691:$B$698,0), MATCH("*2nd*",'Stu-SESSION'!$K$7:$T$7,0))</f>
        <v>#N/A</v>
      </c>
      <c r="K460" s="131" t="e">
        <f>IF($A$458='Stu-SESSION'!$A$691,INDEX('Stu-SESSION'!$K$691:$T$698, MATCH("*Clean *",'Stu-SESSION'!$B$691:$B$698,0), MATCH("*2ND*",'Stu-SESSION'!$K$7:$T$7,0)),"")</f>
        <v>#N/A</v>
      </c>
      <c r="L460" s="44" t="e">
        <f>INDEX('Stu-SESSION'!$L$691:$U$698, MATCH("*Clean *",'Stu-SESSION'!$B$637:$B$698,0), MATCH("*2nd*",'Stu-SESSION'!$K$7:$T$7,0))</f>
        <v>#N/A</v>
      </c>
      <c r="M460" s="131" t="e">
        <f>IF($A$458='Stu-SESSION'!$A$691,INDEX('Stu-SESSION'!$K$691:$T$698, MATCH("*Lat Pulldown*",'Stu-SESSION'!$B$691:$B$698,0), MATCH("*2ND*",'Stu-SESSION'!$K$7:$T$7,0)),"")</f>
        <v>#N/A</v>
      </c>
      <c r="N460" s="44" t="e">
        <f>INDEX('Stu-SESSION'!$L$691:$U$698, MATCH("*Lat Pulldown*",'Stu-SESSION'!$B$691:$B$698,0), MATCH("*2nd*",'Stu-SESSION'!$K$7:$T$7,0))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 t="e">
        <f>IF($A$458='Stu-SESSION'!$A$691,INDEX('Stu-SESSION'!$K$691:$T$698, MATCH("*Squat*",'Stu-SESSION'!$B$691:$B$698,0), MATCH("*3rd*",'Stu-SESSION'!$K$7:$T$7,0)),"")</f>
        <v>#N/A</v>
      </c>
      <c r="D461" s="132" t="e">
        <f>INDEX('Stu-SESSION'!L$691:U$698, MATCH("*Squat*",'Stu-SESSION'!$B$691:$B$698,0), MATCH("*3rd*",'Stu-SESSION'!K$7:T$7,0))</f>
        <v>#N/A</v>
      </c>
      <c r="E461" s="131" t="e">
        <f>IF($A$458='Stu-SESSION'!$A$691,INDEX('Stu-SESSION'!$K$691:$T$698, MATCH("*Deadlift*",'Stu-SESSION'!$B$691:$B$698,0), MATCH("*3rd*",'Stu-SESSION'!$K$7:$T$7,0)),"")</f>
        <v>#N/A</v>
      </c>
      <c r="F461" s="131" t="e">
        <f>INDEX('Stu-SESSION'!$L$691:$U$698, MATCH("*Deadlift*",'Stu-SESSION'!$B$637:$B$698,0), MATCH("*3rd*",'Stu-SESSION'!$K$7:$T$7,0))</f>
        <v>#N/A</v>
      </c>
      <c r="G461" s="131" t="e">
        <f>IF($A$458='Stu-SESSION'!$A$691,INDEX('Stu-SESSION'!$K$691:$T$698, MATCH("*Bench Press*",'Stu-SESSION'!$B$691:$B$698,0), MATCH("*3rd*",'Stu-SESSION'!$K$7:$T$7,0)),"")</f>
        <v>#N/A</v>
      </c>
      <c r="H461" s="131" t="e">
        <f>INDEX('Stu-SESSION'!$L$691:$U$698, MATCH("*Bench Press*",'Stu-SESSION'!$B$691:$B$698,0), MATCH("*3rd*",'Stu-SESSION'!$K$7:$T$7,0))</f>
        <v>#N/A</v>
      </c>
      <c r="I461" s="132" t="e">
        <f>IF($A$458='Stu-SESSION'!$A$691,INDEX('Stu-SESSION'!$K$691:$T$698, MATCH("*Military*",'Stu-SESSION'!$B$691:$B$698,0), MATCH("*3rd*",'Stu-SESSION'!$K$7:$T$7,0)),"")</f>
        <v>#N/A</v>
      </c>
      <c r="J461" s="44" t="e">
        <f>INDEX('Stu-SESSION'!$L$691:$U$698, MATCH("*Military*",'Stu-SESSION'!$B$691:$B$698,0), MATCH("*3rd*",'Stu-SESSION'!$K$7:$T$7,0))</f>
        <v>#N/A</v>
      </c>
      <c r="K461" s="131" t="e">
        <f>IF($A$458='Stu-SESSION'!$A$691,INDEX('Stu-SESSION'!$K$691:$T$698, MATCH("*Clean *",'Stu-SESSION'!$B$691:$B$698,0), MATCH("*3rd*",'Stu-SESSION'!$K$7:$T$7,0)),"")</f>
        <v>#N/A</v>
      </c>
      <c r="L461" s="44" t="e">
        <f>INDEX('Stu-SESSION'!$L$691:$U$698, MATCH("*Clean *",'Stu-SESSION'!$B$637:$B$698,0), MATCH("*3rd*",'Stu-SESSION'!$K$7:$T$7,0))</f>
        <v>#N/A</v>
      </c>
      <c r="M461" s="131" t="e">
        <f>IF($A$458='Stu-SESSION'!$A$691,INDEX('Stu-SESSION'!$K$691:$T$698, MATCH("*Lat Pulldown*",'Stu-SESSION'!$B$691:$B$698,0), MATCH("*3rd*",'Stu-SESSION'!$K$7:$T$7,0)),"")</f>
        <v>#N/A</v>
      </c>
      <c r="N461" s="44" t="e">
        <f>INDEX('Stu-SESSION'!$L$691:$U$698, MATCH("*Lat Pulldown*",'Stu-SESSION'!$B$691:$B$698,0), MATCH("*3rd*",'Stu-SESSION'!$K$7:$T$7,0))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 t="e">
        <f>IF($A$458='Stu-SESSION'!$A$691,INDEX('Stu-SESSION'!$K$691:$T$698, MATCH("*Squat*",'Stu-SESSION'!$B$691:$B$698,0), MATCH("*4th*",'Stu-SESSION'!$K$7:$T$7,0)),"")</f>
        <v>#N/A</v>
      </c>
      <c r="D462" s="132" t="e">
        <f>INDEX('Stu-SESSION'!L$691:U$698, MATCH("*Squat*",'Stu-SESSION'!$B$691:$B$698,0), MATCH("*4th*",'Stu-SESSION'!K$7:T$7,0))</f>
        <v>#N/A</v>
      </c>
      <c r="E462" s="131" t="e">
        <f>IF($A$458='Stu-SESSION'!$A$691,INDEX('Stu-SESSION'!$K$691:$T$698, MATCH("*Deadlift*",'Stu-SESSION'!$B$691:$B$698,0), MATCH("*4th*",'Stu-SESSION'!$K$7:$T$7,0)),"")</f>
        <v>#N/A</v>
      </c>
      <c r="F462" s="131" t="e">
        <f>INDEX('Stu-SESSION'!$L$691:$U$698, MATCH("*Deadlift*",'Stu-SESSION'!$B$637:$B$698,0), MATCH("*4th*",'Stu-SESSION'!$K$7:$T$7,0))</f>
        <v>#N/A</v>
      </c>
      <c r="G462" s="131" t="e">
        <f>IF($A$458='Stu-SESSION'!$A$691,INDEX('Stu-SESSION'!$K$691:$T$698, MATCH("*Bench Press*",'Stu-SESSION'!$B$691:$B$698,0), MATCH("*4th*",'Stu-SESSION'!$K$7:$T$7,0)),"")</f>
        <v>#N/A</v>
      </c>
      <c r="H462" s="131" t="e">
        <f>INDEX('Stu-SESSION'!$L$691:$U$698, MATCH("*Bench Press*",'Stu-SESSION'!$B$691:$B$698,0), MATCH("*4th*",'Stu-SESSION'!$K$7:$T$7,0))</f>
        <v>#N/A</v>
      </c>
      <c r="I462" s="132" t="e">
        <f>IF($A$458='Stu-SESSION'!$A$691,INDEX('Stu-SESSION'!$K$691:$T$698, MATCH("*Military*",'Stu-SESSION'!$B$691:$B$698,0), MATCH("*4th*",'Stu-SESSION'!$K$7:$T$7,0)),"")</f>
        <v>#N/A</v>
      </c>
      <c r="J462" s="44" t="e">
        <f>INDEX('Stu-SESSION'!$L$691:$U$698, MATCH("*Military*",'Stu-SESSION'!$B$691:$B$698,0), MATCH("*4th*",'Stu-SESSION'!$K$7:$T$7,0))</f>
        <v>#N/A</v>
      </c>
      <c r="K462" s="131" t="e">
        <f>IF($A$458='Stu-SESSION'!$A$691,INDEX('Stu-SESSION'!$K$691:$T$698, MATCH("*Clean *",'Stu-SESSION'!$B$691:$B$698,0), MATCH("*4th*",'Stu-SESSION'!$K$7:$T$7,0)),"")</f>
        <v>#N/A</v>
      </c>
      <c r="L462" s="44" t="e">
        <f>INDEX('Stu-SESSION'!$L$691:$U$698, MATCH("*Clean *",'Stu-SESSION'!$B$637:$B$698,0), MATCH("*4th*",'Stu-SESSION'!$K$7:$T$7,0))</f>
        <v>#N/A</v>
      </c>
      <c r="M462" s="131" t="e">
        <f>IF($A$458='Stu-SESSION'!$A$691,INDEX('Stu-SESSION'!$K$691:$T$698, MATCH("*Lat Pulldown*",'Stu-SESSION'!$B$691:$B$698,0), MATCH("*4th*",'Stu-SESSION'!$K$7:$T$7,0)),"")</f>
        <v>#N/A</v>
      </c>
      <c r="N462" s="44" t="e">
        <f>INDEX('Stu-SESSION'!$L$691:$U$698, MATCH("*Lat Pulldown*",'Stu-SESSION'!$B$691:$B$698,0), MATCH("*4th*",'Stu-SESSION'!$K$7:$T$7,0))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 t="e">
        <f>IF($A$458='Stu-SESSION'!$A$691,INDEX('Stu-SESSION'!$K$691:$T$698, MATCH("*Squat*",'Stu-SESSION'!$B$691:$B$698,0), MATCH("*5th*",'Stu-SESSION'!$K$7:$T$7,0)),"")</f>
        <v>#N/A</v>
      </c>
      <c r="D463" s="132" t="e">
        <f>INDEX('Stu-SESSION'!L$691:U$698, MATCH("*Squat*",'Stu-SESSION'!$B$691:$B$698,0), MATCH("*5th*",'Stu-SESSION'!K$7:T$7,0))</f>
        <v>#N/A</v>
      </c>
      <c r="E463" s="131" t="e">
        <f>IF($A$458='Stu-SESSION'!$A$691,INDEX('Stu-SESSION'!$K$691:$T$698, MATCH("*Deadlift*",'Stu-SESSION'!$B$691:$B$698,0), MATCH("*5th*",'Stu-SESSION'!$K$7:$T$7,0)),"")</f>
        <v>#N/A</v>
      </c>
      <c r="F463" s="131" t="e">
        <f>INDEX('Stu-SESSION'!$L$691:$U$698, MATCH("*Deadlift*",'Stu-SESSION'!$B$637:$B$698,0), MATCH("*5th*",'Stu-SESSION'!$K$7:$T$7,0))</f>
        <v>#N/A</v>
      </c>
      <c r="G463" s="131" t="e">
        <f>IF($A$458='Stu-SESSION'!$A$691,INDEX('Stu-SESSION'!$K$691:$T$698, MATCH("*Bench Press*",'Stu-SESSION'!$B$691:$B$698,0), MATCH("*5th*",'Stu-SESSION'!$K$7:$T$7,0)),"")</f>
        <v>#N/A</v>
      </c>
      <c r="H463" s="131" t="e">
        <f>INDEX('Stu-SESSION'!$L$691:$U$698, MATCH("*Bench Press*",'Stu-SESSION'!$B$691:$B$698,0), MATCH("*5th*",'Stu-SESSION'!$K$7:$T$7,0))</f>
        <v>#N/A</v>
      </c>
      <c r="I463" s="132" t="e">
        <f>IF($A$458='Stu-SESSION'!$A$691,INDEX('Stu-SESSION'!$K$691:$T$698, MATCH("*Military*",'Stu-SESSION'!$B$691:$B$698,0), MATCH("*5th*",'Stu-SESSION'!$K$7:$T$7,0)),"")</f>
        <v>#N/A</v>
      </c>
      <c r="J463" s="44" t="e">
        <f>INDEX('Stu-SESSION'!$L$691:$U$698, MATCH("*Military*",'Stu-SESSION'!$B$691:$B$698,0), MATCH("*5th*",'Stu-SESSION'!$K$7:$T$7,0))</f>
        <v>#N/A</v>
      </c>
      <c r="K463" s="131" t="e">
        <f>IF($A$458='Stu-SESSION'!$A$691,INDEX('Stu-SESSION'!$K$691:$T$698, MATCH("*Clean *",'Stu-SESSION'!$B$691:$B$698,0), MATCH("*5th*",'Stu-SESSION'!$K$7:$T$7,0)),"")</f>
        <v>#N/A</v>
      </c>
      <c r="L463" s="44" t="e">
        <f>INDEX('Stu-SESSION'!$L$691:$U$698, MATCH("*Clean *",'Stu-SESSION'!$B$637:$B$698,0), MATCH("*5th*",'Stu-SESSION'!$K$7:$T$7,0))</f>
        <v>#N/A</v>
      </c>
      <c r="M463" s="131" t="e">
        <f>IF($A$458='Stu-SESSION'!$A$691,INDEX('Stu-SESSION'!$K$691:$T$698, MATCH("*Lat Pulldown*",'Stu-SESSION'!$B$691:$B$698,0), MATCH("*5th*",'Stu-SESSION'!$K$7:$T$7,0)),"")</f>
        <v>#N/A</v>
      </c>
      <c r="N463" s="44" t="e">
        <f>INDEX('Stu-SESSION'!$L$691:$U$698, MATCH("*Lat Pulldown*",'Stu-SESSION'!$B$691:$B$698,0), MATCH("*5th*",'Stu-SESSION'!$K$7:$T$7,0))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'Stu-SESSION'!A700</f>
        <v>0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 t="e">
        <f>MAX(I465:I469)</f>
        <v>#N/A</v>
      </c>
      <c r="J464" s="116" t="e">
        <f t="array" ref="J464">MAX(IF(I465:I469=I464,J465:J469))</f>
        <v>#N/A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str">
        <f>IF($A$140='Stu-SESSION'!$A$700,INDEX('Stu-SESSION'!$K$700:$T$707, MATCH("*1k Row*",'Stu-SESSION'!$B$700:$B$707,0), MATCH("*1st*",'Stu-SESSION'!$K$7:$T$7,0)),"")</f>
        <v/>
      </c>
      <c r="P464" s="152" t="str">
        <f>IF($A$140='Stu-SESSION'!$A$700,INDEX('Stu-SESSION'!$K$700:$T$707, MATCH("*HIIT*",'Stu-SESSION'!$B$700:$B$707,0), MATCH("*1st*",'Stu-SESSION'!$K$7:$T$7,0)),"")</f>
        <v/>
      </c>
      <c r="Q464" s="119" t="e">
        <f>INDEX('Stu-SESSION'!$L$643:$U$700, MATCH("*HIIT*",'Stu-SESSION'!$B$643:$B$700,0), MATCH("*1st*",'Stu-SESSION'!$K$7:$T$7,0))</f>
        <v>#N/A</v>
      </c>
      <c r="R464" s="119">
        <f>'Stu-SESSION'!U532</f>
        <v>0</v>
      </c>
      <c r="S464" s="116"/>
      <c r="T464" s="116"/>
      <c r="U464" s="120">
        <f>'Stu-SESSION'!A701</f>
        <v>0</v>
      </c>
      <c r="V464" s="120">
        <f>'Stu-SESSION'!A702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IF($A$464='Stu-SESSION'!$A$700,INDEX('Stu-SESSION'!$K$700:$T$707, MATCH("*Squat*",'Stu-SESSION'!$B$700:$B$707,0), MATCH("*1st*",'Stu-SESSION'!$K$7:$T$7,0)),"")</f>
        <v>#N/A</v>
      </c>
      <c r="D465" s="132" t="e">
        <f>INDEX('Stu-SESSION'!L$700:U$707, MATCH("*Squat*",'Stu-SESSION'!$B$700:$B$707,0), MATCH("*1st*",'Stu-SESSION'!K$7:T$7,0))</f>
        <v>#N/A</v>
      </c>
      <c r="E465" s="131" t="e">
        <f>IF($A$464='Stu-SESSION'!$A$700,INDEX('Stu-SESSION'!$K$700:$T$707, MATCH("*Deadlift*",'Stu-SESSION'!$B$700:$B$707,0), MATCH("*1st*",'Stu-SESSION'!$K$7:$T$7,0)),"")</f>
        <v>#N/A</v>
      </c>
      <c r="F465" s="131" t="e">
        <f>INDEX('Stu-SESSION'!$L$700:$U$707, MATCH("*Deadlift*",'Stu-SESSION'!$B$643:$B$707,0), MATCH("*1st*",'Stu-SESSION'!$K$7:$T$7,0))</f>
        <v>#N/A</v>
      </c>
      <c r="G465" s="131" t="e">
        <f>IF($A$464='Stu-SESSION'!$A$700,INDEX('Stu-SESSION'!$K$700:$T$707, MATCH("*Bench Press*",'Stu-SESSION'!$B$700:$B$707,0), MATCH("*1st*",'Stu-SESSION'!$K$7:$T$7,0)),"")</f>
        <v>#N/A</v>
      </c>
      <c r="H465" s="131" t="e">
        <f>INDEX('Stu-SESSION'!$L$700:$U$707, MATCH("*Bench Press*",'Stu-SESSION'!$B$700:$B$707,0), MATCH("*1st*",'Stu-SESSION'!$K$7:$T$7,0))</f>
        <v>#N/A</v>
      </c>
      <c r="I465" s="132" t="e">
        <f>IF($A$464='Stu-SESSION'!$A$700,INDEX('Stu-SESSION'!$K$700:$T$707, MATCH("*Military*",'Stu-SESSION'!$B$700:$B$707,0), MATCH("*1st*",'Stu-SESSION'!$K$7:$T$7,0)),"")</f>
        <v>#N/A</v>
      </c>
      <c r="J465" s="48" t="e">
        <f>INDEX('Stu-SESSION'!$L$700:$U$707, MATCH("*Military*",'Stu-SESSION'!$B$700:$B$707,0), MATCH("*1st*",'Stu-SESSION'!$K$7:$T$7,0))</f>
        <v>#N/A</v>
      </c>
      <c r="K465" s="131" t="e">
        <f>IF($A$464='Stu-SESSION'!$A$700,INDEX('Stu-SESSION'!$K$700:$T$707, MATCH("*Clean *",'Stu-SESSION'!$B$700:$B$707,0), MATCH("*1st*",'Stu-SESSION'!$K$7:$T$7,0)),"")</f>
        <v>#N/A</v>
      </c>
      <c r="L465" s="48" t="e">
        <f>INDEX('Stu-SESSION'!$L$700:$U$707, MATCH("*Clean *",'Stu-SESSION'!$B$643:$B$707,0), MATCH("*1st*",'Stu-SESSION'!$K$7:$T$7,0))</f>
        <v>#N/A</v>
      </c>
      <c r="M465" s="131" t="e">
        <f>IF($A$464='Stu-SESSION'!$A$700,INDEX('Stu-SESSION'!$K$700:$T$707, MATCH("*Lat Pulldown*",'Stu-SESSION'!$B$700:$B$707,0), MATCH("*1st*",'Stu-SESSION'!$K$7:$T$7,0)),"")</f>
        <v>#N/A</v>
      </c>
      <c r="N465" s="48" t="e">
        <f>INDEX('Stu-SESSION'!$L$700:$U$707, MATCH("*Lat Pulldown*",'Stu-SESSION'!$B$700:$B$707,0), MATCH("*1st*",'Stu-SESSION'!$K$7:$T$7,0))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IF($A$464='Stu-SESSION'!$A$700,INDEX('Stu-SESSION'!$K$700:$T$707, MATCH("*Squat*",'Stu-SESSION'!$B$700:$B$707,0), MATCH("*2nd*",'Stu-SESSION'!$K$7:$T$7,0)),"")</f>
        <v>#N/A</v>
      </c>
      <c r="D466" s="132" t="e">
        <f>INDEX('Stu-SESSION'!L$700:U$707, MATCH("*Squat*",'Stu-SESSION'!$B$700:$B$707,0), MATCH("*2nd*",'Stu-SESSION'!K$7:T$7,0))</f>
        <v>#N/A</v>
      </c>
      <c r="E466" s="131" t="e">
        <f>IF($A$464='Stu-SESSION'!$A$700,INDEX('Stu-SESSION'!$K$700:$T$707, MATCH("*Deadlift*",'Stu-SESSION'!$B$700:$B$707,0), MATCH("*2ND*",'Stu-SESSION'!$K$7:$T$7,0)),"")</f>
        <v>#N/A</v>
      </c>
      <c r="F466" s="131" t="e">
        <f>INDEX('Stu-SESSION'!$L$700:$U$707, MATCH("*Deadlift*",'Stu-SESSION'!$B$643:$B$707,0), MATCH("*2nd*",'Stu-SESSION'!$K$7:$T$7,0))</f>
        <v>#N/A</v>
      </c>
      <c r="G466" s="131" t="e">
        <f>IF($A$464='Stu-SESSION'!$A$700,INDEX('Stu-SESSION'!$K$700:$T$707, MATCH("*Bench Press*",'Stu-SESSION'!$B$700:$B$707,0), MATCH("*2ND*",'Stu-SESSION'!$K$7:$T$7,0)),"")</f>
        <v>#N/A</v>
      </c>
      <c r="H466" s="131" t="e">
        <f>INDEX('Stu-SESSION'!$L$700:$U$707, MATCH("*Bench Press*",'Stu-SESSION'!$B$700:$B$707,0), MATCH("*2nd*",'Stu-SESSION'!$K$7:$T$7,0))</f>
        <v>#N/A</v>
      </c>
      <c r="I466" s="132" t="e">
        <f>IF($A$464='Stu-SESSION'!$A$700,INDEX('Stu-SESSION'!$K$700:$T$707, MATCH("*Military*",'Stu-SESSION'!$B$700:$B$707,0), MATCH("*2ND*",'Stu-SESSION'!$K$7:$T$7,0)),"")</f>
        <v>#N/A</v>
      </c>
      <c r="J466" s="44" t="e">
        <f>INDEX('Stu-SESSION'!$L$700:$U$707, MATCH("*Military*",'Stu-SESSION'!$B$700:$B$707,0), MATCH("*2nd*",'Stu-SESSION'!$K$7:$T$7,0))</f>
        <v>#N/A</v>
      </c>
      <c r="K466" s="131" t="e">
        <f>IF($A$464='Stu-SESSION'!$A$700,INDEX('Stu-SESSION'!$K$700:$T$707, MATCH("*Clean *",'Stu-SESSION'!$B$700:$B$707,0), MATCH("*2ND*",'Stu-SESSION'!$K$7:$T$7,0)),"")</f>
        <v>#N/A</v>
      </c>
      <c r="L466" s="44" t="e">
        <f>INDEX('Stu-SESSION'!$L$700:$U$707, MATCH("*Clean *",'Stu-SESSION'!$B$643:$B$707,0), MATCH("*2nd*",'Stu-SESSION'!$K$7:$T$7,0))</f>
        <v>#N/A</v>
      </c>
      <c r="M466" s="131" t="e">
        <f>IF($A$464='Stu-SESSION'!$A$700,INDEX('Stu-SESSION'!$K$700:$T$707, MATCH("*Lat Pulldown*",'Stu-SESSION'!$B$700:$B$707,0), MATCH("*2ND*",'Stu-SESSION'!$K$7:$T$7,0)),"")</f>
        <v>#N/A</v>
      </c>
      <c r="N466" s="44" t="e">
        <f>INDEX('Stu-SESSION'!$L$700:$U$707, MATCH("*Lat Pulldown*",'Stu-SESSION'!$B$700:$B$707,0), MATCH("*2nd*",'Stu-SESSION'!$K$7:$T$7,0))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IF($A$464='Stu-SESSION'!$A$700,INDEX('Stu-SESSION'!$K$700:$T$707, MATCH("*Squat*",'Stu-SESSION'!$B$700:$B$707,0), MATCH("*3rd*",'Stu-SESSION'!$K$7:$T$7,0)),"")</f>
        <v>#N/A</v>
      </c>
      <c r="D467" s="132" t="e">
        <f>INDEX('Stu-SESSION'!L$700:U$707, MATCH("*Squat*",'Stu-SESSION'!$B$700:$B$707,0), MATCH("*3rd*",'Stu-SESSION'!K$7:T$7,0))</f>
        <v>#N/A</v>
      </c>
      <c r="E467" s="131" t="e">
        <f>IF($A$464='Stu-SESSION'!$A$700,INDEX('Stu-SESSION'!$K$700:$T$707, MATCH("*Deadlift*",'Stu-SESSION'!$B$700:$B$707,0), MATCH("*3rd*",'Stu-SESSION'!$K$7:$T$7,0)),"")</f>
        <v>#N/A</v>
      </c>
      <c r="F467" s="131" t="e">
        <f>INDEX('Stu-SESSION'!$L$700:$U$707, MATCH("*Deadlift*",'Stu-SESSION'!$B$643:$B$707,0), MATCH("*3rd*",'Stu-SESSION'!$K$7:$T$7,0))</f>
        <v>#N/A</v>
      </c>
      <c r="G467" s="131" t="e">
        <f>IF($A$464='Stu-SESSION'!$A$700,INDEX('Stu-SESSION'!$K$700:$T$707, MATCH("*Bench Press*",'Stu-SESSION'!$B$700:$B$707,0), MATCH("*3rd*",'Stu-SESSION'!$K$7:$T$7,0)),"")</f>
        <v>#N/A</v>
      </c>
      <c r="H467" s="131" t="e">
        <f>INDEX('Stu-SESSION'!$L$700:$U$707, MATCH("*Bench Press*",'Stu-SESSION'!$B$700:$B$707,0), MATCH("*3rd*",'Stu-SESSION'!$K$7:$T$7,0))</f>
        <v>#N/A</v>
      </c>
      <c r="I467" s="132" t="e">
        <f>IF($A$464='Stu-SESSION'!$A$700,INDEX('Stu-SESSION'!$K$700:$T$707, MATCH("*Military*",'Stu-SESSION'!$B$700:$B$707,0), MATCH("*3rd*",'Stu-SESSION'!$K$7:$T$7,0)),"")</f>
        <v>#N/A</v>
      </c>
      <c r="J467" s="44" t="e">
        <f>INDEX('Stu-SESSION'!$L$700:$U$707, MATCH("*Military*",'Stu-SESSION'!$B$700:$B$707,0), MATCH("*3rd*",'Stu-SESSION'!$K$7:$T$7,0))</f>
        <v>#N/A</v>
      </c>
      <c r="K467" s="131" t="e">
        <f>IF($A$464='Stu-SESSION'!$A$700,INDEX('Stu-SESSION'!$K$700:$T$707, MATCH("*Clean *",'Stu-SESSION'!$B$700:$B$707,0), MATCH("*3rd*",'Stu-SESSION'!$K$7:$T$7,0)),"")</f>
        <v>#N/A</v>
      </c>
      <c r="L467" s="44" t="e">
        <f>INDEX('Stu-SESSION'!$L$700:$U$707, MATCH("*Clean *",'Stu-SESSION'!$B$643:$B$707,0), MATCH("*3rd*",'Stu-SESSION'!$K$7:$T$7,0))</f>
        <v>#N/A</v>
      </c>
      <c r="M467" s="131" t="e">
        <f>IF($A$464='Stu-SESSION'!$A$700,INDEX('Stu-SESSION'!$K$700:$T$707, MATCH("*Lat Pulldown*",'Stu-SESSION'!$B$700:$B$707,0), MATCH("*3rd*",'Stu-SESSION'!$K$7:$T$7,0)),"")</f>
        <v>#N/A</v>
      </c>
      <c r="N467" s="44" t="e">
        <f>INDEX('Stu-SESSION'!$L$700:$U$707, MATCH("*Lat Pulldown*",'Stu-SESSION'!$B$700:$B$707,0), MATCH("*3rd*",'Stu-SESSION'!$K$7:$T$7,0))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IF($A$464='Stu-SESSION'!$A$700,INDEX('Stu-SESSION'!$K$700:$T$707, MATCH("*Squat*",'Stu-SESSION'!$B$700:$B$707,0), MATCH("*4th*",'Stu-SESSION'!$K$7:$T$7,0)),"")</f>
        <v>#N/A</v>
      </c>
      <c r="D468" s="132" t="e">
        <f>INDEX('Stu-SESSION'!L$700:U$707, MATCH("*Squat*",'Stu-SESSION'!$B$700:$B$707,0), MATCH("*4th*",'Stu-SESSION'!K$7:T$7,0))</f>
        <v>#N/A</v>
      </c>
      <c r="E468" s="131" t="e">
        <f>IF($A$464='Stu-SESSION'!$A$700,INDEX('Stu-SESSION'!$K$700:$T$707, MATCH("*Deadlift*",'Stu-SESSION'!$B$700:$B$707,0), MATCH("*4th*",'Stu-SESSION'!$K$7:$T$7,0)),"")</f>
        <v>#N/A</v>
      </c>
      <c r="F468" s="131" t="e">
        <f>INDEX('Stu-SESSION'!$L$700:$U$707, MATCH("*Deadlift*",'Stu-SESSION'!$B$643:$B$707,0), MATCH("*4th*",'Stu-SESSION'!$K$7:$T$7,0))</f>
        <v>#N/A</v>
      </c>
      <c r="G468" s="131" t="e">
        <f>IF($A$464='Stu-SESSION'!$A$700,INDEX('Stu-SESSION'!$K$700:$T$707, MATCH("*Bench Press*",'Stu-SESSION'!$B$700:$B$707,0), MATCH("*4th*",'Stu-SESSION'!$K$7:$T$7,0)),"")</f>
        <v>#N/A</v>
      </c>
      <c r="H468" s="131" t="e">
        <f>INDEX('Stu-SESSION'!$L$700:$U$707, MATCH("*Bench Press*",'Stu-SESSION'!$B$700:$B$707,0), MATCH("*4th*",'Stu-SESSION'!$K$7:$T$7,0))</f>
        <v>#N/A</v>
      </c>
      <c r="I468" s="132" t="e">
        <f>IF($A$464='Stu-SESSION'!$A$700,INDEX('Stu-SESSION'!$K$700:$T$707, MATCH("*Military*",'Stu-SESSION'!$B$700:$B$707,0), MATCH("*4th*",'Stu-SESSION'!$K$7:$T$7,0)),"")</f>
        <v>#N/A</v>
      </c>
      <c r="J468" s="44" t="e">
        <f>INDEX('Stu-SESSION'!$L$700:$U$707, MATCH("*Military*",'Stu-SESSION'!$B$700:$B$707,0), MATCH("*4th*",'Stu-SESSION'!$K$7:$T$7,0))</f>
        <v>#N/A</v>
      </c>
      <c r="K468" s="131" t="e">
        <f>IF($A$464='Stu-SESSION'!$A$700,INDEX('Stu-SESSION'!$K$700:$T$707, MATCH("*Clean *",'Stu-SESSION'!$B$700:$B$707,0), MATCH("*4th*",'Stu-SESSION'!$K$7:$T$7,0)),"")</f>
        <v>#N/A</v>
      </c>
      <c r="L468" s="44" t="e">
        <f>INDEX('Stu-SESSION'!$L$700:$U$707, MATCH("*Clean *",'Stu-SESSION'!$B$643:$B$707,0), MATCH("*4th*",'Stu-SESSION'!$K$7:$T$7,0))</f>
        <v>#N/A</v>
      </c>
      <c r="M468" s="131" t="e">
        <f>IF($A$464='Stu-SESSION'!$A$700,INDEX('Stu-SESSION'!$K$700:$T$707, MATCH("*Lat Pulldown*",'Stu-SESSION'!$B$700:$B$707,0), MATCH("*4th*",'Stu-SESSION'!$K$7:$T$7,0)),"")</f>
        <v>#N/A</v>
      </c>
      <c r="N468" s="44" t="e">
        <f>INDEX('Stu-SESSION'!$L$700:$U$707, MATCH("*Lat Pulldown*",'Stu-SESSION'!$B$700:$B$707,0), MATCH("*4th*",'Stu-SESSION'!$K$7:$T$7,0))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IF($A$464='Stu-SESSION'!$A$700,INDEX('Stu-SESSION'!$K$700:$T$707, MATCH("*Squat*",'Stu-SESSION'!$B$700:$B$707,0), MATCH("*5th*",'Stu-SESSION'!$K$7:$T$7,0)),"")</f>
        <v>#N/A</v>
      </c>
      <c r="D469" s="132" t="e">
        <f>INDEX('Stu-SESSION'!L$700:U$707, MATCH("*Squat*",'Stu-SESSION'!$B$700:$B$707,0), MATCH("*5th*",'Stu-SESSION'!K$7:T$7,0))</f>
        <v>#N/A</v>
      </c>
      <c r="E469" s="131" t="e">
        <f>IF($A$464='Stu-SESSION'!$A$700,INDEX('Stu-SESSION'!$K$700:$T$707, MATCH("*Deadlift*",'Stu-SESSION'!$B$700:$B$707,0), MATCH("*5th*",'Stu-SESSION'!$K$7:$T$7,0)),"")</f>
        <v>#N/A</v>
      </c>
      <c r="F469" s="131" t="e">
        <f>INDEX('Stu-SESSION'!$L$700:$U$707, MATCH("*Deadlift*",'Stu-SESSION'!$B$643:$B$707,0), MATCH("*5th*",'Stu-SESSION'!$K$7:$T$7,0))</f>
        <v>#N/A</v>
      </c>
      <c r="G469" s="131" t="e">
        <f>IF($A$464='Stu-SESSION'!$A$700,INDEX('Stu-SESSION'!$K$700:$T$707, MATCH("*Bench Press*",'Stu-SESSION'!$B$700:$B$707,0), MATCH("*5th*",'Stu-SESSION'!$K$7:$T$7,0)),"")</f>
        <v>#N/A</v>
      </c>
      <c r="H469" s="131" t="e">
        <f>INDEX('Stu-SESSION'!$L$700:$U$707, MATCH("*Bench Press*",'Stu-SESSION'!$B$700:$B$707,0), MATCH("*5th*",'Stu-SESSION'!$K$7:$T$7,0))</f>
        <v>#N/A</v>
      </c>
      <c r="I469" s="132" t="e">
        <f>IF($A$464='Stu-SESSION'!$A$700,INDEX('Stu-SESSION'!$K$700:$T$707, MATCH("*Military*",'Stu-SESSION'!$B$700:$B$707,0), MATCH("*5th*",'Stu-SESSION'!$K$7:$T$7,0)),"")</f>
        <v>#N/A</v>
      </c>
      <c r="J469" s="44" t="e">
        <f>INDEX('Stu-SESSION'!$L$700:$U$707, MATCH("*Military*",'Stu-SESSION'!$B$700:$B$707,0), MATCH("*5th*",'Stu-SESSION'!$K$7:$T$7,0))</f>
        <v>#N/A</v>
      </c>
      <c r="K469" s="131" t="e">
        <f>IF($A$464='Stu-SESSION'!$A$700,INDEX('Stu-SESSION'!$K$700:$T$707, MATCH("*Clean *",'Stu-SESSION'!$B$700:$B$707,0), MATCH("*5th*",'Stu-SESSION'!$K$7:$T$7,0)),"")</f>
        <v>#N/A</v>
      </c>
      <c r="L469" s="44" t="e">
        <f>INDEX('Stu-SESSION'!$L$700:$U$707, MATCH("*Clean *",'Stu-SESSION'!$B$643:$B$707,0), MATCH("*5th*",'Stu-SESSION'!$K$7:$T$7,0))</f>
        <v>#N/A</v>
      </c>
      <c r="M469" s="131" t="e">
        <f>IF($A$464='Stu-SESSION'!$A$700,INDEX('Stu-SESSION'!$K$700:$T$707, MATCH("*Lat Pulldown*",'Stu-SESSION'!$B$700:$B$707,0), MATCH("*5th*",'Stu-SESSION'!$K$7:$T$7,0)),"")</f>
        <v>#N/A</v>
      </c>
      <c r="N469" s="44" t="e">
        <f>INDEX('Stu-SESSION'!$L$700:$U$707, MATCH("*Lat Pulldown*",'Stu-SESSION'!$B$700:$B$707,0), MATCH("*5th*",'Stu-SESSION'!$K$7:$T$7,0))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'Stu-SESSION'!A709</f>
        <v>0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 t="e">
        <f>MAX(M471:M475)</f>
        <v>#N/A</v>
      </c>
      <c r="N470" s="117" t="e">
        <f t="array" ref="N470">MAX(IF(M471:M475=M470,N471:N475))</f>
        <v>#N/A</v>
      </c>
      <c r="O470" s="152" t="str">
        <f>IF($A$140='Stu-SESSION'!$A$709,INDEX('Stu-SESSION'!$K$709:$T$716, MATCH("*1k Row*",'Stu-SESSION'!$B$709:$B$716,0), MATCH("*1st*",'Stu-SESSION'!$K$7:$T$7,0)),"")</f>
        <v/>
      </c>
      <c r="P470" s="152" t="str">
        <f>IF($A$140='Stu-SESSION'!$A$709,INDEX('Stu-SESSION'!$K$709:$T$716, MATCH("*HIIT*",'Stu-SESSION'!$B$709:$B$716,0), MATCH("*1st*",'Stu-SESSION'!$K$7:$T$7,0)),"")</f>
        <v/>
      </c>
      <c r="Q470" s="119" t="e">
        <f>INDEX('Stu-SESSION'!$L$649:$U$709, MATCH("*HIIT*",'Stu-SESSION'!$B$649:$B$709,0), MATCH("*1st*",'Stu-SESSION'!$K$7:$T$7,0))</f>
        <v>#N/A</v>
      </c>
      <c r="R470" s="119">
        <f>'Stu-SESSION'!U538</f>
        <v>0</v>
      </c>
      <c r="S470" s="116"/>
      <c r="T470" s="116"/>
      <c r="U470" s="120">
        <f>'Stu-SESSION'!A710</f>
        <v>0</v>
      </c>
      <c r="V470" s="120">
        <f>'Stu-SESSION'!A711</f>
        <v>0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IF($A$470='Stu-SESSION'!$A$709,INDEX('Stu-SESSION'!$K$709:$T$716, MATCH("*Squat*",'Stu-SESSION'!$B$709:$B$716,0), MATCH("*1st*",'Stu-SESSION'!$K$7:$T$7,0)),"")</f>
        <v>#N/A</v>
      </c>
      <c r="D471" s="132" t="e">
        <f>INDEX('Stu-SESSION'!L$709:U$716, MATCH("*Squat*",'Stu-SESSION'!$B$709:$B$716,0), MATCH("*1st*",'Stu-SESSION'!K$7:T$7,0))</f>
        <v>#N/A</v>
      </c>
      <c r="E471" s="131" t="e">
        <f>IF($A$470='Stu-SESSION'!$A$709,INDEX('Stu-SESSION'!$K$709:$T$716, MATCH("*Deadlift*",'Stu-SESSION'!$B$709:$B$716,0), MATCH("*1st*",'Stu-SESSION'!$K$7:$T$7,0)),"")</f>
        <v>#N/A</v>
      </c>
      <c r="F471" s="131" t="e">
        <f>INDEX('Stu-SESSION'!$L$709:$U$716, MATCH("*Deadlift*",'Stu-SESSION'!$B$649:$B$716,0), MATCH("*1st*",'Stu-SESSION'!$K$7:$T$7,0))</f>
        <v>#N/A</v>
      </c>
      <c r="G471" s="131" t="e">
        <f>IF($A$470='Stu-SESSION'!$A$709,INDEX('Stu-SESSION'!$K$709:$T$716, MATCH("*Bench Press*",'Stu-SESSION'!$B$709:$B$716,0), MATCH("*1st*",'Stu-SESSION'!$K$7:$T$7,0)),"")</f>
        <v>#N/A</v>
      </c>
      <c r="H471" s="131" t="e">
        <f>INDEX('Stu-SESSION'!$L$709:$U$716, MATCH("*Bench Press*",'Stu-SESSION'!$B$709:$B$716,0), MATCH("*1st*",'Stu-SESSION'!$K$7:$T$7,0))</f>
        <v>#N/A</v>
      </c>
      <c r="I471" s="132" t="e">
        <f>IF($A$470='Stu-SESSION'!$A$709,INDEX('Stu-SESSION'!$K$709:$T$716, MATCH("*Military*",'Stu-SESSION'!$B$709:$B$716,0), MATCH("*1st*",'Stu-SESSION'!$K$7:$T$7,0)),"")</f>
        <v>#N/A</v>
      </c>
      <c r="J471" s="48" t="e">
        <f>INDEX('Stu-SESSION'!$L$709:$U$716, MATCH("*Military*",'Stu-SESSION'!$B$709:$B$716,0), MATCH("*1st*",'Stu-SESSION'!$K$7:$T$7,0))</f>
        <v>#N/A</v>
      </c>
      <c r="K471" s="131" t="e">
        <f>IF($A$470='Stu-SESSION'!$A$709,INDEX('Stu-SESSION'!$K$709:$T$716, MATCH("*Clean *",'Stu-SESSION'!$B$709:$B$716,0), MATCH("*1st*",'Stu-SESSION'!$K$7:$T$7,0)),"")</f>
        <v>#N/A</v>
      </c>
      <c r="L471" s="48" t="e">
        <f>INDEX('Stu-SESSION'!$L$709:$U$716, MATCH("*Clean *",'Stu-SESSION'!$B$649:$B$716,0), MATCH("*1st*",'Stu-SESSION'!$K$7:$T$7,0))</f>
        <v>#N/A</v>
      </c>
      <c r="M471" s="131" t="e">
        <f>IF($A$470='Stu-SESSION'!$A$709,INDEX('Stu-SESSION'!$K$709:$T$716, MATCH("*Lat Pulldown*",'Stu-SESSION'!$B$709:$B$716,0), MATCH("*1st*",'Stu-SESSION'!$K$7:$T$7,0)),"")</f>
        <v>#N/A</v>
      </c>
      <c r="N471" s="48" t="e">
        <f>INDEX('Stu-SESSION'!$L$709:$U$716, MATCH("*Lat Pulldown*",'Stu-SESSION'!$B$709:$B$716,0), MATCH("*1st*",'Stu-SESSION'!$K$7:$T$7,0))</f>
        <v>#N/A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IF($A$470='Stu-SESSION'!$A$709,INDEX('Stu-SESSION'!$K$709:$T$716, MATCH("*Squat*",'Stu-SESSION'!$B$709:$B$716,0), MATCH("*2nd*",'Stu-SESSION'!$K$7:$T$7,0)),"")</f>
        <v>#N/A</v>
      </c>
      <c r="D472" s="132" t="e">
        <f>INDEX('Stu-SESSION'!L$709:U$716, MATCH("*Squat*",'Stu-SESSION'!$B$709:$B$716,0), MATCH("*2nd*",'Stu-SESSION'!K$7:T$7,0))</f>
        <v>#N/A</v>
      </c>
      <c r="E472" s="131" t="e">
        <f>IF($A$470='Stu-SESSION'!$A$709,INDEX('Stu-SESSION'!$K$709:$T$716, MATCH("*Deadlift*",'Stu-SESSION'!$B$709:$B$716,0), MATCH("*2ND*",'Stu-SESSION'!$K$7:$T$7,0)),"")</f>
        <v>#N/A</v>
      </c>
      <c r="F472" s="131" t="e">
        <f>INDEX('Stu-SESSION'!$L$709:$U$716, MATCH("*Deadlift*",'Stu-SESSION'!$B$649:$B$716,0), MATCH("*2nd*",'Stu-SESSION'!$K$7:$T$7,0))</f>
        <v>#N/A</v>
      </c>
      <c r="G472" s="131" t="e">
        <f>IF($A$470='Stu-SESSION'!$A$709,INDEX('Stu-SESSION'!$K$709:$T$716, MATCH("*Bench Press*",'Stu-SESSION'!$B$709:$B$716,0), MATCH("*2ND*",'Stu-SESSION'!$K$7:$T$7,0)),"")</f>
        <v>#N/A</v>
      </c>
      <c r="H472" s="131" t="e">
        <f>INDEX('Stu-SESSION'!$L$709:$U$716, MATCH("*Bench Press*",'Stu-SESSION'!$B$709:$B$716,0), MATCH("*2nd*",'Stu-SESSION'!$K$7:$T$7,0))</f>
        <v>#N/A</v>
      </c>
      <c r="I472" s="132" t="e">
        <f>IF($A$470='Stu-SESSION'!$A$709,INDEX('Stu-SESSION'!$K$709:$T$716, MATCH("*Military*",'Stu-SESSION'!$B$709:$B$716,0), MATCH("*2ND*",'Stu-SESSION'!$K$7:$T$7,0)),"")</f>
        <v>#N/A</v>
      </c>
      <c r="J472" s="44" t="e">
        <f>INDEX('Stu-SESSION'!$L$709:$U$716, MATCH("*Military*",'Stu-SESSION'!$B$709:$B$716,0), MATCH("*2nd*",'Stu-SESSION'!$K$7:$T$7,0))</f>
        <v>#N/A</v>
      </c>
      <c r="K472" s="131" t="e">
        <f>IF($A$470='Stu-SESSION'!$A$709,INDEX('Stu-SESSION'!$K$709:$T$716, MATCH("*Clean *",'Stu-SESSION'!$B$709:$B$716,0), MATCH("*2ND*",'Stu-SESSION'!$K$7:$T$7,0)),"")</f>
        <v>#N/A</v>
      </c>
      <c r="L472" s="44" t="e">
        <f>INDEX('Stu-SESSION'!$L$709:$U$716, MATCH("*Clean *",'Stu-SESSION'!$B$649:$B$716,0), MATCH("*2nd*",'Stu-SESSION'!$K$7:$T$7,0))</f>
        <v>#N/A</v>
      </c>
      <c r="M472" s="131" t="e">
        <f>IF($A$470='Stu-SESSION'!$A$709,INDEX('Stu-SESSION'!$K$709:$T$716, MATCH("*Lat Pulldown*",'Stu-SESSION'!$B$709:$B$716,0), MATCH("*2ND*",'Stu-SESSION'!$K$7:$T$7,0)),"")</f>
        <v>#N/A</v>
      </c>
      <c r="N472" s="44" t="e">
        <f>INDEX('Stu-SESSION'!$L$709:$U$716, MATCH("*Lat Pulldown*",'Stu-SESSION'!$B$709:$B$716,0), MATCH("*2nd*",'Stu-SESSION'!$K$7:$T$7,0))</f>
        <v>#N/A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IF($A$470='Stu-SESSION'!$A$709,INDEX('Stu-SESSION'!$K$709:$T$716, MATCH("*Squat*",'Stu-SESSION'!$B$709:$B$716,0), MATCH("*3rd*",'Stu-SESSION'!$K$7:$T$7,0)),"")</f>
        <v>#N/A</v>
      </c>
      <c r="D473" s="132" t="e">
        <f>INDEX('Stu-SESSION'!L$709:U$716, MATCH("*Squat*",'Stu-SESSION'!$B$709:$B$716,0), MATCH("*3rd*",'Stu-SESSION'!K$7:T$7,0))</f>
        <v>#N/A</v>
      </c>
      <c r="E473" s="131" t="e">
        <f>IF($A$470='Stu-SESSION'!$A$709,INDEX('Stu-SESSION'!$K$709:$T$716, MATCH("*Deadlift*",'Stu-SESSION'!$B$709:$B$716,0), MATCH("*3rd*",'Stu-SESSION'!$K$7:$T$7,0)),"")</f>
        <v>#N/A</v>
      </c>
      <c r="F473" s="131" t="e">
        <f>INDEX('Stu-SESSION'!$L$709:$U$716, MATCH("*Deadlift*",'Stu-SESSION'!$B$649:$B$716,0), MATCH("*3rd*",'Stu-SESSION'!$K$7:$T$7,0))</f>
        <v>#N/A</v>
      </c>
      <c r="G473" s="131" t="e">
        <f>IF($A$470='Stu-SESSION'!$A$709,INDEX('Stu-SESSION'!$K$709:$T$716, MATCH("*Bench Press*",'Stu-SESSION'!$B$709:$B$716,0), MATCH("*3rd*",'Stu-SESSION'!$K$7:$T$7,0)),"")</f>
        <v>#N/A</v>
      </c>
      <c r="H473" s="131" t="e">
        <f>INDEX('Stu-SESSION'!$L$709:$U$716, MATCH("*Bench Press*",'Stu-SESSION'!$B$709:$B$716,0), MATCH("*3rd*",'Stu-SESSION'!$K$7:$T$7,0))</f>
        <v>#N/A</v>
      </c>
      <c r="I473" s="132" t="e">
        <f>IF($A$470='Stu-SESSION'!$A$709,INDEX('Stu-SESSION'!$K$709:$T$716, MATCH("*Military*",'Stu-SESSION'!$B$709:$B$716,0), MATCH("*3rd*",'Stu-SESSION'!$K$7:$T$7,0)),"")</f>
        <v>#N/A</v>
      </c>
      <c r="J473" s="44" t="e">
        <f>INDEX('Stu-SESSION'!$L$709:$U$716, MATCH("*Military*",'Stu-SESSION'!$B$709:$B$716,0), MATCH("*3rd*",'Stu-SESSION'!$K$7:$T$7,0))</f>
        <v>#N/A</v>
      </c>
      <c r="K473" s="131" t="e">
        <f>IF($A$470='Stu-SESSION'!$A$709,INDEX('Stu-SESSION'!$K$709:$T$716, MATCH("*Clean *",'Stu-SESSION'!$B$709:$B$716,0), MATCH("*3rd*",'Stu-SESSION'!$K$7:$T$7,0)),"")</f>
        <v>#N/A</v>
      </c>
      <c r="L473" s="44" t="e">
        <f>INDEX('Stu-SESSION'!$L$709:$U$716, MATCH("*Clean *",'Stu-SESSION'!$B$649:$B$716,0), MATCH("*3rd*",'Stu-SESSION'!$K$7:$T$7,0))</f>
        <v>#N/A</v>
      </c>
      <c r="M473" s="131" t="e">
        <f>IF($A$470='Stu-SESSION'!$A$709,INDEX('Stu-SESSION'!$K$709:$T$716, MATCH("*Lat Pulldown*",'Stu-SESSION'!$B$709:$B$716,0), MATCH("*3rd*",'Stu-SESSION'!$K$7:$T$7,0)),"")</f>
        <v>#N/A</v>
      </c>
      <c r="N473" s="44" t="e">
        <f>INDEX('Stu-SESSION'!$L$709:$U$716, MATCH("*Lat Pulldown*",'Stu-SESSION'!$B$709:$B$716,0), MATCH("*3rd*",'Stu-SESSION'!$K$7:$T$7,0))</f>
        <v>#N/A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IF($A$470='Stu-SESSION'!$A$709,INDEX('Stu-SESSION'!$K$709:$T$716, MATCH("*Squat*",'Stu-SESSION'!$B$709:$B$716,0), MATCH("*4th*",'Stu-SESSION'!$K$7:$T$7,0)),"")</f>
        <v>#N/A</v>
      </c>
      <c r="D474" s="132" t="e">
        <f>INDEX('Stu-SESSION'!L$709:U$716, MATCH("*Squat*",'Stu-SESSION'!$B$709:$B$716,0), MATCH("*4th*",'Stu-SESSION'!K$7:T$7,0))</f>
        <v>#N/A</v>
      </c>
      <c r="E474" s="131" t="e">
        <f>IF($A$470='Stu-SESSION'!$A$709,INDEX('Stu-SESSION'!$K$709:$T$716, MATCH("*Deadlift*",'Stu-SESSION'!$B$709:$B$716,0), MATCH("*4th*",'Stu-SESSION'!$K$7:$T$7,0)),"")</f>
        <v>#N/A</v>
      </c>
      <c r="F474" s="131" t="e">
        <f>INDEX('Stu-SESSION'!$L$709:$U$716, MATCH("*Deadlift*",'Stu-SESSION'!$B$649:$B$716,0), MATCH("*4th*",'Stu-SESSION'!$K$7:$T$7,0))</f>
        <v>#N/A</v>
      </c>
      <c r="G474" s="131" t="e">
        <f>IF($A$470='Stu-SESSION'!$A$709,INDEX('Stu-SESSION'!$K$709:$T$716, MATCH("*Bench Press*",'Stu-SESSION'!$B$709:$B$716,0), MATCH("*4th*",'Stu-SESSION'!$K$7:$T$7,0)),"")</f>
        <v>#N/A</v>
      </c>
      <c r="H474" s="131" t="e">
        <f>INDEX('Stu-SESSION'!$L$709:$U$716, MATCH("*Bench Press*",'Stu-SESSION'!$B$709:$B$716,0), MATCH("*4th*",'Stu-SESSION'!$K$7:$T$7,0))</f>
        <v>#N/A</v>
      </c>
      <c r="I474" s="132" t="e">
        <f>IF($A$470='Stu-SESSION'!$A$709,INDEX('Stu-SESSION'!$K$709:$T$716, MATCH("*Military*",'Stu-SESSION'!$B$709:$B$716,0), MATCH("*4th*",'Stu-SESSION'!$K$7:$T$7,0)),"")</f>
        <v>#N/A</v>
      </c>
      <c r="J474" s="44" t="e">
        <f>INDEX('Stu-SESSION'!$L$709:$U$716, MATCH("*Military*",'Stu-SESSION'!$B$709:$B$716,0), MATCH("*4th*",'Stu-SESSION'!$K$7:$T$7,0))</f>
        <v>#N/A</v>
      </c>
      <c r="K474" s="131" t="e">
        <f>IF($A$470='Stu-SESSION'!$A$709,INDEX('Stu-SESSION'!$K$709:$T$716, MATCH("*Clean *",'Stu-SESSION'!$B$709:$B$716,0), MATCH("*4th*",'Stu-SESSION'!$K$7:$T$7,0)),"")</f>
        <v>#N/A</v>
      </c>
      <c r="L474" s="44" t="e">
        <f>INDEX('Stu-SESSION'!$L$709:$U$716, MATCH("*Clean *",'Stu-SESSION'!$B$649:$B$716,0), MATCH("*4th*",'Stu-SESSION'!$K$7:$T$7,0))</f>
        <v>#N/A</v>
      </c>
      <c r="M474" s="131" t="e">
        <f>IF($A$470='Stu-SESSION'!$A$709,INDEX('Stu-SESSION'!$K$709:$T$716, MATCH("*Lat Pulldown*",'Stu-SESSION'!$B$709:$B$716,0), MATCH("*4th*",'Stu-SESSION'!$K$7:$T$7,0)),"")</f>
        <v>#N/A</v>
      </c>
      <c r="N474" s="44" t="e">
        <f>INDEX('Stu-SESSION'!$L$709:$U$716, MATCH("*Lat Pulldown*",'Stu-SESSION'!$B$709:$B$716,0), MATCH("*4th*",'Stu-SESSION'!$K$7:$T$7,0))</f>
        <v>#N/A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IF($A$470='Stu-SESSION'!$A$709,INDEX('Stu-SESSION'!$K$709:$T$716, MATCH("*Squat*",'Stu-SESSION'!$B$709:$B$716,0), MATCH("*5th*",'Stu-SESSION'!$K$7:$T$7,0)),"")</f>
        <v>#N/A</v>
      </c>
      <c r="D475" s="132" t="e">
        <f>INDEX('Stu-SESSION'!L$709:U$716, MATCH("*Squat*",'Stu-SESSION'!$B$709:$B$716,0), MATCH("*5th*",'Stu-SESSION'!K$7:T$7,0))</f>
        <v>#N/A</v>
      </c>
      <c r="E475" s="131" t="e">
        <f>IF($A$470='Stu-SESSION'!$A$709,INDEX('Stu-SESSION'!$K$709:$T$716, MATCH("*Deadlift*",'Stu-SESSION'!$B$709:$B$716,0), MATCH("*5th*",'Stu-SESSION'!$K$7:$T$7,0)),"")</f>
        <v>#N/A</v>
      </c>
      <c r="F475" s="131" t="e">
        <f>INDEX('Stu-SESSION'!$L$709:$U$716, MATCH("*Deadlift*",'Stu-SESSION'!$B$649:$B$716,0), MATCH("*5th*",'Stu-SESSION'!$K$7:$T$7,0))</f>
        <v>#N/A</v>
      </c>
      <c r="G475" s="131" t="e">
        <f>IF($A$470='Stu-SESSION'!$A$709,INDEX('Stu-SESSION'!$K$709:$T$716, MATCH("*Bench Press*",'Stu-SESSION'!$B$709:$B$716,0), MATCH("*5th*",'Stu-SESSION'!$K$7:$T$7,0)),"")</f>
        <v>#N/A</v>
      </c>
      <c r="H475" s="131" t="e">
        <f>INDEX('Stu-SESSION'!$L$709:$U$716, MATCH("*Bench Press*",'Stu-SESSION'!$B$709:$B$716,0), MATCH("*5th*",'Stu-SESSION'!$K$7:$T$7,0))</f>
        <v>#N/A</v>
      </c>
      <c r="I475" s="132" t="e">
        <f>IF($A$470='Stu-SESSION'!$A$709,INDEX('Stu-SESSION'!$K$709:$T$716, MATCH("*Military*",'Stu-SESSION'!$B$709:$B$716,0), MATCH("*5th*",'Stu-SESSION'!$K$7:$T$7,0)),"")</f>
        <v>#N/A</v>
      </c>
      <c r="J475" s="44" t="e">
        <f>INDEX('Stu-SESSION'!$L$709:$U$716, MATCH("*Military*",'Stu-SESSION'!$B$709:$B$716,0), MATCH("*5th*",'Stu-SESSION'!$K$7:$T$7,0))</f>
        <v>#N/A</v>
      </c>
      <c r="K475" s="131" t="e">
        <f>IF($A$470='Stu-SESSION'!$A$709,INDEX('Stu-SESSION'!$K$709:$T$716, MATCH("*Clean *",'Stu-SESSION'!$B$709:$B$716,0), MATCH("*5th*",'Stu-SESSION'!$K$7:$T$7,0)),"")</f>
        <v>#N/A</v>
      </c>
      <c r="L475" s="44" t="e">
        <f>INDEX('Stu-SESSION'!$L$709:$U$716, MATCH("*Clean *",'Stu-SESSION'!$B$649:$B$716,0), MATCH("*5th*",'Stu-SESSION'!$K$7:$T$7,0))</f>
        <v>#N/A</v>
      </c>
      <c r="M475" s="131" t="e">
        <f>IF($A$470='Stu-SESSION'!$A$709,INDEX('Stu-SESSION'!$K$709:$T$716, MATCH("*Lat Pulldown*",'Stu-SESSION'!$B$709:$B$716,0), MATCH("*5th*",'Stu-SESSION'!$K$7:$T$7,0)),"")</f>
        <v>#N/A</v>
      </c>
      <c r="N475" s="44" t="e">
        <f>INDEX('Stu-SESSION'!$L$709:$U$716, MATCH("*Lat Pulldown*",'Stu-SESSION'!$B$709:$B$716,0), MATCH("*5th*",'Stu-SESSION'!$K$7:$T$7,0))</f>
        <v>#N/A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'Stu-SESSION'!A718</f>
        <v>0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 t="e">
        <f>MAX(G477:G481)</f>
        <v>#N/A</v>
      </c>
      <c r="H476" s="116" t="e">
        <f t="array" ref="H476">MAX(IF(G477:G481=G476,H477:H481))</f>
        <v>#N/A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str">
        <f>IF($A$140='Stu-SESSION'!$A$718,INDEX('Stu-SESSION'!$K$718:$T$725, MATCH("*1k Row*",'Stu-SESSION'!$B$718:$B$725,0), MATCH("*1st*",'Stu-SESSION'!$K$7:$T$7,0)),"")</f>
        <v/>
      </c>
      <c r="P476" s="152" t="str">
        <f>IF($A$140='Stu-SESSION'!$A$718,INDEX('Stu-SESSION'!$K$718:$T$725, MATCH("*HIIT*",'Stu-SESSION'!$B$718:$B$725,0), MATCH("*1st*",'Stu-SESSION'!$K$7:$T$7,0)),"")</f>
        <v/>
      </c>
      <c r="Q476" s="119" t="e">
        <f>INDEX('Stu-SESSION'!$L$655:$U$718, MATCH("*HIIT*",'Stu-SESSION'!$B$655:$B$718,0), MATCH("*1st*",'Stu-SESSION'!$K$7:$T$7,0))</f>
        <v>#N/A</v>
      </c>
      <c r="R476" s="119">
        <f>'Stu-SESSION'!U544</f>
        <v>0</v>
      </c>
      <c r="S476" s="116"/>
      <c r="T476" s="116"/>
      <c r="U476" s="120">
        <f>'Stu-SESSION'!A719</f>
        <v>0</v>
      </c>
      <c r="V476" s="120">
        <f>'Stu-SESSION'!A720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IF($A$476='Stu-SESSION'!$A$718,INDEX('Stu-SESSION'!$K$718:$T$725, MATCH("*Squat*",'Stu-SESSION'!$B$718:$B$725,0), MATCH("*1st*",'Stu-SESSION'!$K$7:$T$7,0)),"")</f>
        <v>#N/A</v>
      </c>
      <c r="D477" s="132" t="e">
        <f>INDEX('Stu-SESSION'!L$718:U$725, MATCH("*Squat*",'Stu-SESSION'!$B$718:$B$725,0), MATCH("*1st*",'Stu-SESSION'!K$7:T$7,0))</f>
        <v>#N/A</v>
      </c>
      <c r="E477" s="131" t="e">
        <f>IF($A$476='Stu-SESSION'!$A$718,INDEX('Stu-SESSION'!$K$718:$T$725, MATCH("*Deadlift*",'Stu-SESSION'!$B$718:$B$725,0), MATCH("*1st*",'Stu-SESSION'!$K$7:$T$7,0)),"")</f>
        <v>#N/A</v>
      </c>
      <c r="F477" s="131" t="e">
        <f>INDEX('Stu-SESSION'!$L$718:$U$725, MATCH("*Deadlift*",'Stu-SESSION'!$B$655:$B$725,0), MATCH("*1st*",'Stu-SESSION'!$K$7:$T$7,0))</f>
        <v>#N/A</v>
      </c>
      <c r="G477" s="131" t="e">
        <f>IF($A$476='Stu-SESSION'!$A$718,INDEX('Stu-SESSION'!$K$718:$T$725, MATCH("*Bench Press*",'Stu-SESSION'!$B$718:$B$725,0), MATCH("*1st*",'Stu-SESSION'!$K$7:$T$7,0)),"")</f>
        <v>#N/A</v>
      </c>
      <c r="H477" s="131" t="e">
        <f>INDEX('Stu-SESSION'!$L$718:$U$725, MATCH("*Bench Press*",'Stu-SESSION'!$B$718:$B$725,0), MATCH("*1st*",'Stu-SESSION'!$K$7:$T$7,0))</f>
        <v>#N/A</v>
      </c>
      <c r="I477" s="132" t="e">
        <f>IF($A$476='Stu-SESSION'!$A$718,INDEX('Stu-SESSION'!$K$718:$T$725, MATCH("*Military*",'Stu-SESSION'!$B$718:$B$725,0), MATCH("*1st*",'Stu-SESSION'!$K$7:$T$7,0)),"")</f>
        <v>#N/A</v>
      </c>
      <c r="J477" s="48" t="e">
        <f>INDEX('Stu-SESSION'!$L$718:$U$725, MATCH("*Military*",'Stu-SESSION'!$B$718:$B$725,0), MATCH("*1st*",'Stu-SESSION'!$K$7:$T$7,0))</f>
        <v>#N/A</v>
      </c>
      <c r="K477" s="131" t="e">
        <f>IF($A$476='Stu-SESSION'!$A$718,INDEX('Stu-SESSION'!$K$718:$T$725, MATCH("*Clean *",'Stu-SESSION'!$B$718:$B$725,0), MATCH("*1st*",'Stu-SESSION'!$K$7:$T$7,0)),"")</f>
        <v>#N/A</v>
      </c>
      <c r="L477" s="48" t="e">
        <f>INDEX('Stu-SESSION'!$L$718:$U$725, MATCH("*Clean *",'Stu-SESSION'!$B$655:$B$725,0), MATCH("*1st*",'Stu-SESSION'!$K$7:$T$7,0))</f>
        <v>#N/A</v>
      </c>
      <c r="M477" s="131" t="e">
        <f>IF($A$476='Stu-SESSION'!$A$718,INDEX('Stu-SESSION'!$K$718:$T$725, MATCH("*Lat Pulldown*",'Stu-SESSION'!$B$718:$B$725,0), MATCH("*1st*",'Stu-SESSION'!$K$7:$T$7,0)),"")</f>
        <v>#N/A</v>
      </c>
      <c r="N477" s="48" t="e">
        <f>INDEX('Stu-SESSION'!$L$718:$U$725, MATCH("*Lat Pulldown*",'Stu-SESSION'!$B$718:$B$725,0), MATCH("*1st*",'Stu-SESSION'!$K$7:$T$7,0))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IF($A$476='Stu-SESSION'!$A$718,INDEX('Stu-SESSION'!$K$718:$T$725, MATCH("*Squat*",'Stu-SESSION'!$B$718:$B$725,0), MATCH("*2nd*",'Stu-SESSION'!$K$7:$T$7,0)),"")</f>
        <v>#N/A</v>
      </c>
      <c r="D478" s="132" t="e">
        <f>INDEX('Stu-SESSION'!L$718:U$725, MATCH("*Squat*",'Stu-SESSION'!$B$718:$B$725,0), MATCH("*2nd*",'Stu-SESSION'!K$7:T$7,0))</f>
        <v>#N/A</v>
      </c>
      <c r="E478" s="131" t="e">
        <f>IF($A$476='Stu-SESSION'!$A$718,INDEX('Stu-SESSION'!$K$718:$T$725, MATCH("*Deadlift*",'Stu-SESSION'!$B$718:$B$725,0), MATCH("*2ND*",'Stu-SESSION'!$K$7:$T$7,0)),"")</f>
        <v>#N/A</v>
      </c>
      <c r="F478" s="131" t="e">
        <f>INDEX('Stu-SESSION'!$L$718:$U$725, MATCH("*Deadlift*",'Stu-SESSION'!$B$655:$B$725,0), MATCH("*2nd*",'Stu-SESSION'!$K$7:$T$7,0))</f>
        <v>#N/A</v>
      </c>
      <c r="G478" s="131" t="e">
        <f>IF($A$476='Stu-SESSION'!$A$718,INDEX('Stu-SESSION'!$K$718:$T$725, MATCH("*Bench Press*",'Stu-SESSION'!$B$718:$B$725,0), MATCH("*2ND*",'Stu-SESSION'!$K$7:$T$7,0)),"")</f>
        <v>#N/A</v>
      </c>
      <c r="H478" s="131" t="e">
        <f>INDEX('Stu-SESSION'!$L$718:$U$725, MATCH("*Bench Press*",'Stu-SESSION'!$B$718:$B$725,0), MATCH("*2nd*",'Stu-SESSION'!$K$7:$T$7,0))</f>
        <v>#N/A</v>
      </c>
      <c r="I478" s="132" t="e">
        <f>IF($A$476='Stu-SESSION'!$A$718,INDEX('Stu-SESSION'!$K$718:$T$725, MATCH("*Military*",'Stu-SESSION'!$B$718:$B$725,0), MATCH("*2ND*",'Stu-SESSION'!$K$7:$T$7,0)),"")</f>
        <v>#N/A</v>
      </c>
      <c r="J478" s="44" t="e">
        <f>INDEX('Stu-SESSION'!$L$718:$U$725, MATCH("*Military*",'Stu-SESSION'!$B$718:$B$725,0), MATCH("*2nd*",'Stu-SESSION'!$K$7:$T$7,0))</f>
        <v>#N/A</v>
      </c>
      <c r="K478" s="131" t="e">
        <f>IF($A$476='Stu-SESSION'!$A$718,INDEX('Stu-SESSION'!$K$718:$T$725, MATCH("*Clean *",'Stu-SESSION'!$B$718:$B$725,0), MATCH("*2ND*",'Stu-SESSION'!$K$7:$T$7,0)),"")</f>
        <v>#N/A</v>
      </c>
      <c r="L478" s="44" t="e">
        <f>INDEX('Stu-SESSION'!$L$718:$U$725, MATCH("*Clean *",'Stu-SESSION'!$B$655:$B$725,0), MATCH("*2nd*",'Stu-SESSION'!$K$7:$T$7,0))</f>
        <v>#N/A</v>
      </c>
      <c r="M478" s="131" t="e">
        <f>IF($A$476='Stu-SESSION'!$A$718,INDEX('Stu-SESSION'!$K$718:$T$725, MATCH("*Lat Pulldown*",'Stu-SESSION'!$B$718:$B$725,0), MATCH("*2ND*",'Stu-SESSION'!$K$7:$T$7,0)),"")</f>
        <v>#N/A</v>
      </c>
      <c r="N478" s="44" t="e">
        <f>INDEX('Stu-SESSION'!$L$718:$U$725, MATCH("*Lat Pulldown*",'Stu-SESSION'!$B$718:$B$725,0), MATCH("*2nd*",'Stu-SESSION'!$K$7:$T$7,0))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IF($A$476='Stu-SESSION'!$A$718,INDEX('Stu-SESSION'!$K$718:$T$725, MATCH("*Squat*",'Stu-SESSION'!$B$718:$B$725,0), MATCH("*3rd*",'Stu-SESSION'!$K$7:$T$7,0)),"")</f>
        <v>#N/A</v>
      </c>
      <c r="D479" s="132" t="e">
        <f>INDEX('Stu-SESSION'!L$718:U$725, MATCH("*Squat*",'Stu-SESSION'!$B$718:$B$725,0), MATCH("*3rd*",'Stu-SESSION'!K$7:T$7,0))</f>
        <v>#N/A</v>
      </c>
      <c r="E479" s="131" t="e">
        <f>IF($A$476='Stu-SESSION'!$A$718,INDEX('Stu-SESSION'!$K$718:$T$725, MATCH("*Deadlift*",'Stu-SESSION'!$B$718:$B$725,0), MATCH("*3rd*",'Stu-SESSION'!$K$7:$T$7,0)),"")</f>
        <v>#N/A</v>
      </c>
      <c r="F479" s="131" t="e">
        <f>INDEX('Stu-SESSION'!$L$718:$U$725, MATCH("*Deadlift*",'Stu-SESSION'!$B$655:$B$725,0), MATCH("*3rd*",'Stu-SESSION'!$K$7:$T$7,0))</f>
        <v>#N/A</v>
      </c>
      <c r="G479" s="131" t="e">
        <f>IF($A$476='Stu-SESSION'!$A$718,INDEX('Stu-SESSION'!$K$718:$T$725, MATCH("*Bench Press*",'Stu-SESSION'!$B$718:$B$725,0), MATCH("*3rd*",'Stu-SESSION'!$K$7:$T$7,0)),"")</f>
        <v>#N/A</v>
      </c>
      <c r="H479" s="131" t="e">
        <f>INDEX('Stu-SESSION'!$L$718:$U$725, MATCH("*Bench Press*",'Stu-SESSION'!$B$718:$B$725,0), MATCH("*3rd*",'Stu-SESSION'!$K$7:$T$7,0))</f>
        <v>#N/A</v>
      </c>
      <c r="I479" s="132" t="e">
        <f>IF($A$476='Stu-SESSION'!$A$718,INDEX('Stu-SESSION'!$K$718:$T$725, MATCH("*Military*",'Stu-SESSION'!$B$718:$B$725,0), MATCH("*3rd*",'Stu-SESSION'!$K$7:$T$7,0)),"")</f>
        <v>#N/A</v>
      </c>
      <c r="J479" s="44" t="e">
        <f>INDEX('Stu-SESSION'!$L$718:$U$725, MATCH("*Military*",'Stu-SESSION'!$B$718:$B$725,0), MATCH("*3rd*",'Stu-SESSION'!$K$7:$T$7,0))</f>
        <v>#N/A</v>
      </c>
      <c r="K479" s="131" t="e">
        <f>IF($A$476='Stu-SESSION'!$A$718,INDEX('Stu-SESSION'!$K$718:$T$725, MATCH("*Clean *",'Stu-SESSION'!$B$718:$B$725,0), MATCH("*3rd*",'Stu-SESSION'!$K$7:$T$7,0)),"")</f>
        <v>#N/A</v>
      </c>
      <c r="L479" s="44" t="e">
        <f>INDEX('Stu-SESSION'!$L$718:$U$725, MATCH("*Clean *",'Stu-SESSION'!$B$655:$B$725,0), MATCH("*3rd*",'Stu-SESSION'!$K$7:$T$7,0))</f>
        <v>#N/A</v>
      </c>
      <c r="M479" s="131" t="e">
        <f>IF($A$476='Stu-SESSION'!$A$718,INDEX('Stu-SESSION'!$K$718:$T$725, MATCH("*Lat Pulldown*",'Stu-SESSION'!$B$718:$B$725,0), MATCH("*3rd*",'Stu-SESSION'!$K$7:$T$7,0)),"")</f>
        <v>#N/A</v>
      </c>
      <c r="N479" s="44" t="e">
        <f>INDEX('Stu-SESSION'!$L$718:$U$725, MATCH("*Lat Pulldown*",'Stu-SESSION'!$B$718:$B$725,0), MATCH("*3rd*",'Stu-SESSION'!$K$7:$T$7,0))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IF($A$476='Stu-SESSION'!$A$718,INDEX('Stu-SESSION'!$K$718:$T$725, MATCH("*Squat*",'Stu-SESSION'!$B$718:$B$725,0), MATCH("*4th*",'Stu-SESSION'!$K$7:$T$7,0)),"")</f>
        <v>#N/A</v>
      </c>
      <c r="D480" s="132" t="e">
        <f>INDEX('Stu-SESSION'!L$718:U$725, MATCH("*Squat*",'Stu-SESSION'!$B$718:$B$725,0), MATCH("*4th*",'Stu-SESSION'!K$7:T$7,0))</f>
        <v>#N/A</v>
      </c>
      <c r="E480" s="131" t="e">
        <f>IF($A$476='Stu-SESSION'!$A$718,INDEX('Stu-SESSION'!$K$718:$T$725, MATCH("*Deadlift*",'Stu-SESSION'!$B$718:$B$725,0), MATCH("*4th*",'Stu-SESSION'!$K$7:$T$7,0)),"")</f>
        <v>#N/A</v>
      </c>
      <c r="F480" s="131" t="e">
        <f>INDEX('Stu-SESSION'!$L$718:$U$725, MATCH("*Deadlift*",'Stu-SESSION'!$B$655:$B$725,0), MATCH("*4th*",'Stu-SESSION'!$K$7:$T$7,0))</f>
        <v>#N/A</v>
      </c>
      <c r="G480" s="131" t="e">
        <f>IF($A$476='Stu-SESSION'!$A$718,INDEX('Stu-SESSION'!$K$718:$T$725, MATCH("*Bench Press*",'Stu-SESSION'!$B$718:$B$725,0), MATCH("*4th*",'Stu-SESSION'!$K$7:$T$7,0)),"")</f>
        <v>#N/A</v>
      </c>
      <c r="H480" s="131" t="e">
        <f>INDEX('Stu-SESSION'!$L$718:$U$725, MATCH("*Bench Press*",'Stu-SESSION'!$B$718:$B$725,0), MATCH("*4th*",'Stu-SESSION'!$K$7:$T$7,0))</f>
        <v>#N/A</v>
      </c>
      <c r="I480" s="132" t="e">
        <f>IF($A$476='Stu-SESSION'!$A$718,INDEX('Stu-SESSION'!$K$718:$T$725, MATCH("*Military*",'Stu-SESSION'!$B$718:$B$725,0), MATCH("*4th*",'Stu-SESSION'!$K$7:$T$7,0)),"")</f>
        <v>#N/A</v>
      </c>
      <c r="J480" s="44" t="e">
        <f>INDEX('Stu-SESSION'!$L$718:$U$725, MATCH("*Military*",'Stu-SESSION'!$B$718:$B$725,0), MATCH("*4th*",'Stu-SESSION'!$K$7:$T$7,0))</f>
        <v>#N/A</v>
      </c>
      <c r="K480" s="131" t="e">
        <f>IF($A$476='Stu-SESSION'!$A$718,INDEX('Stu-SESSION'!$K$718:$T$725, MATCH("*Clean *",'Stu-SESSION'!$B$718:$B$725,0), MATCH("*4th*",'Stu-SESSION'!$K$7:$T$7,0)),"")</f>
        <v>#N/A</v>
      </c>
      <c r="L480" s="44" t="e">
        <f>INDEX('Stu-SESSION'!$L$718:$U$725, MATCH("*Clean *",'Stu-SESSION'!$B$655:$B$725,0), MATCH("*4th*",'Stu-SESSION'!$K$7:$T$7,0))</f>
        <v>#N/A</v>
      </c>
      <c r="M480" s="131" t="e">
        <f>IF($A$476='Stu-SESSION'!$A$718,INDEX('Stu-SESSION'!$K$718:$T$725, MATCH("*Lat Pulldown*",'Stu-SESSION'!$B$718:$B$725,0), MATCH("*4th*",'Stu-SESSION'!$K$7:$T$7,0)),"")</f>
        <v>#N/A</v>
      </c>
      <c r="N480" s="44" t="e">
        <f>INDEX('Stu-SESSION'!$L$718:$U$725, MATCH("*Lat Pulldown*",'Stu-SESSION'!$B$718:$B$725,0), MATCH("*4th*",'Stu-SESSION'!$K$7:$T$7,0))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IF($A$476='Stu-SESSION'!$A$718,INDEX('Stu-SESSION'!$K$718:$T$725, MATCH("*Squat*",'Stu-SESSION'!$B$718:$B$725,0), MATCH("*5th*",'Stu-SESSION'!$K$7:$T$7,0)),"")</f>
        <v>#N/A</v>
      </c>
      <c r="D481" s="132" t="e">
        <f>INDEX('Stu-SESSION'!L$718:U$725, MATCH("*Squat*",'Stu-SESSION'!$B$718:$B$725,0), MATCH("*5th*",'Stu-SESSION'!K$7:T$7,0))</f>
        <v>#N/A</v>
      </c>
      <c r="E481" s="131" t="e">
        <f>IF($A$476='Stu-SESSION'!$A$718,INDEX('Stu-SESSION'!$K$718:$T$725, MATCH("*Deadlift*",'Stu-SESSION'!$B$718:$B$725,0), MATCH("*5th*",'Stu-SESSION'!$K$7:$T$7,0)),"")</f>
        <v>#N/A</v>
      </c>
      <c r="F481" s="131" t="e">
        <f>INDEX('Stu-SESSION'!$L$718:$U$725, MATCH("*Deadlift*",'Stu-SESSION'!$B$655:$B$725,0), MATCH("*5th*",'Stu-SESSION'!$K$7:$T$7,0))</f>
        <v>#N/A</v>
      </c>
      <c r="G481" s="131" t="e">
        <f>IF($A$476='Stu-SESSION'!$A$718,INDEX('Stu-SESSION'!$K$718:$T$725, MATCH("*Bench Press*",'Stu-SESSION'!$B$718:$B$725,0), MATCH("*5th*",'Stu-SESSION'!$K$7:$T$7,0)),"")</f>
        <v>#N/A</v>
      </c>
      <c r="H481" s="131" t="e">
        <f>INDEX('Stu-SESSION'!$L$718:$U$725, MATCH("*Bench Press*",'Stu-SESSION'!$B$718:$B$725,0), MATCH("*5th*",'Stu-SESSION'!$K$7:$T$7,0))</f>
        <v>#N/A</v>
      </c>
      <c r="I481" s="132" t="e">
        <f>IF($A$476='Stu-SESSION'!$A$718,INDEX('Stu-SESSION'!$K$718:$T$725, MATCH("*Military*",'Stu-SESSION'!$B$718:$B$725,0), MATCH("*5th*",'Stu-SESSION'!$K$7:$T$7,0)),"")</f>
        <v>#N/A</v>
      </c>
      <c r="J481" s="44" t="e">
        <f>INDEX('Stu-SESSION'!$L$718:$U$725, MATCH("*Military*",'Stu-SESSION'!$B$718:$B$725,0), MATCH("*5th*",'Stu-SESSION'!$K$7:$T$7,0))</f>
        <v>#N/A</v>
      </c>
      <c r="K481" s="131" t="e">
        <f>IF($A$476='Stu-SESSION'!$A$718,INDEX('Stu-SESSION'!$K$718:$T$725, MATCH("*Clean *",'Stu-SESSION'!$B$718:$B$725,0), MATCH("*5th*",'Stu-SESSION'!$K$7:$T$7,0)),"")</f>
        <v>#N/A</v>
      </c>
      <c r="L481" s="44" t="e">
        <f>INDEX('Stu-SESSION'!$L$718:$U$725, MATCH("*Clean *",'Stu-SESSION'!$B$655:$B$725,0), MATCH("*5th*",'Stu-SESSION'!$K$7:$T$7,0))</f>
        <v>#N/A</v>
      </c>
      <c r="M481" s="131" t="e">
        <f>IF($A$476='Stu-SESSION'!$A$718,INDEX('Stu-SESSION'!$K$718:$T$725, MATCH("*Lat Pulldown*",'Stu-SESSION'!$B$718:$B$725,0), MATCH("*5th*",'Stu-SESSION'!$K$7:$T$7,0)),"")</f>
        <v>#N/A</v>
      </c>
      <c r="N481" s="44" t="e">
        <f>INDEX('Stu-SESSION'!$L$718:$U$725, MATCH("*Lat Pulldown*",'Stu-SESSION'!$B$718:$B$725,0), MATCH("*5th*",'Stu-SESSION'!$K$7:$T$7,0))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'Stu-SESSION'!A727</f>
        <v>0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 t="e">
        <f>MAX(G483:G487)</f>
        <v>#N/A</v>
      </c>
      <c r="H482" s="116" t="e">
        <f t="array" ref="H482">MAX(IF(G483:G487=G482,H483:H487))</f>
        <v>#N/A</v>
      </c>
      <c r="I482" s="116" t="e">
        <f>MAX(I483:I487)</f>
        <v>#N/A</v>
      </c>
      <c r="J482" s="116" t="e">
        <f t="array" ref="J482">MAX(IF(I483:I487=I482,J483:J487))</f>
        <v>#N/A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str">
        <f>IF($A$140='Stu-SESSION'!$A$727,INDEX('Stu-SESSION'!$K$727:$T$734, MATCH("*1k Row*",'Stu-SESSION'!$B$727:$B$734,0), MATCH("*1st*",'Stu-SESSION'!$K$7:$T$7,0)),"")</f>
        <v/>
      </c>
      <c r="P482" s="152" t="str">
        <f>IF($A$140='Stu-SESSION'!$A$727,INDEX('Stu-SESSION'!$K$727:$T$734, MATCH("*HIIT*",'Stu-SESSION'!$B$727:$B$734,0), MATCH("*1st*",'Stu-SESSION'!$K$7:$T$7,0)),"")</f>
        <v/>
      </c>
      <c r="Q482" s="119" t="e">
        <f>INDEX('Stu-SESSION'!$L$661:$U$727, MATCH("*HIIT*",'Stu-SESSION'!$B$661:$B$727,0), MATCH("*1st*",'Stu-SESSION'!$K$7:$T$7,0))</f>
        <v>#N/A</v>
      </c>
      <c r="R482" s="119">
        <f>'Stu-SESSION'!U550</f>
        <v>0</v>
      </c>
      <c r="S482" s="116"/>
      <c r="T482" s="116"/>
      <c r="U482" s="120">
        <f>'Stu-SESSION'!A728</f>
        <v>0</v>
      </c>
      <c r="V482" s="120">
        <f>'Stu-SESSION'!A729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IF($A$482='Stu-SESSION'!$A$727,INDEX('Stu-SESSION'!$K$727:$T$734, MATCH("*Squat*",'Stu-SESSION'!$B$727:$B$734,0), MATCH("*1st*",'Stu-SESSION'!$K$7:$T$7,0)),"")</f>
        <v>#N/A</v>
      </c>
      <c r="D483" s="132" t="e">
        <f>INDEX('Stu-SESSION'!L$727:U$734, MATCH("*Squat*",'Stu-SESSION'!$B$727:$B$734,0), MATCH("*1st*",'Stu-SESSION'!K$7:T$7,0))</f>
        <v>#N/A</v>
      </c>
      <c r="E483" s="131" t="e">
        <f>IF($A$482='Stu-SESSION'!$A$727,INDEX('Stu-SESSION'!$K$727:$T$734, MATCH("*Deadlift*",'Stu-SESSION'!$B$727:$B$734,0), MATCH("*1st*",'Stu-SESSION'!$K$7:$T$7,0)),"")</f>
        <v>#N/A</v>
      </c>
      <c r="F483" s="131" t="e">
        <f>INDEX('Stu-SESSION'!$L$727:$U$734, MATCH("*Deadlift*",'Stu-SESSION'!$B$661:$B$734,0), MATCH("*1st*",'Stu-SESSION'!$K$7:$T$7,0))</f>
        <v>#N/A</v>
      </c>
      <c r="G483" s="131" t="e">
        <f>IF($A$482='Stu-SESSION'!$A$727,INDEX('Stu-SESSION'!$K$727:$T$734, MATCH("*Bench Press*",'Stu-SESSION'!$B$727:$B$734,0), MATCH("*1st*",'Stu-SESSION'!$K$7:$T$7,0)),"")</f>
        <v>#N/A</v>
      </c>
      <c r="H483" s="131" t="e">
        <f>INDEX('Stu-SESSION'!$L$727:$U$734, MATCH("*Bench Press*",'Stu-SESSION'!$B$727:$B$734,0), MATCH("*1st*",'Stu-SESSION'!$K$7:$T$7,0))</f>
        <v>#N/A</v>
      </c>
      <c r="I483" s="132" t="e">
        <f>IF($A$482='Stu-SESSION'!$A$727,INDEX('Stu-SESSION'!$K$727:$T$734, MATCH("*Military*",'Stu-SESSION'!$B$727:$B$734,0), MATCH("*1st*",'Stu-SESSION'!$K$7:$T$7,0)),"")</f>
        <v>#N/A</v>
      </c>
      <c r="J483" s="48" t="e">
        <f>INDEX('Stu-SESSION'!$L$727:$U$734, MATCH("*Military*",'Stu-SESSION'!$B$727:$B$734,0), MATCH("*1st*",'Stu-SESSION'!$K$7:$T$7,0))</f>
        <v>#N/A</v>
      </c>
      <c r="K483" s="131" t="e">
        <f>IF($A$482='Stu-SESSION'!$A$727,INDEX('Stu-SESSION'!$K$727:$T$734, MATCH("*Clean *",'Stu-SESSION'!$B$727:$B$734,0), MATCH("*1st*",'Stu-SESSION'!$K$7:$T$7,0)),"")</f>
        <v>#N/A</v>
      </c>
      <c r="L483" s="48" t="e">
        <f>INDEX('Stu-SESSION'!$L$727:$U$734, MATCH("*Clean *",'Stu-SESSION'!$B$661:$B$734,0), MATCH("*1st*",'Stu-SESSION'!$K$7:$T$7,0))</f>
        <v>#N/A</v>
      </c>
      <c r="M483" s="131" t="e">
        <f>IF($A$482='Stu-SESSION'!$A$727,INDEX('Stu-SESSION'!$K$727:$T$734, MATCH("*Lat Pulldown*",'Stu-SESSION'!$B$727:$B$734,0), MATCH("*1st*",'Stu-SESSION'!$K$7:$T$7,0)),"")</f>
        <v>#N/A</v>
      </c>
      <c r="N483" s="48" t="e">
        <f>INDEX('Stu-SESSION'!$L$727:$U$734, MATCH("*Lat Pulldown*",'Stu-SESSION'!$B$727:$B$734,0), MATCH("*1st*",'Stu-SESSION'!$K$7:$T$7,0))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IF($A$482='Stu-SESSION'!$A$727,INDEX('Stu-SESSION'!$K$727:$T$734, MATCH("*Squat*",'Stu-SESSION'!$B$727:$B$734,0), MATCH("*2nd*",'Stu-SESSION'!$K$7:$T$7,0)),"")</f>
        <v>#N/A</v>
      </c>
      <c r="D484" s="132" t="e">
        <f>INDEX('Stu-SESSION'!L$727:U$734, MATCH("*Squat*",'Stu-SESSION'!$B$727:$B$734,0), MATCH("*2nd*",'Stu-SESSION'!K$7:T$7,0))</f>
        <v>#N/A</v>
      </c>
      <c r="E484" s="131" t="e">
        <f>IF($A$482='Stu-SESSION'!$A$727,INDEX('Stu-SESSION'!$K$727:$T$734, MATCH("*Deadlift*",'Stu-SESSION'!$B$727:$B$734,0), MATCH("*2ND*",'Stu-SESSION'!$K$7:$T$7,0)),"")</f>
        <v>#N/A</v>
      </c>
      <c r="F484" s="131" t="e">
        <f>INDEX('Stu-SESSION'!$L$727:$U$734, MATCH("*Deadlift*",'Stu-SESSION'!$B$661:$B$734,0), MATCH("*2nd*",'Stu-SESSION'!$K$7:$T$7,0))</f>
        <v>#N/A</v>
      </c>
      <c r="G484" s="131" t="e">
        <f>IF($A$482='Stu-SESSION'!$A$727,INDEX('Stu-SESSION'!$K$727:$T$734, MATCH("*Bench Press*",'Stu-SESSION'!$B$727:$B$734,0), MATCH("*2ND*",'Stu-SESSION'!$K$7:$T$7,0)),"")</f>
        <v>#N/A</v>
      </c>
      <c r="H484" s="131" t="e">
        <f>INDEX('Stu-SESSION'!$L$727:$U$734, MATCH("*Bench Press*",'Stu-SESSION'!$B$727:$B$734,0), MATCH("*2nd*",'Stu-SESSION'!$K$7:$T$7,0))</f>
        <v>#N/A</v>
      </c>
      <c r="I484" s="132" t="e">
        <f>IF($A$482='Stu-SESSION'!$A$727,INDEX('Stu-SESSION'!$K$727:$T$734, MATCH("*Military*",'Stu-SESSION'!$B$727:$B$734,0), MATCH("*2ND*",'Stu-SESSION'!$K$7:$T$7,0)),"")</f>
        <v>#N/A</v>
      </c>
      <c r="J484" s="44" t="e">
        <f>INDEX('Stu-SESSION'!$L$727:$U$734, MATCH("*Military*",'Stu-SESSION'!$B$727:$B$734,0), MATCH("*2nd*",'Stu-SESSION'!$K$7:$T$7,0))</f>
        <v>#N/A</v>
      </c>
      <c r="K484" s="131" t="e">
        <f>IF($A$482='Stu-SESSION'!$A$727,INDEX('Stu-SESSION'!$K$727:$T$734, MATCH("*Clean *",'Stu-SESSION'!$B$727:$B$734,0), MATCH("*2ND*",'Stu-SESSION'!$K$7:$T$7,0)),"")</f>
        <v>#N/A</v>
      </c>
      <c r="L484" s="44" t="e">
        <f>INDEX('Stu-SESSION'!$L$727:$U$734, MATCH("*Clean *",'Stu-SESSION'!$B$661:$B$734,0), MATCH("*2nd*",'Stu-SESSION'!$K$7:$T$7,0))</f>
        <v>#N/A</v>
      </c>
      <c r="M484" s="131" t="e">
        <f>IF($A$482='Stu-SESSION'!$A$727,INDEX('Stu-SESSION'!$K$727:$T$734, MATCH("*Lat Pulldown*",'Stu-SESSION'!$B$727:$B$734,0), MATCH("*2ND*",'Stu-SESSION'!$K$7:$T$7,0)),"")</f>
        <v>#N/A</v>
      </c>
      <c r="N484" s="44" t="e">
        <f>INDEX('Stu-SESSION'!$L$727:$U$734, MATCH("*Lat Pulldown*",'Stu-SESSION'!$B$727:$B$734,0), MATCH("*2nd*",'Stu-SESSION'!$K$7:$T$7,0))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IF($A$482='Stu-SESSION'!$A$727,INDEX('Stu-SESSION'!$K$727:$T$734, MATCH("*Squat*",'Stu-SESSION'!$B$727:$B$734,0), MATCH("*3rd*",'Stu-SESSION'!$K$7:$T$7,0)),"")</f>
        <v>#N/A</v>
      </c>
      <c r="D485" s="132" t="e">
        <f>INDEX('Stu-SESSION'!L$727:U$734, MATCH("*Squat*",'Stu-SESSION'!$B$727:$B$734,0), MATCH("*3rd*",'Stu-SESSION'!K$7:T$7,0))</f>
        <v>#N/A</v>
      </c>
      <c r="E485" s="131" t="e">
        <f>IF($A$482='Stu-SESSION'!$A$727,INDEX('Stu-SESSION'!$K$727:$T$734, MATCH("*Deadlift*",'Stu-SESSION'!$B$727:$B$734,0), MATCH("*3rd*",'Stu-SESSION'!$K$7:$T$7,0)),"")</f>
        <v>#N/A</v>
      </c>
      <c r="F485" s="131" t="e">
        <f>INDEX('Stu-SESSION'!$L$727:$U$734, MATCH("*Deadlift*",'Stu-SESSION'!$B$661:$B$734,0), MATCH("*3rd*",'Stu-SESSION'!$K$7:$T$7,0))</f>
        <v>#N/A</v>
      </c>
      <c r="G485" s="131" t="e">
        <f>IF($A$482='Stu-SESSION'!$A$727,INDEX('Stu-SESSION'!$K$727:$T$734, MATCH("*Bench Press*",'Stu-SESSION'!$B$727:$B$734,0), MATCH("*3rd*",'Stu-SESSION'!$K$7:$T$7,0)),"")</f>
        <v>#N/A</v>
      </c>
      <c r="H485" s="131" t="e">
        <f>INDEX('Stu-SESSION'!$L$727:$U$734, MATCH("*Bench Press*",'Stu-SESSION'!$B$727:$B$734,0), MATCH("*3rd*",'Stu-SESSION'!$K$7:$T$7,0))</f>
        <v>#N/A</v>
      </c>
      <c r="I485" s="132" t="e">
        <f>IF($A$482='Stu-SESSION'!$A$727,INDEX('Stu-SESSION'!$K$727:$T$734, MATCH("*Military*",'Stu-SESSION'!$B$727:$B$734,0), MATCH("*3rd*",'Stu-SESSION'!$K$7:$T$7,0)),"")</f>
        <v>#N/A</v>
      </c>
      <c r="J485" s="44" t="e">
        <f>INDEX('Stu-SESSION'!$L$727:$U$734, MATCH("*Military*",'Stu-SESSION'!$B$727:$B$734,0), MATCH("*3rd*",'Stu-SESSION'!$K$7:$T$7,0))</f>
        <v>#N/A</v>
      </c>
      <c r="K485" s="131" t="e">
        <f>IF($A$482='Stu-SESSION'!$A$727,INDEX('Stu-SESSION'!$K$727:$T$734, MATCH("*Clean *",'Stu-SESSION'!$B$727:$B$734,0), MATCH("*3rd*",'Stu-SESSION'!$K$7:$T$7,0)),"")</f>
        <v>#N/A</v>
      </c>
      <c r="L485" s="44" t="e">
        <f>INDEX('Stu-SESSION'!$L$727:$U$734, MATCH("*Clean *",'Stu-SESSION'!$B$661:$B$734,0), MATCH("*3rd*",'Stu-SESSION'!$K$7:$T$7,0))</f>
        <v>#N/A</v>
      </c>
      <c r="M485" s="131" t="e">
        <f>IF($A$482='Stu-SESSION'!$A$727,INDEX('Stu-SESSION'!$K$727:$T$734, MATCH("*Lat Pulldown*",'Stu-SESSION'!$B$727:$B$734,0), MATCH("*3rd*",'Stu-SESSION'!$K$7:$T$7,0)),"")</f>
        <v>#N/A</v>
      </c>
      <c r="N485" s="44" t="e">
        <f>INDEX('Stu-SESSION'!$L$727:$U$734, MATCH("*Lat Pulldown*",'Stu-SESSION'!$B$727:$B$734,0), MATCH("*3rd*",'Stu-SESSION'!$K$7:$T$7,0))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IF($A$482='Stu-SESSION'!$A$727,INDEX('Stu-SESSION'!$K$727:$T$734, MATCH("*Squat*",'Stu-SESSION'!$B$727:$B$734,0), MATCH("*4th*",'Stu-SESSION'!$K$7:$T$7,0)),"")</f>
        <v>#N/A</v>
      </c>
      <c r="D486" s="132" t="e">
        <f>INDEX('Stu-SESSION'!L$727:U$734, MATCH("*Squat*",'Stu-SESSION'!$B$727:$B$734,0), MATCH("*4th*",'Stu-SESSION'!K$7:T$7,0))</f>
        <v>#N/A</v>
      </c>
      <c r="E486" s="131" t="e">
        <f>IF($A$482='Stu-SESSION'!$A$727,INDEX('Stu-SESSION'!$K$727:$T$734, MATCH("*Deadlift*",'Stu-SESSION'!$B$727:$B$734,0), MATCH("*4th*",'Stu-SESSION'!$K$7:$T$7,0)),"")</f>
        <v>#N/A</v>
      </c>
      <c r="F486" s="131" t="e">
        <f>INDEX('Stu-SESSION'!$L$727:$U$734, MATCH("*Deadlift*",'Stu-SESSION'!$B$661:$B$734,0), MATCH("*4th*",'Stu-SESSION'!$K$7:$T$7,0))</f>
        <v>#N/A</v>
      </c>
      <c r="G486" s="131" t="e">
        <f>IF($A$482='Stu-SESSION'!$A$727,INDEX('Stu-SESSION'!$K$727:$T$734, MATCH("*Bench Press*",'Stu-SESSION'!$B$727:$B$734,0), MATCH("*4th*",'Stu-SESSION'!$K$7:$T$7,0)),"")</f>
        <v>#N/A</v>
      </c>
      <c r="H486" s="131" t="e">
        <f>INDEX('Stu-SESSION'!$L$727:$U$734, MATCH("*Bench Press*",'Stu-SESSION'!$B$727:$B$734,0), MATCH("*4th*",'Stu-SESSION'!$K$7:$T$7,0))</f>
        <v>#N/A</v>
      </c>
      <c r="I486" s="132" t="e">
        <f>IF($A$482='Stu-SESSION'!$A$727,INDEX('Stu-SESSION'!$K$727:$T$734, MATCH("*Military*",'Stu-SESSION'!$B$727:$B$734,0), MATCH("*4th*",'Stu-SESSION'!$K$7:$T$7,0)),"")</f>
        <v>#N/A</v>
      </c>
      <c r="J486" s="44" t="e">
        <f>INDEX('Stu-SESSION'!$L$727:$U$734, MATCH("*Military*",'Stu-SESSION'!$B$727:$B$734,0), MATCH("*4th*",'Stu-SESSION'!$K$7:$T$7,0))</f>
        <v>#N/A</v>
      </c>
      <c r="K486" s="131" t="e">
        <f>IF($A$482='Stu-SESSION'!$A$727,INDEX('Stu-SESSION'!$K$727:$T$734, MATCH("*Clean *",'Stu-SESSION'!$B$727:$B$734,0), MATCH("*4th*",'Stu-SESSION'!$K$7:$T$7,0)),"")</f>
        <v>#N/A</v>
      </c>
      <c r="L486" s="44" t="e">
        <f>INDEX('Stu-SESSION'!$L$727:$U$734, MATCH("*Clean *",'Stu-SESSION'!$B$661:$B$734,0), MATCH("*4th*",'Stu-SESSION'!$K$7:$T$7,0))</f>
        <v>#N/A</v>
      </c>
      <c r="M486" s="131" t="e">
        <f>IF($A$482='Stu-SESSION'!$A$727,INDEX('Stu-SESSION'!$K$727:$T$734, MATCH("*Lat Pulldown*",'Stu-SESSION'!$B$727:$B$734,0), MATCH("*4th*",'Stu-SESSION'!$K$7:$T$7,0)),"")</f>
        <v>#N/A</v>
      </c>
      <c r="N486" s="44" t="e">
        <f>INDEX('Stu-SESSION'!$L$727:$U$734, MATCH("*Lat Pulldown*",'Stu-SESSION'!$B$727:$B$734,0), MATCH("*4th*",'Stu-SESSION'!$K$7:$T$7,0))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IF($A$482='Stu-SESSION'!$A$727,INDEX('Stu-SESSION'!$K$727:$T$734, MATCH("*Squat*",'Stu-SESSION'!$B$727:$B$734,0), MATCH("*5th*",'Stu-SESSION'!$K$7:$T$7,0)),"")</f>
        <v>#N/A</v>
      </c>
      <c r="D487" s="132" t="e">
        <f>INDEX('Stu-SESSION'!L$727:U$734, MATCH("*Squat*",'Stu-SESSION'!$B$727:$B$734,0), MATCH("*5th*",'Stu-SESSION'!K$7:T$7,0))</f>
        <v>#N/A</v>
      </c>
      <c r="E487" s="131" t="e">
        <f>IF($A$482='Stu-SESSION'!$A$727,INDEX('Stu-SESSION'!$K$727:$T$734, MATCH("*Deadlift*",'Stu-SESSION'!$B$727:$B$734,0), MATCH("*5th*",'Stu-SESSION'!$K$7:$T$7,0)),"")</f>
        <v>#N/A</v>
      </c>
      <c r="F487" s="131" t="e">
        <f>INDEX('Stu-SESSION'!$L$727:$U$734, MATCH("*Deadlift*",'Stu-SESSION'!$B$661:$B$734,0), MATCH("*5th*",'Stu-SESSION'!$K$7:$T$7,0))</f>
        <v>#N/A</v>
      </c>
      <c r="G487" s="131" t="e">
        <f>IF($A$482='Stu-SESSION'!$A$727,INDEX('Stu-SESSION'!$K$727:$T$734, MATCH("*Bench Press*",'Stu-SESSION'!$B$727:$B$734,0), MATCH("*5th*",'Stu-SESSION'!$K$7:$T$7,0)),"")</f>
        <v>#N/A</v>
      </c>
      <c r="H487" s="131" t="e">
        <f>INDEX('Stu-SESSION'!$L$727:$U$734, MATCH("*Bench Press*",'Stu-SESSION'!$B$727:$B$734,0), MATCH("*5th*",'Stu-SESSION'!$K$7:$T$7,0))</f>
        <v>#N/A</v>
      </c>
      <c r="I487" s="132" t="e">
        <f>IF($A$482='Stu-SESSION'!$A$727,INDEX('Stu-SESSION'!$K$727:$T$734, MATCH("*Military*",'Stu-SESSION'!$B$727:$B$734,0), MATCH("*5th*",'Stu-SESSION'!$K$7:$T$7,0)),"")</f>
        <v>#N/A</v>
      </c>
      <c r="J487" s="44" t="e">
        <f>INDEX('Stu-SESSION'!$L$727:$U$734, MATCH("*Military*",'Stu-SESSION'!$B$727:$B$734,0), MATCH("*5th*",'Stu-SESSION'!$K$7:$T$7,0))</f>
        <v>#N/A</v>
      </c>
      <c r="K487" s="131" t="e">
        <f>IF($A$482='Stu-SESSION'!$A$727,INDEX('Stu-SESSION'!$K$727:$T$734, MATCH("*Clean *",'Stu-SESSION'!$B$727:$B$734,0), MATCH("*5th*",'Stu-SESSION'!$K$7:$T$7,0)),"")</f>
        <v>#N/A</v>
      </c>
      <c r="L487" s="44" t="e">
        <f>INDEX('Stu-SESSION'!$L$727:$U$734, MATCH("*Clean *",'Stu-SESSION'!$B$661:$B$734,0), MATCH("*5th*",'Stu-SESSION'!$K$7:$T$7,0))</f>
        <v>#N/A</v>
      </c>
      <c r="M487" s="131" t="e">
        <f>IF($A$482='Stu-SESSION'!$A$727,INDEX('Stu-SESSION'!$K$727:$T$734, MATCH("*Lat Pulldown*",'Stu-SESSION'!$B$727:$B$734,0), MATCH("*5th*",'Stu-SESSION'!$K$7:$T$7,0)),"")</f>
        <v>#N/A</v>
      </c>
      <c r="N487" s="44" t="e">
        <f>INDEX('Stu-SESSION'!$L$727:$U$734, MATCH("*Lat Pulldown*",'Stu-SESSION'!$B$727:$B$734,0), MATCH("*5th*",'Stu-SESSION'!$K$7:$T$7,0))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'Stu-SESSION'!A736</f>
        <v>0</v>
      </c>
      <c r="B488" s="116" t="s">
        <v>84</v>
      </c>
      <c r="C488" s="117" t="e">
        <f>MAX(C489:C493)</f>
        <v>#N/A</v>
      </c>
      <c r="D488" s="116" t="e">
        <f t="array" ref="D488">MAX(IF(C489:C493=C488,D489:D493))</f>
        <v>#N/A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str">
        <f>IF($A$140='Stu-SESSION'!$A$736,INDEX('Stu-SESSION'!$K$736:$T$743, MATCH("*1k Row*",'Stu-SESSION'!$B$736:$B$743,0), MATCH("*1st*",'Stu-SESSION'!$K$7:$T$7,0)),"")</f>
        <v/>
      </c>
      <c r="P488" s="152" t="str">
        <f>IF($A$140='Stu-SESSION'!$A$736,INDEX('Stu-SESSION'!$K$736:$T$743, MATCH("*HIIT*",'Stu-SESSION'!$B$736:$B$743,0), MATCH("*1st*",'Stu-SESSION'!$K$7:$T$7,0)),"")</f>
        <v/>
      </c>
      <c r="Q488" s="119" t="e">
        <f>INDEX('Stu-SESSION'!$L$667:$U$736, MATCH("*HIIT*",'Stu-SESSION'!$B$667:$B$736,0), MATCH("*1st*",'Stu-SESSION'!$K$7:$T$7,0))</f>
        <v>#N/A</v>
      </c>
      <c r="R488" s="119">
        <f>'Stu-SESSION'!U556</f>
        <v>0</v>
      </c>
      <c r="S488" s="116"/>
      <c r="T488" s="116"/>
      <c r="U488" s="120">
        <f>'Stu-SESSION'!A668</f>
        <v>0</v>
      </c>
      <c r="V488" s="120">
        <f>'Stu-SESSION'!A669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 t="e">
        <f>IF($A$488='Stu-SESSION'!$A$736,INDEX('Stu-SESSION'!$K$736:$T$743, MATCH("*Squat*",'Stu-SESSION'!$B$736:$B$743,0), MATCH("*1st*",'Stu-SESSION'!$K$7:$T$7,0)),"")</f>
        <v>#N/A</v>
      </c>
      <c r="D489" s="132" t="e">
        <f>INDEX('Stu-SESSION'!L$736:U$743, MATCH("*Squat*",'Stu-SESSION'!$B$736:$B$743,0), MATCH("*1st*",'Stu-SESSION'!K$7:T$7,0))</f>
        <v>#N/A</v>
      </c>
      <c r="E489" s="131" t="e">
        <f>IF($A$488='Stu-SESSION'!$A$736,INDEX('Stu-SESSION'!$K$736:$T$743, MATCH("*Deadlift*",'Stu-SESSION'!$B$736:$B$743,0), MATCH("*1st*",'Stu-SESSION'!$K$7:$T$7,0)),"")</f>
        <v>#N/A</v>
      </c>
      <c r="F489" s="131" t="e">
        <f>INDEX('Stu-SESSION'!$L$736:$U$743, MATCH("*Deadlift*",'Stu-SESSION'!$B$667:$B$743,0), MATCH("*1st*",'Stu-SESSION'!$K$7:$T$7,0))</f>
        <v>#N/A</v>
      </c>
      <c r="G489" s="131" t="e">
        <f>IF($A$488='Stu-SESSION'!$A$736,INDEX('Stu-SESSION'!$K$736:$T$743, MATCH("*Bench Press*",'Stu-SESSION'!$B$736:$B$743,0), MATCH("*1st*",'Stu-SESSION'!$K$7:$T$7,0)),"")</f>
        <v>#N/A</v>
      </c>
      <c r="H489" s="131" t="e">
        <f>INDEX('Stu-SESSION'!$L$736:$U$743, MATCH("*Bench Press*",'Stu-SESSION'!$B$736:$B$743,0), MATCH("*1st*",'Stu-SESSION'!$K$7:$T$7,0))</f>
        <v>#N/A</v>
      </c>
      <c r="I489" s="132" t="e">
        <f>IF($A$488='Stu-SESSION'!$A$736,INDEX('Stu-SESSION'!$K$736:$T$743, MATCH("*Military*",'Stu-SESSION'!$B$736:$B$743,0), MATCH("*1st*",'Stu-SESSION'!$K$7:$T$7,0)),"")</f>
        <v>#N/A</v>
      </c>
      <c r="J489" s="48" t="e">
        <f>INDEX('Stu-SESSION'!$L$736:$U$743, MATCH("*Military*",'Stu-SESSION'!$B$736:$B$743,0), MATCH("*1st*",'Stu-SESSION'!$K$7:$T$7,0))</f>
        <v>#N/A</v>
      </c>
      <c r="K489" s="131" t="e">
        <f>IF($A$488='Stu-SESSION'!$A$736,INDEX('Stu-SESSION'!$K$736:$T$743, MATCH("*Clean *",'Stu-SESSION'!$B$736:$B$743,0), MATCH("*1st*",'Stu-SESSION'!$K$7:$T$7,0)),"")</f>
        <v>#N/A</v>
      </c>
      <c r="L489" s="48" t="e">
        <f>INDEX('Stu-SESSION'!$L$736:$U$743, MATCH("*Clean *",'Stu-SESSION'!$B$667:$B$743,0), MATCH("*1st*",'Stu-SESSION'!$K$7:$T$7,0))</f>
        <v>#N/A</v>
      </c>
      <c r="M489" s="131" t="e">
        <f>IF($A$488='Stu-SESSION'!$A$736,INDEX('Stu-SESSION'!$K$736:$T$743, MATCH("*Lat Pulldown*",'Stu-SESSION'!$B$736:$B$743,0), MATCH("*1st*",'Stu-SESSION'!$K$7:$T$7,0)),"")</f>
        <v>#N/A</v>
      </c>
      <c r="N489" s="48" t="e">
        <f>INDEX('Stu-SESSION'!$L$736:$U$743, MATCH("*Lat Pulldown*",'Stu-SESSION'!$B$736:$B$743,0), MATCH("*1st*",'Stu-SESSION'!$K$7:$T$7,0))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 t="e">
        <f>IF($A$488='Stu-SESSION'!$A$736,INDEX('Stu-SESSION'!$K$736:$T$743, MATCH("*Squat*",'Stu-SESSION'!$B$736:$B$743,0), MATCH("*2nd*",'Stu-SESSION'!$K$7:$T$7,0)),"")</f>
        <v>#N/A</v>
      </c>
      <c r="D490" s="132" t="e">
        <f>INDEX('Stu-SESSION'!L$736:U$743, MATCH("*Squat*",'Stu-SESSION'!$B$736:$B$743,0), MATCH("*2nd*",'Stu-SESSION'!K$7:T$7,0))</f>
        <v>#N/A</v>
      </c>
      <c r="E490" s="131" t="e">
        <f>IF($A$488='Stu-SESSION'!$A$736,INDEX('Stu-SESSION'!$K$736:$T$743, MATCH("*Deadlift*",'Stu-SESSION'!$B$736:$B$743,0), MATCH("*2ND*",'Stu-SESSION'!$K$7:$T$7,0)),"")</f>
        <v>#N/A</v>
      </c>
      <c r="F490" s="131" t="e">
        <f>INDEX('Stu-SESSION'!$L$736:$U$743, MATCH("*Deadlift*",'Stu-SESSION'!$B$667:$B$743,0), MATCH("*2nd*",'Stu-SESSION'!$K$7:$T$7,0))</f>
        <v>#N/A</v>
      </c>
      <c r="G490" s="131" t="e">
        <f>IF($A$488='Stu-SESSION'!$A$736,INDEX('Stu-SESSION'!$K$736:$T$743, MATCH("*Bench Press*",'Stu-SESSION'!$B$736:$B$743,0), MATCH("*2ND*",'Stu-SESSION'!$K$7:$T$7,0)),"")</f>
        <v>#N/A</v>
      </c>
      <c r="H490" s="131" t="e">
        <f>INDEX('Stu-SESSION'!$L$736:$U$743, MATCH("*Bench Press*",'Stu-SESSION'!$B$736:$B$743,0), MATCH("*2nd*",'Stu-SESSION'!$K$7:$T$7,0))</f>
        <v>#N/A</v>
      </c>
      <c r="I490" s="132" t="e">
        <f>IF($A$488='Stu-SESSION'!$A$736,INDEX('Stu-SESSION'!$K$736:$T$743, MATCH("*Military*",'Stu-SESSION'!$B$736:$B$743,0), MATCH("*2ND*",'Stu-SESSION'!$K$7:$T$7,0)),"")</f>
        <v>#N/A</v>
      </c>
      <c r="J490" s="44" t="e">
        <f>INDEX('Stu-SESSION'!$L$736:$U$743, MATCH("*Military*",'Stu-SESSION'!$B$736:$B$743,0), MATCH("*2nd*",'Stu-SESSION'!$K$7:$T$7,0))</f>
        <v>#N/A</v>
      </c>
      <c r="K490" s="131" t="e">
        <f>IF($A$488='Stu-SESSION'!$A$736,INDEX('Stu-SESSION'!$K$736:$T$743, MATCH("*Clean *",'Stu-SESSION'!$B$736:$B$743,0), MATCH("*2ND*",'Stu-SESSION'!$K$7:$T$7,0)),"")</f>
        <v>#N/A</v>
      </c>
      <c r="L490" s="44" t="e">
        <f>INDEX('Stu-SESSION'!$L$736:$U$743, MATCH("*Clean *",'Stu-SESSION'!$B$667:$B$743,0), MATCH("*2nd*",'Stu-SESSION'!$K$7:$T$7,0))</f>
        <v>#N/A</v>
      </c>
      <c r="M490" s="131" t="e">
        <f>IF($A$488='Stu-SESSION'!$A$736,INDEX('Stu-SESSION'!$K$736:$T$743, MATCH("*Lat Pulldown*",'Stu-SESSION'!$B$736:$B$743,0), MATCH("*2ND*",'Stu-SESSION'!$K$7:$T$7,0)),"")</f>
        <v>#N/A</v>
      </c>
      <c r="N490" s="44" t="e">
        <f>INDEX('Stu-SESSION'!$L$736:$U$743, MATCH("*Lat Pulldown*",'Stu-SESSION'!$B$736:$B$743,0), MATCH("*2nd*",'Stu-SESSION'!$K$7:$T$7,0))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 t="e">
        <f>IF($A$488='Stu-SESSION'!$A$736,INDEX('Stu-SESSION'!$K$736:$T$743, MATCH("*Squat*",'Stu-SESSION'!$B$736:$B$743,0), MATCH("*3rd*",'Stu-SESSION'!$K$7:$T$7,0)),"")</f>
        <v>#N/A</v>
      </c>
      <c r="D491" s="132" t="e">
        <f>INDEX('Stu-SESSION'!L$736:U$743, MATCH("*Squat*",'Stu-SESSION'!$B$736:$B$743,0), MATCH("*3rd*",'Stu-SESSION'!K$7:T$7,0))</f>
        <v>#N/A</v>
      </c>
      <c r="E491" s="131" t="e">
        <f>IF($A$488='Stu-SESSION'!$A$736,INDEX('Stu-SESSION'!$K$736:$T$743, MATCH("*Deadlift*",'Stu-SESSION'!$B$736:$B$743,0), MATCH("*3rd*",'Stu-SESSION'!$K$7:$T$7,0)),"")</f>
        <v>#N/A</v>
      </c>
      <c r="F491" s="131" t="e">
        <f>INDEX('Stu-SESSION'!$L$736:$U$743, MATCH("*Deadlift*",'Stu-SESSION'!$B$667:$B$743,0), MATCH("*3rd*",'Stu-SESSION'!$K$7:$T$7,0))</f>
        <v>#N/A</v>
      </c>
      <c r="G491" s="131" t="e">
        <f>IF($A$488='Stu-SESSION'!$A$736,INDEX('Stu-SESSION'!$K$736:$T$743, MATCH("*Bench Press*",'Stu-SESSION'!$B$736:$B$743,0), MATCH("*3rd*",'Stu-SESSION'!$K$7:$T$7,0)),"")</f>
        <v>#N/A</v>
      </c>
      <c r="H491" s="131" t="e">
        <f>INDEX('Stu-SESSION'!$L$736:$U$743, MATCH("*Bench Press*",'Stu-SESSION'!$B$736:$B$743,0), MATCH("*3rd*",'Stu-SESSION'!$K$7:$T$7,0))</f>
        <v>#N/A</v>
      </c>
      <c r="I491" s="132" t="e">
        <f>IF($A$488='Stu-SESSION'!$A$736,INDEX('Stu-SESSION'!$K$736:$T$743, MATCH("*Military*",'Stu-SESSION'!$B$736:$B$743,0), MATCH("*3rd*",'Stu-SESSION'!$K$7:$T$7,0)),"")</f>
        <v>#N/A</v>
      </c>
      <c r="J491" s="44" t="e">
        <f>INDEX('Stu-SESSION'!$L$736:$U$743, MATCH("*Military*",'Stu-SESSION'!$B$736:$B$743,0), MATCH("*3rd*",'Stu-SESSION'!$K$7:$T$7,0))</f>
        <v>#N/A</v>
      </c>
      <c r="K491" s="131" t="e">
        <f>IF($A$488='Stu-SESSION'!$A$736,INDEX('Stu-SESSION'!$K$736:$T$743, MATCH("*Clean *",'Stu-SESSION'!$B$736:$B$743,0), MATCH("*3rd*",'Stu-SESSION'!$K$7:$T$7,0)),"")</f>
        <v>#N/A</v>
      </c>
      <c r="L491" s="44" t="e">
        <f>INDEX('Stu-SESSION'!$L$736:$U$743, MATCH("*Clean *",'Stu-SESSION'!$B$667:$B$743,0), MATCH("*3rd*",'Stu-SESSION'!$K$7:$T$7,0))</f>
        <v>#N/A</v>
      </c>
      <c r="M491" s="131" t="e">
        <f>IF($A$488='Stu-SESSION'!$A$736,INDEX('Stu-SESSION'!$K$736:$T$743, MATCH("*Lat Pulldown*",'Stu-SESSION'!$B$736:$B$743,0), MATCH("*3rd*",'Stu-SESSION'!$K$7:$T$7,0)),"")</f>
        <v>#N/A</v>
      </c>
      <c r="N491" s="44" t="e">
        <f>INDEX('Stu-SESSION'!$L$736:$U$743, MATCH("*Lat Pulldown*",'Stu-SESSION'!$B$736:$B$743,0), MATCH("*3rd*",'Stu-SESSION'!$K$7:$T$7,0))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 t="e">
        <f>IF($A$488='Stu-SESSION'!$A$736,INDEX('Stu-SESSION'!$K$736:$T$743, MATCH("*Squat*",'Stu-SESSION'!$B$736:$B$743,0), MATCH("*4th*",'Stu-SESSION'!$K$7:$T$7,0)),"")</f>
        <v>#N/A</v>
      </c>
      <c r="D492" s="132" t="e">
        <f>INDEX('Stu-SESSION'!L$736:U$743, MATCH("*Squat*",'Stu-SESSION'!$B$736:$B$743,0), MATCH("*4th*",'Stu-SESSION'!K$7:T$7,0))</f>
        <v>#N/A</v>
      </c>
      <c r="E492" s="131" t="e">
        <f>IF($A$488='Stu-SESSION'!$A$736,INDEX('Stu-SESSION'!$K$736:$T$743, MATCH("*Deadlift*",'Stu-SESSION'!$B$736:$B$743,0), MATCH("*4th*",'Stu-SESSION'!$K$7:$T$7,0)),"")</f>
        <v>#N/A</v>
      </c>
      <c r="F492" s="131" t="e">
        <f>INDEX('Stu-SESSION'!$L$736:$U$743, MATCH("*Deadlift*",'Stu-SESSION'!$B$667:$B$743,0), MATCH("*4th*",'Stu-SESSION'!$K$7:$T$7,0))</f>
        <v>#N/A</v>
      </c>
      <c r="G492" s="131" t="e">
        <f>IF($A$488='Stu-SESSION'!$A$736,INDEX('Stu-SESSION'!$K$736:$T$743, MATCH("*Bench Press*",'Stu-SESSION'!$B$736:$B$743,0), MATCH("*4th*",'Stu-SESSION'!$K$7:$T$7,0)),"")</f>
        <v>#N/A</v>
      </c>
      <c r="H492" s="131" t="e">
        <f>INDEX('Stu-SESSION'!$L$736:$U$743, MATCH("*Bench Press*",'Stu-SESSION'!$B$736:$B$743,0), MATCH("*4th*",'Stu-SESSION'!$K$7:$T$7,0))</f>
        <v>#N/A</v>
      </c>
      <c r="I492" s="132" t="e">
        <f>IF($A$488='Stu-SESSION'!$A$736,INDEX('Stu-SESSION'!$K$736:$T$743, MATCH("*Military*",'Stu-SESSION'!$B$736:$B$743,0), MATCH("*4th*",'Stu-SESSION'!$K$7:$T$7,0)),"")</f>
        <v>#N/A</v>
      </c>
      <c r="J492" s="44" t="e">
        <f>INDEX('Stu-SESSION'!$L$736:$U$743, MATCH("*Military*",'Stu-SESSION'!$B$736:$B$743,0), MATCH("*4th*",'Stu-SESSION'!$K$7:$T$7,0))</f>
        <v>#N/A</v>
      </c>
      <c r="K492" s="131" t="e">
        <f>IF($A$488='Stu-SESSION'!$A$736,INDEX('Stu-SESSION'!$K$736:$T$743, MATCH("*Clean *",'Stu-SESSION'!$B$736:$B$743,0), MATCH("*4th*",'Stu-SESSION'!$K$7:$T$7,0)),"")</f>
        <v>#N/A</v>
      </c>
      <c r="L492" s="44" t="e">
        <f>INDEX('Stu-SESSION'!$L$736:$U$743, MATCH("*Clean *",'Stu-SESSION'!$B$667:$B$743,0), MATCH("*4th*",'Stu-SESSION'!$K$7:$T$7,0))</f>
        <v>#N/A</v>
      </c>
      <c r="M492" s="131" t="e">
        <f>IF($A$488='Stu-SESSION'!$A$736,INDEX('Stu-SESSION'!$K$736:$T$743, MATCH("*Lat Pulldown*",'Stu-SESSION'!$B$736:$B$743,0), MATCH("*4th*",'Stu-SESSION'!$K$7:$T$7,0)),"")</f>
        <v>#N/A</v>
      </c>
      <c r="N492" s="44" t="e">
        <f>INDEX('Stu-SESSION'!$L$736:$U$743, MATCH("*Lat Pulldown*",'Stu-SESSION'!$B$736:$B$743,0), MATCH("*4th*",'Stu-SESSION'!$K$7:$T$7,0))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 t="e">
        <f>IF($A$488='Stu-SESSION'!$A$736,INDEX('Stu-SESSION'!$K$736:$T$743, MATCH("*Squat*",'Stu-SESSION'!$B$736:$B$743,0), MATCH("*5th*",'Stu-SESSION'!$K$7:$T$7,0)),"")</f>
        <v>#N/A</v>
      </c>
      <c r="D493" s="132" t="e">
        <f>INDEX('Stu-SESSION'!L$736:U$743, MATCH("*Squat*",'Stu-SESSION'!$B$736:$B$743,0), MATCH("*5th*",'Stu-SESSION'!K$7:T$7,0))</f>
        <v>#N/A</v>
      </c>
      <c r="E493" s="131" t="e">
        <f>IF($A$488='Stu-SESSION'!$A$736,INDEX('Stu-SESSION'!$K$736:$T$743, MATCH("*Deadlift*",'Stu-SESSION'!$B$736:$B$743,0), MATCH("*5th*",'Stu-SESSION'!$K$7:$T$7,0)),"")</f>
        <v>#N/A</v>
      </c>
      <c r="F493" s="131" t="e">
        <f>INDEX('Stu-SESSION'!$L$736:$U$743, MATCH("*Deadlift*",'Stu-SESSION'!$B$667:$B$743,0), MATCH("*5th*",'Stu-SESSION'!$K$7:$T$7,0))</f>
        <v>#N/A</v>
      </c>
      <c r="G493" s="131" t="e">
        <f>IF($A$488='Stu-SESSION'!$A$736,INDEX('Stu-SESSION'!$K$736:$T$743, MATCH("*Bench Press*",'Stu-SESSION'!$B$736:$B$743,0), MATCH("*5th*",'Stu-SESSION'!$K$7:$T$7,0)),"")</f>
        <v>#N/A</v>
      </c>
      <c r="H493" s="131" t="e">
        <f>INDEX('Stu-SESSION'!$L$736:$U$743, MATCH("*Bench Press*",'Stu-SESSION'!$B$736:$B$743,0), MATCH("*5th*",'Stu-SESSION'!$K$7:$T$7,0))</f>
        <v>#N/A</v>
      </c>
      <c r="I493" s="132" t="e">
        <f>IF($A$488='Stu-SESSION'!$A$736,INDEX('Stu-SESSION'!$K$736:$T$743, MATCH("*Military*",'Stu-SESSION'!$B$736:$B$743,0), MATCH("*5th*",'Stu-SESSION'!$K$7:$T$7,0)),"")</f>
        <v>#N/A</v>
      </c>
      <c r="J493" s="44" t="e">
        <f>INDEX('Stu-SESSION'!$L$736:$U$743, MATCH("*Military*",'Stu-SESSION'!$B$736:$B$743,0), MATCH("*5th*",'Stu-SESSION'!$K$7:$T$7,0))</f>
        <v>#N/A</v>
      </c>
      <c r="K493" s="131" t="e">
        <f>IF($A$488='Stu-SESSION'!$A$736,INDEX('Stu-SESSION'!$K$736:$T$743, MATCH("*Clean *",'Stu-SESSION'!$B$736:$B$743,0), MATCH("*5th*",'Stu-SESSION'!$K$7:$T$7,0)),"")</f>
        <v>#N/A</v>
      </c>
      <c r="L493" s="44" t="e">
        <f>INDEX('Stu-SESSION'!$L$736:$U$743, MATCH("*Clean *",'Stu-SESSION'!$B$667:$B$743,0), MATCH("*5th*",'Stu-SESSION'!$K$7:$T$7,0))</f>
        <v>#N/A</v>
      </c>
      <c r="M493" s="131" t="e">
        <f>IF($A$488='Stu-SESSION'!$A$736,INDEX('Stu-SESSION'!$K$736:$T$743, MATCH("*Lat Pulldown*",'Stu-SESSION'!$B$736:$B$743,0), MATCH("*5th*",'Stu-SESSION'!$K$7:$T$7,0)),"")</f>
        <v>#N/A</v>
      </c>
      <c r="N493" s="44" t="e">
        <f>INDEX('Stu-SESSION'!$L$736:$U$743, MATCH("*Lat Pulldown*",'Stu-SESSION'!$B$736:$B$743,0), MATCH("*5th*",'Stu-SESSION'!$K$7:$T$7,0))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'Stu-SESSION'!A745</f>
        <v>0</v>
      </c>
      <c r="B494" s="116" t="s">
        <v>84</v>
      </c>
      <c r="C494" s="117" t="e">
        <f>MAX(C495:C499)</f>
        <v>#N/A</v>
      </c>
      <c r="D494" s="116" t="e">
        <f t="array" ref="D494">MAX(IF(C495:C499=C494,D495:D499))</f>
        <v>#N/A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str">
        <f>IF($A$140='Stu-SESSION'!$A$745,INDEX('Stu-SESSION'!$K$745:$T$752, MATCH("*1k Row*",'Stu-SESSION'!$B$745:$B$752,0), MATCH("*1st*",'Stu-SESSION'!$K$7:$T$7,0)),"")</f>
        <v/>
      </c>
      <c r="P494" s="152" t="str">
        <f>IF($A$140='Stu-SESSION'!$A$745,INDEX('Stu-SESSION'!$K$745:$T$752, MATCH("*HIIT*",'Stu-SESSION'!$B$745:$B$752,0), MATCH("*1st*",'Stu-SESSION'!$K$7:$T$7,0)),"")</f>
        <v/>
      </c>
      <c r="Q494" s="119" t="e">
        <f>INDEX('Stu-SESSION'!$L$673:$U$745, MATCH("*HIIT*",'Stu-SESSION'!$B$673:$B$745,0), MATCH("*1st*",'Stu-SESSION'!$K$7:$T$7,0))</f>
        <v>#N/A</v>
      </c>
      <c r="R494" s="119">
        <f>'Stu-SESSION'!U562</f>
        <v>0</v>
      </c>
      <c r="S494" s="116"/>
      <c r="T494" s="116"/>
      <c r="U494" s="120">
        <f>'Stu-SESSION'!A674</f>
        <v>0</v>
      </c>
      <c r="V494" s="120">
        <f>'Stu-SESSION'!A675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 t="e">
        <f>IF($A$494='Stu-SESSION'!$A$745,INDEX('Stu-SESSION'!$K$745:$T$752, MATCH("*Squat*",'Stu-SESSION'!$B$745:$B$752,0), MATCH("*1st*",'Stu-SESSION'!$K$7:$T$7,0)),"")</f>
        <v>#N/A</v>
      </c>
      <c r="D495" s="132" t="e">
        <f>INDEX('Stu-SESSION'!L$745:U$752, MATCH("*Squat*",'Stu-SESSION'!$B$745:$B$752,0), MATCH("*1st*",'Stu-SESSION'!K$7:T$7,0))</f>
        <v>#N/A</v>
      </c>
      <c r="E495" s="131" t="e">
        <f>IF($A$494='Stu-SESSION'!$A$745,INDEX('Stu-SESSION'!$K$745:$T$752, MATCH("*Deadlift*",'Stu-SESSION'!$B$745:$B$752,0), MATCH("*1st*",'Stu-SESSION'!$K$7:$T$7,0)),"")</f>
        <v>#N/A</v>
      </c>
      <c r="F495" s="131" t="e">
        <f>INDEX('Stu-SESSION'!$L$745:$U$752, MATCH("*Deadlift*",'Stu-SESSION'!$B$673:$B$752,0), MATCH("*1st*",'Stu-SESSION'!$K$7:$T$7,0))</f>
        <v>#N/A</v>
      </c>
      <c r="G495" s="131" t="e">
        <f>IF($A$494='Stu-SESSION'!$A$745,INDEX('Stu-SESSION'!$K$745:$T$752, MATCH("*Bench Press*",'Stu-SESSION'!$B$745:$B$752,0), MATCH("*1st*",'Stu-SESSION'!$K$7:$T$7,0)),"")</f>
        <v>#N/A</v>
      </c>
      <c r="H495" s="131" t="e">
        <f>INDEX('Stu-SESSION'!$L$745:$U$752, MATCH("*Bench Press*",'Stu-SESSION'!$B$745:$B$752,0), MATCH("*1st*",'Stu-SESSION'!$K$7:$T$7,0))</f>
        <v>#N/A</v>
      </c>
      <c r="I495" s="132" t="e">
        <f>IF($A$494='Stu-SESSION'!$A$745,INDEX('Stu-SESSION'!$K$745:$T$752, MATCH("*Military*",'Stu-SESSION'!$B$745:$B$752,0), MATCH("*1st*",'Stu-SESSION'!$K$7:$T$7,0)),"")</f>
        <v>#N/A</v>
      </c>
      <c r="J495" s="48" t="e">
        <f>INDEX('Stu-SESSION'!$L$745:$U$752, MATCH("*Military*",'Stu-SESSION'!$B$745:$B$752,0), MATCH("*1st*",'Stu-SESSION'!$K$7:$T$7,0))</f>
        <v>#N/A</v>
      </c>
      <c r="K495" s="131" t="e">
        <f>IF($A$494='Stu-SESSION'!$A$745,INDEX('Stu-SESSION'!$K$745:$T$752, MATCH("*Clean *",'Stu-SESSION'!$B$745:$B$752,0), MATCH("*1st*",'Stu-SESSION'!$K$7:$T$7,0)),"")</f>
        <v>#N/A</v>
      </c>
      <c r="L495" s="48" t="e">
        <f>INDEX('Stu-SESSION'!$L$745:$U$752, MATCH("*Clean *",'Stu-SESSION'!$B$673:$B$752,0), MATCH("*1st*",'Stu-SESSION'!$K$7:$T$7,0))</f>
        <v>#N/A</v>
      </c>
      <c r="M495" s="131" t="e">
        <f>IF($A$494='Stu-SESSION'!$A$745,INDEX('Stu-SESSION'!$K$745:$T$752, MATCH("*Lat Pulldown*",'Stu-SESSION'!$B$745:$B$752,0), MATCH("*1st*",'Stu-SESSION'!$K$7:$T$7,0)),"")</f>
        <v>#N/A</v>
      </c>
      <c r="N495" s="48" t="e">
        <f>INDEX('Stu-SESSION'!$L$745:$U$752, MATCH("*Lat Pulldown*",'Stu-SESSION'!$B$745:$B$752,0), MATCH("*1st*",'Stu-SESSION'!$K$7:$T$7,0))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 t="e">
        <f>IF($A$494='Stu-SESSION'!$A$745,INDEX('Stu-SESSION'!$K$745:$T$752, MATCH("*Squat*",'Stu-SESSION'!$B$745:$B$752,0), MATCH("*2nd*",'Stu-SESSION'!$K$7:$T$7,0)),"")</f>
        <v>#N/A</v>
      </c>
      <c r="D496" s="132" t="e">
        <f>INDEX('Stu-SESSION'!L$745:U$752, MATCH("*Squat*",'Stu-SESSION'!$B$745:$B$752,0), MATCH("*2nd*",'Stu-SESSION'!K$7:T$7,0))</f>
        <v>#N/A</v>
      </c>
      <c r="E496" s="131" t="e">
        <f>IF($A$494='Stu-SESSION'!$A$745,INDEX('Stu-SESSION'!$K$745:$T$752, MATCH("*Deadlift*",'Stu-SESSION'!$B$745:$B$752,0), MATCH("*2ND*",'Stu-SESSION'!$K$7:$T$7,0)),"")</f>
        <v>#N/A</v>
      </c>
      <c r="F496" s="131" t="e">
        <f>INDEX('Stu-SESSION'!$L$745:$U$752, MATCH("*Deadlift*",'Stu-SESSION'!$B$673:$B$752,0), MATCH("*2nd*",'Stu-SESSION'!$K$7:$T$7,0))</f>
        <v>#N/A</v>
      </c>
      <c r="G496" s="131" t="e">
        <f>IF($A$494='Stu-SESSION'!$A$745,INDEX('Stu-SESSION'!$K$745:$T$752, MATCH("*Bench Press*",'Stu-SESSION'!$B$745:$B$752,0), MATCH("*2ND*",'Stu-SESSION'!$K$7:$T$7,0)),"")</f>
        <v>#N/A</v>
      </c>
      <c r="H496" s="131" t="e">
        <f>INDEX('Stu-SESSION'!$L$745:$U$752, MATCH("*Bench Press*",'Stu-SESSION'!$B$745:$B$752,0), MATCH("*2nd*",'Stu-SESSION'!$K$7:$T$7,0))</f>
        <v>#N/A</v>
      </c>
      <c r="I496" s="132" t="e">
        <f>IF($A$494='Stu-SESSION'!$A$745,INDEX('Stu-SESSION'!$K$745:$T$752, MATCH("*Military*",'Stu-SESSION'!$B$745:$B$752,0), MATCH("*2ND*",'Stu-SESSION'!$K$7:$T$7,0)),"")</f>
        <v>#N/A</v>
      </c>
      <c r="J496" s="44" t="e">
        <f>INDEX('Stu-SESSION'!$L$745:$U$752, MATCH("*Military*",'Stu-SESSION'!$B$745:$B$752,0), MATCH("*2nd*",'Stu-SESSION'!$K$7:$T$7,0))</f>
        <v>#N/A</v>
      </c>
      <c r="K496" s="131" t="e">
        <f>IF($A$494='Stu-SESSION'!$A$745,INDEX('Stu-SESSION'!$K$745:$T$752, MATCH("*Clean *",'Stu-SESSION'!$B$745:$B$752,0), MATCH("*2ND*",'Stu-SESSION'!$K$7:$T$7,0)),"")</f>
        <v>#N/A</v>
      </c>
      <c r="L496" s="44" t="e">
        <f>INDEX('Stu-SESSION'!$L$745:$U$752, MATCH("*Clean *",'Stu-SESSION'!$B$673:$B$752,0), MATCH("*2nd*",'Stu-SESSION'!$K$7:$T$7,0))</f>
        <v>#N/A</v>
      </c>
      <c r="M496" s="131" t="e">
        <f>IF($A$494='Stu-SESSION'!$A$745,INDEX('Stu-SESSION'!$K$745:$T$752, MATCH("*Lat Pulldown*",'Stu-SESSION'!$B$745:$B$752,0), MATCH("*2ND*",'Stu-SESSION'!$K$7:$T$7,0)),"")</f>
        <v>#N/A</v>
      </c>
      <c r="N496" s="44" t="e">
        <f>INDEX('Stu-SESSION'!$L$745:$U$752, MATCH("*Lat Pulldown*",'Stu-SESSION'!$B$745:$B$752,0), MATCH("*2nd*",'Stu-SESSION'!$K$7:$T$7,0))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 t="e">
        <f>IF($A$494='Stu-SESSION'!$A$745,INDEX('Stu-SESSION'!$K$745:$T$752, MATCH("*Squat*",'Stu-SESSION'!$B$745:$B$752,0), MATCH("*3rd*",'Stu-SESSION'!$K$7:$T$7,0)),"")</f>
        <v>#N/A</v>
      </c>
      <c r="D497" s="132" t="e">
        <f>INDEX('Stu-SESSION'!L$745:U$752, MATCH("*Squat*",'Stu-SESSION'!$B$745:$B$752,0), MATCH("*3rd*",'Stu-SESSION'!K$7:T$7,0))</f>
        <v>#N/A</v>
      </c>
      <c r="E497" s="131" t="e">
        <f>IF($A$494='Stu-SESSION'!$A$745,INDEX('Stu-SESSION'!$K$745:$T$752, MATCH("*Deadlift*",'Stu-SESSION'!$B$745:$B$752,0), MATCH("*3rd*",'Stu-SESSION'!$K$7:$T$7,0)),"")</f>
        <v>#N/A</v>
      </c>
      <c r="F497" s="131" t="e">
        <f>INDEX('Stu-SESSION'!$L$745:$U$752, MATCH("*Deadlift*",'Stu-SESSION'!$B$673:$B$752,0), MATCH("*3rd*",'Stu-SESSION'!$K$7:$T$7,0))</f>
        <v>#N/A</v>
      </c>
      <c r="G497" s="131" t="e">
        <f>IF($A$494='Stu-SESSION'!$A$745,INDEX('Stu-SESSION'!$K$745:$T$752, MATCH("*Bench Press*",'Stu-SESSION'!$B$745:$B$752,0), MATCH("*3rd*",'Stu-SESSION'!$K$7:$T$7,0)),"")</f>
        <v>#N/A</v>
      </c>
      <c r="H497" s="131" t="e">
        <f>INDEX('Stu-SESSION'!$L$745:$U$752, MATCH("*Bench Press*",'Stu-SESSION'!$B$745:$B$752,0), MATCH("*3rd*",'Stu-SESSION'!$K$7:$T$7,0))</f>
        <v>#N/A</v>
      </c>
      <c r="I497" s="132" t="e">
        <f>IF($A$494='Stu-SESSION'!$A$745,INDEX('Stu-SESSION'!$K$745:$T$752, MATCH("*Military*",'Stu-SESSION'!$B$745:$B$752,0), MATCH("*3rd*",'Stu-SESSION'!$K$7:$T$7,0)),"")</f>
        <v>#N/A</v>
      </c>
      <c r="J497" s="44" t="e">
        <f>INDEX('Stu-SESSION'!$L$745:$U$752, MATCH("*Military*",'Stu-SESSION'!$B$745:$B$752,0), MATCH("*3rd*",'Stu-SESSION'!$K$7:$T$7,0))</f>
        <v>#N/A</v>
      </c>
      <c r="K497" s="131" t="e">
        <f>IF($A$494='Stu-SESSION'!$A$745,INDEX('Stu-SESSION'!$K$745:$T$752, MATCH("*Clean *",'Stu-SESSION'!$B$745:$B$752,0), MATCH("*3rd*",'Stu-SESSION'!$K$7:$T$7,0)),"")</f>
        <v>#N/A</v>
      </c>
      <c r="L497" s="44" t="e">
        <f>INDEX('Stu-SESSION'!$L$745:$U$752, MATCH("*Clean *",'Stu-SESSION'!$B$673:$B$752,0), MATCH("*3rd*",'Stu-SESSION'!$K$7:$T$7,0))</f>
        <v>#N/A</v>
      </c>
      <c r="M497" s="131" t="e">
        <f>IF($A$494='Stu-SESSION'!$A$745,INDEX('Stu-SESSION'!$K$745:$T$752, MATCH("*Lat Pulldown*",'Stu-SESSION'!$B$745:$B$752,0), MATCH("*3rd*",'Stu-SESSION'!$K$7:$T$7,0)),"")</f>
        <v>#N/A</v>
      </c>
      <c r="N497" s="44" t="e">
        <f>INDEX('Stu-SESSION'!$L$745:$U$752, MATCH("*Lat Pulldown*",'Stu-SESSION'!$B$745:$B$752,0), MATCH("*3rd*",'Stu-SESSION'!$K$7:$T$7,0))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 t="e">
        <f>IF($A$494='Stu-SESSION'!$A$745,INDEX('Stu-SESSION'!$K$745:$T$752, MATCH("*Squat*",'Stu-SESSION'!$B$745:$B$752,0), MATCH("*4th*",'Stu-SESSION'!$K$7:$T$7,0)),"")</f>
        <v>#N/A</v>
      </c>
      <c r="D498" s="132" t="e">
        <f>INDEX('Stu-SESSION'!L$745:U$752, MATCH("*Squat*",'Stu-SESSION'!$B$745:$B$752,0), MATCH("*4th*",'Stu-SESSION'!K$7:T$7,0))</f>
        <v>#N/A</v>
      </c>
      <c r="E498" s="131" t="e">
        <f>IF($A$494='Stu-SESSION'!$A$745,INDEX('Stu-SESSION'!$K$745:$T$752, MATCH("*Deadlift*",'Stu-SESSION'!$B$745:$B$752,0), MATCH("*4th*",'Stu-SESSION'!$K$7:$T$7,0)),"")</f>
        <v>#N/A</v>
      </c>
      <c r="F498" s="131" t="e">
        <f>INDEX('Stu-SESSION'!$L$745:$U$752, MATCH("*Deadlift*",'Stu-SESSION'!$B$673:$B$752,0), MATCH("*4th*",'Stu-SESSION'!$K$7:$T$7,0))</f>
        <v>#N/A</v>
      </c>
      <c r="G498" s="131" t="e">
        <f>IF($A$494='Stu-SESSION'!$A$745,INDEX('Stu-SESSION'!$K$745:$T$752, MATCH("*Bench Press*",'Stu-SESSION'!$B$745:$B$752,0), MATCH("*4th*",'Stu-SESSION'!$K$7:$T$7,0)),"")</f>
        <v>#N/A</v>
      </c>
      <c r="H498" s="131" t="e">
        <f>INDEX('Stu-SESSION'!$L$745:$U$752, MATCH("*Bench Press*",'Stu-SESSION'!$B$745:$B$752,0), MATCH("*4th*",'Stu-SESSION'!$K$7:$T$7,0))</f>
        <v>#N/A</v>
      </c>
      <c r="I498" s="132" t="e">
        <f>IF($A$494='Stu-SESSION'!$A$745,INDEX('Stu-SESSION'!$K$745:$T$752, MATCH("*Military*",'Stu-SESSION'!$B$745:$B$752,0), MATCH("*4th*",'Stu-SESSION'!$K$7:$T$7,0)),"")</f>
        <v>#N/A</v>
      </c>
      <c r="J498" s="44" t="e">
        <f>INDEX('Stu-SESSION'!$L$745:$U$752, MATCH("*Military*",'Stu-SESSION'!$B$745:$B$752,0), MATCH("*4th*",'Stu-SESSION'!$K$7:$T$7,0))</f>
        <v>#N/A</v>
      </c>
      <c r="K498" s="131" t="e">
        <f>IF($A$494='Stu-SESSION'!$A$745,INDEX('Stu-SESSION'!$K$745:$T$752, MATCH("*Clean *",'Stu-SESSION'!$B$745:$B$752,0), MATCH("*4th*",'Stu-SESSION'!$K$7:$T$7,0)),"")</f>
        <v>#N/A</v>
      </c>
      <c r="L498" s="44" t="e">
        <f>INDEX('Stu-SESSION'!$L$745:$U$752, MATCH("*Clean *",'Stu-SESSION'!$B$673:$B$752,0), MATCH("*4th*",'Stu-SESSION'!$K$7:$T$7,0))</f>
        <v>#N/A</v>
      </c>
      <c r="M498" s="131" t="e">
        <f>IF($A$494='Stu-SESSION'!$A$745,INDEX('Stu-SESSION'!$K$745:$T$752, MATCH("*Lat Pulldown*",'Stu-SESSION'!$B$745:$B$752,0), MATCH("*4th*",'Stu-SESSION'!$K$7:$T$7,0)),"")</f>
        <v>#N/A</v>
      </c>
      <c r="N498" s="44" t="e">
        <f>INDEX('Stu-SESSION'!$L$745:$U$752, MATCH("*Lat Pulldown*",'Stu-SESSION'!$B$745:$B$752,0), MATCH("*4th*",'Stu-SESSION'!$K$7:$T$7,0))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 t="e">
        <f>IF($A$494='Stu-SESSION'!$A$745,INDEX('Stu-SESSION'!$K$745:$T$752, MATCH("*Squat*",'Stu-SESSION'!$B$745:$B$752,0), MATCH("*5th*",'Stu-SESSION'!$K$7:$T$7,0)),"")</f>
        <v>#N/A</v>
      </c>
      <c r="D499" s="132" t="e">
        <f>INDEX('Stu-SESSION'!L$745:U$752, MATCH("*Squat*",'Stu-SESSION'!$B$745:$B$752,0), MATCH("*5th*",'Stu-SESSION'!K$7:T$7,0))</f>
        <v>#N/A</v>
      </c>
      <c r="E499" s="131" t="e">
        <f>IF($A$494='Stu-SESSION'!$A$745,INDEX('Stu-SESSION'!$K$745:$T$752, MATCH("*Deadlift*",'Stu-SESSION'!$B$745:$B$752,0), MATCH("*5th*",'Stu-SESSION'!$K$7:$T$7,0)),"")</f>
        <v>#N/A</v>
      </c>
      <c r="F499" s="131" t="e">
        <f>INDEX('Stu-SESSION'!$L$745:$U$752, MATCH("*Deadlift*",'Stu-SESSION'!$B$673:$B$752,0), MATCH("*5th*",'Stu-SESSION'!$K$7:$T$7,0))</f>
        <v>#N/A</v>
      </c>
      <c r="G499" s="131" t="e">
        <f>IF($A$494='Stu-SESSION'!$A$745,INDEX('Stu-SESSION'!$K$745:$T$752, MATCH("*Bench Press*",'Stu-SESSION'!$B$745:$B$752,0), MATCH("*5th*",'Stu-SESSION'!$K$7:$T$7,0)),"")</f>
        <v>#N/A</v>
      </c>
      <c r="H499" s="131" t="e">
        <f>INDEX('Stu-SESSION'!$L$745:$U$752, MATCH("*Bench Press*",'Stu-SESSION'!$B$745:$B$752,0), MATCH("*5th*",'Stu-SESSION'!$K$7:$T$7,0))</f>
        <v>#N/A</v>
      </c>
      <c r="I499" s="132" t="e">
        <f>IF($A$494='Stu-SESSION'!$A$745,INDEX('Stu-SESSION'!$K$745:$T$752, MATCH("*Military*",'Stu-SESSION'!$B$745:$B$752,0), MATCH("*5th*",'Stu-SESSION'!$K$7:$T$7,0)),"")</f>
        <v>#N/A</v>
      </c>
      <c r="J499" s="44" t="e">
        <f>INDEX('Stu-SESSION'!$L$745:$U$752, MATCH("*Military*",'Stu-SESSION'!$B$745:$B$752,0), MATCH("*5th*",'Stu-SESSION'!$K$7:$T$7,0))</f>
        <v>#N/A</v>
      </c>
      <c r="K499" s="131" t="e">
        <f>IF($A$494='Stu-SESSION'!$A$745,INDEX('Stu-SESSION'!$K$745:$T$752, MATCH("*Clean *",'Stu-SESSION'!$B$745:$B$752,0), MATCH("*5th*",'Stu-SESSION'!$K$7:$T$7,0)),"")</f>
        <v>#N/A</v>
      </c>
      <c r="L499" s="44" t="e">
        <f>INDEX('Stu-SESSION'!$L$745:$U$752, MATCH("*Clean *",'Stu-SESSION'!$B$673:$B$752,0), MATCH("*5th*",'Stu-SESSION'!$K$7:$T$7,0))</f>
        <v>#N/A</v>
      </c>
      <c r="M499" s="131" t="e">
        <f>IF($A$494='Stu-SESSION'!$A$745,INDEX('Stu-SESSION'!$K$745:$T$752, MATCH("*Lat Pulldown*",'Stu-SESSION'!$B$745:$B$752,0), MATCH("*5th*",'Stu-SESSION'!$K$7:$T$7,0)),"")</f>
        <v>#N/A</v>
      </c>
      <c r="N499" s="44" t="e">
        <f>INDEX('Stu-SESSION'!$L$745:$U$752, MATCH("*Lat Pulldown*",'Stu-SESSION'!$B$745:$B$752,0), MATCH("*5th*",'Stu-SESSION'!$K$7:$T$7,0))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'Stu-SESSION'!A754</f>
        <v>0</v>
      </c>
      <c r="B500" s="116" t="s">
        <v>84</v>
      </c>
      <c r="C500" s="117" t="e">
        <f>MAX(C501:C505)</f>
        <v>#N/A</v>
      </c>
      <c r="D500" s="116" t="e">
        <f t="array" ref="D500">MAX(IF(C501:C505=C500,D501:D505))</f>
        <v>#N/A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str">
        <f>IF($A$140='Stu-SESSION'!$A$754,INDEX('Stu-SESSION'!$K$754:$T$761, MATCH("*1k Row*",'Stu-SESSION'!$B$754:$B$761,0), MATCH("*1st*",'Stu-SESSION'!$K$7:$T$7,0)),"")</f>
        <v/>
      </c>
      <c r="P500" s="152" t="str">
        <f>IF($A$140='Stu-SESSION'!$A$754,INDEX('Stu-SESSION'!$K$754:$T$761, MATCH("*HIIT*",'Stu-SESSION'!$B$754:$B$761,0), MATCH("*1st*",'Stu-SESSION'!$K$7:$T$7,0)),"")</f>
        <v/>
      </c>
      <c r="Q500" s="119" t="e">
        <f>INDEX('Stu-SESSION'!$L$673:$U$754, MATCH("*HIIT*",'Stu-SESSION'!$B$673:$B$754,0), MATCH("*1st*",'Stu-SESSION'!$K$7:$T$7,0))</f>
        <v>#N/A</v>
      </c>
      <c r="R500" s="119">
        <f>'Stu-SESSION'!U568</f>
        <v>0</v>
      </c>
      <c r="S500" s="116"/>
      <c r="T500" s="116"/>
      <c r="U500" s="120">
        <f>'Stu-SESSION'!A680</f>
        <v>0</v>
      </c>
      <c r="V500" s="120">
        <f>'Stu-SESSION'!A681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 t="e">
        <f>IF($A$500='Stu-SESSION'!$A$754,INDEX('Stu-SESSION'!$K$754:$T$761, MATCH("*Squat*",'Stu-SESSION'!$B$754:$B$761,0), MATCH("*1st*",'Stu-SESSION'!$K$7:$T$7,0)),"")</f>
        <v>#N/A</v>
      </c>
      <c r="D501" s="132" t="e">
        <f>INDEX('Stu-SESSION'!L$754:U$761, MATCH("*Squat*",'Stu-SESSION'!$B$754:$B$761,0), MATCH("*1st*",'Stu-SESSION'!K$7:T$7,0))</f>
        <v>#N/A</v>
      </c>
      <c r="E501" s="131" t="e">
        <f>IF($A$500='Stu-SESSION'!$A$754,INDEX('Stu-SESSION'!$K$754:$T$761, MATCH("*Deadlift*",'Stu-SESSION'!$B$754:$B$761,0), MATCH("*1st*",'Stu-SESSION'!$K$7:$T$7,0)),"")</f>
        <v>#N/A</v>
      </c>
      <c r="F501" s="131" t="e">
        <f>INDEX('Stu-SESSION'!$L$754:$U$761, MATCH("*Deadlift*",'Stu-SESSION'!$B$673:$B$761,0), MATCH("*1st*",'Stu-SESSION'!$K$7:$T$7,0))</f>
        <v>#N/A</v>
      </c>
      <c r="G501" s="131" t="e">
        <f>IF($A$500='Stu-SESSION'!$A$754,INDEX('Stu-SESSION'!$K$754:$T$761, MATCH("*Bench Press*",'Stu-SESSION'!$B$754:$B$761,0), MATCH("*1st*",'Stu-SESSION'!$K$7:$T$7,0)),"")</f>
        <v>#N/A</v>
      </c>
      <c r="H501" s="131" t="e">
        <f>INDEX('Stu-SESSION'!$L$754:$U$761, MATCH("*Bench Press*",'Stu-SESSION'!$B$754:$B$761,0), MATCH("*1st*",'Stu-SESSION'!$K$7:$T$7,0))</f>
        <v>#N/A</v>
      </c>
      <c r="I501" s="132" t="e">
        <f>IF($A$500='Stu-SESSION'!$A$754,INDEX('Stu-SESSION'!$K$754:$T$761, MATCH("*Military*",'Stu-SESSION'!$B$754:$B$761,0), MATCH("*1st*",'Stu-SESSION'!$K$7:$T$7,0)),"")</f>
        <v>#N/A</v>
      </c>
      <c r="J501" s="48" t="e">
        <f>INDEX('Stu-SESSION'!$L$754:$U$761, MATCH("*Military*",'Stu-SESSION'!$B$754:$B$761,0), MATCH("*1st*",'Stu-SESSION'!$K$7:$T$7,0))</f>
        <v>#N/A</v>
      </c>
      <c r="K501" s="131" t="e">
        <f>IF($A$500='Stu-SESSION'!$A$754,INDEX('Stu-SESSION'!$K$754:$T$761, MATCH("*Clean *",'Stu-SESSION'!$B$754:$B$761,0), MATCH("*1st*",'Stu-SESSION'!$K$7:$T$7,0)),"")</f>
        <v>#N/A</v>
      </c>
      <c r="L501" s="48" t="e">
        <f>INDEX('Stu-SESSION'!$L$754:$U$761, MATCH("*Clean *",'Stu-SESSION'!$B$673:$B$761,0), MATCH("*1st*",'Stu-SESSION'!$K$7:$T$7,0))</f>
        <v>#N/A</v>
      </c>
      <c r="M501" s="131" t="e">
        <f>IF($A$500='Stu-SESSION'!$A$754,INDEX('Stu-SESSION'!$K$754:$T$761, MATCH("*Lat Pulldown*",'Stu-SESSION'!$B$754:$B$761,0), MATCH("*1st*",'Stu-SESSION'!$K$7:$T$7,0)),"")</f>
        <v>#N/A</v>
      </c>
      <c r="N501" s="48" t="e">
        <f>INDEX('Stu-SESSION'!$L$754:$U$761, MATCH("*Lat Pulldown*",'Stu-SESSION'!$B$754:$B$761,0), MATCH("*1st*",'Stu-SESSION'!$K$7:$T$7,0))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 t="e">
        <f>IF($A$500='Stu-SESSION'!$A$754,INDEX('Stu-SESSION'!$K$754:$T$761, MATCH("*Squat*",'Stu-SESSION'!$B$754:$B$761,0), MATCH("*2nd*",'Stu-SESSION'!$K$7:$T$7,0)),"")</f>
        <v>#N/A</v>
      </c>
      <c r="D502" s="132" t="e">
        <f>INDEX('Stu-SESSION'!L$754:U$761, MATCH("*Squat*",'Stu-SESSION'!$B$754:$B$761,0), MATCH("*2nd*",'Stu-SESSION'!K$7:T$7,0))</f>
        <v>#N/A</v>
      </c>
      <c r="E502" s="131" t="e">
        <f>IF($A$500='Stu-SESSION'!$A$754,INDEX('Stu-SESSION'!$K$754:$T$761, MATCH("*Deadlift*",'Stu-SESSION'!$B$754:$B$761,0), MATCH("*2ND*",'Stu-SESSION'!$K$7:$T$7,0)),"")</f>
        <v>#N/A</v>
      </c>
      <c r="F502" s="131" t="e">
        <f>INDEX('Stu-SESSION'!$L$754:$U$761, MATCH("*Deadlift*",'Stu-SESSION'!$B$673:$B$761,0), MATCH("*2nd*",'Stu-SESSION'!$K$7:$T$7,0))</f>
        <v>#N/A</v>
      </c>
      <c r="G502" s="131" t="e">
        <f>IF($A$500='Stu-SESSION'!$A$754,INDEX('Stu-SESSION'!$K$754:$T$761, MATCH("*Bench Press*",'Stu-SESSION'!$B$754:$B$761,0), MATCH("*2ND*",'Stu-SESSION'!$K$7:$T$7,0)),"")</f>
        <v>#N/A</v>
      </c>
      <c r="H502" s="131" t="e">
        <f>INDEX('Stu-SESSION'!$L$754:$U$761, MATCH("*Bench Press*",'Stu-SESSION'!$B$754:$B$761,0), MATCH("*2nd*",'Stu-SESSION'!$K$7:$T$7,0))</f>
        <v>#N/A</v>
      </c>
      <c r="I502" s="132" t="e">
        <f>IF($A$500='Stu-SESSION'!$A$754,INDEX('Stu-SESSION'!$K$754:$T$761, MATCH("*Military*",'Stu-SESSION'!$B$754:$B$761,0), MATCH("*2ND*",'Stu-SESSION'!$K$7:$T$7,0)),"")</f>
        <v>#N/A</v>
      </c>
      <c r="J502" s="44" t="e">
        <f>INDEX('Stu-SESSION'!$L$754:$U$761, MATCH("*Military*",'Stu-SESSION'!$B$754:$B$761,0), MATCH("*2nd*",'Stu-SESSION'!$K$7:$T$7,0))</f>
        <v>#N/A</v>
      </c>
      <c r="K502" s="131" t="e">
        <f>IF($A$500='Stu-SESSION'!$A$754,INDEX('Stu-SESSION'!$K$754:$T$761, MATCH("*Clean *",'Stu-SESSION'!$B$754:$B$761,0), MATCH("*2ND*",'Stu-SESSION'!$K$7:$T$7,0)),"")</f>
        <v>#N/A</v>
      </c>
      <c r="L502" s="44" t="e">
        <f>INDEX('Stu-SESSION'!$L$754:$U$761, MATCH("*Clean *",'Stu-SESSION'!$B$673:$B$761,0), MATCH("*2nd*",'Stu-SESSION'!$K$7:$T$7,0))</f>
        <v>#N/A</v>
      </c>
      <c r="M502" s="131" t="e">
        <f>IF($A$500='Stu-SESSION'!$A$754,INDEX('Stu-SESSION'!$K$754:$T$761, MATCH("*Lat Pulldown*",'Stu-SESSION'!$B$754:$B$761,0), MATCH("*2ND*",'Stu-SESSION'!$K$7:$T$7,0)),"")</f>
        <v>#N/A</v>
      </c>
      <c r="N502" s="44" t="e">
        <f>INDEX('Stu-SESSION'!$L$754:$U$761, MATCH("*Lat Pulldown*",'Stu-SESSION'!$B$754:$B$761,0), MATCH("*2nd*",'Stu-SESSION'!$K$7:$T$7,0))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 t="e">
        <f>IF($A$500='Stu-SESSION'!$A$754,INDEX('Stu-SESSION'!$K$754:$T$761, MATCH("*Squat*",'Stu-SESSION'!$B$754:$B$761,0), MATCH("*3rd*",'Stu-SESSION'!$K$7:$T$7,0)),"")</f>
        <v>#N/A</v>
      </c>
      <c r="D503" s="132" t="e">
        <f>INDEX('Stu-SESSION'!L$754:U$761, MATCH("*Squat*",'Stu-SESSION'!$B$754:$B$761,0), MATCH("*3rd*",'Stu-SESSION'!K$7:T$7,0))</f>
        <v>#N/A</v>
      </c>
      <c r="E503" s="131" t="e">
        <f>IF($A$500='Stu-SESSION'!$A$754,INDEX('Stu-SESSION'!$K$754:$T$761, MATCH("*Deadlift*",'Stu-SESSION'!$B$754:$B$761,0), MATCH("*3rd*",'Stu-SESSION'!$K$7:$T$7,0)),"")</f>
        <v>#N/A</v>
      </c>
      <c r="F503" s="131" t="e">
        <f>INDEX('Stu-SESSION'!$L$754:$U$761, MATCH("*Deadlift*",'Stu-SESSION'!$B$673:$B$761,0), MATCH("*3rd*",'Stu-SESSION'!$K$7:$T$7,0))</f>
        <v>#N/A</v>
      </c>
      <c r="G503" s="131" t="e">
        <f>IF($A$500='Stu-SESSION'!$A$754,INDEX('Stu-SESSION'!$K$754:$T$761, MATCH("*Bench Press*",'Stu-SESSION'!$B$754:$B$761,0), MATCH("*3rd*",'Stu-SESSION'!$K$7:$T$7,0)),"")</f>
        <v>#N/A</v>
      </c>
      <c r="H503" s="131" t="e">
        <f>INDEX('Stu-SESSION'!$L$754:$U$761, MATCH("*Bench Press*",'Stu-SESSION'!$B$754:$B$761,0), MATCH("*3rd*",'Stu-SESSION'!$K$7:$T$7,0))</f>
        <v>#N/A</v>
      </c>
      <c r="I503" s="132" t="e">
        <f>IF($A$500='Stu-SESSION'!$A$754,INDEX('Stu-SESSION'!$K$754:$T$761, MATCH("*Military*",'Stu-SESSION'!$B$754:$B$761,0), MATCH("*3rd*",'Stu-SESSION'!$K$7:$T$7,0)),"")</f>
        <v>#N/A</v>
      </c>
      <c r="J503" s="44" t="e">
        <f>INDEX('Stu-SESSION'!$L$754:$U$761, MATCH("*Military*",'Stu-SESSION'!$B$754:$B$761,0), MATCH("*3rd*",'Stu-SESSION'!$K$7:$T$7,0))</f>
        <v>#N/A</v>
      </c>
      <c r="K503" s="131" t="e">
        <f>IF($A$500='Stu-SESSION'!$A$754,INDEX('Stu-SESSION'!$K$754:$T$761, MATCH("*Clean *",'Stu-SESSION'!$B$754:$B$761,0), MATCH("*3rd*",'Stu-SESSION'!$K$7:$T$7,0)),"")</f>
        <v>#N/A</v>
      </c>
      <c r="L503" s="44" t="e">
        <f>INDEX('Stu-SESSION'!$L$754:$U$761, MATCH("*Clean *",'Stu-SESSION'!$B$673:$B$761,0), MATCH("*3rd*",'Stu-SESSION'!$K$7:$T$7,0))</f>
        <v>#N/A</v>
      </c>
      <c r="M503" s="131" t="e">
        <f>IF($A$500='Stu-SESSION'!$A$754,INDEX('Stu-SESSION'!$K$754:$T$761, MATCH("*Lat Pulldown*",'Stu-SESSION'!$B$754:$B$761,0), MATCH("*3rd*",'Stu-SESSION'!$K$7:$T$7,0)),"")</f>
        <v>#N/A</v>
      </c>
      <c r="N503" s="44" t="e">
        <f>INDEX('Stu-SESSION'!$L$754:$U$761, MATCH("*Lat Pulldown*",'Stu-SESSION'!$B$754:$B$761,0), MATCH("*3rd*",'Stu-SESSION'!$K$7:$T$7,0))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 t="e">
        <f>IF($A$500='Stu-SESSION'!$A$754,INDEX('Stu-SESSION'!$K$754:$T$761, MATCH("*Squat*",'Stu-SESSION'!$B$754:$B$761,0), MATCH("*4th*",'Stu-SESSION'!$K$7:$T$7,0)),"")</f>
        <v>#N/A</v>
      </c>
      <c r="D504" s="132" t="e">
        <f>INDEX('Stu-SESSION'!L$754:U$761, MATCH("*Squat*",'Stu-SESSION'!$B$754:$B$761,0), MATCH("*4th*",'Stu-SESSION'!K$7:T$7,0))</f>
        <v>#N/A</v>
      </c>
      <c r="E504" s="131" t="e">
        <f>IF($A$500='Stu-SESSION'!$A$754,INDEX('Stu-SESSION'!$K$754:$T$761, MATCH("*Deadlift*",'Stu-SESSION'!$B$754:$B$761,0), MATCH("*4th*",'Stu-SESSION'!$K$7:$T$7,0)),"")</f>
        <v>#N/A</v>
      </c>
      <c r="F504" s="131" t="e">
        <f>INDEX('Stu-SESSION'!$L$754:$U$761, MATCH("*Deadlift*",'Stu-SESSION'!$B$673:$B$761,0), MATCH("*4th*",'Stu-SESSION'!$K$7:$T$7,0))</f>
        <v>#N/A</v>
      </c>
      <c r="G504" s="131" t="e">
        <f>IF($A$500='Stu-SESSION'!$A$754,INDEX('Stu-SESSION'!$K$754:$T$761, MATCH("*Bench Press*",'Stu-SESSION'!$B$754:$B$761,0), MATCH("*4th*",'Stu-SESSION'!$K$7:$T$7,0)),"")</f>
        <v>#N/A</v>
      </c>
      <c r="H504" s="131" t="e">
        <f>INDEX('Stu-SESSION'!$L$754:$U$761, MATCH("*Bench Press*",'Stu-SESSION'!$B$754:$B$761,0), MATCH("*4th*",'Stu-SESSION'!$K$7:$T$7,0))</f>
        <v>#N/A</v>
      </c>
      <c r="I504" s="132" t="e">
        <f>IF($A$500='Stu-SESSION'!$A$754,INDEX('Stu-SESSION'!$K$754:$T$761, MATCH("*Military*",'Stu-SESSION'!$B$754:$B$761,0), MATCH("*4th*",'Stu-SESSION'!$K$7:$T$7,0)),"")</f>
        <v>#N/A</v>
      </c>
      <c r="J504" s="44" t="e">
        <f>INDEX('Stu-SESSION'!$L$754:$U$761, MATCH("*Military*",'Stu-SESSION'!$B$754:$B$761,0), MATCH("*4th*",'Stu-SESSION'!$K$7:$T$7,0))</f>
        <v>#N/A</v>
      </c>
      <c r="K504" s="131" t="e">
        <f>IF($A$500='Stu-SESSION'!$A$754,INDEX('Stu-SESSION'!$K$754:$T$761, MATCH("*Clean *",'Stu-SESSION'!$B$754:$B$761,0), MATCH("*4th*",'Stu-SESSION'!$K$7:$T$7,0)),"")</f>
        <v>#N/A</v>
      </c>
      <c r="L504" s="44" t="e">
        <f>INDEX('Stu-SESSION'!$L$754:$U$761, MATCH("*Clean *",'Stu-SESSION'!$B$673:$B$761,0), MATCH("*4th*",'Stu-SESSION'!$K$7:$T$7,0))</f>
        <v>#N/A</v>
      </c>
      <c r="M504" s="131" t="e">
        <f>IF($A$500='Stu-SESSION'!$A$754,INDEX('Stu-SESSION'!$K$754:$T$761, MATCH("*Lat Pulldown*",'Stu-SESSION'!$B$754:$B$761,0), MATCH("*4th*",'Stu-SESSION'!$K$7:$T$7,0)),"")</f>
        <v>#N/A</v>
      </c>
      <c r="N504" s="44" t="e">
        <f>INDEX('Stu-SESSION'!$L$754:$U$761, MATCH("*Lat Pulldown*",'Stu-SESSION'!$B$754:$B$761,0), MATCH("*4th*",'Stu-SESSION'!$K$7:$T$7,0))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 t="e">
        <f>IF($A$500='Stu-SESSION'!$A$754,INDEX('Stu-SESSION'!$K$754:$T$761, MATCH("*Squat*",'Stu-SESSION'!$B$754:$B$761,0), MATCH("*5th*",'Stu-SESSION'!$K$7:$T$7,0)),"")</f>
        <v>#N/A</v>
      </c>
      <c r="D505" s="132" t="e">
        <f>INDEX('Stu-SESSION'!L$754:U$761, MATCH("*Squat*",'Stu-SESSION'!$B$754:$B$761,0), MATCH("*5th*",'Stu-SESSION'!K$7:T$7,0))</f>
        <v>#N/A</v>
      </c>
      <c r="E505" s="131" t="e">
        <f>IF($A$500='Stu-SESSION'!$A$754,INDEX('Stu-SESSION'!$K$754:$T$761, MATCH("*Deadlift*",'Stu-SESSION'!$B$754:$B$761,0), MATCH("*5th*",'Stu-SESSION'!$K$7:$T$7,0)),"")</f>
        <v>#N/A</v>
      </c>
      <c r="F505" s="131" t="e">
        <f>INDEX('Stu-SESSION'!$L$754:$U$761, MATCH("*Deadlift*",'Stu-SESSION'!$B$673:$B$761,0), MATCH("*5th*",'Stu-SESSION'!$K$7:$T$7,0))</f>
        <v>#N/A</v>
      </c>
      <c r="G505" s="131" t="e">
        <f>IF($A$500='Stu-SESSION'!$A$754,INDEX('Stu-SESSION'!$K$754:$T$761, MATCH("*Bench Press*",'Stu-SESSION'!$B$754:$B$761,0), MATCH("*5th*",'Stu-SESSION'!$K$7:$T$7,0)),"")</f>
        <v>#N/A</v>
      </c>
      <c r="H505" s="131" t="e">
        <f>INDEX('Stu-SESSION'!$L$754:$U$761, MATCH("*Bench Press*",'Stu-SESSION'!$B$754:$B$761,0), MATCH("*5th*",'Stu-SESSION'!$K$7:$T$7,0))</f>
        <v>#N/A</v>
      </c>
      <c r="I505" s="132" t="e">
        <f>IF($A$500='Stu-SESSION'!$A$754,INDEX('Stu-SESSION'!$K$754:$T$761, MATCH("*Military*",'Stu-SESSION'!$B$754:$B$761,0), MATCH("*5th*",'Stu-SESSION'!$K$7:$T$7,0)),"")</f>
        <v>#N/A</v>
      </c>
      <c r="J505" s="44" t="e">
        <f>INDEX('Stu-SESSION'!$L$754:$U$761, MATCH("*Military*",'Stu-SESSION'!$B$754:$B$761,0), MATCH("*5th*",'Stu-SESSION'!$K$7:$T$7,0))</f>
        <v>#N/A</v>
      </c>
      <c r="K505" s="131" t="e">
        <f>IF($A$500='Stu-SESSION'!$A$754,INDEX('Stu-SESSION'!$K$754:$T$761, MATCH("*Clean *",'Stu-SESSION'!$B$754:$B$761,0), MATCH("*5th*",'Stu-SESSION'!$K$7:$T$7,0)),"")</f>
        <v>#N/A</v>
      </c>
      <c r="L505" s="44" t="e">
        <f>INDEX('Stu-SESSION'!$L$754:$U$761, MATCH("*Clean *",'Stu-SESSION'!$B$673:$B$761,0), MATCH("*5th*",'Stu-SESSION'!$K$7:$T$7,0))</f>
        <v>#N/A</v>
      </c>
      <c r="M505" s="131" t="e">
        <f>IF($A$500='Stu-SESSION'!$A$754,INDEX('Stu-SESSION'!$K$754:$T$761, MATCH("*Lat Pulldown*",'Stu-SESSION'!$B$754:$B$761,0), MATCH("*5th*",'Stu-SESSION'!$K$7:$T$7,0)),"")</f>
        <v>#N/A</v>
      </c>
      <c r="N505" s="44" t="e">
        <f>INDEX('Stu-SESSION'!$L$754:$U$761, MATCH("*Lat Pulldown*",'Stu-SESSION'!$B$754:$B$761,0), MATCH("*5th*",'Stu-SESSION'!$K$7:$T$7,0))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'Stu-SESSION'!A763</f>
        <v>0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str">
        <f>IF($A$140='Stu-SESSION'!$A$763,INDEX('Stu-SESSION'!$K$763:$T$770, MATCH("*1k Row*",'Stu-SESSION'!$B$763:$B$770,0), MATCH("*1st*",'Stu-SESSION'!$K$7:$T$7,0)),"")</f>
        <v/>
      </c>
      <c r="P506" s="152" t="str">
        <f>IF($A$140='Stu-SESSION'!$A$763,INDEX('Stu-SESSION'!$K$763:$T$770, MATCH("*HIIT*",'Stu-SESSION'!$B$763:$B$770,0), MATCH("*1st*",'Stu-SESSION'!$K$7:$T$7,0)),"")</f>
        <v/>
      </c>
      <c r="Q506" s="119" t="e">
        <f>INDEX('Stu-SESSION'!$L$673:$U$763, MATCH("*HIIT*",'Stu-SESSION'!$B$673:$B$763,0), MATCH("*1st*",'Stu-SESSION'!$K$7:$T$7,0))</f>
        <v>#N/A</v>
      </c>
      <c r="R506" s="119">
        <f>'Stu-SESSION'!U574</f>
        <v>0</v>
      </c>
      <c r="S506" s="116"/>
      <c r="T506" s="116"/>
      <c r="U506" s="120">
        <f>'Stu-SESSION'!A764</f>
        <v>0</v>
      </c>
      <c r="V506" s="120">
        <f>'Stu-SESSION'!A764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IF($A$506='Stu-SESSION'!$A$763,INDEX('Stu-SESSION'!$K$763:$T$770, MATCH("*Squat*",'Stu-SESSION'!$B$763:$B$770,0), MATCH("*1st*",'Stu-SESSION'!$K$7:$T$7,0)),"")</f>
        <v>#N/A</v>
      </c>
      <c r="D507" s="132" t="e">
        <f>INDEX('Stu-SESSION'!L$763:U$770, MATCH("*Squat*",'Stu-SESSION'!$B$763:$B$770,0), MATCH("*1st*",'Stu-SESSION'!K$7:T$7,0))</f>
        <v>#N/A</v>
      </c>
      <c r="E507" s="131" t="e">
        <f>IF($A$506='Stu-SESSION'!$A$763,INDEX('Stu-SESSION'!$K$763:$T$770, MATCH("*Deadlift*",'Stu-SESSION'!$B$763:$B$770,0), MATCH("*1st*",'Stu-SESSION'!$K$7:$T$7,0)),"")</f>
        <v>#N/A</v>
      </c>
      <c r="F507" s="131" t="e">
        <f>INDEX('Stu-SESSION'!$L$763:$U$770, MATCH("*Deadlift*",'Stu-SESSION'!$B$673:$B$770,0), MATCH("*1st*",'Stu-SESSION'!$K$7:$T$7,0))</f>
        <v>#N/A</v>
      </c>
      <c r="G507" s="131" t="e">
        <f>IF($A$506='Stu-SESSION'!$A$763,INDEX('Stu-SESSION'!$K$763:$T$770, MATCH("*Bench Press*",'Stu-SESSION'!$B$763:$B$770,0), MATCH("*1st*",'Stu-SESSION'!$K$7:$T$7,0)),"")</f>
        <v>#N/A</v>
      </c>
      <c r="H507" s="131" t="e">
        <f>INDEX('Stu-SESSION'!$L$763:$U$770, MATCH("*Bench Press*",'Stu-SESSION'!$B$763:$B$770,0), MATCH("*1st*",'Stu-SESSION'!$K$7:$T$7,0))</f>
        <v>#N/A</v>
      </c>
      <c r="I507" s="132" t="e">
        <f>IF($A$506='Stu-SESSION'!$A$763,INDEX('Stu-SESSION'!$K$763:$T$770, MATCH("*Military*",'Stu-SESSION'!$B$763:$B$770,0), MATCH("*1st*",'Stu-SESSION'!$K$7:$T$7,0)),"")</f>
        <v>#N/A</v>
      </c>
      <c r="J507" s="48" t="e">
        <f>INDEX('Stu-SESSION'!$L$763:$U$770, MATCH("*Military*",'Stu-SESSION'!$B$763:$B$770,0), MATCH("*1st*",'Stu-SESSION'!$K$7:$T$7,0))</f>
        <v>#N/A</v>
      </c>
      <c r="K507" s="131" t="e">
        <f>IF($A$506='Stu-SESSION'!$A$763,INDEX('Stu-SESSION'!$K$763:$T$770, MATCH("*Clean *",'Stu-SESSION'!$B$763:$B$770,0), MATCH("*1st*",'Stu-SESSION'!$K$7:$T$7,0)),"")</f>
        <v>#N/A</v>
      </c>
      <c r="L507" s="48" t="e">
        <f>INDEX('Stu-SESSION'!$L$763:$U$770, MATCH("*Clean *",'Stu-SESSION'!$B$673:$B$770,0), MATCH("*1st*",'Stu-SESSION'!$K$7:$T$7,0))</f>
        <v>#N/A</v>
      </c>
      <c r="M507" s="131" t="e">
        <f>IF($A$506='Stu-SESSION'!$A$763,INDEX('Stu-SESSION'!$K$763:$T$770, MATCH("*Lat Pulldown*",'Stu-SESSION'!$B$763:$B$770,0), MATCH("*1st*",'Stu-SESSION'!$K$7:$T$7,0)),"")</f>
        <v>#N/A</v>
      </c>
      <c r="N507" s="48" t="e">
        <f>INDEX('Stu-SESSION'!$L$763:$U$770, MATCH("*Lat Pulldown*",'Stu-SESSION'!$B$763:$B$770,0), MATCH("*1st*",'Stu-SESSION'!$K$7:$T$7,0))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IF($A$506='Stu-SESSION'!$A$763,INDEX('Stu-SESSION'!$K$763:$T$770, MATCH("*Squat*",'Stu-SESSION'!$B$763:$B$770,0), MATCH("*2nd*",'Stu-SESSION'!$K$7:$T$7,0)),"")</f>
        <v>#N/A</v>
      </c>
      <c r="D508" s="132" t="e">
        <f>INDEX('Stu-SESSION'!L$763:U$770, MATCH("*Squat*",'Stu-SESSION'!$B$763:$B$770,0), MATCH("*2nd*",'Stu-SESSION'!K$7:T$7,0))</f>
        <v>#N/A</v>
      </c>
      <c r="E508" s="131" t="e">
        <f>IF($A$506='Stu-SESSION'!$A$763,INDEX('Stu-SESSION'!$K$763:$T$770, MATCH("*Deadlift*",'Stu-SESSION'!$B$763:$B$770,0), MATCH("*2ND*",'Stu-SESSION'!$K$7:$T$7,0)),"")</f>
        <v>#N/A</v>
      </c>
      <c r="F508" s="131" t="e">
        <f>INDEX('Stu-SESSION'!$L$763:$U$770, MATCH("*Deadlift*",'Stu-SESSION'!$B$673:$B$770,0), MATCH("*2nd*",'Stu-SESSION'!$K$7:$T$7,0))</f>
        <v>#N/A</v>
      </c>
      <c r="G508" s="131" t="e">
        <f>IF($A$506='Stu-SESSION'!$A$763,INDEX('Stu-SESSION'!$K$763:$T$770, MATCH("*Bench Press*",'Stu-SESSION'!$B$763:$B$770,0), MATCH("*2ND*",'Stu-SESSION'!$K$7:$T$7,0)),"")</f>
        <v>#N/A</v>
      </c>
      <c r="H508" s="131" t="e">
        <f>INDEX('Stu-SESSION'!$L$763:$U$770, MATCH("*Bench Press*",'Stu-SESSION'!$B$763:$B$770,0), MATCH("*2nd*",'Stu-SESSION'!$K$7:$T$7,0))</f>
        <v>#N/A</v>
      </c>
      <c r="I508" s="132" t="e">
        <f>IF($A$506='Stu-SESSION'!$A$763,INDEX('Stu-SESSION'!$K$763:$T$770, MATCH("*Military*",'Stu-SESSION'!$B$763:$B$770,0), MATCH("*2ND*",'Stu-SESSION'!$K$7:$T$7,0)),"")</f>
        <v>#N/A</v>
      </c>
      <c r="J508" s="44" t="e">
        <f>INDEX('Stu-SESSION'!$L$763:$U$770, MATCH("*Military*",'Stu-SESSION'!$B$763:$B$770,0), MATCH("*2nd*",'Stu-SESSION'!$K$7:$T$7,0))</f>
        <v>#N/A</v>
      </c>
      <c r="K508" s="131" t="e">
        <f>IF($A$506='Stu-SESSION'!$A$763,INDEX('Stu-SESSION'!$K$763:$T$770, MATCH("*Clean *",'Stu-SESSION'!$B$763:$B$770,0), MATCH("*2ND*",'Stu-SESSION'!$K$7:$T$7,0)),"")</f>
        <v>#N/A</v>
      </c>
      <c r="L508" s="44" t="e">
        <f>INDEX('Stu-SESSION'!$L$763:$U$770, MATCH("*Clean *",'Stu-SESSION'!$B$673:$B$770,0), MATCH("*2nd*",'Stu-SESSION'!$K$7:$T$7,0))</f>
        <v>#N/A</v>
      </c>
      <c r="M508" s="131" t="e">
        <f>IF($A$506='Stu-SESSION'!$A$763,INDEX('Stu-SESSION'!$K$763:$T$770, MATCH("*Lat Pulldown*",'Stu-SESSION'!$B$763:$B$770,0), MATCH("*2ND*",'Stu-SESSION'!$K$7:$T$7,0)),"")</f>
        <v>#N/A</v>
      </c>
      <c r="N508" s="44" t="e">
        <f>INDEX('Stu-SESSION'!$L$763:$U$770, MATCH("*Lat Pulldown*",'Stu-SESSION'!$B$763:$B$770,0), MATCH("*2nd*",'Stu-SESSION'!$K$7:$T$7,0))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IF($A$506='Stu-SESSION'!$A$763,INDEX('Stu-SESSION'!$K$763:$T$770, MATCH("*Squat*",'Stu-SESSION'!$B$763:$B$770,0), MATCH("*3rd*",'Stu-SESSION'!$K$7:$T$7,0)),"")</f>
        <v>#N/A</v>
      </c>
      <c r="D509" s="132" t="e">
        <f>INDEX('Stu-SESSION'!L$763:U$770, MATCH("*Squat*",'Stu-SESSION'!$B$763:$B$770,0), MATCH("*3rd*",'Stu-SESSION'!K$7:T$7,0))</f>
        <v>#N/A</v>
      </c>
      <c r="E509" s="131" t="e">
        <f>IF($A$506='Stu-SESSION'!$A$763,INDEX('Stu-SESSION'!$K$763:$T$770, MATCH("*Deadlift*",'Stu-SESSION'!$B$763:$B$770,0), MATCH("*3rd*",'Stu-SESSION'!$K$7:$T$7,0)),"")</f>
        <v>#N/A</v>
      </c>
      <c r="F509" s="131" t="e">
        <f>INDEX('Stu-SESSION'!$L$763:$U$770, MATCH("*Deadlift*",'Stu-SESSION'!$B$673:$B$770,0), MATCH("*3rd*",'Stu-SESSION'!$K$7:$T$7,0))</f>
        <v>#N/A</v>
      </c>
      <c r="G509" s="131" t="e">
        <f>IF($A$506='Stu-SESSION'!$A$763,INDEX('Stu-SESSION'!$K$763:$T$770, MATCH("*Bench Press*",'Stu-SESSION'!$B$763:$B$770,0), MATCH("*3rd*",'Stu-SESSION'!$K$7:$T$7,0)),"")</f>
        <v>#N/A</v>
      </c>
      <c r="H509" s="131" t="e">
        <f>INDEX('Stu-SESSION'!$L$763:$U$770, MATCH("*Bench Press*",'Stu-SESSION'!$B$763:$B$770,0), MATCH("*3rd*",'Stu-SESSION'!$K$7:$T$7,0))</f>
        <v>#N/A</v>
      </c>
      <c r="I509" s="132" t="e">
        <f>IF($A$506='Stu-SESSION'!$A$763,INDEX('Stu-SESSION'!$K$763:$T$770, MATCH("*Military*",'Stu-SESSION'!$B$763:$B$770,0), MATCH("*3rd*",'Stu-SESSION'!$K$7:$T$7,0)),"")</f>
        <v>#N/A</v>
      </c>
      <c r="J509" s="44" t="e">
        <f>INDEX('Stu-SESSION'!$L$763:$U$770, MATCH("*Military*",'Stu-SESSION'!$B$763:$B$770,0), MATCH("*3rd*",'Stu-SESSION'!$K$7:$T$7,0))</f>
        <v>#N/A</v>
      </c>
      <c r="K509" s="131" t="e">
        <f>IF($A$506='Stu-SESSION'!$A$763,INDEX('Stu-SESSION'!$K$763:$T$770, MATCH("*Clean *",'Stu-SESSION'!$B$763:$B$770,0), MATCH("*3rd*",'Stu-SESSION'!$K$7:$T$7,0)),"")</f>
        <v>#N/A</v>
      </c>
      <c r="L509" s="44" t="e">
        <f>INDEX('Stu-SESSION'!$L$763:$U$770, MATCH("*Clean *",'Stu-SESSION'!$B$673:$B$770,0), MATCH("*3rd*",'Stu-SESSION'!$K$7:$T$7,0))</f>
        <v>#N/A</v>
      </c>
      <c r="M509" s="131" t="e">
        <f>IF($A$506='Stu-SESSION'!$A$763,INDEX('Stu-SESSION'!$K$763:$T$770, MATCH("*Lat Pulldown*",'Stu-SESSION'!$B$763:$B$770,0), MATCH("*3rd*",'Stu-SESSION'!$K$7:$T$7,0)),"")</f>
        <v>#N/A</v>
      </c>
      <c r="N509" s="44" t="e">
        <f>INDEX('Stu-SESSION'!$L$763:$U$770, MATCH("*Lat Pulldown*",'Stu-SESSION'!$B$763:$B$770,0), MATCH("*3rd*",'Stu-SESSION'!$K$7:$T$7,0))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IF($A$506='Stu-SESSION'!$A$763,INDEX('Stu-SESSION'!$K$763:$T$770, MATCH("*Squat*",'Stu-SESSION'!$B$763:$B$770,0), MATCH("*4th*",'Stu-SESSION'!$K$7:$T$7,0)),"")</f>
        <v>#N/A</v>
      </c>
      <c r="D510" s="132" t="e">
        <f>INDEX('Stu-SESSION'!L$763:U$770, MATCH("*Squat*",'Stu-SESSION'!$B$763:$B$770,0), MATCH("*4th*",'Stu-SESSION'!K$7:T$7,0))</f>
        <v>#N/A</v>
      </c>
      <c r="E510" s="131" t="e">
        <f>IF($A$506='Stu-SESSION'!$A$763,INDEX('Stu-SESSION'!$K$763:$T$770, MATCH("*Deadlift*",'Stu-SESSION'!$B$763:$B$770,0), MATCH("*4th*",'Stu-SESSION'!$K$7:$T$7,0)),"")</f>
        <v>#N/A</v>
      </c>
      <c r="F510" s="131" t="e">
        <f>INDEX('Stu-SESSION'!$L$763:$U$770, MATCH("*Deadlift*",'Stu-SESSION'!$B$673:$B$770,0), MATCH("*4th*",'Stu-SESSION'!$K$7:$T$7,0))</f>
        <v>#N/A</v>
      </c>
      <c r="G510" s="131" t="e">
        <f>IF($A$506='Stu-SESSION'!$A$763,INDEX('Stu-SESSION'!$K$763:$T$770, MATCH("*Bench Press*",'Stu-SESSION'!$B$763:$B$770,0), MATCH("*4th*",'Stu-SESSION'!$K$7:$T$7,0)),"")</f>
        <v>#N/A</v>
      </c>
      <c r="H510" s="131" t="e">
        <f>INDEX('Stu-SESSION'!$L$763:$U$770, MATCH("*Bench Press*",'Stu-SESSION'!$B$763:$B$770,0), MATCH("*4th*",'Stu-SESSION'!$K$7:$T$7,0))</f>
        <v>#N/A</v>
      </c>
      <c r="I510" s="132" t="e">
        <f>IF($A$506='Stu-SESSION'!$A$763,INDEX('Stu-SESSION'!$K$763:$T$770, MATCH("*Military*",'Stu-SESSION'!$B$763:$B$770,0), MATCH("*4th*",'Stu-SESSION'!$K$7:$T$7,0)),"")</f>
        <v>#N/A</v>
      </c>
      <c r="J510" s="44" t="e">
        <f>INDEX('Stu-SESSION'!$L$763:$U$770, MATCH("*Military*",'Stu-SESSION'!$B$763:$B$770,0), MATCH("*4th*",'Stu-SESSION'!$K$7:$T$7,0))</f>
        <v>#N/A</v>
      </c>
      <c r="K510" s="131" t="e">
        <f>IF($A$506='Stu-SESSION'!$A$763,INDEX('Stu-SESSION'!$K$763:$T$770, MATCH("*Clean *",'Stu-SESSION'!$B$763:$B$770,0), MATCH("*4th*",'Stu-SESSION'!$K$7:$T$7,0)),"")</f>
        <v>#N/A</v>
      </c>
      <c r="L510" s="44" t="e">
        <f>INDEX('Stu-SESSION'!$L$763:$U$770, MATCH("*Clean *",'Stu-SESSION'!$B$673:$B$770,0), MATCH("*4th*",'Stu-SESSION'!$K$7:$T$7,0))</f>
        <v>#N/A</v>
      </c>
      <c r="M510" s="131" t="e">
        <f>IF($A$506='Stu-SESSION'!$A$763,INDEX('Stu-SESSION'!$K$763:$T$770, MATCH("*Lat Pulldown*",'Stu-SESSION'!$B$763:$B$770,0), MATCH("*4th*",'Stu-SESSION'!$K$7:$T$7,0)),"")</f>
        <v>#N/A</v>
      </c>
      <c r="N510" s="44" t="e">
        <f>INDEX('Stu-SESSION'!$L$763:$U$770, MATCH("*Lat Pulldown*",'Stu-SESSION'!$B$763:$B$770,0), MATCH("*4th*",'Stu-SESSION'!$K$7:$T$7,0))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IF($A$506='Stu-SESSION'!$A$763,INDEX('Stu-SESSION'!$K$763:$T$770, MATCH("*Squat*",'Stu-SESSION'!$B$763:$B$770,0), MATCH("*5th*",'Stu-SESSION'!$K$7:$T$7,0)),"")</f>
        <v>#N/A</v>
      </c>
      <c r="D511" s="132" t="e">
        <f>INDEX('Stu-SESSION'!L$763:U$770, MATCH("*Squat*",'Stu-SESSION'!$B$763:$B$770,0), MATCH("*5th*",'Stu-SESSION'!K$7:T$7,0))</f>
        <v>#N/A</v>
      </c>
      <c r="E511" s="131" t="e">
        <f>IF($A$506='Stu-SESSION'!$A$763,INDEX('Stu-SESSION'!$K$763:$T$770, MATCH("*Deadlift*",'Stu-SESSION'!$B$763:$B$770,0), MATCH("*5th*",'Stu-SESSION'!$K$7:$T$7,0)),"")</f>
        <v>#N/A</v>
      </c>
      <c r="F511" s="131" t="e">
        <f>INDEX('Stu-SESSION'!$L$763:$U$770, MATCH("*Deadlift*",'Stu-SESSION'!$B$673:$B$770,0), MATCH("*5th*",'Stu-SESSION'!$K$7:$T$7,0))</f>
        <v>#N/A</v>
      </c>
      <c r="G511" s="131" t="e">
        <f>IF($A$506='Stu-SESSION'!$A$763,INDEX('Stu-SESSION'!$K$763:$T$770, MATCH("*Bench Press*",'Stu-SESSION'!$B$763:$B$770,0), MATCH("*5th*",'Stu-SESSION'!$K$7:$T$7,0)),"")</f>
        <v>#N/A</v>
      </c>
      <c r="H511" s="131" t="e">
        <f>INDEX('Stu-SESSION'!$L$763:$U$770, MATCH("*Bench Press*",'Stu-SESSION'!$B$763:$B$770,0), MATCH("*5th*",'Stu-SESSION'!$K$7:$T$7,0))</f>
        <v>#N/A</v>
      </c>
      <c r="I511" s="132" t="e">
        <f>IF($A$506='Stu-SESSION'!$A$763,INDEX('Stu-SESSION'!$K$763:$T$770, MATCH("*Military*",'Stu-SESSION'!$B$763:$B$770,0), MATCH("*5th*",'Stu-SESSION'!$K$7:$T$7,0)),"")</f>
        <v>#N/A</v>
      </c>
      <c r="J511" s="44" t="e">
        <f>INDEX('Stu-SESSION'!$L$763:$U$770, MATCH("*Military*",'Stu-SESSION'!$B$763:$B$770,0), MATCH("*5th*",'Stu-SESSION'!$K$7:$T$7,0))</f>
        <v>#N/A</v>
      </c>
      <c r="K511" s="131" t="e">
        <f>IF($A$506='Stu-SESSION'!$A$763,INDEX('Stu-SESSION'!$K$763:$T$770, MATCH("*Clean *",'Stu-SESSION'!$B$763:$B$770,0), MATCH("*5th*",'Stu-SESSION'!$K$7:$T$7,0)),"")</f>
        <v>#N/A</v>
      </c>
      <c r="L511" s="44" t="e">
        <f>INDEX('Stu-SESSION'!$L$763:$U$770, MATCH("*Clean *",'Stu-SESSION'!$B$673:$B$770,0), MATCH("*5th*",'Stu-SESSION'!$K$7:$T$7,0))</f>
        <v>#N/A</v>
      </c>
      <c r="M511" s="131" t="e">
        <f>IF($A$506='Stu-SESSION'!$A$763,INDEX('Stu-SESSION'!$K$763:$T$770, MATCH("*Lat Pulldown*",'Stu-SESSION'!$B$763:$B$770,0), MATCH("*5th*",'Stu-SESSION'!$K$7:$T$7,0)),"")</f>
        <v>#N/A</v>
      </c>
      <c r="N511" s="44" t="e">
        <f>INDEX('Stu-SESSION'!$L$763:$U$770, MATCH("*Lat Pulldown*",'Stu-SESSION'!$B$763:$B$770,0), MATCH("*5th*",'Stu-SESSION'!$K$7:$T$7,0))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'Stu-SESSION'!A772</f>
        <v>0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 t="e">
        <f>MAX(G513:G517)</f>
        <v>#N/A</v>
      </c>
      <c r="H512" s="116" t="e">
        <f t="array" ref="H512">MAX(IF(G513:G517=G512,H513:H517))</f>
        <v>#N/A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str">
        <f>IF($A$140='Stu-SESSION'!$A$691,INDEX('Stu-SESSION'!$K$691:$T$698, MATCH("*1k Row*",'Stu-SESSION'!$B$691:$B$698,0), MATCH("*1st*",'Stu-SESSION'!$K$7:$T$7,0)),"")</f>
        <v/>
      </c>
      <c r="P512" s="152" t="str">
        <f>IF($A$140='Stu-SESSION'!$A$691,INDEX('Stu-SESSION'!$K$691:$T$698, MATCH("*HIIT*",'Stu-SESSION'!$B$691:$B$698,0), MATCH("*1st*",'Stu-SESSION'!$K$7:$T$7,0)),"")</f>
        <v/>
      </c>
      <c r="Q512" s="119" t="e">
        <f>INDEX('Stu-SESSION'!$L$691:$U$691, MATCH("*HIIT*",'Stu-SESSION'!$B$691:$B$691,0), MATCH("*1st*",'Stu-SESSION'!$K$7:$T$7,0))</f>
        <v>#N/A</v>
      </c>
      <c r="R512" s="119">
        <f>'Stu-SESSION'!U574</f>
        <v>0</v>
      </c>
      <c r="S512" s="116"/>
      <c r="T512" s="116"/>
      <c r="U512" s="120">
        <f>'Stu-SESSION'!A773</f>
        <v>0</v>
      </c>
      <c r="V512" s="120">
        <f>'Stu-SESSION'!A774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IF($A$512='Stu-SESSION'!$A$772,INDEX('Stu-SESSION'!$K$772:$T$779, MATCH("*Squat*",'Stu-SESSION'!$B$772:$B$779,0), MATCH("*1st*",'Stu-SESSION'!$K$7:$T$7,0)),"")</f>
        <v>#N/A</v>
      </c>
      <c r="D513" s="132" t="e">
        <f>INDEX('Stu-SESSION'!L$772:U$779, MATCH("*Squat*",'Stu-SESSION'!$B$772:$B$779,0), MATCH("*1st*",'Stu-SESSION'!K$7:T$7,0))</f>
        <v>#N/A</v>
      </c>
      <c r="E513" s="131" t="e">
        <f>IF($A$512='Stu-SESSION'!$A$772,INDEX('Stu-SESSION'!$K$772:$T$779, MATCH("*Deadlift*",'Stu-SESSION'!$B$772:$B$779,0), MATCH("*1st*",'Stu-SESSION'!$K$7:$T$7,0)),"")</f>
        <v>#N/A</v>
      </c>
      <c r="F513" s="131" t="e">
        <f>INDEX('Stu-SESSION'!$L$772:$U$779, MATCH("*Deadlift*",'Stu-SESSION'!$B$772:$B$779,0), MATCH("*1st*",'Stu-SESSION'!$K$7:$T$7,0))</f>
        <v>#N/A</v>
      </c>
      <c r="G513" s="131" t="e">
        <f>IF($A$512='Stu-SESSION'!$A$772,INDEX('Stu-SESSION'!$K$772:$T$779, MATCH("*Bench Press*",'Stu-SESSION'!$B$772:$B$779,0), MATCH("*1st*",'Stu-SESSION'!$K$7:$T$7,0)),"")</f>
        <v>#N/A</v>
      </c>
      <c r="H513" s="131" t="e">
        <f>INDEX('Stu-SESSION'!$L$772:$U$779, MATCH("*Bench Press*",'Stu-SESSION'!$B$772:$B$779,0), MATCH("*1st*",'Stu-SESSION'!$K$7:$T$7,0))</f>
        <v>#N/A</v>
      </c>
      <c r="I513" s="132" t="e">
        <f>IF($A$512='Stu-SESSION'!$A$772,INDEX('Stu-SESSION'!$K$772:$T$779, MATCH("*Military*",'Stu-SESSION'!$B$772:$B$779,0), MATCH("*1st*",'Stu-SESSION'!$K$7:$T$7,0)),"")</f>
        <v>#N/A</v>
      </c>
      <c r="J513" s="48" t="e">
        <f>INDEX('Stu-SESSION'!$L$772:$U$779, MATCH("*Military*",'Stu-SESSION'!$B$772:$B$779,0), MATCH("*1st*",'Stu-SESSION'!$K$7:$T$7,0))</f>
        <v>#N/A</v>
      </c>
      <c r="K513" s="131" t="e">
        <f>IF($A$512='Stu-SESSION'!$A$772,INDEX('Stu-SESSION'!$K$772:$T$779, MATCH("*Clean *",'Stu-SESSION'!$B$772:$B$779,0), MATCH("*1st*",'Stu-SESSION'!$K$7:$T$7,0)),"")</f>
        <v>#N/A</v>
      </c>
      <c r="L513" s="48" t="e">
        <f>INDEX('Stu-SESSION'!$L$772:$U$779, MATCH("*Clean *",'Stu-SESSION'!$B$772:$B$779,0), MATCH("*1st*",'Stu-SESSION'!$K$7:$T$7,0))</f>
        <v>#N/A</v>
      </c>
      <c r="M513" s="131" t="e">
        <f>IF($A$512='Stu-SESSION'!$A$772,INDEX('Stu-SESSION'!$K$772:$T$779, MATCH("*Lat Pulldown*",'Stu-SESSION'!$B$772:$B$779,0), MATCH("*1st*",'Stu-SESSION'!$K$7:$T$7,0)),"")</f>
        <v>#N/A</v>
      </c>
      <c r="N513" s="48" t="e">
        <f>INDEX('Stu-SESSION'!$L$772:$U$779, MATCH("*Lat Pulldown*",'Stu-SESSION'!$B$772:$B$779,0), MATCH("*1st*",'Stu-SESSION'!$K$7:$T$7,0))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IF($A$512='Stu-SESSION'!$A$772,INDEX('Stu-SESSION'!$K$772:$T$779, MATCH("*Squat*",'Stu-SESSION'!$B$772:$B$779,0), MATCH("*2nd*",'Stu-SESSION'!$K$7:$T$7,0)),"")</f>
        <v>#N/A</v>
      </c>
      <c r="D514" s="132" t="e">
        <f>INDEX('Stu-SESSION'!L$772:U$779, MATCH("*Squat*",'Stu-SESSION'!$B$772:$B$779,0), MATCH("*2nd*",'Stu-SESSION'!K$7:T$7,0))</f>
        <v>#N/A</v>
      </c>
      <c r="E514" s="131" t="e">
        <f>IF($A$512='Stu-SESSION'!$A$772,INDEX('Stu-SESSION'!$K$772:$T$779, MATCH("*Deadlift*",'Stu-SESSION'!$B$772:$B$779,0), MATCH("*2ND*",'Stu-SESSION'!$K$7:$T$7,0)),"")</f>
        <v>#N/A</v>
      </c>
      <c r="F514" s="131" t="e">
        <f>INDEX('Stu-SESSION'!$L$772:$U$779, MATCH("*Deadlift*",'Stu-SESSION'!$B$772:$B$779,0), MATCH("*2nd*",'Stu-SESSION'!$K$7:$T$7,0))</f>
        <v>#N/A</v>
      </c>
      <c r="G514" s="131" t="e">
        <f>IF($A$512='Stu-SESSION'!$A$772,INDEX('Stu-SESSION'!$K$772:$T$779, MATCH("*Bench Press*",'Stu-SESSION'!$B$772:$B$779,0), MATCH("*2ND*",'Stu-SESSION'!$K$7:$T$7,0)),"")</f>
        <v>#N/A</v>
      </c>
      <c r="H514" s="131" t="e">
        <f>INDEX('Stu-SESSION'!$L$772:$U$779, MATCH("*Bench Press*",'Stu-SESSION'!$B$772:$B$779,0), MATCH("*2nd*",'Stu-SESSION'!$K$7:$T$7,0))</f>
        <v>#N/A</v>
      </c>
      <c r="I514" s="132" t="e">
        <f>IF($A$512='Stu-SESSION'!$A$772,INDEX('Stu-SESSION'!$K$772:$T$779, MATCH("*Military*",'Stu-SESSION'!$B$772:$B$779,0), MATCH("*2ND*",'Stu-SESSION'!$K$7:$T$7,0)),"")</f>
        <v>#N/A</v>
      </c>
      <c r="J514" s="44" t="e">
        <f>INDEX('Stu-SESSION'!$L$772:$U$779, MATCH("*Military*",'Stu-SESSION'!$B$772:$B$779,0), MATCH("*2nd*",'Stu-SESSION'!$K$7:$T$7,0))</f>
        <v>#N/A</v>
      </c>
      <c r="K514" s="131" t="e">
        <f>IF($A$512='Stu-SESSION'!$A$772,INDEX('Stu-SESSION'!$K$772:$T$779, MATCH("*Clean *",'Stu-SESSION'!$B$772:$B$779,0), MATCH("*2ND*",'Stu-SESSION'!$K$7:$T$7,0)),"")</f>
        <v>#N/A</v>
      </c>
      <c r="L514" s="44" t="e">
        <f>INDEX('Stu-SESSION'!$L$772:$U$779, MATCH("*Clean *",'Stu-SESSION'!$B$772:$B$779,0), MATCH("*2nd*",'Stu-SESSION'!$K$7:$T$7,0))</f>
        <v>#N/A</v>
      </c>
      <c r="M514" s="131" t="e">
        <f>IF($A$512='Stu-SESSION'!$A$772,INDEX('Stu-SESSION'!$K$772:$T$779, MATCH("*Lat Pulldown*",'Stu-SESSION'!$B$772:$B$779,0), MATCH("*2ND*",'Stu-SESSION'!$K$7:$T$7,0)),"")</f>
        <v>#N/A</v>
      </c>
      <c r="N514" s="44" t="e">
        <f>INDEX('Stu-SESSION'!$L$772:$U$779, MATCH("*Lat Pulldown*",'Stu-SESSION'!$B$772:$B$779,0), MATCH("*2nd*",'Stu-SESSION'!$K$7:$T$7,0))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IF($A$512='Stu-SESSION'!$A$772,INDEX('Stu-SESSION'!$K$772:$T$779, MATCH("*Squat*",'Stu-SESSION'!$B$772:$B$779,0), MATCH("*3rd*",'Stu-SESSION'!$K$7:$T$7,0)),"")</f>
        <v>#N/A</v>
      </c>
      <c r="D515" s="132" t="e">
        <f>INDEX('Stu-SESSION'!L$772:U$779, MATCH("*Squat*",'Stu-SESSION'!$B$772:$B$779,0), MATCH("*3rd*",'Stu-SESSION'!K$7:T$7,0))</f>
        <v>#N/A</v>
      </c>
      <c r="E515" s="131" t="e">
        <f>IF($A$512='Stu-SESSION'!$A$772,INDEX('Stu-SESSION'!$K$772:$T$779, MATCH("*Deadlift*",'Stu-SESSION'!$B$772:$B$779,0), MATCH("*3rd*",'Stu-SESSION'!$K$7:$T$7,0)),"")</f>
        <v>#N/A</v>
      </c>
      <c r="F515" s="131" t="e">
        <f>INDEX('Stu-SESSION'!$L$772:$U$779, MATCH("*Deadlift*",'Stu-SESSION'!$B$772:$B$779,0), MATCH("*3rd*",'Stu-SESSION'!$K$7:$T$7,0))</f>
        <v>#N/A</v>
      </c>
      <c r="G515" s="131" t="e">
        <f>IF($A$512='Stu-SESSION'!$A$772,INDEX('Stu-SESSION'!$K$772:$T$779, MATCH("*Bench Press*",'Stu-SESSION'!$B$772:$B$779,0), MATCH("*3rd*",'Stu-SESSION'!$K$7:$T$7,0)),"")</f>
        <v>#N/A</v>
      </c>
      <c r="H515" s="131" t="e">
        <f>INDEX('Stu-SESSION'!$L$772:$U$779, MATCH("*Bench Press*",'Stu-SESSION'!$B$772:$B$779,0), MATCH("*3rd*",'Stu-SESSION'!$K$7:$T$7,0))</f>
        <v>#N/A</v>
      </c>
      <c r="I515" s="132" t="e">
        <f>IF($A$512='Stu-SESSION'!$A$772,INDEX('Stu-SESSION'!$K$772:$T$779, MATCH("*Military*",'Stu-SESSION'!$B$772:$B$779,0), MATCH("*3rd*",'Stu-SESSION'!$K$7:$T$7,0)),"")</f>
        <v>#N/A</v>
      </c>
      <c r="J515" s="44" t="e">
        <f>INDEX('Stu-SESSION'!$L$772:$U$779, MATCH("*Military*",'Stu-SESSION'!$B$772:$B$779,0), MATCH("*3rd*",'Stu-SESSION'!$K$7:$T$7,0))</f>
        <v>#N/A</v>
      </c>
      <c r="K515" s="131" t="e">
        <f>IF($A$512='Stu-SESSION'!$A$772,INDEX('Stu-SESSION'!$K$772:$T$779, MATCH("*Clean *",'Stu-SESSION'!$B$772:$B$779,0), MATCH("*3rd*",'Stu-SESSION'!$K$7:$T$7,0)),"")</f>
        <v>#N/A</v>
      </c>
      <c r="L515" s="44" t="e">
        <f>INDEX('Stu-SESSION'!$L$772:$U$779, MATCH("*Clean *",'Stu-SESSION'!$B$772:$B$779,0), MATCH("*3rd*",'Stu-SESSION'!$K$7:$T$7,0))</f>
        <v>#N/A</v>
      </c>
      <c r="M515" s="131" t="e">
        <f>IF($A$512='Stu-SESSION'!$A$772,INDEX('Stu-SESSION'!$K$772:$T$779, MATCH("*Lat Pulldown*",'Stu-SESSION'!$B$772:$B$779,0), MATCH("*3rd*",'Stu-SESSION'!$K$7:$T$7,0)),"")</f>
        <v>#N/A</v>
      </c>
      <c r="N515" s="44" t="e">
        <f>INDEX('Stu-SESSION'!$L$772:$U$779, MATCH("*Lat Pulldown*",'Stu-SESSION'!$B$772:$B$779,0), MATCH("*3rd*",'Stu-SESSION'!$K$7:$T$7,0))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IF($A$512='Stu-SESSION'!$A$772,INDEX('Stu-SESSION'!$K$772:$T$779, MATCH("*Squat*",'Stu-SESSION'!$B$772:$B$779,0), MATCH("*4th*",'Stu-SESSION'!$K$7:$T$7,0)),"")</f>
        <v>#N/A</v>
      </c>
      <c r="D516" s="132" t="e">
        <f>INDEX('Stu-SESSION'!L$772:U$779, MATCH("*Squat*",'Stu-SESSION'!$B$772:$B$779,0), MATCH("*4th*",'Stu-SESSION'!K$7:T$7,0))</f>
        <v>#N/A</v>
      </c>
      <c r="E516" s="131" t="e">
        <f>IF($A$512='Stu-SESSION'!$A$772,INDEX('Stu-SESSION'!$K$772:$T$779, MATCH("*Deadlift*",'Stu-SESSION'!$B$772:$B$779,0), MATCH("*4th*",'Stu-SESSION'!$K$7:$T$7,0)),"")</f>
        <v>#N/A</v>
      </c>
      <c r="F516" s="131" t="e">
        <f>INDEX('Stu-SESSION'!$L$772:$U$779, MATCH("*Deadlift*",'Stu-SESSION'!$B$772:$B$779,0), MATCH("*4th*",'Stu-SESSION'!$K$7:$T$7,0))</f>
        <v>#N/A</v>
      </c>
      <c r="G516" s="131" t="e">
        <f>IF($A$512='Stu-SESSION'!$A$772,INDEX('Stu-SESSION'!$K$772:$T$779, MATCH("*Bench Press*",'Stu-SESSION'!$B$772:$B$779,0), MATCH("*4th*",'Stu-SESSION'!$K$7:$T$7,0)),"")</f>
        <v>#N/A</v>
      </c>
      <c r="H516" s="131" t="e">
        <f>INDEX('Stu-SESSION'!$L$772:$U$779, MATCH("*Bench Press*",'Stu-SESSION'!$B$772:$B$779,0), MATCH("*4th*",'Stu-SESSION'!$K$7:$T$7,0))</f>
        <v>#N/A</v>
      </c>
      <c r="I516" s="132" t="e">
        <f>IF($A$512='Stu-SESSION'!$A$772,INDEX('Stu-SESSION'!$K$772:$T$779, MATCH("*Military*",'Stu-SESSION'!$B$772:$B$779,0), MATCH("*4th*",'Stu-SESSION'!$K$7:$T$7,0)),"")</f>
        <v>#N/A</v>
      </c>
      <c r="J516" s="44" t="e">
        <f>INDEX('Stu-SESSION'!$L$772:$U$779, MATCH("*Military*",'Stu-SESSION'!$B$772:$B$779,0), MATCH("*4th*",'Stu-SESSION'!$K$7:$T$7,0))</f>
        <v>#N/A</v>
      </c>
      <c r="K516" s="131" t="e">
        <f>IF($A$512='Stu-SESSION'!$A$772,INDEX('Stu-SESSION'!$K$772:$T$779, MATCH("*Clean *",'Stu-SESSION'!$B$772:$B$779,0), MATCH("*4th*",'Stu-SESSION'!$K$7:$T$7,0)),"")</f>
        <v>#N/A</v>
      </c>
      <c r="L516" s="44" t="e">
        <f>INDEX('Stu-SESSION'!$L$772:$U$779, MATCH("*Clean *",'Stu-SESSION'!$B$772:$B$779,0), MATCH("*4th*",'Stu-SESSION'!$K$7:$T$7,0))</f>
        <v>#N/A</v>
      </c>
      <c r="M516" s="131" t="e">
        <f>IF($A$512='Stu-SESSION'!$A$772,INDEX('Stu-SESSION'!$K$772:$T$779, MATCH("*Lat Pulldown*",'Stu-SESSION'!$B$772:$B$779,0), MATCH("*4th*",'Stu-SESSION'!$K$7:$T$7,0)),"")</f>
        <v>#N/A</v>
      </c>
      <c r="N516" s="44" t="e">
        <f>INDEX('Stu-SESSION'!$L$772:$U$779, MATCH("*Lat Pulldown*",'Stu-SESSION'!$B$772:$B$779,0), MATCH("*4th*",'Stu-SESSION'!$K$7:$T$7,0))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IF($A$512='Stu-SESSION'!$A$772,INDEX('Stu-SESSION'!$K$772:$T$779, MATCH("*Squat*",'Stu-SESSION'!$B$772:$B$779,0), MATCH("*5th*",'Stu-SESSION'!$K$7:$T$7,0)),"")</f>
        <v>#N/A</v>
      </c>
      <c r="D517" s="132" t="e">
        <f>INDEX('Stu-SESSION'!L$772:U$779, MATCH("*Squat*",'Stu-SESSION'!$B$772:$B$779,0), MATCH("*5th*",'Stu-SESSION'!K$7:T$7,0))</f>
        <v>#N/A</v>
      </c>
      <c r="E517" s="131" t="e">
        <f>IF($A$512='Stu-SESSION'!$A$772,INDEX('Stu-SESSION'!$K$772:$T$779, MATCH("*Deadlift*",'Stu-SESSION'!$B$772:$B$779,0), MATCH("*5th*",'Stu-SESSION'!$K$7:$T$7,0)),"")</f>
        <v>#N/A</v>
      </c>
      <c r="F517" s="131" t="e">
        <f>INDEX('Stu-SESSION'!$L$772:$U$779, MATCH("*Deadlift*",'Stu-SESSION'!$B$772:$B$779,0), MATCH("*5th*",'Stu-SESSION'!$K$7:$T$7,0))</f>
        <v>#N/A</v>
      </c>
      <c r="G517" s="131" t="e">
        <f>IF($A$512='Stu-SESSION'!$A$772,INDEX('Stu-SESSION'!$K$772:$T$779, MATCH("*Bench Press*",'Stu-SESSION'!$B$772:$B$779,0), MATCH("*5th*",'Stu-SESSION'!$K$7:$T$7,0)),"")</f>
        <v>#N/A</v>
      </c>
      <c r="H517" s="131" t="e">
        <f>INDEX('Stu-SESSION'!$L$772:$U$779, MATCH("*Bench Press*",'Stu-SESSION'!$B$772:$B$779,0), MATCH("*5th*",'Stu-SESSION'!$K$7:$T$7,0))</f>
        <v>#N/A</v>
      </c>
      <c r="I517" s="132" t="e">
        <f>IF($A$512='Stu-SESSION'!$A$772,INDEX('Stu-SESSION'!$K$772:$T$779, MATCH("*Military*",'Stu-SESSION'!$B$772:$B$779,0), MATCH("*5th*",'Stu-SESSION'!$K$7:$T$7,0)),"")</f>
        <v>#N/A</v>
      </c>
      <c r="J517" s="44" t="e">
        <f>INDEX('Stu-SESSION'!$L$772:$U$779, MATCH("*Military*",'Stu-SESSION'!$B$772:$B$779,0), MATCH("*5th*",'Stu-SESSION'!$K$7:$T$7,0))</f>
        <v>#N/A</v>
      </c>
      <c r="K517" s="131" t="e">
        <f>IF($A$512='Stu-SESSION'!$A$772,INDEX('Stu-SESSION'!$K$772:$T$779, MATCH("*Clean *",'Stu-SESSION'!$B$772:$B$779,0), MATCH("*5th*",'Stu-SESSION'!$K$7:$T$7,0)),"")</f>
        <v>#N/A</v>
      </c>
      <c r="L517" s="44" t="e">
        <f>INDEX('Stu-SESSION'!$L$772:$U$779, MATCH("*Clean *",'Stu-SESSION'!$B$772:$B$779,0), MATCH("*5th*",'Stu-SESSION'!$K$7:$T$7,0))</f>
        <v>#N/A</v>
      </c>
      <c r="M517" s="131" t="e">
        <f>IF($A$512='Stu-SESSION'!$A$772,INDEX('Stu-SESSION'!$K$772:$T$779, MATCH("*Lat Pulldown*",'Stu-SESSION'!$B$772:$B$779,0), MATCH("*5th*",'Stu-SESSION'!$K$7:$T$7,0)),"")</f>
        <v>#N/A</v>
      </c>
      <c r="N517" s="44" t="e">
        <f>INDEX('Stu-SESSION'!$L$772:$U$779, MATCH("*Lat Pulldown*",'Stu-SESSION'!$B$772:$B$779,0), MATCH("*5th*",'Stu-SESSION'!$K$7:$T$7,0))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'Stu-SESSION'!A781</f>
        <v>0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str">
        <f>IF($A$140='Stu-SESSION'!$A$700,INDEX('Stu-SESSION'!$K$700:$T$707, MATCH("*1k Row*",'Stu-SESSION'!$B$700:$B$707,0), MATCH("*1st*",'Stu-SESSION'!$K$7:$T$7,0)),"")</f>
        <v/>
      </c>
      <c r="P518" s="152" t="str">
        <f>IF($A$140='Stu-SESSION'!$A$700,INDEX('Stu-SESSION'!$K$700:$T$707, MATCH("*HIIT*",'Stu-SESSION'!$B$700:$B$707,0), MATCH("*1st*",'Stu-SESSION'!$K$7:$T$7,0)),"")</f>
        <v/>
      </c>
      <c r="Q518" s="119" t="e">
        <f>INDEX('Stu-SESSION'!$L$700:$U$700, MATCH("*HIIT*",'Stu-SESSION'!$B$700:$B$700,0), MATCH("*1st*",'Stu-SESSION'!$K$7:$T$7,0))</f>
        <v>#N/A</v>
      </c>
      <c r="R518" s="119">
        <f>'Stu-SESSION'!U580</f>
        <v>0</v>
      </c>
      <c r="S518" s="116"/>
      <c r="T518" s="116"/>
      <c r="U518" s="120">
        <f>'Stu-SESSION'!A782</f>
        <v>0</v>
      </c>
      <c r="V518" s="120">
        <f>'Stu-SESSION'!A783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IF($A$518='Stu-SESSION'!$A$781,INDEX('Stu-SESSION'!$K$778:$T$781, MATCH("*Squat*",'Stu-SESSION'!$B$778:$B$781,0), MATCH("*1st*",'Stu-SESSION'!$K$7:$T$7,0)),"")</f>
        <v>#N/A</v>
      </c>
      <c r="D519" s="132" t="e">
        <f>INDEX('Stu-SESSION'!L$778:U$781, MATCH("*Squat*",'Stu-SESSION'!$B$778:$B$781,0), MATCH("*1st*",'Stu-SESSION'!K$7:T$7,0))</f>
        <v>#N/A</v>
      </c>
      <c r="E519" s="131" t="e">
        <f>IF($A$518='Stu-SESSION'!$A$781,INDEX('Stu-SESSION'!$K$778:$T$781, MATCH("*Deadlift*",'Stu-SESSION'!$B$778:$B$781,0), MATCH("*1st*",'Stu-SESSION'!$K$7:$T$7,0)),"")</f>
        <v>#N/A</v>
      </c>
      <c r="F519" s="131" t="e">
        <f>INDEX('Stu-SESSION'!$L$778:$U$781, MATCH("*Deadlift*",'Stu-SESSION'!$B$778:$B$781,0), MATCH("*1st*",'Stu-SESSION'!$K$7:$T$7,0))</f>
        <v>#N/A</v>
      </c>
      <c r="G519" s="131" t="e">
        <f>IF($A$518='Stu-SESSION'!$A$781,INDEX('Stu-SESSION'!$K$778:$T$781, MATCH("*Bench Press*",'Stu-SESSION'!$B$778:$B$781,0), MATCH("*1st*",'Stu-SESSION'!$K$7:$T$7,0)),"")</f>
        <v>#N/A</v>
      </c>
      <c r="H519" s="131" t="e">
        <f>INDEX('Stu-SESSION'!$L$778:$U$781, MATCH("*Bench Press*",'Stu-SESSION'!$B$778:$B$781,0), MATCH("*1st*",'Stu-SESSION'!$K$7:$T$7,0))</f>
        <v>#N/A</v>
      </c>
      <c r="I519" s="132" t="e">
        <f>IF($A$518='Stu-SESSION'!$A$781,INDEX('Stu-SESSION'!$K$778:$T$781, MATCH("*Military*",'Stu-SESSION'!$B$778:$B$781,0), MATCH("*1st*",'Stu-SESSION'!$K$7:$T$7,0)),"")</f>
        <v>#N/A</v>
      </c>
      <c r="J519" s="48" t="e">
        <f>INDEX('Stu-SESSION'!$L$778:$U$781, MATCH("*Military*",'Stu-SESSION'!$B$778:$B$781,0), MATCH("*1st*",'Stu-SESSION'!$K$7:$T$7,0))</f>
        <v>#N/A</v>
      </c>
      <c r="K519" s="131" t="e">
        <f>IF($A$518='Stu-SESSION'!$A$781,INDEX('Stu-SESSION'!$K$778:$T$781, MATCH("*Clean *",'Stu-SESSION'!$B$778:$B$781,0), MATCH("*1st*",'Stu-SESSION'!$K$7:$T$7,0)),"")</f>
        <v>#N/A</v>
      </c>
      <c r="L519" s="48" t="e">
        <f>INDEX('Stu-SESSION'!$L$778:$U$781, MATCH("*Clean *",'Stu-SESSION'!$B$778:$B$781,0), MATCH("*1st*",'Stu-SESSION'!$K$7:$T$7,0))</f>
        <v>#N/A</v>
      </c>
      <c r="M519" s="131" t="e">
        <f>IF($A$518='Stu-SESSION'!$A$781,INDEX('Stu-SESSION'!$K$778:$T$781, MATCH("*Lat Pulldown*",'Stu-SESSION'!$B$778:$B$781,0), MATCH("*1st*",'Stu-SESSION'!$K$7:$T$7,0)),"")</f>
        <v>#N/A</v>
      </c>
      <c r="N519" s="48" t="e">
        <f>INDEX('Stu-SESSION'!$L$778:$U$781, MATCH("*Lat Pulldown*",'Stu-SESSION'!$B$778:$B$781,0), MATCH("*1st*",'Stu-SESSION'!$K$7:$T$7,0))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IF($A$518='Stu-SESSION'!$A$781,INDEX('Stu-SESSION'!$K$778:$T$781, MATCH("*Squat*",'Stu-SESSION'!$B$778:$B$781,0), MATCH("*2nd*",'Stu-SESSION'!$K$7:$T$7,0)),"")</f>
        <v>#N/A</v>
      </c>
      <c r="D520" s="132" t="e">
        <f>INDEX('Stu-SESSION'!L$778:U$781, MATCH("*Squat*",'Stu-SESSION'!$B$778:$B$781,0), MATCH("*2nd*",'Stu-SESSION'!K$7:T$7,0))</f>
        <v>#N/A</v>
      </c>
      <c r="E520" s="131" t="e">
        <f>IF($A$518='Stu-SESSION'!$A$781,INDEX('Stu-SESSION'!$K$778:$T$781, MATCH("*Deadlift*",'Stu-SESSION'!$B$778:$B$781,0), MATCH("*2ND*",'Stu-SESSION'!$K$7:$T$7,0)),"")</f>
        <v>#N/A</v>
      </c>
      <c r="F520" s="131" t="e">
        <f>INDEX('Stu-SESSION'!$L$778:$U$781, MATCH("*Deadlift*",'Stu-SESSION'!$B$778:$B$781,0), MATCH("*2nd*",'Stu-SESSION'!$K$7:$T$7,0))</f>
        <v>#N/A</v>
      </c>
      <c r="G520" s="131" t="e">
        <f>IF($A$518='Stu-SESSION'!$A$781,INDEX('Stu-SESSION'!$K$778:$T$781, MATCH("*Bench Press*",'Stu-SESSION'!$B$778:$B$781,0), MATCH("*2ND*",'Stu-SESSION'!$K$7:$T$7,0)),"")</f>
        <v>#N/A</v>
      </c>
      <c r="H520" s="131" t="e">
        <f>INDEX('Stu-SESSION'!$L$778:$U$781, MATCH("*Bench Press*",'Stu-SESSION'!$B$778:$B$781,0), MATCH("*2nd*",'Stu-SESSION'!$K$7:$T$7,0))</f>
        <v>#N/A</v>
      </c>
      <c r="I520" s="132" t="e">
        <f>IF($A$518='Stu-SESSION'!$A$781,INDEX('Stu-SESSION'!$K$778:$T$781, MATCH("*Military*",'Stu-SESSION'!$B$778:$B$781,0), MATCH("*2ND*",'Stu-SESSION'!$K$7:$T$7,0)),"")</f>
        <v>#N/A</v>
      </c>
      <c r="J520" s="44" t="e">
        <f>INDEX('Stu-SESSION'!$L$778:$U$781, MATCH("*Military*",'Stu-SESSION'!$B$778:$B$781,0), MATCH("*2nd*",'Stu-SESSION'!$K$7:$T$7,0))</f>
        <v>#N/A</v>
      </c>
      <c r="K520" s="131" t="e">
        <f>IF($A$518='Stu-SESSION'!$A$781,INDEX('Stu-SESSION'!$K$778:$T$781, MATCH("*Clean *",'Stu-SESSION'!$B$778:$B$781,0), MATCH("*2ND*",'Stu-SESSION'!$K$7:$T$7,0)),"")</f>
        <v>#N/A</v>
      </c>
      <c r="L520" s="44" t="e">
        <f>INDEX('Stu-SESSION'!$L$778:$U$781, MATCH("*Clean *",'Stu-SESSION'!$B$778:$B$781,0), MATCH("*2nd*",'Stu-SESSION'!$K$7:$T$7,0))</f>
        <v>#N/A</v>
      </c>
      <c r="M520" s="131" t="e">
        <f>IF($A$518='Stu-SESSION'!$A$781,INDEX('Stu-SESSION'!$K$778:$T$781, MATCH("*Lat Pulldown*",'Stu-SESSION'!$B$778:$B$781,0), MATCH("*2ND*",'Stu-SESSION'!$K$7:$T$7,0)),"")</f>
        <v>#N/A</v>
      </c>
      <c r="N520" s="44" t="e">
        <f>INDEX('Stu-SESSION'!$L$778:$U$781, MATCH("*Lat Pulldown*",'Stu-SESSION'!$B$778:$B$781,0), MATCH("*2nd*",'Stu-SESSION'!$K$7:$T$7,0))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IF($A$518='Stu-SESSION'!$A$781,INDEX('Stu-SESSION'!$K$778:$T$781, MATCH("*Squat*",'Stu-SESSION'!$B$778:$B$781,0), MATCH("*3rd*",'Stu-SESSION'!$K$7:$T$7,0)),"")</f>
        <v>#N/A</v>
      </c>
      <c r="D521" s="132" t="e">
        <f>INDEX('Stu-SESSION'!L$778:U$781, MATCH("*Squat*",'Stu-SESSION'!$B$778:$B$781,0), MATCH("*3rd*",'Stu-SESSION'!K$7:T$7,0))</f>
        <v>#N/A</v>
      </c>
      <c r="E521" s="131" t="e">
        <f>IF($A$518='Stu-SESSION'!$A$781,INDEX('Stu-SESSION'!$K$778:$T$781, MATCH("*Deadlift*",'Stu-SESSION'!$B$778:$B$781,0), MATCH("*3rd*",'Stu-SESSION'!$K$7:$T$7,0)),"")</f>
        <v>#N/A</v>
      </c>
      <c r="F521" s="131" t="e">
        <f>INDEX('Stu-SESSION'!$L$778:$U$781, MATCH("*Deadlift*",'Stu-SESSION'!$B$778:$B$781,0), MATCH("*3rd*",'Stu-SESSION'!$K$7:$T$7,0))</f>
        <v>#N/A</v>
      </c>
      <c r="G521" s="131" t="e">
        <f>IF($A$518='Stu-SESSION'!$A$781,INDEX('Stu-SESSION'!$K$778:$T$781, MATCH("*Bench Press*",'Stu-SESSION'!$B$778:$B$781,0), MATCH("*3rd*",'Stu-SESSION'!$K$7:$T$7,0)),"")</f>
        <v>#N/A</v>
      </c>
      <c r="H521" s="131" t="e">
        <f>INDEX('Stu-SESSION'!$L$778:$U$781, MATCH("*Bench Press*",'Stu-SESSION'!$B$778:$B$781,0), MATCH("*3rd*",'Stu-SESSION'!$K$7:$T$7,0))</f>
        <v>#N/A</v>
      </c>
      <c r="I521" s="132" t="e">
        <f>IF($A$518='Stu-SESSION'!$A$781,INDEX('Stu-SESSION'!$K$778:$T$781, MATCH("*Military*",'Stu-SESSION'!$B$778:$B$781,0), MATCH("*3rd*",'Stu-SESSION'!$K$7:$T$7,0)),"")</f>
        <v>#N/A</v>
      </c>
      <c r="J521" s="44" t="e">
        <f>INDEX('Stu-SESSION'!$L$778:$U$781, MATCH("*Military*",'Stu-SESSION'!$B$778:$B$781,0), MATCH("*3rd*",'Stu-SESSION'!$K$7:$T$7,0))</f>
        <v>#N/A</v>
      </c>
      <c r="K521" s="131" t="e">
        <f>IF($A$518='Stu-SESSION'!$A$781,INDEX('Stu-SESSION'!$K$778:$T$781, MATCH("*Clean *",'Stu-SESSION'!$B$778:$B$781,0), MATCH("*3rd*",'Stu-SESSION'!$K$7:$T$7,0)),"")</f>
        <v>#N/A</v>
      </c>
      <c r="L521" s="44" t="e">
        <f>INDEX('Stu-SESSION'!$L$778:$U$781, MATCH("*Clean *",'Stu-SESSION'!$B$778:$B$781,0), MATCH("*3rd*",'Stu-SESSION'!$K$7:$T$7,0))</f>
        <v>#N/A</v>
      </c>
      <c r="M521" s="131" t="e">
        <f>IF($A$518='Stu-SESSION'!$A$781,INDEX('Stu-SESSION'!$K$778:$T$781, MATCH("*Lat Pulldown*",'Stu-SESSION'!$B$778:$B$781,0), MATCH("*3rd*",'Stu-SESSION'!$K$7:$T$7,0)),"")</f>
        <v>#N/A</v>
      </c>
      <c r="N521" s="44" t="e">
        <f>INDEX('Stu-SESSION'!$L$778:$U$781, MATCH("*Lat Pulldown*",'Stu-SESSION'!$B$778:$B$781,0), MATCH("*3rd*",'Stu-SESSION'!$K$7:$T$7,0))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IF($A$518='Stu-SESSION'!$A$781,INDEX('Stu-SESSION'!$K$778:$T$781, MATCH("*Squat*",'Stu-SESSION'!$B$778:$B$781,0), MATCH("*4th*",'Stu-SESSION'!$K$7:$T$7,0)),"")</f>
        <v>#N/A</v>
      </c>
      <c r="D522" s="132" t="e">
        <f>INDEX('Stu-SESSION'!L$778:U$781, MATCH("*Squat*",'Stu-SESSION'!$B$778:$B$781,0), MATCH("*4th*",'Stu-SESSION'!K$7:T$7,0))</f>
        <v>#N/A</v>
      </c>
      <c r="E522" s="131" t="e">
        <f>IF($A$518='Stu-SESSION'!$A$781,INDEX('Stu-SESSION'!$K$778:$T$781, MATCH("*Deadlift*",'Stu-SESSION'!$B$778:$B$781,0), MATCH("*4th*",'Stu-SESSION'!$K$7:$T$7,0)),"")</f>
        <v>#N/A</v>
      </c>
      <c r="F522" s="131" t="e">
        <f>INDEX('Stu-SESSION'!$L$778:$U$781, MATCH("*Deadlift*",'Stu-SESSION'!$B$778:$B$781,0), MATCH("*4th*",'Stu-SESSION'!$K$7:$T$7,0))</f>
        <v>#N/A</v>
      </c>
      <c r="G522" s="131" t="e">
        <f>IF($A$518='Stu-SESSION'!$A$781,INDEX('Stu-SESSION'!$K$778:$T$781, MATCH("*Bench Press*",'Stu-SESSION'!$B$778:$B$781,0), MATCH("*4th*",'Stu-SESSION'!$K$7:$T$7,0)),"")</f>
        <v>#N/A</v>
      </c>
      <c r="H522" s="131" t="e">
        <f>INDEX('Stu-SESSION'!$L$778:$U$781, MATCH("*Bench Press*",'Stu-SESSION'!$B$778:$B$781,0), MATCH("*4th*",'Stu-SESSION'!$K$7:$T$7,0))</f>
        <v>#N/A</v>
      </c>
      <c r="I522" s="132" t="e">
        <f>IF($A$518='Stu-SESSION'!$A$781,INDEX('Stu-SESSION'!$K$778:$T$781, MATCH("*Military*",'Stu-SESSION'!$B$778:$B$781,0), MATCH("*4th*",'Stu-SESSION'!$K$7:$T$7,0)),"")</f>
        <v>#N/A</v>
      </c>
      <c r="J522" s="44" t="e">
        <f>INDEX('Stu-SESSION'!$L$778:$U$781, MATCH("*Military*",'Stu-SESSION'!$B$778:$B$781,0), MATCH("*4th*",'Stu-SESSION'!$K$7:$T$7,0))</f>
        <v>#N/A</v>
      </c>
      <c r="K522" s="131" t="e">
        <f>IF($A$518='Stu-SESSION'!$A$781,INDEX('Stu-SESSION'!$K$778:$T$781, MATCH("*Clean *",'Stu-SESSION'!$B$778:$B$781,0), MATCH("*4th*",'Stu-SESSION'!$K$7:$T$7,0)),"")</f>
        <v>#N/A</v>
      </c>
      <c r="L522" s="44" t="e">
        <f>INDEX('Stu-SESSION'!$L$778:$U$781, MATCH("*Clean *",'Stu-SESSION'!$B$778:$B$781,0), MATCH("*4th*",'Stu-SESSION'!$K$7:$T$7,0))</f>
        <v>#N/A</v>
      </c>
      <c r="M522" s="131" t="e">
        <f>IF($A$518='Stu-SESSION'!$A$781,INDEX('Stu-SESSION'!$K$778:$T$781, MATCH("*Lat Pulldown*",'Stu-SESSION'!$B$778:$B$781,0), MATCH("*4th*",'Stu-SESSION'!$K$7:$T$7,0)),"")</f>
        <v>#N/A</v>
      </c>
      <c r="N522" s="44" t="e">
        <f>INDEX('Stu-SESSION'!$L$778:$U$781, MATCH("*Lat Pulldown*",'Stu-SESSION'!$B$778:$B$781,0), MATCH("*4th*",'Stu-SESSION'!$K$7:$T$7,0))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IF($A$518='Stu-SESSION'!$A$781,INDEX('Stu-SESSION'!$K$778:$T$781, MATCH("*Squat*",'Stu-SESSION'!$B$778:$B$781,0), MATCH("*5th*",'Stu-SESSION'!$K$7:$T$7,0)),"")</f>
        <v>#N/A</v>
      </c>
      <c r="D523" s="132" t="e">
        <f>INDEX('Stu-SESSION'!L$778:U$781, MATCH("*Squat*",'Stu-SESSION'!$B$778:$B$781,0), MATCH("*5th*",'Stu-SESSION'!K$7:T$7,0))</f>
        <v>#N/A</v>
      </c>
      <c r="E523" s="131" t="e">
        <f>IF($A$518='Stu-SESSION'!$A$781,INDEX('Stu-SESSION'!$K$778:$T$781, MATCH("*Deadlift*",'Stu-SESSION'!$B$778:$B$781,0), MATCH("*5th*",'Stu-SESSION'!$K$7:$T$7,0)),"")</f>
        <v>#N/A</v>
      </c>
      <c r="F523" s="131" t="e">
        <f>INDEX('Stu-SESSION'!$L$778:$U$781, MATCH("*Deadlift*",'Stu-SESSION'!$B$778:$B$781,0), MATCH("*5th*",'Stu-SESSION'!$K$7:$T$7,0))</f>
        <v>#N/A</v>
      </c>
      <c r="G523" s="131" t="e">
        <f>IF($A$518='Stu-SESSION'!$A$781,INDEX('Stu-SESSION'!$K$778:$T$781, MATCH("*Bench Press*",'Stu-SESSION'!$B$778:$B$781,0), MATCH("*5th*",'Stu-SESSION'!$K$7:$T$7,0)),"")</f>
        <v>#N/A</v>
      </c>
      <c r="H523" s="131" t="e">
        <f>INDEX('Stu-SESSION'!$L$778:$U$781, MATCH("*Bench Press*",'Stu-SESSION'!$B$778:$B$781,0), MATCH("*5th*",'Stu-SESSION'!$K$7:$T$7,0))</f>
        <v>#N/A</v>
      </c>
      <c r="I523" s="132" t="e">
        <f>IF($A$518='Stu-SESSION'!$A$781,INDEX('Stu-SESSION'!$K$778:$T$781, MATCH("*Military*",'Stu-SESSION'!$B$778:$B$781,0), MATCH("*5th*",'Stu-SESSION'!$K$7:$T$7,0)),"")</f>
        <v>#N/A</v>
      </c>
      <c r="J523" s="44" t="e">
        <f>INDEX('Stu-SESSION'!$L$778:$U$781, MATCH("*Military*",'Stu-SESSION'!$B$778:$B$781,0), MATCH("*5th*",'Stu-SESSION'!$K$7:$T$7,0))</f>
        <v>#N/A</v>
      </c>
      <c r="K523" s="131" t="e">
        <f>IF($A$518='Stu-SESSION'!$A$781,INDEX('Stu-SESSION'!$K$778:$T$781, MATCH("*Clean *",'Stu-SESSION'!$B$778:$B$781,0), MATCH("*5th*",'Stu-SESSION'!$K$7:$T$7,0)),"")</f>
        <v>#N/A</v>
      </c>
      <c r="L523" s="44" t="e">
        <f>INDEX('Stu-SESSION'!$L$778:$U$781, MATCH("*Clean *",'Stu-SESSION'!$B$778:$B$781,0), MATCH("*5th*",'Stu-SESSION'!$K$7:$T$7,0))</f>
        <v>#N/A</v>
      </c>
      <c r="M523" s="131" t="e">
        <f>IF($A$518='Stu-SESSION'!$A$781,INDEX('Stu-SESSION'!$K$778:$T$781, MATCH("*Lat Pulldown*",'Stu-SESSION'!$B$778:$B$781,0), MATCH("*5th*",'Stu-SESSION'!$K$7:$T$7,0)),"")</f>
        <v>#N/A</v>
      </c>
      <c r="N523" s="44" t="e">
        <f>INDEX('Stu-SESSION'!$L$778:$U$781, MATCH("*Lat Pulldown*",'Stu-SESSION'!$B$778:$B$781,0), MATCH("*5th*",'Stu-SESSION'!$K$7:$T$7,0))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'Stu-SESSION'!A790</f>
        <v>0</v>
      </c>
      <c r="B524" s="116" t="s">
        <v>84</v>
      </c>
      <c r="C524" s="117" t="e">
        <f>MAX(C525:C529)</f>
        <v>#N/A</v>
      </c>
      <c r="D524" s="116" t="e">
        <f t="array" ref="D524">MAX(IF(C525:C529=C524,D525:D529))</f>
        <v>#N/A</v>
      </c>
      <c r="E524" s="116" t="e">
        <f>MAX(E525:E529)</f>
        <v>#N/A</v>
      </c>
      <c r="F524" s="116" t="e">
        <f t="array" ref="F524">MAX(IF(E525:E529=E524,F525:F529))</f>
        <v>#N/A</v>
      </c>
      <c r="G524" s="116" t="e">
        <f>MAX(G525:G529)</f>
        <v>#N/A</v>
      </c>
      <c r="H524" s="116" t="e">
        <f t="array" ref="H524">MAX(IF(G525:G529=G524,H525:H529))</f>
        <v>#N/A</v>
      </c>
      <c r="I524" s="116" t="e">
        <f>MAX(I525:I529)</f>
        <v>#N/A</v>
      </c>
      <c r="J524" s="116" t="e">
        <f t="array" ref="J524">MAX(IF(I525:I529=I524,J525:J529))</f>
        <v>#N/A</v>
      </c>
      <c r="K524" s="116" t="e">
        <f>MAX(K525:K529)</f>
        <v>#N/A</v>
      </c>
      <c r="L524" s="116" t="e">
        <f t="array" ref="L524">MAX(IF(K525:K529=K524,L525:L529))</f>
        <v>#N/A</v>
      </c>
      <c r="M524" s="116" t="e">
        <f>MAX(M525:M529)</f>
        <v>#N/A</v>
      </c>
      <c r="N524" s="117" t="e">
        <f t="array" ref="N524">MAX(IF(M525:M529=M524,N525:N529))</f>
        <v>#N/A</v>
      </c>
      <c r="O524" s="152" t="str">
        <f>IF($A$140='Stu-SESSION'!$A$790,INDEX('Stu-SESSION'!$K$790:$T$797, MATCH("*1k Row*",'Stu-SESSION'!$B$790:$B$797,0), MATCH("*1st*",'Stu-SESSION'!$K$7:$T$7,0)),"")</f>
        <v/>
      </c>
      <c r="P524" s="152" t="str">
        <f>IF($A$140='Stu-SESSION'!$A$790,INDEX('Stu-SESSION'!$K$790:$T$797, MATCH("*HIIT*",'Stu-SESSION'!$B$790:$B$797,0), MATCH("*1st*",'Stu-SESSION'!$K$7:$T$7,0)),"")</f>
        <v/>
      </c>
      <c r="Q524" s="119" t="e">
        <f>INDEX('Stu-SESSION'!$L$790:$U$790, MATCH("*HIIT*",'Stu-SESSION'!$B$790:$B$790,0), MATCH("*1st*",'Stu-SESSION'!$K$7:$T$7,0))</f>
        <v>#N/A</v>
      </c>
      <c r="R524" s="119">
        <f>'Stu-SESSION'!U586</f>
        <v>0</v>
      </c>
      <c r="S524" s="116"/>
      <c r="T524" s="116"/>
      <c r="U524" s="120">
        <f>'Stu-SESSION'!A791</f>
        <v>0</v>
      </c>
      <c r="V524" s="120">
        <f>'Stu-SESSION'!A792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IF($A$524='Stu-SESSION'!$A$790,INDEX('Stu-SESSION'!$K$790:$T$797, MATCH("*Squat*",'Stu-SESSION'!$B$790:$B$797,0), MATCH("*1st*",'Stu-SESSION'!$K$7:$T$7,0)),"")</f>
        <v>#N/A</v>
      </c>
      <c r="D525" s="132" t="e">
        <f>INDEX('Stu-SESSION'!L$790:U$797, MATCH("*Squat*",'Stu-SESSION'!$B$790:$B$797,0), MATCH("*1st*",'Stu-SESSION'!K$7:T$7,0))</f>
        <v>#N/A</v>
      </c>
      <c r="E525" s="131" t="e">
        <f>IF($A$524='Stu-SESSION'!$A$790,INDEX('Stu-SESSION'!$K$790:$T$797, MATCH("*Deadlift*",'Stu-SESSION'!$B$790:$B$797,0), MATCH("*1st*",'Stu-SESSION'!$K$7:$T$7,0)),"")</f>
        <v>#N/A</v>
      </c>
      <c r="F525" s="131" t="e">
        <f>INDEX('Stu-SESSION'!$L$790:$U$797, MATCH("*Deadlift*",'Stu-SESSION'!$B$790:$B$797,0), MATCH("*1st*",'Stu-SESSION'!$K$7:$T$7,0))</f>
        <v>#N/A</v>
      </c>
      <c r="G525" s="131" t="e">
        <f>IF($A$524='Stu-SESSION'!$A$790,INDEX('Stu-SESSION'!$K$790:$T$797, MATCH("*Bench Press*",'Stu-SESSION'!$B$790:$B$797,0), MATCH("*1st*",'Stu-SESSION'!$K$7:$T$7,0)),"")</f>
        <v>#N/A</v>
      </c>
      <c r="H525" s="131" t="e">
        <f>INDEX('Stu-SESSION'!$L$790:$U$797, MATCH("*Bench Press*",'Stu-SESSION'!$B$790:$B$797,0), MATCH("*1st*",'Stu-SESSION'!$K$7:$T$7,0))</f>
        <v>#N/A</v>
      </c>
      <c r="I525" s="132" t="e">
        <f>IF($A$524='Stu-SESSION'!$A$790,INDEX('Stu-SESSION'!$K$790:$T$797, MATCH("*Military*",'Stu-SESSION'!$B$790:$B$797,0), MATCH("*1st*",'Stu-SESSION'!$K$7:$T$7,0)),"")</f>
        <v>#N/A</v>
      </c>
      <c r="J525" s="48" t="e">
        <f>INDEX('Stu-SESSION'!$L$790:$U$797, MATCH("*Military*",'Stu-SESSION'!$B$790:$B$797,0), MATCH("*1st*",'Stu-SESSION'!$K$7:$T$7,0))</f>
        <v>#N/A</v>
      </c>
      <c r="K525" s="131" t="e">
        <f>IF($A$524='Stu-SESSION'!$A$790,INDEX('Stu-SESSION'!$K$790:$T$797, MATCH("*Clean *",'Stu-SESSION'!$B$790:$B$797,0), MATCH("*1st*",'Stu-SESSION'!$K$7:$T$7,0)),"")</f>
        <v>#N/A</v>
      </c>
      <c r="L525" s="48" t="e">
        <f>INDEX('Stu-SESSION'!$L$790:$U$797, MATCH("*Clean *",'Stu-SESSION'!$B$790:$B$797,0), MATCH("*1st*",'Stu-SESSION'!$K$7:$T$7,0))</f>
        <v>#N/A</v>
      </c>
      <c r="M525" s="131" t="e">
        <f>IF($A$524='Stu-SESSION'!$A$790,INDEX('Stu-SESSION'!$K$790:$T$797, MATCH("*Lat Pulldown*",'Stu-SESSION'!$B$790:$B$797,0), MATCH("*1st*",'Stu-SESSION'!$K$7:$T$7,0)),"")</f>
        <v>#N/A</v>
      </c>
      <c r="N525" s="48" t="e">
        <f>INDEX('Stu-SESSION'!$L$790:$U$797, MATCH("*Lat Pulldown*",'Stu-SESSION'!$B$790:$B$797,0), MATCH("*1st*",'Stu-SESSION'!$K$7:$T$7,0))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IF($A$524='Stu-SESSION'!$A$790,INDEX('Stu-SESSION'!$K$790:$T$797, MATCH("*Squat*",'Stu-SESSION'!$B$790:$B$797,0), MATCH("*2nd*",'Stu-SESSION'!$K$7:$T$7,0)),"")</f>
        <v>#N/A</v>
      </c>
      <c r="D526" s="132" t="e">
        <f>INDEX('Stu-SESSION'!L$790:U$797, MATCH("*Squat*",'Stu-SESSION'!$B$790:$B$797,0), MATCH("*2nd*",'Stu-SESSION'!K$7:T$7,0))</f>
        <v>#N/A</v>
      </c>
      <c r="E526" s="131" t="e">
        <f>IF($A$524='Stu-SESSION'!$A$790,INDEX('Stu-SESSION'!$K$790:$T$797, MATCH("*Deadlift*",'Stu-SESSION'!$B$790:$B$797,0), MATCH("*2ND*",'Stu-SESSION'!$K$7:$T$7,0)),"")</f>
        <v>#N/A</v>
      </c>
      <c r="F526" s="131" t="e">
        <f>INDEX('Stu-SESSION'!$L$790:$U$797, MATCH("*Deadlift*",'Stu-SESSION'!$B$790:$B$797,0), MATCH("*2nd*",'Stu-SESSION'!$K$7:$T$7,0))</f>
        <v>#N/A</v>
      </c>
      <c r="G526" s="131" t="e">
        <f>IF($A$524='Stu-SESSION'!$A$790,INDEX('Stu-SESSION'!$K$790:$T$797, MATCH("*Bench Press*",'Stu-SESSION'!$B$790:$B$797,0), MATCH("*2ND*",'Stu-SESSION'!$K$7:$T$7,0)),"")</f>
        <v>#N/A</v>
      </c>
      <c r="H526" s="131" t="e">
        <f>INDEX('Stu-SESSION'!$L$790:$U$797, MATCH("*Bench Press*",'Stu-SESSION'!$B$790:$B$797,0), MATCH("*2nd*",'Stu-SESSION'!$K$7:$T$7,0))</f>
        <v>#N/A</v>
      </c>
      <c r="I526" s="132" t="e">
        <f>IF($A$524='Stu-SESSION'!$A$790,INDEX('Stu-SESSION'!$K$790:$T$797, MATCH("*Military*",'Stu-SESSION'!$B$790:$B$797,0), MATCH("*2ND*",'Stu-SESSION'!$K$7:$T$7,0)),"")</f>
        <v>#N/A</v>
      </c>
      <c r="J526" s="44" t="e">
        <f>INDEX('Stu-SESSION'!$L$790:$U$797, MATCH("*Military*",'Stu-SESSION'!$B$790:$B$797,0), MATCH("*2nd*",'Stu-SESSION'!$K$7:$T$7,0))</f>
        <v>#N/A</v>
      </c>
      <c r="K526" s="131" t="e">
        <f>IF($A$524='Stu-SESSION'!$A$790,INDEX('Stu-SESSION'!$K$790:$T$797, MATCH("*Clean *",'Stu-SESSION'!$B$790:$B$797,0), MATCH("*2ND*",'Stu-SESSION'!$K$7:$T$7,0)),"")</f>
        <v>#N/A</v>
      </c>
      <c r="L526" s="44" t="e">
        <f>INDEX('Stu-SESSION'!$L$790:$U$797, MATCH("*Clean *",'Stu-SESSION'!$B$790:$B$797,0), MATCH("*2nd*",'Stu-SESSION'!$K$7:$T$7,0))</f>
        <v>#N/A</v>
      </c>
      <c r="M526" s="131" t="e">
        <f>IF($A$524='Stu-SESSION'!$A$790,INDEX('Stu-SESSION'!$K$790:$T$797, MATCH("*Lat Pulldown*",'Stu-SESSION'!$B$790:$B$797,0), MATCH("*2ND*",'Stu-SESSION'!$K$7:$T$7,0)),"")</f>
        <v>#N/A</v>
      </c>
      <c r="N526" s="44" t="e">
        <f>INDEX('Stu-SESSION'!$L$790:$U$797, MATCH("*Lat Pulldown*",'Stu-SESSION'!$B$790:$B$797,0), MATCH("*2nd*",'Stu-SESSION'!$K$7:$T$7,0))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IF($A$524='Stu-SESSION'!$A$790,INDEX('Stu-SESSION'!$K$790:$T$797, MATCH("*Squat*",'Stu-SESSION'!$B$790:$B$797,0), MATCH("*3rd*",'Stu-SESSION'!$K$7:$T$7,0)),"")</f>
        <v>#N/A</v>
      </c>
      <c r="D527" s="132" t="e">
        <f>INDEX('Stu-SESSION'!L$790:U$797, MATCH("*Squat*",'Stu-SESSION'!$B$790:$B$797,0), MATCH("*3rd*",'Stu-SESSION'!K$7:T$7,0))</f>
        <v>#N/A</v>
      </c>
      <c r="E527" s="131" t="e">
        <f>IF($A$524='Stu-SESSION'!$A$790,INDEX('Stu-SESSION'!$K$790:$T$797, MATCH("*Deadlift*",'Stu-SESSION'!$B$790:$B$797,0), MATCH("*3rd*",'Stu-SESSION'!$K$7:$T$7,0)),"")</f>
        <v>#N/A</v>
      </c>
      <c r="F527" s="131" t="e">
        <f>INDEX('Stu-SESSION'!$L$790:$U$797, MATCH("*Deadlift*",'Stu-SESSION'!$B$790:$B$797,0), MATCH("*3rd*",'Stu-SESSION'!$K$7:$T$7,0))</f>
        <v>#N/A</v>
      </c>
      <c r="G527" s="131" t="e">
        <f>IF($A$524='Stu-SESSION'!$A$790,INDEX('Stu-SESSION'!$K$790:$T$797, MATCH("*Bench Press*",'Stu-SESSION'!$B$790:$B$797,0), MATCH("*3rd*",'Stu-SESSION'!$K$7:$T$7,0)),"")</f>
        <v>#N/A</v>
      </c>
      <c r="H527" s="131" t="e">
        <f>INDEX('Stu-SESSION'!$L$790:$U$797, MATCH("*Bench Press*",'Stu-SESSION'!$B$790:$B$797,0), MATCH("*3rd*",'Stu-SESSION'!$K$7:$T$7,0))</f>
        <v>#N/A</v>
      </c>
      <c r="I527" s="132" t="e">
        <f>IF($A$524='Stu-SESSION'!$A$790,INDEX('Stu-SESSION'!$K$790:$T$797, MATCH("*Military*",'Stu-SESSION'!$B$790:$B$797,0), MATCH("*3rd*",'Stu-SESSION'!$K$7:$T$7,0)),"")</f>
        <v>#N/A</v>
      </c>
      <c r="J527" s="44" t="e">
        <f>INDEX('Stu-SESSION'!$L$790:$U$797, MATCH("*Military*",'Stu-SESSION'!$B$790:$B$797,0), MATCH("*3rd*",'Stu-SESSION'!$K$7:$T$7,0))</f>
        <v>#N/A</v>
      </c>
      <c r="K527" s="131" t="e">
        <f>IF($A$524='Stu-SESSION'!$A$790,INDEX('Stu-SESSION'!$K$790:$T$797, MATCH("*Clean *",'Stu-SESSION'!$B$790:$B$797,0), MATCH("*3rd*",'Stu-SESSION'!$K$7:$T$7,0)),"")</f>
        <v>#N/A</v>
      </c>
      <c r="L527" s="44" t="e">
        <f>INDEX('Stu-SESSION'!$L$790:$U$797, MATCH("*Clean *",'Stu-SESSION'!$B$790:$B$797,0), MATCH("*3rd*",'Stu-SESSION'!$K$7:$T$7,0))</f>
        <v>#N/A</v>
      </c>
      <c r="M527" s="131" t="e">
        <f>IF($A$524='Stu-SESSION'!$A$790,INDEX('Stu-SESSION'!$K$790:$T$797, MATCH("*Lat Pulldown*",'Stu-SESSION'!$B$790:$B$797,0), MATCH("*3rd*",'Stu-SESSION'!$K$7:$T$7,0)),"")</f>
        <v>#N/A</v>
      </c>
      <c r="N527" s="44" t="e">
        <f>INDEX('Stu-SESSION'!$L$790:$U$797, MATCH("*Lat Pulldown*",'Stu-SESSION'!$B$790:$B$797,0), MATCH("*3rd*",'Stu-SESSION'!$K$7:$T$7,0))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IF($A$524='Stu-SESSION'!$A$790,INDEX('Stu-SESSION'!$K$790:$T$797, MATCH("*Squat*",'Stu-SESSION'!$B$790:$B$797,0), MATCH("*4th*",'Stu-SESSION'!$K$7:$T$7,0)),"")</f>
        <v>#N/A</v>
      </c>
      <c r="D528" s="132" t="e">
        <f>INDEX('Stu-SESSION'!L$790:U$797, MATCH("*Squat*",'Stu-SESSION'!$B$790:$B$797,0), MATCH("*4th*",'Stu-SESSION'!K$7:T$7,0))</f>
        <v>#N/A</v>
      </c>
      <c r="E528" s="131" t="e">
        <f>IF($A$524='Stu-SESSION'!$A$790,INDEX('Stu-SESSION'!$K$790:$T$797, MATCH("*Deadlift*",'Stu-SESSION'!$B$790:$B$797,0), MATCH("*4th*",'Stu-SESSION'!$K$7:$T$7,0)),"")</f>
        <v>#N/A</v>
      </c>
      <c r="F528" s="131" t="e">
        <f>INDEX('Stu-SESSION'!$L$790:$U$797, MATCH("*Deadlift*",'Stu-SESSION'!$B$790:$B$797,0), MATCH("*4th*",'Stu-SESSION'!$K$7:$T$7,0))</f>
        <v>#N/A</v>
      </c>
      <c r="G528" s="131" t="e">
        <f>IF($A$524='Stu-SESSION'!$A$790,INDEX('Stu-SESSION'!$K$790:$T$797, MATCH("*Bench Press*",'Stu-SESSION'!$B$790:$B$797,0), MATCH("*4th*",'Stu-SESSION'!$K$7:$T$7,0)),"")</f>
        <v>#N/A</v>
      </c>
      <c r="H528" s="131" t="e">
        <f>INDEX('Stu-SESSION'!$L$790:$U$797, MATCH("*Bench Press*",'Stu-SESSION'!$B$790:$B$797,0), MATCH("*4th*",'Stu-SESSION'!$K$7:$T$7,0))</f>
        <v>#N/A</v>
      </c>
      <c r="I528" s="132" t="e">
        <f>IF($A$524='Stu-SESSION'!$A$790,INDEX('Stu-SESSION'!$K$790:$T$797, MATCH("*Military*",'Stu-SESSION'!$B$790:$B$797,0), MATCH("*4th*",'Stu-SESSION'!$K$7:$T$7,0)),"")</f>
        <v>#N/A</v>
      </c>
      <c r="J528" s="44" t="e">
        <f>INDEX('Stu-SESSION'!$L$790:$U$797, MATCH("*Military*",'Stu-SESSION'!$B$790:$B$797,0), MATCH("*4th*",'Stu-SESSION'!$K$7:$T$7,0))</f>
        <v>#N/A</v>
      </c>
      <c r="K528" s="131" t="e">
        <f>IF($A$524='Stu-SESSION'!$A$790,INDEX('Stu-SESSION'!$K$790:$T$797, MATCH("*Clean *",'Stu-SESSION'!$B$790:$B$797,0), MATCH("*4th*",'Stu-SESSION'!$K$7:$T$7,0)),"")</f>
        <v>#N/A</v>
      </c>
      <c r="L528" s="44" t="e">
        <f>INDEX('Stu-SESSION'!$L$790:$U$797, MATCH("*Clean *",'Stu-SESSION'!$B$790:$B$797,0), MATCH("*4th*",'Stu-SESSION'!$K$7:$T$7,0))</f>
        <v>#N/A</v>
      </c>
      <c r="M528" s="131" t="e">
        <f>IF($A$524='Stu-SESSION'!$A$790,INDEX('Stu-SESSION'!$K$790:$T$797, MATCH("*Lat Pulldown*",'Stu-SESSION'!$B$790:$B$797,0), MATCH("*4th*",'Stu-SESSION'!$K$7:$T$7,0)),"")</f>
        <v>#N/A</v>
      </c>
      <c r="N528" s="44" t="e">
        <f>INDEX('Stu-SESSION'!$L$790:$U$797, MATCH("*Lat Pulldown*",'Stu-SESSION'!$B$790:$B$797,0), MATCH("*4th*",'Stu-SESSION'!$K$7:$T$7,0))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IF($A$524='Stu-SESSION'!$A$790,INDEX('Stu-SESSION'!$K$790:$T$797, MATCH("*Squat*",'Stu-SESSION'!$B$790:$B$797,0), MATCH("*5th*",'Stu-SESSION'!$K$7:$T$7,0)),"")</f>
        <v>#N/A</v>
      </c>
      <c r="D529" s="132" t="e">
        <f>INDEX('Stu-SESSION'!L$790:U$797, MATCH("*Squat*",'Stu-SESSION'!$B$790:$B$797,0), MATCH("*5th*",'Stu-SESSION'!K$7:T$7,0))</f>
        <v>#N/A</v>
      </c>
      <c r="E529" s="131" t="e">
        <f>IF($A$524='Stu-SESSION'!$A$790,INDEX('Stu-SESSION'!$K$790:$T$797, MATCH("*Deadlift*",'Stu-SESSION'!$B$790:$B$797,0), MATCH("*5th*",'Stu-SESSION'!$K$7:$T$7,0)),"")</f>
        <v>#N/A</v>
      </c>
      <c r="F529" s="131" t="e">
        <f>INDEX('Stu-SESSION'!$L$790:$U$797, MATCH("*Deadlift*",'Stu-SESSION'!$B$790:$B$797,0), MATCH("*5th*",'Stu-SESSION'!$K$7:$T$7,0))</f>
        <v>#N/A</v>
      </c>
      <c r="G529" s="131" t="e">
        <f>IF($A$524='Stu-SESSION'!$A$790,INDEX('Stu-SESSION'!$K$790:$T$797, MATCH("*Bench Press*",'Stu-SESSION'!$B$790:$B$797,0), MATCH("*5th*",'Stu-SESSION'!$K$7:$T$7,0)),"")</f>
        <v>#N/A</v>
      </c>
      <c r="H529" s="131" t="e">
        <f>INDEX('Stu-SESSION'!$L$790:$U$797, MATCH("*Bench Press*",'Stu-SESSION'!$B$790:$B$797,0), MATCH("*5th*",'Stu-SESSION'!$K$7:$T$7,0))</f>
        <v>#N/A</v>
      </c>
      <c r="I529" s="132" t="e">
        <f>IF($A$524='Stu-SESSION'!$A$790,INDEX('Stu-SESSION'!$K$790:$T$797, MATCH("*Military*",'Stu-SESSION'!$B$790:$B$797,0), MATCH("*5th*",'Stu-SESSION'!$K$7:$T$7,0)),"")</f>
        <v>#N/A</v>
      </c>
      <c r="J529" s="44" t="e">
        <f>INDEX('Stu-SESSION'!$L$790:$U$797, MATCH("*Military*",'Stu-SESSION'!$B$790:$B$797,0), MATCH("*5th*",'Stu-SESSION'!$K$7:$T$7,0))</f>
        <v>#N/A</v>
      </c>
      <c r="K529" s="131" t="e">
        <f>IF($A$524='Stu-SESSION'!$A$790,INDEX('Stu-SESSION'!$K$790:$T$797, MATCH("*Clean *",'Stu-SESSION'!$B$790:$B$797,0), MATCH("*5th*",'Stu-SESSION'!$K$7:$T$7,0)),"")</f>
        <v>#N/A</v>
      </c>
      <c r="L529" s="44" t="e">
        <f>INDEX('Stu-SESSION'!$L$790:$U$797, MATCH("*Clean *",'Stu-SESSION'!$B$790:$B$797,0), MATCH("*5th*",'Stu-SESSION'!$K$7:$T$7,0))</f>
        <v>#N/A</v>
      </c>
      <c r="M529" s="131" t="e">
        <f>IF($A$524='Stu-SESSION'!$A$790,INDEX('Stu-SESSION'!$K$790:$T$797, MATCH("*Lat Pulldown*",'Stu-SESSION'!$B$790:$B$797,0), MATCH("*5th*",'Stu-SESSION'!$K$7:$T$7,0)),"")</f>
        <v>#N/A</v>
      </c>
      <c r="N529" s="44" t="e">
        <f>INDEX('Stu-SESSION'!$L$790:$U$797, MATCH("*Lat Pulldown*",'Stu-SESSION'!$B$790:$B$797,0), MATCH("*5th*",'Stu-SESSION'!$K$7:$T$7,0))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'Stu-SESSION'!A799</f>
        <v>0</v>
      </c>
      <c r="B530" s="116" t="s">
        <v>84</v>
      </c>
      <c r="C530" s="140" t="e">
        <f>MAX(C531:C724)</f>
        <v>#N/A</v>
      </c>
      <c r="D530" s="116" t="e">
        <f t="array" ref="D530">MAX(IF(C531:C724=C530,D531:D724))</f>
        <v>#N/A</v>
      </c>
      <c r="E530" s="137" t="e">
        <f>MAX(E531:E724)</f>
        <v>#N/A</v>
      </c>
      <c r="F530" s="116" t="e">
        <f t="array" ref="F530">MAX(IF(E531:E724=E530,F531:F724))</f>
        <v>#N/A</v>
      </c>
      <c r="G530" s="137" t="e">
        <f>MAX(G531:G724)</f>
        <v>#N/A</v>
      </c>
      <c r="H530" s="116" t="e">
        <f t="array" ref="H530">MAX(IF(G531:G724=G530,H531:H724))</f>
        <v>#N/A</v>
      </c>
      <c r="I530" s="137" t="e">
        <f>MAX(I531:I724)</f>
        <v>#N/A</v>
      </c>
      <c r="J530" s="116" t="e">
        <f t="array" ref="J530">MAX(IF(I531:I724=I530,J531:J724))</f>
        <v>#N/A</v>
      </c>
      <c r="K530" s="137" t="e">
        <f>MAX(K531:K724)</f>
        <v>#N/A</v>
      </c>
      <c r="L530" s="116" t="e">
        <f t="array" ref="L530">MAX(IF(K531:K724=K530,L531:L724))</f>
        <v>#N/A</v>
      </c>
      <c r="M530" s="137" t="e">
        <f>MAX(M531:M724)</f>
        <v>#N/A</v>
      </c>
      <c r="N530" s="117" t="e">
        <f t="array" ref="N530">MAX(IF(M531:M724=M530,N531:N724))</f>
        <v>#N/A</v>
      </c>
      <c r="O530" s="152" t="str">
        <f>IF($A$140='Stu-SESSION'!$A$718,INDEX('Stu-SESSION'!$K$718:$T$725, MATCH("*1k Row*",'Stu-SESSION'!$B$718:$B$725,0), MATCH("*1st*",'Stu-SESSION'!$K$7:$T$7,0)),"")</f>
        <v/>
      </c>
      <c r="P530" s="152" t="str">
        <f>IF($A$140='Stu-SESSION'!$A$718,INDEX('Stu-SESSION'!$K$718:$T$725, MATCH("*HIIT*",'Stu-SESSION'!$B$718:$B$725,0), MATCH("*1st*",'Stu-SESSION'!$K$7:$T$7,0)),"")</f>
        <v/>
      </c>
      <c r="Q530" s="119" t="e">
        <f>INDEX('Stu-SESSION'!$L$718:$U$718, MATCH("*HIIT*",'Stu-SESSION'!$B$718:$B$718,0), MATCH("*1st*",'Stu-SESSION'!$K$7:$T$7,0))</f>
        <v>#N/A</v>
      </c>
      <c r="R530" s="119">
        <f>'Stu-SESSION'!U592</f>
        <v>0</v>
      </c>
      <c r="S530" s="116"/>
      <c r="T530" s="116"/>
      <c r="U530" s="120">
        <f>'Stu-SESSION'!A800</f>
        <v>0</v>
      </c>
      <c r="V530" s="120">
        <f>'Stu-SESSION'!A801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 t="e">
        <f>IF($A$530='Stu-SESSION'!$A$799,INDEX('Stu-SESSION'!$K$799:$T$806, MATCH("*Squat*",'Stu-SESSION'!$B$799:$B$806,0), MATCH("*1st*",'Stu-SESSION'!$K$7:$T$7,0)),"")</f>
        <v>#N/A</v>
      </c>
      <c r="D531" s="132" t="e">
        <f>INDEX('Stu-SESSION'!L$799:U$806, MATCH("*Squat*",'Stu-SESSION'!$B$799:$B$806,0), MATCH("*1st*",'Stu-SESSION'!K$7:T$7,0))</f>
        <v>#N/A</v>
      </c>
      <c r="E531" s="131" t="e">
        <f>IF($A$530='Stu-SESSION'!$A$799,INDEX('Stu-SESSION'!$K$799:$T$806, MATCH("*Deadlift*",'Stu-SESSION'!$B$799:$B$806,0), MATCH("*1st*",'Stu-SESSION'!$K$7:$T$7,0)),"")</f>
        <v>#N/A</v>
      </c>
      <c r="F531" s="131" t="e">
        <f>INDEX('Stu-SESSION'!$L$799:$U$806, MATCH("*Deadlift*",'Stu-SESSION'!$B$799:$B$806,0), MATCH("*1st*",'Stu-SESSION'!$K$7:$T$7,0))</f>
        <v>#N/A</v>
      </c>
      <c r="G531" s="131" t="e">
        <f>IF($A$530='Stu-SESSION'!$A$799,INDEX('Stu-SESSION'!$K$799:$T$806, MATCH("*Bench Press*",'Stu-SESSION'!$B$799:$B$806,0), MATCH("*1st*",'Stu-SESSION'!$K$7:$T$7,0)),"")</f>
        <v>#N/A</v>
      </c>
      <c r="H531" s="131" t="e">
        <f>INDEX('Stu-SESSION'!$L$799:$U$806, MATCH("*Bench Press*",'Stu-SESSION'!$B$799:$B$806,0), MATCH("*1st*",'Stu-SESSION'!$K$7:$T$7,0))</f>
        <v>#N/A</v>
      </c>
      <c r="I531" s="132" t="e">
        <f>IF($A$530='Stu-SESSION'!$A$799,INDEX('Stu-SESSION'!$K$799:$T$806, MATCH("*Military*",'Stu-SESSION'!$B$799:$B$806,0), MATCH("*1st*",'Stu-SESSION'!$K$7:$T$7,0)),"")</f>
        <v>#N/A</v>
      </c>
      <c r="J531" s="48" t="e">
        <f>INDEX('Stu-SESSION'!$L$799:$U$806, MATCH("*Military*",'Stu-SESSION'!$B$799:$B$806,0), MATCH("*1st*",'Stu-SESSION'!$K$7:$T$7,0))</f>
        <v>#N/A</v>
      </c>
      <c r="K531" s="131" t="e">
        <f>IF($A$530='Stu-SESSION'!$A$799,INDEX('Stu-SESSION'!$K$799:$T$806, MATCH("*Clean *",'Stu-SESSION'!$B$799:$B$806,0), MATCH("*1st*",'Stu-SESSION'!$K$7:$T$7,0)),"")</f>
        <v>#N/A</v>
      </c>
      <c r="L531" s="48" t="e">
        <f>INDEX('Stu-SESSION'!$L$799:$U$806, MATCH("*Clean *",'Stu-SESSION'!$B$799:$B$806,0), MATCH("*1st*",'Stu-SESSION'!$K$7:$T$7,0))</f>
        <v>#N/A</v>
      </c>
      <c r="M531" s="131" t="e">
        <f>IF($A$530='Stu-SESSION'!$A$799,INDEX('Stu-SESSION'!$K$799:$T$806, MATCH("*Lat Pulldown*",'Stu-SESSION'!$B$799:$B$806,0), MATCH("*1st*",'Stu-SESSION'!$K$7:$T$7,0)),"")</f>
        <v>#N/A</v>
      </c>
      <c r="N531" s="48" t="e">
        <f>INDEX('Stu-SESSION'!$L$799:$U$806, MATCH("*Lat Pulldown*",'Stu-SESSION'!$B$799:$B$806,0), MATCH("*1st*",'Stu-SESSION'!$K$7:$T$7,0))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 t="e">
        <f>IF($A$530='Stu-SESSION'!$A$799,INDEX('Stu-SESSION'!$K$799:$T$806, MATCH("*Squat*",'Stu-SESSION'!$B$799:$B$806,0), MATCH("*2nd*",'Stu-SESSION'!$K$7:$T$7,0)),"")</f>
        <v>#N/A</v>
      </c>
      <c r="D532" s="132" t="e">
        <f>INDEX('Stu-SESSION'!L$799:U$806, MATCH("*Squat*",'Stu-SESSION'!$B$799:$B$806,0), MATCH("*2nd*",'Stu-SESSION'!K$7:T$7,0))</f>
        <v>#N/A</v>
      </c>
      <c r="E532" s="131" t="e">
        <f>IF($A$530='Stu-SESSION'!$A$799,INDEX('Stu-SESSION'!$K$799:$T$806, MATCH("*Deadlift*",'Stu-SESSION'!$B$799:$B$806,0), MATCH("*2ND*",'Stu-SESSION'!$K$7:$T$7,0)),"")</f>
        <v>#N/A</v>
      </c>
      <c r="F532" s="131" t="e">
        <f>INDEX('Stu-SESSION'!$L$799:$U$806, MATCH("*Deadlift*",'Stu-SESSION'!$B$799:$B$806,0), MATCH("*2nd*",'Stu-SESSION'!$K$7:$T$7,0))</f>
        <v>#N/A</v>
      </c>
      <c r="G532" s="131" t="e">
        <f>IF($A$530='Stu-SESSION'!$A$799,INDEX('Stu-SESSION'!$K$799:$T$806, MATCH("*Bench Press*",'Stu-SESSION'!$B$799:$B$806,0), MATCH("*2ND*",'Stu-SESSION'!$K$7:$T$7,0)),"")</f>
        <v>#N/A</v>
      </c>
      <c r="H532" s="131" t="e">
        <f>INDEX('Stu-SESSION'!$L$799:$U$806, MATCH("*Bench Press*",'Stu-SESSION'!$B$799:$B$806,0), MATCH("*2nd*",'Stu-SESSION'!$K$7:$T$7,0))</f>
        <v>#N/A</v>
      </c>
      <c r="I532" s="132" t="e">
        <f>IF($A$530='Stu-SESSION'!$A$799,INDEX('Stu-SESSION'!$K$799:$T$806, MATCH("*Military*",'Stu-SESSION'!$B$799:$B$806,0), MATCH("*2ND*",'Stu-SESSION'!$K$7:$T$7,0)),"")</f>
        <v>#N/A</v>
      </c>
      <c r="J532" s="44" t="e">
        <f>INDEX('Stu-SESSION'!$L$799:$U$806, MATCH("*Military*",'Stu-SESSION'!$B$799:$B$806,0), MATCH("*2nd*",'Stu-SESSION'!$K$7:$T$7,0))</f>
        <v>#N/A</v>
      </c>
      <c r="K532" s="131" t="e">
        <f>IF($A$530='Stu-SESSION'!$A$799,INDEX('Stu-SESSION'!$K$799:$T$806, MATCH("*Clean *",'Stu-SESSION'!$B$799:$B$806,0), MATCH("*2ND*",'Stu-SESSION'!$K$7:$T$7,0)),"")</f>
        <v>#N/A</v>
      </c>
      <c r="L532" s="44" t="e">
        <f>INDEX('Stu-SESSION'!$L$799:$U$806, MATCH("*Clean *",'Stu-SESSION'!$B$799:$B$806,0), MATCH("*2nd*",'Stu-SESSION'!$K$7:$T$7,0))</f>
        <v>#N/A</v>
      </c>
      <c r="M532" s="131" t="e">
        <f>IF($A$530='Stu-SESSION'!$A$799,INDEX('Stu-SESSION'!$K$799:$T$806, MATCH("*Lat Pulldown*",'Stu-SESSION'!$B$799:$B$806,0), MATCH("*2ND*",'Stu-SESSION'!$K$7:$T$7,0)),"")</f>
        <v>#N/A</v>
      </c>
      <c r="N532" s="44" t="e">
        <f>INDEX('Stu-SESSION'!$L$799:$U$806, MATCH("*Lat Pulldown*",'Stu-SESSION'!$B$799:$B$806,0), MATCH("*2nd*",'Stu-SESSION'!$K$7:$T$7,0))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 t="e">
        <f>IF($A$530='Stu-SESSION'!$A$799,INDEX('Stu-SESSION'!$K$799:$T$806, MATCH("*Squat*",'Stu-SESSION'!$B$799:$B$806,0), MATCH("*3rd*",'Stu-SESSION'!$K$7:$T$7,0)),"")</f>
        <v>#N/A</v>
      </c>
      <c r="D533" s="132" t="e">
        <f>INDEX('Stu-SESSION'!L$799:U$806, MATCH("*Squat*",'Stu-SESSION'!$B$799:$B$806,0), MATCH("*3rd*",'Stu-SESSION'!K$7:T$7,0))</f>
        <v>#N/A</v>
      </c>
      <c r="E533" s="131" t="e">
        <f>IF($A$530='Stu-SESSION'!$A$799,INDEX('Stu-SESSION'!$K$799:$T$806, MATCH("*Deadlift*",'Stu-SESSION'!$B$799:$B$806,0), MATCH("*3rd*",'Stu-SESSION'!$K$7:$T$7,0)),"")</f>
        <v>#N/A</v>
      </c>
      <c r="F533" s="131" t="e">
        <f>INDEX('Stu-SESSION'!$L$799:$U$806, MATCH("*Deadlift*",'Stu-SESSION'!$B$799:$B$806,0), MATCH("*3rd*",'Stu-SESSION'!$K$7:$T$7,0))</f>
        <v>#N/A</v>
      </c>
      <c r="G533" s="131" t="e">
        <f>IF($A$530='Stu-SESSION'!$A$799,INDEX('Stu-SESSION'!$K$799:$T$806, MATCH("*Bench Press*",'Stu-SESSION'!$B$799:$B$806,0), MATCH("*3rd*",'Stu-SESSION'!$K$7:$T$7,0)),"")</f>
        <v>#N/A</v>
      </c>
      <c r="H533" s="131" t="e">
        <f>INDEX('Stu-SESSION'!$L$799:$U$806, MATCH("*Bench Press*",'Stu-SESSION'!$B$799:$B$806,0), MATCH("*3rd*",'Stu-SESSION'!$K$7:$T$7,0))</f>
        <v>#N/A</v>
      </c>
      <c r="I533" s="132" t="e">
        <f>IF($A$530='Stu-SESSION'!$A$799,INDEX('Stu-SESSION'!$K$799:$T$806, MATCH("*Military*",'Stu-SESSION'!$B$799:$B$806,0), MATCH("*3rd*",'Stu-SESSION'!$K$7:$T$7,0)),"")</f>
        <v>#N/A</v>
      </c>
      <c r="J533" s="44" t="e">
        <f>INDEX('Stu-SESSION'!$L$799:$U$806, MATCH("*Military*",'Stu-SESSION'!$B$799:$B$806,0), MATCH("*3rd*",'Stu-SESSION'!$K$7:$T$7,0))</f>
        <v>#N/A</v>
      </c>
      <c r="K533" s="131" t="e">
        <f>IF($A$530='Stu-SESSION'!$A$799,INDEX('Stu-SESSION'!$K$799:$T$806, MATCH("*Clean *",'Stu-SESSION'!$B$799:$B$806,0), MATCH("*3rd*",'Stu-SESSION'!$K$7:$T$7,0)),"")</f>
        <v>#N/A</v>
      </c>
      <c r="L533" s="44" t="e">
        <f>INDEX('Stu-SESSION'!$L$799:$U$806, MATCH("*Clean *",'Stu-SESSION'!$B$799:$B$806,0), MATCH("*3rd*",'Stu-SESSION'!$K$7:$T$7,0))</f>
        <v>#N/A</v>
      </c>
      <c r="M533" s="131" t="e">
        <f>IF($A$530='Stu-SESSION'!$A$799,INDEX('Stu-SESSION'!$K$799:$T$806, MATCH("*Lat Pulldown*",'Stu-SESSION'!$B$799:$B$806,0), MATCH("*3rd*",'Stu-SESSION'!$K$7:$T$7,0)),"")</f>
        <v>#N/A</v>
      </c>
      <c r="N533" s="44" t="e">
        <f>INDEX('Stu-SESSION'!$L$799:$U$806, MATCH("*Lat Pulldown*",'Stu-SESSION'!$B$799:$B$806,0), MATCH("*3rd*",'Stu-SESSION'!$K$7:$T$7,0))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 t="e">
        <f>IF($A$530='Stu-SESSION'!$A$799,INDEX('Stu-SESSION'!$K$799:$T$806, MATCH("*Squat*",'Stu-SESSION'!$B$799:$B$806,0), MATCH("*4th*",'Stu-SESSION'!$K$7:$T$7,0)),"")</f>
        <v>#N/A</v>
      </c>
      <c r="D534" s="132" t="e">
        <f>INDEX('Stu-SESSION'!L$799:U$806, MATCH("*Squat*",'Stu-SESSION'!$B$799:$B$806,0), MATCH("*4th*",'Stu-SESSION'!K$7:T$7,0))</f>
        <v>#N/A</v>
      </c>
      <c r="E534" s="131" t="e">
        <f>IF($A$530='Stu-SESSION'!$A$799,INDEX('Stu-SESSION'!$K$799:$T$806, MATCH("*Deadlift*",'Stu-SESSION'!$B$799:$B$806,0), MATCH("*4th*",'Stu-SESSION'!$K$7:$T$7,0)),"")</f>
        <v>#N/A</v>
      </c>
      <c r="F534" s="131" t="e">
        <f>INDEX('Stu-SESSION'!$L$799:$U$806, MATCH("*Deadlift*",'Stu-SESSION'!$B$799:$B$806,0), MATCH("*4th*",'Stu-SESSION'!$K$7:$T$7,0))</f>
        <v>#N/A</v>
      </c>
      <c r="G534" s="131" t="e">
        <f>IF($A$530='Stu-SESSION'!$A$799,INDEX('Stu-SESSION'!$K$799:$T$806, MATCH("*Bench Press*",'Stu-SESSION'!$B$799:$B$806,0), MATCH("*4th*",'Stu-SESSION'!$K$7:$T$7,0)),"")</f>
        <v>#N/A</v>
      </c>
      <c r="H534" s="131" t="e">
        <f>INDEX('Stu-SESSION'!$L$799:$U$806, MATCH("*Bench Press*",'Stu-SESSION'!$B$799:$B$806,0), MATCH("*4th*",'Stu-SESSION'!$K$7:$T$7,0))</f>
        <v>#N/A</v>
      </c>
      <c r="I534" s="132" t="e">
        <f>IF($A$530='Stu-SESSION'!$A$799,INDEX('Stu-SESSION'!$K$799:$T$806, MATCH("*Military*",'Stu-SESSION'!$B$799:$B$806,0), MATCH("*4th*",'Stu-SESSION'!$K$7:$T$7,0)),"")</f>
        <v>#N/A</v>
      </c>
      <c r="J534" s="44" t="e">
        <f>INDEX('Stu-SESSION'!$L$799:$U$806, MATCH("*Military*",'Stu-SESSION'!$B$799:$B$806,0), MATCH("*4th*",'Stu-SESSION'!$K$7:$T$7,0))</f>
        <v>#N/A</v>
      </c>
      <c r="K534" s="131" t="e">
        <f>IF($A$530='Stu-SESSION'!$A$799,INDEX('Stu-SESSION'!$K$799:$T$806, MATCH("*Clean *",'Stu-SESSION'!$B$799:$B$806,0), MATCH("*4th*",'Stu-SESSION'!$K$7:$T$7,0)),"")</f>
        <v>#N/A</v>
      </c>
      <c r="L534" s="44" t="e">
        <f>INDEX('Stu-SESSION'!$L$799:$U$806, MATCH("*Clean *",'Stu-SESSION'!$B$799:$B$806,0), MATCH("*4th*",'Stu-SESSION'!$K$7:$T$7,0))</f>
        <v>#N/A</v>
      </c>
      <c r="M534" s="131" t="e">
        <f>IF($A$530='Stu-SESSION'!$A$799,INDEX('Stu-SESSION'!$K$799:$T$806, MATCH("*Lat Pulldown*",'Stu-SESSION'!$B$799:$B$806,0), MATCH("*4th*",'Stu-SESSION'!$K$7:$T$7,0)),"")</f>
        <v>#N/A</v>
      </c>
      <c r="N534" s="44" t="e">
        <f>INDEX('Stu-SESSION'!$L$799:$U$806, MATCH("*Lat Pulldown*",'Stu-SESSION'!$B$799:$B$806,0), MATCH("*4th*",'Stu-SESSION'!$K$7:$T$7,0))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 t="e">
        <f>IF($A$530='Stu-SESSION'!$A$799,INDEX('Stu-SESSION'!$K$799:$T$806, MATCH("*Squat*",'Stu-SESSION'!$B$799:$B$806,0), MATCH("*5th*",'Stu-SESSION'!$K$7:$T$7,0)),"")</f>
        <v>#N/A</v>
      </c>
      <c r="D535" s="132" t="e">
        <f>INDEX('Stu-SESSION'!L$799:U$806, MATCH("*Squat*",'Stu-SESSION'!$B$799:$B$806,0), MATCH("*5th*",'Stu-SESSION'!K$7:T$7,0))</f>
        <v>#N/A</v>
      </c>
      <c r="E535" s="131" t="e">
        <f>IF($A$530='Stu-SESSION'!$A$799,INDEX('Stu-SESSION'!$K$799:$T$806, MATCH("*Deadlift*",'Stu-SESSION'!$B$799:$B$806,0), MATCH("*5th*",'Stu-SESSION'!$K$7:$T$7,0)),"")</f>
        <v>#N/A</v>
      </c>
      <c r="F535" s="131" t="e">
        <f>INDEX('Stu-SESSION'!$L$799:$U$806, MATCH("*Deadlift*",'Stu-SESSION'!$B$799:$B$806,0), MATCH("*5th*",'Stu-SESSION'!$K$7:$T$7,0))</f>
        <v>#N/A</v>
      </c>
      <c r="G535" s="131" t="e">
        <f>IF($A$530='Stu-SESSION'!$A$799,INDEX('Stu-SESSION'!$K$799:$T$806, MATCH("*Bench Press*",'Stu-SESSION'!$B$799:$B$806,0), MATCH("*5th*",'Stu-SESSION'!$K$7:$T$7,0)),"")</f>
        <v>#N/A</v>
      </c>
      <c r="H535" s="131" t="e">
        <f>INDEX('Stu-SESSION'!$L$799:$U$806, MATCH("*Bench Press*",'Stu-SESSION'!$B$799:$B$806,0), MATCH("*5th*",'Stu-SESSION'!$K$7:$T$7,0))</f>
        <v>#N/A</v>
      </c>
      <c r="I535" s="132" t="e">
        <f>IF($A$530='Stu-SESSION'!$A$799,INDEX('Stu-SESSION'!$K$799:$T$806, MATCH("*Military*",'Stu-SESSION'!$B$799:$B$806,0), MATCH("*5th*",'Stu-SESSION'!$K$7:$T$7,0)),"")</f>
        <v>#N/A</v>
      </c>
      <c r="J535" s="44" t="e">
        <f>INDEX('Stu-SESSION'!$L$799:$U$806, MATCH("*Military*",'Stu-SESSION'!$B$799:$B$806,0), MATCH("*5th*",'Stu-SESSION'!$K$7:$T$7,0))</f>
        <v>#N/A</v>
      </c>
      <c r="K535" s="131" t="e">
        <f>IF($A$530='Stu-SESSION'!$A$799,INDEX('Stu-SESSION'!$K$799:$T$806, MATCH("*Clean *",'Stu-SESSION'!$B$799:$B$806,0), MATCH("*5th*",'Stu-SESSION'!$K$7:$T$7,0)),"")</f>
        <v>#N/A</v>
      </c>
      <c r="L535" s="44" t="e">
        <f>INDEX('Stu-SESSION'!$L$799:$U$806, MATCH("*Clean *",'Stu-SESSION'!$B$799:$B$806,0), MATCH("*5th*",'Stu-SESSION'!$K$7:$T$7,0))</f>
        <v>#N/A</v>
      </c>
      <c r="M535" s="131" t="e">
        <f>IF($A$530='Stu-SESSION'!$A$799,INDEX('Stu-SESSION'!$K$799:$T$806, MATCH("*Lat Pulldown*",'Stu-SESSION'!$B$799:$B$806,0), MATCH("*5th*",'Stu-SESSION'!$K$7:$T$7,0)),"")</f>
        <v>#N/A</v>
      </c>
      <c r="N535" s="44" t="e">
        <f>INDEX('Stu-SESSION'!$L$799:$U$806, MATCH("*Lat Pulldown*",'Stu-SESSION'!$B$799:$B$806,0), MATCH("*5th*",'Stu-SESSION'!$K$7:$T$7,0))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'Stu-SESSION'!A826</f>
        <v>0</v>
      </c>
      <c r="B536" s="116" t="s">
        <v>84</v>
      </c>
      <c r="C536" s="117" t="e">
        <f>MAX(C537:C541)</f>
        <v>#N/A</v>
      </c>
      <c r="D536" s="116" t="e">
        <f t="array" ref="D536">MAX(IF(C537:C541=C536,D537:D541))</f>
        <v>#N/A</v>
      </c>
      <c r="E536" s="116" t="e">
        <f>MAX(E537:E541)</f>
        <v>#N/A</v>
      </c>
      <c r="F536" s="116" t="e">
        <f t="array" ref="F536">MAX(IF(E537:E541=E536,F537:F541))</f>
        <v>#N/A</v>
      </c>
      <c r="G536" s="116" t="e">
        <f>MAX(G537:G541)</f>
        <v>#N/A</v>
      </c>
      <c r="H536" s="116" t="e">
        <f t="array" ref="H536">MAX(IF(G537:G541=G536,H537:H541))</f>
        <v>#N/A</v>
      </c>
      <c r="I536" s="116" t="e">
        <f>MAX(I537:I541)</f>
        <v>#N/A</v>
      </c>
      <c r="J536" s="116" t="e">
        <f t="array" ref="J536">MAX(IF(I537:I541=I536,J537:J541))</f>
        <v>#N/A</v>
      </c>
      <c r="K536" s="116" t="e">
        <f>MAX(K537:K541)</f>
        <v>#N/A</v>
      </c>
      <c r="L536" s="116" t="e">
        <f t="array" ref="L536">MAX(IF(K537:K541=K536,L537:L541))</f>
        <v>#N/A</v>
      </c>
      <c r="M536" s="116" t="e">
        <f>MAX(M537:M541)</f>
        <v>#N/A</v>
      </c>
      <c r="N536" s="117" t="e">
        <f t="array" ref="N536">MAX(IF(M537:M541=M536,N537:N541))</f>
        <v>#N/A</v>
      </c>
      <c r="O536" s="152" t="str">
        <f>IF($A$140='Stu-SESSION'!$A$727,INDEX('Stu-SESSION'!$K$727:$T$734, MATCH("*1k Row*",'Stu-SESSION'!$B$727:$B$734,0), MATCH("*1st*",'Stu-SESSION'!$K$7:$T$7,0)),"")</f>
        <v/>
      </c>
      <c r="P536" s="152" t="str">
        <f>IF($A$140='Stu-SESSION'!$A$727,INDEX('Stu-SESSION'!$K$727:$T$734, MATCH("*HIIT*",'Stu-SESSION'!$B$727:$B$734,0), MATCH("*1st*",'Stu-SESSION'!$K$7:$T$7,0)),"")</f>
        <v/>
      </c>
      <c r="Q536" s="119" t="e">
        <f>INDEX('Stu-SESSION'!$L$727:$U$727, MATCH("*HIIT*",'Stu-SESSION'!$B$727:$B$727,0), MATCH("*1st*",'Stu-SESSION'!$K$7:$T$7,0))</f>
        <v>#N/A</v>
      </c>
      <c r="R536" s="119">
        <f>'Stu-SESSION'!U598</f>
        <v>0</v>
      </c>
      <c r="S536" s="116"/>
      <c r="T536" s="116"/>
      <c r="U536" s="120">
        <f>'Stu-SESSION'!A827</f>
        <v>0</v>
      </c>
      <c r="V536" s="120">
        <f>'Stu-SESSION'!A828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IF($A$536='Stu-SESSION'!$A$826,INDEX('Stu-SESSION'!$K$826:$T$833, MATCH("*Squat*",'Stu-SESSION'!$B$826:$B$833,0), MATCH("*1st*",'Stu-SESSION'!$K$7:$T$7,0)),"")</f>
        <v>#N/A</v>
      </c>
      <c r="D537" s="132" t="e">
        <f>INDEX('Stu-SESSION'!L$826:U$833, MATCH("*Squat*",'Stu-SESSION'!$B$826:$B$833,0), MATCH("*1st*",'Stu-SESSION'!K$7:T$7,0))</f>
        <v>#N/A</v>
      </c>
      <c r="E537" s="131" t="e">
        <f>IF($A$536='Stu-SESSION'!$A$826,INDEX('Stu-SESSION'!$K$826:$T$833, MATCH("*Deadlift*",'Stu-SESSION'!$B$826:$B$833,0), MATCH("*1st*",'Stu-SESSION'!$K$7:$T$7,0)),"")</f>
        <v>#N/A</v>
      </c>
      <c r="F537" s="131" t="e">
        <f>INDEX('Stu-SESSION'!$L$826:$U$833, MATCH("*Deadlift*",'Stu-SESSION'!$B$826:$B$833,0), MATCH("*1st*",'Stu-SESSION'!$K$7:$T$7,0))</f>
        <v>#N/A</v>
      </c>
      <c r="G537" s="131" t="e">
        <f>IF($A$536='Stu-SESSION'!$A$826,INDEX('Stu-SESSION'!$K$826:$T$833, MATCH("*Bench Press*",'Stu-SESSION'!$B$826:$B$833,0), MATCH("*1st*",'Stu-SESSION'!$K$7:$T$7,0)),"")</f>
        <v>#N/A</v>
      </c>
      <c r="H537" s="131" t="e">
        <f>INDEX('Stu-SESSION'!$L$826:$U$833, MATCH("*Bench Press*",'Stu-SESSION'!$B$826:$B$833,0), MATCH("*1st*",'Stu-SESSION'!$K$7:$T$7,0))</f>
        <v>#N/A</v>
      </c>
      <c r="I537" s="132" t="e">
        <f>IF($A$536='Stu-SESSION'!$A$826,INDEX('Stu-SESSION'!$K$826:$T$833, MATCH("*Military*",'Stu-SESSION'!$B$826:$B$833,0), MATCH("*1st*",'Stu-SESSION'!$K$7:$T$7,0)),"")</f>
        <v>#N/A</v>
      </c>
      <c r="J537" s="48" t="e">
        <f>INDEX('Stu-SESSION'!$L$826:$U$833, MATCH("*Military*",'Stu-SESSION'!$B$826:$B$833,0), MATCH("*1st*",'Stu-SESSION'!$K$7:$T$7,0))</f>
        <v>#N/A</v>
      </c>
      <c r="K537" s="131" t="e">
        <f>IF($A$536='Stu-SESSION'!$A$826,INDEX('Stu-SESSION'!$K$826:$T$833, MATCH("*Clean *",'Stu-SESSION'!$B$826:$B$833,0), MATCH("*1st*",'Stu-SESSION'!$K$7:$T$7,0)),"")</f>
        <v>#N/A</v>
      </c>
      <c r="L537" s="48" t="e">
        <f>INDEX('Stu-SESSION'!$L$826:$U$833, MATCH("*Clean *",'Stu-SESSION'!$B$826:$B$833,0), MATCH("*1st*",'Stu-SESSION'!$K$7:$T$7,0))</f>
        <v>#N/A</v>
      </c>
      <c r="M537" s="131" t="e">
        <f>IF($A$536='Stu-SESSION'!$A$826,INDEX('Stu-SESSION'!$K$826:$T$833, MATCH("*Lat Pulldown*",'Stu-SESSION'!$B$826:$B$833,0), MATCH("*1st*",'Stu-SESSION'!$K$7:$T$7,0)),"")</f>
        <v>#N/A</v>
      </c>
      <c r="N537" s="48" t="e">
        <f>INDEX('Stu-SESSION'!$L$826:$U$833, MATCH("*Lat Pulldown*",'Stu-SESSION'!$B$826:$B$833,0), MATCH("*1st*",'Stu-SESSION'!$K$7:$T$7,0))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IF($A$536='Stu-SESSION'!$A$826,INDEX('Stu-SESSION'!$K$826:$T$833, MATCH("*Squat*",'Stu-SESSION'!$B$826:$B$833,0), MATCH("*2nd*",'Stu-SESSION'!$K$7:$T$7,0)),"")</f>
        <v>#N/A</v>
      </c>
      <c r="D538" s="132" t="e">
        <f>INDEX('Stu-SESSION'!L$826:U$833, MATCH("*Squat*",'Stu-SESSION'!$B$826:$B$833,0), MATCH("*2nd*",'Stu-SESSION'!K$7:T$7,0))</f>
        <v>#N/A</v>
      </c>
      <c r="E538" s="131" t="e">
        <f>IF($A$536='Stu-SESSION'!$A$826,INDEX('Stu-SESSION'!$K$826:$T$833, MATCH("*Deadlift*",'Stu-SESSION'!$B$826:$B$833,0), MATCH("*2ND*",'Stu-SESSION'!$K$7:$T$7,0)),"")</f>
        <v>#N/A</v>
      </c>
      <c r="F538" s="131" t="e">
        <f>INDEX('Stu-SESSION'!$L$826:$U$833, MATCH("*Deadlift*",'Stu-SESSION'!$B$826:$B$833,0), MATCH("*2nd*",'Stu-SESSION'!$K$7:$T$7,0))</f>
        <v>#N/A</v>
      </c>
      <c r="G538" s="131" t="e">
        <f>IF($A$536='Stu-SESSION'!$A$826,INDEX('Stu-SESSION'!$K$826:$T$833, MATCH("*Bench Press*",'Stu-SESSION'!$B$826:$B$833,0), MATCH("*2ND*",'Stu-SESSION'!$K$7:$T$7,0)),"")</f>
        <v>#N/A</v>
      </c>
      <c r="H538" s="131" t="e">
        <f>INDEX('Stu-SESSION'!$L$826:$U$833, MATCH("*Bench Press*",'Stu-SESSION'!$B$826:$B$833,0), MATCH("*2nd*",'Stu-SESSION'!$K$7:$T$7,0))</f>
        <v>#N/A</v>
      </c>
      <c r="I538" s="132" t="e">
        <f>IF($A$536='Stu-SESSION'!$A$826,INDEX('Stu-SESSION'!$K$826:$T$833, MATCH("*Military*",'Stu-SESSION'!$B$826:$B$833,0), MATCH("*2ND*",'Stu-SESSION'!$K$7:$T$7,0)),"")</f>
        <v>#N/A</v>
      </c>
      <c r="J538" s="44" t="e">
        <f>INDEX('Stu-SESSION'!$L$826:$U$833, MATCH("*Military*",'Stu-SESSION'!$B$826:$B$833,0), MATCH("*2nd*",'Stu-SESSION'!$K$7:$T$7,0))</f>
        <v>#N/A</v>
      </c>
      <c r="K538" s="131" t="e">
        <f>IF($A$536='Stu-SESSION'!$A$826,INDEX('Stu-SESSION'!$K$826:$T$833, MATCH("*Clean *",'Stu-SESSION'!$B$826:$B$833,0), MATCH("*2ND*",'Stu-SESSION'!$K$7:$T$7,0)),"")</f>
        <v>#N/A</v>
      </c>
      <c r="L538" s="44" t="e">
        <f>INDEX('Stu-SESSION'!$L$826:$U$833, MATCH("*Clean *",'Stu-SESSION'!$B$826:$B$833,0), MATCH("*2nd*",'Stu-SESSION'!$K$7:$T$7,0))</f>
        <v>#N/A</v>
      </c>
      <c r="M538" s="131" t="e">
        <f>IF($A$536='Stu-SESSION'!$A$826,INDEX('Stu-SESSION'!$K$826:$T$833, MATCH("*Lat Pulldown*",'Stu-SESSION'!$B$826:$B$833,0), MATCH("*2ND*",'Stu-SESSION'!$K$7:$T$7,0)),"")</f>
        <v>#N/A</v>
      </c>
      <c r="N538" s="44" t="e">
        <f>INDEX('Stu-SESSION'!$L$826:$U$833, MATCH("*Lat Pulldown*",'Stu-SESSION'!$B$826:$B$833,0), MATCH("*2nd*",'Stu-SESSION'!$K$7:$T$7,0))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IF($A$536='Stu-SESSION'!$A$826,INDEX('Stu-SESSION'!$K$826:$T$833, MATCH("*Squat*",'Stu-SESSION'!$B$826:$B$833,0), MATCH("*3rd*",'Stu-SESSION'!$K$7:$T$7,0)),"")</f>
        <v>#N/A</v>
      </c>
      <c r="D539" s="132" t="e">
        <f>INDEX('Stu-SESSION'!L$826:U$833, MATCH("*Squat*",'Stu-SESSION'!$B$826:$B$833,0), MATCH("*3rd*",'Stu-SESSION'!K$7:T$7,0))</f>
        <v>#N/A</v>
      </c>
      <c r="E539" s="131" t="e">
        <f>IF($A$536='Stu-SESSION'!$A$826,INDEX('Stu-SESSION'!$K$826:$T$833, MATCH("*Deadlift*",'Stu-SESSION'!$B$826:$B$833,0), MATCH("*3rd*",'Stu-SESSION'!$K$7:$T$7,0)),"")</f>
        <v>#N/A</v>
      </c>
      <c r="F539" s="131" t="e">
        <f>INDEX('Stu-SESSION'!$L$826:$U$833, MATCH("*Deadlift*",'Stu-SESSION'!$B$826:$B$833,0), MATCH("*3rd*",'Stu-SESSION'!$K$7:$T$7,0))</f>
        <v>#N/A</v>
      </c>
      <c r="G539" s="131" t="e">
        <f>IF($A$536='Stu-SESSION'!$A$826,INDEX('Stu-SESSION'!$K$826:$T$833, MATCH("*Bench Press*",'Stu-SESSION'!$B$826:$B$833,0), MATCH("*3rd*",'Stu-SESSION'!$K$7:$T$7,0)),"")</f>
        <v>#N/A</v>
      </c>
      <c r="H539" s="131" t="e">
        <f>INDEX('Stu-SESSION'!$L$826:$U$833, MATCH("*Bench Press*",'Stu-SESSION'!$B$826:$B$833,0), MATCH("*3rd*",'Stu-SESSION'!$K$7:$T$7,0))</f>
        <v>#N/A</v>
      </c>
      <c r="I539" s="132" t="e">
        <f>IF($A$536='Stu-SESSION'!$A$826,INDEX('Stu-SESSION'!$K$826:$T$833, MATCH("*Military*",'Stu-SESSION'!$B$826:$B$833,0), MATCH("*3rd*",'Stu-SESSION'!$K$7:$T$7,0)),"")</f>
        <v>#N/A</v>
      </c>
      <c r="J539" s="44" t="e">
        <f>INDEX('Stu-SESSION'!$L$826:$U$833, MATCH("*Military*",'Stu-SESSION'!$B$826:$B$833,0), MATCH("*3rd*",'Stu-SESSION'!$K$7:$T$7,0))</f>
        <v>#N/A</v>
      </c>
      <c r="K539" s="131" t="e">
        <f>IF($A$536='Stu-SESSION'!$A$826,INDEX('Stu-SESSION'!$K$826:$T$833, MATCH("*Clean *",'Stu-SESSION'!$B$826:$B$833,0), MATCH("*3rd*",'Stu-SESSION'!$K$7:$T$7,0)),"")</f>
        <v>#N/A</v>
      </c>
      <c r="L539" s="44" t="e">
        <f>INDEX('Stu-SESSION'!$L$826:$U$833, MATCH("*Clean *",'Stu-SESSION'!$B$826:$B$833,0), MATCH("*3rd*",'Stu-SESSION'!$K$7:$T$7,0))</f>
        <v>#N/A</v>
      </c>
      <c r="M539" s="131" t="e">
        <f>IF($A$536='Stu-SESSION'!$A$826,INDEX('Stu-SESSION'!$K$826:$T$833, MATCH("*Lat Pulldown*",'Stu-SESSION'!$B$826:$B$833,0), MATCH("*3rd*",'Stu-SESSION'!$K$7:$T$7,0)),"")</f>
        <v>#N/A</v>
      </c>
      <c r="N539" s="44" t="e">
        <f>INDEX('Stu-SESSION'!$L$826:$U$833, MATCH("*Lat Pulldown*",'Stu-SESSION'!$B$826:$B$833,0), MATCH("*3rd*",'Stu-SESSION'!$K$7:$T$7,0))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IF($A$536='Stu-SESSION'!$A$826,INDEX('Stu-SESSION'!$K$826:$T$833, MATCH("*Squat*",'Stu-SESSION'!$B$826:$B$833,0), MATCH("*4th*",'Stu-SESSION'!$K$7:$T$7,0)),"")</f>
        <v>#N/A</v>
      </c>
      <c r="D540" s="132" t="e">
        <f>INDEX('Stu-SESSION'!L$826:U$833, MATCH("*Squat*",'Stu-SESSION'!$B$826:$B$833,0), MATCH("*4th*",'Stu-SESSION'!K$7:T$7,0))</f>
        <v>#N/A</v>
      </c>
      <c r="E540" s="131" t="e">
        <f>IF($A$536='Stu-SESSION'!$A$826,INDEX('Stu-SESSION'!$K$826:$T$833, MATCH("*Deadlift*",'Stu-SESSION'!$B$826:$B$833,0), MATCH("*4th*",'Stu-SESSION'!$K$7:$T$7,0)),"")</f>
        <v>#N/A</v>
      </c>
      <c r="F540" s="131" t="e">
        <f>INDEX('Stu-SESSION'!$L$826:$U$833, MATCH("*Deadlift*",'Stu-SESSION'!$B$826:$B$833,0), MATCH("*4th*",'Stu-SESSION'!$K$7:$T$7,0))</f>
        <v>#N/A</v>
      </c>
      <c r="G540" s="131" t="e">
        <f>IF($A$536='Stu-SESSION'!$A$826,INDEX('Stu-SESSION'!$K$826:$T$833, MATCH("*Bench Press*",'Stu-SESSION'!$B$826:$B$833,0), MATCH("*4th*",'Stu-SESSION'!$K$7:$T$7,0)),"")</f>
        <v>#N/A</v>
      </c>
      <c r="H540" s="131" t="e">
        <f>INDEX('Stu-SESSION'!$L$826:$U$833, MATCH("*Bench Press*",'Stu-SESSION'!$B$826:$B$833,0), MATCH("*4th*",'Stu-SESSION'!$K$7:$T$7,0))</f>
        <v>#N/A</v>
      </c>
      <c r="I540" s="132" t="e">
        <f>IF($A$536='Stu-SESSION'!$A$826,INDEX('Stu-SESSION'!$K$826:$T$833, MATCH("*Military*",'Stu-SESSION'!$B$826:$B$833,0), MATCH("*4th*",'Stu-SESSION'!$K$7:$T$7,0)),"")</f>
        <v>#N/A</v>
      </c>
      <c r="J540" s="44" t="e">
        <f>INDEX('Stu-SESSION'!$L$826:$U$833, MATCH("*Military*",'Stu-SESSION'!$B$826:$B$833,0), MATCH("*4th*",'Stu-SESSION'!$K$7:$T$7,0))</f>
        <v>#N/A</v>
      </c>
      <c r="K540" s="131" t="e">
        <f>IF($A$536='Stu-SESSION'!$A$826,INDEX('Stu-SESSION'!$K$826:$T$833, MATCH("*Clean *",'Stu-SESSION'!$B$826:$B$833,0), MATCH("*4th*",'Stu-SESSION'!$K$7:$T$7,0)),"")</f>
        <v>#N/A</v>
      </c>
      <c r="L540" s="44" t="e">
        <f>INDEX('Stu-SESSION'!$L$826:$U$833, MATCH("*Clean *",'Stu-SESSION'!$B$826:$B$833,0), MATCH("*4th*",'Stu-SESSION'!$K$7:$T$7,0))</f>
        <v>#N/A</v>
      </c>
      <c r="M540" s="131" t="e">
        <f>IF($A$536='Stu-SESSION'!$A$826,INDEX('Stu-SESSION'!$K$826:$T$833, MATCH("*Lat Pulldown*",'Stu-SESSION'!$B$826:$B$833,0), MATCH("*4th*",'Stu-SESSION'!$K$7:$T$7,0)),"")</f>
        <v>#N/A</v>
      </c>
      <c r="N540" s="44" t="e">
        <f>INDEX('Stu-SESSION'!$L$826:$U$833, MATCH("*Lat Pulldown*",'Stu-SESSION'!$B$826:$B$833,0), MATCH("*4th*",'Stu-SESSION'!$K$7:$T$7,0))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IF($A$536='Stu-SESSION'!$A$826,INDEX('Stu-SESSION'!$K$826:$T$833, MATCH("*Squat*",'Stu-SESSION'!$B$826:$B$833,0), MATCH("*5th*",'Stu-SESSION'!$K$7:$T$7,0)),"")</f>
        <v>#N/A</v>
      </c>
      <c r="D541" s="132" t="e">
        <f>INDEX('Stu-SESSION'!L$826:U$833, MATCH("*Squat*",'Stu-SESSION'!$B$826:$B$833,0), MATCH("*5th*",'Stu-SESSION'!K$7:T$7,0))</f>
        <v>#N/A</v>
      </c>
      <c r="E541" s="131" t="e">
        <f>IF($A$536='Stu-SESSION'!$A$826,INDEX('Stu-SESSION'!$K$826:$T$833, MATCH("*Deadlift*",'Stu-SESSION'!$B$826:$B$833,0), MATCH("*5th*",'Stu-SESSION'!$K$7:$T$7,0)),"")</f>
        <v>#N/A</v>
      </c>
      <c r="F541" s="131" t="e">
        <f>INDEX('Stu-SESSION'!$L$826:$U$833, MATCH("*Deadlift*",'Stu-SESSION'!$B$826:$B$833,0), MATCH("*5th*",'Stu-SESSION'!$K$7:$T$7,0))</f>
        <v>#N/A</v>
      </c>
      <c r="G541" s="131" t="e">
        <f>IF($A$536='Stu-SESSION'!$A$826,INDEX('Stu-SESSION'!$K$826:$T$833, MATCH("*Bench Press*",'Stu-SESSION'!$B$826:$B$833,0), MATCH("*5th*",'Stu-SESSION'!$K$7:$T$7,0)),"")</f>
        <v>#N/A</v>
      </c>
      <c r="H541" s="131" t="e">
        <f>INDEX('Stu-SESSION'!$L$826:$U$833, MATCH("*Bench Press*",'Stu-SESSION'!$B$826:$B$833,0), MATCH("*5th*",'Stu-SESSION'!$K$7:$T$7,0))</f>
        <v>#N/A</v>
      </c>
      <c r="I541" s="132" t="e">
        <f>IF($A$536='Stu-SESSION'!$A$826,INDEX('Stu-SESSION'!$K$826:$T$833, MATCH("*Military*",'Stu-SESSION'!$B$826:$B$833,0), MATCH("*5th*",'Stu-SESSION'!$K$7:$T$7,0)),"")</f>
        <v>#N/A</v>
      </c>
      <c r="J541" s="44" t="e">
        <f>INDEX('Stu-SESSION'!$L$826:$U$833, MATCH("*Military*",'Stu-SESSION'!$B$826:$B$833,0), MATCH("*5th*",'Stu-SESSION'!$K$7:$T$7,0))</f>
        <v>#N/A</v>
      </c>
      <c r="K541" s="131" t="e">
        <f>IF($A$536='Stu-SESSION'!$A$826,INDEX('Stu-SESSION'!$K$826:$T$833, MATCH("*Clean *",'Stu-SESSION'!$B$826:$B$833,0), MATCH("*5th*",'Stu-SESSION'!$K$7:$T$7,0)),"")</f>
        <v>#N/A</v>
      </c>
      <c r="L541" s="44" t="e">
        <f>INDEX('Stu-SESSION'!$L$826:$U$833, MATCH("*Clean *",'Stu-SESSION'!$B$826:$B$833,0), MATCH("*5th*",'Stu-SESSION'!$K$7:$T$7,0))</f>
        <v>#N/A</v>
      </c>
      <c r="M541" s="131" t="e">
        <f>IF($A$536='Stu-SESSION'!$A$826,INDEX('Stu-SESSION'!$K$826:$T$833, MATCH("*Lat Pulldown*",'Stu-SESSION'!$B$826:$B$833,0), MATCH("*5th*",'Stu-SESSION'!$K$7:$T$7,0)),"")</f>
        <v>#N/A</v>
      </c>
      <c r="N541" s="44" t="e">
        <f>INDEX('Stu-SESSION'!$L$826:$U$833, MATCH("*Lat Pulldown*",'Stu-SESSION'!$B$826:$B$833,0), MATCH("*5th*",'Stu-SESSION'!$K$7:$T$7,0))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'Stu-SESSION'!A835</f>
        <v>0</v>
      </c>
      <c r="B542" s="116" t="s">
        <v>84</v>
      </c>
      <c r="C542" s="117" t="e">
        <f>MAX(C543:C547)</f>
        <v>#N/A</v>
      </c>
      <c r="D542" s="116" t="e">
        <f t="array" ref="D542">MAX(IF(C543:C547=C749,D543:D547))</f>
        <v>#N/A</v>
      </c>
      <c r="E542" s="116" t="e">
        <f>MAX(E543:E547)</f>
        <v>#N/A</v>
      </c>
      <c r="F542" s="116" t="e">
        <f t="array" ref="F542">MAX(IF(E543:E547=E749,F543:F547))</f>
        <v>#N/A</v>
      </c>
      <c r="G542" s="116" t="e">
        <f>MAX(G543:G547)</f>
        <v>#N/A</v>
      </c>
      <c r="H542" s="116" t="e">
        <f t="array" ref="H542">MAX(IF(G543:G547=G749,H543:H547))</f>
        <v>#N/A</v>
      </c>
      <c r="I542" s="116" t="e">
        <f>MAX(I543:I547)</f>
        <v>#N/A</v>
      </c>
      <c r="J542" s="116" t="e">
        <f t="array" ref="J542">MAX(IF(I543:I547=I749,J543:J547))</f>
        <v>#N/A</v>
      </c>
      <c r="K542" s="116" t="e">
        <f>MAX(K543:K547)</f>
        <v>#N/A</v>
      </c>
      <c r="L542" s="116" t="e">
        <f t="array" ref="L542">MAX(IF(K543:K547=K749,L543:L547))</f>
        <v>#N/A</v>
      </c>
      <c r="M542" s="116" t="e">
        <f>MAX(M543:M547)</f>
        <v>#N/A</v>
      </c>
      <c r="N542" s="117" t="e">
        <f t="array" ref="N542">MAX(IF(M543:M547=M749,N543:N547))</f>
        <v>#N/A</v>
      </c>
      <c r="O542" s="152" t="str">
        <f>IF($A$140='Stu-SESSION'!$A$736,INDEX('Stu-SESSION'!$K$736:$T$743, MATCH("*1k Row*",'Stu-SESSION'!$B$736:$B$743,0), MATCH("*1st*",'Stu-SESSION'!$K$7:$T$7,0)),"")</f>
        <v/>
      </c>
      <c r="P542" s="152" t="str">
        <f>IF($A$140='Stu-SESSION'!$A$736,INDEX('Stu-SESSION'!$K$736:$T$743, MATCH("*HIIT*",'Stu-SESSION'!$B$736:$B$743,0), MATCH("*1st*",'Stu-SESSION'!$K$7:$T$7,0)),"")</f>
        <v/>
      </c>
      <c r="Q542" s="119" t="e">
        <f>INDEX('Stu-SESSION'!$L$736:$U$736, MATCH("*HIIT*",'Stu-SESSION'!$B$736:$B$736,0), MATCH("*1st*",'Stu-SESSION'!$K$7:$T$7,0))</f>
        <v>#N/A</v>
      </c>
      <c r="R542" s="119">
        <f>'Stu-SESSION'!U604</f>
        <v>0</v>
      </c>
      <c r="S542" s="116"/>
      <c r="T542" s="116"/>
      <c r="U542" s="120">
        <f>'Stu-SESSION'!A836</f>
        <v>0</v>
      </c>
      <c r="V542" s="120">
        <f>'Stu-SESSION'!A837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 t="e">
        <f>IF($A$542='Stu-SESSION'!$A$835,INDEX('Stu-SESSION'!$K$835:$T$842, MATCH("*Squat*",'Stu-SESSION'!$B$835:$B$842,0), MATCH("*1st*",'Stu-SESSION'!$K$7:$T$7,0)),"")</f>
        <v>#N/A</v>
      </c>
      <c r="D543" s="132" t="e">
        <f>INDEX('Stu-SESSION'!L$835:U$842, MATCH("*Squat*",'Stu-SESSION'!$B$835:$B$842,0), MATCH("*1st*",'Stu-SESSION'!K$7:T$7,0))</f>
        <v>#N/A</v>
      </c>
      <c r="E543" s="131" t="e">
        <f>IF($A$542='Stu-SESSION'!$A$835,INDEX('Stu-SESSION'!$K$835:$T$842, MATCH("*Deadlift*",'Stu-SESSION'!$B$835:$B$842,0), MATCH("*1st*",'Stu-SESSION'!$K$7:$T$7,0)),"")</f>
        <v>#N/A</v>
      </c>
      <c r="F543" s="131" t="e">
        <f>INDEX('Stu-SESSION'!$L$835:$U$842, MATCH("*Deadlift*",'Stu-SESSION'!$B$835:$B$842,0), MATCH("*1st*",'Stu-SESSION'!$K$7:$T$7,0))</f>
        <v>#N/A</v>
      </c>
      <c r="G543" s="131" t="e">
        <f>IF($A$542='Stu-SESSION'!$A$835,INDEX('Stu-SESSION'!$K$835:$T$842, MATCH("*Bench Press*",'Stu-SESSION'!$B$835:$B$842,0), MATCH("*1st*",'Stu-SESSION'!$K$7:$T$7,0)),"")</f>
        <v>#N/A</v>
      </c>
      <c r="H543" s="131" t="e">
        <f>INDEX('Stu-SESSION'!$L$835:$U$842, MATCH("*Bench Press*",'Stu-SESSION'!$B$835:$B$842,0), MATCH("*1st*",'Stu-SESSION'!$K$7:$T$7,0))</f>
        <v>#N/A</v>
      </c>
      <c r="I543" s="132" t="e">
        <f>IF($A$542='Stu-SESSION'!$A$835,INDEX('Stu-SESSION'!$K$835:$T$842, MATCH("*Military*",'Stu-SESSION'!$B$835:$B$842,0), MATCH("*1st*",'Stu-SESSION'!$K$7:$T$7,0)),"")</f>
        <v>#N/A</v>
      </c>
      <c r="J543" s="48" t="e">
        <f>INDEX('Stu-SESSION'!$L$835:$U$842, MATCH("*Military*",'Stu-SESSION'!$B$835:$B$842,0), MATCH("*1st*",'Stu-SESSION'!$K$7:$T$7,0))</f>
        <v>#N/A</v>
      </c>
      <c r="K543" s="131" t="e">
        <f>IF($A$542='Stu-SESSION'!$A$835,INDEX('Stu-SESSION'!$K$835:$T$842, MATCH("*Clean *",'Stu-SESSION'!$B$835:$B$842,0), MATCH("*1st*",'Stu-SESSION'!$K$7:$T$7,0)),"")</f>
        <v>#N/A</v>
      </c>
      <c r="L543" s="48" t="e">
        <f>INDEX('Stu-SESSION'!$L$835:$U$842, MATCH("*Clean *",'Stu-SESSION'!$B$835:$B$842,0), MATCH("*1st*",'Stu-SESSION'!$K$7:$T$7,0))</f>
        <v>#N/A</v>
      </c>
      <c r="M543" s="131" t="e">
        <f>IF($A$542='Stu-SESSION'!$A$835,INDEX('Stu-SESSION'!$K$835:$T$842, MATCH("*Lat Pulldown*",'Stu-SESSION'!$B$835:$B$842,0), MATCH("*1st*",'Stu-SESSION'!$K$7:$T$7,0)),"")</f>
        <v>#N/A</v>
      </c>
      <c r="N543" s="48" t="e">
        <f>INDEX('Stu-SESSION'!$L$835:$U$842, MATCH("*Lat Pulldown*",'Stu-SESSION'!$B$835:$B$842,0), MATCH("*1st*",'Stu-SESSION'!$K$7:$T$7,0))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 t="e">
        <f>IF($A$542='Stu-SESSION'!$A$835,INDEX('Stu-SESSION'!$K$835:$T$842, MATCH("*Squat*",'Stu-SESSION'!$B$835:$B$842,0), MATCH("*2nd*",'Stu-SESSION'!$K$7:$T$7,0)),"")</f>
        <v>#N/A</v>
      </c>
      <c r="D544" s="132" t="e">
        <f>INDEX('Stu-SESSION'!L$835:U$842, MATCH("*Squat*",'Stu-SESSION'!$B$835:$B$842,0), MATCH("*2nd*",'Stu-SESSION'!K$7:T$7,0))</f>
        <v>#N/A</v>
      </c>
      <c r="E544" s="131" t="e">
        <f>IF($A$542='Stu-SESSION'!$A$835,INDEX('Stu-SESSION'!$K$835:$T$842, MATCH("*Deadlift*",'Stu-SESSION'!$B$835:$B$842,0), MATCH("*2ND*",'Stu-SESSION'!$K$7:$T$7,0)),"")</f>
        <v>#N/A</v>
      </c>
      <c r="F544" s="131" t="e">
        <f>INDEX('Stu-SESSION'!$L$835:$U$842, MATCH("*Deadlift*",'Stu-SESSION'!$B$835:$B$842,0), MATCH("*2nd*",'Stu-SESSION'!$K$7:$T$7,0))</f>
        <v>#N/A</v>
      </c>
      <c r="G544" s="131" t="e">
        <f>IF($A$542='Stu-SESSION'!$A$835,INDEX('Stu-SESSION'!$K$835:$T$842, MATCH("*Bench Press*",'Stu-SESSION'!$B$835:$B$842,0), MATCH("*2ND*",'Stu-SESSION'!$K$7:$T$7,0)),"")</f>
        <v>#N/A</v>
      </c>
      <c r="H544" s="131" t="e">
        <f>INDEX('Stu-SESSION'!$L$835:$U$842, MATCH("*Bench Press*",'Stu-SESSION'!$B$835:$B$842,0), MATCH("*2nd*",'Stu-SESSION'!$K$7:$T$7,0))</f>
        <v>#N/A</v>
      </c>
      <c r="I544" s="132" t="e">
        <f>IF($A$542='Stu-SESSION'!$A$835,INDEX('Stu-SESSION'!$K$835:$T$842, MATCH("*Military*",'Stu-SESSION'!$B$835:$B$842,0), MATCH("*2ND*",'Stu-SESSION'!$K$7:$T$7,0)),"")</f>
        <v>#N/A</v>
      </c>
      <c r="J544" s="44" t="e">
        <f>INDEX('Stu-SESSION'!$L$835:$U$842, MATCH("*Military*",'Stu-SESSION'!$B$835:$B$842,0), MATCH("*2nd*",'Stu-SESSION'!$K$7:$T$7,0))</f>
        <v>#N/A</v>
      </c>
      <c r="K544" s="131" t="e">
        <f>IF($A$542='Stu-SESSION'!$A$835,INDEX('Stu-SESSION'!$K$835:$T$842, MATCH("*Clean *",'Stu-SESSION'!$B$835:$B$842,0), MATCH("*2ND*",'Stu-SESSION'!$K$7:$T$7,0)),"")</f>
        <v>#N/A</v>
      </c>
      <c r="L544" s="44" t="e">
        <f>INDEX('Stu-SESSION'!$L$835:$U$842, MATCH("*Clean *",'Stu-SESSION'!$B$835:$B$842,0), MATCH("*2nd*",'Stu-SESSION'!$K$7:$T$7,0))</f>
        <v>#N/A</v>
      </c>
      <c r="M544" s="131" t="e">
        <f>IF($A$542='Stu-SESSION'!$A$835,INDEX('Stu-SESSION'!$K$835:$T$842, MATCH("*Lat Pulldown*",'Stu-SESSION'!$B$835:$B$842,0), MATCH("*2ND*",'Stu-SESSION'!$K$7:$T$7,0)),"")</f>
        <v>#N/A</v>
      </c>
      <c r="N544" s="44" t="e">
        <f>INDEX('Stu-SESSION'!$L$835:$U$842, MATCH("*Lat Pulldown*",'Stu-SESSION'!$B$835:$B$842,0), MATCH("*2nd*",'Stu-SESSION'!$K$7:$T$7,0))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 t="e">
        <f>IF($A$542='Stu-SESSION'!$A$835,INDEX('Stu-SESSION'!$K$835:$T$842, MATCH("*Squat*",'Stu-SESSION'!$B$835:$B$842,0), MATCH("*3rd*",'Stu-SESSION'!$K$7:$T$7,0)),"")</f>
        <v>#N/A</v>
      </c>
      <c r="D545" s="132" t="e">
        <f>INDEX('Stu-SESSION'!L$835:U$842, MATCH("*Squat*",'Stu-SESSION'!$B$835:$B$842,0), MATCH("*3rd*",'Stu-SESSION'!K$7:T$7,0))</f>
        <v>#N/A</v>
      </c>
      <c r="E545" s="131" t="e">
        <f>IF($A$542='Stu-SESSION'!$A$835,INDEX('Stu-SESSION'!$K$835:$T$842, MATCH("*Deadlift*",'Stu-SESSION'!$B$835:$B$842,0), MATCH("*3rd*",'Stu-SESSION'!$K$7:$T$7,0)),"")</f>
        <v>#N/A</v>
      </c>
      <c r="F545" s="131" t="e">
        <f>INDEX('Stu-SESSION'!$L$835:$U$842, MATCH("*Deadlift*",'Stu-SESSION'!$B$835:$B$842,0), MATCH("*3rd*",'Stu-SESSION'!$K$7:$T$7,0))</f>
        <v>#N/A</v>
      </c>
      <c r="G545" s="131" t="e">
        <f>IF($A$542='Stu-SESSION'!$A$835,INDEX('Stu-SESSION'!$K$835:$T$842, MATCH("*Bench Press*",'Stu-SESSION'!$B$835:$B$842,0), MATCH("*3rd*",'Stu-SESSION'!$K$7:$T$7,0)),"")</f>
        <v>#N/A</v>
      </c>
      <c r="H545" s="131" t="e">
        <f>INDEX('Stu-SESSION'!$L$835:$U$842, MATCH("*Bench Press*",'Stu-SESSION'!$B$835:$B$842,0), MATCH("*3rd*",'Stu-SESSION'!$K$7:$T$7,0))</f>
        <v>#N/A</v>
      </c>
      <c r="I545" s="132" t="e">
        <f>IF($A$542='Stu-SESSION'!$A$835,INDEX('Stu-SESSION'!$K$835:$T$842, MATCH("*Military*",'Stu-SESSION'!$B$835:$B$842,0), MATCH("*3rd*",'Stu-SESSION'!$K$7:$T$7,0)),"")</f>
        <v>#N/A</v>
      </c>
      <c r="J545" s="44" t="e">
        <f>INDEX('Stu-SESSION'!$L$835:$U$842, MATCH("*Military*",'Stu-SESSION'!$B$835:$B$842,0), MATCH("*3rd*",'Stu-SESSION'!$K$7:$T$7,0))</f>
        <v>#N/A</v>
      </c>
      <c r="K545" s="131" t="e">
        <f>IF($A$542='Stu-SESSION'!$A$835,INDEX('Stu-SESSION'!$K$835:$T$842, MATCH("*Clean *",'Stu-SESSION'!$B$835:$B$842,0), MATCH("*3rd*",'Stu-SESSION'!$K$7:$T$7,0)),"")</f>
        <v>#N/A</v>
      </c>
      <c r="L545" s="44" t="e">
        <f>INDEX('Stu-SESSION'!$L$835:$U$842, MATCH("*Clean *",'Stu-SESSION'!$B$835:$B$842,0), MATCH("*3rd*",'Stu-SESSION'!$K$7:$T$7,0))</f>
        <v>#N/A</v>
      </c>
      <c r="M545" s="131" t="e">
        <f>IF($A$542='Stu-SESSION'!$A$835,INDEX('Stu-SESSION'!$K$835:$T$842, MATCH("*Lat Pulldown*",'Stu-SESSION'!$B$835:$B$842,0), MATCH("*3rd*",'Stu-SESSION'!$K$7:$T$7,0)),"")</f>
        <v>#N/A</v>
      </c>
      <c r="N545" s="44" t="e">
        <f>INDEX('Stu-SESSION'!$L$835:$U$842, MATCH("*Lat Pulldown*",'Stu-SESSION'!$B$835:$B$842,0), MATCH("*3rd*",'Stu-SESSION'!$K$7:$T$7,0))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 t="e">
        <f>IF($A$542='Stu-SESSION'!$A$835,INDEX('Stu-SESSION'!$K$835:$T$842, MATCH("*Squat*",'Stu-SESSION'!$B$835:$B$842,0), MATCH("*4th*",'Stu-SESSION'!$K$7:$T$7,0)),"")</f>
        <v>#N/A</v>
      </c>
      <c r="D546" s="132" t="e">
        <f>INDEX('Stu-SESSION'!L$835:U$842, MATCH("*Squat*",'Stu-SESSION'!$B$835:$B$842,0), MATCH("*4th*",'Stu-SESSION'!K$7:T$7,0))</f>
        <v>#N/A</v>
      </c>
      <c r="E546" s="131" t="e">
        <f>IF($A$542='Stu-SESSION'!$A$835,INDEX('Stu-SESSION'!$K$835:$T$842, MATCH("*Deadlift*",'Stu-SESSION'!$B$835:$B$842,0), MATCH("*4th*",'Stu-SESSION'!$K$7:$T$7,0)),"")</f>
        <v>#N/A</v>
      </c>
      <c r="F546" s="131" t="e">
        <f>INDEX('Stu-SESSION'!$L$835:$U$842, MATCH("*Deadlift*",'Stu-SESSION'!$B$835:$B$842,0), MATCH("*4th*",'Stu-SESSION'!$K$7:$T$7,0))</f>
        <v>#N/A</v>
      </c>
      <c r="G546" s="131" t="e">
        <f>IF($A$542='Stu-SESSION'!$A$835,INDEX('Stu-SESSION'!$K$835:$T$842, MATCH("*Bench Press*",'Stu-SESSION'!$B$835:$B$842,0), MATCH("*4th*",'Stu-SESSION'!$K$7:$T$7,0)),"")</f>
        <v>#N/A</v>
      </c>
      <c r="H546" s="131" t="e">
        <f>INDEX('Stu-SESSION'!$L$835:$U$842, MATCH("*Bench Press*",'Stu-SESSION'!$B$835:$B$842,0), MATCH("*4th*",'Stu-SESSION'!$K$7:$T$7,0))</f>
        <v>#N/A</v>
      </c>
      <c r="I546" s="132" t="e">
        <f>IF($A$542='Stu-SESSION'!$A$835,INDEX('Stu-SESSION'!$K$835:$T$842, MATCH("*Military*",'Stu-SESSION'!$B$835:$B$842,0), MATCH("*4th*",'Stu-SESSION'!$K$7:$T$7,0)),"")</f>
        <v>#N/A</v>
      </c>
      <c r="J546" s="44" t="e">
        <f>INDEX('Stu-SESSION'!$L$835:$U$842, MATCH("*Military*",'Stu-SESSION'!$B$835:$B$842,0), MATCH("*4th*",'Stu-SESSION'!$K$7:$T$7,0))</f>
        <v>#N/A</v>
      </c>
      <c r="K546" s="131" t="e">
        <f>IF($A$542='Stu-SESSION'!$A$835,INDEX('Stu-SESSION'!$K$835:$T$842, MATCH("*Clean *",'Stu-SESSION'!$B$835:$B$842,0), MATCH("*4th*",'Stu-SESSION'!$K$7:$T$7,0)),"")</f>
        <v>#N/A</v>
      </c>
      <c r="L546" s="44" t="e">
        <f>INDEX('Stu-SESSION'!$L$835:$U$842, MATCH("*Clean *",'Stu-SESSION'!$B$835:$B$842,0), MATCH("*4th*",'Stu-SESSION'!$K$7:$T$7,0))</f>
        <v>#N/A</v>
      </c>
      <c r="M546" s="131" t="e">
        <f>IF($A$542='Stu-SESSION'!$A$835,INDEX('Stu-SESSION'!$K$835:$T$842, MATCH("*Lat Pulldown*",'Stu-SESSION'!$B$835:$B$842,0), MATCH("*4th*",'Stu-SESSION'!$K$7:$T$7,0)),"")</f>
        <v>#N/A</v>
      </c>
      <c r="N546" s="44" t="e">
        <f>INDEX('Stu-SESSION'!$L$835:$U$842, MATCH("*Lat Pulldown*",'Stu-SESSION'!$B$835:$B$842,0), MATCH("*4th*",'Stu-SESSION'!$K$7:$T$7,0))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 t="e">
        <f>IF($A$542='Stu-SESSION'!$A$835,INDEX('Stu-SESSION'!$K$835:$T$842, MATCH("*Squat*",'Stu-SESSION'!$B$835:$B$842,0), MATCH("*5th*",'Stu-SESSION'!$K$7:$T$7,0)),"")</f>
        <v>#N/A</v>
      </c>
      <c r="D547" s="132" t="e">
        <f>INDEX('Stu-SESSION'!L$835:U$842, MATCH("*Squat*",'Stu-SESSION'!$B$835:$B$842,0), MATCH("*5th*",'Stu-SESSION'!K$7:T$7,0))</f>
        <v>#N/A</v>
      </c>
      <c r="E547" s="131" t="e">
        <f>IF($A$542='Stu-SESSION'!$A$835,INDEX('Stu-SESSION'!$K$835:$T$842, MATCH("*Deadlift*",'Stu-SESSION'!$B$835:$B$842,0), MATCH("*5th*",'Stu-SESSION'!$K$7:$T$7,0)),"")</f>
        <v>#N/A</v>
      </c>
      <c r="F547" s="131" t="e">
        <f>INDEX('Stu-SESSION'!$L$835:$U$842, MATCH("*Deadlift*",'Stu-SESSION'!$B$835:$B$842,0), MATCH("*5th*",'Stu-SESSION'!$K$7:$T$7,0))</f>
        <v>#N/A</v>
      </c>
      <c r="G547" s="131" t="e">
        <f>IF($A$542='Stu-SESSION'!$A$835,INDEX('Stu-SESSION'!$K$835:$T$842, MATCH("*Bench Press*",'Stu-SESSION'!$B$835:$B$842,0), MATCH("*5th*",'Stu-SESSION'!$K$7:$T$7,0)),"")</f>
        <v>#N/A</v>
      </c>
      <c r="H547" s="131" t="e">
        <f>INDEX('Stu-SESSION'!$L$835:$U$842, MATCH("*Bench Press*",'Stu-SESSION'!$B$835:$B$842,0), MATCH("*5th*",'Stu-SESSION'!$K$7:$T$7,0))</f>
        <v>#N/A</v>
      </c>
      <c r="I547" s="132" t="e">
        <f>IF($A$542='Stu-SESSION'!$A$835,INDEX('Stu-SESSION'!$K$835:$T$842, MATCH("*Military*",'Stu-SESSION'!$B$835:$B$842,0), MATCH("*5th*",'Stu-SESSION'!$K$7:$T$7,0)),"")</f>
        <v>#N/A</v>
      </c>
      <c r="J547" s="44" t="e">
        <f>INDEX('Stu-SESSION'!$L$835:$U$842, MATCH("*Military*",'Stu-SESSION'!$B$835:$B$842,0), MATCH("*5th*",'Stu-SESSION'!$K$7:$T$7,0))</f>
        <v>#N/A</v>
      </c>
      <c r="K547" s="131" t="e">
        <f>IF($A$542='Stu-SESSION'!$A$835,INDEX('Stu-SESSION'!$K$835:$T$842, MATCH("*Clean *",'Stu-SESSION'!$B$835:$B$842,0), MATCH("*5th*",'Stu-SESSION'!$K$7:$T$7,0)),"")</f>
        <v>#N/A</v>
      </c>
      <c r="L547" s="44" t="e">
        <f>INDEX('Stu-SESSION'!$L$835:$U$842, MATCH("*Clean *",'Stu-SESSION'!$B$835:$B$842,0), MATCH("*5th*",'Stu-SESSION'!$K$7:$T$7,0))</f>
        <v>#N/A</v>
      </c>
      <c r="M547" s="131" t="e">
        <f>IF($A$542='Stu-SESSION'!$A$835,INDEX('Stu-SESSION'!$K$835:$T$842, MATCH("*Lat Pulldown*",'Stu-SESSION'!$B$835:$B$842,0), MATCH("*5th*",'Stu-SESSION'!$K$7:$T$7,0)),"")</f>
        <v>#N/A</v>
      </c>
      <c r="N547" s="44" t="e">
        <f>INDEX('Stu-SESSION'!$L$835:$U$842, MATCH("*Lat Pulldown*",'Stu-SESSION'!$B$835:$B$842,0), MATCH("*5th*",'Stu-SESSION'!$K$7:$T$7,0))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'Stu-SESSION'!A844</f>
        <v>0</v>
      </c>
      <c r="B548" s="116" t="s">
        <v>84</v>
      </c>
      <c r="C548" s="117" t="e">
        <f>MAX(C549:C553)</f>
        <v>#N/A</v>
      </c>
      <c r="D548" s="116" t="e">
        <f t="array" ref="D548">MAX(IF(C549:C553=C548,D549:D553))</f>
        <v>#N/A</v>
      </c>
      <c r="E548" s="116" t="e">
        <f>MAX(E549:E553)</f>
        <v>#N/A</v>
      </c>
      <c r="F548" s="116" t="e">
        <f t="array" ref="F548">MAX(IF(E549:E553=E548,F549:F553))</f>
        <v>#N/A</v>
      </c>
      <c r="G548" s="116" t="e">
        <f>MAX(G549:G553)</f>
        <v>#N/A</v>
      </c>
      <c r="H548" s="116" t="e">
        <f t="array" ref="H548">MAX(IF(G549:G553=G548,H549:H553))</f>
        <v>#N/A</v>
      </c>
      <c r="I548" s="116" t="e">
        <f>MAX(I549:I553)</f>
        <v>#N/A</v>
      </c>
      <c r="J548" s="116" t="e">
        <f t="array" ref="J548">MAX(IF(I549:I553=I548,J549:J553))</f>
        <v>#N/A</v>
      </c>
      <c r="K548" s="116" t="e">
        <f>MAX(K549:K553)</f>
        <v>#N/A</v>
      </c>
      <c r="L548" s="116" t="e">
        <f t="array" ref="L548">MAX(IF(K549:K553=K548,L549:L553))</f>
        <v>#N/A</v>
      </c>
      <c r="M548" s="116" t="e">
        <f>MAX(M549:M553)</f>
        <v>#N/A</v>
      </c>
      <c r="N548" s="117" t="e">
        <f t="array" ref="N548">MAX(IF(M549:M553=M548,N549:N553))</f>
        <v>#N/A</v>
      </c>
      <c r="O548" s="152" t="str">
        <f>IF($A$140='Stu-SESSION'!$A$736,INDEX('Stu-SESSION'!$K$736:$T$743, MATCH("*1k Row*",'Stu-SESSION'!$B$736:$B$743,0), MATCH("*1st*",'Stu-SESSION'!$K$7:$T$7,0)),"")</f>
        <v/>
      </c>
      <c r="P548" s="152" t="str">
        <f>IF($A$140='Stu-SESSION'!$A$736,INDEX('Stu-SESSION'!$K$736:$T$743, MATCH("*HIIT*",'Stu-SESSION'!$B$736:$B$743,0), MATCH("*1st*",'Stu-SESSION'!$K$7:$T$7,0)),"")</f>
        <v/>
      </c>
      <c r="Q548" s="119" t="e">
        <f>INDEX('Stu-SESSION'!$L$736:$U$736, MATCH("*HIIT*",'Stu-SESSION'!$B$736:$B$736,0), MATCH("*1st*",'Stu-SESSION'!$K$7:$T$7,0))</f>
        <v>#N/A</v>
      </c>
      <c r="R548" s="119">
        <f>'Stu-SESSION'!U610</f>
        <v>0</v>
      </c>
      <c r="S548" s="116"/>
      <c r="T548" s="116"/>
      <c r="U548" s="120">
        <f>'Stu-SESSION'!A845</f>
        <v>0</v>
      </c>
      <c r="V548" s="120">
        <f>'Stu-SESSION'!A846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 t="e">
        <f>IF($A$548='Stu-SESSION'!$A$844,INDEX('Stu-SESSION'!$K$844:$T$851, MATCH("*Squat*",'Stu-SESSION'!$B$844:$B$851,0), MATCH("*1st*",'Stu-SESSION'!$K$7:$T$7,0)),"")</f>
        <v>#N/A</v>
      </c>
      <c r="D549" s="132" t="e">
        <f>INDEX('Stu-SESSION'!L$844:U$851, MATCH("*Squat*",'Stu-SESSION'!$B$844:$B$851,0), MATCH("*1st*",'Stu-SESSION'!K$7:T$7,0))</f>
        <v>#N/A</v>
      </c>
      <c r="E549" s="131" t="e">
        <f>IF($A$548='Stu-SESSION'!$A$844,INDEX('Stu-SESSION'!$K$844:$T$851, MATCH("*Deadlift*",'Stu-SESSION'!$B$844:$B$851,0), MATCH("*1st*",'Stu-SESSION'!$K$7:$T$7,0)),"")</f>
        <v>#N/A</v>
      </c>
      <c r="F549" s="131" t="e">
        <f>INDEX('Stu-SESSION'!$L$844:$U$851, MATCH("*Deadlift*",'Stu-SESSION'!$B$844:$B$851,0), MATCH("*1st*",'Stu-SESSION'!$K$7:$T$7,0))</f>
        <v>#N/A</v>
      </c>
      <c r="G549" s="131" t="e">
        <f>IF($A$548='Stu-SESSION'!$A$844,INDEX('Stu-SESSION'!$K$844:$T$851, MATCH("*Bench Press*",'Stu-SESSION'!$B$844:$B$851,0), MATCH("*1st*",'Stu-SESSION'!$K$7:$T$7,0)),"")</f>
        <v>#N/A</v>
      </c>
      <c r="H549" s="131" t="e">
        <f>INDEX('Stu-SESSION'!$L$844:$U$851, MATCH("*Bench Press*",'Stu-SESSION'!$B$844:$B$851,0), MATCH("*1st*",'Stu-SESSION'!$K$7:$T$7,0))</f>
        <v>#N/A</v>
      </c>
      <c r="I549" s="132" t="e">
        <f>IF($A$548='Stu-SESSION'!$A$844,INDEX('Stu-SESSION'!$K$844:$T$851, MATCH("*Military*",'Stu-SESSION'!$B$844:$B$851,0), MATCH("*1st*",'Stu-SESSION'!$K$7:$T$7,0)),"")</f>
        <v>#N/A</v>
      </c>
      <c r="J549" s="48" t="e">
        <f>INDEX('Stu-SESSION'!$L$844:$U$851, MATCH("*Military*",'Stu-SESSION'!$B$844:$B$851,0), MATCH("*1st*",'Stu-SESSION'!$K$7:$T$7,0))</f>
        <v>#N/A</v>
      </c>
      <c r="K549" s="131" t="e">
        <f>IF($A$548='Stu-SESSION'!$A$844,INDEX('Stu-SESSION'!$K$844:$T$851, MATCH("*Clean *",'Stu-SESSION'!$B$844:$B$851,0), MATCH("*1st*",'Stu-SESSION'!$K$7:$T$7,0)),"")</f>
        <v>#N/A</v>
      </c>
      <c r="L549" s="48" t="e">
        <f>INDEX('Stu-SESSION'!$L$844:$U$851, MATCH("*Clean *",'Stu-SESSION'!$B$844:$B$851,0), MATCH("*1st*",'Stu-SESSION'!$K$7:$T$7,0))</f>
        <v>#N/A</v>
      </c>
      <c r="M549" s="131" t="e">
        <f>IF($A$548='Stu-SESSION'!$A$844,INDEX('Stu-SESSION'!$K$844:$T$851, MATCH("*Lat Pulldown*",'Stu-SESSION'!$B$844:$B$851,0), MATCH("*1st*",'Stu-SESSION'!$K$7:$T$7,0)),"")</f>
        <v>#N/A</v>
      </c>
      <c r="N549" s="48" t="e">
        <f>INDEX('Stu-SESSION'!$L$844:$U$851, MATCH("*Lat Pulldown*",'Stu-SESSION'!$B$844:$B$851,0), MATCH("*1st*",'Stu-SESSION'!$K$7:$T$7,0))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 t="e">
        <f>IF($A$548='Stu-SESSION'!$A$844,INDEX('Stu-SESSION'!$K$844:$T$851, MATCH("*Squat*",'Stu-SESSION'!$B$844:$B$851,0), MATCH("*2nd*",'Stu-SESSION'!$K$7:$T$7,0)),"")</f>
        <v>#N/A</v>
      </c>
      <c r="D550" s="132" t="e">
        <f>INDEX('Stu-SESSION'!L$844:U$851, MATCH("*Squat*",'Stu-SESSION'!$B$844:$B$851,0), MATCH("*2nd*",'Stu-SESSION'!K$7:T$7,0))</f>
        <v>#N/A</v>
      </c>
      <c r="E550" s="131" t="e">
        <f>IF($A$548='Stu-SESSION'!$A$844,INDEX('Stu-SESSION'!$K$844:$T$851, MATCH("*Deadlift*",'Stu-SESSION'!$B$844:$B$851,0), MATCH("*2ND*",'Stu-SESSION'!$K$7:$T$7,0)),"")</f>
        <v>#N/A</v>
      </c>
      <c r="F550" s="131" t="e">
        <f>INDEX('Stu-SESSION'!$L$844:$U$851, MATCH("*Deadlift*",'Stu-SESSION'!$B$844:$B$851,0), MATCH("*2nd*",'Stu-SESSION'!$K$7:$T$7,0))</f>
        <v>#N/A</v>
      </c>
      <c r="G550" s="131" t="e">
        <f>IF($A$548='Stu-SESSION'!$A$844,INDEX('Stu-SESSION'!$K$844:$T$851, MATCH("*Bench Press*",'Stu-SESSION'!$B$844:$B$851,0), MATCH("*2ND*",'Stu-SESSION'!$K$7:$T$7,0)),"")</f>
        <v>#N/A</v>
      </c>
      <c r="H550" s="131" t="e">
        <f>INDEX('Stu-SESSION'!$L$844:$U$851, MATCH("*Bench Press*",'Stu-SESSION'!$B$844:$B$851,0), MATCH("*2nd*",'Stu-SESSION'!$K$7:$T$7,0))</f>
        <v>#N/A</v>
      </c>
      <c r="I550" s="132" t="e">
        <f>IF($A$548='Stu-SESSION'!$A$844,INDEX('Stu-SESSION'!$K$844:$T$851, MATCH("*Military*",'Stu-SESSION'!$B$844:$B$851,0), MATCH("*2ND*",'Stu-SESSION'!$K$7:$T$7,0)),"")</f>
        <v>#N/A</v>
      </c>
      <c r="J550" s="44" t="e">
        <f>INDEX('Stu-SESSION'!$L$844:$U$851, MATCH("*Military*",'Stu-SESSION'!$B$844:$B$851,0), MATCH("*2nd*",'Stu-SESSION'!$K$7:$T$7,0))</f>
        <v>#N/A</v>
      </c>
      <c r="K550" s="131" t="e">
        <f>IF($A$548='Stu-SESSION'!$A$844,INDEX('Stu-SESSION'!$K$844:$T$851, MATCH("*Clean *",'Stu-SESSION'!$B$844:$B$851,0), MATCH("*2ND*",'Stu-SESSION'!$K$7:$T$7,0)),"")</f>
        <v>#N/A</v>
      </c>
      <c r="L550" s="44" t="e">
        <f>INDEX('Stu-SESSION'!$L$844:$U$851, MATCH("*Clean *",'Stu-SESSION'!$B$844:$B$851,0), MATCH("*2nd*",'Stu-SESSION'!$K$7:$T$7,0))</f>
        <v>#N/A</v>
      </c>
      <c r="M550" s="131" t="e">
        <f>IF($A$548='Stu-SESSION'!$A$844,INDEX('Stu-SESSION'!$K$844:$T$851, MATCH("*Lat Pulldown*",'Stu-SESSION'!$B$844:$B$851,0), MATCH("*2ND*",'Stu-SESSION'!$K$7:$T$7,0)),"")</f>
        <v>#N/A</v>
      </c>
      <c r="N550" s="44" t="e">
        <f>INDEX('Stu-SESSION'!$L$844:$U$851, MATCH("*Lat Pulldown*",'Stu-SESSION'!$B$844:$B$851,0), MATCH("*2nd*",'Stu-SESSION'!$K$7:$T$7,0))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 t="e">
        <f>IF($A$548='Stu-SESSION'!$A$844,INDEX('Stu-SESSION'!$K$844:$T$851, MATCH("*Squat*",'Stu-SESSION'!$B$844:$B$851,0), MATCH("*3rd*",'Stu-SESSION'!$K$7:$T$7,0)),"")</f>
        <v>#N/A</v>
      </c>
      <c r="D551" s="132" t="e">
        <f>INDEX('Stu-SESSION'!L$844:U$851, MATCH("*Squat*",'Stu-SESSION'!$B$844:$B$851,0), MATCH("*3rd*",'Stu-SESSION'!K$7:T$7,0))</f>
        <v>#N/A</v>
      </c>
      <c r="E551" s="131" t="e">
        <f>IF($A$548='Stu-SESSION'!$A$844,INDEX('Stu-SESSION'!$K$844:$T$851, MATCH("*Deadlift*",'Stu-SESSION'!$B$844:$B$851,0), MATCH("*3rd*",'Stu-SESSION'!$K$7:$T$7,0)),"")</f>
        <v>#N/A</v>
      </c>
      <c r="F551" s="131" t="e">
        <f>INDEX('Stu-SESSION'!$L$844:$U$851, MATCH("*Deadlift*",'Stu-SESSION'!$B$844:$B$851,0), MATCH("*3rd*",'Stu-SESSION'!$K$7:$T$7,0))</f>
        <v>#N/A</v>
      </c>
      <c r="G551" s="131" t="e">
        <f>IF($A$548='Stu-SESSION'!$A$844,INDEX('Stu-SESSION'!$K$844:$T$851, MATCH("*Bench Press*",'Stu-SESSION'!$B$844:$B$851,0), MATCH("*3rd*",'Stu-SESSION'!$K$7:$T$7,0)),"")</f>
        <v>#N/A</v>
      </c>
      <c r="H551" s="131" t="e">
        <f>INDEX('Stu-SESSION'!$L$844:$U$851, MATCH("*Bench Press*",'Stu-SESSION'!$B$844:$B$851,0), MATCH("*3rd*",'Stu-SESSION'!$K$7:$T$7,0))</f>
        <v>#N/A</v>
      </c>
      <c r="I551" s="132" t="e">
        <f>IF($A$548='Stu-SESSION'!$A$844,INDEX('Stu-SESSION'!$K$844:$T$851, MATCH("*Military*",'Stu-SESSION'!$B$844:$B$851,0), MATCH("*3rd*",'Stu-SESSION'!$K$7:$T$7,0)),"")</f>
        <v>#N/A</v>
      </c>
      <c r="J551" s="44" t="e">
        <f>INDEX('Stu-SESSION'!$L$844:$U$851, MATCH("*Military*",'Stu-SESSION'!$B$844:$B$851,0), MATCH("*3rd*",'Stu-SESSION'!$K$7:$T$7,0))</f>
        <v>#N/A</v>
      </c>
      <c r="K551" s="131" t="e">
        <f>IF($A$548='Stu-SESSION'!$A$844,INDEX('Stu-SESSION'!$K$844:$T$851, MATCH("*Clean *",'Stu-SESSION'!$B$844:$B$851,0), MATCH("*3rd*",'Stu-SESSION'!$K$7:$T$7,0)),"")</f>
        <v>#N/A</v>
      </c>
      <c r="L551" s="44" t="e">
        <f>INDEX('Stu-SESSION'!$L$844:$U$851, MATCH("*Clean *",'Stu-SESSION'!$B$844:$B$851,0), MATCH("*3rd*",'Stu-SESSION'!$K$7:$T$7,0))</f>
        <v>#N/A</v>
      </c>
      <c r="M551" s="131" t="e">
        <f>IF($A$548='Stu-SESSION'!$A$844,INDEX('Stu-SESSION'!$K$844:$T$851, MATCH("*Lat Pulldown*",'Stu-SESSION'!$B$844:$B$851,0), MATCH("*3rd*",'Stu-SESSION'!$K$7:$T$7,0)),"")</f>
        <v>#N/A</v>
      </c>
      <c r="N551" s="44" t="e">
        <f>INDEX('Stu-SESSION'!$L$844:$U$851, MATCH("*Lat Pulldown*",'Stu-SESSION'!$B$844:$B$851,0), MATCH("*3rd*",'Stu-SESSION'!$K$7:$T$7,0))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 t="e">
        <f>IF($A$548='Stu-SESSION'!$A$844,INDEX('Stu-SESSION'!$K$844:$T$851, MATCH("*Squat*",'Stu-SESSION'!$B$844:$B$851,0), MATCH("*4th*",'Stu-SESSION'!$K$7:$T$7,0)),"")</f>
        <v>#N/A</v>
      </c>
      <c r="D552" s="132" t="e">
        <f>INDEX('Stu-SESSION'!L$844:U$851, MATCH("*Squat*",'Stu-SESSION'!$B$844:$B$851,0), MATCH("*4th*",'Stu-SESSION'!K$7:T$7,0))</f>
        <v>#N/A</v>
      </c>
      <c r="E552" s="131" t="e">
        <f>IF($A$548='Stu-SESSION'!$A$844,INDEX('Stu-SESSION'!$K$844:$T$851, MATCH("*Deadlift*",'Stu-SESSION'!$B$844:$B$851,0), MATCH("*4th*",'Stu-SESSION'!$K$7:$T$7,0)),"")</f>
        <v>#N/A</v>
      </c>
      <c r="F552" s="131" t="e">
        <f>INDEX('Stu-SESSION'!$L$844:$U$851, MATCH("*Deadlift*",'Stu-SESSION'!$B$844:$B$851,0), MATCH("*4th*",'Stu-SESSION'!$K$7:$T$7,0))</f>
        <v>#N/A</v>
      </c>
      <c r="G552" s="131" t="e">
        <f>IF($A$548='Stu-SESSION'!$A$844,INDEX('Stu-SESSION'!$K$844:$T$851, MATCH("*Bench Press*",'Stu-SESSION'!$B$844:$B$851,0), MATCH("*4th*",'Stu-SESSION'!$K$7:$T$7,0)),"")</f>
        <v>#N/A</v>
      </c>
      <c r="H552" s="131" t="e">
        <f>INDEX('Stu-SESSION'!$L$844:$U$851, MATCH("*Bench Press*",'Stu-SESSION'!$B$844:$B$851,0), MATCH("*4th*",'Stu-SESSION'!$K$7:$T$7,0))</f>
        <v>#N/A</v>
      </c>
      <c r="I552" s="132" t="e">
        <f>IF($A$548='Stu-SESSION'!$A$844,INDEX('Stu-SESSION'!$K$844:$T$851, MATCH("*Military*",'Stu-SESSION'!$B$844:$B$851,0), MATCH("*4th*",'Stu-SESSION'!$K$7:$T$7,0)),"")</f>
        <v>#N/A</v>
      </c>
      <c r="J552" s="44" t="e">
        <f>INDEX('Stu-SESSION'!$L$844:$U$851, MATCH("*Military*",'Stu-SESSION'!$B$844:$B$851,0), MATCH("*4th*",'Stu-SESSION'!$K$7:$T$7,0))</f>
        <v>#N/A</v>
      </c>
      <c r="K552" s="131" t="e">
        <f>IF($A$548='Stu-SESSION'!$A$844,INDEX('Stu-SESSION'!$K$844:$T$851, MATCH("*Clean *",'Stu-SESSION'!$B$844:$B$851,0), MATCH("*4th*",'Stu-SESSION'!$K$7:$T$7,0)),"")</f>
        <v>#N/A</v>
      </c>
      <c r="L552" s="44" t="e">
        <f>INDEX('Stu-SESSION'!$L$844:$U$851, MATCH("*Clean *",'Stu-SESSION'!$B$844:$B$851,0), MATCH("*4th*",'Stu-SESSION'!$K$7:$T$7,0))</f>
        <v>#N/A</v>
      </c>
      <c r="M552" s="131" t="e">
        <f>IF($A$548='Stu-SESSION'!$A$844,INDEX('Stu-SESSION'!$K$844:$T$851, MATCH("*Lat Pulldown*",'Stu-SESSION'!$B$844:$B$851,0), MATCH("*4th*",'Stu-SESSION'!$K$7:$T$7,0)),"")</f>
        <v>#N/A</v>
      </c>
      <c r="N552" s="44" t="e">
        <f>INDEX('Stu-SESSION'!$L$844:$U$851, MATCH("*Lat Pulldown*",'Stu-SESSION'!$B$844:$B$851,0), MATCH("*4th*",'Stu-SESSION'!$K$7:$T$7,0))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 t="e">
        <f>IF($A$548='Stu-SESSION'!$A$844,INDEX('Stu-SESSION'!$K$844:$T$851, MATCH("*Squat*",'Stu-SESSION'!$B$844:$B$851,0), MATCH("*5th*",'Stu-SESSION'!$K$7:$T$7,0)),"")</f>
        <v>#N/A</v>
      </c>
      <c r="D553" s="132" t="e">
        <f>INDEX('Stu-SESSION'!L$844:U$851, MATCH("*Squat*",'Stu-SESSION'!$B$844:$B$851,0), MATCH("*5th*",'Stu-SESSION'!K$7:T$7,0))</f>
        <v>#N/A</v>
      </c>
      <c r="E553" s="131" t="e">
        <f>IF($A$548='Stu-SESSION'!$A$844,INDEX('Stu-SESSION'!$K$844:$T$851, MATCH("*Deadlift*",'Stu-SESSION'!$B$844:$B$851,0), MATCH("*5th*",'Stu-SESSION'!$K$7:$T$7,0)),"")</f>
        <v>#N/A</v>
      </c>
      <c r="F553" s="131" t="e">
        <f>INDEX('Stu-SESSION'!$L$844:$U$851, MATCH("*Deadlift*",'Stu-SESSION'!$B$844:$B$851,0), MATCH("*5th*",'Stu-SESSION'!$K$7:$T$7,0))</f>
        <v>#N/A</v>
      </c>
      <c r="G553" s="131" t="e">
        <f>IF($A$548='Stu-SESSION'!$A$844,INDEX('Stu-SESSION'!$K$844:$T$851, MATCH("*Bench Press*",'Stu-SESSION'!$B$844:$B$851,0), MATCH("*5th*",'Stu-SESSION'!$K$7:$T$7,0)),"")</f>
        <v>#N/A</v>
      </c>
      <c r="H553" s="131" t="e">
        <f>INDEX('Stu-SESSION'!$L$844:$U$851, MATCH("*Bench Press*",'Stu-SESSION'!$B$844:$B$851,0), MATCH("*5th*",'Stu-SESSION'!$K$7:$T$7,0))</f>
        <v>#N/A</v>
      </c>
      <c r="I553" s="132" t="e">
        <f>IF($A$548='Stu-SESSION'!$A$844,INDEX('Stu-SESSION'!$K$844:$T$851, MATCH("*Military*",'Stu-SESSION'!$B$844:$B$851,0), MATCH("*5th*",'Stu-SESSION'!$K$7:$T$7,0)),"")</f>
        <v>#N/A</v>
      </c>
      <c r="J553" s="44" t="e">
        <f>INDEX('Stu-SESSION'!$L$844:$U$851, MATCH("*Military*",'Stu-SESSION'!$B$844:$B$851,0), MATCH("*5th*",'Stu-SESSION'!$K$7:$T$7,0))</f>
        <v>#N/A</v>
      </c>
      <c r="K553" s="131" t="e">
        <f>IF($A$548='Stu-SESSION'!$A$844,INDEX('Stu-SESSION'!$K$844:$T$851, MATCH("*Clean *",'Stu-SESSION'!$B$844:$B$851,0), MATCH("*5th*",'Stu-SESSION'!$K$7:$T$7,0)),"")</f>
        <v>#N/A</v>
      </c>
      <c r="L553" s="44" t="e">
        <f>INDEX('Stu-SESSION'!$L$844:$U$851, MATCH("*Clean *",'Stu-SESSION'!$B$844:$B$851,0), MATCH("*5th*",'Stu-SESSION'!$K$7:$T$7,0))</f>
        <v>#N/A</v>
      </c>
      <c r="M553" s="131" t="e">
        <f>IF($A$548='Stu-SESSION'!$A$844,INDEX('Stu-SESSION'!$K$844:$T$851, MATCH("*Lat Pulldown*",'Stu-SESSION'!$B$844:$B$851,0), MATCH("*5th*",'Stu-SESSION'!$K$7:$T$7,0)),"")</f>
        <v>#N/A</v>
      </c>
      <c r="N553" s="44" t="e">
        <f>INDEX('Stu-SESSION'!$L$844:$U$851, MATCH("*Lat Pulldown*",'Stu-SESSION'!$B$844:$B$851,0), MATCH("*5th*",'Stu-SESSION'!$K$7:$T$7,0))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'Stu-SESSION'!A844</f>
        <v>0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str">
        <f>IF($A$140='Stu-SESSION'!$A$745,INDEX('Stu-SESSION'!$K$745:$T$752, MATCH("*1k Row*",'Stu-SESSION'!$B$745:$B$752,0), MATCH("*1st*",'Stu-SESSION'!$K$7:$T$7,0)),"")</f>
        <v/>
      </c>
      <c r="P554" s="152" t="str">
        <f>IF($A$140='Stu-SESSION'!$A$745,INDEX('Stu-SESSION'!$K$745:$T$752, MATCH("*HIIT*",'Stu-SESSION'!$B$745:$B$752,0), MATCH("*1st*",'Stu-SESSION'!$K$7:$T$7,0)),"")</f>
        <v/>
      </c>
      <c r="Q554" s="119" t="e">
        <f>INDEX('Stu-SESSION'!$L$745:$U$745, MATCH("*HIIT*",'Stu-SESSION'!$B$745:$B$745,0), MATCH("*1st*",'Stu-SESSION'!$K$7:$T$7,0))</f>
        <v>#N/A</v>
      </c>
      <c r="R554" s="119">
        <f>'Stu-SESSION'!U616</f>
        <v>0</v>
      </c>
      <c r="S554" s="116"/>
      <c r="T554" s="116"/>
      <c r="U554" s="120">
        <f>'Stu-SESSION'!A854</f>
        <v>0</v>
      </c>
      <c r="V554" s="120">
        <f>'Stu-SESSION'!A855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IF($A$554='Stu-SESSION'!$A$844,INDEX('Stu-SESSION'!$K$844:$T$851, MATCH("*Squat*",'Stu-SESSION'!$B$844:$B$851,0), MATCH("*1st*",'Stu-SESSION'!$K$7:$T$7,0)),"")</f>
        <v>#N/A</v>
      </c>
      <c r="D555" s="132" t="e">
        <f>INDEX('Stu-SESSION'!L$844:U$851, MATCH("*Squat*",'Stu-SESSION'!$B$844:$B$851,0), MATCH("*1st*",'Stu-SESSION'!K$7:T$7,0))</f>
        <v>#N/A</v>
      </c>
      <c r="E555" s="131" t="e">
        <f>IF($A$554='Stu-SESSION'!$A$844,INDEX('Stu-SESSION'!$K$844:$T$851, MATCH("*Deadlift*",'Stu-SESSION'!$B$844:$B$851,0), MATCH("*1st*",'Stu-SESSION'!$K$7:$T$7,0)),"")</f>
        <v>#N/A</v>
      </c>
      <c r="F555" s="131" t="e">
        <f>INDEX('Stu-SESSION'!$L$844:$U$851, MATCH("*Deadlift*",'Stu-SESSION'!$B$844:$B$851,0), MATCH("*1st*",'Stu-SESSION'!$K$7:$T$7,0))</f>
        <v>#N/A</v>
      </c>
      <c r="G555" s="131" t="e">
        <f>IF($A$554='Stu-SESSION'!$A$844,INDEX('Stu-SESSION'!$K$844:$T$851, MATCH("*Bench Press*",'Stu-SESSION'!$B$844:$B$851,0), MATCH("*1st*",'Stu-SESSION'!$K$7:$T$7,0)),"")</f>
        <v>#N/A</v>
      </c>
      <c r="H555" s="131" t="e">
        <f>INDEX('Stu-SESSION'!$L$844:$U$851, MATCH("*Bench Press*",'Stu-SESSION'!$B$844:$B$851,0), MATCH("*1st*",'Stu-SESSION'!$K$7:$T$7,0))</f>
        <v>#N/A</v>
      </c>
      <c r="I555" s="132" t="e">
        <f>IF($A$554='Stu-SESSION'!$A$844,INDEX('Stu-SESSION'!$K$844:$T$851, MATCH("*Military*",'Stu-SESSION'!$B$844:$B$851,0), MATCH("*1st*",'Stu-SESSION'!$K$7:$T$7,0)),"")</f>
        <v>#N/A</v>
      </c>
      <c r="J555" s="48" t="e">
        <f>INDEX('Stu-SESSION'!$L$844:$U$851, MATCH("*Military*",'Stu-SESSION'!$B$844:$B$851,0), MATCH("*1st*",'Stu-SESSION'!$K$7:$T$7,0))</f>
        <v>#N/A</v>
      </c>
      <c r="K555" s="131" t="e">
        <f>IF($A$554='Stu-SESSION'!$A$844,INDEX('Stu-SESSION'!$K$844:$T$851, MATCH("*Clean *",'Stu-SESSION'!$B$844:$B$851,0), MATCH("*1st*",'Stu-SESSION'!$K$7:$T$7,0)),"")</f>
        <v>#N/A</v>
      </c>
      <c r="L555" s="48" t="e">
        <f>INDEX('Stu-SESSION'!$L$844:$U$851, MATCH("*Clean *",'Stu-SESSION'!$B$844:$B$851,0), MATCH("*1st*",'Stu-SESSION'!$K$7:$T$7,0))</f>
        <v>#N/A</v>
      </c>
      <c r="M555" s="131" t="e">
        <f>IF($A$554='Stu-SESSION'!$A$844,INDEX('Stu-SESSION'!$K$844:$T$851, MATCH("*Lat Pulldown*",'Stu-SESSION'!$B$844:$B$851,0), MATCH("*1st*",'Stu-SESSION'!$K$7:$T$7,0)),"")</f>
        <v>#N/A</v>
      </c>
      <c r="N555" s="48" t="e">
        <f>INDEX('Stu-SESSION'!$L$844:$U$851, MATCH("*Lat Pulldown*",'Stu-SESSION'!$B$844:$B$851,0), MATCH("*1st*",'Stu-SESSION'!$K$7:$T$7,0))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IF($A$554='Stu-SESSION'!$A$844,INDEX('Stu-SESSION'!$K$844:$T$851, MATCH("*Squat*",'Stu-SESSION'!$B$844:$B$851,0), MATCH("*2nd*",'Stu-SESSION'!$K$7:$T$7,0)),"")</f>
        <v>#N/A</v>
      </c>
      <c r="D556" s="132" t="e">
        <f>INDEX('Stu-SESSION'!L$844:U$851, MATCH("*Squat*",'Stu-SESSION'!$B$844:$B$851,0), MATCH("*2nd*",'Stu-SESSION'!K$7:T$7,0))</f>
        <v>#N/A</v>
      </c>
      <c r="E556" s="131" t="e">
        <f>IF($A$554='Stu-SESSION'!$A$844,INDEX('Stu-SESSION'!$K$844:$T$851, MATCH("*Deadlift*",'Stu-SESSION'!$B$844:$B$851,0), MATCH("*2ND*",'Stu-SESSION'!$K$7:$T$7,0)),"")</f>
        <v>#N/A</v>
      </c>
      <c r="F556" s="131" t="e">
        <f>INDEX('Stu-SESSION'!$L$844:$U$851, MATCH("*Deadlift*",'Stu-SESSION'!$B$844:$B$851,0), MATCH("*2nd*",'Stu-SESSION'!$K$7:$T$7,0))</f>
        <v>#N/A</v>
      </c>
      <c r="G556" s="131" t="e">
        <f>IF($A$554='Stu-SESSION'!$A$844,INDEX('Stu-SESSION'!$K$844:$T$851, MATCH("*Bench Press*",'Stu-SESSION'!$B$844:$B$851,0), MATCH("*2ND*",'Stu-SESSION'!$K$7:$T$7,0)),"")</f>
        <v>#N/A</v>
      </c>
      <c r="H556" s="131" t="e">
        <f>INDEX('Stu-SESSION'!$L$844:$U$851, MATCH("*Bench Press*",'Stu-SESSION'!$B$844:$B$851,0), MATCH("*2nd*",'Stu-SESSION'!$K$7:$T$7,0))</f>
        <v>#N/A</v>
      </c>
      <c r="I556" s="132" t="e">
        <f>IF($A$554='Stu-SESSION'!$A$844,INDEX('Stu-SESSION'!$K$844:$T$851, MATCH("*Military*",'Stu-SESSION'!$B$844:$B$851,0), MATCH("*2ND*",'Stu-SESSION'!$K$7:$T$7,0)),"")</f>
        <v>#N/A</v>
      </c>
      <c r="J556" s="44" t="e">
        <f>INDEX('Stu-SESSION'!$L$844:$U$851, MATCH("*Military*",'Stu-SESSION'!$B$844:$B$851,0), MATCH("*2nd*",'Stu-SESSION'!$K$7:$T$7,0))</f>
        <v>#N/A</v>
      </c>
      <c r="K556" s="131" t="e">
        <f>IF($A$554='Stu-SESSION'!$A$844,INDEX('Stu-SESSION'!$K$844:$T$851, MATCH("*Clean *",'Stu-SESSION'!$B$844:$B$851,0), MATCH("*2ND*",'Stu-SESSION'!$K$7:$T$7,0)),"")</f>
        <v>#N/A</v>
      </c>
      <c r="L556" s="44" t="e">
        <f>INDEX('Stu-SESSION'!$L$844:$U$851, MATCH("*Clean *",'Stu-SESSION'!$B$844:$B$851,0), MATCH("*2nd*",'Stu-SESSION'!$K$7:$T$7,0))</f>
        <v>#N/A</v>
      </c>
      <c r="M556" s="131" t="e">
        <f>IF($A$554='Stu-SESSION'!$A$844,INDEX('Stu-SESSION'!$K$844:$T$851, MATCH("*Lat Pulldown*",'Stu-SESSION'!$B$844:$B$851,0), MATCH("*2ND*",'Stu-SESSION'!$K$7:$T$7,0)),"")</f>
        <v>#N/A</v>
      </c>
      <c r="N556" s="44" t="e">
        <f>INDEX('Stu-SESSION'!$L$844:$U$851, MATCH("*Lat Pulldown*",'Stu-SESSION'!$B$844:$B$851,0), MATCH("*2nd*",'Stu-SESSION'!$K$7:$T$7,0))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IF($A$554='Stu-SESSION'!$A$844,INDEX('Stu-SESSION'!$K$844:$T$851, MATCH("*Squat*",'Stu-SESSION'!$B$844:$B$851,0), MATCH("*3rd*",'Stu-SESSION'!$K$7:$T$7,0)),"")</f>
        <v>#N/A</v>
      </c>
      <c r="D557" s="132" t="e">
        <f>INDEX('Stu-SESSION'!L$844:U$851, MATCH("*Squat*",'Stu-SESSION'!$B$844:$B$851,0), MATCH("*3rd*",'Stu-SESSION'!K$7:T$7,0))</f>
        <v>#N/A</v>
      </c>
      <c r="E557" s="131" t="e">
        <f>IF($A$554='Stu-SESSION'!$A$844,INDEX('Stu-SESSION'!$K$844:$T$851, MATCH("*Deadlift*",'Stu-SESSION'!$B$844:$B$851,0), MATCH("*3rd*",'Stu-SESSION'!$K$7:$T$7,0)),"")</f>
        <v>#N/A</v>
      </c>
      <c r="F557" s="131" t="e">
        <f>INDEX('Stu-SESSION'!$L$844:$U$851, MATCH("*Deadlift*",'Stu-SESSION'!$B$844:$B$851,0), MATCH("*3rd*",'Stu-SESSION'!$K$7:$T$7,0))</f>
        <v>#N/A</v>
      </c>
      <c r="G557" s="131" t="e">
        <f>IF($A$554='Stu-SESSION'!$A$844,INDEX('Stu-SESSION'!$K$844:$T$851, MATCH("*Bench Press*",'Stu-SESSION'!$B$844:$B$851,0), MATCH("*3rd*",'Stu-SESSION'!$K$7:$T$7,0)),"")</f>
        <v>#N/A</v>
      </c>
      <c r="H557" s="131" t="e">
        <f>INDEX('Stu-SESSION'!$L$844:$U$851, MATCH("*Bench Press*",'Stu-SESSION'!$B$844:$B$851,0), MATCH("*3rd*",'Stu-SESSION'!$K$7:$T$7,0))</f>
        <v>#N/A</v>
      </c>
      <c r="I557" s="132" t="e">
        <f>IF($A$554='Stu-SESSION'!$A$844,INDEX('Stu-SESSION'!$K$844:$T$851, MATCH("*Military*",'Stu-SESSION'!$B$844:$B$851,0), MATCH("*3rd*",'Stu-SESSION'!$K$7:$T$7,0)),"")</f>
        <v>#N/A</v>
      </c>
      <c r="J557" s="44" t="e">
        <f>INDEX('Stu-SESSION'!$L$844:$U$851, MATCH("*Military*",'Stu-SESSION'!$B$844:$B$851,0), MATCH("*3rd*",'Stu-SESSION'!$K$7:$T$7,0))</f>
        <v>#N/A</v>
      </c>
      <c r="K557" s="131" t="e">
        <f>IF($A$554='Stu-SESSION'!$A$844,INDEX('Stu-SESSION'!$K$844:$T$851, MATCH("*Clean *",'Stu-SESSION'!$B$844:$B$851,0), MATCH("*3rd*",'Stu-SESSION'!$K$7:$T$7,0)),"")</f>
        <v>#N/A</v>
      </c>
      <c r="L557" s="44" t="e">
        <f>INDEX('Stu-SESSION'!$L$844:$U$851, MATCH("*Clean *",'Stu-SESSION'!$B$844:$B$851,0), MATCH("*3rd*",'Stu-SESSION'!$K$7:$T$7,0))</f>
        <v>#N/A</v>
      </c>
      <c r="M557" s="131" t="e">
        <f>IF($A$554='Stu-SESSION'!$A$844,INDEX('Stu-SESSION'!$K$844:$T$851, MATCH("*Lat Pulldown*",'Stu-SESSION'!$B$844:$B$851,0), MATCH("*3rd*",'Stu-SESSION'!$K$7:$T$7,0)),"")</f>
        <v>#N/A</v>
      </c>
      <c r="N557" s="44" t="e">
        <f>INDEX('Stu-SESSION'!$L$844:$U$851, MATCH("*Lat Pulldown*",'Stu-SESSION'!$B$844:$B$851,0), MATCH("*3rd*",'Stu-SESSION'!$K$7:$T$7,0))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IF($A$554='Stu-SESSION'!$A$844,INDEX('Stu-SESSION'!$K$844:$T$851, MATCH("*Squat*",'Stu-SESSION'!$B$844:$B$851,0), MATCH("*4th*",'Stu-SESSION'!$K$7:$T$7,0)),"")</f>
        <v>#N/A</v>
      </c>
      <c r="D558" s="132" t="e">
        <f>INDEX('Stu-SESSION'!L$844:U$851, MATCH("*Squat*",'Stu-SESSION'!$B$844:$B$851,0), MATCH("*4th*",'Stu-SESSION'!K$7:T$7,0))</f>
        <v>#N/A</v>
      </c>
      <c r="E558" s="131" t="e">
        <f>IF($A$554='Stu-SESSION'!$A$844,INDEX('Stu-SESSION'!$K$844:$T$851, MATCH("*Deadlift*",'Stu-SESSION'!$B$844:$B$851,0), MATCH("*4th*",'Stu-SESSION'!$K$7:$T$7,0)),"")</f>
        <v>#N/A</v>
      </c>
      <c r="F558" s="131" t="e">
        <f>INDEX('Stu-SESSION'!$L$844:$U$851, MATCH("*Deadlift*",'Stu-SESSION'!$B$844:$B$851,0), MATCH("*4th*",'Stu-SESSION'!$K$7:$T$7,0))</f>
        <v>#N/A</v>
      </c>
      <c r="G558" s="131" t="e">
        <f>IF($A$554='Stu-SESSION'!$A$844,INDEX('Stu-SESSION'!$K$844:$T$851, MATCH("*Bench Press*",'Stu-SESSION'!$B$844:$B$851,0), MATCH("*4th*",'Stu-SESSION'!$K$7:$T$7,0)),"")</f>
        <v>#N/A</v>
      </c>
      <c r="H558" s="131" t="e">
        <f>INDEX('Stu-SESSION'!$L$844:$U$851, MATCH("*Bench Press*",'Stu-SESSION'!$B$844:$B$851,0), MATCH("*4th*",'Stu-SESSION'!$K$7:$T$7,0))</f>
        <v>#N/A</v>
      </c>
      <c r="I558" s="132" t="e">
        <f>IF($A$554='Stu-SESSION'!$A$844,INDEX('Stu-SESSION'!$K$844:$T$851, MATCH("*Military*",'Stu-SESSION'!$B$844:$B$851,0), MATCH("*4th*",'Stu-SESSION'!$K$7:$T$7,0)),"")</f>
        <v>#N/A</v>
      </c>
      <c r="J558" s="44" t="e">
        <f>INDEX('Stu-SESSION'!$L$844:$U$851, MATCH("*Military*",'Stu-SESSION'!$B$844:$B$851,0), MATCH("*4th*",'Stu-SESSION'!$K$7:$T$7,0))</f>
        <v>#N/A</v>
      </c>
      <c r="K558" s="131" t="e">
        <f>IF($A$554='Stu-SESSION'!$A$844,INDEX('Stu-SESSION'!$K$844:$T$851, MATCH("*Clean *",'Stu-SESSION'!$B$844:$B$851,0), MATCH("*4th*",'Stu-SESSION'!$K$7:$T$7,0)),"")</f>
        <v>#N/A</v>
      </c>
      <c r="L558" s="44" t="e">
        <f>INDEX('Stu-SESSION'!$L$844:$U$851, MATCH("*Clean *",'Stu-SESSION'!$B$844:$B$851,0), MATCH("*4th*",'Stu-SESSION'!$K$7:$T$7,0))</f>
        <v>#N/A</v>
      </c>
      <c r="M558" s="131" t="e">
        <f>IF($A$554='Stu-SESSION'!$A$844,INDEX('Stu-SESSION'!$K$844:$T$851, MATCH("*Lat Pulldown*",'Stu-SESSION'!$B$844:$B$851,0), MATCH("*4th*",'Stu-SESSION'!$K$7:$T$7,0)),"")</f>
        <v>#N/A</v>
      </c>
      <c r="N558" s="44" t="e">
        <f>INDEX('Stu-SESSION'!$L$844:$U$851, MATCH("*Lat Pulldown*",'Stu-SESSION'!$B$844:$B$851,0), MATCH("*4th*",'Stu-SESSION'!$K$7:$T$7,0))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IF($A$554='Stu-SESSION'!$A$844,INDEX('Stu-SESSION'!$K$844:$T$851, MATCH("*Squat*",'Stu-SESSION'!$B$844:$B$851,0), MATCH("*5th*",'Stu-SESSION'!$K$7:$T$7,0)),"")</f>
        <v>#N/A</v>
      </c>
      <c r="D559" s="132" t="e">
        <f>INDEX('Stu-SESSION'!L$844:U$851, MATCH("*Squat*",'Stu-SESSION'!$B$844:$B$851,0), MATCH("*5th*",'Stu-SESSION'!K$7:T$7,0))</f>
        <v>#N/A</v>
      </c>
      <c r="E559" s="131" t="e">
        <f>IF($A$554='Stu-SESSION'!$A$844,INDEX('Stu-SESSION'!$K$844:$T$851, MATCH("*Deadlift*",'Stu-SESSION'!$B$844:$B$851,0), MATCH("*5th*",'Stu-SESSION'!$K$7:$T$7,0)),"")</f>
        <v>#N/A</v>
      </c>
      <c r="F559" s="131" t="e">
        <f>INDEX('Stu-SESSION'!$L$844:$U$851, MATCH("*Deadlift*",'Stu-SESSION'!$B$844:$B$851,0), MATCH("*5th*",'Stu-SESSION'!$K$7:$T$7,0))</f>
        <v>#N/A</v>
      </c>
      <c r="G559" s="131" t="e">
        <f>IF($A$554='Stu-SESSION'!$A$844,INDEX('Stu-SESSION'!$K$844:$T$851, MATCH("*Bench Press*",'Stu-SESSION'!$B$844:$B$851,0), MATCH("*5th*",'Stu-SESSION'!$K$7:$T$7,0)),"")</f>
        <v>#N/A</v>
      </c>
      <c r="H559" s="131" t="e">
        <f>INDEX('Stu-SESSION'!$L$844:$U$851, MATCH("*Bench Press*",'Stu-SESSION'!$B$844:$B$851,0), MATCH("*5th*",'Stu-SESSION'!$K$7:$T$7,0))</f>
        <v>#N/A</v>
      </c>
      <c r="I559" s="132" t="e">
        <f>IF($A$554='Stu-SESSION'!$A$844,INDEX('Stu-SESSION'!$K$844:$T$851, MATCH("*Military*",'Stu-SESSION'!$B$844:$B$851,0), MATCH("*5th*",'Stu-SESSION'!$K$7:$T$7,0)),"")</f>
        <v>#N/A</v>
      </c>
      <c r="J559" s="44" t="e">
        <f>INDEX('Stu-SESSION'!$L$844:$U$851, MATCH("*Military*",'Stu-SESSION'!$B$844:$B$851,0), MATCH("*5th*",'Stu-SESSION'!$K$7:$T$7,0))</f>
        <v>#N/A</v>
      </c>
      <c r="K559" s="131" t="e">
        <f>IF($A$554='Stu-SESSION'!$A$844,INDEX('Stu-SESSION'!$K$844:$T$851, MATCH("*Clean *",'Stu-SESSION'!$B$844:$B$851,0), MATCH("*5th*",'Stu-SESSION'!$K$7:$T$7,0)),"")</f>
        <v>#N/A</v>
      </c>
      <c r="L559" s="44" t="e">
        <f>INDEX('Stu-SESSION'!$L$844:$U$851, MATCH("*Clean *",'Stu-SESSION'!$B$844:$B$851,0), MATCH("*5th*",'Stu-SESSION'!$K$7:$T$7,0))</f>
        <v>#N/A</v>
      </c>
      <c r="M559" s="131" t="e">
        <f>IF($A$554='Stu-SESSION'!$A$844,INDEX('Stu-SESSION'!$K$844:$T$851, MATCH("*Lat Pulldown*",'Stu-SESSION'!$B$844:$B$851,0), MATCH("*5th*",'Stu-SESSION'!$K$7:$T$7,0)),"")</f>
        <v>#N/A</v>
      </c>
      <c r="N559" s="44" t="e">
        <f>INDEX('Stu-SESSION'!$L$844:$U$851, MATCH("*Lat Pulldown*",'Stu-SESSION'!$B$844:$B$851,0), MATCH("*5th*",'Stu-SESSION'!$K$7:$T$7,0))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'Stu-SESSION'!A853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str">
        <f>IF($A$140='Stu-SESSION'!$A$754,INDEX('Stu-SESSION'!$K$754:$T$761, MATCH("*1k Row*",'Stu-SESSION'!$B$754:$B$761,0), MATCH("*1st*",'Stu-SESSION'!$K$7:$T$7,0)),"")</f>
        <v/>
      </c>
      <c r="P560" s="152" t="str">
        <f>IF($A$140='Stu-SESSION'!$A$754,INDEX('Stu-SESSION'!$K$754:$T$761, MATCH("*HIIT*",'Stu-SESSION'!$B$754:$B$761,0), MATCH("*1st*",'Stu-SESSION'!$K$7:$T$7,0)),"")</f>
        <v/>
      </c>
      <c r="Q560" s="119" t="e">
        <f>INDEX('Stu-SESSION'!$L$754:$U$754, MATCH("*HIIT*",'Stu-SESSION'!$B$754:$B$754,0), MATCH("*1st*",'Stu-SESSION'!$K$7:$T$7,0))</f>
        <v>#N/A</v>
      </c>
      <c r="R560" s="119">
        <f>'Stu-SESSION'!U622</f>
        <v>0</v>
      </c>
      <c r="S560" s="116"/>
      <c r="T560" s="116"/>
      <c r="U560" s="120">
        <f>'Stu-SESSION'!A854</f>
        <v>0</v>
      </c>
      <c r="V560" s="120">
        <f>'Stu-SESSION'!A855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IF($A$560='Stu-SESSION'!$A$853,INDEX('Stu-SESSION'!$K$853:$T$860, MATCH("*Squat*",'Stu-SESSION'!$B$853:$B$860,0), MATCH("*1st*",'Stu-SESSION'!$K$7:$T$7,0)),"")</f>
        <v>#N/A</v>
      </c>
      <c r="D561" s="132" t="e">
        <f>INDEX('Stu-SESSION'!L$853:U$860, MATCH("*Squat*",'Stu-SESSION'!$B$853:$B$860,0), MATCH("*1st*",'Stu-SESSION'!K$7:T$7,0))</f>
        <v>#N/A</v>
      </c>
      <c r="E561" s="131" t="e">
        <f>IF($A$560='Stu-SESSION'!$A$853,INDEX('Stu-SESSION'!$K$853:$T$860, MATCH("*Deadlift*",'Stu-SESSION'!$B$853:$B$860,0), MATCH("*1st*",'Stu-SESSION'!$K$7:$T$7,0)),"")</f>
        <v>#N/A</v>
      </c>
      <c r="F561" s="131" t="e">
        <f>INDEX('Stu-SESSION'!$L$853:$U$860, MATCH("*Deadlift*",'Stu-SESSION'!$B$853:$B$860,0), MATCH("*1st*",'Stu-SESSION'!$K$7:$T$7,0))</f>
        <v>#N/A</v>
      </c>
      <c r="G561" s="131" t="e">
        <f>IF($A$560='Stu-SESSION'!$A$853,INDEX('Stu-SESSION'!$K$853:$T$860, MATCH("*Bench Press*",'Stu-SESSION'!$B$853:$B$860,0), MATCH("*1st*",'Stu-SESSION'!$K$7:$T$7,0)),"")</f>
        <v>#N/A</v>
      </c>
      <c r="H561" s="131" t="e">
        <f>INDEX('Stu-SESSION'!$L$853:$U$860, MATCH("*Bench Press*",'Stu-SESSION'!$B$853:$B$860,0), MATCH("*1st*",'Stu-SESSION'!$K$7:$T$7,0))</f>
        <v>#N/A</v>
      </c>
      <c r="I561" s="132" t="e">
        <f>IF($A$560='Stu-SESSION'!$A$853,INDEX('Stu-SESSION'!$K$853:$T$860, MATCH("*Military*",'Stu-SESSION'!$B$853:$B$860,0), MATCH("*1st*",'Stu-SESSION'!$K$7:$T$7,0)),"")</f>
        <v>#N/A</v>
      </c>
      <c r="J561" s="48" t="e">
        <f>INDEX('Stu-SESSION'!$L$853:$U$860, MATCH("*Military*",'Stu-SESSION'!$B$853:$B$860,0), MATCH("*1st*",'Stu-SESSION'!$K$7:$T$7,0))</f>
        <v>#N/A</v>
      </c>
      <c r="K561" s="131" t="e">
        <f>IF($A$560='Stu-SESSION'!$A$853,INDEX('Stu-SESSION'!$K$853:$T$860, MATCH("*Clean *",'Stu-SESSION'!$B$853:$B$860,0), MATCH("*1st*",'Stu-SESSION'!$K$7:$T$7,0)),"")</f>
        <v>#N/A</v>
      </c>
      <c r="L561" s="48" t="e">
        <f>INDEX('Stu-SESSION'!$L$853:$U$860, MATCH("*Clean *",'Stu-SESSION'!$B$853:$B$860,0), MATCH("*1st*",'Stu-SESSION'!$K$7:$T$7,0))</f>
        <v>#N/A</v>
      </c>
      <c r="M561" s="131" t="e">
        <f>IF($A$560='Stu-SESSION'!$A$853,INDEX('Stu-SESSION'!$K$853:$T$860, MATCH("*Lat Pulldown*",'Stu-SESSION'!$B$853:$B$860,0), MATCH("*1st*",'Stu-SESSION'!$K$7:$T$7,0)),"")</f>
        <v>#N/A</v>
      </c>
      <c r="N561" s="48" t="e">
        <f>INDEX('Stu-SESSION'!$L$853:$U$860, MATCH("*Lat Pulldown*",'Stu-SESSION'!$B$853:$B$860,0), MATCH("*1st*",'Stu-SESSION'!$K$7:$T$7,0))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IF($A$560='Stu-SESSION'!$A$853,INDEX('Stu-SESSION'!$K$853:$T$860, MATCH("*Squat*",'Stu-SESSION'!$B$853:$B$860,0), MATCH("*2nd*",'Stu-SESSION'!$K$7:$T$7,0)),"")</f>
        <v>#N/A</v>
      </c>
      <c r="D562" s="132" t="e">
        <f>INDEX('Stu-SESSION'!L$853:U$860, MATCH("*Squat*",'Stu-SESSION'!$B$853:$B$860,0), MATCH("*2nd*",'Stu-SESSION'!K$7:T$7,0))</f>
        <v>#N/A</v>
      </c>
      <c r="E562" s="131" t="e">
        <f>IF($A$560='Stu-SESSION'!$A$853,INDEX('Stu-SESSION'!$K$853:$T$860, MATCH("*Deadlift*",'Stu-SESSION'!$B$853:$B$860,0), MATCH("*2ND*",'Stu-SESSION'!$K$7:$T$7,0)),"")</f>
        <v>#N/A</v>
      </c>
      <c r="F562" s="131" t="e">
        <f>INDEX('Stu-SESSION'!$L$853:$U$860, MATCH("*Deadlift*",'Stu-SESSION'!$B$853:$B$860,0), MATCH("*2nd*",'Stu-SESSION'!$K$7:$T$7,0))</f>
        <v>#N/A</v>
      </c>
      <c r="G562" s="131" t="e">
        <f>IF($A$560='Stu-SESSION'!$A$853,INDEX('Stu-SESSION'!$K$853:$T$860, MATCH("*Bench Press*",'Stu-SESSION'!$B$853:$B$860,0), MATCH("*2ND*",'Stu-SESSION'!$K$7:$T$7,0)),"")</f>
        <v>#N/A</v>
      </c>
      <c r="H562" s="131" t="e">
        <f>INDEX('Stu-SESSION'!$L$853:$U$860, MATCH("*Bench Press*",'Stu-SESSION'!$B$853:$B$860,0), MATCH("*2nd*",'Stu-SESSION'!$K$7:$T$7,0))</f>
        <v>#N/A</v>
      </c>
      <c r="I562" s="132" t="e">
        <f>IF($A$560='Stu-SESSION'!$A$853,INDEX('Stu-SESSION'!$K$853:$T$860, MATCH("*Military*",'Stu-SESSION'!$B$853:$B$860,0), MATCH("*2ND*",'Stu-SESSION'!$K$7:$T$7,0)),"")</f>
        <v>#N/A</v>
      </c>
      <c r="J562" s="44" t="e">
        <f>INDEX('Stu-SESSION'!$L$853:$U$860, MATCH("*Military*",'Stu-SESSION'!$B$853:$B$860,0), MATCH("*2nd*",'Stu-SESSION'!$K$7:$T$7,0))</f>
        <v>#N/A</v>
      </c>
      <c r="K562" s="131" t="e">
        <f>IF($A$560='Stu-SESSION'!$A$853,INDEX('Stu-SESSION'!$K$853:$T$860, MATCH("*Clean *",'Stu-SESSION'!$B$853:$B$860,0), MATCH("*2ND*",'Stu-SESSION'!$K$7:$T$7,0)),"")</f>
        <v>#N/A</v>
      </c>
      <c r="L562" s="44" t="e">
        <f>INDEX('Stu-SESSION'!$L$853:$U$860, MATCH("*Clean *",'Stu-SESSION'!$B$853:$B$860,0), MATCH("*2nd*",'Stu-SESSION'!$K$7:$T$7,0))</f>
        <v>#N/A</v>
      </c>
      <c r="M562" s="131" t="e">
        <f>IF($A$560='Stu-SESSION'!$A$853,INDEX('Stu-SESSION'!$K$853:$T$860, MATCH("*Lat Pulldown*",'Stu-SESSION'!$B$853:$B$860,0), MATCH("*2ND*",'Stu-SESSION'!$K$7:$T$7,0)),"")</f>
        <v>#N/A</v>
      </c>
      <c r="N562" s="44" t="e">
        <f>INDEX('Stu-SESSION'!$L$853:$U$860, MATCH("*Lat Pulldown*",'Stu-SESSION'!$B$853:$B$860,0), MATCH("*2nd*",'Stu-SESSION'!$K$7:$T$7,0))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IF($A$560='Stu-SESSION'!$A$853,INDEX('Stu-SESSION'!$K$853:$T$860, MATCH("*Squat*",'Stu-SESSION'!$B$853:$B$860,0), MATCH("*3rd*",'Stu-SESSION'!$K$7:$T$7,0)),"")</f>
        <v>#N/A</v>
      </c>
      <c r="D563" s="132" t="e">
        <f>INDEX('Stu-SESSION'!L$853:U$860, MATCH("*Squat*",'Stu-SESSION'!$B$853:$B$860,0), MATCH("*3rd*",'Stu-SESSION'!K$7:T$7,0))</f>
        <v>#N/A</v>
      </c>
      <c r="E563" s="131" t="e">
        <f>IF($A$560='Stu-SESSION'!$A$853,INDEX('Stu-SESSION'!$K$853:$T$860, MATCH("*Deadlift*",'Stu-SESSION'!$B$853:$B$860,0), MATCH("*3rd*",'Stu-SESSION'!$K$7:$T$7,0)),"")</f>
        <v>#N/A</v>
      </c>
      <c r="F563" s="131" t="e">
        <f>INDEX('Stu-SESSION'!$L$853:$U$860, MATCH("*Deadlift*",'Stu-SESSION'!$B$853:$B$860,0), MATCH("*3rd*",'Stu-SESSION'!$K$7:$T$7,0))</f>
        <v>#N/A</v>
      </c>
      <c r="G563" s="131" t="e">
        <f>IF($A$560='Stu-SESSION'!$A$853,INDEX('Stu-SESSION'!$K$853:$T$860, MATCH("*Bench Press*",'Stu-SESSION'!$B$853:$B$860,0), MATCH("*3rd*",'Stu-SESSION'!$K$7:$T$7,0)),"")</f>
        <v>#N/A</v>
      </c>
      <c r="H563" s="131" t="e">
        <f>INDEX('Stu-SESSION'!$L$853:$U$860, MATCH("*Bench Press*",'Stu-SESSION'!$B$853:$B$860,0), MATCH("*3rd*",'Stu-SESSION'!$K$7:$T$7,0))</f>
        <v>#N/A</v>
      </c>
      <c r="I563" s="132" t="e">
        <f>IF($A$560='Stu-SESSION'!$A$853,INDEX('Stu-SESSION'!$K$853:$T$860, MATCH("*Military*",'Stu-SESSION'!$B$853:$B$860,0), MATCH("*3rd*",'Stu-SESSION'!$K$7:$T$7,0)),"")</f>
        <v>#N/A</v>
      </c>
      <c r="J563" s="44" t="e">
        <f>INDEX('Stu-SESSION'!$L$853:$U$860, MATCH("*Military*",'Stu-SESSION'!$B$853:$B$860,0), MATCH("*3rd*",'Stu-SESSION'!$K$7:$T$7,0))</f>
        <v>#N/A</v>
      </c>
      <c r="K563" s="131" t="e">
        <f>IF($A$560='Stu-SESSION'!$A$853,INDEX('Stu-SESSION'!$K$853:$T$860, MATCH("*Clean *",'Stu-SESSION'!$B$853:$B$860,0), MATCH("*3rd*",'Stu-SESSION'!$K$7:$T$7,0)),"")</f>
        <v>#N/A</v>
      </c>
      <c r="L563" s="44" t="e">
        <f>INDEX('Stu-SESSION'!$L$853:$U$860, MATCH("*Clean *",'Stu-SESSION'!$B$853:$B$860,0), MATCH("*3rd*",'Stu-SESSION'!$K$7:$T$7,0))</f>
        <v>#N/A</v>
      </c>
      <c r="M563" s="131" t="e">
        <f>IF($A$560='Stu-SESSION'!$A$853,INDEX('Stu-SESSION'!$K$853:$T$860, MATCH("*Lat Pulldown*",'Stu-SESSION'!$B$853:$B$860,0), MATCH("*3rd*",'Stu-SESSION'!$K$7:$T$7,0)),"")</f>
        <v>#N/A</v>
      </c>
      <c r="N563" s="44" t="e">
        <f>INDEX('Stu-SESSION'!$L$853:$U$860, MATCH("*Lat Pulldown*",'Stu-SESSION'!$B$853:$B$860,0), MATCH("*3rd*",'Stu-SESSION'!$K$7:$T$7,0))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IF($A$560='Stu-SESSION'!$A$853,INDEX('Stu-SESSION'!$K$853:$T$860, MATCH("*Squat*",'Stu-SESSION'!$B$853:$B$860,0), MATCH("*4th*",'Stu-SESSION'!$K$7:$T$7,0)),"")</f>
        <v>#N/A</v>
      </c>
      <c r="D564" s="132" t="e">
        <f>INDEX('Stu-SESSION'!L$853:U$860, MATCH("*Squat*",'Stu-SESSION'!$B$853:$B$860,0), MATCH("*4th*",'Stu-SESSION'!K$7:T$7,0))</f>
        <v>#N/A</v>
      </c>
      <c r="E564" s="131" t="e">
        <f>IF($A$560='Stu-SESSION'!$A$853,INDEX('Stu-SESSION'!$K$853:$T$860, MATCH("*Deadlift*",'Stu-SESSION'!$B$853:$B$860,0), MATCH("*4th*",'Stu-SESSION'!$K$7:$T$7,0)),"")</f>
        <v>#N/A</v>
      </c>
      <c r="F564" s="131" t="e">
        <f>INDEX('Stu-SESSION'!$L$853:$U$860, MATCH("*Deadlift*",'Stu-SESSION'!$B$853:$B$860,0), MATCH("*4th*",'Stu-SESSION'!$K$7:$T$7,0))</f>
        <v>#N/A</v>
      </c>
      <c r="G564" s="131" t="e">
        <f>IF($A$560='Stu-SESSION'!$A$853,INDEX('Stu-SESSION'!$K$853:$T$860, MATCH("*Bench Press*",'Stu-SESSION'!$B$853:$B$860,0), MATCH("*4th*",'Stu-SESSION'!$K$7:$T$7,0)),"")</f>
        <v>#N/A</v>
      </c>
      <c r="H564" s="131" t="e">
        <f>INDEX('Stu-SESSION'!$L$853:$U$860, MATCH("*Bench Press*",'Stu-SESSION'!$B$853:$B$860,0), MATCH("*4th*",'Stu-SESSION'!$K$7:$T$7,0))</f>
        <v>#N/A</v>
      </c>
      <c r="I564" s="132" t="e">
        <f>IF($A$560='Stu-SESSION'!$A$853,INDEX('Stu-SESSION'!$K$853:$T$860, MATCH("*Military*",'Stu-SESSION'!$B$853:$B$860,0), MATCH("*4th*",'Stu-SESSION'!$K$7:$T$7,0)),"")</f>
        <v>#N/A</v>
      </c>
      <c r="J564" s="44" t="e">
        <f>INDEX('Stu-SESSION'!$L$853:$U$860, MATCH("*Military*",'Stu-SESSION'!$B$853:$B$860,0), MATCH("*4th*",'Stu-SESSION'!$K$7:$T$7,0))</f>
        <v>#N/A</v>
      </c>
      <c r="K564" s="131" t="e">
        <f>IF($A$560='Stu-SESSION'!$A$853,INDEX('Stu-SESSION'!$K$853:$T$860, MATCH("*Clean *",'Stu-SESSION'!$B$853:$B$860,0), MATCH("*4th*",'Stu-SESSION'!$K$7:$T$7,0)),"")</f>
        <v>#N/A</v>
      </c>
      <c r="L564" s="44" t="e">
        <f>INDEX('Stu-SESSION'!$L$853:$U$860, MATCH("*Clean *",'Stu-SESSION'!$B$853:$B$860,0), MATCH("*4th*",'Stu-SESSION'!$K$7:$T$7,0))</f>
        <v>#N/A</v>
      </c>
      <c r="M564" s="131" t="e">
        <f>IF($A$560='Stu-SESSION'!$A$853,INDEX('Stu-SESSION'!$K$853:$T$860, MATCH("*Lat Pulldown*",'Stu-SESSION'!$B$853:$B$860,0), MATCH("*4th*",'Stu-SESSION'!$K$7:$T$7,0)),"")</f>
        <v>#N/A</v>
      </c>
      <c r="N564" s="44" t="e">
        <f>INDEX('Stu-SESSION'!$L$853:$U$860, MATCH("*Lat Pulldown*",'Stu-SESSION'!$B$853:$B$860,0), MATCH("*4th*",'Stu-SESSION'!$K$7:$T$7,0))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IF($A$560='Stu-SESSION'!$A$853,INDEX('Stu-SESSION'!$K$853:$T$860, MATCH("*Squat*",'Stu-SESSION'!$B$853:$B$860,0), MATCH("*5th*",'Stu-SESSION'!$K$7:$T$7,0)),"")</f>
        <v>#N/A</v>
      </c>
      <c r="D565" s="132" t="e">
        <f>INDEX('Stu-SESSION'!L$853:U$860, MATCH("*Squat*",'Stu-SESSION'!$B$853:$B$860,0), MATCH("*5th*",'Stu-SESSION'!K$7:T$7,0))</f>
        <v>#N/A</v>
      </c>
      <c r="E565" s="131" t="e">
        <f>IF($A$560='Stu-SESSION'!$A$853,INDEX('Stu-SESSION'!$K$853:$T$860, MATCH("*Deadlift*",'Stu-SESSION'!$B$853:$B$860,0), MATCH("*5th*",'Stu-SESSION'!$K$7:$T$7,0)),"")</f>
        <v>#N/A</v>
      </c>
      <c r="F565" s="131" t="e">
        <f>INDEX('Stu-SESSION'!$L$853:$U$860, MATCH("*Deadlift*",'Stu-SESSION'!$B$853:$B$860,0), MATCH("*5th*",'Stu-SESSION'!$K$7:$T$7,0))</f>
        <v>#N/A</v>
      </c>
      <c r="G565" s="131" t="e">
        <f>IF($A$560='Stu-SESSION'!$A$853,INDEX('Stu-SESSION'!$K$853:$T$860, MATCH("*Bench Press*",'Stu-SESSION'!$B$853:$B$860,0), MATCH("*5th*",'Stu-SESSION'!$K$7:$T$7,0)),"")</f>
        <v>#N/A</v>
      </c>
      <c r="H565" s="131" t="e">
        <f>INDEX('Stu-SESSION'!$L$853:$U$860, MATCH("*Bench Press*",'Stu-SESSION'!$B$853:$B$860,0), MATCH("*5th*",'Stu-SESSION'!$K$7:$T$7,0))</f>
        <v>#N/A</v>
      </c>
      <c r="I565" s="132" t="e">
        <f>IF($A$560='Stu-SESSION'!$A$853,INDEX('Stu-SESSION'!$K$853:$T$860, MATCH("*Military*",'Stu-SESSION'!$B$853:$B$860,0), MATCH("*5th*",'Stu-SESSION'!$K$7:$T$7,0)),"")</f>
        <v>#N/A</v>
      </c>
      <c r="J565" s="44" t="e">
        <f>INDEX('Stu-SESSION'!$L$853:$U$860, MATCH("*Military*",'Stu-SESSION'!$B$853:$B$860,0), MATCH("*5th*",'Stu-SESSION'!$K$7:$T$7,0))</f>
        <v>#N/A</v>
      </c>
      <c r="K565" s="131" t="e">
        <f>IF($A$560='Stu-SESSION'!$A$853,INDEX('Stu-SESSION'!$K$853:$T$860, MATCH("*Clean *",'Stu-SESSION'!$B$853:$B$860,0), MATCH("*5th*",'Stu-SESSION'!$K$7:$T$7,0)),"")</f>
        <v>#N/A</v>
      </c>
      <c r="L565" s="44" t="e">
        <f>INDEX('Stu-SESSION'!$L$853:$U$860, MATCH("*Clean *",'Stu-SESSION'!$B$853:$B$860,0), MATCH("*5th*",'Stu-SESSION'!$K$7:$T$7,0))</f>
        <v>#N/A</v>
      </c>
      <c r="M565" s="131" t="e">
        <f>IF($A$560='Stu-SESSION'!$A$853,INDEX('Stu-SESSION'!$K$853:$T$860, MATCH("*Lat Pulldown*",'Stu-SESSION'!$B$853:$B$860,0), MATCH("*5th*",'Stu-SESSION'!$K$7:$T$7,0)),"")</f>
        <v>#N/A</v>
      </c>
      <c r="N565" s="44" t="e">
        <f>INDEX('Stu-SESSION'!$L$853:$U$860, MATCH("*Lat Pulldown*",'Stu-SESSION'!$B$853:$B$860,0), MATCH("*5th*",'Stu-SESSION'!$K$7:$T$7,0))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'Stu-SESSION'!A862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str">
        <f>IF($A$140='Stu-SESSION'!$A$763,INDEX('Stu-SESSION'!$K$763:$T$770, MATCH("*1k Row*",'Stu-SESSION'!$B$763:$B$770,0), MATCH("*1st*",'Stu-SESSION'!$K$7:$T$7,0)),"")</f>
        <v/>
      </c>
      <c r="P566" s="152" t="str">
        <f>IF($A$140='Stu-SESSION'!$A$763,INDEX('Stu-SESSION'!$K$763:$T$770, MATCH("*HIIT*",'Stu-SESSION'!$B$763:$B$770,0), MATCH("*1st*",'Stu-SESSION'!$K$7:$T$7,0)),"")</f>
        <v/>
      </c>
      <c r="Q566" s="119" t="e">
        <f>INDEX('Stu-SESSION'!$L$763:$U$763, MATCH("*HIIT*",'Stu-SESSION'!$B$763:$B$763,0), MATCH("*1st*",'Stu-SESSION'!$K$7:$T$7,0))</f>
        <v>#N/A</v>
      </c>
      <c r="R566" s="119">
        <f>'Stu-SESSION'!U628</f>
        <v>0</v>
      </c>
      <c r="S566" s="116"/>
      <c r="T566" s="116"/>
      <c r="U566" s="120">
        <f>'Stu-SESSION'!A863</f>
        <v>0</v>
      </c>
      <c r="V566" s="120">
        <f>'Stu-SESSION'!A864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IF($A$566='Stu-SESSION'!$A$862,INDEX('Stu-SESSION'!$K$862:$T$869, MATCH("*Squat*",'Stu-SESSION'!$B$862:$B$869,0), MATCH("*1st*",'Stu-SESSION'!$K$7:$T$7,0)),"")</f>
        <v>#N/A</v>
      </c>
      <c r="D567" s="132" t="e">
        <f>INDEX('Stu-SESSION'!L$862:U$869, MATCH("*Squat*",'Stu-SESSION'!$B$862:$B$869,0), MATCH("*1st*",'Stu-SESSION'!K$7:T$7,0))</f>
        <v>#N/A</v>
      </c>
      <c r="E567" s="131" t="e">
        <f>IF($A$566='Stu-SESSION'!$A$862,INDEX('Stu-SESSION'!$K$862:$T$869, MATCH("*Deadlift*",'Stu-SESSION'!$B$862:$B$869,0), MATCH("*1st*",'Stu-SESSION'!$K$7:$T$7,0)),"")</f>
        <v>#N/A</v>
      </c>
      <c r="F567" s="131" t="e">
        <f>INDEX('Stu-SESSION'!$L$862:$U$869, MATCH("*Deadlift*",'Stu-SESSION'!$B$862:$B$869,0), MATCH("*1st*",'Stu-SESSION'!$K$7:$T$7,0))</f>
        <v>#N/A</v>
      </c>
      <c r="G567" s="131" t="e">
        <f>IF($A$566='Stu-SESSION'!$A$862,INDEX('Stu-SESSION'!$K$862:$T$869, MATCH("*Bench Press*",'Stu-SESSION'!$B$862:$B$869,0), MATCH("*1st*",'Stu-SESSION'!$K$7:$T$7,0)),"")</f>
        <v>#N/A</v>
      </c>
      <c r="H567" s="131" t="e">
        <f>INDEX('Stu-SESSION'!$L$862:$U$869, MATCH("*Bench Press*",'Stu-SESSION'!$B$862:$B$869,0), MATCH("*1st*",'Stu-SESSION'!$K$7:$T$7,0))</f>
        <v>#N/A</v>
      </c>
      <c r="I567" s="132" t="e">
        <f>IF($A$566='Stu-SESSION'!$A$862,INDEX('Stu-SESSION'!$K$862:$T$869, MATCH("*Military*",'Stu-SESSION'!$B$862:$B$869,0), MATCH("*1st*",'Stu-SESSION'!$K$7:$T$7,0)),"")</f>
        <v>#N/A</v>
      </c>
      <c r="J567" s="48" t="e">
        <f>INDEX('Stu-SESSION'!$L$862:$U$869, MATCH("*Military*",'Stu-SESSION'!$B$862:$B$869,0), MATCH("*1st*",'Stu-SESSION'!$K$7:$T$7,0))</f>
        <v>#N/A</v>
      </c>
      <c r="K567" s="131" t="e">
        <f>IF($A$566='Stu-SESSION'!$A$862,INDEX('Stu-SESSION'!$K$862:$T$869, MATCH("*Clean *",'Stu-SESSION'!$B$862:$B$869,0), MATCH("*1st*",'Stu-SESSION'!$K$7:$T$7,0)),"")</f>
        <v>#N/A</v>
      </c>
      <c r="L567" s="48" t="e">
        <f>INDEX('Stu-SESSION'!$L$862:$U$869, MATCH("*Clean *",'Stu-SESSION'!$B$862:$B$869,0), MATCH("*1st*",'Stu-SESSION'!$K$7:$T$7,0))</f>
        <v>#N/A</v>
      </c>
      <c r="M567" s="131" t="e">
        <f>IF($A$566='Stu-SESSION'!$A$862,INDEX('Stu-SESSION'!$K$862:$T$869, MATCH("*Lat Pulldown*",'Stu-SESSION'!$B$862:$B$869,0), MATCH("*1st*",'Stu-SESSION'!$K$7:$T$7,0)),"")</f>
        <v>#N/A</v>
      </c>
      <c r="N567" s="48" t="e">
        <f>INDEX('Stu-SESSION'!$L$862:$U$869, MATCH("*Lat Pulldown*",'Stu-SESSION'!$B$862:$B$869,0), MATCH("*1st*",'Stu-SESSION'!$K$7:$T$7,0))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IF($A$566='Stu-SESSION'!$A$862,INDEX('Stu-SESSION'!$K$862:$T$869, MATCH("*Squat*",'Stu-SESSION'!$B$862:$B$869,0), MATCH("*2nd*",'Stu-SESSION'!$K$7:$T$7,0)),"")</f>
        <v>#N/A</v>
      </c>
      <c r="D568" s="132" t="e">
        <f>INDEX('Stu-SESSION'!L$862:U$869, MATCH("*Squat*",'Stu-SESSION'!$B$862:$B$869,0), MATCH("*2nd*",'Stu-SESSION'!K$7:T$7,0))</f>
        <v>#N/A</v>
      </c>
      <c r="E568" s="131" t="e">
        <f>IF($A$566='Stu-SESSION'!$A$862,INDEX('Stu-SESSION'!$K$862:$T$869, MATCH("*Deadlift*",'Stu-SESSION'!$B$862:$B$869,0), MATCH("*2ND*",'Stu-SESSION'!$K$7:$T$7,0)),"")</f>
        <v>#N/A</v>
      </c>
      <c r="F568" s="131" t="e">
        <f>INDEX('Stu-SESSION'!$L$862:$U$869, MATCH("*Deadlift*",'Stu-SESSION'!$B$862:$B$869,0), MATCH("*2nd*",'Stu-SESSION'!$K$7:$T$7,0))</f>
        <v>#N/A</v>
      </c>
      <c r="G568" s="131" t="e">
        <f>IF($A$566='Stu-SESSION'!$A$862,INDEX('Stu-SESSION'!$K$862:$T$869, MATCH("*Bench Press*",'Stu-SESSION'!$B$862:$B$869,0), MATCH("*2ND*",'Stu-SESSION'!$K$7:$T$7,0)),"")</f>
        <v>#N/A</v>
      </c>
      <c r="H568" s="131" t="e">
        <f>INDEX('Stu-SESSION'!$L$862:$U$869, MATCH("*Bench Press*",'Stu-SESSION'!$B$862:$B$869,0), MATCH("*2nd*",'Stu-SESSION'!$K$7:$T$7,0))</f>
        <v>#N/A</v>
      </c>
      <c r="I568" s="132" t="e">
        <f>IF($A$566='Stu-SESSION'!$A$862,INDEX('Stu-SESSION'!$K$862:$T$869, MATCH("*Military*",'Stu-SESSION'!$B$862:$B$869,0), MATCH("*2ND*",'Stu-SESSION'!$K$7:$T$7,0)),"")</f>
        <v>#N/A</v>
      </c>
      <c r="J568" s="44" t="e">
        <f>INDEX('Stu-SESSION'!$L$862:$U$869, MATCH("*Military*",'Stu-SESSION'!$B$862:$B$869,0), MATCH("*2nd*",'Stu-SESSION'!$K$7:$T$7,0))</f>
        <v>#N/A</v>
      </c>
      <c r="K568" s="131" t="e">
        <f>IF($A$566='Stu-SESSION'!$A$862,INDEX('Stu-SESSION'!$K$862:$T$869, MATCH("*Clean *",'Stu-SESSION'!$B$862:$B$869,0), MATCH("*2ND*",'Stu-SESSION'!$K$7:$T$7,0)),"")</f>
        <v>#N/A</v>
      </c>
      <c r="L568" s="44" t="e">
        <f>INDEX('Stu-SESSION'!$L$862:$U$869, MATCH("*Clean *",'Stu-SESSION'!$B$862:$B$869,0), MATCH("*2nd*",'Stu-SESSION'!$K$7:$T$7,0))</f>
        <v>#N/A</v>
      </c>
      <c r="M568" s="131" t="e">
        <f>IF($A$566='Stu-SESSION'!$A$862,INDEX('Stu-SESSION'!$K$862:$T$869, MATCH("*Lat Pulldown*",'Stu-SESSION'!$B$862:$B$869,0), MATCH("*2ND*",'Stu-SESSION'!$K$7:$T$7,0)),"")</f>
        <v>#N/A</v>
      </c>
      <c r="N568" s="44" t="e">
        <f>INDEX('Stu-SESSION'!$L$862:$U$869, MATCH("*Lat Pulldown*",'Stu-SESSION'!$B$862:$B$869,0), MATCH("*2nd*",'Stu-SESSION'!$K$7:$T$7,0))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IF($A$566='Stu-SESSION'!$A$862,INDEX('Stu-SESSION'!$K$862:$T$869, MATCH("*Squat*",'Stu-SESSION'!$B$862:$B$869,0), MATCH("*3rd*",'Stu-SESSION'!$K$7:$T$7,0)),"")</f>
        <v>#N/A</v>
      </c>
      <c r="D569" s="132" t="e">
        <f>INDEX('Stu-SESSION'!L$862:U$869, MATCH("*Squat*",'Stu-SESSION'!$B$862:$B$869,0), MATCH("*3rd*",'Stu-SESSION'!K$7:T$7,0))</f>
        <v>#N/A</v>
      </c>
      <c r="E569" s="131" t="e">
        <f>IF($A$566='Stu-SESSION'!$A$862,INDEX('Stu-SESSION'!$K$862:$T$869, MATCH("*Deadlift*",'Stu-SESSION'!$B$862:$B$869,0), MATCH("*3rd*",'Stu-SESSION'!$K$7:$T$7,0)),"")</f>
        <v>#N/A</v>
      </c>
      <c r="F569" s="131" t="e">
        <f>INDEX('Stu-SESSION'!$L$862:$U$869, MATCH("*Deadlift*",'Stu-SESSION'!$B$862:$B$869,0), MATCH("*3rd*",'Stu-SESSION'!$K$7:$T$7,0))</f>
        <v>#N/A</v>
      </c>
      <c r="G569" s="131" t="e">
        <f>IF($A$566='Stu-SESSION'!$A$862,INDEX('Stu-SESSION'!$K$862:$T$869, MATCH("*Bench Press*",'Stu-SESSION'!$B$862:$B$869,0), MATCH("*3rd*",'Stu-SESSION'!$K$7:$T$7,0)),"")</f>
        <v>#N/A</v>
      </c>
      <c r="H569" s="131" t="e">
        <f>INDEX('Stu-SESSION'!$L$862:$U$869, MATCH("*Bench Press*",'Stu-SESSION'!$B$862:$B$869,0), MATCH("*3rd*",'Stu-SESSION'!$K$7:$T$7,0))</f>
        <v>#N/A</v>
      </c>
      <c r="I569" s="132" t="e">
        <f>IF($A$566='Stu-SESSION'!$A$862,INDEX('Stu-SESSION'!$K$862:$T$869, MATCH("*Military*",'Stu-SESSION'!$B$862:$B$869,0), MATCH("*3rd*",'Stu-SESSION'!$K$7:$T$7,0)),"")</f>
        <v>#N/A</v>
      </c>
      <c r="J569" s="44" t="e">
        <f>INDEX('Stu-SESSION'!$L$862:$U$869, MATCH("*Military*",'Stu-SESSION'!$B$862:$B$869,0), MATCH("*3rd*",'Stu-SESSION'!$K$7:$T$7,0))</f>
        <v>#N/A</v>
      </c>
      <c r="K569" s="131" t="e">
        <f>IF($A$566='Stu-SESSION'!$A$862,INDEX('Stu-SESSION'!$K$862:$T$869, MATCH("*Clean *",'Stu-SESSION'!$B$862:$B$869,0), MATCH("*3rd*",'Stu-SESSION'!$K$7:$T$7,0)),"")</f>
        <v>#N/A</v>
      </c>
      <c r="L569" s="44" t="e">
        <f>INDEX('Stu-SESSION'!$L$862:$U$869, MATCH("*Clean *",'Stu-SESSION'!$B$862:$B$869,0), MATCH("*3rd*",'Stu-SESSION'!$K$7:$T$7,0))</f>
        <v>#N/A</v>
      </c>
      <c r="M569" s="131" t="e">
        <f>IF($A$566='Stu-SESSION'!$A$862,INDEX('Stu-SESSION'!$K$862:$T$869, MATCH("*Lat Pulldown*",'Stu-SESSION'!$B$862:$B$869,0), MATCH("*3rd*",'Stu-SESSION'!$K$7:$T$7,0)),"")</f>
        <v>#N/A</v>
      </c>
      <c r="N569" s="44" t="e">
        <f>INDEX('Stu-SESSION'!$L$862:$U$869, MATCH("*Lat Pulldown*",'Stu-SESSION'!$B$862:$B$869,0), MATCH("*3rd*",'Stu-SESSION'!$K$7:$T$7,0))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IF($A$566='Stu-SESSION'!$A$862,INDEX('Stu-SESSION'!$K$862:$T$869, MATCH("*Squat*",'Stu-SESSION'!$B$862:$B$869,0), MATCH("*4th*",'Stu-SESSION'!$K$7:$T$7,0)),"")</f>
        <v>#N/A</v>
      </c>
      <c r="D570" s="132" t="e">
        <f>INDEX('Stu-SESSION'!L$862:U$869, MATCH("*Squat*",'Stu-SESSION'!$B$862:$B$869,0), MATCH("*4th*",'Stu-SESSION'!K$7:T$7,0))</f>
        <v>#N/A</v>
      </c>
      <c r="E570" s="131" t="e">
        <f>IF($A$566='Stu-SESSION'!$A$862,INDEX('Stu-SESSION'!$K$862:$T$869, MATCH("*Deadlift*",'Stu-SESSION'!$B$862:$B$869,0), MATCH("*4th*",'Stu-SESSION'!$K$7:$T$7,0)),"")</f>
        <v>#N/A</v>
      </c>
      <c r="F570" s="131" t="e">
        <f>INDEX('Stu-SESSION'!$L$862:$U$869, MATCH("*Deadlift*",'Stu-SESSION'!$B$862:$B$869,0), MATCH("*4th*",'Stu-SESSION'!$K$7:$T$7,0))</f>
        <v>#N/A</v>
      </c>
      <c r="G570" s="131" t="e">
        <f>IF($A$566='Stu-SESSION'!$A$862,INDEX('Stu-SESSION'!$K$862:$T$869, MATCH("*Bench Press*",'Stu-SESSION'!$B$862:$B$869,0), MATCH("*4th*",'Stu-SESSION'!$K$7:$T$7,0)),"")</f>
        <v>#N/A</v>
      </c>
      <c r="H570" s="131" t="e">
        <f>INDEX('Stu-SESSION'!$L$862:$U$869, MATCH("*Bench Press*",'Stu-SESSION'!$B$862:$B$869,0), MATCH("*4th*",'Stu-SESSION'!$K$7:$T$7,0))</f>
        <v>#N/A</v>
      </c>
      <c r="I570" s="132" t="e">
        <f>IF($A$566='Stu-SESSION'!$A$862,INDEX('Stu-SESSION'!$K$862:$T$869, MATCH("*Military*",'Stu-SESSION'!$B$862:$B$869,0), MATCH("*4th*",'Stu-SESSION'!$K$7:$T$7,0)),"")</f>
        <v>#N/A</v>
      </c>
      <c r="J570" s="44" t="e">
        <f>INDEX('Stu-SESSION'!$L$862:$U$869, MATCH("*Military*",'Stu-SESSION'!$B$862:$B$869,0), MATCH("*4th*",'Stu-SESSION'!$K$7:$T$7,0))</f>
        <v>#N/A</v>
      </c>
      <c r="K570" s="131" t="e">
        <f>IF($A$566='Stu-SESSION'!$A$862,INDEX('Stu-SESSION'!$K$862:$T$869, MATCH("*Clean *",'Stu-SESSION'!$B$862:$B$869,0), MATCH("*4th*",'Stu-SESSION'!$K$7:$T$7,0)),"")</f>
        <v>#N/A</v>
      </c>
      <c r="L570" s="44" t="e">
        <f>INDEX('Stu-SESSION'!$L$862:$U$869, MATCH("*Clean *",'Stu-SESSION'!$B$862:$B$869,0), MATCH("*4th*",'Stu-SESSION'!$K$7:$T$7,0))</f>
        <v>#N/A</v>
      </c>
      <c r="M570" s="131" t="e">
        <f>IF($A$566='Stu-SESSION'!$A$862,INDEX('Stu-SESSION'!$K$862:$T$869, MATCH("*Lat Pulldown*",'Stu-SESSION'!$B$862:$B$869,0), MATCH("*4th*",'Stu-SESSION'!$K$7:$T$7,0)),"")</f>
        <v>#N/A</v>
      </c>
      <c r="N570" s="44" t="e">
        <f>INDEX('Stu-SESSION'!$L$862:$U$869, MATCH("*Lat Pulldown*",'Stu-SESSION'!$B$862:$B$869,0), MATCH("*4th*",'Stu-SESSION'!$K$7:$T$7,0))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IF($A$566='Stu-SESSION'!$A$862,INDEX('Stu-SESSION'!$K$862:$T$869, MATCH("*Squat*",'Stu-SESSION'!$B$862:$B$869,0), MATCH("*5th*",'Stu-SESSION'!$K$7:$T$7,0)),"")</f>
        <v>#N/A</v>
      </c>
      <c r="D571" s="132" t="e">
        <f>INDEX('Stu-SESSION'!L$862:U$869, MATCH("*Squat*",'Stu-SESSION'!$B$862:$B$869,0), MATCH("*5th*",'Stu-SESSION'!K$7:T$7,0))</f>
        <v>#N/A</v>
      </c>
      <c r="E571" s="131" t="e">
        <f>IF($A$566='Stu-SESSION'!$A$862,INDEX('Stu-SESSION'!$K$862:$T$869, MATCH("*Deadlift*",'Stu-SESSION'!$B$862:$B$869,0), MATCH("*5th*",'Stu-SESSION'!$K$7:$T$7,0)),"")</f>
        <v>#N/A</v>
      </c>
      <c r="F571" s="131" t="e">
        <f>INDEX('Stu-SESSION'!$L$862:$U$869, MATCH("*Deadlift*",'Stu-SESSION'!$B$862:$B$869,0), MATCH("*5th*",'Stu-SESSION'!$K$7:$T$7,0))</f>
        <v>#N/A</v>
      </c>
      <c r="G571" s="131" t="e">
        <f>IF($A$566='Stu-SESSION'!$A$862,INDEX('Stu-SESSION'!$K$862:$T$869, MATCH("*Bench Press*",'Stu-SESSION'!$B$862:$B$869,0), MATCH("*5th*",'Stu-SESSION'!$K$7:$T$7,0)),"")</f>
        <v>#N/A</v>
      </c>
      <c r="H571" s="131" t="e">
        <f>INDEX('Stu-SESSION'!$L$862:$U$869, MATCH("*Bench Press*",'Stu-SESSION'!$B$862:$B$869,0), MATCH("*5th*",'Stu-SESSION'!$K$7:$T$7,0))</f>
        <v>#N/A</v>
      </c>
      <c r="I571" s="132" t="e">
        <f>IF($A$566='Stu-SESSION'!$A$862,INDEX('Stu-SESSION'!$K$862:$T$869, MATCH("*Military*",'Stu-SESSION'!$B$862:$B$869,0), MATCH("*5th*",'Stu-SESSION'!$K$7:$T$7,0)),"")</f>
        <v>#N/A</v>
      </c>
      <c r="J571" s="44" t="e">
        <f>INDEX('Stu-SESSION'!$L$862:$U$869, MATCH("*Military*",'Stu-SESSION'!$B$862:$B$869,0), MATCH("*5th*",'Stu-SESSION'!$K$7:$T$7,0))</f>
        <v>#N/A</v>
      </c>
      <c r="K571" s="131" t="e">
        <f>IF($A$566='Stu-SESSION'!$A$862,INDEX('Stu-SESSION'!$K$862:$T$869, MATCH("*Clean *",'Stu-SESSION'!$B$862:$B$869,0), MATCH("*5th*",'Stu-SESSION'!$K$7:$T$7,0)),"")</f>
        <v>#N/A</v>
      </c>
      <c r="L571" s="44" t="e">
        <f>INDEX('Stu-SESSION'!$L$862:$U$869, MATCH("*Clean *",'Stu-SESSION'!$B$862:$B$869,0), MATCH("*5th*",'Stu-SESSION'!$K$7:$T$7,0))</f>
        <v>#N/A</v>
      </c>
      <c r="M571" s="131" t="e">
        <f>IF($A$566='Stu-SESSION'!$A$862,INDEX('Stu-SESSION'!$K$862:$T$869, MATCH("*Lat Pulldown*",'Stu-SESSION'!$B$862:$B$869,0), MATCH("*5th*",'Stu-SESSION'!$K$7:$T$7,0)),"")</f>
        <v>#N/A</v>
      </c>
      <c r="N571" s="44" t="e">
        <f>INDEX('Stu-SESSION'!$L$862:$U$869, MATCH("*Lat Pulldown*",'Stu-SESSION'!$B$862:$B$869,0), MATCH("*5th*",'Stu-SESSION'!$K$7:$T$7,0))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'Stu-SESSION'!A871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str">
        <f>IF($A$140='Stu-SESSION'!$A$772,INDEX('Stu-SESSION'!$K$772:$T$779, MATCH("*1k Row*",'Stu-SESSION'!$B$772:$B$779,0), MATCH("*1st*",'Stu-SESSION'!$K$7:$T$7,0)),"")</f>
        <v/>
      </c>
      <c r="P572" s="152" t="str">
        <f>IF($A$140='Stu-SESSION'!$A$772,INDEX('Stu-SESSION'!$K$772:$T$779, MATCH("*HIIT*",'Stu-SESSION'!$B$772:$B$779,0), MATCH("*1st*",'Stu-SESSION'!$K$7:$T$7,0)),"")</f>
        <v/>
      </c>
      <c r="Q572" s="119" t="e">
        <f>INDEX('Stu-SESSION'!$L$772:$U$772, MATCH("*HIIT*",'Stu-SESSION'!$B$772:$B$772,0), MATCH("*1st*",'Stu-SESSION'!$K$7:$T$7,0))</f>
        <v>#N/A</v>
      </c>
      <c r="R572" s="119">
        <f>'Stu-SESSION'!U634</f>
        <v>0</v>
      </c>
      <c r="S572" s="116"/>
      <c r="T572" s="116"/>
      <c r="U572" s="120">
        <f>'Stu-SESSION'!A872</f>
        <v>0</v>
      </c>
      <c r="V572" s="120">
        <f>'Stu-SESSION'!A873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IF($A$572='Stu-SESSION'!$A$871,INDEX('Stu-SESSION'!$K$871:$T$878, MATCH("*Squat*",'Stu-SESSION'!$B$871:$B$878,0), MATCH("*1st*",'Stu-SESSION'!$K$7:$T$7,0)),"")</f>
        <v>#N/A</v>
      </c>
      <c r="D573" s="132" t="e">
        <f>INDEX('Stu-SESSION'!L$871:U$878, MATCH("*Squat*",'Stu-SESSION'!$B$871:$B$878,0), MATCH("*1st*",'Stu-SESSION'!K$7:T$7,0))</f>
        <v>#N/A</v>
      </c>
      <c r="E573" s="131" t="e">
        <f>IF($A$572='Stu-SESSION'!$A$871,INDEX('Stu-SESSION'!$K$871:$T$878, MATCH("*Deadlift*",'Stu-SESSION'!$B$871:$B$878,0), MATCH("*1st*",'Stu-SESSION'!$K$7:$T$7,0)),"")</f>
        <v>#N/A</v>
      </c>
      <c r="F573" s="131" t="e">
        <f>INDEX('Stu-SESSION'!$L$871:$U$878, MATCH("*Deadlift*",'Stu-SESSION'!$B$871:$B$878,0), MATCH("*1st*",'Stu-SESSION'!$K$7:$T$7,0))</f>
        <v>#N/A</v>
      </c>
      <c r="G573" s="131" t="e">
        <f>IF($A$572='Stu-SESSION'!$A$871,INDEX('Stu-SESSION'!$K$871:$T$878, MATCH("*Bench Press*",'Stu-SESSION'!$B$871:$B$878,0), MATCH("*1st*",'Stu-SESSION'!$K$7:$T$7,0)),"")</f>
        <v>#N/A</v>
      </c>
      <c r="H573" s="131" t="e">
        <f>INDEX('Stu-SESSION'!$L$871:$U$878, MATCH("*Bench Press*",'Stu-SESSION'!$B$871:$B$878,0), MATCH("*1st*",'Stu-SESSION'!$K$7:$T$7,0))</f>
        <v>#N/A</v>
      </c>
      <c r="I573" s="132" t="e">
        <f>IF($A$572='Stu-SESSION'!$A$871,INDEX('Stu-SESSION'!$K$871:$T$878, MATCH("*Military*",'Stu-SESSION'!$B$871:$B$878,0), MATCH("*1st*",'Stu-SESSION'!$K$7:$T$7,0)),"")</f>
        <v>#N/A</v>
      </c>
      <c r="J573" s="48" t="e">
        <f>INDEX('Stu-SESSION'!$L$871:$U$878, MATCH("*Military*",'Stu-SESSION'!$B$871:$B$878,0), MATCH("*1st*",'Stu-SESSION'!$K$7:$T$7,0))</f>
        <v>#N/A</v>
      </c>
      <c r="K573" s="131" t="e">
        <f>IF($A$572='Stu-SESSION'!$A$871,INDEX('Stu-SESSION'!$K$871:$T$878, MATCH("*Clean *",'Stu-SESSION'!$B$871:$B$878,0), MATCH("*1st*",'Stu-SESSION'!$K$7:$T$7,0)),"")</f>
        <v>#N/A</v>
      </c>
      <c r="L573" s="48" t="e">
        <f>INDEX('Stu-SESSION'!$L$871:$U$878, MATCH("*Clean *",'Stu-SESSION'!$B$871:$B$878,0), MATCH("*1st*",'Stu-SESSION'!$K$7:$T$7,0))</f>
        <v>#N/A</v>
      </c>
      <c r="M573" s="131" t="e">
        <f>IF($A$572='Stu-SESSION'!$A$871,INDEX('Stu-SESSION'!$K$871:$T$878, MATCH("*Lat Pulldown*",'Stu-SESSION'!$B$871:$B$878,0), MATCH("*1st*",'Stu-SESSION'!$K$7:$T$7,0)),"")</f>
        <v>#N/A</v>
      </c>
      <c r="N573" s="48" t="e">
        <f>INDEX('Stu-SESSION'!$L$871:$U$878, MATCH("*Lat Pulldown*",'Stu-SESSION'!$B$871:$B$878,0), MATCH("*1st*",'Stu-SESSION'!$K$7:$T$7,0))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IF($A$572='Stu-SESSION'!$A$871,INDEX('Stu-SESSION'!$K$871:$T$878, MATCH("*Squat*",'Stu-SESSION'!$B$871:$B$878,0), MATCH("*2nd*",'Stu-SESSION'!$K$7:$T$7,0)),"")</f>
        <v>#N/A</v>
      </c>
      <c r="D574" s="132" t="e">
        <f>INDEX('Stu-SESSION'!L$871:U$878, MATCH("*Squat*",'Stu-SESSION'!$B$871:$B$878,0), MATCH("*2nd*",'Stu-SESSION'!K$7:T$7,0))</f>
        <v>#N/A</v>
      </c>
      <c r="E574" s="131" t="e">
        <f>IF($A$572='Stu-SESSION'!$A$871,INDEX('Stu-SESSION'!$K$871:$T$878, MATCH("*Deadlift*",'Stu-SESSION'!$B$871:$B$878,0), MATCH("*2ND*",'Stu-SESSION'!$K$7:$T$7,0)),"")</f>
        <v>#N/A</v>
      </c>
      <c r="F574" s="131" t="e">
        <f>INDEX('Stu-SESSION'!$L$871:$U$878, MATCH("*Deadlift*",'Stu-SESSION'!$B$871:$B$878,0), MATCH("*2nd*",'Stu-SESSION'!$K$7:$T$7,0))</f>
        <v>#N/A</v>
      </c>
      <c r="G574" s="131" t="e">
        <f>IF($A$572='Stu-SESSION'!$A$871,INDEX('Stu-SESSION'!$K$871:$T$878, MATCH("*Bench Press*",'Stu-SESSION'!$B$871:$B$878,0), MATCH("*2ND*",'Stu-SESSION'!$K$7:$T$7,0)),"")</f>
        <v>#N/A</v>
      </c>
      <c r="H574" s="131" t="e">
        <f>INDEX('Stu-SESSION'!$L$871:$U$878, MATCH("*Bench Press*",'Stu-SESSION'!$B$871:$B$878,0), MATCH("*2nd*",'Stu-SESSION'!$K$7:$T$7,0))</f>
        <v>#N/A</v>
      </c>
      <c r="I574" s="132" t="e">
        <f>IF($A$572='Stu-SESSION'!$A$871,INDEX('Stu-SESSION'!$K$871:$T$878, MATCH("*Military*",'Stu-SESSION'!$B$871:$B$878,0), MATCH("*2ND*",'Stu-SESSION'!$K$7:$T$7,0)),"")</f>
        <v>#N/A</v>
      </c>
      <c r="J574" s="44" t="e">
        <f>INDEX('Stu-SESSION'!$L$871:$U$878, MATCH("*Military*",'Stu-SESSION'!$B$871:$B$878,0), MATCH("*2nd*",'Stu-SESSION'!$K$7:$T$7,0))</f>
        <v>#N/A</v>
      </c>
      <c r="K574" s="131" t="e">
        <f>IF($A$572='Stu-SESSION'!$A$871,INDEX('Stu-SESSION'!$K$871:$T$878, MATCH("*Clean *",'Stu-SESSION'!$B$871:$B$878,0), MATCH("*2ND*",'Stu-SESSION'!$K$7:$T$7,0)),"")</f>
        <v>#N/A</v>
      </c>
      <c r="L574" s="44" t="e">
        <f>INDEX('Stu-SESSION'!$L$871:$U$878, MATCH("*Clean *",'Stu-SESSION'!$B$871:$B$878,0), MATCH("*2nd*",'Stu-SESSION'!$K$7:$T$7,0))</f>
        <v>#N/A</v>
      </c>
      <c r="M574" s="131" t="e">
        <f>IF($A$572='Stu-SESSION'!$A$871,INDEX('Stu-SESSION'!$K$871:$T$878, MATCH("*Lat Pulldown*",'Stu-SESSION'!$B$871:$B$878,0), MATCH("*2ND*",'Stu-SESSION'!$K$7:$T$7,0)),"")</f>
        <v>#N/A</v>
      </c>
      <c r="N574" s="44" t="e">
        <f>INDEX('Stu-SESSION'!$L$871:$U$878, MATCH("*Lat Pulldown*",'Stu-SESSION'!$B$871:$B$878,0), MATCH("*2nd*",'Stu-SESSION'!$K$7:$T$7,0))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IF($A$572='Stu-SESSION'!$A$871,INDEX('Stu-SESSION'!$K$871:$T$878, MATCH("*Squat*",'Stu-SESSION'!$B$871:$B$878,0), MATCH("*3rd*",'Stu-SESSION'!$K$7:$T$7,0)),"")</f>
        <v>#N/A</v>
      </c>
      <c r="D575" s="132" t="e">
        <f>INDEX('Stu-SESSION'!L$871:U$878, MATCH("*Squat*",'Stu-SESSION'!$B$871:$B$878,0), MATCH("*3rd*",'Stu-SESSION'!K$7:T$7,0))</f>
        <v>#N/A</v>
      </c>
      <c r="E575" s="131" t="e">
        <f>IF($A$572='Stu-SESSION'!$A$871,INDEX('Stu-SESSION'!$K$871:$T$878, MATCH("*Deadlift*",'Stu-SESSION'!$B$871:$B$878,0), MATCH("*3rd*",'Stu-SESSION'!$K$7:$T$7,0)),"")</f>
        <v>#N/A</v>
      </c>
      <c r="F575" s="131" t="e">
        <f>INDEX('Stu-SESSION'!$L$871:$U$878, MATCH("*Deadlift*",'Stu-SESSION'!$B$871:$B$878,0), MATCH("*3rd*",'Stu-SESSION'!$K$7:$T$7,0))</f>
        <v>#N/A</v>
      </c>
      <c r="G575" s="131" t="e">
        <f>IF($A$572='Stu-SESSION'!$A$871,INDEX('Stu-SESSION'!$K$871:$T$878, MATCH("*Bench Press*",'Stu-SESSION'!$B$871:$B$878,0), MATCH("*3rd*",'Stu-SESSION'!$K$7:$T$7,0)),"")</f>
        <v>#N/A</v>
      </c>
      <c r="H575" s="131" t="e">
        <f>INDEX('Stu-SESSION'!$L$871:$U$878, MATCH("*Bench Press*",'Stu-SESSION'!$B$871:$B$878,0), MATCH("*3rd*",'Stu-SESSION'!$K$7:$T$7,0))</f>
        <v>#N/A</v>
      </c>
      <c r="I575" s="132" t="e">
        <f>IF($A$572='Stu-SESSION'!$A$871,INDEX('Stu-SESSION'!$K$871:$T$878, MATCH("*Military*",'Stu-SESSION'!$B$871:$B$878,0), MATCH("*3rd*",'Stu-SESSION'!$K$7:$T$7,0)),"")</f>
        <v>#N/A</v>
      </c>
      <c r="J575" s="44" t="e">
        <f>INDEX('Stu-SESSION'!$L$871:$U$878, MATCH("*Military*",'Stu-SESSION'!$B$871:$B$878,0), MATCH("*3rd*",'Stu-SESSION'!$K$7:$T$7,0))</f>
        <v>#N/A</v>
      </c>
      <c r="K575" s="131" t="e">
        <f>IF($A$572='Stu-SESSION'!$A$871,INDEX('Stu-SESSION'!$K$871:$T$878, MATCH("*Clean *",'Stu-SESSION'!$B$871:$B$878,0), MATCH("*3rd*",'Stu-SESSION'!$K$7:$T$7,0)),"")</f>
        <v>#N/A</v>
      </c>
      <c r="L575" s="44" t="e">
        <f>INDEX('Stu-SESSION'!$L$871:$U$878, MATCH("*Clean *",'Stu-SESSION'!$B$871:$B$878,0), MATCH("*3rd*",'Stu-SESSION'!$K$7:$T$7,0))</f>
        <v>#N/A</v>
      </c>
      <c r="M575" s="131" t="e">
        <f>IF($A$572='Stu-SESSION'!$A$871,INDEX('Stu-SESSION'!$K$871:$T$878, MATCH("*Lat Pulldown*",'Stu-SESSION'!$B$871:$B$878,0), MATCH("*3rd*",'Stu-SESSION'!$K$7:$T$7,0)),"")</f>
        <v>#N/A</v>
      </c>
      <c r="N575" s="44" t="e">
        <f>INDEX('Stu-SESSION'!$L$871:$U$878, MATCH("*Lat Pulldown*",'Stu-SESSION'!$B$871:$B$878,0), MATCH("*3rd*",'Stu-SESSION'!$K$7:$T$7,0))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IF($A$572='Stu-SESSION'!$A$871,INDEX('Stu-SESSION'!$K$871:$T$878, MATCH("*Squat*",'Stu-SESSION'!$B$871:$B$878,0), MATCH("*4th*",'Stu-SESSION'!$K$7:$T$7,0)),"")</f>
        <v>#N/A</v>
      </c>
      <c r="D576" s="132" t="e">
        <f>INDEX('Stu-SESSION'!L$871:U$878, MATCH("*Squat*",'Stu-SESSION'!$B$871:$B$878,0), MATCH("*4th*",'Stu-SESSION'!K$7:T$7,0))</f>
        <v>#N/A</v>
      </c>
      <c r="E576" s="131" t="e">
        <f>IF($A$572='Stu-SESSION'!$A$871,INDEX('Stu-SESSION'!$K$871:$T$878, MATCH("*Deadlift*",'Stu-SESSION'!$B$871:$B$878,0), MATCH("*4th*",'Stu-SESSION'!$K$7:$T$7,0)),"")</f>
        <v>#N/A</v>
      </c>
      <c r="F576" s="131" t="e">
        <f>INDEX('Stu-SESSION'!$L$871:$U$878, MATCH("*Deadlift*",'Stu-SESSION'!$B$871:$B$878,0), MATCH("*4th*",'Stu-SESSION'!$K$7:$T$7,0))</f>
        <v>#N/A</v>
      </c>
      <c r="G576" s="131" t="e">
        <f>IF($A$572='Stu-SESSION'!$A$871,INDEX('Stu-SESSION'!$K$871:$T$878, MATCH("*Bench Press*",'Stu-SESSION'!$B$871:$B$878,0), MATCH("*4th*",'Stu-SESSION'!$K$7:$T$7,0)),"")</f>
        <v>#N/A</v>
      </c>
      <c r="H576" s="131" t="e">
        <f>INDEX('Stu-SESSION'!$L$871:$U$878, MATCH("*Bench Press*",'Stu-SESSION'!$B$871:$B$878,0), MATCH("*4th*",'Stu-SESSION'!$K$7:$T$7,0))</f>
        <v>#N/A</v>
      </c>
      <c r="I576" s="132" t="e">
        <f>IF($A$572='Stu-SESSION'!$A$871,INDEX('Stu-SESSION'!$K$871:$T$878, MATCH("*Military*",'Stu-SESSION'!$B$871:$B$878,0), MATCH("*4th*",'Stu-SESSION'!$K$7:$T$7,0)),"")</f>
        <v>#N/A</v>
      </c>
      <c r="J576" s="44" t="e">
        <f>INDEX('Stu-SESSION'!$L$871:$U$878, MATCH("*Military*",'Stu-SESSION'!$B$871:$B$878,0), MATCH("*4th*",'Stu-SESSION'!$K$7:$T$7,0))</f>
        <v>#N/A</v>
      </c>
      <c r="K576" s="131" t="e">
        <f>IF($A$572='Stu-SESSION'!$A$871,INDEX('Stu-SESSION'!$K$871:$T$878, MATCH("*Clean *",'Stu-SESSION'!$B$871:$B$878,0), MATCH("*4th*",'Stu-SESSION'!$K$7:$T$7,0)),"")</f>
        <v>#N/A</v>
      </c>
      <c r="L576" s="44" t="e">
        <f>INDEX('Stu-SESSION'!$L$871:$U$878, MATCH("*Clean *",'Stu-SESSION'!$B$871:$B$878,0), MATCH("*4th*",'Stu-SESSION'!$K$7:$T$7,0))</f>
        <v>#N/A</v>
      </c>
      <c r="M576" s="131" t="e">
        <f>IF($A$572='Stu-SESSION'!$A$871,INDEX('Stu-SESSION'!$K$871:$T$878, MATCH("*Lat Pulldown*",'Stu-SESSION'!$B$871:$B$878,0), MATCH("*4th*",'Stu-SESSION'!$K$7:$T$7,0)),"")</f>
        <v>#N/A</v>
      </c>
      <c r="N576" s="44" t="e">
        <f>INDEX('Stu-SESSION'!$L$871:$U$878, MATCH("*Lat Pulldown*",'Stu-SESSION'!$B$871:$B$878,0), MATCH("*4th*",'Stu-SESSION'!$K$7:$T$7,0))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IF($A$572='Stu-SESSION'!$A$871,INDEX('Stu-SESSION'!$K$871:$T$878, MATCH("*Squat*",'Stu-SESSION'!$B$871:$B$878,0), MATCH("*5th*",'Stu-SESSION'!$K$7:$T$7,0)),"")</f>
        <v>#N/A</v>
      </c>
      <c r="D577" s="132" t="e">
        <f>INDEX('Stu-SESSION'!L$871:U$878, MATCH("*Squat*",'Stu-SESSION'!$B$871:$B$878,0), MATCH("*5th*",'Stu-SESSION'!K$7:T$7,0))</f>
        <v>#N/A</v>
      </c>
      <c r="E577" s="131" t="e">
        <f>IF($A$572='Stu-SESSION'!$A$871,INDEX('Stu-SESSION'!$K$871:$T$878, MATCH("*Deadlift*",'Stu-SESSION'!$B$871:$B$878,0), MATCH("*5th*",'Stu-SESSION'!$K$7:$T$7,0)),"")</f>
        <v>#N/A</v>
      </c>
      <c r="F577" s="131" t="e">
        <f>INDEX('Stu-SESSION'!$L$871:$U$878, MATCH("*Deadlift*",'Stu-SESSION'!$B$871:$B$878,0), MATCH("*5th*",'Stu-SESSION'!$K$7:$T$7,0))</f>
        <v>#N/A</v>
      </c>
      <c r="G577" s="131" t="e">
        <f>IF($A$572='Stu-SESSION'!$A$871,INDEX('Stu-SESSION'!$K$871:$T$878, MATCH("*Bench Press*",'Stu-SESSION'!$B$871:$B$878,0), MATCH("*5th*",'Stu-SESSION'!$K$7:$T$7,0)),"")</f>
        <v>#N/A</v>
      </c>
      <c r="H577" s="131" t="e">
        <f>INDEX('Stu-SESSION'!$L$871:$U$878, MATCH("*Bench Press*",'Stu-SESSION'!$B$871:$B$878,0), MATCH("*5th*",'Stu-SESSION'!$K$7:$T$7,0))</f>
        <v>#N/A</v>
      </c>
      <c r="I577" s="132" t="e">
        <f>IF($A$572='Stu-SESSION'!$A$871,INDEX('Stu-SESSION'!$K$871:$T$878, MATCH("*Military*",'Stu-SESSION'!$B$871:$B$878,0), MATCH("*5th*",'Stu-SESSION'!$K$7:$T$7,0)),"")</f>
        <v>#N/A</v>
      </c>
      <c r="J577" s="44" t="e">
        <f>INDEX('Stu-SESSION'!$L$871:$U$878, MATCH("*Military*",'Stu-SESSION'!$B$871:$B$878,0), MATCH("*5th*",'Stu-SESSION'!$K$7:$T$7,0))</f>
        <v>#N/A</v>
      </c>
      <c r="K577" s="131" t="e">
        <f>IF($A$572='Stu-SESSION'!$A$871,INDEX('Stu-SESSION'!$K$871:$T$878, MATCH("*Clean *",'Stu-SESSION'!$B$871:$B$878,0), MATCH("*5th*",'Stu-SESSION'!$K$7:$T$7,0)),"")</f>
        <v>#N/A</v>
      </c>
      <c r="L577" s="44" t="e">
        <f>INDEX('Stu-SESSION'!$L$871:$U$878, MATCH("*Clean *",'Stu-SESSION'!$B$871:$B$878,0), MATCH("*5th*",'Stu-SESSION'!$K$7:$T$7,0))</f>
        <v>#N/A</v>
      </c>
      <c r="M577" s="131" t="e">
        <f>IF($A$572='Stu-SESSION'!$A$871,INDEX('Stu-SESSION'!$K$871:$T$878, MATCH("*Lat Pulldown*",'Stu-SESSION'!$B$871:$B$878,0), MATCH("*5th*",'Stu-SESSION'!$K$7:$T$7,0)),"")</f>
        <v>#N/A</v>
      </c>
      <c r="N577" s="44" t="e">
        <f>INDEX('Stu-SESSION'!$L$871:$U$878, MATCH("*Lat Pulldown*",'Stu-SESSION'!$B$871:$B$878,0), MATCH("*5th*",'Stu-SESSION'!$K$7:$T$7,0))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'Stu-SESSION'!A880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str">
        <f>IF($A$140='Stu-SESSION'!$A$781,INDEX('Stu-SESSION'!$K$781:$T$788, MATCH("*1k Row*",'Stu-SESSION'!$B$781:$B$788,0), MATCH("*1st*",'Stu-SESSION'!$K$7:$T$7,0)),"")</f>
        <v/>
      </c>
      <c r="P578" s="152" t="str">
        <f>IF($A$140='Stu-SESSION'!$A$781,INDEX('Stu-SESSION'!$K$781:$T$788, MATCH("*HIIT*",'Stu-SESSION'!$B$781:$B$788,0), MATCH("*1st*",'Stu-SESSION'!$K$7:$T$7,0)),"")</f>
        <v/>
      </c>
      <c r="Q578" s="119" t="e">
        <f>INDEX('Stu-SESSION'!$L$781:$U$781, MATCH("*HIIT*",'Stu-SESSION'!$B$781:$B$781,0), MATCH("*1st*",'Stu-SESSION'!$K$7:$T$7,0))</f>
        <v>#N/A</v>
      </c>
      <c r="R578" s="119">
        <f>'Stu-SESSION'!U640</f>
        <v>0</v>
      </c>
      <c r="S578" s="116"/>
      <c r="T578" s="116"/>
      <c r="U578" s="120">
        <f>'Stu-SESSION'!A881</f>
        <v>0</v>
      </c>
      <c r="V578" s="120">
        <f>'Stu-SESSION'!A882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IF($A$578='Stu-SESSION'!$A$880,INDEX('Stu-SESSION'!$K$880:$T$887, MATCH("*Squat*",'Stu-SESSION'!$B$880:$B$887,0), MATCH("*1st*",'Stu-SESSION'!$K$7:$T$7,0)),"")</f>
        <v>#N/A</v>
      </c>
      <c r="D579" s="132" t="e">
        <f>INDEX('Stu-SESSION'!L$880:U$887, MATCH("*Squat*",'Stu-SESSION'!$B$880:$B$887,0), MATCH("*1st*",'Stu-SESSION'!K$7:T$7,0))</f>
        <v>#N/A</v>
      </c>
      <c r="E579" s="131" t="e">
        <f>IF($A$578='Stu-SESSION'!$A$880,INDEX('Stu-SESSION'!$K$880:$T$887, MATCH("*Deadlift*",'Stu-SESSION'!$B$880:$B$887,0), MATCH("*1st*",'Stu-SESSION'!$K$7:$T$7,0)),"")</f>
        <v>#N/A</v>
      </c>
      <c r="F579" s="131" t="e">
        <f>INDEX('Stu-SESSION'!$L$880:$U$887, MATCH("*Deadlift*",'Stu-SESSION'!$B$880:$B$887,0), MATCH("*1st*",'Stu-SESSION'!$K$7:$T$7,0))</f>
        <v>#N/A</v>
      </c>
      <c r="G579" s="131" t="e">
        <f>IF($A$578='Stu-SESSION'!$A$880,INDEX('Stu-SESSION'!$K$880:$T$887, MATCH("*Bench Press*",'Stu-SESSION'!$B$880:$B$887,0), MATCH("*1st*",'Stu-SESSION'!$K$7:$T$7,0)),"")</f>
        <v>#N/A</v>
      </c>
      <c r="H579" s="131" t="e">
        <f>INDEX('Stu-SESSION'!$L$880:$U$887, MATCH("*Bench Press*",'Stu-SESSION'!$B$880:$B$887,0), MATCH("*1st*",'Stu-SESSION'!$K$7:$T$7,0))</f>
        <v>#N/A</v>
      </c>
      <c r="I579" s="132" t="e">
        <f>IF($A$578='Stu-SESSION'!$A$880,INDEX('Stu-SESSION'!$K$880:$T$887, MATCH("*Military*",'Stu-SESSION'!$B$880:$B$887,0), MATCH("*1st*",'Stu-SESSION'!$K$7:$T$7,0)),"")</f>
        <v>#N/A</v>
      </c>
      <c r="J579" s="48" t="e">
        <f>INDEX('Stu-SESSION'!$L$880:$U$887, MATCH("*Military*",'Stu-SESSION'!$B$880:$B$887,0), MATCH("*1st*",'Stu-SESSION'!$K$7:$T$7,0))</f>
        <v>#N/A</v>
      </c>
      <c r="K579" s="131" t="e">
        <f>IF($A$578='Stu-SESSION'!$A$880,INDEX('Stu-SESSION'!$K$880:$T$887, MATCH("*Clean *",'Stu-SESSION'!$B$880:$B$887,0), MATCH("*1st*",'Stu-SESSION'!$K$7:$T$7,0)),"")</f>
        <v>#N/A</v>
      </c>
      <c r="L579" s="48" t="e">
        <f>INDEX('Stu-SESSION'!$L$880:$U$887, MATCH("*Clean *",'Stu-SESSION'!$B$880:$B$887,0), MATCH("*1st*",'Stu-SESSION'!$K$7:$T$7,0))</f>
        <v>#N/A</v>
      </c>
      <c r="M579" s="131" t="e">
        <f>IF($A$578='Stu-SESSION'!$A$880,INDEX('Stu-SESSION'!$K$880:$T$887, MATCH("*Lat Pulldown*",'Stu-SESSION'!$B$880:$B$887,0), MATCH("*1st*",'Stu-SESSION'!$K$7:$T$7,0)),"")</f>
        <v>#N/A</v>
      </c>
      <c r="N579" s="48" t="e">
        <f>INDEX('Stu-SESSION'!$L$880:$U$887, MATCH("*Lat Pulldown*",'Stu-SESSION'!$B$880:$B$887,0), MATCH("*1st*",'Stu-SESSION'!$K$7:$T$7,0))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IF($A$578='Stu-SESSION'!$A$880,INDEX('Stu-SESSION'!$K$880:$T$887, MATCH("*Squat*",'Stu-SESSION'!$B$880:$B$887,0), MATCH("*2nd*",'Stu-SESSION'!$K$7:$T$7,0)),"")</f>
        <v>#N/A</v>
      </c>
      <c r="D580" s="132" t="e">
        <f>INDEX('Stu-SESSION'!L$880:U$887, MATCH("*Squat*",'Stu-SESSION'!$B$880:$B$887,0), MATCH("*2nd*",'Stu-SESSION'!K$7:T$7,0))</f>
        <v>#N/A</v>
      </c>
      <c r="E580" s="131" t="e">
        <f>IF($A$578='Stu-SESSION'!$A$880,INDEX('Stu-SESSION'!$K$880:$T$887, MATCH("*Deadlift*",'Stu-SESSION'!$B$880:$B$887,0), MATCH("*2ND*",'Stu-SESSION'!$K$7:$T$7,0)),"")</f>
        <v>#N/A</v>
      </c>
      <c r="F580" s="131" t="e">
        <f>INDEX('Stu-SESSION'!$L$880:$U$887, MATCH("*Deadlift*",'Stu-SESSION'!$B$880:$B$887,0), MATCH("*2nd*",'Stu-SESSION'!$K$7:$T$7,0))</f>
        <v>#N/A</v>
      </c>
      <c r="G580" s="131" t="e">
        <f>IF($A$578='Stu-SESSION'!$A$880,INDEX('Stu-SESSION'!$K$880:$T$887, MATCH("*Bench Press*",'Stu-SESSION'!$B$880:$B$887,0), MATCH("*2ND*",'Stu-SESSION'!$K$7:$T$7,0)),"")</f>
        <v>#N/A</v>
      </c>
      <c r="H580" s="131" t="e">
        <f>INDEX('Stu-SESSION'!$L$880:$U$887, MATCH("*Bench Press*",'Stu-SESSION'!$B$880:$B$887,0), MATCH("*2nd*",'Stu-SESSION'!$K$7:$T$7,0))</f>
        <v>#N/A</v>
      </c>
      <c r="I580" s="132" t="e">
        <f>IF($A$578='Stu-SESSION'!$A$880,INDEX('Stu-SESSION'!$K$880:$T$887, MATCH("*Military*",'Stu-SESSION'!$B$880:$B$887,0), MATCH("*2ND*",'Stu-SESSION'!$K$7:$T$7,0)),"")</f>
        <v>#N/A</v>
      </c>
      <c r="J580" s="44" t="e">
        <f>INDEX('Stu-SESSION'!$L$880:$U$887, MATCH("*Military*",'Stu-SESSION'!$B$880:$B$887,0), MATCH("*2nd*",'Stu-SESSION'!$K$7:$T$7,0))</f>
        <v>#N/A</v>
      </c>
      <c r="K580" s="131" t="e">
        <f>IF($A$578='Stu-SESSION'!$A$880,INDEX('Stu-SESSION'!$K$880:$T$887, MATCH("*Clean *",'Stu-SESSION'!$B$880:$B$887,0), MATCH("*2ND*",'Stu-SESSION'!$K$7:$T$7,0)),"")</f>
        <v>#N/A</v>
      </c>
      <c r="L580" s="44" t="e">
        <f>INDEX('Stu-SESSION'!$L$880:$U$887, MATCH("*Clean *",'Stu-SESSION'!$B$880:$B$887,0), MATCH("*2nd*",'Stu-SESSION'!$K$7:$T$7,0))</f>
        <v>#N/A</v>
      </c>
      <c r="M580" s="131" t="e">
        <f>IF($A$578='Stu-SESSION'!$A$880,INDEX('Stu-SESSION'!$K$880:$T$887, MATCH("*Lat Pulldown*",'Stu-SESSION'!$B$880:$B$887,0), MATCH("*2ND*",'Stu-SESSION'!$K$7:$T$7,0)),"")</f>
        <v>#N/A</v>
      </c>
      <c r="N580" s="44" t="e">
        <f>INDEX('Stu-SESSION'!$L$880:$U$887, MATCH("*Lat Pulldown*",'Stu-SESSION'!$B$880:$B$887,0), MATCH("*2nd*",'Stu-SESSION'!$K$7:$T$7,0))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IF($A$578='Stu-SESSION'!$A$880,INDEX('Stu-SESSION'!$K$880:$T$887, MATCH("*Squat*",'Stu-SESSION'!$B$880:$B$887,0), MATCH("*3rd*",'Stu-SESSION'!$K$7:$T$7,0)),"")</f>
        <v>#N/A</v>
      </c>
      <c r="D581" s="132" t="e">
        <f>INDEX('Stu-SESSION'!L$880:U$887, MATCH("*Squat*",'Stu-SESSION'!$B$880:$B$887,0), MATCH("*3rd*",'Stu-SESSION'!K$7:T$7,0))</f>
        <v>#N/A</v>
      </c>
      <c r="E581" s="131" t="e">
        <f>IF($A$578='Stu-SESSION'!$A$880,INDEX('Stu-SESSION'!$K$880:$T$887, MATCH("*Deadlift*",'Stu-SESSION'!$B$880:$B$887,0), MATCH("*3rd*",'Stu-SESSION'!$K$7:$T$7,0)),"")</f>
        <v>#N/A</v>
      </c>
      <c r="F581" s="131" t="e">
        <f>INDEX('Stu-SESSION'!$L$880:$U$887, MATCH("*Deadlift*",'Stu-SESSION'!$B$880:$B$887,0), MATCH("*3rd*",'Stu-SESSION'!$K$7:$T$7,0))</f>
        <v>#N/A</v>
      </c>
      <c r="G581" s="131" t="e">
        <f>IF($A$578='Stu-SESSION'!$A$880,INDEX('Stu-SESSION'!$K$880:$T$887, MATCH("*Bench Press*",'Stu-SESSION'!$B$880:$B$887,0), MATCH("*3rd*",'Stu-SESSION'!$K$7:$T$7,0)),"")</f>
        <v>#N/A</v>
      </c>
      <c r="H581" s="131" t="e">
        <f>INDEX('Stu-SESSION'!$L$880:$U$887, MATCH("*Bench Press*",'Stu-SESSION'!$B$880:$B$887,0), MATCH("*3rd*",'Stu-SESSION'!$K$7:$T$7,0))</f>
        <v>#N/A</v>
      </c>
      <c r="I581" s="132" t="e">
        <f>IF($A$578='Stu-SESSION'!$A$880,INDEX('Stu-SESSION'!$K$880:$T$887, MATCH("*Military*",'Stu-SESSION'!$B$880:$B$887,0), MATCH("*3rd*",'Stu-SESSION'!$K$7:$T$7,0)),"")</f>
        <v>#N/A</v>
      </c>
      <c r="J581" s="44" t="e">
        <f>INDEX('Stu-SESSION'!$L$880:$U$887, MATCH("*Military*",'Stu-SESSION'!$B$880:$B$887,0), MATCH("*3rd*",'Stu-SESSION'!$K$7:$T$7,0))</f>
        <v>#N/A</v>
      </c>
      <c r="K581" s="131" t="e">
        <f>IF($A$578='Stu-SESSION'!$A$880,INDEX('Stu-SESSION'!$K$880:$T$887, MATCH("*Clean *",'Stu-SESSION'!$B$880:$B$887,0), MATCH("*3rd*",'Stu-SESSION'!$K$7:$T$7,0)),"")</f>
        <v>#N/A</v>
      </c>
      <c r="L581" s="44" t="e">
        <f>INDEX('Stu-SESSION'!$L$880:$U$887, MATCH("*Clean *",'Stu-SESSION'!$B$880:$B$887,0), MATCH("*3rd*",'Stu-SESSION'!$K$7:$T$7,0))</f>
        <v>#N/A</v>
      </c>
      <c r="M581" s="131" t="e">
        <f>IF($A$578='Stu-SESSION'!$A$880,INDEX('Stu-SESSION'!$K$880:$T$887, MATCH("*Lat Pulldown*",'Stu-SESSION'!$B$880:$B$887,0), MATCH("*3rd*",'Stu-SESSION'!$K$7:$T$7,0)),"")</f>
        <v>#N/A</v>
      </c>
      <c r="N581" s="44" t="e">
        <f>INDEX('Stu-SESSION'!$L$880:$U$887, MATCH("*Lat Pulldown*",'Stu-SESSION'!$B$880:$B$887,0), MATCH("*3rd*",'Stu-SESSION'!$K$7:$T$7,0))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IF($A$578='Stu-SESSION'!$A$880,INDEX('Stu-SESSION'!$K$880:$T$887, MATCH("*Squat*",'Stu-SESSION'!$B$880:$B$887,0), MATCH("*4th*",'Stu-SESSION'!$K$7:$T$7,0)),"")</f>
        <v>#N/A</v>
      </c>
      <c r="D582" s="132" t="e">
        <f>INDEX('Stu-SESSION'!L$880:U$887, MATCH("*Squat*",'Stu-SESSION'!$B$880:$B$887,0), MATCH("*4th*",'Stu-SESSION'!K$7:T$7,0))</f>
        <v>#N/A</v>
      </c>
      <c r="E582" s="131" t="e">
        <f>IF($A$578='Stu-SESSION'!$A$880,INDEX('Stu-SESSION'!$K$880:$T$887, MATCH("*Deadlift*",'Stu-SESSION'!$B$880:$B$887,0), MATCH("*4th*",'Stu-SESSION'!$K$7:$T$7,0)),"")</f>
        <v>#N/A</v>
      </c>
      <c r="F582" s="131" t="e">
        <f>INDEX('Stu-SESSION'!$L$880:$U$887, MATCH("*Deadlift*",'Stu-SESSION'!$B$880:$B$887,0), MATCH("*4th*",'Stu-SESSION'!$K$7:$T$7,0))</f>
        <v>#N/A</v>
      </c>
      <c r="G582" s="131" t="e">
        <f>IF($A$578='Stu-SESSION'!$A$880,INDEX('Stu-SESSION'!$K$880:$T$887, MATCH("*Bench Press*",'Stu-SESSION'!$B$880:$B$887,0), MATCH("*4th*",'Stu-SESSION'!$K$7:$T$7,0)),"")</f>
        <v>#N/A</v>
      </c>
      <c r="H582" s="131" t="e">
        <f>INDEX('Stu-SESSION'!$L$880:$U$887, MATCH("*Bench Press*",'Stu-SESSION'!$B$880:$B$887,0), MATCH("*4th*",'Stu-SESSION'!$K$7:$T$7,0))</f>
        <v>#N/A</v>
      </c>
      <c r="I582" s="132" t="e">
        <f>IF($A$578='Stu-SESSION'!$A$880,INDEX('Stu-SESSION'!$K$880:$T$887, MATCH("*Military*",'Stu-SESSION'!$B$880:$B$887,0), MATCH("*4th*",'Stu-SESSION'!$K$7:$T$7,0)),"")</f>
        <v>#N/A</v>
      </c>
      <c r="J582" s="44" t="e">
        <f>INDEX('Stu-SESSION'!$L$880:$U$887, MATCH("*Military*",'Stu-SESSION'!$B$880:$B$887,0), MATCH("*4th*",'Stu-SESSION'!$K$7:$T$7,0))</f>
        <v>#N/A</v>
      </c>
      <c r="K582" s="131" t="e">
        <f>IF($A$578='Stu-SESSION'!$A$880,INDEX('Stu-SESSION'!$K$880:$T$887, MATCH("*Clean *",'Stu-SESSION'!$B$880:$B$887,0), MATCH("*4th*",'Stu-SESSION'!$K$7:$T$7,0)),"")</f>
        <v>#N/A</v>
      </c>
      <c r="L582" s="44" t="e">
        <f>INDEX('Stu-SESSION'!$L$880:$U$887, MATCH("*Clean *",'Stu-SESSION'!$B$880:$B$887,0), MATCH("*4th*",'Stu-SESSION'!$K$7:$T$7,0))</f>
        <v>#N/A</v>
      </c>
      <c r="M582" s="131" t="e">
        <f>IF($A$578='Stu-SESSION'!$A$880,INDEX('Stu-SESSION'!$K$880:$T$887, MATCH("*Lat Pulldown*",'Stu-SESSION'!$B$880:$B$887,0), MATCH("*4th*",'Stu-SESSION'!$K$7:$T$7,0)),"")</f>
        <v>#N/A</v>
      </c>
      <c r="N582" s="44" t="e">
        <f>INDEX('Stu-SESSION'!$L$880:$U$887, MATCH("*Lat Pulldown*",'Stu-SESSION'!$B$880:$B$887,0), MATCH("*4th*",'Stu-SESSION'!$K$7:$T$7,0))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IF($A$578='Stu-SESSION'!$A$880,INDEX('Stu-SESSION'!$K$880:$T$887, MATCH("*Squat*",'Stu-SESSION'!$B$880:$B$887,0), MATCH("*5th*",'Stu-SESSION'!$K$7:$T$7,0)),"")</f>
        <v>#N/A</v>
      </c>
      <c r="D583" s="132" t="e">
        <f>INDEX('Stu-SESSION'!L$880:U$887, MATCH("*Squat*",'Stu-SESSION'!$B$880:$B$887,0), MATCH("*5th*",'Stu-SESSION'!K$7:T$7,0))</f>
        <v>#N/A</v>
      </c>
      <c r="E583" s="131" t="e">
        <f>IF($A$578='Stu-SESSION'!$A$880,INDEX('Stu-SESSION'!$K$880:$T$887, MATCH("*Deadlift*",'Stu-SESSION'!$B$880:$B$887,0), MATCH("*5th*",'Stu-SESSION'!$K$7:$T$7,0)),"")</f>
        <v>#N/A</v>
      </c>
      <c r="F583" s="131" t="e">
        <f>INDEX('Stu-SESSION'!$L$880:$U$887, MATCH("*Deadlift*",'Stu-SESSION'!$B$880:$B$887,0), MATCH("*5th*",'Stu-SESSION'!$K$7:$T$7,0))</f>
        <v>#N/A</v>
      </c>
      <c r="G583" s="131" t="e">
        <f>IF($A$578='Stu-SESSION'!$A$880,INDEX('Stu-SESSION'!$K$880:$T$887, MATCH("*Bench Press*",'Stu-SESSION'!$B$880:$B$887,0), MATCH("*5th*",'Stu-SESSION'!$K$7:$T$7,0)),"")</f>
        <v>#N/A</v>
      </c>
      <c r="H583" s="131" t="e">
        <f>INDEX('Stu-SESSION'!$L$880:$U$887, MATCH("*Bench Press*",'Stu-SESSION'!$B$880:$B$887,0), MATCH("*5th*",'Stu-SESSION'!$K$7:$T$7,0))</f>
        <v>#N/A</v>
      </c>
      <c r="I583" s="132" t="e">
        <f>IF($A$578='Stu-SESSION'!$A$880,INDEX('Stu-SESSION'!$K$880:$T$887, MATCH("*Military*",'Stu-SESSION'!$B$880:$B$887,0), MATCH("*5th*",'Stu-SESSION'!$K$7:$T$7,0)),"")</f>
        <v>#N/A</v>
      </c>
      <c r="J583" s="44" t="e">
        <f>INDEX('Stu-SESSION'!$L$880:$U$887, MATCH("*Military*",'Stu-SESSION'!$B$880:$B$887,0), MATCH("*5th*",'Stu-SESSION'!$K$7:$T$7,0))</f>
        <v>#N/A</v>
      </c>
      <c r="K583" s="131" t="e">
        <f>IF($A$578='Stu-SESSION'!$A$880,INDEX('Stu-SESSION'!$K$880:$T$887, MATCH("*Clean *",'Stu-SESSION'!$B$880:$B$887,0), MATCH("*5th*",'Stu-SESSION'!$K$7:$T$7,0)),"")</f>
        <v>#N/A</v>
      </c>
      <c r="L583" s="44" t="e">
        <f>INDEX('Stu-SESSION'!$L$880:$U$887, MATCH("*Clean *",'Stu-SESSION'!$B$880:$B$887,0), MATCH("*5th*",'Stu-SESSION'!$K$7:$T$7,0))</f>
        <v>#N/A</v>
      </c>
      <c r="M583" s="131" t="e">
        <f>IF($A$578='Stu-SESSION'!$A$880,INDEX('Stu-SESSION'!$K$880:$T$887, MATCH("*Lat Pulldown*",'Stu-SESSION'!$B$880:$B$887,0), MATCH("*5th*",'Stu-SESSION'!$K$7:$T$7,0)),"")</f>
        <v>#N/A</v>
      </c>
      <c r="N583" s="44" t="e">
        <f>INDEX('Stu-SESSION'!$L$880:$U$887, MATCH("*Lat Pulldown*",'Stu-SESSION'!$B$880:$B$887,0), MATCH("*5th*",'Stu-SESSION'!$K$7:$T$7,0))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'Stu-SESSION'!A889</f>
        <v>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str">
        <f>IF($A$140='Stu-SESSION'!$A$790,INDEX('Stu-SESSION'!$K$790:$T$797, MATCH("*1k Row*",'Stu-SESSION'!$B$790:$B$797,0), MATCH("*1st*",'Stu-SESSION'!$K$7:$T$7,0)),"")</f>
        <v/>
      </c>
      <c r="P584" s="152" t="str">
        <f>IF($A$140='Stu-SESSION'!$A$790,INDEX('Stu-SESSION'!$K$790:$T$797, MATCH("*HIIT*",'Stu-SESSION'!$B$790:$B$797,0), MATCH("*1st*",'Stu-SESSION'!$K$7:$T$7,0)),"")</f>
        <v/>
      </c>
      <c r="Q584" s="119" t="e">
        <f>INDEX('Stu-SESSION'!$L$790:$U$790, MATCH("*HIIT*",'Stu-SESSION'!$B$790:$B$790,0), MATCH("*1st*",'Stu-SESSION'!$K$7:$T$7,0))</f>
        <v>#N/A</v>
      </c>
      <c r="R584" s="119">
        <f>'Stu-SESSION'!U646</f>
        <v>0</v>
      </c>
      <c r="S584" s="116"/>
      <c r="T584" s="116"/>
      <c r="U584" s="120">
        <f>'Stu-SESSION'!A890</f>
        <v>0</v>
      </c>
      <c r="V584" s="120">
        <f>'Stu-SESSION'!A891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IF($A$584='Stu-SESSION'!$A$889,INDEX('Stu-SESSION'!$K$889:$T$896, MATCH("*Squat*",'Stu-SESSION'!$B$889:$B$896,0), MATCH("*1st*",'Stu-SESSION'!$K$7:$T$7,0)),"")</f>
        <v>#N/A</v>
      </c>
      <c r="D585" s="132" t="e">
        <f>INDEX('Stu-SESSION'!L$889:U$896, MATCH("*Squat*",'Stu-SESSION'!$B$889:$B$896,0), MATCH("*1st*",'Stu-SESSION'!K$7:T$7,0))</f>
        <v>#N/A</v>
      </c>
      <c r="E585" s="131" t="e">
        <f>IF($A$584='Stu-SESSION'!$A$889,INDEX('Stu-SESSION'!$K$889:$T$896, MATCH("*Deadlift*",'Stu-SESSION'!$B$889:$B$896,0), MATCH("*1st*",'Stu-SESSION'!$K$7:$T$7,0)),"")</f>
        <v>#N/A</v>
      </c>
      <c r="F585" s="131" t="e">
        <f>INDEX('Stu-SESSION'!$L$889:$U$896, MATCH("*Deadlift*",'Stu-SESSION'!$B$889:$B$896,0), MATCH("*1st*",'Stu-SESSION'!$K$7:$T$7,0))</f>
        <v>#N/A</v>
      </c>
      <c r="G585" s="131" t="e">
        <f>IF($A$584='Stu-SESSION'!$A$889,INDEX('Stu-SESSION'!$K$889:$T$896, MATCH("*Bench Press*",'Stu-SESSION'!$B$889:$B$896,0), MATCH("*1st*",'Stu-SESSION'!$K$7:$T$7,0)),"")</f>
        <v>#N/A</v>
      </c>
      <c r="H585" s="131" t="e">
        <f>INDEX('Stu-SESSION'!$L$889:$U$896, MATCH("*Bench Press*",'Stu-SESSION'!$B$889:$B$896,0), MATCH("*1st*",'Stu-SESSION'!$K$7:$T$7,0))</f>
        <v>#N/A</v>
      </c>
      <c r="I585" s="132" t="e">
        <f>IF($A$584='Stu-SESSION'!$A$889,INDEX('Stu-SESSION'!$K$889:$T$896, MATCH("*Military*",'Stu-SESSION'!$B$889:$B$896,0), MATCH("*1st*",'Stu-SESSION'!$K$7:$T$7,0)),"")</f>
        <v>#N/A</v>
      </c>
      <c r="J585" s="48" t="e">
        <f>INDEX('Stu-SESSION'!$L$889:$U$896, MATCH("*Military*",'Stu-SESSION'!$B$889:$B$896,0), MATCH("*1st*",'Stu-SESSION'!$K$7:$T$7,0))</f>
        <v>#N/A</v>
      </c>
      <c r="K585" s="131" t="e">
        <f>IF($A$584='Stu-SESSION'!$A$889,INDEX('Stu-SESSION'!$K$889:$T$896, MATCH("*Clean *",'Stu-SESSION'!$B$889:$B$896,0), MATCH("*1st*",'Stu-SESSION'!$K$7:$T$7,0)),"")</f>
        <v>#N/A</v>
      </c>
      <c r="L585" s="48" t="e">
        <f>INDEX('Stu-SESSION'!$L$889:$U$896, MATCH("*Clean *",'Stu-SESSION'!$B$889:$B$896,0), MATCH("*1st*",'Stu-SESSION'!$K$7:$T$7,0))</f>
        <v>#N/A</v>
      </c>
      <c r="M585" s="131" t="e">
        <f>IF($A$584='Stu-SESSION'!$A$889,INDEX('Stu-SESSION'!$K$889:$T$896, MATCH("*Lat Pulldown*",'Stu-SESSION'!$B$889:$B$896,0), MATCH("*1st*",'Stu-SESSION'!$K$7:$T$7,0)),"")</f>
        <v>#N/A</v>
      </c>
      <c r="N585" s="48" t="e">
        <f>INDEX('Stu-SESSION'!$L$889:$U$896, MATCH("*Lat Pulldown*",'Stu-SESSION'!$B$889:$B$896,0), MATCH("*1st*",'Stu-SESSION'!$K$7:$T$7,0))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IF($A$584='Stu-SESSION'!$A$889,INDEX('Stu-SESSION'!$K$889:$T$896, MATCH("*Squat*",'Stu-SESSION'!$B$889:$B$896,0), MATCH("*2nd*",'Stu-SESSION'!$K$7:$T$7,0)),"")</f>
        <v>#N/A</v>
      </c>
      <c r="D586" s="132" t="e">
        <f>INDEX('Stu-SESSION'!L$889:U$896, MATCH("*Squat*",'Stu-SESSION'!$B$889:$B$896,0), MATCH("*2nd*",'Stu-SESSION'!K$7:T$7,0))</f>
        <v>#N/A</v>
      </c>
      <c r="E586" s="131" t="e">
        <f>IF($A$584='Stu-SESSION'!$A$889,INDEX('Stu-SESSION'!$K$889:$T$896, MATCH("*Deadlift*",'Stu-SESSION'!$B$889:$B$896,0), MATCH("*2ND*",'Stu-SESSION'!$K$7:$T$7,0)),"")</f>
        <v>#N/A</v>
      </c>
      <c r="F586" s="131" t="e">
        <f>INDEX('Stu-SESSION'!$L$889:$U$896, MATCH("*Deadlift*",'Stu-SESSION'!$B$889:$B$896,0), MATCH("*2nd*",'Stu-SESSION'!$K$7:$T$7,0))</f>
        <v>#N/A</v>
      </c>
      <c r="G586" s="131" t="e">
        <f>IF($A$584='Stu-SESSION'!$A$889,INDEX('Stu-SESSION'!$K$889:$T$896, MATCH("*Bench Press*",'Stu-SESSION'!$B$889:$B$896,0), MATCH("*2ND*",'Stu-SESSION'!$K$7:$T$7,0)),"")</f>
        <v>#N/A</v>
      </c>
      <c r="H586" s="131" t="e">
        <f>INDEX('Stu-SESSION'!$L$889:$U$896, MATCH("*Bench Press*",'Stu-SESSION'!$B$889:$B$896,0), MATCH("*2nd*",'Stu-SESSION'!$K$7:$T$7,0))</f>
        <v>#N/A</v>
      </c>
      <c r="I586" s="132" t="e">
        <f>IF($A$584='Stu-SESSION'!$A$889,INDEX('Stu-SESSION'!$K$889:$T$896, MATCH("*Military*",'Stu-SESSION'!$B$889:$B$896,0), MATCH("*2ND*",'Stu-SESSION'!$K$7:$T$7,0)),"")</f>
        <v>#N/A</v>
      </c>
      <c r="J586" s="44" t="e">
        <f>INDEX('Stu-SESSION'!$L$889:$U$896, MATCH("*Military*",'Stu-SESSION'!$B$889:$B$896,0), MATCH("*2nd*",'Stu-SESSION'!$K$7:$T$7,0))</f>
        <v>#N/A</v>
      </c>
      <c r="K586" s="131" t="e">
        <f>IF($A$584='Stu-SESSION'!$A$889,INDEX('Stu-SESSION'!$K$889:$T$896, MATCH("*Clean *",'Stu-SESSION'!$B$889:$B$896,0), MATCH("*2ND*",'Stu-SESSION'!$K$7:$T$7,0)),"")</f>
        <v>#N/A</v>
      </c>
      <c r="L586" s="44" t="e">
        <f>INDEX('Stu-SESSION'!$L$889:$U$896, MATCH("*Clean *",'Stu-SESSION'!$B$889:$B$896,0), MATCH("*2nd*",'Stu-SESSION'!$K$7:$T$7,0))</f>
        <v>#N/A</v>
      </c>
      <c r="M586" s="131" t="e">
        <f>IF($A$584='Stu-SESSION'!$A$889,INDEX('Stu-SESSION'!$K$889:$T$896, MATCH("*Lat Pulldown*",'Stu-SESSION'!$B$889:$B$896,0), MATCH("*2ND*",'Stu-SESSION'!$K$7:$T$7,0)),"")</f>
        <v>#N/A</v>
      </c>
      <c r="N586" s="44" t="e">
        <f>INDEX('Stu-SESSION'!$L$889:$U$896, MATCH("*Lat Pulldown*",'Stu-SESSION'!$B$889:$B$896,0), MATCH("*2nd*",'Stu-SESSION'!$K$7:$T$7,0))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IF($A$584='Stu-SESSION'!$A$889,INDEX('Stu-SESSION'!$K$889:$T$896, MATCH("*Squat*",'Stu-SESSION'!$B$889:$B$896,0), MATCH("*3rd*",'Stu-SESSION'!$K$7:$T$7,0)),"")</f>
        <v>#N/A</v>
      </c>
      <c r="D587" s="132" t="e">
        <f>INDEX('Stu-SESSION'!L$889:U$896, MATCH("*Squat*",'Stu-SESSION'!$B$889:$B$896,0), MATCH("*3rd*",'Stu-SESSION'!K$7:T$7,0))</f>
        <v>#N/A</v>
      </c>
      <c r="E587" s="131" t="e">
        <f>IF($A$584='Stu-SESSION'!$A$889,INDEX('Stu-SESSION'!$K$889:$T$896, MATCH("*Deadlift*",'Stu-SESSION'!$B$889:$B$896,0), MATCH("*3rd*",'Stu-SESSION'!$K$7:$T$7,0)),"")</f>
        <v>#N/A</v>
      </c>
      <c r="F587" s="131" t="e">
        <f>INDEX('Stu-SESSION'!$L$889:$U$896, MATCH("*Deadlift*",'Stu-SESSION'!$B$889:$B$896,0), MATCH("*3rd*",'Stu-SESSION'!$K$7:$T$7,0))</f>
        <v>#N/A</v>
      </c>
      <c r="G587" s="131" t="e">
        <f>IF($A$584='Stu-SESSION'!$A$889,INDEX('Stu-SESSION'!$K$889:$T$896, MATCH("*Bench Press*",'Stu-SESSION'!$B$889:$B$896,0), MATCH("*3rd*",'Stu-SESSION'!$K$7:$T$7,0)),"")</f>
        <v>#N/A</v>
      </c>
      <c r="H587" s="131" t="e">
        <f>INDEX('Stu-SESSION'!$L$889:$U$896, MATCH("*Bench Press*",'Stu-SESSION'!$B$889:$B$896,0), MATCH("*3rd*",'Stu-SESSION'!$K$7:$T$7,0))</f>
        <v>#N/A</v>
      </c>
      <c r="I587" s="132" t="e">
        <f>IF($A$584='Stu-SESSION'!$A$889,INDEX('Stu-SESSION'!$K$889:$T$896, MATCH("*Military*",'Stu-SESSION'!$B$889:$B$896,0), MATCH("*3rd*",'Stu-SESSION'!$K$7:$T$7,0)),"")</f>
        <v>#N/A</v>
      </c>
      <c r="J587" s="44" t="e">
        <f>INDEX('Stu-SESSION'!$L$889:$U$896, MATCH("*Military*",'Stu-SESSION'!$B$889:$B$896,0), MATCH("*3rd*",'Stu-SESSION'!$K$7:$T$7,0))</f>
        <v>#N/A</v>
      </c>
      <c r="K587" s="131" t="e">
        <f>IF($A$584='Stu-SESSION'!$A$889,INDEX('Stu-SESSION'!$K$889:$T$896, MATCH("*Clean *",'Stu-SESSION'!$B$889:$B$896,0), MATCH("*3rd*",'Stu-SESSION'!$K$7:$T$7,0)),"")</f>
        <v>#N/A</v>
      </c>
      <c r="L587" s="44" t="e">
        <f>INDEX('Stu-SESSION'!$L$889:$U$896, MATCH("*Clean *",'Stu-SESSION'!$B$889:$B$896,0), MATCH("*3rd*",'Stu-SESSION'!$K$7:$T$7,0))</f>
        <v>#N/A</v>
      </c>
      <c r="M587" s="131" t="e">
        <f>IF($A$584='Stu-SESSION'!$A$889,INDEX('Stu-SESSION'!$K$889:$T$896, MATCH("*Lat Pulldown*",'Stu-SESSION'!$B$889:$B$896,0), MATCH("*3rd*",'Stu-SESSION'!$K$7:$T$7,0)),"")</f>
        <v>#N/A</v>
      </c>
      <c r="N587" s="44" t="e">
        <f>INDEX('Stu-SESSION'!$L$889:$U$896, MATCH("*Lat Pulldown*",'Stu-SESSION'!$B$889:$B$896,0), MATCH("*3rd*",'Stu-SESSION'!$K$7:$T$7,0))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IF($A$584='Stu-SESSION'!$A$889,INDEX('Stu-SESSION'!$K$889:$T$896, MATCH("*Squat*",'Stu-SESSION'!$B$889:$B$896,0), MATCH("*4th*",'Stu-SESSION'!$K$7:$T$7,0)),"")</f>
        <v>#N/A</v>
      </c>
      <c r="D588" s="132" t="e">
        <f>INDEX('Stu-SESSION'!L$889:U$896, MATCH("*Squat*",'Stu-SESSION'!$B$889:$B$896,0), MATCH("*4th*",'Stu-SESSION'!K$7:T$7,0))</f>
        <v>#N/A</v>
      </c>
      <c r="E588" s="131" t="e">
        <f>IF($A$584='Stu-SESSION'!$A$889,INDEX('Stu-SESSION'!$K$889:$T$896, MATCH("*Deadlift*",'Stu-SESSION'!$B$889:$B$896,0), MATCH("*4th*",'Stu-SESSION'!$K$7:$T$7,0)),"")</f>
        <v>#N/A</v>
      </c>
      <c r="F588" s="131" t="e">
        <f>INDEX('Stu-SESSION'!$L$889:$U$896, MATCH("*Deadlift*",'Stu-SESSION'!$B$889:$B$896,0), MATCH("*4th*",'Stu-SESSION'!$K$7:$T$7,0))</f>
        <v>#N/A</v>
      </c>
      <c r="G588" s="131" t="e">
        <f>IF($A$584='Stu-SESSION'!$A$889,INDEX('Stu-SESSION'!$K$889:$T$896, MATCH("*Bench Press*",'Stu-SESSION'!$B$889:$B$896,0), MATCH("*4th*",'Stu-SESSION'!$K$7:$T$7,0)),"")</f>
        <v>#N/A</v>
      </c>
      <c r="H588" s="131" t="e">
        <f>INDEX('Stu-SESSION'!$L$889:$U$896, MATCH("*Bench Press*",'Stu-SESSION'!$B$889:$B$896,0), MATCH("*4th*",'Stu-SESSION'!$K$7:$T$7,0))</f>
        <v>#N/A</v>
      </c>
      <c r="I588" s="132" t="e">
        <f>IF($A$584='Stu-SESSION'!$A$889,INDEX('Stu-SESSION'!$K$889:$T$896, MATCH("*Military*",'Stu-SESSION'!$B$889:$B$896,0), MATCH("*4th*",'Stu-SESSION'!$K$7:$T$7,0)),"")</f>
        <v>#N/A</v>
      </c>
      <c r="J588" s="44" t="e">
        <f>INDEX('Stu-SESSION'!$L$889:$U$896, MATCH("*Military*",'Stu-SESSION'!$B$889:$B$896,0), MATCH("*4th*",'Stu-SESSION'!$K$7:$T$7,0))</f>
        <v>#N/A</v>
      </c>
      <c r="K588" s="131" t="e">
        <f>IF($A$584='Stu-SESSION'!$A$889,INDEX('Stu-SESSION'!$K$889:$T$896, MATCH("*Clean *",'Stu-SESSION'!$B$889:$B$896,0), MATCH("*4th*",'Stu-SESSION'!$K$7:$T$7,0)),"")</f>
        <v>#N/A</v>
      </c>
      <c r="L588" s="44" t="e">
        <f>INDEX('Stu-SESSION'!$L$889:$U$896, MATCH("*Clean *",'Stu-SESSION'!$B$889:$B$896,0), MATCH("*4th*",'Stu-SESSION'!$K$7:$T$7,0))</f>
        <v>#N/A</v>
      </c>
      <c r="M588" s="131" t="e">
        <f>IF($A$584='Stu-SESSION'!$A$889,INDEX('Stu-SESSION'!$K$889:$T$896, MATCH("*Lat Pulldown*",'Stu-SESSION'!$B$889:$B$896,0), MATCH("*4th*",'Stu-SESSION'!$K$7:$T$7,0)),"")</f>
        <v>#N/A</v>
      </c>
      <c r="N588" s="44" t="e">
        <f>INDEX('Stu-SESSION'!$L$889:$U$896, MATCH("*Lat Pulldown*",'Stu-SESSION'!$B$889:$B$896,0), MATCH("*4th*",'Stu-SESSION'!$K$7:$T$7,0))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IF($A$584='Stu-SESSION'!$A$889,INDEX('Stu-SESSION'!$K$889:$T$896, MATCH("*Squat*",'Stu-SESSION'!$B$889:$B$896,0), MATCH("*5th*",'Stu-SESSION'!$K$7:$T$7,0)),"")</f>
        <v>#N/A</v>
      </c>
      <c r="D589" s="132" t="e">
        <f>INDEX('Stu-SESSION'!L$889:U$896, MATCH("*Squat*",'Stu-SESSION'!$B$889:$B$896,0), MATCH("*5th*",'Stu-SESSION'!K$7:T$7,0))</f>
        <v>#N/A</v>
      </c>
      <c r="E589" s="131" t="e">
        <f>IF($A$584='Stu-SESSION'!$A$889,INDEX('Stu-SESSION'!$K$889:$T$896, MATCH("*Deadlift*",'Stu-SESSION'!$B$889:$B$896,0), MATCH("*5th*",'Stu-SESSION'!$K$7:$T$7,0)),"")</f>
        <v>#N/A</v>
      </c>
      <c r="F589" s="131" t="e">
        <f>INDEX('Stu-SESSION'!$L$889:$U$896, MATCH("*Deadlift*",'Stu-SESSION'!$B$889:$B$896,0), MATCH("*5th*",'Stu-SESSION'!$K$7:$T$7,0))</f>
        <v>#N/A</v>
      </c>
      <c r="G589" s="131" t="e">
        <f>IF($A$584='Stu-SESSION'!$A$889,INDEX('Stu-SESSION'!$K$889:$T$896, MATCH("*Bench Press*",'Stu-SESSION'!$B$889:$B$896,0), MATCH("*5th*",'Stu-SESSION'!$K$7:$T$7,0)),"")</f>
        <v>#N/A</v>
      </c>
      <c r="H589" s="131" t="e">
        <f>INDEX('Stu-SESSION'!$L$889:$U$896, MATCH("*Bench Press*",'Stu-SESSION'!$B$889:$B$896,0), MATCH("*5th*",'Stu-SESSION'!$K$7:$T$7,0))</f>
        <v>#N/A</v>
      </c>
      <c r="I589" s="132" t="e">
        <f>IF($A$584='Stu-SESSION'!$A$889,INDEX('Stu-SESSION'!$K$889:$T$896, MATCH("*Military*",'Stu-SESSION'!$B$889:$B$896,0), MATCH("*5th*",'Stu-SESSION'!$K$7:$T$7,0)),"")</f>
        <v>#N/A</v>
      </c>
      <c r="J589" s="44" t="e">
        <f>INDEX('Stu-SESSION'!$L$889:$U$896, MATCH("*Military*",'Stu-SESSION'!$B$889:$B$896,0), MATCH("*5th*",'Stu-SESSION'!$K$7:$T$7,0))</f>
        <v>#N/A</v>
      </c>
      <c r="K589" s="131" t="e">
        <f>IF($A$584='Stu-SESSION'!$A$889,INDEX('Stu-SESSION'!$K$889:$T$896, MATCH("*Clean *",'Stu-SESSION'!$B$889:$B$896,0), MATCH("*5th*",'Stu-SESSION'!$K$7:$T$7,0)),"")</f>
        <v>#N/A</v>
      </c>
      <c r="L589" s="44" t="e">
        <f>INDEX('Stu-SESSION'!$L$889:$U$896, MATCH("*Clean *",'Stu-SESSION'!$B$889:$B$896,0), MATCH("*5th*",'Stu-SESSION'!$K$7:$T$7,0))</f>
        <v>#N/A</v>
      </c>
      <c r="M589" s="131" t="e">
        <f>IF($A$584='Stu-SESSION'!$A$889,INDEX('Stu-SESSION'!$K$889:$T$896, MATCH("*Lat Pulldown*",'Stu-SESSION'!$B$889:$B$896,0), MATCH("*5th*",'Stu-SESSION'!$K$7:$T$7,0)),"")</f>
        <v>#N/A</v>
      </c>
      <c r="N589" s="44" t="e">
        <f>INDEX('Stu-SESSION'!$L$889:$U$896, MATCH("*Lat Pulldown*",'Stu-SESSION'!$B$889:$B$896,0), MATCH("*5th*",'Stu-SESSION'!$K$7:$T$7,0))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'Stu-SESSION'!A799</f>
        <v>0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str">
        <f>IF($A$140='Stu-SESSION'!$A$799,INDEX('Stu-SESSION'!$K$799:$T$806, MATCH("*1k Row*",'Stu-SESSION'!$B$799:$B$806,0), MATCH("*1st*",'Stu-SESSION'!$K$7:$T$7,0)),"")</f>
        <v/>
      </c>
      <c r="P590" s="152" t="str">
        <f>IF($A$140='Stu-SESSION'!$A$799,INDEX('Stu-SESSION'!$K$799:$T$806, MATCH("*HIIT*",'Stu-SESSION'!$B$799:$B$806,0), MATCH("*1st*",'Stu-SESSION'!$K$7:$T$7,0)),"")</f>
        <v/>
      </c>
      <c r="Q590" s="119" t="e">
        <f>INDEX('Stu-SESSION'!$L$799:$U$799, MATCH("*HIIT*",'Stu-SESSION'!$B$799:$B$799,0), MATCH("*1st*",'Stu-SESSION'!$K$7:$T$7,0))</f>
        <v>#N/A</v>
      </c>
      <c r="R590" s="119">
        <f>'Stu-SESSION'!U652</f>
        <v>0</v>
      </c>
      <c r="S590" s="116"/>
      <c r="T590" s="116"/>
      <c r="U590" s="120">
        <f>'Stu-SESSION'!A800</f>
        <v>0</v>
      </c>
      <c r="V590" s="120">
        <f>'Stu-SESSION'!A801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IF($A$590='Stu-SESSION'!$A$799,INDEX('Stu-SESSION'!$K$799:$T$806, MATCH("*Squat*",'Stu-SESSION'!$B$799:$B$806,0), MATCH("*1st*",'Stu-SESSION'!$K$7:$T$7,0)),"")</f>
        <v>#N/A</v>
      </c>
      <c r="D591" s="132" t="e">
        <f>INDEX('Stu-SESSION'!L$799:U$806, MATCH("*Squat*",'Stu-SESSION'!$B$799:$B$806,0), MATCH("*1st*",'Stu-SESSION'!K$7:T$7,0))</f>
        <v>#N/A</v>
      </c>
      <c r="E591" s="131" t="e">
        <f>IF($A$590='Stu-SESSION'!$A$799,INDEX('Stu-SESSION'!$K$799:$T$806, MATCH("*Deadlift*",'Stu-SESSION'!$B$799:$B$806,0), MATCH("*1st*",'Stu-SESSION'!$K$7:$T$7,0)),"")</f>
        <v>#N/A</v>
      </c>
      <c r="F591" s="131" t="e">
        <f>INDEX('Stu-SESSION'!$L$799:$U$806, MATCH("*Deadlift*",'Stu-SESSION'!$B$799:$B$806,0), MATCH("*1st*",'Stu-SESSION'!$K$7:$T$7,0))</f>
        <v>#N/A</v>
      </c>
      <c r="G591" s="131" t="e">
        <f>IF($A$590='Stu-SESSION'!$A$799,INDEX('Stu-SESSION'!$K$799:$T$806, MATCH("*Bench Press*",'Stu-SESSION'!$B$799:$B$806,0), MATCH("*1st*",'Stu-SESSION'!$K$7:$T$7,0)),"")</f>
        <v>#N/A</v>
      </c>
      <c r="H591" s="131" t="e">
        <f>INDEX('Stu-SESSION'!$L$799:$U$806, MATCH("*Bench Press*",'Stu-SESSION'!$B$799:$B$806,0), MATCH("*1st*",'Stu-SESSION'!$K$7:$T$7,0))</f>
        <v>#N/A</v>
      </c>
      <c r="I591" s="132" t="e">
        <f>IF($A$590='Stu-SESSION'!$A$799,INDEX('Stu-SESSION'!$K$799:$T$806, MATCH("*Military*",'Stu-SESSION'!$B$799:$B$806,0), MATCH("*1st*",'Stu-SESSION'!$K$7:$T$7,0)),"")</f>
        <v>#N/A</v>
      </c>
      <c r="J591" s="48" t="e">
        <f>INDEX('Stu-SESSION'!$L$799:$U$806, MATCH("*Military*",'Stu-SESSION'!$B$799:$B$806,0), MATCH("*1st*",'Stu-SESSION'!$K$7:$T$7,0))</f>
        <v>#N/A</v>
      </c>
      <c r="K591" s="131" t="e">
        <f>IF($A$590='Stu-SESSION'!$A$799,INDEX('Stu-SESSION'!$K$799:$T$806, MATCH("*Clean *",'Stu-SESSION'!$B$799:$B$806,0), MATCH("*1st*",'Stu-SESSION'!$K$7:$T$7,0)),"")</f>
        <v>#N/A</v>
      </c>
      <c r="L591" s="48" t="e">
        <f>INDEX('Stu-SESSION'!$L$799:$U$806, MATCH("*Clean *",'Stu-SESSION'!$B$799:$B$806,0), MATCH("*1st*",'Stu-SESSION'!$K$7:$T$7,0))</f>
        <v>#N/A</v>
      </c>
      <c r="M591" s="131" t="e">
        <f>IF($A$590='Stu-SESSION'!$A$799,INDEX('Stu-SESSION'!$K$799:$T$806, MATCH("*Lat Pulldown*",'Stu-SESSION'!$B$799:$B$806,0), MATCH("*1st*",'Stu-SESSION'!$K$7:$T$7,0)),"")</f>
        <v>#N/A</v>
      </c>
      <c r="N591" s="48" t="e">
        <f>INDEX('Stu-SESSION'!$L$799:$U$806, MATCH("*Lat Pulldown*",'Stu-SESSION'!$B$799:$B$806,0), MATCH("*1st*",'Stu-SESSION'!$K$7:$T$7,0))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IF($A$590='Stu-SESSION'!$A$799,INDEX('Stu-SESSION'!$K$799:$T$806, MATCH("*Squat*",'Stu-SESSION'!$B$799:$B$806,0), MATCH("*2nd*",'Stu-SESSION'!$K$7:$T$7,0)),"")</f>
        <v>#N/A</v>
      </c>
      <c r="D592" s="132" t="e">
        <f>INDEX('Stu-SESSION'!L$799:U$806, MATCH("*Squat*",'Stu-SESSION'!$B$799:$B$806,0), MATCH("*2nd*",'Stu-SESSION'!K$7:T$7,0))</f>
        <v>#N/A</v>
      </c>
      <c r="E592" s="131" t="e">
        <f>IF($A$590='Stu-SESSION'!$A$799,INDEX('Stu-SESSION'!$K$799:$T$806, MATCH("*Deadlift*",'Stu-SESSION'!$B$799:$B$806,0), MATCH("*2ND*",'Stu-SESSION'!$K$7:$T$7,0)),"")</f>
        <v>#N/A</v>
      </c>
      <c r="F592" s="131" t="e">
        <f>INDEX('Stu-SESSION'!$L$799:$U$806, MATCH("*Deadlift*",'Stu-SESSION'!$B$799:$B$806,0), MATCH("*2nd*",'Stu-SESSION'!$K$7:$T$7,0))</f>
        <v>#N/A</v>
      </c>
      <c r="G592" s="131" t="e">
        <f>IF($A$590='Stu-SESSION'!$A$799,INDEX('Stu-SESSION'!$K$799:$T$806, MATCH("*Bench Press*",'Stu-SESSION'!$B$799:$B$806,0), MATCH("*2ND*",'Stu-SESSION'!$K$7:$T$7,0)),"")</f>
        <v>#N/A</v>
      </c>
      <c r="H592" s="131" t="e">
        <f>INDEX('Stu-SESSION'!$L$799:$U$806, MATCH("*Bench Press*",'Stu-SESSION'!$B$799:$B$806,0), MATCH("*2nd*",'Stu-SESSION'!$K$7:$T$7,0))</f>
        <v>#N/A</v>
      </c>
      <c r="I592" s="132" t="e">
        <f>IF($A$590='Stu-SESSION'!$A$799,INDEX('Stu-SESSION'!$K$799:$T$806, MATCH("*Military*",'Stu-SESSION'!$B$799:$B$806,0), MATCH("*2ND*",'Stu-SESSION'!$K$7:$T$7,0)),"")</f>
        <v>#N/A</v>
      </c>
      <c r="J592" s="44" t="e">
        <f>INDEX('Stu-SESSION'!$L$799:$U$806, MATCH("*Military*",'Stu-SESSION'!$B$799:$B$806,0), MATCH("*2nd*",'Stu-SESSION'!$K$7:$T$7,0))</f>
        <v>#N/A</v>
      </c>
      <c r="K592" s="131" t="e">
        <f>IF($A$590='Stu-SESSION'!$A$799,INDEX('Stu-SESSION'!$K$799:$T$806, MATCH("*Clean *",'Stu-SESSION'!$B$799:$B$806,0), MATCH("*2ND*",'Stu-SESSION'!$K$7:$T$7,0)),"")</f>
        <v>#N/A</v>
      </c>
      <c r="L592" s="44" t="e">
        <f>INDEX('Stu-SESSION'!$L$799:$U$806, MATCH("*Clean *",'Stu-SESSION'!$B$799:$B$806,0), MATCH("*2nd*",'Stu-SESSION'!$K$7:$T$7,0))</f>
        <v>#N/A</v>
      </c>
      <c r="M592" s="131" t="e">
        <f>IF($A$590='Stu-SESSION'!$A$799,INDEX('Stu-SESSION'!$K$799:$T$806, MATCH("*Lat Pulldown*",'Stu-SESSION'!$B$799:$B$806,0), MATCH("*2ND*",'Stu-SESSION'!$K$7:$T$7,0)),"")</f>
        <v>#N/A</v>
      </c>
      <c r="N592" s="44" t="e">
        <f>INDEX('Stu-SESSION'!$L$799:$U$806, MATCH("*Lat Pulldown*",'Stu-SESSION'!$B$799:$B$806,0), MATCH("*2nd*",'Stu-SESSION'!$K$7:$T$7,0))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IF($A$590='Stu-SESSION'!$A$799,INDEX('Stu-SESSION'!$K$799:$T$806, MATCH("*Squat*",'Stu-SESSION'!$B$799:$B$806,0), MATCH("*3rd*",'Stu-SESSION'!$K$7:$T$7,0)),"")</f>
        <v>#N/A</v>
      </c>
      <c r="D593" s="132" t="e">
        <f>INDEX('Stu-SESSION'!L$799:U$806, MATCH("*Squat*",'Stu-SESSION'!$B$799:$B$806,0), MATCH("*3rd*",'Stu-SESSION'!K$7:T$7,0))</f>
        <v>#N/A</v>
      </c>
      <c r="E593" s="131" t="e">
        <f>IF($A$590='Stu-SESSION'!$A$799,INDEX('Stu-SESSION'!$K$799:$T$806, MATCH("*Deadlift*",'Stu-SESSION'!$B$799:$B$806,0), MATCH("*3rd*",'Stu-SESSION'!$K$7:$T$7,0)),"")</f>
        <v>#N/A</v>
      </c>
      <c r="F593" s="131" t="e">
        <f>INDEX('Stu-SESSION'!$L$799:$U$806, MATCH("*Deadlift*",'Stu-SESSION'!$B$799:$B$806,0), MATCH("*3rd*",'Stu-SESSION'!$K$7:$T$7,0))</f>
        <v>#N/A</v>
      </c>
      <c r="G593" s="131" t="e">
        <f>IF($A$590='Stu-SESSION'!$A$799,INDEX('Stu-SESSION'!$K$799:$T$806, MATCH("*Bench Press*",'Stu-SESSION'!$B$799:$B$806,0), MATCH("*3rd*",'Stu-SESSION'!$K$7:$T$7,0)),"")</f>
        <v>#N/A</v>
      </c>
      <c r="H593" s="131" t="e">
        <f>INDEX('Stu-SESSION'!$L$799:$U$806, MATCH("*Bench Press*",'Stu-SESSION'!$B$799:$B$806,0), MATCH("*3rd*",'Stu-SESSION'!$K$7:$T$7,0))</f>
        <v>#N/A</v>
      </c>
      <c r="I593" s="132" t="e">
        <f>IF($A$590='Stu-SESSION'!$A$799,INDEX('Stu-SESSION'!$K$799:$T$806, MATCH("*Military*",'Stu-SESSION'!$B$799:$B$806,0), MATCH("*3rd*",'Stu-SESSION'!$K$7:$T$7,0)),"")</f>
        <v>#N/A</v>
      </c>
      <c r="J593" s="44" t="e">
        <f>INDEX('Stu-SESSION'!$L$799:$U$806, MATCH("*Military*",'Stu-SESSION'!$B$799:$B$806,0), MATCH("*3rd*",'Stu-SESSION'!$K$7:$T$7,0))</f>
        <v>#N/A</v>
      </c>
      <c r="K593" s="131" t="e">
        <f>IF($A$590='Stu-SESSION'!$A$799,INDEX('Stu-SESSION'!$K$799:$T$806, MATCH("*Clean *",'Stu-SESSION'!$B$799:$B$806,0), MATCH("*3rd*",'Stu-SESSION'!$K$7:$T$7,0)),"")</f>
        <v>#N/A</v>
      </c>
      <c r="L593" s="44" t="e">
        <f>INDEX('Stu-SESSION'!$L$799:$U$806, MATCH("*Clean *",'Stu-SESSION'!$B$799:$B$806,0), MATCH("*3rd*",'Stu-SESSION'!$K$7:$T$7,0))</f>
        <v>#N/A</v>
      </c>
      <c r="M593" s="131" t="e">
        <f>IF($A$590='Stu-SESSION'!$A$799,INDEX('Stu-SESSION'!$K$799:$T$806, MATCH("*Lat Pulldown*",'Stu-SESSION'!$B$799:$B$806,0), MATCH("*3rd*",'Stu-SESSION'!$K$7:$T$7,0)),"")</f>
        <v>#N/A</v>
      </c>
      <c r="N593" s="44" t="e">
        <f>INDEX('Stu-SESSION'!$L$799:$U$806, MATCH("*Lat Pulldown*",'Stu-SESSION'!$B$799:$B$806,0), MATCH("*3rd*",'Stu-SESSION'!$K$7:$T$7,0))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IF($A$590='Stu-SESSION'!$A$799,INDEX('Stu-SESSION'!$K$799:$T$806, MATCH("*Squat*",'Stu-SESSION'!$B$799:$B$806,0), MATCH("*4th*",'Stu-SESSION'!$K$7:$T$7,0)),"")</f>
        <v>#N/A</v>
      </c>
      <c r="D594" s="132" t="e">
        <f>INDEX('Stu-SESSION'!L$799:U$806, MATCH("*Squat*",'Stu-SESSION'!$B$799:$B$806,0), MATCH("*4th*",'Stu-SESSION'!K$7:T$7,0))</f>
        <v>#N/A</v>
      </c>
      <c r="E594" s="131" t="e">
        <f>IF($A$590='Stu-SESSION'!$A$799,INDEX('Stu-SESSION'!$K$799:$T$806, MATCH("*Deadlift*",'Stu-SESSION'!$B$799:$B$806,0), MATCH("*4th*",'Stu-SESSION'!$K$7:$T$7,0)),"")</f>
        <v>#N/A</v>
      </c>
      <c r="F594" s="131" t="e">
        <f>INDEX('Stu-SESSION'!$L$799:$U$806, MATCH("*Deadlift*",'Stu-SESSION'!$B$799:$B$806,0), MATCH("*4th*",'Stu-SESSION'!$K$7:$T$7,0))</f>
        <v>#N/A</v>
      </c>
      <c r="G594" s="131" t="e">
        <f>IF($A$590='Stu-SESSION'!$A$799,INDEX('Stu-SESSION'!$K$799:$T$806, MATCH("*Bench Press*",'Stu-SESSION'!$B$799:$B$806,0), MATCH("*4th*",'Stu-SESSION'!$K$7:$T$7,0)),"")</f>
        <v>#N/A</v>
      </c>
      <c r="H594" s="131" t="e">
        <f>INDEX('Stu-SESSION'!$L$799:$U$806, MATCH("*Bench Press*",'Stu-SESSION'!$B$799:$B$806,0), MATCH("*4th*",'Stu-SESSION'!$K$7:$T$7,0))</f>
        <v>#N/A</v>
      </c>
      <c r="I594" s="132" t="e">
        <f>IF($A$590='Stu-SESSION'!$A$799,INDEX('Stu-SESSION'!$K$799:$T$806, MATCH("*Military*",'Stu-SESSION'!$B$799:$B$806,0), MATCH("*4th*",'Stu-SESSION'!$K$7:$T$7,0)),"")</f>
        <v>#N/A</v>
      </c>
      <c r="J594" s="44" t="e">
        <f>INDEX('Stu-SESSION'!$L$799:$U$806, MATCH("*Military*",'Stu-SESSION'!$B$799:$B$806,0), MATCH("*4th*",'Stu-SESSION'!$K$7:$T$7,0))</f>
        <v>#N/A</v>
      </c>
      <c r="K594" s="131" t="e">
        <f>IF($A$590='Stu-SESSION'!$A$799,INDEX('Stu-SESSION'!$K$799:$T$806, MATCH("*Clean *",'Stu-SESSION'!$B$799:$B$806,0), MATCH("*4th*",'Stu-SESSION'!$K$7:$T$7,0)),"")</f>
        <v>#N/A</v>
      </c>
      <c r="L594" s="44" t="e">
        <f>INDEX('Stu-SESSION'!$L$799:$U$806, MATCH("*Clean *",'Stu-SESSION'!$B$799:$B$806,0), MATCH("*4th*",'Stu-SESSION'!$K$7:$T$7,0))</f>
        <v>#N/A</v>
      </c>
      <c r="M594" s="131" t="e">
        <f>IF($A$590='Stu-SESSION'!$A$799,INDEX('Stu-SESSION'!$K$799:$T$806, MATCH("*Lat Pulldown*",'Stu-SESSION'!$B$799:$B$806,0), MATCH("*4th*",'Stu-SESSION'!$K$7:$T$7,0)),"")</f>
        <v>#N/A</v>
      </c>
      <c r="N594" s="44" t="e">
        <f>INDEX('Stu-SESSION'!$L$799:$U$806, MATCH("*Lat Pulldown*",'Stu-SESSION'!$B$799:$B$806,0), MATCH("*4th*",'Stu-SESSION'!$K$7:$T$7,0))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IF($A$590='Stu-SESSION'!$A$799,INDEX('Stu-SESSION'!$K$799:$T$806, MATCH("*Squat*",'Stu-SESSION'!$B$799:$B$806,0), MATCH("*5th*",'Stu-SESSION'!$K$7:$T$7,0)),"")</f>
        <v>#N/A</v>
      </c>
      <c r="D595" s="132" t="e">
        <f>INDEX('Stu-SESSION'!L$799:U$806, MATCH("*Squat*",'Stu-SESSION'!$B$799:$B$806,0), MATCH("*5th*",'Stu-SESSION'!K$7:T$7,0))</f>
        <v>#N/A</v>
      </c>
      <c r="E595" s="131" t="e">
        <f>IF($A$590='Stu-SESSION'!$A$799,INDEX('Stu-SESSION'!$K$799:$T$806, MATCH("*Deadlift*",'Stu-SESSION'!$B$799:$B$806,0), MATCH("*5th*",'Stu-SESSION'!$K$7:$T$7,0)),"")</f>
        <v>#N/A</v>
      </c>
      <c r="F595" s="131" t="e">
        <f>INDEX('Stu-SESSION'!$L$799:$U$806, MATCH("*Deadlift*",'Stu-SESSION'!$B$799:$B$806,0), MATCH("*5th*",'Stu-SESSION'!$K$7:$T$7,0))</f>
        <v>#N/A</v>
      </c>
      <c r="G595" s="131" t="e">
        <f>IF($A$590='Stu-SESSION'!$A$799,INDEX('Stu-SESSION'!$K$799:$T$806, MATCH("*Bench Press*",'Stu-SESSION'!$B$799:$B$806,0), MATCH("*5th*",'Stu-SESSION'!$K$7:$T$7,0)),"")</f>
        <v>#N/A</v>
      </c>
      <c r="H595" s="131" t="e">
        <f>INDEX('Stu-SESSION'!$L$799:$U$806, MATCH("*Bench Press*",'Stu-SESSION'!$B$799:$B$806,0), MATCH("*5th*",'Stu-SESSION'!$K$7:$T$7,0))</f>
        <v>#N/A</v>
      </c>
      <c r="I595" s="132" t="e">
        <f>IF($A$590='Stu-SESSION'!$A$799,INDEX('Stu-SESSION'!$K$799:$T$806, MATCH("*Military*",'Stu-SESSION'!$B$799:$B$806,0), MATCH("*5th*",'Stu-SESSION'!$K$7:$T$7,0)),"")</f>
        <v>#N/A</v>
      </c>
      <c r="J595" s="44" t="e">
        <f>INDEX('Stu-SESSION'!$L$799:$U$806, MATCH("*Military*",'Stu-SESSION'!$B$799:$B$806,0), MATCH("*5th*",'Stu-SESSION'!$K$7:$T$7,0))</f>
        <v>#N/A</v>
      </c>
      <c r="K595" s="131" t="e">
        <f>IF($A$590='Stu-SESSION'!$A$799,INDEX('Stu-SESSION'!$K$799:$T$806, MATCH("*Clean *",'Stu-SESSION'!$B$799:$B$806,0), MATCH("*5th*",'Stu-SESSION'!$K$7:$T$7,0)),"")</f>
        <v>#N/A</v>
      </c>
      <c r="L595" s="44" t="e">
        <f>INDEX('Stu-SESSION'!$L$799:$U$806, MATCH("*Clean *",'Stu-SESSION'!$B$799:$B$806,0), MATCH("*5th*",'Stu-SESSION'!$K$7:$T$7,0))</f>
        <v>#N/A</v>
      </c>
      <c r="M595" s="131" t="e">
        <f>IF($A$590='Stu-SESSION'!$A$799,INDEX('Stu-SESSION'!$K$799:$T$806, MATCH("*Lat Pulldown*",'Stu-SESSION'!$B$799:$B$806,0), MATCH("*5th*",'Stu-SESSION'!$K$7:$T$7,0)),"")</f>
        <v>#N/A</v>
      </c>
      <c r="N595" s="44" t="e">
        <f>INDEX('Stu-SESSION'!$L$799:$U$806, MATCH("*Lat Pulldown*",'Stu-SESSION'!$B$799:$B$806,0), MATCH("*5th*",'Stu-SESSION'!$K$7:$T$7,0))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'Stu-SESSION'!A808</f>
        <v>0</v>
      </c>
      <c r="B596" s="116" t="s">
        <v>84</v>
      </c>
      <c r="C596" s="117" t="e">
        <f>MAX(C597:C601)</f>
        <v>#N/A</v>
      </c>
      <c r="D596" s="116" t="e">
        <f t="array" ref="D596">MAX(IF(C597:C601=C596,D597:D601))</f>
        <v>#N/A</v>
      </c>
      <c r="E596" s="116" t="e">
        <f>MAX(E597:E601)</f>
        <v>#N/A</v>
      </c>
      <c r="F596" s="116" t="e">
        <f t="array" ref="F596">MAX(IF(E597:E601=E596,F597:F601))</f>
        <v>#N/A</v>
      </c>
      <c r="G596" s="116" t="e">
        <f>MAX(G597:G601)</f>
        <v>#N/A</v>
      </c>
      <c r="H596" s="116" t="e">
        <f t="array" ref="H596">MAX(IF(G597:G601=G596,H597:H601))</f>
        <v>#N/A</v>
      </c>
      <c r="I596" s="116" t="e">
        <f>MAX(I597:I601)</f>
        <v>#N/A</v>
      </c>
      <c r="J596" s="116" t="e">
        <f t="array" ref="J596">MAX(IF(I597:I601=I596,J597:J601))</f>
        <v>#N/A</v>
      </c>
      <c r="K596" s="116" t="e">
        <f>MAX(K597:K601)</f>
        <v>#N/A</v>
      </c>
      <c r="L596" s="116" t="e">
        <f t="array" ref="L596">MAX(IF(K597:K601=K596,L597:L601))</f>
        <v>#N/A</v>
      </c>
      <c r="M596" s="116" t="e">
        <f>MAX(M597:M601)</f>
        <v>#N/A</v>
      </c>
      <c r="N596" s="117" t="e">
        <f t="array" ref="N596">MAX(IF(M597:M601=M596,N597:N601))</f>
        <v>#N/A</v>
      </c>
      <c r="O596" s="152" t="str">
        <f>IF($A$140='Stu-SESSION'!$A$808,INDEX('Stu-SESSION'!$K$808:$T$815, MATCH("*1k Row*",'Stu-SESSION'!$B$808:$B$815,0), MATCH("*1st*",'Stu-SESSION'!$K$7:$T$7,0)),"")</f>
        <v/>
      </c>
      <c r="P596" s="152" t="str">
        <f>IF($A$140='Stu-SESSION'!$A$808,INDEX('Stu-SESSION'!$K$808:$T$815, MATCH("*HIIT*",'Stu-SESSION'!$B$808:$B$815,0), MATCH("*1st*",'Stu-SESSION'!$K$7:$T$7,0)),"")</f>
        <v/>
      </c>
      <c r="Q596" s="119" t="e">
        <f>INDEX('Stu-SESSION'!$L$808:$U$808, MATCH("*HIIT*",'Stu-SESSION'!$B$808:$B$808,0), MATCH("*1st*",'Stu-SESSION'!$K$7:$T$7,0))</f>
        <v>#N/A</v>
      </c>
      <c r="R596" s="119">
        <f>'Stu-SESSION'!U658</f>
        <v>0</v>
      </c>
      <c r="S596" s="116"/>
      <c r="T596" s="116"/>
      <c r="U596" s="120">
        <f>'Stu-SESSION'!A809</f>
        <v>0</v>
      </c>
      <c r="V596" s="120">
        <f>'Stu-SESSION'!A810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e">
        <f>IF($A$596='Stu-SESSION'!$A$808,INDEX('Stu-SESSION'!$K$808:$T$815, MATCH("*Squat*",'Stu-SESSION'!$B$808:$B$815,0), MATCH("*1st*",'Stu-SESSION'!$K$7:$T$7,0)),"")</f>
        <v>#N/A</v>
      </c>
      <c r="D597" s="132" t="e">
        <f>INDEX('Stu-SESSION'!L$808:U$815, MATCH("*Squat*",'Stu-SESSION'!$B$808:$B$815,0), MATCH("*1st*",'Stu-SESSION'!K$7:T$7,0))</f>
        <v>#N/A</v>
      </c>
      <c r="E597" s="131" t="e">
        <f>IF($A$596='Stu-SESSION'!$A$808,INDEX('Stu-SESSION'!$K$808:$T$815, MATCH("*Deadlift*",'Stu-SESSION'!$B$808:$B$815,0), MATCH("*1st*",'Stu-SESSION'!$K$7:$T$7,0)),"")</f>
        <v>#N/A</v>
      </c>
      <c r="F597" s="131" t="e">
        <f>INDEX('Stu-SESSION'!$L$808:$U$815, MATCH("*Deadlift*",'Stu-SESSION'!$B$808:$B$815,0), MATCH("*1st*",'Stu-SESSION'!$K$7:$T$7,0))</f>
        <v>#N/A</v>
      </c>
      <c r="G597" s="131" t="e">
        <f>IF($A$596='Stu-SESSION'!$A$808,INDEX('Stu-SESSION'!$K$808:$T$815, MATCH("*Bench Press*",'Stu-SESSION'!$B$808:$B$815,0), MATCH("*1st*",'Stu-SESSION'!$K$7:$T$7,0)),"")</f>
        <v>#N/A</v>
      </c>
      <c r="H597" s="131" t="e">
        <f>INDEX('Stu-SESSION'!$L$808:$U$815, MATCH("*Bench Press*",'Stu-SESSION'!$B$808:$B$815,0), MATCH("*1st*",'Stu-SESSION'!$K$7:$T$7,0))</f>
        <v>#N/A</v>
      </c>
      <c r="I597" s="132" t="e">
        <f>IF($A$596='Stu-SESSION'!$A$808,INDEX('Stu-SESSION'!$K$808:$T$815, MATCH("*Military*",'Stu-SESSION'!$B$808:$B$815,0), MATCH("*1st*",'Stu-SESSION'!$K$7:$T$7,0)),"")</f>
        <v>#N/A</v>
      </c>
      <c r="J597" s="48" t="e">
        <f>INDEX('Stu-SESSION'!$L$808:$U$815, MATCH("*Military*",'Stu-SESSION'!$B$808:$B$815,0), MATCH("*1st*",'Stu-SESSION'!$K$7:$T$7,0))</f>
        <v>#N/A</v>
      </c>
      <c r="K597" s="131" t="e">
        <f>IF($A$596='Stu-SESSION'!$A$808,INDEX('Stu-SESSION'!$K$808:$T$815, MATCH("*Clean *",'Stu-SESSION'!$B$808:$B$815,0), MATCH("*1st*",'Stu-SESSION'!$K$7:$T$7,0)),"")</f>
        <v>#N/A</v>
      </c>
      <c r="L597" s="48" t="e">
        <f>INDEX('Stu-SESSION'!$L$808:$U$815, MATCH("*Clean *",'Stu-SESSION'!$B$808:$B$815,0), MATCH("*1st*",'Stu-SESSION'!$K$7:$T$7,0))</f>
        <v>#N/A</v>
      </c>
      <c r="M597" s="131" t="e">
        <f>IF($A$596='Stu-SESSION'!$A$808,INDEX('Stu-SESSION'!$K$808:$T$815, MATCH("*Lat Pulldown*",'Stu-SESSION'!$B$808:$B$815,0), MATCH("*1st*",'Stu-SESSION'!$K$7:$T$7,0)),"")</f>
        <v>#N/A</v>
      </c>
      <c r="N597" s="48" t="e">
        <f>INDEX('Stu-SESSION'!$L$808:$U$815, MATCH("*Lat Pulldown*",'Stu-SESSION'!$B$808:$B$815,0), MATCH("*1st*",'Stu-SESSION'!$K$7:$T$7,0))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e">
        <f>IF($A$596='Stu-SESSION'!$A$808,INDEX('Stu-SESSION'!$K$808:$T$815, MATCH("*Squat*",'Stu-SESSION'!$B$808:$B$815,0), MATCH("*2nd*",'Stu-SESSION'!$K$7:$T$7,0)),"")</f>
        <v>#N/A</v>
      </c>
      <c r="D598" s="132" t="e">
        <f>INDEX('Stu-SESSION'!L$808:U$815, MATCH("*Squat*",'Stu-SESSION'!$B$808:$B$815,0), MATCH("*2nd*",'Stu-SESSION'!K$7:T$7,0))</f>
        <v>#N/A</v>
      </c>
      <c r="E598" s="131" t="e">
        <f>IF($A$596='Stu-SESSION'!$A$808,INDEX('Stu-SESSION'!$K$808:$T$815, MATCH("*Deadlift*",'Stu-SESSION'!$B$808:$B$815,0), MATCH("*2ND*",'Stu-SESSION'!$K$7:$T$7,0)),"")</f>
        <v>#N/A</v>
      </c>
      <c r="F598" s="131" t="e">
        <f>INDEX('Stu-SESSION'!$L$808:$U$815, MATCH("*Deadlift*",'Stu-SESSION'!$B$808:$B$815,0), MATCH("*2nd*",'Stu-SESSION'!$K$7:$T$7,0))</f>
        <v>#N/A</v>
      </c>
      <c r="G598" s="131" t="e">
        <f>IF($A$596='Stu-SESSION'!$A$808,INDEX('Stu-SESSION'!$K$808:$T$815, MATCH("*Bench Press*",'Stu-SESSION'!$B$808:$B$815,0), MATCH("*2ND*",'Stu-SESSION'!$K$7:$T$7,0)),"")</f>
        <v>#N/A</v>
      </c>
      <c r="H598" s="131" t="e">
        <f>INDEX('Stu-SESSION'!$L$808:$U$815, MATCH("*Bench Press*",'Stu-SESSION'!$B$808:$B$815,0), MATCH("*2nd*",'Stu-SESSION'!$K$7:$T$7,0))</f>
        <v>#N/A</v>
      </c>
      <c r="I598" s="132" t="e">
        <f>IF($A$596='Stu-SESSION'!$A$808,INDEX('Stu-SESSION'!$K$808:$T$815, MATCH("*Military*",'Stu-SESSION'!$B$808:$B$815,0), MATCH("*2ND*",'Stu-SESSION'!$K$7:$T$7,0)),"")</f>
        <v>#N/A</v>
      </c>
      <c r="J598" s="44" t="e">
        <f>INDEX('Stu-SESSION'!$L$808:$U$815, MATCH("*Military*",'Stu-SESSION'!$B$808:$B$815,0), MATCH("*2nd*",'Stu-SESSION'!$K$7:$T$7,0))</f>
        <v>#N/A</v>
      </c>
      <c r="K598" s="131" t="e">
        <f>IF($A$596='Stu-SESSION'!$A$808,INDEX('Stu-SESSION'!$K$808:$T$815, MATCH("*Clean *",'Stu-SESSION'!$B$808:$B$815,0), MATCH("*2ND*",'Stu-SESSION'!$K$7:$T$7,0)),"")</f>
        <v>#N/A</v>
      </c>
      <c r="L598" s="44" t="e">
        <f>INDEX('Stu-SESSION'!$L$808:$U$815, MATCH("*Clean *",'Stu-SESSION'!$B$808:$B$815,0), MATCH("*2nd*",'Stu-SESSION'!$K$7:$T$7,0))</f>
        <v>#N/A</v>
      </c>
      <c r="M598" s="131" t="e">
        <f>IF($A$596='Stu-SESSION'!$A$808,INDEX('Stu-SESSION'!$K$808:$T$815, MATCH("*Lat Pulldown*",'Stu-SESSION'!$B$808:$B$815,0), MATCH("*2ND*",'Stu-SESSION'!$K$7:$T$7,0)),"")</f>
        <v>#N/A</v>
      </c>
      <c r="N598" s="44" t="e">
        <f>INDEX('Stu-SESSION'!$L$808:$U$815, MATCH("*Lat Pulldown*",'Stu-SESSION'!$B$808:$B$815,0), MATCH("*2nd*",'Stu-SESSION'!$K$7:$T$7,0))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e">
        <f>IF($A$596='Stu-SESSION'!$A$808,INDEX('Stu-SESSION'!$K$808:$T$815, MATCH("*Squat*",'Stu-SESSION'!$B$808:$B$815,0), MATCH("*3rd*",'Stu-SESSION'!$K$7:$T$7,0)),"")</f>
        <v>#N/A</v>
      </c>
      <c r="D599" s="132" t="e">
        <f>INDEX('Stu-SESSION'!L$808:U$815, MATCH("*Squat*",'Stu-SESSION'!$B$808:$B$815,0), MATCH("*3rd*",'Stu-SESSION'!K$7:T$7,0))</f>
        <v>#N/A</v>
      </c>
      <c r="E599" s="131" t="e">
        <f>IF($A$596='Stu-SESSION'!$A$808,INDEX('Stu-SESSION'!$K$808:$T$815, MATCH("*Deadlift*",'Stu-SESSION'!$B$808:$B$815,0), MATCH("*3rd*",'Stu-SESSION'!$K$7:$T$7,0)),"")</f>
        <v>#N/A</v>
      </c>
      <c r="F599" s="131" t="e">
        <f>INDEX('Stu-SESSION'!$L$808:$U$815, MATCH("*Deadlift*",'Stu-SESSION'!$B$808:$B$815,0), MATCH("*3rd*",'Stu-SESSION'!$K$7:$T$7,0))</f>
        <v>#N/A</v>
      </c>
      <c r="G599" s="131" t="e">
        <f>IF($A$596='Stu-SESSION'!$A$808,INDEX('Stu-SESSION'!$K$808:$T$815, MATCH("*Bench Press*",'Stu-SESSION'!$B$808:$B$815,0), MATCH("*3rd*",'Stu-SESSION'!$K$7:$T$7,0)),"")</f>
        <v>#N/A</v>
      </c>
      <c r="H599" s="131" t="e">
        <f>INDEX('Stu-SESSION'!$L$808:$U$815, MATCH("*Bench Press*",'Stu-SESSION'!$B$808:$B$815,0), MATCH("*3rd*",'Stu-SESSION'!$K$7:$T$7,0))</f>
        <v>#N/A</v>
      </c>
      <c r="I599" s="132" t="e">
        <f>IF($A$596='Stu-SESSION'!$A$808,INDEX('Stu-SESSION'!$K$808:$T$815, MATCH("*Military*",'Stu-SESSION'!$B$808:$B$815,0), MATCH("*3rd*",'Stu-SESSION'!$K$7:$T$7,0)),"")</f>
        <v>#N/A</v>
      </c>
      <c r="J599" s="44" t="e">
        <f>INDEX('Stu-SESSION'!$L$808:$U$815, MATCH("*Military*",'Stu-SESSION'!$B$808:$B$815,0), MATCH("*3rd*",'Stu-SESSION'!$K$7:$T$7,0))</f>
        <v>#N/A</v>
      </c>
      <c r="K599" s="131" t="e">
        <f>IF($A$596='Stu-SESSION'!$A$808,INDEX('Stu-SESSION'!$K$808:$T$815, MATCH("*Clean *",'Stu-SESSION'!$B$808:$B$815,0), MATCH("*3rd*",'Stu-SESSION'!$K$7:$T$7,0)),"")</f>
        <v>#N/A</v>
      </c>
      <c r="L599" s="44" t="e">
        <f>INDEX('Stu-SESSION'!$L$808:$U$815, MATCH("*Clean *",'Stu-SESSION'!$B$808:$B$815,0), MATCH("*3rd*",'Stu-SESSION'!$K$7:$T$7,0))</f>
        <v>#N/A</v>
      </c>
      <c r="M599" s="131" t="e">
        <f>IF($A$596='Stu-SESSION'!$A$808,INDEX('Stu-SESSION'!$K$808:$T$815, MATCH("*Lat Pulldown*",'Stu-SESSION'!$B$808:$B$815,0), MATCH("*3rd*",'Stu-SESSION'!$K$7:$T$7,0)),"")</f>
        <v>#N/A</v>
      </c>
      <c r="N599" s="44" t="e">
        <f>INDEX('Stu-SESSION'!$L$808:$U$815, MATCH("*Lat Pulldown*",'Stu-SESSION'!$B$808:$B$815,0), MATCH("*3rd*",'Stu-SESSION'!$K$7:$T$7,0))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e">
        <f>IF($A$596='Stu-SESSION'!$A$808,INDEX('Stu-SESSION'!$K$808:$T$815, MATCH("*Squat*",'Stu-SESSION'!$B$808:$B$815,0), MATCH("*4th*",'Stu-SESSION'!$K$7:$T$7,0)),"")</f>
        <v>#N/A</v>
      </c>
      <c r="D600" s="132" t="e">
        <f>INDEX('Stu-SESSION'!L$808:U$815, MATCH("*Squat*",'Stu-SESSION'!$B$808:$B$815,0), MATCH("*4th*",'Stu-SESSION'!K$7:T$7,0))</f>
        <v>#N/A</v>
      </c>
      <c r="E600" s="131" t="e">
        <f>IF($A$596='Stu-SESSION'!$A$808,INDEX('Stu-SESSION'!$K$808:$T$815, MATCH("*Deadlift*",'Stu-SESSION'!$B$808:$B$815,0), MATCH("*4th*",'Stu-SESSION'!$K$7:$T$7,0)),"")</f>
        <v>#N/A</v>
      </c>
      <c r="F600" s="131" t="e">
        <f>INDEX('Stu-SESSION'!$L$808:$U$815, MATCH("*Deadlift*",'Stu-SESSION'!$B$808:$B$815,0), MATCH("*4th*",'Stu-SESSION'!$K$7:$T$7,0))</f>
        <v>#N/A</v>
      </c>
      <c r="G600" s="131" t="e">
        <f>IF($A$596='Stu-SESSION'!$A$808,INDEX('Stu-SESSION'!$K$808:$T$815, MATCH("*Bench Press*",'Stu-SESSION'!$B$808:$B$815,0), MATCH("*4th*",'Stu-SESSION'!$K$7:$T$7,0)),"")</f>
        <v>#N/A</v>
      </c>
      <c r="H600" s="131" t="e">
        <f>INDEX('Stu-SESSION'!$L$808:$U$815, MATCH("*Bench Press*",'Stu-SESSION'!$B$808:$B$815,0), MATCH("*4th*",'Stu-SESSION'!$K$7:$T$7,0))</f>
        <v>#N/A</v>
      </c>
      <c r="I600" s="132" t="e">
        <f>IF($A$596='Stu-SESSION'!$A$808,INDEX('Stu-SESSION'!$K$808:$T$815, MATCH("*Military*",'Stu-SESSION'!$B$808:$B$815,0), MATCH("*4th*",'Stu-SESSION'!$K$7:$T$7,0)),"")</f>
        <v>#N/A</v>
      </c>
      <c r="J600" s="44" t="e">
        <f>INDEX('Stu-SESSION'!$L$808:$U$815, MATCH("*Military*",'Stu-SESSION'!$B$808:$B$815,0), MATCH("*4th*",'Stu-SESSION'!$K$7:$T$7,0))</f>
        <v>#N/A</v>
      </c>
      <c r="K600" s="131" t="e">
        <f>IF($A$596='Stu-SESSION'!$A$808,INDEX('Stu-SESSION'!$K$808:$T$815, MATCH("*Clean *",'Stu-SESSION'!$B$808:$B$815,0), MATCH("*4th*",'Stu-SESSION'!$K$7:$T$7,0)),"")</f>
        <v>#N/A</v>
      </c>
      <c r="L600" s="44" t="e">
        <f>INDEX('Stu-SESSION'!$L$808:$U$815, MATCH("*Clean *",'Stu-SESSION'!$B$808:$B$815,0), MATCH("*4th*",'Stu-SESSION'!$K$7:$T$7,0))</f>
        <v>#N/A</v>
      </c>
      <c r="M600" s="131" t="e">
        <f>IF($A$596='Stu-SESSION'!$A$808,INDEX('Stu-SESSION'!$K$808:$T$815, MATCH("*Lat Pulldown*",'Stu-SESSION'!$B$808:$B$815,0), MATCH("*4th*",'Stu-SESSION'!$K$7:$T$7,0)),"")</f>
        <v>#N/A</v>
      </c>
      <c r="N600" s="44" t="e">
        <f>INDEX('Stu-SESSION'!$L$808:$U$815, MATCH("*Lat Pulldown*",'Stu-SESSION'!$B$808:$B$815,0), MATCH("*4th*",'Stu-SESSION'!$K$7:$T$7,0))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e">
        <f>IF($A$596='Stu-SESSION'!$A$808,INDEX('Stu-SESSION'!$K$808:$T$815, MATCH("*Squat*",'Stu-SESSION'!$B$808:$B$815,0), MATCH("*5th*",'Stu-SESSION'!$K$7:$T$7,0)),"")</f>
        <v>#N/A</v>
      </c>
      <c r="D601" s="132" t="e">
        <f>INDEX('Stu-SESSION'!L$808:U$815, MATCH("*Squat*",'Stu-SESSION'!$B$808:$B$815,0), MATCH("*5th*",'Stu-SESSION'!K$7:T$7,0))</f>
        <v>#N/A</v>
      </c>
      <c r="E601" s="131" t="e">
        <f>IF($A$596='Stu-SESSION'!$A$808,INDEX('Stu-SESSION'!$K$808:$T$815, MATCH("*Deadlift*",'Stu-SESSION'!$B$808:$B$815,0), MATCH("*5th*",'Stu-SESSION'!$K$7:$T$7,0)),"")</f>
        <v>#N/A</v>
      </c>
      <c r="F601" s="131" t="e">
        <f>INDEX('Stu-SESSION'!$L$808:$U$815, MATCH("*Deadlift*",'Stu-SESSION'!$B$808:$B$815,0), MATCH("*5th*",'Stu-SESSION'!$K$7:$T$7,0))</f>
        <v>#N/A</v>
      </c>
      <c r="G601" s="131" t="e">
        <f>IF($A$596='Stu-SESSION'!$A$808,INDEX('Stu-SESSION'!$K$808:$T$815, MATCH("*Bench Press*",'Stu-SESSION'!$B$808:$B$815,0), MATCH("*5th*",'Stu-SESSION'!$K$7:$T$7,0)),"")</f>
        <v>#N/A</v>
      </c>
      <c r="H601" s="131" t="e">
        <f>INDEX('Stu-SESSION'!$L$808:$U$815, MATCH("*Bench Press*",'Stu-SESSION'!$B$808:$B$815,0), MATCH("*5th*",'Stu-SESSION'!$K$7:$T$7,0))</f>
        <v>#N/A</v>
      </c>
      <c r="I601" s="132" t="e">
        <f>IF($A$596='Stu-SESSION'!$A$808,INDEX('Stu-SESSION'!$K$808:$T$815, MATCH("*Military*",'Stu-SESSION'!$B$808:$B$815,0), MATCH("*5th*",'Stu-SESSION'!$K$7:$T$7,0)),"")</f>
        <v>#N/A</v>
      </c>
      <c r="J601" s="44" t="e">
        <f>INDEX('Stu-SESSION'!$L$808:$U$815, MATCH("*Military*",'Stu-SESSION'!$B$808:$B$815,0), MATCH("*5th*",'Stu-SESSION'!$K$7:$T$7,0))</f>
        <v>#N/A</v>
      </c>
      <c r="K601" s="131" t="e">
        <f>IF($A$596='Stu-SESSION'!$A$808,INDEX('Stu-SESSION'!$K$808:$T$815, MATCH("*Clean *",'Stu-SESSION'!$B$808:$B$815,0), MATCH("*5th*",'Stu-SESSION'!$K$7:$T$7,0)),"")</f>
        <v>#N/A</v>
      </c>
      <c r="L601" s="44" t="e">
        <f>INDEX('Stu-SESSION'!$L$808:$U$815, MATCH("*Clean *",'Stu-SESSION'!$B$808:$B$815,0), MATCH("*5th*",'Stu-SESSION'!$K$7:$T$7,0))</f>
        <v>#N/A</v>
      </c>
      <c r="M601" s="131" t="e">
        <f>IF($A$596='Stu-SESSION'!$A$808,INDEX('Stu-SESSION'!$K$808:$T$815, MATCH("*Lat Pulldown*",'Stu-SESSION'!$B$808:$B$815,0), MATCH("*5th*",'Stu-SESSION'!$K$7:$T$7,0)),"")</f>
        <v>#N/A</v>
      </c>
      <c r="N601" s="44" t="e">
        <f>INDEX('Stu-SESSION'!$L$808:$U$815, MATCH("*Lat Pulldown*",'Stu-SESSION'!$B$808:$B$815,0), MATCH("*5th*",'Stu-SESSION'!$K$7:$T$7,0))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  <row r="602" spans="1:40">
      <c r="A602" s="129">
        <f>'Stu-SESSION'!A817</f>
        <v>0</v>
      </c>
      <c r="B602" s="116" t="s">
        <v>84</v>
      </c>
      <c r="C602" s="117" t="e">
        <f>MAX(C603:C607)</f>
        <v>#N/A</v>
      </c>
      <c r="D602" s="116" t="e">
        <f t="array" ref="D602">MAX(IF(C603:C607=C602,D603:D607))</f>
        <v>#N/A</v>
      </c>
      <c r="E602" s="116" t="e">
        <f>MAX(E603:E607)</f>
        <v>#N/A</v>
      </c>
      <c r="F602" s="116" t="e">
        <f t="array" ref="F602">MAX(IF(E603:E607=E602,F603:F607))</f>
        <v>#N/A</v>
      </c>
      <c r="G602" s="116" t="e">
        <f>MAX(G603:G607)</f>
        <v>#N/A</v>
      </c>
      <c r="H602" s="116" t="e">
        <f t="array" ref="H602">MAX(IF(G603:G607=G602,H603:H607))</f>
        <v>#N/A</v>
      </c>
      <c r="I602" s="116" t="e">
        <f>MAX(I603:I607)</f>
        <v>#N/A</v>
      </c>
      <c r="J602" s="116" t="e">
        <f t="array" ref="J602">MAX(IF(I603:I607=I602,J603:J607))</f>
        <v>#N/A</v>
      </c>
      <c r="K602" s="116" t="e">
        <f>MAX(K603:K607)</f>
        <v>#N/A</v>
      </c>
      <c r="L602" s="116" t="e">
        <f t="array" ref="L602">MAX(IF(K603:K607=K602,L603:L607))</f>
        <v>#N/A</v>
      </c>
      <c r="M602" s="116" t="e">
        <f>MAX(M603:M607)</f>
        <v>#N/A</v>
      </c>
      <c r="N602" s="117" t="e">
        <f t="array" ref="N602">MAX(IF(M603:M607=M602,N603:N607))</f>
        <v>#N/A</v>
      </c>
      <c r="O602" s="152" t="str">
        <f>IF($A$140='Stu-SESSION'!$A$817,INDEX('Stu-SESSION'!$K$817:$T$824, MATCH("*1k Row*",'Stu-SESSION'!$B$817:$B$824,0), MATCH("*1st*",'Stu-SESSION'!$K$7:$T$7,0)),"")</f>
        <v/>
      </c>
      <c r="P602" s="152" t="str">
        <f>IF($A$140='Stu-SESSION'!$A$817,INDEX('Stu-SESSION'!$K$817:$T$824, MATCH("*HIIT*",'Stu-SESSION'!$B$817:$B$824,0), MATCH("*1st*",'Stu-SESSION'!$K$7:$T$7,0)),"")</f>
        <v/>
      </c>
      <c r="Q602" s="119" t="e">
        <f>INDEX('Stu-SESSION'!$L$817:$U$817, MATCH("*HIIT*",'Stu-SESSION'!$B$817:$B$817,0), MATCH("*1st*",'Stu-SESSION'!$K$7:$T$7,0))</f>
        <v>#N/A</v>
      </c>
      <c r="R602" s="119">
        <f>'Stu-SESSION'!U664</f>
        <v>0</v>
      </c>
      <c r="S602" s="116"/>
      <c r="T602" s="116"/>
      <c r="U602" s="120">
        <f>'Stu-SESSION'!A818</f>
        <v>0</v>
      </c>
      <c r="V602" s="120">
        <f>'Stu-SESSION'!A819</f>
        <v>0</v>
      </c>
      <c r="W602" s="116"/>
      <c r="X602" s="116"/>
      <c r="Y602" s="116"/>
      <c r="Z602" s="116"/>
      <c r="AA602" s="116"/>
      <c r="AB602" s="116"/>
      <c r="AC602" s="116"/>
      <c r="AF602"/>
      <c r="AG602"/>
      <c r="AH602"/>
      <c r="AI602"/>
      <c r="AJ602"/>
      <c r="AK602"/>
      <c r="AL602"/>
      <c r="AN602"/>
    </row>
    <row r="603" spans="1:40">
      <c r="A603" s="145"/>
      <c r="B603" s="11" t="s">
        <v>3</v>
      </c>
      <c r="C603" s="131" t="e">
        <f>IF($A$823='Stu-SESSION'!$A$817,INDEX('Stu-SESSION'!$K$817:$T$824, MATCH("*Squat*",'Stu-SESSION'!$B$817:$B$824,0), MATCH("*1st*",'Stu-SESSION'!$K$7:$T$7,0)),"")</f>
        <v>#N/A</v>
      </c>
      <c r="D603" s="132" t="e">
        <f>INDEX('Stu-SESSION'!L$817:U$824, MATCH("*Squat*",'Stu-SESSION'!$B$817:$B$824,0), MATCH("*1st*",'Stu-SESSION'!K$7:T$7,0))</f>
        <v>#N/A</v>
      </c>
      <c r="E603" s="131" t="e">
        <f>IF($A$823='Stu-SESSION'!$A$817,INDEX('Stu-SESSION'!$K$817:$T$824, MATCH("*Deadlift*",'Stu-SESSION'!$B$817:$B$824,0), MATCH("*1st*",'Stu-SESSION'!$K$7:$T$7,0)),"")</f>
        <v>#N/A</v>
      </c>
      <c r="F603" s="131" t="e">
        <f>INDEX('Stu-SESSION'!$L$817:$U$824, MATCH("*Deadlift*",'Stu-SESSION'!$B$817:$B$824,0), MATCH("*1st*",'Stu-SESSION'!$K$7:$T$7,0))</f>
        <v>#N/A</v>
      </c>
      <c r="G603" s="131" t="e">
        <f>IF($A$823='Stu-SESSION'!$A$817,INDEX('Stu-SESSION'!$K$817:$T$824, MATCH("*Bench Press*",'Stu-SESSION'!$B$817:$B$824,0), MATCH("*1st*",'Stu-SESSION'!$K$7:$T$7,0)),"")</f>
        <v>#N/A</v>
      </c>
      <c r="H603" s="131" t="e">
        <f>INDEX('Stu-SESSION'!$L$817:$U$824, MATCH("*Bench Press*",'Stu-SESSION'!$B$817:$B$824,0), MATCH("*1st*",'Stu-SESSION'!$K$7:$T$7,0))</f>
        <v>#N/A</v>
      </c>
      <c r="I603" s="132" t="e">
        <f>IF($A$823='Stu-SESSION'!$A$817,INDEX('Stu-SESSION'!$K$817:$T$824, MATCH("*Military*",'Stu-SESSION'!$B$817:$B$824,0), MATCH("*1st*",'Stu-SESSION'!$K$7:$T$7,0)),"")</f>
        <v>#N/A</v>
      </c>
      <c r="J603" s="48" t="e">
        <f>INDEX('Stu-SESSION'!$L$817:$U$824, MATCH("*Military*",'Stu-SESSION'!$B$817:$B$824,0), MATCH("*1st*",'Stu-SESSION'!$K$7:$T$7,0))</f>
        <v>#N/A</v>
      </c>
      <c r="K603" s="131" t="e">
        <f>IF($A$823='Stu-SESSION'!$A$817,INDEX('Stu-SESSION'!$K$817:$T$824, MATCH("*Clean *",'Stu-SESSION'!$B$817:$B$824,0), MATCH("*1st*",'Stu-SESSION'!$K$7:$T$7,0)),"")</f>
        <v>#N/A</v>
      </c>
      <c r="L603" s="48" t="e">
        <f>INDEX('Stu-SESSION'!$L$817:$U$824, MATCH("*Clean *",'Stu-SESSION'!$B$817:$B$824,0), MATCH("*1st*",'Stu-SESSION'!$K$7:$T$7,0))</f>
        <v>#N/A</v>
      </c>
      <c r="M603" s="131" t="e">
        <f>IF($A$823='Stu-SESSION'!$A$817,INDEX('Stu-SESSION'!$K$817:$T$824, MATCH("*Lat Pulldown*",'Stu-SESSION'!$B$817:$B$824,0), MATCH("*1st*",'Stu-SESSION'!$K$7:$T$7,0)),"")</f>
        <v>#N/A</v>
      </c>
      <c r="N603" s="48" t="e">
        <f>INDEX('Stu-SESSION'!$L$817:$U$824, MATCH("*Lat Pulldown*",'Stu-SESSION'!$B$817:$B$824,0), MATCH("*1st*",'Stu-SESSION'!$K$7:$T$7,0))</f>
        <v>#N/A</v>
      </c>
      <c r="O603" s="151"/>
      <c r="P603" s="151"/>
      <c r="Q603" s="118"/>
      <c r="R603" s="118"/>
      <c r="S603" s="11"/>
      <c r="T603" s="11"/>
      <c r="V603" s="47"/>
      <c r="W603" s="11"/>
      <c r="X603" s="11"/>
      <c r="Y603" s="11"/>
      <c r="Z603" s="11"/>
      <c r="AA603" s="11"/>
      <c r="AB603" s="11"/>
      <c r="AC603" s="11"/>
      <c r="AF603"/>
      <c r="AG603"/>
      <c r="AH603"/>
      <c r="AI603"/>
      <c r="AJ603"/>
      <c r="AK603"/>
      <c r="AL603"/>
      <c r="AN603"/>
    </row>
    <row r="604" spans="1:40">
      <c r="B604" t="s">
        <v>4</v>
      </c>
      <c r="C604" s="131" t="e">
        <f>IF($A$823='Stu-SESSION'!$A$817,INDEX('Stu-SESSION'!$K$817:$T$824, MATCH("*Squat*",'Stu-SESSION'!$B$817:$B$824,0), MATCH("*2nd*",'Stu-SESSION'!$K$7:$T$7,0)),"")</f>
        <v>#N/A</v>
      </c>
      <c r="D604" s="132" t="e">
        <f>INDEX('Stu-SESSION'!L$817:U$824, MATCH("*Squat*",'Stu-SESSION'!$B$817:$B$824,0), MATCH("*2nd*",'Stu-SESSION'!K$7:T$7,0))</f>
        <v>#N/A</v>
      </c>
      <c r="E604" s="131" t="e">
        <f>IF($A$823='Stu-SESSION'!$A$817,INDEX('Stu-SESSION'!$K$817:$T$824, MATCH("*Deadlift*",'Stu-SESSION'!$B$817:$B$824,0), MATCH("*2ND*",'Stu-SESSION'!$K$7:$T$7,0)),"")</f>
        <v>#N/A</v>
      </c>
      <c r="F604" s="131" t="e">
        <f>INDEX('Stu-SESSION'!$L$817:$U$824, MATCH("*Deadlift*",'Stu-SESSION'!$B$817:$B$824,0), MATCH("*2nd*",'Stu-SESSION'!$K$7:$T$7,0))</f>
        <v>#N/A</v>
      </c>
      <c r="G604" s="131" t="e">
        <f>IF($A$823='Stu-SESSION'!$A$817,INDEX('Stu-SESSION'!$K$817:$T$824, MATCH("*Bench Press*",'Stu-SESSION'!$B$817:$B$824,0), MATCH("*2ND*",'Stu-SESSION'!$K$7:$T$7,0)),"")</f>
        <v>#N/A</v>
      </c>
      <c r="H604" s="131" t="e">
        <f>INDEX('Stu-SESSION'!$L$817:$U$824, MATCH("*Bench Press*",'Stu-SESSION'!$B$817:$B$824,0), MATCH("*2nd*",'Stu-SESSION'!$K$7:$T$7,0))</f>
        <v>#N/A</v>
      </c>
      <c r="I604" s="132" t="e">
        <f>IF($A$823='Stu-SESSION'!$A$817,INDEX('Stu-SESSION'!$K$817:$T$824, MATCH("*Military*",'Stu-SESSION'!$B$817:$B$824,0), MATCH("*2ND*",'Stu-SESSION'!$K$7:$T$7,0)),"")</f>
        <v>#N/A</v>
      </c>
      <c r="J604" s="44" t="e">
        <f>INDEX('Stu-SESSION'!$L$817:$U$824, MATCH("*Military*",'Stu-SESSION'!$B$817:$B$824,0), MATCH("*2nd*",'Stu-SESSION'!$K$7:$T$7,0))</f>
        <v>#N/A</v>
      </c>
      <c r="K604" s="131" t="e">
        <f>IF($A$823='Stu-SESSION'!$A$817,INDEX('Stu-SESSION'!$K$817:$T$824, MATCH("*Clean *",'Stu-SESSION'!$B$817:$B$824,0), MATCH("*2ND*",'Stu-SESSION'!$K$7:$T$7,0)),"")</f>
        <v>#N/A</v>
      </c>
      <c r="L604" s="44" t="e">
        <f>INDEX('Stu-SESSION'!$L$817:$U$824, MATCH("*Clean *",'Stu-SESSION'!$B$817:$B$824,0), MATCH("*2nd*",'Stu-SESSION'!$K$7:$T$7,0))</f>
        <v>#N/A</v>
      </c>
      <c r="M604" s="131" t="e">
        <f>IF($A$823='Stu-SESSION'!$A$817,INDEX('Stu-SESSION'!$K$817:$T$824, MATCH("*Lat Pulldown*",'Stu-SESSION'!$B$817:$B$824,0), MATCH("*2ND*",'Stu-SESSION'!$K$7:$T$7,0)),"")</f>
        <v>#N/A</v>
      </c>
      <c r="N604" s="44" t="e">
        <f>INDEX('Stu-SESSION'!$L$817:$U$824, MATCH("*Lat Pulldown*",'Stu-SESSION'!$B$817:$B$824,0), MATCH("*2nd*",'Stu-SESSION'!$K$7:$T$7,0))</f>
        <v>#N/A</v>
      </c>
      <c r="O604" s="151"/>
      <c r="P604" s="151"/>
      <c r="Q604" s="118"/>
      <c r="R604" s="118"/>
      <c r="AF604"/>
      <c r="AG604"/>
      <c r="AH604"/>
      <c r="AI604"/>
      <c r="AJ604"/>
      <c r="AK604"/>
      <c r="AL604"/>
      <c r="AN604"/>
    </row>
    <row r="605" spans="1:40">
      <c r="B605" t="s">
        <v>5</v>
      </c>
      <c r="C605" s="131" t="e">
        <f>IF($A$823='Stu-SESSION'!$A$817,INDEX('Stu-SESSION'!$K$817:$T$824, MATCH("*Squat*",'Stu-SESSION'!$B$817:$B$824,0), MATCH("*3rd*",'Stu-SESSION'!$K$7:$T$7,0)),"")</f>
        <v>#N/A</v>
      </c>
      <c r="D605" s="132" t="e">
        <f>INDEX('Stu-SESSION'!L$817:U$824, MATCH("*Squat*",'Stu-SESSION'!$B$817:$B$824,0), MATCH("*3rd*",'Stu-SESSION'!K$7:T$7,0))</f>
        <v>#N/A</v>
      </c>
      <c r="E605" s="131" t="e">
        <f>IF($A$823='Stu-SESSION'!$A$817,INDEX('Stu-SESSION'!$K$817:$T$824, MATCH("*Deadlift*",'Stu-SESSION'!$B$817:$B$824,0), MATCH("*3rd*",'Stu-SESSION'!$K$7:$T$7,0)),"")</f>
        <v>#N/A</v>
      </c>
      <c r="F605" s="131" t="e">
        <f>INDEX('Stu-SESSION'!$L$817:$U$824, MATCH("*Deadlift*",'Stu-SESSION'!$B$817:$B$824,0), MATCH("*3rd*",'Stu-SESSION'!$K$7:$T$7,0))</f>
        <v>#N/A</v>
      </c>
      <c r="G605" s="131" t="e">
        <f>IF($A$823='Stu-SESSION'!$A$817,INDEX('Stu-SESSION'!$K$817:$T$824, MATCH("*Bench Press*",'Stu-SESSION'!$B$817:$B$824,0), MATCH("*3rd*",'Stu-SESSION'!$K$7:$T$7,0)),"")</f>
        <v>#N/A</v>
      </c>
      <c r="H605" s="131" t="e">
        <f>INDEX('Stu-SESSION'!$L$817:$U$824, MATCH("*Bench Press*",'Stu-SESSION'!$B$817:$B$824,0), MATCH("*3rd*",'Stu-SESSION'!$K$7:$T$7,0))</f>
        <v>#N/A</v>
      </c>
      <c r="I605" s="132" t="e">
        <f>IF($A$823='Stu-SESSION'!$A$817,INDEX('Stu-SESSION'!$K$817:$T$824, MATCH("*Military*",'Stu-SESSION'!$B$817:$B$824,0), MATCH("*3rd*",'Stu-SESSION'!$K$7:$T$7,0)),"")</f>
        <v>#N/A</v>
      </c>
      <c r="J605" s="44" t="e">
        <f>INDEX('Stu-SESSION'!$L$817:$U$824, MATCH("*Military*",'Stu-SESSION'!$B$817:$B$824,0), MATCH("*3rd*",'Stu-SESSION'!$K$7:$T$7,0))</f>
        <v>#N/A</v>
      </c>
      <c r="K605" s="131" t="e">
        <f>IF($A$823='Stu-SESSION'!$A$817,INDEX('Stu-SESSION'!$K$817:$T$824, MATCH("*Clean *",'Stu-SESSION'!$B$817:$B$824,0), MATCH("*3rd*",'Stu-SESSION'!$K$7:$T$7,0)),"")</f>
        <v>#N/A</v>
      </c>
      <c r="L605" s="44" t="e">
        <f>INDEX('Stu-SESSION'!$L$817:$U$824, MATCH("*Clean *",'Stu-SESSION'!$B$817:$B$824,0), MATCH("*3rd*",'Stu-SESSION'!$K$7:$T$7,0))</f>
        <v>#N/A</v>
      </c>
      <c r="M605" s="131" t="e">
        <f>IF($A$823='Stu-SESSION'!$A$817,INDEX('Stu-SESSION'!$K$817:$T$824, MATCH("*Lat Pulldown*",'Stu-SESSION'!$B$817:$B$824,0), MATCH("*3rd*",'Stu-SESSION'!$K$7:$T$7,0)),"")</f>
        <v>#N/A</v>
      </c>
      <c r="N605" s="44" t="e">
        <f>INDEX('Stu-SESSION'!$L$817:$U$824, MATCH("*Lat Pulldown*",'Stu-SESSION'!$B$817:$B$824,0), MATCH("*3rd*",'Stu-SESSION'!$K$7:$T$7,0))</f>
        <v>#N/A</v>
      </c>
      <c r="O605" s="151"/>
      <c r="P605" s="151"/>
      <c r="Q605" s="118"/>
      <c r="R605" s="118"/>
      <c r="AF605"/>
      <c r="AG605"/>
      <c r="AH605"/>
      <c r="AI605"/>
      <c r="AJ605"/>
      <c r="AK605"/>
      <c r="AL605"/>
      <c r="AN605"/>
    </row>
    <row r="606" spans="1:40">
      <c r="B606" t="s">
        <v>6</v>
      </c>
      <c r="C606" s="131" t="e">
        <f>IF($A$823='Stu-SESSION'!$A$817,INDEX('Stu-SESSION'!$K$817:$T$824, MATCH("*Squat*",'Stu-SESSION'!$B$817:$B$824,0), MATCH("*4th*",'Stu-SESSION'!$K$7:$T$7,0)),"")</f>
        <v>#N/A</v>
      </c>
      <c r="D606" s="132" t="e">
        <f>INDEX('Stu-SESSION'!L$817:U$824, MATCH("*Squat*",'Stu-SESSION'!$B$817:$B$824,0), MATCH("*4th*",'Stu-SESSION'!K$7:T$7,0))</f>
        <v>#N/A</v>
      </c>
      <c r="E606" s="131" t="e">
        <f>IF($A$823='Stu-SESSION'!$A$817,INDEX('Stu-SESSION'!$K$817:$T$824, MATCH("*Deadlift*",'Stu-SESSION'!$B$817:$B$824,0), MATCH("*4th*",'Stu-SESSION'!$K$7:$T$7,0)),"")</f>
        <v>#N/A</v>
      </c>
      <c r="F606" s="131" t="e">
        <f>INDEX('Stu-SESSION'!$L$817:$U$824, MATCH("*Deadlift*",'Stu-SESSION'!$B$817:$B$824,0), MATCH("*4th*",'Stu-SESSION'!$K$7:$T$7,0))</f>
        <v>#N/A</v>
      </c>
      <c r="G606" s="131" t="e">
        <f>IF($A$823='Stu-SESSION'!$A$817,INDEX('Stu-SESSION'!$K$817:$T$824, MATCH("*Bench Press*",'Stu-SESSION'!$B$817:$B$824,0), MATCH("*4th*",'Stu-SESSION'!$K$7:$T$7,0)),"")</f>
        <v>#N/A</v>
      </c>
      <c r="H606" s="131" t="e">
        <f>INDEX('Stu-SESSION'!$L$817:$U$824, MATCH("*Bench Press*",'Stu-SESSION'!$B$817:$B$824,0), MATCH("*4th*",'Stu-SESSION'!$K$7:$T$7,0))</f>
        <v>#N/A</v>
      </c>
      <c r="I606" s="132" t="e">
        <f>IF($A$823='Stu-SESSION'!$A$817,INDEX('Stu-SESSION'!$K$817:$T$824, MATCH("*Military*",'Stu-SESSION'!$B$817:$B$824,0), MATCH("*4th*",'Stu-SESSION'!$K$7:$T$7,0)),"")</f>
        <v>#N/A</v>
      </c>
      <c r="J606" s="44" t="e">
        <f>INDEX('Stu-SESSION'!$L$817:$U$824, MATCH("*Military*",'Stu-SESSION'!$B$817:$B$824,0), MATCH("*4th*",'Stu-SESSION'!$K$7:$T$7,0))</f>
        <v>#N/A</v>
      </c>
      <c r="K606" s="131" t="e">
        <f>IF($A$823='Stu-SESSION'!$A$817,INDEX('Stu-SESSION'!$K$817:$T$824, MATCH("*Clean *",'Stu-SESSION'!$B$817:$B$824,0), MATCH("*4th*",'Stu-SESSION'!$K$7:$T$7,0)),"")</f>
        <v>#N/A</v>
      </c>
      <c r="L606" s="44" t="e">
        <f>INDEX('Stu-SESSION'!$L$817:$U$824, MATCH("*Clean *",'Stu-SESSION'!$B$817:$B$824,0), MATCH("*4th*",'Stu-SESSION'!$K$7:$T$7,0))</f>
        <v>#N/A</v>
      </c>
      <c r="M606" s="131" t="e">
        <f>IF($A$823='Stu-SESSION'!$A$817,INDEX('Stu-SESSION'!$K$817:$T$824, MATCH("*Lat Pulldown*",'Stu-SESSION'!$B$817:$B$824,0), MATCH("*4th*",'Stu-SESSION'!$K$7:$T$7,0)),"")</f>
        <v>#N/A</v>
      </c>
      <c r="N606" s="44" t="e">
        <f>INDEX('Stu-SESSION'!$L$817:$U$824, MATCH("*Lat Pulldown*",'Stu-SESSION'!$B$817:$B$824,0), MATCH("*4th*",'Stu-SESSION'!$K$7:$T$7,0))</f>
        <v>#N/A</v>
      </c>
      <c r="O606" s="151"/>
      <c r="P606" s="151"/>
      <c r="Q606" s="118"/>
      <c r="R606" s="118"/>
      <c r="AF606"/>
      <c r="AG606"/>
      <c r="AH606"/>
      <c r="AI606"/>
      <c r="AJ606"/>
      <c r="AK606"/>
      <c r="AL606"/>
      <c r="AN606"/>
    </row>
    <row r="607" spans="1:40">
      <c r="B607" t="s">
        <v>7</v>
      </c>
      <c r="C607" s="131" t="e">
        <f>IF($A$823='Stu-SESSION'!$A$817,INDEX('Stu-SESSION'!$K$817:$T$824, MATCH("*Squat*",'Stu-SESSION'!$B$817:$B$824,0), MATCH("*5th*",'Stu-SESSION'!$K$7:$T$7,0)),"")</f>
        <v>#N/A</v>
      </c>
      <c r="D607" s="132" t="e">
        <f>INDEX('Stu-SESSION'!L$817:U$824, MATCH("*Squat*",'Stu-SESSION'!$B$817:$B$824,0), MATCH("*5th*",'Stu-SESSION'!K$7:T$7,0))</f>
        <v>#N/A</v>
      </c>
      <c r="E607" s="131" t="e">
        <f>IF($A$823='Stu-SESSION'!$A$817,INDEX('Stu-SESSION'!$K$817:$T$824, MATCH("*Deadlift*",'Stu-SESSION'!$B$817:$B$824,0), MATCH("*5th*",'Stu-SESSION'!$K$7:$T$7,0)),"")</f>
        <v>#N/A</v>
      </c>
      <c r="F607" s="131" t="e">
        <f>INDEX('Stu-SESSION'!$L$817:$U$824, MATCH("*Deadlift*",'Stu-SESSION'!$B$817:$B$824,0), MATCH("*5th*",'Stu-SESSION'!$K$7:$T$7,0))</f>
        <v>#N/A</v>
      </c>
      <c r="G607" s="131" t="e">
        <f>IF($A$823='Stu-SESSION'!$A$817,INDEX('Stu-SESSION'!$K$817:$T$824, MATCH("*Bench Press*",'Stu-SESSION'!$B$817:$B$824,0), MATCH("*5th*",'Stu-SESSION'!$K$7:$T$7,0)),"")</f>
        <v>#N/A</v>
      </c>
      <c r="H607" s="131" t="e">
        <f>INDEX('Stu-SESSION'!$L$817:$U$824, MATCH("*Bench Press*",'Stu-SESSION'!$B$817:$B$824,0), MATCH("*5th*",'Stu-SESSION'!$K$7:$T$7,0))</f>
        <v>#N/A</v>
      </c>
      <c r="I607" s="132" t="e">
        <f>IF($A$823='Stu-SESSION'!$A$817,INDEX('Stu-SESSION'!$K$817:$T$824, MATCH("*Military*",'Stu-SESSION'!$B$817:$B$824,0), MATCH("*5th*",'Stu-SESSION'!$K$7:$T$7,0)),"")</f>
        <v>#N/A</v>
      </c>
      <c r="J607" s="44" t="e">
        <f>INDEX('Stu-SESSION'!$L$817:$U$824, MATCH("*Military*",'Stu-SESSION'!$B$817:$B$824,0), MATCH("*5th*",'Stu-SESSION'!$K$7:$T$7,0))</f>
        <v>#N/A</v>
      </c>
      <c r="K607" s="131" t="e">
        <f>IF($A$823='Stu-SESSION'!$A$817,INDEX('Stu-SESSION'!$K$817:$T$824, MATCH("*Clean *",'Stu-SESSION'!$B$817:$B$824,0), MATCH("*5th*",'Stu-SESSION'!$K$7:$T$7,0)),"")</f>
        <v>#N/A</v>
      </c>
      <c r="L607" s="44" t="e">
        <f>INDEX('Stu-SESSION'!$L$817:$U$824, MATCH("*Clean *",'Stu-SESSION'!$B$817:$B$824,0), MATCH("*5th*",'Stu-SESSION'!$K$7:$T$7,0))</f>
        <v>#N/A</v>
      </c>
      <c r="M607" s="131" t="e">
        <f>IF($A$823='Stu-SESSION'!$A$817,INDEX('Stu-SESSION'!$K$817:$T$824, MATCH("*Lat Pulldown*",'Stu-SESSION'!$B$817:$B$824,0), MATCH("*5th*",'Stu-SESSION'!$K$7:$T$7,0)),"")</f>
        <v>#N/A</v>
      </c>
      <c r="N607" s="44" t="e">
        <f>INDEX('Stu-SESSION'!$L$817:$U$824, MATCH("*Lat Pulldown*",'Stu-SESSION'!$B$817:$B$824,0), MATCH("*5th*",'Stu-SESSION'!$K$7:$T$7,0))</f>
        <v>#N/A</v>
      </c>
      <c r="O607" s="151"/>
      <c r="P607" s="151"/>
      <c r="Q607" s="118"/>
      <c r="R607" s="118"/>
      <c r="AF607"/>
      <c r="AG607"/>
      <c r="AH607"/>
      <c r="AI607"/>
      <c r="AJ607"/>
      <c r="AK607"/>
      <c r="AL607"/>
      <c r="AN607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/>
  <dimension ref="A1:AT897"/>
  <sheetViews>
    <sheetView workbookViewId="0">
      <pane xSplit="1" ySplit="8" topLeftCell="B261" activePane="bottomRight" state="frozen"/>
      <selection activeCell="Q459" sqref="Q459"/>
      <selection pane="topRight" activeCell="Q459" sqref="Q459"/>
      <selection pane="bottomLeft" activeCell="Q459" sqref="Q459"/>
      <selection pane="bottomRight" activeCell="L1" sqref="L1:N2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1" hidden="1" customWidth="1"/>
    <col min="11" max="11" width="8.6640625" style="146" customWidth="1"/>
    <col min="12" max="14" width="8.33203125" bestFit="1" customWidth="1"/>
    <col min="15" max="15" width="7.6640625" bestFit="1" customWidth="1"/>
    <col min="16" max="16" width="7.1640625" bestFit="1" customWidth="1"/>
    <col min="17" max="17" width="7.6640625" style="11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/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91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K3" s="190"/>
      <c r="L3" s="154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42140</v>
      </c>
      <c r="B9" s="178" t="s">
        <v>374</v>
      </c>
      <c r="C9" s="51"/>
      <c r="D9" s="51"/>
      <c r="E9" s="51"/>
      <c r="F9" s="51"/>
      <c r="G9" s="51"/>
      <c r="H9" s="51"/>
      <c r="I9" s="51"/>
      <c r="J9" s="52"/>
      <c r="K9" s="161">
        <v>14</v>
      </c>
      <c r="L9" s="52">
        <v>12</v>
      </c>
      <c r="M9" s="52">
        <v>14</v>
      </c>
      <c r="N9" s="52">
        <v>10</v>
      </c>
      <c r="O9" s="52">
        <v>14</v>
      </c>
      <c r="P9" s="52">
        <v>10</v>
      </c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>
        <v>69</v>
      </c>
      <c r="B10" s="178" t="s">
        <v>748</v>
      </c>
      <c r="C10" s="51"/>
      <c r="D10" s="51"/>
      <c r="E10" s="51"/>
      <c r="F10" s="51"/>
      <c r="G10" s="51"/>
      <c r="H10" s="51"/>
      <c r="I10" s="52"/>
      <c r="J10" s="52"/>
      <c r="K10" s="161">
        <v>14</v>
      </c>
      <c r="L10" s="52">
        <v>12</v>
      </c>
      <c r="M10" s="52">
        <v>18</v>
      </c>
      <c r="N10" s="52">
        <v>7</v>
      </c>
      <c r="O10" s="52">
        <v>18</v>
      </c>
      <c r="P10" s="52">
        <v>8</v>
      </c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>
        <v>23.6</v>
      </c>
      <c r="B11" s="178" t="s">
        <v>749</v>
      </c>
      <c r="C11" s="51"/>
      <c r="D11" s="51"/>
      <c r="E11" s="51"/>
      <c r="F11" s="51"/>
      <c r="G11" s="51"/>
      <c r="H11" s="51"/>
      <c r="I11" s="52"/>
      <c r="J11" s="52"/>
      <c r="K11" s="161">
        <v>6</v>
      </c>
      <c r="L11" s="52">
        <v>8</v>
      </c>
      <c r="M11" s="52">
        <v>6</v>
      </c>
      <c r="N11" s="52">
        <v>8</v>
      </c>
      <c r="O11" s="52">
        <v>6</v>
      </c>
      <c r="P11" s="52">
        <v>8</v>
      </c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178" t="s">
        <v>293</v>
      </c>
      <c r="C12" s="51"/>
      <c r="D12" s="51"/>
      <c r="E12" s="51"/>
      <c r="F12" s="51"/>
      <c r="G12" s="51"/>
      <c r="H12" s="51"/>
      <c r="I12" s="52"/>
      <c r="J12" s="52"/>
      <c r="K12" s="161">
        <v>30</v>
      </c>
      <c r="L12" s="52">
        <v>10</v>
      </c>
      <c r="M12" s="52">
        <v>30</v>
      </c>
      <c r="N12" s="52">
        <v>15</v>
      </c>
      <c r="O12" s="52">
        <v>30</v>
      </c>
      <c r="P12" s="52">
        <v>16</v>
      </c>
      <c r="Q12" s="52">
        <v>30</v>
      </c>
      <c r="R12" s="52">
        <v>15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178" t="s">
        <v>750</v>
      </c>
      <c r="C13" s="51"/>
      <c r="D13" s="51"/>
      <c r="E13" s="51"/>
      <c r="F13" s="51"/>
      <c r="G13" s="51"/>
      <c r="H13" s="51"/>
      <c r="I13" s="51"/>
      <c r="J13" s="52"/>
      <c r="K13" s="161"/>
      <c r="L13" s="52">
        <v>15</v>
      </c>
      <c r="M13" s="52"/>
      <c r="N13" s="52">
        <v>15</v>
      </c>
      <c r="O13" s="52"/>
      <c r="P13" s="52">
        <v>15</v>
      </c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178"/>
      <c r="C14" s="51"/>
      <c r="D14" s="51"/>
      <c r="E14" s="51"/>
      <c r="F14" s="51"/>
      <c r="G14" s="51"/>
      <c r="H14" s="51"/>
      <c r="I14" s="52"/>
      <c r="J14" s="52"/>
      <c r="K14" s="148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178"/>
      <c r="C15" s="51"/>
      <c r="D15" s="51"/>
      <c r="E15" s="51"/>
      <c r="F15" s="51"/>
      <c r="G15" s="51"/>
      <c r="H15" s="51"/>
      <c r="I15" s="52"/>
      <c r="J15" s="52"/>
      <c r="K15" s="161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42150</v>
      </c>
      <c r="B17" s="178" t="s">
        <v>751</v>
      </c>
      <c r="C17" s="51"/>
      <c r="D17" s="51"/>
      <c r="E17" s="51"/>
      <c r="F17" s="51"/>
      <c r="G17" s="51"/>
      <c r="H17" s="51"/>
      <c r="I17" s="52"/>
      <c r="J17" s="52"/>
      <c r="K17" s="161" t="s">
        <v>479</v>
      </c>
      <c r="L17" s="52">
        <v>20</v>
      </c>
      <c r="M17" s="52" t="s">
        <v>479</v>
      </c>
      <c r="N17" s="52">
        <v>20</v>
      </c>
      <c r="O17" s="52" t="s">
        <v>479</v>
      </c>
      <c r="P17" s="52">
        <v>20</v>
      </c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/>
      <c r="B18" s="178" t="s">
        <v>746</v>
      </c>
      <c r="C18" s="51"/>
      <c r="D18" s="51"/>
      <c r="E18" s="51"/>
      <c r="F18" s="51"/>
      <c r="G18" s="51"/>
      <c r="H18" s="51"/>
      <c r="I18" s="51"/>
      <c r="J18" s="52"/>
      <c r="K18" s="161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178" t="s">
        <v>752</v>
      </c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/>
      <c r="B19" s="178" t="s">
        <v>670</v>
      </c>
      <c r="C19" s="51"/>
      <c r="D19" s="51"/>
      <c r="E19" s="51"/>
      <c r="F19" s="51"/>
      <c r="G19" s="51"/>
      <c r="H19" s="51"/>
      <c r="I19" s="52"/>
      <c r="J19" s="52"/>
      <c r="K19" s="161">
        <v>30</v>
      </c>
      <c r="L19" s="52">
        <v>10</v>
      </c>
      <c r="M19" s="52">
        <v>35</v>
      </c>
      <c r="N19" s="52">
        <v>12</v>
      </c>
      <c r="O19" s="52">
        <v>35</v>
      </c>
      <c r="P19" s="52">
        <v>12</v>
      </c>
      <c r="Q19" s="52">
        <v>35</v>
      </c>
      <c r="R19" s="52">
        <v>11</v>
      </c>
      <c r="S19" s="52"/>
      <c r="T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178" t="s">
        <v>568</v>
      </c>
      <c r="C20" s="51"/>
      <c r="D20" s="51"/>
      <c r="E20" s="51"/>
      <c r="F20" s="51"/>
      <c r="G20" s="51"/>
      <c r="H20" s="51"/>
      <c r="I20" s="52"/>
      <c r="J20" s="52"/>
      <c r="K20" s="161">
        <v>5</v>
      </c>
      <c r="L20" s="52">
        <v>12</v>
      </c>
      <c r="M20" s="52">
        <v>5</v>
      </c>
      <c r="N20" s="52">
        <v>12</v>
      </c>
      <c r="O20" s="52">
        <v>5</v>
      </c>
      <c r="P20" s="52">
        <v>12</v>
      </c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178" t="s">
        <v>403</v>
      </c>
      <c r="C21" s="51"/>
      <c r="D21" s="51"/>
      <c r="E21" s="51"/>
      <c r="F21" s="51"/>
      <c r="G21" s="51"/>
      <c r="H21" s="51"/>
      <c r="I21" s="52"/>
      <c r="J21" s="52"/>
      <c r="K21" s="161">
        <v>12</v>
      </c>
      <c r="L21" s="52">
        <v>20</v>
      </c>
      <c r="M21" s="52">
        <v>16</v>
      </c>
      <c r="N21" s="52">
        <v>20</v>
      </c>
      <c r="O21" s="52">
        <v>16</v>
      </c>
      <c r="P21" s="52">
        <v>20</v>
      </c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178" t="s">
        <v>410</v>
      </c>
      <c r="C22" s="51"/>
      <c r="D22" s="51"/>
      <c r="E22" s="51"/>
      <c r="F22" s="51"/>
      <c r="G22" s="51"/>
      <c r="H22" s="51"/>
      <c r="I22" s="51"/>
      <c r="J22" s="52"/>
      <c r="K22" s="148">
        <v>3.3217592592592591E-3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178"/>
      <c r="C23" s="51"/>
      <c r="D23" s="51"/>
      <c r="E23" s="51"/>
      <c r="F23" s="51"/>
      <c r="G23" s="51"/>
      <c r="H23" s="51"/>
      <c r="I23" s="52"/>
      <c r="J23" s="52"/>
      <c r="K23" s="148"/>
      <c r="L23" s="148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42161</v>
      </c>
      <c r="B25" s="178" t="s">
        <v>753</v>
      </c>
      <c r="C25" s="51"/>
      <c r="D25" s="51"/>
      <c r="E25" s="51"/>
      <c r="F25" s="51"/>
      <c r="G25" s="51"/>
      <c r="H25" s="51"/>
      <c r="I25" s="52"/>
      <c r="J25" s="52"/>
      <c r="K25" s="161">
        <v>20</v>
      </c>
      <c r="L25" s="52">
        <v>12</v>
      </c>
      <c r="M25" s="52">
        <v>35</v>
      </c>
      <c r="N25" s="52">
        <v>10</v>
      </c>
      <c r="O25" s="52">
        <v>35</v>
      </c>
      <c r="P25" s="52">
        <v>13</v>
      </c>
      <c r="Q25" s="52">
        <v>35</v>
      </c>
      <c r="R25" s="52">
        <v>7</v>
      </c>
      <c r="S25" s="52">
        <v>35</v>
      </c>
      <c r="T25" s="52">
        <v>6</v>
      </c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>
        <v>69.5</v>
      </c>
      <c r="B26" s="178" t="s">
        <v>754</v>
      </c>
      <c r="C26" s="51"/>
      <c r="D26" s="51"/>
      <c r="E26" s="51"/>
      <c r="F26" s="51"/>
      <c r="G26" s="51"/>
      <c r="H26" s="51"/>
      <c r="I26" s="52"/>
      <c r="J26" s="52"/>
      <c r="K26" s="148"/>
      <c r="L26" s="52">
        <v>5</v>
      </c>
      <c r="M26" s="52"/>
      <c r="N26" s="52">
        <v>10</v>
      </c>
      <c r="O26" s="52"/>
      <c r="P26" s="52">
        <v>50</v>
      </c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>
        <v>23.6</v>
      </c>
      <c r="B27" s="178" t="s">
        <v>756</v>
      </c>
      <c r="C27" s="51"/>
      <c r="D27" s="51"/>
      <c r="E27" s="51"/>
      <c r="F27" s="51"/>
      <c r="G27" s="51"/>
      <c r="H27" s="51"/>
      <c r="I27" s="52"/>
      <c r="J27" s="52"/>
      <c r="K27" s="161"/>
      <c r="L27" s="52">
        <v>5</v>
      </c>
      <c r="M27" s="52"/>
      <c r="N27" s="52">
        <v>5</v>
      </c>
      <c r="O27" s="52"/>
      <c r="P27" s="52">
        <v>5</v>
      </c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178" t="s">
        <v>755</v>
      </c>
      <c r="C28" s="51"/>
      <c r="D28" s="51"/>
      <c r="E28" s="51"/>
      <c r="F28" s="51"/>
      <c r="G28" s="51"/>
      <c r="H28" s="51"/>
      <c r="I28" s="52"/>
      <c r="J28" s="52"/>
      <c r="K28" s="161"/>
      <c r="L28" s="52">
        <v>15</v>
      </c>
      <c r="M28" s="52"/>
      <c r="N28" s="52">
        <v>15</v>
      </c>
      <c r="O28" s="52"/>
      <c r="P28" s="52">
        <v>15</v>
      </c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178" t="s">
        <v>306</v>
      </c>
      <c r="C29" s="51"/>
      <c r="D29" s="51"/>
      <c r="E29" s="51"/>
      <c r="F29" s="51"/>
      <c r="G29" s="51"/>
      <c r="H29" s="51"/>
      <c r="I29" s="52"/>
      <c r="J29" s="52"/>
      <c r="K29" s="16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182"/>
      <c r="C30" s="51"/>
      <c r="D30" s="51"/>
      <c r="E30" s="51"/>
      <c r="F30" s="51"/>
      <c r="G30" s="51"/>
      <c r="H30" s="51"/>
      <c r="I30" s="52"/>
      <c r="J30" s="52"/>
      <c r="K30" s="148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178"/>
      <c r="C31" s="51"/>
      <c r="D31" s="51"/>
      <c r="E31" s="51"/>
      <c r="F31" s="51"/>
      <c r="G31" s="51"/>
      <c r="H31" s="51"/>
      <c r="I31" s="52"/>
      <c r="J31" s="52"/>
      <c r="K31" s="148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178"/>
      <c r="C32" s="51"/>
      <c r="D32" s="51"/>
      <c r="E32" s="51"/>
      <c r="F32" s="51"/>
      <c r="G32" s="51"/>
      <c r="H32" s="51"/>
      <c r="I32" s="52"/>
      <c r="J32" s="52"/>
      <c r="K32" s="161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42165</v>
      </c>
      <c r="B34" s="178" t="s">
        <v>374</v>
      </c>
      <c r="C34" s="51"/>
      <c r="D34" s="51"/>
      <c r="E34" s="51"/>
      <c r="F34" s="51"/>
      <c r="G34" s="51"/>
      <c r="H34" s="51"/>
      <c r="I34" s="52"/>
      <c r="J34" s="52"/>
      <c r="K34" s="161">
        <v>35</v>
      </c>
      <c r="L34" s="52">
        <v>10</v>
      </c>
      <c r="M34" s="52">
        <v>35</v>
      </c>
      <c r="N34" s="52">
        <v>10</v>
      </c>
      <c r="O34" s="52">
        <v>35</v>
      </c>
      <c r="P34" s="52">
        <v>7</v>
      </c>
      <c r="Q34" s="52">
        <v>35</v>
      </c>
      <c r="R34" s="52">
        <v>6</v>
      </c>
      <c r="S34" s="52"/>
      <c r="T34" s="52"/>
      <c r="U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>
        <v>70</v>
      </c>
      <c r="B35" s="178" t="s">
        <v>746</v>
      </c>
      <c r="C35" s="51"/>
      <c r="D35" s="51"/>
      <c r="E35" s="51"/>
      <c r="F35" s="51"/>
      <c r="G35" s="51"/>
      <c r="H35" s="51"/>
      <c r="I35" s="52"/>
      <c r="J35" s="52"/>
      <c r="K35" s="161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178" t="s">
        <v>757</v>
      </c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/>
      <c r="B36" s="178" t="s">
        <v>561</v>
      </c>
      <c r="C36" s="51"/>
      <c r="D36" s="51"/>
      <c r="E36" s="51"/>
      <c r="F36" s="51"/>
      <c r="G36" s="51"/>
      <c r="H36" s="51"/>
      <c r="I36" s="52"/>
      <c r="J36" s="52"/>
      <c r="K36" s="146">
        <v>15</v>
      </c>
      <c r="L36">
        <v>10</v>
      </c>
      <c r="M36">
        <v>17.5</v>
      </c>
      <c r="N36">
        <v>10</v>
      </c>
      <c r="O36">
        <v>20</v>
      </c>
      <c r="P36">
        <v>10</v>
      </c>
      <c r="Q36" s="11">
        <v>20</v>
      </c>
      <c r="R36" s="52">
        <v>9</v>
      </c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178" t="s">
        <v>332</v>
      </c>
      <c r="C37" s="51"/>
      <c r="D37" s="51"/>
      <c r="E37" s="51"/>
      <c r="F37" s="51"/>
      <c r="G37" s="51"/>
      <c r="H37" s="51"/>
      <c r="I37" s="52"/>
      <c r="J37" s="52"/>
      <c r="K37" s="161">
        <v>2.5</v>
      </c>
      <c r="L37" s="52">
        <v>10</v>
      </c>
      <c r="M37" s="52">
        <v>2.5</v>
      </c>
      <c r="N37" s="52">
        <v>10</v>
      </c>
      <c r="O37" s="52">
        <v>2.5</v>
      </c>
      <c r="P37" s="52">
        <v>10</v>
      </c>
      <c r="Q37" s="52">
        <v>2.5</v>
      </c>
      <c r="R37" s="52">
        <v>10</v>
      </c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178" t="s">
        <v>756</v>
      </c>
      <c r="C38" s="52"/>
      <c r="D38" s="52"/>
      <c r="E38" s="52"/>
      <c r="F38" s="52"/>
      <c r="G38" s="52"/>
      <c r="H38" s="52"/>
      <c r="I38" s="52"/>
      <c r="J38" s="52"/>
      <c r="K38" s="161">
        <v>8</v>
      </c>
      <c r="L38" s="52">
        <v>10</v>
      </c>
      <c r="M38" s="52">
        <v>8</v>
      </c>
      <c r="N38" s="52">
        <v>7</v>
      </c>
      <c r="O38" s="52">
        <v>8</v>
      </c>
      <c r="P38" s="52">
        <v>5</v>
      </c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178" t="s">
        <v>750</v>
      </c>
      <c r="C39" s="11"/>
      <c r="D39" s="11"/>
      <c r="E39" s="11"/>
      <c r="F39" s="11"/>
      <c r="G39" s="11"/>
      <c r="H39" s="11"/>
      <c r="I39" s="11"/>
      <c r="K39" s="148"/>
      <c r="L39" s="52">
        <v>10</v>
      </c>
      <c r="M39" s="52"/>
      <c r="N39" s="52">
        <v>10</v>
      </c>
      <c r="O39" s="52"/>
      <c r="P39" s="52">
        <v>10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178" t="s">
        <v>398</v>
      </c>
      <c r="C40" s="52"/>
      <c r="D40" s="52"/>
      <c r="E40" s="52"/>
      <c r="F40" s="52"/>
      <c r="G40" s="52"/>
      <c r="H40" s="52"/>
      <c r="I40" s="52"/>
      <c r="J40" s="52"/>
      <c r="K40" s="148"/>
      <c r="L40" s="52">
        <v>15</v>
      </c>
      <c r="M40" s="52"/>
      <c r="N40" s="52">
        <v>15</v>
      </c>
      <c r="O40" s="52"/>
      <c r="P40" s="52">
        <v>15</v>
      </c>
      <c r="Q40" s="52"/>
      <c r="R40" s="52">
        <v>15</v>
      </c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B41" s="178" t="s">
        <v>306</v>
      </c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42172</v>
      </c>
      <c r="B43" s="178" t="s">
        <v>760</v>
      </c>
      <c r="C43" s="11" t="s">
        <v>761</v>
      </c>
      <c r="D43" s="11"/>
      <c r="E43" s="11"/>
      <c r="F43" s="11"/>
      <c r="G43" s="11"/>
      <c r="H43" s="11"/>
      <c r="I43" s="11"/>
      <c r="K43" s="164">
        <v>2.3148148148148146E-4</v>
      </c>
      <c r="L43" s="11"/>
      <c r="M43" s="11"/>
      <c r="N43" s="52"/>
      <c r="O43" s="52"/>
      <c r="P43" s="52"/>
      <c r="Q43" s="52"/>
      <c r="R43" s="52"/>
      <c r="S43" s="52"/>
      <c r="T43" s="52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/>
      <c r="B44" s="178" t="s">
        <v>758</v>
      </c>
      <c r="C44" s="11"/>
      <c r="D44" s="11"/>
      <c r="E44" s="11"/>
      <c r="F44" s="11"/>
      <c r="G44" s="11"/>
      <c r="H44" s="11"/>
      <c r="I44" s="11"/>
      <c r="L44" s="52">
        <v>10</v>
      </c>
      <c r="M44" s="11"/>
      <c r="N44" s="52">
        <v>9</v>
      </c>
      <c r="O44" s="52"/>
      <c r="P44" s="52">
        <v>8</v>
      </c>
      <c r="Q44" s="52"/>
      <c r="R44" s="52">
        <v>7</v>
      </c>
      <c r="S44" s="52"/>
      <c r="T44" s="52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/>
      <c r="B45" s="178" t="s">
        <v>331</v>
      </c>
      <c r="C45" s="11"/>
      <c r="D45" s="11"/>
      <c r="E45" s="11"/>
      <c r="F45" s="11"/>
      <c r="G45" s="11"/>
      <c r="H45" s="11"/>
      <c r="I45" s="11"/>
      <c r="K45" s="146">
        <v>20</v>
      </c>
      <c r="L45" s="52">
        <v>12</v>
      </c>
      <c r="M45" s="11">
        <v>20</v>
      </c>
      <c r="N45" s="52">
        <v>12</v>
      </c>
      <c r="O45" s="52">
        <v>20</v>
      </c>
      <c r="P45" s="52">
        <v>12</v>
      </c>
      <c r="Q45" s="52"/>
      <c r="R45" s="52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178" t="s">
        <v>475</v>
      </c>
      <c r="C46" s="11"/>
      <c r="D46" s="11"/>
      <c r="E46" s="11"/>
      <c r="F46" s="11"/>
      <c r="G46" s="11"/>
      <c r="H46" s="11"/>
      <c r="I46" s="11"/>
      <c r="K46" s="148">
        <v>2.5</v>
      </c>
      <c r="L46" s="52">
        <v>12</v>
      </c>
      <c r="M46" s="52">
        <v>2.5</v>
      </c>
      <c r="N46" s="52">
        <v>12</v>
      </c>
      <c r="O46" s="52">
        <v>2.5</v>
      </c>
      <c r="P46" s="52">
        <v>8</v>
      </c>
      <c r="Q46" s="52"/>
      <c r="R46" s="52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178" t="s">
        <v>358</v>
      </c>
      <c r="C47" s="11"/>
      <c r="D47" s="11"/>
      <c r="E47" s="11"/>
      <c r="F47" s="11"/>
      <c r="G47" s="11"/>
      <c r="H47" s="11"/>
      <c r="I47" s="11"/>
      <c r="K47" s="148">
        <v>7.5</v>
      </c>
      <c r="L47" s="52">
        <v>10</v>
      </c>
      <c r="M47" s="52">
        <v>7.5</v>
      </c>
      <c r="N47" s="52">
        <v>10</v>
      </c>
      <c r="O47" s="52">
        <v>7.5</v>
      </c>
      <c r="P47" s="52">
        <v>8</v>
      </c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 s="178" t="s">
        <v>759</v>
      </c>
      <c r="C48" s="11"/>
      <c r="D48" s="11"/>
      <c r="E48" s="11"/>
      <c r="F48" s="11"/>
      <c r="G48" s="11"/>
      <c r="H48" s="11"/>
      <c r="I48" s="11"/>
      <c r="L48" s="52">
        <v>15</v>
      </c>
      <c r="M48" s="11"/>
      <c r="N48" s="52">
        <v>15</v>
      </c>
      <c r="O48" s="11"/>
      <c r="P48" s="52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 s="178" t="s">
        <v>750</v>
      </c>
      <c r="C49" s="11"/>
      <c r="D49" s="11"/>
      <c r="E49" s="11"/>
      <c r="F49" s="11"/>
      <c r="G49" s="11"/>
      <c r="H49" s="11"/>
      <c r="I49" s="11"/>
      <c r="L49" s="52">
        <v>10</v>
      </c>
      <c r="M49" s="11"/>
      <c r="N49" s="52">
        <v>10</v>
      </c>
      <c r="O49" s="11"/>
      <c r="P49" s="52">
        <v>10</v>
      </c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 s="178" t="s">
        <v>398</v>
      </c>
      <c r="C50" s="11"/>
      <c r="D50" s="11"/>
      <c r="E50" s="11"/>
      <c r="F50" s="11"/>
      <c r="G50" s="11"/>
      <c r="H50" s="11"/>
      <c r="I50" s="11"/>
      <c r="L50" s="52">
        <v>15</v>
      </c>
      <c r="M50" s="11"/>
      <c r="N50" s="52">
        <v>15</v>
      </c>
      <c r="O50" s="11"/>
      <c r="P50" s="52">
        <v>15</v>
      </c>
      <c r="R50" s="11">
        <v>15</v>
      </c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42182</v>
      </c>
      <c r="B52" s="178" t="s">
        <v>750</v>
      </c>
      <c r="C52" s="11"/>
      <c r="D52" s="11"/>
      <c r="E52" s="11"/>
      <c r="F52" s="11"/>
      <c r="G52" s="11"/>
      <c r="H52" s="11"/>
      <c r="I52" s="11"/>
      <c r="L52" s="52">
        <v>12</v>
      </c>
      <c r="M52" s="52"/>
      <c r="N52" s="52">
        <v>12</v>
      </c>
      <c r="O52" s="52"/>
      <c r="P52" s="52">
        <v>12</v>
      </c>
      <c r="Q52" s="52"/>
      <c r="R52" s="52"/>
      <c r="S52" s="52"/>
      <c r="T52" s="52"/>
      <c r="U52" s="11"/>
      <c r="V52" s="11" t="s">
        <v>767</v>
      </c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>
        <v>69.5</v>
      </c>
      <c r="B53" s="178" t="s">
        <v>762</v>
      </c>
      <c r="C53" s="11"/>
      <c r="D53" s="11"/>
      <c r="E53" s="11"/>
      <c r="F53" s="11"/>
      <c r="G53" s="11"/>
      <c r="H53" s="11"/>
      <c r="I53" s="11"/>
      <c r="K53" s="164"/>
      <c r="L53" s="52">
        <v>12</v>
      </c>
      <c r="M53" s="11"/>
      <c r="N53" s="52">
        <v>12</v>
      </c>
      <c r="O53" s="52"/>
      <c r="P53" s="52">
        <v>12</v>
      </c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>
        <v>22.9</v>
      </c>
      <c r="B54" s="178" t="s">
        <v>763</v>
      </c>
      <c r="C54" s="11"/>
      <c r="D54" s="11"/>
      <c r="E54" s="11"/>
      <c r="F54" s="11"/>
      <c r="G54" s="11"/>
      <c r="H54" s="11"/>
      <c r="I54" s="11"/>
      <c r="K54" s="164"/>
      <c r="L54" s="52">
        <v>12</v>
      </c>
      <c r="M54" s="11"/>
      <c r="N54" s="52">
        <v>12</v>
      </c>
      <c r="O54" s="52"/>
      <c r="P54" s="52">
        <v>12</v>
      </c>
      <c r="Q54" s="52"/>
      <c r="R54" s="52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s="178" t="s">
        <v>763</v>
      </c>
      <c r="C55" s="11"/>
      <c r="D55" s="11"/>
      <c r="E55" s="11"/>
      <c r="F55" s="11"/>
      <c r="G55" s="11"/>
      <c r="H55" s="11"/>
      <c r="I55" s="11"/>
      <c r="K55" s="161">
        <v>2</v>
      </c>
      <c r="L55" s="52">
        <v>12</v>
      </c>
      <c r="M55" s="52">
        <v>2</v>
      </c>
      <c r="N55" s="52">
        <v>12</v>
      </c>
      <c r="O55" s="52">
        <v>2</v>
      </c>
      <c r="P55" s="52">
        <v>12</v>
      </c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s="178" t="s">
        <v>766</v>
      </c>
      <c r="C56" s="11"/>
      <c r="D56" s="11"/>
      <c r="E56" s="11"/>
      <c r="F56" s="11"/>
      <c r="G56" s="11"/>
      <c r="H56" s="11"/>
      <c r="I56" s="11"/>
      <c r="K56" s="146">
        <v>14</v>
      </c>
      <c r="L56" s="52">
        <v>10</v>
      </c>
      <c r="M56" s="52">
        <v>16</v>
      </c>
      <c r="N56" s="52">
        <v>10</v>
      </c>
      <c r="O56" s="52">
        <v>16</v>
      </c>
      <c r="P56" s="52">
        <v>10</v>
      </c>
      <c r="Q56" s="52">
        <v>16</v>
      </c>
      <c r="R56" s="52">
        <v>7</v>
      </c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s="178" t="s">
        <v>764</v>
      </c>
      <c r="C57" s="11"/>
      <c r="D57" s="11"/>
      <c r="E57" s="11"/>
      <c r="F57" s="11"/>
      <c r="G57" s="11"/>
      <c r="H57" s="11"/>
      <c r="I57" s="11"/>
      <c r="K57" s="146">
        <v>10</v>
      </c>
      <c r="L57" s="52">
        <v>12</v>
      </c>
      <c r="M57" s="11">
        <v>15</v>
      </c>
      <c r="N57" s="52">
        <v>12</v>
      </c>
      <c r="O57" s="52">
        <v>15</v>
      </c>
      <c r="P57" s="52">
        <v>12</v>
      </c>
      <c r="Q57" s="52">
        <v>20</v>
      </c>
      <c r="R57" s="52">
        <v>12</v>
      </c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 s="178" t="s">
        <v>299</v>
      </c>
      <c r="C58" s="11"/>
      <c r="D58" s="11"/>
      <c r="E58" s="11"/>
      <c r="F58" s="11"/>
      <c r="G58" s="11"/>
      <c r="H58" s="11"/>
      <c r="I58" s="11"/>
      <c r="K58" s="161">
        <v>31</v>
      </c>
      <c r="L58" s="52">
        <v>10</v>
      </c>
      <c r="M58" s="52">
        <v>28.5</v>
      </c>
      <c r="N58" s="52">
        <v>7</v>
      </c>
      <c r="O58" s="52">
        <v>28.5</v>
      </c>
      <c r="P58" s="52">
        <v>7</v>
      </c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 s="178" t="s">
        <v>765</v>
      </c>
      <c r="C59" s="11"/>
      <c r="D59" s="11"/>
      <c r="E59" s="11"/>
      <c r="F59" s="11"/>
      <c r="G59" s="11"/>
      <c r="H59" s="11"/>
      <c r="I59" s="11"/>
      <c r="L59" s="52">
        <v>15</v>
      </c>
      <c r="M59" s="11"/>
      <c r="N59" s="52">
        <v>15</v>
      </c>
      <c r="O59" s="11"/>
      <c r="P59" s="52">
        <v>15</v>
      </c>
      <c r="R59" s="11">
        <v>15</v>
      </c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42189</v>
      </c>
      <c r="B61" s="178" t="s">
        <v>374</v>
      </c>
      <c r="C61" s="11"/>
      <c r="D61" s="11"/>
      <c r="E61" s="11"/>
      <c r="F61" s="11"/>
      <c r="G61" s="11"/>
      <c r="H61" s="11"/>
      <c r="I61" s="11"/>
      <c r="K61" s="161">
        <v>14</v>
      </c>
      <c r="L61" s="52">
        <v>10</v>
      </c>
      <c r="M61" s="52">
        <v>18</v>
      </c>
      <c r="N61" s="52">
        <v>10</v>
      </c>
      <c r="O61" s="52">
        <v>18</v>
      </c>
      <c r="P61" s="52">
        <v>10</v>
      </c>
      <c r="Q61" s="52">
        <v>18</v>
      </c>
      <c r="R61" s="52">
        <v>10</v>
      </c>
      <c r="S61" s="52"/>
      <c r="T61" s="52"/>
      <c r="U61" s="11"/>
      <c r="V61" s="178"/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/>
      <c r="B62" s="178" t="s">
        <v>768</v>
      </c>
      <c r="C62" s="11"/>
      <c r="D62" s="11"/>
      <c r="E62" s="11"/>
      <c r="F62" s="11"/>
      <c r="G62" s="11"/>
      <c r="H62" s="11"/>
      <c r="I62" s="11"/>
      <c r="K62" s="146">
        <v>10</v>
      </c>
      <c r="L62" s="52">
        <v>12</v>
      </c>
      <c r="M62" s="52">
        <v>15</v>
      </c>
      <c r="N62" s="52">
        <v>10</v>
      </c>
      <c r="O62" s="52">
        <v>15</v>
      </c>
      <c r="P62" s="52">
        <v>10</v>
      </c>
      <c r="Q62" s="52">
        <v>15</v>
      </c>
      <c r="R62" s="52">
        <v>10</v>
      </c>
      <c r="S62" s="11"/>
      <c r="T62" s="11"/>
      <c r="U62" s="11"/>
      <c r="V62" s="178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/>
      <c r="B63" s="178" t="s">
        <v>616</v>
      </c>
      <c r="C63" s="11"/>
      <c r="D63" s="11"/>
      <c r="E63" s="11"/>
      <c r="F63" s="11"/>
      <c r="G63" s="11"/>
      <c r="H63" s="11"/>
      <c r="I63" s="11"/>
      <c r="K63" s="161">
        <v>30</v>
      </c>
      <c r="L63" s="52">
        <v>12</v>
      </c>
      <c r="M63" s="52">
        <v>30</v>
      </c>
      <c r="N63" s="52">
        <v>12</v>
      </c>
      <c r="O63" s="52">
        <v>30</v>
      </c>
      <c r="P63" s="52">
        <v>12</v>
      </c>
      <c r="Q63" s="52"/>
      <c r="R63" s="52"/>
      <c r="S63" s="11"/>
      <c r="T63" s="11"/>
      <c r="U63" s="11"/>
      <c r="V63" s="178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B64" s="178" t="s">
        <v>769</v>
      </c>
      <c r="K64" s="146">
        <v>30</v>
      </c>
      <c r="L64" s="52">
        <v>15</v>
      </c>
      <c r="M64" s="52">
        <v>30</v>
      </c>
      <c r="N64" s="52">
        <v>15</v>
      </c>
      <c r="O64" s="52">
        <v>30</v>
      </c>
      <c r="P64" s="52">
        <v>12</v>
      </c>
      <c r="Q64" s="11">
        <v>30</v>
      </c>
      <c r="R64" s="52">
        <v>14</v>
      </c>
      <c r="S64" s="52"/>
      <c r="T64" s="52"/>
    </row>
    <row r="65" spans="1:31">
      <c r="B65" s="178" t="s">
        <v>398</v>
      </c>
      <c r="K65" s="161"/>
      <c r="L65" s="52">
        <v>20</v>
      </c>
      <c r="N65" s="52">
        <v>20</v>
      </c>
      <c r="O65" s="52"/>
      <c r="P65" s="52">
        <v>20</v>
      </c>
    </row>
    <row r="66" spans="1:31">
      <c r="A66" s="44"/>
      <c r="B66" s="178" t="s">
        <v>673</v>
      </c>
      <c r="C66" s="11"/>
      <c r="D66" s="11"/>
      <c r="E66" s="11"/>
      <c r="F66" s="11"/>
      <c r="G66" s="11"/>
      <c r="H66" s="11"/>
      <c r="I66" s="11"/>
      <c r="K66" s="161">
        <v>8</v>
      </c>
      <c r="L66" s="52">
        <v>20</v>
      </c>
      <c r="M66" s="11">
        <v>12</v>
      </c>
      <c r="N66" s="52">
        <v>20</v>
      </c>
      <c r="O66" s="52"/>
      <c r="P66" s="52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 s="178"/>
      <c r="C67" s="11"/>
      <c r="D67" s="11"/>
      <c r="E67" s="11"/>
      <c r="F67" s="11"/>
      <c r="G67" s="11"/>
      <c r="H67" s="11"/>
      <c r="I67" s="11"/>
      <c r="K67" s="161"/>
      <c r="L67" s="52"/>
      <c r="M67" s="52"/>
      <c r="N67" s="52"/>
      <c r="O67" s="11"/>
      <c r="P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 s="178"/>
      <c r="C68" s="11"/>
      <c r="D68" s="11"/>
      <c r="E68" s="11"/>
      <c r="F68" s="11"/>
      <c r="G68" s="11"/>
      <c r="H68" s="11"/>
      <c r="I68" s="11"/>
      <c r="K68" s="161"/>
      <c r="L68" s="52"/>
      <c r="M68" s="52"/>
      <c r="N68" s="52"/>
      <c r="O68" s="11"/>
      <c r="P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42203</v>
      </c>
      <c r="B70" s="178" t="s">
        <v>374</v>
      </c>
      <c r="C70" s="11"/>
      <c r="D70" s="11"/>
      <c r="E70" s="11"/>
      <c r="F70" s="11"/>
      <c r="G70" s="11"/>
      <c r="H70" s="11"/>
      <c r="I70" s="11"/>
      <c r="K70" s="161">
        <v>14</v>
      </c>
      <c r="L70" s="52">
        <v>10</v>
      </c>
      <c r="M70" s="52">
        <v>18</v>
      </c>
      <c r="N70" s="52">
        <v>10</v>
      </c>
      <c r="O70" s="52">
        <v>18</v>
      </c>
      <c r="P70" s="52">
        <v>10</v>
      </c>
      <c r="Q70" s="52">
        <v>18</v>
      </c>
      <c r="R70" s="52">
        <v>10</v>
      </c>
      <c r="S70" s="52"/>
      <c r="T70" s="52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>
        <v>69.5</v>
      </c>
      <c r="B71" s="178" t="s">
        <v>770</v>
      </c>
      <c r="C71" s="11"/>
      <c r="D71" s="11"/>
      <c r="E71" s="11"/>
      <c r="F71" s="11"/>
      <c r="G71" s="11"/>
      <c r="H71" s="11"/>
      <c r="I71" s="11"/>
      <c r="K71" s="161">
        <v>8</v>
      </c>
      <c r="L71" s="52">
        <v>10</v>
      </c>
      <c r="M71" s="52">
        <v>8</v>
      </c>
      <c r="N71" s="52">
        <v>10</v>
      </c>
      <c r="O71" s="52"/>
      <c r="P71" s="52"/>
      <c r="Q71" s="52"/>
      <c r="R71" s="52"/>
      <c r="S71" s="52"/>
      <c r="T71" s="5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>
        <v>24.4</v>
      </c>
      <c r="B72" s="178" t="s">
        <v>509</v>
      </c>
      <c r="C72" s="11"/>
      <c r="D72" s="11"/>
      <c r="E72" s="11"/>
      <c r="F72" s="11"/>
      <c r="G72" s="11"/>
      <c r="H72" s="11"/>
      <c r="I72" s="11"/>
      <c r="K72" s="161">
        <v>25</v>
      </c>
      <c r="L72" s="52">
        <v>12</v>
      </c>
      <c r="M72" s="52">
        <v>35</v>
      </c>
      <c r="N72" s="52">
        <v>10</v>
      </c>
      <c r="O72" s="52">
        <v>35</v>
      </c>
      <c r="P72" s="52">
        <v>10</v>
      </c>
      <c r="Q72" s="52">
        <v>35</v>
      </c>
      <c r="R72" s="52">
        <v>10</v>
      </c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s="178" t="s">
        <v>771</v>
      </c>
      <c r="C73" s="11"/>
      <c r="D73" s="11"/>
      <c r="E73" s="11"/>
      <c r="F73" s="11"/>
      <c r="G73" s="11"/>
      <c r="H73" s="11"/>
      <c r="I73" s="11"/>
      <c r="K73" s="161">
        <v>15</v>
      </c>
      <c r="L73" s="52">
        <v>10</v>
      </c>
      <c r="M73" s="52">
        <v>17.5</v>
      </c>
      <c r="N73" s="52">
        <v>8</v>
      </c>
      <c r="O73" s="52">
        <v>17.5</v>
      </c>
      <c r="P73" s="52">
        <v>10</v>
      </c>
      <c r="Q73" s="52"/>
      <c r="R73" s="52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s="178"/>
      <c r="C74" s="11"/>
      <c r="D74" s="11"/>
      <c r="E74" s="11"/>
      <c r="F74" s="11"/>
      <c r="G74" s="11"/>
      <c r="H74" s="11"/>
      <c r="I74" s="11"/>
      <c r="K74" s="148"/>
      <c r="L74" s="52"/>
      <c r="M74" s="52"/>
      <c r="N74" s="52"/>
      <c r="O74" s="52"/>
      <c r="P74" s="52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s="178"/>
      <c r="C75" s="11"/>
      <c r="D75" s="11"/>
      <c r="E75" s="11"/>
      <c r="F75" s="11"/>
      <c r="G75" s="11"/>
      <c r="H75" s="11"/>
      <c r="I75" s="11"/>
      <c r="K75" s="161"/>
      <c r="L75" s="52"/>
      <c r="M75" s="52"/>
      <c r="N75" s="52"/>
      <c r="O75" s="52"/>
      <c r="P75" s="52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 s="178"/>
      <c r="C76" s="11"/>
      <c r="D76" s="11"/>
      <c r="E76" s="11"/>
      <c r="F76" s="11"/>
      <c r="G76" s="11"/>
      <c r="H76" s="11"/>
      <c r="I76" s="11"/>
      <c r="L76" s="52"/>
      <c r="M76" s="11"/>
      <c r="N76" s="52"/>
      <c r="O76" s="11"/>
      <c r="P76" s="52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L77" s="11"/>
      <c r="M77" s="11"/>
      <c r="N77" s="11"/>
      <c r="O77" s="11"/>
      <c r="P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42210</v>
      </c>
      <c r="B79" s="178" t="s">
        <v>374</v>
      </c>
      <c r="C79" s="11"/>
      <c r="D79" s="11"/>
      <c r="E79" s="11"/>
      <c r="F79" s="11"/>
      <c r="G79" s="11"/>
      <c r="H79" s="11"/>
      <c r="I79" s="11"/>
      <c r="K79" s="146">
        <v>14</v>
      </c>
      <c r="L79" s="11">
        <v>12</v>
      </c>
      <c r="M79" s="11">
        <v>18</v>
      </c>
      <c r="N79" s="52">
        <v>12</v>
      </c>
      <c r="O79" s="52">
        <v>18</v>
      </c>
      <c r="P79" s="52">
        <v>12</v>
      </c>
      <c r="Q79" s="52">
        <v>18</v>
      </c>
      <c r="R79" s="52">
        <v>12</v>
      </c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/>
      <c r="B80" s="178" t="s">
        <v>411</v>
      </c>
      <c r="C80" s="11"/>
      <c r="D80" s="11"/>
      <c r="E80" s="11"/>
      <c r="F80" s="11"/>
      <c r="G80" s="11"/>
      <c r="H80" s="11"/>
      <c r="I80" s="11"/>
      <c r="K80" s="164">
        <v>6.9444444444444441E-3</v>
      </c>
      <c r="L80" s="52"/>
      <c r="M80" s="11"/>
      <c r="N80" s="52"/>
      <c r="O80" s="52"/>
      <c r="P80" s="52"/>
      <c r="Q80" s="52"/>
      <c r="R80" s="52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8"/>
      <c r="B81" s="178" t="s">
        <v>772</v>
      </c>
      <c r="L81" s="52">
        <v>12</v>
      </c>
      <c r="N81" s="52">
        <v>12</v>
      </c>
      <c r="O81" s="52"/>
      <c r="P81" s="52">
        <v>12</v>
      </c>
      <c r="R81" s="52">
        <v>12</v>
      </c>
    </row>
    <row r="82" spans="1:31">
      <c r="B82" s="178" t="s">
        <v>773</v>
      </c>
      <c r="K82" s="161">
        <v>25</v>
      </c>
      <c r="L82" s="52">
        <v>12</v>
      </c>
      <c r="M82">
        <v>30</v>
      </c>
      <c r="N82" s="52">
        <v>12</v>
      </c>
      <c r="O82" s="52">
        <v>30</v>
      </c>
      <c r="P82" s="52">
        <v>10</v>
      </c>
      <c r="Q82" s="11">
        <v>30</v>
      </c>
      <c r="R82" s="52">
        <v>10</v>
      </c>
    </row>
    <row r="83" spans="1:31">
      <c r="A83" s="44"/>
      <c r="B83" s="178" t="s">
        <v>420</v>
      </c>
      <c r="C83" s="11"/>
      <c r="D83" s="11"/>
      <c r="E83" s="11"/>
      <c r="F83" s="11"/>
      <c r="G83" s="11"/>
      <c r="H83" s="11"/>
      <c r="I83" s="11"/>
      <c r="K83" s="161"/>
      <c r="L83" s="52">
        <v>12</v>
      </c>
      <c r="M83" s="11"/>
      <c r="N83" s="52">
        <v>12</v>
      </c>
      <c r="O83" s="11"/>
      <c r="P83" s="52">
        <v>12</v>
      </c>
      <c r="R83" s="52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 s="178" t="s">
        <v>422</v>
      </c>
      <c r="C84" s="11"/>
      <c r="D84" s="11"/>
      <c r="E84" s="11"/>
      <c r="F84" s="11"/>
      <c r="G84" s="11"/>
      <c r="H84" s="11"/>
      <c r="I84" s="11"/>
      <c r="K84" s="161">
        <v>10</v>
      </c>
      <c r="L84" s="52">
        <v>10</v>
      </c>
      <c r="M84" s="11">
        <v>7.5</v>
      </c>
      <c r="N84" s="52">
        <v>30</v>
      </c>
      <c r="O84" s="11"/>
      <c r="P84" s="52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L85" s="11"/>
      <c r="M85" s="11"/>
      <c r="N85" s="11"/>
      <c r="O85" s="11"/>
      <c r="P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L86" s="11"/>
      <c r="M86" s="11"/>
      <c r="N86" s="11"/>
      <c r="O86" s="11"/>
      <c r="P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42213</v>
      </c>
      <c r="B88" s="178" t="s">
        <v>374</v>
      </c>
      <c r="C88" s="11"/>
      <c r="D88" s="11"/>
      <c r="E88" s="11"/>
      <c r="F88" s="11"/>
      <c r="G88" s="11"/>
      <c r="H88" s="11"/>
      <c r="I88" s="11"/>
      <c r="K88" s="146">
        <v>16</v>
      </c>
      <c r="L88" s="11">
        <v>12</v>
      </c>
      <c r="M88" s="11">
        <v>20</v>
      </c>
      <c r="N88" s="52">
        <v>10</v>
      </c>
      <c r="O88" s="52">
        <v>20</v>
      </c>
      <c r="P88" s="52">
        <v>10</v>
      </c>
      <c r="Q88" s="52">
        <v>20</v>
      </c>
      <c r="R88" s="52">
        <v>10</v>
      </c>
      <c r="S88" s="52"/>
      <c r="T88" s="52"/>
      <c r="U88" s="11"/>
      <c r="V88" s="11" t="s">
        <v>776</v>
      </c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>
        <v>69.5</v>
      </c>
      <c r="B89" s="178" t="s">
        <v>560</v>
      </c>
      <c r="C89" s="11"/>
      <c r="D89" s="11"/>
      <c r="E89" s="11"/>
      <c r="F89" s="11"/>
      <c r="G89" s="11"/>
      <c r="H89" s="11"/>
      <c r="I89" s="11"/>
      <c r="K89" s="146">
        <v>10</v>
      </c>
      <c r="L89" s="11">
        <v>12</v>
      </c>
      <c r="M89" s="11">
        <v>12.5</v>
      </c>
      <c r="N89" s="52">
        <v>10</v>
      </c>
      <c r="O89" s="52">
        <v>12.5</v>
      </c>
      <c r="P89" s="52">
        <v>9</v>
      </c>
      <c r="Q89" s="52"/>
      <c r="R89" s="52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>
        <v>25.4</v>
      </c>
      <c r="B90" s="178" t="s">
        <v>366</v>
      </c>
      <c r="C90" s="11"/>
      <c r="D90" s="11"/>
      <c r="E90" s="11"/>
      <c r="F90" s="11"/>
      <c r="G90" s="11"/>
      <c r="H90" s="11"/>
      <c r="I90" s="11"/>
      <c r="K90" s="146">
        <v>35</v>
      </c>
      <c r="L90" s="11">
        <v>12</v>
      </c>
      <c r="M90" s="11">
        <v>45</v>
      </c>
      <c r="N90" s="52">
        <v>10</v>
      </c>
      <c r="O90" s="52">
        <v>40</v>
      </c>
      <c r="P90" s="52">
        <v>6</v>
      </c>
      <c r="Q90" s="52">
        <v>30</v>
      </c>
      <c r="R90" s="52">
        <v>4</v>
      </c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s="178" t="s">
        <v>344</v>
      </c>
      <c r="C91" s="11"/>
      <c r="D91" s="11"/>
      <c r="E91" s="11"/>
      <c r="F91" s="11"/>
      <c r="G91" s="11"/>
      <c r="H91" s="11"/>
      <c r="I91" s="11"/>
      <c r="K91" s="161">
        <v>25</v>
      </c>
      <c r="L91" s="52">
        <v>10</v>
      </c>
      <c r="M91" s="52">
        <v>25</v>
      </c>
      <c r="N91" s="52">
        <v>10</v>
      </c>
      <c r="O91" s="52"/>
      <c r="P91" s="52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s="178" t="s">
        <v>779</v>
      </c>
      <c r="C92" s="11"/>
      <c r="D92" s="11"/>
      <c r="E92" s="11"/>
      <c r="F92" s="11"/>
      <c r="G92" s="11"/>
      <c r="H92" s="11"/>
      <c r="I92" s="11"/>
      <c r="K92" s="161">
        <v>25</v>
      </c>
      <c r="L92" s="52">
        <v>10</v>
      </c>
      <c r="M92" s="52">
        <v>25</v>
      </c>
      <c r="N92" s="52">
        <v>10</v>
      </c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 s="178" t="s">
        <v>774</v>
      </c>
      <c r="C93" s="11"/>
      <c r="D93" s="11"/>
      <c r="E93" s="11"/>
      <c r="F93" s="11"/>
      <c r="G93" s="11"/>
      <c r="H93" s="11"/>
      <c r="I93" s="11"/>
      <c r="K93" s="148"/>
      <c r="L93" s="52">
        <v>12</v>
      </c>
      <c r="M93" s="148"/>
      <c r="N93" s="52">
        <v>12</v>
      </c>
      <c r="O93" s="52"/>
      <c r="P93" s="52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 s="178" t="s">
        <v>775</v>
      </c>
      <c r="C94" s="11"/>
      <c r="D94" s="11"/>
      <c r="E94" s="11"/>
      <c r="F94" s="11"/>
      <c r="G94" s="11"/>
      <c r="H94" s="11"/>
      <c r="I94" s="11"/>
      <c r="L94" s="52">
        <v>12</v>
      </c>
      <c r="M94" s="52"/>
      <c r="N94" s="52">
        <v>12</v>
      </c>
      <c r="O94" s="52"/>
      <c r="P94" s="52">
        <v>12</v>
      </c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 s="178" t="s">
        <v>515</v>
      </c>
      <c r="C95" s="11"/>
      <c r="D95" s="11"/>
      <c r="E95" s="11"/>
      <c r="F95" s="11"/>
      <c r="G95" s="11"/>
      <c r="H95" s="11"/>
      <c r="I95" s="11"/>
      <c r="L95" s="52">
        <v>4</v>
      </c>
      <c r="M95" s="11"/>
      <c r="N95" s="52">
        <v>10</v>
      </c>
      <c r="O95" s="11"/>
      <c r="P95" s="52">
        <v>10</v>
      </c>
      <c r="R95" s="11">
        <v>8</v>
      </c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42235</v>
      </c>
      <c r="B97" s="178" t="s">
        <v>777</v>
      </c>
      <c r="C97" s="11"/>
      <c r="D97" s="11"/>
      <c r="E97" s="11"/>
      <c r="F97" s="11"/>
      <c r="G97" s="11"/>
      <c r="H97" s="11"/>
      <c r="I97" s="11"/>
      <c r="K97" s="146">
        <v>10</v>
      </c>
      <c r="L97" s="52">
        <v>10</v>
      </c>
      <c r="M97" s="11">
        <v>10</v>
      </c>
      <c r="N97" s="52">
        <v>10</v>
      </c>
      <c r="O97" s="52">
        <v>15</v>
      </c>
      <c r="P97" s="52">
        <v>8</v>
      </c>
      <c r="Q97" s="52">
        <v>15</v>
      </c>
      <c r="R97" s="52">
        <v>10</v>
      </c>
      <c r="S97" s="52"/>
      <c r="T97" s="52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>
        <v>69.400000000000006</v>
      </c>
      <c r="B98" s="178" t="s">
        <v>315</v>
      </c>
      <c r="C98" s="11"/>
      <c r="D98" s="11"/>
      <c r="E98" s="11"/>
      <c r="F98" s="11"/>
      <c r="G98" s="11"/>
      <c r="H98" s="11"/>
      <c r="I98" s="11"/>
      <c r="L98" s="52">
        <v>8</v>
      </c>
      <c r="M98" s="11"/>
      <c r="N98" s="52">
        <v>8</v>
      </c>
      <c r="O98" s="52"/>
      <c r="P98" s="52">
        <v>8</v>
      </c>
      <c r="Q98" s="52"/>
      <c r="R98" s="52">
        <v>8</v>
      </c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>
        <v>18.399999999999999</v>
      </c>
      <c r="B99" s="178" t="s">
        <v>408</v>
      </c>
      <c r="C99" s="11"/>
      <c r="D99" s="11"/>
      <c r="E99" s="11"/>
      <c r="F99" s="11"/>
      <c r="G99" s="11"/>
      <c r="H99" s="11"/>
      <c r="I99" s="11"/>
      <c r="K99" s="146">
        <v>40</v>
      </c>
      <c r="L99" s="52">
        <v>10</v>
      </c>
      <c r="M99" s="11">
        <v>40</v>
      </c>
      <c r="N99" s="52">
        <v>10</v>
      </c>
      <c r="O99" s="52">
        <v>40</v>
      </c>
      <c r="P99" s="52">
        <v>10</v>
      </c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s="178" t="s">
        <v>562</v>
      </c>
      <c r="C100" s="11"/>
      <c r="D100" s="11"/>
      <c r="E100" s="11"/>
      <c r="F100" s="11"/>
      <c r="G100" s="11"/>
      <c r="H100" s="11"/>
      <c r="I100" s="11"/>
      <c r="K100" s="146">
        <v>2.5</v>
      </c>
      <c r="L100" s="52">
        <v>12</v>
      </c>
      <c r="M100" s="11">
        <v>2.5</v>
      </c>
      <c r="N100" s="52">
        <v>12</v>
      </c>
      <c r="O100" s="52">
        <v>2.5</v>
      </c>
      <c r="P100" s="52">
        <v>12</v>
      </c>
      <c r="Q100" s="52"/>
      <c r="R100" s="52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 s="178" t="s">
        <v>778</v>
      </c>
      <c r="C101" s="11"/>
      <c r="D101" s="11"/>
      <c r="E101" s="11"/>
      <c r="F101" s="11"/>
      <c r="G101" s="11"/>
      <c r="H101" s="11"/>
      <c r="I101" s="11"/>
      <c r="K101" s="161"/>
      <c r="L101" s="52">
        <v>12</v>
      </c>
      <c r="M101" s="52"/>
      <c r="N101" s="52">
        <v>12</v>
      </c>
      <c r="O101" s="11"/>
      <c r="P101" s="52">
        <v>12</v>
      </c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 s="178" t="s">
        <v>775</v>
      </c>
      <c r="C102" s="11"/>
      <c r="D102" s="11"/>
      <c r="E102" s="11"/>
      <c r="F102" s="11"/>
      <c r="G102" s="11"/>
      <c r="H102" s="11"/>
      <c r="I102" s="11"/>
      <c r="L102" s="52">
        <v>12</v>
      </c>
      <c r="M102" s="11"/>
      <c r="N102" s="146">
        <v>12</v>
      </c>
      <c r="O102" s="11"/>
      <c r="P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 s="178"/>
      <c r="C103" s="11"/>
      <c r="D103" s="11"/>
      <c r="E103" s="11"/>
      <c r="F103" s="11"/>
      <c r="G103" s="11"/>
      <c r="H103" s="11"/>
      <c r="I103" s="11"/>
      <c r="K103" s="164"/>
      <c r="L103" s="11"/>
      <c r="M103" s="11"/>
      <c r="N103" s="11"/>
      <c r="O103" s="11"/>
      <c r="P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 s="178"/>
      <c r="C104" s="11"/>
      <c r="D104" s="11"/>
      <c r="E104" s="11"/>
      <c r="F104" s="11"/>
      <c r="G104" s="11"/>
      <c r="H104" s="11"/>
      <c r="I104" s="11"/>
      <c r="L104" s="52"/>
      <c r="M104" s="11"/>
      <c r="N104" s="52"/>
      <c r="O104" s="11"/>
      <c r="P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42238</v>
      </c>
      <c r="B106" s="178" t="s">
        <v>374</v>
      </c>
      <c r="C106" s="11"/>
      <c r="D106" s="11"/>
      <c r="E106" s="11"/>
      <c r="F106" s="11"/>
      <c r="G106" s="11"/>
      <c r="H106" s="11"/>
      <c r="I106" s="11"/>
      <c r="K106" s="146">
        <v>16</v>
      </c>
      <c r="L106" s="52">
        <v>10</v>
      </c>
      <c r="M106" s="11">
        <v>20</v>
      </c>
      <c r="N106" s="52">
        <v>10</v>
      </c>
      <c r="O106" s="52">
        <v>20</v>
      </c>
      <c r="P106" s="52">
        <v>11</v>
      </c>
      <c r="Q106" s="52">
        <v>20</v>
      </c>
      <c r="R106" s="52">
        <v>11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/>
      <c r="B107" s="178" t="s">
        <v>582</v>
      </c>
      <c r="C107" s="11"/>
      <c r="D107" s="11"/>
      <c r="E107" s="11"/>
      <c r="F107" s="11"/>
      <c r="G107" s="11"/>
      <c r="H107" s="11"/>
      <c r="I107" s="11"/>
      <c r="K107" s="146">
        <v>15</v>
      </c>
      <c r="L107" s="52">
        <v>12</v>
      </c>
      <c r="M107" s="11">
        <v>20</v>
      </c>
      <c r="N107" s="52">
        <v>12</v>
      </c>
      <c r="O107" s="52">
        <v>20</v>
      </c>
      <c r="P107" s="52">
        <v>10</v>
      </c>
      <c r="Q107" s="52"/>
      <c r="R107" s="52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/>
      <c r="B108" s="178" t="s">
        <v>771</v>
      </c>
      <c r="C108" s="11"/>
      <c r="D108" s="11"/>
      <c r="E108" s="11"/>
      <c r="F108" s="11"/>
      <c r="G108" s="11"/>
      <c r="H108" s="11"/>
      <c r="I108" s="11"/>
      <c r="K108" s="161">
        <v>17.5</v>
      </c>
      <c r="L108" s="52">
        <v>15</v>
      </c>
      <c r="M108" s="11">
        <v>17.5</v>
      </c>
      <c r="N108" s="52">
        <v>12</v>
      </c>
      <c r="O108" s="52">
        <v>17.5</v>
      </c>
      <c r="P108" s="52">
        <v>11</v>
      </c>
      <c r="Q108" s="52">
        <v>17.5</v>
      </c>
      <c r="R108" s="52">
        <v>11</v>
      </c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 s="178" t="s">
        <v>779</v>
      </c>
      <c r="C109" s="11"/>
      <c r="D109" s="11"/>
      <c r="E109" s="11"/>
      <c r="F109" s="11"/>
      <c r="G109" s="11"/>
      <c r="H109" s="11"/>
      <c r="I109" s="11"/>
      <c r="K109" s="161">
        <v>25</v>
      </c>
      <c r="L109" s="52">
        <v>10</v>
      </c>
      <c r="M109" s="52">
        <v>25</v>
      </c>
      <c r="N109" s="52">
        <v>11</v>
      </c>
      <c r="O109" s="52">
        <v>25</v>
      </c>
      <c r="P109" s="52">
        <v>14</v>
      </c>
      <c r="Q109" s="52">
        <v>25</v>
      </c>
      <c r="R109" s="52">
        <v>14</v>
      </c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 s="178" t="s">
        <v>419</v>
      </c>
      <c r="C110" s="11"/>
      <c r="D110" s="11"/>
      <c r="E110" s="11"/>
      <c r="F110" s="11"/>
      <c r="G110" s="11"/>
      <c r="H110" s="11"/>
      <c r="I110" s="11"/>
      <c r="K110" s="161"/>
      <c r="L110" s="52">
        <v>15</v>
      </c>
      <c r="M110" s="52"/>
      <c r="N110" s="52">
        <v>15</v>
      </c>
      <c r="O110" s="11"/>
      <c r="P110" s="52">
        <v>15</v>
      </c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 s="178" t="s">
        <v>507</v>
      </c>
      <c r="C111" s="11"/>
      <c r="D111" s="11"/>
      <c r="E111" s="11"/>
      <c r="F111" s="11"/>
      <c r="G111" s="11"/>
      <c r="H111" s="11"/>
      <c r="I111" s="11"/>
      <c r="K111" s="161"/>
      <c r="L111" s="52">
        <v>15</v>
      </c>
      <c r="M111" s="52"/>
      <c r="N111" s="52">
        <v>15</v>
      </c>
      <c r="O111" s="11"/>
      <c r="P111" s="52">
        <v>15</v>
      </c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 s="178" t="s">
        <v>306</v>
      </c>
      <c r="C112" s="11"/>
      <c r="D112" s="11"/>
      <c r="E112" s="11"/>
      <c r="F112" s="11"/>
      <c r="G112" s="11"/>
      <c r="H112" s="11"/>
      <c r="I112" s="11"/>
      <c r="L112" s="11"/>
      <c r="M112" s="11"/>
      <c r="N112" s="11"/>
      <c r="O112" s="11"/>
      <c r="P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L113" s="11"/>
      <c r="M113" s="11"/>
      <c r="N113" s="11"/>
      <c r="O113" s="11"/>
      <c r="P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42242</v>
      </c>
      <c r="B115" s="178" t="s">
        <v>374</v>
      </c>
      <c r="C115" s="11"/>
      <c r="D115" s="11"/>
      <c r="E115" s="11"/>
      <c r="F115" s="11"/>
      <c r="G115" s="11"/>
      <c r="H115" s="11"/>
      <c r="I115" s="11"/>
      <c r="K115" s="146">
        <v>16</v>
      </c>
      <c r="L115" s="11">
        <v>12</v>
      </c>
      <c r="M115" s="11">
        <v>20</v>
      </c>
      <c r="N115" s="52">
        <v>12</v>
      </c>
      <c r="O115" s="52">
        <v>20</v>
      </c>
      <c r="P115" s="52">
        <v>12</v>
      </c>
      <c r="Q115" s="52">
        <v>20</v>
      </c>
      <c r="R115" s="52">
        <v>10</v>
      </c>
      <c r="S115" s="52"/>
      <c r="T115" s="52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/>
      <c r="B116" s="178" t="s">
        <v>746</v>
      </c>
      <c r="C116" s="11"/>
      <c r="D116" s="11"/>
      <c r="E116" s="11"/>
      <c r="F116" s="11"/>
      <c r="G116" s="11"/>
      <c r="H116" s="11"/>
      <c r="I116" s="11"/>
      <c r="K116" s="146">
        <v>50</v>
      </c>
      <c r="L116" s="11">
        <v>4</v>
      </c>
      <c r="M116" s="11">
        <v>50</v>
      </c>
      <c r="N116" s="52">
        <v>4</v>
      </c>
      <c r="O116" s="52">
        <v>20</v>
      </c>
      <c r="P116" s="52">
        <v>8</v>
      </c>
      <c r="Q116" s="52">
        <v>50</v>
      </c>
      <c r="R116" s="52">
        <v>4</v>
      </c>
      <c r="S116" s="11"/>
      <c r="T116" s="11"/>
      <c r="U116" s="11"/>
      <c r="V116" s="11" t="s">
        <v>781</v>
      </c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/>
      <c r="B117" s="178" t="s">
        <v>771</v>
      </c>
      <c r="C117" s="11"/>
      <c r="D117" s="11"/>
      <c r="E117" s="11"/>
      <c r="F117" s="11"/>
      <c r="G117" s="11"/>
      <c r="H117" s="11"/>
      <c r="I117" s="11"/>
      <c r="K117" s="146">
        <v>20</v>
      </c>
      <c r="L117" s="11">
        <v>10</v>
      </c>
      <c r="M117" s="11">
        <v>20</v>
      </c>
      <c r="N117" s="52">
        <v>10</v>
      </c>
      <c r="O117" s="52">
        <v>20</v>
      </c>
      <c r="P117" s="52">
        <v>10</v>
      </c>
      <c r="Q117" s="52">
        <v>20</v>
      </c>
      <c r="R117" s="52">
        <v>10</v>
      </c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 s="178" t="s">
        <v>780</v>
      </c>
      <c r="C118" s="11"/>
      <c r="D118" s="11"/>
      <c r="E118" s="11"/>
      <c r="F118" s="11"/>
      <c r="G118" s="11"/>
      <c r="H118" s="11"/>
      <c r="I118" s="11"/>
      <c r="K118" s="164"/>
      <c r="L118" s="52">
        <v>10</v>
      </c>
      <c r="M118" s="11"/>
      <c r="N118" s="52">
        <v>10</v>
      </c>
      <c r="O118" s="11"/>
      <c r="P118" s="52">
        <v>10</v>
      </c>
      <c r="R118" s="52">
        <v>10</v>
      </c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 s="178" t="s">
        <v>515</v>
      </c>
      <c r="C119" s="11"/>
      <c r="D119" s="11"/>
      <c r="E119" s="11"/>
      <c r="F119" s="11"/>
      <c r="G119" s="11"/>
      <c r="H119" s="11"/>
      <c r="I119" s="11"/>
      <c r="K119" s="164"/>
      <c r="L119" s="146">
        <v>14</v>
      </c>
      <c r="M119" s="11"/>
      <c r="N119" s="52">
        <v>14</v>
      </c>
      <c r="O119" s="11"/>
      <c r="P119" s="52">
        <v>15</v>
      </c>
      <c r="R119" s="52">
        <v>11</v>
      </c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 s="178" t="s">
        <v>713</v>
      </c>
      <c r="C120" s="11"/>
      <c r="D120" s="11"/>
      <c r="E120" s="11"/>
      <c r="F120" s="11"/>
      <c r="G120" s="11"/>
      <c r="H120" s="11"/>
      <c r="I120" s="11"/>
      <c r="L120" s="52">
        <v>15</v>
      </c>
      <c r="M120" s="11"/>
      <c r="N120" s="52">
        <v>15</v>
      </c>
      <c r="O120" s="11"/>
      <c r="P120" s="52">
        <v>15</v>
      </c>
      <c r="R120" s="52">
        <v>15</v>
      </c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L121" s="11"/>
      <c r="M121" s="11"/>
      <c r="N121" s="11"/>
      <c r="O121" s="11"/>
      <c r="P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L122" s="11"/>
      <c r="M122" s="11"/>
      <c r="N122" s="11"/>
      <c r="O122" s="11"/>
      <c r="P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42249</v>
      </c>
      <c r="B124" s="178" t="s">
        <v>374</v>
      </c>
      <c r="C124" s="11"/>
      <c r="D124" s="11"/>
      <c r="E124" s="11"/>
      <c r="F124" s="11"/>
      <c r="G124" s="11"/>
      <c r="H124" s="11"/>
      <c r="I124" s="11"/>
      <c r="K124" s="146">
        <v>16</v>
      </c>
      <c r="L124" s="11">
        <v>10</v>
      </c>
      <c r="M124" s="11">
        <v>20</v>
      </c>
      <c r="N124" s="52">
        <v>12</v>
      </c>
      <c r="O124" s="52">
        <v>20</v>
      </c>
      <c r="P124" s="52">
        <v>12</v>
      </c>
      <c r="Q124" s="52">
        <v>20</v>
      </c>
      <c r="R124" s="52">
        <v>12</v>
      </c>
      <c r="S124" s="52"/>
      <c r="T124" s="52"/>
      <c r="U124" s="11"/>
      <c r="V124" s="178"/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>
        <v>69.400000000000006</v>
      </c>
      <c r="B125" s="178" t="s">
        <v>582</v>
      </c>
      <c r="C125" s="11"/>
      <c r="D125" s="11"/>
      <c r="E125" s="11"/>
      <c r="F125" s="11"/>
      <c r="G125" s="11"/>
      <c r="H125" s="11"/>
      <c r="I125" s="11"/>
      <c r="K125" s="146">
        <v>22.5</v>
      </c>
      <c r="L125" s="11">
        <v>10</v>
      </c>
      <c r="M125" s="11">
        <v>22.5</v>
      </c>
      <c r="N125" s="52">
        <v>10</v>
      </c>
      <c r="O125" s="52">
        <v>22.5</v>
      </c>
      <c r="P125" s="52">
        <v>10</v>
      </c>
      <c r="Q125" s="52"/>
      <c r="R125" s="52"/>
      <c r="S125" s="11"/>
      <c r="T125" s="11"/>
      <c r="U125" s="11"/>
      <c r="V125" s="178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>
        <v>17.8</v>
      </c>
      <c r="B126" s="178" t="s">
        <v>331</v>
      </c>
      <c r="C126" s="11"/>
      <c r="D126" s="11"/>
      <c r="E126" s="11"/>
      <c r="F126" s="11"/>
      <c r="G126" s="11"/>
      <c r="H126" s="11"/>
      <c r="I126" s="11"/>
      <c r="K126" s="146">
        <v>17.5</v>
      </c>
      <c r="L126" s="11">
        <v>12</v>
      </c>
      <c r="M126" s="11">
        <v>20</v>
      </c>
      <c r="N126" s="52">
        <v>10</v>
      </c>
      <c r="O126" s="52">
        <v>20</v>
      </c>
      <c r="P126" s="52">
        <v>11</v>
      </c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 s="178" t="s">
        <v>782</v>
      </c>
      <c r="C127" s="11"/>
      <c r="D127" s="11"/>
      <c r="E127" s="11"/>
      <c r="F127" s="11"/>
      <c r="G127" s="11"/>
      <c r="H127" s="11"/>
      <c r="I127" s="11"/>
      <c r="K127" s="161">
        <v>2.5</v>
      </c>
      <c r="L127" s="52">
        <v>12</v>
      </c>
      <c r="M127" s="52">
        <v>2.5</v>
      </c>
      <c r="N127" s="52">
        <v>12</v>
      </c>
      <c r="O127" s="52">
        <v>2.5</v>
      </c>
      <c r="P127" s="52">
        <v>12</v>
      </c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s="178" t="s">
        <v>783</v>
      </c>
      <c r="C128" s="11"/>
      <c r="D128" s="11"/>
      <c r="E128" s="11"/>
      <c r="F128" s="11"/>
      <c r="G128" s="11"/>
      <c r="H128" s="11"/>
      <c r="I128" s="11"/>
      <c r="K128" s="161">
        <v>25</v>
      </c>
      <c r="L128" s="52">
        <v>12</v>
      </c>
      <c r="M128" s="52">
        <v>27.5</v>
      </c>
      <c r="N128" s="52">
        <v>12</v>
      </c>
      <c r="O128" s="52">
        <v>30</v>
      </c>
      <c r="P128" s="52">
        <v>12</v>
      </c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 s="178" t="s">
        <v>293</v>
      </c>
      <c r="C129" s="11"/>
      <c r="D129" s="11"/>
      <c r="E129" s="11"/>
      <c r="F129" s="11"/>
      <c r="G129" s="11"/>
      <c r="H129" s="11"/>
      <c r="I129" s="11"/>
      <c r="K129" s="161">
        <v>20</v>
      </c>
      <c r="L129" s="52">
        <v>17</v>
      </c>
      <c r="M129" s="52">
        <v>20</v>
      </c>
      <c r="N129" s="52">
        <v>19</v>
      </c>
      <c r="O129" s="52">
        <v>20</v>
      </c>
      <c r="P129" s="52">
        <v>15</v>
      </c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 s="178" t="s">
        <v>457</v>
      </c>
      <c r="C130" s="11"/>
      <c r="D130" s="11"/>
      <c r="E130" s="11"/>
      <c r="F130" s="11"/>
      <c r="G130" s="11"/>
      <c r="H130" s="11"/>
      <c r="I130" s="11"/>
      <c r="K130" s="161"/>
      <c r="L130" s="52">
        <v>20</v>
      </c>
      <c r="M130" s="52"/>
      <c r="N130" s="52">
        <v>20</v>
      </c>
      <c r="O130" s="52"/>
      <c r="P130" s="52">
        <v>20</v>
      </c>
      <c r="R130" s="11">
        <v>20</v>
      </c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 s="178" t="s">
        <v>306</v>
      </c>
      <c r="C131" s="11"/>
      <c r="D131" s="11"/>
      <c r="E131" s="11"/>
      <c r="F131" s="11"/>
      <c r="G131" s="11"/>
      <c r="H131" s="11"/>
      <c r="I131" s="11"/>
      <c r="L131" s="52"/>
      <c r="M131" s="11"/>
      <c r="N131" s="52"/>
      <c r="O131" s="11"/>
      <c r="P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42252</v>
      </c>
      <c r="B133" s="178" t="s">
        <v>784</v>
      </c>
      <c r="C133" s="11"/>
      <c r="D133" s="11"/>
      <c r="E133" s="11"/>
      <c r="F133" s="11"/>
      <c r="G133" s="11"/>
      <c r="H133" s="11"/>
      <c r="I133" s="11"/>
      <c r="K133" s="161">
        <v>18</v>
      </c>
      <c r="L133" s="52">
        <v>12</v>
      </c>
      <c r="M133" s="52">
        <v>22</v>
      </c>
      <c r="N133" s="52">
        <v>8</v>
      </c>
      <c r="O133" s="52">
        <v>22</v>
      </c>
      <c r="P133" s="52">
        <v>10</v>
      </c>
      <c r="Q133" s="52">
        <v>22</v>
      </c>
      <c r="R133" s="52">
        <v>8</v>
      </c>
      <c r="S133" s="52"/>
      <c r="T133" s="5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/>
      <c r="B134" s="178" t="s">
        <v>771</v>
      </c>
      <c r="C134" s="11"/>
      <c r="D134" s="11"/>
      <c r="E134" s="11"/>
      <c r="F134" s="11"/>
      <c r="G134" s="11"/>
      <c r="H134" s="11"/>
      <c r="I134" s="11"/>
      <c r="K134" s="161">
        <v>20</v>
      </c>
      <c r="L134" s="52">
        <v>12</v>
      </c>
      <c r="M134" s="52">
        <v>20</v>
      </c>
      <c r="N134" s="52">
        <v>12</v>
      </c>
      <c r="O134" s="52">
        <v>20</v>
      </c>
      <c r="P134" s="52">
        <v>12</v>
      </c>
      <c r="Q134" s="52">
        <v>20</v>
      </c>
      <c r="R134" s="52">
        <v>10</v>
      </c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 s="178" t="s">
        <v>785</v>
      </c>
      <c r="C135" s="11"/>
      <c r="D135" s="11"/>
      <c r="E135" s="11"/>
      <c r="F135" s="11"/>
      <c r="G135" s="11"/>
      <c r="H135" s="11"/>
      <c r="I135" s="11"/>
      <c r="L135" s="52">
        <v>12</v>
      </c>
      <c r="M135" s="52"/>
      <c r="N135" s="52">
        <v>12</v>
      </c>
      <c r="O135" s="52"/>
      <c r="P135" s="52">
        <v>12</v>
      </c>
      <c r="Q135" s="52"/>
      <c r="R135" s="52">
        <v>12</v>
      </c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s="178" t="s">
        <v>317</v>
      </c>
      <c r="C136" s="11"/>
      <c r="D136" s="11"/>
      <c r="E136" s="11"/>
      <c r="F136" s="11"/>
      <c r="G136" s="11"/>
      <c r="H136" s="11"/>
      <c r="I136" s="11"/>
      <c r="K136" s="146">
        <v>20</v>
      </c>
      <c r="L136" s="52">
        <v>9</v>
      </c>
      <c r="M136" s="11">
        <v>20</v>
      </c>
      <c r="N136" s="52">
        <v>8</v>
      </c>
      <c r="O136" s="52">
        <v>15</v>
      </c>
      <c r="P136" s="52">
        <v>8</v>
      </c>
      <c r="Q136" s="52">
        <v>12</v>
      </c>
      <c r="R136" s="52">
        <v>9</v>
      </c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 s="178" t="s">
        <v>342</v>
      </c>
      <c r="C137" s="11"/>
      <c r="D137" s="11"/>
      <c r="E137" s="11"/>
      <c r="F137" s="11"/>
      <c r="G137" s="11"/>
      <c r="H137" s="11"/>
      <c r="I137" s="11"/>
      <c r="K137" s="161">
        <v>12.5</v>
      </c>
      <c r="L137" s="52">
        <v>15</v>
      </c>
      <c r="M137" s="52">
        <v>17.5</v>
      </c>
      <c r="N137" s="52">
        <v>12</v>
      </c>
      <c r="O137" s="52">
        <v>17.5</v>
      </c>
      <c r="P137" s="52">
        <v>10</v>
      </c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 s="178" t="s">
        <v>786</v>
      </c>
      <c r="C138"/>
      <c r="D138"/>
      <c r="E138"/>
      <c r="F138"/>
      <c r="G138"/>
      <c r="H138"/>
      <c r="J138"/>
      <c r="K138" s="161"/>
      <c r="L138" s="11">
        <v>20</v>
      </c>
      <c r="M138" s="52"/>
      <c r="N138" s="52">
        <v>20</v>
      </c>
      <c r="O138" s="52"/>
      <c r="P138" s="52">
        <v>20</v>
      </c>
      <c r="R138" s="52">
        <v>20</v>
      </c>
      <c r="AA138"/>
      <c r="AD138"/>
      <c r="AE138"/>
    </row>
    <row r="139" spans="1:31">
      <c r="A139" s="44"/>
      <c r="B139" s="178" t="s">
        <v>306</v>
      </c>
      <c r="C139"/>
      <c r="D139"/>
      <c r="E139"/>
      <c r="F139"/>
      <c r="G139"/>
      <c r="H139"/>
      <c r="J139"/>
      <c r="K139" s="161"/>
      <c r="L139" s="11"/>
      <c r="M139" s="52"/>
      <c r="N139" s="52"/>
      <c r="O139" s="52"/>
      <c r="P139" s="52"/>
      <c r="AA139"/>
      <c r="AD139"/>
      <c r="AE139"/>
    </row>
    <row r="140" spans="1:31">
      <c r="A140" s="44"/>
      <c r="B140" s="178"/>
      <c r="C140"/>
      <c r="D140"/>
      <c r="E140"/>
      <c r="F140"/>
      <c r="G140"/>
      <c r="H140"/>
      <c r="J140"/>
      <c r="K140" s="161"/>
      <c r="L140" s="11"/>
      <c r="M140" s="52"/>
      <c r="N140" s="52"/>
      <c r="AA140"/>
      <c r="AD140"/>
      <c r="AE140"/>
    </row>
    <row r="141" spans="1:31" s="111" customFormat="1">
      <c r="K141" s="162"/>
      <c r="L141" s="110"/>
      <c r="Q141" s="110"/>
    </row>
    <row r="142" spans="1:31">
      <c r="A142" s="1">
        <v>42259</v>
      </c>
      <c r="B142" s="178" t="s">
        <v>374</v>
      </c>
      <c r="C142"/>
      <c r="D142"/>
      <c r="E142"/>
      <c r="F142"/>
      <c r="G142"/>
      <c r="H142"/>
      <c r="J142"/>
      <c r="K142" s="146">
        <v>18</v>
      </c>
      <c r="L142" s="11">
        <v>12</v>
      </c>
      <c r="M142" s="52">
        <v>22</v>
      </c>
      <c r="N142" s="52">
        <v>10</v>
      </c>
      <c r="O142" s="52">
        <v>22</v>
      </c>
      <c r="P142" s="52">
        <v>10</v>
      </c>
      <c r="Q142" s="11">
        <v>22</v>
      </c>
      <c r="R142" s="52">
        <v>10</v>
      </c>
      <c r="S142" s="52"/>
      <c r="T142" s="52"/>
      <c r="AA142"/>
      <c r="AD142"/>
      <c r="AE142"/>
    </row>
    <row r="143" spans="1:31">
      <c r="A143" s="44"/>
      <c r="B143" s="178" t="s">
        <v>582</v>
      </c>
      <c r="C143"/>
      <c r="D143"/>
      <c r="E143"/>
      <c r="F143"/>
      <c r="G143"/>
      <c r="H143"/>
      <c r="J143"/>
      <c r="K143" s="146">
        <v>27.5</v>
      </c>
      <c r="L143" s="11">
        <v>10</v>
      </c>
      <c r="M143" s="52">
        <v>27.5</v>
      </c>
      <c r="N143" s="52">
        <v>10</v>
      </c>
      <c r="O143" s="52">
        <v>27.5</v>
      </c>
      <c r="P143" s="52">
        <v>10</v>
      </c>
      <c r="Q143" s="52">
        <v>27.5</v>
      </c>
      <c r="R143" s="52">
        <v>10</v>
      </c>
      <c r="S143" s="52"/>
      <c r="T143" s="52"/>
      <c r="AA143"/>
      <c r="AD143"/>
      <c r="AE143"/>
    </row>
    <row r="144" spans="1:31">
      <c r="A144" s="44"/>
      <c r="B144" s="178" t="s">
        <v>408</v>
      </c>
      <c r="C144"/>
      <c r="D144"/>
      <c r="E144"/>
      <c r="F144"/>
      <c r="G144"/>
      <c r="H144"/>
      <c r="J144"/>
      <c r="K144" s="146">
        <v>40</v>
      </c>
      <c r="L144" s="11">
        <v>10</v>
      </c>
      <c r="M144" s="52">
        <v>40</v>
      </c>
      <c r="N144" s="52">
        <v>8</v>
      </c>
      <c r="O144" s="52">
        <v>40</v>
      </c>
      <c r="P144" s="52">
        <v>8</v>
      </c>
      <c r="R144" s="52"/>
      <c r="S144" s="52"/>
      <c r="T144" s="52"/>
      <c r="AA144"/>
      <c r="AD144"/>
      <c r="AE144"/>
    </row>
    <row r="145" spans="1:31">
      <c r="A145" s="44"/>
      <c r="B145" s="178" t="s">
        <v>771</v>
      </c>
      <c r="C145"/>
      <c r="D145"/>
      <c r="E145"/>
      <c r="F145"/>
      <c r="G145"/>
      <c r="H145"/>
      <c r="J145"/>
      <c r="K145" s="146">
        <v>25</v>
      </c>
      <c r="L145" s="11">
        <v>12</v>
      </c>
      <c r="M145" s="52">
        <v>25</v>
      </c>
      <c r="N145" s="52">
        <v>12</v>
      </c>
      <c r="O145" s="52">
        <v>25</v>
      </c>
      <c r="P145" s="52">
        <v>11</v>
      </c>
      <c r="AA145"/>
      <c r="AD145"/>
      <c r="AE145"/>
    </row>
    <row r="146" spans="1:31">
      <c r="A146" s="44"/>
      <c r="B146" s="178" t="s">
        <v>536</v>
      </c>
      <c r="C146"/>
      <c r="D146"/>
      <c r="E146"/>
      <c r="F146"/>
      <c r="G146"/>
      <c r="H146"/>
      <c r="J146"/>
      <c r="L146" s="11">
        <v>12</v>
      </c>
      <c r="N146" s="52">
        <v>12</v>
      </c>
      <c r="O146" s="52"/>
      <c r="P146" s="52">
        <v>12</v>
      </c>
      <c r="R146">
        <v>12</v>
      </c>
      <c r="AA146"/>
      <c r="AD146"/>
      <c r="AE146"/>
    </row>
    <row r="147" spans="1:31">
      <c r="A147" s="44"/>
      <c r="B147" s="178" t="s">
        <v>457</v>
      </c>
      <c r="C147"/>
      <c r="D147"/>
      <c r="E147"/>
      <c r="F147"/>
      <c r="G147"/>
      <c r="H147"/>
      <c r="J147"/>
      <c r="L147" s="11">
        <v>20</v>
      </c>
      <c r="N147" s="52">
        <v>20</v>
      </c>
      <c r="O147" s="52"/>
      <c r="P147" s="52">
        <v>20</v>
      </c>
      <c r="R147">
        <v>20</v>
      </c>
      <c r="AA147"/>
      <c r="AD147"/>
      <c r="AE147"/>
    </row>
    <row r="148" spans="1:31">
      <c r="A148" s="44"/>
      <c r="B148" s="178" t="s">
        <v>306</v>
      </c>
      <c r="C148"/>
      <c r="D148"/>
      <c r="E148"/>
      <c r="F148"/>
      <c r="G148"/>
      <c r="H148"/>
      <c r="J148"/>
      <c r="L148" s="11"/>
      <c r="N148" s="52"/>
      <c r="O148" s="52"/>
      <c r="P148" s="52"/>
      <c r="AA148"/>
      <c r="AD148"/>
      <c r="AE148"/>
    </row>
    <row r="149" spans="1:31">
      <c r="A149" s="44"/>
      <c r="B149" s="178"/>
      <c r="C149"/>
      <c r="D149"/>
      <c r="E149"/>
      <c r="F149"/>
      <c r="G149"/>
      <c r="H149"/>
      <c r="J149"/>
      <c r="L149" s="11"/>
      <c r="N149" s="52"/>
      <c r="P149" s="52"/>
      <c r="AA149"/>
      <c r="AD149"/>
      <c r="AE149"/>
    </row>
    <row r="150" spans="1:31" s="111" customFormat="1">
      <c r="K150" s="162"/>
      <c r="L150" s="110"/>
      <c r="Q150" s="110"/>
    </row>
    <row r="151" spans="1:31">
      <c r="A151" s="1">
        <v>42285</v>
      </c>
      <c r="B151" s="178" t="s">
        <v>374</v>
      </c>
      <c r="C151"/>
      <c r="D151"/>
      <c r="E151"/>
      <c r="F151"/>
      <c r="G151"/>
      <c r="H151"/>
      <c r="J151"/>
      <c r="K151" s="146">
        <v>18</v>
      </c>
      <c r="L151" s="11">
        <v>12</v>
      </c>
      <c r="M151">
        <v>24</v>
      </c>
      <c r="N151" s="52">
        <v>10</v>
      </c>
      <c r="O151" s="52">
        <v>24</v>
      </c>
      <c r="P151" s="52">
        <v>6</v>
      </c>
      <c r="Q151" s="11">
        <v>24</v>
      </c>
      <c r="R151" s="52">
        <v>6</v>
      </c>
      <c r="S151" s="52"/>
      <c r="T151" s="52"/>
      <c r="AA151"/>
      <c r="AD151"/>
      <c r="AE151"/>
    </row>
    <row r="152" spans="1:31">
      <c r="A152" s="44"/>
      <c r="B152" s="178" t="s">
        <v>751</v>
      </c>
      <c r="C152"/>
      <c r="D152"/>
      <c r="E152"/>
      <c r="F152"/>
      <c r="G152"/>
      <c r="H152"/>
      <c r="J152"/>
      <c r="L152" s="11">
        <v>11</v>
      </c>
      <c r="N152" s="52">
        <v>11</v>
      </c>
      <c r="O152" s="52"/>
      <c r="P152" s="52">
        <v>10</v>
      </c>
      <c r="R152" s="52"/>
      <c r="S152" s="52"/>
      <c r="T152" s="52"/>
      <c r="AA152"/>
      <c r="AD152"/>
      <c r="AE152"/>
    </row>
    <row r="153" spans="1:31">
      <c r="A153" s="44"/>
      <c r="B153" s="178" t="s">
        <v>783</v>
      </c>
      <c r="C153"/>
      <c r="D153"/>
      <c r="E153"/>
      <c r="F153"/>
      <c r="G153"/>
      <c r="H153"/>
      <c r="J153"/>
      <c r="K153" s="146">
        <v>30</v>
      </c>
      <c r="L153" s="11">
        <v>10</v>
      </c>
      <c r="M153">
        <v>32.5</v>
      </c>
      <c r="N153" s="52">
        <v>10</v>
      </c>
      <c r="O153" s="52">
        <v>35</v>
      </c>
      <c r="P153" s="52">
        <v>10</v>
      </c>
      <c r="R153" s="52"/>
      <c r="V153" t="s">
        <v>790</v>
      </c>
      <c r="AA153"/>
      <c r="AD153"/>
      <c r="AE153"/>
    </row>
    <row r="154" spans="1:31">
      <c r="A154" s="44"/>
      <c r="B154" s="178" t="s">
        <v>596</v>
      </c>
      <c r="C154"/>
      <c r="D154"/>
      <c r="E154"/>
      <c r="F154"/>
      <c r="G154"/>
      <c r="H154"/>
      <c r="J154"/>
      <c r="K154" s="146">
        <v>20</v>
      </c>
      <c r="L154" s="11">
        <v>12</v>
      </c>
      <c r="M154">
        <v>20</v>
      </c>
      <c r="N154" s="52">
        <v>12</v>
      </c>
      <c r="O154" s="52">
        <v>20</v>
      </c>
      <c r="P154" s="52">
        <v>12</v>
      </c>
      <c r="Q154" s="11">
        <v>20</v>
      </c>
      <c r="R154" s="52">
        <v>12</v>
      </c>
      <c r="AA154"/>
      <c r="AD154"/>
      <c r="AE154"/>
    </row>
    <row r="155" spans="1:31">
      <c r="A155" s="44"/>
      <c r="B155" s="178" t="s">
        <v>787</v>
      </c>
      <c r="C155"/>
      <c r="D155"/>
      <c r="E155"/>
      <c r="F155"/>
      <c r="G155"/>
      <c r="H155"/>
      <c r="J155"/>
      <c r="K155" s="146">
        <v>4</v>
      </c>
      <c r="L155" s="11">
        <v>12</v>
      </c>
      <c r="M155">
        <v>4</v>
      </c>
      <c r="N155" s="52">
        <v>12</v>
      </c>
      <c r="O155" s="52">
        <v>4</v>
      </c>
      <c r="P155" s="52">
        <v>12</v>
      </c>
      <c r="Q155" s="11">
        <v>4</v>
      </c>
      <c r="R155" s="52">
        <v>12</v>
      </c>
      <c r="AA155"/>
      <c r="AD155"/>
      <c r="AE155"/>
    </row>
    <row r="156" spans="1:31">
      <c r="A156" s="44"/>
      <c r="B156" s="178" t="s">
        <v>788</v>
      </c>
      <c r="C156"/>
      <c r="D156"/>
      <c r="E156"/>
      <c r="F156"/>
      <c r="G156"/>
      <c r="H156"/>
      <c r="J156"/>
      <c r="K156" s="146">
        <v>15</v>
      </c>
      <c r="L156" s="11">
        <v>10</v>
      </c>
      <c r="M156">
        <v>17.5</v>
      </c>
      <c r="N156" s="52">
        <v>10</v>
      </c>
      <c r="O156" s="52">
        <v>17.5</v>
      </c>
      <c r="P156" s="52">
        <v>10</v>
      </c>
      <c r="AA156"/>
      <c r="AD156"/>
      <c r="AE156"/>
    </row>
    <row r="157" spans="1:31">
      <c r="A157" s="44"/>
      <c r="B157" s="178" t="s">
        <v>789</v>
      </c>
      <c r="C157"/>
      <c r="D157"/>
      <c r="E157"/>
      <c r="F157"/>
      <c r="G157"/>
      <c r="H157"/>
      <c r="J157"/>
      <c r="K157" s="146">
        <v>15</v>
      </c>
      <c r="L157" s="11">
        <v>10</v>
      </c>
      <c r="M157">
        <v>15</v>
      </c>
      <c r="N157" s="52">
        <v>10</v>
      </c>
      <c r="O157" s="52">
        <v>15</v>
      </c>
      <c r="P157" s="52">
        <v>10</v>
      </c>
      <c r="AA157"/>
      <c r="AD157"/>
      <c r="AE157"/>
    </row>
    <row r="158" spans="1:31">
      <c r="A158" s="44"/>
      <c r="B158" s="178" t="s">
        <v>306</v>
      </c>
      <c r="C158"/>
      <c r="D158"/>
      <c r="E158"/>
      <c r="F158"/>
      <c r="G158"/>
      <c r="H158"/>
      <c r="J158"/>
      <c r="L158" s="11"/>
      <c r="AA158"/>
      <c r="AD158"/>
      <c r="AE158"/>
    </row>
    <row r="159" spans="1:31" s="111" customFormat="1">
      <c r="K159" s="162"/>
      <c r="L159" s="110"/>
      <c r="Q159" s="110"/>
    </row>
    <row r="160" spans="1:31">
      <c r="A160" s="1">
        <v>42294</v>
      </c>
      <c r="B160" s="178" t="s">
        <v>771</v>
      </c>
      <c r="C160"/>
      <c r="D160"/>
      <c r="E160"/>
      <c r="F160"/>
      <c r="G160"/>
      <c r="H160"/>
      <c r="J160"/>
      <c r="K160" s="146">
        <v>25</v>
      </c>
      <c r="L160" s="11">
        <v>12</v>
      </c>
      <c r="M160">
        <v>25</v>
      </c>
      <c r="N160">
        <v>12</v>
      </c>
      <c r="O160">
        <v>25</v>
      </c>
      <c r="P160">
        <v>12</v>
      </c>
      <c r="Q160" s="11">
        <v>25</v>
      </c>
      <c r="R160">
        <v>12</v>
      </c>
      <c r="S160" s="52"/>
      <c r="T160" s="52"/>
      <c r="AA160"/>
      <c r="AD160"/>
      <c r="AE160"/>
    </row>
    <row r="161" spans="1:31">
      <c r="A161" s="44"/>
      <c r="B161" s="178" t="s">
        <v>293</v>
      </c>
      <c r="C161"/>
      <c r="D161"/>
      <c r="E161"/>
      <c r="F161"/>
      <c r="G161"/>
      <c r="H161"/>
      <c r="J161"/>
      <c r="K161" s="146">
        <v>22.5</v>
      </c>
      <c r="L161" s="11">
        <v>17</v>
      </c>
      <c r="M161">
        <v>22.5</v>
      </c>
      <c r="N161">
        <v>20</v>
      </c>
      <c r="O161">
        <v>22.5</v>
      </c>
      <c r="P161">
        <v>20</v>
      </c>
      <c r="AA161"/>
      <c r="AD161"/>
      <c r="AE161"/>
    </row>
    <row r="162" spans="1:31">
      <c r="A162" s="44"/>
      <c r="B162" s="178" t="s">
        <v>374</v>
      </c>
      <c r="C162"/>
      <c r="D162"/>
      <c r="E162"/>
      <c r="F162"/>
      <c r="G162"/>
      <c r="H162"/>
      <c r="J162"/>
      <c r="K162" s="146">
        <v>18</v>
      </c>
      <c r="L162" s="146">
        <v>12</v>
      </c>
      <c r="M162">
        <v>24</v>
      </c>
      <c r="N162">
        <v>10</v>
      </c>
      <c r="O162">
        <v>24</v>
      </c>
      <c r="P162">
        <v>8</v>
      </c>
      <c r="Q162" s="11">
        <v>24</v>
      </c>
      <c r="R162" s="52">
        <v>7</v>
      </c>
      <c r="AA162"/>
      <c r="AD162"/>
      <c r="AE162"/>
    </row>
    <row r="163" spans="1:31">
      <c r="A163" s="44"/>
      <c r="B163" s="178" t="s">
        <v>791</v>
      </c>
      <c r="C163"/>
      <c r="D163"/>
      <c r="E163"/>
      <c r="F163"/>
      <c r="G163"/>
      <c r="H163"/>
      <c r="J163"/>
      <c r="K163" s="146">
        <v>3.75</v>
      </c>
      <c r="L163" s="11">
        <v>10</v>
      </c>
      <c r="M163">
        <v>2.75</v>
      </c>
      <c r="N163">
        <v>10</v>
      </c>
      <c r="R163" s="52"/>
      <c r="AA163"/>
      <c r="AD163"/>
      <c r="AE163"/>
    </row>
    <row r="164" spans="1:31">
      <c r="A164" s="44"/>
      <c r="B164" s="178" t="s">
        <v>334</v>
      </c>
      <c r="C164"/>
      <c r="D164"/>
      <c r="E164"/>
      <c r="F164"/>
      <c r="G164"/>
      <c r="H164"/>
      <c r="J164"/>
      <c r="K164" s="146">
        <v>15</v>
      </c>
      <c r="L164" s="11">
        <v>10</v>
      </c>
      <c r="M164">
        <v>17.5</v>
      </c>
      <c r="N164">
        <v>9</v>
      </c>
      <c r="AA164"/>
      <c r="AD164"/>
      <c r="AE164"/>
    </row>
    <row r="165" spans="1:31">
      <c r="A165" s="44"/>
      <c r="B165" s="178"/>
      <c r="C165"/>
      <c r="D165"/>
      <c r="E165"/>
      <c r="F165"/>
      <c r="G165"/>
      <c r="H165"/>
      <c r="J165"/>
      <c r="K165" s="164"/>
      <c r="L165" s="11"/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1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1"/>
      <c r="AA167"/>
      <c r="AD167"/>
      <c r="AE167"/>
    </row>
    <row r="168" spans="1:31" s="111" customFormat="1">
      <c r="K168" s="162"/>
      <c r="L168" s="110"/>
      <c r="Q168" s="110"/>
    </row>
    <row r="169" spans="1:31">
      <c r="A169" s="1">
        <v>42308</v>
      </c>
      <c r="B169" s="178" t="s">
        <v>374</v>
      </c>
      <c r="C169"/>
      <c r="D169"/>
      <c r="E169"/>
      <c r="F169"/>
      <c r="G169"/>
      <c r="H169"/>
      <c r="J169"/>
      <c r="K169" s="146">
        <v>18</v>
      </c>
      <c r="L169" s="11">
        <v>12</v>
      </c>
      <c r="M169">
        <v>24</v>
      </c>
      <c r="N169">
        <v>10</v>
      </c>
      <c r="O169">
        <v>24</v>
      </c>
      <c r="P169">
        <v>10</v>
      </c>
      <c r="Q169" s="11">
        <v>24</v>
      </c>
      <c r="R169" s="52">
        <v>8</v>
      </c>
      <c r="S169" s="52"/>
      <c r="T169" s="52"/>
      <c r="V169" t="s">
        <v>306</v>
      </c>
      <c r="AA169"/>
      <c r="AD169"/>
      <c r="AE169"/>
    </row>
    <row r="170" spans="1:31">
      <c r="A170" s="44"/>
      <c r="B170" s="178" t="s">
        <v>582</v>
      </c>
      <c r="C170"/>
      <c r="D170"/>
      <c r="E170"/>
      <c r="F170"/>
      <c r="G170"/>
      <c r="H170"/>
      <c r="J170"/>
      <c r="K170" s="146">
        <v>27.5</v>
      </c>
      <c r="L170" s="11">
        <v>10</v>
      </c>
      <c r="M170">
        <v>27.5</v>
      </c>
      <c r="N170">
        <v>10</v>
      </c>
      <c r="O170">
        <v>27.5</v>
      </c>
      <c r="P170">
        <v>10</v>
      </c>
      <c r="R170" s="52"/>
      <c r="AA170"/>
      <c r="AD170"/>
      <c r="AE170"/>
    </row>
    <row r="171" spans="1:31">
      <c r="A171" s="44"/>
      <c r="B171" s="178" t="s">
        <v>771</v>
      </c>
      <c r="C171"/>
      <c r="D171"/>
      <c r="E171"/>
      <c r="F171"/>
      <c r="G171"/>
      <c r="H171"/>
      <c r="J171"/>
      <c r="K171" s="146">
        <v>30</v>
      </c>
      <c r="L171" s="11">
        <v>12</v>
      </c>
      <c r="M171">
        <v>30</v>
      </c>
      <c r="N171">
        <v>12</v>
      </c>
      <c r="O171">
        <v>30</v>
      </c>
      <c r="P171">
        <v>12</v>
      </c>
      <c r="Q171" s="11">
        <v>30</v>
      </c>
      <c r="R171" s="52">
        <v>12</v>
      </c>
      <c r="AA171"/>
      <c r="AD171"/>
      <c r="AE171"/>
    </row>
    <row r="172" spans="1:31">
      <c r="A172" s="44"/>
      <c r="B172" s="178" t="s">
        <v>293</v>
      </c>
      <c r="C172"/>
      <c r="D172"/>
      <c r="E172"/>
      <c r="F172"/>
      <c r="G172"/>
      <c r="H172"/>
      <c r="J172"/>
      <c r="K172" s="146">
        <v>20</v>
      </c>
      <c r="L172" s="11">
        <v>20</v>
      </c>
      <c r="M172">
        <v>25</v>
      </c>
      <c r="N172">
        <v>20</v>
      </c>
      <c r="O172">
        <v>25</v>
      </c>
      <c r="P172">
        <v>18</v>
      </c>
      <c r="Q172" s="11">
        <v>25</v>
      </c>
      <c r="R172" s="52">
        <v>20</v>
      </c>
      <c r="AA172"/>
      <c r="AD172"/>
      <c r="AE172"/>
    </row>
    <row r="173" spans="1:31">
      <c r="A173" s="44"/>
      <c r="B173" s="178" t="s">
        <v>318</v>
      </c>
      <c r="C173"/>
      <c r="D173"/>
      <c r="E173"/>
      <c r="F173"/>
      <c r="G173"/>
      <c r="H173"/>
      <c r="J173"/>
      <c r="L173" s="11">
        <v>10</v>
      </c>
      <c r="N173">
        <v>10</v>
      </c>
      <c r="P173">
        <v>10</v>
      </c>
      <c r="R173" s="52"/>
      <c r="AA173"/>
      <c r="AD173"/>
      <c r="AE173"/>
    </row>
    <row r="174" spans="1:31">
      <c r="A174" s="44"/>
      <c r="B174" s="178" t="s">
        <v>325</v>
      </c>
      <c r="C174"/>
      <c r="D174"/>
      <c r="E174"/>
      <c r="F174"/>
      <c r="G174"/>
      <c r="H174"/>
      <c r="J174"/>
      <c r="K174" s="146">
        <v>15</v>
      </c>
      <c r="L174" s="11">
        <v>10</v>
      </c>
      <c r="M174">
        <v>15</v>
      </c>
      <c r="N174">
        <v>10</v>
      </c>
      <c r="O174">
        <v>15</v>
      </c>
      <c r="P174">
        <v>10</v>
      </c>
      <c r="AA174"/>
      <c r="AD174"/>
      <c r="AE174"/>
    </row>
    <row r="175" spans="1:31">
      <c r="A175" s="44"/>
      <c r="B175" s="178" t="s">
        <v>420</v>
      </c>
      <c r="C175"/>
      <c r="D175"/>
      <c r="E175"/>
      <c r="F175"/>
      <c r="G175"/>
      <c r="H175"/>
      <c r="J175"/>
      <c r="L175" s="11">
        <v>20</v>
      </c>
      <c r="N175">
        <v>20</v>
      </c>
      <c r="P175">
        <v>20</v>
      </c>
      <c r="R175">
        <v>20</v>
      </c>
      <c r="AA175"/>
      <c r="AD175"/>
      <c r="AE175"/>
    </row>
    <row r="176" spans="1:31">
      <c r="A176" s="44"/>
      <c r="B176" s="178" t="s">
        <v>707</v>
      </c>
      <c r="C176"/>
      <c r="D176"/>
      <c r="E176"/>
      <c r="F176"/>
      <c r="G176"/>
      <c r="H176"/>
      <c r="J176"/>
      <c r="L176" s="11">
        <v>15</v>
      </c>
      <c r="N176">
        <v>15</v>
      </c>
      <c r="P176">
        <v>15</v>
      </c>
      <c r="AA176"/>
      <c r="AD176"/>
      <c r="AE176"/>
    </row>
    <row r="177" spans="1:31" s="111" customFormat="1">
      <c r="K177" s="162"/>
      <c r="L177" s="110"/>
      <c r="Q177" s="110"/>
    </row>
    <row r="178" spans="1:31">
      <c r="A178" s="1">
        <v>42312</v>
      </c>
      <c r="B178" s="178" t="s">
        <v>339</v>
      </c>
      <c r="C178"/>
      <c r="D178"/>
      <c r="E178"/>
      <c r="F178"/>
      <c r="G178"/>
      <c r="H178"/>
      <c r="J178"/>
      <c r="K178" s="164">
        <v>6.3657407407407402E-4</v>
      </c>
      <c r="L178" s="11"/>
      <c r="R178" s="52"/>
      <c r="S178" s="52"/>
      <c r="T178" s="52"/>
      <c r="AA178"/>
      <c r="AD178"/>
      <c r="AE178"/>
    </row>
    <row r="179" spans="1:31">
      <c r="A179" s="44">
        <v>68.2</v>
      </c>
      <c r="B179" s="178" t="s">
        <v>411</v>
      </c>
      <c r="C179"/>
      <c r="D179"/>
      <c r="E179"/>
      <c r="F179"/>
      <c r="G179"/>
      <c r="H179"/>
      <c r="J179"/>
      <c r="K179" s="164">
        <v>6.9444444444444441E-3</v>
      </c>
      <c r="L179" s="11" t="s">
        <v>52</v>
      </c>
      <c r="R179" s="52"/>
      <c r="AA179"/>
      <c r="AD179"/>
      <c r="AE179"/>
    </row>
    <row r="180" spans="1:31">
      <c r="A180" s="44">
        <v>20</v>
      </c>
      <c r="B180" s="178" t="s">
        <v>443</v>
      </c>
      <c r="C180"/>
      <c r="D180"/>
      <c r="E180"/>
      <c r="F180"/>
      <c r="G180"/>
      <c r="H180"/>
      <c r="J180"/>
      <c r="L180" s="11">
        <v>12</v>
      </c>
      <c r="N180">
        <v>11</v>
      </c>
      <c r="P180">
        <v>8</v>
      </c>
      <c r="R180" s="52"/>
      <c r="AA180"/>
      <c r="AD180"/>
      <c r="AE180"/>
    </row>
    <row r="181" spans="1:31">
      <c r="A181" s="44"/>
      <c r="B181" s="178"/>
      <c r="C181"/>
      <c r="D181"/>
      <c r="E181"/>
      <c r="F181"/>
      <c r="G181"/>
      <c r="H181"/>
      <c r="J181"/>
      <c r="L181" s="11"/>
      <c r="R181" s="52"/>
      <c r="AA181"/>
      <c r="AD181"/>
      <c r="AE181"/>
    </row>
    <row r="182" spans="1:31">
      <c r="B182" s="178"/>
      <c r="C182"/>
      <c r="D182"/>
      <c r="E182"/>
      <c r="F182"/>
      <c r="G182"/>
      <c r="H182"/>
      <c r="J182"/>
      <c r="K182" s="164"/>
      <c r="L182" s="11"/>
      <c r="R182" s="52"/>
      <c r="AA182"/>
      <c r="AD182"/>
      <c r="AE182"/>
    </row>
    <row r="183" spans="1:31">
      <c r="B183" s="178"/>
      <c r="C183"/>
      <c r="D183"/>
      <c r="E183"/>
      <c r="F183"/>
      <c r="G183"/>
      <c r="H183"/>
      <c r="J183"/>
      <c r="K183" s="164"/>
      <c r="L183" s="146"/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L184" s="11"/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1"/>
      <c r="AA185"/>
      <c r="AD185"/>
      <c r="AE185"/>
    </row>
    <row r="186" spans="1:31" s="111" customFormat="1">
      <c r="K186" s="162"/>
      <c r="L186" s="110"/>
      <c r="Q186" s="110"/>
    </row>
    <row r="187" spans="1:31">
      <c r="A187" s="1">
        <v>42322</v>
      </c>
      <c r="B187" s="178" t="s">
        <v>792</v>
      </c>
      <c r="C187"/>
      <c r="D187"/>
      <c r="E187"/>
      <c r="F187"/>
      <c r="G187"/>
      <c r="H187"/>
      <c r="J187"/>
      <c r="K187" s="164">
        <v>1.0416666666666666E-2</v>
      </c>
      <c r="L187" s="11"/>
      <c r="R187" s="52"/>
      <c r="S187" s="52"/>
      <c r="T187" s="52"/>
      <c r="AA187"/>
      <c r="AD187"/>
      <c r="AE187"/>
    </row>
    <row r="188" spans="1:31">
      <c r="A188" s="44"/>
      <c r="B188" s="178" t="s">
        <v>600</v>
      </c>
      <c r="C188"/>
      <c r="D188"/>
      <c r="E188"/>
      <c r="F188"/>
      <c r="G188"/>
      <c r="H188"/>
      <c r="J188"/>
      <c r="K188" s="146">
        <v>8</v>
      </c>
      <c r="L188" s="11">
        <v>12</v>
      </c>
      <c r="AA188"/>
      <c r="AD188"/>
      <c r="AE188"/>
    </row>
    <row r="189" spans="1:31">
      <c r="A189" s="44"/>
      <c r="B189" s="178"/>
      <c r="C189"/>
      <c r="D189"/>
      <c r="E189"/>
      <c r="F189"/>
      <c r="G189"/>
      <c r="H189"/>
      <c r="J189"/>
      <c r="L189" s="11"/>
      <c r="AA189"/>
      <c r="AD189"/>
      <c r="AE189"/>
    </row>
    <row r="190" spans="1:31">
      <c r="A190" s="44"/>
      <c r="B190" s="182"/>
      <c r="C190"/>
      <c r="D190"/>
      <c r="E190"/>
      <c r="F190"/>
      <c r="G190"/>
      <c r="H190"/>
      <c r="J190"/>
      <c r="K190" s="164"/>
      <c r="L190" s="11"/>
      <c r="AA190"/>
      <c r="AD190"/>
      <c r="AE190"/>
    </row>
    <row r="191" spans="1:31">
      <c r="A191" s="44"/>
      <c r="B191" s="178"/>
      <c r="C191"/>
      <c r="D191"/>
      <c r="E191"/>
      <c r="F191"/>
      <c r="G191"/>
      <c r="H191"/>
      <c r="J191"/>
      <c r="K191" s="164"/>
      <c r="L191" s="11"/>
      <c r="AA191"/>
      <c r="AD191"/>
      <c r="AE191"/>
    </row>
    <row r="192" spans="1:31">
      <c r="A192" s="44"/>
      <c r="B192" s="178"/>
      <c r="C192"/>
      <c r="D192"/>
      <c r="E192"/>
      <c r="F192"/>
      <c r="G192"/>
      <c r="H192"/>
      <c r="J192"/>
      <c r="K192" s="164"/>
      <c r="L192" s="164"/>
      <c r="AA192"/>
      <c r="AD192"/>
      <c r="AE192"/>
    </row>
    <row r="193" spans="1:31">
      <c r="A193" s="44"/>
      <c r="B193" s="178"/>
      <c r="C193"/>
      <c r="D193"/>
      <c r="E193"/>
      <c r="F193"/>
      <c r="G193"/>
      <c r="H193"/>
      <c r="J193"/>
      <c r="K193" s="164"/>
      <c r="L193" s="11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1"/>
      <c r="AA194"/>
      <c r="AD194"/>
      <c r="AE194"/>
    </row>
    <row r="195" spans="1:31" s="111" customFormat="1">
      <c r="K195" s="162"/>
      <c r="L195" s="110"/>
      <c r="Q195" s="110"/>
    </row>
    <row r="196" spans="1:31">
      <c r="A196" s="1">
        <v>42329</v>
      </c>
      <c r="B196" s="178" t="s">
        <v>339</v>
      </c>
      <c r="C196"/>
      <c r="D196"/>
      <c r="E196"/>
      <c r="F196"/>
      <c r="G196"/>
      <c r="H196"/>
      <c r="J196"/>
      <c r="K196" s="164">
        <v>7.8703703703703705E-4</v>
      </c>
      <c r="L196" s="11"/>
      <c r="R196" s="52"/>
      <c r="S196" s="52"/>
      <c r="T196" s="52"/>
      <c r="V196" t="s">
        <v>794</v>
      </c>
      <c r="AA196"/>
      <c r="AD196"/>
      <c r="AE196"/>
    </row>
    <row r="197" spans="1:31">
      <c r="A197" s="44"/>
      <c r="B197" s="178" t="s">
        <v>485</v>
      </c>
      <c r="C197"/>
      <c r="D197"/>
      <c r="E197"/>
      <c r="F197"/>
      <c r="G197"/>
      <c r="H197"/>
      <c r="J197"/>
      <c r="K197" s="146">
        <v>16</v>
      </c>
      <c r="L197" s="11">
        <v>12</v>
      </c>
      <c r="M197">
        <v>18</v>
      </c>
      <c r="N197">
        <v>12</v>
      </c>
      <c r="O197">
        <v>20</v>
      </c>
      <c r="P197">
        <v>12</v>
      </c>
      <c r="Q197" s="11">
        <v>22</v>
      </c>
      <c r="R197" s="52">
        <v>12</v>
      </c>
      <c r="V197" t="s">
        <v>795</v>
      </c>
      <c r="AA197"/>
      <c r="AD197"/>
      <c r="AE197"/>
    </row>
    <row r="198" spans="1:31">
      <c r="A198" s="44"/>
      <c r="B198" s="178" t="s">
        <v>600</v>
      </c>
      <c r="C198"/>
      <c r="D198"/>
      <c r="E198"/>
      <c r="F198"/>
      <c r="G198"/>
      <c r="H198"/>
      <c r="J198"/>
      <c r="K198" s="146">
        <v>8</v>
      </c>
      <c r="L198" s="11">
        <v>12</v>
      </c>
      <c r="M198">
        <v>8</v>
      </c>
      <c r="N198">
        <v>12</v>
      </c>
      <c r="O198">
        <v>8</v>
      </c>
      <c r="P198">
        <v>12</v>
      </c>
      <c r="Q198" s="11">
        <v>8</v>
      </c>
      <c r="R198" s="52">
        <v>12</v>
      </c>
      <c r="AA198"/>
      <c r="AD198"/>
      <c r="AE198"/>
    </row>
    <row r="199" spans="1:31">
      <c r="A199" s="44"/>
      <c r="B199" s="178" t="s">
        <v>357</v>
      </c>
      <c r="C199"/>
      <c r="D199"/>
      <c r="E199"/>
      <c r="F199"/>
      <c r="G199"/>
      <c r="H199"/>
      <c r="J199"/>
      <c r="K199" s="146">
        <v>27.5</v>
      </c>
      <c r="L199" s="11">
        <v>12</v>
      </c>
      <c r="M199">
        <v>27.5</v>
      </c>
      <c r="N199">
        <v>12</v>
      </c>
      <c r="O199">
        <v>27.5</v>
      </c>
      <c r="P199">
        <v>12</v>
      </c>
      <c r="AA199"/>
      <c r="AD199"/>
      <c r="AE199"/>
    </row>
    <row r="200" spans="1:31">
      <c r="A200" s="44"/>
      <c r="B200" s="178" t="s">
        <v>408</v>
      </c>
      <c r="C200"/>
      <c r="D200"/>
      <c r="E200"/>
      <c r="F200"/>
      <c r="G200"/>
      <c r="H200"/>
      <c r="J200"/>
      <c r="K200" s="146">
        <v>40</v>
      </c>
      <c r="L200" s="11">
        <v>10</v>
      </c>
      <c r="M200">
        <v>40</v>
      </c>
      <c r="N200">
        <v>9</v>
      </c>
      <c r="O200">
        <v>40</v>
      </c>
      <c r="P200">
        <v>8</v>
      </c>
      <c r="Q200" s="11">
        <v>40</v>
      </c>
      <c r="R200" s="52">
        <v>8</v>
      </c>
      <c r="AA200"/>
      <c r="AD200"/>
      <c r="AE200"/>
    </row>
    <row r="201" spans="1:31">
      <c r="A201" s="44"/>
      <c r="B201" s="178" t="s">
        <v>793</v>
      </c>
      <c r="C201"/>
      <c r="D201"/>
      <c r="E201"/>
      <c r="F201"/>
      <c r="G201"/>
      <c r="H201"/>
      <c r="J201"/>
      <c r="K201" s="161">
        <v>4</v>
      </c>
      <c r="L201" s="52">
        <v>12</v>
      </c>
      <c r="M201">
        <v>4</v>
      </c>
      <c r="N201">
        <v>12</v>
      </c>
      <c r="O201">
        <v>4</v>
      </c>
      <c r="P201">
        <v>12</v>
      </c>
      <c r="Q201" s="52">
        <v>4</v>
      </c>
      <c r="R201" s="52">
        <v>12</v>
      </c>
      <c r="AA201"/>
      <c r="AD201"/>
      <c r="AE201"/>
    </row>
    <row r="202" spans="1:31">
      <c r="A202" s="44"/>
      <c r="B202" s="178" t="s">
        <v>293</v>
      </c>
      <c r="C202"/>
      <c r="D202"/>
      <c r="E202"/>
      <c r="F202"/>
      <c r="G202"/>
      <c r="H202"/>
      <c r="J202"/>
      <c r="K202" s="161">
        <v>20</v>
      </c>
      <c r="L202" s="52">
        <v>20</v>
      </c>
      <c r="M202">
        <v>20</v>
      </c>
      <c r="N202">
        <v>20</v>
      </c>
      <c r="O202">
        <v>20</v>
      </c>
      <c r="P202">
        <v>20</v>
      </c>
      <c r="AA202"/>
      <c r="AD202"/>
      <c r="AE202"/>
    </row>
    <row r="203" spans="1:31">
      <c r="A203" s="44"/>
      <c r="B203" s="178" t="s">
        <v>420</v>
      </c>
      <c r="C203"/>
      <c r="D203"/>
      <c r="E203"/>
      <c r="F203"/>
      <c r="G203"/>
      <c r="H203"/>
      <c r="J203"/>
      <c r="L203" s="52">
        <v>20</v>
      </c>
      <c r="N203">
        <v>20</v>
      </c>
      <c r="AA203"/>
      <c r="AD203"/>
      <c r="AE203"/>
    </row>
    <row r="204" spans="1:31" s="111" customFormat="1">
      <c r="K204" s="162"/>
      <c r="L204" s="110"/>
      <c r="Q204" s="110"/>
    </row>
    <row r="205" spans="1:31">
      <c r="A205" s="1">
        <v>42332</v>
      </c>
      <c r="B205" s="178" t="s">
        <v>792</v>
      </c>
      <c r="C205" t="s">
        <v>495</v>
      </c>
      <c r="D205"/>
      <c r="E205"/>
      <c r="F205"/>
      <c r="G205"/>
      <c r="H205"/>
      <c r="J205"/>
      <c r="L205" s="11"/>
      <c r="R205" s="52"/>
      <c r="S205" s="52"/>
      <c r="T205" s="52"/>
      <c r="AA205"/>
      <c r="AD205"/>
      <c r="AE205"/>
    </row>
    <row r="206" spans="1:31">
      <c r="A206" s="44"/>
      <c r="B206" s="178" t="s">
        <v>746</v>
      </c>
      <c r="C206" t="s">
        <v>495</v>
      </c>
      <c r="D206"/>
      <c r="E206"/>
      <c r="F206"/>
      <c r="G206"/>
      <c r="H206"/>
      <c r="J206"/>
      <c r="K206" s="146">
        <v>45</v>
      </c>
      <c r="L206" s="52">
        <v>5</v>
      </c>
      <c r="M206">
        <v>24</v>
      </c>
      <c r="N206">
        <v>5</v>
      </c>
      <c r="R206" s="52"/>
      <c r="S206" s="52"/>
      <c r="T206" s="52"/>
      <c r="AA206"/>
      <c r="AD206"/>
      <c r="AE206"/>
    </row>
    <row r="207" spans="1:31">
      <c r="A207" s="44"/>
      <c r="B207" s="178" t="s">
        <v>796</v>
      </c>
      <c r="C207"/>
      <c r="D207"/>
      <c r="E207"/>
      <c r="F207"/>
      <c r="G207"/>
      <c r="H207"/>
      <c r="J207"/>
      <c r="K207" s="146">
        <v>25</v>
      </c>
      <c r="L207" s="52">
        <v>12</v>
      </c>
      <c r="R207" s="52"/>
      <c r="S207" s="52"/>
      <c r="T207" s="52"/>
      <c r="AA207"/>
      <c r="AD207"/>
      <c r="AE207"/>
    </row>
    <row r="208" spans="1:31">
      <c r="A208" s="44"/>
      <c r="B208" s="178" t="s">
        <v>797</v>
      </c>
      <c r="C208"/>
      <c r="D208"/>
      <c r="E208"/>
      <c r="F208"/>
      <c r="G208"/>
      <c r="H208"/>
      <c r="J208"/>
      <c r="K208" s="146">
        <v>5</v>
      </c>
      <c r="L208" s="52">
        <v>10</v>
      </c>
      <c r="R208" s="52"/>
      <c r="AA208"/>
      <c r="AD208"/>
      <c r="AE208"/>
    </row>
    <row r="209" spans="1:31">
      <c r="A209" s="44"/>
      <c r="B209" s="178" t="s">
        <v>314</v>
      </c>
      <c r="C209"/>
      <c r="D209"/>
      <c r="E209"/>
      <c r="F209"/>
      <c r="G209"/>
      <c r="H209"/>
      <c r="J209"/>
      <c r="K209" s="146">
        <v>20</v>
      </c>
      <c r="L209" s="52">
        <v>12</v>
      </c>
      <c r="M209">
        <v>20</v>
      </c>
      <c r="N209">
        <v>12</v>
      </c>
      <c r="O209">
        <v>20</v>
      </c>
      <c r="P209">
        <v>12</v>
      </c>
      <c r="AA209"/>
      <c r="AD209"/>
      <c r="AE209"/>
    </row>
    <row r="210" spans="1:31">
      <c r="A210" s="44"/>
      <c r="B210" s="178" t="s">
        <v>325</v>
      </c>
      <c r="C210"/>
      <c r="D210"/>
      <c r="E210"/>
      <c r="F210"/>
      <c r="G210"/>
      <c r="H210"/>
      <c r="J210"/>
      <c r="K210" s="161">
        <v>15</v>
      </c>
      <c r="L210" s="52">
        <v>12</v>
      </c>
      <c r="M210">
        <v>15</v>
      </c>
      <c r="N210">
        <v>12</v>
      </c>
      <c r="O210">
        <v>15</v>
      </c>
      <c r="P210">
        <v>12</v>
      </c>
      <c r="AA210"/>
      <c r="AD210"/>
      <c r="AE210"/>
    </row>
    <row r="211" spans="1:31">
      <c r="A211" s="44"/>
      <c r="B211" s="178" t="s">
        <v>339</v>
      </c>
      <c r="C211"/>
      <c r="D211"/>
      <c r="E211"/>
      <c r="F211"/>
      <c r="G211"/>
      <c r="H211"/>
      <c r="J211"/>
      <c r="K211" s="164">
        <v>6.2500000000000001E-4</v>
      </c>
      <c r="L211" s="11"/>
      <c r="AA211"/>
      <c r="AD211"/>
      <c r="AE211"/>
    </row>
    <row r="212" spans="1:31">
      <c r="A212" s="44"/>
      <c r="B212" s="178" t="s">
        <v>420</v>
      </c>
      <c r="C212"/>
      <c r="D212"/>
      <c r="E212"/>
      <c r="F212"/>
      <c r="G212"/>
      <c r="H212"/>
      <c r="J212"/>
      <c r="L212" s="52">
        <v>17</v>
      </c>
      <c r="N212">
        <v>12</v>
      </c>
      <c r="P212">
        <v>12</v>
      </c>
      <c r="AA212"/>
      <c r="AD212"/>
      <c r="AE212"/>
    </row>
    <row r="213" spans="1:31" s="111" customFormat="1">
      <c r="K213" s="162"/>
      <c r="L213" s="110"/>
      <c r="Q213" s="110"/>
    </row>
    <row r="214" spans="1:31">
      <c r="A214" s="1">
        <v>42340</v>
      </c>
      <c r="B214" s="178" t="s">
        <v>339</v>
      </c>
      <c r="C214"/>
      <c r="D214"/>
      <c r="E214"/>
      <c r="F214"/>
      <c r="G214"/>
      <c r="H214"/>
      <c r="J214"/>
      <c r="K214" s="164">
        <v>8.449074074074075E-4</v>
      </c>
      <c r="L214" s="11"/>
      <c r="R214" s="52"/>
      <c r="S214" s="52"/>
      <c r="T214" s="52"/>
      <c r="AA214"/>
      <c r="AD214"/>
      <c r="AE214"/>
    </row>
    <row r="215" spans="1:31">
      <c r="A215" s="44"/>
      <c r="B215" s="178" t="s">
        <v>370</v>
      </c>
      <c r="C215"/>
      <c r="D215"/>
      <c r="E215"/>
      <c r="F215"/>
      <c r="G215"/>
      <c r="H215"/>
      <c r="J215"/>
      <c r="K215" s="146">
        <v>18</v>
      </c>
      <c r="L215" s="11">
        <v>12</v>
      </c>
      <c r="M215">
        <v>20</v>
      </c>
      <c r="N215">
        <v>12</v>
      </c>
      <c r="O215">
        <v>20</v>
      </c>
      <c r="P215">
        <v>10</v>
      </c>
      <c r="R215" s="52"/>
      <c r="AA215"/>
      <c r="AD215"/>
      <c r="AE215"/>
    </row>
    <row r="216" spans="1:31">
      <c r="A216" s="44"/>
      <c r="B216" s="178" t="s">
        <v>798</v>
      </c>
      <c r="C216"/>
      <c r="D216"/>
      <c r="E216"/>
      <c r="F216"/>
      <c r="G216"/>
      <c r="H216"/>
      <c r="J216"/>
      <c r="K216" s="146">
        <v>8</v>
      </c>
      <c r="L216" s="11">
        <v>12</v>
      </c>
      <c r="M216">
        <v>10</v>
      </c>
      <c r="N216">
        <v>12</v>
      </c>
      <c r="O216">
        <v>10</v>
      </c>
      <c r="P216">
        <v>10</v>
      </c>
      <c r="R216" s="52"/>
      <c r="AA216"/>
      <c r="AD216"/>
      <c r="AE216"/>
    </row>
    <row r="217" spans="1:31">
      <c r="A217" s="44"/>
      <c r="B217" s="178" t="s">
        <v>299</v>
      </c>
      <c r="C217"/>
      <c r="D217"/>
      <c r="E217"/>
      <c r="F217"/>
      <c r="G217"/>
      <c r="H217"/>
      <c r="J217"/>
      <c r="K217" s="161">
        <v>33</v>
      </c>
      <c r="L217" s="52">
        <v>10</v>
      </c>
      <c r="M217">
        <v>33</v>
      </c>
      <c r="N217">
        <v>10</v>
      </c>
      <c r="O217">
        <v>33</v>
      </c>
      <c r="P217">
        <v>10</v>
      </c>
      <c r="R217" s="52"/>
      <c r="AA217"/>
      <c r="AD217"/>
      <c r="AE217"/>
    </row>
    <row r="218" spans="1:31">
      <c r="A218" s="44"/>
      <c r="B218" s="178" t="s">
        <v>799</v>
      </c>
      <c r="C218"/>
      <c r="D218"/>
      <c r="E218"/>
      <c r="F218"/>
      <c r="G218"/>
      <c r="H218"/>
      <c r="J218"/>
      <c r="K218" s="161">
        <v>1.25</v>
      </c>
      <c r="L218" s="52">
        <v>12</v>
      </c>
      <c r="M218">
        <v>1.25</v>
      </c>
      <c r="N218">
        <v>12</v>
      </c>
      <c r="O218">
        <v>1.25</v>
      </c>
      <c r="P218">
        <v>12</v>
      </c>
      <c r="R218" s="52"/>
      <c r="AA218"/>
      <c r="AD218"/>
      <c r="AE218"/>
    </row>
    <row r="219" spans="1:31">
      <c r="A219" s="44"/>
      <c r="B219" s="178" t="s">
        <v>342</v>
      </c>
      <c r="C219"/>
      <c r="D219"/>
      <c r="E219"/>
      <c r="F219"/>
      <c r="G219"/>
      <c r="H219"/>
      <c r="J219"/>
      <c r="K219" s="161">
        <v>20</v>
      </c>
      <c r="L219" s="52">
        <v>12</v>
      </c>
      <c r="M219">
        <v>20</v>
      </c>
      <c r="N219">
        <v>12</v>
      </c>
      <c r="O219">
        <v>20</v>
      </c>
      <c r="P219">
        <v>12</v>
      </c>
      <c r="R219" s="52"/>
      <c r="AA219"/>
      <c r="AD219"/>
      <c r="AE219"/>
    </row>
    <row r="220" spans="1:31">
      <c r="A220" s="44"/>
      <c r="B220" s="178" t="s">
        <v>562</v>
      </c>
      <c r="C220"/>
      <c r="D220"/>
      <c r="E220"/>
      <c r="F220"/>
      <c r="G220"/>
      <c r="H220"/>
      <c r="J220"/>
      <c r="K220" s="161">
        <v>2.5</v>
      </c>
      <c r="L220" s="52">
        <v>12</v>
      </c>
      <c r="M220">
        <v>2.5</v>
      </c>
      <c r="N220">
        <v>12</v>
      </c>
      <c r="O220">
        <v>2.5</v>
      </c>
      <c r="P220">
        <v>12</v>
      </c>
      <c r="R220" s="52"/>
      <c r="AA220"/>
      <c r="AD220"/>
      <c r="AE220"/>
    </row>
    <row r="221" spans="1:31">
      <c r="A221" s="44"/>
      <c r="B221" s="178"/>
      <c r="C221"/>
      <c r="D221"/>
      <c r="E221"/>
      <c r="F221"/>
      <c r="G221"/>
      <c r="H221"/>
      <c r="J221"/>
      <c r="L221" s="11"/>
      <c r="R221" s="52"/>
      <c r="AA221"/>
      <c r="AD221"/>
      <c r="AE221"/>
    </row>
    <row r="222" spans="1:31" s="111" customFormat="1">
      <c r="K222" s="162"/>
      <c r="L222" s="110"/>
      <c r="Q222" s="110"/>
    </row>
    <row r="223" spans="1:31">
      <c r="A223" s="1">
        <v>42342</v>
      </c>
      <c r="B223" s="178" t="s">
        <v>339</v>
      </c>
      <c r="C223"/>
      <c r="D223"/>
      <c r="E223"/>
      <c r="F223"/>
      <c r="G223"/>
      <c r="H223"/>
      <c r="J223"/>
      <c r="K223" s="164">
        <v>1.0532407407407407E-3</v>
      </c>
      <c r="L223" s="11"/>
      <c r="R223" s="52"/>
      <c r="V223" t="s">
        <v>576</v>
      </c>
      <c r="AA223"/>
      <c r="AD223"/>
      <c r="AE223"/>
    </row>
    <row r="224" spans="1:31">
      <c r="A224" s="44"/>
      <c r="B224" s="178" t="s">
        <v>800</v>
      </c>
      <c r="C224" t="s">
        <v>495</v>
      </c>
      <c r="D224"/>
      <c r="E224"/>
      <c r="F224"/>
      <c r="G224"/>
      <c r="H224"/>
      <c r="J224"/>
      <c r="L224" s="11"/>
      <c r="R224" s="52"/>
      <c r="S224" s="52"/>
      <c r="T224" s="52"/>
      <c r="AA224"/>
      <c r="AD224"/>
      <c r="AE224"/>
    </row>
    <row r="225" spans="1:31">
      <c r="A225" s="44"/>
      <c r="B225" s="178" t="s">
        <v>293</v>
      </c>
      <c r="C225"/>
      <c r="D225"/>
      <c r="E225"/>
      <c r="F225"/>
      <c r="G225"/>
      <c r="H225"/>
      <c r="J225"/>
      <c r="K225" s="146">
        <v>22.5</v>
      </c>
      <c r="L225" s="11">
        <v>15</v>
      </c>
      <c r="R225" s="52"/>
      <c r="AA225"/>
      <c r="AD225"/>
      <c r="AE225"/>
    </row>
    <row r="226" spans="1:31">
      <c r="A226" s="44"/>
      <c r="B226" s="178"/>
      <c r="C226"/>
      <c r="D226"/>
      <c r="E226"/>
      <c r="F226"/>
      <c r="G226"/>
      <c r="H226"/>
      <c r="J226"/>
      <c r="L226" s="11"/>
      <c r="R226" s="52"/>
      <c r="S226" s="52"/>
      <c r="T226" s="52"/>
      <c r="AA226"/>
      <c r="AD226"/>
      <c r="AE226"/>
    </row>
    <row r="227" spans="1:31">
      <c r="A227" s="44"/>
      <c r="B227"/>
      <c r="C227"/>
      <c r="D227"/>
      <c r="E227"/>
      <c r="F227"/>
      <c r="G227"/>
      <c r="H227"/>
      <c r="J227"/>
      <c r="L227" s="11"/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1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1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1"/>
      <c r="AA230"/>
      <c r="AD230"/>
      <c r="AE230"/>
    </row>
    <row r="231" spans="1:31" s="111" customFormat="1">
      <c r="K231" s="162"/>
      <c r="L231" s="110"/>
      <c r="Q231" s="110"/>
    </row>
    <row r="232" spans="1:31">
      <c r="A232" s="1">
        <v>42349</v>
      </c>
      <c r="B232" s="178" t="s">
        <v>339</v>
      </c>
      <c r="C232"/>
      <c r="D232"/>
      <c r="E232"/>
      <c r="F232"/>
      <c r="G232"/>
      <c r="H232"/>
      <c r="J232"/>
      <c r="K232" s="164">
        <v>7.291666666666667E-4</v>
      </c>
      <c r="L232" s="11"/>
      <c r="R232" s="52"/>
      <c r="S232" s="52"/>
      <c r="T232" s="52"/>
      <c r="V232" t="s">
        <v>804</v>
      </c>
      <c r="AA232"/>
      <c r="AD232"/>
      <c r="AE232"/>
    </row>
    <row r="233" spans="1:31">
      <c r="A233">
        <v>68</v>
      </c>
      <c r="B233" s="178" t="s">
        <v>370</v>
      </c>
      <c r="C233"/>
      <c r="D233"/>
      <c r="E233"/>
      <c r="F233"/>
      <c r="G233"/>
      <c r="H233"/>
      <c r="J233"/>
      <c r="K233" s="146">
        <v>18</v>
      </c>
      <c r="L233" s="11">
        <v>12</v>
      </c>
      <c r="M233">
        <v>22</v>
      </c>
      <c r="N233">
        <v>12</v>
      </c>
      <c r="O233">
        <v>24</v>
      </c>
      <c r="P233">
        <v>12</v>
      </c>
      <c r="Q233" s="11">
        <v>26</v>
      </c>
      <c r="R233" s="52">
        <v>8</v>
      </c>
      <c r="S233" s="52"/>
      <c r="T233" s="52"/>
      <c r="V233" t="s">
        <v>306</v>
      </c>
      <c r="AA233"/>
      <c r="AD233"/>
      <c r="AE233"/>
    </row>
    <row r="234" spans="1:31">
      <c r="A234">
        <v>19.5</v>
      </c>
      <c r="B234" s="178" t="s">
        <v>801</v>
      </c>
      <c r="C234"/>
      <c r="D234"/>
      <c r="E234"/>
      <c r="F234"/>
      <c r="G234"/>
      <c r="H234"/>
      <c r="J234"/>
      <c r="K234" s="146">
        <v>10</v>
      </c>
      <c r="L234" s="11">
        <v>10</v>
      </c>
      <c r="M234">
        <v>12</v>
      </c>
      <c r="N234">
        <v>10</v>
      </c>
      <c r="AA234"/>
      <c r="AD234"/>
      <c r="AE234"/>
    </row>
    <row r="235" spans="1:31">
      <c r="A235"/>
      <c r="B235" s="178" t="s">
        <v>331</v>
      </c>
      <c r="C235"/>
      <c r="D235"/>
      <c r="E235"/>
      <c r="F235"/>
      <c r="G235"/>
      <c r="H235"/>
      <c r="J235"/>
      <c r="K235" s="161">
        <v>17.5</v>
      </c>
      <c r="L235" s="11">
        <v>12</v>
      </c>
      <c r="M235">
        <v>17.5</v>
      </c>
      <c r="N235">
        <v>12</v>
      </c>
      <c r="O235">
        <v>17.5</v>
      </c>
      <c r="P235">
        <v>12</v>
      </c>
      <c r="AA235"/>
      <c r="AD235"/>
      <c r="AE235"/>
    </row>
    <row r="236" spans="1:31">
      <c r="A236"/>
      <c r="B236" s="178" t="s">
        <v>562</v>
      </c>
      <c r="C236"/>
      <c r="D236"/>
      <c r="E236"/>
      <c r="F236"/>
      <c r="G236"/>
      <c r="H236"/>
      <c r="J236"/>
      <c r="K236" s="161">
        <v>2.5</v>
      </c>
      <c r="L236" s="52">
        <v>12</v>
      </c>
      <c r="M236">
        <v>2.5</v>
      </c>
      <c r="N236">
        <v>12</v>
      </c>
      <c r="O236">
        <v>2.5</v>
      </c>
      <c r="P236">
        <v>12</v>
      </c>
      <c r="AA236"/>
      <c r="AD236"/>
      <c r="AE236"/>
    </row>
    <row r="237" spans="1:31">
      <c r="A237"/>
      <c r="B237" s="178" t="s">
        <v>802</v>
      </c>
      <c r="C237"/>
      <c r="D237"/>
      <c r="E237"/>
      <c r="F237"/>
      <c r="G237"/>
      <c r="H237"/>
      <c r="J237"/>
      <c r="K237" s="161">
        <v>22.5</v>
      </c>
      <c r="L237" s="52">
        <v>11</v>
      </c>
      <c r="M237">
        <v>22.5</v>
      </c>
      <c r="N237">
        <v>10</v>
      </c>
      <c r="O237">
        <v>22.5</v>
      </c>
      <c r="P237">
        <v>9</v>
      </c>
      <c r="AA237"/>
      <c r="AD237"/>
      <c r="AE237"/>
    </row>
    <row r="238" spans="1:31">
      <c r="A238"/>
      <c r="B238" s="178" t="s">
        <v>803</v>
      </c>
      <c r="C238"/>
      <c r="D238"/>
      <c r="E238"/>
      <c r="F238"/>
      <c r="G238"/>
      <c r="H238"/>
      <c r="J238"/>
      <c r="L238" s="52">
        <v>20</v>
      </c>
      <c r="N238">
        <v>20</v>
      </c>
      <c r="P238">
        <v>20</v>
      </c>
      <c r="AA238"/>
      <c r="AD238"/>
      <c r="AE238"/>
    </row>
    <row r="239" spans="1:31">
      <c r="A239"/>
      <c r="B239" s="178" t="s">
        <v>420</v>
      </c>
      <c r="C239"/>
      <c r="D239"/>
      <c r="E239"/>
      <c r="F239"/>
      <c r="G239"/>
      <c r="H239"/>
      <c r="J239"/>
      <c r="K239" s="164"/>
      <c r="L239" s="52">
        <v>15</v>
      </c>
      <c r="N239">
        <v>15</v>
      </c>
      <c r="P239">
        <v>15</v>
      </c>
      <c r="AA239"/>
      <c r="AD239"/>
      <c r="AE239"/>
    </row>
    <row r="240" spans="1:31" s="111" customFormat="1">
      <c r="K240" s="162"/>
      <c r="L240" s="110"/>
      <c r="Q240" s="110"/>
    </row>
    <row r="241" spans="1:31">
      <c r="A241" s="183">
        <v>42375</v>
      </c>
      <c r="B241" s="178" t="s">
        <v>339</v>
      </c>
      <c r="C241"/>
      <c r="D241"/>
      <c r="E241"/>
      <c r="F241"/>
      <c r="G241"/>
      <c r="H241"/>
      <c r="J241"/>
      <c r="K241" s="164">
        <v>1.1805555555555556E-3</v>
      </c>
      <c r="L241" s="11"/>
      <c r="R241" s="52"/>
      <c r="S241" s="52"/>
      <c r="T241" s="52"/>
      <c r="AA241"/>
      <c r="AD241"/>
      <c r="AE241"/>
    </row>
    <row r="242" spans="1:31">
      <c r="A242" s="84"/>
      <c r="B242" s="178" t="s">
        <v>315</v>
      </c>
      <c r="C242"/>
      <c r="D242"/>
      <c r="E242"/>
      <c r="F242"/>
      <c r="G242"/>
      <c r="H242"/>
      <c r="J242"/>
      <c r="K242" s="146">
        <v>40</v>
      </c>
      <c r="L242" s="52">
        <v>10</v>
      </c>
      <c r="M242">
        <v>42.5</v>
      </c>
      <c r="N242">
        <v>5</v>
      </c>
      <c r="O242">
        <v>40</v>
      </c>
      <c r="P242">
        <v>5</v>
      </c>
      <c r="Q242" s="11">
        <v>30</v>
      </c>
      <c r="R242" s="52">
        <v>5</v>
      </c>
      <c r="S242" s="52">
        <v>30</v>
      </c>
      <c r="T242" s="52" t="s">
        <v>719</v>
      </c>
      <c r="AA242"/>
      <c r="AD242"/>
      <c r="AE242"/>
    </row>
    <row r="243" spans="1:31">
      <c r="A243" s="86"/>
      <c r="B243" s="178" t="s">
        <v>596</v>
      </c>
      <c r="C243"/>
      <c r="D243"/>
      <c r="E243"/>
      <c r="F243"/>
      <c r="G243"/>
      <c r="H243"/>
      <c r="J243"/>
      <c r="K243" s="146">
        <v>25</v>
      </c>
      <c r="L243" s="52">
        <v>12</v>
      </c>
      <c r="M243">
        <v>25</v>
      </c>
      <c r="N243">
        <v>12</v>
      </c>
      <c r="O243">
        <v>25</v>
      </c>
      <c r="P243">
        <v>12</v>
      </c>
      <c r="AA243"/>
      <c r="AD243"/>
      <c r="AE243"/>
    </row>
    <row r="244" spans="1:31">
      <c r="A244" s="86"/>
      <c r="B244" s="178" t="s">
        <v>805</v>
      </c>
      <c r="C244"/>
      <c r="D244"/>
      <c r="E244"/>
      <c r="F244"/>
      <c r="G244"/>
      <c r="H244"/>
      <c r="J244"/>
      <c r="L244" s="52">
        <v>10</v>
      </c>
      <c r="N244">
        <v>10</v>
      </c>
      <c r="P244">
        <v>10</v>
      </c>
      <c r="AA244"/>
      <c r="AD244"/>
      <c r="AE244"/>
    </row>
    <row r="245" spans="1:31">
      <c r="A245" s="86"/>
      <c r="B245" s="178" t="s">
        <v>317</v>
      </c>
      <c r="C245"/>
      <c r="D245"/>
      <c r="E245"/>
      <c r="F245"/>
      <c r="G245"/>
      <c r="H245"/>
      <c r="J245"/>
      <c r="K245" s="161">
        <v>20</v>
      </c>
      <c r="L245" s="52">
        <v>10</v>
      </c>
      <c r="M245">
        <v>20</v>
      </c>
      <c r="N245">
        <v>10</v>
      </c>
      <c r="O245">
        <v>20</v>
      </c>
      <c r="P245">
        <v>8</v>
      </c>
      <c r="AA245"/>
      <c r="AD245"/>
      <c r="AE245"/>
    </row>
    <row r="246" spans="1:31">
      <c r="A246" s="86"/>
      <c r="B246" s="178" t="s">
        <v>314</v>
      </c>
      <c r="C246"/>
      <c r="D246"/>
      <c r="E246"/>
      <c r="F246"/>
      <c r="G246"/>
      <c r="H246"/>
      <c r="J246"/>
      <c r="K246" s="161">
        <v>17.5</v>
      </c>
      <c r="L246" s="52">
        <v>12</v>
      </c>
      <c r="M246">
        <v>17.5</v>
      </c>
      <c r="N246">
        <v>10</v>
      </c>
      <c r="O246">
        <v>17.5</v>
      </c>
      <c r="P246">
        <v>9</v>
      </c>
      <c r="AA246"/>
      <c r="AD246"/>
      <c r="AE246"/>
    </row>
    <row r="247" spans="1:31">
      <c r="A247" s="86"/>
      <c r="B247" s="178" t="s">
        <v>515</v>
      </c>
      <c r="C247"/>
      <c r="D247"/>
      <c r="E247"/>
      <c r="F247"/>
      <c r="G247"/>
      <c r="H247"/>
      <c r="J247"/>
      <c r="L247" s="52">
        <v>11</v>
      </c>
      <c r="N247">
        <v>11</v>
      </c>
      <c r="P247">
        <v>11</v>
      </c>
      <c r="R247">
        <v>12</v>
      </c>
      <c r="AA247"/>
      <c r="AD247"/>
      <c r="AE247"/>
    </row>
    <row r="248" spans="1:31">
      <c r="A248" s="86"/>
      <c r="B248" s="88"/>
      <c r="C248"/>
      <c r="D248"/>
      <c r="E248"/>
      <c r="F248"/>
      <c r="G248"/>
      <c r="H248"/>
      <c r="J248"/>
      <c r="L248" s="11"/>
      <c r="AA248"/>
      <c r="AD248"/>
      <c r="AE248"/>
    </row>
    <row r="249" spans="1:31" s="111" customFormat="1">
      <c r="K249" s="162"/>
      <c r="L249" s="110"/>
      <c r="Q249" s="110"/>
    </row>
    <row r="250" spans="1:31">
      <c r="A250" s="1">
        <v>42385</v>
      </c>
      <c r="B250" s="178" t="s">
        <v>339</v>
      </c>
      <c r="C250"/>
      <c r="D250"/>
      <c r="E250"/>
      <c r="F250"/>
      <c r="G250"/>
      <c r="H250"/>
      <c r="J250"/>
      <c r="K250" s="164">
        <v>1.3888888888888889E-3</v>
      </c>
      <c r="L250" s="11"/>
      <c r="R250" s="52"/>
      <c r="V250" t="s">
        <v>306</v>
      </c>
      <c r="AA250"/>
      <c r="AD250"/>
      <c r="AE250"/>
    </row>
    <row r="251" spans="1:31">
      <c r="A251" s="44"/>
      <c r="B251" s="178" t="s">
        <v>460</v>
      </c>
      <c r="C251" t="s">
        <v>808</v>
      </c>
      <c r="D251"/>
      <c r="E251"/>
      <c r="F251"/>
      <c r="G251"/>
      <c r="H251"/>
      <c r="J251"/>
      <c r="L251" s="11"/>
      <c r="R251" s="52"/>
      <c r="AA251"/>
      <c r="AD251"/>
      <c r="AE251"/>
    </row>
    <row r="252" spans="1:31">
      <c r="A252" s="44"/>
      <c r="B252" s="178" t="s">
        <v>296</v>
      </c>
      <c r="C252"/>
      <c r="D252"/>
      <c r="E252"/>
      <c r="F252"/>
      <c r="G252"/>
      <c r="H252"/>
      <c r="J252"/>
      <c r="K252" s="146">
        <v>40</v>
      </c>
      <c r="L252" s="11">
        <v>8</v>
      </c>
      <c r="M252">
        <v>40</v>
      </c>
      <c r="N252">
        <v>8</v>
      </c>
      <c r="O252">
        <v>40</v>
      </c>
      <c r="P252">
        <v>6</v>
      </c>
      <c r="Q252" s="11">
        <v>40</v>
      </c>
      <c r="R252" s="52">
        <v>3</v>
      </c>
      <c r="AA252"/>
      <c r="AD252"/>
      <c r="AE252"/>
    </row>
    <row r="253" spans="1:31">
      <c r="A253" s="44"/>
      <c r="B253" s="178" t="s">
        <v>331</v>
      </c>
      <c r="C253"/>
      <c r="D253"/>
      <c r="E253"/>
      <c r="F253"/>
      <c r="G253"/>
      <c r="H253"/>
      <c r="J253"/>
      <c r="K253" s="146">
        <v>20</v>
      </c>
      <c r="L253" s="11">
        <v>12</v>
      </c>
      <c r="M253">
        <v>20</v>
      </c>
      <c r="N253">
        <v>12</v>
      </c>
      <c r="O253">
        <v>20</v>
      </c>
      <c r="P253">
        <v>12</v>
      </c>
      <c r="R253" s="52"/>
      <c r="AA253"/>
      <c r="AD253"/>
      <c r="AE253"/>
    </row>
    <row r="254" spans="1:31">
      <c r="A254" s="44"/>
      <c r="B254" s="178" t="s">
        <v>806</v>
      </c>
      <c r="C254"/>
      <c r="D254"/>
      <c r="E254"/>
      <c r="F254"/>
      <c r="G254"/>
      <c r="H254"/>
      <c r="J254"/>
      <c r="K254" s="161">
        <v>2.5</v>
      </c>
      <c r="L254" s="11">
        <v>12</v>
      </c>
      <c r="M254" s="4">
        <v>2.5</v>
      </c>
      <c r="N254">
        <v>12</v>
      </c>
      <c r="O254">
        <v>2.5</v>
      </c>
      <c r="P254">
        <v>12</v>
      </c>
      <c r="AA254"/>
      <c r="AD254"/>
      <c r="AE254"/>
    </row>
    <row r="255" spans="1:31">
      <c r="A255" s="44"/>
      <c r="B255" s="178" t="s">
        <v>589</v>
      </c>
      <c r="C255"/>
      <c r="D255"/>
      <c r="E255"/>
      <c r="F255"/>
      <c r="G255"/>
      <c r="H255"/>
      <c r="J255"/>
      <c r="K255" s="161">
        <v>40</v>
      </c>
      <c r="L255" s="52">
        <v>10</v>
      </c>
      <c r="M255" s="4">
        <v>40</v>
      </c>
      <c r="N255" s="4">
        <v>10</v>
      </c>
      <c r="O255" s="4">
        <v>40</v>
      </c>
      <c r="P255" s="4">
        <v>10</v>
      </c>
      <c r="Q255" s="146">
        <v>40</v>
      </c>
      <c r="R255" s="161">
        <v>7</v>
      </c>
      <c r="AA255"/>
      <c r="AD255"/>
      <c r="AE255"/>
    </row>
    <row r="256" spans="1:31">
      <c r="A256" s="44"/>
      <c r="B256" s="178" t="s">
        <v>807</v>
      </c>
      <c r="C256"/>
      <c r="D256"/>
      <c r="E256"/>
      <c r="F256"/>
      <c r="G256"/>
      <c r="H256"/>
      <c r="J256"/>
      <c r="K256" s="161">
        <v>10</v>
      </c>
      <c r="L256" s="52">
        <v>12</v>
      </c>
      <c r="M256" s="4">
        <v>12.5</v>
      </c>
      <c r="N256" s="4">
        <v>12</v>
      </c>
      <c r="O256" s="4">
        <v>15</v>
      </c>
      <c r="P256" s="4">
        <v>8</v>
      </c>
      <c r="Q256" s="146">
        <v>12.5</v>
      </c>
      <c r="R256" s="161">
        <v>10</v>
      </c>
      <c r="AA256"/>
      <c r="AD256"/>
      <c r="AE256"/>
    </row>
    <row r="257" spans="1:31">
      <c r="A257" s="8"/>
      <c r="B257" s="178" t="s">
        <v>346</v>
      </c>
      <c r="C257"/>
      <c r="D257"/>
      <c r="E257"/>
      <c r="F257"/>
      <c r="G257"/>
      <c r="H257"/>
      <c r="J257"/>
      <c r="K257" s="161">
        <v>15</v>
      </c>
      <c r="L257" s="52">
        <v>12</v>
      </c>
      <c r="M257" s="4">
        <v>15</v>
      </c>
      <c r="N257" s="4">
        <v>12</v>
      </c>
      <c r="O257" s="4">
        <v>15</v>
      </c>
      <c r="P257" s="4">
        <v>12</v>
      </c>
      <c r="Q257" s="161">
        <v>15</v>
      </c>
      <c r="R257" s="161">
        <v>10</v>
      </c>
      <c r="AA257"/>
      <c r="AD257"/>
      <c r="AE257"/>
    </row>
    <row r="258" spans="1:31" s="111" customFormat="1">
      <c r="K258" s="162"/>
      <c r="L258" s="110"/>
      <c r="Q258" s="110"/>
    </row>
    <row r="259" spans="1:31">
      <c r="A259" s="1">
        <v>42392</v>
      </c>
      <c r="B259" s="178" t="s">
        <v>810</v>
      </c>
      <c r="C259"/>
      <c r="D259"/>
      <c r="E259"/>
      <c r="F259"/>
      <c r="G259"/>
      <c r="H259"/>
      <c r="J259"/>
      <c r="K259" s="164">
        <v>1.4351851851851854E-3</v>
      </c>
      <c r="L259" s="11"/>
      <c r="R259" s="52"/>
      <c r="S259" s="52"/>
      <c r="V259" t="s">
        <v>809</v>
      </c>
      <c r="AA259"/>
      <c r="AD259"/>
      <c r="AE259"/>
    </row>
    <row r="260" spans="1:31">
      <c r="A260" s="8"/>
      <c r="B260" s="178" t="s">
        <v>460</v>
      </c>
      <c r="C260" t="s">
        <v>478</v>
      </c>
      <c r="D260"/>
      <c r="E260"/>
      <c r="F260"/>
      <c r="G260"/>
      <c r="H260"/>
      <c r="J260"/>
      <c r="L260" s="11"/>
      <c r="AA260"/>
      <c r="AD260"/>
      <c r="AE260"/>
    </row>
    <row r="261" spans="1:31">
      <c r="A261" s="8"/>
      <c r="B261" s="178" t="s">
        <v>811</v>
      </c>
      <c r="C261" t="s">
        <v>813</v>
      </c>
      <c r="D261"/>
      <c r="E261"/>
      <c r="F261"/>
      <c r="G261"/>
      <c r="H261"/>
      <c r="J261"/>
      <c r="L261" s="11">
        <v>5</v>
      </c>
      <c r="N261">
        <v>10</v>
      </c>
      <c r="P261">
        <v>10</v>
      </c>
      <c r="R261">
        <v>3</v>
      </c>
      <c r="AA261"/>
      <c r="AD261"/>
      <c r="AE261"/>
    </row>
    <row r="262" spans="1:31">
      <c r="A262" s="8"/>
      <c r="B262" s="178" t="s">
        <v>358</v>
      </c>
      <c r="C262"/>
      <c r="D262"/>
      <c r="E262"/>
      <c r="F262"/>
      <c r="G262"/>
      <c r="H262"/>
      <c r="J262"/>
      <c r="K262" s="146">
        <v>10</v>
      </c>
      <c r="L262" s="11">
        <v>12</v>
      </c>
      <c r="M262">
        <v>10</v>
      </c>
      <c r="N262">
        <v>12</v>
      </c>
      <c r="O262">
        <v>10</v>
      </c>
      <c r="P262">
        <v>12</v>
      </c>
      <c r="R262" s="52"/>
      <c r="AA262"/>
      <c r="AD262"/>
      <c r="AE262"/>
    </row>
    <row r="263" spans="1:31">
      <c r="A263" s="8"/>
      <c r="B263" s="178" t="s">
        <v>812</v>
      </c>
      <c r="C263"/>
      <c r="D263"/>
      <c r="E263"/>
      <c r="F263"/>
      <c r="G263"/>
      <c r="H263"/>
      <c r="J263"/>
      <c r="K263" s="146">
        <v>30</v>
      </c>
      <c r="L263" s="11">
        <v>12</v>
      </c>
      <c r="M263">
        <v>35</v>
      </c>
      <c r="N263">
        <v>12</v>
      </c>
      <c r="O263">
        <v>35</v>
      </c>
      <c r="P263">
        <v>10</v>
      </c>
      <c r="R263" s="52"/>
      <c r="AA263"/>
      <c r="AD263"/>
      <c r="AE263"/>
    </row>
    <row r="264" spans="1:31">
      <c r="A264" s="8"/>
      <c r="B264" s="178" t="s">
        <v>314</v>
      </c>
      <c r="C264"/>
      <c r="D264"/>
      <c r="E264"/>
      <c r="F264"/>
      <c r="G264"/>
      <c r="H264"/>
      <c r="J264"/>
      <c r="K264" s="161">
        <v>17.5</v>
      </c>
      <c r="L264" s="52">
        <v>12</v>
      </c>
      <c r="M264">
        <v>17.5</v>
      </c>
      <c r="N264">
        <v>12</v>
      </c>
      <c r="O264">
        <v>17.5</v>
      </c>
      <c r="P264">
        <v>11</v>
      </c>
      <c r="Q264" s="11">
        <v>17.5</v>
      </c>
      <c r="R264" s="52">
        <v>12</v>
      </c>
      <c r="AA264"/>
      <c r="AD264"/>
      <c r="AE264"/>
    </row>
    <row r="265" spans="1:31">
      <c r="A265" s="8"/>
      <c r="B265" s="186"/>
      <c r="C265"/>
      <c r="D265"/>
      <c r="E265"/>
      <c r="F265"/>
      <c r="G265"/>
      <c r="H265"/>
      <c r="J265"/>
      <c r="L265" s="11"/>
      <c r="R265" s="52"/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1"/>
      <c r="AA266"/>
      <c r="AD266"/>
      <c r="AE266"/>
    </row>
    <row r="267" spans="1:31" s="111" customFormat="1">
      <c r="K267" s="162"/>
      <c r="L267" s="110"/>
      <c r="Q267" s="110"/>
    </row>
    <row r="268" spans="1:31">
      <c r="A268" s="1">
        <v>42397</v>
      </c>
      <c r="B268" s="178" t="s">
        <v>339</v>
      </c>
      <c r="C268"/>
      <c r="D268"/>
      <c r="E268"/>
      <c r="F268"/>
      <c r="G268"/>
      <c r="H268"/>
      <c r="J268"/>
      <c r="K268" s="164">
        <v>1.4467592592592594E-3</v>
      </c>
      <c r="L268" s="11"/>
      <c r="R268" s="52"/>
      <c r="S268" s="52"/>
      <c r="T268" s="52"/>
      <c r="AA268"/>
      <c r="AD268"/>
      <c r="AE268"/>
    </row>
    <row r="269" spans="1:31">
      <c r="A269" s="8"/>
      <c r="B269" s="178" t="s">
        <v>811</v>
      </c>
      <c r="C269" t="s">
        <v>813</v>
      </c>
      <c r="D269"/>
      <c r="E269"/>
      <c r="F269"/>
      <c r="G269"/>
      <c r="H269"/>
      <c r="J269"/>
      <c r="L269" s="11">
        <v>7</v>
      </c>
      <c r="N269" t="s">
        <v>814</v>
      </c>
      <c r="P269">
        <v>10</v>
      </c>
      <c r="R269" s="52">
        <v>4</v>
      </c>
      <c r="AA269"/>
      <c r="AD269"/>
      <c r="AE269"/>
    </row>
    <row r="270" spans="1:31">
      <c r="A270" s="8"/>
      <c r="B270" s="178" t="s">
        <v>299</v>
      </c>
      <c r="C270"/>
      <c r="D270"/>
      <c r="E270"/>
      <c r="F270"/>
      <c r="G270"/>
      <c r="H270"/>
      <c r="J270"/>
      <c r="K270" s="146">
        <v>31</v>
      </c>
      <c r="L270" s="11">
        <v>12</v>
      </c>
      <c r="M270">
        <v>28.5</v>
      </c>
      <c r="N270">
        <v>10</v>
      </c>
      <c r="O270">
        <v>26</v>
      </c>
      <c r="P270">
        <v>8</v>
      </c>
      <c r="R270" s="52"/>
      <c r="AA270"/>
      <c r="AD270"/>
      <c r="AE270"/>
    </row>
    <row r="271" spans="1:31">
      <c r="A271" s="8"/>
      <c r="B271" s="178" t="s">
        <v>373</v>
      </c>
      <c r="C271"/>
      <c r="D271"/>
      <c r="E271"/>
      <c r="F271"/>
      <c r="G271"/>
      <c r="H271"/>
      <c r="J271"/>
      <c r="K271" s="146">
        <v>5</v>
      </c>
      <c r="L271" s="11">
        <v>12</v>
      </c>
      <c r="M271">
        <v>5</v>
      </c>
      <c r="N271">
        <v>12</v>
      </c>
      <c r="O271">
        <v>5</v>
      </c>
      <c r="P271">
        <v>8</v>
      </c>
      <c r="R271" s="52"/>
      <c r="AA271"/>
      <c r="AD271"/>
      <c r="AE271"/>
    </row>
    <row r="272" spans="1:31">
      <c r="A272" s="8"/>
      <c r="B272" s="178" t="s">
        <v>314</v>
      </c>
      <c r="C272"/>
      <c r="D272"/>
      <c r="E272"/>
      <c r="F272"/>
      <c r="G272"/>
      <c r="H272"/>
      <c r="J272"/>
      <c r="K272" s="161">
        <v>20</v>
      </c>
      <c r="L272" s="52">
        <v>10</v>
      </c>
      <c r="M272">
        <v>20</v>
      </c>
      <c r="N272">
        <v>10</v>
      </c>
      <c r="O272">
        <v>20</v>
      </c>
      <c r="P272">
        <v>10</v>
      </c>
      <c r="AA272"/>
      <c r="AD272"/>
      <c r="AE272"/>
    </row>
    <row r="273" spans="1:31">
      <c r="A273" s="8"/>
      <c r="B273" s="178" t="s">
        <v>420</v>
      </c>
      <c r="C273"/>
      <c r="D273"/>
      <c r="E273"/>
      <c r="F273"/>
      <c r="G273"/>
      <c r="H273"/>
      <c r="J273"/>
      <c r="L273" s="52">
        <v>20</v>
      </c>
      <c r="N273">
        <v>20</v>
      </c>
      <c r="P273">
        <v>20</v>
      </c>
      <c r="R273">
        <v>20</v>
      </c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1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1"/>
      <c r="AA275"/>
      <c r="AD275"/>
      <c r="AE275"/>
    </row>
    <row r="276" spans="1:31" s="111" customFormat="1">
      <c r="K276" s="162"/>
      <c r="L276" s="110"/>
      <c r="Q276" s="110"/>
    </row>
    <row r="277" spans="1:31">
      <c r="A277" s="1">
        <v>42413</v>
      </c>
      <c r="B277" s="178" t="s">
        <v>810</v>
      </c>
      <c r="C277"/>
      <c r="D277"/>
      <c r="E277"/>
      <c r="F277"/>
      <c r="G277"/>
      <c r="H277"/>
      <c r="J277"/>
      <c r="K277" s="164">
        <v>1.5046296296296294E-3</v>
      </c>
      <c r="L277" s="11"/>
      <c r="R277" s="52"/>
      <c r="AA277"/>
      <c r="AD277"/>
      <c r="AE277"/>
    </row>
    <row r="278" spans="1:31">
      <c r="A278" s="44">
        <v>69</v>
      </c>
      <c r="B278" s="178" t="s">
        <v>815</v>
      </c>
      <c r="C278"/>
      <c r="D278"/>
      <c r="E278"/>
      <c r="F278"/>
      <c r="G278"/>
      <c r="H278"/>
      <c r="J278"/>
      <c r="K278" s="146">
        <v>20</v>
      </c>
      <c r="L278" s="11">
        <v>10</v>
      </c>
      <c r="M278">
        <v>20</v>
      </c>
      <c r="N278">
        <v>10</v>
      </c>
      <c r="AA278"/>
      <c r="AD278"/>
      <c r="AE278"/>
    </row>
    <row r="279" spans="1:31">
      <c r="A279" s="8">
        <v>22</v>
      </c>
      <c r="B279" s="178" t="s">
        <v>596</v>
      </c>
      <c r="C279"/>
      <c r="D279"/>
      <c r="E279"/>
      <c r="F279"/>
      <c r="G279"/>
      <c r="H279"/>
      <c r="J279"/>
      <c r="K279" s="146">
        <v>20</v>
      </c>
      <c r="L279" s="11">
        <v>10</v>
      </c>
      <c r="M279">
        <v>20</v>
      </c>
      <c r="N279">
        <v>10</v>
      </c>
      <c r="R279" s="52"/>
      <c r="AA279"/>
      <c r="AD279"/>
      <c r="AE279"/>
    </row>
    <row r="280" spans="1:31">
      <c r="A280" s="8" t="s">
        <v>365</v>
      </c>
      <c r="B280" s="178" t="s">
        <v>779</v>
      </c>
      <c r="C280"/>
      <c r="D280"/>
      <c r="E280"/>
      <c r="F280"/>
      <c r="G280"/>
      <c r="H280"/>
      <c r="J280"/>
      <c r="K280" s="161">
        <v>35</v>
      </c>
      <c r="L280" s="11">
        <v>10</v>
      </c>
      <c r="M280">
        <v>35</v>
      </c>
      <c r="N280">
        <v>10</v>
      </c>
      <c r="O280">
        <v>35</v>
      </c>
      <c r="P280">
        <v>10</v>
      </c>
      <c r="AA280"/>
      <c r="AD280"/>
      <c r="AE280"/>
    </row>
    <row r="281" spans="1:31">
      <c r="A281" s="8"/>
      <c r="B281" s="178" t="s">
        <v>816</v>
      </c>
      <c r="C281"/>
      <c r="D281"/>
      <c r="E281"/>
      <c r="F281"/>
      <c r="G281"/>
      <c r="H281"/>
      <c r="J281"/>
      <c r="K281" s="161">
        <v>40</v>
      </c>
      <c r="L281" s="52">
        <v>14</v>
      </c>
      <c r="M281">
        <v>40</v>
      </c>
      <c r="N281">
        <v>14</v>
      </c>
      <c r="O281">
        <v>40</v>
      </c>
      <c r="P281">
        <v>14</v>
      </c>
      <c r="AA281"/>
      <c r="AD281"/>
      <c r="AE281"/>
    </row>
    <row r="282" spans="1:31">
      <c r="A282" s="8"/>
      <c r="B282" s="178" t="s">
        <v>306</v>
      </c>
      <c r="C282"/>
      <c r="D282"/>
      <c r="E282"/>
      <c r="F282"/>
      <c r="G282"/>
      <c r="H282"/>
      <c r="J282"/>
      <c r="L282" s="11"/>
      <c r="AA282"/>
      <c r="AD282"/>
      <c r="AE282"/>
    </row>
    <row r="283" spans="1:31">
      <c r="A283" s="8"/>
      <c r="B283" s="178"/>
      <c r="C283"/>
      <c r="D283"/>
      <c r="E283"/>
      <c r="F283"/>
      <c r="G283"/>
      <c r="H283"/>
      <c r="J283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AA284"/>
      <c r="AD284"/>
      <c r="AE284"/>
    </row>
    <row r="285" spans="1:31" s="111" customFormat="1">
      <c r="K285" s="162"/>
      <c r="L285" s="110"/>
      <c r="Q285" s="110"/>
    </row>
    <row r="286" spans="1:31">
      <c r="A286" s="1">
        <v>42420</v>
      </c>
      <c r="B286" s="178" t="s">
        <v>339</v>
      </c>
      <c r="C286"/>
      <c r="D286"/>
      <c r="E286"/>
      <c r="F286"/>
      <c r="G286"/>
      <c r="H286"/>
      <c r="J286"/>
      <c r="K286" s="164">
        <v>1.2152777777777778E-3</v>
      </c>
      <c r="L286" s="11"/>
      <c r="R286" s="52"/>
      <c r="S286" s="52"/>
      <c r="T286" s="52"/>
      <c r="AA286"/>
      <c r="AD286"/>
      <c r="AE286"/>
    </row>
    <row r="287" spans="1:31">
      <c r="A287" s="8"/>
      <c r="B287" s="178" t="s">
        <v>817</v>
      </c>
      <c r="C287"/>
      <c r="D287"/>
      <c r="E287"/>
      <c r="F287"/>
      <c r="G287"/>
      <c r="H287"/>
      <c r="J287"/>
      <c r="K287" s="164">
        <v>6.9444444444444447E-4</v>
      </c>
      <c r="L287" s="11"/>
      <c r="AA287"/>
      <c r="AD287"/>
      <c r="AE287"/>
    </row>
    <row r="288" spans="1:31">
      <c r="A288" s="8"/>
      <c r="B288" s="178" t="s">
        <v>460</v>
      </c>
      <c r="C288" t="s">
        <v>478</v>
      </c>
      <c r="D288"/>
      <c r="E288"/>
      <c r="F288"/>
      <c r="G288"/>
      <c r="H288"/>
      <c r="J288"/>
      <c r="L288" s="11"/>
      <c r="AA288"/>
      <c r="AD288"/>
      <c r="AE288"/>
    </row>
    <row r="289" spans="1:31">
      <c r="A289" s="8"/>
      <c r="B289" s="178" t="s">
        <v>811</v>
      </c>
      <c r="C289"/>
      <c r="D289"/>
      <c r="E289"/>
      <c r="F289"/>
      <c r="G289"/>
      <c r="H289"/>
      <c r="J289"/>
      <c r="K289" s="161"/>
      <c r="L289" s="11">
        <v>13</v>
      </c>
      <c r="N289">
        <v>11</v>
      </c>
      <c r="P289">
        <v>7</v>
      </c>
      <c r="R289" s="52" t="s">
        <v>819</v>
      </c>
      <c r="S289" s="52"/>
      <c r="T289" s="52"/>
      <c r="AA289"/>
      <c r="AD289"/>
      <c r="AE289"/>
    </row>
    <row r="290" spans="1:31">
      <c r="A290" s="8"/>
      <c r="B290" s="178" t="s">
        <v>475</v>
      </c>
      <c r="C290"/>
      <c r="D290"/>
      <c r="E290"/>
      <c r="F290"/>
      <c r="G290"/>
      <c r="H290"/>
      <c r="J290"/>
      <c r="K290" s="161"/>
      <c r="L290" s="11">
        <v>15</v>
      </c>
      <c r="N290">
        <v>14</v>
      </c>
      <c r="P290">
        <v>14</v>
      </c>
      <c r="AA290"/>
      <c r="AD290"/>
      <c r="AE290"/>
    </row>
    <row r="291" spans="1:31">
      <c r="A291" s="8"/>
      <c r="B291" s="178" t="s">
        <v>818</v>
      </c>
      <c r="C291"/>
      <c r="D291"/>
      <c r="E291"/>
      <c r="F291"/>
      <c r="G291"/>
      <c r="H291"/>
      <c r="J291"/>
      <c r="K291" s="146">
        <v>35</v>
      </c>
      <c r="L291" s="11">
        <v>13</v>
      </c>
      <c r="M291">
        <v>40</v>
      </c>
      <c r="N291" t="s">
        <v>820</v>
      </c>
      <c r="O291">
        <v>40</v>
      </c>
      <c r="P291">
        <v>10</v>
      </c>
      <c r="R291" s="52"/>
      <c r="AA291"/>
      <c r="AD291"/>
      <c r="AE291"/>
    </row>
    <row r="292" spans="1:31">
      <c r="A292" s="8"/>
      <c r="B292" s="178" t="s">
        <v>293</v>
      </c>
      <c r="C292"/>
      <c r="D292"/>
      <c r="E292"/>
      <c r="F292"/>
      <c r="G292"/>
      <c r="H292"/>
      <c r="J292"/>
      <c r="K292" s="146">
        <v>30</v>
      </c>
      <c r="L292" s="52">
        <v>20</v>
      </c>
      <c r="M292">
        <v>30</v>
      </c>
      <c r="N292">
        <v>20</v>
      </c>
      <c r="O292">
        <v>30</v>
      </c>
      <c r="P292">
        <v>20</v>
      </c>
      <c r="AA292"/>
      <c r="AD292"/>
      <c r="AE292"/>
    </row>
    <row r="293" spans="1:31">
      <c r="A293" s="8"/>
      <c r="B293" s="178"/>
      <c r="C293"/>
      <c r="D293"/>
      <c r="E293"/>
      <c r="F293"/>
      <c r="G293"/>
      <c r="H293"/>
      <c r="J293"/>
      <c r="L293" s="11"/>
      <c r="AA293"/>
      <c r="AD293"/>
      <c r="AE293"/>
    </row>
    <row r="294" spans="1:31" s="111" customFormat="1">
      <c r="K294" s="162"/>
      <c r="L294" s="110"/>
      <c r="Q294" s="110"/>
    </row>
    <row r="295" spans="1:31">
      <c r="A295" s="1">
        <v>42424</v>
      </c>
      <c r="B295" s="178" t="s">
        <v>339</v>
      </c>
      <c r="C295" s="59"/>
      <c r="D295"/>
      <c r="E295"/>
      <c r="F295"/>
      <c r="G295"/>
      <c r="H295"/>
      <c r="J295"/>
      <c r="K295" s="164">
        <v>1.6319444444444445E-3</v>
      </c>
      <c r="L295" s="11"/>
      <c r="R295" s="52"/>
      <c r="AA295"/>
      <c r="AD295"/>
      <c r="AE295"/>
    </row>
    <row r="296" spans="1:31">
      <c r="A296" s="8"/>
      <c r="B296" s="178" t="s">
        <v>693</v>
      </c>
      <c r="K296" s="164"/>
      <c r="L296" s="52">
        <v>10</v>
      </c>
      <c r="N296">
        <v>6</v>
      </c>
      <c r="P296">
        <v>5</v>
      </c>
      <c r="Q296" s="11">
        <v>0</v>
      </c>
      <c r="R296" s="52">
        <v>10</v>
      </c>
    </row>
    <row r="297" spans="1:31">
      <c r="A297" s="8"/>
      <c r="B297" s="178" t="s">
        <v>336</v>
      </c>
      <c r="K297" s="146">
        <v>40</v>
      </c>
      <c r="L297" s="52">
        <v>10</v>
      </c>
      <c r="M297">
        <v>40</v>
      </c>
      <c r="N297">
        <v>10</v>
      </c>
      <c r="O297">
        <v>40</v>
      </c>
      <c r="P297">
        <v>10</v>
      </c>
      <c r="Q297" s="11">
        <v>40</v>
      </c>
      <c r="R297" s="52">
        <v>8</v>
      </c>
    </row>
    <row r="298" spans="1:31">
      <c r="A298" s="8"/>
      <c r="B298" s="178" t="s">
        <v>821</v>
      </c>
      <c r="K298" s="161">
        <v>40</v>
      </c>
      <c r="L298" s="52">
        <v>10</v>
      </c>
      <c r="M298">
        <v>40</v>
      </c>
      <c r="N298">
        <v>10</v>
      </c>
      <c r="O298">
        <v>40</v>
      </c>
      <c r="P298">
        <v>8</v>
      </c>
      <c r="Q298" s="11">
        <v>40</v>
      </c>
      <c r="R298" s="52">
        <v>6</v>
      </c>
    </row>
    <row r="299" spans="1:31">
      <c r="A299" s="8"/>
      <c r="B299" s="178" t="s">
        <v>342</v>
      </c>
      <c r="K299" s="161">
        <v>17.5</v>
      </c>
      <c r="L299" s="52">
        <v>10</v>
      </c>
      <c r="M299">
        <v>20</v>
      </c>
      <c r="N299">
        <v>10</v>
      </c>
      <c r="O299">
        <v>15</v>
      </c>
      <c r="P299">
        <v>5</v>
      </c>
      <c r="Q299" s="52">
        <v>15</v>
      </c>
      <c r="R299" s="52">
        <v>5</v>
      </c>
      <c r="S299" s="52">
        <v>15</v>
      </c>
      <c r="T299" s="52">
        <v>5</v>
      </c>
      <c r="V299" t="s">
        <v>825</v>
      </c>
    </row>
    <row r="300" spans="1:31">
      <c r="A300" s="8"/>
      <c r="B300" s="178" t="s">
        <v>822</v>
      </c>
      <c r="K300" s="161">
        <v>2.5</v>
      </c>
      <c r="L300" s="52">
        <v>10</v>
      </c>
      <c r="M300">
        <v>2.5</v>
      </c>
      <c r="N300">
        <v>10</v>
      </c>
      <c r="O300">
        <v>2.5</v>
      </c>
      <c r="P300">
        <v>10</v>
      </c>
      <c r="R300" s="52"/>
    </row>
    <row r="301" spans="1:31">
      <c r="A301" s="8"/>
      <c r="B301" s="178" t="s">
        <v>823</v>
      </c>
      <c r="K301" s="161">
        <v>5</v>
      </c>
      <c r="L301" s="52">
        <v>10</v>
      </c>
      <c r="M301">
        <v>5</v>
      </c>
      <c r="N301">
        <v>10</v>
      </c>
      <c r="O301">
        <v>5</v>
      </c>
      <c r="P301">
        <v>10</v>
      </c>
      <c r="R301">
        <v>20</v>
      </c>
    </row>
    <row r="302" spans="1:31">
      <c r="A302" s="8"/>
      <c r="B302" s="178" t="s">
        <v>465</v>
      </c>
      <c r="L302" s="52">
        <v>10</v>
      </c>
      <c r="N302">
        <v>10</v>
      </c>
      <c r="P302">
        <v>10</v>
      </c>
      <c r="R302">
        <v>10</v>
      </c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0"/>
      <c r="K303" s="162"/>
      <c r="Q303" s="110"/>
      <c r="AA303" s="114"/>
      <c r="AD303" s="114"/>
      <c r="AE303" s="114"/>
    </row>
    <row r="304" spans="1:31">
      <c r="A304" s="5">
        <v>42431</v>
      </c>
      <c r="B304" s="178" t="s">
        <v>339</v>
      </c>
      <c r="K304" s="164">
        <v>1.0416666666666667E-3</v>
      </c>
      <c r="R304" s="52"/>
      <c r="S304" s="52"/>
      <c r="T304" s="52"/>
    </row>
    <row r="305" spans="1:31">
      <c r="A305" s="44">
        <v>69.900000000000006</v>
      </c>
      <c r="B305" s="178" t="s">
        <v>693</v>
      </c>
      <c r="L305">
        <v>12</v>
      </c>
      <c r="N305">
        <v>10</v>
      </c>
      <c r="P305">
        <v>6</v>
      </c>
      <c r="R305" s="52">
        <v>5</v>
      </c>
      <c r="S305" s="52"/>
      <c r="T305" s="52"/>
    </row>
    <row r="306" spans="1:31">
      <c r="A306" s="44">
        <v>17.8</v>
      </c>
      <c r="B306" s="178" t="s">
        <v>408</v>
      </c>
      <c r="K306" s="146">
        <v>40</v>
      </c>
      <c r="L306">
        <v>12</v>
      </c>
      <c r="M306">
        <v>40</v>
      </c>
      <c r="N306">
        <v>12</v>
      </c>
      <c r="O306">
        <v>40</v>
      </c>
      <c r="P306">
        <v>12</v>
      </c>
      <c r="Q306" s="11">
        <v>40</v>
      </c>
      <c r="R306" s="52">
        <v>12</v>
      </c>
    </row>
    <row r="307" spans="1:31">
      <c r="A307" s="44"/>
      <c r="B307" s="178" t="s">
        <v>331</v>
      </c>
      <c r="K307" s="146">
        <v>20</v>
      </c>
      <c r="L307">
        <v>10</v>
      </c>
      <c r="M307">
        <v>20</v>
      </c>
      <c r="N307">
        <v>10</v>
      </c>
      <c r="O307">
        <v>20</v>
      </c>
      <c r="P307">
        <v>10</v>
      </c>
      <c r="R307" s="52"/>
    </row>
    <row r="308" spans="1:31">
      <c r="A308" s="44"/>
      <c r="B308" s="178" t="s">
        <v>824</v>
      </c>
      <c r="K308" s="161">
        <v>15</v>
      </c>
      <c r="L308">
        <v>12</v>
      </c>
      <c r="M308">
        <v>17.5</v>
      </c>
      <c r="N308">
        <v>12</v>
      </c>
      <c r="O308">
        <v>17.5</v>
      </c>
      <c r="P308">
        <v>12</v>
      </c>
    </row>
    <row r="309" spans="1:31">
      <c r="A309" s="44"/>
      <c r="B309" s="178" t="s">
        <v>314</v>
      </c>
      <c r="K309" s="161">
        <v>20</v>
      </c>
      <c r="L309">
        <v>12</v>
      </c>
      <c r="M309">
        <v>20</v>
      </c>
      <c r="N309">
        <v>11</v>
      </c>
      <c r="O309">
        <v>20</v>
      </c>
      <c r="P309">
        <v>9</v>
      </c>
    </row>
    <row r="310" spans="1:31">
      <c r="A310" s="44"/>
      <c r="B310" s="178" t="s">
        <v>420</v>
      </c>
      <c r="L310">
        <v>20</v>
      </c>
      <c r="N310">
        <v>20</v>
      </c>
      <c r="P310">
        <v>20</v>
      </c>
      <c r="R310">
        <v>20</v>
      </c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0"/>
      <c r="K312" s="162"/>
      <c r="Q312" s="110"/>
      <c r="AA312" s="114"/>
      <c r="AD312" s="114"/>
      <c r="AE312" s="114"/>
    </row>
    <row r="313" spans="1:31">
      <c r="A313" s="5">
        <v>42444</v>
      </c>
      <c r="B313" s="178" t="s">
        <v>460</v>
      </c>
      <c r="C313" s="44" t="s">
        <v>478</v>
      </c>
    </row>
    <row r="314" spans="1:31">
      <c r="A314" s="44"/>
      <c r="B314" s="178" t="s">
        <v>339</v>
      </c>
      <c r="K314" s="164">
        <v>1.0416666666666667E-3</v>
      </c>
      <c r="R314" s="52"/>
      <c r="S314" s="52"/>
      <c r="T314" s="52"/>
    </row>
    <row r="315" spans="1:31">
      <c r="A315" s="44"/>
      <c r="B315" s="178" t="s">
        <v>315</v>
      </c>
      <c r="K315" s="146">
        <v>40</v>
      </c>
      <c r="L315">
        <v>10</v>
      </c>
      <c r="M315">
        <v>40</v>
      </c>
      <c r="N315">
        <v>10</v>
      </c>
      <c r="O315">
        <v>40</v>
      </c>
      <c r="P315">
        <v>8</v>
      </c>
      <c r="Q315" s="11">
        <v>40</v>
      </c>
      <c r="R315" s="52">
        <v>6</v>
      </c>
    </row>
    <row r="316" spans="1:31">
      <c r="A316" s="44"/>
      <c r="B316" s="178" t="s">
        <v>600</v>
      </c>
      <c r="K316" s="146">
        <v>8</v>
      </c>
      <c r="L316">
        <v>12</v>
      </c>
      <c r="M316">
        <v>8</v>
      </c>
      <c r="N316">
        <v>12</v>
      </c>
      <c r="O316">
        <v>8</v>
      </c>
      <c r="P316">
        <v>8</v>
      </c>
      <c r="Q316" s="11">
        <v>8</v>
      </c>
      <c r="R316" s="52">
        <v>9</v>
      </c>
      <c r="S316" s="52"/>
      <c r="T316" s="52"/>
    </row>
    <row r="317" spans="1:31">
      <c r="A317" s="44"/>
      <c r="B317" s="178" t="s">
        <v>596</v>
      </c>
      <c r="K317" s="146">
        <v>25</v>
      </c>
      <c r="L317">
        <v>12</v>
      </c>
      <c r="M317">
        <v>25</v>
      </c>
      <c r="N317">
        <v>12</v>
      </c>
      <c r="O317">
        <v>25</v>
      </c>
      <c r="P317">
        <v>12</v>
      </c>
      <c r="Q317" s="11">
        <v>25</v>
      </c>
      <c r="R317" s="52">
        <v>12</v>
      </c>
    </row>
    <row r="318" spans="1:31">
      <c r="A318" s="44"/>
      <c r="B318" s="178" t="s">
        <v>826</v>
      </c>
      <c r="L318">
        <v>12</v>
      </c>
      <c r="N318">
        <v>12</v>
      </c>
      <c r="P318">
        <v>12</v>
      </c>
      <c r="R318" s="52">
        <v>12</v>
      </c>
    </row>
    <row r="319" spans="1:31">
      <c r="A319" s="44"/>
      <c r="B319" s="178"/>
      <c r="R319" s="52"/>
    </row>
    <row r="320" spans="1:31">
      <c r="A320" s="44"/>
      <c r="B320" s="178"/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0"/>
      <c r="K321" s="162"/>
      <c r="Q321" s="110"/>
      <c r="AA321" s="114"/>
      <c r="AD321" s="114"/>
      <c r="AE321" s="114"/>
    </row>
    <row r="322" spans="1:31">
      <c r="A322" s="5">
        <v>42453</v>
      </c>
      <c r="B322" s="178" t="s">
        <v>339</v>
      </c>
      <c r="K322" s="164">
        <v>1.1574074074074073E-3</v>
      </c>
      <c r="R322" s="52"/>
      <c r="S322" s="52"/>
      <c r="T322" s="52"/>
    </row>
    <row r="323" spans="1:31">
      <c r="A323" s="4">
        <v>69.900000000000006</v>
      </c>
      <c r="B323" s="178" t="s">
        <v>827</v>
      </c>
      <c r="L323">
        <v>14</v>
      </c>
      <c r="N323">
        <v>11</v>
      </c>
      <c r="P323">
        <v>5</v>
      </c>
      <c r="R323" s="52">
        <v>5</v>
      </c>
    </row>
    <row r="324" spans="1:31">
      <c r="A324" s="4">
        <v>18.899999999999999</v>
      </c>
      <c r="B324" s="178" t="s">
        <v>336</v>
      </c>
      <c r="K324" s="146">
        <v>45</v>
      </c>
      <c r="L324">
        <v>10</v>
      </c>
      <c r="M324" s="146">
        <v>45</v>
      </c>
      <c r="N324">
        <v>10</v>
      </c>
      <c r="O324" s="146">
        <v>45</v>
      </c>
      <c r="P324">
        <v>10</v>
      </c>
      <c r="Q324" s="146">
        <v>45</v>
      </c>
      <c r="R324">
        <v>10</v>
      </c>
    </row>
    <row r="325" spans="1:31">
      <c r="B325" s="178" t="s">
        <v>360</v>
      </c>
      <c r="K325" s="146">
        <v>10</v>
      </c>
      <c r="L325">
        <v>10</v>
      </c>
      <c r="M325" s="146">
        <v>10</v>
      </c>
      <c r="N325">
        <v>10</v>
      </c>
      <c r="O325" s="146">
        <v>10</v>
      </c>
      <c r="P325">
        <v>10</v>
      </c>
      <c r="R325" s="52"/>
    </row>
    <row r="326" spans="1:31">
      <c r="B326" s="178" t="s">
        <v>342</v>
      </c>
      <c r="K326" s="161">
        <v>23.5</v>
      </c>
      <c r="L326">
        <v>10</v>
      </c>
      <c r="M326" s="161">
        <v>23.5</v>
      </c>
      <c r="N326">
        <v>10</v>
      </c>
      <c r="R326" s="52"/>
      <c r="S326" s="52"/>
      <c r="T326" s="52"/>
    </row>
    <row r="327" spans="1:31">
      <c r="B327" s="178"/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0"/>
      <c r="K330" s="162"/>
      <c r="Q330" s="110"/>
      <c r="AA330" s="114"/>
      <c r="AD330" s="114"/>
      <c r="AE330" s="114"/>
    </row>
    <row r="331" spans="1:31">
      <c r="A331" s="5">
        <v>42469</v>
      </c>
      <c r="B331" s="178" t="s">
        <v>339</v>
      </c>
      <c r="K331" s="164">
        <v>1.25E-3</v>
      </c>
      <c r="R331" s="52"/>
      <c r="S331" s="52"/>
      <c r="T331" s="52"/>
      <c r="V331" t="s">
        <v>830</v>
      </c>
    </row>
    <row r="332" spans="1:31">
      <c r="A332" s="4"/>
      <c r="B332" s="178" t="s">
        <v>693</v>
      </c>
      <c r="L332">
        <v>17</v>
      </c>
      <c r="N332">
        <v>7</v>
      </c>
      <c r="P332">
        <v>8</v>
      </c>
      <c r="R332">
        <v>7</v>
      </c>
      <c r="V332" t="s">
        <v>831</v>
      </c>
    </row>
    <row r="333" spans="1:31">
      <c r="A333" s="4"/>
      <c r="B333" s="178" t="s">
        <v>312</v>
      </c>
      <c r="K333" s="146">
        <v>47.5</v>
      </c>
      <c r="L333">
        <v>12</v>
      </c>
      <c r="M333">
        <v>55</v>
      </c>
      <c r="N333">
        <v>15</v>
      </c>
      <c r="O333">
        <v>55</v>
      </c>
      <c r="P333">
        <v>15</v>
      </c>
      <c r="R333" s="52"/>
      <c r="V333" t="s">
        <v>832</v>
      </c>
    </row>
    <row r="334" spans="1:31">
      <c r="A334" s="4"/>
      <c r="B334" s="178" t="s">
        <v>613</v>
      </c>
      <c r="L334">
        <v>20</v>
      </c>
      <c r="N334">
        <v>15</v>
      </c>
      <c r="P334">
        <v>20</v>
      </c>
      <c r="V334" t="s">
        <v>306</v>
      </c>
    </row>
    <row r="335" spans="1:31">
      <c r="A335" s="4"/>
      <c r="B335" s="178" t="s">
        <v>778</v>
      </c>
      <c r="L335">
        <v>15</v>
      </c>
      <c r="N335">
        <v>12</v>
      </c>
      <c r="P335">
        <v>12</v>
      </c>
    </row>
    <row r="336" spans="1:31">
      <c r="B336" s="178" t="s">
        <v>828</v>
      </c>
      <c r="L336">
        <v>12</v>
      </c>
      <c r="N336">
        <v>12</v>
      </c>
      <c r="P336">
        <v>12</v>
      </c>
      <c r="R336" s="52"/>
    </row>
    <row r="337" spans="1:31">
      <c r="B337" s="178" t="s">
        <v>627</v>
      </c>
      <c r="K337" s="146">
        <v>40</v>
      </c>
      <c r="L337">
        <v>12</v>
      </c>
      <c r="M337">
        <v>40</v>
      </c>
      <c r="N337">
        <v>12</v>
      </c>
      <c r="O337">
        <v>45</v>
      </c>
      <c r="P337">
        <v>10</v>
      </c>
      <c r="Q337" s="11">
        <v>45</v>
      </c>
      <c r="R337" s="52">
        <v>10</v>
      </c>
    </row>
    <row r="338" spans="1:31">
      <c r="B338" s="178" t="s">
        <v>829</v>
      </c>
      <c r="K338" s="146">
        <v>20</v>
      </c>
      <c r="L338">
        <v>10</v>
      </c>
      <c r="M338">
        <v>20</v>
      </c>
      <c r="N338">
        <v>10</v>
      </c>
      <c r="O338">
        <v>20</v>
      </c>
      <c r="P338">
        <v>10</v>
      </c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0"/>
      <c r="K339" s="162"/>
      <c r="Q339" s="110"/>
      <c r="AA339" s="114"/>
      <c r="AD339" s="114"/>
      <c r="AE339" s="114"/>
    </row>
    <row r="340" spans="1:31">
      <c r="B340" s="178"/>
      <c r="R340" s="52"/>
      <c r="S340" s="52"/>
      <c r="T340" s="52"/>
    </row>
    <row r="341" spans="1:31">
      <c r="A341" s="4"/>
      <c r="B341" s="178"/>
      <c r="R341" s="52"/>
    </row>
    <row r="342" spans="1:31">
      <c r="A342" s="4"/>
      <c r="B342" s="178"/>
      <c r="R342" s="52"/>
    </row>
    <row r="343" spans="1:31">
      <c r="A343" s="4"/>
      <c r="B343" s="178"/>
      <c r="R343" s="52"/>
    </row>
    <row r="344" spans="1:31">
      <c r="A344" s="4"/>
      <c r="B344" s="178"/>
      <c r="R344" s="52"/>
      <c r="S344" s="52"/>
      <c r="T344" s="52"/>
    </row>
    <row r="345" spans="1:31">
      <c r="A345" s="4"/>
    </row>
    <row r="346" spans="1:31">
      <c r="A346" s="4"/>
    </row>
    <row r="347" spans="1:31">
      <c r="A347" s="4"/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0"/>
      <c r="K348" s="162"/>
      <c r="Q348" s="110"/>
      <c r="AA348" s="114"/>
      <c r="AD348" s="114"/>
      <c r="AE348" s="114"/>
    </row>
    <row r="349" spans="1:31">
      <c r="R349" s="52"/>
      <c r="S349" s="52"/>
      <c r="T349" s="52"/>
    </row>
    <row r="350" spans="1:31">
      <c r="A350" s="44"/>
      <c r="B350" s="178"/>
      <c r="R350" s="52"/>
    </row>
    <row r="351" spans="1:31">
      <c r="A351" s="44"/>
      <c r="B351" s="178"/>
      <c r="K351" s="164"/>
    </row>
    <row r="352" spans="1:31">
      <c r="A352" s="44"/>
      <c r="B352" s="178"/>
    </row>
    <row r="353" spans="1:31">
      <c r="A353" s="44"/>
      <c r="B353" s="178"/>
    </row>
    <row r="354" spans="1:31">
      <c r="A354" s="44"/>
    </row>
    <row r="355" spans="1:31">
      <c r="A355" s="44"/>
    </row>
    <row r="356" spans="1:31">
      <c r="A356" s="44"/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0"/>
      <c r="K357" s="162"/>
      <c r="Q357" s="110"/>
      <c r="AA357" s="114"/>
      <c r="AD357" s="114"/>
      <c r="AE357" s="114"/>
    </row>
    <row r="358" spans="1:31">
      <c r="B358" s="178"/>
      <c r="R358" s="52"/>
      <c r="S358" s="52"/>
      <c r="T358" s="52"/>
    </row>
    <row r="359" spans="1:31">
      <c r="A359" s="8"/>
      <c r="B359" s="178"/>
    </row>
    <row r="360" spans="1:31">
      <c r="A360" s="8"/>
      <c r="B360" s="178"/>
    </row>
    <row r="361" spans="1:31">
      <c r="A361" s="8"/>
      <c r="B361" s="178"/>
      <c r="R361" s="52"/>
    </row>
    <row r="362" spans="1:31">
      <c r="A362" s="8"/>
      <c r="B362" s="178"/>
    </row>
    <row r="363" spans="1:31">
      <c r="A363" s="8"/>
      <c r="B363" s="178"/>
    </row>
    <row r="364" spans="1:31">
      <c r="A364" s="8"/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0"/>
      <c r="K366" s="162"/>
      <c r="Q366" s="110"/>
      <c r="AA366" s="114"/>
      <c r="AD366" s="114"/>
      <c r="AE366" s="114"/>
    </row>
    <row r="367" spans="1:31">
      <c r="B367" s="178"/>
      <c r="R367" s="52"/>
      <c r="S367" s="52"/>
      <c r="T367" s="52"/>
    </row>
    <row r="368" spans="1:31">
      <c r="A368" s="44"/>
      <c r="B368" s="178"/>
      <c r="R368" s="52"/>
    </row>
    <row r="369" spans="1:31">
      <c r="A369" s="44"/>
      <c r="B369" s="178"/>
      <c r="R369" s="52"/>
      <c r="S369" s="52"/>
      <c r="T369" s="52"/>
    </row>
    <row r="370" spans="1:31">
      <c r="A370" s="44"/>
      <c r="B370" s="178"/>
      <c r="R370" s="52"/>
    </row>
    <row r="371" spans="1:31">
      <c r="A371" s="44"/>
      <c r="B371" s="178"/>
    </row>
    <row r="372" spans="1:31">
      <c r="A372" s="44"/>
      <c r="B372" s="178"/>
      <c r="R372" s="52"/>
    </row>
    <row r="373" spans="1:31">
      <c r="A373" s="44"/>
      <c r="B373" s="178"/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0"/>
      <c r="K375" s="162"/>
      <c r="Q375" s="110"/>
      <c r="AA375" s="114"/>
      <c r="AD375" s="114"/>
      <c r="AE375" s="114"/>
    </row>
    <row r="376" spans="1:31">
      <c r="R376" s="52"/>
    </row>
    <row r="377" spans="1:31">
      <c r="A377" s="44"/>
    </row>
    <row r="378" spans="1:31">
      <c r="A378" s="44"/>
    </row>
    <row r="379" spans="1:31">
      <c r="A379" s="44"/>
    </row>
    <row r="380" spans="1:31">
      <c r="A380" s="44"/>
    </row>
    <row r="381" spans="1:31">
      <c r="A381" s="44"/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0"/>
      <c r="K384" s="162"/>
      <c r="Q384" s="110"/>
      <c r="AA384" s="114"/>
      <c r="AD384" s="114"/>
      <c r="AE384" s="114"/>
    </row>
    <row r="385" spans="1:31">
      <c r="B385" s="178"/>
      <c r="R385" s="52"/>
      <c r="S385" s="52"/>
      <c r="T385" s="52"/>
    </row>
    <row r="386" spans="1:31">
      <c r="A386" s="44"/>
      <c r="B386" s="178"/>
      <c r="R386" s="52"/>
    </row>
    <row r="387" spans="1:31">
      <c r="A387" s="44"/>
      <c r="B387" s="178"/>
      <c r="R387" s="52"/>
      <c r="S387" s="52"/>
      <c r="T387" s="52"/>
    </row>
    <row r="388" spans="1:31">
      <c r="A388" s="44"/>
      <c r="B388" s="178"/>
      <c r="R388" s="52"/>
      <c r="S388" s="52"/>
      <c r="T388" s="52"/>
    </row>
    <row r="389" spans="1:31">
      <c r="A389" s="44"/>
      <c r="B389" s="178"/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0"/>
      <c r="K393" s="162"/>
      <c r="Q393" s="110"/>
      <c r="AA393" s="114"/>
      <c r="AD393" s="114"/>
      <c r="AE393" s="114"/>
    </row>
    <row r="394" spans="1:31">
      <c r="R394" s="52"/>
      <c r="S394" s="52"/>
      <c r="T394" s="52"/>
    </row>
    <row r="395" spans="1:31">
      <c r="A395" s="44"/>
      <c r="R395" s="52"/>
    </row>
    <row r="396" spans="1:31">
      <c r="A396" s="44"/>
    </row>
    <row r="397" spans="1:31">
      <c r="A397" s="44"/>
      <c r="R397" s="52"/>
    </row>
    <row r="398" spans="1:31">
      <c r="A398" s="44"/>
    </row>
    <row r="399" spans="1:31">
      <c r="A399" s="44"/>
    </row>
    <row r="400" spans="1:31">
      <c r="A400" s="44"/>
    </row>
    <row r="401" spans="1:32">
      <c r="A401" s="44"/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0"/>
      <c r="K402" s="162"/>
      <c r="Q402" s="110"/>
      <c r="AA402" s="114"/>
      <c r="AD402" s="114"/>
      <c r="AE402" s="114"/>
    </row>
    <row r="403" spans="1:32">
      <c r="B403" s="178"/>
      <c r="R403" s="52"/>
      <c r="S403" s="52"/>
      <c r="T403" s="52"/>
    </row>
    <row r="404" spans="1:32">
      <c r="A404" s="44"/>
      <c r="B404" s="178"/>
      <c r="C404" s="8"/>
      <c r="H404" s="44"/>
      <c r="I404" s="50"/>
      <c r="J404"/>
      <c r="L404" s="188"/>
      <c r="R404" s="10"/>
      <c r="AA404"/>
      <c r="AB404" s="10"/>
      <c r="AD404"/>
      <c r="AF404" s="10"/>
    </row>
    <row r="405" spans="1:32">
      <c r="A405" s="44"/>
      <c r="B405" s="178"/>
      <c r="C405" s="8"/>
      <c r="H405" s="44"/>
      <c r="I405" s="50"/>
      <c r="J405"/>
      <c r="K405" s="11"/>
      <c r="L405" s="4"/>
      <c r="M405" s="10"/>
      <c r="N405" s="4"/>
      <c r="O405" s="10"/>
      <c r="P405" s="4"/>
      <c r="R405" s="4"/>
      <c r="AA405"/>
      <c r="AB405" s="10"/>
      <c r="AD405"/>
      <c r="AF405" s="10"/>
    </row>
    <row r="406" spans="1:32">
      <c r="A406" s="44"/>
      <c r="B406" s="178"/>
      <c r="C406" s="8"/>
      <c r="H406" s="44"/>
      <c r="I406" s="50"/>
      <c r="J406"/>
      <c r="L406" s="161"/>
      <c r="M406" s="187"/>
      <c r="N406" s="161"/>
      <c r="O406" s="187"/>
      <c r="P406" s="161"/>
      <c r="Q406" s="146"/>
      <c r="R406" s="161"/>
      <c r="AA406"/>
      <c r="AB406" s="10"/>
      <c r="AD406"/>
      <c r="AF406" s="10"/>
    </row>
    <row r="407" spans="1:32">
      <c r="A407" s="44"/>
      <c r="B407" s="178"/>
      <c r="C407" s="8"/>
      <c r="H407" s="44"/>
      <c r="I407" s="50"/>
      <c r="J407"/>
      <c r="K407" s="11"/>
      <c r="L407" s="161"/>
      <c r="M407" s="10"/>
      <c r="N407" s="161"/>
      <c r="O407" s="10"/>
      <c r="P407" s="161"/>
      <c r="R407" s="161"/>
      <c r="AA407"/>
      <c r="AB407" s="10"/>
      <c r="AD407"/>
      <c r="AF407" s="10"/>
    </row>
    <row r="408" spans="1:32">
      <c r="A408" s="44"/>
      <c r="B408" s="178"/>
      <c r="C408" s="8"/>
      <c r="H408" s="44"/>
      <c r="I408" s="50"/>
      <c r="J408"/>
      <c r="K408" s="11"/>
      <c r="L408" s="161"/>
      <c r="M408" s="10"/>
      <c r="N408" s="161"/>
      <c r="O408" s="10"/>
      <c r="P408" s="161"/>
      <c r="R408" s="161"/>
      <c r="AA408"/>
      <c r="AB408" s="10"/>
      <c r="AD408"/>
      <c r="AF408" s="10"/>
    </row>
    <row r="409" spans="1:32">
      <c r="A409" s="44"/>
      <c r="B409" s="178"/>
      <c r="C409" s="8"/>
      <c r="H409" s="44"/>
      <c r="I409" s="50"/>
      <c r="J409"/>
      <c r="K409" s="11"/>
      <c r="L409" s="161"/>
      <c r="N409" s="161"/>
      <c r="P409" s="161"/>
      <c r="R409" s="10"/>
      <c r="AA409"/>
      <c r="AB409" s="10"/>
      <c r="AD409"/>
      <c r="AF409" s="10"/>
    </row>
    <row r="410" spans="1:32">
      <c r="A410" s="44"/>
      <c r="B410" s="5"/>
      <c r="C410" s="8"/>
      <c r="H410" s="44"/>
      <c r="I410" s="50"/>
      <c r="J410"/>
      <c r="K410" s="11"/>
      <c r="L410" s="161"/>
      <c r="N410" s="161"/>
      <c r="O410" s="161"/>
      <c r="P410" s="161"/>
      <c r="R410" s="10"/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0"/>
      <c r="K411" s="162"/>
      <c r="Q411" s="110"/>
      <c r="AA411" s="114"/>
      <c r="AD411" s="114"/>
      <c r="AE411" s="114"/>
    </row>
    <row r="412" spans="1:32">
      <c r="B412" s="178"/>
      <c r="K412" s="161"/>
      <c r="L412" s="161"/>
      <c r="N412" s="161"/>
      <c r="O412" s="161"/>
      <c r="P412" s="161"/>
      <c r="R412" s="52"/>
      <c r="S412" s="52"/>
      <c r="T412" s="52"/>
    </row>
    <row r="413" spans="1:32">
      <c r="A413" s="44"/>
      <c r="B413" s="178"/>
      <c r="K413" s="161"/>
      <c r="L413" s="161"/>
      <c r="N413" s="161"/>
      <c r="O413" s="161"/>
      <c r="P413" s="161"/>
      <c r="R413" s="52"/>
    </row>
    <row r="414" spans="1:32">
      <c r="A414" s="44"/>
      <c r="B414" s="178"/>
      <c r="K414" s="161"/>
      <c r="L414" s="161"/>
      <c r="M414" s="161"/>
      <c r="N414" s="161"/>
      <c r="O414" s="161"/>
      <c r="P414" s="161"/>
      <c r="Q414" s="161"/>
      <c r="R414" s="161"/>
    </row>
    <row r="415" spans="1:32">
      <c r="A415" s="44"/>
      <c r="B415" s="178"/>
      <c r="K415" s="161"/>
      <c r="L415" s="161"/>
      <c r="M415" s="161"/>
      <c r="N415" s="161"/>
      <c r="O415" s="161"/>
      <c r="P415" s="161"/>
    </row>
    <row r="416" spans="1:32">
      <c r="A416" s="44"/>
      <c r="B416" s="178"/>
      <c r="L416" s="161"/>
    </row>
    <row r="417" spans="1:31">
      <c r="A417" s="44"/>
      <c r="R417" s="52"/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0"/>
      <c r="K420" s="162"/>
      <c r="Q420" s="110"/>
      <c r="AA420" s="114"/>
      <c r="AD420" s="114"/>
      <c r="AE420" s="114"/>
    </row>
    <row r="421" spans="1:31">
      <c r="B421" s="178"/>
      <c r="R421" s="52"/>
      <c r="V421" t="s">
        <v>619</v>
      </c>
    </row>
    <row r="422" spans="1:31">
      <c r="A422" s="44"/>
      <c r="B422" s="178"/>
      <c r="R422" s="52"/>
    </row>
    <row r="423" spans="1:31">
      <c r="A423" s="44"/>
      <c r="B423" s="178"/>
      <c r="R423" s="52"/>
    </row>
    <row r="424" spans="1:31">
      <c r="A424" s="44"/>
      <c r="B424" s="178"/>
    </row>
    <row r="425" spans="1:31">
      <c r="A425" s="44"/>
    </row>
    <row r="426" spans="1:31">
      <c r="A426" s="44"/>
    </row>
    <row r="427" spans="1:31">
      <c r="A427" s="44"/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0"/>
      <c r="K429" s="162"/>
      <c r="Q429" s="110"/>
      <c r="AA429" s="114"/>
      <c r="AD429" s="114"/>
      <c r="AE429" s="114"/>
    </row>
    <row r="430" spans="1:31">
      <c r="B430" s="178"/>
      <c r="R430" s="52"/>
      <c r="S430" s="52"/>
      <c r="T430" s="52"/>
    </row>
    <row r="431" spans="1:31">
      <c r="A431" s="44"/>
      <c r="B431" s="178"/>
      <c r="L431" s="88"/>
      <c r="R431" s="52"/>
    </row>
    <row r="432" spans="1:31">
      <c r="A432" s="44"/>
      <c r="B432" s="178"/>
      <c r="M432" s="4"/>
      <c r="O432" s="4"/>
      <c r="Q432" s="146"/>
    </row>
    <row r="433" spans="1:31">
      <c r="A433" s="44"/>
      <c r="B433" s="178"/>
    </row>
    <row r="434" spans="1:31">
      <c r="A434" s="44"/>
      <c r="B434" s="178"/>
      <c r="M434" s="4"/>
      <c r="O434" s="4"/>
      <c r="Q434" s="146"/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0"/>
      <c r="K438" s="162"/>
      <c r="Q438" s="110"/>
      <c r="AA438" s="114"/>
      <c r="AD438" s="114"/>
      <c r="AE438" s="114"/>
    </row>
    <row r="439" spans="1:31">
      <c r="B439" s="178"/>
      <c r="R439" s="52"/>
      <c r="S439" s="52"/>
      <c r="T439" s="52"/>
    </row>
    <row r="440" spans="1:31">
      <c r="A440" s="44"/>
      <c r="B440" s="178"/>
      <c r="R440" s="52"/>
      <c r="S440" s="52"/>
      <c r="T440" s="52"/>
    </row>
    <row r="441" spans="1:31">
      <c r="A441" s="44"/>
      <c r="B441" s="178"/>
      <c r="O441" s="4"/>
      <c r="P441" s="161"/>
      <c r="Q441" s="146"/>
    </row>
    <row r="442" spans="1:31">
      <c r="A442" s="44"/>
      <c r="B442" s="178"/>
      <c r="O442" s="4"/>
      <c r="P442" s="161"/>
      <c r="R442" s="52"/>
    </row>
    <row r="443" spans="1:31">
      <c r="A443" s="44"/>
      <c r="B443" s="178"/>
      <c r="O443" s="4"/>
      <c r="P443" s="161"/>
      <c r="R443" s="52"/>
    </row>
    <row r="444" spans="1:31">
      <c r="A444" s="44"/>
      <c r="B444" s="178"/>
      <c r="P444" s="161"/>
      <c r="R444" s="52"/>
    </row>
    <row r="445" spans="1:31">
      <c r="A445" s="44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0"/>
      <c r="K447" s="162"/>
      <c r="Q447" s="110"/>
      <c r="AA447" s="114"/>
      <c r="AD447" s="114"/>
      <c r="AE447" s="114"/>
    </row>
    <row r="448" spans="1:31">
      <c r="B448" s="178"/>
      <c r="R448" s="52"/>
    </row>
    <row r="449" spans="1:31">
      <c r="A449" s="44"/>
      <c r="B449" s="178"/>
      <c r="R449" s="52"/>
    </row>
    <row r="450" spans="1:31">
      <c r="A450" s="44"/>
      <c r="B450" s="178"/>
      <c r="R450" s="52"/>
    </row>
    <row r="451" spans="1:31">
      <c r="A451" s="44"/>
      <c r="B451" s="178"/>
      <c r="R451" s="52"/>
    </row>
    <row r="452" spans="1:31">
      <c r="A452" s="44"/>
      <c r="B452" s="178"/>
      <c r="K452" s="164"/>
    </row>
    <row r="453" spans="1:31">
      <c r="A453" s="44"/>
      <c r="B453" s="178"/>
    </row>
    <row r="454" spans="1:31">
      <c r="A454" s="44"/>
    </row>
    <row r="455" spans="1:31">
      <c r="A455" s="44"/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0"/>
      <c r="K456" s="162"/>
      <c r="Q456" s="110"/>
      <c r="AA456" s="114"/>
      <c r="AD456" s="114"/>
      <c r="AE456" s="114"/>
    </row>
    <row r="458" spans="1:31">
      <c r="A458" s="44"/>
    </row>
    <row r="459" spans="1:31">
      <c r="A459" s="44"/>
    </row>
    <row r="460" spans="1:31">
      <c r="A460" s="44"/>
    </row>
    <row r="461" spans="1:31">
      <c r="A461" s="44"/>
    </row>
    <row r="462" spans="1:31">
      <c r="A462" s="44"/>
    </row>
    <row r="463" spans="1:31">
      <c r="A463" s="44"/>
    </row>
    <row r="464" spans="1:31">
      <c r="A464" s="44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0"/>
      <c r="K465" s="162"/>
      <c r="Q465" s="110"/>
      <c r="AA465" s="114"/>
      <c r="AD465" s="114"/>
      <c r="AE465" s="114"/>
    </row>
    <row r="466" spans="1:31">
      <c r="R466" s="52"/>
    </row>
    <row r="467" spans="1:31">
      <c r="A467" s="44"/>
      <c r="R467" s="52"/>
    </row>
    <row r="468" spans="1:31">
      <c r="A468" s="44"/>
      <c r="R468" s="52"/>
    </row>
    <row r="469" spans="1:31">
      <c r="A469" s="44"/>
    </row>
    <row r="470" spans="1:31">
      <c r="A470" s="44"/>
    </row>
    <row r="471" spans="1:31">
      <c r="A471" s="44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0"/>
      <c r="K474" s="162"/>
      <c r="Q474" s="110"/>
      <c r="AA474" s="114"/>
      <c r="AD474" s="114"/>
      <c r="AE474" s="114"/>
    </row>
    <row r="475" spans="1:31">
      <c r="R475" s="52"/>
    </row>
    <row r="476" spans="1:31">
      <c r="A476" s="44"/>
      <c r="R476" s="52"/>
    </row>
    <row r="477" spans="1:31">
      <c r="A477" s="44"/>
      <c r="R477" s="52"/>
    </row>
    <row r="478" spans="1:31">
      <c r="A478" s="44"/>
      <c r="R478" s="52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0"/>
      <c r="K483" s="162"/>
      <c r="Q483" s="110"/>
      <c r="AA483" s="114"/>
      <c r="AD483" s="114"/>
      <c r="AE483" s="114"/>
    </row>
    <row r="484" spans="1:31">
      <c r="R484" s="52"/>
      <c r="S484" s="52"/>
      <c r="T484" s="52"/>
    </row>
    <row r="485" spans="1:31">
      <c r="A485" s="44"/>
      <c r="K485" s="164"/>
      <c r="L485" s="175"/>
      <c r="R485" s="52"/>
    </row>
    <row r="486" spans="1:31">
      <c r="A486" s="44"/>
      <c r="K486" s="164"/>
    </row>
    <row r="487" spans="1:31">
      <c r="A487" s="44"/>
    </row>
    <row r="488" spans="1:31">
      <c r="A488" s="44"/>
    </row>
    <row r="489" spans="1:31">
      <c r="A489" s="44"/>
    </row>
    <row r="490" spans="1:31">
      <c r="A490" s="44"/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0"/>
      <c r="K492" s="162"/>
      <c r="Q492" s="110"/>
      <c r="AA492" s="114"/>
      <c r="AD492" s="114"/>
      <c r="AE492" s="114"/>
    </row>
    <row r="493" spans="1:31">
      <c r="R493" s="52"/>
      <c r="S493" s="52"/>
      <c r="T493" s="52"/>
    </row>
    <row r="494" spans="1:31">
      <c r="A494" s="44"/>
      <c r="R494" s="52"/>
    </row>
    <row r="495" spans="1:31">
      <c r="A495" s="44"/>
      <c r="R495" s="52"/>
    </row>
    <row r="496" spans="1:31">
      <c r="A496" s="44"/>
    </row>
    <row r="497" spans="1:31">
      <c r="A497" s="44"/>
    </row>
    <row r="498" spans="1:31">
      <c r="A498" s="44"/>
    </row>
    <row r="499" spans="1:31">
      <c r="A499" s="44"/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0"/>
      <c r="K501" s="162"/>
      <c r="Q501" s="110"/>
      <c r="AA501" s="114"/>
      <c r="AD501" s="114"/>
      <c r="AE501" s="114"/>
    </row>
    <row r="502" spans="1:31">
      <c r="R502" s="52"/>
      <c r="S502" s="52"/>
      <c r="T502" s="52"/>
    </row>
    <row r="503" spans="1:31">
      <c r="A503" s="44"/>
      <c r="R503" s="52"/>
    </row>
    <row r="504" spans="1:31">
      <c r="A504" s="44"/>
      <c r="R504" s="52"/>
    </row>
    <row r="505" spans="1:31">
      <c r="A505" s="44"/>
    </row>
    <row r="506" spans="1:31">
      <c r="A506" s="44"/>
    </row>
    <row r="507" spans="1:31">
      <c r="A507" s="44"/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0"/>
      <c r="K510" s="162"/>
      <c r="Q510" s="110"/>
      <c r="AA510" s="114"/>
      <c r="AD510" s="114"/>
      <c r="AE510" s="114"/>
    </row>
    <row r="511" spans="1:31">
      <c r="M511" s="4"/>
      <c r="O511" s="4"/>
      <c r="Q511" s="146"/>
      <c r="S511" s="4"/>
    </row>
    <row r="512" spans="1:31">
      <c r="A512" s="44"/>
      <c r="M512" s="4"/>
      <c r="O512" s="4"/>
      <c r="Q512" s="146"/>
      <c r="S512" s="4"/>
    </row>
    <row r="513" spans="1:31">
      <c r="A513" s="44"/>
      <c r="R513" s="52"/>
    </row>
    <row r="514" spans="1:31">
      <c r="A514" s="44"/>
    </row>
    <row r="515" spans="1:31">
      <c r="A515" s="44"/>
    </row>
    <row r="516" spans="1:31">
      <c r="A516" s="44"/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0"/>
      <c r="K519" s="162"/>
      <c r="Q519" s="110"/>
      <c r="AA519" s="114"/>
      <c r="AD519" s="114"/>
      <c r="AE519" s="114"/>
    </row>
    <row r="520" spans="1:31">
      <c r="R520" s="52"/>
    </row>
    <row r="521" spans="1:31">
      <c r="A521" s="44"/>
      <c r="R521" s="52"/>
    </row>
    <row r="522" spans="1:31">
      <c r="A522" s="44"/>
      <c r="R522" s="52"/>
      <c r="S522" s="52"/>
      <c r="T522" s="52"/>
    </row>
    <row r="523" spans="1:31">
      <c r="A523" s="44"/>
      <c r="R523" s="52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0"/>
      <c r="K528" s="162"/>
      <c r="Q528" s="110"/>
      <c r="AA528" s="114"/>
      <c r="AD528" s="114"/>
      <c r="AE528" s="114"/>
    </row>
    <row r="535" spans="1:31">
      <c r="B535" s="85"/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0"/>
      <c r="K537" s="162"/>
      <c r="Q537" s="110"/>
      <c r="AA537" s="114"/>
      <c r="AD537" s="114"/>
      <c r="AE537" s="114"/>
    </row>
    <row r="538" spans="1:31">
      <c r="R538" s="52"/>
    </row>
    <row r="539" spans="1:31">
      <c r="R539" s="52"/>
    </row>
    <row r="540" spans="1:31">
      <c r="R540" s="52"/>
    </row>
    <row r="541" spans="1:31">
      <c r="R541" s="52"/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0"/>
      <c r="K546" s="162"/>
      <c r="Q546" s="110"/>
      <c r="AA546" s="114"/>
      <c r="AD546" s="114"/>
      <c r="AE546" s="114"/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0"/>
      <c r="K555" s="162"/>
      <c r="Q555" s="110"/>
      <c r="AA555" s="114"/>
      <c r="AD555" s="114"/>
      <c r="AE555" s="114"/>
    </row>
    <row r="556" spans="1:31">
      <c r="R556" s="52"/>
    </row>
    <row r="557" spans="1:31">
      <c r="R557" s="52"/>
    </row>
    <row r="558" spans="1:31">
      <c r="R558" s="52"/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0"/>
      <c r="K564" s="162"/>
      <c r="Q564" s="110"/>
      <c r="AA564" s="114"/>
      <c r="AD564" s="114"/>
      <c r="AE564" s="114"/>
    </row>
    <row r="565" spans="1:31">
      <c r="R565" s="52"/>
    </row>
    <row r="566" spans="1:31">
      <c r="R566" s="52"/>
    </row>
    <row r="568" spans="1:31">
      <c r="R568" s="52"/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0"/>
      <c r="K573" s="162"/>
      <c r="Q573" s="110"/>
      <c r="AA573" s="114"/>
      <c r="AD573" s="114"/>
      <c r="AE573" s="114"/>
    </row>
    <row r="574" spans="1:31">
      <c r="R574" s="52"/>
    </row>
    <row r="578" spans="1:31">
      <c r="R578" s="52"/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0"/>
      <c r="K582" s="162"/>
      <c r="Q582" s="110"/>
      <c r="AA582" s="114"/>
      <c r="AD582" s="114"/>
      <c r="AE582" s="114"/>
    </row>
    <row r="583" spans="1:31">
      <c r="R583" s="52"/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0"/>
      <c r="K591" s="162"/>
      <c r="Q591" s="110"/>
      <c r="AA591" s="114"/>
      <c r="AD591" s="114"/>
      <c r="AE591" s="114"/>
    </row>
    <row r="592" spans="1:31">
      <c r="R592" s="52"/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0"/>
      <c r="K600" s="162"/>
      <c r="Q600" s="110"/>
      <c r="AA600" s="114"/>
      <c r="AD600" s="114"/>
      <c r="AE600" s="114"/>
    </row>
    <row r="601" spans="1:31">
      <c r="R601" s="52"/>
    </row>
    <row r="604" spans="1:31">
      <c r="R604" s="52"/>
    </row>
    <row r="605" spans="1:31">
      <c r="R605" s="52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0"/>
      <c r="K609" s="162"/>
      <c r="Q609" s="110"/>
      <c r="AA609" s="114"/>
      <c r="AD609" s="114"/>
      <c r="AE609" s="114"/>
    </row>
    <row r="610" spans="1:31">
      <c r="B610" s="178"/>
      <c r="R610" s="52"/>
    </row>
    <row r="611" spans="1:31">
      <c r="B611" s="178"/>
    </row>
    <row r="612" spans="1:31">
      <c r="B612" s="178"/>
    </row>
    <row r="613" spans="1:31">
      <c r="B613" s="178"/>
    </row>
    <row r="614" spans="1:31">
      <c r="B614" s="178"/>
    </row>
    <row r="615" spans="1:31">
      <c r="B615" s="178"/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0"/>
      <c r="K618" s="162"/>
      <c r="Q618" s="110"/>
      <c r="AA618" s="114"/>
      <c r="AD618" s="114"/>
      <c r="AE618" s="114"/>
    </row>
    <row r="619" spans="1:31">
      <c r="B619" s="178"/>
      <c r="R619" s="52"/>
    </row>
    <row r="620" spans="1:31">
      <c r="B620" s="178"/>
    </row>
    <row r="621" spans="1:31">
      <c r="B621" s="178"/>
    </row>
    <row r="622" spans="1:31">
      <c r="B622" s="178"/>
      <c r="R622" s="52"/>
    </row>
    <row r="623" spans="1:31">
      <c r="B623" s="178"/>
    </row>
    <row r="624" spans="1:31">
      <c r="B624" s="178"/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0"/>
      <c r="K627" s="162"/>
      <c r="Q627" s="110"/>
      <c r="AA627" s="114"/>
      <c r="AD627" s="114"/>
      <c r="AE627" s="114"/>
    </row>
    <row r="628" spans="1:31">
      <c r="B628" s="178"/>
    </row>
    <row r="629" spans="1:31">
      <c r="B629" s="178"/>
    </row>
    <row r="630" spans="1:31">
      <c r="B630" s="178"/>
    </row>
    <row r="631" spans="1:31">
      <c r="B631" s="178"/>
    </row>
    <row r="632" spans="1:31">
      <c r="B632" s="178"/>
    </row>
    <row r="633" spans="1:31">
      <c r="B633" s="178"/>
    </row>
    <row r="634" spans="1:31">
      <c r="B634" s="178"/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0"/>
      <c r="K636" s="162"/>
      <c r="Q636" s="110"/>
      <c r="AA636" s="114"/>
      <c r="AD636" s="114"/>
      <c r="AE636" s="114"/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0"/>
      <c r="K645" s="162"/>
      <c r="Q645" s="110"/>
      <c r="AA645" s="114"/>
      <c r="AD645" s="114"/>
      <c r="AE645" s="114"/>
    </row>
    <row r="646" spans="1:31">
      <c r="B646" s="178"/>
      <c r="R646" s="52"/>
    </row>
    <row r="647" spans="1:31">
      <c r="B647" s="178"/>
    </row>
    <row r="648" spans="1:31">
      <c r="B648" s="178"/>
    </row>
    <row r="649" spans="1:31">
      <c r="B649" s="178"/>
    </row>
    <row r="650" spans="1:31">
      <c r="B650" s="178"/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0"/>
      <c r="K654" s="162"/>
      <c r="Q654" s="110"/>
      <c r="AA654" s="114"/>
      <c r="AD654" s="114"/>
      <c r="AE654" s="114"/>
    </row>
    <row r="655" spans="1:31">
      <c r="B655" s="178"/>
    </row>
    <row r="656" spans="1:31">
      <c r="B656" s="178"/>
    </row>
    <row r="657" spans="1:31">
      <c r="B657" s="178"/>
    </row>
    <row r="658" spans="1:31">
      <c r="B658" s="178"/>
    </row>
    <row r="659" spans="1:31">
      <c r="B659" s="178"/>
    </row>
    <row r="660" spans="1:31">
      <c r="B660" s="178"/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0"/>
      <c r="K663" s="162"/>
      <c r="Q663" s="110"/>
      <c r="AA663" s="114"/>
      <c r="AD663" s="114"/>
      <c r="AE663" s="114"/>
    </row>
    <row r="664" spans="1:31">
      <c r="B664" s="178"/>
      <c r="R664" s="52"/>
    </row>
    <row r="665" spans="1:31">
      <c r="B665" s="178"/>
    </row>
    <row r="666" spans="1:31">
      <c r="B666" s="178"/>
    </row>
    <row r="667" spans="1:31">
      <c r="B667" s="178"/>
    </row>
    <row r="668" spans="1:31">
      <c r="B668" s="178"/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0"/>
      <c r="K672" s="162"/>
      <c r="Q672" s="110"/>
      <c r="AA672" s="114"/>
      <c r="AD672" s="114"/>
      <c r="AE672" s="114"/>
    </row>
    <row r="673" spans="1:31">
      <c r="B673" s="178"/>
    </row>
    <row r="674" spans="1:31">
      <c r="B674" s="178"/>
    </row>
    <row r="675" spans="1:31">
      <c r="B675" s="178"/>
    </row>
    <row r="676" spans="1:31">
      <c r="B676" s="178"/>
    </row>
    <row r="677" spans="1:31">
      <c r="B677" s="178"/>
    </row>
    <row r="678" spans="1:31">
      <c r="B678" s="178"/>
    </row>
    <row r="679" spans="1:31">
      <c r="B679" s="178"/>
      <c r="R679" s="52"/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0"/>
      <c r="K681" s="162"/>
      <c r="Q681" s="110"/>
      <c r="AA681" s="114"/>
      <c r="AD681" s="114"/>
      <c r="AE681" s="114"/>
    </row>
    <row r="682" spans="1:31">
      <c r="R682" s="52"/>
    </row>
    <row r="683" spans="1:31">
      <c r="B683" s="178"/>
    </row>
    <row r="684" spans="1:31">
      <c r="B684" s="178"/>
    </row>
    <row r="685" spans="1:31">
      <c r="B685" s="178"/>
    </row>
    <row r="686" spans="1:31">
      <c r="B686" s="178"/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0"/>
      <c r="K690" s="162"/>
      <c r="Q690" s="110"/>
      <c r="AA690" s="114"/>
      <c r="AD690" s="114"/>
      <c r="AE690" s="114"/>
    </row>
    <row r="691" spans="1:31">
      <c r="B691" s="178"/>
      <c r="R691" s="52"/>
    </row>
    <row r="692" spans="1:31">
      <c r="B692" s="178"/>
    </row>
    <row r="693" spans="1:31">
      <c r="B693" s="178"/>
    </row>
    <row r="694" spans="1:31">
      <c r="B694" s="178"/>
    </row>
    <row r="695" spans="1:31">
      <c r="B695" s="178"/>
    </row>
    <row r="696" spans="1:31">
      <c r="B696" s="178"/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0"/>
      <c r="K699" s="162"/>
      <c r="Q699" s="110"/>
      <c r="AA699" s="114"/>
      <c r="AD699" s="114"/>
      <c r="AE699" s="114"/>
    </row>
    <row r="700" spans="1:31">
      <c r="B700" s="178"/>
      <c r="R700" s="52"/>
    </row>
    <row r="701" spans="1:31">
      <c r="B701" s="178"/>
    </row>
    <row r="702" spans="1:31">
      <c r="B702" s="178"/>
    </row>
    <row r="703" spans="1:31">
      <c r="B703" s="178"/>
    </row>
    <row r="704" spans="1:31">
      <c r="B704" s="178"/>
    </row>
    <row r="705" spans="1:31">
      <c r="B705" s="178"/>
    </row>
    <row r="706" spans="1:31">
      <c r="B706" s="178"/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0"/>
      <c r="K708" s="162"/>
      <c r="Q708" s="110"/>
      <c r="AA708" s="114"/>
      <c r="AD708" s="114"/>
      <c r="AE708" s="114"/>
    </row>
    <row r="709" spans="1:31">
      <c r="B709" s="178"/>
    </row>
    <row r="710" spans="1:31">
      <c r="B710" s="178"/>
    </row>
    <row r="711" spans="1:31">
      <c r="B711" s="178"/>
    </row>
    <row r="712" spans="1:31">
      <c r="B712" s="178"/>
    </row>
    <row r="713" spans="1:31">
      <c r="B713" s="178"/>
    </row>
    <row r="714" spans="1:31">
      <c r="B714" s="178"/>
      <c r="K714" s="164"/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0"/>
      <c r="K717" s="162"/>
      <c r="Q717" s="110"/>
      <c r="AA717" s="114"/>
      <c r="AD717" s="114"/>
      <c r="AE717" s="114"/>
    </row>
    <row r="718" spans="1:31">
      <c r="R718" s="52"/>
    </row>
    <row r="719" spans="1:31">
      <c r="B719" s="178"/>
      <c r="R719" s="52"/>
    </row>
    <row r="720" spans="1:31">
      <c r="B720" s="178"/>
      <c r="R720" s="52"/>
    </row>
    <row r="721" spans="1:31">
      <c r="B721" s="178"/>
    </row>
    <row r="722" spans="1:31">
      <c r="B722" s="178"/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0"/>
      <c r="K726" s="162"/>
      <c r="Q726" s="110"/>
      <c r="AA726" s="114"/>
      <c r="AD726" s="114"/>
      <c r="AE726" s="114"/>
    </row>
    <row r="727" spans="1:31">
      <c r="B727" s="178"/>
      <c r="R727" s="52"/>
    </row>
    <row r="728" spans="1:31">
      <c r="B728" s="178"/>
    </row>
    <row r="729" spans="1:31">
      <c r="B729" s="178"/>
    </row>
    <row r="730" spans="1:31">
      <c r="B730" s="178"/>
      <c r="R730" s="52"/>
    </row>
    <row r="731" spans="1:31">
      <c r="B731" s="178"/>
      <c r="R731" s="52"/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0"/>
      <c r="K735" s="162"/>
      <c r="Q735" s="110"/>
      <c r="AA735" s="114"/>
      <c r="AD735" s="114"/>
      <c r="AE735" s="114"/>
    </row>
    <row r="736" spans="1:31">
      <c r="B736" s="178"/>
    </row>
    <row r="737" spans="1:31">
      <c r="B737" s="178"/>
    </row>
    <row r="738" spans="1:31">
      <c r="B738" s="178"/>
    </row>
    <row r="739" spans="1:31">
      <c r="B739" s="178"/>
      <c r="R739" s="52"/>
    </row>
    <row r="740" spans="1:31">
      <c r="B740" s="178"/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0"/>
      <c r="K744" s="162"/>
      <c r="Q744" s="110"/>
      <c r="AA744" s="114"/>
      <c r="AD744" s="114"/>
      <c r="AE744" s="114"/>
    </row>
    <row r="745" spans="1:31">
      <c r="B745" s="178"/>
      <c r="R745" s="52"/>
    </row>
    <row r="746" spans="1:31">
      <c r="B746" s="178"/>
      <c r="R746" s="52"/>
    </row>
    <row r="747" spans="1:31">
      <c r="B747" s="178"/>
    </row>
    <row r="748" spans="1:31">
      <c r="B748" s="178"/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0"/>
      <c r="K753" s="162"/>
      <c r="Q753" s="110"/>
      <c r="AA753" s="114"/>
      <c r="AD753" s="114"/>
      <c r="AE753" s="114"/>
    </row>
    <row r="754" spans="1:31">
      <c r="B754" s="178"/>
    </row>
    <row r="755" spans="1:31">
      <c r="B755" s="178"/>
    </row>
    <row r="756" spans="1:31">
      <c r="B756" s="178"/>
    </row>
    <row r="757" spans="1:31">
      <c r="B757" s="178"/>
    </row>
    <row r="758" spans="1:31">
      <c r="B758" s="178"/>
    </row>
    <row r="759" spans="1:31">
      <c r="B759" s="178"/>
    </row>
    <row r="760" spans="1:31">
      <c r="B760" s="178"/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0"/>
      <c r="K762" s="162"/>
      <c r="Q762" s="110"/>
      <c r="AA762" s="114"/>
      <c r="AD762" s="114"/>
      <c r="AE762" s="114"/>
    </row>
    <row r="763" spans="1:31">
      <c r="B763" s="178"/>
    </row>
    <row r="764" spans="1:31">
      <c r="B764" s="178"/>
    </row>
    <row r="765" spans="1:31">
      <c r="B765" s="178"/>
    </row>
    <row r="766" spans="1:31">
      <c r="B766" s="178"/>
    </row>
    <row r="767" spans="1:31">
      <c r="B767" s="178"/>
    </row>
    <row r="768" spans="1:31">
      <c r="B768" s="178"/>
      <c r="R768" s="52"/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0"/>
      <c r="K771" s="162"/>
      <c r="Q771" s="110"/>
      <c r="AA771" s="114"/>
      <c r="AD771" s="114"/>
      <c r="AE771" s="114"/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0"/>
      <c r="K780" s="162"/>
      <c r="Q780" s="110"/>
      <c r="AA780" s="114"/>
      <c r="AD780" s="114"/>
      <c r="AE780" s="114"/>
    </row>
    <row r="781" spans="1:31">
      <c r="B781" s="178"/>
    </row>
    <row r="782" spans="1:31">
      <c r="B782" s="178"/>
    </row>
    <row r="783" spans="1:31">
      <c r="B783" s="178"/>
    </row>
    <row r="784" spans="1:31">
      <c r="B784" s="178"/>
    </row>
    <row r="785" spans="1:31">
      <c r="B785" s="178"/>
    </row>
    <row r="786" spans="1:31">
      <c r="B786" s="178"/>
    </row>
    <row r="787" spans="1:31">
      <c r="B787" s="178"/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0"/>
      <c r="K789" s="162"/>
      <c r="Q789" s="110"/>
      <c r="AA789" s="114"/>
      <c r="AD789" s="114"/>
      <c r="AE789" s="114"/>
    </row>
    <row r="790" spans="1:31">
      <c r="B790" s="178"/>
    </row>
    <row r="791" spans="1:31">
      <c r="B791" s="178"/>
    </row>
    <row r="792" spans="1:31">
      <c r="B792" s="178"/>
    </row>
    <row r="793" spans="1:31">
      <c r="B793" s="178"/>
    </row>
    <row r="794" spans="1:31">
      <c r="B794" s="178"/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0"/>
      <c r="K798" s="162"/>
      <c r="Q798" s="110"/>
      <c r="AA798" s="114"/>
      <c r="AD798" s="114"/>
      <c r="AE798" s="114"/>
    </row>
    <row r="799" spans="1:31">
      <c r="B799" s="178"/>
      <c r="R799" s="52"/>
    </row>
    <row r="800" spans="1:31">
      <c r="B800" s="178"/>
    </row>
    <row r="801" spans="1:31">
      <c r="B801" s="178"/>
      <c r="R801" s="52"/>
    </row>
    <row r="802" spans="1:31">
      <c r="B802" s="178"/>
    </row>
    <row r="803" spans="1:31">
      <c r="B803" s="178"/>
    </row>
    <row r="804" spans="1:31">
      <c r="B804" s="178"/>
    </row>
    <row r="805" spans="1:31">
      <c r="B805" s="178"/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0"/>
      <c r="K807" s="162"/>
      <c r="Q807" s="110"/>
      <c r="AA807" s="114"/>
      <c r="AD807" s="114"/>
      <c r="AE807" s="114"/>
    </row>
    <row r="808" spans="1:31">
      <c r="B808" s="178"/>
      <c r="R808" s="52"/>
    </row>
    <row r="809" spans="1:31">
      <c r="B809" s="178"/>
      <c r="R809" s="52"/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0"/>
      <c r="K816" s="162"/>
      <c r="Q816" s="110"/>
      <c r="AA816" s="114"/>
      <c r="AD816" s="114"/>
      <c r="AE816" s="114"/>
    </row>
    <row r="817" spans="1:31">
      <c r="B817" s="178"/>
    </row>
    <row r="818" spans="1:31">
      <c r="B818" s="178"/>
      <c r="R818" s="52"/>
    </row>
    <row r="819" spans="1:31">
      <c r="B819" s="178"/>
      <c r="R819" s="52"/>
    </row>
    <row r="820" spans="1:31">
      <c r="B820" s="178"/>
      <c r="R820" s="52"/>
    </row>
    <row r="821" spans="1:31">
      <c r="B821" s="178"/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0"/>
      <c r="K825" s="162"/>
      <c r="Q825" s="110"/>
      <c r="AA825" s="114"/>
      <c r="AD825" s="114"/>
      <c r="AE825" s="114"/>
    </row>
    <row r="826" spans="1:31">
      <c r="B826" s="178"/>
    </row>
    <row r="827" spans="1:31">
      <c r="B827" s="178"/>
    </row>
    <row r="828" spans="1:31">
      <c r="B828" s="178"/>
    </row>
    <row r="829" spans="1:31">
      <c r="B829" s="178"/>
    </row>
    <row r="830" spans="1:31">
      <c r="B830" s="178"/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0"/>
      <c r="K834" s="162"/>
      <c r="Q834" s="110"/>
      <c r="AA834" s="114"/>
      <c r="AD834" s="114"/>
      <c r="AE834" s="114"/>
    </row>
    <row r="835" spans="1:31">
      <c r="B835" s="178"/>
      <c r="R835" s="52"/>
    </row>
    <row r="836" spans="1:31">
      <c r="B836" s="178"/>
      <c r="R836" s="52"/>
    </row>
    <row r="837" spans="1:31">
      <c r="B837" s="178"/>
      <c r="R837" s="52"/>
    </row>
    <row r="838" spans="1:31">
      <c r="B838" s="178"/>
      <c r="R838" s="52"/>
    </row>
    <row r="839" spans="1:31">
      <c r="B839" s="178"/>
    </row>
    <row r="840" spans="1:31">
      <c r="B840" s="178"/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0"/>
      <c r="K843" s="162"/>
      <c r="Q843" s="110"/>
      <c r="AA843" s="114"/>
      <c r="AD843" s="114"/>
      <c r="AE843" s="114"/>
    </row>
    <row r="844" spans="1:31">
      <c r="B844" s="178"/>
    </row>
    <row r="845" spans="1:31">
      <c r="B845" s="178"/>
      <c r="R845" s="52"/>
    </row>
    <row r="846" spans="1:31">
      <c r="B846" s="178"/>
    </row>
    <row r="847" spans="1:31">
      <c r="B847" s="178"/>
    </row>
    <row r="848" spans="1:31">
      <c r="B848" s="178"/>
    </row>
    <row r="849" spans="1:31">
      <c r="B849" s="178"/>
    </row>
    <row r="850" spans="1:31">
      <c r="B850" s="178"/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0"/>
      <c r="K852" s="162"/>
      <c r="Q852" s="110"/>
      <c r="AA852" s="114"/>
      <c r="AD852" s="114"/>
      <c r="AE852" s="114"/>
    </row>
    <row r="853" spans="1:31">
      <c r="B853" s="178"/>
    </row>
    <row r="854" spans="1:31">
      <c r="B854" s="178"/>
    </row>
    <row r="855" spans="1:31">
      <c r="B855" s="178"/>
    </row>
    <row r="856" spans="1:31">
      <c r="B856" s="178"/>
    </row>
    <row r="857" spans="1:31">
      <c r="B857" s="178"/>
      <c r="R857" s="52"/>
    </row>
    <row r="858" spans="1:31">
      <c r="B858" s="178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0"/>
      <c r="K861" s="162"/>
      <c r="Q861" s="110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0"/>
      <c r="K870" s="162"/>
      <c r="Q870" s="110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0"/>
      <c r="K879" s="162"/>
      <c r="Q879" s="110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0"/>
      <c r="K888" s="162"/>
      <c r="Q888" s="110"/>
      <c r="AA888" s="114"/>
      <c r="AD888" s="114"/>
      <c r="AE888" s="114"/>
    </row>
    <row r="897" spans="1:31" s="111" customFormat="1">
      <c r="A897" s="172"/>
      <c r="B897" s="153"/>
      <c r="C897" s="155"/>
      <c r="D897" s="155"/>
      <c r="E897" s="155"/>
      <c r="F897" s="155"/>
      <c r="G897" s="155"/>
      <c r="H897" s="173"/>
      <c r="J897" s="110"/>
      <c r="K897" s="162"/>
      <c r="Q897" s="110"/>
      <c r="AA897" s="114"/>
      <c r="AD897" s="114"/>
      <c r="AE897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/>
  <dimension ref="A1:AW607"/>
  <sheetViews>
    <sheetView workbookViewId="0">
      <pane xSplit="2" ySplit="7" topLeftCell="C206" activePane="bottomRight" state="frozen"/>
      <selection activeCell="Q459" sqref="Q459"/>
      <selection pane="topRight" activeCell="Q459" sqref="Q459"/>
      <selection pane="bottomLeft" activeCell="Q459" sqref="Q459"/>
      <selection pane="bottomRight" activeCell="D194" sqref="D194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42140</v>
      </c>
      <c r="K2" s="141">
        <f>U8</f>
        <v>69</v>
      </c>
      <c r="L2" s="39"/>
      <c r="M2" s="142">
        <f>V8</f>
        <v>23.6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MAX(A8:A833)</f>
        <v>42469</v>
      </c>
      <c r="K3" s="12">
        <f>VLOOKUP(MAX(A8:A833),A8:AF833,21,TRUE)</f>
        <v>0</v>
      </c>
      <c r="L3" s="39"/>
      <c r="M3" s="2">
        <f>VLOOKUP(MAX(A8:A833),A8:AG833,22,TRUE)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19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26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'Eric-SESSION'!A9</f>
        <v>42140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 t="e">
        <f>MAX(I9:I13)</f>
        <v>#N/A</v>
      </c>
      <c r="J8" s="132" t="e">
        <f t="array" ref="J8">MAX(IF(I9:I13=I8,J9:J13))</f>
        <v>#N/A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51" t="e">
        <f>IF($A$8='Eric-SESSION'!$A$9,INDEX('Eric-SESSION'!$K$9:$T$41, MATCH("*Plank*",'Eric-SESSION'!$B$9:$B$15,0), MATCH("*1st*",'Eric-SESSION'!$K$7:$T$7,0)),"")</f>
        <v>#N/A</v>
      </c>
      <c r="P8" s="151" t="e">
        <f>IF($A$8='Eric-SESSION'!$A$9,INDEX('Eric-SESSION'!$K$9:$T$41, MATCH("*HIIT*",'Eric-SESSION'!$B$9:$B$15,0), MATCH("*1st*",'Eric-SESSION'!$K$7:$T$7,0)),"")</f>
        <v>#N/A</v>
      </c>
      <c r="Q8" s="10" t="e">
        <f>INDEX('Eric-SESSION'!$L$9:$U$41, MATCH("*HIIT*",'Eric-SESSION'!$B$9:$B$15,0), MATCH("*1st*",'Eric-SESSION'!$K$7:$T$7,0))</f>
        <v>#N/A</v>
      </c>
      <c r="R8" s="10">
        <f>'Eric-SESSION'!U9</f>
        <v>0</v>
      </c>
      <c r="U8" s="8">
        <f>'Eric-SESSION'!A10</f>
        <v>69</v>
      </c>
      <c r="V8" s="8">
        <f>'Eric-SESSION'!A11</f>
        <v>23.6</v>
      </c>
      <c r="W8">
        <v>30</v>
      </c>
      <c r="X8">
        <v>105</v>
      </c>
      <c r="Y8">
        <v>95</v>
      </c>
      <c r="Z8">
        <v>105</v>
      </c>
      <c r="AA8">
        <v>56</v>
      </c>
      <c r="AM8" s="51"/>
    </row>
    <row r="9" spans="1:40">
      <c r="B9" t="s">
        <v>3</v>
      </c>
      <c r="C9" s="132" t="e">
        <f>IF($A8='Eric-SESSION'!$A9,INDEX('Eric-SESSION'!$K9:$T41, MATCH("*pressup*",'Eric-SESSION'!$B$9:$B$15,0), MATCH("*1st*",'Eric-SESSION'!$K$7:$T$7,0)),"")</f>
        <v>#N/A</v>
      </c>
      <c r="D9" s="50" t="e">
        <f>INDEX('Eric-SESSION'!$L$9:$U$41, MATCH("*pressup*",'Eric-SESSION'!$B$9:$B$15,0), MATCH("*1st*",'Eric-SESSION'!$K$7:$T$7,0))</f>
        <v>#N/A</v>
      </c>
      <c r="E9" s="112" t="e">
        <f>IF($A$8='Eric-SESSION'!$A$9,INDEX('Eric-SESSION'!$K$9:$T$41, MATCH("*Deadlift*",'Eric-SESSION'!$B$9:$B$15,0), MATCH("*1st*",'Eric-SESSION'!$K$7:$T$7,0)),"")</f>
        <v>#N/A</v>
      </c>
      <c r="F9" s="112" t="e">
        <f>INDEX('Eric-SESSION'!$L$9:$U$41, MATCH("*Deadlift*",'Eric-SESSION'!$B$9:$B$15,0), MATCH("*1st*",'Eric-SESSION'!$K$7:$T$7,0))</f>
        <v>#N/A</v>
      </c>
      <c r="G9" s="112" t="e">
        <f>IF($A$8='Eric-SESSION'!$A$9,INDEX('Eric-SESSION'!$K$9:$T$41, MATCH("*Bench Press*",'Eric-SESSION'!$B$9:$B$15,0), MATCH("*1st*",'Eric-SESSION'!$K$7:$T$7,0)),"")</f>
        <v>#N/A</v>
      </c>
      <c r="H9" s="112" t="e">
        <f>INDEX('Eric-SESSION'!$L$9:$U$41, MATCH("*Bench Press*",'Eric-SESSION'!$B$9:$B$15,0), MATCH("*1st*",'Eric-SESSION'!$K$7:$T$7,0))</f>
        <v>#N/A</v>
      </c>
      <c r="I9" s="118" t="e">
        <f>IF($A$8='Eric-SESSION'!$A$9,INDEX('Eric-SESSION'!$K$9:$T$41, MATCH("*Military*",'Eric-SESSION'!$B$9:$B$15,0), MATCH("*1st*",'Eric-SESSION'!$K$7:$T$7,0)),"")</f>
        <v>#N/A</v>
      </c>
      <c r="J9" s="52" t="e">
        <f>INDEX('Eric-SESSION'!$L$9:$U$41, MATCH("*Military*",'Eric-SESSION'!$B$9:$B$15,0), MATCH("*1st*",'Eric-SESSION'!$K$7:$T$7,0))</f>
        <v>#N/A</v>
      </c>
      <c r="K9" s="112" t="e">
        <f>IF($A$8='Eric-SESSION'!$A$9,INDEX('Eric-SESSION'!$K$9:$T$41, MATCH("*Clean *",'Eric-SESSION'!$B$9:$B$15,0), MATCH("*1st*",'Eric-SESSION'!$K$7:$T$7,0)),"")</f>
        <v>#N/A</v>
      </c>
      <c r="L9" s="112" t="e">
        <f>INDEX('Eric-SESSION'!$L$9:$U$41, MATCH("*Clean *",'Eric-SESSION'!$B$9:$B$15,0), MATCH("*1st*",'Eric-SESSION'!$K$7:$T$7,0))</f>
        <v>#N/A</v>
      </c>
      <c r="M9" s="112" t="e">
        <f>IF($A$8='Eric-SESSION'!$A$9,INDEX('Eric-SESSION'!$K$9:$T$41, MATCH("*Lat Pulldown*",'Eric-SESSION'!$B$9:$B$15,0), MATCH("*1st*",'Eric-SESSION'!$K$7:$T$7,0)),"")</f>
        <v>#N/A</v>
      </c>
      <c r="N9" s="112" t="e">
        <f>INDEX('Eric-SESSION'!$L$9:$U$41, MATCH("*Lat Pulldown*",'Eric-SESSION'!$B$9:$B$15,0), MATCH("*1st*",'Eric-SESSION'!$K$7:$T$7,0))</f>
        <v>#N/A</v>
      </c>
      <c r="O9" s="151"/>
      <c r="P9" s="151"/>
    </row>
    <row r="10" spans="1:40">
      <c r="B10" t="s">
        <v>4</v>
      </c>
      <c r="C10" s="132" t="e">
        <f>IF($A$8='Eric-SESSION'!$A$9,INDEX('Eric-SESSION'!$K$9:$T$41, MATCH("*pressup*",'Eric-SESSION'!$B$9:$B$15,0), MATCH("*2ND*",'Eric-SESSION'!$K$7:$T$7,0)),"")</f>
        <v>#N/A</v>
      </c>
      <c r="D10" s="50" t="e">
        <f>INDEX('Eric-SESSION'!$L$9:$U$41, MATCH("*pressup*",'Eric-SESSION'!$B$9:$B$15,0), MATCH("*2nd*",'Eric-SESSION'!$K$7:$T$7,0))</f>
        <v>#N/A</v>
      </c>
      <c r="E10" s="112" t="e">
        <f>IF($A$8='Eric-SESSION'!$A$9,INDEX('Eric-SESSION'!$K$9:$T$41, MATCH("*Deadlift*",'Eric-SESSION'!$B$9:$B$15,0), MATCH("*2ND*",'Eric-SESSION'!$K$7:$T$7,0)),"")</f>
        <v>#N/A</v>
      </c>
      <c r="F10" s="112" t="e">
        <f>INDEX('Eric-SESSION'!$L$9:$U$41, MATCH("*Deadlift*",'Eric-SESSION'!$B$9:$B$15,0), MATCH("*2nd*",'Eric-SESSION'!$K$7:$T$7,0))</f>
        <v>#N/A</v>
      </c>
      <c r="G10" s="112" t="e">
        <f>IF($A$8='Eric-SESSION'!$A$9,INDEX('Eric-SESSION'!$K$9:$T$41, MATCH("*Bench Press*",'Eric-SESSION'!$B$9:$B$15,0), MATCH("*2ND*",'Eric-SESSION'!$K$7:$T$7,0)),"")</f>
        <v>#N/A</v>
      </c>
      <c r="H10" s="112" t="e">
        <f>INDEX('Eric-SESSION'!$L$9:$U$41, MATCH("*Bench Press*",'Eric-SESSION'!$B$9:$B$15,0), MATCH("*2nd*",'Eric-SESSION'!$K$7:$T$7,0))</f>
        <v>#N/A</v>
      </c>
      <c r="I10" s="118" t="e">
        <f>IF($A$8='Eric-SESSION'!$A$9,INDEX('Eric-SESSION'!$K$9:$T$41, MATCH("*Military*",'Eric-SESSION'!$B$9:$B$15,0), MATCH("*2ND*",'Eric-SESSION'!$K$7:$T$7,0)),"")</f>
        <v>#N/A</v>
      </c>
      <c r="J10" s="52" t="e">
        <f>INDEX('Eric-SESSION'!$L$9:$U$41, MATCH("*Military*",'Eric-SESSION'!$B$9:$B$15,0), MATCH("*2nd*",'Eric-SESSION'!$K$7:$T$7,0))</f>
        <v>#N/A</v>
      </c>
      <c r="K10" s="112" t="e">
        <f>IF($A$8='Eric-SESSION'!$A$9,INDEX('Eric-SESSION'!$K$9:$T$41, MATCH("*Clean *",'Eric-SESSION'!$B$9:$B$15,0), MATCH("*2ND*",'Eric-SESSION'!$K$7:$T$7,0)),"")</f>
        <v>#N/A</v>
      </c>
      <c r="L10" s="112" t="e">
        <f>INDEX('Eric-SESSION'!$L$9:$U$41, MATCH("*Clean *",'Eric-SESSION'!$B$9:$B$15,0), MATCH("*2nd*",'Eric-SESSION'!$K$7:$T$7,0))</f>
        <v>#N/A</v>
      </c>
      <c r="M10" s="112" t="e">
        <f>IF($A$8='Eric-SESSION'!$A$9,INDEX('Eric-SESSION'!$K$9:$T$41, MATCH("*Lat Pulldown*",'Eric-SESSION'!$B$9:$B$15,0), MATCH("*2ND*",'Eric-SESSION'!$K$7:$T$7,0)),"")</f>
        <v>#N/A</v>
      </c>
      <c r="N10" s="112" t="e">
        <f>INDEX('Eric-SESSION'!$L$9:$U$41, MATCH("*Lat Pulldown*",'Eric-SESSION'!$B$9:$B$15,0), MATCH("*2nd*",'Eric-SESSION'!$K$7:$T$7,0))</f>
        <v>#N/A</v>
      </c>
      <c r="O10" s="151"/>
      <c r="P10" s="151"/>
    </row>
    <row r="11" spans="1:40">
      <c r="B11" t="s">
        <v>5</v>
      </c>
      <c r="C11" s="132" t="e">
        <f>IF($A$8='Eric-SESSION'!$A$9,INDEX('Eric-SESSION'!$K$9:$T$41, MATCH("*pressup*",'Eric-SESSION'!$B$9:$B$15,0), MATCH("*3rd*",'Eric-SESSION'!$K$7:$T$7,0)),"")</f>
        <v>#N/A</v>
      </c>
      <c r="D11" s="50" t="e">
        <f>INDEX('Eric-SESSION'!$L$9:$U$41, MATCH("*pressup*",'Eric-SESSION'!$B$9:$B$15,0), MATCH("*3rd*",'Eric-SESSION'!$K$7:$T$7,0))</f>
        <v>#N/A</v>
      </c>
      <c r="E11" s="112" t="e">
        <f>IF($A$8='Eric-SESSION'!$A$9,INDEX('Eric-SESSION'!$K$9:$T$41, MATCH("*Deadlift*",'Eric-SESSION'!$B$9:$B$15,0), MATCH("*3rd*",'Eric-SESSION'!$K$7:$T$7,0)),"")</f>
        <v>#N/A</v>
      </c>
      <c r="F11" s="112" t="e">
        <f>INDEX('Eric-SESSION'!$L$9:$U$41, MATCH("*Deadlift*",'Eric-SESSION'!$B$9:$B$15,0), MATCH("*3rd*",'Eric-SESSION'!$K$7:$T$7,0))</f>
        <v>#N/A</v>
      </c>
      <c r="G11" s="112" t="e">
        <f>IF($A$8='Eric-SESSION'!$A$9,INDEX('Eric-SESSION'!$K$9:$T$41, MATCH("*Bench Press*",'Eric-SESSION'!$B$9:$B$15,0), MATCH("*3rd*",'Eric-SESSION'!$K$7:$T$7,0)),"")</f>
        <v>#N/A</v>
      </c>
      <c r="H11" s="112" t="e">
        <f>INDEX('Eric-SESSION'!$L$9:$U$41, MATCH("*Bench Press*",'Eric-SESSION'!$B$9:$B$15,0), MATCH("*3rd*",'Eric-SESSION'!$K$7:$T$7,0))</f>
        <v>#N/A</v>
      </c>
      <c r="I11" s="118" t="e">
        <f>IF($A$8='Eric-SESSION'!$A$9,INDEX('Eric-SESSION'!$K$9:$T$41, MATCH("*Military*",'Eric-SESSION'!$B$9:$B$15,0), MATCH("*3rd*",'Eric-SESSION'!$K$7:$T$7,0)),"")</f>
        <v>#N/A</v>
      </c>
      <c r="J11" s="52" t="e">
        <f>INDEX('Eric-SESSION'!$L$9:$U$41, MATCH("*Military*",'Eric-SESSION'!$B$9:$B$15,0), MATCH("*3rd*",'Eric-SESSION'!$K$7:$T$7,0))</f>
        <v>#N/A</v>
      </c>
      <c r="K11" s="112" t="e">
        <f>IF($A$8='Eric-SESSION'!$A$9,INDEX('Eric-SESSION'!$K$9:$T$41, MATCH("*Clean *",'Eric-SESSION'!$B$9:$B$15,0), MATCH("*3rd*",'Eric-SESSION'!$K$7:$T$7,0)),"")</f>
        <v>#N/A</v>
      </c>
      <c r="L11" s="112" t="e">
        <f>INDEX('Eric-SESSION'!$L$9:$U$41, MATCH("*Clean *",'Eric-SESSION'!$B$9:$B$15,0), MATCH("*3rd*",'Eric-SESSION'!$K$7:$T$7,0))</f>
        <v>#N/A</v>
      </c>
      <c r="M11" s="112" t="e">
        <f>IF($A$8='Eric-SESSION'!$A$9,INDEX('Eric-SESSION'!$K$9:$T$41, MATCH("*Lat Pulldown*",'Eric-SESSION'!$B$9:$B$15,0), MATCH("*3rd*",'Eric-SESSION'!$K$7:$T$7,0)),"")</f>
        <v>#N/A</v>
      </c>
      <c r="N11" s="112" t="e">
        <f>INDEX('Eric-SESSION'!$L$9:$U$41, MATCH("*Lat Pulldown*",'Eric-SESSION'!$B$9:$B$15,0), MATCH("*3rd*",'Eric-SESSION'!$K$7:$T$7,0))</f>
        <v>#N/A</v>
      </c>
      <c r="O11" s="151"/>
      <c r="P11" s="151"/>
    </row>
    <row r="12" spans="1:40">
      <c r="B12" t="s">
        <v>6</v>
      </c>
      <c r="C12" s="132" t="e">
        <f>IF($A$8='Eric-SESSION'!$A$9,INDEX('Eric-SESSION'!$K$9:$T$41, MATCH("*pressup*",'Eric-SESSION'!$B$9:$B$15,0), MATCH("*4th*",'Eric-SESSION'!$K$7:$T$7,0)),"")</f>
        <v>#N/A</v>
      </c>
      <c r="D12" s="50" t="e">
        <f>INDEX('Eric-SESSION'!$L$9:$U$41, MATCH("*pressup*",'Eric-SESSION'!$B$9:$B$15,0), MATCH("*4th*",'Eric-SESSION'!$K$7:$T$7,0))</f>
        <v>#N/A</v>
      </c>
      <c r="E12" s="112" t="e">
        <f>IF($A$8='Eric-SESSION'!$A$9,INDEX('Eric-SESSION'!$K$9:$T$41, MATCH("*Deadlift*",'Eric-SESSION'!$B$9:$B$15,0), MATCH("*4th*",'Eric-SESSION'!$K$7:$T$7,0)),"")</f>
        <v>#N/A</v>
      </c>
      <c r="F12" s="112" t="e">
        <f>INDEX('Eric-SESSION'!$L$9:$U$41, MATCH("*Deadlift*",'Eric-SESSION'!$B$9:$B$15,0), MATCH("*4th*",'Eric-SESSION'!$K$7:$T$7,0))</f>
        <v>#N/A</v>
      </c>
      <c r="G12" s="112" t="e">
        <f>IF($A$8='Eric-SESSION'!$A$9,INDEX('Eric-SESSION'!$K$9:$T$41, MATCH("*Bench Press*",'Eric-SESSION'!$B$9:$B$15,0), MATCH("*4th*",'Eric-SESSION'!$K$7:$T$7,0)),"")</f>
        <v>#N/A</v>
      </c>
      <c r="H12" s="112" t="e">
        <f>INDEX('Eric-SESSION'!$L$9:$U$41, MATCH("*Bench Press*",'Eric-SESSION'!$B$9:$B$15,0), MATCH("*4th*",'Eric-SESSION'!$K$7:$T$7,0))</f>
        <v>#N/A</v>
      </c>
      <c r="I12" s="118" t="e">
        <f>IF($A$8='Eric-SESSION'!$A$9,INDEX('Eric-SESSION'!$K$9:$T$41, MATCH("*Military*",'Eric-SESSION'!$B$9:$B$15,0), MATCH("*4th*",'Eric-SESSION'!$K$7:$T$7,0)),"")</f>
        <v>#N/A</v>
      </c>
      <c r="J12" s="52" t="e">
        <f>INDEX('Eric-SESSION'!$L$9:$U$41, MATCH("*Military*",'Eric-SESSION'!$B$9:$B$15,0), MATCH("*4th*",'Eric-SESSION'!$K$7:$T$7,0))</f>
        <v>#N/A</v>
      </c>
      <c r="K12" s="112" t="e">
        <f>IF($A$8='Eric-SESSION'!$A$9,INDEX('Eric-SESSION'!$K$9:$T$41, MATCH("*Clean *",'Eric-SESSION'!$B$9:$B$15,0), MATCH("*4th*",'Eric-SESSION'!$K$7:$T$7,0)),"")</f>
        <v>#N/A</v>
      </c>
      <c r="L12" s="112" t="e">
        <f>INDEX('Eric-SESSION'!$L$9:$U$41, MATCH("*Clean *",'Eric-SESSION'!$B$9:$B$15,0), MATCH("*4th*",'Eric-SESSION'!$K$7:$T$7,0))</f>
        <v>#N/A</v>
      </c>
      <c r="M12" s="112" t="e">
        <f>IF($A$8='Eric-SESSION'!$A$9,INDEX('Eric-SESSION'!$K$9:$T$41, MATCH("*Lat Pulldown*",'Eric-SESSION'!$B$9:$B$15,0), MATCH("*4th*",'Eric-SESSION'!$K$7:$T$7,0)),"")</f>
        <v>#N/A</v>
      </c>
      <c r="N12" s="112" t="e">
        <f>INDEX('Eric-SESSION'!$L$9:$U$41, MATCH("*Lat Pulldown*",'Eric-SESSION'!$B$9:$B$15,0), MATCH("*4th*",'Eric-SESSION'!$K$7:$T$7,0))</f>
        <v>#N/A</v>
      </c>
      <c r="O12" s="151"/>
      <c r="P12" s="151"/>
    </row>
    <row r="13" spans="1:40">
      <c r="B13" t="s">
        <v>7</v>
      </c>
      <c r="C13" s="132" t="e">
        <f>IF($A$8='Eric-SESSION'!$A$9,INDEX('Eric-SESSION'!$K$9:$T$41, MATCH("*pressup*",'Eric-SESSION'!$B$9:$B$15,0), MATCH("*5th*",'Eric-SESSION'!$K$7:$T$7,0)),"")</f>
        <v>#N/A</v>
      </c>
      <c r="D13" s="50" t="e">
        <f>INDEX('Eric-SESSION'!$L$9:$U$41, MATCH("*pressup*",'Eric-SESSION'!$B$9:$B$15,0), MATCH("*5th*",'Eric-SESSION'!$K$7:$T$7,0))</f>
        <v>#N/A</v>
      </c>
      <c r="E13" s="112" t="e">
        <f>IF($A$8='Eric-SESSION'!$A$9,INDEX('Eric-SESSION'!$K$9:$T$41, MATCH("*Deadlift*",'Eric-SESSION'!$B$9:$B$15,0), MATCH("*5th*",'Eric-SESSION'!$K$7:$T$7,0)),"")</f>
        <v>#N/A</v>
      </c>
      <c r="F13" s="112" t="e">
        <f>INDEX('Eric-SESSION'!$L$9:$U$41, MATCH("*Deadlift*",'Eric-SESSION'!$B$9:$B$15,0), MATCH("*5th*",'Eric-SESSION'!$K$7:$T$7,0))</f>
        <v>#N/A</v>
      </c>
      <c r="G13" s="112" t="e">
        <f>IF($A$8='Eric-SESSION'!$A$9,INDEX('Eric-SESSION'!$K$9:$T$41, MATCH("*Bench Press*",'Eric-SESSION'!$B$9:$B$15,0), MATCH("*5th*",'Eric-SESSION'!$K$7:$T$7,0)),"")</f>
        <v>#N/A</v>
      </c>
      <c r="H13" s="112" t="e">
        <f>INDEX('Eric-SESSION'!$L$9:$U$41, MATCH("*Bench Press*",'Eric-SESSION'!$B$9:$B$15,0), MATCH("*5th*",'Eric-SESSION'!$K$7:$T$7,0))</f>
        <v>#N/A</v>
      </c>
      <c r="I13" s="118" t="e">
        <f>IF($A$8='Eric-SESSION'!$A$9,INDEX('Eric-SESSION'!$K$9:$T$41, MATCH("*Military*",'Eric-SESSION'!$B$9:$B$15,0), MATCH("*5th*",'Eric-SESSION'!$K$7:$T$7,0)),"")</f>
        <v>#N/A</v>
      </c>
      <c r="J13" s="52" t="e">
        <f>INDEX('Eric-SESSION'!$L$9:$U$41, MATCH("*Military*",'Eric-SESSION'!$B$9:$B$15,0), MATCH("*5th*",'Eric-SESSION'!$K$7:$T$7,0))</f>
        <v>#N/A</v>
      </c>
      <c r="K13" s="112" t="e">
        <f>IF($A$8='Eric-SESSION'!$A$9,INDEX('Eric-SESSION'!$K$9:$T$41, MATCH("*Clean *",'Eric-SESSION'!$B$9:$B$15,0), MATCH("*5th*",'Eric-SESSION'!$K$7:$T$7,0)),"")</f>
        <v>#N/A</v>
      </c>
      <c r="L13" s="112" t="e">
        <f>INDEX('Eric-SESSION'!$L$9:$U$41, MATCH("*Clean *",'Eric-SESSION'!$B$9:$B$15,0), MATCH("*5th*",'Eric-SESSION'!$K$7:$T$7,0))</f>
        <v>#N/A</v>
      </c>
      <c r="M13" s="112" t="e">
        <f>IF($A$8='Eric-SESSION'!$A$9,INDEX('Eric-SESSION'!$K$9:$T$41, MATCH("*Lat Pulldown*",'Eric-SESSION'!$B$9:$B$15,0), MATCH("*5th*",'Eric-SESSION'!$K$7:$T$7,0)),"")</f>
        <v>#N/A</v>
      </c>
      <c r="N13" s="112" t="e">
        <f>INDEX('Eric-SESSION'!$L$9:$U$41, MATCH("*Lat Pulldown*",'Eric-SESSION'!$B$9:$B$15,0), MATCH("*5th*",'Eric-SESSION'!$K$7:$T$7,0))</f>
        <v>#N/A</v>
      </c>
      <c r="O13" s="174"/>
      <c r="P13" s="151"/>
    </row>
    <row r="14" spans="1:40">
      <c r="A14" s="129">
        <f>'Eric-SESSION'!A17</f>
        <v>42150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 t="e">
        <f>MAX(E15:E19)</f>
        <v>#N/A</v>
      </c>
      <c r="F14" s="140" t="e">
        <f t="array" ref="F14">MAX(IF(E15:E19=E14,F15:F19))</f>
        <v>#N/A</v>
      </c>
      <c r="G14" s="134" t="e">
        <f>MAX(G15:G19)</f>
        <v>#N/A</v>
      </c>
      <c r="H14" s="140" t="e">
        <f t="array" ref="H14">MAX(IF(G15:G19=G14,H15:H19))</f>
        <v>#N/A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52" t="e">
        <f>IF($A$14='Eric-SESSION'!$A$17,INDEX('Eric-SESSION'!$K$17:$T$23, MATCH("*Plank*",'Eric-SESSION'!$B$9:$B$15,0), MATCH("*1st*",'Eric-SESSION'!$K$7:$T$7,0)),"")</f>
        <v>#N/A</v>
      </c>
      <c r="P14" s="152" t="e">
        <f>IF($A$14='Eric-SESSION'!$A$17,INDEX('Eric-SESSION'!$K$17:$T$23, MATCH("*HIIT*",'Eric-SESSION'!$B$17:$B$23,0), MATCH("*1st*",'Eric-SESSION'!$K$7:$T$7,0)),"")</f>
        <v>#N/A</v>
      </c>
      <c r="Q14" s="117" t="e">
        <f>INDEX('Eric-SESSION'!$L$17:$U$23, MATCH("*HIIT*",'Eric-SESSION'!$B$17:$B$23,0), MATCH("*1st*",'Eric-SESSION'!$K$7:$T$7,0))</f>
        <v>#N/A</v>
      </c>
      <c r="R14" s="117">
        <f>'Eric-SESSION'!U17</f>
        <v>0</v>
      </c>
      <c r="S14" s="116"/>
      <c r="T14" s="116"/>
      <c r="U14" s="120" t="str">
        <f>IF('Eric-SESSION'!A18&lt;&gt;"",'Eric-SESSION'!A18,"")</f>
        <v/>
      </c>
      <c r="V14" s="120" t="str">
        <f>IF('Eric-SESSION'!A19&lt;&gt;"",'Eric-SESSION'!A19,"")</f>
        <v/>
      </c>
      <c r="W14" s="116"/>
      <c r="X14" s="116"/>
      <c r="Y14" s="116"/>
      <c r="Z14" s="116"/>
      <c r="AA14" s="116"/>
      <c r="AB14" s="116"/>
      <c r="AC14" s="116"/>
      <c r="AM14" s="51"/>
    </row>
    <row r="15" spans="1:40">
      <c r="B15" s="11" t="s">
        <v>3</v>
      </c>
      <c r="C15" s="132" t="e">
        <f>IF($A$14='Eric-SESSION'!$A$17,INDEX('Eric-SESSION'!$K$17:$T$23, MATCH("*pressup*",'Eric-SESSION'!$B$17:$B$23,0), MATCH("*1st*",'Eric-SESSION'!$K$7:$T$7,0)),"")</f>
        <v>#N/A</v>
      </c>
      <c r="D15" s="50" t="e">
        <f>INDEX('Eric-SESSION'!$L$17:$U$23, MATCH("*pressup*",'Eric-SESSION'!$B$17:$B$23,0), MATCH("*1ST*",'Eric-SESSION'!$K$7:$T$7,0))</f>
        <v>#N/A</v>
      </c>
      <c r="E15" s="131" t="e">
        <f>IF($A$14='Eric-SESSION'!$A$17,INDEX('Eric-SESSION'!$K$17:$T$23, MATCH("*Deadlift*",'Eric-SESSION'!$B$17:$B$23,0), MATCH("*1st*",'Eric-SESSION'!$K$7:$T$7,0)),"")</f>
        <v>#N/A</v>
      </c>
      <c r="F15" s="131" t="e">
        <f>INDEX('Eric-SESSION'!$L$17:$U$23, MATCH("*Deadlift*",'Eric-SESSION'!$B$17:$B$23,0), MATCH("*1st*",'Eric-SESSION'!$K$7:$T$7,0))</f>
        <v>#N/A</v>
      </c>
      <c r="G15" s="131" t="e">
        <f>IF($A$14='Eric-SESSION'!$A$17,INDEX('Eric-SESSION'!$K$17:$T$23, MATCH("*Bench Press*",'Eric-SESSION'!$B$17:$B$23,0), MATCH("*1st*",'Eric-SESSION'!$K$7:$T$7,0)),"")</f>
        <v>#N/A</v>
      </c>
      <c r="H15" s="131" t="e">
        <f>INDEX('Eric-SESSION'!$L$17:$U$23, MATCH("*Bench Press*",'Eric-SESSION'!$B$17:$B$23,0), MATCH("*1st*",'Eric-SESSION'!$K$7:$T$7,0))</f>
        <v>#N/A</v>
      </c>
      <c r="I15" s="132" t="e">
        <f>IF($A$14='Eric-SESSION'!$A$17,INDEX('Eric-SESSION'!$K$17:$T$23, MATCH("*Military*",'Eric-SESSION'!$B$17:$B$23,0), MATCH("*1st*",'Eric-SESSION'!$K$7:$T$7,0)),"")</f>
        <v>#N/A</v>
      </c>
      <c r="J15" s="51" t="e">
        <f>INDEX('Eric-SESSION'!$L$17:$U$23, MATCH("*Military*",'Eric-SESSION'!$B$17:$B$23,0), MATCH("*1st*",'Eric-SESSION'!$K$7:$T$7,0))</f>
        <v>#N/A</v>
      </c>
      <c r="K15" s="138" t="e">
        <f>IF($A$14='Eric-SESSION'!$A$17,INDEX('Eric-SESSION'!$K$17:$T$23, MATCH("*Clean *",'Eric-SESSION'!$B$17:$B$23,0), MATCH("*1st*",'Eric-SESSION'!$K$7:$T$7,0)),"")</f>
        <v>#N/A</v>
      </c>
      <c r="L15" s="51" t="e">
        <f>INDEX('Eric-SESSION'!$L$17:$U$23, MATCH("*Clean *",'Eric-SESSION'!$B$17:$B$23,0), MATCH("*1st*",'Eric-SESSION'!$K$7:$T$7,0))</f>
        <v>#N/A</v>
      </c>
      <c r="M15" s="131" t="e">
        <f>IF($A$14='Eric-SESSION'!$A$17,INDEX('Eric-SESSION'!$K$17:$T$23, MATCH("*Lat Pulldown*",'Eric-SESSION'!$B$17:$B$23,0), MATCH("*1st*",'Eric-SESSION'!$K$7:$T$7,0)),"")</f>
        <v>#N/A</v>
      </c>
      <c r="N15" s="48" t="e">
        <f>INDEX('Eric-SESSION'!$L$17:$U$23, MATCH("*Lat Pulldown*",'Eric-SESSION'!$B$17:$B$23,0), MATCH("*1st*",'Eric-SESSION'!$K$7:$T$7,0))</f>
        <v>#N/A</v>
      </c>
      <c r="O15" s="151"/>
      <c r="P15" s="151"/>
    </row>
    <row r="16" spans="1:40">
      <c r="B16" t="s">
        <v>4</v>
      </c>
      <c r="C16" s="132" t="e">
        <f>IF($A$14='Eric-SESSION'!$A$17,INDEX('Eric-SESSION'!$K$17:$T$23, MATCH("*pressup*",'Eric-SESSION'!$B$17:$B$23,0), MATCH("*2ND*",'Eric-SESSION'!$K$7:$T$7,0)),"")</f>
        <v>#N/A</v>
      </c>
      <c r="D16" s="50" t="e">
        <f>INDEX('Eric-SESSION'!$L$17:$U$41, MATCH("*pressup*",'Eric-SESSION'!$B$17:$B$23,0), MATCH("*2nd*",'Eric-SESSION'!$K$7:$T$7,0))</f>
        <v>#N/A</v>
      </c>
      <c r="E16" s="131" t="e">
        <f>IF($A$14='Eric-SESSION'!$A$17,INDEX('Eric-SESSION'!$K$17:$T$23, MATCH("*Deadlift*",'Eric-SESSION'!$B$17:$B$23,0), MATCH("*2ND*",'Eric-SESSION'!$K$7:$T$7,0)),"")</f>
        <v>#N/A</v>
      </c>
      <c r="F16" s="131" t="e">
        <f>INDEX('Eric-SESSION'!$L$9:$U$41, MATCH("*Deadlift*",'Eric-SESSION'!$B$17:$B$23,0), MATCH("*2nd*",'Eric-SESSION'!$K$7:$T$7,0))</f>
        <v>#N/A</v>
      </c>
      <c r="G16" s="131" t="e">
        <f>IF($A$14='Eric-SESSION'!$A$17,INDEX('Eric-SESSION'!$K$17:$T$23, MATCH("*Bench Press*",'Eric-SESSION'!$B$17:$B$23,0), MATCH("*2ND*",'Eric-SESSION'!$K$7:$T$7,0)),"")</f>
        <v>#N/A</v>
      </c>
      <c r="H16" s="131" t="e">
        <f>INDEX('Eric-SESSION'!$L$9:$U$41, MATCH("*Bench Press*",'Eric-SESSION'!$B$17:$B$23,0), MATCH("*2nd*",'Eric-SESSION'!$K$7:$T$7,0))</f>
        <v>#N/A</v>
      </c>
      <c r="I16" s="132" t="e">
        <f>IF($A$14='Eric-SESSION'!$A$17,INDEX('Eric-SESSION'!$K$17:$T$23, MATCH("*Military*",'Eric-SESSION'!$B$17:$B$23,0), MATCH("*2ND*",'Eric-SESSION'!$K$7:$T$7,0)),"")</f>
        <v>#N/A</v>
      </c>
      <c r="J16" s="51" t="e">
        <f>INDEX('Eric-SESSION'!$L$17:$U$41, MATCH("*Military*",'Eric-SESSION'!$B$17:$B$23,0), MATCH("*2nd*",'Eric-SESSION'!$K$7:$T$7,0))</f>
        <v>#N/A</v>
      </c>
      <c r="K16" s="138" t="e">
        <f>IF($A$14='Eric-SESSION'!$A$17,INDEX('Eric-SESSION'!$K$17:$T$23, MATCH("*Clean *",'Eric-SESSION'!$B$17:$B$23,0), MATCH("*2ND*",'Eric-SESSION'!$K$7:$T$7,0)),"")</f>
        <v>#N/A</v>
      </c>
      <c r="L16" s="51" t="e">
        <f>INDEX('Eric-SESSION'!$L$17:$U$41, MATCH("*Clean *",'Eric-SESSION'!$B$17:$B$23,0), MATCH("*2nd*",'Eric-SESSION'!$K$7:$T$7,0))</f>
        <v>#N/A</v>
      </c>
      <c r="M16" s="131" t="e">
        <f>IF($A$14='Eric-SESSION'!$A$17,INDEX('Eric-SESSION'!$K$17:$T$23, MATCH("*Lat Pulldown*",'Eric-SESSION'!$B$17:$B$23,0), MATCH("*2ND*",'Eric-SESSION'!$K$7:$T$7,0)),"")</f>
        <v>#N/A</v>
      </c>
      <c r="N16" s="48" t="e">
        <f>INDEX('Eric-SESSION'!$L$17:$U$41, MATCH("*Lat Pulldown*",'Eric-SESSION'!$B$17:$B$23,0), MATCH("*2nd*",'Eric-SESSION'!$K$7:$T$7,0))</f>
        <v>#N/A</v>
      </c>
      <c r="O16" s="151"/>
      <c r="P16" s="151"/>
    </row>
    <row r="17" spans="1:39">
      <c r="B17" t="s">
        <v>5</v>
      </c>
      <c r="C17" s="132" t="e">
        <f>IF($A$14='Eric-SESSION'!$A$17,INDEX('Eric-SESSION'!$K$17:$T$23, MATCH("*pressup*",'Eric-SESSION'!$B$17:$B$23,0), MATCH("*3rd*",'Eric-SESSION'!$K$7:$T$7,0)),"")</f>
        <v>#N/A</v>
      </c>
      <c r="D17" s="50" t="e">
        <f>INDEX('Eric-SESSION'!$L$17:$U$41, MATCH("*pressup*",'Eric-SESSION'!$B$17:$B$23,0), MATCH("*3rd*",'Eric-SESSION'!$K$7:$T$7,0))</f>
        <v>#N/A</v>
      </c>
      <c r="E17" s="131" t="e">
        <f>IF($A$14='Eric-SESSION'!$A$17,INDEX('Eric-SESSION'!$K$17:$T$23, MATCH("*Deadlift*",'Eric-SESSION'!$B$17:$B$23,0), MATCH("*3rd*",'Eric-SESSION'!$K$7:$T$7,0)),"")</f>
        <v>#N/A</v>
      </c>
      <c r="F17" s="131" t="e">
        <f>INDEX('Eric-SESSION'!$L$9:$U$41, MATCH("*Deadlift*",'Eric-SESSION'!$B$17:$B$23,0), MATCH("*3rd*",'Eric-SESSION'!$K$7:$T$7,0))</f>
        <v>#N/A</v>
      </c>
      <c r="G17" s="131" t="e">
        <f>IF($A$14='Eric-SESSION'!$A$17,INDEX('Eric-SESSION'!$K$17:$T$23, MATCH("*Bench Press*",'Eric-SESSION'!$B$17:$B$23,0), MATCH("*3rd*",'Eric-SESSION'!$K$7:$T$7,0)),"")</f>
        <v>#N/A</v>
      </c>
      <c r="H17" s="131" t="e">
        <f>INDEX('Eric-SESSION'!$L$17:$U$41, MATCH("*Bench Press*",'Eric-SESSION'!$B$17:$B$23,0), MATCH("*3rd*",'Eric-SESSION'!$K$7:$T$7,0))</f>
        <v>#N/A</v>
      </c>
      <c r="I17" s="132" t="e">
        <f>IF($A$14='Eric-SESSION'!$A$17,INDEX('Eric-SESSION'!$K$17:$T$23, MATCH("*Military*",'Eric-SESSION'!$B$17:$B$23,0), MATCH("*3rd*",'Eric-SESSION'!$K$7:$T$7,0)),"")</f>
        <v>#N/A</v>
      </c>
      <c r="J17" s="51" t="e">
        <f>INDEX('Eric-SESSION'!$L$17:$U$41, MATCH("*Military*",'Eric-SESSION'!$B$17:$B$23,0), MATCH("*3rd*",'Eric-SESSION'!$K$7:$T$7,0))</f>
        <v>#N/A</v>
      </c>
      <c r="K17" s="138" t="e">
        <f>IF($A$14='Eric-SESSION'!$A$17,INDEX('Eric-SESSION'!$K$17:$T$23, MATCH("*Clean *",'Eric-SESSION'!$B$17:$B$23,0), MATCH("*3rd*",'Eric-SESSION'!$K$7:$T$7,0)),"")</f>
        <v>#N/A</v>
      </c>
      <c r="L17" s="51" t="e">
        <f>INDEX('Eric-SESSION'!$L$17:$U$41, MATCH("*Clean *",'Eric-SESSION'!$B$17:$B$23,0), MATCH("*3rd*",'Eric-SESSION'!$K$7:$T$7,0))</f>
        <v>#N/A</v>
      </c>
      <c r="M17" s="131" t="e">
        <f>IF($A$14='Eric-SESSION'!$A$17,INDEX('Eric-SESSION'!$K$17:$T$23, MATCH("*Lat Pulldown*",'Eric-SESSION'!$B$17:$B$23,0), MATCH("*3rd*",'Eric-SESSION'!$K$7:$T$7,0)),"")</f>
        <v>#N/A</v>
      </c>
      <c r="N17" s="48" t="e">
        <f>INDEX('Eric-SESSION'!$L$17:$U$41, MATCH("*Lat Pulldown*",'Eric-SESSION'!$B$17:$B$23,0), MATCH("*3rd*",'Eric-SESSION'!$K$7:$T$7,0))</f>
        <v>#N/A</v>
      </c>
      <c r="O17" s="151"/>
      <c r="P17" s="151"/>
    </row>
    <row r="18" spans="1:39">
      <c r="B18" t="s">
        <v>6</v>
      </c>
      <c r="C18" s="132" t="e">
        <f>IF($A$14='Eric-SESSION'!$A$17,INDEX('Eric-SESSION'!$K$17:$T$23, MATCH("*pressup*",'Eric-SESSION'!$B$17:$B$23,0), MATCH("*4th*",'Eric-SESSION'!$K$7:$T$7,0)),"")</f>
        <v>#N/A</v>
      </c>
      <c r="D18" s="50" t="e">
        <f>INDEX('Eric-SESSION'!$L$17:$U$41, MATCH("*pressup*",'Eric-SESSION'!$B$17:$B$23,0), MATCH("*4th*",'Eric-SESSION'!$K$7:$T$7,0))</f>
        <v>#N/A</v>
      </c>
      <c r="E18" s="131" t="e">
        <f>IF($A$14='Eric-SESSION'!$A$17,INDEX('Eric-SESSION'!$K$17:$T$23, MATCH("*Deadlift*",'Eric-SESSION'!$B$17:$B$23,0), MATCH("*4th*",'Eric-SESSION'!$K$7:$T$7,0)),"")</f>
        <v>#N/A</v>
      </c>
      <c r="F18" s="131" t="e">
        <f>INDEX('Eric-SESSION'!$L$9:$U$41, MATCH("*Deadlift*",'Eric-SESSION'!$B$17:$B$23,0), MATCH("*4th*",'Eric-SESSION'!$K$7:$T$7,0))</f>
        <v>#N/A</v>
      </c>
      <c r="G18" s="131" t="e">
        <f>IF($A$14='Eric-SESSION'!$A$17,INDEX('Eric-SESSION'!$K$17:$T$23, MATCH("*Bench Press*",'Eric-SESSION'!$B$17:$B$23,0), MATCH("*4th*",'Eric-SESSION'!$K$7:$T$7,0)),"")</f>
        <v>#N/A</v>
      </c>
      <c r="H18" s="131" t="e">
        <f>INDEX('Eric-SESSION'!$L$17:$U$41, MATCH("*Bench Press*",'Eric-SESSION'!$B$17:$B$23,0), MATCH("*4th*",'Eric-SESSION'!$K$7:$T$7,0))</f>
        <v>#N/A</v>
      </c>
      <c r="I18" s="132" t="e">
        <f>IF($A$14='Eric-SESSION'!$A$17,INDEX('Eric-SESSION'!$K$17:$T$23, MATCH("*Military*",'Eric-SESSION'!$B$17:$B$23,0), MATCH("*4th*",'Eric-SESSION'!$K$7:$T$7,0)),"")</f>
        <v>#N/A</v>
      </c>
      <c r="J18" s="51" t="e">
        <f>INDEX('Eric-SESSION'!$L$17:$U$41, MATCH("*Military*",'Eric-SESSION'!$B$17:$B$23,0), MATCH("*4th*",'Eric-SESSION'!$K$7:$T$7,0))</f>
        <v>#N/A</v>
      </c>
      <c r="K18" s="138" t="e">
        <f>IF($A$14='Eric-SESSION'!$A$17,INDEX('Eric-SESSION'!$K$17:$T$23, MATCH("*Clean *",'Eric-SESSION'!$B$17:$B$23,0), MATCH("*4th*",'Eric-SESSION'!$K$7:$T$7,0)),"")</f>
        <v>#N/A</v>
      </c>
      <c r="L18" s="51" t="e">
        <f>INDEX('Eric-SESSION'!$L$17:$U$41, MATCH("*Clean *",'Eric-SESSION'!$B$17:$B$23,0), MATCH("*4th*",'Eric-SESSION'!$K$7:$T$7,0))</f>
        <v>#N/A</v>
      </c>
      <c r="M18" s="131" t="e">
        <f>IF($A$14='Eric-SESSION'!$A$17,INDEX('Eric-SESSION'!$K$17:$T$23, MATCH("*Lat Pulldown*",'Eric-SESSION'!$B$17:$B$23,0), MATCH("*4th*",'Eric-SESSION'!$K$7:$T$7,0)),"")</f>
        <v>#N/A</v>
      </c>
      <c r="N18" s="48" t="e">
        <f>INDEX('Eric-SESSION'!$L$17:$U$41, MATCH("*Lat Pulldown*",'Eric-SESSION'!$B$17:$B$23,0), MATCH("*4th*",'Eric-SESSION'!$K$7:$T$7,0))</f>
        <v>#N/A</v>
      </c>
      <c r="O18" s="151"/>
      <c r="P18" s="151"/>
    </row>
    <row r="19" spans="1:39">
      <c r="B19" t="s">
        <v>7</v>
      </c>
      <c r="C19" s="132" t="e">
        <f>IF($A$14='Eric-SESSION'!$A$17,INDEX('Eric-SESSION'!$K$17:$T$23, MATCH("*pressup*",'Eric-SESSION'!$B$17:$B$23,0), MATCH("*5th*",'Eric-SESSION'!$K$7:$T$7,0)),"")</f>
        <v>#N/A</v>
      </c>
      <c r="D19" s="50" t="e">
        <f>INDEX('Eric-SESSION'!$L$17:$U$41, MATCH("*pressup*",'Eric-SESSION'!$B$17:$B$23,0), MATCH("*5th*",'Eric-SESSION'!K$7:$T$7,0))</f>
        <v>#N/A</v>
      </c>
      <c r="E19" s="131" t="e">
        <f>IF($A$14='Eric-SESSION'!$A$17,INDEX('Eric-SESSION'!$K$17:$T$23, MATCH("*Deadlift*",'Eric-SESSION'!$B$17:$B$23,0), MATCH("*5th*",'Eric-SESSION'!$K$7:$T$7,0)),"")</f>
        <v>#N/A</v>
      </c>
      <c r="F19" s="131" t="e">
        <f>INDEX('Eric-SESSION'!$L$9:$U$41, MATCH("*Deadlift*",'Eric-SESSION'!$B$17:$B$23,0), MATCH("*5th*",'Eric-SESSION'!$K$7:$T$7,0))</f>
        <v>#N/A</v>
      </c>
      <c r="G19" s="131" t="e">
        <f>IF($A$14='Eric-SESSION'!$A$17,INDEX('Eric-SESSION'!$K$17:$T$23, MATCH("*Bench Press*",'Eric-SESSION'!$B$17:$B$23,0), MATCH("*5th*",'Eric-SESSION'!$K$7:$T$7,0)),"")</f>
        <v>#N/A</v>
      </c>
      <c r="H19" s="131" t="e">
        <f>INDEX('Eric-SESSION'!$L$17:$U$41, MATCH("*Bench Press*",'Eric-SESSION'!$B$17:$B$23,0), MATCH("*5th*",'Eric-SESSION'!$K$7:$T$7,0))</f>
        <v>#N/A</v>
      </c>
      <c r="I19" s="132" t="e">
        <f>IF($A$14='Eric-SESSION'!$A$17,INDEX('Eric-SESSION'!$K$17:$T$23, MATCH("*Military*",'Eric-SESSION'!$B$17:$B$23,0), MATCH("*5th*",'Eric-SESSION'!$K$7:$T$7,0)),"")</f>
        <v>#N/A</v>
      </c>
      <c r="J19" s="51" t="e">
        <f>INDEX('Eric-SESSION'!$L$17:$U$41, MATCH("*Military*",'Eric-SESSION'!$B$17:$B$23,0), MATCH("*5th*",'Eric-SESSION'!$K$7:$T$7,0))</f>
        <v>#N/A</v>
      </c>
      <c r="K19" s="138" t="e">
        <f>IF($A$14='Eric-SESSION'!$A$17,INDEX('Eric-SESSION'!$K$17:$T$23, MATCH("*Clean *",'Eric-SESSION'!$B$17:$B$23,0), MATCH("*5th*",'Eric-SESSION'!$K$7:$T$7,0)),"")</f>
        <v>#N/A</v>
      </c>
      <c r="L19" s="51" t="e">
        <f>INDEX('Eric-SESSION'!$L$17:$U$41, MATCH("*Clean *",'Eric-SESSION'!$B$17:$B$23,0), MATCH("*5th*",'Eric-SESSION'!$K$7:$T$7,0))</f>
        <v>#N/A</v>
      </c>
      <c r="M19" s="131" t="e">
        <f>IF($A$14='Eric-SESSION'!$A$17,INDEX('Eric-SESSION'!$K$17:$T$23, MATCH("*Lat Pulldown*",'Eric-SESSION'!$B$17:$B$23,0), MATCH("*5th*",'Eric-SESSION'!$K$7:$T$7,0)),"")</f>
        <v>#N/A</v>
      </c>
      <c r="N19" s="48" t="e">
        <f>INDEX('Eric-SESSION'!$L$17:$U$41, MATCH("*Lat Pulldown*",'Eric-SESSION'!$B$17:$B$23,0), MATCH("*5th*",'Eric-SESSION'!$K$7:$T$7,0))</f>
        <v>#N/A</v>
      </c>
      <c r="O19" s="151"/>
      <c r="P19" s="151"/>
    </row>
    <row r="20" spans="1:39">
      <c r="A20" s="129">
        <f>'Eric-SESSION'!A25</f>
        <v>42161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 t="e">
        <f>MAX(M21:M25)</f>
        <v>#N/A</v>
      </c>
      <c r="N20" s="140" t="e">
        <f t="array" ref="N20">MAX(IF(M21:M25=M20,N21:N25))</f>
        <v>#N/A</v>
      </c>
      <c r="O20" s="152" t="e">
        <f>IF($A$20='Eric-SESSION'!$A$25,INDEX('Eric-SESSION'!$K$25:$T$33, MATCH("*Plank*",'Eric-SESSION'!$B$25:$B$33,0), MATCH("*1st*",'Eric-SESSION'!$K$7:$T$7,0)),"")</f>
        <v>#N/A</v>
      </c>
      <c r="P20" s="152" t="e">
        <f>IF($A$20='Eric-SESSION'!$A$25,INDEX('Eric-SESSION'!$K$25:$T$33, MATCH("*HIIT*",'Eric-SESSION'!$B$25:$B$33,0), MATCH("*1st*",'Eric-SESSION'!$K$7:$T$7,0)),"")</f>
        <v>#N/A</v>
      </c>
      <c r="Q20" s="117" t="e">
        <f>INDEX('Eric-SESSION'!$L$25:$U$33, MATCH("*HIIT*",'Eric-SESSION'!$B$25:$B$33,0), MATCH("*1st*",'Eric-SESSION'!$K$7:$T$7,0))</f>
        <v>#N/A</v>
      </c>
      <c r="R20" s="117">
        <f>'Eric-SESSION'!U25</f>
        <v>0</v>
      </c>
      <c r="S20" s="116"/>
      <c r="T20" s="116"/>
      <c r="U20" s="120">
        <f>'Eric-SESSION'!A26</f>
        <v>69.5</v>
      </c>
      <c r="V20" s="120">
        <f>'Eric-SESSION'!A27</f>
        <v>23.6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IF($A$20='Eric-SESSION'!$A$25,INDEX('Eric-SESSION'!$K$25:$T$33, MATCH("*pressup*",'Eric-SESSION'!$B$25:$B$33,0), MATCH("*1st*",'Eric-SESSION'!$K$7:$T$7,0)),"")</f>
        <v>#N/A</v>
      </c>
      <c r="D21" s="87" t="e">
        <f>INDEX('Eric-SESSION'!$L$25:$U$33, MATCH("*pressup*",'Eric-SESSION'!$B$25:$B$33,0), MATCH("*1ST*",'Eric-SESSION'!$K$7:$T$7,0))</f>
        <v>#N/A</v>
      </c>
      <c r="E21" s="131" t="e">
        <f>IF($A$20='Eric-SESSION'!$A$25,INDEX('Eric-SESSION'!$K$25:$T$33, MATCH("*Deadlift*",'Eric-SESSION'!$B$25:$B$33,0), MATCH("*1st*",'Eric-SESSION'!$K$7:$T$7,0)),"")</f>
        <v>#N/A</v>
      </c>
      <c r="F21" s="131" t="e">
        <f>INDEX('Eric-SESSION'!$L$25:$U$33, MATCH("*Deadlift*",'Eric-SESSION'!$B$25:$B$33,0), MATCH("*1st*",'Eric-SESSION'!$K$7:$T$7,0))</f>
        <v>#N/A</v>
      </c>
      <c r="G21" s="131" t="e">
        <f>IF($A$20='Eric-SESSION'!$A$25,INDEX('Eric-SESSION'!$K$25:$T$33, MATCH("*Bench Press*",'Eric-SESSION'!$B$25:$B$33,0), MATCH("*1st*",'Eric-SESSION'!$K$7:$T$7,0)),"")</f>
        <v>#N/A</v>
      </c>
      <c r="H21" s="131" t="e">
        <f>INDEX('Eric-SESSION'!$L$25:$U$33, MATCH("*Bench Press*",'Eric-SESSION'!$B$25:$B$33,0), MATCH("*1st*",'Eric-SESSION'!$K$7:$T$7,0))</f>
        <v>#N/A</v>
      </c>
      <c r="I21" s="132" t="e">
        <f>IF($A$20='Eric-SESSION'!$A$25,INDEX('Eric-SESSION'!$K$25:$T$33, MATCH("*Military*",'Eric-SESSION'!$B$25:$B$33,0), MATCH("*1st*",'Eric-SESSION'!$K$7:$T$7,0)),"")</f>
        <v>#N/A</v>
      </c>
      <c r="J21" s="51" t="e">
        <f>INDEX('Eric-SESSION'!$L$25:$U$33, MATCH("*Military*",'Eric-SESSION'!$B$25:$B$33,0), MATCH("*1st*",'Eric-SESSION'!$K$7:$T$7,0))</f>
        <v>#N/A</v>
      </c>
      <c r="K21" s="138" t="e">
        <f>IF($A$20='Eric-SESSION'!$A$25,INDEX('Eric-SESSION'!$K$25:$T$33, MATCH("*Clean *",'Eric-SESSION'!$B$25:$B$33,0), MATCH("*1st*",'Eric-SESSION'!$K$7:$T$7,0)),"")</f>
        <v>#N/A</v>
      </c>
      <c r="L21" s="51" t="e">
        <f>INDEX('Eric-SESSION'!$L$25:$U$33, MATCH("*Clean *",'Eric-SESSION'!$B$25:$B$33,0), MATCH("*1st*",'Eric-SESSION'!$K$7:$T$7,0))</f>
        <v>#N/A</v>
      </c>
      <c r="M21" s="131" t="e">
        <f>IF($A$20='Eric-SESSION'!$A$25,INDEX('Eric-SESSION'!$K$25:$T$33, MATCH("*Lat Pulldown*",'Eric-SESSION'!$B$25:$B$33,0), MATCH("*1st*",'Eric-SESSION'!$K$7:$T$7,0)),"")</f>
        <v>#N/A</v>
      </c>
      <c r="N21" s="48" t="e">
        <f>INDEX('Eric-SESSION'!$L$25:$U$33, MATCH("*Lat Pulldown*",'Eric-SESSION'!$B$25:$B$33,0), MATCH("*1st*",'Eric-SESSION'!$K$7:$T$7,0))</f>
        <v>#N/A</v>
      </c>
      <c r="O21" s="151"/>
      <c r="P21" s="151"/>
    </row>
    <row r="22" spans="1:39">
      <c r="B22" t="s">
        <v>4</v>
      </c>
      <c r="C22" s="132" t="e">
        <f>IF($A$20='Eric-SESSION'!$A$25,INDEX('Eric-SESSION'!$K$25:$T$33, MATCH("*pressup*",'Eric-SESSION'!$B$25:$B$33,0), MATCH("*2nd*",'Eric-SESSION'!$K$7:$T$7,0)),"")</f>
        <v>#N/A</v>
      </c>
      <c r="D22" s="87" t="e">
        <f>INDEX('Eric-SESSION'!L$25:U$33, MATCH("*pressup*",'Eric-SESSION'!$B$25:$B$33,0), MATCH("*2nd*",'Eric-SESSION'!K$7:T$7,0))</f>
        <v>#N/A</v>
      </c>
      <c r="E22" s="131" t="e">
        <f>IF($A$20='Eric-SESSION'!$A$25,INDEX('Eric-SESSION'!$K$25:$T$33, MATCH("*Deadlift*",'Eric-SESSION'!$B$25:$B$33,0), MATCH("*2ND*",'Eric-SESSION'!$K$7:$T$7,0)),"")</f>
        <v>#N/A</v>
      </c>
      <c r="F22" s="131" t="e">
        <f>INDEX('Eric-SESSION'!$L$25:$U$33, MATCH("*Deadlift*",'Eric-SESSION'!$B$25:$B$33,0), MATCH("*2nd*",'Eric-SESSION'!$K$7:$T$7,0))</f>
        <v>#N/A</v>
      </c>
      <c r="G22" s="131" t="e">
        <f>IF($A$20='Eric-SESSION'!$A$25,INDEX('Eric-SESSION'!$K$25:$T$33, MATCH("*Bench Press*",'Eric-SESSION'!$B$25:$B$33,0), MATCH("*2ND*",'Eric-SESSION'!$K$7:$T$7,0)),"")</f>
        <v>#N/A</v>
      </c>
      <c r="H22" s="131" t="e">
        <f>INDEX('Eric-SESSION'!$L$25:$U$33, MATCH("*Bench Press*",'Eric-SESSION'!$B$25:$B$33,0), MATCH("*2nd*",'Eric-SESSION'!$K$7:$T$7,0))</f>
        <v>#N/A</v>
      </c>
      <c r="I22" s="132" t="e">
        <f>IF($A$20='Eric-SESSION'!$A$25,INDEX('Eric-SESSION'!$K$25:$T$33, MATCH("*Military*",'Eric-SESSION'!$B$25:$B$33,0), MATCH("*2ND*",'Eric-SESSION'!$K$7:$T$7,0)),"")</f>
        <v>#N/A</v>
      </c>
      <c r="J22" s="51" t="e">
        <f>INDEX('Eric-SESSION'!$L$25:$U$33, MATCH("*Military*",'Eric-SESSION'!$B$25:$B$33,0), MATCH("*2nd*",'Eric-SESSION'!$K$7:$T$7,0))</f>
        <v>#N/A</v>
      </c>
      <c r="K22" s="138" t="e">
        <f>IF($A$20='Eric-SESSION'!$A$25,INDEX('Eric-SESSION'!$K$25:$T$33, MATCH("*Clean *",'Eric-SESSION'!$B$25:$B$33,0), MATCH("*2ND*",'Eric-SESSION'!$K$7:$T$7,0)),"")</f>
        <v>#N/A</v>
      </c>
      <c r="L22" s="51" t="e">
        <f>INDEX('Eric-SESSION'!$L$25:$U$33, MATCH("*Clean *",'Eric-SESSION'!$B$25:$B$33,0), MATCH("*2nd*",'Eric-SESSION'!$K$7:$T$7,0))</f>
        <v>#N/A</v>
      </c>
      <c r="M22" s="131" t="e">
        <f>IF($A$20='Eric-SESSION'!$A$25,INDEX('Eric-SESSION'!$K$25:$T$33, MATCH("*Lat Pulldown*",'Eric-SESSION'!$B$25:$B$33,0), MATCH("*2ND*",'Eric-SESSION'!$K$7:$T$7,0)),"")</f>
        <v>#N/A</v>
      </c>
      <c r="N22" s="48" t="e">
        <f>INDEX('Eric-SESSION'!$L$25:$U$33, MATCH("*Lat Pulldown*",'Eric-SESSION'!$B$25:$B$33,0), MATCH("*2nd*",'Eric-SESSION'!$K$7:$T$7,0))</f>
        <v>#N/A</v>
      </c>
      <c r="O22" s="151"/>
      <c r="P22" s="151"/>
    </row>
    <row r="23" spans="1:39">
      <c r="B23" t="s">
        <v>5</v>
      </c>
      <c r="C23" s="132" t="e">
        <f>IF($A$20='Eric-SESSION'!$A$25,INDEX('Eric-SESSION'!$K$25:$T$33, MATCH("*pressup*",'Eric-SESSION'!$B$25:$B$33,0), MATCH("*3rd*",'Eric-SESSION'!$K$7:$T$7,0)),"")</f>
        <v>#N/A</v>
      </c>
      <c r="D23" s="87" t="e">
        <f>INDEX('Eric-SESSION'!L$25:U$33, MATCH("*pressup*",'Eric-SESSION'!$B$25:$B$33,0), MATCH("*3rd*",'Eric-SESSION'!K$7:T$7,0))</f>
        <v>#N/A</v>
      </c>
      <c r="E23" s="131" t="e">
        <f>IF($A$20='Eric-SESSION'!$A$25,INDEX('Eric-SESSION'!$K$25:$T$33, MATCH("*Deadlift*",'Eric-SESSION'!$B$25:$B$33,0), MATCH("*3rd*",'Eric-SESSION'!$K$7:$T$7,0)),"")</f>
        <v>#N/A</v>
      </c>
      <c r="F23" s="131" t="e">
        <f>INDEX('Eric-SESSION'!$L$25:$U$33, MATCH("*Deadlift*",'Eric-SESSION'!$B$25:$B$33,0), MATCH("*3rd*",'Eric-SESSION'!$K$7:$T$7,0))</f>
        <v>#N/A</v>
      </c>
      <c r="G23" s="131" t="e">
        <f>IF($A$20='Eric-SESSION'!$A$25,INDEX('Eric-SESSION'!$K$25:$T$33, MATCH("*Bench Press*",'Eric-SESSION'!$B$25:$B$33,0), MATCH("*3rd*",'Eric-SESSION'!$K$7:$T$7,0)),"")</f>
        <v>#N/A</v>
      </c>
      <c r="H23" s="131" t="e">
        <f>INDEX('Eric-SESSION'!$L$25:$U$33, MATCH("*Bench Press*",'Eric-SESSION'!$B$25:$B$33,0), MATCH("*3rd*",'Eric-SESSION'!$K$7:$T$7,0))</f>
        <v>#N/A</v>
      </c>
      <c r="I23" s="132" t="e">
        <f>IF($A$20='Eric-SESSION'!$A$25,INDEX('Eric-SESSION'!$K$25:$T$33, MATCH("*Military*",'Eric-SESSION'!$B$25:$B$33,0), MATCH("*3rd*",'Eric-SESSION'!$K$7:$T$7,0)),"")</f>
        <v>#N/A</v>
      </c>
      <c r="J23" s="51" t="e">
        <f>INDEX('Eric-SESSION'!$L$25:$U$33, MATCH("*Military*",'Eric-SESSION'!$B$25:$B$33,0), MATCH("*3rd*",'Eric-SESSION'!$K$7:$T$7,0))</f>
        <v>#N/A</v>
      </c>
      <c r="K23" s="138" t="e">
        <f>IF($A$20='Eric-SESSION'!$A$25,INDEX('Eric-SESSION'!$K$25:$T$33, MATCH("*Clean *",'Eric-SESSION'!$B$25:$B$33,0), MATCH("*3rd*",'Eric-SESSION'!$K$7:$T$7,0)),"")</f>
        <v>#N/A</v>
      </c>
      <c r="L23" s="51" t="e">
        <f>INDEX('Eric-SESSION'!$L$25:$U$33, MATCH("*Clean *",'Eric-SESSION'!$B$25:$B$33,0), MATCH("*3rd*",'Eric-SESSION'!$K$7:$T$7,0))</f>
        <v>#N/A</v>
      </c>
      <c r="M23" s="131" t="e">
        <f>IF($A$20='Eric-SESSION'!$A$25,INDEX('Eric-SESSION'!$K$25:$T$33, MATCH("*Lat Pulldown*",'Eric-SESSION'!$B$25:$B$33,0), MATCH("*3rd*",'Eric-SESSION'!$K$7:$T$7,0)),"")</f>
        <v>#N/A</v>
      </c>
      <c r="N23" s="48" t="e">
        <f>INDEX('Eric-SESSION'!$L$25:$U$33, MATCH("*Lat Pulldown*",'Eric-SESSION'!$B$25:$B$33,0), MATCH("*3rd*",'Eric-SESSION'!$K$7:$T$7,0))</f>
        <v>#N/A</v>
      </c>
      <c r="O23" s="151"/>
      <c r="P23" s="151"/>
    </row>
    <row r="24" spans="1:39">
      <c r="B24" t="s">
        <v>6</v>
      </c>
      <c r="C24" s="132" t="e">
        <f>IF($A$20='Eric-SESSION'!$A$25,INDEX('Eric-SESSION'!$K$25:$T$33, MATCH("*pressup*",'Eric-SESSION'!$B$25:$B$33,0), MATCH("*4th*",'Eric-SESSION'!$K$7:$T$7,0)),"")</f>
        <v>#N/A</v>
      </c>
      <c r="D24" s="87" t="e">
        <f>INDEX('Eric-SESSION'!L$25:U$33, MATCH("*pressup*",'Eric-SESSION'!$B$25:$B$33,0), MATCH("*4th*",'Eric-SESSION'!K$7:T$7,0))</f>
        <v>#N/A</v>
      </c>
      <c r="E24" s="131" t="e">
        <f>IF($A$20='Eric-SESSION'!$A$25,INDEX('Eric-SESSION'!$K$25:$T$33, MATCH("*Deadlift*",'Eric-SESSION'!$B$25:$B$33,0), MATCH("*4th*",'Eric-SESSION'!$K$7:$T$7,0)),"")</f>
        <v>#N/A</v>
      </c>
      <c r="F24" s="131" t="e">
        <f>INDEX('Eric-SESSION'!$L$25:$U$33, MATCH("*Deadlift*",'Eric-SESSION'!$B$25:$B$33,0), MATCH("*4th*",'Eric-SESSION'!$K$7:$T$7,0))</f>
        <v>#N/A</v>
      </c>
      <c r="G24" s="131" t="e">
        <f>IF($A$20='Eric-SESSION'!$A$25,INDEX('Eric-SESSION'!$K$25:$T$33, MATCH("*Bench Press*",'Eric-SESSION'!$B$25:$B$33,0), MATCH("*4th*",'Eric-SESSION'!$K$7:$T$7,0)),"")</f>
        <v>#N/A</v>
      </c>
      <c r="H24" s="131" t="e">
        <f>INDEX('Eric-SESSION'!$L$25:$U$33, MATCH("*Bench Press*",'Eric-SESSION'!$B$25:$B$33,0), MATCH("*4th*",'Eric-SESSION'!$K$7:$T$7,0))</f>
        <v>#N/A</v>
      </c>
      <c r="I24" s="132" t="e">
        <f>IF($A$20='Eric-SESSION'!$A$25,INDEX('Eric-SESSION'!$K$25:$T$33, MATCH("*Military*",'Eric-SESSION'!$B$25:$B$33,0), MATCH("*4th*",'Eric-SESSION'!$K$7:$T$7,0)),"")</f>
        <v>#N/A</v>
      </c>
      <c r="J24" s="51" t="e">
        <f>INDEX('Eric-SESSION'!$L$25:$U$33, MATCH("*Military*",'Eric-SESSION'!$B$25:$B$33,0), MATCH("*4th*",'Eric-SESSION'!$K$7:$T$7,0))</f>
        <v>#N/A</v>
      </c>
      <c r="K24" s="138" t="e">
        <f>IF($A$20='Eric-SESSION'!$A$25,INDEX('Eric-SESSION'!$K$25:$T$33, MATCH("*Clean *",'Eric-SESSION'!$B$25:$B$33,0), MATCH("*4th*",'Eric-SESSION'!$K$7:$T$7,0)),"")</f>
        <v>#N/A</v>
      </c>
      <c r="L24" s="51" t="e">
        <f>INDEX('Eric-SESSION'!$L$25:$U$33, MATCH("*Clean *",'Eric-SESSION'!$B$25:$B$33,0), MATCH("*4th*",'Eric-SESSION'!$K$7:$T$7,0))</f>
        <v>#N/A</v>
      </c>
      <c r="M24" s="131" t="e">
        <f>IF($A$20='Eric-SESSION'!$A$25,INDEX('Eric-SESSION'!$K$25:$T$33, MATCH("*Lat Pulldown*",'Eric-SESSION'!$B$25:$B$33,0), MATCH("*4th*",'Eric-SESSION'!$K$7:$T$7,0)),"")</f>
        <v>#N/A</v>
      </c>
      <c r="N24" s="48" t="e">
        <f>INDEX('Eric-SESSION'!$L$25:$U$33, MATCH("*Lat Pulldown*",'Eric-SESSION'!$B$25:$B$33,0), MATCH("*4th*",'Eric-SESSION'!$K$7:$T$7,0))</f>
        <v>#N/A</v>
      </c>
      <c r="O24" s="151"/>
      <c r="P24" s="151"/>
    </row>
    <row r="25" spans="1:39">
      <c r="B25" t="s">
        <v>7</v>
      </c>
      <c r="C25" s="132" t="e">
        <f>IF($A$20='Eric-SESSION'!$A$25,INDEX('Eric-SESSION'!$K$25:$T$33, MATCH("*pressup*",'Eric-SESSION'!$B$25:$B$33,0), MATCH("*5th*",'Eric-SESSION'!$K$7:$T$7,0)),"")</f>
        <v>#N/A</v>
      </c>
      <c r="D25" s="87" t="e">
        <f>INDEX('Eric-SESSION'!L$25:U$33, MATCH("*pressup*",'Eric-SESSION'!$B$25:$B$33,0), MATCH("*5th*",'Eric-SESSION'!K$7:T$7,0))</f>
        <v>#N/A</v>
      </c>
      <c r="E25" s="131" t="e">
        <f>IF($A$20='Eric-SESSION'!$A$25,INDEX('Eric-SESSION'!$K$25:$T$33, MATCH("*Deadlift*",'Eric-SESSION'!$B$25:$B$33,0), MATCH("*5th*",'Eric-SESSION'!$K$7:$T$7,0)),"")</f>
        <v>#N/A</v>
      </c>
      <c r="F25" s="131" t="e">
        <f>INDEX('Eric-SESSION'!$L$25:$U$33, MATCH("*Deadlift*",'Eric-SESSION'!$B$25:$B$33,0), MATCH("*5th*",'Eric-SESSION'!$K$7:$T$7,0))</f>
        <v>#N/A</v>
      </c>
      <c r="G25" s="131" t="e">
        <f>IF($A$20='Eric-SESSION'!$A$25,INDEX('Eric-SESSION'!$K$25:$T$33, MATCH("*Bench Press*",'Eric-SESSION'!$B$25:$B$33,0), MATCH("*5th*",'Eric-SESSION'!$K$7:$T$7,0)),"")</f>
        <v>#N/A</v>
      </c>
      <c r="H25" s="131" t="e">
        <f>INDEX('Eric-SESSION'!$L$25:$U$33, MATCH("*Bench Press*",'Eric-SESSION'!$B$25:$B$33,0), MATCH("*5th*",'Eric-SESSION'!$K$7:$T$7,0))</f>
        <v>#N/A</v>
      </c>
      <c r="I25" s="132" t="e">
        <f>IF($A$20='Eric-SESSION'!$A$25,INDEX('Eric-SESSION'!$K$25:$T$33, MATCH("*Military*",'Eric-SESSION'!$B$25:$B$33,0), MATCH("*5th*",'Eric-SESSION'!$K$7:$T$7,0)),"")</f>
        <v>#N/A</v>
      </c>
      <c r="J25" s="51" t="e">
        <f>INDEX('Eric-SESSION'!$L$25:$U$33, MATCH("*Military*",'Eric-SESSION'!$B$25:$B$33,0), MATCH("*5th*",'Eric-SESSION'!$K$7:$T$7,0))</f>
        <v>#N/A</v>
      </c>
      <c r="K25" s="138" t="e">
        <f>IF($A$20='Eric-SESSION'!$A$25,INDEX('Eric-SESSION'!$K$25:$T$33, MATCH("*Clean *",'Eric-SESSION'!$B$25:$B$33,0), MATCH("*5th*",'Eric-SESSION'!$K$7:$T$7,0)),"")</f>
        <v>#N/A</v>
      </c>
      <c r="L25" s="51" t="e">
        <f>INDEX('Eric-SESSION'!$L$25:$U$33, MATCH("*Clean *",'Eric-SESSION'!$B$25:$B$33,0), MATCH("*5th*",'Eric-SESSION'!$K$7:$T$7,0))</f>
        <v>#N/A</v>
      </c>
      <c r="M25" s="131" t="e">
        <f>IF($A$20='Eric-SESSION'!$A$25,INDEX('Eric-SESSION'!$K$25:$T$33, MATCH("*Lat Pulldown*",'Eric-SESSION'!$B$25:$B$33,0), MATCH("*5th*",'Eric-SESSION'!$K$7:$T$7,0)),"")</f>
        <v>#N/A</v>
      </c>
      <c r="N25" s="48" t="e">
        <f>INDEX('Eric-SESSION'!$L$25:$U$33, MATCH("*Lat Pulldown*",'Eric-SESSION'!$B$25:$B$33,0), MATCH("*5th*",'Eric-SESSION'!$K$7:$T$7,0))</f>
        <v>#N/A</v>
      </c>
      <c r="O25" s="151"/>
      <c r="P25" s="151"/>
    </row>
    <row r="26" spans="1:39">
      <c r="A26" s="129">
        <f>'Eric-SESSION'!A34</f>
        <v>42165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 t="e">
        <f>MAX(G27:G31)</f>
        <v>#N/A</v>
      </c>
      <c r="H26" s="134" t="e">
        <f t="array" ref="H26">MAX(IF(G27:G31=G26,H27:H31))</f>
        <v>#N/A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IF($A$26='Eric-SESSION'!$A$34,INDEX('Eric-SESSION'!$K$34:$T$41, MATCH("*Plank*",'Eric-SESSION'!$B$34:$B$43,0), MATCH("*1st*",'Eric-SESSION'!$K$7:$T$7,0)),"")</f>
        <v>#N/A</v>
      </c>
      <c r="P26" s="152" t="e">
        <f>IF($A$26='Eric-SESSION'!$A$34,INDEX('Eric-SESSION'!$K$34:$T$41, MATCH("*HIIT*",'Eric-SESSION'!$B$34:$B$43,0), MATCH("*1st*",'Eric-SESSION'!$K$7:$T$7,0)),"")</f>
        <v>#N/A</v>
      </c>
      <c r="Q26" s="117" t="e">
        <f>INDEX('Eric-SESSION'!$L$34:$U$41, MATCH("*HIIT*",'Eric-SESSION'!$B$34:$B$43,0), MATCH("*1st*",'Eric-SESSION'!$K$7:$T$7,0))</f>
        <v>#N/A</v>
      </c>
      <c r="R26" s="117">
        <f>'Eric-SESSION'!U34</f>
        <v>0</v>
      </c>
      <c r="S26" s="116"/>
      <c r="T26" s="116"/>
      <c r="U26" s="120">
        <f>'Eric-SESSION'!A35</f>
        <v>70</v>
      </c>
      <c r="V26" s="120">
        <f>'Eric-SESSION'!A36</f>
        <v>0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 t="e">
        <f>IF($A$26='Eric-SESSION'!$A$34,INDEX('Eric-SESSION'!$K$34:$T$41, MATCH("*pressup*",'Eric-SESSION'!$B$34:$B$43,0), MATCH("*1st*",'Eric-SESSION'!$K$7:$T$7,0)),"")</f>
        <v>#N/A</v>
      </c>
      <c r="D27" s="87" t="e">
        <f>INDEX('Eric-SESSION'!L$34:U$41, MATCH("*pressup*",'Eric-SESSION'!$B$34:$B$43,0), MATCH("*1ST*",'Eric-SESSION'!K$7:T$7,0))</f>
        <v>#N/A</v>
      </c>
      <c r="E27" s="131" t="e">
        <f>IF($A$26='Eric-SESSION'!$A$34,INDEX('Eric-SESSION'!$K$34:$T$41, MATCH("*Deadlift*",'Eric-SESSION'!$B$34:$B$43,0), MATCH("*1st*",'Eric-SESSION'!$K$7:$T$7,0)),"")</f>
        <v>#N/A</v>
      </c>
      <c r="F27" s="131" t="e">
        <f>INDEX('Eric-SESSION'!$L$34:$U$41, MATCH("*Deadlift*",'Eric-SESSION'!$B$34:$B$43,0), MATCH("*1st*",'Eric-SESSION'!$K$7:$T$7,0))</f>
        <v>#N/A</v>
      </c>
      <c r="G27" s="131" t="e">
        <f>IF($A$26='Eric-SESSION'!$A$34,INDEX('Eric-SESSION'!$K$34:$T$41, MATCH("*Bench Press*",'Eric-SESSION'!$B$34:$B$43,0), MATCH("*1st*",'Eric-SESSION'!$K$7:$T$7,0)),"")</f>
        <v>#N/A</v>
      </c>
      <c r="H27" s="131" t="e">
        <f>INDEX('Eric-SESSION'!$L$34:$U$41, MATCH("*Bench Press*",'Eric-SESSION'!$B$34:$B$43,0), MATCH("*1st*",'Eric-SESSION'!$K$7:$T$7,0))</f>
        <v>#N/A</v>
      </c>
      <c r="I27" s="132" t="e">
        <f>IF($A$26='Eric-SESSION'!$A$34,INDEX('Eric-SESSION'!$K$34:$T$41, MATCH("*Military*",'Eric-SESSION'!$B$34:$B$43,0), MATCH("*1st*",'Eric-SESSION'!$K$7:$T$7,0)),"")</f>
        <v>#N/A</v>
      </c>
      <c r="J27" s="51" t="e">
        <f>INDEX('Eric-SESSION'!$L$34:$U$41, MATCH("*Military*",'Eric-SESSION'!$B$34:$B$43,0), MATCH("*1st*",'Eric-SESSION'!$K$7:$T$7,0))</f>
        <v>#N/A</v>
      </c>
      <c r="K27" s="138" t="e">
        <f>IF($A$26='Eric-SESSION'!$A$34,INDEX('Eric-SESSION'!$K$34:$T$41, MATCH("*Clean *",'Eric-SESSION'!$B$34:$B$43,0), MATCH("*1st*",'Eric-SESSION'!$K$7:$T$7,0)),"")</f>
        <v>#N/A</v>
      </c>
      <c r="L27" s="51" t="e">
        <f>INDEX('Eric-SESSION'!$L$34:$U$41, MATCH("*Clean *",'Eric-SESSION'!$B$34:$B$43,0), MATCH("*1st*",'Eric-SESSION'!$K$7:$T$7,0))</f>
        <v>#N/A</v>
      </c>
      <c r="M27" s="131" t="e">
        <f>IF($A$26='Eric-SESSION'!$A$34,INDEX('Eric-SESSION'!$K$34:$T$41, MATCH("*Lat Pulldown*",'Eric-SESSION'!$B$34:$B$43,0), MATCH("*1st*",'Eric-SESSION'!$K$7:$T$7,0)),"")</f>
        <v>#N/A</v>
      </c>
      <c r="N27" s="48" t="e">
        <f>INDEX('Eric-SESSION'!$L$34:$U$41, MATCH("*Lat Pulldown*",'Eric-SESSION'!$B$34:$B$43,0), MATCH("*1st*",'Eric-SESSION'!$K$7:$T$7,0))</f>
        <v>#N/A</v>
      </c>
      <c r="O27" s="151"/>
      <c r="P27" s="151"/>
    </row>
    <row r="28" spans="1:39">
      <c r="B28" t="s">
        <v>4</v>
      </c>
      <c r="C28" s="132" t="e">
        <f>IF($A$26='Eric-SESSION'!$A$34,INDEX('Eric-SESSION'!$K$34:$T$41, MATCH("*pressup*",'Eric-SESSION'!$B$34:$B$43,0), MATCH("*2nd*",'Eric-SESSION'!$K$7:$T$7,0)),"")</f>
        <v>#N/A</v>
      </c>
      <c r="D28" s="87" t="e">
        <f>INDEX('Eric-SESSION'!L$34:U$41, MATCH("*pressup*",'Eric-SESSION'!$B$34:$B$43,0), MATCH("*2nd*",'Eric-SESSION'!K$7:T$7,0))</f>
        <v>#N/A</v>
      </c>
      <c r="E28" s="131" t="e">
        <f>IF($A$26='Eric-SESSION'!$A$34,INDEX('Eric-SESSION'!$K$34:$T$41, MATCH("*Deadlift*",'Eric-SESSION'!$B$34:$B$43,0), MATCH("*2ND*",'Eric-SESSION'!$K$7:$T$7,0)),"")</f>
        <v>#N/A</v>
      </c>
      <c r="F28" s="131" t="e">
        <f>INDEX('Eric-SESSION'!$L$34:$U$41, MATCH("*Deadlift*",'Eric-SESSION'!$B$34:$B$43,0), MATCH("*2nd*",'Eric-SESSION'!$K$7:$T$7,0))</f>
        <v>#N/A</v>
      </c>
      <c r="G28" s="131" t="e">
        <f>IF($A$26='Eric-SESSION'!$A$34,INDEX('Eric-SESSION'!$K$34:$T$41, MATCH("*Bench Press*",'Eric-SESSION'!$B$34:$B$43,0), MATCH("*2ND*",'Eric-SESSION'!$K$7:$T$7,0)),"")</f>
        <v>#N/A</v>
      </c>
      <c r="H28" s="131" t="e">
        <f>INDEX('Eric-SESSION'!$L$34:$U$41, MATCH("*Bench Press*",'Eric-SESSION'!$B$34:$B$43,0), MATCH("*2nd*",'Eric-SESSION'!$K$7:$T$7,0))</f>
        <v>#N/A</v>
      </c>
      <c r="I28" s="132" t="e">
        <f>IF($A$26='Eric-SESSION'!$A$34,INDEX('Eric-SESSION'!$K$34:$T$41, MATCH("*Military*",'Eric-SESSION'!$B$34:$B$43,0), MATCH("*2ND*",'Eric-SESSION'!$K$7:$T$7,0)),"")</f>
        <v>#N/A</v>
      </c>
      <c r="J28" s="51" t="e">
        <f>INDEX('Eric-SESSION'!$L$34:$U$41, MATCH("*Military*",'Eric-SESSION'!$B$34:$B$43,0), MATCH("*2nd*",'Eric-SESSION'!$K$7:$T$7,0))</f>
        <v>#N/A</v>
      </c>
      <c r="K28" s="138" t="e">
        <f>IF($A$26='Eric-SESSION'!$A$34,INDEX('Eric-SESSION'!$K$34:$T$41, MATCH("*Clean *",'Eric-SESSION'!$B$34:$B$43,0), MATCH("*2ND*",'Eric-SESSION'!$K$7:$T$7,0)),"")</f>
        <v>#N/A</v>
      </c>
      <c r="L28" s="51" t="e">
        <f>INDEX('Eric-SESSION'!$L$34:$U$41, MATCH("*Clean *",'Eric-SESSION'!$B$34:$B$43,0), MATCH("*2nd*",'Eric-SESSION'!$K$7:$T$7,0))</f>
        <v>#N/A</v>
      </c>
      <c r="M28" s="131" t="e">
        <f>IF($A$26='Eric-SESSION'!$A$34,INDEX('Eric-SESSION'!$K$34:$T$41, MATCH("*Lat Pulldown*",'Eric-SESSION'!$B$34:$B$43,0), MATCH("*2ND*",'Eric-SESSION'!$K$7:$T$7,0)),"")</f>
        <v>#N/A</v>
      </c>
      <c r="N28" s="48" t="e">
        <f>INDEX('Eric-SESSION'!$L$34:$U$41, MATCH("*Lat Pulldown*",'Eric-SESSION'!$B$34:$B$43,0), MATCH("*2nd*",'Eric-SESSION'!$K$7:$T$7,0))</f>
        <v>#N/A</v>
      </c>
      <c r="O28" s="151"/>
      <c r="P28" s="151"/>
    </row>
    <row r="29" spans="1:39">
      <c r="B29" t="s">
        <v>5</v>
      </c>
      <c r="C29" s="132" t="e">
        <f>IF($A$26='Eric-SESSION'!$A$34,INDEX('Eric-SESSION'!$K$34:$T$41, MATCH("*pressup*",'Eric-SESSION'!$B$34:$B$43,0), MATCH("*3rd*",'Eric-SESSION'!$K$7:$T$7,0)),"")</f>
        <v>#N/A</v>
      </c>
      <c r="D29" s="87" t="e">
        <f>INDEX('Eric-SESSION'!L$34:U$41, MATCH("*pressup*",'Eric-SESSION'!$B$34:$B$43,0), MATCH("*3rd*",'Eric-SESSION'!K$7:T$7,0))</f>
        <v>#N/A</v>
      </c>
      <c r="E29" s="131" t="e">
        <f>IF($A$26='Eric-SESSION'!$A$34,INDEX('Eric-SESSION'!$K$34:$T$41, MATCH("*Deadlift*",'Eric-SESSION'!$B$34:$B$43,0), MATCH("*3rd*",'Eric-SESSION'!$K$7:$T$7,0)),"")</f>
        <v>#N/A</v>
      </c>
      <c r="F29" s="131" t="e">
        <f>INDEX('Eric-SESSION'!$L$34:$U$41, MATCH("*Deadlift*",'Eric-SESSION'!$B$34:$B$43,0), MATCH("*3rd*",'Eric-SESSION'!$K$7:$T$7,0))</f>
        <v>#N/A</v>
      </c>
      <c r="G29" s="131" t="e">
        <f>IF($A$26='Eric-SESSION'!$A$34,INDEX('Eric-SESSION'!$K$34:$T$41, MATCH("*Bench Press*",'Eric-SESSION'!$B$34:$B$43,0), MATCH("*3rd*",'Eric-SESSION'!$K$7:$T$7,0)),"")</f>
        <v>#N/A</v>
      </c>
      <c r="H29" s="131" t="e">
        <f>INDEX('Eric-SESSION'!$L$34:$U$41, MATCH("*Bench Press*",'Eric-SESSION'!$B$34:$B$43,0), MATCH("*3rd*",'Eric-SESSION'!$K$7:$T$7,0))</f>
        <v>#N/A</v>
      </c>
      <c r="I29" s="132" t="e">
        <f>IF($A$26='Eric-SESSION'!$A$34,INDEX('Eric-SESSION'!$K$34:$T$41, MATCH("*Military*",'Eric-SESSION'!$B$34:$B$43,0), MATCH("*3rd*",'Eric-SESSION'!$K$7:$T$7,0)),"")</f>
        <v>#N/A</v>
      </c>
      <c r="J29" s="51" t="e">
        <f>INDEX('Eric-SESSION'!$L$34:$U$41, MATCH("*Military*",'Eric-SESSION'!$B$34:$B$43,0), MATCH("*3rd*",'Eric-SESSION'!$K$7:$T$7,0))</f>
        <v>#N/A</v>
      </c>
      <c r="K29" s="138" t="e">
        <f>IF($A$26='Eric-SESSION'!$A$34,INDEX('Eric-SESSION'!$K$34:$T$41, MATCH("*Clean *",'Eric-SESSION'!$B$34:$B$43,0), MATCH("*3rd*",'Eric-SESSION'!$K$7:$T$7,0)),"")</f>
        <v>#N/A</v>
      </c>
      <c r="L29" s="51" t="e">
        <f>INDEX('Eric-SESSION'!$L$34:$U$41, MATCH("*Clean *",'Eric-SESSION'!$B$34:$B$43,0), MATCH("*3rd*",'Eric-SESSION'!$K$7:$T$7,0))</f>
        <v>#N/A</v>
      </c>
      <c r="M29" s="131" t="e">
        <f>IF($A$26='Eric-SESSION'!$A$34,INDEX('Eric-SESSION'!$K$34:$T$41, MATCH("*Lat Pulldown*",'Eric-SESSION'!$B$34:$B$43,0), MATCH("*3rd*",'Eric-SESSION'!$K$7:$T$7,0)),"")</f>
        <v>#N/A</v>
      </c>
      <c r="N29" s="48" t="e">
        <f>INDEX('Eric-SESSION'!$L$34:$U$41, MATCH("*Lat Pulldown*",'Eric-SESSION'!$B$34:$B$43,0), MATCH("*3rd*",'Eric-SESSION'!$K$7:$T$7,0))</f>
        <v>#N/A</v>
      </c>
      <c r="O29" s="151"/>
      <c r="P29" s="151"/>
    </row>
    <row r="30" spans="1:39">
      <c r="B30" t="s">
        <v>6</v>
      </c>
      <c r="C30" s="132" t="e">
        <f>IF($A$26='Eric-SESSION'!$A$34,INDEX('Eric-SESSION'!$K$34:$T$41, MATCH("*pressup*",'Eric-SESSION'!$B$34:$B$43,0), MATCH("*4th*",'Eric-SESSION'!$K$7:$T$7,0)),"")</f>
        <v>#N/A</v>
      </c>
      <c r="D30" s="87" t="e">
        <f>INDEX('Eric-SESSION'!L$34:U$41, MATCH("*pressup*",'Eric-SESSION'!$B$34:$B$43,0), MATCH("*4th*",'Eric-SESSION'!K$7:T$7,0))</f>
        <v>#N/A</v>
      </c>
      <c r="E30" s="131" t="e">
        <f>IF($A$26='Eric-SESSION'!$A$34,INDEX('Eric-SESSION'!$K$34:$T$41, MATCH("*Deadlift*",'Eric-SESSION'!$B$34:$B$43,0), MATCH("*4th*",'Eric-SESSION'!$K$7:$T$7,0)),"")</f>
        <v>#N/A</v>
      </c>
      <c r="F30" s="131" t="e">
        <f>INDEX('Eric-SESSION'!$L$34:$U$41, MATCH("*Deadlift*",'Eric-SESSION'!$B$34:$B$43,0), MATCH("*4th*",'Eric-SESSION'!$K$7:$T$7,0))</f>
        <v>#N/A</v>
      </c>
      <c r="G30" s="131" t="e">
        <f>IF($A$26='Eric-SESSION'!$A$34,INDEX('Eric-SESSION'!$K$34:$T$41, MATCH("*Bench Press*",'Eric-SESSION'!$B$34:$B$43,0), MATCH("*4th*",'Eric-SESSION'!$K$7:$T$7,0)),"")</f>
        <v>#N/A</v>
      </c>
      <c r="H30" s="131" t="e">
        <f>INDEX('Eric-SESSION'!$L$34:$U$41, MATCH("*Bench Press*",'Eric-SESSION'!$B$34:$B$43,0), MATCH("*4th*",'Eric-SESSION'!$K$7:$T$7,0))</f>
        <v>#N/A</v>
      </c>
      <c r="I30" s="132" t="e">
        <f>IF($A$26='Eric-SESSION'!$A$34,INDEX('Eric-SESSION'!$K$34:$T$41, MATCH("*Military*",'Eric-SESSION'!$B$34:$B$43,0), MATCH("*4th*",'Eric-SESSION'!$K$7:$T$7,0)),"")</f>
        <v>#N/A</v>
      </c>
      <c r="J30" s="51" t="e">
        <f>INDEX('Eric-SESSION'!$L$34:$U$41, MATCH("*Military*",'Eric-SESSION'!$B$34:$B$43,0), MATCH("*4th*",'Eric-SESSION'!$K$7:$T$7,0))</f>
        <v>#N/A</v>
      </c>
      <c r="K30" s="138" t="e">
        <f>IF($A$26='Eric-SESSION'!$A$34,INDEX('Eric-SESSION'!$K$34:$T$41, MATCH("*Clean *",'Eric-SESSION'!$B$34:$B$43,0), MATCH("*4th*",'Eric-SESSION'!$K$7:$T$7,0)),"")</f>
        <v>#N/A</v>
      </c>
      <c r="L30" s="51" t="e">
        <f>INDEX('Eric-SESSION'!$L$34:$U$41, MATCH("*Clean *",'Eric-SESSION'!$B$34:$B$43,0), MATCH("*4th*",'Eric-SESSION'!$K$7:$T$7,0))</f>
        <v>#N/A</v>
      </c>
      <c r="M30" s="131" t="e">
        <f>IF($A$26='Eric-SESSION'!$A$34,INDEX('Eric-SESSION'!$K$34:$T$41, MATCH("*Lat Pulldown*",'Eric-SESSION'!$B$34:$B$43,0), MATCH("*4th*",'Eric-SESSION'!$K$7:$T$7,0)),"")</f>
        <v>#N/A</v>
      </c>
      <c r="N30" s="48" t="e">
        <f>INDEX('Eric-SESSION'!$L$34:$U$41, MATCH("*Lat Pulldown*",'Eric-SESSION'!$B$34:$B$43,0), MATCH("*4th*",'Eric-SESSION'!$K$7:$T$7,0))</f>
        <v>#N/A</v>
      </c>
      <c r="O30" s="151"/>
      <c r="P30" s="151"/>
    </row>
    <row r="31" spans="1:39">
      <c r="B31" t="s">
        <v>7</v>
      </c>
      <c r="C31" s="132" t="e">
        <f>IF($A$26='Eric-SESSION'!$A$34,INDEX('Eric-SESSION'!$K$34:$T$41, MATCH("*pressup*",'Eric-SESSION'!$B$34:$B$43,0), MATCH("*5th*",'Eric-SESSION'!K$7:T$7,0)),"")</f>
        <v>#N/A</v>
      </c>
      <c r="D31" s="87" t="e">
        <f>INDEX('Eric-SESSION'!L$34:U$41, MATCH("*pressup*",'Eric-SESSION'!$B$34:$B$43,0), MATCH("*5th*",'Eric-SESSION'!K$7:T$7,0))</f>
        <v>#N/A</v>
      </c>
      <c r="E31" s="131" t="e">
        <f>IF($A$26='Eric-SESSION'!$A$34,INDEX('Eric-SESSION'!$K$34:$T$41, MATCH("*Deadlift*",'Eric-SESSION'!$B$34:$B$43,0), MATCH("*5th*",'Eric-SESSION'!$K$7:$T$7,0)),"")</f>
        <v>#N/A</v>
      </c>
      <c r="F31" s="131" t="e">
        <f>INDEX('Eric-SESSION'!$L$34:$U$41, MATCH("*Deadlift*",'Eric-SESSION'!$B$34:$B$43,0), MATCH("*5th*",'Eric-SESSION'!$K$7:$T$7,0))</f>
        <v>#N/A</v>
      </c>
      <c r="G31" s="131" t="e">
        <f>IF($A$26='Eric-SESSION'!$A$34,INDEX('Eric-SESSION'!$K$34:$T$41, MATCH("*Bench Press*",'Eric-SESSION'!$B$34:$B$43,0), MATCH("*5th*",'Eric-SESSION'!$K$7:$T$7,0)),"")</f>
        <v>#N/A</v>
      </c>
      <c r="H31" s="131" t="e">
        <f>INDEX('Eric-SESSION'!$L$34:$U$41, MATCH("*Bench Press*",'Eric-SESSION'!$B$34:$B$43,0), MATCH("*5th*",'Eric-SESSION'!$K$7:$T$7,0))</f>
        <v>#N/A</v>
      </c>
      <c r="I31" s="132" t="e">
        <f>IF($A$26='Eric-SESSION'!$A$34,INDEX('Eric-SESSION'!$K$34:$T$41, MATCH("*Military*",'Eric-SESSION'!$B$34:$B$43,0), MATCH("*5th*",'Eric-SESSION'!$K$7:$T$7,0)),"")</f>
        <v>#N/A</v>
      </c>
      <c r="J31" s="51" t="e">
        <f>INDEX('Eric-SESSION'!$L$34:$U$41, MATCH("*Military*",'Eric-SESSION'!$B$34:$B$43,0), MATCH("*5th*",'Eric-SESSION'!$K$7:$T$7,0))</f>
        <v>#N/A</v>
      </c>
      <c r="K31" s="138" t="e">
        <f>IF($A$26='Eric-SESSION'!$A$34,INDEX('Eric-SESSION'!$K$34:$T$41, MATCH("*Clean *",'Eric-SESSION'!$B$34:$B$43,0), MATCH("*5th*",'Eric-SESSION'!$K$7:$T$7,0)),"")</f>
        <v>#N/A</v>
      </c>
      <c r="L31" s="51" t="e">
        <f>INDEX('Eric-SESSION'!$L$34:$U$41, MATCH("*Clean *",'Eric-SESSION'!$B$34:$B$43,0), MATCH("*5th*",'Eric-SESSION'!$K$7:$T$7,0))</f>
        <v>#N/A</v>
      </c>
      <c r="M31" s="131" t="e">
        <f>IF($A$26='Eric-SESSION'!$A$34,INDEX('Eric-SESSION'!$K$34:$T$41, MATCH("*Lat Pulldown*",'Eric-SESSION'!$B$34:$B$43,0), MATCH("*5th*",'Eric-SESSION'!$K$7:$T$7,0)),"")</f>
        <v>#N/A</v>
      </c>
      <c r="N31" s="48" t="e">
        <f>INDEX('Eric-SESSION'!$L$34:$U$41, MATCH("*Lat Pulldown*",'Eric-SESSION'!$B$34:$B$43,0), MATCH("*5th*",'Eric-SESSION'!$K$7:$T$7,0))</f>
        <v>#N/A</v>
      </c>
      <c r="O31" s="151"/>
      <c r="P31" s="151"/>
    </row>
    <row r="32" spans="1:39">
      <c r="A32" s="129">
        <f>'Eric-SESSION'!A43</f>
        <v>42172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 t="e">
        <f>MAX(G33:G37)</f>
        <v>#N/A</v>
      </c>
      <c r="H32" s="116" t="e">
        <f t="array" ref="H32">MAX(IF(G33:G37=G32,H33:H37))</f>
        <v>#N/A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 t="e">
        <f>MAX(M33:M37)</f>
        <v>#N/A</v>
      </c>
      <c r="N32" s="117" t="e">
        <f t="array" ref="N32">MAX(IF(M33:M37=M32,N33:N37))</f>
        <v>#N/A</v>
      </c>
      <c r="O32" s="152" t="e">
        <f>IF($A$32='Eric-SESSION'!$A$43,INDEX('Eric-SESSION'!$K$43:$T$50, MATCH("*Plank*",'Eric-SESSION'!$B$43:$B$50,0), MATCH("*1st*",'Eric-SESSION'!$K$7:$T$7,0)),"")</f>
        <v>#N/A</v>
      </c>
      <c r="P32" s="152" t="e">
        <f>IF($A$32='Eric-SESSION'!$A$43,INDEX('Eric-SESSION'!$K$43:$T$50, MATCH("*HIIT*",'Eric-SESSION'!$B$43:$B$50,0), MATCH("*1st*",'Eric-SESSION'!$K$7:$T$7,0)),"")</f>
        <v>#N/A</v>
      </c>
      <c r="Q32" s="117" t="e">
        <f>INDEX('Eric-SESSION'!$L$43:$U$50, MATCH("*HIIT*",'Eric-SESSION'!$B$43:$B$50,0), MATCH("*1st*",'Eric-SESSION'!$K$7:$T$7,0))</f>
        <v>#N/A</v>
      </c>
      <c r="R32" s="117">
        <f>'Eric-SESSION'!U43</f>
        <v>0</v>
      </c>
      <c r="S32" s="116"/>
      <c r="T32" s="116"/>
      <c r="U32" s="120">
        <f>'Eric-SESSION'!A44</f>
        <v>0</v>
      </c>
      <c r="V32" s="120">
        <f>'Eric-SESSION'!A45</f>
        <v>0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IF($A$32='Eric-SESSION'!$A$43,INDEX('Eric-SESSION'!$K$43:$T$50, MATCH("*pressup*",'Eric-SESSION'!$B$43:$B$50,0), MATCH("*1st*",'Eric-SESSION'!$K$7:$T$7,0)),"")</f>
        <v>#N/A</v>
      </c>
      <c r="D33" s="132" t="e">
        <f>INDEX('Eric-SESSION'!$L$43:$U$50, MATCH("*pressup*",'Eric-SESSION'!$B$43:$B$50,0), MATCH("*1st*",'Eric-SESSION'!$K$7:$T$7,0))</f>
        <v>#N/A</v>
      </c>
      <c r="E33" s="131" t="e">
        <f>IF($A$32='Eric-SESSION'!$A$43,INDEX('Eric-SESSION'!$K$43:$T$50, MATCH("*Deadlift*",'Eric-SESSION'!$B$43:$B$50,0), MATCH("*1st*",'Eric-SESSION'!$K$7:$T$7,0)),"")</f>
        <v>#N/A</v>
      </c>
      <c r="F33" s="131" t="e">
        <f>INDEX('Eric-SESSION'!$L$43:$U$50, MATCH("*Deadlift*",'Eric-SESSION'!$B$43:$B$50,0), MATCH("*1st*",'Eric-SESSION'!$K$7:$T$7,0))</f>
        <v>#N/A</v>
      </c>
      <c r="G33" s="131" t="e">
        <f>IF($A$32='Eric-SESSION'!$A$43,INDEX('Eric-SESSION'!$K$43:$T$50, MATCH("*Bench Press*",'Eric-SESSION'!$B$43:$B$50,0), MATCH("*1st*",'Eric-SESSION'!$K$7:$T$7,0)),"")</f>
        <v>#N/A</v>
      </c>
      <c r="H33" s="131" t="e">
        <f>INDEX('Eric-SESSION'!$L$43:$U$50, MATCH("*Bench Press*",'Eric-SESSION'!$B$43:$B$50,0), MATCH("*1st*",'Eric-SESSION'!$K$7:$T$7,0))</f>
        <v>#N/A</v>
      </c>
      <c r="I33" s="132" t="e">
        <f>IF($A$32='Eric-SESSION'!$A$43,INDEX('Eric-SESSION'!$K$43:$T$50, MATCH("*Military*",'Eric-SESSION'!$B$43:$B$50,0), MATCH("*1st*",'Eric-SESSION'!$K$7:$T$7,0)),"")</f>
        <v>#N/A</v>
      </c>
      <c r="J33" s="48" t="e">
        <f>INDEX('Eric-SESSION'!$L$43:$U$50, MATCH("*Military*",'Eric-SESSION'!$B$43:$B$50,0), MATCH("*1st*",'Eric-SESSION'!$K$7:$T$7,0))</f>
        <v>#N/A</v>
      </c>
      <c r="K33" s="131" t="e">
        <f>IF($A$32='Eric-SESSION'!$A$43,INDEX('Eric-SESSION'!$K$43:$T$50, MATCH("*Clean *",'Eric-SESSION'!$B$43:$B$50,0), MATCH("*1st*",'Eric-SESSION'!$K$7:$T$7,0)),"")</f>
        <v>#N/A</v>
      </c>
      <c r="L33" s="48" t="e">
        <f>INDEX('Eric-SESSION'!$L$43:$U$50, MATCH("*Clean *",'Eric-SESSION'!$B$43:$B$50,0), MATCH("*1st*",'Eric-SESSION'!$K$7:$T$7,0))</f>
        <v>#N/A</v>
      </c>
      <c r="M33" s="131" t="e">
        <f>IF($A$32='Eric-SESSION'!$A$43,INDEX('Eric-SESSION'!$K$43:$T$50, MATCH("*Lat Pulldown*",'Eric-SESSION'!$B$43:$B$50,0), MATCH("*1st*",'Eric-SESSION'!$K$7:$T$7,0)),"")</f>
        <v>#N/A</v>
      </c>
      <c r="N33" s="48" t="e">
        <f>INDEX('Eric-SESSION'!$L$43:$U$50, MATCH("*Lat Pulldown*",'Eric-SESSION'!$B$43:$B$50,0), MATCH("*1st*",'Eric-SESSION'!$K$7:$T$7,0))</f>
        <v>#N/A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IF($A$32='Eric-SESSION'!$A$43,INDEX('Eric-SESSION'!$K$43:$T$50, MATCH("*pressup*",'Eric-SESSION'!$B$43:$B$50,0), MATCH("*2nd*",'Eric-SESSION'!$K$7:$T$7,0)),"")</f>
        <v>#N/A</v>
      </c>
      <c r="D34" s="132" t="e">
        <f>INDEX('Eric-SESSION'!$L$43:$U$50, MATCH("*pressup*",'Eric-SESSION'!$B$43:$B$50,0), MATCH("*2nd*",'Eric-SESSION'!$K$7:$T$7,0))</f>
        <v>#N/A</v>
      </c>
      <c r="E34" s="131" t="e">
        <f>IF($A$32='Eric-SESSION'!$A$43,INDEX('Eric-SESSION'!$K$43:$T$50, MATCH("*Deadlift*",'Eric-SESSION'!$B$43:$B$50,0), MATCH("*2ND*",'Eric-SESSION'!$K$7:$T$7,0)),"")</f>
        <v>#N/A</v>
      </c>
      <c r="F34" s="131" t="e">
        <f>INDEX('Eric-SESSION'!$L$43:$U$50, MATCH("*Deadlift*",'Eric-SESSION'!$B$43:$B$50,0), MATCH("*2nd*",'Eric-SESSION'!$K$7:$T$7,0))</f>
        <v>#N/A</v>
      </c>
      <c r="G34" s="131" t="e">
        <f>IF($A$32='Eric-SESSION'!$A$43,INDEX('Eric-SESSION'!$K$43:$T$50, MATCH("*Bench Press*",'Eric-SESSION'!$B$43:$B$50,0), MATCH("*2ND*",'Eric-SESSION'!$K$7:$T$7,0)),"")</f>
        <v>#N/A</v>
      </c>
      <c r="H34" s="131" t="e">
        <f>INDEX('Eric-SESSION'!$L$43:$U$50, MATCH("*Bench Press*",'Eric-SESSION'!$B$43:$B$50,0), MATCH("*2nd*",'Eric-SESSION'!$K$7:$T$7,0))</f>
        <v>#N/A</v>
      </c>
      <c r="I34" s="132" t="e">
        <f>IF($A$32='Eric-SESSION'!$A$43,INDEX('Eric-SESSION'!$K$43:$T$50, MATCH("*Military*",'Eric-SESSION'!$B$43:$B$50,0), MATCH("*2ND*",'Eric-SESSION'!$K$7:$T$7,0)),"")</f>
        <v>#N/A</v>
      </c>
      <c r="J34" s="44" t="e">
        <f>INDEX('Eric-SESSION'!$L$43:$U$50, MATCH("*Military*",'Eric-SESSION'!$B$43:$B$50,0), MATCH("*2nd*",'Eric-SESSION'!$K$7:$T$7,0))</f>
        <v>#N/A</v>
      </c>
      <c r="K34" s="131" t="e">
        <f>IF($A$32='Eric-SESSION'!$A$43,INDEX('Eric-SESSION'!$K$43:$T$50, MATCH("*Clean *",'Eric-SESSION'!$B$43:$B$50,0), MATCH("*2ND*",'Eric-SESSION'!$K$7:$T$7,0)),"")</f>
        <v>#N/A</v>
      </c>
      <c r="L34" s="44" t="e">
        <f>INDEX('Eric-SESSION'!$L$43:$U$50, MATCH("*Clean *",'Eric-SESSION'!$B$43:$B$50,0), MATCH("*2nd*",'Eric-SESSION'!$K$7:$T$7,0))</f>
        <v>#N/A</v>
      </c>
      <c r="M34" s="131" t="e">
        <f>IF($A$32='Eric-SESSION'!$A$43,INDEX('Eric-SESSION'!$K$43:$T$50, MATCH("*Lat Pulldown*",'Eric-SESSION'!$B$43:$B$50,0), MATCH("*2ND*",'Eric-SESSION'!$K$7:$T$7,0)),"")</f>
        <v>#N/A</v>
      </c>
      <c r="N34" s="48" t="e">
        <f>INDEX('Eric-SESSION'!$L$43:$U$50, MATCH("*Lat Pulldown*",'Eric-SESSION'!$B$43:$B$50,0), MATCH("*2nd*",'Eric-SESSION'!$K$7:$T$7,0))</f>
        <v>#N/A</v>
      </c>
      <c r="O34" s="151"/>
      <c r="P34" s="151"/>
    </row>
    <row r="35" spans="1:40">
      <c r="B35" t="s">
        <v>5</v>
      </c>
      <c r="C35" s="131" t="e">
        <f>IF($A$32='Eric-SESSION'!$A$43,INDEX('Eric-SESSION'!$K$43:$T$50, MATCH("*pressup*",'Eric-SESSION'!$B$43:$B$50,0), MATCH("*3rd*",'Eric-SESSION'!$K$7:$T$7,0)),"")</f>
        <v>#N/A</v>
      </c>
      <c r="D35" s="132" t="e">
        <f>INDEX('Eric-SESSION'!$L$43:$U$50, MATCH("*pressup*",'Eric-SESSION'!$B$43:$B$50,0), MATCH("*3rd*",'Eric-SESSION'!$K$7:$T$7,0))</f>
        <v>#N/A</v>
      </c>
      <c r="E35" s="131" t="e">
        <f>IF($A$32='Eric-SESSION'!$A$43,INDEX('Eric-SESSION'!$K$43:$T$50, MATCH("*Deadlift*",'Eric-SESSION'!$B$43:$B$50,0), MATCH("*3rd*",'Eric-SESSION'!$K$7:$T$7,0)),"")</f>
        <v>#N/A</v>
      </c>
      <c r="F35" s="131" t="e">
        <f>INDEX('Eric-SESSION'!$L$43:$U$50, MATCH("*Deadlift*",'Eric-SESSION'!$B$43:$B$50,0), MATCH("*3rd*",'Eric-SESSION'!$K$7:$T$7,0))</f>
        <v>#N/A</v>
      </c>
      <c r="G35" s="131" t="e">
        <f>IF($A$32='Eric-SESSION'!$A$43,INDEX('Eric-SESSION'!$K$43:$T$50, MATCH("*Bench Press*",'Eric-SESSION'!$B$43:$B$50,0), MATCH("*3rd*",'Eric-SESSION'!$K$7:$T$7,0)),"")</f>
        <v>#N/A</v>
      </c>
      <c r="H35" s="131" t="e">
        <f>INDEX('Eric-SESSION'!$L$43:$U$50, MATCH("*Bench Press*",'Eric-SESSION'!$B$43:$B$50,0), MATCH("*3rd*",'Eric-SESSION'!$K$7:$T$7,0))</f>
        <v>#N/A</v>
      </c>
      <c r="I35" s="132" t="e">
        <f>IF($A$32='Eric-SESSION'!$A$43,INDEX('Eric-SESSION'!$K$43:$T$50, MATCH("*Military*",'Eric-SESSION'!$B$43:$B$50,0), MATCH("*3rd*",'Eric-SESSION'!$K$7:$T$7,0)),"")</f>
        <v>#N/A</v>
      </c>
      <c r="J35" s="44" t="e">
        <f>INDEX('Eric-SESSION'!$L$43:$U$50, MATCH("*Military*",'Eric-SESSION'!$B$43:$B$50,0), MATCH("*3rd*",'Eric-SESSION'!$K$7:$T$7,0))</f>
        <v>#N/A</v>
      </c>
      <c r="K35" s="131" t="e">
        <f>IF($A$32='Eric-SESSION'!$A$43,INDEX('Eric-SESSION'!$K$43:$T$50, MATCH("*Clean *",'Eric-SESSION'!$B$43:$B$50,0), MATCH("*3rd*",'Eric-SESSION'!$K$7:$T$7,0)),"")</f>
        <v>#N/A</v>
      </c>
      <c r="L35" s="44" t="e">
        <f>INDEX('Eric-SESSION'!$L$43:$U$50, MATCH("*Clean *",'Eric-SESSION'!$B$43:$B$50,0), MATCH("*3rd*",'Eric-SESSION'!$K$7:$T$7,0))</f>
        <v>#N/A</v>
      </c>
      <c r="M35" s="131" t="e">
        <f>IF($A$32='Eric-SESSION'!$A$43,INDEX('Eric-SESSION'!$K$43:$T$50, MATCH("*Lat Pulldown*",'Eric-SESSION'!$B$43:$B$50,0), MATCH("*3rd*",'Eric-SESSION'!$K$7:$T$7,0)),"")</f>
        <v>#N/A</v>
      </c>
      <c r="N35" s="48" t="e">
        <f>INDEX('Eric-SESSION'!$L$43:$U$50, MATCH("*Lat Pulldown*",'Eric-SESSION'!$B$43:$B$50,0), MATCH("*3rd*",'Eric-SESSION'!$K$7:$T$7,0))</f>
        <v>#N/A</v>
      </c>
      <c r="O35" s="151"/>
      <c r="P35" s="151"/>
    </row>
    <row r="36" spans="1:40">
      <c r="B36" t="s">
        <v>6</v>
      </c>
      <c r="C36" s="131" t="e">
        <f>IF($A$32='Eric-SESSION'!$A$43,INDEX('Eric-SESSION'!$K$43:$T$50, MATCH("*pressup*",'Eric-SESSION'!$B$43:$B$50,0), MATCH("*4th*",'Eric-SESSION'!$K$7:$T$7,0)),"")</f>
        <v>#N/A</v>
      </c>
      <c r="D36" s="132" t="e">
        <f>INDEX('Eric-SESSION'!$L$43:$U$50, MATCH("*pressup*",'Eric-SESSION'!$B$43:$B$50,0), MATCH("*4th*",'Eric-SESSION'!$K$7:$T$7,0))</f>
        <v>#N/A</v>
      </c>
      <c r="E36" s="131" t="e">
        <f>IF($A$32='Eric-SESSION'!$A$43,INDEX('Eric-SESSION'!$K$43:$T$50, MATCH("*Deadlift*",'Eric-SESSION'!$B$43:$B$50,0), MATCH("*4th*",'Eric-SESSION'!$K$7:$T$7,0)),"")</f>
        <v>#N/A</v>
      </c>
      <c r="F36" s="131" t="e">
        <f>INDEX('Eric-SESSION'!$L$43:$U$50, MATCH("*Deadlift*",'Eric-SESSION'!$B$43:$B$50,0), MATCH("*4th*",'Eric-SESSION'!$K$7:$T$7,0))</f>
        <v>#N/A</v>
      </c>
      <c r="G36" s="131" t="e">
        <f>IF($A$32='Eric-SESSION'!$A$43,INDEX('Eric-SESSION'!$K$43:$T$50, MATCH("*Bench Press*",'Eric-SESSION'!$B$43:$B$50,0), MATCH("*4th*",'Eric-SESSION'!$K$7:$T$7,0)),"")</f>
        <v>#N/A</v>
      </c>
      <c r="H36" s="131" t="e">
        <f>INDEX('Eric-SESSION'!$L$43:$U$50, MATCH("*Bench Press*",'Eric-SESSION'!$B$43:$B$50,0), MATCH("*4th*",'Eric-SESSION'!$K$7:$T$7,0))</f>
        <v>#N/A</v>
      </c>
      <c r="I36" s="132" t="e">
        <f>IF($A$32='Eric-SESSION'!$A$43,INDEX('Eric-SESSION'!$K$43:$T$50, MATCH("*Military*",'Eric-SESSION'!$B$43:$B$50,0), MATCH("*4th*",'Eric-SESSION'!$K$7:$T$7,0)),"")</f>
        <v>#N/A</v>
      </c>
      <c r="J36" s="44" t="e">
        <f>INDEX('Eric-SESSION'!$L$43:$U$50, MATCH("*Military*",'Eric-SESSION'!$B$43:$B$50,0), MATCH("*4th*",'Eric-SESSION'!$K$7:$T$7,0))</f>
        <v>#N/A</v>
      </c>
      <c r="K36" s="131" t="e">
        <f>IF($A$32='Eric-SESSION'!$A$43,INDEX('Eric-SESSION'!$K$43:$T$50, MATCH("*Clean *",'Eric-SESSION'!$B$43:$B$50,0), MATCH("*4th*",'Eric-SESSION'!$K$7:$T$7,0)),"")</f>
        <v>#N/A</v>
      </c>
      <c r="L36" s="44" t="e">
        <f>INDEX('Eric-SESSION'!$L$43:$U$50, MATCH("*Clean *",'Eric-SESSION'!$B$43:$B$50,0), MATCH("*4th*",'Eric-SESSION'!$K$7:$T$7,0))</f>
        <v>#N/A</v>
      </c>
      <c r="M36" s="131" t="e">
        <f>IF($A$32='Eric-SESSION'!$A$43,INDEX('Eric-SESSION'!$K$43:$T$50, MATCH("*Lat Pulldown*",'Eric-SESSION'!$B$43:$B$50,0), MATCH("*4th*",'Eric-SESSION'!$K$7:$T$7,0)),"")</f>
        <v>#N/A</v>
      </c>
      <c r="N36" s="48" t="e">
        <f>INDEX('Eric-SESSION'!$L$43:$U$50, MATCH("*Lat Pulldown*",'Eric-SESSION'!$B$43:$B$50,0), MATCH("*4th*",'Eric-SESSION'!$K$7:$T$7,0))</f>
        <v>#N/A</v>
      </c>
      <c r="O36" s="151"/>
      <c r="P36" s="151"/>
    </row>
    <row r="37" spans="1:40">
      <c r="B37" t="s">
        <v>7</v>
      </c>
      <c r="C37" s="131" t="e">
        <f>IF($A$32='Eric-SESSION'!$A$43,INDEX('Eric-SESSION'!$K$43:$T$50, MATCH("*pressup*",'Eric-SESSION'!$B$43:$B$50,0), MATCH("*5th*",'Eric-SESSION'!$K$7:$T$7,0)),"")</f>
        <v>#N/A</v>
      </c>
      <c r="D37" s="132" t="e">
        <f>INDEX('Eric-SESSION'!$L$43:$U$50, MATCH("*pressup*",'Eric-SESSION'!$B$43:$B$50,0), MATCH("*5th*",'Eric-SESSION'!$K$7:$T$7,0))</f>
        <v>#N/A</v>
      </c>
      <c r="E37" s="131" t="e">
        <f>IF($A$32='Eric-SESSION'!$A$43,INDEX('Eric-SESSION'!$K$43:$T$50, MATCH("*Deadlift*",'Eric-SESSION'!$B$43:$B$50,0), MATCH("*5th*",'Eric-SESSION'!$K$7:$T$7,0)),"")</f>
        <v>#N/A</v>
      </c>
      <c r="F37" s="131" t="e">
        <f>INDEX('Eric-SESSION'!$L$43:$U$50, MATCH("*Deadlift*",'Eric-SESSION'!$B$43:$B$50,0), MATCH("*5th*",'Eric-SESSION'!$K$7:$T$7,0))</f>
        <v>#N/A</v>
      </c>
      <c r="G37" s="131" t="e">
        <f>IF($A$32='Eric-SESSION'!$A$43,INDEX('Eric-SESSION'!$K$43:$T$50, MATCH("*Bench Press*",'Eric-SESSION'!$B$43:$B$50,0), MATCH("*5th*",'Eric-SESSION'!$K$7:$T$7,0)),"")</f>
        <v>#N/A</v>
      </c>
      <c r="H37" s="131" t="e">
        <f>INDEX('Eric-SESSION'!$L$43:$U$50, MATCH("*Bench Press*",'Eric-SESSION'!$B$43:$B$50,0), MATCH("*5th*",'Eric-SESSION'!$K$7:$T$7,0))</f>
        <v>#N/A</v>
      </c>
      <c r="I37" s="132" t="e">
        <f>IF($A$32='Eric-SESSION'!$A$43,INDEX('Eric-SESSION'!$K$43:$T$50, MATCH("*Military*",'Eric-SESSION'!$B$43:$B$50,0), MATCH("*5th*",'Eric-SESSION'!$K$7:$T$7,0)),"")</f>
        <v>#N/A</v>
      </c>
      <c r="J37" s="44" t="e">
        <f>INDEX('Eric-SESSION'!$L$43:$U$50, MATCH("*Military*",'Eric-SESSION'!$B$43:$B$50,0), MATCH("*5th*",'Eric-SESSION'!$K$7:$T$7,0))</f>
        <v>#N/A</v>
      </c>
      <c r="K37" s="131" t="e">
        <f>IF($A$32='Eric-SESSION'!$A$43,INDEX('Eric-SESSION'!$K$43:$T$50, MATCH("*Clean *",'Eric-SESSION'!$B$43:$B$50,0), MATCH("*5th*",'Eric-SESSION'!$K$7:$T$7,0)),"")</f>
        <v>#N/A</v>
      </c>
      <c r="L37" s="44" t="e">
        <f>INDEX('Eric-SESSION'!$L$43:$U$50, MATCH("*Clean *",'Eric-SESSION'!$B$43:$B$50,0), MATCH("*5th*",'Eric-SESSION'!$K$7:$T$7,0))</f>
        <v>#N/A</v>
      </c>
      <c r="M37" s="131" t="e">
        <f>IF($A$32='Eric-SESSION'!$A$43,INDEX('Eric-SESSION'!$K$43:$T$50, MATCH("*Lat Pulldown*",'Eric-SESSION'!$B$43:$B$50,0), MATCH("*5th*",'Eric-SESSION'!$K$7:$T$7,0)),"")</f>
        <v>#N/A</v>
      </c>
      <c r="N37" s="48" t="e">
        <f>INDEX('Eric-SESSION'!$L$43:$U$50, MATCH("*Lat Pulldown*",'Eric-SESSION'!$B$43:$B$50,0), MATCH("*5th*",'Eric-SESSION'!$K$7:$T$7,0))</f>
        <v>#N/A</v>
      </c>
      <c r="O37" s="151"/>
      <c r="P37" s="151"/>
    </row>
    <row r="38" spans="1:40">
      <c r="A38" s="129">
        <f>'Eric-SESSION'!A52</f>
        <v>42182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 t="e">
        <f>MAX(E39:E43)</f>
        <v>#N/A</v>
      </c>
      <c r="F38" s="116" t="e">
        <f t="array" ref="F38">MAX(IF(E39:E43=E38,F39:F43))</f>
        <v>#N/A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IF($A$38='Eric-SESSION'!$A$52,INDEX('Eric-SESSION'!$K$52:$T$59, MATCH("*Plank*",'Eric-SESSION'!$B$52:$B$59,0), MATCH("*1st*",'Eric-SESSION'!$K$7:$T$7,0)),"")</f>
        <v>#N/A</v>
      </c>
      <c r="P38" s="152" t="e">
        <f>IF($A$38='Eric-SESSION'!$A$52,INDEX('Eric-SESSION'!$K$52:$T$59, MATCH("*HIIT*",'Eric-SESSION'!$B$52:$B$59,0), MATCH("*1st*",'Eric-SESSION'!$K$7:$T$7,0)),"")</f>
        <v>#N/A</v>
      </c>
      <c r="Q38" s="117" t="e">
        <f>INDEX('Eric-SESSION'!$L$52:$U$59, MATCH("*HIIT*",'Eric-SESSION'!$B$52:$B$59,0), MATCH("*1st*",'Eric-SESSION'!$K$7:$T$7,0))</f>
        <v>#N/A</v>
      </c>
      <c r="R38" s="117">
        <f>'Eric-SESSION'!U52</f>
        <v>0</v>
      </c>
      <c r="S38" s="116"/>
      <c r="T38" s="116"/>
      <c r="U38" s="120">
        <f>'Eric-SESSION'!A53</f>
        <v>69.5</v>
      </c>
      <c r="V38" s="120">
        <f>'Eric-SESSION'!A54</f>
        <v>22.9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IF($A$38='Eric-SESSION'!$A$52,INDEX('Eric-SESSION'!$K$52:$T$59, MATCH("*pressup*",'Eric-SESSION'!$B$52:$B$59,0), MATCH("*1st*",'Eric-SESSION'!$K$7:$T$7,0)),"")</f>
        <v>#N/A</v>
      </c>
      <c r="D39" s="132" t="e">
        <f>INDEX('Eric-SESSION'!L$52:U$59, MATCH("*pressup*",'Eric-SESSION'!$B$52:$B$59,0), MATCH("*1st*",'Eric-SESSION'!K$7:T$7,0))</f>
        <v>#N/A</v>
      </c>
      <c r="E39" s="131" t="e">
        <f>IF($A$38='Eric-SESSION'!$A$52,INDEX('Eric-SESSION'!$K$52:$T$59, MATCH("*Deadlift*",'Eric-SESSION'!$B$52:$B$59,0), MATCH("*1st*",'Eric-SESSION'!$K$7:$T$7,0)),"")</f>
        <v>#N/A</v>
      </c>
      <c r="F39" s="131" t="e">
        <f>INDEX('Eric-SESSION'!$L$52:$U$59, MATCH("*Deadlift*",'Eric-SESSION'!$B$52:$B$59,0), MATCH("*1st*",'Eric-SESSION'!$K$7:$T$7,0))</f>
        <v>#N/A</v>
      </c>
      <c r="G39" s="131" t="e">
        <f>IF($A$38='Eric-SESSION'!$A$52,INDEX('Eric-SESSION'!$K$52:$T$59, MATCH("*Bench Press*",'Eric-SESSION'!$B$52:$B$59,0), MATCH("*1st*",'Eric-SESSION'!$K$7:$T$7,0)),"")</f>
        <v>#N/A</v>
      </c>
      <c r="H39" s="131" t="e">
        <f>INDEX('Eric-SESSION'!$L$52:$U$59, MATCH("*Bench Press*",'Eric-SESSION'!$B$52:$B$59,0), MATCH("*1st*",'Eric-SESSION'!$K$7:$T$7,0))</f>
        <v>#N/A</v>
      </c>
      <c r="I39" s="132" t="e">
        <f>IF($A$38='Eric-SESSION'!$A$52,INDEX('Eric-SESSION'!$K$52:$T$59, MATCH("*Military*",'Eric-SESSION'!$B$52:$B$59,0), MATCH("*1st*",'Eric-SESSION'!$K$7:$T$7,0)),"")</f>
        <v>#N/A</v>
      </c>
      <c r="J39" s="48" t="e">
        <f>INDEX('Eric-SESSION'!$L$52:$U$59, MATCH("*Military*",'Eric-SESSION'!$B$52:$B$59,0), MATCH("*1st*",'Eric-SESSION'!$K$7:$T$7,0))</f>
        <v>#N/A</v>
      </c>
      <c r="K39" s="131" t="e">
        <f>IF($A$38='Eric-SESSION'!$A$52,INDEX('Eric-SESSION'!$K$52:$T$59, MATCH("*Clean *",'Eric-SESSION'!$B$52:$B$59,0), MATCH("*1st*",'Eric-SESSION'!$K$7:$T$7,0)),"")</f>
        <v>#N/A</v>
      </c>
      <c r="L39" s="48" t="e">
        <f>INDEX('Eric-SESSION'!$L$52:$U$59, MATCH("*Clean *",'Eric-SESSION'!$B$52:$B$59,0), MATCH("*1st*",'Eric-SESSION'!$K$7:$T$7,0))</f>
        <v>#N/A</v>
      </c>
      <c r="M39" s="131" t="e">
        <f>IF($A$38='Eric-SESSION'!$A$52,INDEX('Eric-SESSION'!$K$52:$T$59, MATCH("*Lat Pulldown*",'Eric-SESSION'!$B$52:$B$59,0), MATCH("*1st*",'Eric-SESSION'!$K$7:$T$7,0)),"")</f>
        <v>#N/A</v>
      </c>
      <c r="N39" s="48" t="e">
        <f>INDEX('Eric-SESSION'!$L$52:$U$59, MATCH("*Lat Pulldown*",'Eric-SESSION'!$B$52:$B$59,0), MATCH("*1st*",'Eric-SESSION'!$K$7:$T$7,0))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IF($A$38='Eric-SESSION'!$A$52,INDEX('Eric-SESSION'!$K$52:$T$59, MATCH("*pressup*",'Eric-SESSION'!$B$52:$B$59,0), MATCH("*2nd*",'Eric-SESSION'!$K$7:$T$7,0)),"")</f>
        <v>#N/A</v>
      </c>
      <c r="D40" s="132" t="e">
        <f>INDEX('Eric-SESSION'!L$52:U$59, MATCH("*pressup*",'Eric-SESSION'!$B$52:$B$59,0), MATCH("*2nd*",'Eric-SESSION'!K$7:T$7,0))</f>
        <v>#N/A</v>
      </c>
      <c r="E40" s="131" t="e">
        <f>IF($A$38='Eric-SESSION'!$A$52,INDEX('Eric-SESSION'!$K$52:$T$59, MATCH("*Deadlift*",'Eric-SESSION'!$B$52:$B$59,0), MATCH("*2ND*",'Eric-SESSION'!$K$7:$T$7,0)),"")</f>
        <v>#N/A</v>
      </c>
      <c r="F40" s="131" t="e">
        <f>INDEX('Eric-SESSION'!$L$52:$U$59, MATCH("*Deadlift*",'Eric-SESSION'!$B$52:$B$59,0), MATCH("*2nd*",'Eric-SESSION'!$K$7:$T$7,0))</f>
        <v>#N/A</v>
      </c>
      <c r="G40" s="131" t="e">
        <f>IF($A$38='Eric-SESSION'!$A$52,INDEX('Eric-SESSION'!$K$52:$T$59, MATCH("*Bench Press*",'Eric-SESSION'!$B$52:$B$59,0), MATCH("*2ND*",'Eric-SESSION'!$K$7:$T$7,0)),"")</f>
        <v>#N/A</v>
      </c>
      <c r="H40" s="131" t="e">
        <f>INDEX('Eric-SESSION'!$L$52:$U$59, MATCH("*Bench Press*",'Eric-SESSION'!$B$52:$B$59,0), MATCH("*2nd*",'Eric-SESSION'!$K$7:$T$7,0))</f>
        <v>#N/A</v>
      </c>
      <c r="I40" s="132" t="e">
        <f>IF($A$38='Eric-SESSION'!$A$52,INDEX('Eric-SESSION'!$K$52:$T$59, MATCH("*Military*",'Eric-SESSION'!$B$52:$B$59,0), MATCH("*2ND*",'Eric-SESSION'!$K$7:$T$7,0)),"")</f>
        <v>#N/A</v>
      </c>
      <c r="J40" s="44" t="e">
        <f>INDEX('Eric-SESSION'!$L$52:$U$59, MATCH("*Military*",'Eric-SESSION'!$B$52:$B$59,0), MATCH("*2nd*",'Eric-SESSION'!$K$7:$T$7,0))</f>
        <v>#N/A</v>
      </c>
      <c r="K40" s="131" t="e">
        <f>IF($A$38='Eric-SESSION'!$A$52,INDEX('Eric-SESSION'!$K$52:$T$59, MATCH("*Clean *",'Eric-SESSION'!$B$52:$B$59,0), MATCH("*2ND*",'Eric-SESSION'!$K$7:$T$7,0)),"")</f>
        <v>#N/A</v>
      </c>
      <c r="L40" s="44" t="e">
        <f>INDEX('Eric-SESSION'!$L$52:$U$59, MATCH("*Clean *",'Eric-SESSION'!$B$52:$B$59,0), MATCH("*2nd*",'Eric-SESSION'!$K$7:$T$7,0))</f>
        <v>#N/A</v>
      </c>
      <c r="M40" s="131" t="e">
        <f>IF($A$38='Eric-SESSION'!$A$52,INDEX('Eric-SESSION'!$K$52:$T$59, MATCH("*Lat Pulldown*",'Eric-SESSION'!$B$52:$B$59,0), MATCH("*2ND*",'Eric-SESSION'!$K$7:$T$7,0)),"")</f>
        <v>#N/A</v>
      </c>
      <c r="N40" s="48" t="e">
        <f>INDEX('Eric-SESSION'!$L$52:$U$59, MATCH("*Lat Pulldown*",'Eric-SESSION'!$B$52:$B$59,0), MATCH("*2nd*",'Eric-SESSION'!$K$7:$T$7,0))</f>
        <v>#N/A</v>
      </c>
      <c r="O40" s="151"/>
      <c r="P40" s="151"/>
    </row>
    <row r="41" spans="1:40">
      <c r="B41" t="s">
        <v>5</v>
      </c>
      <c r="C41" s="131" t="e">
        <f>IF($A$38='Eric-SESSION'!$A$52,INDEX('Eric-SESSION'!$K$52:$T$59, MATCH("*pressup*",'Eric-SESSION'!$B$52:$B$59,0), MATCH("*3rd*",'Eric-SESSION'!$K$7:$T$7,0)),"")</f>
        <v>#N/A</v>
      </c>
      <c r="D41" s="132" t="e">
        <f>INDEX('Eric-SESSION'!L$52:U$59, MATCH("*pressup*",'Eric-SESSION'!$B$52:$B$59,0), MATCH("*3rd*",'Eric-SESSION'!K$7:T$7,0))</f>
        <v>#N/A</v>
      </c>
      <c r="E41" s="131" t="e">
        <f>IF($A$38='Eric-SESSION'!$A$52,INDEX('Eric-SESSION'!$K$52:$T$59, MATCH("*Deadlift*",'Eric-SESSION'!$B$52:$B$59,0), MATCH("*3rd*",'Eric-SESSION'!$K$7:$T$7,0)),"")</f>
        <v>#N/A</v>
      </c>
      <c r="F41" s="131" t="e">
        <f>INDEX('Eric-SESSION'!$L$52:$U$59, MATCH("*Deadlift*",'Eric-SESSION'!$B$52:$B$59,0), MATCH("*3rd*",'Eric-SESSION'!$K$7:$T$7,0))</f>
        <v>#N/A</v>
      </c>
      <c r="G41" s="131" t="e">
        <f>IF($A$38='Eric-SESSION'!$A$52,INDEX('Eric-SESSION'!$K$52:$T$59, MATCH("*Bench Press*",'Eric-SESSION'!$B$52:$B$59,0), MATCH("*3rd*",'Eric-SESSION'!$K$7:$T$7,0)),"")</f>
        <v>#N/A</v>
      </c>
      <c r="H41" s="131" t="e">
        <f>INDEX('Eric-SESSION'!$L$52:$U$59, MATCH("*Bench Press*",'Eric-SESSION'!$B$52:$B$59,0), MATCH("*3rd*",'Eric-SESSION'!$K$7:$T$7,0))</f>
        <v>#N/A</v>
      </c>
      <c r="I41" s="132" t="e">
        <f>IF($A$38='Eric-SESSION'!$A$52,INDEX('Eric-SESSION'!$K$52:$T$59, MATCH("*Military*",'Eric-SESSION'!$B$52:$B$59,0), MATCH("*3rd*",'Eric-SESSION'!$K$7:$T$7,0)),"")</f>
        <v>#N/A</v>
      </c>
      <c r="J41" s="44" t="e">
        <f>INDEX('Eric-SESSION'!$L$52:$U$59, MATCH("*Military*",'Eric-SESSION'!$B$52:$B$59,0), MATCH("*3rd*",'Eric-SESSION'!$K$7:$T$7,0))</f>
        <v>#N/A</v>
      </c>
      <c r="K41" s="131" t="e">
        <f>IF($A$38='Eric-SESSION'!$A$52,INDEX('Eric-SESSION'!$K$52:$T$59, MATCH("*Clean *",'Eric-SESSION'!$B$52:$B$59,0), MATCH("*3rd*",'Eric-SESSION'!$K$7:$T$7,0)),"")</f>
        <v>#N/A</v>
      </c>
      <c r="L41" s="44" t="e">
        <f>INDEX('Eric-SESSION'!$L$52:$U$59, MATCH("*Clean *",'Eric-SESSION'!$B$52:$B$59,0), MATCH("*3rd*",'Eric-SESSION'!$K$7:$T$7,0))</f>
        <v>#N/A</v>
      </c>
      <c r="M41" s="131" t="e">
        <f>IF($A$38='Eric-SESSION'!$A$52,INDEX('Eric-SESSION'!$K$52:$T$59, MATCH("*Lat Pulldown*",'Eric-SESSION'!$B$52:$B$59,0), MATCH("*3rd*",'Eric-SESSION'!$K$7:$T$7,0)),"")</f>
        <v>#N/A</v>
      </c>
      <c r="N41" s="48" t="e">
        <f>INDEX('Eric-SESSION'!$L$52:$U$59, MATCH("*Lat Pulldown*",'Eric-SESSION'!$B$52:$B$59,0), MATCH("*3rd*",'Eric-SESSION'!$K$7:$T$7,0))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IF($A$38='Eric-SESSION'!$A$52,INDEX('Eric-SESSION'!$K$52:$T$59, MATCH("*pressup*",'Eric-SESSION'!$B$52:$B$59,0), MATCH("*4th*",'Eric-SESSION'!$K$7:$T$7,0)),"")</f>
        <v>#N/A</v>
      </c>
      <c r="D42" s="132" t="e">
        <f>INDEX('Eric-SESSION'!L$52:U$59, MATCH("*pressup*",'Eric-SESSION'!$B$52:$B$59,0), MATCH("*4th*",'Eric-SESSION'!K$7:T$7,0))</f>
        <v>#N/A</v>
      </c>
      <c r="E42" s="131" t="e">
        <f>IF($A$38='Eric-SESSION'!$A$52,INDEX('Eric-SESSION'!$K$52:$T$59, MATCH("*Deadlift*",'Eric-SESSION'!$B$52:$B$59,0), MATCH("*4th*",'Eric-SESSION'!$K$7:$T$7,0)),"")</f>
        <v>#N/A</v>
      </c>
      <c r="F42" s="131" t="e">
        <f>INDEX('Eric-SESSION'!$L$52:$U$59, MATCH("*Deadlift*",'Eric-SESSION'!$B$52:$B$59,0), MATCH("*4th*",'Eric-SESSION'!$K$7:$T$7,0))</f>
        <v>#N/A</v>
      </c>
      <c r="G42" s="131" t="e">
        <f>IF($A$38='Eric-SESSION'!$A$52,INDEX('Eric-SESSION'!$K$52:$T$59, MATCH("*Bench Press*",'Eric-SESSION'!$B$52:$B$59,0), MATCH("*4th*",'Eric-SESSION'!$K$7:$T$7,0)),"")</f>
        <v>#N/A</v>
      </c>
      <c r="H42" s="131" t="e">
        <f>INDEX('Eric-SESSION'!$L$52:$U$59, MATCH("*Bench Press*",'Eric-SESSION'!$B$52:$B$59,0), MATCH("*4th*",'Eric-SESSION'!$K$7:$T$7,0))</f>
        <v>#N/A</v>
      </c>
      <c r="I42" s="132" t="e">
        <f>IF($A$38='Eric-SESSION'!$A$52,INDEX('Eric-SESSION'!$K$52:$T$59, MATCH("*Military*",'Eric-SESSION'!$B$52:$B$59,0), MATCH("*4th*",'Eric-SESSION'!$K$7:$T$7,0)),"")</f>
        <v>#N/A</v>
      </c>
      <c r="J42" s="44" t="e">
        <f>INDEX('Eric-SESSION'!$L$52:$U$59, MATCH("*Military*",'Eric-SESSION'!$B$52:$B$59,0), MATCH("*4th*",'Eric-SESSION'!$K$7:$T$7,0))</f>
        <v>#N/A</v>
      </c>
      <c r="K42" s="131" t="e">
        <f>IF($A$38='Eric-SESSION'!$A$52,INDEX('Eric-SESSION'!$K$52:$T$59, MATCH("*Clean *",'Eric-SESSION'!$B$52:$B$59,0), MATCH("*4th*",'Eric-SESSION'!$K$7:$T$7,0)),"")</f>
        <v>#N/A</v>
      </c>
      <c r="L42" s="44" t="e">
        <f>INDEX('Eric-SESSION'!$L$52:$U$59, MATCH("*Clean *",'Eric-SESSION'!$B$52:$B$59,0), MATCH("*4th*",'Eric-SESSION'!$K$7:$T$7,0))</f>
        <v>#N/A</v>
      </c>
      <c r="M42" s="131" t="e">
        <f>IF($A$38='Eric-SESSION'!$A$52,INDEX('Eric-SESSION'!$K$52:$T$59, MATCH("*Lat Pulldown*",'Eric-SESSION'!$B$52:$B$59,0), MATCH("*4th*",'Eric-SESSION'!$K$7:$T$7,0)),"")</f>
        <v>#N/A</v>
      </c>
      <c r="N42" s="44" t="e">
        <f>INDEX('Eric-SESSION'!$L$52:$U$59, MATCH("*Lat Pulldown*",'Eric-SESSION'!$B$52:$B$59,0), MATCH("*4th*",'Eric-SESSION'!$K$7:$T$7,0))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IF($A$38='Eric-SESSION'!$A$52,INDEX('Eric-SESSION'!$K$52:$T$59, MATCH("*pressup*",'Eric-SESSION'!$B$52:$B$59,0), MATCH("*5th*",'Eric-SESSION'!$K$7:$T$7,0)),"")</f>
        <v>#N/A</v>
      </c>
      <c r="D43" s="132" t="e">
        <f>INDEX('Eric-SESSION'!L$52:U$59, MATCH("*pressup*",'Eric-SESSION'!$B$52:$B$59,0), MATCH("*5th*",'Eric-SESSION'!K$7:T$7,0))</f>
        <v>#N/A</v>
      </c>
      <c r="E43" s="131" t="e">
        <f>IF($A$38='Eric-SESSION'!$A$52,INDEX('Eric-SESSION'!$K$52:$T$59, MATCH("*Deadlift*",'Eric-SESSION'!$B$52:$B$59,0), MATCH("*5th*",'Eric-SESSION'!$K$7:$T$7,0)),"")</f>
        <v>#N/A</v>
      </c>
      <c r="F43" s="131" t="e">
        <f>INDEX('Eric-SESSION'!$L$52:$U$59, MATCH("*Deadlift*",'Eric-SESSION'!$B$52:$B$59,0), MATCH("*5th*",'Eric-SESSION'!$K$7:$T$7,0))</f>
        <v>#N/A</v>
      </c>
      <c r="G43" s="131" t="e">
        <f>IF($A$38='Eric-SESSION'!$A$52,INDEX('Eric-SESSION'!$K$52:$T$59, MATCH("*Bench Press*",'Eric-SESSION'!$B$52:$B$59,0), MATCH("*5th*",'Eric-SESSION'!$K$7:$T$7,0)),"")</f>
        <v>#N/A</v>
      </c>
      <c r="H43" s="131" t="e">
        <f>INDEX('Eric-SESSION'!$L$52:$U$59, MATCH("*Bench Press*",'Eric-SESSION'!$B$52:$B$59,0), MATCH("*5th*",'Eric-SESSION'!$K$7:$T$7,0))</f>
        <v>#N/A</v>
      </c>
      <c r="I43" s="132" t="e">
        <f>IF($A$38='Eric-SESSION'!$A$52,INDEX('Eric-SESSION'!$K$52:$T$59, MATCH("*Military*",'Eric-SESSION'!$B$52:$B$59,0), MATCH("*5th*",'Eric-SESSION'!$K$7:$T$7,0)),"")</f>
        <v>#N/A</v>
      </c>
      <c r="J43" s="44" t="e">
        <f>INDEX('Eric-SESSION'!$L$52:$U$59, MATCH("*Military*",'Eric-SESSION'!$B$52:$B$59,0), MATCH("*5th*",'Eric-SESSION'!$K$7:$T$7,0))</f>
        <v>#N/A</v>
      </c>
      <c r="K43" s="131" t="e">
        <f>IF($A$38='Eric-SESSION'!$A$52,INDEX('Eric-SESSION'!$K$52:$T$59, MATCH("*Clean *",'Eric-SESSION'!$B$52:$B$59,0), MATCH("*5th*",'Eric-SESSION'!$K$7:$T$7,0)),"")</f>
        <v>#N/A</v>
      </c>
      <c r="L43" s="44" t="e">
        <f>INDEX('Eric-SESSION'!$L$52:$U$59, MATCH("*Clean *",'Eric-SESSION'!$B$52:$B$59,0), MATCH("*5th*",'Eric-SESSION'!$K$7:$T$7,0))</f>
        <v>#N/A</v>
      </c>
      <c r="M43" s="131" t="e">
        <f>IF($A$38='Eric-SESSION'!$A$52,INDEX('Eric-SESSION'!$K$52:$T$59, MATCH("*Lat Pulldown*",'Eric-SESSION'!$B$52:$B$59,0), MATCH("*5th*",'Eric-SESSION'!$K$7:$T$7,0)),"")</f>
        <v>#N/A</v>
      </c>
      <c r="N43" s="44" t="e">
        <f>INDEX('Eric-SESSION'!$L$52:$U$59, MATCH("*Lat Pulldown*",'Eric-SESSION'!$B$52:$B$59,0), MATCH("*5th*",'Eric-SESSION'!$K$7:$T$7,0))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'Eric-SESSION'!A61</f>
        <v>42189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 t="e">
        <f>MAX(M45:M49)</f>
        <v>#N/A</v>
      </c>
      <c r="N44" s="117" t="e">
        <f t="array" ref="N44">MAX(IF(M45:M49=M44,N45:N49))</f>
        <v>#N/A</v>
      </c>
      <c r="O44" s="152" t="e">
        <f>IF($A$44='Eric-SESSION'!$A$61,INDEX('Eric-SESSION'!$K$61:$T$68, MATCH("*Plank*",'Eric-SESSION'!$B$61:$B$68,0), MATCH("*1st*",'Eric-SESSION'!$K$7:$T$7,0)),"")</f>
        <v>#N/A</v>
      </c>
      <c r="P44" s="152" t="e">
        <f>IF($A$44='Eric-SESSION'!$A$61,INDEX('Eric-SESSION'!$K$61:$T$68, MATCH("*HIIT*",'Eric-SESSION'!$B$61:$B$68,0), MATCH("*1st*",'Eric-SESSION'!$K$7:$T$7,0)),"")</f>
        <v>#N/A</v>
      </c>
      <c r="Q44" s="119" t="e">
        <f>INDEX('Eric-SESSION'!$L$61:$U$68, MATCH("*HIIT*",'Eric-SESSION'!$B$61:$B$68,0), MATCH("*1st*",'Eric-SESSION'!$K$7:$T$7,0))</f>
        <v>#N/A</v>
      </c>
      <c r="R44" s="119">
        <f>'Eric-SESSION'!U61</f>
        <v>0</v>
      </c>
      <c r="S44" s="116"/>
      <c r="T44" s="116"/>
      <c r="U44" s="120">
        <f>'Eric-SESSION'!A62</f>
        <v>0</v>
      </c>
      <c r="V44" s="120">
        <f>'Eric-SESSION'!A63</f>
        <v>0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IF($A$44='Eric-SESSION'!$A$61,INDEX('Eric-SESSION'!$K$61:$T$69, MATCH("*pressup*",'Eric-SESSION'!$B$61:$B$69,0), MATCH("*1st*",'Eric-SESSION'!$K$7:$T$7,0)),"")</f>
        <v>#N/A</v>
      </c>
      <c r="D45" s="132" t="e">
        <f>INDEX('Eric-SESSION'!L$61:U$69, MATCH("*pressup*",'Eric-SESSION'!$B$61:$B$69,0), MATCH("*1st*",'Eric-SESSION'!K$7:T$7,0))</f>
        <v>#N/A</v>
      </c>
      <c r="E45" s="131" t="e">
        <f>IF($A$44='Eric-SESSION'!$A$61,INDEX('Eric-SESSION'!$K$61:$T$68, MATCH("*Deadlift*",'Eric-SESSION'!$B$61:$B$68,0), MATCH("*1st*",'Eric-SESSION'!$K$7:$T$7,0)),"")</f>
        <v>#N/A</v>
      </c>
      <c r="F45" s="131" t="e">
        <f>INDEX('Eric-SESSION'!$L$61:$U$68, MATCH("*Deadlift*",'Eric-SESSION'!$B$61:$B$68,0), MATCH("*1st*",'Eric-SESSION'!$K$7:$T$7,0))</f>
        <v>#N/A</v>
      </c>
      <c r="G45" s="131" t="e">
        <f>IF($A$44='Eric-SESSION'!$A$61,INDEX('Eric-SESSION'!$K$61:$T$68, MATCH("*Bench Press*",'Eric-SESSION'!$B$61:$B$68,0), MATCH("*1st*",'Eric-SESSION'!$K$7:$T$7,0)),"")</f>
        <v>#N/A</v>
      </c>
      <c r="H45" s="131" t="e">
        <f>INDEX('Eric-SESSION'!$L$61:$U$68, MATCH("*Bench Press*",'Eric-SESSION'!$B$61:$B$68,0), MATCH("*1st*",'Eric-SESSION'!$K$7:$T$7,0))</f>
        <v>#N/A</v>
      </c>
      <c r="I45" s="132" t="e">
        <f>IF($A$44='Eric-SESSION'!$A$61,INDEX('Eric-SESSION'!$K$61:$T$68, MATCH("*Military*",'Eric-SESSION'!$B$61:$B$68,0), MATCH("*1st*",'Eric-SESSION'!$K$7:$T$7,0)),"")</f>
        <v>#N/A</v>
      </c>
      <c r="J45" s="48" t="e">
        <f>INDEX('Eric-SESSION'!$L$61:$U$68, MATCH("*Military*",'Eric-SESSION'!$B$61:$B$68,0), MATCH("*1st*",'Eric-SESSION'!$K$7:$T$7,0))</f>
        <v>#N/A</v>
      </c>
      <c r="K45" s="131" t="e">
        <f>IF($A$44='Eric-SESSION'!$A$61,INDEX('Eric-SESSION'!$K$61:$T$68, MATCH("*Clean *",'Eric-SESSION'!$B$61:$B$68,0), MATCH("*1st*",'Eric-SESSION'!$K$7:$T$7,0)),"")</f>
        <v>#N/A</v>
      </c>
      <c r="L45" s="48" t="e">
        <f>INDEX('Eric-SESSION'!$L$61:$U$68, MATCH("*Clean *",'Eric-SESSION'!$B$61:$B$68,0), MATCH("*1st*",'Eric-SESSION'!$K$7:$T$7,0))</f>
        <v>#N/A</v>
      </c>
      <c r="M45" s="131" t="e">
        <f>IF($A$44='Eric-SESSION'!$A$61,INDEX('Eric-SESSION'!$K$61:$T$68, MATCH("*Lat Pulldown*",'Eric-SESSION'!$B$61:$B$68,0), MATCH("*1st*",'Eric-SESSION'!$K$7:$T$7,0)),"")</f>
        <v>#N/A</v>
      </c>
      <c r="N45" s="48" t="e">
        <f>INDEX('Eric-SESSION'!$L$61:$U$68, MATCH("*Lat Pulldown*",'Eric-SESSION'!$B$61:$B$68,0), MATCH("*1st*",'Eric-SESSION'!$K$7:$T$7,0))</f>
        <v>#N/A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IF($A$44='Eric-SESSION'!$A$61,INDEX('Eric-SESSION'!$K$61:$T$69, MATCH("*pressup*",'Eric-SESSION'!$B$61:$B$69,0), MATCH("*2nd*",'Eric-SESSION'!$K$7:$T$7,0)),"")</f>
        <v>#N/A</v>
      </c>
      <c r="D46" s="132" t="e">
        <f>INDEX('Eric-SESSION'!L$61:U$69, MATCH("*pressup*",'Eric-SESSION'!$B$61:$B$69,0), MATCH("*2nd*",'Eric-SESSION'!K$7:T$7,0))</f>
        <v>#N/A</v>
      </c>
      <c r="E46" s="131" t="e">
        <f>IF($A$44='Eric-SESSION'!$A$61,INDEX('Eric-SESSION'!$K$61:$T$68, MATCH("*Deadlift*",'Eric-SESSION'!$B$61:$B$68,0), MATCH("*2ND*",'Eric-SESSION'!$K$7:$T$7,0)),"")</f>
        <v>#N/A</v>
      </c>
      <c r="F46" s="131" t="e">
        <f>INDEX('Eric-SESSION'!$L$61:$U$68, MATCH("*Deadlift*",'Eric-SESSION'!$B$61:$B$68,0), MATCH("*2nd*",'Eric-SESSION'!$K$7:$T$7,0))</f>
        <v>#N/A</v>
      </c>
      <c r="G46" s="131" t="e">
        <f>IF($A$44='Eric-SESSION'!$A$61,INDEX('Eric-SESSION'!$K$61:$T$68, MATCH("*Bench Press*",'Eric-SESSION'!$B$61:$B$68,0), MATCH("*2ND*",'Eric-SESSION'!$K$7:$T$7,0)),"")</f>
        <v>#N/A</v>
      </c>
      <c r="H46" s="131" t="e">
        <f>INDEX('Eric-SESSION'!$L$61:$U$68, MATCH("*Bench Press*",'Eric-SESSION'!$B$61:$B$68,0), MATCH("*2nd*",'Eric-SESSION'!$K$7:$T$7,0))</f>
        <v>#N/A</v>
      </c>
      <c r="I46" s="132" t="e">
        <f>IF($A$44='Eric-SESSION'!$A$61,INDEX('Eric-SESSION'!$K$61:$T$68, MATCH("*Military*",'Eric-SESSION'!$B$61:$B$68,0), MATCH("*2ND*",'Eric-SESSION'!$K$7:$T$7,0)),"")</f>
        <v>#N/A</v>
      </c>
      <c r="J46" s="44" t="e">
        <f>INDEX('Eric-SESSION'!$L$61:$U$68, MATCH("*Military*",'Eric-SESSION'!$B$61:$B$68,0), MATCH("*2nd*",'Eric-SESSION'!$K$7:$T$7,0))</f>
        <v>#N/A</v>
      </c>
      <c r="K46" s="131" t="e">
        <f>IF($A$44='Eric-SESSION'!$A$61,INDEX('Eric-SESSION'!$K$61:$T$68, MATCH("*Clean *",'Eric-SESSION'!$B$61:$B$68,0), MATCH("*2ND*",'Eric-SESSION'!$K$7:$T$7,0)),"")</f>
        <v>#N/A</v>
      </c>
      <c r="L46" s="44" t="e">
        <f>INDEX('Eric-SESSION'!$L$61:$U$68, MATCH("*Clean *",'Eric-SESSION'!$B$61:$B$68,0), MATCH("*2nd*",'Eric-SESSION'!$K$7:$T$7,0))</f>
        <v>#N/A</v>
      </c>
      <c r="M46" s="131" t="e">
        <f>IF($A$44='Eric-SESSION'!$A$61,INDEX('Eric-SESSION'!$K$61:$T$68, MATCH("*Lat Pulldown*",'Eric-SESSION'!$B$61:$B$68,0), MATCH("*2ND*",'Eric-SESSION'!$K$7:$T$7,0)),"")</f>
        <v>#N/A</v>
      </c>
      <c r="N46" s="44" t="e">
        <f>INDEX('Eric-SESSION'!$L$61:$U$68, MATCH("*Lat Pulldown*",'Eric-SESSION'!$B$61:$B$68,0), MATCH("*2nd*",'Eric-SESSION'!$K$7:$T$7,0))</f>
        <v>#N/A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IF($A$44='Eric-SESSION'!$A$61,INDEX('Eric-SESSION'!$K$61:$T$69, MATCH("*pressup*",'Eric-SESSION'!$B$61:$B$69,0), MATCH("*3rd*",'Eric-SESSION'!$K$7:$T$7,0)),"")</f>
        <v>#N/A</v>
      </c>
      <c r="D47" s="132" t="e">
        <f>INDEX('Eric-SESSION'!L$61:U$69, MATCH("*pressup*",'Eric-SESSION'!$B$61:$B$69,0), MATCH("*3rd*",'Eric-SESSION'!K$7:T$7,0))</f>
        <v>#N/A</v>
      </c>
      <c r="E47" s="131" t="e">
        <f>IF($A$44='Eric-SESSION'!$A$61,INDEX('Eric-SESSION'!$K$61:$T$68, MATCH("*Deadlift*",'Eric-SESSION'!$B$61:$B$68,0), MATCH("*3rd*",'Eric-SESSION'!$K$7:$T$7,0)),"")</f>
        <v>#N/A</v>
      </c>
      <c r="F47" s="131" t="e">
        <f>INDEX('Eric-SESSION'!$L$61:$U$68, MATCH("*Deadlift*",'Eric-SESSION'!$B$61:$B$68,0), MATCH("*3rd*",'Eric-SESSION'!$K$7:$T$7,0))</f>
        <v>#N/A</v>
      </c>
      <c r="G47" s="131" t="e">
        <f>IF($A$44='Eric-SESSION'!$A$61,INDEX('Eric-SESSION'!$K$61:$T$68, MATCH("*Bench Press*",'Eric-SESSION'!$B$61:$B$68,0), MATCH("*3rd*",'Eric-SESSION'!$K$7:$T$7,0)),"")</f>
        <v>#N/A</v>
      </c>
      <c r="H47" s="131" t="e">
        <f>INDEX('Eric-SESSION'!$L$61:$U$68, MATCH("*Bench Press*",'Eric-SESSION'!$B$61:$B$68,0), MATCH("*3rd*",'Eric-SESSION'!$K$7:$T$7,0))</f>
        <v>#N/A</v>
      </c>
      <c r="I47" s="132" t="e">
        <f>IF($A$44='Eric-SESSION'!$A$61,INDEX('Eric-SESSION'!$K$61:$T$68, MATCH("*Military*",'Eric-SESSION'!$B$61:$B$68,0), MATCH("*3rd*",'Eric-SESSION'!$K$7:$T$7,0)),"")</f>
        <v>#N/A</v>
      </c>
      <c r="J47" s="44" t="e">
        <f>INDEX('Eric-SESSION'!$L$61:$U$68, MATCH("*Military*",'Eric-SESSION'!$B$61:$B$68,0), MATCH("*3rd*",'Eric-SESSION'!$K$7:$T$7,0))</f>
        <v>#N/A</v>
      </c>
      <c r="K47" s="131" t="e">
        <f>IF($A$44='Eric-SESSION'!$A$61,INDEX('Eric-SESSION'!$K$61:$T$68, MATCH("*Clean *",'Eric-SESSION'!$B$61:$B$68,0), MATCH("*3rd*",'Eric-SESSION'!$K$7:$T$7,0)),"")</f>
        <v>#N/A</v>
      </c>
      <c r="L47" s="44" t="e">
        <f>INDEX('Eric-SESSION'!$L$61:$U$68, MATCH("*Clean *",'Eric-SESSION'!$B$61:$B$68,0), MATCH("*3rd*",'Eric-SESSION'!$K$7:$T$7,0))</f>
        <v>#N/A</v>
      </c>
      <c r="M47" s="131" t="e">
        <f>IF($A$44='Eric-SESSION'!$A$61,INDEX('Eric-SESSION'!$K$61:$T$68, MATCH("*Lat Pulldown*",'Eric-SESSION'!$B$61:$B$68,0), MATCH("*3rd*",'Eric-SESSION'!$K$7:$T$7,0)),"")</f>
        <v>#N/A</v>
      </c>
      <c r="N47" s="44" t="e">
        <f>INDEX('Eric-SESSION'!$L$61:$U$68, MATCH("*Lat Pulldown*",'Eric-SESSION'!$B$61:$B$68,0), MATCH("*3rd*",'Eric-SESSION'!$K$7:$T$7,0))</f>
        <v>#N/A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IF($A$44='Eric-SESSION'!$A$61,INDEX('Eric-SESSION'!$K$61:$T$69, MATCH("*pressup*",'Eric-SESSION'!$B$61:$B$69,0), MATCH("*4th*",'Eric-SESSION'!$K$7:$T$7,0)),"")</f>
        <v>#N/A</v>
      </c>
      <c r="D48" s="132" t="e">
        <f>INDEX('Eric-SESSION'!L$61:U$69, MATCH("*pressup*",'Eric-SESSION'!$B$61:$B$69,0), MATCH("*4th*",'Eric-SESSION'!K$7:T$7,0))</f>
        <v>#N/A</v>
      </c>
      <c r="E48" s="131" t="e">
        <f>IF($A$44='Eric-SESSION'!$A$61,INDEX('Eric-SESSION'!$K$61:$T$68, MATCH("*Deadlift*",'Eric-SESSION'!$B$61:$B$68,0), MATCH("*4th*",'Eric-SESSION'!$K$7:$T$7,0)),"")</f>
        <v>#N/A</v>
      </c>
      <c r="F48" s="131" t="e">
        <f>INDEX('Eric-SESSION'!$L$61:$U$68, MATCH("*Deadlift*",'Eric-SESSION'!$B$61:$B$68,0), MATCH("*4th*",'Eric-SESSION'!$K$7:$T$7,0))</f>
        <v>#N/A</v>
      </c>
      <c r="G48" s="131" t="e">
        <f>IF($A$44='Eric-SESSION'!$A$61,INDEX('Eric-SESSION'!$K$61:$T$68, MATCH("*Bench Press*",'Eric-SESSION'!$B$61:$B$68,0), MATCH("*4th*",'Eric-SESSION'!$K$7:$T$7,0)),"")</f>
        <v>#N/A</v>
      </c>
      <c r="H48" s="131" t="e">
        <f>INDEX('Eric-SESSION'!$L$61:$U$68, MATCH("*Bench Press*",'Eric-SESSION'!$B$61:$B$68,0), MATCH("*4th*",'Eric-SESSION'!$K$7:$T$7,0))</f>
        <v>#N/A</v>
      </c>
      <c r="I48" s="132" t="e">
        <f>IF($A$44='Eric-SESSION'!$A$61,INDEX('Eric-SESSION'!$K$61:$T$68, MATCH("*Military*",'Eric-SESSION'!$B$61:$B$68,0), MATCH("*4th*",'Eric-SESSION'!$K$7:$T$7,0)),"")</f>
        <v>#N/A</v>
      </c>
      <c r="J48" s="44" t="e">
        <f>INDEX('Eric-SESSION'!$L$61:$U$68, MATCH("*Military*",'Eric-SESSION'!$B$61:$B$68,0), MATCH("*4th*",'Eric-SESSION'!$K$7:$T$7,0))</f>
        <v>#N/A</v>
      </c>
      <c r="K48" s="131" t="e">
        <f>IF($A$44='Eric-SESSION'!$A$61,INDEX('Eric-SESSION'!$K$61:$T$68, MATCH("*Clean *",'Eric-SESSION'!$B$61:$B$68,0), MATCH("*4th*",'Eric-SESSION'!$K$7:$T$7,0)),"")</f>
        <v>#N/A</v>
      </c>
      <c r="L48" s="44" t="e">
        <f>INDEX('Eric-SESSION'!$L$61:$U$68, MATCH("*Clean *",'Eric-SESSION'!$B$61:$B$68,0), MATCH("*4th*",'Eric-SESSION'!$K$7:$T$7,0))</f>
        <v>#N/A</v>
      </c>
      <c r="M48" s="131" t="e">
        <f>IF($A$44='Eric-SESSION'!$A$61,INDEX('Eric-SESSION'!$K$61:$T$68, MATCH("*Lat Pulldown*",'Eric-SESSION'!$B$61:$B$68,0), MATCH("*4th*",'Eric-SESSION'!$K$7:$T$7,0)),"")</f>
        <v>#N/A</v>
      </c>
      <c r="N48" s="44" t="e">
        <f>INDEX('Eric-SESSION'!$L$61:$U$68, MATCH("*Lat Pulldown*",'Eric-SESSION'!$B$61:$B$68,0), MATCH("*4th*",'Eric-SESSION'!$K$7:$T$7,0))</f>
        <v>#N/A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IF($A$44='Eric-SESSION'!$A$61,INDEX('Eric-SESSION'!$K$61:$T$69, MATCH("*pressup*",'Eric-SESSION'!$B$61:$B$69,0), MATCH("*5th*",'Eric-SESSION'!$K$7:$T$7,0)),"")</f>
        <v>#N/A</v>
      </c>
      <c r="D49" s="132" t="e">
        <f>INDEX('Eric-SESSION'!L$61:U$69, MATCH("*pressup*",'Eric-SESSION'!$B$61:$B$69,0), MATCH("*5th*",'Eric-SESSION'!K$7:T$7,0))</f>
        <v>#N/A</v>
      </c>
      <c r="E49" s="131" t="e">
        <f>IF($A$44='Eric-SESSION'!$A$61,INDEX('Eric-SESSION'!$K$61:$T$68, MATCH("*Deadlift*",'Eric-SESSION'!$B$61:$B$68,0), MATCH("*5th*",'Eric-SESSION'!$K$7:$T$7,0)),"")</f>
        <v>#N/A</v>
      </c>
      <c r="F49" s="131" t="e">
        <f>INDEX('Eric-SESSION'!$L$61:$U$68, MATCH("*Deadlift*",'Eric-SESSION'!$B$61:$B$68,0), MATCH("*5th*",'Eric-SESSION'!$K$7:$T$7,0))</f>
        <v>#N/A</v>
      </c>
      <c r="G49" s="131" t="e">
        <f>IF($A$44='Eric-SESSION'!$A$61,INDEX('Eric-SESSION'!$K$61:$T$68, MATCH("*Bench Press*",'Eric-SESSION'!$B$61:$B$68,0), MATCH("*5th*",'Eric-SESSION'!$K$7:$T$7,0)),"")</f>
        <v>#N/A</v>
      </c>
      <c r="H49" s="131" t="e">
        <f>INDEX('Eric-SESSION'!$L$61:$U$68, MATCH("*Bench Press*",'Eric-SESSION'!$B$61:$B$68,0), MATCH("*5th*",'Eric-SESSION'!$K$7:$T$7,0))</f>
        <v>#N/A</v>
      </c>
      <c r="I49" s="132" t="e">
        <f>IF($A$44='Eric-SESSION'!$A$61,INDEX('Eric-SESSION'!$K$61:$T$68, MATCH("*Military*",'Eric-SESSION'!$B$61:$B$68,0), MATCH("*5th*",'Eric-SESSION'!$K$7:$T$7,0)),"")</f>
        <v>#N/A</v>
      </c>
      <c r="J49" s="44" t="e">
        <f>INDEX('Eric-SESSION'!$L$61:$U$68, MATCH("*Military*",'Eric-SESSION'!$B$61:$B$68,0), MATCH("*5th*",'Eric-SESSION'!$K$7:$T$7,0))</f>
        <v>#N/A</v>
      </c>
      <c r="K49" s="131" t="e">
        <f>IF($A$44='Eric-SESSION'!$A$61,INDEX('Eric-SESSION'!$K$61:$T$68, MATCH("*Clean *",'Eric-SESSION'!$B$61:$B$68,0), MATCH("*5th*",'Eric-SESSION'!$K$7:$T$7,0)),"")</f>
        <v>#N/A</v>
      </c>
      <c r="L49" s="44" t="e">
        <f>INDEX('Eric-SESSION'!$L$61:$U$68, MATCH("*Clean *",'Eric-SESSION'!$B$61:$B$68,0), MATCH("*5th*",'Eric-SESSION'!$K$7:$T$7,0))</f>
        <v>#N/A</v>
      </c>
      <c r="M49" s="131" t="e">
        <f>IF($A$44='Eric-SESSION'!$A$61,INDEX('Eric-SESSION'!$K$61:$T$68, MATCH("*Lat Pulldown*",'Eric-SESSION'!$B$61:$B$68,0), MATCH("*5th*",'Eric-SESSION'!$K$7:$T$7,0)),"")</f>
        <v>#N/A</v>
      </c>
      <c r="N49" s="44" t="e">
        <f>INDEX('Eric-SESSION'!$L$61:$U$68, MATCH("*Lat Pulldown*",'Eric-SESSION'!$B$61:$B$68,0), MATCH("*5th*",'Eric-SESSION'!$K$7:$T$7,0))</f>
        <v>#N/A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'Eric-SESSION'!A79</f>
        <v>42210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IF($A$50='Eric-SESSION'!$A$79,INDEX('Eric-SESSION'!$K$70:$T$77, MATCH("*Plank*",'Eric-SESSION'!$B$70:$B$77,0), MATCH("*1st*",'Eric-SESSION'!$K$7:$T$7,0)),"")</f>
        <v>#N/A</v>
      </c>
      <c r="P50" s="152" t="e">
        <f>IF($A$50='Eric-SESSION'!$A$79,INDEX('Eric-SESSION'!$K$70:$T$77, MATCH("*HIIT*",'Eric-SESSION'!$B$70:$B$77,0), MATCH("*1st*",'Eric-SESSION'!$K$7:$T$7,0)),"")</f>
        <v>#N/A</v>
      </c>
      <c r="Q50" s="119" t="e">
        <f>INDEX('Eric-SESSION'!$L$70:$U$77, MATCH("*HIIT*",'Eric-SESSION'!$B$70:$B$77,0), MATCH("*1st*",'Eric-SESSION'!$K$7:$T$7,0))</f>
        <v>#N/A</v>
      </c>
      <c r="R50" s="119">
        <f>'Eric-SESSION'!U79</f>
        <v>0</v>
      </c>
      <c r="S50" s="116"/>
      <c r="T50" s="116"/>
      <c r="U50" s="120">
        <f>'Eric-SESSION'!A80</f>
        <v>0</v>
      </c>
      <c r="V50" s="120">
        <f>'Eric-SESSION'!A81</f>
        <v>0</v>
      </c>
      <c r="W50" s="116"/>
      <c r="X50" s="116"/>
      <c r="Y50" s="116"/>
      <c r="Z50" s="116"/>
      <c r="AA50" s="116"/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IF($A$50='Eric-SESSION'!$A$79,INDEX('Eric-SESSION'!$K$70:$T$77, MATCH("*pressup*",'Eric-SESSION'!$B$70:$B$77,0), MATCH("*1st*",'Eric-SESSION'!$K$7:$T$7,0)),"")</f>
        <v>#N/A</v>
      </c>
      <c r="D51" s="132" t="e">
        <f>INDEX('Eric-SESSION'!L$70:U$77, MATCH("*pressup*",'Eric-SESSION'!$B$70:$B$77,0), MATCH("*1st*",'Eric-SESSION'!K$7:T$7,0))</f>
        <v>#N/A</v>
      </c>
      <c r="E51" s="131" t="e">
        <f>IF($A$50='Eric-SESSION'!$A$79,INDEX('Eric-SESSION'!$K$70:$T$77, MATCH("*Deadlift*",'Eric-SESSION'!$B$70:$B$77,0), MATCH("*1st*",'Eric-SESSION'!$K$7:$T$7,0)),"")</f>
        <v>#N/A</v>
      </c>
      <c r="F51" s="131" t="e">
        <f>INDEX('Eric-SESSION'!$L$70:$U$77, MATCH("*Deadlift*",'Eric-SESSION'!$B$70:$B$77,0), MATCH("*1st*",'Eric-SESSION'!$K$7:$T$7,0))</f>
        <v>#N/A</v>
      </c>
      <c r="G51" s="131" t="e">
        <f>IF($A$50='Eric-SESSION'!$A$79,INDEX('Eric-SESSION'!$K$70:$T$77, MATCH("*Bench Press*",'Eric-SESSION'!$B$70:$B$77,0), MATCH("*1st*",'Eric-SESSION'!$K$7:$T$7,0)),"")</f>
        <v>#N/A</v>
      </c>
      <c r="H51" s="131" t="e">
        <f>INDEX('Eric-SESSION'!$L$70:$U$77, MATCH("*Bench Press*",'Eric-SESSION'!$B$70:$B$77,0), MATCH("*1st*",'Eric-SESSION'!$K$7:$T$7,0))</f>
        <v>#N/A</v>
      </c>
      <c r="I51" s="132" t="e">
        <f>IF($A$50='Eric-SESSION'!$A$79,INDEX('Eric-SESSION'!$K$70:$T$77, MATCH("*Military*",'Eric-SESSION'!$B$70:$B$77,0), MATCH("*1st*",'Eric-SESSION'!$K$7:$T$7,0)),"")</f>
        <v>#N/A</v>
      </c>
      <c r="J51" s="48" t="e">
        <f>INDEX('Eric-SESSION'!$L$70:$U$77, MATCH("*Military*",'Eric-SESSION'!$B$70:$B$77,0), MATCH("*1st*",'Eric-SESSION'!$K$7:$T$7,0))</f>
        <v>#N/A</v>
      </c>
      <c r="K51" s="131" t="e">
        <f>IF($A$50='Eric-SESSION'!$A$79,INDEX('Eric-SESSION'!$K$70:$T$77, MATCH("*Clean *",'Eric-SESSION'!$B$70:$B$77,0), MATCH("*1st*",'Eric-SESSION'!$K$7:$T$7,0)),"")</f>
        <v>#N/A</v>
      </c>
      <c r="L51" s="48" t="e">
        <f>INDEX('Eric-SESSION'!$L$70:$U$77, MATCH("*Clean *",'Eric-SESSION'!$B$70:$B$77,0), MATCH("*1st*",'Eric-SESSION'!$K$7:$T$7,0))</f>
        <v>#N/A</v>
      </c>
      <c r="M51" s="131" t="e">
        <f>IF($A$50='Eric-SESSION'!$A$79,INDEX('Eric-SESSION'!$K$70:$T$77, MATCH("*Lat Pulldown*",'Eric-SESSION'!$B$70:$B$77,0), MATCH("*1st*",'Eric-SESSION'!$K$7:$T$7,0)),"")</f>
        <v>#N/A</v>
      </c>
      <c r="N51" s="48" t="e">
        <f>INDEX('Eric-SESSION'!$L$70:$U$77, MATCH("*Lat Pulldown*",'Eric-SESSION'!$B$70:$B$77,0), MATCH("*1st*",'Eric-SESSION'!$K$7:$T$7,0))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IF($A$50='Eric-SESSION'!$A$79,INDEX('Eric-SESSION'!$K$70:$T$77, MATCH("*pressup*",'Eric-SESSION'!$B$70:$B$77,0), MATCH("*2nd*",'Eric-SESSION'!$K$7:$T$7,0)),"")</f>
        <v>#N/A</v>
      </c>
      <c r="D52" s="132" t="e">
        <f>INDEX('Eric-SESSION'!L$70:U$77, MATCH("*pressup*",'Eric-SESSION'!$B$70:$B$77,0), MATCH("*2nd*",'Eric-SESSION'!K$7:T$7,0))</f>
        <v>#N/A</v>
      </c>
      <c r="E52" s="131" t="e">
        <f>IF($A$50='Eric-SESSION'!$A$79,INDEX('Eric-SESSION'!$K$70:$T$77, MATCH("*Deadlift*",'Eric-SESSION'!$B$70:$B$77,0), MATCH("*2ND*",'Eric-SESSION'!$K$7:$T$7,0)),"")</f>
        <v>#N/A</v>
      </c>
      <c r="F52" s="131" t="e">
        <f>INDEX('Eric-SESSION'!$L$70:$U$77, MATCH("*Deadlift*",'Eric-SESSION'!$B$70:$B$77,0), MATCH("*2nd*",'Eric-SESSION'!$K$7:$T$7,0))</f>
        <v>#N/A</v>
      </c>
      <c r="G52" s="131" t="e">
        <f>IF($A$50='Eric-SESSION'!$A$79,INDEX('Eric-SESSION'!$K$70:$T$77, MATCH("*Bench Press*",'Eric-SESSION'!$B$70:$B$77,0), MATCH("*2ND*",'Eric-SESSION'!$K$7:$T$7,0)),"")</f>
        <v>#N/A</v>
      </c>
      <c r="H52" s="131" t="e">
        <f>INDEX('Eric-SESSION'!$L$70:$U$77, MATCH("*Bench Press*",'Eric-SESSION'!$B$70:$B$77,0), MATCH("*2nd*",'Eric-SESSION'!$K$7:$T$7,0))</f>
        <v>#N/A</v>
      </c>
      <c r="I52" s="132" t="e">
        <f>IF($A$50='Eric-SESSION'!$A$79,INDEX('Eric-SESSION'!$K$70:$T$77, MATCH("*Military*",'Eric-SESSION'!$B$70:$B$77,0), MATCH("*2ND*",'Eric-SESSION'!$K$7:$T$7,0)),"")</f>
        <v>#N/A</v>
      </c>
      <c r="J52" s="44" t="e">
        <f>INDEX('Eric-SESSION'!$L$70:$U$77, MATCH("*Military*",'Eric-SESSION'!$B$70:$B$77,0), MATCH("*2nd*",'Eric-SESSION'!$K$7:$T$7,0))</f>
        <v>#N/A</v>
      </c>
      <c r="K52" s="131" t="e">
        <f>IF($A$50='Eric-SESSION'!$A$79,INDEX('Eric-SESSION'!$K$70:$T$77, MATCH("*Clean *",'Eric-SESSION'!$B$70:$B$77,0), MATCH("*2ND*",'Eric-SESSION'!$K$7:$T$7,0)),"")</f>
        <v>#N/A</v>
      </c>
      <c r="L52" s="44" t="e">
        <f>INDEX('Eric-SESSION'!$L$70:$U$77, MATCH("*Clean *",'Eric-SESSION'!$B$70:$B$77,0), MATCH("*2nd*",'Eric-SESSION'!$K$7:$T$7,0))</f>
        <v>#N/A</v>
      </c>
      <c r="M52" s="131" t="e">
        <f>IF($A$50='Eric-SESSION'!$A$79,INDEX('Eric-SESSION'!$K$70:$T$77, MATCH("*Lat Pulldown*",'Eric-SESSION'!$B$70:$B$77,0), MATCH("*2ND*",'Eric-SESSION'!$K$7:$T$7,0)),"")</f>
        <v>#N/A</v>
      </c>
      <c r="N52" s="44" t="e">
        <f>INDEX('Eric-SESSION'!$L$70:$U$77, MATCH("*Lat Pulldown*",'Eric-SESSION'!$B$70:$B$77,0), MATCH("*2nd*",'Eric-SESSION'!$K$7:$T$7,0))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IF($A$50='Eric-SESSION'!$A$79,INDEX('Eric-SESSION'!$K$70:$T$77, MATCH("*pressup*",'Eric-SESSION'!$B$70:$B$77,0), MATCH("*3rd*",'Eric-SESSION'!$K$7:$T$7,0)),"")</f>
        <v>#N/A</v>
      </c>
      <c r="D53" s="132" t="e">
        <f>INDEX('Eric-SESSION'!L$70:U$77, MATCH("*pressup*",'Eric-SESSION'!$B$70:$B$77,0), MATCH("*3rd*",'Eric-SESSION'!K$7:T$7,0))</f>
        <v>#N/A</v>
      </c>
      <c r="E53" s="131" t="e">
        <f>IF($A$50='Eric-SESSION'!$A$79,INDEX('Eric-SESSION'!$K$70:$T$77, MATCH("*Deadlift*",'Eric-SESSION'!$B$70:$B$77,0), MATCH("*3rd*",'Eric-SESSION'!$K$7:$T$7,0)),"")</f>
        <v>#N/A</v>
      </c>
      <c r="F53" s="131" t="e">
        <f>INDEX('Eric-SESSION'!$L$70:$U$77, MATCH("*Deadlift*",'Eric-SESSION'!$B$70:$B$77,0), MATCH("*3rd*",'Eric-SESSION'!$K$7:$T$7,0))</f>
        <v>#N/A</v>
      </c>
      <c r="G53" s="131" t="e">
        <f>IF($A$50='Eric-SESSION'!$A$79,INDEX('Eric-SESSION'!$K$70:$T$77, MATCH("*Bench Press*",'Eric-SESSION'!$B$70:$B$77,0), MATCH("*3rd*",'Eric-SESSION'!$K$7:$T$7,0)),"")</f>
        <v>#N/A</v>
      </c>
      <c r="H53" s="131" t="e">
        <f>INDEX('Eric-SESSION'!$L$70:$U$77, MATCH("*Bench Press*",'Eric-SESSION'!$B$70:$B$77,0), MATCH("*3rd*",'Eric-SESSION'!$K$7:$T$7,0))</f>
        <v>#N/A</v>
      </c>
      <c r="I53" s="132" t="e">
        <f>IF($A$50='Eric-SESSION'!$A$79,INDEX('Eric-SESSION'!$K$70:$T$77, MATCH("*Military*",'Eric-SESSION'!$B$70:$B$77,0), MATCH("*3rd*",'Eric-SESSION'!$K$7:$T$7,0)),"")</f>
        <v>#N/A</v>
      </c>
      <c r="J53" s="44" t="e">
        <f>INDEX('Eric-SESSION'!$L$70:$U$77, MATCH("*Military*",'Eric-SESSION'!$B$70:$B$77,0), MATCH("*3rd*",'Eric-SESSION'!$K$7:$T$7,0))</f>
        <v>#N/A</v>
      </c>
      <c r="K53" s="131" t="e">
        <f>IF($A$50='Eric-SESSION'!$A$79,INDEX('Eric-SESSION'!$K$70:$T$77, MATCH("*Clean *",'Eric-SESSION'!$B$70:$B$77,0), MATCH("*3rd*",'Eric-SESSION'!$K$7:$T$7,0)),"")</f>
        <v>#N/A</v>
      </c>
      <c r="L53" s="44" t="e">
        <f>INDEX('Eric-SESSION'!$L$70:$U$77, MATCH("*Clean *",'Eric-SESSION'!$B$70:$B$77,0), MATCH("*3rd*",'Eric-SESSION'!$K$7:$T$7,0))</f>
        <v>#N/A</v>
      </c>
      <c r="M53" s="131" t="e">
        <f>IF($A$50='Eric-SESSION'!$A$79,INDEX('Eric-SESSION'!$K$70:$T$77, MATCH("*Lat Pulldown*",'Eric-SESSION'!$B$70:$B$77,0), MATCH("*3rd*",'Eric-SESSION'!$K$7:$T$7,0)),"")</f>
        <v>#N/A</v>
      </c>
      <c r="N53" s="44" t="e">
        <f>INDEX('Eric-SESSION'!$L$70:$U$77, MATCH("*Lat Pulldown*",'Eric-SESSION'!$B$70:$B$77,0), MATCH("*3rd*",'Eric-SESSION'!$K$7:$T$7,0))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IF($A$50='Eric-SESSION'!$A$79,INDEX('Eric-SESSION'!$K$70:$T$77, MATCH("*pressup*",'Eric-SESSION'!$B$70:$B$77,0), MATCH("*4th*",'Eric-SESSION'!$K$7:$T$7,0)),"")</f>
        <v>#N/A</v>
      </c>
      <c r="D54" s="132" t="e">
        <f>INDEX('Eric-SESSION'!L$70:U$77, MATCH("*pressup*",'Eric-SESSION'!$B$70:$B$77,0), MATCH("*4th*",'Eric-SESSION'!K$7:T$7,0))</f>
        <v>#N/A</v>
      </c>
      <c r="E54" s="131" t="e">
        <f>IF($A$50='Eric-SESSION'!$A$79,INDEX('Eric-SESSION'!$K$70:$T$77, MATCH("*Deadlift*",'Eric-SESSION'!$B$70:$B$77,0), MATCH("*4th*",'Eric-SESSION'!$K$7:$T$7,0)),"")</f>
        <v>#N/A</v>
      </c>
      <c r="F54" s="131" t="e">
        <f>INDEX('Eric-SESSION'!$L$70:$U$77, MATCH("*Deadlift*",'Eric-SESSION'!$B$70:$B$77,0), MATCH("*4th*",'Eric-SESSION'!$K$7:$T$7,0))</f>
        <v>#N/A</v>
      </c>
      <c r="G54" s="131" t="e">
        <f>IF($A$50='Eric-SESSION'!$A$79,INDEX('Eric-SESSION'!$K$70:$T$77, MATCH("*Bench Press*",'Eric-SESSION'!$B$70:$B$77,0), MATCH("*4th*",'Eric-SESSION'!$K$7:$T$7,0)),"")</f>
        <v>#N/A</v>
      </c>
      <c r="H54" s="131" t="e">
        <f>INDEX('Eric-SESSION'!$L$70:$U$77, MATCH("*Bench Press*",'Eric-SESSION'!$B$70:$B$77,0), MATCH("*4th*",'Eric-SESSION'!$K$7:$T$7,0))</f>
        <v>#N/A</v>
      </c>
      <c r="I54" s="132" t="e">
        <f>IF($A$50='Eric-SESSION'!$A$79,INDEX('Eric-SESSION'!$K$70:$T$77, MATCH("*Military*",'Eric-SESSION'!$B$70:$B$77,0), MATCH("*4th*",'Eric-SESSION'!$K$7:$T$7,0)),"")</f>
        <v>#N/A</v>
      </c>
      <c r="J54" s="44" t="e">
        <f>INDEX('Eric-SESSION'!$L$70:$U$77, MATCH("*Military*",'Eric-SESSION'!$B$70:$B$77,0), MATCH("*4th*",'Eric-SESSION'!$K$7:$T$7,0))</f>
        <v>#N/A</v>
      </c>
      <c r="K54" s="131" t="e">
        <f>IF($A$50='Eric-SESSION'!$A$79,INDEX('Eric-SESSION'!$K$70:$T$77, MATCH("*Clean *",'Eric-SESSION'!$B$70:$B$77,0), MATCH("*4th*",'Eric-SESSION'!$K$7:$T$7,0)),"")</f>
        <v>#N/A</v>
      </c>
      <c r="L54" s="44" t="e">
        <f>INDEX('Eric-SESSION'!$L$70:$U$77, MATCH("*Clean *",'Eric-SESSION'!$B$70:$B$77,0), MATCH("*4th*",'Eric-SESSION'!$K$7:$T$7,0))</f>
        <v>#N/A</v>
      </c>
      <c r="M54" s="131" t="e">
        <f>IF($A$50='Eric-SESSION'!$A$79,INDEX('Eric-SESSION'!$K$70:$T$77, MATCH("*Lat Pulldown*",'Eric-SESSION'!$B$70:$B$77,0), MATCH("*4th*",'Eric-SESSION'!$K$7:$T$7,0)),"")</f>
        <v>#N/A</v>
      </c>
      <c r="N54" s="44" t="e">
        <f>INDEX('Eric-SESSION'!$L$70:$U$77, MATCH("*Lat Pulldown*",'Eric-SESSION'!$B$70:$B$77,0), MATCH("*4th*",'Eric-SESSION'!$K$7:$T$7,0))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IF($A$50='Eric-SESSION'!$A$79,INDEX('Eric-SESSION'!$K$70:$T$77, MATCH("*pressup*",'Eric-SESSION'!$B$70:$B$77,0), MATCH("*5th*",'Eric-SESSION'!$K$7:$T$7,0)),"")</f>
        <v>#N/A</v>
      </c>
      <c r="D55" s="132" t="e">
        <f>INDEX('Eric-SESSION'!L$70:U$77, MATCH("*pressup*",'Eric-SESSION'!$B$70:$B$77,0), MATCH("*5th*",'Eric-SESSION'!K$7:T$7,0))</f>
        <v>#N/A</v>
      </c>
      <c r="E55" s="131" t="e">
        <f>IF($A$50='Eric-SESSION'!$A$79,INDEX('Eric-SESSION'!$K$70:$T$77, MATCH("*Deadlift*",'Eric-SESSION'!$B$70:$B$77,0), MATCH("*5th*",'Eric-SESSION'!$K$7:$T$7,0)),"")</f>
        <v>#N/A</v>
      </c>
      <c r="F55" s="131" t="e">
        <f>INDEX('Eric-SESSION'!$L$70:$U$77, MATCH("*Deadlift*",'Eric-SESSION'!$B$70:$B$77,0), MATCH("*5th*",'Eric-SESSION'!$K$7:$T$7,0))</f>
        <v>#N/A</v>
      </c>
      <c r="G55" s="131" t="e">
        <f>IF($A$50='Eric-SESSION'!$A$79,INDEX('Eric-SESSION'!$K$70:$T$77, MATCH("*Bench Press*",'Eric-SESSION'!$B$70:$B$77,0), MATCH("*5th*",'Eric-SESSION'!$K$7:$T$7,0)),"")</f>
        <v>#N/A</v>
      </c>
      <c r="H55" s="131" t="e">
        <f>INDEX('Eric-SESSION'!$L$70:$U$77, MATCH("*Bench Press*",'Eric-SESSION'!$B$70:$B$77,0), MATCH("*5th*",'Eric-SESSION'!$K$7:$T$7,0))</f>
        <v>#N/A</v>
      </c>
      <c r="I55" s="132" t="e">
        <f>IF($A$50='Eric-SESSION'!$A$79,INDEX('Eric-SESSION'!$K$70:$T$77, MATCH("*Military*",'Eric-SESSION'!$B$70:$B$77,0), MATCH("*5th*",'Eric-SESSION'!$K$7:$T$7,0)),"")</f>
        <v>#N/A</v>
      </c>
      <c r="J55" s="44" t="e">
        <f>INDEX('Eric-SESSION'!$L$70:$U$77, MATCH("*Military*",'Eric-SESSION'!$B$70:$B$77,0), MATCH("*5th*",'Eric-SESSION'!$K$7:$T$7,0))</f>
        <v>#N/A</v>
      </c>
      <c r="K55" s="131" t="e">
        <f>IF($A$50='Eric-SESSION'!$A$79,INDEX('Eric-SESSION'!$K$70:$T$77, MATCH("*Clean *",'Eric-SESSION'!$B$70:$B$77,0), MATCH("*5th*",'Eric-SESSION'!$K$7:$T$7,0)),"")</f>
        <v>#N/A</v>
      </c>
      <c r="L55" s="44" t="e">
        <f>INDEX('Eric-SESSION'!$L$70:$U$77, MATCH("*Clean *",'Eric-SESSION'!$B$70:$B$77,0), MATCH("*5th*",'Eric-SESSION'!$K$7:$T$7,0))</f>
        <v>#N/A</v>
      </c>
      <c r="M55" s="131" t="e">
        <f>IF($A$50='Eric-SESSION'!$A$79,INDEX('Eric-SESSION'!$K$70:$T$77, MATCH("*Lat Pulldown*",'Eric-SESSION'!$B$70:$B$77,0), MATCH("*5th*",'Eric-SESSION'!$K$7:$T$7,0)),"")</f>
        <v>#N/A</v>
      </c>
      <c r="N55" s="44" t="e">
        <f>INDEX('Eric-SESSION'!$L$70:$U$77, MATCH("*Lat Pulldown*",'Eric-SESSION'!$B$70:$B$77,0), MATCH("*5th*",'Eric-SESSION'!$K$7:$T$7,0))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'Eric-SESSION'!A88</f>
        <v>42213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 t="e">
        <f>MAX(E57:E61)</f>
        <v>#N/A</v>
      </c>
      <c r="F56" s="116" t="e">
        <f t="array" ref="F56">MAX(IF(E57:E61=E56,F57:F61))</f>
        <v>#N/A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 t="e">
        <f>MAX(M57:M61)</f>
        <v>#N/A</v>
      </c>
      <c r="N56" s="117" t="e">
        <f t="array" ref="N56">MAX(IF(M57:M61=M56,N57:N61))</f>
        <v>#N/A</v>
      </c>
      <c r="O56" s="152" t="e">
        <f>IF($A$56='Eric-SESSION'!$A$88,INDEX('Eric-SESSION'!$K$79:$T$86, MATCH("*Plank*",'Eric-SESSION'!$B$79:$B$86,0), MATCH("*1st*",'Eric-SESSION'!$K$7:$T$7,0)),"")</f>
        <v>#N/A</v>
      </c>
      <c r="P56" s="152">
        <f>IF($A$56='Eric-SESSION'!$A$88,INDEX('Eric-SESSION'!$K$79:$T$86, MATCH("*HIIT*",'Eric-SESSION'!$B$79:$B$86,0), MATCH("*1st*",'Eric-SESSION'!$K$7:$T$7,0)),"")</f>
        <v>6.9444444444444441E-3</v>
      </c>
      <c r="Q56" s="119">
        <f>INDEX('Eric-SESSION'!$L$79:$U$86, MATCH("*HIIT*",'Eric-SESSION'!$B$79:$B$86,0), MATCH("*1st*",'Eric-SESSION'!$K$7:$T$7,0))</f>
        <v>0</v>
      </c>
      <c r="R56" s="119">
        <f>'Eric-SESSION'!U88</f>
        <v>0</v>
      </c>
      <c r="S56" s="116"/>
      <c r="T56" s="116"/>
      <c r="U56" s="120">
        <f>'Eric-SESSION'!A89</f>
        <v>69.5</v>
      </c>
      <c r="V56" s="120">
        <f>'Eric-SESSION'!A90</f>
        <v>25.4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IF($A$56='Eric-SESSION'!$A$88,INDEX('Eric-SESSION'!$K$79:$T$86, MATCH("*pressup*",'Eric-SESSION'!$B$79:$B$86,0), MATCH("*1st*",'Eric-SESSION'!$K$7:$T$7,0)),"")</f>
        <v>#N/A</v>
      </c>
      <c r="D57" s="132" t="e">
        <f>INDEX('Eric-SESSION'!L$79:U$86, MATCH("*pressup*",'Eric-SESSION'!$B$79:$B$86,0), MATCH("*1st*",'Eric-SESSION'!K$7:T$7,0))</f>
        <v>#N/A</v>
      </c>
      <c r="E57" s="131" t="e">
        <f>IF($A$56='Eric-SESSION'!$A$88,INDEX('Eric-SESSION'!$K$79:$T$86, MATCH("*Deadlift*",'Eric-SESSION'!$B$79:$B$86,0), MATCH("*1st*",'Eric-SESSION'!$K$7:$T$7,0)),"")</f>
        <v>#N/A</v>
      </c>
      <c r="F57" s="131" t="e">
        <f>INDEX('Eric-SESSION'!$L$79:$U$86, MATCH("*Deadlift*",'Eric-SESSION'!$B$79:$B$86,0), MATCH("*1st*",'Eric-SESSION'!$K$7:$T$7,0))</f>
        <v>#N/A</v>
      </c>
      <c r="G57" s="131" t="e">
        <f>IF($A$56='Eric-SESSION'!$A$88,INDEX('Eric-SESSION'!$K$79:$T$86, MATCH("*Bench Press*",'Eric-SESSION'!$B$79:$B$86,0), MATCH("*1st*",'Eric-SESSION'!$K$7:$T$7,0)),"")</f>
        <v>#N/A</v>
      </c>
      <c r="H57" s="131" t="e">
        <f>INDEX('Eric-SESSION'!$L$79:$U$86, MATCH("*Bench Press*",'Eric-SESSION'!$B$79:$B$86,0), MATCH("*1st*",'Eric-SESSION'!$K$7:$T$7,0))</f>
        <v>#N/A</v>
      </c>
      <c r="I57" s="132" t="e">
        <f>IF($A$56='Eric-SESSION'!$A$88,INDEX('Eric-SESSION'!$K$79:$T$86, MATCH("*Military*",'Eric-SESSION'!$B$79:$B$86,0), MATCH("*1st*",'Eric-SESSION'!$K$7:$T$7,0)),"")</f>
        <v>#N/A</v>
      </c>
      <c r="J57" s="48" t="e">
        <f>INDEX('Eric-SESSION'!$L$79:$U$86, MATCH("*Military*",'Eric-SESSION'!$B$79:$B$86,0), MATCH("*1st*",'Eric-SESSION'!$K$7:$T$7,0))</f>
        <v>#N/A</v>
      </c>
      <c r="K57" s="131" t="e">
        <f>IF($A$56='Eric-SESSION'!$A$88,INDEX('Eric-SESSION'!$K$79:$T$86, MATCH("*Clean *",'Eric-SESSION'!$B$79:$B$86,0), MATCH("*1st*",'Eric-SESSION'!$K$7:$T$7,0)),"")</f>
        <v>#N/A</v>
      </c>
      <c r="L57" s="48" t="e">
        <f>INDEX('Eric-SESSION'!$L$79:$U$86, MATCH("*Clean *",'Eric-SESSION'!$B$79:$B$86,0), MATCH("*1st*",'Eric-SESSION'!$K$7:$T$7,0))</f>
        <v>#N/A</v>
      </c>
      <c r="M57" s="131" t="e">
        <f>IF($A$56='Eric-SESSION'!$A$88,INDEX('Eric-SESSION'!$K$79:$T$86, MATCH("*Lat Pulldown*",'Eric-SESSION'!$B$79:$B$86,0), MATCH("*1st*",'Eric-SESSION'!$K$7:$T$7,0)),"")</f>
        <v>#N/A</v>
      </c>
      <c r="N57" s="48" t="e">
        <f>INDEX('Eric-SESSION'!$L$79:$U$86, MATCH("*Lat Pulldown*",'Eric-SESSION'!$B$79:$B$86,0), MATCH("*1st*",'Eric-SESSION'!$K$7:$T$7,0))</f>
        <v>#N/A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IF($A$56='Eric-SESSION'!$A$88,INDEX('Eric-SESSION'!$K$79:$T$86, MATCH("*pressup*",'Eric-SESSION'!$B$79:$B$86,0), MATCH("*2nd*",'Eric-SESSION'!$K$7:$T$7,0)),"")</f>
        <v>#N/A</v>
      </c>
      <c r="D58" s="132" t="e">
        <f>INDEX('Eric-SESSION'!L$79:U$86, MATCH("*pressup*",'Eric-SESSION'!$B$79:$B$86,0), MATCH("*2nd*",'Eric-SESSION'!K$7:T$7,0))</f>
        <v>#N/A</v>
      </c>
      <c r="E58" s="131" t="e">
        <f>IF($A$56='Eric-SESSION'!$A$88,INDEX('Eric-SESSION'!$K$79:$T$86, MATCH("*Deadlift*",'Eric-SESSION'!$B$79:$B$86,0), MATCH("*2ND*",'Eric-SESSION'!$K$7:$T$7,0)),"")</f>
        <v>#N/A</v>
      </c>
      <c r="F58" s="131" t="e">
        <f>INDEX('Eric-SESSION'!$L$79:$U$86, MATCH("*Deadlift*",'Eric-SESSION'!$B$79:$B$86,0), MATCH("*2nd*",'Eric-SESSION'!$K$7:$T$7,0))</f>
        <v>#N/A</v>
      </c>
      <c r="G58" s="131" t="e">
        <f>IF($A$56='Eric-SESSION'!$A$88,INDEX('Eric-SESSION'!$K$79:$T$86, MATCH("*Bench Press*",'Eric-SESSION'!$B$79:$B$86,0), MATCH("*2ND*",'Eric-SESSION'!$K$7:$T$7,0)),"")</f>
        <v>#N/A</v>
      </c>
      <c r="H58" s="131" t="e">
        <f>INDEX('Eric-SESSION'!$L$79:$U$86, MATCH("*Bench Press*",'Eric-SESSION'!$B$79:$B$86,0), MATCH("*2nd*",'Eric-SESSION'!$K$7:$T$7,0))</f>
        <v>#N/A</v>
      </c>
      <c r="I58" s="132" t="e">
        <f>IF($A$56='Eric-SESSION'!$A$88,INDEX('Eric-SESSION'!$K$79:$T$86, MATCH("*Military*",'Eric-SESSION'!$B$79:$B$86,0), MATCH("*2ND*",'Eric-SESSION'!$K$7:$T$7,0)),"")</f>
        <v>#N/A</v>
      </c>
      <c r="J58" s="44" t="e">
        <f>INDEX('Eric-SESSION'!$L$79:$U$86, MATCH("*Military*",'Eric-SESSION'!$B$79:$B$86,0), MATCH("*2nd*",'Eric-SESSION'!$K$7:$T$7,0))</f>
        <v>#N/A</v>
      </c>
      <c r="K58" s="131" t="e">
        <f>IF($A$56='Eric-SESSION'!$A$88,INDEX('Eric-SESSION'!$K$79:$T$86, MATCH("*Clean *",'Eric-SESSION'!$B$79:$B$86,0), MATCH("*2ND*",'Eric-SESSION'!$K$7:$T$7,0)),"")</f>
        <v>#N/A</v>
      </c>
      <c r="L58" s="44" t="e">
        <f>INDEX('Eric-SESSION'!$L$79:$U$86, MATCH("*Clean *",'Eric-SESSION'!$B$79:$B$86,0), MATCH("*2nd*",'Eric-SESSION'!$K$7:$T$7,0))</f>
        <v>#N/A</v>
      </c>
      <c r="M58" s="131" t="e">
        <f>IF($A$56='Eric-SESSION'!$A$88,INDEX('Eric-SESSION'!$K$79:$T$86, MATCH("*Lat Pulldown*",'Eric-SESSION'!$B$79:$B$86,0), MATCH("*2ND*",'Eric-SESSION'!$K$7:$T$7,0)),"")</f>
        <v>#N/A</v>
      </c>
      <c r="N58" s="44" t="e">
        <f>INDEX('Eric-SESSION'!$L$79:$U$86, MATCH("*Lat Pulldown*",'Eric-SESSION'!$B$79:$B$86,0), MATCH("*2nd*",'Eric-SESSION'!$K$7:$T$7,0))</f>
        <v>#N/A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IF($A$56='Eric-SESSION'!$A$88,INDEX('Eric-SESSION'!$K$79:$T$86, MATCH("*pressup*",'Eric-SESSION'!$B$79:$B$86,0), MATCH("*3rd*",'Eric-SESSION'!$K$7:$T$7,0)),"")</f>
        <v>#N/A</v>
      </c>
      <c r="D59" s="132" t="e">
        <f>INDEX('Eric-SESSION'!L$79:U$86, MATCH("*pressup*",'Eric-SESSION'!$B$79:$B$86,0), MATCH("*3rd*",'Eric-SESSION'!K$7:T$7,0))</f>
        <v>#N/A</v>
      </c>
      <c r="E59" s="131" t="e">
        <f>IF($A$56='Eric-SESSION'!$A$88,INDEX('Eric-SESSION'!$K$79:$T$86, MATCH("*Deadlift*",'Eric-SESSION'!$B$79:$B$86,0), MATCH("*3rd*",'Eric-SESSION'!$K$7:$T$7,0)),"")</f>
        <v>#N/A</v>
      </c>
      <c r="F59" s="131" t="e">
        <f>INDEX('Eric-SESSION'!$L$79:$U$86, MATCH("*Deadlift*",'Eric-SESSION'!$B$79:$B$86,0), MATCH("*3rd*",'Eric-SESSION'!$K$7:$T$7,0))</f>
        <v>#N/A</v>
      </c>
      <c r="G59" s="131" t="e">
        <f>IF($A$56='Eric-SESSION'!$A$88,INDEX('Eric-SESSION'!$K$79:$T$86, MATCH("*Bench Press*",'Eric-SESSION'!$B$79:$B$86,0), MATCH("*3rd*",'Eric-SESSION'!$K$7:$T$7,0)),"")</f>
        <v>#N/A</v>
      </c>
      <c r="H59" s="131" t="e">
        <f>INDEX('Eric-SESSION'!$L$79:$U$86, MATCH("*Bench Press*",'Eric-SESSION'!$B$79:$B$86,0), MATCH("*3rd*",'Eric-SESSION'!$K$7:$T$7,0))</f>
        <v>#N/A</v>
      </c>
      <c r="I59" s="132" t="e">
        <f>IF($A$56='Eric-SESSION'!$A$88,INDEX('Eric-SESSION'!$K$79:$T$86, MATCH("*Military*",'Eric-SESSION'!$B$79:$B$86,0), MATCH("*3rd*",'Eric-SESSION'!$K$7:$T$7,0)),"")</f>
        <v>#N/A</v>
      </c>
      <c r="J59" s="44" t="e">
        <f>INDEX('Eric-SESSION'!$L$79:$U$86, MATCH("*Military*",'Eric-SESSION'!$B$79:$B$86,0), MATCH("*3rd*",'Eric-SESSION'!$K$7:$T$7,0))</f>
        <v>#N/A</v>
      </c>
      <c r="K59" s="131" t="e">
        <f>IF($A$56='Eric-SESSION'!$A$88,INDEX('Eric-SESSION'!$K$79:$T$86, MATCH("*Clean *",'Eric-SESSION'!$B$79:$B$86,0), MATCH("*3rd*",'Eric-SESSION'!$K$7:$T$7,0)),"")</f>
        <v>#N/A</v>
      </c>
      <c r="L59" s="44" t="e">
        <f>INDEX('Eric-SESSION'!$L$79:$U$86, MATCH("*Clean *",'Eric-SESSION'!$B$79:$B$86,0), MATCH("*3rd*",'Eric-SESSION'!$K$7:$T$7,0))</f>
        <v>#N/A</v>
      </c>
      <c r="M59" s="131" t="e">
        <f>IF($A$56='Eric-SESSION'!$A$88,INDEX('Eric-SESSION'!$K$79:$T$86, MATCH("*Lat Pulldown*",'Eric-SESSION'!$B$79:$B$86,0), MATCH("*3rd*",'Eric-SESSION'!$K$7:$T$7,0)),"")</f>
        <v>#N/A</v>
      </c>
      <c r="N59" s="44" t="e">
        <f>INDEX('Eric-SESSION'!$L$79:$U$86, MATCH("*Lat Pulldown*",'Eric-SESSION'!$B$79:$B$86,0), MATCH("*3rd*",'Eric-SESSION'!$K$7:$T$7,0))</f>
        <v>#N/A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IF($A$56='Eric-SESSION'!$A$88,INDEX('Eric-SESSION'!$K$79:$T$86, MATCH("*pressup*",'Eric-SESSION'!$B$79:$B$86,0), MATCH("*4th*",'Eric-SESSION'!$K$7:$T$7,0)),"")</f>
        <v>#N/A</v>
      </c>
      <c r="D60" s="132" t="e">
        <f>INDEX('Eric-SESSION'!L$79:U$86, MATCH("*pressup*",'Eric-SESSION'!$B$79:$B$86,0), MATCH("*4th*",'Eric-SESSION'!K$7:T$7,0))</f>
        <v>#N/A</v>
      </c>
      <c r="E60" s="131" t="e">
        <f>IF($A$56='Eric-SESSION'!$A$88,INDEX('Eric-SESSION'!$K$79:$T$86, MATCH("*Deadlift*",'Eric-SESSION'!$B$79:$B$86,0), MATCH("*4th*",'Eric-SESSION'!$K$7:$T$7,0)),"")</f>
        <v>#N/A</v>
      </c>
      <c r="F60" s="131" t="e">
        <f>INDEX('Eric-SESSION'!$L$79:$U$86, MATCH("*Deadlift*",'Eric-SESSION'!$B$79:$B$86,0), MATCH("*4th*",'Eric-SESSION'!$K$7:$T$7,0))</f>
        <v>#N/A</v>
      </c>
      <c r="G60" s="131" t="e">
        <f>IF($A$56='Eric-SESSION'!$A$88,INDEX('Eric-SESSION'!$K$79:$T$86, MATCH("*Bench Press*",'Eric-SESSION'!$B$79:$B$86,0), MATCH("*4th*",'Eric-SESSION'!$K$7:$T$7,0)),"")</f>
        <v>#N/A</v>
      </c>
      <c r="H60" s="131" t="e">
        <f>INDEX('Eric-SESSION'!$L$79:$U$86, MATCH("*Bench Press*",'Eric-SESSION'!$B$79:$B$86,0), MATCH("*4th*",'Eric-SESSION'!$K$7:$T$7,0))</f>
        <v>#N/A</v>
      </c>
      <c r="I60" s="132" t="e">
        <f>IF($A$56='Eric-SESSION'!$A$88,INDEX('Eric-SESSION'!$K$79:$T$86, MATCH("*Military*",'Eric-SESSION'!$B$79:$B$86,0), MATCH("*4th*",'Eric-SESSION'!$K$7:$T$7,0)),"")</f>
        <v>#N/A</v>
      </c>
      <c r="J60" s="44" t="e">
        <f>INDEX('Eric-SESSION'!$L$79:$U$86, MATCH("*Military*",'Eric-SESSION'!$B$79:$B$86,0), MATCH("*4th*",'Eric-SESSION'!$K$7:$T$7,0))</f>
        <v>#N/A</v>
      </c>
      <c r="K60" s="131" t="e">
        <f>IF($A$56='Eric-SESSION'!$A$88,INDEX('Eric-SESSION'!$K$79:$T$86, MATCH("*Clean *",'Eric-SESSION'!$B$79:$B$86,0), MATCH("*4th*",'Eric-SESSION'!$K$7:$T$7,0)),"")</f>
        <v>#N/A</v>
      </c>
      <c r="L60" s="44" t="e">
        <f>INDEX('Eric-SESSION'!$L$79:$U$86, MATCH("*Clean *",'Eric-SESSION'!$B$79:$B$86,0), MATCH("*4th*",'Eric-SESSION'!$K$7:$T$7,0))</f>
        <v>#N/A</v>
      </c>
      <c r="M60" s="131" t="e">
        <f>IF($A$56='Eric-SESSION'!$A$88,INDEX('Eric-SESSION'!$K$79:$T$86, MATCH("*Lat Pulldown*",'Eric-SESSION'!$B$79:$B$86,0), MATCH("*4th*",'Eric-SESSION'!$K$7:$T$7,0)),"")</f>
        <v>#N/A</v>
      </c>
      <c r="N60" s="44" t="e">
        <f>INDEX('Eric-SESSION'!$L$79:$U$86, MATCH("*Lat Pulldown*",'Eric-SESSION'!$B$79:$B$86,0), MATCH("*4th*",'Eric-SESSION'!$K$7:$T$7,0))</f>
        <v>#N/A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IF($A$56='Eric-SESSION'!$A$88,INDEX('Eric-SESSION'!$K$79:$T$86, MATCH("*pressup*",'Eric-SESSION'!$B$79:$B$86,0), MATCH("*5th*",'Eric-SESSION'!$K$7:$T$7,0)),"")</f>
        <v>#N/A</v>
      </c>
      <c r="D61" s="132" t="e">
        <f>INDEX('Eric-SESSION'!L$79:U$86, MATCH("*pressup*",'Eric-SESSION'!$B$79:$B$86,0), MATCH("*5th*",'Eric-SESSION'!K$7:T$7,0))</f>
        <v>#N/A</v>
      </c>
      <c r="E61" s="131" t="e">
        <f>IF($A$56='Eric-SESSION'!$A$88,INDEX('Eric-SESSION'!$K$79:$T$86, MATCH("*Deadlift*",'Eric-SESSION'!$B$79:$B$86,0), MATCH("*5th*",'Eric-SESSION'!$K$7:$T$7,0)),"")</f>
        <v>#N/A</v>
      </c>
      <c r="F61" s="131" t="e">
        <f>INDEX('Eric-SESSION'!$L$79:$U$86, MATCH("*Deadlift*",'Eric-SESSION'!$B$79:$B$86,0), MATCH("*5th*",'Eric-SESSION'!$K$7:$T$7,0))</f>
        <v>#N/A</v>
      </c>
      <c r="G61" s="131" t="e">
        <f>IF($A$56='Eric-SESSION'!$A$88,INDEX('Eric-SESSION'!$K$79:$T$86, MATCH("*Bench Press*",'Eric-SESSION'!$B$79:$B$86,0), MATCH("*5th*",'Eric-SESSION'!$K$7:$T$7,0)),"")</f>
        <v>#N/A</v>
      </c>
      <c r="H61" s="131" t="e">
        <f>INDEX('Eric-SESSION'!$L$79:$U$86, MATCH("*Bench Press*",'Eric-SESSION'!$B$79:$B$86,0), MATCH("*5th*",'Eric-SESSION'!$K$7:$T$7,0))</f>
        <v>#N/A</v>
      </c>
      <c r="I61" s="132" t="e">
        <f>IF($A$56='Eric-SESSION'!$A$88,INDEX('Eric-SESSION'!$K$79:$T$86, MATCH("*Military*",'Eric-SESSION'!$B$79:$B$86,0), MATCH("*5th*",'Eric-SESSION'!$K$7:$T$7,0)),"")</f>
        <v>#N/A</v>
      </c>
      <c r="J61" s="44" t="e">
        <f>INDEX('Eric-SESSION'!$L$79:$U$86, MATCH("*Military*",'Eric-SESSION'!$B$79:$B$86,0), MATCH("*5th*",'Eric-SESSION'!$K$7:$T$7,0))</f>
        <v>#N/A</v>
      </c>
      <c r="K61" s="131" t="e">
        <f>IF($A$56='Eric-SESSION'!$A$88,INDEX('Eric-SESSION'!$K$79:$T$86, MATCH("*Clean *",'Eric-SESSION'!$B$79:$B$86,0), MATCH("*5th*",'Eric-SESSION'!$K$7:$T$7,0)),"")</f>
        <v>#N/A</v>
      </c>
      <c r="L61" s="44" t="e">
        <f>INDEX('Eric-SESSION'!$L$79:$U$86, MATCH("*Clean *",'Eric-SESSION'!$B$79:$B$86,0), MATCH("*5th*",'Eric-SESSION'!$K$7:$T$7,0))</f>
        <v>#N/A</v>
      </c>
      <c r="M61" s="131" t="e">
        <f>IF($A$56='Eric-SESSION'!$A$88,INDEX('Eric-SESSION'!$K$79:$T$86, MATCH("*Lat Pulldown*",'Eric-SESSION'!$B$79:$B$86,0), MATCH("*5th*",'Eric-SESSION'!$K$7:$T$7,0)),"")</f>
        <v>#N/A</v>
      </c>
      <c r="N61" s="44" t="e">
        <f>INDEX('Eric-SESSION'!$L$79:$U$86, MATCH("*Lat Pulldown*",'Eric-SESSION'!$B$79:$B$86,0), MATCH("*5th*",'Eric-SESSION'!$K$7:$T$7,0))</f>
        <v>#N/A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'Eric-SESSION'!A97</f>
        <v>42235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>
        <f>MAX(G63:G67)</f>
        <v>0</v>
      </c>
      <c r="H62" s="116">
        <f t="array" ref="H62">MAX(IF(G63:G67=G62,H63:H67))</f>
        <v>8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>
        <f>MAX(M63:M67)</f>
        <v>40</v>
      </c>
      <c r="N62" s="117">
        <f t="array" ref="N62">MAX(IF(M63:M67=M62,N63:N67))</f>
        <v>10</v>
      </c>
      <c r="O62" s="152" t="e">
        <f>IF(A62='Eric-SESSION'!$A$97,INDEX('Eric-SESSION'!$K$97:$T$104, MATCH("*Plank*",'Eric-SESSION'!$B$97:$B$104,0), MATCH("*1st*",'Eric-SESSION'!$K$7:$T$7,0)),"")</f>
        <v>#N/A</v>
      </c>
      <c r="P62" s="152" t="e">
        <f>IF(A62='Eric-SESSION'!$A$97,INDEX('Eric-SESSION'!$K$97:$T$104, MATCH("*HIIT*",'Eric-SESSION'!$B$97:$B$104,0), MATCH("*1st*",'Eric-SESSION'!$K$7:$T$7,0)),"")</f>
        <v>#N/A</v>
      </c>
      <c r="Q62" s="119" t="e">
        <f>INDEX('Eric-SESSION'!$L$97:$U$104, MATCH("*HIIT*",'Eric-SESSION'!$B$97:$B$104,0), MATCH("*1st*",'Eric-SESSION'!$K$7:$T$7,0))</f>
        <v>#N/A</v>
      </c>
      <c r="R62" s="119">
        <f>'Eric-SESSION'!U97</f>
        <v>0</v>
      </c>
      <c r="S62" s="116"/>
      <c r="T62" s="116"/>
      <c r="U62" s="120">
        <f>'Eric-SESSION'!A98</f>
        <v>69.400000000000006</v>
      </c>
      <c r="V62" s="120">
        <f>'Eric-SESSION'!A99</f>
        <v>18.399999999999999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IF(A62='Eric-SESSION'!$A$97,INDEX('Eric-SESSION'!$K$97:$T$104, MATCH("*pressup*",'Eric-SESSION'!$B$97:$B$104,0), MATCH("*1st*",'Eric-SESSION'!$K$7:$T$7,0)),"")</f>
        <v>#N/A</v>
      </c>
      <c r="D63" s="132" t="e">
        <f>INDEX('Eric-SESSION'!L$97:U$104, MATCH("*pressup*",'Eric-SESSION'!$B$97:$B$104,0), MATCH("*1st*",'Eric-SESSION'!K$7:T$7,0))</f>
        <v>#N/A</v>
      </c>
      <c r="E63" s="131" t="e">
        <f>IF(A62='Eric-SESSION'!$A$97,INDEX('Eric-SESSION'!$K$97:$T$104, MATCH("*Deadlift*",'Eric-SESSION'!$B$97:$B$104,0), MATCH("*1st*",'Eric-SESSION'!$K$7:$T$7,0)),"")</f>
        <v>#N/A</v>
      </c>
      <c r="F63" s="131" t="e">
        <f>INDEX('Eric-SESSION'!$L$97:$U$104, MATCH("*Deadlift*",'Eric-SESSION'!$B$97:$B$104,0), MATCH("*1st*",'Eric-SESSION'!$K$7:$T$7,0))</f>
        <v>#N/A</v>
      </c>
      <c r="G63" s="131">
        <f>IF(A62='Eric-SESSION'!$A$97,INDEX('Eric-SESSION'!$K$97:$T$104, MATCH("*Bench Press*",'Eric-SESSION'!$B$97:$B$104,0), MATCH("*1st*",'Eric-SESSION'!$K$7:$T$7,0)),"")</f>
        <v>0</v>
      </c>
      <c r="H63" s="131">
        <f>INDEX('Eric-SESSION'!$L$97:$U$104, MATCH("*Bench Press*",'Eric-SESSION'!$B$97:$B$104,0), MATCH("*1st*",'Eric-SESSION'!$K$7:$T$7,0))</f>
        <v>8</v>
      </c>
      <c r="I63" s="132" t="e">
        <f>IF(A62='Eric-SESSION'!$A$97,INDEX('Eric-SESSION'!$K$97:$T$104, MATCH("*Military*",'Eric-SESSION'!$B$97:$B$104,0), MATCH("*1st*",'Eric-SESSION'!$K$7:$T$7,0)),"")</f>
        <v>#N/A</v>
      </c>
      <c r="J63" s="48" t="e">
        <f>INDEX('Eric-SESSION'!$L$97:$U$104, MATCH("*Military*",'Eric-SESSION'!$B$97:$B$104,0), MATCH("*1st*",'Eric-SESSION'!$K$7:$T$7,0))</f>
        <v>#N/A</v>
      </c>
      <c r="K63" s="131" t="e">
        <f>IF(A62='Eric-SESSION'!$A$97,INDEX('Eric-SESSION'!$K$97:$T$104, MATCH("*Clean *",'Eric-SESSION'!$B$97:$B$104,0), MATCH("*1st*",'Eric-SESSION'!$K$7:$T$7,0)),"")</f>
        <v>#N/A</v>
      </c>
      <c r="L63" s="48" t="e">
        <f>INDEX('Eric-SESSION'!$L$97:$U$104, MATCH("*Clean *",'Eric-SESSION'!$B$97:$B$104,0), MATCH("*1st*",'Eric-SESSION'!$K$7:$T$7,0))</f>
        <v>#N/A</v>
      </c>
      <c r="M63" s="131">
        <f>IF(A62='Eric-SESSION'!$A$97,INDEX('Eric-SESSION'!$K$97:$T$104, MATCH("*Lat Pulldown*",'Eric-SESSION'!$B$97:$B$104,0), MATCH("*1st*",'Eric-SESSION'!$K$7:$T$7,0)),"")</f>
        <v>40</v>
      </c>
      <c r="N63" s="50">
        <f>INDEX('Eric-SESSION'!$L$97:$U$104, MATCH("*Lat Pulldown*",'Eric-SESSION'!$B$97:$B$104,0), MATCH("*1st*",'Eric-SESSION'!$K$7:$T$7,0))</f>
        <v>10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IF(A62='Eric-SESSION'!$A$97,INDEX('Eric-SESSION'!$K$97:$T$104, MATCH("*pressup*",'Eric-SESSION'!$B$97:$B$104,0), MATCH("*2nd*",'Eric-SESSION'!$K$7:$T$7,0)),"")</f>
        <v>#N/A</v>
      </c>
      <c r="D64" s="132" t="e">
        <f>INDEX('Eric-SESSION'!L$97:U$104, MATCH("*pressup*",'Eric-SESSION'!$B$97:$B$104,0), MATCH("*2nd*",'Eric-SESSION'!K$7:T$7,0))</f>
        <v>#N/A</v>
      </c>
      <c r="E64" s="131" t="e">
        <f>IF(A62='Eric-SESSION'!$A$97,INDEX('Eric-SESSION'!$K$97:$T$104, MATCH("*Deadlift*",'Eric-SESSION'!$B$97:$B$104,0), MATCH("*2ND*",'Eric-SESSION'!$K$7:$T$7,0)),"")</f>
        <v>#N/A</v>
      </c>
      <c r="F64" s="131" t="e">
        <f>INDEX('Eric-SESSION'!$L$97:$U$104, MATCH("*Deadlift*",'Eric-SESSION'!$B$97:$B$104,0), MATCH("*2nd*",'Eric-SESSION'!$K$7:$T$7,0))</f>
        <v>#N/A</v>
      </c>
      <c r="G64" s="131">
        <f>IF(A62='Eric-SESSION'!$A$97,INDEX('Eric-SESSION'!$K$97:$T$104, MATCH("*Bench Press*",'Eric-SESSION'!$B$97:$B$104,0), MATCH("*2ND*",'Eric-SESSION'!$K$7:$T$7,0)),"")</f>
        <v>0</v>
      </c>
      <c r="H64" s="131">
        <f>INDEX('Eric-SESSION'!$L$97:$U$104, MATCH("*Bench Press*",'Eric-SESSION'!$B$97:$B$104,0), MATCH("*2nd*",'Eric-SESSION'!$K$7:$T$7,0))</f>
        <v>8</v>
      </c>
      <c r="I64" s="132" t="e">
        <f>IF(A62='Eric-SESSION'!$A$97,INDEX('Eric-SESSION'!$K$97:$T$104, MATCH("*Military*",'Eric-SESSION'!$B$97:$B$104,0), MATCH("*2ND*",'Eric-SESSION'!$K$7:$T$7,0)),"")</f>
        <v>#N/A</v>
      </c>
      <c r="J64" s="44" t="e">
        <f>INDEX('Eric-SESSION'!$L$97:$U$104, MATCH("*Military*",'Eric-SESSION'!$B$97:$B$104,0), MATCH("*2nd*",'Eric-SESSION'!$K$7:$T$7,0))</f>
        <v>#N/A</v>
      </c>
      <c r="K64" s="131" t="e">
        <f>IF(A62='Eric-SESSION'!$A$97,INDEX('Eric-SESSION'!$K$97:$T$104, MATCH("*Clean *",'Eric-SESSION'!$B$97:$B$104,0), MATCH("*2ND*",'Eric-SESSION'!$K$7:$T$7,0)),"")</f>
        <v>#N/A</v>
      </c>
      <c r="L64" s="44" t="e">
        <f>INDEX('Eric-SESSION'!$L$97:$U$104, MATCH("*Clean *",'Eric-SESSION'!$B$97:$B$104,0), MATCH("*2nd*",'Eric-SESSION'!$K$7:$T$7,0))</f>
        <v>#N/A</v>
      </c>
      <c r="M64" s="131">
        <f>IF(A62='Eric-SESSION'!$A$97,INDEX('Eric-SESSION'!$K$97:$T$104, MATCH("*Lat Pulldown*",'Eric-SESSION'!$B$97:$B$104,0), MATCH("*2ND*",'Eric-SESSION'!$K$7:$T$7,0)),"")</f>
        <v>40</v>
      </c>
      <c r="N64" s="44">
        <f>INDEX('Eric-SESSION'!$L$97:$U$104, MATCH("*Lat Pulldown*",'Eric-SESSION'!$B$97:$B$104,0), MATCH("*2nd*",'Eric-SESSION'!$K$7:$T$7,0))</f>
        <v>10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IF(A62='Eric-SESSION'!$A$97,INDEX('Eric-SESSION'!$K$97:$T$104, MATCH("*pressup*",'Eric-SESSION'!$B$97:$B$104,0), MATCH("*3rd*",'Eric-SESSION'!$K$7:$T$7,0)),"")</f>
        <v>#N/A</v>
      </c>
      <c r="D65" s="132" t="e">
        <f>INDEX('Eric-SESSION'!L$97:U$104, MATCH("*pressup*",'Eric-SESSION'!$B$97:$B$104,0), MATCH("*3rd*",'Eric-SESSION'!K$7:T$7,0))</f>
        <v>#N/A</v>
      </c>
      <c r="E65" s="131" t="e">
        <f>IF(A62='Eric-SESSION'!$A$97,INDEX('Eric-SESSION'!$K$97:$T$104, MATCH("*Deadlift*",'Eric-SESSION'!$B$97:$B$104,0), MATCH("*3rd*",'Eric-SESSION'!$K$7:$T$7,0)),"")</f>
        <v>#N/A</v>
      </c>
      <c r="F65" s="131" t="e">
        <f>INDEX('Eric-SESSION'!$L$97:$U$104, MATCH("*Deadlift*",'Eric-SESSION'!$B$97:$B$104,0), MATCH("*3rd*",'Eric-SESSION'!$K$7:$T$7,0))</f>
        <v>#N/A</v>
      </c>
      <c r="G65" s="131">
        <f>IF(A62='Eric-SESSION'!$A$97,INDEX('Eric-SESSION'!$K$97:$T$104, MATCH("*Bench Press*",'Eric-SESSION'!$B$97:$B$104,0), MATCH("*3rd*",'Eric-SESSION'!$K$7:$T$7,0)),"")</f>
        <v>0</v>
      </c>
      <c r="H65" s="131">
        <f>INDEX('Eric-SESSION'!$L$97:$U$104, MATCH("*Bench Press*",'Eric-SESSION'!$B$97:$B$104,0), MATCH("*3rd*",'Eric-SESSION'!$K$7:$T$7,0))</f>
        <v>8</v>
      </c>
      <c r="I65" s="132" t="e">
        <f>IF(A62='Eric-SESSION'!$A$97,INDEX('Eric-SESSION'!$K$97:$T$104, MATCH("*Military*",'Eric-SESSION'!$B$97:$B$104,0), MATCH("*3rd*",'Eric-SESSION'!$K$7:$T$7,0)),"")</f>
        <v>#N/A</v>
      </c>
      <c r="J65" s="44" t="e">
        <f>INDEX('Eric-SESSION'!$L$97:$U$104, MATCH("*Military*",'Eric-SESSION'!$B$97:$B$104,0), MATCH("*3rd*",'Eric-SESSION'!$K$7:$T$7,0))</f>
        <v>#N/A</v>
      </c>
      <c r="K65" s="131" t="e">
        <f>IF(A62='Eric-SESSION'!$A$97,INDEX('Eric-SESSION'!$K$97:$T$104, MATCH("*Clean *",'Eric-SESSION'!$B$97:$B$104,0), MATCH("*3rd*",'Eric-SESSION'!$K$7:$T$7,0)),"")</f>
        <v>#N/A</v>
      </c>
      <c r="L65" s="44" t="e">
        <f>INDEX('Eric-SESSION'!$L$97:$U$104, MATCH("*Clean *",'Eric-SESSION'!$B$97:$B$104,0), MATCH("*3rd*",'Eric-SESSION'!$K$7:$T$7,0))</f>
        <v>#N/A</v>
      </c>
      <c r="M65" s="131">
        <f>IF(A62='Eric-SESSION'!$A$97,INDEX('Eric-SESSION'!$K$97:$T$104, MATCH("*Lat Pulldown*",'Eric-SESSION'!$B$97:$B$104,0), MATCH("*3rd*",'Eric-SESSION'!$K$7:$T$7,0)),"")</f>
        <v>40</v>
      </c>
      <c r="N65" s="44">
        <f>INDEX('Eric-SESSION'!$L$97:$U$104, MATCH("*Lat Pulldown*",'Eric-SESSION'!$B$97:$B$104,0), MATCH("*3rd*",'Eric-SESSION'!$K$7:$T$7,0))</f>
        <v>10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IF(A62='Eric-SESSION'!$A$97,INDEX('Eric-SESSION'!$K$97:$T$104, MATCH("*pressup*",'Eric-SESSION'!$B$97:$B$104,0), MATCH("*4th*",'Eric-SESSION'!$K$7:$T$7,0)),"")</f>
        <v>#N/A</v>
      </c>
      <c r="D66" s="132" t="e">
        <f>INDEX('Eric-SESSION'!L$97:U$104, MATCH("*pressup*",'Eric-SESSION'!$B$97:$B$104,0), MATCH("*4th*",'Eric-SESSION'!K$7:T$7,0))</f>
        <v>#N/A</v>
      </c>
      <c r="E66" s="131" t="e">
        <f>IF(A62='Eric-SESSION'!$A$97,INDEX('Eric-SESSION'!$K$97:$T$104, MATCH("*Deadlift*",'Eric-SESSION'!$B$97:$B$104,0), MATCH("*4th*",'Eric-SESSION'!$K$7:$T$7,0)),"")</f>
        <v>#N/A</v>
      </c>
      <c r="F66" s="131" t="e">
        <f>INDEX('Eric-SESSION'!$L$97:$U$104, MATCH("*Deadlift*",'Eric-SESSION'!$B$97:$B$104,0), MATCH("*4th*",'Eric-SESSION'!$K$7:$T$7,0))</f>
        <v>#N/A</v>
      </c>
      <c r="G66" s="131">
        <f>IF(A62='Eric-SESSION'!$A$97,INDEX('Eric-SESSION'!$K$97:$T$104, MATCH("*Bench Press*",'Eric-SESSION'!$B$97:$B$104,0), MATCH("*4th*",'Eric-SESSION'!$K$7:$T$7,0)),"")</f>
        <v>0</v>
      </c>
      <c r="H66" s="131">
        <f>INDEX('Eric-SESSION'!$L$97:$U$104, MATCH("*Bench Press*",'Eric-SESSION'!$B$97:$B$104,0), MATCH("*4th*",'Eric-SESSION'!$K$7:$T$7,0))</f>
        <v>8</v>
      </c>
      <c r="I66" s="132" t="e">
        <f>IF(A62='Eric-SESSION'!$A$97,INDEX('Eric-SESSION'!$K$97:$T$104, MATCH("*Military*",'Eric-SESSION'!$B$97:$B$104,0), MATCH("*4th*",'Eric-SESSION'!$K$7:$T$7,0)),"")</f>
        <v>#N/A</v>
      </c>
      <c r="J66" s="44" t="e">
        <f>INDEX('Eric-SESSION'!$L$97:$U$104, MATCH("*Military*",'Eric-SESSION'!$B$97:$B$104,0), MATCH("*4th*",'Eric-SESSION'!$K$7:$T$7,0))</f>
        <v>#N/A</v>
      </c>
      <c r="K66" s="131" t="e">
        <f>IF(A62='Eric-SESSION'!$A$97,INDEX('Eric-SESSION'!$K$97:$T$104, MATCH("*Clean *",'Eric-SESSION'!$B$97:$B$104,0), MATCH("*4th*",'Eric-SESSION'!$K$7:$T$7,0)),"")</f>
        <v>#N/A</v>
      </c>
      <c r="L66" s="44" t="e">
        <f>INDEX('Eric-SESSION'!$L$97:$U$104, MATCH("*Clean *",'Eric-SESSION'!$B$97:$B$104,0), MATCH("*4th*",'Eric-SESSION'!$K$7:$T$7,0))</f>
        <v>#N/A</v>
      </c>
      <c r="M66" s="131">
        <f>IF(A62='Eric-SESSION'!$A$97,INDEX('Eric-SESSION'!$K$97:$T$104, MATCH("*Lat Pulldown*",'Eric-SESSION'!$B$97:$B$104,0), MATCH("*4th*",'Eric-SESSION'!$K$7:$T$7,0)),"")</f>
        <v>0</v>
      </c>
      <c r="N66" s="44">
        <f>INDEX('Eric-SESSION'!$L$97:$U$104, MATCH("*Lat Pulldown*",'Eric-SESSION'!$B$97:$B$104,0), MATCH("*4th*",'Eric-SESSION'!$K$7:$T$7,0))</f>
        <v>0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IF(A62='Eric-SESSION'!$A$97,INDEX('Eric-SESSION'!$K$97:$T$104, MATCH("*pressup*",'Eric-SESSION'!$B$97:$B$104,0), MATCH("*5th*",'Eric-SESSION'!$K$7:$T$7,0)),"")</f>
        <v>#N/A</v>
      </c>
      <c r="D67" s="132" t="e">
        <f>INDEX('Eric-SESSION'!L$97:U$104, MATCH("*pressup*",'Eric-SESSION'!$B$97:$B$104,0), MATCH("*5th*",'Eric-SESSION'!K$7:T$7,0))</f>
        <v>#N/A</v>
      </c>
      <c r="E67" s="131" t="e">
        <f>IF(A62='Eric-SESSION'!$A$97,INDEX('Eric-SESSION'!$K$97:$T$104, MATCH("*Deadlift*",'Eric-SESSION'!$B$97:$B$104,0), MATCH("*5th*",'Eric-SESSION'!$K$7:$T$7,0)),"")</f>
        <v>#N/A</v>
      </c>
      <c r="F67" s="131" t="e">
        <f>INDEX('Eric-SESSION'!$L$97:$U$104, MATCH("*Deadlift*",'Eric-SESSION'!$B$97:$B$104,0), MATCH("*5th*",'Eric-SESSION'!$K$7:$T$7,0))</f>
        <v>#N/A</v>
      </c>
      <c r="G67" s="131">
        <f>IF(A62='Eric-SESSION'!$A$97,INDEX('Eric-SESSION'!$K$97:$T$104, MATCH("*Bench Press*",'Eric-SESSION'!$B$97:$B$104,0), MATCH("*5th*",'Eric-SESSION'!$K$7:$T$7,0)),"")</f>
        <v>0</v>
      </c>
      <c r="H67" s="131">
        <f>INDEX('Eric-SESSION'!$L$97:$U$104, MATCH("*Bench Press*",'Eric-SESSION'!$B$97:$B$104,0), MATCH("*5th*",'Eric-SESSION'!$K$7:$T$7,0))</f>
        <v>0</v>
      </c>
      <c r="I67" s="132" t="e">
        <f>IF(A62='Eric-SESSION'!$A$97,INDEX('Eric-SESSION'!$K$97:$T$104, MATCH("*Military*",'Eric-SESSION'!$B$97:$B$104,0), MATCH("*5th*",'Eric-SESSION'!$K$7:$T$7,0)),"")</f>
        <v>#N/A</v>
      </c>
      <c r="J67" s="44" t="e">
        <f>INDEX('Eric-SESSION'!$L$97:$U$104, MATCH("*Military*",'Eric-SESSION'!$B$97:$B$104,0), MATCH("*5th*",'Eric-SESSION'!$K$7:$T$7,0))</f>
        <v>#N/A</v>
      </c>
      <c r="K67" s="131" t="e">
        <f>IF(A62='Eric-SESSION'!$A$97,INDEX('Eric-SESSION'!$K$97:$T$104, MATCH("*Clean *",'Eric-SESSION'!$B$97:$B$104,0), MATCH("*5th*",'Eric-SESSION'!$K$7:$T$7,0)),"")</f>
        <v>#N/A</v>
      </c>
      <c r="L67" s="44" t="e">
        <f>INDEX('Eric-SESSION'!$L$97:$U$104, MATCH("*Clean *",'Eric-SESSION'!$B$97:$B$104,0), MATCH("*5th*",'Eric-SESSION'!$K$7:$T$7,0))</f>
        <v>#N/A</v>
      </c>
      <c r="M67" s="131">
        <f>IF(A62='Eric-SESSION'!$A$97,INDEX('Eric-SESSION'!$K$97:$T$104, MATCH("*Lat Pulldown*",'Eric-SESSION'!$B$97:$B$104,0), MATCH("*5th*",'Eric-SESSION'!$K$7:$T$7,0)),"")</f>
        <v>0</v>
      </c>
      <c r="N67" s="44">
        <f>INDEX('Eric-SESSION'!$L$97:$U$104, MATCH("*Lat Pulldown*",'Eric-SESSION'!$B$97:$B$104,0), MATCH("*5th*",'Eric-SESSION'!$K$7:$T$7,0))</f>
        <v>0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'Eric-SESSION'!A106</f>
        <v>42238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 t="e">
        <f>MAX(G69:G73)</f>
        <v>#N/A</v>
      </c>
      <c r="H68" s="116" t="e">
        <f t="array" ref="H68">MAX(IF(G69:G73=G68,H69:H73))</f>
        <v>#N/A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52" t="e">
        <f>IF($A$68='Eric-SESSION'!$A$106,INDEX('Eric-SESSION'!$K$106:$T$113, MATCH("*Plank*",'Eric-SESSION'!$B$106:$B$113,0), MATCH("*1st*",'Eric-SESSION'!$K$7:$T$7,0)),"")</f>
        <v>#N/A</v>
      </c>
      <c r="P68" s="152" t="e">
        <f>IF($A$68='Eric-SESSION'!$A$106,INDEX('Eric-SESSION'!$K$106:$T$113, MATCH("*HIIT*",'Eric-SESSION'!$B$106:$B$113,0), MATCH("*1st*",'Eric-SESSION'!$K$7:$T$7,0)),"")</f>
        <v>#N/A</v>
      </c>
      <c r="Q68" s="119" t="e">
        <f>INDEX('Eric-SESSION'!$L$106:$U$113, MATCH("*HIIT*",'Eric-SESSION'!$B$106:$B$113,0), MATCH("*1st*",'Eric-SESSION'!$K$7:$T$7,0))</f>
        <v>#N/A</v>
      </c>
      <c r="R68" s="119">
        <f>'Eric-SESSION'!U106</f>
        <v>0</v>
      </c>
      <c r="S68" s="116"/>
      <c r="T68" s="116"/>
      <c r="U68" s="120">
        <f>'Eric-SESSION'!A107</f>
        <v>0</v>
      </c>
      <c r="V68" s="120">
        <f>'Eric-SESSION'!A108</f>
        <v>0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IF(A68='Eric-SESSION'!$A$106,INDEX('Eric-SESSION'!$K$106:$T$113, MATCH("*pressup*",'Eric-SESSION'!$B$106:$B$113,0), MATCH("*1st*",'Eric-SESSION'!$K$7:$T$7,0)),"")</f>
        <v>#N/A</v>
      </c>
      <c r="D69" s="132" t="e">
        <f>INDEX('Eric-SESSION'!L$106:U$113, MATCH("*pressup*",'Eric-SESSION'!$B$106:$B$113,0), MATCH("*1st*",'Eric-SESSION'!K$7:T$7,0))</f>
        <v>#N/A</v>
      </c>
      <c r="E69" s="131" t="e">
        <f>IF($A$68='Eric-SESSION'!$A$106,INDEX('Eric-SESSION'!$K$106:$T$113, MATCH("*Deadlift*",'Eric-SESSION'!$B$106:$B$113,0), MATCH("*1st*",'Eric-SESSION'!$K$7:$T$7,0)),"")</f>
        <v>#N/A</v>
      </c>
      <c r="F69" s="131" t="e">
        <f>INDEX('Eric-SESSION'!$L$106:$U$113, MATCH("*Deadlift*",'Eric-SESSION'!$B$106:$B$113,0), MATCH("*1st*",'Eric-SESSION'!$K$7:$T$7,0))</f>
        <v>#N/A</v>
      </c>
      <c r="G69" s="131" t="e">
        <f>IF($A$68='Eric-SESSION'!$A$106,INDEX('Eric-SESSION'!$K$106:$T$113, MATCH("*Bench Press*",'Eric-SESSION'!$B$106:$B$113,0), MATCH("*1st*",'Eric-SESSION'!$K$7:$T$7,0)),"")</f>
        <v>#N/A</v>
      </c>
      <c r="H69" s="131" t="e">
        <f>INDEX('Eric-SESSION'!$L$106:$U$113, MATCH("*Bench Press*",'Eric-SESSION'!$B$106:$B$113,0), MATCH("*1st*",'Eric-SESSION'!$K$7:$T$7,0))</f>
        <v>#N/A</v>
      </c>
      <c r="I69" s="132" t="e">
        <f>IF($A$68='Eric-SESSION'!$A$106,INDEX('Eric-SESSION'!$K$106:$T$113, MATCH("*Military*",'Eric-SESSION'!$B$106:$B$113,0), MATCH("*1st*",'Eric-SESSION'!$K$7:$T$7,0)),"")</f>
        <v>#N/A</v>
      </c>
      <c r="J69" s="48" t="e">
        <f>INDEX('Eric-SESSION'!$L$106:$U$113, MATCH("*Military*",'Eric-SESSION'!$B$106:$B$113,0), MATCH("*1st*",'Eric-SESSION'!$K$7:$T$7,0))</f>
        <v>#N/A</v>
      </c>
      <c r="K69" s="131" t="e">
        <f>IF($A$68='Eric-SESSION'!$A$106,INDEX('Eric-SESSION'!$K$106:$T$113, MATCH("*Clean *",'Eric-SESSION'!$B$106:$B$113,0), MATCH("*1st*",'Eric-SESSION'!$K$7:$T$7,0)),"")</f>
        <v>#N/A</v>
      </c>
      <c r="L69" s="48" t="e">
        <f>INDEX('Eric-SESSION'!$L$106:$U$113, MATCH("*Clean *",'Eric-SESSION'!$B$106:$B$113,0), MATCH("*1st*",'Eric-SESSION'!$K$7:$T$7,0))</f>
        <v>#N/A</v>
      </c>
      <c r="M69" s="131" t="e">
        <f>IF($A$68='Eric-SESSION'!$A$106,INDEX('Eric-SESSION'!$K$106:$T$113, MATCH("*Lat Pulldown*",'Eric-SESSION'!$B$106:$B$113,0), MATCH("*1st*",'Eric-SESSION'!$K$7:$T$7,0)),"")</f>
        <v>#N/A</v>
      </c>
      <c r="N69" s="48" t="e">
        <f>INDEX('Eric-SESSION'!$L$106:$U$113, MATCH("*Lat Pulldown*",'Eric-SESSION'!$B$106:$B$113,0), MATCH("*1st*",'Eric-SESSION'!$K$7:$T$7,0))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IF(A68='Eric-SESSION'!$A$106,INDEX('Eric-SESSION'!$K$106:$T$113, MATCH("*pressup*",'Eric-SESSION'!$B$106:$B$113,0), MATCH("*2nd*",'Eric-SESSION'!$K$7:$T$7,0)),"")</f>
        <v>#N/A</v>
      </c>
      <c r="D70" s="132" t="e">
        <f>INDEX('Eric-SESSION'!L$106:U$113, MATCH("*pressup*",'Eric-SESSION'!$B$106:$B$113,0), MATCH("*2nd*",'Eric-SESSION'!K$7:T$7,0))</f>
        <v>#N/A</v>
      </c>
      <c r="E70" s="131" t="e">
        <f>IF($A$68='Eric-SESSION'!$A$106,INDEX('Eric-SESSION'!$K$106:$T$113, MATCH("*Deadlift*",'Eric-SESSION'!$B$106:$B$113,0), MATCH("*2ND*",'Eric-SESSION'!$K$7:$T$7,0)),"")</f>
        <v>#N/A</v>
      </c>
      <c r="F70" s="131" t="e">
        <f>INDEX('Eric-SESSION'!$L$106:$U$113, MATCH("*Deadlift*",'Eric-SESSION'!$B$106:$B$113,0), MATCH("*2nd*",'Eric-SESSION'!$K$7:$T$7,0))</f>
        <v>#N/A</v>
      </c>
      <c r="G70" s="131" t="e">
        <f>IF($A$68='Eric-SESSION'!$A$106,INDEX('Eric-SESSION'!$K$106:$T$113, MATCH("*Bench Press*",'Eric-SESSION'!$B$106:$B$113,0), MATCH("*2ND*",'Eric-SESSION'!$K$7:$T$7,0)),"")</f>
        <v>#N/A</v>
      </c>
      <c r="H70" s="131" t="e">
        <f>INDEX('Eric-SESSION'!$L$106:$U$113, MATCH("*Bench Press*",'Eric-SESSION'!$B$106:$B$113,0), MATCH("*2nd*",'Eric-SESSION'!$K$7:$T$7,0))</f>
        <v>#N/A</v>
      </c>
      <c r="I70" s="132" t="e">
        <f>IF($A$68='Eric-SESSION'!$A$106,INDEX('Eric-SESSION'!$K$106:$T$113, MATCH("*Military*",'Eric-SESSION'!$B$106:$B$113,0), MATCH("*2ND*",'Eric-SESSION'!$K$7:$T$7,0)),"")</f>
        <v>#N/A</v>
      </c>
      <c r="J70" s="44" t="e">
        <f>INDEX('Eric-SESSION'!$L$106:$U$113, MATCH("*Military*",'Eric-SESSION'!$B$106:$B$113,0), MATCH("*2nd*",'Eric-SESSION'!$K$7:$T$7,0))</f>
        <v>#N/A</v>
      </c>
      <c r="K70" s="131" t="e">
        <f>IF($A$68='Eric-SESSION'!$A$106,INDEX('Eric-SESSION'!$K$106:$T$113, MATCH("*Clean *",'Eric-SESSION'!$B$106:$B$113,0), MATCH("*2ND*",'Eric-SESSION'!$K$7:$T$7,0)),"")</f>
        <v>#N/A</v>
      </c>
      <c r="L70" s="44" t="e">
        <f>INDEX('Eric-SESSION'!$L$106:$U$113, MATCH("*Clean *",'Eric-SESSION'!$B$106:$B$113,0), MATCH("*2nd*",'Eric-SESSION'!$K$7:$T$7,0))</f>
        <v>#N/A</v>
      </c>
      <c r="M70" s="131" t="e">
        <f>IF($A$68='Eric-SESSION'!$A$106,INDEX('Eric-SESSION'!$K$106:$T$113, MATCH("*Lat Pulldown*",'Eric-SESSION'!$B$106:$B$113,0), MATCH("*2ND*",'Eric-SESSION'!$K$7:$T$7,0)),"")</f>
        <v>#N/A</v>
      </c>
      <c r="N70" s="44" t="e">
        <f>INDEX('Eric-SESSION'!$L$106:$U$113, MATCH("*Lat Pulldown*",'Eric-SESSION'!$B$106:$B$113,0), MATCH("*2nd*",'Eric-SESSION'!$K$7:$T$7,0))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IF(A68='Eric-SESSION'!$A$106,INDEX('Eric-SESSION'!$K$106:$T$113, MATCH("*pressup*",'Eric-SESSION'!$B$106:$B$113,0), MATCH("*3rd*",'Eric-SESSION'!$K$7:$T$7,0)),"")</f>
        <v>#N/A</v>
      </c>
      <c r="D71" s="132" t="e">
        <f>INDEX('Eric-SESSION'!L$106:U$113, MATCH("*pressup*",'Eric-SESSION'!$B$106:$B$113,0), MATCH("*3rd*",'Eric-SESSION'!K$7:T$7,0))</f>
        <v>#N/A</v>
      </c>
      <c r="E71" s="131" t="e">
        <f>IF($A$68='Eric-SESSION'!$A$106,INDEX('Eric-SESSION'!$K$106:$T$113, MATCH("*Deadlift*",'Eric-SESSION'!$B$106:$B$113,0), MATCH("*3rd*",'Eric-SESSION'!$K$7:$T$7,0)),"")</f>
        <v>#N/A</v>
      </c>
      <c r="F71" s="131" t="e">
        <f>INDEX('Eric-SESSION'!$L$106:$U$113, MATCH("*Deadlift*",'Eric-SESSION'!$B$106:$B$113,0), MATCH("*3rd*",'Eric-SESSION'!$K$7:$T$7,0))</f>
        <v>#N/A</v>
      </c>
      <c r="G71" s="131" t="e">
        <f>IF($A$68='Eric-SESSION'!$A$106,INDEX('Eric-SESSION'!$K$106:$T$113, MATCH("*Bench Press*",'Eric-SESSION'!$B$106:$B$113,0), MATCH("*3rd*",'Eric-SESSION'!$K$7:$T$7,0)),"")</f>
        <v>#N/A</v>
      </c>
      <c r="H71" s="131" t="e">
        <f>INDEX('Eric-SESSION'!$L$106:$U$113, MATCH("*Bench Press*",'Eric-SESSION'!$B$106:$B$113,0), MATCH("*3rd*",'Eric-SESSION'!$K$7:$T$7,0))</f>
        <v>#N/A</v>
      </c>
      <c r="I71" s="132" t="e">
        <f>IF($A$68='Eric-SESSION'!$A$106,INDEX('Eric-SESSION'!$K$106:$T$113, MATCH("*Military*",'Eric-SESSION'!$B$106:$B$113,0), MATCH("*3rd*",'Eric-SESSION'!$K$7:$T$7,0)),"")</f>
        <v>#N/A</v>
      </c>
      <c r="J71" s="44" t="e">
        <f>INDEX('Eric-SESSION'!$L$106:$U$113, MATCH("*Military*",'Eric-SESSION'!$B$106:$B$113,0), MATCH("*3rd*",'Eric-SESSION'!$K$7:$T$7,0))</f>
        <v>#N/A</v>
      </c>
      <c r="K71" s="131" t="e">
        <f>IF($A$68='Eric-SESSION'!$A$106,INDEX('Eric-SESSION'!$K$106:$T$113, MATCH("*Clean *",'Eric-SESSION'!$B$106:$B$113,0), MATCH("*3rd*",'Eric-SESSION'!$K$7:$T$7,0)),"")</f>
        <v>#N/A</v>
      </c>
      <c r="L71" s="44" t="e">
        <f>INDEX('Eric-SESSION'!$L$106:$U$113, MATCH("*Clean *",'Eric-SESSION'!$B$106:$B$113,0), MATCH("*3rd*",'Eric-SESSION'!$K$7:$T$7,0))</f>
        <v>#N/A</v>
      </c>
      <c r="M71" s="131" t="e">
        <f>IF($A$68='Eric-SESSION'!$A$106,INDEX('Eric-SESSION'!$K$106:$T$113, MATCH("*Lat Pulldown*",'Eric-SESSION'!$B$106:$B$113,0), MATCH("*3rd*",'Eric-SESSION'!$K$7:$T$7,0)),"")</f>
        <v>#N/A</v>
      </c>
      <c r="N71" s="44" t="e">
        <f>INDEX('Eric-SESSION'!$L$106:$U$113, MATCH("*Lat Pulldown*",'Eric-SESSION'!$B$106:$B$113,0), MATCH("*3rd*",'Eric-SESSION'!$K$7:$T$7,0))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IF(A68='Eric-SESSION'!$A$106,INDEX('Eric-SESSION'!$K$106:$T$113, MATCH("*pressup*",'Eric-SESSION'!$B$106:$B$113,0), MATCH("*4th*",'Eric-SESSION'!$K$7:$T$7,0)),"")</f>
        <v>#N/A</v>
      </c>
      <c r="D72" s="132" t="e">
        <f>INDEX('Eric-SESSION'!L$106:U$113, MATCH("*pressup*",'Eric-SESSION'!$B$106:$B$113,0), MATCH("*4th*",'Eric-SESSION'!K$7:T$7,0))</f>
        <v>#N/A</v>
      </c>
      <c r="E72" s="131" t="e">
        <f>IF($A$68='Eric-SESSION'!$A$106,INDEX('Eric-SESSION'!$K$106:$T$113, MATCH("*Deadlift*",'Eric-SESSION'!$B$106:$B$113,0), MATCH("*4th*",'Eric-SESSION'!$K$7:$T$7,0)),"")</f>
        <v>#N/A</v>
      </c>
      <c r="F72" s="131" t="e">
        <f>INDEX('Eric-SESSION'!$L$106:$U$113, MATCH("*Deadlift*",'Eric-SESSION'!$B$106:$B$113,0), MATCH("*4th*",'Eric-SESSION'!$K$7:$T$7,0))</f>
        <v>#N/A</v>
      </c>
      <c r="G72" s="131" t="e">
        <f>IF($A$68='Eric-SESSION'!$A$106,INDEX('Eric-SESSION'!$K$106:$T$113, MATCH("*Bench Press*",'Eric-SESSION'!$B$106:$B$113,0), MATCH("*4th*",'Eric-SESSION'!$K$7:$T$7,0)),"")</f>
        <v>#N/A</v>
      </c>
      <c r="H72" s="131" t="e">
        <f>INDEX('Eric-SESSION'!$L$106:$U$113, MATCH("*Bench Press*",'Eric-SESSION'!$B$106:$B$113,0), MATCH("*4th*",'Eric-SESSION'!$K$7:$T$7,0))</f>
        <v>#N/A</v>
      </c>
      <c r="I72" s="132" t="e">
        <f>IF($A$68='Eric-SESSION'!$A$106,INDEX('Eric-SESSION'!$K$106:$T$113, MATCH("*Military*",'Eric-SESSION'!$B$106:$B$113,0), MATCH("*4th*",'Eric-SESSION'!$K$7:$T$7,0)),"")</f>
        <v>#N/A</v>
      </c>
      <c r="J72" s="44" t="e">
        <f>INDEX('Eric-SESSION'!$L$106:$U$113, MATCH("*Military*",'Eric-SESSION'!$B$106:$B$113,0), MATCH("*4th*",'Eric-SESSION'!$K$7:$T$7,0))</f>
        <v>#N/A</v>
      </c>
      <c r="K72" s="131" t="e">
        <f>IF($A$68='Eric-SESSION'!$A$106,INDEX('Eric-SESSION'!$K$106:$T$113, MATCH("*Clean *",'Eric-SESSION'!$B$106:$B$113,0), MATCH("*4th*",'Eric-SESSION'!$K$7:$T$7,0)),"")</f>
        <v>#N/A</v>
      </c>
      <c r="L72" s="44" t="e">
        <f>INDEX('Eric-SESSION'!$L$106:$U$113, MATCH("*Clean *",'Eric-SESSION'!$B$106:$B$113,0), MATCH("*4th*",'Eric-SESSION'!$K$7:$T$7,0))</f>
        <v>#N/A</v>
      </c>
      <c r="M72" s="131" t="e">
        <f>IF($A$68='Eric-SESSION'!$A$106,INDEX('Eric-SESSION'!$K$106:$T$113, MATCH("*Lat Pulldown*",'Eric-SESSION'!$B$106:$B$113,0), MATCH("*4th*",'Eric-SESSION'!$K$7:$T$7,0)),"")</f>
        <v>#N/A</v>
      </c>
      <c r="N72" s="44" t="e">
        <f>INDEX('Eric-SESSION'!$L$106:$U$113, MATCH("*Lat Pulldown*",'Eric-SESSION'!$B$106:$B$113,0), MATCH("*4th*",'Eric-SESSION'!$K$7:$T$7,0))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IF(A68='Eric-SESSION'!$A$106,INDEX('Eric-SESSION'!$K$106:$T$113, MATCH("*pressup*",'Eric-SESSION'!$B$106:$B$113,0), MATCH("*5th*",'Eric-SESSION'!$K$7:$T$7,0)),"")</f>
        <v>#N/A</v>
      </c>
      <c r="D73" s="132" t="e">
        <f>INDEX('Eric-SESSION'!L$106:U$113, MATCH("*pressup*",'Eric-SESSION'!$B$106:$B$113,0), MATCH("*5th*",'Eric-SESSION'!K$7:T$7,0))</f>
        <v>#N/A</v>
      </c>
      <c r="E73" s="131" t="e">
        <f>IF($A$68='Eric-SESSION'!$A$106,INDEX('Eric-SESSION'!$K$106:$T$113, MATCH("*Deadlift*",'Eric-SESSION'!$B$106:$B$113,0), MATCH("*5th*",'Eric-SESSION'!$K$7:$T$7,0)),"")</f>
        <v>#N/A</v>
      </c>
      <c r="F73" s="131" t="e">
        <f>INDEX('Eric-SESSION'!$L$106:$U$113, MATCH("*Deadlift*",'Eric-SESSION'!$B$106:$B$113,0), MATCH("*5th*",'Eric-SESSION'!$K$7:$T$7,0))</f>
        <v>#N/A</v>
      </c>
      <c r="G73" s="131" t="e">
        <f>IF($A$68='Eric-SESSION'!$A$106,INDEX('Eric-SESSION'!$K$106:$T$113, MATCH("*Bench Press*",'Eric-SESSION'!$B$106:$B$113,0), MATCH("*5th*",'Eric-SESSION'!$K$7:$T$7,0)),"")</f>
        <v>#N/A</v>
      </c>
      <c r="H73" s="131" t="e">
        <f>INDEX('Eric-SESSION'!$L$106:$U$113, MATCH("*Bench Press*",'Eric-SESSION'!$B$106:$B$113,0), MATCH("*5th*",'Eric-SESSION'!$K$7:$T$7,0))</f>
        <v>#N/A</v>
      </c>
      <c r="I73" s="132" t="e">
        <f>IF($A$68='Eric-SESSION'!$A$106,INDEX('Eric-SESSION'!$K$106:$T$113, MATCH("*Military*",'Eric-SESSION'!$B$106:$B$113,0), MATCH("*5th*",'Eric-SESSION'!$K$7:$T$7,0)),"")</f>
        <v>#N/A</v>
      </c>
      <c r="J73" s="44" t="e">
        <f>INDEX('Eric-SESSION'!$L$106:$U$113, MATCH("*Military*",'Eric-SESSION'!$B$106:$B$113,0), MATCH("*5th*",'Eric-SESSION'!$K$7:$T$7,0))</f>
        <v>#N/A</v>
      </c>
      <c r="K73" s="131" t="e">
        <f>IF($A$68='Eric-SESSION'!$A$106,INDEX('Eric-SESSION'!$K$106:$T$113, MATCH("*Clean *",'Eric-SESSION'!$B$106:$B$113,0), MATCH("*5th*",'Eric-SESSION'!$K$7:$T$7,0)),"")</f>
        <v>#N/A</v>
      </c>
      <c r="L73" s="44" t="e">
        <f>INDEX('Eric-SESSION'!$L$106:$U$113, MATCH("*Clean *",'Eric-SESSION'!$B$106:$B$113,0), MATCH("*5th*",'Eric-SESSION'!$K$7:$T$7,0))</f>
        <v>#N/A</v>
      </c>
      <c r="M73" s="131" t="e">
        <f>IF($A$68='Eric-SESSION'!$A$106,INDEX('Eric-SESSION'!$K$106:$T$113, MATCH("*Lat Pulldown*",'Eric-SESSION'!$B$106:$B$113,0), MATCH("*5th*",'Eric-SESSION'!$K$7:$T$7,0)),"")</f>
        <v>#N/A</v>
      </c>
      <c r="N73" s="44" t="e">
        <f>INDEX('Eric-SESSION'!$L$106:$U$113, MATCH("*Lat Pulldown*",'Eric-SESSION'!$B$106:$B$113,0), MATCH("*5th*",'Eric-SESSION'!$K$7:$T$7,0))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'Eric-SESSION'!A115</f>
        <v>42242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 t="e">
        <f>MAX(E75:E79)</f>
        <v>#N/A</v>
      </c>
      <c r="F74" s="116" t="e">
        <f t="array" ref="F74">MAX(IF(E75:E79=E74,F75:F79))</f>
        <v>#N/A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 t="e">
        <f>IF($A$74='Eric-SESSION'!$A$115,INDEX('Eric-SESSION'!$K$115:$T$122, MATCH("*Plank*",'Eric-SESSION'!$B$115:$B$122,0), MATCH("*1st*",'Eric-SESSION'!$K$7:$T$7,0)),"")</f>
        <v>#N/A</v>
      </c>
      <c r="P74" s="152" t="e">
        <f>IF($A$74='Eric-SESSION'!$A$115,INDEX('Eric-SESSION'!$K$115:$T$122, MATCH("*HIIT*",'Eric-SESSION'!$B$115:$B$122,0), MATCH("*1st*",'Eric-SESSION'!$K$7:$T$7,0)),"")</f>
        <v>#N/A</v>
      </c>
      <c r="Q74" s="123" t="e">
        <f>INDEX('Eric-SESSION'!$L$115:$U$122, MATCH("*HIIT*",'Eric-SESSION'!$B$115:$B$122,0), MATCH("*1st*",'Eric-SESSION'!$K$7:$T$7,0))</f>
        <v>#N/A</v>
      </c>
      <c r="R74" s="119">
        <f>'Eric-SESSION'!U115</f>
        <v>0</v>
      </c>
      <c r="S74" s="116"/>
      <c r="T74" s="116"/>
      <c r="U74" s="120">
        <f>'Eric-SESSION'!A116</f>
        <v>0</v>
      </c>
      <c r="V74" s="120">
        <f>'Eric-SESSION'!A117</f>
        <v>0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IF($A$74='Eric-SESSION'!$A$115,INDEX('Eric-SESSION'!$K$115:$T$122, MATCH("*pressup*",'Eric-SESSION'!$B$115:$B$122,0), MATCH("*1st*",'Eric-SESSION'!$K$7:$T$7,0)),"")</f>
        <v>#N/A</v>
      </c>
      <c r="D75" s="132" t="e">
        <f>INDEX('Eric-SESSION'!L$115:U$122, MATCH("*pressup*",'Eric-SESSION'!$B$115:$B$122,0), MATCH("*1st*",'Eric-SESSION'!K$7:T$7,0))</f>
        <v>#N/A</v>
      </c>
      <c r="E75" s="131" t="e">
        <f>IF($A$74='Eric-SESSION'!$A$115,INDEX('Eric-SESSION'!$K$115:$T$122, MATCH("*Deadlift*",'Eric-SESSION'!$B$115:$B$122,0), MATCH("*1st*",'Eric-SESSION'!$K$7:$T$7,0)),"")</f>
        <v>#N/A</v>
      </c>
      <c r="F75" s="131" t="e">
        <f>INDEX('Eric-SESSION'!$L$115:$U$122, MATCH("*Deadlift*",'Eric-SESSION'!$B$115:$B$122,0), MATCH("*1st*",'Eric-SESSION'!$K$7:$T$7,0))</f>
        <v>#N/A</v>
      </c>
      <c r="G75" s="131" t="e">
        <f>IF($A$74='Eric-SESSION'!$A$115,INDEX('Eric-SESSION'!$K$115:$T$122, MATCH("*Bench Press*",'Eric-SESSION'!$B$115:$B$122,0), MATCH("*1st*",'Eric-SESSION'!$K$7:$T$7,0)),"")</f>
        <v>#N/A</v>
      </c>
      <c r="H75" s="131" t="e">
        <f>INDEX('Eric-SESSION'!$L$115:$U$122, MATCH("*Bench Press*",'Eric-SESSION'!$B$115:$B$122,0), MATCH("*1st*",'Eric-SESSION'!$K$7:$T$7,0))</f>
        <v>#N/A</v>
      </c>
      <c r="I75" s="132" t="e">
        <f>IF($A$74='Eric-SESSION'!$A$115,INDEX('Eric-SESSION'!$K$115:$T$122, MATCH("*Military*",'Eric-SESSION'!$B$115:$B$122,0), MATCH("*1st*",'Eric-SESSION'!$K$7:$T$7,0)),"")</f>
        <v>#N/A</v>
      </c>
      <c r="J75" s="48" t="e">
        <f>INDEX('Eric-SESSION'!$L$115:$U$122, MATCH("*Military*",'Eric-SESSION'!$B$115:$B$122,0), MATCH("*1st*",'Eric-SESSION'!$K$7:$T$7,0))</f>
        <v>#N/A</v>
      </c>
      <c r="K75" s="131" t="e">
        <f>IF($A$74='Eric-SESSION'!$A$115,INDEX('Eric-SESSION'!$K$115:$T$122, MATCH("*Clean *",'Eric-SESSION'!$B$115:$B$122,0), MATCH("*1st*",'Eric-SESSION'!$K$7:$T$7,0)),"")</f>
        <v>#N/A</v>
      </c>
      <c r="L75" s="48" t="e">
        <f>INDEX('Eric-SESSION'!$L$115:$U$122, MATCH("*Clean *",'Eric-SESSION'!$B$115:$B$122,0), MATCH("*1st*",'Eric-SESSION'!$K$7:$T$7,0))</f>
        <v>#N/A</v>
      </c>
      <c r="M75" s="131" t="e">
        <f>IF($A$74='Eric-SESSION'!$A$115,INDEX('Eric-SESSION'!$K$115:$T$122, MATCH("*Lat Pulldown*",'Eric-SESSION'!$B$115:$B$122,0), MATCH("*1st*",'Eric-SESSION'!$K$7:$T$7,0)),"")</f>
        <v>#N/A</v>
      </c>
      <c r="N75" s="48" t="e">
        <f>INDEX('Eric-SESSION'!$L$115:$U$122, MATCH("*Lat Pulldown*",'Eric-SESSION'!$B$115:$B$122,0), MATCH("*1st*",'Eric-SESSION'!$K$7:$T$7,0))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IF($A$74='Eric-SESSION'!$A$115,INDEX('Eric-SESSION'!$K$115:$T$122, MATCH("*pressup*",'Eric-SESSION'!$B$115:$B$122,0), MATCH("*2nd*",'Eric-SESSION'!$K$7:$T$7,0)),"")</f>
        <v>#N/A</v>
      </c>
      <c r="D76" s="132" t="e">
        <f>INDEX('Eric-SESSION'!L$115:U$122, MATCH("*pressup*",'Eric-SESSION'!$B$115:$B$122,0), MATCH("*2nd*",'Eric-SESSION'!K$7:T$7,0))</f>
        <v>#N/A</v>
      </c>
      <c r="E76" s="131" t="e">
        <f>IF($A$74='Eric-SESSION'!$A$115,INDEX('Eric-SESSION'!$K$115:$T$122, MATCH("*Deadlift*",'Eric-SESSION'!$B$115:$B$122,0), MATCH("*2ND*",'Eric-SESSION'!$K$7:$T$7,0)),"")</f>
        <v>#N/A</v>
      </c>
      <c r="F76" s="131" t="e">
        <f>INDEX('Eric-SESSION'!$L$115:$U$122, MATCH("*Deadlift*",'Eric-SESSION'!$B$115:$B$122,0), MATCH("*2nd*",'Eric-SESSION'!$K$7:$T$7,0))</f>
        <v>#N/A</v>
      </c>
      <c r="G76" s="131" t="e">
        <f>IF($A$74='Eric-SESSION'!$A$115,INDEX('Eric-SESSION'!$K$115:$T$122, MATCH("*Bench Press*",'Eric-SESSION'!$B$115:$B$122,0), MATCH("*2ND*",'Eric-SESSION'!$K$7:$T$7,0)),"")</f>
        <v>#N/A</v>
      </c>
      <c r="H76" s="131" t="e">
        <f>INDEX('Eric-SESSION'!$L$115:$U$122, MATCH("*Bench Press*",'Eric-SESSION'!$B$115:$B$122,0), MATCH("*2nd*",'Eric-SESSION'!$K$7:$T$7,0))</f>
        <v>#N/A</v>
      </c>
      <c r="I76" s="132" t="e">
        <f>IF($A$74='Eric-SESSION'!$A$115,INDEX('Eric-SESSION'!$K$115:$T$122, MATCH("*Military*",'Eric-SESSION'!$B$115:$B$122,0), MATCH("*2ND*",'Eric-SESSION'!$K$7:$T$7,0)),"")</f>
        <v>#N/A</v>
      </c>
      <c r="J76" s="44" t="e">
        <f>INDEX('Eric-SESSION'!$L$115:$U$122, MATCH("*Military*",'Eric-SESSION'!$B$115:$B$122,0), MATCH("*2nd*",'Eric-SESSION'!$K$7:$T$7,0))</f>
        <v>#N/A</v>
      </c>
      <c r="K76" s="131" t="e">
        <f>IF($A$74='Eric-SESSION'!$A$115,INDEX('Eric-SESSION'!$K$115:$T$122, MATCH("*Clean *",'Eric-SESSION'!$B$115:$B$122,0), MATCH("*2ND*",'Eric-SESSION'!$K$7:$T$7,0)),"")</f>
        <v>#N/A</v>
      </c>
      <c r="L76" s="44" t="e">
        <f>INDEX('Eric-SESSION'!$L$115:$U$122, MATCH("*Clean *",'Eric-SESSION'!$B$115:$B$122,0), MATCH("*2nd*",'Eric-SESSION'!$K$7:$T$7,0))</f>
        <v>#N/A</v>
      </c>
      <c r="M76" s="131" t="e">
        <f>IF($A$74='Eric-SESSION'!$A$115,INDEX('Eric-SESSION'!$K$115:$T$122, MATCH("*Lat Pulldown*",'Eric-SESSION'!$B$115:$B$122,0), MATCH("*2ND*",'Eric-SESSION'!$K$7:$T$7,0)),"")</f>
        <v>#N/A</v>
      </c>
      <c r="N76" s="44" t="e">
        <f>INDEX('Eric-SESSION'!$L$115:$U$122, MATCH("*Lat Pulldown*",'Eric-SESSION'!$B$115:$B$122,0), MATCH("*2nd*",'Eric-SESSION'!$K$7:$T$7,0))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IF($A$74='Eric-SESSION'!$A$115,INDEX('Eric-SESSION'!$K$115:$T$122, MATCH("*pressup*",'Eric-SESSION'!$B$115:$B$122,0), MATCH("*3rd*",'Eric-SESSION'!$K$7:$T$7,0)),"")</f>
        <v>#N/A</v>
      </c>
      <c r="D77" s="132" t="e">
        <f>INDEX('Eric-SESSION'!L$115:U$122, MATCH("*pressup*",'Eric-SESSION'!$B$115:$B$122,0), MATCH("*3rd*",'Eric-SESSION'!K$7:T$7,0))</f>
        <v>#N/A</v>
      </c>
      <c r="E77" s="131" t="e">
        <f>IF($A$74='Eric-SESSION'!$A$115,INDEX('Eric-SESSION'!$K$115:$T$122, MATCH("*Deadlift*",'Eric-SESSION'!$B$115:$B$122,0), MATCH("*3rd*",'Eric-SESSION'!$K$7:$T$7,0)),"")</f>
        <v>#N/A</v>
      </c>
      <c r="F77" s="131" t="e">
        <f>INDEX('Eric-SESSION'!$L$115:$U$122, MATCH("*Deadlift*",'Eric-SESSION'!$B$115:$B$122,0), MATCH("*3rd*",'Eric-SESSION'!$K$7:$T$7,0))</f>
        <v>#N/A</v>
      </c>
      <c r="G77" s="131" t="e">
        <f>IF($A$74='Eric-SESSION'!$A$115,INDEX('Eric-SESSION'!$K$115:$T$122, MATCH("*Bench Press*",'Eric-SESSION'!$B$115:$B$122,0), MATCH("*3rd*",'Eric-SESSION'!$K$7:$T$7,0)),"")</f>
        <v>#N/A</v>
      </c>
      <c r="H77" s="131" t="e">
        <f>INDEX('Eric-SESSION'!$L$115:$U$122, MATCH("*Bench Press*",'Eric-SESSION'!$B$115:$B$122,0), MATCH("*3rd*",'Eric-SESSION'!$K$7:$T$7,0))</f>
        <v>#N/A</v>
      </c>
      <c r="I77" s="132" t="e">
        <f>IF($A$74='Eric-SESSION'!$A$115,INDEX('Eric-SESSION'!$K$115:$T$122, MATCH("*Military*",'Eric-SESSION'!$B$115:$B$122,0), MATCH("*3rd*",'Eric-SESSION'!$K$7:$T$7,0)),"")</f>
        <v>#N/A</v>
      </c>
      <c r="J77" s="44" t="e">
        <f>INDEX('Eric-SESSION'!$L$115:$U$122, MATCH("*Military*",'Eric-SESSION'!$B$115:$B$122,0), MATCH("*3rd*",'Eric-SESSION'!$K$7:$T$7,0))</f>
        <v>#N/A</v>
      </c>
      <c r="K77" s="131" t="e">
        <f>IF($A$74='Eric-SESSION'!$A$115,INDEX('Eric-SESSION'!$K$115:$T$122, MATCH("*Clean *",'Eric-SESSION'!$B$115:$B$122,0), MATCH("*3rd*",'Eric-SESSION'!$K$7:$T$7,0)),"")</f>
        <v>#N/A</v>
      </c>
      <c r="L77" s="44" t="e">
        <f>INDEX('Eric-SESSION'!$L$115:$U$122, MATCH("*Clean *",'Eric-SESSION'!$B$115:$B$122,0), MATCH("*3rd*",'Eric-SESSION'!$K$7:$T$7,0))</f>
        <v>#N/A</v>
      </c>
      <c r="M77" s="131" t="e">
        <f>IF($A$74='Eric-SESSION'!$A$115,INDEX('Eric-SESSION'!$K$115:$T$122, MATCH("*Lat Pulldown*",'Eric-SESSION'!$B$115:$B$122,0), MATCH("*3rd*",'Eric-SESSION'!$K$7:$T$7,0)),"")</f>
        <v>#N/A</v>
      </c>
      <c r="N77" s="44" t="e">
        <f>INDEX('Eric-SESSION'!$L$115:$U$122, MATCH("*Lat Pulldown*",'Eric-SESSION'!$B$115:$B$122,0), MATCH("*3rd*",'Eric-SESSION'!$K$7:$T$7,0))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IF($A$74='Eric-SESSION'!$A$115,INDEX('Eric-SESSION'!$K$115:$T$122, MATCH("*pressup*",'Eric-SESSION'!$B$115:$B$122,0), MATCH("*4th*",'Eric-SESSION'!$K$7:$T$7,0)),"")</f>
        <v>#N/A</v>
      </c>
      <c r="D78" s="132" t="e">
        <f>INDEX('Eric-SESSION'!L$115:U$122, MATCH("*pressup*",'Eric-SESSION'!$B$115:$B$122,0), MATCH("*4th*",'Eric-SESSION'!K$7:T$7,0))</f>
        <v>#N/A</v>
      </c>
      <c r="E78" s="131" t="e">
        <f>IF($A$74='Eric-SESSION'!$A$115,INDEX('Eric-SESSION'!$K$115:$T$122, MATCH("*Deadlift*",'Eric-SESSION'!$B$115:$B$122,0), MATCH("*4th*",'Eric-SESSION'!$K$7:$T$7,0)),"")</f>
        <v>#N/A</v>
      </c>
      <c r="F78" s="131" t="e">
        <f>INDEX('Eric-SESSION'!$L$115:$U$122, MATCH("*Deadlift*",'Eric-SESSION'!$B$115:$B$122,0), MATCH("*4th*",'Eric-SESSION'!$K$7:$T$7,0))</f>
        <v>#N/A</v>
      </c>
      <c r="G78" s="131" t="e">
        <f>IF($A$74='Eric-SESSION'!$A$115,INDEX('Eric-SESSION'!$K$115:$T$122, MATCH("*Bench Press*",'Eric-SESSION'!$B$115:$B$122,0), MATCH("*4th*",'Eric-SESSION'!$K$7:$T$7,0)),"")</f>
        <v>#N/A</v>
      </c>
      <c r="H78" s="131" t="e">
        <f>INDEX('Eric-SESSION'!$L$115:$U$122, MATCH("*Bench Press*",'Eric-SESSION'!$B$115:$B$122,0), MATCH("*4th*",'Eric-SESSION'!$K$7:$T$7,0))</f>
        <v>#N/A</v>
      </c>
      <c r="I78" s="132" t="e">
        <f>IF($A$74='Eric-SESSION'!$A$115,INDEX('Eric-SESSION'!$K$115:$T$122, MATCH("*Military*",'Eric-SESSION'!$B$115:$B$122,0), MATCH("*4th*",'Eric-SESSION'!$K$7:$T$7,0)),"")</f>
        <v>#N/A</v>
      </c>
      <c r="J78" s="44" t="e">
        <f>INDEX('Eric-SESSION'!$L$115:$U$122, MATCH("*Military*",'Eric-SESSION'!$B$115:$B$122,0), MATCH("*4th*",'Eric-SESSION'!$K$7:$T$7,0))</f>
        <v>#N/A</v>
      </c>
      <c r="K78" s="131" t="e">
        <f>IF($A$74='Eric-SESSION'!$A$115,INDEX('Eric-SESSION'!$K$115:$T$122, MATCH("*Clean *",'Eric-SESSION'!$B$115:$B$122,0), MATCH("*4th*",'Eric-SESSION'!$K$7:$T$7,0)),"")</f>
        <v>#N/A</v>
      </c>
      <c r="L78" s="44" t="e">
        <f>INDEX('Eric-SESSION'!$L$115:$U$122, MATCH("*Clean *",'Eric-SESSION'!$B$115:$B$122,0), MATCH("*4th*",'Eric-SESSION'!$K$7:$T$7,0))</f>
        <v>#N/A</v>
      </c>
      <c r="M78" s="131" t="e">
        <f>IF($A$74='Eric-SESSION'!$A$115,INDEX('Eric-SESSION'!$K$115:$T$122, MATCH("*Lat Pulldown*",'Eric-SESSION'!$B$115:$B$122,0), MATCH("*4th*",'Eric-SESSION'!$K$7:$T$7,0)),"")</f>
        <v>#N/A</v>
      </c>
      <c r="N78" s="44" t="e">
        <f>INDEX('Eric-SESSION'!$L$115:$U$122, MATCH("*Lat Pulldown*",'Eric-SESSION'!$B$115:$B$122,0), MATCH("*4th*",'Eric-SESSION'!$K$7:$T$7,0))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IF($A$74='Eric-SESSION'!$A$115,INDEX('Eric-SESSION'!$K$115:$T$122, MATCH("*pressup*",'Eric-SESSION'!$B$115:$B$122,0), MATCH("*5th*",'Eric-SESSION'!$K$7:$T$7,0)),"")</f>
        <v>#N/A</v>
      </c>
      <c r="D79" s="132" t="e">
        <f>INDEX('Eric-SESSION'!L$115:U$122, MATCH("*pressup*",'Eric-SESSION'!$B$115:$B$122,0), MATCH("*5th*",'Eric-SESSION'!K$7:T$7,0))</f>
        <v>#N/A</v>
      </c>
      <c r="E79" s="131" t="e">
        <f>IF($A$74='Eric-SESSION'!$A$115,INDEX('Eric-SESSION'!$K$115:$T$122, MATCH("*Deadlift*",'Eric-SESSION'!$B$115:$B$122,0), MATCH("*5th*",'Eric-SESSION'!$K$7:$T$7,0)),"")</f>
        <v>#N/A</v>
      </c>
      <c r="F79" s="131" t="e">
        <f>INDEX('Eric-SESSION'!$L$115:$U$122, MATCH("*Deadlift*",'Eric-SESSION'!$B$115:$B$122,0), MATCH("*5th*",'Eric-SESSION'!$K$7:$T$7,0))</f>
        <v>#N/A</v>
      </c>
      <c r="G79" s="131" t="e">
        <f>IF($A$74='Eric-SESSION'!$A$115,INDEX('Eric-SESSION'!$K$115:$T$122, MATCH("*Bench Press*",'Eric-SESSION'!$B$115:$B$122,0), MATCH("*5th*",'Eric-SESSION'!$K$7:$T$7,0)),"")</f>
        <v>#N/A</v>
      </c>
      <c r="H79" s="131" t="e">
        <f>INDEX('Eric-SESSION'!$L$115:$U$122, MATCH("*Bench Press*",'Eric-SESSION'!$B$115:$B$122,0), MATCH("*5th*",'Eric-SESSION'!$K$7:$T$7,0))</f>
        <v>#N/A</v>
      </c>
      <c r="I79" s="132" t="e">
        <f>IF($A$74='Eric-SESSION'!$A$115,INDEX('Eric-SESSION'!$K$115:$T$122, MATCH("*Military*",'Eric-SESSION'!$B$115:$B$122,0), MATCH("*5th*",'Eric-SESSION'!$K$7:$T$7,0)),"")</f>
        <v>#N/A</v>
      </c>
      <c r="J79" s="44" t="e">
        <f>INDEX('Eric-SESSION'!$L$115:$U$122, MATCH("*Military*",'Eric-SESSION'!$B$115:$B$122,0), MATCH("*5th*",'Eric-SESSION'!$K$7:$T$7,0))</f>
        <v>#N/A</v>
      </c>
      <c r="K79" s="131" t="e">
        <f>IF($A$74='Eric-SESSION'!$A$115,INDEX('Eric-SESSION'!$K$115:$T$122, MATCH("*Clean *",'Eric-SESSION'!$B$115:$B$122,0), MATCH("*5th*",'Eric-SESSION'!$K$7:$T$7,0)),"")</f>
        <v>#N/A</v>
      </c>
      <c r="L79" s="44" t="e">
        <f>INDEX('Eric-SESSION'!$L$115:$U$122, MATCH("*Clean *",'Eric-SESSION'!$B$115:$B$122,0), MATCH("*5th*",'Eric-SESSION'!$K$7:$T$7,0))</f>
        <v>#N/A</v>
      </c>
      <c r="M79" s="131" t="e">
        <f>IF($A$74='Eric-SESSION'!$A$115,INDEX('Eric-SESSION'!$K$115:$T$122, MATCH("*Lat Pulldown*",'Eric-SESSION'!$B$115:$B$122,0), MATCH("*5th*",'Eric-SESSION'!$K$7:$T$7,0)),"")</f>
        <v>#N/A</v>
      </c>
      <c r="N79" s="44" t="e">
        <f>INDEX('Eric-SESSION'!$L$115:$U$122, MATCH("*Lat Pulldown*",'Eric-SESSION'!$B$115:$B$122,0), MATCH("*5th*",'Eric-SESSION'!$K$7:$T$7,0))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'Eric-SESSION'!A124</f>
        <v>42249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 t="e">
        <f>MAX(M81:M85)</f>
        <v>#N/A</v>
      </c>
      <c r="N80" s="117" t="e">
        <f t="array" ref="N80">MAX(IF(M81:M85=M80,N81:N85))</f>
        <v>#N/A</v>
      </c>
      <c r="O80" s="152" t="e">
        <f>IF($A$80='Eric-SESSION'!$A$124,INDEX('Eric-SESSION'!$K$124:$T$131, MATCH("*Plank*",'Eric-SESSION'!$B$124:$B$131,0), MATCH("*1st*",'Eric-SESSION'!$K$7:$T$7,0)),"")</f>
        <v>#N/A</v>
      </c>
      <c r="P80" s="152" t="e">
        <f>IF($A$80='Eric-SESSION'!$A$124,INDEX('Eric-SESSION'!$K$124:$T$131, MATCH("*HIIT*",'Eric-SESSION'!$B$124:$B$131,0), MATCH("*1st*",'Eric-SESSION'!$K$7:$T$7,0)),"")</f>
        <v>#N/A</v>
      </c>
      <c r="Q80" s="123" t="e">
        <f>INDEX('Eric-SESSION'!$L$124:$U$131, MATCH("*HIIT*",'Eric-SESSION'!$B$124:$B$131,0), MATCH("*1st*",'Eric-SESSION'!$K$7:$T$7,0))</f>
        <v>#N/A</v>
      </c>
      <c r="R80" s="119">
        <f>'Eric-SESSION'!U124</f>
        <v>0</v>
      </c>
      <c r="S80" s="116"/>
      <c r="T80" s="116"/>
      <c r="U80" s="120">
        <f>'Eric-SESSION'!A125</f>
        <v>69.400000000000006</v>
      </c>
      <c r="V80" s="120">
        <f>'Eric-SESSION'!A126</f>
        <v>17.8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IF($A$80='Eric-SESSION'!$A$124,INDEX('Eric-SESSION'!$K$124:$T$131, MATCH("*pressup*",'Eric-SESSION'!$B$124:$B$131,0), MATCH("*1st*",'Eric-SESSION'!$K$7:$T$7,0)),"")</f>
        <v>#N/A</v>
      </c>
      <c r="D81" s="132" t="e">
        <f>INDEX('Eric-SESSION'!L$124:U$131, MATCH("*pressup*",'Eric-SESSION'!$B$124:$B$131,0), MATCH("*1st*",'Eric-SESSION'!K$7:T$7,0))</f>
        <v>#N/A</v>
      </c>
      <c r="E81" s="131" t="e">
        <f>IF($A$80='Eric-SESSION'!$A$124,INDEX('Eric-SESSION'!$K$124:$T$131, MATCH("*Deadlift*",'Eric-SESSION'!$B$124:$B$131,0), MATCH("*1st*",'Eric-SESSION'!$K$7:$T$7,0)),"")</f>
        <v>#N/A</v>
      </c>
      <c r="F81" s="131" t="e">
        <f>INDEX('Eric-SESSION'!$L$124:$U$131, MATCH("*Deadlift*",'Eric-SESSION'!$B$124:$B$131,0), MATCH("*1st*",'Eric-SESSION'!$K$7:$T$7,0))</f>
        <v>#N/A</v>
      </c>
      <c r="G81" s="131" t="e">
        <f>IF($A$80='Eric-SESSION'!$A$124,INDEX('Eric-SESSION'!$K$124:$T$131, MATCH("*Bench Press*",'Eric-SESSION'!$B$124:$B$131,0), MATCH("*1st*",'Eric-SESSION'!$K$7:$T$7,0)),"")</f>
        <v>#N/A</v>
      </c>
      <c r="H81" s="131" t="e">
        <f>INDEX('Eric-SESSION'!$L$124:$U$131, MATCH("*Bench Press*",'Eric-SESSION'!$B$124:$B$131,0), MATCH("*1st*",'Eric-SESSION'!$K$7:$T$7,0))</f>
        <v>#N/A</v>
      </c>
      <c r="I81" s="132" t="e">
        <f>IF($A$80='Eric-SESSION'!$A$124,INDEX('Eric-SESSION'!$K$124:$T$131, MATCH("*Military*",'Eric-SESSION'!$B$124:$B$131,0), MATCH("*1st*",'Eric-SESSION'!$K$7:$T$7,0)),"")</f>
        <v>#N/A</v>
      </c>
      <c r="J81" s="48" t="e">
        <f>INDEX('Eric-SESSION'!$L$124:$U$131, MATCH("*Military*",'Eric-SESSION'!$B$124:$B$131,0), MATCH("*1st*",'Eric-SESSION'!$K$7:$T$7,0))</f>
        <v>#N/A</v>
      </c>
      <c r="K81" s="131" t="e">
        <f>IF($A$80='Eric-SESSION'!$A$124,INDEX('Eric-SESSION'!$K$124:$T$131, MATCH("*Clean *",'Eric-SESSION'!$B$124:$B$131,0), MATCH("*1st*",'Eric-SESSION'!$K$7:$T$7,0)),"")</f>
        <v>#N/A</v>
      </c>
      <c r="L81" s="48" t="e">
        <f>INDEX('Eric-SESSION'!$L$124:$U$131, MATCH("*Clean *",'Eric-SESSION'!$B$124:$B$131,0), MATCH("*1st*",'Eric-SESSION'!$K$7:$T$7,0))</f>
        <v>#N/A</v>
      </c>
      <c r="M81" s="131" t="e">
        <f>IF($A$80='Eric-SESSION'!$A$124,INDEX('Eric-SESSION'!$K$124:$T$131, MATCH("*Lat Pulldown*",'Eric-SESSION'!$B$124:$B$131,0), MATCH("*1st*",'Eric-SESSION'!$K$7:$T$7,0)),"")</f>
        <v>#N/A</v>
      </c>
      <c r="N81" s="48" t="e">
        <f>INDEX('Eric-SESSION'!$L$124:$U$131, MATCH("*Lat Pulldown*",'Eric-SESSION'!$B$124:$B$131,0), MATCH("*1st*",'Eric-SESSION'!$K$7:$T$7,0))</f>
        <v>#N/A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IF($A$80='Eric-SESSION'!$A$124,INDEX('Eric-SESSION'!$K$124:$T$131, MATCH("*pressup*",'Eric-SESSION'!$B$124:$B$131,0), MATCH("*1st*",'Eric-SESSION'!$K$7:$T$7,0)),"")</f>
        <v>#N/A</v>
      </c>
      <c r="D82" s="132" t="e">
        <f>INDEX('Eric-SESSION'!L$124:U$131, MATCH("*pressup*",'Eric-SESSION'!$B$124:$B$131,0), MATCH("*1st*",'Eric-SESSION'!K$7:T$7,0))</f>
        <v>#N/A</v>
      </c>
      <c r="E82" s="131" t="e">
        <f>IF($A$80='Eric-SESSION'!$A$124,INDEX('Eric-SESSION'!$K$124:$T$131, MATCH("*Deadlift*",'Eric-SESSION'!$B$124:$B$131,0), MATCH("*2ND*",'Eric-SESSION'!$K$7:$T$7,0)),"")</f>
        <v>#N/A</v>
      </c>
      <c r="F82" s="131" t="e">
        <f>INDEX('Eric-SESSION'!$L$124:$U$131, MATCH("*Deadlift*",'Eric-SESSION'!$B$124:$B$131,0), MATCH("*2nd*",'Eric-SESSION'!$K$7:$T$7,0))</f>
        <v>#N/A</v>
      </c>
      <c r="G82" s="131" t="e">
        <f>IF($A$80='Eric-SESSION'!$A$124,INDEX('Eric-SESSION'!$K$124:$T$131, MATCH("*Bench Press*",'Eric-SESSION'!$B$124:$B$131,0), MATCH("*2ND*",'Eric-SESSION'!$K$7:$T$7,0)),"")</f>
        <v>#N/A</v>
      </c>
      <c r="H82" s="131" t="e">
        <f>INDEX('Eric-SESSION'!$L$124:$U$131, MATCH("*Bench Press*",'Eric-SESSION'!$B$124:$B$131,0), MATCH("*2nd*",'Eric-SESSION'!$K$7:$T$7,0))</f>
        <v>#N/A</v>
      </c>
      <c r="I82" s="132" t="e">
        <f>IF($A$80='Eric-SESSION'!$A$124,INDEX('Eric-SESSION'!$K$124:$T$131, MATCH("*Military*",'Eric-SESSION'!$B$124:$B$131,0), MATCH("*2ND*",'Eric-SESSION'!$K$7:$T$7,0)),"")</f>
        <v>#N/A</v>
      </c>
      <c r="J82" s="44" t="e">
        <f>INDEX('Eric-SESSION'!$L$124:$U$131, MATCH("*Military*",'Eric-SESSION'!$B$124:$B$131,0), MATCH("*2nd*",'Eric-SESSION'!$K$7:$T$7,0))</f>
        <v>#N/A</v>
      </c>
      <c r="K82" s="131" t="e">
        <f>IF($A$80='Eric-SESSION'!$A$124,INDEX('Eric-SESSION'!$K$124:$T$131, MATCH("*Clean *",'Eric-SESSION'!$B$124:$B$131,0), MATCH("*2ND*",'Eric-SESSION'!$K$7:$T$7,0)),"")</f>
        <v>#N/A</v>
      </c>
      <c r="L82" s="44" t="e">
        <f>INDEX('Eric-SESSION'!$L$124:$U$131, MATCH("*Clean *",'Eric-SESSION'!$B$124:$B$131,0), MATCH("*2nd*",'Eric-SESSION'!$K$7:$T$7,0))</f>
        <v>#N/A</v>
      </c>
      <c r="M82" s="131" t="e">
        <f>IF($A$80='Eric-SESSION'!$A$124,INDEX('Eric-SESSION'!$K$124:$T$131, MATCH("*Lat Pulldown*",'Eric-SESSION'!$B$124:$B$131,0), MATCH("*2ND*",'Eric-SESSION'!$K$7:$T$7,0)),"")</f>
        <v>#N/A</v>
      </c>
      <c r="N82" s="44" t="e">
        <f>INDEX('Eric-SESSION'!$L$124:$U$131, MATCH("*Lat Pulldown*",'Eric-SESSION'!$B$124:$B$131,0), MATCH("*2nd*",'Eric-SESSION'!$K$7:$T$7,0))</f>
        <v>#N/A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IF($A$80='Eric-SESSION'!$A$124,INDEX('Eric-SESSION'!$K$124:$T$131, MATCH("*pressup*",'Eric-SESSION'!$B$124:$B$131,0), MATCH("*1st*",'Eric-SESSION'!$K$7:$T$7,0)),"")</f>
        <v>#N/A</v>
      </c>
      <c r="D83" s="132" t="e">
        <f>INDEX('Eric-SESSION'!L$124:U$131, MATCH("*pressup*",'Eric-SESSION'!$B$124:$B$131,0), MATCH("*1st*",'Eric-SESSION'!K$7:T$7,0))</f>
        <v>#N/A</v>
      </c>
      <c r="E83" s="131" t="e">
        <f>IF($A$80='Eric-SESSION'!$A$124,INDEX('Eric-SESSION'!$K$124:$T$131, MATCH("*Deadlift*",'Eric-SESSION'!$B$124:$B$131,0), MATCH("*3rd*",'Eric-SESSION'!$K$7:$T$7,0)),"")</f>
        <v>#N/A</v>
      </c>
      <c r="F83" s="131" t="e">
        <f>INDEX('Eric-SESSION'!$L$124:$U$131, MATCH("*Deadlift*",'Eric-SESSION'!$B$124:$B$131,0), MATCH("*3rd*",'Eric-SESSION'!$K$7:$T$7,0))</f>
        <v>#N/A</v>
      </c>
      <c r="G83" s="131" t="e">
        <f>IF($A$80='Eric-SESSION'!$A$124,INDEX('Eric-SESSION'!$K$124:$T$131, MATCH("*Bench Press*",'Eric-SESSION'!$B$124:$B$131,0), MATCH("*3rd*",'Eric-SESSION'!$K$7:$T$7,0)),"")</f>
        <v>#N/A</v>
      </c>
      <c r="H83" s="131" t="e">
        <f>INDEX('Eric-SESSION'!$L$124:$U$131, MATCH("*Bench Press*",'Eric-SESSION'!$B$124:$B$131,0), MATCH("*3rd*",'Eric-SESSION'!$K$7:$T$7,0))</f>
        <v>#N/A</v>
      </c>
      <c r="I83" s="132" t="e">
        <f>IF($A$80='Eric-SESSION'!$A$124,INDEX('Eric-SESSION'!$K$124:$T$131, MATCH("*Military*",'Eric-SESSION'!$B$124:$B$131,0), MATCH("*3rd*",'Eric-SESSION'!$K$7:$T$7,0)),"")</f>
        <v>#N/A</v>
      </c>
      <c r="J83" s="44" t="e">
        <f>INDEX('Eric-SESSION'!$L$124:$U$131, MATCH("*Military*",'Eric-SESSION'!$B$124:$B$131,0), MATCH("*3rd*",'Eric-SESSION'!$K$7:$T$7,0))</f>
        <v>#N/A</v>
      </c>
      <c r="K83" s="131" t="e">
        <f>IF($A$80='Eric-SESSION'!$A$124,INDEX('Eric-SESSION'!$K$124:$T$131, MATCH("*Clean *",'Eric-SESSION'!$B$124:$B$131,0), MATCH("*3rd*",'Eric-SESSION'!$K$7:$T$7,0)),"")</f>
        <v>#N/A</v>
      </c>
      <c r="L83" s="44" t="e">
        <f>INDEX('Eric-SESSION'!$L$124:$U$131, MATCH("*Clean *",'Eric-SESSION'!$B$124:$B$131,0), MATCH("*3rd*",'Eric-SESSION'!$K$7:$T$7,0))</f>
        <v>#N/A</v>
      </c>
      <c r="M83" s="131" t="e">
        <f>IF($A$80='Eric-SESSION'!$A$124,INDEX('Eric-SESSION'!$K$124:$T$131, MATCH("*Lat Pulldown*",'Eric-SESSION'!$B$124:$B$131,0), MATCH("*3rd*",'Eric-SESSION'!$K$7:$T$7,0)),"")</f>
        <v>#N/A</v>
      </c>
      <c r="N83" s="44" t="e">
        <f>INDEX('Eric-SESSION'!$L$124:$U$131, MATCH("*Lat Pulldown*",'Eric-SESSION'!$B$124:$B$131,0), MATCH("*3rd*",'Eric-SESSION'!$K$7:$T$7,0))</f>
        <v>#N/A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IF($A$80='Eric-SESSION'!$A$124,INDEX('Eric-SESSION'!$K$124:$T$131, MATCH("*pressup*",'Eric-SESSION'!$B$124:$B$131,0), MATCH("*1st*",'Eric-SESSION'!$K$7:$T$7,0)),"")</f>
        <v>#N/A</v>
      </c>
      <c r="D84" s="132" t="e">
        <f>INDEX('Eric-SESSION'!L$124:U$131, MATCH("*pressup*",'Eric-SESSION'!$B$124:$B$131,0), MATCH("*1st*",'Eric-SESSION'!K$7:T$7,0))</f>
        <v>#N/A</v>
      </c>
      <c r="E84" s="131" t="e">
        <f>IF($A$80='Eric-SESSION'!$A$124,INDEX('Eric-SESSION'!$K$124:$T$131, MATCH("*Deadlift*",'Eric-SESSION'!$B$124:$B$131,0), MATCH("*4th*",'Eric-SESSION'!$K$7:$T$7,0)),"")</f>
        <v>#N/A</v>
      </c>
      <c r="F84" s="131" t="e">
        <f>INDEX('Eric-SESSION'!$L$124:$U$131, MATCH("*Deadlift*",'Eric-SESSION'!$B$124:$B$131,0), MATCH("*4th*",'Eric-SESSION'!$K$7:$T$7,0))</f>
        <v>#N/A</v>
      </c>
      <c r="G84" s="131" t="e">
        <f>IF($A$80='Eric-SESSION'!$A$124,INDEX('Eric-SESSION'!$K$124:$T$131, MATCH("*Bench Press*",'Eric-SESSION'!$B$124:$B$131,0), MATCH("*4th*",'Eric-SESSION'!$K$7:$T$7,0)),"")</f>
        <v>#N/A</v>
      </c>
      <c r="H84" s="131" t="e">
        <f>INDEX('Eric-SESSION'!$L$124:$U$131, MATCH("*Bench Press*",'Eric-SESSION'!$B$124:$B$131,0), MATCH("*4th*",'Eric-SESSION'!$K$7:$T$7,0))</f>
        <v>#N/A</v>
      </c>
      <c r="I84" s="132" t="e">
        <f>IF($A$80='Eric-SESSION'!$A$124,INDEX('Eric-SESSION'!$K$124:$T$131, MATCH("*Military*",'Eric-SESSION'!$B$124:$B$131,0), MATCH("*4th*",'Eric-SESSION'!$K$7:$T$7,0)),"")</f>
        <v>#N/A</v>
      </c>
      <c r="J84" s="44" t="e">
        <f>INDEX('Eric-SESSION'!$L$124:$U$131, MATCH("*Military*",'Eric-SESSION'!$B$124:$B$131,0), MATCH("*4th*",'Eric-SESSION'!$K$7:$T$7,0))</f>
        <v>#N/A</v>
      </c>
      <c r="K84" s="131" t="e">
        <f>IF($A$80='Eric-SESSION'!$A$124,INDEX('Eric-SESSION'!$K$124:$T$131, MATCH("*Clean *",'Eric-SESSION'!$B$124:$B$131,0), MATCH("*4th*",'Eric-SESSION'!$K$7:$T$7,0)),"")</f>
        <v>#N/A</v>
      </c>
      <c r="L84" s="44" t="e">
        <f>INDEX('Eric-SESSION'!$L$124:$U$131, MATCH("*Clean *",'Eric-SESSION'!$B$124:$B$131,0), MATCH("*4th*",'Eric-SESSION'!$K$7:$T$7,0))</f>
        <v>#N/A</v>
      </c>
      <c r="M84" s="131" t="e">
        <f>IF($A$80='Eric-SESSION'!$A$124,INDEX('Eric-SESSION'!$K$124:$T$131, MATCH("*Lat Pulldown*",'Eric-SESSION'!$B$124:$B$131,0), MATCH("*4th*",'Eric-SESSION'!$K$7:$T$7,0)),"")</f>
        <v>#N/A</v>
      </c>
      <c r="N84" s="44" t="e">
        <f>INDEX('Eric-SESSION'!$L$124:$U$131, MATCH("*Lat Pulldown*",'Eric-SESSION'!$B$124:$B$131,0), MATCH("*4th*",'Eric-SESSION'!$K$7:$T$7,0))</f>
        <v>#N/A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IF($A$80='Eric-SESSION'!$A$124,INDEX('Eric-SESSION'!$K$124:$T$131, MATCH("*pressup*",'Eric-SESSION'!$B$124:$B$131,0), MATCH("*1st*",'Eric-SESSION'!$K$7:$T$7,0)),"")</f>
        <v>#N/A</v>
      </c>
      <c r="D85" s="132" t="e">
        <f>INDEX('Eric-SESSION'!L$124:U$131, MATCH("*pressup*",'Eric-SESSION'!$B$124:$B$131,0), MATCH("*1st*",'Eric-SESSION'!K$7:T$7,0))</f>
        <v>#N/A</v>
      </c>
      <c r="E85" s="131" t="e">
        <f>IF($A$80='Eric-SESSION'!$A$124,INDEX('Eric-SESSION'!$K$124:$T$131, MATCH("*Deadlift*",'Eric-SESSION'!$B$124:$B$131,0), MATCH("*5th*",'Eric-SESSION'!$K$7:$T$7,0)),"")</f>
        <v>#N/A</v>
      </c>
      <c r="F85" s="131" t="e">
        <f>INDEX('Eric-SESSION'!$L$124:$U$131, MATCH("*Deadlift*",'Eric-SESSION'!$B$124:$B$131,0), MATCH("*5th*",'Eric-SESSION'!$K$7:$T$7,0))</f>
        <v>#N/A</v>
      </c>
      <c r="G85" s="131" t="e">
        <f>IF($A$80='Eric-SESSION'!$A$124,INDEX('Eric-SESSION'!$K$124:$T$131, MATCH("*Bench Press*",'Eric-SESSION'!$B$124:$B$131,0), MATCH("*5th*",'Eric-SESSION'!$K$7:$T$7,0)),"")</f>
        <v>#N/A</v>
      </c>
      <c r="H85" s="131" t="e">
        <f>INDEX('Eric-SESSION'!$L$124:$U$131, MATCH("*Bench Press*",'Eric-SESSION'!$B$124:$B$131,0), MATCH("*5th*",'Eric-SESSION'!$K$7:$T$7,0))</f>
        <v>#N/A</v>
      </c>
      <c r="I85" s="132" t="e">
        <f>IF($A$80='Eric-SESSION'!$A$124,INDEX('Eric-SESSION'!$K$124:$T$131, MATCH("*Military*",'Eric-SESSION'!$B$124:$B$131,0), MATCH("*5th*",'Eric-SESSION'!$K$7:$T$7,0)),"")</f>
        <v>#N/A</v>
      </c>
      <c r="J85" s="44" t="e">
        <f>INDEX('Eric-SESSION'!$L$124:$U$131, MATCH("*Military*",'Eric-SESSION'!$B$124:$B$131,0), MATCH("*5th*",'Eric-SESSION'!$K$7:$T$7,0))</f>
        <v>#N/A</v>
      </c>
      <c r="K85" s="131" t="e">
        <f>IF($A$80='Eric-SESSION'!$A$124,INDEX('Eric-SESSION'!$K$124:$T$131, MATCH("*Clean *",'Eric-SESSION'!$B$124:$B$131,0), MATCH("*5th*",'Eric-SESSION'!$K$7:$T$7,0)),"")</f>
        <v>#N/A</v>
      </c>
      <c r="L85" s="44" t="e">
        <f>INDEX('Eric-SESSION'!$L$124:$U$131, MATCH("*Clean *",'Eric-SESSION'!$B$124:$B$131,0), MATCH("*5th*",'Eric-SESSION'!$K$7:$T$7,0))</f>
        <v>#N/A</v>
      </c>
      <c r="M85" s="131" t="e">
        <f>IF($A$80='Eric-SESSION'!$A$124,INDEX('Eric-SESSION'!$K$124:$T$131, MATCH("*Lat Pulldown*",'Eric-SESSION'!$B$124:$B$131,0), MATCH("*5th*",'Eric-SESSION'!$K$7:$T$7,0)),"")</f>
        <v>#N/A</v>
      </c>
      <c r="N85" s="44" t="e">
        <f>INDEX('Eric-SESSION'!$L$124:$U$131, MATCH("*Lat Pulldown*",'Eric-SESSION'!$B$124:$B$131,0), MATCH("*5th*",'Eric-SESSION'!$K$7:$T$7,0))</f>
        <v>#N/A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'Eric-SESSION'!A133</f>
        <v>42252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 t="e">
        <f>MAX(G87:G91)</f>
        <v>#N/A</v>
      </c>
      <c r="H86" s="116" t="e">
        <f t="array" ref="H86">MAX(IF(G87:G91=G86,H87:H91))</f>
        <v>#N/A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52" t="e">
        <f>IF($A$86='Eric-SESSION'!$A$133,INDEX('Eric-SESSION'!$K$133:$T$140, MATCH("*Plank*",'Eric-SESSION'!$B$133:$B$140,0), MATCH("*1st*",'Eric-SESSION'!$K$7:$T$7,0)),"")</f>
        <v>#N/A</v>
      </c>
      <c r="P86" s="152" t="e">
        <f>IF($A$86='Eric-SESSION'!$A$133,INDEX('Eric-SESSION'!$K$133:$T$140, MATCH("*HIIT*",'Eric-SESSION'!$B$133:$B$140,0), MATCH("*1st*",'Eric-SESSION'!$K$7:$T$7,0)),"")</f>
        <v>#N/A</v>
      </c>
      <c r="Q86" s="119" t="e">
        <f>INDEX('Eric-SESSION'!$L$133:$U$140, MATCH("*HIIT*",'Eric-SESSION'!$B$133:$B$140,0), MATCH("*1st*",'Eric-SESSION'!$K$7:$T$7,0))</f>
        <v>#N/A</v>
      </c>
      <c r="R86" s="119">
        <f>'Eric-SESSION'!U133</f>
        <v>0</v>
      </c>
      <c r="S86" s="116"/>
      <c r="T86" s="116"/>
      <c r="U86" s="120">
        <f>'Eric-SESSION'!A134</f>
        <v>0</v>
      </c>
      <c r="V86" s="120">
        <f>'Eric-SESSION'!A135</f>
        <v>0</v>
      </c>
      <c r="W86" s="116">
        <v>33.5</v>
      </c>
      <c r="X86" s="116">
        <v>106</v>
      </c>
      <c r="Y86" s="116">
        <v>95</v>
      </c>
      <c r="Z86" s="116">
        <v>101</v>
      </c>
      <c r="AA86" s="116">
        <v>59</v>
      </c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IF($A$86='Eric-SESSION'!$A$133,INDEX('Eric-SESSION'!$K$133:$T$140, MATCH("*pressup*",'Eric-SESSION'!$B$133:$B$140,0), MATCH("*1st*",'Eric-SESSION'!$K$7:$T$7,0)),"")</f>
        <v>#N/A</v>
      </c>
      <c r="D87" s="132" t="e">
        <f>INDEX('Eric-SESSION'!L$133:U$140, MATCH("*pressup*",'Eric-SESSION'!$B$133:$B$140,0), MATCH("*1st*",'Eric-SESSION'!K$7:T$7,0))</f>
        <v>#N/A</v>
      </c>
      <c r="E87" s="131" t="e">
        <f>IF($A$86='Eric-SESSION'!$A$133,INDEX('Eric-SESSION'!$K$133:$T$140, MATCH("*Deadlift*",'Eric-SESSION'!$B$133:$B$140,0), MATCH("*1st*",'Eric-SESSION'!$K$7:$T$7,0)),"")</f>
        <v>#N/A</v>
      </c>
      <c r="F87" s="131" t="e">
        <f>INDEX('Eric-SESSION'!$L$133:$U$140, MATCH("*Deadlift*",'Eric-SESSION'!$B$133:$B$140,0), MATCH("*1st*",'Eric-SESSION'!$K$7:$T$7,0))</f>
        <v>#N/A</v>
      </c>
      <c r="G87" s="131" t="e">
        <f>IF($A$86='Eric-SESSION'!$A$133,INDEX('Eric-SESSION'!$K$133:$T$140, MATCH("*Bench Press*",'Eric-SESSION'!$B$133:$B$140,0), MATCH("*1st*",'Eric-SESSION'!$K$7:$T$7,0)),"")</f>
        <v>#N/A</v>
      </c>
      <c r="H87" s="131" t="e">
        <f>INDEX('Eric-SESSION'!$L$133:$U$140, MATCH("*Bench Press*",'Eric-SESSION'!$B$133:$B$140,0), MATCH("*1st*",'Eric-SESSION'!$K$7:$T$7,0))</f>
        <v>#N/A</v>
      </c>
      <c r="I87" s="132" t="e">
        <f>IF($A$86='Eric-SESSION'!$A$133,INDEX('Eric-SESSION'!$K$133:$T$140, MATCH("*Military*",'Eric-SESSION'!$B$133:$B$140,0), MATCH("*1st*",'Eric-SESSION'!$K$7:$T$7,0)),"")</f>
        <v>#N/A</v>
      </c>
      <c r="J87" s="48" t="e">
        <f>INDEX('Eric-SESSION'!$L$133:$U$140, MATCH("*Military*",'Eric-SESSION'!$B$133:$B$140,0), MATCH("*1st*",'Eric-SESSION'!$K$7:$T$7,0))</f>
        <v>#N/A</v>
      </c>
      <c r="K87" s="131" t="e">
        <f>IF($A$86='Eric-SESSION'!$A$133,INDEX('Eric-SESSION'!$K$133:$T$140, MATCH("*Clean *",'Eric-SESSION'!$B$133:$B$140,0), MATCH("*1st*",'Eric-SESSION'!$K$7:$T$7,0)),"")</f>
        <v>#N/A</v>
      </c>
      <c r="L87" s="48" t="e">
        <f>INDEX('Eric-SESSION'!$L$133:$U$140, MATCH("*Clean *",'Eric-SESSION'!$B$133:$B$140,0), MATCH("*1st*",'Eric-SESSION'!$K$7:$T$7,0))</f>
        <v>#N/A</v>
      </c>
      <c r="M87" s="131" t="e">
        <f>IF($A$86='Eric-SESSION'!$A$133,INDEX('Eric-SESSION'!$K$133:$T$140, MATCH("*Lat Pulldown*",'Eric-SESSION'!$B$133:$B$140,0), MATCH("*1st*",'Eric-SESSION'!$K$7:$T$7,0)),"")</f>
        <v>#N/A</v>
      </c>
      <c r="N87" s="48" t="e">
        <f>INDEX('Eric-SESSION'!$L$133:$U$140, MATCH("*Lat Pulldown*",'Eric-SESSION'!$B$133:$B$140,0), MATCH("*1st*",'Eric-SESSION'!$K$7:$T$7,0))</f>
        <v>#N/A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IF($A$86='Eric-SESSION'!$A$133,INDEX('Eric-SESSION'!$K$133:$T$140, MATCH("*pressup*",'Eric-SESSION'!$B$133:$B$140,0), MATCH("*2nd*",'Eric-SESSION'!$K$7:$T$7,0)),"")</f>
        <v>#N/A</v>
      </c>
      <c r="D88" s="132" t="e">
        <f>INDEX('Eric-SESSION'!L$133:U$140, MATCH("*pressup*",'Eric-SESSION'!$B$133:$B$140,0), MATCH("*2nd*",'Eric-SESSION'!K$7:T$7,0))</f>
        <v>#N/A</v>
      </c>
      <c r="E88" s="131" t="e">
        <f>IF($A$86='Eric-SESSION'!$A$133,INDEX('Eric-SESSION'!$K$133:$T$140, MATCH("*Deadlift*",'Eric-SESSION'!$B$133:$B$140,0), MATCH("*2ND*",'Eric-SESSION'!$K$7:$T$7,0)),"")</f>
        <v>#N/A</v>
      </c>
      <c r="F88" s="131" t="e">
        <f>INDEX('Eric-SESSION'!$L$133:$U$140, MATCH("*Deadlift*",'Eric-SESSION'!$B$133:$B$140,0), MATCH("*2nd*",'Eric-SESSION'!$K$7:$T$7,0))</f>
        <v>#N/A</v>
      </c>
      <c r="G88" s="131" t="e">
        <f>IF($A$86='Eric-SESSION'!$A$133,INDEX('Eric-SESSION'!$K$133:$T$140, MATCH("*Bench Press*",'Eric-SESSION'!$B$133:$B$140,0), MATCH("*2ND*",'Eric-SESSION'!$K$7:$T$7,0)),"")</f>
        <v>#N/A</v>
      </c>
      <c r="H88" s="131" t="e">
        <f>INDEX('Eric-SESSION'!$L$133:$U$140, MATCH("*Bench Press*",'Eric-SESSION'!$B$133:$B$140,0), MATCH("*2nd*",'Eric-SESSION'!$K$7:$T$7,0))</f>
        <v>#N/A</v>
      </c>
      <c r="I88" s="132" t="e">
        <f>IF($A$86='Eric-SESSION'!$A$133,INDEX('Eric-SESSION'!$K$133:$T$140, MATCH("*Military*",'Eric-SESSION'!$B$133:$B$140,0), MATCH("*2ND*",'Eric-SESSION'!$K$7:$T$7,0)),"")</f>
        <v>#N/A</v>
      </c>
      <c r="J88" s="44" t="e">
        <f>INDEX('Eric-SESSION'!$L$133:$U$140, MATCH("*Military*",'Eric-SESSION'!$B$133:$B$140,0), MATCH("*2nd*",'Eric-SESSION'!$K$7:$T$7,0))</f>
        <v>#N/A</v>
      </c>
      <c r="K88" s="131" t="e">
        <f>IF($A$86='Eric-SESSION'!$A$133,INDEX('Eric-SESSION'!$K$133:$T$140, MATCH("*Clean *",'Eric-SESSION'!$B$133:$B$140,0), MATCH("*2ND*",'Eric-SESSION'!$K$7:$T$7,0)),"")</f>
        <v>#N/A</v>
      </c>
      <c r="L88" s="44" t="e">
        <f>INDEX('Eric-SESSION'!$L$133:$U$140, MATCH("*Clean *",'Eric-SESSION'!$B$133:$B$140,0), MATCH("*2nd*",'Eric-SESSION'!$K$7:$T$7,0))</f>
        <v>#N/A</v>
      </c>
      <c r="M88" s="131" t="e">
        <f>IF($A$86='Eric-SESSION'!$A$133,INDEX('Eric-SESSION'!$K$133:$T$140, MATCH("*Lat Pulldown*",'Eric-SESSION'!$B$133:$B$140,0), MATCH("*2ND*",'Eric-SESSION'!$K$7:$T$7,0)),"")</f>
        <v>#N/A</v>
      </c>
      <c r="N88" s="44" t="e">
        <f>INDEX('Eric-SESSION'!$L$133:$U$140, MATCH("*Lat Pulldown*",'Eric-SESSION'!$B$133:$B$140,0), MATCH("*2nd*",'Eric-SESSION'!$K$7:$T$7,0))</f>
        <v>#N/A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IF($A$86='Eric-SESSION'!$A$133,INDEX('Eric-SESSION'!$K$133:$T$140, MATCH("*pressup*",'Eric-SESSION'!$B$133:$B$140,0), MATCH("*3rd*",'Eric-SESSION'!$K$7:$T$7,0)),"")</f>
        <v>#N/A</v>
      </c>
      <c r="D89" s="132" t="e">
        <f>INDEX('Eric-SESSION'!L$133:U$140, MATCH("*pressup*",'Eric-SESSION'!$B$133:$B$140,0), MATCH("*3rd*",'Eric-SESSION'!K$7:T$7,0))</f>
        <v>#N/A</v>
      </c>
      <c r="E89" s="131" t="e">
        <f>IF($A$86='Eric-SESSION'!$A$133,INDEX('Eric-SESSION'!$K$133:$T$140, MATCH("*Deadlift*",'Eric-SESSION'!$B$133:$B$140,0), MATCH("*3rd*",'Eric-SESSION'!$K$7:$T$7,0)),"")</f>
        <v>#N/A</v>
      </c>
      <c r="F89" s="131" t="e">
        <f>INDEX('Eric-SESSION'!$L$133:$U$140, MATCH("*Deadlift*",'Eric-SESSION'!$B$133:$B$140,0), MATCH("*3rd*",'Eric-SESSION'!$K$7:$T$7,0))</f>
        <v>#N/A</v>
      </c>
      <c r="G89" s="131" t="e">
        <f>IF($A$86='Eric-SESSION'!$A$133,INDEX('Eric-SESSION'!$K$133:$T$140, MATCH("*Bench Press*",'Eric-SESSION'!$B$133:$B$140,0), MATCH("*3rd*",'Eric-SESSION'!$K$7:$T$7,0)),"")</f>
        <v>#N/A</v>
      </c>
      <c r="H89" s="131" t="e">
        <f>INDEX('Eric-SESSION'!$L$133:$U$140, MATCH("*Bench Press*",'Eric-SESSION'!$B$133:$B$140,0), MATCH("*3rd*",'Eric-SESSION'!$K$7:$T$7,0))</f>
        <v>#N/A</v>
      </c>
      <c r="I89" s="132" t="e">
        <f>IF($A$86='Eric-SESSION'!$A$133,INDEX('Eric-SESSION'!$K$133:$T$140, MATCH("*Military*",'Eric-SESSION'!$B$133:$B$140,0), MATCH("*3rd*",'Eric-SESSION'!$K$7:$T$7,0)),"")</f>
        <v>#N/A</v>
      </c>
      <c r="J89" s="44" t="e">
        <f>INDEX('Eric-SESSION'!$L$133:$U$140, MATCH("*Military*",'Eric-SESSION'!$B$133:$B$140,0), MATCH("*3rd*",'Eric-SESSION'!$K$7:$T$7,0))</f>
        <v>#N/A</v>
      </c>
      <c r="K89" s="131" t="e">
        <f>IF($A$86='Eric-SESSION'!$A$133,INDEX('Eric-SESSION'!$K$133:$T$140, MATCH("*Clean *",'Eric-SESSION'!$B$133:$B$140,0), MATCH("*3rd*",'Eric-SESSION'!$K$7:$T$7,0)),"")</f>
        <v>#N/A</v>
      </c>
      <c r="L89" s="44" t="e">
        <f>INDEX('Eric-SESSION'!$L$133:$U$140, MATCH("*Clean *",'Eric-SESSION'!$B$133:$B$140,0), MATCH("*3rd*",'Eric-SESSION'!$K$7:$T$7,0))</f>
        <v>#N/A</v>
      </c>
      <c r="M89" s="131" t="e">
        <f>IF($A$86='Eric-SESSION'!$A$133,INDEX('Eric-SESSION'!$K$133:$T$140, MATCH("*Lat Pulldown*",'Eric-SESSION'!$B$133:$B$140,0), MATCH("*3rd*",'Eric-SESSION'!$K$7:$T$7,0)),"")</f>
        <v>#N/A</v>
      </c>
      <c r="N89" s="44" t="e">
        <f>INDEX('Eric-SESSION'!$L$133:$U$140, MATCH("*Lat Pulldown*",'Eric-SESSION'!$B$133:$B$140,0), MATCH("*3rd*",'Eric-SESSION'!$K$7:$T$7,0))</f>
        <v>#N/A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IF($A$86='Eric-SESSION'!$A$133,INDEX('Eric-SESSION'!$K$133:$T$140, MATCH("*pressup*",'Eric-SESSION'!$B$133:$B$140,0), MATCH("*4th*",'Eric-SESSION'!$K$7:$T$7,0)),"")</f>
        <v>#N/A</v>
      </c>
      <c r="D90" s="132" t="e">
        <f>INDEX('Eric-SESSION'!L$133:U$140, MATCH("*pressup*",'Eric-SESSION'!$B$133:$B$140,0), MATCH("*4th*",'Eric-SESSION'!K$7:T$7,0))</f>
        <v>#N/A</v>
      </c>
      <c r="E90" s="131" t="e">
        <f>IF($A$86='Eric-SESSION'!$A$133,INDEX('Eric-SESSION'!$K$133:$T$140, MATCH("*Deadlift*",'Eric-SESSION'!$B$133:$B$140,0), MATCH("*4th*",'Eric-SESSION'!$K$7:$T$7,0)),"")</f>
        <v>#N/A</v>
      </c>
      <c r="F90" s="131" t="e">
        <f>INDEX('Eric-SESSION'!$L$133:$U$140, MATCH("*Deadlift*",'Eric-SESSION'!$B$133:$B$140,0), MATCH("*4th*",'Eric-SESSION'!$K$7:$T$7,0))</f>
        <v>#N/A</v>
      </c>
      <c r="G90" s="131" t="e">
        <f>IF($A$86='Eric-SESSION'!$A$133,INDEX('Eric-SESSION'!$K$133:$T$140, MATCH("*Bench Press*",'Eric-SESSION'!$B$133:$B$140,0), MATCH("*4th*",'Eric-SESSION'!$K$7:$T$7,0)),"")</f>
        <v>#N/A</v>
      </c>
      <c r="H90" s="131" t="e">
        <f>INDEX('Eric-SESSION'!$L$133:$U$140, MATCH("*Bench Press*",'Eric-SESSION'!$B$133:$B$140,0), MATCH("*4th*",'Eric-SESSION'!$K$7:$T$7,0))</f>
        <v>#N/A</v>
      </c>
      <c r="I90" s="132" t="e">
        <f>IF($A$86='Eric-SESSION'!$A$133,INDEX('Eric-SESSION'!$K$133:$T$140, MATCH("*Military*",'Eric-SESSION'!$B$133:$B$140,0), MATCH("*4th*",'Eric-SESSION'!$K$7:$T$7,0)),"")</f>
        <v>#N/A</v>
      </c>
      <c r="J90" s="44" t="e">
        <f>INDEX('Eric-SESSION'!$L$133:$U$140, MATCH("*Military*",'Eric-SESSION'!$B$133:$B$140,0), MATCH("*4th*",'Eric-SESSION'!$K$7:$T$7,0))</f>
        <v>#N/A</v>
      </c>
      <c r="K90" s="131" t="e">
        <f>IF($A$86='Eric-SESSION'!$A$133,INDEX('Eric-SESSION'!$K$133:$T$140, MATCH("*Clean *",'Eric-SESSION'!$B$133:$B$140,0), MATCH("*4th*",'Eric-SESSION'!$K$7:$T$7,0)),"")</f>
        <v>#N/A</v>
      </c>
      <c r="L90" s="44" t="e">
        <f>INDEX('Eric-SESSION'!$L$133:$U$140, MATCH("*Clean *",'Eric-SESSION'!$B$133:$B$140,0), MATCH("*4th*",'Eric-SESSION'!$K$7:$T$7,0))</f>
        <v>#N/A</v>
      </c>
      <c r="M90" s="131" t="e">
        <f>IF($A$86='Eric-SESSION'!$A$133,INDEX('Eric-SESSION'!$K$133:$T$140, MATCH("*Lat Pulldown*",'Eric-SESSION'!$B$133:$B$140,0), MATCH("*4th*",'Eric-SESSION'!$K$7:$T$7,0)),"")</f>
        <v>#N/A</v>
      </c>
      <c r="N90" s="44" t="e">
        <f>INDEX('Eric-SESSION'!$L$133:$U$140, MATCH("*Lat Pulldown*",'Eric-SESSION'!$B$133:$B$140,0), MATCH("*4th*",'Eric-SESSION'!$K$7:$T$7,0))</f>
        <v>#N/A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IF($A$86='Eric-SESSION'!$A$133,INDEX('Eric-SESSION'!$K$133:$T$140, MATCH("*pressup*",'Eric-SESSION'!$B$133:$B$140,0), MATCH("*5th*",'Eric-SESSION'!$K$7:$T$7,0)),"")</f>
        <v>#N/A</v>
      </c>
      <c r="D91" s="132" t="e">
        <f>INDEX('Eric-SESSION'!L$133:U$140, MATCH("*pressup*",'Eric-SESSION'!$B$133:$B$140,0), MATCH("*5th*",'Eric-SESSION'!K$7:T$7,0))</f>
        <v>#N/A</v>
      </c>
      <c r="E91" s="131" t="e">
        <f>IF($A$86='Eric-SESSION'!$A$133,INDEX('Eric-SESSION'!$K$133:$T$140, MATCH("*Deadlift*",'Eric-SESSION'!$B$133:$B$140,0), MATCH("*5th*",'Eric-SESSION'!$K$7:$T$7,0)),"")</f>
        <v>#N/A</v>
      </c>
      <c r="F91" s="131" t="e">
        <f>INDEX('Eric-SESSION'!$L$133:$U$140, MATCH("*Deadlift*",'Eric-SESSION'!$B$133:$B$140,0), MATCH("*5th*",'Eric-SESSION'!$K$7:$T$7,0))</f>
        <v>#N/A</v>
      </c>
      <c r="G91" s="131" t="e">
        <f>IF($A$86='Eric-SESSION'!$A$133,INDEX('Eric-SESSION'!$K$133:$T$140, MATCH("*Bench Press*",'Eric-SESSION'!$B$133:$B$140,0), MATCH("*5th*",'Eric-SESSION'!$K$7:$T$7,0)),"")</f>
        <v>#N/A</v>
      </c>
      <c r="H91" s="131" t="e">
        <f>INDEX('Eric-SESSION'!$L$133:$U$140, MATCH("*Bench Press*",'Eric-SESSION'!$B$133:$B$140,0), MATCH("*5th*",'Eric-SESSION'!$K$7:$T$7,0))</f>
        <v>#N/A</v>
      </c>
      <c r="I91" s="132" t="e">
        <f>IF($A$86='Eric-SESSION'!$A$133,INDEX('Eric-SESSION'!$K$133:$T$140, MATCH("*Military*",'Eric-SESSION'!$B$133:$B$140,0), MATCH("*5th*",'Eric-SESSION'!$K$7:$T$7,0)),"")</f>
        <v>#N/A</v>
      </c>
      <c r="J91" s="44" t="e">
        <f>INDEX('Eric-SESSION'!$L$133:$U$140, MATCH("*Military*",'Eric-SESSION'!$B$133:$B$140,0), MATCH("*5th*",'Eric-SESSION'!$K$7:$T$7,0))</f>
        <v>#N/A</v>
      </c>
      <c r="K91" s="131" t="e">
        <f>IF($A$86='Eric-SESSION'!$A$133,INDEX('Eric-SESSION'!$K$133:$T$140, MATCH("*Clean *",'Eric-SESSION'!$B$133:$B$140,0), MATCH("*5th*",'Eric-SESSION'!$K$7:$T$7,0)),"")</f>
        <v>#N/A</v>
      </c>
      <c r="L91" s="44" t="e">
        <f>INDEX('Eric-SESSION'!$L$133:$U$140, MATCH("*Clean *",'Eric-SESSION'!$B$133:$B$140,0), MATCH("*5th*",'Eric-SESSION'!$K$7:$T$7,0))</f>
        <v>#N/A</v>
      </c>
      <c r="M91" s="131" t="e">
        <f>IF($A$86='Eric-SESSION'!$A$133,INDEX('Eric-SESSION'!$K$133:$T$140, MATCH("*Lat Pulldown*",'Eric-SESSION'!$B$133:$B$140,0), MATCH("*5th*",'Eric-SESSION'!$K$7:$T$7,0)),"")</f>
        <v>#N/A</v>
      </c>
      <c r="N91" s="44" t="e">
        <f>INDEX('Eric-SESSION'!$L$133:$U$140, MATCH("*Lat Pulldown*",'Eric-SESSION'!$B$133:$B$140,0), MATCH("*5th*",'Eric-SESSION'!$K$7:$T$7,0))</f>
        <v>#N/A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'Eric-SESSION'!A142</f>
        <v>42259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>
        <f>MAX(M93:M97)</f>
        <v>40</v>
      </c>
      <c r="N92" s="117">
        <f t="array" ref="N92">MAX(IF(M93:M97=M92,N93:N97))</f>
        <v>10</v>
      </c>
      <c r="O92" s="152" t="e">
        <f>IF($A$92='Eric-SESSION'!$A$142,INDEX('Eric-SESSION'!$K$142:$T$149, MATCH("*Plank*",'Eric-SESSION'!$B$142:$B$149,0), MATCH("*1st*",'Eric-SESSION'!$K$7:$T$7,0)),"")</f>
        <v>#N/A</v>
      </c>
      <c r="P92" s="152" t="e">
        <f>IF($A$92='Eric-SESSION'!$A$142,INDEX('Eric-SESSION'!$K$142:$T$149, MATCH("*HIIT*",'Eric-SESSION'!$B$142:$B$149,0), MATCH("*1st*",'Eric-SESSION'!$K$7:$T$7,0)),"")</f>
        <v>#N/A</v>
      </c>
      <c r="Q92" s="119" t="e">
        <f>INDEX('Eric-SESSION'!$L$142:$U$149, MATCH("*HIIT*",'Eric-SESSION'!$B$142:$B$149,0), MATCH("*1st*",'Eric-SESSION'!$K$7:$T$7,0))</f>
        <v>#N/A</v>
      </c>
      <c r="R92" s="119">
        <f>'Eric-SESSION'!U142</f>
        <v>0</v>
      </c>
      <c r="S92" s="116"/>
      <c r="T92" s="116"/>
      <c r="U92" s="120">
        <f>'Eric-SESSION'!A143</f>
        <v>0</v>
      </c>
      <c r="V92" s="120">
        <f>'Eric-SESSION'!A144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IF($A$92='Eric-SESSION'!$A$142,INDEX('Eric-SESSION'!$K$142:$T$149, MATCH("*pressup*",'Eric-SESSION'!$B$142:$B$149,0), MATCH("*1st*",'Eric-SESSION'!$K$7:$T$7,0)),"")</f>
        <v>#N/A</v>
      </c>
      <c r="D93" s="132" t="e">
        <f>INDEX('Eric-SESSION'!L$142:U$149, MATCH("*pressup*",'Eric-SESSION'!$B$142:$B$149,0), MATCH("*1st*",'Eric-SESSION'!K$7:T$7,0))</f>
        <v>#N/A</v>
      </c>
      <c r="E93" s="131" t="e">
        <f>IF($A$92='Eric-SESSION'!$A$142,INDEX('Eric-SESSION'!$K$142:$T$149, MATCH("*Deadlift*",'Eric-SESSION'!$B$142:$B$149,0), MATCH("*1st*",'Eric-SESSION'!$K$7:$T$7,0)),"")</f>
        <v>#N/A</v>
      </c>
      <c r="F93" s="131" t="e">
        <f>INDEX('Eric-SESSION'!$L$142:$U$149, MATCH("*Deadlift*",'Eric-SESSION'!$B$142:$B$149,0), MATCH("*1st*",'Eric-SESSION'!$K$7:$T$7,0))</f>
        <v>#N/A</v>
      </c>
      <c r="G93" s="131" t="e">
        <f>IF($A$92='Eric-SESSION'!$A$142,INDEX('Eric-SESSION'!$K$142:$T$149, MATCH("*Bench Press*",'Eric-SESSION'!$B$142:$B$149,0), MATCH("*1st*",'Eric-SESSION'!$K$7:$T$7,0)),"")</f>
        <v>#N/A</v>
      </c>
      <c r="H93" s="131" t="e">
        <f>INDEX('Eric-SESSION'!$L$142:$U$149, MATCH("*Bench Press*",'Eric-SESSION'!$B$142:$B$149,0), MATCH("*1st*",'Eric-SESSION'!$K$7:$T$7,0))</f>
        <v>#N/A</v>
      </c>
      <c r="I93" s="132" t="e">
        <f>IF($A$92='Eric-SESSION'!$A$142,INDEX('Eric-SESSION'!$K$142:$T$149, MATCH("*Military*",'Eric-SESSION'!$B$142:$B$149,0), MATCH("*1st*",'Eric-SESSION'!$K$7:$T$7,0)),"")</f>
        <v>#N/A</v>
      </c>
      <c r="J93" s="48" t="e">
        <f>INDEX('Eric-SESSION'!$L$142:$U$149, MATCH("*Military*",'Eric-SESSION'!$B$142:$B$149,0), MATCH("*1st*",'Eric-SESSION'!$K$7:$T$7,0))</f>
        <v>#N/A</v>
      </c>
      <c r="K93" s="131" t="e">
        <f>IF($A$92='Eric-SESSION'!$A$142,INDEX('Eric-SESSION'!$K$142:$T$149, MATCH("*Clean *",'Eric-SESSION'!$B$142:$B$149,0), MATCH("*1st*",'Eric-SESSION'!$K$7:$T$7,0)),"")</f>
        <v>#N/A</v>
      </c>
      <c r="L93" s="48" t="e">
        <f>INDEX('Eric-SESSION'!$L$142:$U$149, MATCH("*Clean *",'Eric-SESSION'!$B$142:$B$149,0), MATCH("*1st*",'Eric-SESSION'!$K$7:$T$7,0))</f>
        <v>#N/A</v>
      </c>
      <c r="M93" s="131">
        <f>IF($A$92='Eric-SESSION'!$A$142,INDEX('Eric-SESSION'!$K$142:$T$149, MATCH("*Lat Pulldown*",'Eric-SESSION'!$B$142:$B$149,0), MATCH("*1st*",'Eric-SESSION'!$K$7:$T$7,0)),"")</f>
        <v>40</v>
      </c>
      <c r="N93" s="48">
        <f>INDEX('Eric-SESSION'!$L$142:$U$149, MATCH("*Lat Pulldown*",'Eric-SESSION'!$B$142:$B$149,0), MATCH("*1st*",'Eric-SESSION'!$K$7:$T$7,0))</f>
        <v>10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IF($A$92='Eric-SESSION'!$A$142,INDEX('Eric-SESSION'!$K$142:$T$149, MATCH("*pressup*",'Eric-SESSION'!$B$142:$B$149,0), MATCH("*2nd*",'Eric-SESSION'!$K$7:$T$7,0)),"")</f>
        <v>#N/A</v>
      </c>
      <c r="D94" s="132" t="e">
        <f>INDEX('Eric-SESSION'!L$142:U$149, MATCH("*pressup*",'Eric-SESSION'!$B$142:$B$149,0), MATCH("*2nd*",'Eric-SESSION'!K$7:T$7,0))</f>
        <v>#N/A</v>
      </c>
      <c r="E94" s="131" t="e">
        <f>IF($A$92='Eric-SESSION'!$A$142,INDEX('Eric-SESSION'!$K$142:$T$149, MATCH("*Deadlift*",'Eric-SESSION'!$B$142:$B$149,0), MATCH("*2ND*",'Eric-SESSION'!$K$7:$T$7,0)),"")</f>
        <v>#N/A</v>
      </c>
      <c r="F94" s="131" t="e">
        <f>INDEX('Eric-SESSION'!$L$142:$U$149, MATCH("*Deadlift*",'Eric-SESSION'!$B$142:$B$149,0), MATCH("*2nd*",'Eric-SESSION'!$K$7:$T$7,0))</f>
        <v>#N/A</v>
      </c>
      <c r="G94" s="131" t="e">
        <f>IF($A$92='Eric-SESSION'!$A$142,INDEX('Eric-SESSION'!$K$142:$T$149, MATCH("*Bench Press*",'Eric-SESSION'!$B$142:$B$149,0), MATCH("*2ND*",'Eric-SESSION'!$K$7:$T$7,0)),"")</f>
        <v>#N/A</v>
      </c>
      <c r="H94" s="131" t="e">
        <f>INDEX('Eric-SESSION'!$L$142:$U$149, MATCH("*Bench Press*",'Eric-SESSION'!$B$142:$B$149,0), MATCH("*2nd*",'Eric-SESSION'!$K$7:$T$7,0))</f>
        <v>#N/A</v>
      </c>
      <c r="I94" s="132" t="e">
        <f>IF($A$92='Eric-SESSION'!$A$142,INDEX('Eric-SESSION'!$K$142:$T$149, MATCH("*Military*",'Eric-SESSION'!$B$142:$B$149,0), MATCH("*2ND*",'Eric-SESSION'!$K$7:$T$7,0)),"")</f>
        <v>#N/A</v>
      </c>
      <c r="J94" s="44" t="e">
        <f>INDEX('Eric-SESSION'!$L$142:$U$149, MATCH("*Military*",'Eric-SESSION'!$B$142:$B$149,0), MATCH("*2nd*",'Eric-SESSION'!$K$7:$T$7,0))</f>
        <v>#N/A</v>
      </c>
      <c r="K94" s="131" t="e">
        <f>IF($A$92='Eric-SESSION'!$A$142,INDEX('Eric-SESSION'!$K$142:$T$149, MATCH("*Clean *",'Eric-SESSION'!$B$142:$B$149,0), MATCH("*2ND*",'Eric-SESSION'!$K$7:$T$7,0)),"")</f>
        <v>#N/A</v>
      </c>
      <c r="L94" s="44" t="e">
        <f>INDEX('Eric-SESSION'!$L$142:$U$149, MATCH("*Clean *",'Eric-SESSION'!$B$142:$B$149,0), MATCH("*2nd*",'Eric-SESSION'!$K$7:$T$7,0))</f>
        <v>#N/A</v>
      </c>
      <c r="M94" s="131">
        <f>IF($A$92='Eric-SESSION'!$A$142,INDEX('Eric-SESSION'!$K$142:$T$149, MATCH("*Lat Pulldown*",'Eric-SESSION'!$B$142:$B$149,0), MATCH("*2ND*",'Eric-SESSION'!$K$7:$T$7,0)),"")</f>
        <v>40</v>
      </c>
      <c r="N94" s="44">
        <f>INDEX('Eric-SESSION'!$L$142:$U$149, MATCH("*Lat Pulldown*",'Eric-SESSION'!$B$142:$B$149,0), MATCH("*2nd*",'Eric-SESSION'!$K$7:$T$7,0))</f>
        <v>8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IF($A$92='Eric-SESSION'!$A$142,INDEX('Eric-SESSION'!$K$142:$T$149, MATCH("*pressup*",'Eric-SESSION'!$B$142:$B$149,0), MATCH("*3rd*",'Eric-SESSION'!$K$7:$T$7,0)),"")</f>
        <v>#N/A</v>
      </c>
      <c r="D95" s="132" t="e">
        <f>INDEX('Eric-SESSION'!L$142:U$149, MATCH("*pressup*",'Eric-SESSION'!$B$142:$B$149,0), MATCH("*3rd*",'Eric-SESSION'!K$7:T$7,0))</f>
        <v>#N/A</v>
      </c>
      <c r="E95" s="131" t="e">
        <f>IF($A$92='Eric-SESSION'!$A$142,INDEX('Eric-SESSION'!$K$142:$T$149, MATCH("*Deadlift*",'Eric-SESSION'!$B$142:$B$149,0), MATCH("*3rd*",'Eric-SESSION'!$K$7:$T$7,0)),"")</f>
        <v>#N/A</v>
      </c>
      <c r="F95" s="131" t="e">
        <f>INDEX('Eric-SESSION'!$L$142:$U$149, MATCH("*Deadlift*",'Eric-SESSION'!$B$142:$B$149,0), MATCH("*3rd*",'Eric-SESSION'!$K$7:$T$7,0))</f>
        <v>#N/A</v>
      </c>
      <c r="G95" s="131" t="e">
        <f>IF($A$92='Eric-SESSION'!$A$142,INDEX('Eric-SESSION'!$K$142:$T$149, MATCH("*Bench Press*",'Eric-SESSION'!$B$142:$B$149,0), MATCH("*3rd*",'Eric-SESSION'!$K$7:$T$7,0)),"")</f>
        <v>#N/A</v>
      </c>
      <c r="H95" s="131" t="e">
        <f>INDEX('Eric-SESSION'!$L$142:$U$149, MATCH("*Bench Press*",'Eric-SESSION'!$B$142:$B$149,0), MATCH("*3rd*",'Eric-SESSION'!$K$7:$T$7,0))</f>
        <v>#N/A</v>
      </c>
      <c r="I95" s="132" t="e">
        <f>IF($A$92='Eric-SESSION'!$A$142,INDEX('Eric-SESSION'!$K$142:$T$149, MATCH("*Military*",'Eric-SESSION'!$B$142:$B$149,0), MATCH("*3rd*",'Eric-SESSION'!$K$7:$T$7,0)),"")</f>
        <v>#N/A</v>
      </c>
      <c r="J95" s="44" t="e">
        <f>INDEX('Eric-SESSION'!$L$142:$U$149, MATCH("*Military*",'Eric-SESSION'!$B$142:$B$149,0), MATCH("*3rd*",'Eric-SESSION'!$K$7:$T$7,0))</f>
        <v>#N/A</v>
      </c>
      <c r="K95" s="131" t="e">
        <f>IF($A$92='Eric-SESSION'!$A$142,INDEX('Eric-SESSION'!$K$142:$T$149, MATCH("*Clean *",'Eric-SESSION'!$B$142:$B$149,0), MATCH("*3rd*",'Eric-SESSION'!$K$7:$T$7,0)),"")</f>
        <v>#N/A</v>
      </c>
      <c r="L95" s="44" t="e">
        <f>INDEX('Eric-SESSION'!$L$142:$U$149, MATCH("*Clean *",'Eric-SESSION'!$B$142:$B$149,0), MATCH("*3rd*",'Eric-SESSION'!$K$7:$T$7,0))</f>
        <v>#N/A</v>
      </c>
      <c r="M95" s="131">
        <f>IF($A$92='Eric-SESSION'!$A$142,INDEX('Eric-SESSION'!$K$142:$T$149, MATCH("*Lat Pulldown*",'Eric-SESSION'!$B$142:$B$149,0), MATCH("*3rd*",'Eric-SESSION'!$K$7:$T$7,0)),"")</f>
        <v>40</v>
      </c>
      <c r="N95" s="44">
        <f>INDEX('Eric-SESSION'!$L$142:$U$149, MATCH("*Lat Pulldown*",'Eric-SESSION'!$B$142:$B$149,0), MATCH("*3rd*",'Eric-SESSION'!$K$7:$T$7,0))</f>
        <v>8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IF($A$92='Eric-SESSION'!$A$142,INDEX('Eric-SESSION'!$K$142:$T$149, MATCH("*pressup*",'Eric-SESSION'!$B$142:$B$149,0), MATCH("*4th*",'Eric-SESSION'!$K$7:$T$7,0)),"")</f>
        <v>#N/A</v>
      </c>
      <c r="D96" s="132" t="e">
        <f>INDEX('Eric-SESSION'!L$142:U$149, MATCH("*pressup*",'Eric-SESSION'!$B$142:$B$149,0), MATCH("*4th*",'Eric-SESSION'!K$7:T$7,0))</f>
        <v>#N/A</v>
      </c>
      <c r="E96" s="131" t="e">
        <f>IF($A$92='Eric-SESSION'!$A$142,INDEX('Eric-SESSION'!$K$142:$T$149, MATCH("*Deadlift*",'Eric-SESSION'!$B$142:$B$149,0), MATCH("*4th*",'Eric-SESSION'!$K$7:$T$7,0)),"")</f>
        <v>#N/A</v>
      </c>
      <c r="F96" s="131" t="e">
        <f>INDEX('Eric-SESSION'!$L$142:$U$149, MATCH("*Deadlift*",'Eric-SESSION'!$B$142:$B$149,0), MATCH("*4th*",'Eric-SESSION'!$K$7:$T$7,0))</f>
        <v>#N/A</v>
      </c>
      <c r="G96" s="131" t="e">
        <f>IF($A$92='Eric-SESSION'!$A$142,INDEX('Eric-SESSION'!$K$142:$T$149, MATCH("*Bench Press*",'Eric-SESSION'!$B$142:$B$149,0), MATCH("*4th*",'Eric-SESSION'!$K$7:$T$7,0)),"")</f>
        <v>#N/A</v>
      </c>
      <c r="H96" s="131" t="e">
        <f>INDEX('Eric-SESSION'!$L$142:$U$149, MATCH("*Bench Press*",'Eric-SESSION'!$B$142:$B$149,0), MATCH("*4th*",'Eric-SESSION'!$K$7:$T$7,0))</f>
        <v>#N/A</v>
      </c>
      <c r="I96" s="132" t="e">
        <f>IF($A$92='Eric-SESSION'!$A$142,INDEX('Eric-SESSION'!$K$142:$T$149, MATCH("*Military*",'Eric-SESSION'!$B$142:$B$149,0), MATCH("*4th*",'Eric-SESSION'!$K$7:$T$7,0)),"")</f>
        <v>#N/A</v>
      </c>
      <c r="J96" s="44" t="e">
        <f>INDEX('Eric-SESSION'!$L$142:$U$149, MATCH("*Military*",'Eric-SESSION'!$B$142:$B$149,0), MATCH("*4th*",'Eric-SESSION'!$K$7:$T$7,0))</f>
        <v>#N/A</v>
      </c>
      <c r="K96" s="131" t="e">
        <f>IF($A$92='Eric-SESSION'!$A$142,INDEX('Eric-SESSION'!$K$142:$T$149, MATCH("*Clean *",'Eric-SESSION'!$B$142:$B$149,0), MATCH("*4th*",'Eric-SESSION'!$K$7:$T$7,0)),"")</f>
        <v>#N/A</v>
      </c>
      <c r="L96" s="44" t="e">
        <f>INDEX('Eric-SESSION'!$L$142:$U$149, MATCH("*Clean *",'Eric-SESSION'!$B$142:$B$149,0), MATCH("*4th*",'Eric-SESSION'!$K$7:$T$7,0))</f>
        <v>#N/A</v>
      </c>
      <c r="M96" s="131">
        <f>IF($A$92='Eric-SESSION'!$A$142,INDEX('Eric-SESSION'!$K$142:$T$149, MATCH("*Lat Pulldown*",'Eric-SESSION'!$B$142:$B$149,0), MATCH("*4th*",'Eric-SESSION'!$K$7:$T$7,0)),"")</f>
        <v>0</v>
      </c>
      <c r="N96" s="44">
        <f>INDEX('Eric-SESSION'!$L$142:$U$149, MATCH("*Lat Pulldown*",'Eric-SESSION'!$B$142:$B$149,0), MATCH("*4th*",'Eric-SESSION'!$K$7:$T$7,0))</f>
        <v>0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IF($A$92='Eric-SESSION'!$A$142,INDEX('Eric-SESSION'!$K$142:$T$149, MATCH("*pressup*",'Eric-SESSION'!$B$142:$B$149,0), MATCH("*5th*",'Eric-SESSION'!$K$7:$T$7,0)),"")</f>
        <v>#N/A</v>
      </c>
      <c r="D97" s="132" t="e">
        <f>INDEX('Eric-SESSION'!L$142:U$149, MATCH("*pressup*",'Eric-SESSION'!$B$142:$B$149,0), MATCH("*5th*",'Eric-SESSION'!K$7:T$7,0))</f>
        <v>#N/A</v>
      </c>
      <c r="E97" s="131" t="e">
        <f>IF($A$92='Eric-SESSION'!$A$142,INDEX('Eric-SESSION'!$K$142:$T$149, MATCH("*Deadlift*",'Eric-SESSION'!$B$142:$B$149,0), MATCH("*5th*",'Eric-SESSION'!$K$7:$T$7,0)),"")</f>
        <v>#N/A</v>
      </c>
      <c r="F97" s="131" t="e">
        <f>INDEX('Eric-SESSION'!$L$142:$U$149, MATCH("*Deadlift*",'Eric-SESSION'!$B$142:$B$149,0), MATCH("*5th*",'Eric-SESSION'!$K$7:$T$7,0))</f>
        <v>#N/A</v>
      </c>
      <c r="G97" s="131" t="e">
        <f>IF($A$92='Eric-SESSION'!$A$142,INDEX('Eric-SESSION'!$K$142:$T$149, MATCH("*Bench Press*",'Eric-SESSION'!$B$142:$B$149,0), MATCH("*5th*",'Eric-SESSION'!$K$7:$T$7,0)),"")</f>
        <v>#N/A</v>
      </c>
      <c r="H97" s="131" t="e">
        <f>INDEX('Eric-SESSION'!$L$142:$U$149, MATCH("*Bench Press*",'Eric-SESSION'!$B$142:$B$149,0), MATCH("*5th*",'Eric-SESSION'!$K$7:$T$7,0))</f>
        <v>#N/A</v>
      </c>
      <c r="I97" s="132" t="e">
        <f>IF($A$92='Eric-SESSION'!$A$142,INDEX('Eric-SESSION'!$K$142:$T$149, MATCH("*Military*",'Eric-SESSION'!$B$142:$B$149,0), MATCH("*5th*",'Eric-SESSION'!$K$7:$T$7,0)),"")</f>
        <v>#N/A</v>
      </c>
      <c r="J97" s="44" t="e">
        <f>INDEX('Eric-SESSION'!$L$142:$U$149, MATCH("*Military*",'Eric-SESSION'!$B$142:$B$149,0), MATCH("*5th*",'Eric-SESSION'!$K$7:$T$7,0))</f>
        <v>#N/A</v>
      </c>
      <c r="K97" s="131" t="e">
        <f>IF($A$92='Eric-SESSION'!$A$142,INDEX('Eric-SESSION'!$K$142:$T$149, MATCH("*Clean *",'Eric-SESSION'!$B$142:$B$149,0), MATCH("*5th*",'Eric-SESSION'!$K$7:$T$7,0)),"")</f>
        <v>#N/A</v>
      </c>
      <c r="L97" s="44" t="e">
        <f>INDEX('Eric-SESSION'!$L$142:$U$149, MATCH("*Clean *",'Eric-SESSION'!$B$142:$B$149,0), MATCH("*5th*",'Eric-SESSION'!$K$7:$T$7,0))</f>
        <v>#N/A</v>
      </c>
      <c r="M97" s="131">
        <f>IF($A$92='Eric-SESSION'!$A$142,INDEX('Eric-SESSION'!$K$142:$T$149, MATCH("*Lat Pulldown*",'Eric-SESSION'!$B$142:$B$149,0), MATCH("*5th*",'Eric-SESSION'!$K$7:$T$7,0)),"")</f>
        <v>0</v>
      </c>
      <c r="N97" s="44">
        <f>INDEX('Eric-SESSION'!$L$142:$U$149, MATCH("*Lat Pulldown*",'Eric-SESSION'!$B$142:$B$149,0), MATCH("*5th*",'Eric-SESSION'!$K$7:$T$7,0))</f>
        <v>0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'Eric-SESSION'!A151</f>
        <v>42285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 t="e">
        <f>MAX(I99:I103)</f>
        <v>#N/A</v>
      </c>
      <c r="J98" s="116" t="e">
        <f t="array" ref="J98">MAX(IF(I99:I103=I98,J99:J103))</f>
        <v>#N/A</v>
      </c>
      <c r="K98" s="116" t="e">
        <f>MAX(K99:K103)</f>
        <v>#N/A</v>
      </c>
      <c r="L98" s="116" t="e">
        <f t="array" ref="L98">MAX(IF(K99:K103=K98,L99:L103))</f>
        <v>#N/A</v>
      </c>
      <c r="M98" s="116" t="e">
        <f>MAX(M99:M103)</f>
        <v>#N/A</v>
      </c>
      <c r="N98" s="117" t="e">
        <f t="array" ref="N98">MAX(IF(M99:M103=M98,N99:N103))</f>
        <v>#N/A</v>
      </c>
      <c r="O98" s="152" t="e">
        <f>IF($A$98='Eric-SESSION'!$A$151,INDEX('Eric-SESSION'!$K$151:$T$159, MATCH("*Plank*",'Eric-SESSION'!$B$151:$B$159,0), MATCH("*1st*",'Eric-SESSION'!$K$7:$T$7,0)),"")</f>
        <v>#N/A</v>
      </c>
      <c r="P98" s="152" t="e">
        <f>IF($A$98='Eric-SESSION'!$A$151,INDEX('Eric-SESSION'!$K$151:$T$159, MATCH("*HIIT*",'Eric-SESSION'!$B$151:$B$159,0), MATCH("*1st*",'Eric-SESSION'!$K$7:$T$7,0)),"")</f>
        <v>#N/A</v>
      </c>
      <c r="Q98" s="119" t="e">
        <f>INDEX('Eric-SESSION'!$K$151:$L$159, MATCH("*HIIT*",'Eric-SESSION'!$B$151:$B$159,0), MATCH("*1st*",'Eric-SESSION'!$K$7:$T$7,0))</f>
        <v>#N/A</v>
      </c>
      <c r="R98" s="119">
        <f>'Eric-SESSION'!U151</f>
        <v>0</v>
      </c>
      <c r="S98" s="116"/>
      <c r="T98" s="116"/>
      <c r="U98" s="120">
        <f>'Eric-SESSION'!A152</f>
        <v>0</v>
      </c>
      <c r="V98" s="120">
        <f>'Eric-SESSION'!A153</f>
        <v>0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IF($A$98='Eric-SESSION'!$A$151,INDEX('Eric-SESSION'!$K$151:$T$158, MATCH("*pressup*",'Eric-SESSION'!$B$151:$B$158,0), MATCH("*1st*",'Eric-SESSION'!$K$7:$T$7,0)),"")</f>
        <v>#N/A</v>
      </c>
      <c r="D99" s="132" t="e">
        <f>INDEX('Eric-SESSION'!L$151:U$158, MATCH("*pressup*",'Eric-SESSION'!$B$151:$B$158,0), MATCH("*1st*",'Eric-SESSION'!K$7:T$7,0))</f>
        <v>#N/A</v>
      </c>
      <c r="E99" s="131" t="e">
        <f>IF($A$98='Eric-SESSION'!$A$151,INDEX('Eric-SESSION'!$K$151:$T$159, MATCH("*Deadlift*",'Eric-SESSION'!$B$151:$B$159,0), MATCH("*1st*",'Eric-SESSION'!$K$7:$T$7,0)),"")</f>
        <v>#N/A</v>
      </c>
      <c r="F99" s="131" t="e">
        <f>INDEX('Eric-SESSION'!$L$151:$U$159, MATCH("*Deadlift*",'Eric-SESSION'!$B$151:$B$159,0), MATCH("*1st*",'Eric-SESSION'!$K$7:$T$7,0))</f>
        <v>#N/A</v>
      </c>
      <c r="G99" s="131" t="e">
        <f>IF($A$98='Eric-SESSION'!$A$151,INDEX('Eric-SESSION'!$K$151:$T$159, MATCH("*Bench Press*",'Eric-SESSION'!$B$151:$B$159,0), MATCH("*1st*",'Eric-SESSION'!$K$7:$T$7,0)),"")</f>
        <v>#N/A</v>
      </c>
      <c r="H99" s="131" t="e">
        <f>INDEX('Eric-SESSION'!$K$151:$L$159, MATCH("*Bench Press*",'Eric-SESSION'!$B$151:$B$159,0), MATCH("*1st*",'Eric-SESSION'!$K$7:$T$7,0))</f>
        <v>#N/A</v>
      </c>
      <c r="I99" s="132" t="e">
        <f>IF($A$98='Eric-SESSION'!$A$151,INDEX('Eric-SESSION'!$K$151:$T$159, MATCH("*Military*",'Eric-SESSION'!$B$151:$B$159,0), MATCH("*1st*",'Eric-SESSION'!$K$7:$T$7,0)),"")</f>
        <v>#N/A</v>
      </c>
      <c r="J99" s="48" t="e">
        <f>INDEX('Eric-SESSION'!$K$151:$L$159, MATCH("*Military*",'Eric-SESSION'!$B$151:$B$159,0), MATCH("*1st*",'Eric-SESSION'!$K$7:$T$7,0))</f>
        <v>#N/A</v>
      </c>
      <c r="K99" s="131" t="e">
        <f>IF($A$98='Eric-SESSION'!$A$151,INDEX('Eric-SESSION'!$K$151:$T$159, MATCH("*Clean *",'Eric-SESSION'!$B$151:$B$159,0), MATCH("*1st*",'Eric-SESSION'!$K$7:$T$7,0)),"")</f>
        <v>#N/A</v>
      </c>
      <c r="L99" s="48" t="e">
        <f>INDEX('Eric-SESSION'!$K$151:$L$159, MATCH("*Clean *",'Eric-SESSION'!$B$151:$B$159,0), MATCH("*1st*",'Eric-SESSION'!$K$7:$T$7,0))</f>
        <v>#N/A</v>
      </c>
      <c r="M99" s="131" t="e">
        <f>IF($A$98='Eric-SESSION'!$A$151,INDEX('Eric-SESSION'!$K$151:$T$159, MATCH("*Lat Pulldown*",'Eric-SESSION'!$B$151:$B$159,0), MATCH("*1st*",'Eric-SESSION'!$K$7:$T$7,0)),"")</f>
        <v>#N/A</v>
      </c>
      <c r="N99" s="48" t="e">
        <f>INDEX('Eric-SESSION'!$K$151:$L$159, MATCH("*Lat Pulldown*",'Eric-SESSION'!$B$151:$B$159,0), MATCH("*1st*",'Eric-SESSION'!$K$7:$T$7,0))</f>
        <v>#N/A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IF($A$98='Eric-SESSION'!$A$151,INDEX('Eric-SESSION'!$K$151:$T$158, MATCH("*pressup*",'Eric-SESSION'!$B$151:$B$158,0), MATCH("*2nd*",'Eric-SESSION'!$K$7:$T$7,0)),"")</f>
        <v>#N/A</v>
      </c>
      <c r="D100" s="132" t="e">
        <f>INDEX('Eric-SESSION'!L$151:U$158, MATCH("*pressup*",'Eric-SESSION'!$B$151:$B$158,0), MATCH("*2nd*",'Eric-SESSION'!K$7:T$7,0))</f>
        <v>#N/A</v>
      </c>
      <c r="E100" s="131" t="e">
        <f>IF($A$98='Eric-SESSION'!$A$151,INDEX('Eric-SESSION'!$K$151:$T$159, MATCH("*Deadlift*",'Eric-SESSION'!$B$151:$B$159,0), MATCH("*2ND*",'Eric-SESSION'!$K$7:$T$7,0)),"")</f>
        <v>#N/A</v>
      </c>
      <c r="F100" s="131" t="e">
        <f>INDEX('Eric-SESSION'!$L$151:$U$159, MATCH("*Deadlift*",'Eric-SESSION'!$B$151:$B$159,0), MATCH("*2nd*",'Eric-SESSION'!$K$7:$T$7,0))</f>
        <v>#N/A</v>
      </c>
      <c r="G100" s="131" t="e">
        <f>IF($A$98='Eric-SESSION'!$A$151,INDEX('Eric-SESSION'!$K$151:$T$159, MATCH("*Bench Press*",'Eric-SESSION'!$B$151:$B$159,0), MATCH("*2ND*",'Eric-SESSION'!$K$7:$T$7,0)),"")</f>
        <v>#N/A</v>
      </c>
      <c r="H100" s="131" t="e">
        <f>INDEX('Eric-SESSION'!$K$151:$L$159, MATCH("*Bench Press*",'Eric-SESSION'!$B$151:$B$159,0), MATCH("*2nd*",'Eric-SESSION'!$K$7:$T$7,0))</f>
        <v>#N/A</v>
      </c>
      <c r="I100" s="132" t="e">
        <f>IF($A$98='Eric-SESSION'!$A$151,INDEX('Eric-SESSION'!$K$151:$T$159, MATCH("*Military*",'Eric-SESSION'!$B$151:$B$159,0), MATCH("*2ND*",'Eric-SESSION'!$K$7:$T$7,0)),"")</f>
        <v>#N/A</v>
      </c>
      <c r="J100" s="44" t="e">
        <f>INDEX('Eric-SESSION'!$L$151:$U$159, MATCH("*Military*",'Eric-SESSION'!$B$151:$B$159,0), MATCH("*2nd*",'Eric-SESSION'!$K$7:$T$7,0))</f>
        <v>#N/A</v>
      </c>
      <c r="K100" s="131" t="e">
        <f>IF($A$98='Eric-SESSION'!$A$151,INDEX('Eric-SESSION'!$K$151:$T$159, MATCH("*Clean *",'Eric-SESSION'!$B$151:$B$159,0), MATCH("*2ND*",'Eric-SESSION'!$K$7:$T$7,0)),"")</f>
        <v>#N/A</v>
      </c>
      <c r="L100" s="44" t="e">
        <f>INDEX('Eric-SESSION'!$K$151:$L$159, MATCH("*Clean *",'Eric-SESSION'!$B$151:$B$159,0), MATCH("*2nd*",'Eric-SESSION'!$K$7:$T$7,0))</f>
        <v>#N/A</v>
      </c>
      <c r="M100" s="131" t="e">
        <f>IF($A$98='Eric-SESSION'!$A$151,INDEX('Eric-SESSION'!$K$151:$T$159, MATCH("*Lat Pulldown*",'Eric-SESSION'!$B$151:$B$159,0), MATCH("*2ND*",'Eric-SESSION'!$K$7:$T$7,0)),"")</f>
        <v>#N/A</v>
      </c>
      <c r="N100" s="44" t="e">
        <f>INDEX('Eric-SESSION'!$L$151:$U$159, MATCH("*Lat Pulldown*",'Eric-SESSION'!$B$151:$B$159,0), MATCH("*2nd*",'Eric-SESSION'!$K$7:$T$7,0))</f>
        <v>#N/A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IF($A$98='Eric-SESSION'!$A$151,INDEX('Eric-SESSION'!$K$151:$T$158, MATCH("*pressup*",'Eric-SESSION'!$B$151:$B$158,0), MATCH("*3rd*",'Eric-SESSION'!$K$7:$T$7,0)),"")</f>
        <v>#N/A</v>
      </c>
      <c r="D101" s="132" t="e">
        <f>INDEX('Eric-SESSION'!L$151:U$158, MATCH("*pressup*",'Eric-SESSION'!$B$151:$B$158,0), MATCH("*3rd*",'Eric-SESSION'!K$7:T$7,0))</f>
        <v>#N/A</v>
      </c>
      <c r="E101" s="131" t="e">
        <f>IF($A$98='Eric-SESSION'!$A$151,INDEX('Eric-SESSION'!$K$151:$T$159, MATCH("*Deadlift*",'Eric-SESSION'!$B$151:$B$159,0), MATCH("*3rd*",'Eric-SESSION'!$K$7:$T$7,0)),"")</f>
        <v>#N/A</v>
      </c>
      <c r="F101" s="131" t="e">
        <f>INDEX('Eric-SESSION'!$L$151:$U$159, MATCH("*Deadlift*",'Eric-SESSION'!$B$151:$B$159,0), MATCH("*3rd*",'Eric-SESSION'!$K$7:$T$7,0))</f>
        <v>#N/A</v>
      </c>
      <c r="G101" s="131" t="e">
        <f>IF($A$98='Eric-SESSION'!$A$151,INDEX('Eric-SESSION'!$K$151:$T$159, MATCH("*Bench Press*",'Eric-SESSION'!$B$151:$B$159,0), MATCH("*3rd*",'Eric-SESSION'!$K$7:$T$7,0)),"")</f>
        <v>#N/A</v>
      </c>
      <c r="H101" s="131" t="e">
        <f>INDEX('Eric-SESSION'!$K$151:$L$159, MATCH("*Bench Press*",'Eric-SESSION'!$B$151:$B$159,0), MATCH("*3rd*",'Eric-SESSION'!$K$7:$T$7,0))</f>
        <v>#N/A</v>
      </c>
      <c r="I101" s="132" t="e">
        <f>IF($A$98='Eric-SESSION'!$A$151,INDEX('Eric-SESSION'!$K$151:$T$159, MATCH("*Military*",'Eric-SESSION'!$B$151:$B$159,0), MATCH("*3rd*",'Eric-SESSION'!$K$7:$T$7,0)),"")</f>
        <v>#N/A</v>
      </c>
      <c r="J101" s="44" t="e">
        <f>INDEX('Eric-SESSION'!$L$151:$U$159, MATCH("*Military*",'Eric-SESSION'!$B$151:$B$159,0), MATCH("*3rd*",'Eric-SESSION'!$K$7:$T$7,0))</f>
        <v>#N/A</v>
      </c>
      <c r="K101" s="131" t="e">
        <f>IF($A$98='Eric-SESSION'!$A$151,INDEX('Eric-SESSION'!$K$151:$T$159, MATCH("*Clean *",'Eric-SESSION'!$B$151:$B$159,0), MATCH("*3rd*",'Eric-SESSION'!$K$7:$T$7,0)),"")</f>
        <v>#N/A</v>
      </c>
      <c r="L101" s="44" t="e">
        <f>INDEX('Eric-SESSION'!$K$151:$L$159, MATCH("*Clean *",'Eric-SESSION'!$B$151:$B$159,0), MATCH("*3rd*",'Eric-SESSION'!$K$7:$T$7,0))</f>
        <v>#N/A</v>
      </c>
      <c r="M101" s="131" t="e">
        <f>IF($A$98='Eric-SESSION'!$A$151,INDEX('Eric-SESSION'!$K$151:$T$159, MATCH("*Lat Pulldown*",'Eric-SESSION'!$B$151:$B$159,0), MATCH("*3rd*",'Eric-SESSION'!$K$7:$T$7,0)),"")</f>
        <v>#N/A</v>
      </c>
      <c r="N101" s="44" t="e">
        <f>INDEX('Eric-SESSION'!$L$151:$U$159, MATCH("*Lat Pulldown*",'Eric-SESSION'!$B$151:$B$159,0), MATCH("*3rd*",'Eric-SESSION'!$K$7:$T$7,0))</f>
        <v>#N/A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IF($A$98='Eric-SESSION'!$A$151,INDEX('Eric-SESSION'!$K$151:$T$158, MATCH("*pressup*",'Eric-SESSION'!$B$151:$B$158,0), MATCH("*4th*",'Eric-SESSION'!$K$7:$T$7,0)),"")</f>
        <v>#N/A</v>
      </c>
      <c r="D102" s="132" t="e">
        <f>INDEX('Eric-SESSION'!L$151:U$158, MATCH("*pressup*",'Eric-SESSION'!$B$151:$B$158,0), MATCH("*4th*",'Eric-SESSION'!K$7:T$7,0))</f>
        <v>#N/A</v>
      </c>
      <c r="E102" s="131" t="e">
        <f>IF($A$98='Eric-SESSION'!$A$151,INDEX('Eric-SESSION'!$K$151:$T$159, MATCH("*Deadlift*",'Eric-SESSION'!$B$151:$B$159,0), MATCH("*4th*",'Eric-SESSION'!$K$7:$T$7,0)),"")</f>
        <v>#N/A</v>
      </c>
      <c r="F102" s="131" t="e">
        <f>INDEX('Eric-SESSION'!$L$151:$U$159, MATCH("*Deadlift*",'Eric-SESSION'!$B$151:$B$159,0), MATCH("*4th*",'Eric-SESSION'!$K$7:$T$7,0))</f>
        <v>#N/A</v>
      </c>
      <c r="G102" s="131" t="e">
        <f>IF($A$98='Eric-SESSION'!$A$151,INDEX('Eric-SESSION'!$K$151:$T$159, MATCH("*Bench Press*",'Eric-SESSION'!$B$151:$B$159,0), MATCH("*4th*",'Eric-SESSION'!$K$7:$T$7,0)),"")</f>
        <v>#N/A</v>
      </c>
      <c r="H102" s="131" t="e">
        <f>INDEX('Eric-SESSION'!$K$151:$L$159, MATCH("*Bench Press*",'Eric-SESSION'!$B$151:$B$159,0), MATCH("*4th*",'Eric-SESSION'!$K$7:$T$7,0))</f>
        <v>#N/A</v>
      </c>
      <c r="I102" s="132" t="e">
        <f>IF($A$98='Eric-SESSION'!$A$151,INDEX('Eric-SESSION'!$K$151:$T$159, MATCH("*Military*",'Eric-SESSION'!$B$151:$B$159,0), MATCH("*4th*",'Eric-SESSION'!$K$7:$T$7,0)),"")</f>
        <v>#N/A</v>
      </c>
      <c r="J102" s="44" t="e">
        <f>INDEX('Eric-SESSION'!$L$151:$U$159, MATCH("*Military*",'Eric-SESSION'!$B$151:$B$159,0), MATCH("*4th*",'Eric-SESSION'!$K$7:$T$7,0))</f>
        <v>#N/A</v>
      </c>
      <c r="K102" s="131" t="e">
        <f>IF($A$98='Eric-SESSION'!$A$151,INDEX('Eric-SESSION'!$K$151:$T$159, MATCH("*Clean *",'Eric-SESSION'!$B$151:$B$159,0), MATCH("*4th*",'Eric-SESSION'!$K$7:$T$7,0)),"")</f>
        <v>#N/A</v>
      </c>
      <c r="L102" s="44" t="e">
        <f>INDEX('Eric-SESSION'!$K$151:$L$159, MATCH("*Clean *",'Eric-SESSION'!$B$151:$B$159,0), MATCH("*4th*",'Eric-SESSION'!$K$7:$T$7,0))</f>
        <v>#N/A</v>
      </c>
      <c r="M102" s="131" t="e">
        <f>IF($A$98='Eric-SESSION'!$A$151,INDEX('Eric-SESSION'!$K$151:$T$159, MATCH("*Lat Pulldown*",'Eric-SESSION'!$B$151:$B$159,0), MATCH("*4th*",'Eric-SESSION'!$K$7:$T$7,0)),"")</f>
        <v>#N/A</v>
      </c>
      <c r="N102" s="44" t="e">
        <f>INDEX('Eric-SESSION'!$L$151:$U$159, MATCH("*Lat Pulldown*",'Eric-SESSION'!$B$151:$B$159,0), MATCH("*4th*",'Eric-SESSION'!$K$7:$T$7,0))</f>
        <v>#N/A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IF($A$98='Eric-SESSION'!$A$151,INDEX('Eric-SESSION'!$K$151:$T$158, MATCH("*pressup*",'Eric-SESSION'!$B$151:$B$158,0), MATCH("*5th*",'Eric-SESSION'!$K$7:$T$7,0)),"")</f>
        <v>#N/A</v>
      </c>
      <c r="D103" s="132" t="e">
        <f>INDEX('Eric-SESSION'!L$151:U$158, MATCH("*pressup*",'Eric-SESSION'!$B$151:$B$158,0), MATCH("*5th*",'Eric-SESSION'!K$7:T$7,0))</f>
        <v>#N/A</v>
      </c>
      <c r="E103" s="131" t="e">
        <f>IF($A$98='Eric-SESSION'!$A$151,INDEX('Eric-SESSION'!$K$151:$T$159, MATCH("*Deadlift*",'Eric-SESSION'!$B$151:$B$159,0), MATCH("*5th*",'Eric-SESSION'!$K$7:$T$7,0)),"")</f>
        <v>#N/A</v>
      </c>
      <c r="F103" s="131" t="e">
        <f>INDEX('Eric-SESSION'!$L$151:$U$159, MATCH("*Deadlift*",'Eric-SESSION'!$B$151:$B$159,0), MATCH("*5th*",'Eric-SESSION'!$K$7:$T$7,0))</f>
        <v>#N/A</v>
      </c>
      <c r="G103" s="131" t="e">
        <f>IF($A$98='Eric-SESSION'!$A$151,INDEX('Eric-SESSION'!$K$151:$T$159, MATCH("*Bench Press*",'Eric-SESSION'!$B$151:$B$159,0), MATCH("*5th*",'Eric-SESSION'!$K$7:$T$7,0)),"")</f>
        <v>#N/A</v>
      </c>
      <c r="H103" s="131" t="e">
        <f>INDEX('Eric-SESSION'!$K$151:$L$159, MATCH("*Bench Press*",'Eric-SESSION'!$B$151:$B$159,0), MATCH("*5th*",'Eric-SESSION'!$K$7:$T$7,0))</f>
        <v>#N/A</v>
      </c>
      <c r="I103" s="132" t="e">
        <f>IF($A$98='Eric-SESSION'!$A$151,INDEX('Eric-SESSION'!$K$151:$T$159, MATCH("*Military*",'Eric-SESSION'!$B$151:$B$159,0), MATCH("*5th*",'Eric-SESSION'!$K$7:$T$7,0)),"")</f>
        <v>#N/A</v>
      </c>
      <c r="J103" s="44" t="e">
        <f>INDEX('Eric-SESSION'!$L$151:$U$159, MATCH("*Military*",'Eric-SESSION'!$B$151:$B$159,0), MATCH("*5th*",'Eric-SESSION'!$K$7:$T$7,0))</f>
        <v>#N/A</v>
      </c>
      <c r="K103" s="131" t="e">
        <f>IF($A$98='Eric-SESSION'!$A$151,INDEX('Eric-SESSION'!$K$151:$T$159, MATCH("*Clean *",'Eric-SESSION'!$B$151:$B$159,0), MATCH("*5th*",'Eric-SESSION'!$K$7:$T$7,0)),"")</f>
        <v>#N/A</v>
      </c>
      <c r="L103" s="44" t="e">
        <f>INDEX('Eric-SESSION'!$K$151:$L$159, MATCH("*Clean *",'Eric-SESSION'!$B$151:$B$159,0), MATCH("*5th*",'Eric-SESSION'!$K$7:$T$7,0))</f>
        <v>#N/A</v>
      </c>
      <c r="M103" s="131" t="e">
        <f>IF($A$98='Eric-SESSION'!$A$151,INDEX('Eric-SESSION'!$K$151:$T$159, MATCH("*Lat Pulldown*",'Eric-SESSION'!$B$151:$B$159,0), MATCH("*5th*",'Eric-SESSION'!$K$7:$T$7,0)),"")</f>
        <v>#N/A</v>
      </c>
      <c r="N103" s="44" t="e">
        <f>INDEX('Eric-SESSION'!$L$151:$U$159, MATCH("*Lat Pulldown*",'Eric-SESSION'!$B$151:$B$159,0), MATCH("*5th*",'Eric-SESSION'!$K$7:$T$7,0))</f>
        <v>#N/A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'Eric-SESSION'!A160</f>
        <v>42294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 t="e">
        <f>MAX(K105:K109)</f>
        <v>#N/A</v>
      </c>
      <c r="L104" s="116" t="e">
        <f t="array" ref="L104">MAX(IF(K105:K109=K104,L105:L109))</f>
        <v>#N/A</v>
      </c>
      <c r="M104" s="116" t="e">
        <f>MAX(M105:M109)</f>
        <v>#N/A</v>
      </c>
      <c r="N104" s="117" t="e">
        <f t="array" ref="N104">MAX(IF(M105:M109=M104,N105:N109))</f>
        <v>#N/A</v>
      </c>
      <c r="O104" s="152" t="e">
        <f>IF($A$104='Eric-SESSION'!$A$160,INDEX('Eric-SESSION'!$K$160:$T$167, MATCH("*Plank*",'Eric-SESSION'!$B$160:$B$167,0), MATCH("*1st*",'Eric-SESSION'!$K$7:$T$7,0)),"")</f>
        <v>#N/A</v>
      </c>
      <c r="P104" s="152" t="e">
        <f>IF($A$104='Eric-SESSION'!$A$160,INDEX('Eric-SESSION'!$K$160:$T$167, MATCH("*HIIT*",'Eric-SESSION'!$B$160:$B$167,0), MATCH("*1st*",'Eric-SESSION'!$K$7:$T$7,0)),"")</f>
        <v>#N/A</v>
      </c>
      <c r="Q104" s="119" t="e">
        <f>INDEX('Eric-SESSION'!$L$160:$U$167, MATCH("*HIIT*",'Eric-SESSION'!$B$160:$B$167,0), MATCH("*1st*",'Eric-SESSION'!$K$7:$T$7,0))</f>
        <v>#N/A</v>
      </c>
      <c r="R104" s="119">
        <f>'Eric-SESSION'!U160</f>
        <v>0</v>
      </c>
      <c r="S104" s="116"/>
      <c r="T104" s="116"/>
      <c r="U104" s="120">
        <f>'Eric-SESSION'!A161</f>
        <v>0</v>
      </c>
      <c r="V104" s="120">
        <f>'Eric-SESSION'!A162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 t="array" ref="C105">IF($A$104='Eric-SESSION'!$A$160,INDEX('Eric-SESSION'!$K$160:$T$167, MATCH("*pressup*",'Eric-SESSION'!$B$160:$B$167,0), MATCH("*1st*",'Eric-SESSION'!$K$7:$T$7,0)),"")</f>
        <v>#N/A</v>
      </c>
      <c r="D105" s="132" t="e">
        <f>INDEX('Eric-SESSION'!L$160:U$167, MATCH("*pressup*",'Eric-SESSION'!$B$160:$B$167,0), MATCH("*1st*",'Eric-SESSION'!K$7:T$7,0))</f>
        <v>#N/A</v>
      </c>
      <c r="E105" s="131" t="e">
        <f>IF($A$104='Eric-SESSION'!$A$160,INDEX('Eric-SESSION'!$K$160:$T$167, MATCH("*Deadlift*",'Eric-SESSION'!$B$160:$B$167,0), MATCH("*1st*",'Eric-SESSION'!$K$7:$T$7,0)),"")</f>
        <v>#N/A</v>
      </c>
      <c r="F105" s="131" t="e">
        <f>INDEX('Eric-SESSION'!$L$160:$U$167, MATCH("*Deadlift*",'Eric-SESSION'!$B$160:$B$167,0), MATCH("*1st*",'Eric-SESSION'!$K$7:$T$7,0))</f>
        <v>#N/A</v>
      </c>
      <c r="G105" s="131" t="e">
        <f>IF($A$104='Eric-SESSION'!$A$160,INDEX('Eric-SESSION'!$K$160:$T$167, MATCH("*Bench Press*",'Eric-SESSION'!$B$160:$B$167,0), MATCH("*1st*",'Eric-SESSION'!$K$7:$T$7,0)),"")</f>
        <v>#N/A</v>
      </c>
      <c r="H105" s="131" t="e">
        <f>INDEX('Eric-SESSION'!$L$160:$U$167, MATCH("*Bench Press*",'Eric-SESSION'!$B$160:$B$167,0), MATCH("*1st*",'Eric-SESSION'!$K$7:$T$7,0))</f>
        <v>#N/A</v>
      </c>
      <c r="I105" s="132" t="e">
        <f>IF($A$104='Eric-SESSION'!$A$160,INDEX('Eric-SESSION'!$K$160:$T$167, MATCH("*Military*",'Eric-SESSION'!$B$160:$B$167,0), MATCH("*1st*",'Eric-SESSION'!$K$7:$T$7,0)),"")</f>
        <v>#N/A</v>
      </c>
      <c r="J105" s="48" t="e">
        <f>INDEX('Eric-SESSION'!$L$160:$U$167, MATCH("*Military*",'Eric-SESSION'!$B$160:$B$167,0), MATCH("*1st*",'Eric-SESSION'!$K$7:$T$7,0))</f>
        <v>#N/A</v>
      </c>
      <c r="K105" s="131" t="e">
        <f>IF($A$104='Eric-SESSION'!$A$160,INDEX('Eric-SESSION'!$K$160:$T$167, MATCH("*Clean *",'Eric-SESSION'!$B$160:$B$167,0), MATCH("*1st*",'Eric-SESSION'!$K$7:$T$7,0)),"")</f>
        <v>#N/A</v>
      </c>
      <c r="L105" s="48" t="e">
        <f>INDEX('Eric-SESSION'!$L$160:$U$167, MATCH("*Clean *",'Eric-SESSION'!$B$160:$B$167,0), MATCH("*1st*",'Eric-SESSION'!$K$7:$T$7,0))</f>
        <v>#N/A</v>
      </c>
      <c r="M105" s="131" t="e">
        <f>IF($A$104='Eric-SESSION'!$A$160,INDEX('Eric-SESSION'!$K$160:$T$167, MATCH("*Lat Pulldown*",'Eric-SESSION'!$B$160:$B$167,0), MATCH("*1st*",'Eric-SESSION'!$K$7:$T$7,0)),"")</f>
        <v>#N/A</v>
      </c>
      <c r="N105" s="48" t="e">
        <f>INDEX('Eric-SESSION'!$L$160:$U$167, MATCH("*Lat Pulldown*",'Eric-SESSION'!$B$160:$B$167,0), MATCH("*1st*",'Eric-SESSION'!$K$7:$T$7,0))</f>
        <v>#N/A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IF($A$104='Eric-SESSION'!$A$160,INDEX('Eric-SESSION'!$K$160:$T$167, MATCH("*pressup*",'Eric-SESSION'!$B$160:$B$167,0), MATCH("*2nd*",'Eric-SESSION'!$K$7:$T$7,0)),"")</f>
        <v>#N/A</v>
      </c>
      <c r="D106" s="132" t="e">
        <f>INDEX('Eric-SESSION'!L$160:U$167, MATCH("*pressup*",'Eric-SESSION'!$B$160:$B$167,0), MATCH("*2nd*",'Eric-SESSION'!K$7:T$7,0))</f>
        <v>#N/A</v>
      </c>
      <c r="E106" s="131" t="e">
        <f>IF($A$104='Eric-SESSION'!$A$160,INDEX('Eric-SESSION'!$K$160:$T$167, MATCH("*Deadlift*",'Eric-SESSION'!$B$160:$B$167,0), MATCH("*2ND*",'Eric-SESSION'!$K$7:$T$7,0)),"")</f>
        <v>#N/A</v>
      </c>
      <c r="F106" s="131" t="e">
        <f>INDEX('Eric-SESSION'!$L$160:$U$167, MATCH("*Deadlift*",'Eric-SESSION'!$B$160:$B$167,0), MATCH("*2nd*",'Eric-SESSION'!$K$7:$T$7,0))</f>
        <v>#N/A</v>
      </c>
      <c r="G106" s="131" t="e">
        <f>IF($A$104='Eric-SESSION'!$A$160,INDEX('Eric-SESSION'!$K$160:$T$167, MATCH("*Bench Press*",'Eric-SESSION'!$B$160:$B$167,0), MATCH("*2ND*",'Eric-SESSION'!$K$7:$T$7,0)),"")</f>
        <v>#N/A</v>
      </c>
      <c r="H106" s="131" t="e">
        <f>INDEX('Eric-SESSION'!$L$160:$U$167, MATCH("*Bench Press*",'Eric-SESSION'!$B$160:$B$167,0), MATCH("*2nd*",'Eric-SESSION'!$K$7:$T$7,0))</f>
        <v>#N/A</v>
      </c>
      <c r="I106" s="132" t="e">
        <f>IF($A$104='Eric-SESSION'!$A$160,INDEX('Eric-SESSION'!$K$160:$T$167, MATCH("*Military*",'Eric-SESSION'!$B$160:$B$167,0), MATCH("*2ND*",'Eric-SESSION'!$K$7:$T$7,0)),"")</f>
        <v>#N/A</v>
      </c>
      <c r="J106" s="44" t="e">
        <f>INDEX('Eric-SESSION'!$L$160:$U$167, MATCH("*Military*",'Eric-SESSION'!$B$160:$B$167,0), MATCH("*2nd*",'Eric-SESSION'!$K$7:$T$7,0))</f>
        <v>#N/A</v>
      </c>
      <c r="K106" s="131" t="e">
        <f>IF($A$104='Eric-SESSION'!$A$160,INDEX('Eric-SESSION'!$K$160:$T$167, MATCH("*Clean *",'Eric-SESSION'!$B$160:$B$167,0), MATCH("*2ND*",'Eric-SESSION'!$K$7:$T$7,0)),"")</f>
        <v>#N/A</v>
      </c>
      <c r="L106" s="44" t="e">
        <f>INDEX('Eric-SESSION'!$L$160:$U$167, MATCH("*Clean *",'Eric-SESSION'!$B$160:$B$167,0), MATCH("*2nd*",'Eric-SESSION'!$K$7:$T$7,0))</f>
        <v>#N/A</v>
      </c>
      <c r="M106" s="131" t="e">
        <f>IF($A$104='Eric-SESSION'!$A$160,INDEX('Eric-SESSION'!$K$160:$T$167, MATCH("*Lat Pulldown*",'Eric-SESSION'!$B$160:$B$167,0), MATCH("*2ND*",'Eric-SESSION'!$K$7:$T$7,0)),"")</f>
        <v>#N/A</v>
      </c>
      <c r="N106" s="44" t="e">
        <f>INDEX('Eric-SESSION'!$L$160:$U$167, MATCH("*Lat Pulldown*",'Eric-SESSION'!$B$160:$B$167,0), MATCH("*2nd*",'Eric-SESSION'!$K$7:$T$7,0))</f>
        <v>#N/A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IF($A$104='Eric-SESSION'!$A$160,INDEX('Eric-SESSION'!$K$160:$T$167, MATCH("*pressup*",'Eric-SESSION'!$B$160:$B$167,0), MATCH("*3rd*",'Eric-SESSION'!$K$7:$T$7,0)),"")</f>
        <v>#N/A</v>
      </c>
      <c r="D107" s="132" t="e">
        <f>INDEX('Eric-SESSION'!L$160:U$167, MATCH("*pressup*",'Eric-SESSION'!$B$160:$B$167,0), MATCH("*3rd*",'Eric-SESSION'!K$7:T$7,0))</f>
        <v>#N/A</v>
      </c>
      <c r="E107" s="131" t="e">
        <f>IF($A$104='Eric-SESSION'!$A$160,INDEX('Eric-SESSION'!$K$160:$T$167, MATCH("*Deadlift*",'Eric-SESSION'!$B$160:$B$167,0), MATCH("*3rd*",'Eric-SESSION'!$K$7:$T$7,0)),"")</f>
        <v>#N/A</v>
      </c>
      <c r="F107" s="131" t="e">
        <f>INDEX('Eric-SESSION'!$L$160:$U$167, MATCH("*Deadlift*",'Eric-SESSION'!$B$160:$B$167,0), MATCH("*3rd*",'Eric-SESSION'!$K$7:$T$7,0))</f>
        <v>#N/A</v>
      </c>
      <c r="G107" s="131" t="e">
        <f>IF($A$104='Eric-SESSION'!$A$160,INDEX('Eric-SESSION'!$K$160:$T$167, MATCH("*Bench Press*",'Eric-SESSION'!$B$160:$B$167,0), MATCH("*3rd*",'Eric-SESSION'!$K$7:$T$7,0)),"")</f>
        <v>#N/A</v>
      </c>
      <c r="H107" s="131" t="e">
        <f>INDEX('Eric-SESSION'!$L$160:$U$167, MATCH("*Bench Press*",'Eric-SESSION'!$B$160:$B$167,0), MATCH("*3rd*",'Eric-SESSION'!$K$7:$T$7,0))</f>
        <v>#N/A</v>
      </c>
      <c r="I107" s="132" t="e">
        <f>IF($A$104='Eric-SESSION'!$A$160,INDEX('Eric-SESSION'!$K$160:$T$167, MATCH("*Military*",'Eric-SESSION'!$B$160:$B$167,0), MATCH("*3rd*",'Eric-SESSION'!$K$7:$T$7,0)),"")</f>
        <v>#N/A</v>
      </c>
      <c r="J107" s="44" t="e">
        <f>INDEX('Eric-SESSION'!$L$160:$U$167, MATCH("*Military*",'Eric-SESSION'!$B$160:$B$167,0), MATCH("*3rd*",'Eric-SESSION'!$K$7:$T$7,0))</f>
        <v>#N/A</v>
      </c>
      <c r="K107" s="131" t="e">
        <f>IF($A$104='Eric-SESSION'!$A$160,INDEX('Eric-SESSION'!$K$160:$T$167, MATCH("*Clean *",'Eric-SESSION'!$B$160:$B$167,0), MATCH("*3rd*",'Eric-SESSION'!$K$7:$T$7,0)),"")</f>
        <v>#N/A</v>
      </c>
      <c r="L107" s="44" t="e">
        <f>INDEX('Eric-SESSION'!$L$160:$U$167, MATCH("*Clean *",'Eric-SESSION'!$B$160:$B$167,0), MATCH("*3rd*",'Eric-SESSION'!$K$7:$T$7,0))</f>
        <v>#N/A</v>
      </c>
      <c r="M107" s="131" t="e">
        <f>IF($A$104='Eric-SESSION'!$A$160,INDEX('Eric-SESSION'!$K$160:$T$167, MATCH("*Lat Pulldown*",'Eric-SESSION'!$B$160:$B$167,0), MATCH("*3rd*",'Eric-SESSION'!$K$7:$T$7,0)),"")</f>
        <v>#N/A</v>
      </c>
      <c r="N107" s="44" t="e">
        <f>INDEX('Eric-SESSION'!$L$160:$U$167, MATCH("*Lat Pulldown*",'Eric-SESSION'!$B$160:$B$167,0), MATCH("*3rd*",'Eric-SESSION'!$K$7:$T$7,0))</f>
        <v>#N/A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IF($A$104='Eric-SESSION'!$A$160,INDEX('Eric-SESSION'!$K$160:$T$167, MATCH("*pressup*",'Eric-SESSION'!$B$160:$B$167,0), MATCH("*4th*",'Eric-SESSION'!$K$7:$T$7,0)),"")</f>
        <v>#N/A</v>
      </c>
      <c r="D108" s="132" t="e">
        <f>INDEX('Eric-SESSION'!L$160:U$167, MATCH("*pressup*",'Eric-SESSION'!$B$160:$B$167,0), MATCH("*4th*",'Eric-SESSION'!K$7:T$7,0))</f>
        <v>#N/A</v>
      </c>
      <c r="E108" s="131" t="e">
        <f>IF($A$104='Eric-SESSION'!$A$160,INDEX('Eric-SESSION'!$K$160:$T$167, MATCH("*Deadlift*",'Eric-SESSION'!$B$160:$B$167,0), MATCH("*4th*",'Eric-SESSION'!$K$7:$T$7,0)),"")</f>
        <v>#N/A</v>
      </c>
      <c r="F108" s="131" t="e">
        <f>INDEX('Eric-SESSION'!$L$160:$U$167, MATCH("*Deadlift*",'Eric-SESSION'!$B$160:$B$167,0), MATCH("*4th*",'Eric-SESSION'!$K$7:$T$7,0))</f>
        <v>#N/A</v>
      </c>
      <c r="G108" s="131" t="e">
        <f>IF($A$104='Eric-SESSION'!$A$160,INDEX('Eric-SESSION'!$K$160:$T$167, MATCH("*Bench Press*",'Eric-SESSION'!$B$160:$B$167,0), MATCH("*4th*",'Eric-SESSION'!$K$7:$T$7,0)),"")</f>
        <v>#N/A</v>
      </c>
      <c r="H108" s="131" t="e">
        <f>INDEX('Eric-SESSION'!$L$160:$U$167, MATCH("*Bench Press*",'Eric-SESSION'!$B$160:$B$167,0), MATCH("*4th*",'Eric-SESSION'!$K$7:$T$7,0))</f>
        <v>#N/A</v>
      </c>
      <c r="I108" s="132" t="e">
        <f>IF($A$104='Eric-SESSION'!$A$160,INDEX('Eric-SESSION'!$K$160:$T$167, MATCH("*Military*",'Eric-SESSION'!$B$160:$B$167,0), MATCH("*4th*",'Eric-SESSION'!$K$7:$T$7,0)),"")</f>
        <v>#N/A</v>
      </c>
      <c r="J108" s="44" t="e">
        <f>INDEX('Eric-SESSION'!$L$160:$U$167, MATCH("*Military*",'Eric-SESSION'!$B$160:$B$167,0), MATCH("*4th*",'Eric-SESSION'!$K$7:$T$7,0))</f>
        <v>#N/A</v>
      </c>
      <c r="K108" s="131" t="e">
        <f>IF($A$104='Eric-SESSION'!$A$160,INDEX('Eric-SESSION'!$K$160:$T$167, MATCH("*Clean *",'Eric-SESSION'!$B$160:$B$167,0), MATCH("*4th*",'Eric-SESSION'!$K$7:$T$7,0)),"")</f>
        <v>#N/A</v>
      </c>
      <c r="L108" s="44" t="e">
        <f>INDEX('Eric-SESSION'!$L$160:$U$167, MATCH("*Clean *",'Eric-SESSION'!$B$160:$B$167,0), MATCH("*4th*",'Eric-SESSION'!$K$7:$T$7,0))</f>
        <v>#N/A</v>
      </c>
      <c r="M108" s="131" t="e">
        <f>IF($A$104='Eric-SESSION'!$A$160,INDEX('Eric-SESSION'!$K$160:$T$167, MATCH("*Lat Pulldown*",'Eric-SESSION'!$B$160:$B$167,0), MATCH("*4th*",'Eric-SESSION'!$K$7:$T$7,0)),"")</f>
        <v>#N/A</v>
      </c>
      <c r="N108" s="44" t="e">
        <f>INDEX('Eric-SESSION'!$L$160:$U$167, MATCH("*Lat Pulldown*",'Eric-SESSION'!$B$160:$B$167,0), MATCH("*4th*",'Eric-SESSION'!$K$7:$T$7,0))</f>
        <v>#N/A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IF($A$104='Eric-SESSION'!$A$160,INDEX('Eric-SESSION'!$K$160:$T$167, MATCH("*pressup*",'Eric-SESSION'!$B$160:$B$167,0), MATCH("*5th*",'Eric-SESSION'!$K$7:$T$7,0)),"")</f>
        <v>#N/A</v>
      </c>
      <c r="D109" s="132" t="e">
        <f>INDEX('Eric-SESSION'!L$160:U$167, MATCH("*pressup*",'Eric-SESSION'!$B$160:$B$167,0), MATCH("*5th*",'Eric-SESSION'!K$7:T$7,0))</f>
        <v>#N/A</v>
      </c>
      <c r="E109" s="131" t="e">
        <f>IF($A$104='Eric-SESSION'!$A$160,INDEX('Eric-SESSION'!$K$160:$T$167, MATCH("*Deadlift*",'Eric-SESSION'!$B$160:$B$167,0), MATCH("*5th*",'Eric-SESSION'!$K$7:$T$7,0)),"")</f>
        <v>#N/A</v>
      </c>
      <c r="F109" s="131" t="e">
        <f>INDEX('Eric-SESSION'!$L$160:$U$167, MATCH("*Deadlift*",'Eric-SESSION'!$B$160:$B$167,0), MATCH("*5th*",'Eric-SESSION'!$K$7:$T$7,0))</f>
        <v>#N/A</v>
      </c>
      <c r="G109" s="131" t="e">
        <f>IF($A$104='Eric-SESSION'!$A$160,INDEX('Eric-SESSION'!$K$160:$T$167, MATCH("*Bench Press*",'Eric-SESSION'!$B$160:$B$167,0), MATCH("*5th*",'Eric-SESSION'!$K$7:$T$7,0)),"")</f>
        <v>#N/A</v>
      </c>
      <c r="H109" s="131" t="e">
        <f>INDEX('Eric-SESSION'!$L$160:$U$167, MATCH("*Bench Press*",'Eric-SESSION'!$B$160:$B$167,0), MATCH("*5th*",'Eric-SESSION'!$K$7:$T$7,0))</f>
        <v>#N/A</v>
      </c>
      <c r="I109" s="132" t="e">
        <f>IF($A$104='Eric-SESSION'!$A$160,INDEX('Eric-SESSION'!$K$160:$T$167, MATCH("*Military*",'Eric-SESSION'!$B$160:$B$167,0), MATCH("*5th*",'Eric-SESSION'!$K$7:$T$7,0)),"")</f>
        <v>#N/A</v>
      </c>
      <c r="J109" s="44" t="e">
        <f>INDEX('Eric-SESSION'!$L$160:$U$167, MATCH("*Military*",'Eric-SESSION'!$B$160:$B$167,0), MATCH("*5th*",'Eric-SESSION'!$K$7:$T$7,0))</f>
        <v>#N/A</v>
      </c>
      <c r="K109" s="131" t="e">
        <f>IF($A$104='Eric-SESSION'!$A$160,INDEX('Eric-SESSION'!$K$160:$T$167, MATCH("*Clean *",'Eric-SESSION'!$B$160:$B$167,0), MATCH("*5th*",'Eric-SESSION'!$K$7:$T$7,0)),"")</f>
        <v>#N/A</v>
      </c>
      <c r="L109" s="44" t="e">
        <f>INDEX('Eric-SESSION'!$L$160:$U$167, MATCH("*Clean *",'Eric-SESSION'!$B$160:$B$167,0), MATCH("*5th*",'Eric-SESSION'!$K$7:$T$7,0))</f>
        <v>#N/A</v>
      </c>
      <c r="M109" s="131" t="e">
        <f>IF($A$104='Eric-SESSION'!$A$160,INDEX('Eric-SESSION'!$K$160:$T$167, MATCH("*Lat Pulldown*",'Eric-SESSION'!$B$160:$B$167,0), MATCH("*5th*",'Eric-SESSION'!$K$7:$T$7,0)),"")</f>
        <v>#N/A</v>
      </c>
      <c r="N109" s="44" t="e">
        <f>INDEX('Eric-SESSION'!$L$160:$U$167, MATCH("*Lat Pulldown*",'Eric-SESSION'!$B$160:$B$167,0), MATCH("*5th*",'Eric-SESSION'!$K$7:$T$7,0))</f>
        <v>#N/A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'Eric-SESSION'!A169</f>
        <v>42308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 t="e">
        <f>MAX(G111:G115)</f>
        <v>#N/A</v>
      </c>
      <c r="H110" s="116" t="e">
        <f t="array" ref="H110">MAX(IF(G111:G115=G110,H111:H115))</f>
        <v>#N/A</v>
      </c>
      <c r="I110" s="116" t="e">
        <f>MAX(I111:I115)</f>
        <v>#N/A</v>
      </c>
      <c r="J110" s="116" t="e">
        <f t="array" ref="J110">MAX(IF(I111:I115=I110,J111:J115))</f>
        <v>#N/A</v>
      </c>
      <c r="K110" s="116" t="e">
        <f>MAX(K111:K115)</f>
        <v>#N/A</v>
      </c>
      <c r="L110" s="116" t="e">
        <f t="array" ref="L110">MAX(IF(K111:K115=K110,L111:L115))</f>
        <v>#N/A</v>
      </c>
      <c r="M110" s="116" t="e">
        <f>MAX(M111:M115)</f>
        <v>#N/A</v>
      </c>
      <c r="N110" s="117" t="e">
        <f t="array" ref="N110">MAX(IF(M111:M115=M110,N111:N115))</f>
        <v>#N/A</v>
      </c>
      <c r="O110" s="152" t="e">
        <f>IF($A$110='Eric-SESSION'!$A$169,INDEX('Eric-SESSION'!$K$169:$T$176, MATCH("*Plank*",'Eric-SESSION'!$B$169:$B$176,0), MATCH("*1st*",'Eric-SESSION'!$K$7:$T$7,0)),"")</f>
        <v>#N/A</v>
      </c>
      <c r="P110" s="152" t="e">
        <f>IF($A$110='Eric-SESSION'!$A$169,INDEX('Eric-SESSION'!$K$169:$T$176, MATCH("*HIIT*",'Eric-SESSION'!$B$169:$B$176,0), MATCH("*1st*",'Eric-SESSION'!$K$7:$T$7,0)),"")</f>
        <v>#N/A</v>
      </c>
      <c r="Q110" s="119" t="e">
        <f>INDEX('Eric-SESSION'!$L$169:$U$176, MATCH("*HIIT*",'Eric-SESSION'!$B$169:$B$176,0), MATCH("*1st*",'Eric-SESSION'!$K$7:$T$7,0))</f>
        <v>#N/A</v>
      </c>
      <c r="R110" s="119">
        <f>'Eric-SESSION'!U169</f>
        <v>0</v>
      </c>
      <c r="S110" s="116"/>
      <c r="T110" s="116"/>
      <c r="U110" s="120">
        <f>'Eric-SESSION'!A170</f>
        <v>0</v>
      </c>
      <c r="V110" s="120">
        <f>'Eric-SESSION'!A171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IF($A$110='Eric-SESSION'!$A$169,INDEX('Eric-SESSION'!$K$169:$T$176, MATCH("*pressup*",'Eric-SESSION'!$B$169:$B$176,0), MATCH("*1st*",'Eric-SESSION'!$K$7:$T$7,0)),"")</f>
        <v>#N/A</v>
      </c>
      <c r="D111" s="132" t="e">
        <f>INDEX('Eric-SESSION'!L$169:U$176, MATCH("*pressup*",'Eric-SESSION'!$B$169:$B$176,0), MATCH("*1st*",'Eric-SESSION'!K$7:T$7,0))</f>
        <v>#N/A</v>
      </c>
      <c r="E111" s="131" t="e">
        <f>IF($A$110='Eric-SESSION'!$A$169,INDEX('Eric-SESSION'!$K$169:$T$176, MATCH("*Deadlift*",'Eric-SESSION'!$B$169:$B$176,0), MATCH("*1st*",'Eric-SESSION'!$K$7:$T$7,0)),"")</f>
        <v>#N/A</v>
      </c>
      <c r="F111" s="131" t="e">
        <f>INDEX('Eric-SESSION'!$L$169:$U$176, MATCH("*Deadlift*",'Eric-SESSION'!$B$169:$B$176,0), MATCH("*1st*",'Eric-SESSION'!$K$7:$T$7,0))</f>
        <v>#N/A</v>
      </c>
      <c r="G111" s="131" t="e">
        <f>IF($A$110='Eric-SESSION'!$A$169,INDEX('Eric-SESSION'!$K$169:$T$176, MATCH("*Bench Press*",'Eric-SESSION'!$B$169:$B$176,0), MATCH("*1st*",'Eric-SESSION'!$K$7:$T$7,0)),"")</f>
        <v>#N/A</v>
      </c>
      <c r="H111" s="131" t="e">
        <f>INDEX('Eric-SESSION'!$L$169:$U$176, MATCH("*Bench Press*",'Eric-SESSION'!$B$169:$B$176,0), MATCH("*1st*",'Eric-SESSION'!$K$7:$T$7,0))</f>
        <v>#N/A</v>
      </c>
      <c r="I111" s="132" t="e">
        <f>IF($A$110='Eric-SESSION'!$A$169,INDEX('Eric-SESSION'!$K$169:$T$176, MATCH("*Military*",'Eric-SESSION'!$B$169:$B$176,0), MATCH("*1st*",'Eric-SESSION'!$K$7:$T$7,0)),"")</f>
        <v>#N/A</v>
      </c>
      <c r="J111" s="48" t="e">
        <f>INDEX('Eric-SESSION'!$L$169:$U$176, MATCH("*Military*",'Eric-SESSION'!$B$169:$B$176,0), MATCH("*1st*",'Eric-SESSION'!$K$7:$T$7,0))</f>
        <v>#N/A</v>
      </c>
      <c r="K111" s="131" t="e">
        <f>IF($A$110='Eric-SESSION'!$A$169,INDEX('Eric-SESSION'!$K$169:$T$176, MATCH("*Clean *",'Eric-SESSION'!$B$169:$B$176,0), MATCH("*1st*",'Eric-SESSION'!$K$7:$T$7,0)),"")</f>
        <v>#N/A</v>
      </c>
      <c r="L111" s="48" t="e">
        <f>INDEX('Eric-SESSION'!$L$169:$U$176, MATCH("*Clean *",'Eric-SESSION'!$B$169:$B$176,0), MATCH("*1st*",'Eric-SESSION'!$K$7:$T$7,0))</f>
        <v>#N/A</v>
      </c>
      <c r="M111" s="131" t="e">
        <f>IF($A$110='Eric-SESSION'!$A$169,INDEX('Eric-SESSION'!$K$169:$T$176, MATCH("*Lat Pulldown*",'Eric-SESSION'!$B$169:$B$176,0), MATCH("*1st*",'Eric-SESSION'!$K$7:$T$7,0)),"")</f>
        <v>#N/A</v>
      </c>
      <c r="N111" s="48" t="e">
        <f>INDEX('Eric-SESSION'!$L$169:$U$176, MATCH("*Lat Pulldown*",'Eric-SESSION'!$B$169:$B$176,0), MATCH("*1st*",'Eric-SESSION'!$K$7:$T$7,0))</f>
        <v>#N/A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IF($A$110='Eric-SESSION'!$A$169,INDEX('Eric-SESSION'!$K$169:$T$176, MATCH("*pressup*",'Eric-SESSION'!$B$169:$B$176,0), MATCH("*2nd*",'Eric-SESSION'!$K$7:$T$7,0)),"")</f>
        <v>#N/A</v>
      </c>
      <c r="D112" s="132" t="e">
        <f>INDEX('Eric-SESSION'!L$169:U$176, MATCH("*pressup*",'Eric-SESSION'!$B$169:$B$176,0), MATCH("*2nd*",'Eric-SESSION'!K$7:T$7,0))</f>
        <v>#N/A</v>
      </c>
      <c r="E112" s="131" t="e">
        <f>IF($A$110='Eric-SESSION'!$A$169,INDEX('Eric-SESSION'!$K$169:$T$176, MATCH("*Deadlift*",'Eric-SESSION'!$B$169:$B$176,0), MATCH("*2ND*",'Eric-SESSION'!$K$7:$T$7,0)),"")</f>
        <v>#N/A</v>
      </c>
      <c r="F112" s="131" t="e">
        <f>INDEX('Eric-SESSION'!$L$169:$U$176, MATCH("*Deadlift*",'Eric-SESSION'!$B$169:$B$176,0), MATCH("*2nd*",'Eric-SESSION'!$K$7:$T$7,0))</f>
        <v>#N/A</v>
      </c>
      <c r="G112" s="131" t="e">
        <f>IF($A$110='Eric-SESSION'!$A$169,INDEX('Eric-SESSION'!$K$169:$T$176, MATCH("*Bench Press*",'Eric-SESSION'!$B$169:$B$176,0), MATCH("*2ND*",'Eric-SESSION'!$K$7:$T$7,0)),"")</f>
        <v>#N/A</v>
      </c>
      <c r="H112" s="131" t="e">
        <f>INDEX('Eric-SESSION'!$L$169:$U$176, MATCH("*Bench Press*",'Eric-SESSION'!$B$169:$B$176,0), MATCH("*2nd*",'Eric-SESSION'!$K$7:$T$7,0))</f>
        <v>#N/A</v>
      </c>
      <c r="I112" s="132" t="e">
        <f>IF($A$110='Eric-SESSION'!$A$169,INDEX('Eric-SESSION'!$K$169:$T$176, MATCH("*Military*",'Eric-SESSION'!$B$169:$B$176,0), MATCH("*2ND*",'Eric-SESSION'!$K$7:$T$7,0)),"")</f>
        <v>#N/A</v>
      </c>
      <c r="J112" s="44" t="e">
        <f>INDEX('Eric-SESSION'!$L$169:$U$176, MATCH("*Military*",'Eric-SESSION'!$B$169:$B$176,0), MATCH("*2nd*",'Eric-SESSION'!$K$7:$T$7,0))</f>
        <v>#N/A</v>
      </c>
      <c r="K112" s="131" t="e">
        <f>IF($A$110='Eric-SESSION'!$A$169,INDEX('Eric-SESSION'!$K$169:$T$176, MATCH("*Clean *",'Eric-SESSION'!$B$169:$B$176,0), MATCH("*2ND*",'Eric-SESSION'!$K$7:$T$7,0)),"")</f>
        <v>#N/A</v>
      </c>
      <c r="L112" s="44" t="e">
        <f>INDEX('Eric-SESSION'!$L$169:$U$176, MATCH("*Clean *",'Eric-SESSION'!$B$169:$B$176,0), MATCH("*2nd*",'Eric-SESSION'!$K$7:$T$7,0))</f>
        <v>#N/A</v>
      </c>
      <c r="M112" s="131" t="e">
        <f>IF($A$110='Eric-SESSION'!$A$169,INDEX('Eric-SESSION'!$K$169:$T$176, MATCH("*Lat Pulldown*",'Eric-SESSION'!$B$169:$B$176,0), MATCH("*2ND*",'Eric-SESSION'!$K$7:$T$7,0)),"")</f>
        <v>#N/A</v>
      </c>
      <c r="N112" s="44" t="e">
        <f>INDEX('Eric-SESSION'!$L$169:$U$176, MATCH("*Lat Pulldown*",'Eric-SESSION'!$B$169:$B$176,0), MATCH("*2nd*",'Eric-SESSION'!$K$7:$T$7,0))</f>
        <v>#N/A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IF($A$110='Eric-SESSION'!$A$169,INDEX('Eric-SESSION'!$K$169:$T$176, MATCH("*pressup*",'Eric-SESSION'!$B$169:$B$176,0), MATCH("*3rd*",'Eric-SESSION'!$K$7:$T$7,0)),"")</f>
        <v>#N/A</v>
      </c>
      <c r="D113" s="132" t="e">
        <f>INDEX('Eric-SESSION'!L$169:U$176, MATCH("*pressup*",'Eric-SESSION'!$B$169:$B$176,0), MATCH("*3rd*",'Eric-SESSION'!K$7:T$7,0))</f>
        <v>#N/A</v>
      </c>
      <c r="E113" s="131" t="e">
        <f>IF($A$110='Eric-SESSION'!$A$169,INDEX('Eric-SESSION'!$K$169:$T$176, MATCH("*Deadlift*",'Eric-SESSION'!$B$169:$B$176,0), MATCH("*3rd*",'Eric-SESSION'!$K$7:$T$7,0)),"")</f>
        <v>#N/A</v>
      </c>
      <c r="F113" s="131" t="e">
        <f>INDEX('Eric-SESSION'!$L$169:$U$176, MATCH("*Deadlift*",'Eric-SESSION'!$B$169:$B$176,0), MATCH("*3rd*",'Eric-SESSION'!$K$7:$T$7,0))</f>
        <v>#N/A</v>
      </c>
      <c r="G113" s="131" t="e">
        <f>IF($A$110='Eric-SESSION'!$A$169,INDEX('Eric-SESSION'!$K$169:$T$176, MATCH("*Bench Press*",'Eric-SESSION'!$B$169:$B$176,0), MATCH("*3rd*",'Eric-SESSION'!$K$7:$T$7,0)),"")</f>
        <v>#N/A</v>
      </c>
      <c r="H113" s="131" t="e">
        <f>INDEX('Eric-SESSION'!$L$169:$U$176, MATCH("*Bench Press*",'Eric-SESSION'!$B$169:$B$176,0), MATCH("*3rd*",'Eric-SESSION'!$K$7:$T$7,0))</f>
        <v>#N/A</v>
      </c>
      <c r="I113" s="132" t="e">
        <f>IF($A$110='Eric-SESSION'!$A$169,INDEX('Eric-SESSION'!$K$169:$T$176, MATCH("*Military*",'Eric-SESSION'!$B$169:$B$176,0), MATCH("*3rd*",'Eric-SESSION'!$K$7:$T$7,0)),"")</f>
        <v>#N/A</v>
      </c>
      <c r="J113" s="44" t="e">
        <f>INDEX('Eric-SESSION'!$L$169:$U$176, MATCH("*Military*",'Eric-SESSION'!$B$169:$B$176,0), MATCH("*3rd*",'Eric-SESSION'!$K$7:$T$7,0))</f>
        <v>#N/A</v>
      </c>
      <c r="K113" s="131" t="e">
        <f>IF($A$110='Eric-SESSION'!$A$169,INDEX('Eric-SESSION'!$K$169:$T$176, MATCH("*Clean *",'Eric-SESSION'!$B$169:$B$176,0), MATCH("*3rd*",'Eric-SESSION'!$K$7:$T$7,0)),"")</f>
        <v>#N/A</v>
      </c>
      <c r="L113" s="44" t="e">
        <f>INDEX('Eric-SESSION'!$L$169:$U$176, MATCH("*Clean *",'Eric-SESSION'!$B$169:$B$176,0), MATCH("*3rd*",'Eric-SESSION'!$K$7:$T$7,0))</f>
        <v>#N/A</v>
      </c>
      <c r="M113" s="131" t="e">
        <f>IF($A$110='Eric-SESSION'!$A$169,INDEX('Eric-SESSION'!$K$169:$T$176, MATCH("*Lat Pulldown*",'Eric-SESSION'!$B$169:$B$176,0), MATCH("*3rd*",'Eric-SESSION'!$K$7:$T$7,0)),"")</f>
        <v>#N/A</v>
      </c>
      <c r="N113" s="44" t="e">
        <f>INDEX('Eric-SESSION'!$L$169:$U$176, MATCH("*Lat Pulldown*",'Eric-SESSION'!$B$169:$B$176,0), MATCH("*3rd*",'Eric-SESSION'!$K$7:$T$7,0))</f>
        <v>#N/A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IF($A$110='Eric-SESSION'!$A$169,INDEX('Eric-SESSION'!$K$169:$T$176, MATCH("*pressup*",'Eric-SESSION'!$B$169:$B$176,0), MATCH("*4th*",'Eric-SESSION'!$K$7:$T$7,0)),"")</f>
        <v>#N/A</v>
      </c>
      <c r="D114" s="132" t="e">
        <f>INDEX('Eric-SESSION'!L$169:U$176, MATCH("*pressup*",'Eric-SESSION'!$B$169:$B$176,0), MATCH("*4th*",'Eric-SESSION'!K$7:T$7,0))</f>
        <v>#N/A</v>
      </c>
      <c r="E114" s="131" t="e">
        <f>IF($A$110='Eric-SESSION'!$A$169,INDEX('Eric-SESSION'!$K$169:$T$176, MATCH("*Deadlift*",'Eric-SESSION'!$B$169:$B$176,0), MATCH("*4th*",'Eric-SESSION'!$K$7:$T$7,0)),"")</f>
        <v>#N/A</v>
      </c>
      <c r="F114" s="131" t="e">
        <f>INDEX('Eric-SESSION'!$L$169:$U$176, MATCH("*Deadlift*",'Eric-SESSION'!$B$169:$B$176,0), MATCH("*4th*",'Eric-SESSION'!$K$7:$T$7,0))</f>
        <v>#N/A</v>
      </c>
      <c r="G114" s="131" t="e">
        <f>IF($A$110='Eric-SESSION'!$A$169,INDEX('Eric-SESSION'!$K$169:$T$176, MATCH("*Bench Press*",'Eric-SESSION'!$B$169:$B$176,0), MATCH("*4th*",'Eric-SESSION'!$K$7:$T$7,0)),"")</f>
        <v>#N/A</v>
      </c>
      <c r="H114" s="131" t="e">
        <f>INDEX('Eric-SESSION'!$L$169:$U$176, MATCH("*Bench Press*",'Eric-SESSION'!$B$169:$B$176,0), MATCH("*4th*",'Eric-SESSION'!$K$7:$T$7,0))</f>
        <v>#N/A</v>
      </c>
      <c r="I114" s="132" t="e">
        <f>IF($A$110='Eric-SESSION'!$A$169,INDEX('Eric-SESSION'!$K$169:$T$176, MATCH("*Military*",'Eric-SESSION'!$B$169:$B$176,0), MATCH("*4th*",'Eric-SESSION'!$K$7:$T$7,0)),"")</f>
        <v>#N/A</v>
      </c>
      <c r="J114" s="44" t="e">
        <f>INDEX('Eric-SESSION'!$L$169:$U$176, MATCH("*Military*",'Eric-SESSION'!$B$169:$B$176,0), MATCH("*4th*",'Eric-SESSION'!$K$7:$T$7,0))</f>
        <v>#N/A</v>
      </c>
      <c r="K114" s="131" t="e">
        <f>IF($A$110='Eric-SESSION'!$A$169,INDEX('Eric-SESSION'!$K$169:$T$176, MATCH("*Clean *",'Eric-SESSION'!$B$169:$B$176,0), MATCH("*4th*",'Eric-SESSION'!$K$7:$T$7,0)),"")</f>
        <v>#N/A</v>
      </c>
      <c r="L114" s="44" t="e">
        <f>INDEX('Eric-SESSION'!$L$169:$U$176, MATCH("*Clean *",'Eric-SESSION'!$B$169:$B$176,0), MATCH("*4th*",'Eric-SESSION'!$K$7:$T$7,0))</f>
        <v>#N/A</v>
      </c>
      <c r="M114" s="131" t="e">
        <f>IF($A$110='Eric-SESSION'!$A$169,INDEX('Eric-SESSION'!$K$169:$T$176, MATCH("*Lat Pulldown*",'Eric-SESSION'!$B$169:$B$176,0), MATCH("*4th*",'Eric-SESSION'!$K$7:$T$7,0)),"")</f>
        <v>#N/A</v>
      </c>
      <c r="N114" s="44" t="e">
        <f>INDEX('Eric-SESSION'!$L$169:$U$176, MATCH("*Lat Pulldown*",'Eric-SESSION'!$B$169:$B$176,0), MATCH("*4th*",'Eric-SESSION'!$K$7:$T$7,0))</f>
        <v>#N/A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IF($A$110='Eric-SESSION'!$A$169,INDEX('Eric-SESSION'!$K$169:$T$176, MATCH("*pressup*",'Eric-SESSION'!$B$169:$B$176,0), MATCH("*5th*",'Eric-SESSION'!$K$7:$T$7,0)),"")</f>
        <v>#N/A</v>
      </c>
      <c r="D115" s="132" t="e">
        <f>INDEX('Eric-SESSION'!L$169:U$176, MATCH("*pressup*",'Eric-SESSION'!$B$169:$B$176,0), MATCH("*5th*",'Eric-SESSION'!K$7:T$7,0))</f>
        <v>#N/A</v>
      </c>
      <c r="E115" s="131" t="e">
        <f>IF($A$110='Eric-SESSION'!$A$169,INDEX('Eric-SESSION'!$K$169:$T$176, MATCH("*Deadlift*",'Eric-SESSION'!$B$169:$B$176,0), MATCH("*5th*",'Eric-SESSION'!$K$7:$T$7,0)),"")</f>
        <v>#N/A</v>
      </c>
      <c r="F115" s="131" t="e">
        <f>INDEX('Eric-SESSION'!$L$169:$U$176, MATCH("*Deadlift*",'Eric-SESSION'!$B$169:$B$176,0), MATCH("*5th*",'Eric-SESSION'!$K$7:$T$7,0))</f>
        <v>#N/A</v>
      </c>
      <c r="G115" s="131" t="e">
        <f>IF($A$110='Eric-SESSION'!$A$169,INDEX('Eric-SESSION'!$K$169:$T$176, MATCH("*Bench Press*",'Eric-SESSION'!$B$169:$B$176,0), MATCH("*5th*",'Eric-SESSION'!$K$7:$T$7,0)),"")</f>
        <v>#N/A</v>
      </c>
      <c r="H115" s="131" t="e">
        <f>INDEX('Eric-SESSION'!$L$169:$U$176, MATCH("*Bench Press*",'Eric-SESSION'!$B$169:$B$176,0), MATCH("*5th*",'Eric-SESSION'!$K$7:$T$7,0))</f>
        <v>#N/A</v>
      </c>
      <c r="I115" s="132" t="e">
        <f>IF($A$110='Eric-SESSION'!$A$169,INDEX('Eric-SESSION'!$K$169:$T$176, MATCH("*Military*",'Eric-SESSION'!$B$169:$B$176,0), MATCH("*5th*",'Eric-SESSION'!$K$7:$T$7,0)),"")</f>
        <v>#N/A</v>
      </c>
      <c r="J115" s="44" t="e">
        <f>INDEX('Eric-SESSION'!$L$169:$U$176, MATCH("*Military*",'Eric-SESSION'!$B$169:$B$176,0), MATCH("*5th*",'Eric-SESSION'!$K$7:$T$7,0))</f>
        <v>#N/A</v>
      </c>
      <c r="K115" s="131" t="e">
        <f>IF($A$110='Eric-SESSION'!$A$169,INDEX('Eric-SESSION'!$K$169:$T$176, MATCH("*Clean *",'Eric-SESSION'!$B$169:$B$176,0), MATCH("*5th*",'Eric-SESSION'!$K$7:$T$7,0)),"")</f>
        <v>#N/A</v>
      </c>
      <c r="L115" s="44" t="e">
        <f>INDEX('Eric-SESSION'!$L$169:$U$176, MATCH("*Clean *",'Eric-SESSION'!$B$169:$B$176,0), MATCH("*5th*",'Eric-SESSION'!$K$7:$T$7,0))</f>
        <v>#N/A</v>
      </c>
      <c r="M115" s="131" t="e">
        <f>IF($A$110='Eric-SESSION'!$A$169,INDEX('Eric-SESSION'!$K$169:$T$176, MATCH("*Lat Pulldown*",'Eric-SESSION'!$B$169:$B$176,0), MATCH("*5th*",'Eric-SESSION'!$K$7:$T$7,0)),"")</f>
        <v>#N/A</v>
      </c>
      <c r="N115" s="44" t="e">
        <f>INDEX('Eric-SESSION'!$L$169:$U$176, MATCH("*Lat Pulldown*",'Eric-SESSION'!$B$169:$B$176,0), MATCH("*5th*",'Eric-SESSION'!$K$7:$T$7,0))</f>
        <v>#N/A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'Eric-SESSION'!A178</f>
        <v>42312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 t="e">
        <f>MAX(E117:E121)</f>
        <v>#N/A</v>
      </c>
      <c r="F116" s="116" t="e">
        <f t="array" ref="F116">MAX(IF(E117:E121=E116,F117:F121))</f>
        <v>#N/A</v>
      </c>
      <c r="G116" s="116" t="e">
        <f>MAX(G117:G121)</f>
        <v>#N/A</v>
      </c>
      <c r="H116" s="116" t="e">
        <f t="array" ref="H116">MAX(IF(G117:G121=G116,H117:H121))</f>
        <v>#N/A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52">
        <f>IF($A$116='Eric-SESSION'!$A$178,INDEX('Eric-SESSION'!$K$178:$T$185, MATCH("*Plank*",'Eric-SESSION'!$B$178:$B$185,0), MATCH("*1st*",'Eric-SESSION'!$K$7:$T$7,0)),"")</f>
        <v>6.3657407407407402E-4</v>
      </c>
      <c r="P116" s="152">
        <f>IF($A$116='Eric-SESSION'!$A$178,INDEX('Eric-SESSION'!$K$178:$T$185, MATCH("*HIIT*",'Eric-SESSION'!$B$178:$B$185,0), MATCH("*1st*",'Eric-SESSION'!$K$7:$T$7,0)),"")</f>
        <v>6.9444444444444441E-3</v>
      </c>
      <c r="Q116" s="119" t="str">
        <f>INDEX('Eric-SESSION'!$L$178:$U$185, MATCH("*HIIT*",'Eric-SESSION'!$B$178:$B$185,0), MATCH("*1st*",'Eric-SESSION'!$K$7:$T$7,0))</f>
        <v>40/20</v>
      </c>
      <c r="R116" s="119">
        <f>'Eric-SESSION'!U178</f>
        <v>0</v>
      </c>
      <c r="S116" s="116"/>
      <c r="T116" s="116"/>
      <c r="U116" s="120">
        <f>'Eric-SESSION'!A179</f>
        <v>68.2</v>
      </c>
      <c r="V116" s="120">
        <f>'Eric-SESSION'!A180</f>
        <v>20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IF($A$116='Eric-SESSION'!$A$178,INDEX('Eric-SESSION'!$K$178:$T$185, MATCH("*pressup*",'Eric-SESSION'!$B$178:$B$185,0), MATCH("*1st*",'Eric-SESSION'!$K$7:$T$7,0)),"")</f>
        <v>#N/A</v>
      </c>
      <c r="D117" s="132" t="e">
        <f>INDEX('Eric-SESSION'!L$178:U$185, MATCH("*pressup*",'Eric-SESSION'!$B$178:$B$185,0), MATCH("*1st*",'Eric-SESSION'!K$7:T$7,0))</f>
        <v>#N/A</v>
      </c>
      <c r="E117" s="131" t="e">
        <f>IF($A$116='Eric-SESSION'!$A$178,INDEX('Eric-SESSION'!$K$178:$T$185, MATCH("*Deadlift*",'Eric-SESSION'!$B$178:$B$185,0), MATCH("*1st*",'Eric-SESSION'!$K$7:$T$7,0)),"")</f>
        <v>#N/A</v>
      </c>
      <c r="F117" s="131" t="e">
        <f>INDEX('Eric-SESSION'!$L$178:$U$185, MATCH("*Deadlift*",'Eric-SESSION'!$B$178:$B$185,0), MATCH("*1st*",'Eric-SESSION'!$K$7:$T$7,0))</f>
        <v>#N/A</v>
      </c>
      <c r="G117" s="131" t="e">
        <f>IF($A$116='Eric-SESSION'!$A$178,INDEX('Eric-SESSION'!$K$178:$T$185, MATCH("*Bench Press*",'Eric-SESSION'!$B$178:$B$185,0), MATCH("*1st*",'Eric-SESSION'!$K$7:$T$7,0)),"")</f>
        <v>#N/A</v>
      </c>
      <c r="H117" s="131" t="e">
        <f>INDEX('Eric-SESSION'!$L$178:$U$185, MATCH("*Bench Press*",'Eric-SESSION'!$B$178:$B$185,0), MATCH("*1st*",'Eric-SESSION'!$K$7:$T$7,0))</f>
        <v>#N/A</v>
      </c>
      <c r="I117" s="132" t="e">
        <f>IF($A$116='Eric-SESSION'!$A$178,INDEX('Eric-SESSION'!$K$178:$T$185, MATCH("*Military*",'Eric-SESSION'!$B$178:$B$185,0), MATCH("*1st*",'Eric-SESSION'!$K$7:$T$7,0)),"")</f>
        <v>#N/A</v>
      </c>
      <c r="J117" s="48" t="e">
        <f>INDEX('Eric-SESSION'!$L$178:$U$185, MATCH("*Military*",'Eric-SESSION'!$B$178:$B$185,0), MATCH("*1st*",'Eric-SESSION'!$K$7:$T$7,0))</f>
        <v>#N/A</v>
      </c>
      <c r="K117" s="131" t="e">
        <f>IF($A$116='Eric-SESSION'!$A$178,INDEX('Eric-SESSION'!$K$178:$T$185, MATCH("*Clean *",'Eric-SESSION'!$B$178:$B$185,0), MATCH("*1st*",'Eric-SESSION'!$K$7:$T$7,0)),"")</f>
        <v>#N/A</v>
      </c>
      <c r="L117" s="48" t="e">
        <f>INDEX('Eric-SESSION'!$L$178:$U$185, MATCH("*Clean *",'Eric-SESSION'!$B$178:$B$185,0), MATCH("*1st*",'Eric-SESSION'!$K$7:$T$7,0))</f>
        <v>#N/A</v>
      </c>
      <c r="M117" s="131" t="e">
        <f>IF($A$116='Eric-SESSION'!$A$178,INDEX('Eric-SESSION'!$K$178:$T$185, MATCH("*Lat Pulldown*",'Eric-SESSION'!$B$178:$B$185,0), MATCH("*1st*",'Eric-SESSION'!$K$7:$T$7,0)),"")</f>
        <v>#N/A</v>
      </c>
      <c r="N117" s="48" t="e">
        <f>INDEX('Eric-SESSION'!$L$178:$U$185, MATCH("*Lat Pulldown*",'Eric-SESSION'!$B$178:$B$185,0), MATCH("*1st*",'Eric-SESSION'!$K$7:$T$7,0))</f>
        <v>#N/A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IF($A$116='Eric-SESSION'!$A$178,INDEX('Eric-SESSION'!$K$178:$T$185, MATCH("*pressup*",'Eric-SESSION'!$B$178:$B$185,0), MATCH("*2nd*",'Eric-SESSION'!$K$7:$T$7,0)),"")</f>
        <v>#N/A</v>
      </c>
      <c r="D118" s="132" t="e">
        <f>INDEX('Eric-SESSION'!L$178:U$185, MATCH("*pressup*",'Eric-SESSION'!$B$178:$B$185,0), MATCH("*2nd*",'Eric-SESSION'!K$7:T$7,0))</f>
        <v>#N/A</v>
      </c>
      <c r="E118" s="131" t="e">
        <f>IF($A$116='Eric-SESSION'!$A$178,INDEX('Eric-SESSION'!$K$178:$T$185, MATCH("*Deadlift*",'Eric-SESSION'!$B$178:$B$185,0), MATCH("*2ND*",'Eric-SESSION'!$K$7:$T$7,0)),"")</f>
        <v>#N/A</v>
      </c>
      <c r="F118" s="131" t="e">
        <f>INDEX('Eric-SESSION'!$L$178:$U$185, MATCH("*Deadlift*",'Eric-SESSION'!$B$178:$B$185,0), MATCH("*2nd*",'Eric-SESSION'!$K$7:$T$7,0))</f>
        <v>#N/A</v>
      </c>
      <c r="G118" s="131" t="e">
        <f>IF($A$116='Eric-SESSION'!$A$178,INDEX('Eric-SESSION'!$K$178:$T$185, MATCH("*Bench Press*",'Eric-SESSION'!$B$178:$B$185,0), MATCH("*2ND*",'Eric-SESSION'!$K$7:$T$7,0)),"")</f>
        <v>#N/A</v>
      </c>
      <c r="H118" s="131" t="e">
        <f>INDEX('Eric-SESSION'!$L$178:$U$185, MATCH("*Bench Press*",'Eric-SESSION'!$B$178:$B$185,0), MATCH("*2nd*",'Eric-SESSION'!$K$7:$T$7,0))</f>
        <v>#N/A</v>
      </c>
      <c r="I118" s="132" t="e">
        <f>IF($A$116='Eric-SESSION'!$A$178,INDEX('Eric-SESSION'!$K$178:$T$185, MATCH("*Military*",'Eric-SESSION'!$B$178:$B$185,0), MATCH("*2ND*",'Eric-SESSION'!$K$7:$T$7,0)),"")</f>
        <v>#N/A</v>
      </c>
      <c r="J118" s="44" t="e">
        <f>INDEX('Eric-SESSION'!$L$178:$U$185, MATCH("*Military*",'Eric-SESSION'!$B$178:$B$185,0), MATCH("*2nd*",'Eric-SESSION'!$K$7:$T$7,0))</f>
        <v>#N/A</v>
      </c>
      <c r="K118" s="131" t="e">
        <f>IF($A$116='Eric-SESSION'!$A$178,INDEX('Eric-SESSION'!$K$178:$T$185, MATCH("*Clean *",'Eric-SESSION'!$B$178:$B$185,0), MATCH("*2ND*",'Eric-SESSION'!$K$7:$T$7,0)),"")</f>
        <v>#N/A</v>
      </c>
      <c r="L118" s="44" t="e">
        <f>INDEX('Eric-SESSION'!$L$178:$U$185, MATCH("*Clean *",'Eric-SESSION'!$B$178:$B$185,0), MATCH("*2nd*",'Eric-SESSION'!$K$7:$T$7,0))</f>
        <v>#N/A</v>
      </c>
      <c r="M118" s="131" t="e">
        <f>IF($A$116='Eric-SESSION'!$A$178,INDEX('Eric-SESSION'!$K$178:$T$185, MATCH("*Lat Pulldown*",'Eric-SESSION'!$B$178:$B$185,0), MATCH("*2ND*",'Eric-SESSION'!$K$7:$T$7,0)),"")</f>
        <v>#N/A</v>
      </c>
      <c r="N118" s="44" t="e">
        <f>INDEX('Eric-SESSION'!$L$178:$U$185, MATCH("*Lat Pulldown*",'Eric-SESSION'!$B$178:$B$185,0), MATCH("*2nd*",'Eric-SESSION'!$K$7:$T$7,0))</f>
        <v>#N/A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IF($A$116='Eric-SESSION'!$A$178,INDEX('Eric-SESSION'!$K$178:$T$185, MATCH("*pressup*",'Eric-SESSION'!$B$178:$B$185,0), MATCH("*3rd*",'Eric-SESSION'!$K$7:$T$7,0)),"")</f>
        <v>#N/A</v>
      </c>
      <c r="D119" s="132" t="e">
        <f>INDEX('Eric-SESSION'!L$178:U$185, MATCH("*pressup*",'Eric-SESSION'!$B$178:$B$185,0), MATCH("*3rd*",'Eric-SESSION'!K$7:T$7,0))</f>
        <v>#N/A</v>
      </c>
      <c r="E119" s="131" t="e">
        <f>IF($A$116='Eric-SESSION'!$A$178,INDEX('Eric-SESSION'!$K$178:$T$185, MATCH("*Deadlift*",'Eric-SESSION'!$B$178:$B$185,0), MATCH("*3rd*",'Eric-SESSION'!$K$7:$T$7,0)),"")</f>
        <v>#N/A</v>
      </c>
      <c r="F119" s="131" t="e">
        <f>INDEX('Eric-SESSION'!$L$178:$U$185, MATCH("*Deadlift*",'Eric-SESSION'!$B$178:$B$185,0), MATCH("*3rd*",'Eric-SESSION'!$K$7:$T$7,0))</f>
        <v>#N/A</v>
      </c>
      <c r="G119" s="131" t="e">
        <f>IF($A$116='Eric-SESSION'!$A$178,INDEX('Eric-SESSION'!$K$178:$T$185, MATCH("*Bench Press*",'Eric-SESSION'!$B$178:$B$185,0), MATCH("*3rd*",'Eric-SESSION'!$K$7:$T$7,0)),"")</f>
        <v>#N/A</v>
      </c>
      <c r="H119" s="131" t="e">
        <f>INDEX('Eric-SESSION'!$L$178:$U$185, MATCH("*Bench Press*",'Eric-SESSION'!$B$178:$B$185,0), MATCH("*3rd*",'Eric-SESSION'!$K$7:$T$7,0))</f>
        <v>#N/A</v>
      </c>
      <c r="I119" s="132" t="e">
        <f>IF($A$116='Eric-SESSION'!$A$178,INDEX('Eric-SESSION'!$K$178:$T$185, MATCH("*Military*",'Eric-SESSION'!$B$178:$B$185,0), MATCH("*3rd*",'Eric-SESSION'!$K$7:$T$7,0)),"")</f>
        <v>#N/A</v>
      </c>
      <c r="J119" s="44" t="e">
        <f>INDEX('Eric-SESSION'!$L$178:$U$185, MATCH("*Military*",'Eric-SESSION'!$B$178:$B$185,0), MATCH("*3rd*",'Eric-SESSION'!$K$7:$T$7,0))</f>
        <v>#N/A</v>
      </c>
      <c r="K119" s="131" t="e">
        <f>IF($A$116='Eric-SESSION'!$A$178,INDEX('Eric-SESSION'!$K$178:$T$185, MATCH("*Clean *",'Eric-SESSION'!$B$178:$B$185,0), MATCH("*3rd*",'Eric-SESSION'!$K$7:$T$7,0)),"")</f>
        <v>#N/A</v>
      </c>
      <c r="L119" s="44" t="e">
        <f>INDEX('Eric-SESSION'!$L$178:$U$185, MATCH("*Clean *",'Eric-SESSION'!$B$178:$B$185,0), MATCH("*3rd*",'Eric-SESSION'!$K$7:$T$7,0))</f>
        <v>#N/A</v>
      </c>
      <c r="M119" s="131" t="e">
        <f>IF($A$116='Eric-SESSION'!$A$178,INDEX('Eric-SESSION'!$K$178:$T$185, MATCH("*Lat Pulldown*",'Eric-SESSION'!$B$178:$B$185,0), MATCH("*3rd*",'Eric-SESSION'!$K$7:$T$7,0)),"")</f>
        <v>#N/A</v>
      </c>
      <c r="N119" s="44" t="e">
        <f>INDEX('Eric-SESSION'!$L$178:$U$185, MATCH("*Lat Pulldown*",'Eric-SESSION'!$B$178:$B$185,0), MATCH("*3rd*",'Eric-SESSION'!$K$7:$T$7,0))</f>
        <v>#N/A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IF($A$116='Eric-SESSION'!$A$178,INDEX('Eric-SESSION'!$K$178:$T$185, MATCH("*pressup*",'Eric-SESSION'!$B$178:$B$185,0), MATCH("*4th*",'Eric-SESSION'!$K$7:$T$7,0)),"")</f>
        <v>#N/A</v>
      </c>
      <c r="D120" s="132" t="e">
        <f>INDEX('Eric-SESSION'!L$178:U$185, MATCH("*pressup*",'Eric-SESSION'!$B$178:$B$185,0), MATCH("*4th*",'Eric-SESSION'!K$7:T$7,0))</f>
        <v>#N/A</v>
      </c>
      <c r="E120" s="131" t="e">
        <f>IF($A$116='Eric-SESSION'!$A$178,INDEX('Eric-SESSION'!$K$178:$T$185, MATCH("*Deadlift*",'Eric-SESSION'!$B$178:$B$185,0), MATCH("*4th*",'Eric-SESSION'!$K$7:$T$7,0)),"")</f>
        <v>#N/A</v>
      </c>
      <c r="F120" s="131" t="e">
        <f>INDEX('Eric-SESSION'!$L$178:$U$185, MATCH("*Deadlift*",'Eric-SESSION'!$B$178:$B$185,0), MATCH("*4th*",'Eric-SESSION'!$K$7:$T$7,0))</f>
        <v>#N/A</v>
      </c>
      <c r="G120" s="131" t="e">
        <f>IF($A$116='Eric-SESSION'!$A$178,INDEX('Eric-SESSION'!$K$178:$T$185, MATCH("*Bench Press*",'Eric-SESSION'!$B$178:$B$185,0), MATCH("*4th*",'Eric-SESSION'!$K$7:$T$7,0)),"")</f>
        <v>#N/A</v>
      </c>
      <c r="H120" s="131" t="e">
        <f>INDEX('Eric-SESSION'!$L$178:$U$185, MATCH("*Bench Press*",'Eric-SESSION'!$B$178:$B$185,0), MATCH("*4th*",'Eric-SESSION'!$K$7:$T$7,0))</f>
        <v>#N/A</v>
      </c>
      <c r="I120" s="132" t="e">
        <f>IF($A$116='Eric-SESSION'!$A$178,INDEX('Eric-SESSION'!$K$178:$T$185, MATCH("*Military*",'Eric-SESSION'!$B$178:$B$185,0), MATCH("*4th*",'Eric-SESSION'!$K$7:$T$7,0)),"")</f>
        <v>#N/A</v>
      </c>
      <c r="J120" s="44" t="e">
        <f>INDEX('Eric-SESSION'!$L$178:$U$185, MATCH("*Military*",'Eric-SESSION'!$B$178:$B$185,0), MATCH("*4th*",'Eric-SESSION'!$K$7:$T$7,0))</f>
        <v>#N/A</v>
      </c>
      <c r="K120" s="131" t="e">
        <f>IF($A$116='Eric-SESSION'!$A$178,INDEX('Eric-SESSION'!$K$178:$T$185, MATCH("*Clean *",'Eric-SESSION'!$B$178:$B$185,0), MATCH("*4th*",'Eric-SESSION'!$K$7:$T$7,0)),"")</f>
        <v>#N/A</v>
      </c>
      <c r="L120" s="44" t="e">
        <f>INDEX('Eric-SESSION'!$L$178:$U$185, MATCH("*Clean *",'Eric-SESSION'!$B$178:$B$185,0), MATCH("*4th*",'Eric-SESSION'!$K$7:$T$7,0))</f>
        <v>#N/A</v>
      </c>
      <c r="M120" s="131" t="e">
        <f>IF($A$116='Eric-SESSION'!$A$178,INDEX('Eric-SESSION'!$K$178:$T$185, MATCH("*Lat Pulldown*",'Eric-SESSION'!$B$178:$B$185,0), MATCH("*4th*",'Eric-SESSION'!$K$7:$T$7,0)),"")</f>
        <v>#N/A</v>
      </c>
      <c r="N120" s="44" t="e">
        <f>INDEX('Eric-SESSION'!$L$178:$U$185, MATCH("*Lat Pulldown*",'Eric-SESSION'!$B$178:$B$185,0), MATCH("*4th*",'Eric-SESSION'!$K$7:$T$7,0))</f>
        <v>#N/A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IF($A$116='Eric-SESSION'!$A$178,INDEX('Eric-SESSION'!$K$178:$T$185, MATCH("*pressup*",'Eric-SESSION'!$B$178:$B$185,0), MATCH("*5th*",'Eric-SESSION'!$K$7:$T$7,0)),"")</f>
        <v>#N/A</v>
      </c>
      <c r="D121" s="132" t="e">
        <f>INDEX('Eric-SESSION'!L$178:U$185, MATCH("*pressup*",'Eric-SESSION'!$B$178:$B$185,0), MATCH("*5th*",'Eric-SESSION'!K$7:T$7,0))</f>
        <v>#N/A</v>
      </c>
      <c r="E121" s="131" t="e">
        <f>IF($A$116='Eric-SESSION'!$A$178,INDEX('Eric-SESSION'!$K$178:$T$185, MATCH("*Deadlift*",'Eric-SESSION'!$B$178:$B$185,0), MATCH("*5th*",'Eric-SESSION'!$K$7:$T$7,0)),"")</f>
        <v>#N/A</v>
      </c>
      <c r="F121" s="131" t="e">
        <f>INDEX('Eric-SESSION'!$L$178:$U$185, MATCH("*Deadlift*",'Eric-SESSION'!$B$178:$B$185,0), MATCH("*5th*",'Eric-SESSION'!$K$7:$T$7,0))</f>
        <v>#N/A</v>
      </c>
      <c r="G121" s="131" t="e">
        <f>IF($A$116='Eric-SESSION'!$A$178,INDEX('Eric-SESSION'!$K$178:$T$185, MATCH("*Bench Press*",'Eric-SESSION'!$B$178:$B$185,0), MATCH("*5th*",'Eric-SESSION'!$K$7:$T$7,0)),"")</f>
        <v>#N/A</v>
      </c>
      <c r="H121" s="131" t="e">
        <f>INDEX('Eric-SESSION'!$L$178:$U$185, MATCH("*Bench Press*",'Eric-SESSION'!$B$178:$B$185,0), MATCH("*5th*",'Eric-SESSION'!$K$7:$T$7,0))</f>
        <v>#N/A</v>
      </c>
      <c r="I121" s="132" t="e">
        <f>IF($A$116='Eric-SESSION'!$A$178,INDEX('Eric-SESSION'!$K$178:$T$185, MATCH("*Military*",'Eric-SESSION'!$B$178:$B$185,0), MATCH("*5th*",'Eric-SESSION'!$K$7:$T$7,0)),"")</f>
        <v>#N/A</v>
      </c>
      <c r="J121" s="44" t="e">
        <f>INDEX('Eric-SESSION'!$L$178:$U$185, MATCH("*Military*",'Eric-SESSION'!$B$178:$B$185,0), MATCH("*5th*",'Eric-SESSION'!$K$7:$T$7,0))</f>
        <v>#N/A</v>
      </c>
      <c r="K121" s="131" t="e">
        <f>IF($A$116='Eric-SESSION'!$A$178,INDEX('Eric-SESSION'!$K$178:$T$185, MATCH("*Clean *",'Eric-SESSION'!$B$178:$B$185,0), MATCH("*5th*",'Eric-SESSION'!$K$7:$T$7,0)),"")</f>
        <v>#N/A</v>
      </c>
      <c r="L121" s="44" t="e">
        <f>INDEX('Eric-SESSION'!$L$178:$U$185, MATCH("*Clean *",'Eric-SESSION'!$B$178:$B$185,0), MATCH("*5th*",'Eric-SESSION'!$K$7:$T$7,0))</f>
        <v>#N/A</v>
      </c>
      <c r="M121" s="131" t="e">
        <f>IF($A$116='Eric-SESSION'!$A$178,INDEX('Eric-SESSION'!$K$178:$T$185, MATCH("*Lat Pulldown*",'Eric-SESSION'!$B$178:$B$185,0), MATCH("*5th*",'Eric-SESSION'!$K$7:$T$7,0)),"")</f>
        <v>#N/A</v>
      </c>
      <c r="N121" s="44" t="e">
        <f>INDEX('Eric-SESSION'!$L$178:$U$185, MATCH("*Lat Pulldown*",'Eric-SESSION'!$B$178:$B$185,0), MATCH("*5th*",'Eric-SESSION'!$K$7:$T$7,0))</f>
        <v>#N/A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'Eric-SESSION'!A187</f>
        <v>42322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 t="e">
        <f>MAX(M123:M127)</f>
        <v>#N/A</v>
      </c>
      <c r="N122" s="117" t="e">
        <f t="array" ref="N122">MAX(IF(M123:M127=M122,N123:N127))</f>
        <v>#N/A</v>
      </c>
      <c r="O122" s="152" t="e">
        <f>IF($A$122='Eric-SESSION'!$A$187,INDEX('Eric-SESSION'!$K$187:$T$194, MATCH("*Plank*",'Eric-SESSION'!$B$187:$B$194,0), MATCH("*1st*",'Eric-SESSION'!$K$7:$T$7,0)),"")</f>
        <v>#N/A</v>
      </c>
      <c r="P122" s="152" t="e">
        <f>IF($A$122='Eric-SESSION'!$A$187,INDEX('Eric-SESSION'!$K$187:$T$194, MATCH("*HIIT*",'Eric-SESSION'!$B$187:$B$194,0), MATCH("*1st*",'Eric-SESSION'!$K$7:$T$7,0)),"")</f>
        <v>#N/A</v>
      </c>
      <c r="Q122" s="119" t="e">
        <f>INDEX('Eric-SESSION'!$L$187:$U$194, MATCH("*HIIT*",'Eric-SESSION'!$B$187:$B$194,0), MATCH("*1st*",'Eric-SESSION'!$K$7:$T$7,0))</f>
        <v>#N/A</v>
      </c>
      <c r="R122" s="119">
        <f>'Eric-SESSION'!U187</f>
        <v>0</v>
      </c>
      <c r="S122" s="116"/>
      <c r="T122" s="116"/>
      <c r="U122" s="120">
        <f>'Eric-SESSION'!A188</f>
        <v>0</v>
      </c>
      <c r="V122" s="120">
        <f>'Eric-SESSION'!A189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IF($A$122='Eric-SESSION'!$A$187,INDEX('Eric-SESSION'!$K$187:$T$194, MATCH("*pressup*",'Eric-SESSION'!$B$187:$B$194,0), MATCH("*1st*",'Eric-SESSION'!$K$7:$T$7,0)),"")</f>
        <v>#N/A</v>
      </c>
      <c r="D123" s="132" t="e">
        <f>INDEX('Eric-SESSION'!L$187:U$194, MATCH("*pressup*",'Eric-SESSION'!$B$187:$B$194,0), MATCH("*1st*",'Eric-SESSION'!K$7:T$7,0))</f>
        <v>#N/A</v>
      </c>
      <c r="E123" s="131" t="e">
        <f>IF($A$122='Eric-SESSION'!$A$187,INDEX('Eric-SESSION'!$K$187:$T$194, MATCH("*Deadlift*",'Eric-SESSION'!$B$187:$B$194,0), MATCH("*1st*",'Eric-SESSION'!$K$7:$T$7,0)),"")</f>
        <v>#N/A</v>
      </c>
      <c r="F123" s="131" t="e">
        <f>INDEX('Eric-SESSION'!$L$187:$U$194, MATCH("*Deadlift*",'Eric-SESSION'!$B$187:$B$194,0), MATCH("*1st*",'Eric-SESSION'!$K$7:$T$7,0))</f>
        <v>#N/A</v>
      </c>
      <c r="G123" s="131" t="e">
        <f>IF($A$122='Eric-SESSION'!$A$187,INDEX('Eric-SESSION'!$K$187:$T$194, MATCH("*Bench Press*",'Eric-SESSION'!$B$187:$B$194,0), MATCH("*1st*",'Eric-SESSION'!$K$7:$T$7,0)),"")</f>
        <v>#N/A</v>
      </c>
      <c r="H123" s="131" t="e">
        <f>INDEX('Eric-SESSION'!$L$187:$U$194, MATCH("*Bench Press*",'Eric-SESSION'!$B$187:$B$194,0), MATCH("*1st*",'Eric-SESSION'!$K$7:$T$7,0))</f>
        <v>#N/A</v>
      </c>
      <c r="I123" s="132" t="e">
        <f>IF($A$122='Eric-SESSION'!$A$187,INDEX('Eric-SESSION'!$K$187:$T$194, MATCH("*Military*",'Eric-SESSION'!$B$187:$B$194,0), MATCH("*1st*",'Eric-SESSION'!$K$7:$T$7,0)),"")</f>
        <v>#N/A</v>
      </c>
      <c r="J123" s="48" t="e">
        <f>INDEX('Eric-SESSION'!$L$187:$U$194, MATCH("*Military*",'Eric-SESSION'!$B$187:$B$194,0), MATCH("*1st*",'Eric-SESSION'!$K$7:$T$7,0))</f>
        <v>#N/A</v>
      </c>
      <c r="K123" s="131" t="e">
        <f>IF($A$122='Eric-SESSION'!$A$187,INDEX('Eric-SESSION'!$K$187:$T$194, MATCH("*Clean *",'Eric-SESSION'!$B$187:$B$194,0), MATCH("*1st*",'Eric-SESSION'!$K$7:$T$7,0)),"")</f>
        <v>#N/A</v>
      </c>
      <c r="L123" s="48" t="e">
        <f>INDEX('Eric-SESSION'!$L$187:$U$194, MATCH("*Clean *",'Eric-SESSION'!$B$187:$B$194,0), MATCH("*1st*",'Eric-SESSION'!$K$7:$T$7,0))</f>
        <v>#N/A</v>
      </c>
      <c r="M123" s="131" t="e">
        <f>IF($A$122='Eric-SESSION'!$A$187,INDEX('Eric-SESSION'!$K$187:$T$194, MATCH("*Lat Pulldown*",'Eric-SESSION'!$B$187:$B$194,0), MATCH("*1st*",'Eric-SESSION'!$K$7:$T$7,0)),"")</f>
        <v>#N/A</v>
      </c>
      <c r="N123" s="48" t="e">
        <f>INDEX('Eric-SESSION'!$L$187:$U$194, MATCH("*Lat Pulldown*",'Eric-SESSION'!$B$187:$B$194,0), MATCH("*1st*",'Eric-SESSION'!$K$7:$T$7,0))</f>
        <v>#N/A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IF($A$122='Eric-SESSION'!$A$187,INDEX('Eric-SESSION'!$K$187:$T$194, MATCH("*pressup*",'Eric-SESSION'!$B$187:$B$194,0), MATCH("*2nd*",'Eric-SESSION'!$K$7:$T$7,0)),"")</f>
        <v>#N/A</v>
      </c>
      <c r="D124" s="132" t="e">
        <f>INDEX('Eric-SESSION'!L$187:U$194, MATCH("*pressup*",'Eric-SESSION'!$B$187:$B$194,0), MATCH("*2nd*",'Eric-SESSION'!K$7:T$7,0))</f>
        <v>#N/A</v>
      </c>
      <c r="E124" s="131" t="e">
        <f>IF($A$122='Eric-SESSION'!$A$187,INDEX('Eric-SESSION'!$K$187:$T$194, MATCH("*Deadlift*",'Eric-SESSION'!$B$187:$B$194,0), MATCH("*2ND*",'Eric-SESSION'!$K$7:$T$7,0)),"")</f>
        <v>#N/A</v>
      </c>
      <c r="F124" s="131" t="e">
        <f>INDEX('Eric-SESSION'!$L$187:$U$194, MATCH("*Deadlift*",'Eric-SESSION'!$B$187:$B$194,0), MATCH("*2nd*",'Eric-SESSION'!$K$7:$T$7,0))</f>
        <v>#N/A</v>
      </c>
      <c r="G124" s="131" t="e">
        <f>IF($A$122='Eric-SESSION'!$A$187,INDEX('Eric-SESSION'!$K$187:$T$194, MATCH("*Bench Press*",'Eric-SESSION'!$B$187:$B$194,0), MATCH("*2ND*",'Eric-SESSION'!$K$7:$T$7,0)),"")</f>
        <v>#N/A</v>
      </c>
      <c r="H124" s="131" t="e">
        <f>INDEX('Eric-SESSION'!$L$187:$U$194, MATCH("*Bench Press*",'Eric-SESSION'!$B$187:$B$194,0), MATCH("*2nd*",'Eric-SESSION'!$K$7:$T$7,0))</f>
        <v>#N/A</v>
      </c>
      <c r="I124" s="132" t="e">
        <f>IF($A$122='Eric-SESSION'!$A$187,INDEX('Eric-SESSION'!$K$187:$T$194, MATCH("*Military*",'Eric-SESSION'!$B$187:$B$194,0), MATCH("*2ND*",'Eric-SESSION'!$K$7:$T$7,0)),"")</f>
        <v>#N/A</v>
      </c>
      <c r="J124" s="44" t="e">
        <f>INDEX('Eric-SESSION'!$L$187:$U$194, MATCH("*Military*",'Eric-SESSION'!$B$187:$B$194,0), MATCH("*2nd*",'Eric-SESSION'!$K$7:$T$7,0))</f>
        <v>#N/A</v>
      </c>
      <c r="K124" s="131" t="e">
        <f>IF($A$122='Eric-SESSION'!$A$187,INDEX('Eric-SESSION'!$K$187:$T$194, MATCH("*Clean *",'Eric-SESSION'!$B$187:$B$194,0), MATCH("*2ND*",'Eric-SESSION'!$K$7:$T$7,0)),"")</f>
        <v>#N/A</v>
      </c>
      <c r="L124" s="44" t="e">
        <f>INDEX('Eric-SESSION'!$L$187:$U$194, MATCH("*Clean *",'Eric-SESSION'!$B$187:$B$194,0), MATCH("*2nd*",'Eric-SESSION'!$K$7:$T$7,0))</f>
        <v>#N/A</v>
      </c>
      <c r="M124" s="131" t="e">
        <f>IF($A$122='Eric-SESSION'!$A$187,INDEX('Eric-SESSION'!$K$187:$T$194, MATCH("*Lat Pulldown*",'Eric-SESSION'!$B$187:$B$194,0), MATCH("*2ND*",'Eric-SESSION'!$K$7:$T$7,0)),"")</f>
        <v>#N/A</v>
      </c>
      <c r="N124" s="44" t="e">
        <f>INDEX('Eric-SESSION'!$L$187:$U$194, MATCH("*Lat Pulldown*",'Eric-SESSION'!$B$187:$B$194,0), MATCH("*2nd*",'Eric-SESSION'!$K$7:$T$7,0))</f>
        <v>#N/A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IF($A$122='Eric-SESSION'!$A$187,INDEX('Eric-SESSION'!$K$187:$T$194, MATCH("*pressup*",'Eric-SESSION'!$B$187:$B$194,0), MATCH("*3rd*",'Eric-SESSION'!$K$7:$T$7,0)),"")</f>
        <v>#N/A</v>
      </c>
      <c r="D125" s="132" t="e">
        <f>INDEX('Eric-SESSION'!L$187:U$194, MATCH("*pressup*",'Eric-SESSION'!$B$187:$B$194,0), MATCH("*3rd*",'Eric-SESSION'!K$7:T$7,0))</f>
        <v>#N/A</v>
      </c>
      <c r="E125" s="131" t="e">
        <f>IF($A$122='Eric-SESSION'!$A$187,INDEX('Eric-SESSION'!$K$187:$T$194, MATCH("*Deadlift*",'Eric-SESSION'!$B$187:$B$194,0), MATCH("*3rd*",'Eric-SESSION'!$K$7:$T$7,0)),"")</f>
        <v>#N/A</v>
      </c>
      <c r="F125" s="131" t="e">
        <f>INDEX('Eric-SESSION'!$L$187:$U$194, MATCH("*Deadlift*",'Eric-SESSION'!$B$187:$B$194,0), MATCH("*3rd*",'Eric-SESSION'!$K$7:$T$7,0))</f>
        <v>#N/A</v>
      </c>
      <c r="G125" s="131" t="e">
        <f>IF($A$122='Eric-SESSION'!$A$187,INDEX('Eric-SESSION'!$K$187:$T$194, MATCH("*Bench Press*",'Eric-SESSION'!$B$187:$B$194,0), MATCH("*3rd*",'Eric-SESSION'!$K$7:$T$7,0)),"")</f>
        <v>#N/A</v>
      </c>
      <c r="H125" s="131" t="e">
        <f>INDEX('Eric-SESSION'!$L$187:$U$194, MATCH("*Bench Press*",'Eric-SESSION'!$B$187:$B$194,0), MATCH("*3rd*",'Eric-SESSION'!$K$7:$T$7,0))</f>
        <v>#N/A</v>
      </c>
      <c r="I125" s="132" t="e">
        <f>IF($A$122='Eric-SESSION'!$A$187,INDEX('Eric-SESSION'!$K$187:$T$194, MATCH("*Military*",'Eric-SESSION'!$B$187:$B$194,0), MATCH("*3rd*",'Eric-SESSION'!$K$7:$T$7,0)),"")</f>
        <v>#N/A</v>
      </c>
      <c r="J125" s="44" t="e">
        <f>INDEX('Eric-SESSION'!$L$187:$U$194, MATCH("*Military*",'Eric-SESSION'!$B$187:$B$194,0), MATCH("*3rd*",'Eric-SESSION'!$K$7:$T$7,0))</f>
        <v>#N/A</v>
      </c>
      <c r="K125" s="131" t="e">
        <f>IF($A$122='Eric-SESSION'!$A$187,INDEX('Eric-SESSION'!$K$187:$T$194, MATCH("*Clean *",'Eric-SESSION'!$B$187:$B$194,0), MATCH("*3rd*",'Eric-SESSION'!$K$7:$T$7,0)),"")</f>
        <v>#N/A</v>
      </c>
      <c r="L125" s="44" t="e">
        <f>INDEX('Eric-SESSION'!$L$187:$U$194, MATCH("*Clean *",'Eric-SESSION'!$B$187:$B$194,0), MATCH("*3rd*",'Eric-SESSION'!$K$7:$T$7,0))</f>
        <v>#N/A</v>
      </c>
      <c r="M125" s="131" t="e">
        <f>IF($A$122='Eric-SESSION'!$A$187,INDEX('Eric-SESSION'!$K$187:$T$194, MATCH("*Lat Pulldown*",'Eric-SESSION'!$B$187:$B$194,0), MATCH("*3rd*",'Eric-SESSION'!$K$7:$T$7,0)),"")</f>
        <v>#N/A</v>
      </c>
      <c r="N125" s="44" t="e">
        <f>INDEX('Eric-SESSION'!$L$187:$U$194, MATCH("*Lat Pulldown*",'Eric-SESSION'!$B$187:$B$194,0), MATCH("*3rd*",'Eric-SESSION'!$K$7:$T$7,0))</f>
        <v>#N/A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IF($A$122='Eric-SESSION'!$A$187,INDEX('Eric-SESSION'!$K$187:$T$194, MATCH("*pressup*",'Eric-SESSION'!$B$187:$B$194,0), MATCH("*4th*",'Eric-SESSION'!$K$7:$T$7,0)),"")</f>
        <v>#N/A</v>
      </c>
      <c r="D126" s="132" t="e">
        <f>INDEX('Eric-SESSION'!L$187:U$194, MATCH("*pressup*",'Eric-SESSION'!$B$187:$B$194,0), MATCH("*4th*",'Eric-SESSION'!K$7:T$7,0))</f>
        <v>#N/A</v>
      </c>
      <c r="E126" s="131" t="e">
        <f>IF($A$122='Eric-SESSION'!$A$187,INDEX('Eric-SESSION'!$K$187:$T$194, MATCH("*Deadlift*",'Eric-SESSION'!$B$187:$B$194,0), MATCH("*4th*",'Eric-SESSION'!$K$7:$T$7,0)),"")</f>
        <v>#N/A</v>
      </c>
      <c r="F126" s="131" t="e">
        <f>INDEX('Eric-SESSION'!$L$187:$U$194, MATCH("*Deadlift*",'Eric-SESSION'!$B$187:$B$194,0), MATCH("*4th*",'Eric-SESSION'!$K$7:$T$7,0))</f>
        <v>#N/A</v>
      </c>
      <c r="G126" s="131" t="e">
        <f>IF($A$122='Eric-SESSION'!$A$187,INDEX('Eric-SESSION'!$K$187:$T$194, MATCH("*Bench Press*",'Eric-SESSION'!$B$187:$B$194,0), MATCH("*4th*",'Eric-SESSION'!$K$7:$T$7,0)),"")</f>
        <v>#N/A</v>
      </c>
      <c r="H126" s="131" t="e">
        <f>INDEX('Eric-SESSION'!$L$187:$U$194, MATCH("*Bench Press*",'Eric-SESSION'!$B$187:$B$194,0), MATCH("*4th*",'Eric-SESSION'!$K$7:$T$7,0))</f>
        <v>#N/A</v>
      </c>
      <c r="I126" s="132" t="e">
        <f>IF($A$122='Eric-SESSION'!$A$187,INDEX('Eric-SESSION'!$K$187:$T$194, MATCH("*Military*",'Eric-SESSION'!$B$187:$B$194,0), MATCH("*4th*",'Eric-SESSION'!$K$7:$T$7,0)),"")</f>
        <v>#N/A</v>
      </c>
      <c r="J126" s="44" t="e">
        <f>INDEX('Eric-SESSION'!$L$187:$U$194, MATCH("*Military*",'Eric-SESSION'!$B$187:$B$194,0), MATCH("*4th*",'Eric-SESSION'!$K$7:$T$7,0))</f>
        <v>#N/A</v>
      </c>
      <c r="K126" s="131" t="e">
        <f>IF($A$122='Eric-SESSION'!$A$187,INDEX('Eric-SESSION'!$K$187:$T$194, MATCH("*Clean *",'Eric-SESSION'!$B$187:$B$194,0), MATCH("*4th*",'Eric-SESSION'!$K$7:$T$7,0)),"")</f>
        <v>#N/A</v>
      </c>
      <c r="L126" s="44" t="e">
        <f>INDEX('Eric-SESSION'!$L$187:$U$194, MATCH("*Clean *",'Eric-SESSION'!$B$187:$B$194,0), MATCH("*4th*",'Eric-SESSION'!$K$7:$T$7,0))</f>
        <v>#N/A</v>
      </c>
      <c r="M126" s="131" t="e">
        <f>IF($A$122='Eric-SESSION'!$A$187,INDEX('Eric-SESSION'!$K$187:$T$194, MATCH("*Lat Pulldown*",'Eric-SESSION'!$B$187:$B$194,0), MATCH("*4th*",'Eric-SESSION'!$K$7:$T$7,0)),"")</f>
        <v>#N/A</v>
      </c>
      <c r="N126" s="44" t="e">
        <f>INDEX('Eric-SESSION'!$L$187:$U$194, MATCH("*Lat Pulldown*",'Eric-SESSION'!$B$187:$B$194,0), MATCH("*4th*",'Eric-SESSION'!$K$7:$T$7,0))</f>
        <v>#N/A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IF($A$122='Eric-SESSION'!$A$187,INDEX('Eric-SESSION'!$K$187:$T$194, MATCH("*pressup*",'Eric-SESSION'!$B$187:$B$194,0), MATCH("*5th*",'Eric-SESSION'!$K$7:$T$7,0)),"")</f>
        <v>#N/A</v>
      </c>
      <c r="D127" s="132" t="e">
        <f>INDEX('Eric-SESSION'!L$187:U$194, MATCH("*pressup*",'Eric-SESSION'!$B$187:$B$194,0), MATCH("*5th*",'Eric-SESSION'!K$7:T$7,0))</f>
        <v>#N/A</v>
      </c>
      <c r="E127" s="131" t="e">
        <f>IF($A$122='Eric-SESSION'!$A$187,INDEX('Eric-SESSION'!$K$187:$T$194, MATCH("*Deadlift*",'Eric-SESSION'!$B$187:$B$194,0), MATCH("*5th*",'Eric-SESSION'!$K$7:$T$7,0)),"")</f>
        <v>#N/A</v>
      </c>
      <c r="F127" s="131" t="e">
        <f>INDEX('Eric-SESSION'!$L$187:$U$194, MATCH("*Deadlift*",'Eric-SESSION'!$B$187:$B$194,0), MATCH("*5th*",'Eric-SESSION'!$K$7:$T$7,0))</f>
        <v>#N/A</v>
      </c>
      <c r="G127" s="131" t="e">
        <f>IF($A$122='Eric-SESSION'!$A$187,INDEX('Eric-SESSION'!$K$187:$T$194, MATCH("*Bench Press*",'Eric-SESSION'!$B$187:$B$194,0), MATCH("*5th*",'Eric-SESSION'!$K$7:$T$7,0)),"")</f>
        <v>#N/A</v>
      </c>
      <c r="H127" s="131" t="e">
        <f>INDEX('Eric-SESSION'!$L$187:$U$194, MATCH("*Bench Press*",'Eric-SESSION'!$B$187:$B$194,0), MATCH("*5th*",'Eric-SESSION'!$K$7:$T$7,0))</f>
        <v>#N/A</v>
      </c>
      <c r="I127" s="132" t="e">
        <f>IF($A$122='Eric-SESSION'!$A$187,INDEX('Eric-SESSION'!$K$187:$T$194, MATCH("*Military*",'Eric-SESSION'!$B$187:$B$194,0), MATCH("*5th*",'Eric-SESSION'!$K$7:$T$7,0)),"")</f>
        <v>#N/A</v>
      </c>
      <c r="J127" s="44" t="e">
        <f>INDEX('Eric-SESSION'!$L$187:$U$194, MATCH("*Military*",'Eric-SESSION'!$B$187:$B$194,0), MATCH("*5th*",'Eric-SESSION'!$K$7:$T$7,0))</f>
        <v>#N/A</v>
      </c>
      <c r="K127" s="131" t="e">
        <f>IF($A$122='Eric-SESSION'!$A$187,INDEX('Eric-SESSION'!$K$187:$T$194, MATCH("*Clean *",'Eric-SESSION'!$B$187:$B$194,0), MATCH("*5th*",'Eric-SESSION'!$K$7:$T$7,0)),"")</f>
        <v>#N/A</v>
      </c>
      <c r="L127" s="44" t="e">
        <f>INDEX('Eric-SESSION'!$L$187:$U$194, MATCH("*Clean *",'Eric-SESSION'!$B$187:$B$194,0), MATCH("*5th*",'Eric-SESSION'!$K$7:$T$7,0))</f>
        <v>#N/A</v>
      </c>
      <c r="M127" s="131" t="e">
        <f>IF($A$122='Eric-SESSION'!$A$187,INDEX('Eric-SESSION'!$K$187:$T$194, MATCH("*Lat Pulldown*",'Eric-SESSION'!$B$187:$B$194,0), MATCH("*5th*",'Eric-SESSION'!$K$7:$T$7,0)),"")</f>
        <v>#N/A</v>
      </c>
      <c r="N127" s="44" t="e">
        <f>INDEX('Eric-SESSION'!$L$187:$U$194, MATCH("*Lat Pulldown*",'Eric-SESSION'!$B$187:$B$194,0), MATCH("*5th*",'Eric-SESSION'!$K$7:$T$7,0))</f>
        <v>#N/A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'Eric-SESSION'!A196</f>
        <v>42329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>
        <f>MAX(M129:M133)</f>
        <v>40</v>
      </c>
      <c r="N128" s="117">
        <f t="array" ref="N128">MAX(IF(M129:M133=M128,N129:N133))</f>
        <v>10</v>
      </c>
      <c r="O128" s="152">
        <f>IF($A$128='Eric-SESSION'!$A$196,INDEX('Eric-SESSION'!$K$196:$T$203, MATCH("*Plank*",'Eric-SESSION'!$B$196:$B$203,0), MATCH("*1st*",'Eric-SESSION'!$K$7:$T$7,0)),"")</f>
        <v>7.8703703703703705E-4</v>
      </c>
      <c r="P128" s="152" t="e">
        <f>IF($A$128='Eric-SESSION'!$A$196,INDEX('Eric-SESSION'!$K$196:$T$203, MATCH("*HIIT*",'Eric-SESSION'!$B$196:$B$203,0), MATCH("*1st*",'Eric-SESSION'!$K$7:$T$7,0)),"")</f>
        <v>#N/A</v>
      </c>
      <c r="Q128" s="119" t="e">
        <f>INDEX('Eric-SESSION'!$L$196:$U$203, MATCH("*HIIT*",'Eric-SESSION'!$B$196:$B$203,0), MATCH("*1st*",'Eric-SESSION'!$K$7:$T$7,0))</f>
        <v>#N/A</v>
      </c>
      <c r="R128" s="119">
        <f>'Eric-SESSION'!U196</f>
        <v>0</v>
      </c>
      <c r="S128" s="116"/>
      <c r="T128" s="116"/>
      <c r="U128" s="120">
        <f>'Eric-SESSION'!A197</f>
        <v>0</v>
      </c>
      <c r="V128" s="120">
        <f>'Eric-SESSION'!A198</f>
        <v>0</v>
      </c>
      <c r="W128" s="116">
        <v>29</v>
      </c>
      <c r="X128" s="116">
        <v>88</v>
      </c>
      <c r="Y128" s="116">
        <v>82</v>
      </c>
      <c r="Z128" s="116">
        <v>92</v>
      </c>
      <c r="AA128" s="116">
        <v>48</v>
      </c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IF($A$128='Eric-SESSION'!$A$196,INDEX('Eric-SESSION'!$K$196:$T$203, MATCH("*pressup*",'Eric-SESSION'!$B$196:$B$203,0), MATCH("*1st*",'Eric-SESSION'!$K$7:$T$7,0)),"")</f>
        <v>#N/A</v>
      </c>
      <c r="D129" s="132" t="e">
        <f>INDEX('Eric-SESSION'!L$196:U$203, MATCH("*pressup*",'Eric-SESSION'!$B$196:$B$203,0), MATCH("*1st*",'Eric-SESSION'!K$7:T$7,0))</f>
        <v>#N/A</v>
      </c>
      <c r="E129" s="131" t="e">
        <f>IF($A$128='Eric-SESSION'!$A$196,INDEX('Eric-SESSION'!$K$196:$T$203, MATCH("*Deadlift*",'Eric-SESSION'!$B$196:$B$203,0), MATCH("*1st*",'Eric-SESSION'!$K$7:$T$7,0)),"")</f>
        <v>#N/A</v>
      </c>
      <c r="F129" s="131" t="e">
        <f>INDEX('Eric-SESSION'!$L$196:$U$203, MATCH("*Deadlift*",'Eric-SESSION'!$B$196:$B$203,0), MATCH("*1st*",'Eric-SESSION'!$K$7:$T$7,0))</f>
        <v>#N/A</v>
      </c>
      <c r="G129" s="131" t="e">
        <f>IF($A$128='Eric-SESSION'!$A$196,INDEX('Eric-SESSION'!$K$196:$T$203, MATCH("*Bench Press*",'Eric-SESSION'!$B$196:$B$203,0), MATCH("*1st*",'Eric-SESSION'!$K$7:$T$7,0)),"")</f>
        <v>#N/A</v>
      </c>
      <c r="H129" s="131" t="e">
        <f>INDEX('Eric-SESSION'!$L$196:$U$203, MATCH("*Bench Press*",'Eric-SESSION'!$B$196:$B$203,0), MATCH("*1st*",'Eric-SESSION'!$K$7:$T$7,0))</f>
        <v>#N/A</v>
      </c>
      <c r="I129" s="132" t="e">
        <f>IF($A$128='Eric-SESSION'!$A$196,INDEX('Eric-SESSION'!$K$196:$T$203, MATCH("*Military*",'Eric-SESSION'!$B$196:$B$203,0), MATCH("*1st*",'Eric-SESSION'!$K$7:$T$7,0)),"")</f>
        <v>#N/A</v>
      </c>
      <c r="J129" s="48" t="e">
        <f>INDEX('Eric-SESSION'!$L$196:$U$203, MATCH("*Military*",'Eric-SESSION'!$B$196:$B$203,0), MATCH("*1st*",'Eric-SESSION'!$K$7:$T$7,0))</f>
        <v>#N/A</v>
      </c>
      <c r="K129" s="131" t="e">
        <f>IF($A$128='Eric-SESSION'!$A$196,INDEX('Eric-SESSION'!$K$196:$T$203, MATCH("*Clean *",'Eric-SESSION'!$B$196:$B$203,0), MATCH("*1st*",'Eric-SESSION'!$K$7:$T$7,0)),"")</f>
        <v>#N/A</v>
      </c>
      <c r="L129" s="48" t="e">
        <f>INDEX('Eric-SESSION'!$L$196:$U$203, MATCH("*Clean *",'Eric-SESSION'!$B$196:$B$203,0), MATCH("*1st*",'Eric-SESSION'!$K$7:$T$7,0))</f>
        <v>#N/A</v>
      </c>
      <c r="M129" s="131">
        <f>IF($A$128='Eric-SESSION'!$A$196,INDEX('Eric-SESSION'!$K$196:$T$203, MATCH("*Lat Pulldown*",'Eric-SESSION'!$B$196:$B$203,0), MATCH("*1st*",'Eric-SESSION'!$K$7:$T$7,0)),"")</f>
        <v>40</v>
      </c>
      <c r="N129" s="48">
        <f>INDEX('Eric-SESSION'!$L$196:$U$203, MATCH("*Lat Pulldown*",'Eric-SESSION'!$B$196:$B$203,0), MATCH("*1st*",'Eric-SESSION'!$K$7:$T$7,0))</f>
        <v>10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IF($A$128='Eric-SESSION'!$A$196,INDEX('Eric-SESSION'!$K$196:$T$203, MATCH("*pressup*",'Eric-SESSION'!$B$196:$B$203,0), MATCH("*2nd*",'Eric-SESSION'!$K$7:$T$7,0)),"")</f>
        <v>#N/A</v>
      </c>
      <c r="D130" s="132" t="e">
        <f>INDEX('Eric-SESSION'!L$196:U$203, MATCH("*pressup*",'Eric-SESSION'!$B$196:$B$203,0), MATCH("*2nd*",'Eric-SESSION'!K$7:T$7,0))</f>
        <v>#N/A</v>
      </c>
      <c r="E130" s="131" t="e">
        <f>IF($A$128='Eric-SESSION'!$A$196,INDEX('Eric-SESSION'!$K$196:$T$203, MATCH("*Deadlift*",'Eric-SESSION'!$B$196:$B$203,0), MATCH("*2ND*",'Eric-SESSION'!$K$7:$T$7,0)),"")</f>
        <v>#N/A</v>
      </c>
      <c r="F130" s="131" t="e">
        <f>INDEX('Eric-SESSION'!$L$196:$U$203, MATCH("*Deadlift*",'Eric-SESSION'!$B$196:$B$203,0), MATCH("*2nd*",'Eric-SESSION'!$K$7:$T$7,0))</f>
        <v>#N/A</v>
      </c>
      <c r="G130" s="131" t="e">
        <f>IF($A$128='Eric-SESSION'!$A$196,INDEX('Eric-SESSION'!$K$196:$T$203, MATCH("*Bench Press*",'Eric-SESSION'!$B$196:$B$203,0), MATCH("*2ND*",'Eric-SESSION'!$K$7:$T$7,0)),"")</f>
        <v>#N/A</v>
      </c>
      <c r="H130" s="131" t="e">
        <f>INDEX('Eric-SESSION'!$L$196:$U$203, MATCH("*Bench Press*",'Eric-SESSION'!$B$196:$B$203,0), MATCH("*2nd*",'Eric-SESSION'!$K$7:$T$7,0))</f>
        <v>#N/A</v>
      </c>
      <c r="I130" s="132" t="e">
        <f>IF($A$128='Eric-SESSION'!$A$196,INDEX('Eric-SESSION'!$K$196:$T$203, MATCH("*Military*",'Eric-SESSION'!$B$196:$B$203,0), MATCH("*2ND*",'Eric-SESSION'!$K$7:$T$7,0)),"")</f>
        <v>#N/A</v>
      </c>
      <c r="J130" s="44" t="e">
        <f>INDEX('Eric-SESSION'!$L$196:$U$203, MATCH("*Military*",'Eric-SESSION'!$B$196:$B$203,0), MATCH("*2nd*",'Eric-SESSION'!$K$7:$T$7,0))</f>
        <v>#N/A</v>
      </c>
      <c r="K130" s="131" t="e">
        <f>IF($A$128='Eric-SESSION'!$A$196,INDEX('Eric-SESSION'!$K$196:$T$203, MATCH("*Clean *",'Eric-SESSION'!$B$196:$B$203,0), MATCH("*2ND*",'Eric-SESSION'!$K$7:$T$7,0)),"")</f>
        <v>#N/A</v>
      </c>
      <c r="L130" s="44" t="e">
        <f>INDEX('Eric-SESSION'!$L$196:$U$203, MATCH("*Clean *",'Eric-SESSION'!$B$196:$B$203,0), MATCH("*2nd*",'Eric-SESSION'!$K$7:$T$7,0))</f>
        <v>#N/A</v>
      </c>
      <c r="M130" s="131">
        <f>IF($A$128='Eric-SESSION'!$A$196,INDEX('Eric-SESSION'!$K$196:$T$203, MATCH("*Lat Pulldown*",'Eric-SESSION'!$B$196:$B$203,0), MATCH("*2ND*",'Eric-SESSION'!$K$7:$T$7,0)),"")</f>
        <v>40</v>
      </c>
      <c r="N130" s="44">
        <f>INDEX('Eric-SESSION'!$L$196:$U$203, MATCH("*Lat Pulldown*",'Eric-SESSION'!$B$196:$B$203,0), MATCH("*2nd*",'Eric-SESSION'!$K$7:$T$7,0))</f>
        <v>9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IF($A$128='Eric-SESSION'!$A$196,INDEX('Eric-SESSION'!$K$196:$T$203, MATCH("*pressup*",'Eric-SESSION'!$B$196:$B$203,0), MATCH("*3rd*",'Eric-SESSION'!$K$7:$T$7,0)),"")</f>
        <v>#N/A</v>
      </c>
      <c r="D131" s="132" t="e">
        <f>INDEX('Eric-SESSION'!L$196:U$203, MATCH("*pressup*",'Eric-SESSION'!$B$196:$B$203,0), MATCH("*3rd*",'Eric-SESSION'!K$7:T$7,0))</f>
        <v>#N/A</v>
      </c>
      <c r="E131" s="131" t="e">
        <f>IF($A$128='Eric-SESSION'!$A$196,INDEX('Eric-SESSION'!$K$196:$T$203, MATCH("*Deadlift*",'Eric-SESSION'!$B$196:$B$203,0), MATCH("*3rd*",'Eric-SESSION'!$K$7:$T$7,0)),"")</f>
        <v>#N/A</v>
      </c>
      <c r="F131" s="131" t="e">
        <f>INDEX('Eric-SESSION'!$L$196:$U$203, MATCH("*Deadlift*",'Eric-SESSION'!$B$196:$B$203,0), MATCH("*3rd*",'Eric-SESSION'!$K$7:$T$7,0))</f>
        <v>#N/A</v>
      </c>
      <c r="G131" s="131" t="e">
        <f>IF($A$128='Eric-SESSION'!$A$196,INDEX('Eric-SESSION'!$K$196:$T$203, MATCH("*Bench Press*",'Eric-SESSION'!$B$196:$B$203,0), MATCH("*3rd*",'Eric-SESSION'!$K$7:$T$7,0)),"")</f>
        <v>#N/A</v>
      </c>
      <c r="H131" s="131" t="e">
        <f>INDEX('Eric-SESSION'!$L$196:$U$203, MATCH("*Bench Press*",'Eric-SESSION'!$B$196:$B$203,0), MATCH("*3rd*",'Eric-SESSION'!$K$7:$T$7,0))</f>
        <v>#N/A</v>
      </c>
      <c r="I131" s="132" t="e">
        <f>IF($A$128='Eric-SESSION'!$A$196,INDEX('Eric-SESSION'!$K$196:$T$203, MATCH("*Military*",'Eric-SESSION'!$B$196:$B$203,0), MATCH("*3rd*",'Eric-SESSION'!$K$7:$T$7,0)),"")</f>
        <v>#N/A</v>
      </c>
      <c r="J131" s="44" t="e">
        <f>INDEX('Eric-SESSION'!$L$196:$U$203, MATCH("*Military*",'Eric-SESSION'!$B$196:$B$203,0), MATCH("*3rd*",'Eric-SESSION'!$K$7:$T$7,0))</f>
        <v>#N/A</v>
      </c>
      <c r="K131" s="131" t="e">
        <f>IF($A$128='Eric-SESSION'!$A$196,INDEX('Eric-SESSION'!$K$196:$T$203, MATCH("*Clean *",'Eric-SESSION'!$B$196:$B$203,0), MATCH("*3rd*",'Eric-SESSION'!$K$7:$T$7,0)),"")</f>
        <v>#N/A</v>
      </c>
      <c r="L131" s="44" t="e">
        <f>INDEX('Eric-SESSION'!$L$196:$U$203, MATCH("*Clean *",'Eric-SESSION'!$B$196:$B$203,0), MATCH("*3rd*",'Eric-SESSION'!$K$7:$T$7,0))</f>
        <v>#N/A</v>
      </c>
      <c r="M131" s="131">
        <f>IF($A$128='Eric-SESSION'!$A$196,INDEX('Eric-SESSION'!$K$196:$T$203, MATCH("*Lat Pulldown*",'Eric-SESSION'!$B$196:$B$203,0), MATCH("*3rd*",'Eric-SESSION'!$K$7:$T$7,0)),"")</f>
        <v>40</v>
      </c>
      <c r="N131" s="44">
        <f>INDEX('Eric-SESSION'!$L$196:$U$203, MATCH("*Lat Pulldown*",'Eric-SESSION'!$B$196:$B$203,0), MATCH("*3rd*",'Eric-SESSION'!$K$7:$T$7,0))</f>
        <v>8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IF($A$128='Eric-SESSION'!$A$196,INDEX('Eric-SESSION'!$K$196:$T$203, MATCH("*pressup*",'Eric-SESSION'!$B$196:$B$203,0), MATCH("*4th*",'Eric-SESSION'!$K$7:$T$7,0)),"")</f>
        <v>#N/A</v>
      </c>
      <c r="D132" s="132" t="e">
        <f>INDEX('Eric-SESSION'!L$196:U$203, MATCH("*pressup*",'Eric-SESSION'!$B$196:$B$203,0), MATCH("*4th*",'Eric-SESSION'!K$7:T$7,0))</f>
        <v>#N/A</v>
      </c>
      <c r="E132" s="131" t="e">
        <f>IF($A$128='Eric-SESSION'!$A$196,INDEX('Eric-SESSION'!$K$196:$T$203, MATCH("*Deadlift*",'Eric-SESSION'!$B$196:$B$203,0), MATCH("*4th*",'Eric-SESSION'!$K$7:$T$7,0)),"")</f>
        <v>#N/A</v>
      </c>
      <c r="F132" s="131" t="e">
        <f>INDEX('Eric-SESSION'!$L$196:$U$203, MATCH("*Deadlift*",'Eric-SESSION'!$B$196:$B$203,0), MATCH("*4th*",'Eric-SESSION'!$K$7:$T$7,0))</f>
        <v>#N/A</v>
      </c>
      <c r="G132" s="131" t="e">
        <f>IF($A$128='Eric-SESSION'!$A$196,INDEX('Eric-SESSION'!$K$196:$T$203, MATCH("*Bench Press*",'Eric-SESSION'!$B$196:$B$203,0), MATCH("*4th*",'Eric-SESSION'!$K$7:$T$7,0)),"")</f>
        <v>#N/A</v>
      </c>
      <c r="H132" s="131" t="e">
        <f>INDEX('Eric-SESSION'!$L$196:$U$203, MATCH("*Bench Press*",'Eric-SESSION'!$B$196:$B$203,0), MATCH("*4th*",'Eric-SESSION'!$K$7:$T$7,0))</f>
        <v>#N/A</v>
      </c>
      <c r="I132" s="132" t="e">
        <f>IF($A$128='Eric-SESSION'!$A$196,INDEX('Eric-SESSION'!$K$196:$T$203, MATCH("*Military*",'Eric-SESSION'!$B$196:$B$203,0), MATCH("*4th*",'Eric-SESSION'!$K$7:$T$7,0)),"")</f>
        <v>#N/A</v>
      </c>
      <c r="J132" s="44" t="e">
        <f>INDEX('Eric-SESSION'!$L$196:$U$203, MATCH("*Military*",'Eric-SESSION'!$B$196:$B$203,0), MATCH("*4th*",'Eric-SESSION'!$K$7:$T$7,0))</f>
        <v>#N/A</v>
      </c>
      <c r="K132" s="131" t="e">
        <f>IF($A$128='Eric-SESSION'!$A$196,INDEX('Eric-SESSION'!$K$196:$T$203, MATCH("*Clean *",'Eric-SESSION'!$B$196:$B$203,0), MATCH("*4th*",'Eric-SESSION'!$K$7:$T$7,0)),"")</f>
        <v>#N/A</v>
      </c>
      <c r="L132" s="44" t="e">
        <f>INDEX('Eric-SESSION'!$L$196:$U$203, MATCH("*Clean *",'Eric-SESSION'!$B$196:$B$203,0), MATCH("*4th*",'Eric-SESSION'!$K$7:$T$7,0))</f>
        <v>#N/A</v>
      </c>
      <c r="M132" s="131">
        <f>IF($A$128='Eric-SESSION'!$A$196,INDEX('Eric-SESSION'!$K$196:$T$203, MATCH("*Lat Pulldown*",'Eric-SESSION'!$B$196:$B$203,0), MATCH("*4th*",'Eric-SESSION'!$K$7:$T$7,0)),"")</f>
        <v>40</v>
      </c>
      <c r="N132" s="44">
        <f>INDEX('Eric-SESSION'!$L$196:$U$203, MATCH("*Lat Pulldown*",'Eric-SESSION'!$B$196:$B$203,0), MATCH("*4th*",'Eric-SESSION'!$K$7:$T$7,0))</f>
        <v>8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IF($A$128='Eric-SESSION'!$A$196,INDEX('Eric-SESSION'!$K$196:$T$203, MATCH("*pressup*",'Eric-SESSION'!$B$196:$B$203,0), MATCH("*5th*",'Eric-SESSION'!$K$7:$T$7,0)),"")</f>
        <v>#N/A</v>
      </c>
      <c r="D133" s="132" t="e">
        <f>INDEX('Eric-SESSION'!L$196:U$203, MATCH("*pressup*",'Eric-SESSION'!$B$196:$B$203,0), MATCH("*5th*",'Eric-SESSION'!K$7:T$7,0))</f>
        <v>#N/A</v>
      </c>
      <c r="E133" s="131" t="e">
        <f>IF($A$128='Eric-SESSION'!$A$196,INDEX('Eric-SESSION'!$K$196:$T$203, MATCH("*Deadlift*",'Eric-SESSION'!$B$196:$B$203,0), MATCH("*5th*",'Eric-SESSION'!$K$7:$T$7,0)),"")</f>
        <v>#N/A</v>
      </c>
      <c r="F133" s="131" t="e">
        <f>INDEX('Eric-SESSION'!$L$196:$U$203, MATCH("*Deadlift*",'Eric-SESSION'!$B$196:$B$203,0), MATCH("*5th*",'Eric-SESSION'!$K$7:$T$7,0))</f>
        <v>#N/A</v>
      </c>
      <c r="G133" s="131" t="e">
        <f>IF($A$128='Eric-SESSION'!$A$196,INDEX('Eric-SESSION'!$K$196:$T$203, MATCH("*Bench Press*",'Eric-SESSION'!$B$196:$B$203,0), MATCH("*5th*",'Eric-SESSION'!$K$7:$T$7,0)),"")</f>
        <v>#N/A</v>
      </c>
      <c r="H133" s="131" t="e">
        <f>INDEX('Eric-SESSION'!$L$196:$U$203, MATCH("*Bench Press*",'Eric-SESSION'!$B$196:$B$203,0), MATCH("*5th*",'Eric-SESSION'!$K$7:$T$7,0))</f>
        <v>#N/A</v>
      </c>
      <c r="I133" s="132" t="e">
        <f>IF($A$128='Eric-SESSION'!$A$196,INDEX('Eric-SESSION'!$K$196:$T$203, MATCH("*Military*",'Eric-SESSION'!$B$196:$B$203,0), MATCH("*5th*",'Eric-SESSION'!$K$7:$T$7,0)),"")</f>
        <v>#N/A</v>
      </c>
      <c r="J133" s="44" t="e">
        <f>INDEX('Eric-SESSION'!$L$196:$U$203, MATCH("*Military*",'Eric-SESSION'!$B$196:$B$203,0), MATCH("*5th*",'Eric-SESSION'!$K$7:$T$7,0))</f>
        <v>#N/A</v>
      </c>
      <c r="K133" s="131" t="e">
        <f>IF($A$128='Eric-SESSION'!$A$196,INDEX('Eric-SESSION'!$K$196:$T$203, MATCH("*Clean *",'Eric-SESSION'!$B$196:$B$203,0), MATCH("*5th*",'Eric-SESSION'!$K$7:$T$7,0)),"")</f>
        <v>#N/A</v>
      </c>
      <c r="L133" s="44" t="e">
        <f>INDEX('Eric-SESSION'!$L$196:$U$203, MATCH("*Clean *",'Eric-SESSION'!$B$196:$B$203,0), MATCH("*5th*",'Eric-SESSION'!$K$7:$T$7,0))</f>
        <v>#N/A</v>
      </c>
      <c r="M133" s="131">
        <f>IF($A$128='Eric-SESSION'!$A$196,INDEX('Eric-SESSION'!$K$196:$T$203, MATCH("*Lat Pulldown*",'Eric-SESSION'!$B$196:$B$203,0), MATCH("*5th*",'Eric-SESSION'!$K$7:$T$7,0)),"")</f>
        <v>0</v>
      </c>
      <c r="N133" s="44">
        <f>INDEX('Eric-SESSION'!$L$196:$U$203, MATCH("*Lat Pulldown*",'Eric-SESSION'!$B$196:$B$203,0), MATCH("*5th*",'Eric-SESSION'!$K$7:$T$7,0))</f>
        <v>0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'Eric-SESSION'!A205</f>
        <v>42332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 t="e">
        <f>MAX(E135:E139)</f>
        <v>#N/A</v>
      </c>
      <c r="F134" s="116" t="e">
        <f t="array" ref="F134">MAX(IF(E135:E139=E134,F135:F139))</f>
        <v>#N/A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 t="e">
        <f>MAX(K135:K139)</f>
        <v>#N/A</v>
      </c>
      <c r="L134" s="116" t="e">
        <f t="array" ref="L134">MAX(IF(K135:K139=K134,L135:L139))</f>
        <v>#N/A</v>
      </c>
      <c r="M134" s="116" t="e">
        <f>MAX(M135:M139)</f>
        <v>#N/A</v>
      </c>
      <c r="N134" s="117" t="e">
        <f t="array" ref="N134">MAX(IF(M135:M139=M134,N135:N139))</f>
        <v>#N/A</v>
      </c>
      <c r="O134" s="152">
        <f>IF($A$134='Eric-SESSION'!$A$205,INDEX('Eric-SESSION'!$K$205:$T$212, MATCH("*Plank*",'Eric-SESSION'!$B$205:$B$212,0), MATCH("*1st*",'Eric-SESSION'!$K$7:$T$7,0)),"")</f>
        <v>6.2500000000000001E-4</v>
      </c>
      <c r="P134" s="152" t="e">
        <f>IF($A$134='Eric-SESSION'!$A$205,INDEX('Eric-SESSION'!$K$205:$T$212, MATCH("*HIIT*",'Eric-SESSION'!$B$205:$B$212,0), MATCH("*1st*",'Eric-SESSION'!$K$7:$T$7,0)),"")</f>
        <v>#N/A</v>
      </c>
      <c r="Q134" s="119" t="e">
        <f>INDEX('Eric-SESSION'!$L$205:$U$212, MATCH("*HIIT*",'Eric-SESSION'!$B$205:$B$212,0), MATCH("*1st*",'Eric-SESSION'!$K$7:$T$7,0))</f>
        <v>#N/A</v>
      </c>
      <c r="R134" s="119">
        <f>'Eric-SESSION'!U205</f>
        <v>0</v>
      </c>
      <c r="S134" s="116"/>
      <c r="T134" s="116"/>
      <c r="U134" s="120">
        <f>'Eric-SESSION'!A206</f>
        <v>0</v>
      </c>
      <c r="V134" s="120">
        <f>'Eric-SESSION'!A207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IF($A$134='Eric-SESSION'!$A$205,INDEX('Eric-SESSION'!$K$205:$T$212, MATCH("*pressup*",'Eric-SESSION'!$B$205:$B$212,0), MATCH("*1st*",'Eric-SESSION'!$K$7:$T$7,0)),"")</f>
        <v>#N/A</v>
      </c>
      <c r="D135" s="132" t="e">
        <f>INDEX('Eric-SESSION'!L$205:U$212, MATCH("*pressup*",'Eric-SESSION'!$B$205:$B$212,0), MATCH("*1st*",'Eric-SESSION'!K$7:T$7,0))</f>
        <v>#N/A</v>
      </c>
      <c r="E135" s="131" t="e">
        <f>IF($A$134='Eric-SESSION'!$A$205,INDEX('Eric-SESSION'!$K$205:$T$212, MATCH("*Deadlift*",'Eric-SESSION'!$B$205:$B$212,0), MATCH("*1st*",'Eric-SESSION'!$K$7:$T$7,0)),"")</f>
        <v>#N/A</v>
      </c>
      <c r="F135" s="131" t="e">
        <f>INDEX('Eric-SESSION'!$L$205:$U$212, MATCH("*Deadlift*",'Eric-SESSION'!$B$205:$B$212,0), MATCH("*1st*",'Eric-SESSION'!$K$7:$T$7,0))</f>
        <v>#N/A</v>
      </c>
      <c r="G135" s="131" t="e">
        <f>IF($A$134='Eric-SESSION'!$A$205,INDEX('Eric-SESSION'!$K$205:$T$212, MATCH("*Bench Press*",'Eric-SESSION'!$B$205:$B$212,0), MATCH("*1st*",'Eric-SESSION'!$K$7:$T$7,0)),"")</f>
        <v>#N/A</v>
      </c>
      <c r="H135" s="131" t="e">
        <f>INDEX('Eric-SESSION'!$L$205:$U$212, MATCH("*Bench Press*",'Eric-SESSION'!$B$205:$B$212,0), MATCH("*1st*",'Eric-SESSION'!$K$7:$T$7,0))</f>
        <v>#N/A</v>
      </c>
      <c r="I135" s="132" t="e">
        <f>IF($A$134='Eric-SESSION'!$A$205,INDEX('Eric-SESSION'!$K$205:$T$212, MATCH("*Military*",'Eric-SESSION'!$B$205:$B$212,0), MATCH("*1st*",'Eric-SESSION'!$K$7:$T$7,0)),"")</f>
        <v>#N/A</v>
      </c>
      <c r="J135" s="48" t="e">
        <f>INDEX('Eric-SESSION'!$L$205:$U$212, MATCH("*Military*",'Eric-SESSION'!$B$205:$B$212,0), MATCH("*1st*",'Eric-SESSION'!$K$7:$T$7,0))</f>
        <v>#N/A</v>
      </c>
      <c r="K135" s="131" t="e">
        <f>IF($A$134='Eric-SESSION'!$A$205,INDEX('Eric-SESSION'!$K$205:$T$212, MATCH("*Clean *",'Eric-SESSION'!$B$205:$B$212,0), MATCH("*1st*",'Eric-SESSION'!$K$7:$T$7,0)),"")</f>
        <v>#N/A</v>
      </c>
      <c r="L135" s="48" t="e">
        <f>INDEX('Eric-SESSION'!$L$205:$U$212, MATCH("*Clean *",'Eric-SESSION'!$B$205:$B$212,0), MATCH("*1st*",'Eric-SESSION'!$K$7:$T$7,0))</f>
        <v>#N/A</v>
      </c>
      <c r="M135" s="131" t="e">
        <f>IF($A$134='Eric-SESSION'!$A$205,INDEX('Eric-SESSION'!$K$205:$T$212, MATCH("*Lat Pulldown*",'Eric-SESSION'!$B$205:$B$212,0), MATCH("*1st*",'Eric-SESSION'!$K$7:$T$7,0)),"")</f>
        <v>#N/A</v>
      </c>
      <c r="N135" s="48" t="e">
        <f>INDEX('Eric-SESSION'!$L$205:$U$212, MATCH("*Lat Pulldown*",'Eric-SESSION'!$B$205:$B$212,0), MATCH("*1st*",'Eric-SESSION'!$K$7:$T$7,0))</f>
        <v>#N/A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IF($A$134='Eric-SESSION'!$A$205,INDEX('Eric-SESSION'!$K$205:$T$212, MATCH("*pressup*",'Eric-SESSION'!$B$205:$B$212,0), MATCH("*2nd*",'Eric-SESSION'!$K$7:$T$7,0)),"")</f>
        <v>#N/A</v>
      </c>
      <c r="D136" s="132" t="e">
        <f>INDEX('Eric-SESSION'!L$205:U$212, MATCH("*pressup*",'Eric-SESSION'!$B$205:$B$212,0), MATCH("*2nd*",'Eric-SESSION'!K$7:T$7,0))</f>
        <v>#N/A</v>
      </c>
      <c r="E136" s="131" t="e">
        <f>IF($A$134='Eric-SESSION'!$A$205,INDEX('Eric-SESSION'!$K$205:$T$212, MATCH("*Deadlift*",'Eric-SESSION'!$B$205:$B$212,0), MATCH("*2ND*",'Eric-SESSION'!$K$7:$T$7,0)),"")</f>
        <v>#N/A</v>
      </c>
      <c r="F136" s="131" t="e">
        <f>INDEX('Eric-SESSION'!$L$205:$U$212, MATCH("*Deadlift*",'Eric-SESSION'!$B$205:$B$212,0), MATCH("*2nd*",'Eric-SESSION'!$K$7:$T$7,0))</f>
        <v>#N/A</v>
      </c>
      <c r="G136" s="131" t="e">
        <f>IF($A$134='Eric-SESSION'!$A$205,INDEX('Eric-SESSION'!$K$205:$T$212, MATCH("*Bench Press*",'Eric-SESSION'!$B$205:$B$212,0), MATCH("*2ND*",'Eric-SESSION'!$K$7:$T$7,0)),"")</f>
        <v>#N/A</v>
      </c>
      <c r="H136" s="131" t="e">
        <f>INDEX('Eric-SESSION'!$L$205:$U$212, MATCH("*Bench Press*",'Eric-SESSION'!$B$205:$B$212,0), MATCH("*2nd*",'Eric-SESSION'!$K$7:$T$7,0))</f>
        <v>#N/A</v>
      </c>
      <c r="I136" s="132" t="e">
        <f>IF($A$134='Eric-SESSION'!$A$205,INDEX('Eric-SESSION'!$K$205:$T$212, MATCH("*Military*",'Eric-SESSION'!$B$205:$B$212,0), MATCH("*2ND*",'Eric-SESSION'!$K$7:$T$7,0)),"")</f>
        <v>#N/A</v>
      </c>
      <c r="J136" s="44" t="e">
        <f>INDEX('Eric-SESSION'!$L$205:$U$212, MATCH("*Military*",'Eric-SESSION'!$B$205:$B$212,0), MATCH("*2nd*",'Eric-SESSION'!$K$7:$T$7,0))</f>
        <v>#N/A</v>
      </c>
      <c r="K136" s="131" t="e">
        <f>IF($A$134='Eric-SESSION'!$A$205,INDEX('Eric-SESSION'!$K$205:$T$212, MATCH("*Clean *",'Eric-SESSION'!$B$205:$B$212,0), MATCH("*2ND*",'Eric-SESSION'!$K$7:$T$7,0)),"")</f>
        <v>#N/A</v>
      </c>
      <c r="L136" s="44" t="e">
        <f>INDEX('Eric-SESSION'!$L$205:$U$212, MATCH("*Clean *",'Eric-SESSION'!$B$205:$B$212,0), MATCH("*2nd*",'Eric-SESSION'!$K$7:$T$7,0))</f>
        <v>#N/A</v>
      </c>
      <c r="M136" s="131" t="e">
        <f>IF($A$134='Eric-SESSION'!$A$205,INDEX('Eric-SESSION'!$K$205:$T$212, MATCH("*Lat Pulldown*",'Eric-SESSION'!$B$205:$B$212,0), MATCH("*2ND*",'Eric-SESSION'!$K$7:$T$7,0)),"")</f>
        <v>#N/A</v>
      </c>
      <c r="N136" s="44" t="e">
        <f>INDEX('Eric-SESSION'!$L$205:$U$212, MATCH("*Lat Pulldown*",'Eric-SESSION'!$B$205:$B$212,0), MATCH("*2nd*",'Eric-SESSION'!$K$7:$T$7,0))</f>
        <v>#N/A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IF($A$134='Eric-SESSION'!$A$205,INDEX('Eric-SESSION'!$K$205:$T$212, MATCH("*pressup*",'Eric-SESSION'!$B$205:$B$212,0), MATCH("*3rd*",'Eric-SESSION'!$K$7:$T$7,0)),"")</f>
        <v>#N/A</v>
      </c>
      <c r="D137" s="132" t="e">
        <f>INDEX('Eric-SESSION'!L$205:U$212, MATCH("*pressup*",'Eric-SESSION'!$B$205:$B$212,0), MATCH("*3rd*",'Eric-SESSION'!K$7:T$7,0))</f>
        <v>#N/A</v>
      </c>
      <c r="E137" s="131" t="e">
        <f>IF($A$134='Eric-SESSION'!$A$205,INDEX('Eric-SESSION'!$K$205:$T$212, MATCH("*Deadlift*",'Eric-SESSION'!$B$205:$B$212,0), MATCH("*3rd*",'Eric-SESSION'!$K$7:$T$7,0)),"")</f>
        <v>#N/A</v>
      </c>
      <c r="F137" s="131" t="e">
        <f>INDEX('Eric-SESSION'!$L$205:$U$212, MATCH("*Deadlift*",'Eric-SESSION'!$B$205:$B$212,0), MATCH("*3rd*",'Eric-SESSION'!$K$7:$T$7,0))</f>
        <v>#N/A</v>
      </c>
      <c r="G137" s="131" t="e">
        <f>IF($A$134='Eric-SESSION'!$A$205,INDEX('Eric-SESSION'!$K$205:$T$212, MATCH("*Bench Press*",'Eric-SESSION'!$B$205:$B$212,0), MATCH("*3rd*",'Eric-SESSION'!$K$7:$T$7,0)),"")</f>
        <v>#N/A</v>
      </c>
      <c r="H137" s="131" t="e">
        <f>INDEX('Eric-SESSION'!$L$205:$U$212, MATCH("*Bench Press*",'Eric-SESSION'!$B$205:$B$212,0), MATCH("*3rd*",'Eric-SESSION'!$K$7:$T$7,0))</f>
        <v>#N/A</v>
      </c>
      <c r="I137" s="132" t="e">
        <f>IF($A$134='Eric-SESSION'!$A$205,INDEX('Eric-SESSION'!$K$205:$T$212, MATCH("*Military*",'Eric-SESSION'!$B$205:$B$212,0), MATCH("*3rd*",'Eric-SESSION'!$K$7:$T$7,0)),"")</f>
        <v>#N/A</v>
      </c>
      <c r="J137" s="44" t="e">
        <f>INDEX('Eric-SESSION'!$L$205:$U$212, MATCH("*Military*",'Eric-SESSION'!$B$205:$B$212,0), MATCH("*3rd*",'Eric-SESSION'!$K$7:$T$7,0))</f>
        <v>#N/A</v>
      </c>
      <c r="K137" s="131" t="e">
        <f>IF($A$134='Eric-SESSION'!$A$205,INDEX('Eric-SESSION'!$K$205:$T$212, MATCH("*Clean *",'Eric-SESSION'!$B$205:$B$212,0), MATCH("*3rd*",'Eric-SESSION'!$K$7:$T$7,0)),"")</f>
        <v>#N/A</v>
      </c>
      <c r="L137" s="44" t="e">
        <f>INDEX('Eric-SESSION'!$L$205:$U$212, MATCH("*Clean *",'Eric-SESSION'!$B$205:$B$212,0), MATCH("*3rd*",'Eric-SESSION'!$K$7:$T$7,0))</f>
        <v>#N/A</v>
      </c>
      <c r="M137" s="131" t="e">
        <f>IF($A$134='Eric-SESSION'!$A$205,INDEX('Eric-SESSION'!$K$205:$T$212, MATCH("*Lat Pulldown*",'Eric-SESSION'!$B$205:$B$212,0), MATCH("*3rd*",'Eric-SESSION'!$K$7:$T$7,0)),"")</f>
        <v>#N/A</v>
      </c>
      <c r="N137" s="44" t="e">
        <f>INDEX('Eric-SESSION'!$L$205:$U$212, MATCH("*Lat Pulldown*",'Eric-SESSION'!$B$205:$B$212,0), MATCH("*3rd*",'Eric-SESSION'!$K$7:$T$7,0))</f>
        <v>#N/A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IF($A$134='Eric-SESSION'!$A$205,INDEX('Eric-SESSION'!$K$205:$T$212, MATCH("*pressup*",'Eric-SESSION'!$B$205:$B$212,0), MATCH("*4th*",'Eric-SESSION'!$K$7:$T$7,0)),"")</f>
        <v>#N/A</v>
      </c>
      <c r="D138" s="132" t="e">
        <f>INDEX('Eric-SESSION'!L$205:U$212, MATCH("*pressup*",'Eric-SESSION'!$B$205:$B$212,0), MATCH("*4th*",'Eric-SESSION'!K$7:T$7,0))</f>
        <v>#N/A</v>
      </c>
      <c r="E138" s="131" t="e">
        <f>IF($A$134='Eric-SESSION'!$A$205,INDEX('Eric-SESSION'!$K$205:$T$212, MATCH("*Deadlift*",'Eric-SESSION'!$B$205:$B$212,0), MATCH("*4th*",'Eric-SESSION'!$K$7:$T$7,0)),"")</f>
        <v>#N/A</v>
      </c>
      <c r="F138" s="131" t="e">
        <f>INDEX('Eric-SESSION'!$L$205:$U$212, MATCH("*Deadlift*",'Eric-SESSION'!$B$205:$B$212,0), MATCH("*4th*",'Eric-SESSION'!$K$7:$T$7,0))</f>
        <v>#N/A</v>
      </c>
      <c r="G138" s="131" t="e">
        <f>IF($A$134='Eric-SESSION'!$A$205,INDEX('Eric-SESSION'!$K$205:$T$212, MATCH("*Bench Press*",'Eric-SESSION'!$B$205:$B$212,0), MATCH("*4th*",'Eric-SESSION'!$K$7:$T$7,0)),"")</f>
        <v>#N/A</v>
      </c>
      <c r="H138" s="131" t="e">
        <f>INDEX('Eric-SESSION'!$L$205:$U$212, MATCH("*Bench Press*",'Eric-SESSION'!$B$205:$B$212,0), MATCH("*4th*",'Eric-SESSION'!$K$7:$T$7,0))</f>
        <v>#N/A</v>
      </c>
      <c r="I138" s="132" t="e">
        <f>IF($A$134='Eric-SESSION'!$A$205,INDEX('Eric-SESSION'!$K$205:$T$212, MATCH("*Military*",'Eric-SESSION'!$B$205:$B$212,0), MATCH("*4th*",'Eric-SESSION'!$K$7:$T$7,0)),"")</f>
        <v>#N/A</v>
      </c>
      <c r="J138" s="44" t="e">
        <f>INDEX('Eric-SESSION'!$L$205:$U$212, MATCH("*Military*",'Eric-SESSION'!$B$205:$B$212,0), MATCH("*4th*",'Eric-SESSION'!$K$7:$T$7,0))</f>
        <v>#N/A</v>
      </c>
      <c r="K138" s="131" t="e">
        <f>IF($A$134='Eric-SESSION'!$A$205,INDEX('Eric-SESSION'!$K$205:$T$212, MATCH("*Clean *",'Eric-SESSION'!$B$205:$B$212,0), MATCH("*4th*",'Eric-SESSION'!$K$7:$T$7,0)),"")</f>
        <v>#N/A</v>
      </c>
      <c r="L138" s="44" t="e">
        <f>INDEX('Eric-SESSION'!$L$205:$U$212, MATCH("*Clean *",'Eric-SESSION'!$B$205:$B$212,0), MATCH("*4th*",'Eric-SESSION'!$K$7:$T$7,0))</f>
        <v>#N/A</v>
      </c>
      <c r="M138" s="131" t="e">
        <f>IF($A$134='Eric-SESSION'!$A$205,INDEX('Eric-SESSION'!$K$205:$T$212, MATCH("*Lat Pulldown*",'Eric-SESSION'!$B$205:$B$212,0), MATCH("*4th*",'Eric-SESSION'!$K$7:$T$7,0)),"")</f>
        <v>#N/A</v>
      </c>
      <c r="N138" s="44" t="e">
        <f>INDEX('Eric-SESSION'!$L$205:$U$212, MATCH("*Lat Pulldown*",'Eric-SESSION'!$B$205:$B$212,0), MATCH("*4th*",'Eric-SESSION'!$K$7:$T$7,0))</f>
        <v>#N/A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IF($A$134='Eric-SESSION'!$A$205,INDEX('Eric-SESSION'!$K$205:$T$212, MATCH("*pressup*",'Eric-SESSION'!$B$205:$B$212,0), MATCH("*5th*",'Eric-SESSION'!$K$7:$T$7,0)),"")</f>
        <v>#N/A</v>
      </c>
      <c r="D139" s="132" t="e">
        <f>INDEX('Eric-SESSION'!L$205:U$212, MATCH("*pressup*",'Eric-SESSION'!$B$205:$B$212,0), MATCH("*5th*",'Eric-SESSION'!K$7:T$7,0))</f>
        <v>#N/A</v>
      </c>
      <c r="E139" s="131" t="e">
        <f>IF($A$134='Eric-SESSION'!$A$205,INDEX('Eric-SESSION'!$K$205:$T$212, MATCH("*Deadlift*",'Eric-SESSION'!$B$205:$B$212,0), MATCH("*5th*",'Eric-SESSION'!$K$7:$T$7,0)),"")</f>
        <v>#N/A</v>
      </c>
      <c r="F139" s="131" t="e">
        <f>INDEX('Eric-SESSION'!$L$205:$U$212, MATCH("*Deadlift*",'Eric-SESSION'!$B$205:$B$212,0), MATCH("*5th*",'Eric-SESSION'!$K$7:$T$7,0))</f>
        <v>#N/A</v>
      </c>
      <c r="G139" s="131" t="e">
        <f>IF($A$134='Eric-SESSION'!$A$205,INDEX('Eric-SESSION'!$K$205:$T$212, MATCH("*Bench Press*",'Eric-SESSION'!$B$205:$B$212,0), MATCH("*5th*",'Eric-SESSION'!$K$7:$T$7,0)),"")</f>
        <v>#N/A</v>
      </c>
      <c r="H139" s="131" t="e">
        <f>INDEX('Eric-SESSION'!$L$205:$U$212, MATCH("*Bench Press*",'Eric-SESSION'!$B$205:$B$212,0), MATCH("*5th*",'Eric-SESSION'!$K$7:$T$7,0))</f>
        <v>#N/A</v>
      </c>
      <c r="I139" s="132" t="e">
        <f>IF($A$134='Eric-SESSION'!$A$205,INDEX('Eric-SESSION'!$K$205:$T$212, MATCH("*Military*",'Eric-SESSION'!$B$205:$B$212,0), MATCH("*5th*",'Eric-SESSION'!$K$7:$T$7,0)),"")</f>
        <v>#N/A</v>
      </c>
      <c r="J139" s="44" t="e">
        <f>INDEX('Eric-SESSION'!$L$205:$U$212, MATCH("*Military*",'Eric-SESSION'!$B$205:$B$212,0), MATCH("*5th*",'Eric-SESSION'!$K$7:$T$7,0))</f>
        <v>#N/A</v>
      </c>
      <c r="K139" s="131" t="e">
        <f>IF($A$134='Eric-SESSION'!$A$205,INDEX('Eric-SESSION'!$K$205:$T$212, MATCH("*Clean *",'Eric-SESSION'!$B$205:$B$212,0), MATCH("*5th*",'Eric-SESSION'!$K$7:$T$7,0)),"")</f>
        <v>#N/A</v>
      </c>
      <c r="L139" s="44" t="e">
        <f>INDEX('Eric-SESSION'!$L$205:$U$212, MATCH("*Clean *",'Eric-SESSION'!$B$205:$B$212,0), MATCH("*5th*",'Eric-SESSION'!$K$7:$T$7,0))</f>
        <v>#N/A</v>
      </c>
      <c r="M139" s="131" t="e">
        <f>IF($A$134='Eric-SESSION'!$A$205,INDEX('Eric-SESSION'!$K$205:$T$212, MATCH("*Lat Pulldown*",'Eric-SESSION'!$B$205:$B$212,0), MATCH("*5th*",'Eric-SESSION'!$K$7:$T$7,0)),"")</f>
        <v>#N/A</v>
      </c>
      <c r="N139" s="44" t="e">
        <f>INDEX('Eric-SESSION'!$L$205:$U$212, MATCH("*Lat Pulldown*",'Eric-SESSION'!$B$205:$B$212,0), MATCH("*5th*",'Eric-SESSION'!$K$7:$T$7,0))</f>
        <v>#N/A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'Eric-SESSION'!A214</f>
        <v>42340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52">
        <f>IF($A$140='Eric-SESSION'!$A$214,INDEX('Eric-SESSION'!$K$214:$T$221, MATCH("*Plank*",'Eric-SESSION'!$B$214:$B$221,0), MATCH("*1st*",'Eric-SESSION'!$K$7:$T$7,0)),"")</f>
        <v>8.449074074074075E-4</v>
      </c>
      <c r="P140" s="152" t="e">
        <f>IF($A$140='Eric-SESSION'!$A$214,INDEX('Eric-SESSION'!$K$214:$T$221, MATCH("*HIIT*",'Eric-SESSION'!$B$214:$B$221,0), MATCH("*1st*",'Eric-SESSION'!$K$7:$T$7,0)),"")</f>
        <v>#N/A</v>
      </c>
      <c r="Q140" s="119" t="e">
        <f>INDEX('Eric-SESSION'!$L$212:$U$214, MATCH("*HIIT*",'Eric-SESSION'!$B$212:$B$214,0), MATCH("*1st*",'Eric-SESSION'!$K$7:$T$7,0))</f>
        <v>#N/A</v>
      </c>
      <c r="R140" s="119">
        <f>'Eric-SESSION'!U214</f>
        <v>0</v>
      </c>
      <c r="S140" s="116"/>
      <c r="T140" s="116"/>
      <c r="U140" s="120">
        <f>'Eric-SESSION'!A215</f>
        <v>0</v>
      </c>
      <c r="V140" s="120">
        <f>'Eric-SESSION'!A216</f>
        <v>0</v>
      </c>
      <c r="W140" s="116"/>
      <c r="X140" s="116"/>
      <c r="Y140" s="116"/>
      <c r="Z140" s="116"/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IF($A$140='Eric-SESSION'!$A$214,INDEX('Eric-SESSION'!$K$214:$T$221, MATCH("*pressup*",'Eric-SESSION'!$B$214:$B$221,0), MATCH("*1st*",'Eric-SESSION'!$K$7:$T$7,0)),"")</f>
        <v>#N/A</v>
      </c>
      <c r="D141" s="132" t="e">
        <f>INDEX('Eric-SESSION'!L$214:U$221, MATCH("*pressup*",'Eric-SESSION'!$B$214:$B$221,0), MATCH("*1st*",'Eric-SESSION'!K$7:T$7,0))</f>
        <v>#N/A</v>
      </c>
      <c r="E141" s="131" t="e">
        <f>IF($A$140='Eric-SESSION'!$A$214,INDEX('Eric-SESSION'!$K$214:$T$221, MATCH("*Deadlift*",'Eric-SESSION'!$B$214:$B$221,0), MATCH("*1st*",'Eric-SESSION'!$K$7:$T$7,0)),"")</f>
        <v>#N/A</v>
      </c>
      <c r="F141" s="131" t="e">
        <f>INDEX('Eric-SESSION'!$L$214:$U$221, MATCH("*Deadlift*",'Eric-SESSION'!$B$214:$B$221,0), MATCH("*1st*",'Eric-SESSION'!$K$7:$T$7,0))</f>
        <v>#N/A</v>
      </c>
      <c r="G141" s="131" t="e">
        <f>IF($A$140='Eric-SESSION'!$A$214,INDEX('Eric-SESSION'!$K$214:$T$221, MATCH("*Bench Press*",'Eric-SESSION'!$B$214:$B$221,0), MATCH("*1st*",'Eric-SESSION'!$K$7:$T$7,0)),"")</f>
        <v>#N/A</v>
      </c>
      <c r="H141" s="131" t="e">
        <f>INDEX('Eric-SESSION'!$L$214:$U$221, MATCH("*Bench Press*",'Eric-SESSION'!$B$214:$B$221,0), MATCH("*1st*",'Eric-SESSION'!$K$7:$T$7,0))</f>
        <v>#N/A</v>
      </c>
      <c r="I141" s="132" t="e">
        <f>IF($A$140='Eric-SESSION'!$A$214,INDEX('Eric-SESSION'!$K$214:$T$221, MATCH("*Military*",'Eric-SESSION'!$B$214:$B$221,0), MATCH("*1st*",'Eric-SESSION'!$K$7:$T$7,0)),"")</f>
        <v>#N/A</v>
      </c>
      <c r="J141" s="48" t="e">
        <f>INDEX('Eric-SESSION'!$L$214:$U$221, MATCH("*Military*",'Eric-SESSION'!$B$214:$B$221,0), MATCH("*1st*",'Eric-SESSION'!$K$7:$T$7,0))</f>
        <v>#N/A</v>
      </c>
      <c r="K141" s="131" t="e">
        <f>IF($A$140='Eric-SESSION'!$A$214,INDEX('Eric-SESSION'!$K$214:$T$221, MATCH("*Clean *",'Eric-SESSION'!$B$214:$B$221,0), MATCH("*1st*",'Eric-SESSION'!$K$7:$T$7,0)),"")</f>
        <v>#N/A</v>
      </c>
      <c r="L141" s="48" t="e">
        <f>INDEX('Eric-SESSION'!$L$214:$U$221, MATCH("*Clean *",'Eric-SESSION'!$B$214:$B$221,0), MATCH("*1st*",'Eric-SESSION'!$K$7:$T$7,0))</f>
        <v>#N/A</v>
      </c>
      <c r="M141" s="131" t="e">
        <f>IF($A$140='Eric-SESSION'!$A$214,INDEX('Eric-SESSION'!$K$214:$T$221, MATCH("*Lat Pulldown*",'Eric-SESSION'!$B$214:$B$221,0), MATCH("*1st*",'Eric-SESSION'!$K$7:$T$7,0)),"")</f>
        <v>#N/A</v>
      </c>
      <c r="N141" s="48" t="e">
        <f>INDEX('Eric-SESSION'!$L$214:$U$221, MATCH("*Lat Pulldown*",'Eric-SESSION'!$B$214:$B$221,0), MATCH("*1st*",'Eric-SESSION'!$K$7:$T$7,0))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IF($A$140='Eric-SESSION'!$A$214,INDEX('Eric-SESSION'!$K$214:$T$221, MATCH("*pressup*",'Eric-SESSION'!$B$214:$B$221,0), MATCH("*2nd*",'Eric-SESSION'!$K$7:$T$7,0)),"")</f>
        <v>#N/A</v>
      </c>
      <c r="D142" s="132" t="e">
        <f>INDEX('Eric-SESSION'!L$214:U$221, MATCH("*pressup*",'Eric-SESSION'!$B$214:$B$221,0), MATCH("*2nd*",'Eric-SESSION'!K$7:T$7,0))</f>
        <v>#N/A</v>
      </c>
      <c r="E142" s="131" t="e">
        <f>IF($A$140='Eric-SESSION'!$A$214,INDEX('Eric-SESSION'!$K$214:$T$221, MATCH("*Deadlift*",'Eric-SESSION'!$B$214:$B$221,0), MATCH("*2ND*",'Eric-SESSION'!$K$7:$T$7,0)),"")</f>
        <v>#N/A</v>
      </c>
      <c r="F142" s="131" t="e">
        <f>INDEX('Eric-SESSION'!$L$214:$U$221, MATCH("*Deadlift*",'Eric-SESSION'!$B$214:$B$221,0), MATCH("*2nd*",'Eric-SESSION'!$K$7:$T$7,0))</f>
        <v>#N/A</v>
      </c>
      <c r="G142" s="131" t="e">
        <f>IF($A$140='Eric-SESSION'!$A$214,INDEX('Eric-SESSION'!$K$214:$T$221, MATCH("*Bench Press*",'Eric-SESSION'!$B$214:$B$221,0), MATCH("*2ND*",'Eric-SESSION'!$K$7:$T$7,0)),"")</f>
        <v>#N/A</v>
      </c>
      <c r="H142" s="131" t="e">
        <f>INDEX('Eric-SESSION'!$L$214:$U$221, MATCH("*Bench Press*",'Eric-SESSION'!$B$214:$B$221,0), MATCH("*2nd*",'Eric-SESSION'!$K$7:$T$7,0))</f>
        <v>#N/A</v>
      </c>
      <c r="I142" s="132" t="e">
        <f>IF($A$140='Eric-SESSION'!$A$214,INDEX('Eric-SESSION'!$K$214:$T$221, MATCH("*Military*",'Eric-SESSION'!$B$214:$B$221,0), MATCH("*2ND*",'Eric-SESSION'!$K$7:$T$7,0)),"")</f>
        <v>#N/A</v>
      </c>
      <c r="J142" s="44" t="e">
        <f>INDEX('Eric-SESSION'!$L$214:$U$221, MATCH("*Military*",'Eric-SESSION'!$B$214:$B$221,0), MATCH("*2nd*",'Eric-SESSION'!$K$7:$T$7,0))</f>
        <v>#N/A</v>
      </c>
      <c r="K142" s="131" t="e">
        <f>IF($A$140='Eric-SESSION'!$A$214,INDEX('Eric-SESSION'!$K$214:$T$221, MATCH("*Clean *",'Eric-SESSION'!$B$214:$B$221,0), MATCH("*2ND*",'Eric-SESSION'!$K$7:$T$7,0)),"")</f>
        <v>#N/A</v>
      </c>
      <c r="L142" s="44" t="e">
        <f>INDEX('Eric-SESSION'!$L$214:$U$221, MATCH("*Clean *",'Eric-SESSION'!$B$214:$B$221,0), MATCH("*2nd*",'Eric-SESSION'!$K$7:$T$7,0))</f>
        <v>#N/A</v>
      </c>
      <c r="M142" s="131" t="e">
        <f>IF($A$140='Eric-SESSION'!$A$214,INDEX('Eric-SESSION'!$K$214:$T$221, MATCH("*Lat Pulldown*",'Eric-SESSION'!$B$214:$B$221,0), MATCH("*2ND*",'Eric-SESSION'!$K$7:$T$7,0)),"")</f>
        <v>#N/A</v>
      </c>
      <c r="N142" s="44" t="e">
        <f>INDEX('Eric-SESSION'!$L$214:$U$221, MATCH("*Lat Pulldown*",'Eric-SESSION'!$B$214:$B$221,0), MATCH("*2nd*",'Eric-SESSION'!$K$7:$T$7,0))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IF($A$140='Eric-SESSION'!$A$214,INDEX('Eric-SESSION'!$K$214:$T$221, MATCH("*pressup*",'Eric-SESSION'!$B$214:$B$221,0), MATCH("*3rd*",'Eric-SESSION'!$K$7:$T$7,0)),"")</f>
        <v>#N/A</v>
      </c>
      <c r="D143" s="132" t="e">
        <f>INDEX('Eric-SESSION'!L$214:U$221, MATCH("*pressup*",'Eric-SESSION'!$B$214:$B$221,0), MATCH("*3rd*",'Eric-SESSION'!K$7:T$7,0))</f>
        <v>#N/A</v>
      </c>
      <c r="E143" s="131" t="e">
        <f>IF($A$140='Eric-SESSION'!$A$214,INDEX('Eric-SESSION'!$K$214:$T$221, MATCH("*Deadlift*",'Eric-SESSION'!$B$214:$B$221,0), MATCH("*3rd*",'Eric-SESSION'!$K$7:$T$7,0)),"")</f>
        <v>#N/A</v>
      </c>
      <c r="F143" s="131" t="e">
        <f>INDEX('Eric-SESSION'!$L$214:$U$221, MATCH("*Deadlift*",'Eric-SESSION'!$B$214:$B$221,0), MATCH("*3rd*",'Eric-SESSION'!$K$7:$T$7,0))</f>
        <v>#N/A</v>
      </c>
      <c r="G143" s="131" t="e">
        <f>IF($A$140='Eric-SESSION'!$A$214,INDEX('Eric-SESSION'!$K$214:$T$221, MATCH("*Bench Press*",'Eric-SESSION'!$B$214:$B$221,0), MATCH("*3rd*",'Eric-SESSION'!$K$7:$T$7,0)),"")</f>
        <v>#N/A</v>
      </c>
      <c r="H143" s="131" t="e">
        <f>INDEX('Eric-SESSION'!$L$214:$U$221, MATCH("*Bench Press*",'Eric-SESSION'!$B$214:$B$221,0), MATCH("*3rd*",'Eric-SESSION'!$K$7:$T$7,0))</f>
        <v>#N/A</v>
      </c>
      <c r="I143" s="132" t="e">
        <f>IF($A$140='Eric-SESSION'!$A$214,INDEX('Eric-SESSION'!$K$214:$T$221, MATCH("*Military*",'Eric-SESSION'!$B$214:$B$221,0), MATCH("*3rd*",'Eric-SESSION'!$K$7:$T$7,0)),"")</f>
        <v>#N/A</v>
      </c>
      <c r="J143" s="44" t="e">
        <f>INDEX('Eric-SESSION'!$L$214:$U$221, MATCH("*Military*",'Eric-SESSION'!$B$214:$B$221,0), MATCH("*3rd*",'Eric-SESSION'!$K$7:$T$7,0))</f>
        <v>#N/A</v>
      </c>
      <c r="K143" s="131" t="e">
        <f>IF($A$140='Eric-SESSION'!$A$214,INDEX('Eric-SESSION'!$K$214:$T$221, MATCH("*Clean *",'Eric-SESSION'!$B$214:$B$221,0), MATCH("*3rd*",'Eric-SESSION'!$K$7:$T$7,0)),"")</f>
        <v>#N/A</v>
      </c>
      <c r="L143" s="44" t="e">
        <f>INDEX('Eric-SESSION'!$L$214:$U$221, MATCH("*Clean *",'Eric-SESSION'!$B$214:$B$221,0), MATCH("*3rd*",'Eric-SESSION'!$K$7:$T$7,0))</f>
        <v>#N/A</v>
      </c>
      <c r="M143" s="131" t="e">
        <f>IF($A$140='Eric-SESSION'!$A$214,INDEX('Eric-SESSION'!$K$214:$T$221, MATCH("*Lat Pulldown*",'Eric-SESSION'!$B$214:$B$221,0), MATCH("*3rd*",'Eric-SESSION'!$K$7:$T$7,0)),"")</f>
        <v>#N/A</v>
      </c>
      <c r="N143" s="44" t="e">
        <f>INDEX('Eric-SESSION'!$L$214:$U$221, MATCH("*Lat Pulldown*",'Eric-SESSION'!$B$214:$B$221,0), MATCH("*3rd*",'Eric-SESSION'!$K$7:$T$7,0))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IF($A$140='Eric-SESSION'!$A$214,INDEX('Eric-SESSION'!$K$214:$T$221, MATCH("*pressup*",'Eric-SESSION'!$B$214:$B$221,0), MATCH("*4th*",'Eric-SESSION'!$K$7:$T$7,0)),"")</f>
        <v>#N/A</v>
      </c>
      <c r="D144" s="132" t="e">
        <f>INDEX('Eric-SESSION'!L$214:U$221, MATCH("*pressup*",'Eric-SESSION'!$B$214:$B$221,0), MATCH("*4th*",'Eric-SESSION'!K$7:T$7,0))</f>
        <v>#N/A</v>
      </c>
      <c r="E144" s="131" t="e">
        <f>IF($A$140='Eric-SESSION'!$A$214,INDEX('Eric-SESSION'!$K$214:$T$221, MATCH("*Deadlift*",'Eric-SESSION'!$B$214:$B$221,0), MATCH("*4th*",'Eric-SESSION'!$K$7:$T$7,0)),"")</f>
        <v>#N/A</v>
      </c>
      <c r="F144" s="131" t="e">
        <f>INDEX('Eric-SESSION'!$L$214:$U$221, MATCH("*Deadlift*",'Eric-SESSION'!$B$214:$B$221,0), MATCH("*4th*",'Eric-SESSION'!$K$7:$T$7,0))</f>
        <v>#N/A</v>
      </c>
      <c r="G144" s="131" t="e">
        <f>IF($A$140='Eric-SESSION'!$A$214,INDEX('Eric-SESSION'!$K$214:$T$221, MATCH("*Bench Press*",'Eric-SESSION'!$B$214:$B$221,0), MATCH("*4th*",'Eric-SESSION'!$K$7:$T$7,0)),"")</f>
        <v>#N/A</v>
      </c>
      <c r="H144" s="131" t="e">
        <f>INDEX('Eric-SESSION'!$L$214:$U$221, MATCH("*Bench Press*",'Eric-SESSION'!$B$214:$B$221,0), MATCH("*4th*",'Eric-SESSION'!$K$7:$T$7,0))</f>
        <v>#N/A</v>
      </c>
      <c r="I144" s="132" t="e">
        <f>IF($A$140='Eric-SESSION'!$A$214,INDEX('Eric-SESSION'!$K$214:$T$221, MATCH("*Military*",'Eric-SESSION'!$B$214:$B$221,0), MATCH("*4th*",'Eric-SESSION'!$K$7:$T$7,0)),"")</f>
        <v>#N/A</v>
      </c>
      <c r="J144" s="44" t="e">
        <f>INDEX('Eric-SESSION'!$L$214:$U$221, MATCH("*Military*",'Eric-SESSION'!$B$214:$B$221,0), MATCH("*4th*",'Eric-SESSION'!$K$7:$T$7,0))</f>
        <v>#N/A</v>
      </c>
      <c r="K144" s="131" t="e">
        <f>IF($A$140='Eric-SESSION'!$A$214,INDEX('Eric-SESSION'!$K$214:$T$221, MATCH("*Clean *",'Eric-SESSION'!$B$214:$B$221,0), MATCH("*4th*",'Eric-SESSION'!$K$7:$T$7,0)),"")</f>
        <v>#N/A</v>
      </c>
      <c r="L144" s="44" t="e">
        <f>INDEX('Eric-SESSION'!$L$214:$U$221, MATCH("*Clean *",'Eric-SESSION'!$B$214:$B$221,0), MATCH("*4th*",'Eric-SESSION'!$K$7:$T$7,0))</f>
        <v>#N/A</v>
      </c>
      <c r="M144" s="131" t="e">
        <f>IF($A$140='Eric-SESSION'!$A$214,INDEX('Eric-SESSION'!$K$214:$T$221, MATCH("*Lat Pulldown*",'Eric-SESSION'!$B$214:$B$221,0), MATCH("*4th*",'Eric-SESSION'!$K$7:$T$7,0)),"")</f>
        <v>#N/A</v>
      </c>
      <c r="N144" s="44" t="e">
        <f>INDEX('Eric-SESSION'!$L$214:$U$221, MATCH("*Lat Pulldown*",'Eric-SESSION'!$B$214:$B$221,0), MATCH("*4th*",'Eric-SESSION'!$K$7:$T$7,0))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IF($A$140='Eric-SESSION'!$A$214,INDEX('Eric-SESSION'!$K$214:$T$221, MATCH("*pressup*",'Eric-SESSION'!$B$214:$B$221,0), MATCH("*5th*",'Eric-SESSION'!$K$7:$T$7,0)),"")</f>
        <v>#N/A</v>
      </c>
      <c r="D145" s="132" t="e">
        <f>INDEX('Eric-SESSION'!L$214:U$221, MATCH("*pressup*",'Eric-SESSION'!$B$214:$B$221,0), MATCH("*5th*",'Eric-SESSION'!K$7:T$7,0))</f>
        <v>#N/A</v>
      </c>
      <c r="E145" s="131" t="e">
        <f>IF($A$140='Eric-SESSION'!$A$214,INDEX('Eric-SESSION'!$K$214:$T$221, MATCH("*Deadlift*",'Eric-SESSION'!$B$214:$B$221,0), MATCH("*5th*",'Eric-SESSION'!$K$7:$T$7,0)),"")</f>
        <v>#N/A</v>
      </c>
      <c r="F145" s="131" t="e">
        <f>INDEX('Eric-SESSION'!$L$214:$U$221, MATCH("*Deadlift*",'Eric-SESSION'!$B$214:$B$221,0), MATCH("*5th*",'Eric-SESSION'!$K$7:$T$7,0))</f>
        <v>#N/A</v>
      </c>
      <c r="G145" s="131" t="e">
        <f>IF($A$140='Eric-SESSION'!$A$214,INDEX('Eric-SESSION'!$K$214:$T$221, MATCH("*Bench Press*",'Eric-SESSION'!$B$214:$B$221,0), MATCH("*5th*",'Eric-SESSION'!$K$7:$T$7,0)),"")</f>
        <v>#N/A</v>
      </c>
      <c r="H145" s="131" t="e">
        <f>INDEX('Eric-SESSION'!$L$214:$U$221, MATCH("*Bench Press*",'Eric-SESSION'!$B$214:$B$221,0), MATCH("*5th*",'Eric-SESSION'!$K$7:$T$7,0))</f>
        <v>#N/A</v>
      </c>
      <c r="I145" s="132" t="e">
        <f>IF($A$140='Eric-SESSION'!$A$214,INDEX('Eric-SESSION'!$K$214:$T$221, MATCH("*Military*",'Eric-SESSION'!$B$214:$B$221,0), MATCH("*5th*",'Eric-SESSION'!$K$7:$T$7,0)),"")</f>
        <v>#N/A</v>
      </c>
      <c r="J145" s="44" t="e">
        <f>INDEX('Eric-SESSION'!$L$214:$U$221, MATCH("*Military*",'Eric-SESSION'!$B$214:$B$221,0), MATCH("*5th*",'Eric-SESSION'!$K$7:$T$7,0))</f>
        <v>#N/A</v>
      </c>
      <c r="K145" s="131" t="e">
        <f>IF($A$140='Eric-SESSION'!$A$214,INDEX('Eric-SESSION'!$K$214:$T$221, MATCH("*Clean *",'Eric-SESSION'!$B$214:$B$221,0), MATCH("*5th*",'Eric-SESSION'!$K$7:$T$7,0)),"")</f>
        <v>#N/A</v>
      </c>
      <c r="L145" s="44" t="e">
        <f>INDEX('Eric-SESSION'!$L$214:$U$221, MATCH("*Clean *",'Eric-SESSION'!$B$214:$B$221,0), MATCH("*5th*",'Eric-SESSION'!$K$7:$T$7,0))</f>
        <v>#N/A</v>
      </c>
      <c r="M145" s="131" t="e">
        <f>IF($A$140='Eric-SESSION'!$A$214,INDEX('Eric-SESSION'!$K$214:$T$221, MATCH("*Lat Pulldown*",'Eric-SESSION'!$B$214:$B$221,0), MATCH("*5th*",'Eric-SESSION'!$K$7:$T$7,0)),"")</f>
        <v>#N/A</v>
      </c>
      <c r="N145" s="44" t="e">
        <f>INDEX('Eric-SESSION'!$L$214:$U$221, MATCH("*Lat Pulldown*",'Eric-SESSION'!$B$214:$B$221,0), MATCH("*5th*",'Eric-SESSION'!$K$7:$T$7,0))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'Eric-SESSION'!A223</f>
        <v>42342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 t="e">
        <f>MAX(G147:G151)</f>
        <v>#N/A</v>
      </c>
      <c r="H146" s="116" t="e">
        <f t="array" ref="H146">MAX(IF(G147:G151=G146,H147:H151))</f>
        <v>#N/A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 t="e">
        <f>MAX(M147:M151)</f>
        <v>#N/A</v>
      </c>
      <c r="N146" s="117" t="e">
        <f t="array" ref="N146">MAX(IF(M147:M151=M146,N147:N151))</f>
        <v>#N/A</v>
      </c>
      <c r="O146" s="152">
        <f>IF($A$146='Eric-SESSION'!$A$223,INDEX('Eric-SESSION'!$K$223:$T$230, MATCH("*Plank*",'Eric-SESSION'!$B$223:$B$230,0), MATCH("*1st*",'Eric-SESSION'!$K$7:$T$7,0)),"")</f>
        <v>1.0532407407407407E-3</v>
      </c>
      <c r="P146" s="152" t="e">
        <f>IF($A$146='Eric-SESSION'!$A$223,INDEX('Eric-SESSION'!$K$223:$T$230, MATCH("*HIIT*",'Eric-SESSION'!$B$223:$B$230,0), MATCH("*1st*",'Eric-SESSION'!$K$7:$T$7,0)),"")</f>
        <v>#N/A</v>
      </c>
      <c r="Q146" s="152" t="e">
        <f>INDEX('Eric-SESSION'!$L$223:$U$230, MATCH("*HIIT*",'Eric-SESSION'!$B$223:$B$230,0), MATCH("*1st*",'Eric-SESSION'!$K$7:$T$7,0))</f>
        <v>#N/A</v>
      </c>
      <c r="R146" s="119">
        <f>'Eric-SESSION'!U223</f>
        <v>0</v>
      </c>
      <c r="S146" s="116"/>
      <c r="T146" s="116"/>
      <c r="U146" s="120">
        <f>'Eric-SESSION'!A227</f>
        <v>0</v>
      </c>
      <c r="V146" s="120">
        <f>'Eric-SESSION'!A228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IF($A$146='Eric-SESSION'!$A$223,INDEX('Eric-SESSION'!$K$223:$T$230, MATCH("*pressup*",'Eric-SESSION'!$B$223:$B$230,0), MATCH("*1st*",'Eric-SESSION'!$K$7:$T$7,0)),"")</f>
        <v>#N/A</v>
      </c>
      <c r="D147" s="132" t="e">
        <f>INDEX('Eric-SESSION'!L$223:U$230, MATCH("*pressup*",'Eric-SESSION'!$B$223:$B$230,0), MATCH("*1st*",'Eric-SESSION'!K$7:T$7,0))</f>
        <v>#N/A</v>
      </c>
      <c r="E147" s="131" t="e">
        <f>IF($A$146='Eric-SESSION'!$A$223,INDEX('Eric-SESSION'!$K$223:$T$230, MATCH("*Deadlift*",'Eric-SESSION'!$B$223:$B$230,0), MATCH("*1st*",'Eric-SESSION'!$K$7:$T$7,0)),"")</f>
        <v>#N/A</v>
      </c>
      <c r="F147" s="131" t="e">
        <f>INDEX('Eric-SESSION'!$L$223:$U$230, MATCH("*Deadlift*",'Eric-SESSION'!$B$223:$B$230,0), MATCH("*1st*",'Eric-SESSION'!$K$7:$T$7,0))</f>
        <v>#N/A</v>
      </c>
      <c r="G147" s="131" t="e">
        <f>IF($A$146='Eric-SESSION'!$A$223,INDEX('Eric-SESSION'!$K$223:$T$230, MATCH("*Bench Press*",'Eric-SESSION'!$B$223:$B$230,0), MATCH("*1st*",'Eric-SESSION'!$K$7:$T$7,0)),"")</f>
        <v>#N/A</v>
      </c>
      <c r="H147" s="131" t="e">
        <f>INDEX('Eric-SESSION'!$L$223:$U$230, MATCH("*Bench Press*",'Eric-SESSION'!$B$223:$B$230,0), MATCH("*1st*",'Eric-SESSION'!$K$7:$T$7,0))</f>
        <v>#N/A</v>
      </c>
      <c r="I147" s="132" t="e">
        <f>IF($A$146='Eric-SESSION'!$A$223,INDEX('Eric-SESSION'!$K$223:$T$230, MATCH("*Military*",'Eric-SESSION'!$B$223:$B$230,0), MATCH("*1st*",'Eric-SESSION'!$K$7:$T$7,0)),"")</f>
        <v>#N/A</v>
      </c>
      <c r="J147" s="48" t="e">
        <f>INDEX('Eric-SESSION'!$L$223:$U$230, MATCH("*Military*",'Eric-SESSION'!$B$223:$B$230,0), MATCH("*1st*",'Eric-SESSION'!$K$7:$T$7,0))</f>
        <v>#N/A</v>
      </c>
      <c r="K147" s="131" t="e">
        <f>IF($A$146='Eric-SESSION'!$A$223,INDEX('Eric-SESSION'!$K$223:$T$230, MATCH("*Clean *",'Eric-SESSION'!$B$223:$B$230,0), MATCH("*1st*",'Eric-SESSION'!$K$7:$T$7,0)),"")</f>
        <v>#N/A</v>
      </c>
      <c r="L147" s="48" t="e">
        <f>INDEX('Eric-SESSION'!$L$223:$U$230, MATCH("*Clean *",'Eric-SESSION'!$B$223:$B$230,0), MATCH("*1st*",'Eric-SESSION'!$K$7:$T$7,0))</f>
        <v>#N/A</v>
      </c>
      <c r="M147" s="131" t="e">
        <f>IF($A$146='Eric-SESSION'!$A$223,INDEX('Eric-SESSION'!$K$223:$T$230, MATCH("*Lat Pulldown*",'Eric-SESSION'!$B$223:$B$230,0), MATCH("*1st*",'Eric-SESSION'!$K$7:$T$7,0)),"")</f>
        <v>#N/A</v>
      </c>
      <c r="N147" s="48" t="e">
        <f>INDEX('Eric-SESSION'!$L$223:$U$230, MATCH("*Lat Pulldown*",'Eric-SESSION'!$B$223:$B$230,0), MATCH("*1st*",'Eric-SESSION'!$K$7:$T$7,0))</f>
        <v>#N/A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IF($A$146='Eric-SESSION'!$A$223,INDEX('Eric-SESSION'!$K$223:$T$230, MATCH("*pressup*",'Eric-SESSION'!$B$223:$B$230,0), MATCH("*2nd*",'Eric-SESSION'!$K$7:$T$7,0)),"")</f>
        <v>#N/A</v>
      </c>
      <c r="D148" s="132" t="e">
        <f>INDEX('Eric-SESSION'!L$223:U$230, MATCH("*pressup*",'Eric-SESSION'!$B$223:$B$230,0), MATCH("*2nd*",'Eric-SESSION'!K$7:T$7,0))</f>
        <v>#N/A</v>
      </c>
      <c r="E148" s="131" t="e">
        <f>IF($A$146='Eric-SESSION'!$A$223,INDEX('Eric-SESSION'!$K$223:$T$230, MATCH("*Deadlift*",'Eric-SESSION'!$B$223:$B$230,0), MATCH("*2ND*",'Eric-SESSION'!$K$7:$T$7,0)),"")</f>
        <v>#N/A</v>
      </c>
      <c r="F148" s="131" t="e">
        <f>INDEX('Eric-SESSION'!$L$223:$U$230, MATCH("*Deadlift*",'Eric-SESSION'!$B$223:$B$230,0), MATCH("*2nd*",'Eric-SESSION'!$K$7:$T$7,0))</f>
        <v>#N/A</v>
      </c>
      <c r="G148" s="131" t="e">
        <f>IF($A$146='Eric-SESSION'!$A$223,INDEX('Eric-SESSION'!$K$223:$T$230, MATCH("*Bench Press*",'Eric-SESSION'!$B$223:$B$230,0), MATCH("*2ND*",'Eric-SESSION'!$K$7:$T$7,0)),"")</f>
        <v>#N/A</v>
      </c>
      <c r="H148" s="131" t="e">
        <f>INDEX('Eric-SESSION'!$L$223:$U$230, MATCH("*Bench Press*",'Eric-SESSION'!$B$223:$B$230,0), MATCH("*2nd*",'Eric-SESSION'!$K$7:$T$7,0))</f>
        <v>#N/A</v>
      </c>
      <c r="I148" s="132" t="e">
        <f>IF($A$146='Eric-SESSION'!$A$223,INDEX('Eric-SESSION'!$K$223:$T$230, MATCH("*Military*",'Eric-SESSION'!$B$223:$B$230,0), MATCH("*2ND*",'Eric-SESSION'!$K$7:$T$7,0)),"")</f>
        <v>#N/A</v>
      </c>
      <c r="J148" s="44" t="e">
        <f>INDEX('Eric-SESSION'!$L$223:$U$230, MATCH("*Military*",'Eric-SESSION'!$B$223:$B$230,0), MATCH("*2nd*",'Eric-SESSION'!$K$7:$T$7,0))</f>
        <v>#N/A</v>
      </c>
      <c r="K148" s="131" t="e">
        <f>IF($A$146='Eric-SESSION'!$A$223,INDEX('Eric-SESSION'!$K$223:$T$230, MATCH("*Clean *",'Eric-SESSION'!$B$223:$B$230,0), MATCH("*2ND*",'Eric-SESSION'!$K$7:$T$7,0)),"")</f>
        <v>#N/A</v>
      </c>
      <c r="L148" s="44" t="e">
        <f>INDEX('Eric-SESSION'!$L$223:$U$230, MATCH("*Clean *",'Eric-SESSION'!$B$223:$B$230,0), MATCH("*2nd*",'Eric-SESSION'!$K$7:$T$7,0))</f>
        <v>#N/A</v>
      </c>
      <c r="M148" s="131" t="e">
        <f>IF($A$146='Eric-SESSION'!$A$223,INDEX('Eric-SESSION'!$K$223:$T$230, MATCH("*Lat Pulldown*",'Eric-SESSION'!$B$223:$B$230,0), MATCH("*2ND*",'Eric-SESSION'!$K$7:$T$7,0)),"")</f>
        <v>#N/A</v>
      </c>
      <c r="N148" s="44" t="e">
        <f>INDEX('Eric-SESSION'!$L$223:$U$230, MATCH("*Lat Pulldown*",'Eric-SESSION'!$B$223:$B$230,0), MATCH("*2nd*",'Eric-SESSION'!$K$7:$T$7,0))</f>
        <v>#N/A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IF($A$146='Eric-SESSION'!$A$223,INDEX('Eric-SESSION'!$K$223:$T$230, MATCH("*pressup*",'Eric-SESSION'!$B$223:$B$230,0), MATCH("*3rd*",'Eric-SESSION'!$K$7:$T$7,0)),"")</f>
        <v>#N/A</v>
      </c>
      <c r="D149" s="132" t="e">
        <f>INDEX('Eric-SESSION'!L$223:U$230, MATCH("*pressup*",'Eric-SESSION'!$B$223:$B$230,0), MATCH("*3rd*",'Eric-SESSION'!K$7:T$7,0))</f>
        <v>#N/A</v>
      </c>
      <c r="E149" s="131" t="e">
        <f>IF($A$146='Eric-SESSION'!$A$223,INDEX('Eric-SESSION'!$K$223:$T$230, MATCH("*Deadlift*",'Eric-SESSION'!$B$223:$B$230,0), MATCH("*3rd*",'Eric-SESSION'!$K$7:$T$7,0)),"")</f>
        <v>#N/A</v>
      </c>
      <c r="F149" s="131" t="e">
        <f>INDEX('Eric-SESSION'!$L$223:$U$230, MATCH("*Deadlift*",'Eric-SESSION'!$B$223:$B$230,0), MATCH("*3rd*",'Eric-SESSION'!$K$7:$T$7,0))</f>
        <v>#N/A</v>
      </c>
      <c r="G149" s="131" t="e">
        <f>IF($A$146='Eric-SESSION'!$A$223,INDEX('Eric-SESSION'!$K$223:$T$230, MATCH("*Bench Press*",'Eric-SESSION'!$B$223:$B$230,0), MATCH("*3rd*",'Eric-SESSION'!$K$7:$T$7,0)),"")</f>
        <v>#N/A</v>
      </c>
      <c r="H149" s="131" t="e">
        <f>INDEX('Eric-SESSION'!$L$223:$U$230, MATCH("*Bench Press*",'Eric-SESSION'!$B$223:$B$230,0), MATCH("*3rd*",'Eric-SESSION'!$K$7:$T$7,0))</f>
        <v>#N/A</v>
      </c>
      <c r="I149" s="132" t="e">
        <f>IF($A$146='Eric-SESSION'!$A$223,INDEX('Eric-SESSION'!$K$223:$T$230, MATCH("*Military*",'Eric-SESSION'!$B$223:$B$230,0), MATCH("*3rd*",'Eric-SESSION'!$K$7:$T$7,0)),"")</f>
        <v>#N/A</v>
      </c>
      <c r="J149" s="44" t="e">
        <f>INDEX('Eric-SESSION'!$L$223:$U$230, MATCH("*Military*",'Eric-SESSION'!$B$223:$B$230,0), MATCH("*3rd*",'Eric-SESSION'!$K$7:$T$7,0))</f>
        <v>#N/A</v>
      </c>
      <c r="K149" s="131" t="e">
        <f>IF($A$146='Eric-SESSION'!$A$223,INDEX('Eric-SESSION'!$K$223:$T$230, MATCH("*Clean *",'Eric-SESSION'!$B$223:$B$230,0), MATCH("*3rd*",'Eric-SESSION'!$K$7:$T$7,0)),"")</f>
        <v>#N/A</v>
      </c>
      <c r="L149" s="44" t="e">
        <f>INDEX('Eric-SESSION'!$L$223:$U$230, MATCH("*Clean *",'Eric-SESSION'!$B$223:$B$230,0), MATCH("*3rd*",'Eric-SESSION'!$K$7:$T$7,0))</f>
        <v>#N/A</v>
      </c>
      <c r="M149" s="131" t="e">
        <f>IF($A$146='Eric-SESSION'!$A$223,INDEX('Eric-SESSION'!$K$223:$T$230, MATCH("*Lat Pulldown*",'Eric-SESSION'!$B$223:$B$230,0), MATCH("*3rd*",'Eric-SESSION'!$K$7:$T$7,0)),"")</f>
        <v>#N/A</v>
      </c>
      <c r="N149" s="44" t="e">
        <f>INDEX('Eric-SESSION'!$L$223:$U$230, MATCH("*Lat Pulldown*",'Eric-SESSION'!$B$223:$B$230,0), MATCH("*3rd*",'Eric-SESSION'!$K$7:$T$7,0))</f>
        <v>#N/A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IF($A$146='Eric-SESSION'!$A$223,INDEX('Eric-SESSION'!$K$223:$T$230, MATCH("*pressup*",'Eric-SESSION'!$B$223:$B$230,0), MATCH("*4th*",'Eric-SESSION'!$K$7:$T$7,0)),"")</f>
        <v>#N/A</v>
      </c>
      <c r="D150" s="132" t="e">
        <f>INDEX('Eric-SESSION'!L$223:U$230, MATCH("*pressup*",'Eric-SESSION'!$B$223:$B$230,0), MATCH("*4th*",'Eric-SESSION'!K$7:T$7,0))</f>
        <v>#N/A</v>
      </c>
      <c r="E150" s="131" t="e">
        <f>IF($A$146='Eric-SESSION'!$A$223,INDEX('Eric-SESSION'!$K$223:$T$230, MATCH("*Deadlift*",'Eric-SESSION'!$B$223:$B$230,0), MATCH("*4th*",'Eric-SESSION'!$K$7:$T$7,0)),"")</f>
        <v>#N/A</v>
      </c>
      <c r="F150" s="131" t="e">
        <f>INDEX('Eric-SESSION'!$L$223:$U$230, MATCH("*Deadlift*",'Eric-SESSION'!$B$223:$B$230,0), MATCH("*4th*",'Eric-SESSION'!$K$7:$T$7,0))</f>
        <v>#N/A</v>
      </c>
      <c r="G150" s="131" t="e">
        <f>IF($A$146='Eric-SESSION'!$A$223,INDEX('Eric-SESSION'!$K$223:$T$230, MATCH("*Bench Press*",'Eric-SESSION'!$B$223:$B$230,0), MATCH("*4th*",'Eric-SESSION'!$K$7:$T$7,0)),"")</f>
        <v>#N/A</v>
      </c>
      <c r="H150" s="131" t="e">
        <f>INDEX('Eric-SESSION'!$L$223:$U$230, MATCH("*Bench Press*",'Eric-SESSION'!$B$223:$B$230,0), MATCH("*4th*",'Eric-SESSION'!$K$7:$T$7,0))</f>
        <v>#N/A</v>
      </c>
      <c r="I150" s="132" t="e">
        <f>IF($A$146='Eric-SESSION'!$A$223,INDEX('Eric-SESSION'!$K$223:$T$230, MATCH("*Military*",'Eric-SESSION'!$B$223:$B$230,0), MATCH("*4th*",'Eric-SESSION'!$K$7:$T$7,0)),"")</f>
        <v>#N/A</v>
      </c>
      <c r="J150" s="44" t="e">
        <f>INDEX('Eric-SESSION'!$L$223:$U$230, MATCH("*Military*",'Eric-SESSION'!$B$223:$B$230,0), MATCH("*4th*",'Eric-SESSION'!$K$7:$T$7,0))</f>
        <v>#N/A</v>
      </c>
      <c r="K150" s="131" t="e">
        <f>IF($A$146='Eric-SESSION'!$A$223,INDEX('Eric-SESSION'!$K$223:$T$230, MATCH("*Clean *",'Eric-SESSION'!$B$223:$B$230,0), MATCH("*4th*",'Eric-SESSION'!$K$7:$T$7,0)),"")</f>
        <v>#N/A</v>
      </c>
      <c r="L150" s="44" t="e">
        <f>INDEX('Eric-SESSION'!$L$223:$U$230, MATCH("*Clean *",'Eric-SESSION'!$B$223:$B$230,0), MATCH("*4th*",'Eric-SESSION'!$K$7:$T$7,0))</f>
        <v>#N/A</v>
      </c>
      <c r="M150" s="131" t="e">
        <f>IF($A$146='Eric-SESSION'!$A$223,INDEX('Eric-SESSION'!$K$223:$T$230, MATCH("*Lat Pulldown*",'Eric-SESSION'!$B$223:$B$230,0), MATCH("*4th*",'Eric-SESSION'!$K$7:$T$7,0)),"")</f>
        <v>#N/A</v>
      </c>
      <c r="N150" s="44" t="e">
        <f>INDEX('Eric-SESSION'!$L$223:$U$230, MATCH("*Lat Pulldown*",'Eric-SESSION'!$B$223:$B$230,0), MATCH("*4th*",'Eric-SESSION'!$K$7:$T$7,0))</f>
        <v>#N/A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IF($A$146='Eric-SESSION'!$A$223,INDEX('Eric-SESSION'!$K$223:$T$230, MATCH("*pressup*",'Eric-SESSION'!$B$223:$B$230,0), MATCH("*5th*",'Eric-SESSION'!$K$7:$T$7,0)),"")</f>
        <v>#N/A</v>
      </c>
      <c r="D151" s="132" t="e">
        <f>INDEX('Eric-SESSION'!L$223:U$230, MATCH("*pressup*",'Eric-SESSION'!$B$223:$B$230,0), MATCH("*5th*",'Eric-SESSION'!K$7:T$7,0))</f>
        <v>#N/A</v>
      </c>
      <c r="E151" s="131" t="e">
        <f>IF($A$146='Eric-SESSION'!$A$223,INDEX('Eric-SESSION'!$K$223:$T$230, MATCH("*Deadlift*",'Eric-SESSION'!$B$223:$B$230,0), MATCH("*5th*",'Eric-SESSION'!$K$7:$T$7,0)),"")</f>
        <v>#N/A</v>
      </c>
      <c r="F151" s="131" t="e">
        <f>INDEX('Eric-SESSION'!$L$223:$U$230, MATCH("*Deadlift*",'Eric-SESSION'!$B$223:$B$230,0), MATCH("*5th*",'Eric-SESSION'!$K$7:$T$7,0))</f>
        <v>#N/A</v>
      </c>
      <c r="G151" s="131" t="e">
        <f>IF($A$146='Eric-SESSION'!$A$223,INDEX('Eric-SESSION'!$K$223:$T$230, MATCH("*Bench Press*",'Eric-SESSION'!$B$223:$B$230,0), MATCH("*5th*",'Eric-SESSION'!$K$7:$T$7,0)),"")</f>
        <v>#N/A</v>
      </c>
      <c r="H151" s="131" t="e">
        <f>INDEX('Eric-SESSION'!$L$223:$U$230, MATCH("*Bench Press*",'Eric-SESSION'!$B$223:$B$230,0), MATCH("*5th*",'Eric-SESSION'!$K$7:$T$7,0))</f>
        <v>#N/A</v>
      </c>
      <c r="I151" s="132" t="e">
        <f>IF($A$146='Eric-SESSION'!$A$223,INDEX('Eric-SESSION'!$K$223:$T$230, MATCH("*Military*",'Eric-SESSION'!$B$223:$B$230,0), MATCH("*5th*",'Eric-SESSION'!$K$7:$T$7,0)),"")</f>
        <v>#N/A</v>
      </c>
      <c r="J151" s="44" t="e">
        <f>INDEX('Eric-SESSION'!$L$223:$U$230, MATCH("*Military*",'Eric-SESSION'!$B$223:$B$230,0), MATCH("*5th*",'Eric-SESSION'!$K$7:$T$7,0))</f>
        <v>#N/A</v>
      </c>
      <c r="K151" s="131" t="e">
        <f>IF($A$146='Eric-SESSION'!$A$223,INDEX('Eric-SESSION'!$K$223:$T$230, MATCH("*Clean *",'Eric-SESSION'!$B$223:$B$230,0), MATCH("*5th*",'Eric-SESSION'!$K$7:$T$7,0)),"")</f>
        <v>#N/A</v>
      </c>
      <c r="L151" s="44" t="e">
        <f>INDEX('Eric-SESSION'!$L$223:$U$230, MATCH("*Clean *",'Eric-SESSION'!$B$223:$B$230,0), MATCH("*5th*",'Eric-SESSION'!$K$7:$T$7,0))</f>
        <v>#N/A</v>
      </c>
      <c r="M151" s="131" t="e">
        <f>IF($A$146='Eric-SESSION'!$A$223,INDEX('Eric-SESSION'!$K$223:$T$230, MATCH("*Lat Pulldown*",'Eric-SESSION'!$B$223:$B$230,0), MATCH("*5th*",'Eric-SESSION'!$K$7:$T$7,0)),"")</f>
        <v>#N/A</v>
      </c>
      <c r="N151" s="44" t="e">
        <f>INDEX('Eric-SESSION'!$L$223:$U$230, MATCH("*Lat Pulldown*",'Eric-SESSION'!$B$223:$B$230,0), MATCH("*5th*",'Eric-SESSION'!$K$7:$T$7,0))</f>
        <v>#N/A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'Eric-SESSION'!A232</f>
        <v>42349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 t="e">
        <f>MAX(G153:G157)</f>
        <v>#N/A</v>
      </c>
      <c r="H152" s="116" t="e">
        <f t="array" ref="H152">MAX(IF(G153:G157=G152,H153:H157))</f>
        <v>#N/A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 t="e">
        <f>MAX(M153:M157)</f>
        <v>#N/A</v>
      </c>
      <c r="N152" s="117" t="e">
        <f t="array" ref="N152">MAX(IF(M153:M157=M152,N153:N157))</f>
        <v>#N/A</v>
      </c>
      <c r="O152" s="152">
        <f>IF($A$140='Eric-SESSION'!$A$214,INDEX('Eric-SESSION'!$K$214:$T$221, MATCH("*Plank*",'Eric-SESSION'!$B$214:$B$221,0), MATCH("*1st*",'Eric-SESSION'!$K$7:$T$7,0)),"")</f>
        <v>8.449074074074075E-4</v>
      </c>
      <c r="P152" s="152" t="e">
        <f>IF($A$140='Eric-SESSION'!$A$214,INDEX('Eric-SESSION'!$K$214:$T$221, MATCH("*HIIT*",'Eric-SESSION'!$B$214:$B$221,0), MATCH("*1st*",'Eric-SESSION'!$K$7:$T$7,0)),"")</f>
        <v>#N/A</v>
      </c>
      <c r="Q152" s="119" t="e">
        <f>INDEX('Eric-SESSION'!$L$212:$U$214, MATCH("*HIIT*",'Eric-SESSION'!$B$212:$B$214,0), MATCH("*1st*",'Eric-SESSION'!$K$7:$T$7,0))</f>
        <v>#N/A</v>
      </c>
      <c r="R152" s="119">
        <f>'Eric-SESSION'!U232</f>
        <v>0</v>
      </c>
      <c r="S152" s="116"/>
      <c r="T152" s="116"/>
      <c r="U152" s="120">
        <f>'Eric-SESSION'!A233</f>
        <v>68</v>
      </c>
      <c r="V152" s="120">
        <f>'Eric-SESSION'!A234</f>
        <v>19.5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IF($A$152='Eric-SESSION'!$A$232,INDEX('Eric-SESSION'!$K$232:$T$239, MATCH("*pressup*",'Eric-SESSION'!$B$232:$B$239,0), MATCH("*1st*",'Eric-SESSION'!$K$7:$T$7,0)),"")</f>
        <v>#N/A</v>
      </c>
      <c r="D153" s="132" t="e">
        <f>INDEX('Eric-SESSION'!L$232:U$239, MATCH("*pressup*",'Eric-SESSION'!$B$232:$B$239,0), MATCH("*1st*",'Eric-SESSION'!K$7:T$7,0))</f>
        <v>#N/A</v>
      </c>
      <c r="E153" s="131" t="e">
        <f>IF($A$152='Eric-SESSION'!$A$232,INDEX('Eric-SESSION'!$K$232:$T$239, MATCH("*Deadlift*",'Eric-SESSION'!$B$232:$B$239,0), MATCH("*1st*",'Eric-SESSION'!$K$7:$T$7,0)),"")</f>
        <v>#N/A</v>
      </c>
      <c r="F153" s="131" t="e">
        <f>INDEX('Eric-SESSION'!$L$232:$U$239, MATCH("*Deadlift*",'Eric-SESSION'!$B$232:$B$239,0), MATCH("*1st*",'Eric-SESSION'!$K$7:$T$7,0))</f>
        <v>#N/A</v>
      </c>
      <c r="G153" s="131" t="e">
        <f>IF($A$152='Eric-SESSION'!$A$232,INDEX('Eric-SESSION'!$K$232:$T$239, MATCH("*Bench Press*",'Eric-SESSION'!$B$232:$B$239,0), MATCH("*1st*",'Eric-SESSION'!$K$7:$T$7,0)),"")</f>
        <v>#N/A</v>
      </c>
      <c r="H153" s="131" t="e">
        <f>INDEX('Eric-SESSION'!$L$232:$U$239, MATCH("*Bench Press*",'Eric-SESSION'!$B$232:$B$239,0), MATCH("*1st*",'Eric-SESSION'!$K$7:$T$7,0))</f>
        <v>#N/A</v>
      </c>
      <c r="I153" s="132" t="e">
        <f>IF($A$152='Eric-SESSION'!$A$232,INDEX('Eric-SESSION'!$K$232:$T$239, MATCH("*Military*",'Eric-SESSION'!$B$232:$B$239,0), MATCH("*1st*",'Eric-SESSION'!$K$7:$T$7,0)),"")</f>
        <v>#N/A</v>
      </c>
      <c r="J153" s="48" t="e">
        <f>INDEX('Eric-SESSION'!$L$232:$U$239, MATCH("*Military*",'Eric-SESSION'!$B$232:$B$239,0), MATCH("*1st*",'Eric-SESSION'!$K$7:$T$7,0))</f>
        <v>#N/A</v>
      </c>
      <c r="K153" s="131" t="e">
        <f>IF($A$152='Eric-SESSION'!$A$232,INDEX('Eric-SESSION'!$K$232:$T$239, MATCH("*Clean *",'Eric-SESSION'!$B$232:$B$239,0), MATCH("*1st*",'Eric-SESSION'!$K$7:$T$7,0)),"")</f>
        <v>#N/A</v>
      </c>
      <c r="L153" s="48" t="e">
        <f>INDEX('Eric-SESSION'!$L$232:$U$239, MATCH("*Clean *",'Eric-SESSION'!$B$232:$B$239,0), MATCH("*1st*",'Eric-SESSION'!$K$7:$T$7,0))</f>
        <v>#N/A</v>
      </c>
      <c r="M153" s="131" t="e">
        <f>IF($A$152='Eric-SESSION'!$A$232,INDEX('Eric-SESSION'!$K$232:$T$239, MATCH("*Lat Pulldown*",'Eric-SESSION'!$B$232:$B$239,0), MATCH("*1st*",'Eric-SESSION'!$K$7:$T$7,0)),"")</f>
        <v>#N/A</v>
      </c>
      <c r="N153" s="48" t="e">
        <f>INDEX('Eric-SESSION'!$L$232:$U$239, MATCH("*Lat Pulldown*",'Eric-SESSION'!$B$232:$B$239,0), MATCH("*1st*",'Eric-SESSION'!$K$7:$T$7,0))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IF($A$152='Eric-SESSION'!$A$232,INDEX('Eric-SESSION'!$K$232:$T$239, MATCH("*pressup*",'Eric-SESSION'!$B$232:$B$239,0), MATCH("*2nd*",'Eric-SESSION'!$K$7:$T$7,0)),"")</f>
        <v>#N/A</v>
      </c>
      <c r="D154" s="132" t="e">
        <f>INDEX('Eric-SESSION'!L$232:U$239, MATCH("*pressup*",'Eric-SESSION'!$B$232:$B$239,0), MATCH("*2nd*",'Eric-SESSION'!K$7:T$7,0))</f>
        <v>#N/A</v>
      </c>
      <c r="E154" s="131" t="e">
        <f>IF($A$152='Eric-SESSION'!$A$232,INDEX('Eric-SESSION'!$K$232:$T$239, MATCH("*Deadlift*",'Eric-SESSION'!$B$232:$B$239,0), MATCH("*2ND*",'Eric-SESSION'!$K$7:$T$7,0)),"")</f>
        <v>#N/A</v>
      </c>
      <c r="F154" s="131" t="e">
        <f>INDEX('Eric-SESSION'!$L$232:$U$239, MATCH("*Deadlift*",'Eric-SESSION'!$B$232:$B$239,0), MATCH("*2nd*",'Eric-SESSION'!$K$7:$T$7,0))</f>
        <v>#N/A</v>
      </c>
      <c r="G154" s="131" t="e">
        <f>IF($A$152='Eric-SESSION'!$A$232,INDEX('Eric-SESSION'!$K$232:$T$239, MATCH("*Bench Press*",'Eric-SESSION'!$B$232:$B$239,0), MATCH("*2ND*",'Eric-SESSION'!$K$7:$T$7,0)),"")</f>
        <v>#N/A</v>
      </c>
      <c r="H154" s="131" t="e">
        <f>INDEX('Eric-SESSION'!$L$232:$U$239, MATCH("*Bench Press*",'Eric-SESSION'!$B$232:$B$239,0), MATCH("*2nd*",'Eric-SESSION'!$K$7:$T$7,0))</f>
        <v>#N/A</v>
      </c>
      <c r="I154" s="132" t="e">
        <f>IF($A$152='Eric-SESSION'!$A$232,INDEX('Eric-SESSION'!$K$232:$T$239, MATCH("*Military*",'Eric-SESSION'!$B$232:$B$239,0), MATCH("*2ND*",'Eric-SESSION'!$K$7:$T$7,0)),"")</f>
        <v>#N/A</v>
      </c>
      <c r="J154" s="44" t="e">
        <f>INDEX('Eric-SESSION'!$L$232:$U$239, MATCH("*Military*",'Eric-SESSION'!$B$232:$B$239,0), MATCH("*2nd*",'Eric-SESSION'!$K$7:$T$7,0))</f>
        <v>#N/A</v>
      </c>
      <c r="K154" s="131" t="e">
        <f>IF($A$152='Eric-SESSION'!$A$232,INDEX('Eric-SESSION'!$K$232:$T$239, MATCH("*Clean *",'Eric-SESSION'!$B$232:$B$239,0), MATCH("*2ND*",'Eric-SESSION'!$K$7:$T$7,0)),"")</f>
        <v>#N/A</v>
      </c>
      <c r="L154" s="44" t="e">
        <f>INDEX('Eric-SESSION'!$L$232:$U$239, MATCH("*Clean *",'Eric-SESSION'!$B$232:$B$239,0), MATCH("*2nd*",'Eric-SESSION'!$K$7:$T$7,0))</f>
        <v>#N/A</v>
      </c>
      <c r="M154" s="131" t="e">
        <f>IF($A$152='Eric-SESSION'!$A$232,INDEX('Eric-SESSION'!$K$232:$T$239, MATCH("*Lat Pulldown*",'Eric-SESSION'!$B$232:$B$239,0), MATCH("*2ND*",'Eric-SESSION'!$K$7:$T$7,0)),"")</f>
        <v>#N/A</v>
      </c>
      <c r="N154" s="44" t="e">
        <f>INDEX('Eric-SESSION'!$L$232:$U$239, MATCH("*Lat Pulldown*",'Eric-SESSION'!$B$232:$B$239,0), MATCH("*2nd*",'Eric-SESSION'!$K$7:$T$7,0))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IF($A$152='Eric-SESSION'!$A$232,INDEX('Eric-SESSION'!$K$232:$T$239, MATCH("*pressup*",'Eric-SESSION'!$B$232:$B$239,0), MATCH("*3rd*",'Eric-SESSION'!$K$7:$T$7,0)),"")</f>
        <v>#N/A</v>
      </c>
      <c r="D155" s="132" t="e">
        <f>INDEX('Eric-SESSION'!L$232:U$239, MATCH("*pressup*",'Eric-SESSION'!$B$232:$B$239,0), MATCH("*3rd*",'Eric-SESSION'!K$7:T$7,0))</f>
        <v>#N/A</v>
      </c>
      <c r="E155" s="131" t="e">
        <f>IF($A$152='Eric-SESSION'!$A$232,INDEX('Eric-SESSION'!$K$232:$T$239, MATCH("*Deadlift*",'Eric-SESSION'!$B$232:$B$239,0), MATCH("*3rd*",'Eric-SESSION'!$K$7:$T$7,0)),"")</f>
        <v>#N/A</v>
      </c>
      <c r="F155" s="131" t="e">
        <f>INDEX('Eric-SESSION'!$L$232:$U$239, MATCH("*Deadlift*",'Eric-SESSION'!$B$232:$B$239,0), MATCH("*3rd*",'Eric-SESSION'!$K$7:$T$7,0))</f>
        <v>#N/A</v>
      </c>
      <c r="G155" s="131" t="e">
        <f>IF($A$152='Eric-SESSION'!$A$232,INDEX('Eric-SESSION'!$K$232:$T$239, MATCH("*Bench Press*",'Eric-SESSION'!$B$232:$B$239,0), MATCH("*3rd*",'Eric-SESSION'!$K$7:$T$7,0)),"")</f>
        <v>#N/A</v>
      </c>
      <c r="H155" s="131" t="e">
        <f>INDEX('Eric-SESSION'!$L$232:$U$239, MATCH("*Bench Press*",'Eric-SESSION'!$B$232:$B$239,0), MATCH("*3rd*",'Eric-SESSION'!$K$7:$T$7,0))</f>
        <v>#N/A</v>
      </c>
      <c r="I155" s="132" t="e">
        <f>IF($A$152='Eric-SESSION'!$A$232,INDEX('Eric-SESSION'!$K$232:$T$239, MATCH("*Military*",'Eric-SESSION'!$B$232:$B$239,0), MATCH("*3rd*",'Eric-SESSION'!$K$7:$T$7,0)),"")</f>
        <v>#N/A</v>
      </c>
      <c r="J155" s="44" t="e">
        <f>INDEX('Eric-SESSION'!$L$232:$U$239, MATCH("*Military*",'Eric-SESSION'!$B$232:$B$239,0), MATCH("*3rd*",'Eric-SESSION'!$K$7:$T$7,0))</f>
        <v>#N/A</v>
      </c>
      <c r="K155" s="131" t="e">
        <f>IF($A$152='Eric-SESSION'!$A$232,INDEX('Eric-SESSION'!$K$232:$T$239, MATCH("*Clean *",'Eric-SESSION'!$B$232:$B$239,0), MATCH("*3rd*",'Eric-SESSION'!$K$7:$T$7,0)),"")</f>
        <v>#N/A</v>
      </c>
      <c r="L155" s="44" t="e">
        <f>INDEX('Eric-SESSION'!$L$232:$U$239, MATCH("*Clean *",'Eric-SESSION'!$B$232:$B$239,0), MATCH("*3rd*",'Eric-SESSION'!$K$7:$T$7,0))</f>
        <v>#N/A</v>
      </c>
      <c r="M155" s="131" t="e">
        <f>IF($A$152='Eric-SESSION'!$A$232,INDEX('Eric-SESSION'!$K$232:$T$239, MATCH("*Lat Pulldown*",'Eric-SESSION'!$B$232:$B$239,0), MATCH("*3rd*",'Eric-SESSION'!$K$7:$T$7,0)),"")</f>
        <v>#N/A</v>
      </c>
      <c r="N155" s="44" t="e">
        <f>INDEX('Eric-SESSION'!$L$232:$U$239, MATCH("*Lat Pulldown*",'Eric-SESSION'!$B$232:$B$239,0), MATCH("*3rd*",'Eric-SESSION'!$K$7:$T$7,0))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IF($A$152='Eric-SESSION'!$A$232,INDEX('Eric-SESSION'!$K$232:$T$239, MATCH("*pressup*",'Eric-SESSION'!$B$232:$B$239,0), MATCH("*4th*",'Eric-SESSION'!$K$7:$T$7,0)),"")</f>
        <v>#N/A</v>
      </c>
      <c r="D156" s="132" t="e">
        <f>INDEX('Eric-SESSION'!L$232:U$239, MATCH("*pressup*",'Eric-SESSION'!$B$232:$B$239,0), MATCH("*4th*",'Eric-SESSION'!K$7:T$7,0))</f>
        <v>#N/A</v>
      </c>
      <c r="E156" s="131" t="e">
        <f>IF($A$152='Eric-SESSION'!$A$232,INDEX('Eric-SESSION'!$K$232:$T$239, MATCH("*Deadlift*",'Eric-SESSION'!$B$232:$B$239,0), MATCH("*4th*",'Eric-SESSION'!$K$7:$T$7,0)),"")</f>
        <v>#N/A</v>
      </c>
      <c r="F156" s="131" t="e">
        <f>INDEX('Eric-SESSION'!$L$232:$U$239, MATCH("*Deadlift*",'Eric-SESSION'!$B$232:$B$239,0), MATCH("*4th*",'Eric-SESSION'!$K$7:$T$7,0))</f>
        <v>#N/A</v>
      </c>
      <c r="G156" s="131" t="e">
        <f>IF($A$152='Eric-SESSION'!$A$232,INDEX('Eric-SESSION'!$K$232:$T$239, MATCH("*Bench Press*",'Eric-SESSION'!$B$232:$B$239,0), MATCH("*4th*",'Eric-SESSION'!$K$7:$T$7,0)),"")</f>
        <v>#N/A</v>
      </c>
      <c r="H156" s="131" t="e">
        <f>INDEX('Eric-SESSION'!$L$232:$U$239, MATCH("*Bench Press*",'Eric-SESSION'!$B$232:$B$239,0), MATCH("*4th*",'Eric-SESSION'!$K$7:$T$7,0))</f>
        <v>#N/A</v>
      </c>
      <c r="I156" s="132" t="e">
        <f>IF($A$152='Eric-SESSION'!$A$232,INDEX('Eric-SESSION'!$K$232:$T$239, MATCH("*Military*",'Eric-SESSION'!$B$232:$B$239,0), MATCH("*4th*",'Eric-SESSION'!$K$7:$T$7,0)),"")</f>
        <v>#N/A</v>
      </c>
      <c r="J156" s="44" t="e">
        <f>INDEX('Eric-SESSION'!$L$232:$U$239, MATCH("*Military*",'Eric-SESSION'!$B$232:$B$239,0), MATCH("*4th*",'Eric-SESSION'!$K$7:$T$7,0))</f>
        <v>#N/A</v>
      </c>
      <c r="K156" s="131" t="e">
        <f>IF($A$152='Eric-SESSION'!$A$232,INDEX('Eric-SESSION'!$K$232:$T$239, MATCH("*Clean *",'Eric-SESSION'!$B$232:$B$239,0), MATCH("*4th*",'Eric-SESSION'!$K$7:$T$7,0)),"")</f>
        <v>#N/A</v>
      </c>
      <c r="L156" s="44" t="e">
        <f>INDEX('Eric-SESSION'!$L$232:$U$239, MATCH("*Clean *",'Eric-SESSION'!$B$232:$B$239,0), MATCH("*4th*",'Eric-SESSION'!$K$7:$T$7,0))</f>
        <v>#N/A</v>
      </c>
      <c r="M156" s="131" t="e">
        <f>IF($A$152='Eric-SESSION'!$A$232,INDEX('Eric-SESSION'!$K$232:$T$239, MATCH("*Lat Pulldown*",'Eric-SESSION'!$B$232:$B$239,0), MATCH("*4th*",'Eric-SESSION'!$K$7:$T$7,0)),"")</f>
        <v>#N/A</v>
      </c>
      <c r="N156" s="44" t="e">
        <f>INDEX('Eric-SESSION'!$L$232:$U$239, MATCH("*Lat Pulldown*",'Eric-SESSION'!$B$232:$B$239,0), MATCH("*4th*",'Eric-SESSION'!$K$7:$T$7,0))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IF($A$152='Eric-SESSION'!$A$232,INDEX('Eric-SESSION'!$K$232:$T$239, MATCH("*pressup*",'Eric-SESSION'!$B$232:$B$239,0), MATCH("*5th*",'Eric-SESSION'!$K$7:$T$7,0)),"")</f>
        <v>#N/A</v>
      </c>
      <c r="D157" s="132" t="e">
        <f>INDEX('Eric-SESSION'!L$232:U$239, MATCH("*pressup*",'Eric-SESSION'!$B$232:$B$239,0), MATCH("*5th*",'Eric-SESSION'!K$7:T$7,0))</f>
        <v>#N/A</v>
      </c>
      <c r="E157" s="131" t="e">
        <f>IF($A$152='Eric-SESSION'!$A$232,INDEX('Eric-SESSION'!$K$232:$T$239, MATCH("*Deadlift*",'Eric-SESSION'!$B$232:$B$239,0), MATCH("*5th*",'Eric-SESSION'!$K$7:$T$7,0)),"")</f>
        <v>#N/A</v>
      </c>
      <c r="F157" s="131" t="e">
        <f>INDEX('Eric-SESSION'!$L$232:$U$239, MATCH("*Deadlift*",'Eric-SESSION'!$B$232:$B$239,0), MATCH("*5th*",'Eric-SESSION'!$K$7:$T$7,0))</f>
        <v>#N/A</v>
      </c>
      <c r="G157" s="131" t="e">
        <f>IF($A$152='Eric-SESSION'!$A$232,INDEX('Eric-SESSION'!$K$232:$T$239, MATCH("*Bench Press*",'Eric-SESSION'!$B$232:$B$239,0), MATCH("*5th*",'Eric-SESSION'!$K$7:$T$7,0)),"")</f>
        <v>#N/A</v>
      </c>
      <c r="H157" s="131" t="e">
        <f>INDEX('Eric-SESSION'!$L$232:$U$239, MATCH("*Bench Press*",'Eric-SESSION'!$B$232:$B$239,0), MATCH("*5th*",'Eric-SESSION'!$K$7:$T$7,0))</f>
        <v>#N/A</v>
      </c>
      <c r="I157" s="132" t="e">
        <f>IF($A$152='Eric-SESSION'!$A$232,INDEX('Eric-SESSION'!$K$232:$T$239, MATCH("*Military*",'Eric-SESSION'!$B$232:$B$239,0), MATCH("*5th*",'Eric-SESSION'!$K$7:$T$7,0)),"")</f>
        <v>#N/A</v>
      </c>
      <c r="J157" s="44" t="e">
        <f>INDEX('Eric-SESSION'!$L$232:$U$239, MATCH("*Military*",'Eric-SESSION'!$B$232:$B$239,0), MATCH("*5th*",'Eric-SESSION'!$K$7:$T$7,0))</f>
        <v>#N/A</v>
      </c>
      <c r="K157" s="131" t="e">
        <f>IF($A$152='Eric-SESSION'!$A$232,INDEX('Eric-SESSION'!$K$232:$T$239, MATCH("*Clean *",'Eric-SESSION'!$B$232:$B$239,0), MATCH("*5th*",'Eric-SESSION'!$K$7:$T$7,0)),"")</f>
        <v>#N/A</v>
      </c>
      <c r="L157" s="44" t="e">
        <f>INDEX('Eric-SESSION'!$L$232:$U$239, MATCH("*Clean *",'Eric-SESSION'!$B$232:$B$239,0), MATCH("*5th*",'Eric-SESSION'!$K$7:$T$7,0))</f>
        <v>#N/A</v>
      </c>
      <c r="M157" s="131" t="e">
        <f>IF($A$152='Eric-SESSION'!$A$232,INDEX('Eric-SESSION'!$K$232:$T$239, MATCH("*Lat Pulldown*",'Eric-SESSION'!$B$232:$B$239,0), MATCH("*5th*",'Eric-SESSION'!$K$7:$T$7,0)),"")</f>
        <v>#N/A</v>
      </c>
      <c r="N157" s="44" t="e">
        <f>INDEX('Eric-SESSION'!$L$232:$U$239, MATCH("*Lat Pulldown*",'Eric-SESSION'!$B$232:$B$239,0), MATCH("*5th*",'Eric-SESSION'!$K$7:$T$7,0))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'Eric-SESSION'!A241</f>
        <v>42375</v>
      </c>
      <c r="B158" s="116" t="s">
        <v>84</v>
      </c>
      <c r="C158" s="117" t="e">
        <f>MAX(C159:C163)</f>
        <v>#N/A</v>
      </c>
      <c r="D158" s="116" t="e">
        <f t="array" ref="D158">MAX(IF(C159:C163=C158,D159:D163))</f>
        <v>#N/A</v>
      </c>
      <c r="E158" s="116" t="e">
        <f>MAX(E159:E163)</f>
        <v>#N/A</v>
      </c>
      <c r="F158" s="116" t="e">
        <f t="array" ref="F158">MAX(IF(E159:E163=E158,F159:F163))</f>
        <v>#N/A</v>
      </c>
      <c r="G158" s="116">
        <f>MAX(G159:G163)</f>
        <v>42.5</v>
      </c>
      <c r="H158" s="116">
        <f t="array" ref="H158">MAX(IF(G159:G163=G158,H159:H163))</f>
        <v>5</v>
      </c>
      <c r="I158" s="116" t="e">
        <f>MAX(I159:I163)</f>
        <v>#N/A</v>
      </c>
      <c r="J158" s="116" t="e">
        <f t="array" ref="J158">MAX(IF(I159:I163=I158,J159:J163))</f>
        <v>#N/A</v>
      </c>
      <c r="K158" s="116" t="e">
        <f>MAX(K159:K163)</f>
        <v>#N/A</v>
      </c>
      <c r="L158" s="116" t="e">
        <f t="array" ref="L158">MAX(IF(K159:K163=K158,L159:L163))</f>
        <v>#N/A</v>
      </c>
      <c r="M158" s="116" t="e">
        <f>MAX(M159:M163)</f>
        <v>#N/A</v>
      </c>
      <c r="N158" s="117" t="e">
        <f t="array" ref="N158">MAX(IF(M159:M163=M158,N159:N163))</f>
        <v>#N/A</v>
      </c>
      <c r="O158" s="152">
        <f>IF($A$134='Eric-SESSION'!$A$205,INDEX('Eric-SESSION'!$K$205:$T$212, MATCH("*Plank*",'Eric-SESSION'!$B$205:$B$212,0), MATCH("*1st*",'Eric-SESSION'!$K$7:$T$7,0)),"")</f>
        <v>6.2500000000000001E-4</v>
      </c>
      <c r="P158" s="152" t="e">
        <f>IF($A$134='Eric-SESSION'!$A$205,INDEX('Eric-SESSION'!$K$205:$T$212, MATCH("*HIIT*",'Eric-SESSION'!$B$205:$B$212,0), MATCH("*1st*",'Eric-SESSION'!$K$7:$T$7,0)),"")</f>
        <v>#N/A</v>
      </c>
      <c r="Q158" s="119" t="e">
        <f>INDEX('Eric-SESSION'!$L$205:$U$212, MATCH("*HIIT*",'Eric-SESSION'!$B$205:$B$212,0), MATCH("*1st*",'Eric-SESSION'!$K$7:$T$7,0))</f>
        <v>#N/A</v>
      </c>
      <c r="R158" s="119">
        <f>'Eric-SESSION'!U241</f>
        <v>0</v>
      </c>
      <c r="S158" s="116"/>
      <c r="T158" s="116"/>
      <c r="U158" s="120">
        <f>'Eric-SESSION'!A242</f>
        <v>0</v>
      </c>
      <c r="V158" s="120">
        <f>'Eric-SESSION'!A243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 t="e">
        <f>IF($A$158='Eric-SESSION'!$A$241,INDEX('Eric-SESSION'!$K$241:$T$248, MATCH("*pressup*",'Eric-SESSION'!$B$241:$B$248,0), MATCH("*1st*",'Eric-SESSION'!$K$7:$T$7,0)),"")</f>
        <v>#N/A</v>
      </c>
      <c r="D159" s="132" t="e">
        <f>INDEX('Eric-SESSION'!L$241:U$248, MATCH("*pressup*",'Eric-SESSION'!$B$241:$B$248,0), MATCH("*1st*",'Eric-SESSION'!K$7:T$7,0))</f>
        <v>#N/A</v>
      </c>
      <c r="E159" s="131" t="e">
        <f>IF($A$158='Eric-SESSION'!$A$241,INDEX('Eric-SESSION'!$K$241:$T$248, MATCH("*Deadlift*",'Eric-SESSION'!$B$241:$B$248,0), MATCH("*1st*",'Eric-SESSION'!$K$7:$T$7,0)),"")</f>
        <v>#N/A</v>
      </c>
      <c r="F159" s="131" t="e">
        <f>INDEX('Eric-SESSION'!$L$241:$U$248, MATCH("*Deadlift*",'Eric-SESSION'!$B$241:$B$248,0), MATCH("*1st*",'Eric-SESSION'!$K$7:$T$7,0))</f>
        <v>#N/A</v>
      </c>
      <c r="G159" s="131">
        <f>IF($A$158='Eric-SESSION'!$A$241,INDEX('Eric-SESSION'!$K$241:$T$248, MATCH("*Bench Press*",'Eric-SESSION'!$B$241:$B$248,0), MATCH("*1st*",'Eric-SESSION'!$K$7:$T$7,0)),"")</f>
        <v>40</v>
      </c>
      <c r="H159" s="131">
        <f>INDEX('Eric-SESSION'!$L$241:$U$248, MATCH("*Bench Press*",'Eric-SESSION'!$B$241:$B$248,0), MATCH("*1st*",'Eric-SESSION'!$K$7:$T$7,0))</f>
        <v>10</v>
      </c>
      <c r="I159" s="132" t="e">
        <f>IF($A$158='Eric-SESSION'!$A$241,INDEX('Eric-SESSION'!$K$241:$T$248, MATCH("*Military*",'Eric-SESSION'!$B$241:$B$248,0), MATCH("*1st*",'Eric-SESSION'!$K$7:$T$7,0)),"")</f>
        <v>#N/A</v>
      </c>
      <c r="J159" s="48" t="e">
        <f>INDEX('Eric-SESSION'!$L$241:$U$248, MATCH("*Military*",'Eric-SESSION'!$B$241:$B$248,0), MATCH("*1st*",'Eric-SESSION'!$K$7:$T$7,0))</f>
        <v>#N/A</v>
      </c>
      <c r="K159" s="131" t="e">
        <f>IF($A$158='Eric-SESSION'!$A$241,INDEX('Eric-SESSION'!$K$241:$T$248, MATCH("*Clean *",'Eric-SESSION'!$B$241:$B$248,0), MATCH("*1st*",'Eric-SESSION'!$K$7:$T$7,0)),"")</f>
        <v>#N/A</v>
      </c>
      <c r="L159" s="48" t="e">
        <f>INDEX('Eric-SESSION'!$L$241:$U$248, MATCH("*Clean *",'Eric-SESSION'!$B$241:$B$248,0), MATCH("*1st*",'Eric-SESSION'!$K$7:$T$7,0))</f>
        <v>#N/A</v>
      </c>
      <c r="M159" s="131" t="e">
        <f>IF($A$158='Eric-SESSION'!$A$241,INDEX('Eric-SESSION'!$K$241:$T$248, MATCH("*Lat Pulldown*",'Eric-SESSION'!$B$241:$B$248,0), MATCH("*1st*",'Eric-SESSION'!$K$7:$T$7,0)),"")</f>
        <v>#N/A</v>
      </c>
      <c r="N159" s="48" t="e">
        <f>INDEX('Eric-SESSION'!$L$241:$U$248, MATCH("*Lat Pulldown*",'Eric-SESSION'!$B$241:$B$248,0), MATCH("*1st*",'Eric-SESSION'!$K$7:$T$7,0))</f>
        <v>#N/A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 t="e">
        <f>IF($A$158='Eric-SESSION'!$A$241,INDEX('Eric-SESSION'!$K$241:$T$248, MATCH("*pressup*",'Eric-SESSION'!$B$241:$B$248,0), MATCH("*2nd*",'Eric-SESSION'!$K$7:$T$7,0)),"")</f>
        <v>#N/A</v>
      </c>
      <c r="D160" s="132" t="e">
        <f>INDEX('Eric-SESSION'!L$241:U$248, MATCH("*pressup*",'Eric-SESSION'!$B$241:$B$248,0), MATCH("*2nd*",'Eric-SESSION'!K$7:T$7,0))</f>
        <v>#N/A</v>
      </c>
      <c r="E160" s="131" t="e">
        <f>IF($A$158='Eric-SESSION'!$A$241,INDEX('Eric-SESSION'!$K$241:$T$248, MATCH("*Deadlift*",'Eric-SESSION'!$B$241:$B$248,0), MATCH("*2ND*",'Eric-SESSION'!$K$7:$T$7,0)),"")</f>
        <v>#N/A</v>
      </c>
      <c r="F160" s="131" t="e">
        <f>INDEX('Eric-SESSION'!$L$241:$U$248, MATCH("*Deadlift*",'Eric-SESSION'!$B$241:$B$248,0), MATCH("*2nd*",'Eric-SESSION'!$K$7:$T$7,0))</f>
        <v>#N/A</v>
      </c>
      <c r="G160" s="131">
        <f>IF($A$158='Eric-SESSION'!$A$241,INDEX('Eric-SESSION'!$K$241:$T$248, MATCH("*Bench Press*",'Eric-SESSION'!$B$241:$B$248,0), MATCH("*2ND*",'Eric-SESSION'!$K$7:$T$7,0)),"")</f>
        <v>42.5</v>
      </c>
      <c r="H160" s="131">
        <f>INDEX('Eric-SESSION'!$L$241:$U$248, MATCH("*Bench Press*",'Eric-SESSION'!$B$241:$B$248,0), MATCH("*2nd*",'Eric-SESSION'!$K$7:$T$7,0))</f>
        <v>5</v>
      </c>
      <c r="I160" s="132" t="e">
        <f>IF($A$158='Eric-SESSION'!$A$241,INDEX('Eric-SESSION'!$K$241:$T$248, MATCH("*Military*",'Eric-SESSION'!$B$241:$B$248,0), MATCH("*2ND*",'Eric-SESSION'!$K$7:$T$7,0)),"")</f>
        <v>#N/A</v>
      </c>
      <c r="J160" s="44" t="e">
        <f>INDEX('Eric-SESSION'!$L$241:$U$248, MATCH("*Military*",'Eric-SESSION'!$B$241:$B$248,0), MATCH("*2nd*",'Eric-SESSION'!$K$7:$T$7,0))</f>
        <v>#N/A</v>
      </c>
      <c r="K160" s="131" t="e">
        <f>IF($A$158='Eric-SESSION'!$A$241,INDEX('Eric-SESSION'!$K$241:$T$248, MATCH("*Clean *",'Eric-SESSION'!$B$241:$B$248,0), MATCH("*2ND*",'Eric-SESSION'!$K$7:$T$7,0)),"")</f>
        <v>#N/A</v>
      </c>
      <c r="L160" s="44" t="e">
        <f>INDEX('Eric-SESSION'!$L$241:$U$248, MATCH("*Clean *",'Eric-SESSION'!$B$241:$B$248,0), MATCH("*2nd*",'Eric-SESSION'!$K$7:$T$7,0))</f>
        <v>#N/A</v>
      </c>
      <c r="M160" s="131" t="e">
        <f>IF($A$158='Eric-SESSION'!$A$241,INDEX('Eric-SESSION'!$K$241:$T$248, MATCH("*Lat Pulldown*",'Eric-SESSION'!$B$241:$B$248,0), MATCH("*2ND*",'Eric-SESSION'!$K$7:$T$7,0)),"")</f>
        <v>#N/A</v>
      </c>
      <c r="N160" s="44" t="e">
        <f>INDEX('Eric-SESSION'!$L$241:$U$248, MATCH("*Lat Pulldown*",'Eric-SESSION'!$B$241:$B$248,0), MATCH("*2nd*",'Eric-SESSION'!$K$7:$T$7,0))</f>
        <v>#N/A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 t="e">
        <f>IF($A$158='Eric-SESSION'!$A$241,INDEX('Eric-SESSION'!$K$241:$T$248, MATCH("*pressup*",'Eric-SESSION'!$B$241:$B$248,0), MATCH("*3rd*",'Eric-SESSION'!$K$7:$T$7,0)),"")</f>
        <v>#N/A</v>
      </c>
      <c r="D161" s="132" t="e">
        <f>INDEX('Eric-SESSION'!L$241:U$248, MATCH("*pressup*",'Eric-SESSION'!$B$241:$B$248,0), MATCH("*3rd*",'Eric-SESSION'!K$7:T$7,0))</f>
        <v>#N/A</v>
      </c>
      <c r="E161" s="131" t="e">
        <f>IF($A$158='Eric-SESSION'!$A$241,INDEX('Eric-SESSION'!$K$241:$T$248, MATCH("*Deadlift*",'Eric-SESSION'!$B$241:$B$248,0), MATCH("*3rd*",'Eric-SESSION'!$K$7:$T$7,0)),"")</f>
        <v>#N/A</v>
      </c>
      <c r="F161" s="131" t="e">
        <f>INDEX('Eric-SESSION'!$L$241:$U$248, MATCH("*Deadlift*",'Eric-SESSION'!$B$241:$B$248,0), MATCH("*3rd*",'Eric-SESSION'!$K$7:$T$7,0))</f>
        <v>#N/A</v>
      </c>
      <c r="G161" s="131">
        <f>IF($A$158='Eric-SESSION'!$A$241,INDEX('Eric-SESSION'!$K$241:$T$248, MATCH("*Bench Press*",'Eric-SESSION'!$B$241:$B$248,0), MATCH("*3rd*",'Eric-SESSION'!$K$7:$T$7,0)),"")</f>
        <v>40</v>
      </c>
      <c r="H161" s="131">
        <f>INDEX('Eric-SESSION'!$L$241:$U$248, MATCH("*Bench Press*",'Eric-SESSION'!$B$241:$B$248,0), MATCH("*3rd*",'Eric-SESSION'!$K$7:$T$7,0))</f>
        <v>5</v>
      </c>
      <c r="I161" s="132" t="e">
        <f>IF($A$158='Eric-SESSION'!$A$241,INDEX('Eric-SESSION'!$K$241:$T$248, MATCH("*Military*",'Eric-SESSION'!$B$241:$B$248,0), MATCH("*3rd*",'Eric-SESSION'!$K$7:$T$7,0)),"")</f>
        <v>#N/A</v>
      </c>
      <c r="J161" s="44" t="e">
        <f>INDEX('Eric-SESSION'!$L$241:$U$248, MATCH("*Military*",'Eric-SESSION'!$B$241:$B$248,0), MATCH("*3rd*",'Eric-SESSION'!$K$7:$T$7,0))</f>
        <v>#N/A</v>
      </c>
      <c r="K161" s="131" t="e">
        <f>IF($A$158='Eric-SESSION'!$A$241,INDEX('Eric-SESSION'!$K$241:$T$248, MATCH("*Clean *",'Eric-SESSION'!$B$241:$B$248,0), MATCH("*3rd*",'Eric-SESSION'!$K$7:$T$7,0)),"")</f>
        <v>#N/A</v>
      </c>
      <c r="L161" s="44" t="e">
        <f>INDEX('Eric-SESSION'!$L$241:$U$248, MATCH("*Clean *",'Eric-SESSION'!$B$241:$B$248,0), MATCH("*3rd*",'Eric-SESSION'!$K$7:$T$7,0))</f>
        <v>#N/A</v>
      </c>
      <c r="M161" s="131" t="e">
        <f>IF($A$158='Eric-SESSION'!$A$241,INDEX('Eric-SESSION'!$K$241:$T$248, MATCH("*Lat Pulldown*",'Eric-SESSION'!$B$241:$B$248,0), MATCH("*3rd*",'Eric-SESSION'!$K$7:$T$7,0)),"")</f>
        <v>#N/A</v>
      </c>
      <c r="N161" s="44" t="e">
        <f>INDEX('Eric-SESSION'!$L$241:$U$248, MATCH("*Lat Pulldown*",'Eric-SESSION'!$B$241:$B$248,0), MATCH("*3rd*",'Eric-SESSION'!$K$7:$T$7,0))</f>
        <v>#N/A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 t="e">
        <f>IF($A$158='Eric-SESSION'!$A$241,INDEX('Eric-SESSION'!$K$241:$T$248, MATCH("*pressup*",'Eric-SESSION'!$B$241:$B$248,0), MATCH("*4th*",'Eric-SESSION'!$K$7:$T$7,0)),"")</f>
        <v>#N/A</v>
      </c>
      <c r="D162" s="132" t="e">
        <f>INDEX('Eric-SESSION'!L$241:U$248, MATCH("*pressup*",'Eric-SESSION'!$B$241:$B$248,0), MATCH("*4th*",'Eric-SESSION'!K$7:T$7,0))</f>
        <v>#N/A</v>
      </c>
      <c r="E162" s="131" t="e">
        <f>IF($A$158='Eric-SESSION'!$A$241,INDEX('Eric-SESSION'!$K$241:$T$248, MATCH("*Deadlift*",'Eric-SESSION'!$B$241:$B$248,0), MATCH("*4th*",'Eric-SESSION'!$K$7:$T$7,0)),"")</f>
        <v>#N/A</v>
      </c>
      <c r="F162" s="131" t="e">
        <f>INDEX('Eric-SESSION'!$L$241:$U$248, MATCH("*Deadlift*",'Eric-SESSION'!$B$241:$B$248,0), MATCH("*4th*",'Eric-SESSION'!$K$7:$T$7,0))</f>
        <v>#N/A</v>
      </c>
      <c r="G162" s="131">
        <f>IF($A$158='Eric-SESSION'!$A$241,INDEX('Eric-SESSION'!$K$241:$T$248, MATCH("*Bench Press*",'Eric-SESSION'!$B$241:$B$248,0), MATCH("*4th*",'Eric-SESSION'!$K$7:$T$7,0)),"")</f>
        <v>30</v>
      </c>
      <c r="H162" s="131">
        <f>INDEX('Eric-SESSION'!$L$241:$U$248, MATCH("*Bench Press*",'Eric-SESSION'!$B$241:$B$248,0), MATCH("*4th*",'Eric-SESSION'!$K$7:$T$7,0))</f>
        <v>5</v>
      </c>
      <c r="I162" s="132" t="e">
        <f>IF($A$158='Eric-SESSION'!$A$241,INDEX('Eric-SESSION'!$K$241:$T$248, MATCH("*Military*",'Eric-SESSION'!$B$241:$B$248,0), MATCH("*4th*",'Eric-SESSION'!$K$7:$T$7,0)),"")</f>
        <v>#N/A</v>
      </c>
      <c r="J162" s="44" t="e">
        <f>INDEX('Eric-SESSION'!$L$241:$U$248, MATCH("*Military*",'Eric-SESSION'!$B$241:$B$248,0), MATCH("*4th*",'Eric-SESSION'!$K$7:$T$7,0))</f>
        <v>#N/A</v>
      </c>
      <c r="K162" s="131" t="e">
        <f>IF($A$158='Eric-SESSION'!$A$241,INDEX('Eric-SESSION'!$K$241:$T$248, MATCH("*Clean *",'Eric-SESSION'!$B$241:$B$248,0), MATCH("*4th*",'Eric-SESSION'!$K$7:$T$7,0)),"")</f>
        <v>#N/A</v>
      </c>
      <c r="L162" s="44" t="e">
        <f>INDEX('Eric-SESSION'!$L$241:$U$248, MATCH("*Clean *",'Eric-SESSION'!$B$241:$B$248,0), MATCH("*4th*",'Eric-SESSION'!$K$7:$T$7,0))</f>
        <v>#N/A</v>
      </c>
      <c r="M162" s="131" t="e">
        <f>IF($A$158='Eric-SESSION'!$A$241,INDEX('Eric-SESSION'!$K$241:$T$248, MATCH("*Lat Pulldown*",'Eric-SESSION'!$B$241:$B$248,0), MATCH("*4th*",'Eric-SESSION'!$K$7:$T$7,0)),"")</f>
        <v>#N/A</v>
      </c>
      <c r="N162" s="44" t="e">
        <f>INDEX('Eric-SESSION'!$L$241:$U$248, MATCH("*Lat Pulldown*",'Eric-SESSION'!$B$241:$B$248,0), MATCH("*4th*",'Eric-SESSION'!$K$7:$T$7,0))</f>
        <v>#N/A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 t="e">
        <f>IF($A$158='Eric-SESSION'!$A$241,INDEX('Eric-SESSION'!$K$241:$T$248, MATCH("*pressup*",'Eric-SESSION'!$B$241:$B$248,0), MATCH("*5th*",'Eric-SESSION'!$K$7:$T$7,0)),"")</f>
        <v>#N/A</v>
      </c>
      <c r="D163" s="132" t="e">
        <f>INDEX('Eric-SESSION'!L$241:U$248, MATCH("*pressup*",'Eric-SESSION'!$B$241:$B$248,0), MATCH("*5th*",'Eric-SESSION'!K$7:T$7,0))</f>
        <v>#N/A</v>
      </c>
      <c r="E163" s="131" t="e">
        <f>IF($A$158='Eric-SESSION'!$A$241,INDEX('Eric-SESSION'!$K$241:$T$248, MATCH("*Deadlift*",'Eric-SESSION'!$B$241:$B$248,0), MATCH("*5th*",'Eric-SESSION'!$K$7:$T$7,0)),"")</f>
        <v>#N/A</v>
      </c>
      <c r="F163" s="131" t="e">
        <f>INDEX('Eric-SESSION'!$L$241:$U$248, MATCH("*Deadlift*",'Eric-SESSION'!$B$241:$B$248,0), MATCH("*5th*",'Eric-SESSION'!$K$7:$T$7,0))</f>
        <v>#N/A</v>
      </c>
      <c r="G163" s="131">
        <f>IF($A$158='Eric-SESSION'!$A$241,INDEX('Eric-SESSION'!$K$241:$T$248, MATCH("*Bench Press*",'Eric-SESSION'!$B$241:$B$248,0), MATCH("*5th*",'Eric-SESSION'!$K$7:$T$7,0)),"")</f>
        <v>30</v>
      </c>
      <c r="H163" s="131" t="str">
        <f>INDEX('Eric-SESSION'!$L$241:$U$248, MATCH("*Bench Press*",'Eric-SESSION'!$B$241:$B$248,0), MATCH("*5th*",'Eric-SESSION'!$K$7:$T$7,0))</f>
        <v>5(5)</v>
      </c>
      <c r="I163" s="132" t="e">
        <f>IF($A$158='Eric-SESSION'!$A$241,INDEX('Eric-SESSION'!$K$241:$T$248, MATCH("*Military*",'Eric-SESSION'!$B$241:$B$248,0), MATCH("*5th*",'Eric-SESSION'!$K$7:$T$7,0)),"")</f>
        <v>#N/A</v>
      </c>
      <c r="J163" s="44" t="e">
        <f>INDEX('Eric-SESSION'!$L$241:$U$248, MATCH("*Military*",'Eric-SESSION'!$B$241:$B$248,0), MATCH("*5th*",'Eric-SESSION'!$K$7:$T$7,0))</f>
        <v>#N/A</v>
      </c>
      <c r="K163" s="131" t="e">
        <f>IF($A$158='Eric-SESSION'!$A$241,INDEX('Eric-SESSION'!$K$241:$T$248, MATCH("*Clean *",'Eric-SESSION'!$B$241:$B$248,0), MATCH("*5th*",'Eric-SESSION'!$K$7:$T$7,0)),"")</f>
        <v>#N/A</v>
      </c>
      <c r="L163" s="44" t="e">
        <f>INDEX('Eric-SESSION'!$L$241:$U$248, MATCH("*Clean *",'Eric-SESSION'!$B$241:$B$248,0), MATCH("*5th*",'Eric-SESSION'!$K$7:$T$7,0))</f>
        <v>#N/A</v>
      </c>
      <c r="M163" s="131" t="e">
        <f>IF($A$158='Eric-SESSION'!$A$241,INDEX('Eric-SESSION'!$K$241:$T$248, MATCH("*Lat Pulldown*",'Eric-SESSION'!$B$241:$B$248,0), MATCH("*5th*",'Eric-SESSION'!$K$7:$T$7,0)),"")</f>
        <v>#N/A</v>
      </c>
      <c r="N163" s="44" t="e">
        <f>INDEX('Eric-SESSION'!$L$241:$U$248, MATCH("*Lat Pulldown*",'Eric-SESSION'!$B$241:$B$248,0), MATCH("*5th*",'Eric-SESSION'!$K$7:$T$7,0))</f>
        <v>#N/A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'Eric-SESSION'!A250</f>
        <v>42385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 t="e">
        <f>MAX(E165:E169)</f>
        <v>#N/A</v>
      </c>
      <c r="F164" s="116" t="e">
        <f t="array" ref="F164">MAX(IF(E165:E169=E164,F165:F169))</f>
        <v>#N/A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 t="e">
        <f>MAX(M165:M169)</f>
        <v>#N/A</v>
      </c>
      <c r="N164" s="117" t="e">
        <f t="array" ref="N164">MAX(IF(M165:M169=M164,N165:N169))</f>
        <v>#N/A</v>
      </c>
      <c r="O164" s="152">
        <f>IF($A$164='Eric-SESSION'!$A$250,INDEX('Eric-SESSION'!$K$250:$T$257, MATCH("*Plank*",'Eric-SESSION'!$B$250:$B$257,0), MATCH("*1st*",'Eric-SESSION'!$K$7:$T$7,0)),"")</f>
        <v>1.3888888888888889E-3</v>
      </c>
      <c r="P164" s="152" t="e">
        <f>IF($A$164='Eric-SESSION'!$A$250,INDEX('Eric-SESSION'!$K$250:$T$257, MATCH("*HIIT*",'Eric-SESSION'!$B$250:$B$257,0), MATCH("*1st*",'Eric-SESSION'!$K$7:$T$7,0)),"")</f>
        <v>#N/A</v>
      </c>
      <c r="Q164" s="119" t="e">
        <f>INDEX('Eric-SESSION'!$L$250:$U$257, MATCH("*HIIT*",'Eric-SESSION'!$B$250:$B$257,0), MATCH("*1st*",'Eric-SESSION'!$K$7:$T$7,0))</f>
        <v>#N/A</v>
      </c>
      <c r="R164" s="119">
        <f>'Eric-SESSION'!U250</f>
        <v>0</v>
      </c>
      <c r="S164" s="116"/>
      <c r="T164" s="116"/>
      <c r="U164" s="120">
        <f>'Eric-SESSION'!A251</f>
        <v>0</v>
      </c>
      <c r="V164" s="120">
        <f>'Eric-SESSION'!A252</f>
        <v>0</v>
      </c>
      <c r="W164" s="116"/>
      <c r="X164" s="116"/>
      <c r="Y164" s="116"/>
      <c r="Z164" s="116"/>
      <c r="AA164" s="116"/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IF($A$164='Eric-SESSION'!$A$250,INDEX('Eric-SESSION'!$K$250:$T$257, MATCH("*pressup*",'Eric-SESSION'!$B$250:$B$257,0), MATCH("*1st*",'Eric-SESSION'!$K$7:$T$7,0)),"")</f>
        <v>#N/A</v>
      </c>
      <c r="D165" s="132" t="e">
        <f>INDEX('Eric-SESSION'!L$250:U$257, MATCH("*pressup*",'Eric-SESSION'!$B$250:$B$257,0), MATCH("*1st*",'Eric-SESSION'!K$7:T$7,0))</f>
        <v>#N/A</v>
      </c>
      <c r="E165" s="131" t="e">
        <f>IF($A$164='Eric-SESSION'!$A$250,INDEX('Eric-SESSION'!$K$250:$T$257, MATCH("*Deadlift*",'Eric-SESSION'!$B$250:$B$257,0), MATCH("*1st*",'Eric-SESSION'!$K$7:$T$7,0)),"")</f>
        <v>#N/A</v>
      </c>
      <c r="F165" s="131" t="e">
        <f>INDEX('Eric-SESSION'!$L$250:$U$257, MATCH("*Deadlift*",'Eric-SESSION'!$B$250:$B$257,0), MATCH("*1st*",'Eric-SESSION'!$K$7:$T$7,0))</f>
        <v>#N/A</v>
      </c>
      <c r="G165" s="131" t="e">
        <f>IF($A$164='Eric-SESSION'!$A$250,INDEX('Eric-SESSION'!$K$250:$T$257, MATCH("*Bench Press*",'Eric-SESSION'!$B$250:$B$257,0), MATCH("*1st*",'Eric-SESSION'!$K$7:$T$7,0)),"")</f>
        <v>#N/A</v>
      </c>
      <c r="H165" s="131" t="e">
        <f>INDEX('Eric-SESSION'!$L$250:$U$257, MATCH("*Bench Press*",'Eric-SESSION'!$B$250:$B$257,0), MATCH("*1st*",'Eric-SESSION'!$K$7:$T$7,0))</f>
        <v>#N/A</v>
      </c>
      <c r="I165" s="132" t="e">
        <f>IF($A$164='Eric-SESSION'!$A$250,INDEX('Eric-SESSION'!$K$250:$T$257, MATCH("*Military*",'Eric-SESSION'!$B$250:$B$257,0), MATCH("*1st*",'Eric-SESSION'!$K$7:$T$7,0)),"")</f>
        <v>#N/A</v>
      </c>
      <c r="J165" s="48" t="e">
        <f>INDEX('Eric-SESSION'!$L$250:$U$257, MATCH("*Military*",'Eric-SESSION'!$B$250:$B$257,0), MATCH("*1st*",'Eric-SESSION'!$K$7:$T$7,0))</f>
        <v>#N/A</v>
      </c>
      <c r="K165" s="131" t="e">
        <f>IF($A$164='Eric-SESSION'!$A$250,INDEX('Eric-SESSION'!$K$250:$T$257, MATCH("*Clean *",'Eric-SESSION'!$B$250:$B$257,0), MATCH("*1st*",'Eric-SESSION'!$K$7:$T$7,0)),"")</f>
        <v>#N/A</v>
      </c>
      <c r="L165" s="48" t="e">
        <f>INDEX('Eric-SESSION'!$L$250:$U$257, MATCH("*Clean *",'Eric-SESSION'!$B$250:$B$257,0), MATCH("*1st*",'Eric-SESSION'!$K$7:$T$7,0))</f>
        <v>#N/A</v>
      </c>
      <c r="M165" s="131" t="e">
        <f>IF($A$164='Eric-SESSION'!$A$250,INDEX('Eric-SESSION'!$K$250:$T$257, MATCH("*Lat Pulldown*",'Eric-SESSION'!$B$250:$B$257,0), MATCH("*1st*",'Eric-SESSION'!$K$7:$T$7,0)),"")</f>
        <v>#N/A</v>
      </c>
      <c r="N165" s="48" t="e">
        <f>INDEX('Eric-SESSION'!$L$250:$U$257, MATCH("*Lat Pulldown*",'Eric-SESSION'!$B$250:$B$257,0), MATCH("*1st*",'Eric-SESSION'!$K$7:$T$7,0))</f>
        <v>#N/A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IF($A$164='Eric-SESSION'!$A$250,INDEX('Eric-SESSION'!$K$250:$T$257, MATCH("*pressup*",'Eric-SESSION'!$B$250:$B$257,0), MATCH("*2nd*",'Eric-SESSION'!$K$7:$T$7,0)),"")</f>
        <v>#N/A</v>
      </c>
      <c r="D166" s="132" t="e">
        <f>INDEX('Eric-SESSION'!L$250:U$257, MATCH("*pressup*",'Eric-SESSION'!$B$250:$B$257,0), MATCH("*2nd*",'Eric-SESSION'!K$7:T$7,0))</f>
        <v>#N/A</v>
      </c>
      <c r="E166" s="131" t="e">
        <f>IF($A$164='Eric-SESSION'!$A$250,INDEX('Eric-SESSION'!$K$250:$T$257, MATCH("*Deadlift*",'Eric-SESSION'!$B$250:$B$257,0), MATCH("*2ND*",'Eric-SESSION'!$K$7:$T$7,0)),"")</f>
        <v>#N/A</v>
      </c>
      <c r="F166" s="131" t="e">
        <f>INDEX('Eric-SESSION'!$L$250:$U$257, MATCH("*Deadlift*",'Eric-SESSION'!$B$250:$B$257,0), MATCH("*2nd*",'Eric-SESSION'!$K$7:$T$7,0))</f>
        <v>#N/A</v>
      </c>
      <c r="G166" s="131" t="e">
        <f>IF($A$164='Eric-SESSION'!$A$250,INDEX('Eric-SESSION'!$K$250:$T$257, MATCH("*Bench Press*",'Eric-SESSION'!$B$250:$B$257,0), MATCH("*2ND*",'Eric-SESSION'!$K$7:$T$7,0)),"")</f>
        <v>#N/A</v>
      </c>
      <c r="H166" s="131" t="e">
        <f>INDEX('Eric-SESSION'!$L$250:$U$257, MATCH("*Bench Press*",'Eric-SESSION'!$B$250:$B$257,0), MATCH("*2nd*",'Eric-SESSION'!$K$7:$T$7,0))</f>
        <v>#N/A</v>
      </c>
      <c r="I166" s="132" t="e">
        <f>IF($A$164='Eric-SESSION'!$A$250,INDEX('Eric-SESSION'!$K$250:$T$257, MATCH("*Military*",'Eric-SESSION'!$B$250:$B$257,0), MATCH("*2ND*",'Eric-SESSION'!$K$7:$T$7,0)),"")</f>
        <v>#N/A</v>
      </c>
      <c r="J166" s="44" t="e">
        <f>INDEX('Eric-SESSION'!$L$250:$U$257, MATCH("*Military*",'Eric-SESSION'!$B$250:$B$257,0), MATCH("*2nd*",'Eric-SESSION'!$K$7:$T$7,0))</f>
        <v>#N/A</v>
      </c>
      <c r="K166" s="131" t="e">
        <f>IF($A$164='Eric-SESSION'!$A$250,INDEX('Eric-SESSION'!$K$250:$T$257, MATCH("*Clean *",'Eric-SESSION'!$B$250:$B$257,0), MATCH("*2ND*",'Eric-SESSION'!$K$7:$T$7,0)),"")</f>
        <v>#N/A</v>
      </c>
      <c r="L166" s="44" t="e">
        <f>INDEX('Eric-SESSION'!$L$250:$U$257, MATCH("*Clean *",'Eric-SESSION'!$B$250:$B$257,0), MATCH("*2nd*",'Eric-SESSION'!$K$7:$T$7,0))</f>
        <v>#N/A</v>
      </c>
      <c r="M166" s="131" t="e">
        <f>IF($A$164='Eric-SESSION'!$A$250,INDEX('Eric-SESSION'!$K$250:$T$257, MATCH("*Lat Pulldown*",'Eric-SESSION'!$B$250:$B$257,0), MATCH("*2ND*",'Eric-SESSION'!$K$7:$T$7,0)),"")</f>
        <v>#N/A</v>
      </c>
      <c r="N166" s="44" t="e">
        <f>INDEX('Eric-SESSION'!$L$250:$U$257, MATCH("*Lat Pulldown*",'Eric-SESSION'!$B$250:$B$257,0), MATCH("*2nd*",'Eric-SESSION'!$K$7:$T$7,0))</f>
        <v>#N/A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IF($A$164='Eric-SESSION'!$A$250,INDEX('Eric-SESSION'!$K$250:$T$257, MATCH("*pressup*",'Eric-SESSION'!$B$250:$B$257,0), MATCH("*3rd*",'Eric-SESSION'!$K$7:$T$7,0)),"")</f>
        <v>#N/A</v>
      </c>
      <c r="D167" s="132" t="e">
        <f>INDEX('Eric-SESSION'!L$250:U$257, MATCH("*pressup*",'Eric-SESSION'!$B$250:$B$257,0), MATCH("*3rd*",'Eric-SESSION'!K$7:T$7,0))</f>
        <v>#N/A</v>
      </c>
      <c r="E167" s="131" t="e">
        <f>IF($A$164='Eric-SESSION'!$A$250,INDEX('Eric-SESSION'!$K$250:$T$257, MATCH("*Deadlift*",'Eric-SESSION'!$B$250:$B$257,0), MATCH("*3rd*",'Eric-SESSION'!$K$7:$T$7,0)),"")</f>
        <v>#N/A</v>
      </c>
      <c r="F167" s="131" t="e">
        <f>INDEX('Eric-SESSION'!$L$250:$U$257, MATCH("*Deadlift*",'Eric-SESSION'!$B$250:$B$257,0), MATCH("*3rd*",'Eric-SESSION'!$K$7:$T$7,0))</f>
        <v>#N/A</v>
      </c>
      <c r="G167" s="131" t="e">
        <f>IF($A$164='Eric-SESSION'!$A$250,INDEX('Eric-SESSION'!$K$250:$T$257, MATCH("*Bench Press*",'Eric-SESSION'!$B$250:$B$257,0), MATCH("*3rd*",'Eric-SESSION'!$K$7:$T$7,0)),"")</f>
        <v>#N/A</v>
      </c>
      <c r="H167" s="131" t="e">
        <f>INDEX('Eric-SESSION'!$L$250:$U$257, MATCH("*Bench Press*",'Eric-SESSION'!$B$250:$B$257,0), MATCH("*3rd*",'Eric-SESSION'!$K$7:$T$7,0))</f>
        <v>#N/A</v>
      </c>
      <c r="I167" s="132" t="e">
        <f>IF($A$164='Eric-SESSION'!$A$250,INDEX('Eric-SESSION'!$K$250:$T$257, MATCH("*Military*",'Eric-SESSION'!$B$250:$B$257,0), MATCH("*3rd*",'Eric-SESSION'!$K$7:$T$7,0)),"")</f>
        <v>#N/A</v>
      </c>
      <c r="J167" s="44" t="e">
        <f>INDEX('Eric-SESSION'!$L$250:$U$257, MATCH("*Military*",'Eric-SESSION'!$B$250:$B$257,0), MATCH("*3rd*",'Eric-SESSION'!$K$7:$T$7,0))</f>
        <v>#N/A</v>
      </c>
      <c r="K167" s="131" t="e">
        <f>IF($A$164='Eric-SESSION'!$A$250,INDEX('Eric-SESSION'!$K$250:$T$257, MATCH("*Clean *",'Eric-SESSION'!$B$250:$B$257,0), MATCH("*3rd*",'Eric-SESSION'!$K$7:$T$7,0)),"")</f>
        <v>#N/A</v>
      </c>
      <c r="L167" s="44" t="e">
        <f>INDEX('Eric-SESSION'!$L$250:$U$257, MATCH("*Clean *",'Eric-SESSION'!$B$250:$B$257,0), MATCH("*3rd*",'Eric-SESSION'!$K$7:$T$7,0))</f>
        <v>#N/A</v>
      </c>
      <c r="M167" s="131" t="e">
        <f>IF($A$164='Eric-SESSION'!$A$250,INDEX('Eric-SESSION'!$K$250:$T$257, MATCH("*Lat Pulldown*",'Eric-SESSION'!$B$250:$B$257,0), MATCH("*3rd*",'Eric-SESSION'!$K$7:$T$7,0)),"")</f>
        <v>#N/A</v>
      </c>
      <c r="N167" s="44" t="e">
        <f>INDEX('Eric-SESSION'!$L$250:$U$257, MATCH("*Lat Pulldown*",'Eric-SESSION'!$B$250:$B$257,0), MATCH("*3rd*",'Eric-SESSION'!$K$7:$T$7,0))</f>
        <v>#N/A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IF($A$164='Eric-SESSION'!$A$250,INDEX('Eric-SESSION'!$K$250:$T$257, MATCH("*pressup*",'Eric-SESSION'!$B$250:$B$257,0), MATCH("*4th*",'Eric-SESSION'!$K$7:$T$7,0)),"")</f>
        <v>#N/A</v>
      </c>
      <c r="D168" s="132" t="e">
        <f>INDEX('Eric-SESSION'!L$250:U$257, MATCH("*pressup*",'Eric-SESSION'!$B$250:$B$257,0), MATCH("*4th*",'Eric-SESSION'!K$7:T$7,0))</f>
        <v>#N/A</v>
      </c>
      <c r="E168" s="131" t="e">
        <f>IF($A$164='Eric-SESSION'!$A$250,INDEX('Eric-SESSION'!$K$250:$T$257, MATCH("*Deadlift*",'Eric-SESSION'!$B$250:$B$257,0), MATCH("*4th*",'Eric-SESSION'!$K$7:$T$7,0)),"")</f>
        <v>#N/A</v>
      </c>
      <c r="F168" s="131" t="e">
        <f>INDEX('Eric-SESSION'!$L$250:$U$257, MATCH("*Deadlift*",'Eric-SESSION'!$B$250:$B$257,0), MATCH("*4th*",'Eric-SESSION'!$K$7:$T$7,0))</f>
        <v>#N/A</v>
      </c>
      <c r="G168" s="131" t="e">
        <f>IF($A$164='Eric-SESSION'!$A$250,INDEX('Eric-SESSION'!$K$250:$T$257, MATCH("*Bench Press*",'Eric-SESSION'!$B$250:$B$257,0), MATCH("*4th*",'Eric-SESSION'!$K$7:$T$7,0)),"")</f>
        <v>#N/A</v>
      </c>
      <c r="H168" s="131" t="e">
        <f>INDEX('Eric-SESSION'!$L$250:$U$257, MATCH("*Bench Press*",'Eric-SESSION'!$B$250:$B$257,0), MATCH("*4th*",'Eric-SESSION'!$K$7:$T$7,0))</f>
        <v>#N/A</v>
      </c>
      <c r="I168" s="132" t="e">
        <f>IF($A$164='Eric-SESSION'!$A$250,INDEX('Eric-SESSION'!$K$250:$T$257, MATCH("*Military*",'Eric-SESSION'!$B$250:$B$257,0), MATCH("*4th*",'Eric-SESSION'!$K$7:$T$7,0)),"")</f>
        <v>#N/A</v>
      </c>
      <c r="J168" s="44" t="e">
        <f>INDEX('Eric-SESSION'!$L$250:$U$257, MATCH("*Military*",'Eric-SESSION'!$B$250:$B$257,0), MATCH("*4th*",'Eric-SESSION'!$K$7:$T$7,0))</f>
        <v>#N/A</v>
      </c>
      <c r="K168" s="131" t="e">
        <f>IF($A$164='Eric-SESSION'!$A$250,INDEX('Eric-SESSION'!$K$250:$T$257, MATCH("*Clean *",'Eric-SESSION'!$B$250:$B$257,0), MATCH("*4th*",'Eric-SESSION'!$K$7:$T$7,0)),"")</f>
        <v>#N/A</v>
      </c>
      <c r="L168" s="44" t="e">
        <f>INDEX('Eric-SESSION'!$L$250:$U$257, MATCH("*Clean *",'Eric-SESSION'!$B$250:$B$257,0), MATCH("*4th*",'Eric-SESSION'!$K$7:$T$7,0))</f>
        <v>#N/A</v>
      </c>
      <c r="M168" s="131" t="e">
        <f>IF($A$164='Eric-SESSION'!$A$250,INDEX('Eric-SESSION'!$K$250:$T$257, MATCH("*Lat Pulldown*",'Eric-SESSION'!$B$250:$B$257,0), MATCH("*4th*",'Eric-SESSION'!$K$7:$T$7,0)),"")</f>
        <v>#N/A</v>
      </c>
      <c r="N168" s="44" t="e">
        <f>INDEX('Eric-SESSION'!$L$250:$U$257, MATCH("*Lat Pulldown*",'Eric-SESSION'!$B$250:$B$257,0), MATCH("*4th*",'Eric-SESSION'!$K$7:$T$7,0))</f>
        <v>#N/A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IF($A$164='Eric-SESSION'!$A$250,INDEX('Eric-SESSION'!$K$250:$T$257, MATCH("*pressup*",'Eric-SESSION'!$B$250:$B$257,0), MATCH("*5th*",'Eric-SESSION'!$K$7:$T$7,0)),"")</f>
        <v>#N/A</v>
      </c>
      <c r="D169" s="132" t="e">
        <f>INDEX('Eric-SESSION'!L$250:U$257, MATCH("*pressup*",'Eric-SESSION'!$B$250:$B$257,0), MATCH("*5th*",'Eric-SESSION'!K$7:T$7,0))</f>
        <v>#N/A</v>
      </c>
      <c r="E169" s="131" t="e">
        <f>IF($A$164='Eric-SESSION'!$A$250,INDEX('Eric-SESSION'!$K$250:$T$257, MATCH("*Deadlift*",'Eric-SESSION'!$B$250:$B$257,0), MATCH("*5th*",'Eric-SESSION'!$K$7:$T$7,0)),"")</f>
        <v>#N/A</v>
      </c>
      <c r="F169" s="131" t="e">
        <f>INDEX('Eric-SESSION'!$L$250:$U$257, MATCH("*Deadlift*",'Eric-SESSION'!$B$250:$B$257,0), MATCH("*5th*",'Eric-SESSION'!$K$7:$T$7,0))</f>
        <v>#N/A</v>
      </c>
      <c r="G169" s="131" t="e">
        <f>IF($A$164='Eric-SESSION'!$A$250,INDEX('Eric-SESSION'!$K$250:$T$257, MATCH("*Bench Press*",'Eric-SESSION'!$B$250:$B$257,0), MATCH("*5th*",'Eric-SESSION'!$K$7:$T$7,0)),"")</f>
        <v>#N/A</v>
      </c>
      <c r="H169" s="131" t="e">
        <f>INDEX('Eric-SESSION'!$L$250:$U$257, MATCH("*Bench Press*",'Eric-SESSION'!$B$250:$B$257,0), MATCH("*5th*",'Eric-SESSION'!$K$7:$T$7,0))</f>
        <v>#N/A</v>
      </c>
      <c r="I169" s="132" t="e">
        <f>IF($A$164='Eric-SESSION'!$A$250,INDEX('Eric-SESSION'!$K$250:$T$257, MATCH("*Military*",'Eric-SESSION'!$B$250:$B$257,0), MATCH("*5th*",'Eric-SESSION'!$K$7:$T$7,0)),"")</f>
        <v>#N/A</v>
      </c>
      <c r="J169" s="44" t="e">
        <f>INDEX('Eric-SESSION'!$L$250:$U$257, MATCH("*Military*",'Eric-SESSION'!$B$250:$B$257,0), MATCH("*5th*",'Eric-SESSION'!$K$7:$T$7,0))</f>
        <v>#N/A</v>
      </c>
      <c r="K169" s="131" t="e">
        <f>IF($A$164='Eric-SESSION'!$A$250,INDEX('Eric-SESSION'!$K$250:$T$257, MATCH("*Clean *",'Eric-SESSION'!$B$250:$B$257,0), MATCH("*5th*",'Eric-SESSION'!$K$7:$T$7,0)),"")</f>
        <v>#N/A</v>
      </c>
      <c r="L169" s="44" t="e">
        <f>INDEX('Eric-SESSION'!$L$250:$U$257, MATCH("*Clean *",'Eric-SESSION'!$B$250:$B$257,0), MATCH("*5th*",'Eric-SESSION'!$K$7:$T$7,0))</f>
        <v>#N/A</v>
      </c>
      <c r="M169" s="131" t="e">
        <f>IF($A$164='Eric-SESSION'!$A$250,INDEX('Eric-SESSION'!$K$250:$T$257, MATCH("*Lat Pulldown*",'Eric-SESSION'!$B$250:$B$257,0), MATCH("*5th*",'Eric-SESSION'!$K$7:$T$7,0)),"")</f>
        <v>#N/A</v>
      </c>
      <c r="N169" s="44" t="e">
        <f>INDEX('Eric-SESSION'!$L$250:$U$257, MATCH("*Lat Pulldown*",'Eric-SESSION'!$B$250:$B$257,0), MATCH("*5th*",'Eric-SESSION'!$K$7:$T$7,0))</f>
        <v>#N/A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'Eric-SESSION'!A259</f>
        <v>42392</v>
      </c>
      <c r="B170" s="116" t="s">
        <v>84</v>
      </c>
      <c r="C170" s="117">
        <f>MAX(C171:C175)</f>
        <v>0</v>
      </c>
      <c r="D170" s="116">
        <f t="array" ref="D170">MAX(IF(C171:C175=C170,D171:D175))</f>
        <v>10</v>
      </c>
      <c r="E170" s="116" t="e">
        <f>MAX(E171:E175)</f>
        <v>#N/A</v>
      </c>
      <c r="F170" s="116" t="e">
        <f t="array" ref="F170">MAX(IF(E171:E175=E170,F171:F175))</f>
        <v>#N/A</v>
      </c>
      <c r="G170" s="116" t="e">
        <f>MAX(G171:G175)</f>
        <v>#N/A</v>
      </c>
      <c r="H170" s="116" t="e">
        <f t="array" ref="H170">MAX(IF(G171:G175=G170,H171:H175))</f>
        <v>#N/A</v>
      </c>
      <c r="I170" s="116" t="e">
        <f>MAX(I171:I175)</f>
        <v>#N/A</v>
      </c>
      <c r="J170" s="116" t="e">
        <f t="array" ref="J170">MAX(IF(I171:I175=I170,J171:J175))</f>
        <v>#N/A</v>
      </c>
      <c r="K170" s="116" t="e">
        <f>MAX(K171:K175)</f>
        <v>#N/A</v>
      </c>
      <c r="L170" s="116" t="e">
        <f t="array" ref="L170">MAX(IF(K171:K175=K170,L171:L175))</f>
        <v>#N/A</v>
      </c>
      <c r="M170" s="116" t="e">
        <f>MAX(M171:M175)</f>
        <v>#N/A</v>
      </c>
      <c r="N170" s="117" t="e">
        <f t="array" ref="N170">MAX(IF(M171:M175=M170,N171:N175))</f>
        <v>#N/A</v>
      </c>
      <c r="O170" s="152">
        <f>IF($A$170='Eric-SESSION'!$A$259,INDEX('Eric-SESSION'!$K$259:$T$266, MATCH("*Plank*",'Eric-SESSION'!$B$259:$B$266,0), MATCH("*1st*",'Eric-SESSION'!$K$7:$T$7,0)),"")</f>
        <v>1.4351851851851854E-3</v>
      </c>
      <c r="P170" s="152" t="e">
        <f>IF($A$170='Eric-SESSION'!$A$259,INDEX('Eric-SESSION'!$K259:$T$266, MATCH("*HIIT*",'Eric-SESSION'!$B$259:$B$266,0), MATCH("*1st*",'Eric-SESSION'!$K$7:$T$7,0)),"")</f>
        <v>#N/A</v>
      </c>
      <c r="Q170" s="119" t="e">
        <f>INDEX('Eric-SESSION'!$L$259:$U$266, MATCH("*HIIT*",'Eric-SESSION'!$B$259:$B$266,0), MATCH("*1st*",'Eric-SESSION'!$K$7:$T$7,0))</f>
        <v>#N/A</v>
      </c>
      <c r="R170" s="119">
        <f>'Eric-SESSION'!U259</f>
        <v>0</v>
      </c>
      <c r="S170" s="116"/>
      <c r="T170" s="116"/>
      <c r="U170" s="120">
        <f>'Eric-SESSION'!A260</f>
        <v>0</v>
      </c>
      <c r="V170" s="120">
        <f>'Eric-SESSION'!A261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>
        <f>IF($A$170='Eric-SESSION'!$A$259,INDEX('Eric-SESSION'!$K$259:$T$266, MATCH("*pressup*",'Eric-SESSION'!$B$259:$B$266,0), MATCH("*1st*",'Eric-SESSION'!$K$7:$T$7,0)),"")</f>
        <v>0</v>
      </c>
      <c r="D171" s="132">
        <f>INDEX('Eric-SESSION'!L$259:U$266, MATCH("*pressup*",'Eric-SESSION'!$B$259:$B$266,0), MATCH("*1st*",'Eric-SESSION'!K$7:T$7,0))</f>
        <v>5</v>
      </c>
      <c r="E171" s="131" t="e">
        <f>IF($A$170='Eric-SESSION'!$A$259,INDEX('Eric-SESSION'!$K$259:$T$266, MATCH("*Deadlift*",'Eric-SESSION'!$B$259:$B$266,0), MATCH("*1st*",'Eric-SESSION'!$K$7:$T$7,0)),"")</f>
        <v>#N/A</v>
      </c>
      <c r="F171" s="131" t="e">
        <f>INDEX('Eric-SESSION'!$L$259:$U$266, MATCH("*Deadlift*",'Eric-SESSION'!$B$259:$B$266,0), MATCH("*1st*",'Eric-SESSION'!$K$7:$T$7,0))</f>
        <v>#N/A</v>
      </c>
      <c r="G171" s="131" t="e">
        <f>IF($A$170='Eric-SESSION'!$A$259,INDEX('Eric-SESSION'!$K$259:$T$266, MATCH("*Bench Press*",'Eric-SESSION'!$B$259:$B$266,0), MATCH("*1st*",'Eric-SESSION'!$K$7:$T$7,0)),"")</f>
        <v>#N/A</v>
      </c>
      <c r="H171" s="131" t="e">
        <f>INDEX('Eric-SESSION'!$L$259:$U$266, MATCH("*Bench Press*",'Eric-SESSION'!$B$259:$B$266,0), MATCH("*1st*",'Eric-SESSION'!$K$7:$T$7,0))</f>
        <v>#N/A</v>
      </c>
      <c r="I171" s="132" t="e">
        <f>IF($A$170='Eric-SESSION'!$A$259,INDEX('Eric-SESSION'!$K$259:$T$266, MATCH("*Military*",'Eric-SESSION'!$B$259:$B$266,0), MATCH("*1st*",'Eric-SESSION'!$K$7:$T$7,0)),"")</f>
        <v>#N/A</v>
      </c>
      <c r="J171" s="48" t="e">
        <f>INDEX('Eric-SESSION'!$L$259:$U$266, MATCH("*Military*",'Eric-SESSION'!$B$259:$B$266,0), MATCH("*1st*",'Eric-SESSION'!$K$7:$T$7,0))</f>
        <v>#N/A</v>
      </c>
      <c r="K171" s="131" t="e">
        <f>IF($A$170='Eric-SESSION'!$A$259,INDEX('Eric-SESSION'!$K$259:$T$266, MATCH("*Clean *",'Eric-SESSION'!$B$259:$B$266,0), MATCH("*1st*",'Eric-SESSION'!$K$7:$T$7,0)),"")</f>
        <v>#N/A</v>
      </c>
      <c r="L171" s="48" t="e">
        <f>INDEX('Eric-SESSION'!$L$259:$U$266, MATCH("*Clean *",'Eric-SESSION'!$B$259:$B$266,0), MATCH("*1st*",'Eric-SESSION'!$K$7:$T$7,0))</f>
        <v>#N/A</v>
      </c>
      <c r="M171" s="131" t="e">
        <f>IF($A$170='Eric-SESSION'!$A$259,INDEX('Eric-SESSION'!$K$259:$T$266, MATCH("*Lat Pulldown*",'Eric-SESSION'!$B$259:$B$266,0), MATCH("*1st*",'Eric-SESSION'!$K$7:$T$7,0)),"")</f>
        <v>#N/A</v>
      </c>
      <c r="N171" s="48" t="e">
        <f>INDEX('Eric-SESSION'!$L$259:$U$266, MATCH("*Lat Pulldown*",'Eric-SESSION'!$B$259:$B$266,0), MATCH("*1st*",'Eric-SESSION'!$K$7:$T$7,0))</f>
        <v>#N/A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>
        <f>IF($A$170='Eric-SESSION'!$A$259,INDEX('Eric-SESSION'!$K$259:$T$266, MATCH("*pressup*",'Eric-SESSION'!$B$259:$B$266,0), MATCH("*2nd*",'Eric-SESSION'!$K$7:$T$7,0)),"")</f>
        <v>0</v>
      </c>
      <c r="D172" s="132">
        <f>INDEX('Eric-SESSION'!L$259:U$266, MATCH("*pressup*",'Eric-SESSION'!$B$259:$B$266,0), MATCH("*2nd*",'Eric-SESSION'!K$7:T$7,0))</f>
        <v>10</v>
      </c>
      <c r="E172" s="131" t="e">
        <f>IF($A$170='Eric-SESSION'!$A$259,INDEX('Eric-SESSION'!$K$259:$T$266, MATCH("*Deadlift*",'Eric-SESSION'!$B$259:$B$266,0), MATCH("*2ND*",'Eric-SESSION'!$K$7:$T$7,0)),"")</f>
        <v>#N/A</v>
      </c>
      <c r="F172" s="131" t="e">
        <f>INDEX('Eric-SESSION'!$L$259:$U$266, MATCH("*Deadlift*",'Eric-SESSION'!$B$259:$B$266,0), MATCH("*2nd*",'Eric-SESSION'!$K$7:$T$7,0))</f>
        <v>#N/A</v>
      </c>
      <c r="G172" s="131" t="e">
        <f>IF($A$170='Eric-SESSION'!$A$259,INDEX('Eric-SESSION'!$K$259:$T$266, MATCH("*Bench Press*",'Eric-SESSION'!$B$259:$B$266,0), MATCH("*2ND*",'Eric-SESSION'!$K$7:$T$7,0)),"")</f>
        <v>#N/A</v>
      </c>
      <c r="H172" s="131" t="e">
        <f>INDEX('Eric-SESSION'!$L$259:$U$266, MATCH("*Bench Press*",'Eric-SESSION'!$B$259:$B$266,0), MATCH("*2nd*",'Eric-SESSION'!$K$7:$T$7,0))</f>
        <v>#N/A</v>
      </c>
      <c r="I172" s="132" t="e">
        <f>IF($A$170='Eric-SESSION'!$A$259,INDEX('Eric-SESSION'!$K$259:$T$266, MATCH("*Military*",'Eric-SESSION'!$B$259:$B$266,0), MATCH("*2ND*",'Eric-SESSION'!$K$7:$T$7,0)),"")</f>
        <v>#N/A</v>
      </c>
      <c r="J172" s="44" t="e">
        <f>INDEX('Eric-SESSION'!$L$259:$U$266, MATCH("*Military*",'Eric-SESSION'!$B$259:$B$266,0), MATCH("*2nd*",'Eric-SESSION'!$K$7:$T$7,0))</f>
        <v>#N/A</v>
      </c>
      <c r="K172" s="131" t="e">
        <f>IF($A$170='Eric-SESSION'!$A$259,INDEX('Eric-SESSION'!$K$259:$T$266, MATCH("*Clean *",'Eric-SESSION'!$B$259:$B$266,0), MATCH("*2ND*",'Eric-SESSION'!$K$7:$T$7,0)),"")</f>
        <v>#N/A</v>
      </c>
      <c r="L172" s="44" t="e">
        <f>INDEX('Eric-SESSION'!$L$259:$U$266, MATCH("*Clean *",'Eric-SESSION'!$B$259:$B$266,0), MATCH("*2nd*",'Eric-SESSION'!$K$7:$T$7,0))</f>
        <v>#N/A</v>
      </c>
      <c r="M172" s="131" t="e">
        <f>IF($A$170='Eric-SESSION'!$A$259,INDEX('Eric-SESSION'!$K$259:$T$266, MATCH("*Lat Pulldown*",'Eric-SESSION'!$B$259:$B$266,0), MATCH("*2ND*",'Eric-SESSION'!$K$7:$T$7,0)),"")</f>
        <v>#N/A</v>
      </c>
      <c r="N172" s="44" t="e">
        <f>INDEX('Eric-SESSION'!$L$259:$U$266, MATCH("*Lat Pulldown*",'Eric-SESSION'!$B$259:$B$266,0), MATCH("*2nd*",'Eric-SESSION'!$K$7:$T$7,0))</f>
        <v>#N/A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>
        <f>IF($A$170='Eric-SESSION'!$A$259,INDEX('Eric-SESSION'!$K$259:$T$266, MATCH("*pressup*",'Eric-SESSION'!$B$259:$B$266,0), MATCH("*3rd*",'Eric-SESSION'!$K$7:$T$7,0)),"")</f>
        <v>0</v>
      </c>
      <c r="D173" s="132">
        <f>INDEX('Eric-SESSION'!L$259:U$266, MATCH("*pressup*",'Eric-SESSION'!$B$259:$B$266,0), MATCH("*3rd*",'Eric-SESSION'!K$7:T$7,0))</f>
        <v>10</v>
      </c>
      <c r="E173" s="131" t="e">
        <f>IF($A$170='Eric-SESSION'!$A$259,INDEX('Eric-SESSION'!$K$259:$T$266, MATCH("*Deadlift*",'Eric-SESSION'!$B$259:$B$266,0), MATCH("*3rd*",'Eric-SESSION'!$K$7:$T$7,0)),"")</f>
        <v>#N/A</v>
      </c>
      <c r="F173" s="131" t="e">
        <f>INDEX('Eric-SESSION'!$L$259:$U$266, MATCH("*Deadlift*",'Eric-SESSION'!$B$259:$B$266,0), MATCH("*3rd*",'Eric-SESSION'!$K$7:$T$7,0))</f>
        <v>#N/A</v>
      </c>
      <c r="G173" s="131" t="e">
        <f>IF($A$170='Eric-SESSION'!$A$259,INDEX('Eric-SESSION'!$K$259:$T$266, MATCH("*Bench Press*",'Eric-SESSION'!$B$259:$B$266,0), MATCH("*3rd*",'Eric-SESSION'!$K$7:$T$7,0)),"")</f>
        <v>#N/A</v>
      </c>
      <c r="H173" s="131" t="e">
        <f>INDEX('Eric-SESSION'!$L$259:$U$266, MATCH("*Bench Press*",'Eric-SESSION'!$B$259:$B$266,0), MATCH("*3rd*",'Eric-SESSION'!$K$7:$T$7,0))</f>
        <v>#N/A</v>
      </c>
      <c r="I173" s="132" t="e">
        <f>IF($A$170='Eric-SESSION'!$A$259,INDEX('Eric-SESSION'!$K$259:$T$266, MATCH("*Military*",'Eric-SESSION'!$B$259:$B$266,0), MATCH("*3rd*",'Eric-SESSION'!$K$7:$T$7,0)),"")</f>
        <v>#N/A</v>
      </c>
      <c r="J173" s="44" t="e">
        <f>INDEX('Eric-SESSION'!$L$259:$U$266, MATCH("*Military*",'Eric-SESSION'!$B$259:$B$266,0), MATCH("*3rd*",'Eric-SESSION'!$K$7:$T$7,0))</f>
        <v>#N/A</v>
      </c>
      <c r="K173" s="131" t="e">
        <f>IF($A$170='Eric-SESSION'!$A$259,INDEX('Eric-SESSION'!$K$259:$T$266, MATCH("*Clean *",'Eric-SESSION'!$B$259:$B$266,0), MATCH("*3rd*",'Eric-SESSION'!$K$7:$T$7,0)),"")</f>
        <v>#N/A</v>
      </c>
      <c r="L173" s="44" t="e">
        <f>INDEX('Eric-SESSION'!$L$259:$U$266, MATCH("*Clean *",'Eric-SESSION'!$B$259:$B$266,0), MATCH("*3rd*",'Eric-SESSION'!$K$7:$T$7,0))</f>
        <v>#N/A</v>
      </c>
      <c r="M173" s="131" t="e">
        <f>IF($A$170='Eric-SESSION'!$A$259,INDEX('Eric-SESSION'!$K$259:$T$266, MATCH("*Lat Pulldown*",'Eric-SESSION'!$B$259:$B$266,0), MATCH("*3rd*",'Eric-SESSION'!$K$7:$T$7,0)),"")</f>
        <v>#N/A</v>
      </c>
      <c r="N173" s="44" t="e">
        <f>INDEX('Eric-SESSION'!$L$259:$U$266, MATCH("*Lat Pulldown*",'Eric-SESSION'!$B$259:$B$266,0), MATCH("*3rd*",'Eric-SESSION'!$K$7:$T$7,0))</f>
        <v>#N/A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>
        <f>IF($A$170='Eric-SESSION'!$A$259,INDEX('Eric-SESSION'!$K$259:$T$266, MATCH("*pressup*",'Eric-SESSION'!$B$259:$B$266,0), MATCH("*4th*",'Eric-SESSION'!$K$7:$T$7,0)),"")</f>
        <v>0</v>
      </c>
      <c r="D174" s="132">
        <f>INDEX('Eric-SESSION'!L$259:U$266, MATCH("*pressup*",'Eric-SESSION'!$B$259:$B$266,0), MATCH("*4th*",'Eric-SESSION'!K$7:T$7,0))</f>
        <v>3</v>
      </c>
      <c r="E174" s="131" t="e">
        <f>IF($A$170='Eric-SESSION'!$A$259,INDEX('Eric-SESSION'!$K$259:$T$266, MATCH("*Deadlift*",'Eric-SESSION'!$B$259:$B$266,0), MATCH("*4th*",'Eric-SESSION'!$K$7:$T$7,0)),"")</f>
        <v>#N/A</v>
      </c>
      <c r="F174" s="131" t="e">
        <f>INDEX('Eric-SESSION'!$L$259:$U$266, MATCH("*Deadlift*",'Eric-SESSION'!$B$259:$B$266,0), MATCH("*4th*",'Eric-SESSION'!$K$7:$T$7,0))</f>
        <v>#N/A</v>
      </c>
      <c r="G174" s="131" t="e">
        <f>IF($A$170='Eric-SESSION'!$A$259,INDEX('Eric-SESSION'!$K$259:$T$266, MATCH("*Bench Press*",'Eric-SESSION'!$B$259:$B$266,0), MATCH("*4th*",'Eric-SESSION'!$K$7:$T$7,0)),"")</f>
        <v>#N/A</v>
      </c>
      <c r="H174" s="131" t="e">
        <f>INDEX('Eric-SESSION'!$L$259:$U$266, MATCH("*Bench Press*",'Eric-SESSION'!$B$259:$B$266,0), MATCH("*4th*",'Eric-SESSION'!$K$7:$T$7,0))</f>
        <v>#N/A</v>
      </c>
      <c r="I174" s="132" t="e">
        <f>IF($A$170='Eric-SESSION'!$A$259,INDEX('Eric-SESSION'!$K$259:$T$266, MATCH("*Military*",'Eric-SESSION'!$B$259:$B$266,0), MATCH("*4th*",'Eric-SESSION'!$K$7:$T$7,0)),"")</f>
        <v>#N/A</v>
      </c>
      <c r="J174" s="44" t="e">
        <f>INDEX('Eric-SESSION'!$L$259:$U$266, MATCH("*Military*",'Eric-SESSION'!$B$259:$B$266,0), MATCH("*4th*",'Eric-SESSION'!$K$7:$T$7,0))</f>
        <v>#N/A</v>
      </c>
      <c r="K174" s="131" t="e">
        <f>IF($A$170='Eric-SESSION'!$A$259,INDEX('Eric-SESSION'!$K$259:$T$266, MATCH("*Clean *",'Eric-SESSION'!$B$259:$B$266,0), MATCH("*4th*",'Eric-SESSION'!$K$7:$T$7,0)),"")</f>
        <v>#N/A</v>
      </c>
      <c r="L174" s="44" t="e">
        <f>INDEX('Eric-SESSION'!$L$259:$U$266, MATCH("*Clean *",'Eric-SESSION'!$B$259:$B$266,0), MATCH("*4th*",'Eric-SESSION'!$K$7:$T$7,0))</f>
        <v>#N/A</v>
      </c>
      <c r="M174" s="131" t="e">
        <f>IF($A$170='Eric-SESSION'!$A$259,INDEX('Eric-SESSION'!$K$259:$T$266, MATCH("*Lat Pulldown*",'Eric-SESSION'!$B$259:$B$266,0), MATCH("*4th*",'Eric-SESSION'!$K$7:$T$7,0)),"")</f>
        <v>#N/A</v>
      </c>
      <c r="N174" s="44" t="e">
        <f>INDEX('Eric-SESSION'!$L$259:$U$266, MATCH("*Lat Pulldown*",'Eric-SESSION'!$B$259:$B$266,0), MATCH("*4th*",'Eric-SESSION'!$K$7:$T$7,0))</f>
        <v>#N/A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>
        <f>IF($A$170='Eric-SESSION'!$A$259,INDEX('Eric-SESSION'!$K$259:$T$266, MATCH("*pressup*",'Eric-SESSION'!$B$259:$B$266,0), MATCH("*5th*",'Eric-SESSION'!$K$7:$T$7,0)),"")</f>
        <v>0</v>
      </c>
      <c r="D175" s="132">
        <f>INDEX('Eric-SESSION'!L$259:U$266, MATCH("*pressup*",'Eric-SESSION'!$B$259:$B$266,0), MATCH("*5th*",'Eric-SESSION'!K$7:T$7,0))</f>
        <v>0</v>
      </c>
      <c r="E175" s="131" t="e">
        <f>IF($A$170='Eric-SESSION'!$A$259,INDEX('Eric-SESSION'!$K$259:$T$266, MATCH("*Deadlift*",'Eric-SESSION'!$B$259:$B$266,0), MATCH("*5th*",'Eric-SESSION'!$K$7:$T$7,0)),"")</f>
        <v>#N/A</v>
      </c>
      <c r="F175" s="131" t="e">
        <f>INDEX('Eric-SESSION'!$L$259:$U$266, MATCH("*Deadlift*",'Eric-SESSION'!$B$259:$B$266,0), MATCH("*5th*",'Eric-SESSION'!$K$7:$T$7,0))</f>
        <v>#N/A</v>
      </c>
      <c r="G175" s="131" t="e">
        <f>IF($A$170='Eric-SESSION'!$A$259,INDEX('Eric-SESSION'!$K$259:$T$266, MATCH("*Bench Press*",'Eric-SESSION'!$B$259:$B$266,0), MATCH("*5th*",'Eric-SESSION'!$K$7:$T$7,0)),"")</f>
        <v>#N/A</v>
      </c>
      <c r="H175" s="131" t="e">
        <f>INDEX('Eric-SESSION'!$L$259:$U$266, MATCH("*Bench Press*",'Eric-SESSION'!$B$259:$B$266,0), MATCH("*5th*",'Eric-SESSION'!$K$7:$T$7,0))</f>
        <v>#N/A</v>
      </c>
      <c r="I175" s="132" t="e">
        <f>IF($A$170='Eric-SESSION'!$A$259,INDEX('Eric-SESSION'!$K$259:$T$266, MATCH("*Military*",'Eric-SESSION'!$B$259:$B$266,0), MATCH("*5th*",'Eric-SESSION'!$K$7:$T$7,0)),"")</f>
        <v>#N/A</v>
      </c>
      <c r="J175" s="44" t="e">
        <f>INDEX('Eric-SESSION'!$L$259:$U$266, MATCH("*Military*",'Eric-SESSION'!$B$259:$B$266,0), MATCH("*5th*",'Eric-SESSION'!$K$7:$T$7,0))</f>
        <v>#N/A</v>
      </c>
      <c r="K175" s="131" t="e">
        <f>IF($A$170='Eric-SESSION'!$A$259,INDEX('Eric-SESSION'!$K$259:$T$266, MATCH("*Clean *",'Eric-SESSION'!$B$259:$B$266,0), MATCH("*5th*",'Eric-SESSION'!$K$7:$T$7,0)),"")</f>
        <v>#N/A</v>
      </c>
      <c r="L175" s="44" t="e">
        <f>INDEX('Eric-SESSION'!$L$259:$U$266, MATCH("*Clean *",'Eric-SESSION'!$B$259:$B$266,0), MATCH("*5th*",'Eric-SESSION'!$K$7:$T$7,0))</f>
        <v>#N/A</v>
      </c>
      <c r="M175" s="131" t="e">
        <f>IF($A$170='Eric-SESSION'!$A$259,INDEX('Eric-SESSION'!$K$259:$T$266, MATCH("*Lat Pulldown*",'Eric-SESSION'!$B$259:$B$266,0), MATCH("*5th*",'Eric-SESSION'!$K$7:$T$7,0)),"")</f>
        <v>#N/A</v>
      </c>
      <c r="N175" s="44" t="e">
        <f>INDEX('Eric-SESSION'!$L$259:$U$266, MATCH("*Lat Pulldown*",'Eric-SESSION'!$B$259:$B$266,0), MATCH("*5th*",'Eric-SESSION'!$K$7:$T$7,0))</f>
        <v>#N/A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'Eric-SESSION'!A268</f>
        <v>42397</v>
      </c>
      <c r="B176" s="116" t="s">
        <v>84</v>
      </c>
      <c r="C176" s="117">
        <f>MAX(C177:C181)</f>
        <v>0</v>
      </c>
      <c r="D176" s="116">
        <f t="array" ref="D176">MAX(IF(C177:C181=C176,D177:D181))</f>
        <v>10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 t="e">
        <f>MAX(M177:M181)</f>
        <v>#N/A</v>
      </c>
      <c r="N176" s="117" t="e">
        <f t="array" ref="N176">MAX(IF(M177:M181=M176,N177:N181))</f>
        <v>#N/A</v>
      </c>
      <c r="O176" s="152">
        <f>IF($A$176='Eric-SESSION'!$A$268,INDEX('Eric-SESSION'!$K$268:$T$275, MATCH("*Plank*",'Eric-SESSION'!$B$268:$B$275,0), MATCH("*1st*",'Eric-SESSION'!$K$7:$T$7,0)),"")</f>
        <v>1.4467592592592594E-3</v>
      </c>
      <c r="P176" s="152" t="e">
        <f>IF($A$176='Eric-SESSION'!$A$268,INDEX('Eric-SESSION'!$K$268:$T$275, MATCH("*HIIT*",'Eric-SESSION'!$B$268:$B$275,0), MATCH("*1st*",'Eric-SESSION'!$K$7:$T$7,0)),"")</f>
        <v>#N/A</v>
      </c>
      <c r="Q176" s="119" t="e">
        <f>INDEX('Eric-SESSION'!$L$268:$U$275, MATCH("*HIIT*",'Eric-SESSION'!$B$268:$B$275,0), MATCH("*1st*",'Eric-SESSION'!$K$7:$T$7,0))</f>
        <v>#N/A</v>
      </c>
      <c r="R176" s="119">
        <f>'Eric-SESSION'!U268</f>
        <v>0</v>
      </c>
      <c r="S176" s="116"/>
      <c r="T176" s="116"/>
      <c r="U176" s="120">
        <f>'Eric-SESSION'!A269</f>
        <v>0</v>
      </c>
      <c r="V176" s="120">
        <f>'Eric-SESSION'!A270</f>
        <v>0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>
        <f>IF($A$176='Eric-SESSION'!$A$268,INDEX('Eric-SESSION'!$K$268:$T$275, MATCH("*pressup*",'Eric-SESSION'!$B$268:$B$275,0), MATCH("*1st*",'Eric-SESSION'!$K$7:$T$7,0)),"")</f>
        <v>0</v>
      </c>
      <c r="D177" s="132">
        <f>INDEX('Eric-SESSION'!L$268:U$275, MATCH("*pressup*",'Eric-SESSION'!$B$268:$B$275,0), MATCH("*1st*",'Eric-SESSION'!K$7:T$7,0))</f>
        <v>7</v>
      </c>
      <c r="E177" s="131" t="e">
        <f>IF($A$176='Eric-SESSION'!$A$268,INDEX('Eric-SESSION'!$K$268:$T$275, MATCH("*Deadlift*",'Eric-SESSION'!$B$268:$B$275,0), MATCH("*1st*",'Eric-SESSION'!$K$7:$T$7,0)),"")</f>
        <v>#N/A</v>
      </c>
      <c r="F177" s="131" t="e">
        <f>INDEX('Eric-SESSION'!$L$268:$U$275, MATCH("*Deadlift*",'Eric-SESSION'!$B$268:$B$275,0), MATCH("*1st*",'Eric-SESSION'!$K$7:$T$7,0))</f>
        <v>#N/A</v>
      </c>
      <c r="G177" s="131" t="e">
        <f>IF($A$176='Eric-SESSION'!$A$268,INDEX('Eric-SESSION'!$K$268:$T$275, MATCH("*Bench Press*",'Eric-SESSION'!$B$268:$B$275,0), MATCH("*1st*",'Eric-SESSION'!$K$7:$T$7,0)),"")</f>
        <v>#N/A</v>
      </c>
      <c r="H177" s="131" t="e">
        <f>INDEX('Eric-SESSION'!$L$268:$U$275, MATCH("*Bench Press*",'Eric-SESSION'!$B$268:$B$275,0), MATCH("*1st*",'Eric-SESSION'!$K$7:$T$7,0))</f>
        <v>#N/A</v>
      </c>
      <c r="I177" s="132" t="e">
        <f>IF($A$176='Eric-SESSION'!$A$268,INDEX('Eric-SESSION'!$K$268:$T$275, MATCH("*Military*",'Eric-SESSION'!$B$268:$B$275,0), MATCH("*1st*",'Eric-SESSION'!$K$7:$T$7,0)),"")</f>
        <v>#N/A</v>
      </c>
      <c r="J177" s="48" t="e">
        <f>INDEX('Eric-SESSION'!$L$268:$U$275, MATCH("*Military*",'Eric-SESSION'!$B$268:$B$275,0), MATCH("*1st*",'Eric-SESSION'!$K$7:$T$7,0))</f>
        <v>#N/A</v>
      </c>
      <c r="K177" s="131" t="e">
        <f>IF($A$176='Eric-SESSION'!$A$268,INDEX('Eric-SESSION'!$K$268:$T$275, MATCH("*Clean *",'Eric-SESSION'!$B$268:$B$275,0), MATCH("*1st*",'Eric-SESSION'!$K$7:$T$7,0)),"")</f>
        <v>#N/A</v>
      </c>
      <c r="L177" s="48" t="e">
        <f>INDEX('Eric-SESSION'!$L$268:$U$275, MATCH("*Clean *",'Eric-SESSION'!$B$268:$B$275,0), MATCH("*1st*",'Eric-SESSION'!$K$7:$T$7,0))</f>
        <v>#N/A</v>
      </c>
      <c r="M177" s="131" t="e">
        <f>IF($A$176='Eric-SESSION'!$A$268,INDEX('Eric-SESSION'!$K$268:$T$275, MATCH("*Lat Pulldown*",'Eric-SESSION'!$B$268:$B$275,0), MATCH("*1st*",'Eric-SESSION'!$K$7:$T$7,0)),"")</f>
        <v>#N/A</v>
      </c>
      <c r="N177" s="48" t="e">
        <f>INDEX('Eric-SESSION'!$L$268:$U$275, MATCH("*Lat Pulldown*",'Eric-SESSION'!$B$268:$B$275,0), MATCH("*1st*",'Eric-SESSION'!$K$7:$T$7,0))</f>
        <v>#N/A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>
        <f>IF($A$176='Eric-SESSION'!$A$268,INDEX('Eric-SESSION'!$K$268:$T$275, MATCH("*pressup*",'Eric-SESSION'!$B$268:$B$275,0), MATCH("*2nd*",'Eric-SESSION'!$K$7:$T$7,0)),"")</f>
        <v>0</v>
      </c>
      <c r="D178" s="132" t="str">
        <f>INDEX('Eric-SESSION'!L$268:U$275, MATCH("*pressup*",'Eric-SESSION'!$B$268:$B$275,0), MATCH("*2nd*",'Eric-SESSION'!K$7:T$7,0))</f>
        <v>10 (5)</v>
      </c>
      <c r="E178" s="131" t="e">
        <f>IF($A$176='Eric-SESSION'!$A$268,INDEX('Eric-SESSION'!$K$268:$T$275, MATCH("*Deadlift*",'Eric-SESSION'!$B$268:$B$275,0), MATCH("*2ND*",'Eric-SESSION'!$K$7:$T$7,0)),"")</f>
        <v>#N/A</v>
      </c>
      <c r="F178" s="131" t="e">
        <f>INDEX('Eric-SESSION'!$L$268:$U$275, MATCH("*Deadlift*",'Eric-SESSION'!$B$268:$B$275,0), MATCH("*2nd*",'Eric-SESSION'!$K$7:$T$7,0))</f>
        <v>#N/A</v>
      </c>
      <c r="G178" s="131" t="e">
        <f>IF($A$176='Eric-SESSION'!$A$268,INDEX('Eric-SESSION'!$K$268:$T$275, MATCH("*Bench Press*",'Eric-SESSION'!$B$268:$B$275,0), MATCH("*2ND*",'Eric-SESSION'!$K$7:$T$7,0)),"")</f>
        <v>#N/A</v>
      </c>
      <c r="H178" s="131" t="e">
        <f>INDEX('Eric-SESSION'!$L$268:$U$275, MATCH("*Bench Press*",'Eric-SESSION'!$B$268:$B$275,0), MATCH("*2nd*",'Eric-SESSION'!$K$7:$T$7,0))</f>
        <v>#N/A</v>
      </c>
      <c r="I178" s="132" t="e">
        <f>IF($A$176='Eric-SESSION'!$A$268,INDEX('Eric-SESSION'!$K$268:$T$275, MATCH("*Military*",'Eric-SESSION'!$B$268:$B$275,0), MATCH("*2ND*",'Eric-SESSION'!$K$7:$T$7,0)),"")</f>
        <v>#N/A</v>
      </c>
      <c r="J178" s="44" t="e">
        <f>INDEX('Eric-SESSION'!$L$268:$U$275, MATCH("*Military*",'Eric-SESSION'!$B$268:$B$275,0), MATCH("*2nd*",'Eric-SESSION'!$K$7:$T$7,0))</f>
        <v>#N/A</v>
      </c>
      <c r="K178" s="131" t="e">
        <f>IF($A$176='Eric-SESSION'!$A$268,INDEX('Eric-SESSION'!$K$268:$T$275, MATCH("*Clean *",'Eric-SESSION'!$B$268:$B$275,0), MATCH("*2ND*",'Eric-SESSION'!$K$7:$T$7,0)),"")</f>
        <v>#N/A</v>
      </c>
      <c r="L178" s="44" t="e">
        <f>INDEX('Eric-SESSION'!$L$268:$U$275, MATCH("*Clean *",'Eric-SESSION'!$B$268:$B$275,0), MATCH("*2nd*",'Eric-SESSION'!$K$7:$T$7,0))</f>
        <v>#N/A</v>
      </c>
      <c r="M178" s="131" t="e">
        <f>IF($A$176='Eric-SESSION'!$A$268,INDEX('Eric-SESSION'!$K$268:$T$275, MATCH("*Lat Pulldown*",'Eric-SESSION'!$B$268:$B$275,0), MATCH("*2ND*",'Eric-SESSION'!$K$7:$T$7,0)),"")</f>
        <v>#N/A</v>
      </c>
      <c r="N178" s="44" t="e">
        <f>INDEX('Eric-SESSION'!$L$268:$U$275, MATCH("*Lat Pulldown*",'Eric-SESSION'!$B$268:$B$275,0), MATCH("*2nd*",'Eric-SESSION'!$K$7:$T$7,0))</f>
        <v>#N/A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>
        <f>IF($A$176='Eric-SESSION'!$A$268,INDEX('Eric-SESSION'!$K$268:$T$275, MATCH("*pressup*",'Eric-SESSION'!$B$268:$B$275,0), MATCH("*3rd*",'Eric-SESSION'!$K$7:$T$7,0)),"")</f>
        <v>0</v>
      </c>
      <c r="D179" s="132">
        <f>INDEX('Eric-SESSION'!L$268:U$275, MATCH("*pressup*",'Eric-SESSION'!$B$268:$B$275,0), MATCH("*3rd*",'Eric-SESSION'!K$7:T$7,0))</f>
        <v>10</v>
      </c>
      <c r="E179" s="131" t="e">
        <f>IF($A$176='Eric-SESSION'!$A$268,INDEX('Eric-SESSION'!$K$268:$T$275, MATCH("*Deadlift*",'Eric-SESSION'!$B$268:$B$275,0), MATCH("*3rd*",'Eric-SESSION'!$K$7:$T$7,0)),"")</f>
        <v>#N/A</v>
      </c>
      <c r="F179" s="131" t="e">
        <f>INDEX('Eric-SESSION'!$L$268:$U$275, MATCH("*Deadlift*",'Eric-SESSION'!$B$268:$B$275,0), MATCH("*3rd*",'Eric-SESSION'!$K$7:$T$7,0))</f>
        <v>#N/A</v>
      </c>
      <c r="G179" s="131" t="e">
        <f>IF($A$176='Eric-SESSION'!$A$268,INDEX('Eric-SESSION'!$K$268:$T$275, MATCH("*Bench Press*",'Eric-SESSION'!$B$268:$B$275,0), MATCH("*3rd*",'Eric-SESSION'!$K$7:$T$7,0)),"")</f>
        <v>#N/A</v>
      </c>
      <c r="H179" s="131" t="e">
        <f>INDEX('Eric-SESSION'!$L$268:$U$275, MATCH("*Bench Press*",'Eric-SESSION'!$B$268:$B$275,0), MATCH("*3rd*",'Eric-SESSION'!$K$7:$T$7,0))</f>
        <v>#N/A</v>
      </c>
      <c r="I179" s="132" t="e">
        <f>IF($A$176='Eric-SESSION'!$A$268,INDEX('Eric-SESSION'!$K$268:$T$275, MATCH("*Military*",'Eric-SESSION'!$B$268:$B$275,0), MATCH("*3rd*",'Eric-SESSION'!$K$7:$T$7,0)),"")</f>
        <v>#N/A</v>
      </c>
      <c r="J179" s="44" t="e">
        <f>INDEX('Eric-SESSION'!$L$268:$U$275, MATCH("*Military*",'Eric-SESSION'!$B$268:$B$275,0), MATCH("*3rd*",'Eric-SESSION'!$K$7:$T$7,0))</f>
        <v>#N/A</v>
      </c>
      <c r="K179" s="131" t="e">
        <f>IF($A$176='Eric-SESSION'!$A$268,INDEX('Eric-SESSION'!$K$268:$T$275, MATCH("*Clean *",'Eric-SESSION'!$B$268:$B$275,0), MATCH("*3rd*",'Eric-SESSION'!$K$7:$T$7,0)),"")</f>
        <v>#N/A</v>
      </c>
      <c r="L179" s="44" t="e">
        <f>INDEX('Eric-SESSION'!$L$268:$U$275, MATCH("*Clean *",'Eric-SESSION'!$B$268:$B$275,0), MATCH("*3rd*",'Eric-SESSION'!$K$7:$T$7,0))</f>
        <v>#N/A</v>
      </c>
      <c r="M179" s="131" t="e">
        <f>IF($A$176='Eric-SESSION'!$A$268,INDEX('Eric-SESSION'!$K$268:$T$275, MATCH("*Lat Pulldown*",'Eric-SESSION'!$B$268:$B$275,0), MATCH("*3rd*",'Eric-SESSION'!$K$7:$T$7,0)),"")</f>
        <v>#N/A</v>
      </c>
      <c r="N179" s="44" t="e">
        <f>INDEX('Eric-SESSION'!$L$268:$U$275, MATCH("*Lat Pulldown*",'Eric-SESSION'!$B$268:$B$275,0), MATCH("*3rd*",'Eric-SESSION'!$K$7:$T$7,0))</f>
        <v>#N/A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>
        <f>IF($A$176='Eric-SESSION'!$A$268,INDEX('Eric-SESSION'!$K$268:$T$275, MATCH("*pressup*",'Eric-SESSION'!$B$268:$B$275,0), MATCH("*4th*",'Eric-SESSION'!$K$7:$T$7,0)),"")</f>
        <v>0</v>
      </c>
      <c r="D180" s="132">
        <f>INDEX('Eric-SESSION'!L$268:U$275, MATCH("*pressup*",'Eric-SESSION'!$B$268:$B$275,0), MATCH("*4th*",'Eric-SESSION'!K$7:T$7,0))</f>
        <v>4</v>
      </c>
      <c r="E180" s="131" t="e">
        <f>IF($A$176='Eric-SESSION'!$A$268,INDEX('Eric-SESSION'!$K$268:$T$275, MATCH("*Deadlift*",'Eric-SESSION'!$B$268:$B$275,0), MATCH("*4th*",'Eric-SESSION'!$K$7:$T$7,0)),"")</f>
        <v>#N/A</v>
      </c>
      <c r="F180" s="131" t="e">
        <f>INDEX('Eric-SESSION'!$L$268:$U$275, MATCH("*Deadlift*",'Eric-SESSION'!$B$268:$B$275,0), MATCH("*4th*",'Eric-SESSION'!$K$7:$T$7,0))</f>
        <v>#N/A</v>
      </c>
      <c r="G180" s="131" t="e">
        <f>IF($A$176='Eric-SESSION'!$A$268,INDEX('Eric-SESSION'!$K$268:$T$275, MATCH("*Bench Press*",'Eric-SESSION'!$B$268:$B$275,0), MATCH("*4th*",'Eric-SESSION'!$K$7:$T$7,0)),"")</f>
        <v>#N/A</v>
      </c>
      <c r="H180" s="131" t="e">
        <f>INDEX('Eric-SESSION'!$L$268:$U$275, MATCH("*Bench Press*",'Eric-SESSION'!$B$268:$B$275,0), MATCH("*4th*",'Eric-SESSION'!$K$7:$T$7,0))</f>
        <v>#N/A</v>
      </c>
      <c r="I180" s="132" t="e">
        <f>IF($A$176='Eric-SESSION'!$A$268,INDEX('Eric-SESSION'!$K$268:$T$275, MATCH("*Military*",'Eric-SESSION'!$B$268:$B$275,0), MATCH("*4th*",'Eric-SESSION'!$K$7:$T$7,0)),"")</f>
        <v>#N/A</v>
      </c>
      <c r="J180" s="44" t="e">
        <f>INDEX('Eric-SESSION'!$L$268:$U$275, MATCH("*Military*",'Eric-SESSION'!$B$268:$B$275,0), MATCH("*4th*",'Eric-SESSION'!$K$7:$T$7,0))</f>
        <v>#N/A</v>
      </c>
      <c r="K180" s="131" t="e">
        <f>IF($A$176='Eric-SESSION'!$A$268,INDEX('Eric-SESSION'!$K$268:$T$275, MATCH("*Clean *",'Eric-SESSION'!$B$268:$B$275,0), MATCH("*4th*",'Eric-SESSION'!$K$7:$T$7,0)),"")</f>
        <v>#N/A</v>
      </c>
      <c r="L180" s="44" t="e">
        <f>INDEX('Eric-SESSION'!$L$268:$U$275, MATCH("*Clean *",'Eric-SESSION'!$B$268:$B$275,0), MATCH("*4th*",'Eric-SESSION'!$K$7:$T$7,0))</f>
        <v>#N/A</v>
      </c>
      <c r="M180" s="131" t="e">
        <f>IF($A$176='Eric-SESSION'!$A$268,INDEX('Eric-SESSION'!$K$268:$T$275, MATCH("*Lat Pulldown*",'Eric-SESSION'!$B$268:$B$275,0), MATCH("*4th*",'Eric-SESSION'!$K$7:$T$7,0)),"")</f>
        <v>#N/A</v>
      </c>
      <c r="N180" s="44" t="e">
        <f>INDEX('Eric-SESSION'!$L$268:$U$275, MATCH("*Lat Pulldown*",'Eric-SESSION'!$B$268:$B$275,0), MATCH("*4th*",'Eric-SESSION'!$K$7:$T$7,0))</f>
        <v>#N/A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>
        <f>IF($A$176='Eric-SESSION'!$A$268,INDEX('Eric-SESSION'!$K$268:$T$275, MATCH("*pressup*",'Eric-SESSION'!$B$268:$B$275,0), MATCH("*5th*",'Eric-SESSION'!$K$7:$T$7,0)),"")</f>
        <v>0</v>
      </c>
      <c r="D181" s="132">
        <f>INDEX('Eric-SESSION'!L$268:U$275, MATCH("*pressup*",'Eric-SESSION'!$B$268:$B$275,0), MATCH("*5th*",'Eric-SESSION'!K$7:T$7,0))</f>
        <v>0</v>
      </c>
      <c r="E181" s="131" t="e">
        <f>IF($A$176='Eric-SESSION'!$A$268,INDEX('Eric-SESSION'!$K$268:$T$275, MATCH("*Deadlift*",'Eric-SESSION'!$B$268:$B$275,0), MATCH("*5th*",'Eric-SESSION'!$K$7:$T$7,0)),"")</f>
        <v>#N/A</v>
      </c>
      <c r="F181" s="131" t="e">
        <f>INDEX('Eric-SESSION'!$L$268:$U$275, MATCH("*Deadlift*",'Eric-SESSION'!$B$268:$B$275,0), MATCH("*5th*",'Eric-SESSION'!$K$7:$T$7,0))</f>
        <v>#N/A</v>
      </c>
      <c r="G181" s="131" t="e">
        <f>IF($A$176='Eric-SESSION'!$A$268,INDEX('Eric-SESSION'!$K$268:$T$275, MATCH("*Bench Press*",'Eric-SESSION'!$B$268:$B$275,0), MATCH("*5th*",'Eric-SESSION'!$K$7:$T$7,0)),"")</f>
        <v>#N/A</v>
      </c>
      <c r="H181" s="131" t="e">
        <f>INDEX('Eric-SESSION'!$L$268:$U$275, MATCH("*Bench Press*",'Eric-SESSION'!$B$268:$B$275,0), MATCH("*5th*",'Eric-SESSION'!$K$7:$T$7,0))</f>
        <v>#N/A</v>
      </c>
      <c r="I181" s="132" t="e">
        <f>IF($A$176='Eric-SESSION'!$A$268,INDEX('Eric-SESSION'!$K$268:$T$275, MATCH("*Military*",'Eric-SESSION'!$B$268:$B$275,0), MATCH("*5th*",'Eric-SESSION'!$K$7:$T$7,0)),"")</f>
        <v>#N/A</v>
      </c>
      <c r="J181" s="44" t="e">
        <f>INDEX('Eric-SESSION'!$L$268:$U$275, MATCH("*Military*",'Eric-SESSION'!$B$268:$B$275,0), MATCH("*5th*",'Eric-SESSION'!$K$7:$T$7,0))</f>
        <v>#N/A</v>
      </c>
      <c r="K181" s="131" t="e">
        <f>IF($A$176='Eric-SESSION'!$A$268,INDEX('Eric-SESSION'!$K$268:$T$275, MATCH("*Clean *",'Eric-SESSION'!$B$268:$B$275,0), MATCH("*5th*",'Eric-SESSION'!$K$7:$T$7,0)),"")</f>
        <v>#N/A</v>
      </c>
      <c r="L181" s="44" t="e">
        <f>INDEX('Eric-SESSION'!$L$268:$U$275, MATCH("*Clean *",'Eric-SESSION'!$B$268:$B$275,0), MATCH("*5th*",'Eric-SESSION'!$K$7:$T$7,0))</f>
        <v>#N/A</v>
      </c>
      <c r="M181" s="131" t="e">
        <f>IF($A$176='Eric-SESSION'!$A$268,INDEX('Eric-SESSION'!$K$268:$T$275, MATCH("*Lat Pulldown*",'Eric-SESSION'!$B$268:$B$275,0), MATCH("*5th*",'Eric-SESSION'!$K$7:$T$7,0)),"")</f>
        <v>#N/A</v>
      </c>
      <c r="N181" s="44" t="e">
        <f>INDEX('Eric-SESSION'!$L$268:$U$275, MATCH("*Lat Pulldown*",'Eric-SESSION'!$B$268:$B$275,0), MATCH("*5th*",'Eric-SESSION'!$K$7:$T$7,0))</f>
        <v>#N/A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'Eric-SESSION'!A277</f>
        <v>42413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 t="e">
        <f>MAX(E183:E187)</f>
        <v>#N/A</v>
      </c>
      <c r="F182" s="116" t="e">
        <f t="array" ref="F182">MAX(IF(E183:E187=E182,F183:F187))</f>
        <v>#N/A</v>
      </c>
      <c r="G182" s="116" t="e">
        <f>MAX(G183:G187)</f>
        <v>#N/A</v>
      </c>
      <c r="H182" s="116" t="e">
        <f t="array" ref="H182">MAX(IF(G183:G187=G182,H183:H187))</f>
        <v>#N/A</v>
      </c>
      <c r="I182" s="116" t="e">
        <f>MAX(I183:I187)</f>
        <v>#N/A</v>
      </c>
      <c r="J182" s="116" t="e">
        <f t="array" ref="J182">MAX(IF(I183:I187=I182,J183:J187))</f>
        <v>#N/A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>
        <f>IF($A$182='Eric-SESSION'!$A$277,INDEX('Eric-SESSION'!$K$277:$T$284, MATCH("*Plank*",'Eric-SESSION'!$B$277:$B$284,0), MATCH("*1st*",'Eric-SESSION'!$K$7:$T$7,0)),"")</f>
        <v>1.5046296296296294E-3</v>
      </c>
      <c r="P182" s="152" t="e">
        <f>IF($A$182='Eric-SESSION'!$A$277,INDEX('Eric-SESSION'!$K$277:$T$284, MATCH("*HIIT*",'Eric-SESSION'!$B$277:$B$284,0), MATCH("*1st*",'Eric-SESSION'!$K$7:$T$7,0)),"")</f>
        <v>#N/A</v>
      </c>
      <c r="Q182" s="119" t="e">
        <f>INDEX('Eric-SESSION'!$L$212:$U$277, MATCH("*HIIT*",'Eric-SESSION'!$B$212:$B$277,0), MATCH("*1st*",'Eric-SESSION'!$K$7:$T$7,0))</f>
        <v>#N/A</v>
      </c>
      <c r="R182" s="119">
        <f>'Eric-SESSION'!U277</f>
        <v>0</v>
      </c>
      <c r="S182" s="116"/>
      <c r="T182" s="116"/>
      <c r="U182" s="120">
        <f>'Eric-SESSION'!A278</f>
        <v>69</v>
      </c>
      <c r="V182" s="120">
        <f>'Eric-SESSION'!A279</f>
        <v>22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IF($A$182='Eric-SESSION'!$A$277,INDEX('Eric-SESSION'!$K$277:$T$284, MATCH("*pressup*",'Eric-SESSION'!$B$277:$B$284,0), MATCH("*1st*",'Eric-SESSION'!$K$7:$T$7,0)),"")</f>
        <v>#N/A</v>
      </c>
      <c r="D183" s="132" t="e">
        <f>INDEX('Eric-SESSION'!L$277:U$284, MATCH("*pressup*",'Eric-SESSION'!$B$277:$B$284,0), MATCH("*1st*",'Eric-SESSION'!K$7:T$7,0))</f>
        <v>#N/A</v>
      </c>
      <c r="E183" s="131" t="e">
        <f>IF($A$182='Eric-SESSION'!$A$277,INDEX('Eric-SESSION'!$K$277:$T$284, MATCH("*Deadlift*",'Eric-SESSION'!$B$277:$B$284,0), MATCH("*1st*",'Eric-SESSION'!$K$7:$T$7,0)),"")</f>
        <v>#N/A</v>
      </c>
      <c r="F183" s="131" t="e">
        <f>INDEX('Eric-SESSION'!$L$277:$U$284, MATCH("*Deadlift*",'Eric-SESSION'!$B$277:$B$284,0), MATCH("*1st*",'Eric-SESSION'!$K$7:$T$7,0))</f>
        <v>#N/A</v>
      </c>
      <c r="G183" s="131" t="e">
        <f>IF($A$182='Eric-SESSION'!$A$277,INDEX('Eric-SESSION'!$K$277:$T$284, MATCH("*Bench Press*",'Eric-SESSION'!$B$277:$B$284,0), MATCH("*1st*",'Eric-SESSION'!$K$7:$T$7,0)),"")</f>
        <v>#N/A</v>
      </c>
      <c r="H183" s="131" t="e">
        <f>INDEX('Eric-SESSION'!$L$277:$U$284, MATCH("*Bench Press*",'Eric-SESSION'!$B$277:$B$284,0), MATCH("*1st*",'Eric-SESSION'!$K$7:$T$7,0))</f>
        <v>#N/A</v>
      </c>
      <c r="I183" s="132" t="e">
        <f>IF($A$182='Eric-SESSION'!$A$277,INDEX('Eric-SESSION'!$K$277:$T$284, MATCH("*Military*",'Eric-SESSION'!$B$277:$B$284,0), MATCH("*1st*",'Eric-SESSION'!$K$7:$T$7,0)),"")</f>
        <v>#N/A</v>
      </c>
      <c r="J183" s="48" t="e">
        <f>INDEX('Eric-SESSION'!$L$277:$U$284, MATCH("*Military*",'Eric-SESSION'!$B$277:$B$284,0), MATCH("*1st*",'Eric-SESSION'!$K$7:$T$7,0))</f>
        <v>#N/A</v>
      </c>
      <c r="K183" s="131" t="e">
        <f>IF($A$182='Eric-SESSION'!$A$277,INDEX('Eric-SESSION'!$K$277:$T$284, MATCH("*Clean *",'Eric-SESSION'!$B$277:$B$284,0), MATCH("*1st*",'Eric-SESSION'!$K$7:$T$7,0)),"")</f>
        <v>#N/A</v>
      </c>
      <c r="L183" s="48" t="e">
        <f>INDEX('Eric-SESSION'!$L$277:$U$284, MATCH("*Clean *",'Eric-SESSION'!$B$277:$B$284,0), MATCH("*1st*",'Eric-SESSION'!$K$7:$T$7,0))</f>
        <v>#N/A</v>
      </c>
      <c r="M183" s="131" t="e">
        <f>IF($A$182='Eric-SESSION'!$A$277,INDEX('Eric-SESSION'!$K$277:$T$284, MATCH("*Lat Pulldown*",'Eric-SESSION'!$B$277:$B$284,0), MATCH("*1st*",'Eric-SESSION'!$K$7:$T$7,0)),"")</f>
        <v>#N/A</v>
      </c>
      <c r="N183" s="48" t="e">
        <f>INDEX('Eric-SESSION'!$L$277:$U$284, MATCH("*Lat Pulldown*",'Eric-SESSION'!$B$277:$B$284,0), MATCH("*1st*",'Eric-SESSION'!$K$7:$T$7,0))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IF($A$182='Eric-SESSION'!$A$277,INDEX('Eric-SESSION'!$K$277:$T$284, MATCH("*pressup*",'Eric-SESSION'!$B$277:$B$284,0), MATCH("*2nd*",'Eric-SESSION'!$K$7:$T$7,0)),"")</f>
        <v>#N/A</v>
      </c>
      <c r="D184" s="132" t="e">
        <f>INDEX('Eric-SESSION'!L$277:U$284, MATCH("*pressup*",'Eric-SESSION'!$B$277:$B$284,0), MATCH("*2nd*",'Eric-SESSION'!K$7:T$7,0))</f>
        <v>#N/A</v>
      </c>
      <c r="E184" s="131" t="e">
        <f>IF($A$182='Eric-SESSION'!$A$277,INDEX('Eric-SESSION'!$K$277:$T$284, MATCH("*Deadlift*",'Eric-SESSION'!$B$277:$B$284,0), MATCH("*2ND*",'Eric-SESSION'!$K$7:$T$7,0)),"")</f>
        <v>#N/A</v>
      </c>
      <c r="F184" s="131" t="e">
        <f>INDEX('Eric-SESSION'!$L$277:$U$284, MATCH("*Deadlift*",'Eric-SESSION'!$B$277:$B$284,0), MATCH("*2nd*",'Eric-SESSION'!$K$7:$T$7,0))</f>
        <v>#N/A</v>
      </c>
      <c r="G184" s="131" t="e">
        <f>IF($A$182='Eric-SESSION'!$A$277,INDEX('Eric-SESSION'!$K$277:$T$284, MATCH("*Bench Press*",'Eric-SESSION'!$B$277:$B$284,0), MATCH("*2ND*",'Eric-SESSION'!$K$7:$T$7,0)),"")</f>
        <v>#N/A</v>
      </c>
      <c r="H184" s="131" t="e">
        <f>INDEX('Eric-SESSION'!$L$277:$U$284, MATCH("*Bench Press*",'Eric-SESSION'!$B$277:$B$284,0), MATCH("*2nd*",'Eric-SESSION'!$K$7:$T$7,0))</f>
        <v>#N/A</v>
      </c>
      <c r="I184" s="132" t="e">
        <f>IF($A$182='Eric-SESSION'!$A$277,INDEX('Eric-SESSION'!$K$277:$T$284, MATCH("*Military*",'Eric-SESSION'!$B$277:$B$284,0), MATCH("*2ND*",'Eric-SESSION'!$K$7:$T$7,0)),"")</f>
        <v>#N/A</v>
      </c>
      <c r="J184" s="44" t="e">
        <f>INDEX('Eric-SESSION'!$L$277:$U$284, MATCH("*Military*",'Eric-SESSION'!$B$277:$B$284,0), MATCH("*2nd*",'Eric-SESSION'!$K$7:$T$7,0))</f>
        <v>#N/A</v>
      </c>
      <c r="K184" s="131" t="e">
        <f>IF($A$182='Eric-SESSION'!$A$277,INDEX('Eric-SESSION'!$K$277:$T$284, MATCH("*Clean *",'Eric-SESSION'!$B$277:$B$284,0), MATCH("*2ND*",'Eric-SESSION'!$K$7:$T$7,0)),"")</f>
        <v>#N/A</v>
      </c>
      <c r="L184" s="44" t="e">
        <f>INDEX('Eric-SESSION'!$L$277:$U$284, MATCH("*Clean *",'Eric-SESSION'!$B$277:$B$284,0), MATCH("*2nd*",'Eric-SESSION'!$K$7:$T$7,0))</f>
        <v>#N/A</v>
      </c>
      <c r="M184" s="131" t="e">
        <f>IF($A$182='Eric-SESSION'!$A$277,INDEX('Eric-SESSION'!$K$277:$T$284, MATCH("*Lat Pulldown*",'Eric-SESSION'!$B$277:$B$284,0), MATCH("*2ND*",'Eric-SESSION'!$K$7:$T$7,0)),"")</f>
        <v>#N/A</v>
      </c>
      <c r="N184" s="44" t="e">
        <f>INDEX('Eric-SESSION'!$L$277:$U$284, MATCH("*Lat Pulldown*",'Eric-SESSION'!$B$277:$B$284,0), MATCH("*2nd*",'Eric-SESSION'!$K$7:$T$7,0))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IF($A$182='Eric-SESSION'!$A$277,INDEX('Eric-SESSION'!$K$277:$T$284, MATCH("*pressup*",'Eric-SESSION'!$B$277:$B$284,0), MATCH("*3rd*",'Eric-SESSION'!$K$7:$T$7,0)),"")</f>
        <v>#N/A</v>
      </c>
      <c r="D185" s="132" t="e">
        <f>INDEX('Eric-SESSION'!L$277:U$284, MATCH("*pressup*",'Eric-SESSION'!$B$277:$B$284,0), MATCH("*3rd*",'Eric-SESSION'!K$7:T$7,0))</f>
        <v>#N/A</v>
      </c>
      <c r="E185" s="131" t="e">
        <f>IF($A$182='Eric-SESSION'!$A$277,INDEX('Eric-SESSION'!$K$277:$T$284, MATCH("*Deadlift*",'Eric-SESSION'!$B$277:$B$284,0), MATCH("*3rd*",'Eric-SESSION'!$K$7:$T$7,0)),"")</f>
        <v>#N/A</v>
      </c>
      <c r="F185" s="131" t="e">
        <f>INDEX('Eric-SESSION'!$L$277:$U$284, MATCH("*Deadlift*",'Eric-SESSION'!$B$277:$B$284,0), MATCH("*3rd*",'Eric-SESSION'!$K$7:$T$7,0))</f>
        <v>#N/A</v>
      </c>
      <c r="G185" s="131" t="e">
        <f>IF($A$182='Eric-SESSION'!$A$277,INDEX('Eric-SESSION'!$K$277:$T$284, MATCH("*Bench Press*",'Eric-SESSION'!$B$277:$B$284,0), MATCH("*3rd*",'Eric-SESSION'!$K$7:$T$7,0)),"")</f>
        <v>#N/A</v>
      </c>
      <c r="H185" s="131" t="e">
        <f>INDEX('Eric-SESSION'!$L$277:$U$284, MATCH("*Bench Press*",'Eric-SESSION'!$B$277:$B$284,0), MATCH("*3rd*",'Eric-SESSION'!$K$7:$T$7,0))</f>
        <v>#N/A</v>
      </c>
      <c r="I185" s="132" t="e">
        <f>IF($A$182='Eric-SESSION'!$A$277,INDEX('Eric-SESSION'!$K$277:$T$284, MATCH("*Military*",'Eric-SESSION'!$B$277:$B$284,0), MATCH("*3rd*",'Eric-SESSION'!$K$7:$T$7,0)),"")</f>
        <v>#N/A</v>
      </c>
      <c r="J185" s="44" t="e">
        <f>INDEX('Eric-SESSION'!$L$277:$U$284, MATCH("*Military*",'Eric-SESSION'!$B$277:$B$284,0), MATCH("*3rd*",'Eric-SESSION'!$K$7:$T$7,0))</f>
        <v>#N/A</v>
      </c>
      <c r="K185" s="131" t="e">
        <f>IF($A$182='Eric-SESSION'!$A$277,INDEX('Eric-SESSION'!$K$277:$T$284, MATCH("*Clean *",'Eric-SESSION'!$B$277:$B$284,0), MATCH("*3rd*",'Eric-SESSION'!$K$7:$T$7,0)),"")</f>
        <v>#N/A</v>
      </c>
      <c r="L185" s="44" t="e">
        <f>INDEX('Eric-SESSION'!$L$277:$U$284, MATCH("*Clean *",'Eric-SESSION'!$B$277:$B$284,0), MATCH("*3rd*",'Eric-SESSION'!$K$7:$T$7,0))</f>
        <v>#N/A</v>
      </c>
      <c r="M185" s="131" t="e">
        <f>IF($A$182='Eric-SESSION'!$A$277,INDEX('Eric-SESSION'!$K$277:$T$284, MATCH("*Lat Pulldown*",'Eric-SESSION'!$B$277:$B$284,0), MATCH("*3rd*",'Eric-SESSION'!$K$7:$T$7,0)),"")</f>
        <v>#N/A</v>
      </c>
      <c r="N185" s="44" t="e">
        <f>INDEX('Eric-SESSION'!$L$277:$U$284, MATCH("*Lat Pulldown*",'Eric-SESSION'!$B$277:$B$284,0), MATCH("*3rd*",'Eric-SESSION'!$K$7:$T$7,0))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IF($A$182='Eric-SESSION'!$A$277,INDEX('Eric-SESSION'!$K$277:$T$284, MATCH("*pressup*",'Eric-SESSION'!$B$277:$B$284,0), MATCH("*4th*",'Eric-SESSION'!$K$7:$T$7,0)),"")</f>
        <v>#N/A</v>
      </c>
      <c r="D186" s="132" t="e">
        <f>INDEX('Eric-SESSION'!L$277:U$284, MATCH("*pressup*",'Eric-SESSION'!$B$277:$B$284,0), MATCH("*4th*",'Eric-SESSION'!K$7:T$7,0))</f>
        <v>#N/A</v>
      </c>
      <c r="E186" s="131" t="e">
        <f>IF($A$182='Eric-SESSION'!$A$277,INDEX('Eric-SESSION'!$K$277:$T$284, MATCH("*Deadlift*",'Eric-SESSION'!$B$277:$B$284,0), MATCH("*4th*",'Eric-SESSION'!$K$7:$T$7,0)),"")</f>
        <v>#N/A</v>
      </c>
      <c r="F186" s="131" t="e">
        <f>INDEX('Eric-SESSION'!$L$277:$U$284, MATCH("*Deadlift*",'Eric-SESSION'!$B$277:$B$284,0), MATCH("*4th*",'Eric-SESSION'!$K$7:$T$7,0))</f>
        <v>#N/A</v>
      </c>
      <c r="G186" s="131" t="e">
        <f>IF($A$182='Eric-SESSION'!$A$277,INDEX('Eric-SESSION'!$K$277:$T$284, MATCH("*Bench Press*",'Eric-SESSION'!$B$277:$B$284,0), MATCH("*4th*",'Eric-SESSION'!$K$7:$T$7,0)),"")</f>
        <v>#N/A</v>
      </c>
      <c r="H186" s="131" t="e">
        <f>INDEX('Eric-SESSION'!$L$277:$U$284, MATCH("*Bench Press*",'Eric-SESSION'!$B$277:$B$284,0), MATCH("*4th*",'Eric-SESSION'!$K$7:$T$7,0))</f>
        <v>#N/A</v>
      </c>
      <c r="I186" s="132" t="e">
        <f>IF($A$182='Eric-SESSION'!$A$277,INDEX('Eric-SESSION'!$K$277:$T$284, MATCH("*Military*",'Eric-SESSION'!$B$277:$B$284,0), MATCH("*4th*",'Eric-SESSION'!$K$7:$T$7,0)),"")</f>
        <v>#N/A</v>
      </c>
      <c r="J186" s="44" t="e">
        <f>INDEX('Eric-SESSION'!$L$277:$U$284, MATCH("*Military*",'Eric-SESSION'!$B$277:$B$284,0), MATCH("*4th*",'Eric-SESSION'!$K$7:$T$7,0))</f>
        <v>#N/A</v>
      </c>
      <c r="K186" s="131" t="e">
        <f>IF($A$182='Eric-SESSION'!$A$277,INDEX('Eric-SESSION'!$K$277:$T$284, MATCH("*Clean *",'Eric-SESSION'!$B$277:$B$284,0), MATCH("*4th*",'Eric-SESSION'!$K$7:$T$7,0)),"")</f>
        <v>#N/A</v>
      </c>
      <c r="L186" s="44" t="e">
        <f>INDEX('Eric-SESSION'!$L$277:$U$284, MATCH("*Clean *",'Eric-SESSION'!$B$277:$B$284,0), MATCH("*4th*",'Eric-SESSION'!$K$7:$T$7,0))</f>
        <v>#N/A</v>
      </c>
      <c r="M186" s="131" t="e">
        <f>IF($A$182='Eric-SESSION'!$A$277,INDEX('Eric-SESSION'!$K$277:$T$284, MATCH("*Lat Pulldown*",'Eric-SESSION'!$B$277:$B$284,0), MATCH("*4th*",'Eric-SESSION'!$K$7:$T$7,0)),"")</f>
        <v>#N/A</v>
      </c>
      <c r="N186" s="44" t="e">
        <f>INDEX('Eric-SESSION'!$L$277:$U$284, MATCH("*Lat Pulldown*",'Eric-SESSION'!$B$277:$B$284,0), MATCH("*4th*",'Eric-SESSION'!$K$7:$T$7,0))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IF($A$182='Eric-SESSION'!$A$277,INDEX('Eric-SESSION'!$K$277:$T$284, MATCH("*pressup*",'Eric-SESSION'!$B$277:$B$284,0), MATCH("*5th*",'Eric-SESSION'!$K$7:$T$7,0)),"")</f>
        <v>#N/A</v>
      </c>
      <c r="D187" s="132" t="e">
        <f>INDEX('Eric-SESSION'!L$277:U$284, MATCH("*pressup*",'Eric-SESSION'!$B$277:$B$284,0), MATCH("*5th*",'Eric-SESSION'!K$7:T$7,0))</f>
        <v>#N/A</v>
      </c>
      <c r="E187" s="131" t="e">
        <f>IF($A$182='Eric-SESSION'!$A$277,INDEX('Eric-SESSION'!$K$277:$T$284, MATCH("*Deadlift*",'Eric-SESSION'!$B$277:$B$284,0), MATCH("*5th*",'Eric-SESSION'!$K$7:$T$7,0)),"")</f>
        <v>#N/A</v>
      </c>
      <c r="F187" s="131" t="e">
        <f>INDEX('Eric-SESSION'!$L$277:$U$284, MATCH("*Deadlift*",'Eric-SESSION'!$B$277:$B$284,0), MATCH("*5th*",'Eric-SESSION'!$K$7:$T$7,0))</f>
        <v>#N/A</v>
      </c>
      <c r="G187" s="131" t="e">
        <f>IF($A$182='Eric-SESSION'!$A$277,INDEX('Eric-SESSION'!$K$277:$T$284, MATCH("*Bench Press*",'Eric-SESSION'!$B$277:$B$284,0), MATCH("*5th*",'Eric-SESSION'!$K$7:$T$7,0)),"")</f>
        <v>#N/A</v>
      </c>
      <c r="H187" s="131" t="e">
        <f>INDEX('Eric-SESSION'!$L$277:$U$284, MATCH("*Bench Press*",'Eric-SESSION'!$B$277:$B$284,0), MATCH("*5th*",'Eric-SESSION'!$K$7:$T$7,0))</f>
        <v>#N/A</v>
      </c>
      <c r="I187" s="132" t="e">
        <f>IF($A$182='Eric-SESSION'!$A$277,INDEX('Eric-SESSION'!$K$277:$T$284, MATCH("*Military*",'Eric-SESSION'!$B$277:$B$284,0), MATCH("*5th*",'Eric-SESSION'!$K$7:$T$7,0)),"")</f>
        <v>#N/A</v>
      </c>
      <c r="J187" s="44" t="e">
        <f>INDEX('Eric-SESSION'!$L$277:$U$284, MATCH("*Military*",'Eric-SESSION'!$B$277:$B$284,0), MATCH("*5th*",'Eric-SESSION'!$K$7:$T$7,0))</f>
        <v>#N/A</v>
      </c>
      <c r="K187" s="131" t="e">
        <f>IF($A$182='Eric-SESSION'!$A$277,INDEX('Eric-SESSION'!$K$277:$T$284, MATCH("*Clean *",'Eric-SESSION'!$B$277:$B$284,0), MATCH("*5th*",'Eric-SESSION'!$K$7:$T$7,0)),"")</f>
        <v>#N/A</v>
      </c>
      <c r="L187" s="44" t="e">
        <f>INDEX('Eric-SESSION'!$L$277:$U$284, MATCH("*Clean *",'Eric-SESSION'!$B$277:$B$284,0), MATCH("*5th*",'Eric-SESSION'!$K$7:$T$7,0))</f>
        <v>#N/A</v>
      </c>
      <c r="M187" s="131" t="e">
        <f>IF($A$182='Eric-SESSION'!$A$277,INDEX('Eric-SESSION'!$K$277:$T$284, MATCH("*Lat Pulldown*",'Eric-SESSION'!$B$277:$B$284,0), MATCH("*5th*",'Eric-SESSION'!$K$7:$T$7,0)),"")</f>
        <v>#N/A</v>
      </c>
      <c r="N187" s="44" t="e">
        <f>INDEX('Eric-SESSION'!$L$277:$U$284, MATCH("*Lat Pulldown*",'Eric-SESSION'!$B$277:$B$284,0), MATCH("*5th*",'Eric-SESSION'!$K$7:$T$7,0))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'Eric-SESSION'!A286</f>
        <v>42420</v>
      </c>
      <c r="B188" s="116" t="s">
        <v>84</v>
      </c>
      <c r="C188" s="117">
        <f>MAX(C189:C193)</f>
        <v>0</v>
      </c>
      <c r="D188" s="116">
        <f t="array" ref="D188">MAX(IF(C189:C193=C188,D189:D193))</f>
        <v>13</v>
      </c>
      <c r="E188" s="116" t="e">
        <f>MAX(E189:E193)</f>
        <v>#N/A</v>
      </c>
      <c r="F188" s="116" t="e">
        <f t="array" ref="F188">MAX(IF(E189:E193=E188,F189:F193))</f>
        <v>#N/A</v>
      </c>
      <c r="G188" s="116" t="e">
        <f>MAX(G189:G193)</f>
        <v>#N/A</v>
      </c>
      <c r="H188" s="116" t="e">
        <f t="array" ref="H188">MAX(IF(G189:G193=G188,H189:H193))</f>
        <v>#N/A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>
        <f>IF($A$188='Eric-SESSION'!$A$286,INDEX('Eric-SESSION'!$K$286:$T$293, MATCH("*Plank*",'Eric-SESSION'!$B$286:$B$293,0), MATCH("*1st*",'Eric-SESSION'!$K$7:$T$7,0)),"")</f>
        <v>1.2152777777777778E-3</v>
      </c>
      <c r="P188" s="152" t="e">
        <f>IF($A$188='Eric-SESSION'!$A$286,INDEX('Eric-SESSION'!$K$286:$T$293, MATCH("*HIIT*",'Eric-SESSION'!$B$286:$B$293,0), MATCH("*1st*",'Eric-SESSION'!$K$7:$T$7,0)),"")</f>
        <v>#N/A</v>
      </c>
      <c r="Q188" s="119" t="e">
        <f>INDEX('Eric-SESSION'!$L$286:$U$293, MATCH("*HIIT*",'Eric-SESSION'!$B$286:$B$293,0), MATCH("*1st*",'Eric-SESSION'!$K$7:$T$7,0))</f>
        <v>#N/A</v>
      </c>
      <c r="R188" s="119">
        <f>'Eric-SESSION'!U286</f>
        <v>0</v>
      </c>
      <c r="S188" s="116"/>
      <c r="T188" s="116"/>
      <c r="U188" s="120">
        <f>'Eric-SESSION'!A287</f>
        <v>0</v>
      </c>
      <c r="V188" s="120">
        <f>'Eric-SESSION'!A288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>
        <f>IF($A$188='Eric-SESSION'!$A$286,INDEX('Eric-SESSION'!$K$286:$T$293, MATCH("*pressup*",'Eric-SESSION'!$B$286:$B$293,0), MATCH("*1st*",'Eric-SESSION'!$K$7:$T$7,0)),"")</f>
        <v>0</v>
      </c>
      <c r="D189" s="132">
        <f>INDEX('Eric-SESSION'!L$286:U$293, MATCH("*pressup*",'Eric-SESSION'!$B$286:$B$293,0), MATCH("*1st*",'Eric-SESSION'!K$7:T$7,0))</f>
        <v>13</v>
      </c>
      <c r="E189" s="131" t="e">
        <f>IF($A$188='Eric-SESSION'!$A$286,INDEX('Eric-SESSION'!$K$286:$T$293, MATCH("*Deadlift*",'Eric-SESSION'!$B$286:$B$293,0), MATCH("*1st*",'Eric-SESSION'!$K$7:$T$7,0)),"")</f>
        <v>#N/A</v>
      </c>
      <c r="F189" s="131" t="e">
        <f>INDEX('Eric-SESSION'!$L$188:$U$293, MATCH("*Deadlift*",'Eric-SESSION'!$B$286:$B$293,0), MATCH("*1st*",'Eric-SESSION'!$K$7:$T$7,0))</f>
        <v>#N/A</v>
      </c>
      <c r="G189" s="131" t="e">
        <f>IF($A$188='Eric-SESSION'!$A$286,INDEX('Eric-SESSION'!$K$286:$T$293, MATCH("*Bench Press*",'Eric-SESSION'!$B$286:$B$293,0), MATCH("*1st*",'Eric-SESSION'!$K$7:$T$7,0)),"")</f>
        <v>#N/A</v>
      </c>
      <c r="H189" s="131" t="e">
        <f>INDEX('Eric-SESSION'!$L$188:$U$293, MATCH("*Bench Press*",'Eric-SESSION'!$B$286:$B$293,0), MATCH("*1st*",'Eric-SESSION'!$K$7:$T$7,0))</f>
        <v>#N/A</v>
      </c>
      <c r="I189" s="132" t="e">
        <f>IF($A$188='Eric-SESSION'!$A$286,INDEX('Eric-SESSION'!$K$286:$T$293, MATCH("*Military*",'Eric-SESSION'!$B$286:$B$293,0), MATCH("*1st*",'Eric-SESSION'!$K$7:$T$7,0)),"")</f>
        <v>#N/A</v>
      </c>
      <c r="J189" s="48" t="e">
        <f>INDEX('Eric-SESSION'!$L$188:$U$293, MATCH("*Military*",'Eric-SESSION'!$B$286:$B$293,0), MATCH("*1st*",'Eric-SESSION'!$K$7:$T$7,0))</f>
        <v>#N/A</v>
      </c>
      <c r="K189" s="131" t="e">
        <f>IF($A$188='Eric-SESSION'!$A$286,INDEX('Eric-SESSION'!$K$286:$T$293, MATCH("*Clean *",'Eric-SESSION'!$B$286:$B$293,0), MATCH("*1st*",'Eric-SESSION'!$K$7:$T$7,0)),"")</f>
        <v>#N/A</v>
      </c>
      <c r="L189" s="48" t="e">
        <f>INDEX('Eric-SESSION'!$L$188:$U$293, MATCH("*Clean *",'Eric-SESSION'!$B$286:$B$293,0), MATCH("*1st*",'Eric-SESSION'!$K$7:$T$7,0))</f>
        <v>#N/A</v>
      </c>
      <c r="M189" s="131" t="e">
        <f>IF($A$188='Eric-SESSION'!$A$286,INDEX('Eric-SESSION'!$K$286:$T$293, MATCH("*Lat Pulldown*",'Eric-SESSION'!$B$286:$B$293,0), MATCH("*1st*",'Eric-SESSION'!$K$7:$T$7,0)),"")</f>
        <v>#N/A</v>
      </c>
      <c r="N189" s="48" t="e">
        <f>INDEX('Eric-SESSION'!$L$188:$U$293, MATCH("*Lat Pulldown*",'Eric-SESSION'!$B$286:$B$293,0), MATCH("*1st*",'Eric-SESSION'!$K$7:$T$7,0))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>
        <f>IF($A$188='Eric-SESSION'!$A$286,INDEX('Eric-SESSION'!$K$286:$T$293, MATCH("*pressup*",'Eric-SESSION'!$B$286:$B$293,0), MATCH("*2nd*",'Eric-SESSION'!$K$7:$T$7,0)),"")</f>
        <v>0</v>
      </c>
      <c r="D190" s="132">
        <f>INDEX('Eric-SESSION'!L$286:U$293, MATCH("*pressup*",'Eric-SESSION'!$B$286:$B$293,0), MATCH("*2nd*",'Eric-SESSION'!K$7:T$7,0))</f>
        <v>11</v>
      </c>
      <c r="E190" s="131" t="e">
        <f>IF($A$188='Eric-SESSION'!$A$286,INDEX('Eric-SESSION'!$K$286:$T$293, MATCH("*Deadlift*",'Eric-SESSION'!$B$286:$B$293,0), MATCH("*2ND*",'Eric-SESSION'!$K$7:$T$7,0)),"")</f>
        <v>#N/A</v>
      </c>
      <c r="F190" s="131" t="e">
        <f>INDEX('Eric-SESSION'!$L$188:$U$293, MATCH("*Deadlift*",'Eric-SESSION'!$B$286:$B$293,0), MATCH("*2nd*",'Eric-SESSION'!$K$7:$T$7,0))</f>
        <v>#N/A</v>
      </c>
      <c r="G190" s="131" t="e">
        <f>IF($A$188='Eric-SESSION'!$A$286,INDEX('Eric-SESSION'!$K$286:$T$293, MATCH("*Bench Press*",'Eric-SESSION'!$B$286:$B$293,0), MATCH("*2ND*",'Eric-SESSION'!$K$7:$T$7,0)),"")</f>
        <v>#N/A</v>
      </c>
      <c r="H190" s="131" t="e">
        <f>INDEX('Eric-SESSION'!$L$188:$U$293, MATCH("*Bench Press*",'Eric-SESSION'!$B$286:$B$293,0), MATCH("*2nd*",'Eric-SESSION'!$K$7:$T$7,0))</f>
        <v>#N/A</v>
      </c>
      <c r="I190" s="132" t="e">
        <f>IF($A$188='Eric-SESSION'!$A$286,INDEX('Eric-SESSION'!$K$286:$T$293, MATCH("*Military*",'Eric-SESSION'!$B$286:$B$293,0), MATCH("*2ND*",'Eric-SESSION'!$K$7:$T$7,0)),"")</f>
        <v>#N/A</v>
      </c>
      <c r="J190" s="44" t="e">
        <f>INDEX('Eric-SESSION'!$L$188:$U$293, MATCH("*Military*",'Eric-SESSION'!$B$286:$B$293,0), MATCH("*2nd*",'Eric-SESSION'!$K$7:$T$7,0))</f>
        <v>#N/A</v>
      </c>
      <c r="K190" s="131" t="e">
        <f>IF($A$188='Eric-SESSION'!$A$286,INDEX('Eric-SESSION'!$K$286:$T$293, MATCH("*Clean *",'Eric-SESSION'!$B$286:$B$293,0), MATCH("*2ND*",'Eric-SESSION'!$K$7:$T$7,0)),"")</f>
        <v>#N/A</v>
      </c>
      <c r="L190" s="44" t="e">
        <f>INDEX('Eric-SESSION'!$L$188:$U$293, MATCH("*Clean *",'Eric-SESSION'!$B$286:$B$293,0), MATCH("*2nd*",'Eric-SESSION'!$K$7:$T$7,0))</f>
        <v>#N/A</v>
      </c>
      <c r="M190" s="131" t="e">
        <f>IF($A$188='Eric-SESSION'!$A$286,INDEX('Eric-SESSION'!$K$286:$T$293, MATCH("*Lat Pulldown*",'Eric-SESSION'!$B$286:$B$293,0), MATCH("*2ND*",'Eric-SESSION'!$K$7:$T$7,0)),"")</f>
        <v>#N/A</v>
      </c>
      <c r="N190" s="44" t="e">
        <f>INDEX('Eric-SESSION'!$L$188:$U$293, MATCH("*Lat Pulldown*",'Eric-SESSION'!$B$286:$B$293,0), MATCH("*2nd*",'Eric-SESSION'!$K$7:$T$7,0))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>
        <f>IF($A$188='Eric-SESSION'!$A$286,INDEX('Eric-SESSION'!$K$286:$T$293, MATCH("*pressup*",'Eric-SESSION'!$B$286:$B$293,0), MATCH("*3rd*",'Eric-SESSION'!$K$7:$T$7,0)),"")</f>
        <v>0</v>
      </c>
      <c r="D191" s="132">
        <f>INDEX('Eric-SESSION'!L$286:U$293, MATCH("*pressup*",'Eric-SESSION'!$B$286:$B$293,0), MATCH("*3rd*",'Eric-SESSION'!K$7:T$7,0))</f>
        <v>7</v>
      </c>
      <c r="E191" s="131" t="e">
        <f>IF($A$188='Eric-SESSION'!$A$286,INDEX('Eric-SESSION'!$K$286:$T$293, MATCH("*Deadlift*",'Eric-SESSION'!$B$286:$B$293,0), MATCH("*3rd*",'Eric-SESSION'!$K$7:$T$7,0)),"")</f>
        <v>#N/A</v>
      </c>
      <c r="F191" s="131" t="e">
        <f>INDEX('Eric-SESSION'!$L$188:$U$293, MATCH("*Deadlift*",'Eric-SESSION'!$B$286:$B$293,0), MATCH("*3rd*",'Eric-SESSION'!$K$7:$T$7,0))</f>
        <v>#N/A</v>
      </c>
      <c r="G191" s="131" t="e">
        <f>IF($A$188='Eric-SESSION'!$A$286,INDEX('Eric-SESSION'!$K$286:$T$293, MATCH("*Bench Press*",'Eric-SESSION'!$B$286:$B$293,0), MATCH("*3rd*",'Eric-SESSION'!$K$7:$T$7,0)),"")</f>
        <v>#N/A</v>
      </c>
      <c r="H191" s="131" t="e">
        <f>INDEX('Eric-SESSION'!$L$188:$U$293, MATCH("*Bench Press*",'Eric-SESSION'!$B$286:$B$293,0), MATCH("*3rd*",'Eric-SESSION'!$K$7:$T$7,0))</f>
        <v>#N/A</v>
      </c>
      <c r="I191" s="132" t="e">
        <f>IF($A$188='Eric-SESSION'!$A$286,INDEX('Eric-SESSION'!$K$286:$T$293, MATCH("*Military*",'Eric-SESSION'!$B$286:$B$293,0), MATCH("*3rd*",'Eric-SESSION'!$K$7:$T$7,0)),"")</f>
        <v>#N/A</v>
      </c>
      <c r="J191" s="44" t="e">
        <f>INDEX('Eric-SESSION'!$L$188:$U$293, MATCH("*Military*",'Eric-SESSION'!$B$286:$B$293,0), MATCH("*3rd*",'Eric-SESSION'!$K$7:$T$7,0))</f>
        <v>#N/A</v>
      </c>
      <c r="K191" s="131" t="e">
        <f>IF($A$188='Eric-SESSION'!$A$286,INDEX('Eric-SESSION'!$K$286:$T$293, MATCH("*Clean *",'Eric-SESSION'!$B$286:$B$293,0), MATCH("*3rd*",'Eric-SESSION'!$K$7:$T$7,0)),"")</f>
        <v>#N/A</v>
      </c>
      <c r="L191" s="44" t="e">
        <f>INDEX('Eric-SESSION'!$L$188:$U$293, MATCH("*Clean *",'Eric-SESSION'!$B$286:$B$293,0), MATCH("*3rd*",'Eric-SESSION'!$K$7:$T$7,0))</f>
        <v>#N/A</v>
      </c>
      <c r="M191" s="131" t="e">
        <f>IF($A$188='Eric-SESSION'!$A$286,INDEX('Eric-SESSION'!$K$286:$T$293, MATCH("*Lat Pulldown*",'Eric-SESSION'!$B$286:$B$293,0), MATCH("*3rd*",'Eric-SESSION'!$K$7:$T$7,0)),"")</f>
        <v>#N/A</v>
      </c>
      <c r="N191" s="44" t="e">
        <f>INDEX('Eric-SESSION'!$L$188:$U$293, MATCH("*Lat Pulldown*",'Eric-SESSION'!$B$286:$B$293,0), MATCH("*3rd*",'Eric-SESSION'!$K$7:$T$7,0))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>
        <f>IF($A$188='Eric-SESSION'!$A$286,INDEX('Eric-SESSION'!$K$286:$T$293, MATCH("*pressup*",'Eric-SESSION'!$B$286:$B$293,0), MATCH("*4th*",'Eric-SESSION'!$K$7:$T$7,0)),"")</f>
        <v>0</v>
      </c>
      <c r="D192" s="132" t="str">
        <f>INDEX('Eric-SESSION'!L$286:U$293, MATCH("*pressup*",'Eric-SESSION'!$B$286:$B$293,0), MATCH("*4th*",'Eric-SESSION'!K$7:T$7,0))</f>
        <v>7 (5)</v>
      </c>
      <c r="E192" s="131" t="e">
        <f>IF($A$188='Eric-SESSION'!$A$286,INDEX('Eric-SESSION'!$K$286:$T$293, MATCH("*Deadlift*",'Eric-SESSION'!$B$286:$B$293,0), MATCH("*4th*",'Eric-SESSION'!$K$7:$T$7,0)),"")</f>
        <v>#N/A</v>
      </c>
      <c r="F192" s="131" t="e">
        <f>INDEX('Eric-SESSION'!$L$188:$U$293, MATCH("*Deadlift*",'Eric-SESSION'!$B$286:$B$293,0), MATCH("*4th*",'Eric-SESSION'!$K$7:$T$7,0))</f>
        <v>#N/A</v>
      </c>
      <c r="G192" s="131" t="e">
        <f>IF($A$188='Eric-SESSION'!$A$286,INDEX('Eric-SESSION'!$K$286:$T$293, MATCH("*Bench Press*",'Eric-SESSION'!$B$286:$B$293,0), MATCH("*4th*",'Eric-SESSION'!$K$7:$T$7,0)),"")</f>
        <v>#N/A</v>
      </c>
      <c r="H192" s="131" t="e">
        <f>INDEX('Eric-SESSION'!$L$188:$U$293, MATCH("*Bench Press*",'Eric-SESSION'!$B$286:$B$293,0), MATCH("*4th*",'Eric-SESSION'!$K$7:$T$7,0))</f>
        <v>#N/A</v>
      </c>
      <c r="I192" s="132" t="e">
        <f>IF($A$188='Eric-SESSION'!$A$286,INDEX('Eric-SESSION'!$K$286:$T$293, MATCH("*Military*",'Eric-SESSION'!$B$286:$B$293,0), MATCH("*4th*",'Eric-SESSION'!$K$7:$T$7,0)),"")</f>
        <v>#N/A</v>
      </c>
      <c r="J192" s="44" t="e">
        <f>INDEX('Eric-SESSION'!$L$188:$U$293, MATCH("*Military*",'Eric-SESSION'!$B$286:$B$293,0), MATCH("*4th*",'Eric-SESSION'!$K$7:$T$7,0))</f>
        <v>#N/A</v>
      </c>
      <c r="K192" s="131" t="e">
        <f>IF($A$188='Eric-SESSION'!$A$286,INDEX('Eric-SESSION'!$K$286:$T$293, MATCH("*Clean *",'Eric-SESSION'!$B$286:$B$293,0), MATCH("*4th*",'Eric-SESSION'!$K$7:$T$7,0)),"")</f>
        <v>#N/A</v>
      </c>
      <c r="L192" s="44" t="e">
        <f>INDEX('Eric-SESSION'!$L$188:$U$293, MATCH("*Clean *",'Eric-SESSION'!$B$286:$B$293,0), MATCH("*4th*",'Eric-SESSION'!$K$7:$T$7,0))</f>
        <v>#N/A</v>
      </c>
      <c r="M192" s="131" t="e">
        <f>IF($A$188='Eric-SESSION'!$A$286,INDEX('Eric-SESSION'!$K$286:$T$293, MATCH("*Lat Pulldown*",'Eric-SESSION'!$B$286:$B$293,0), MATCH("*4th*",'Eric-SESSION'!$K$7:$T$7,0)),"")</f>
        <v>#N/A</v>
      </c>
      <c r="N192" s="44" t="e">
        <f>INDEX('Eric-SESSION'!$L$188:$U$293, MATCH("*Lat Pulldown*",'Eric-SESSION'!$B$286:$B$293,0), MATCH("*4th*",'Eric-SESSION'!$K$7:$T$7,0))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>
        <f>IF($A$188='Eric-SESSION'!$A$286,INDEX('Eric-SESSION'!$K$286:$T$293, MATCH("*pressup*",'Eric-SESSION'!$B$286:$B$293,0), MATCH("*5th*",'Eric-SESSION'!$K$7:$T$7,0)),"")</f>
        <v>0</v>
      </c>
      <c r="D193" s="132">
        <f>INDEX('Eric-SESSION'!L$286:U$293, MATCH("*pressup*",'Eric-SESSION'!$B$286:$B$293,0), MATCH("*5th*",'Eric-SESSION'!K$7:T$7,0))</f>
        <v>0</v>
      </c>
      <c r="E193" s="131" t="e">
        <f>IF($A$188='Eric-SESSION'!$A$286,INDEX('Eric-SESSION'!$K$286:$T$293, MATCH("*Deadlift*",'Eric-SESSION'!$B$286:$B$293,0), MATCH("*5th*",'Eric-SESSION'!$K$7:$T$7,0)),"")</f>
        <v>#N/A</v>
      </c>
      <c r="F193" s="131" t="e">
        <f>INDEX('Eric-SESSION'!$L$188:$U$293, MATCH("*Deadlift*",'Eric-SESSION'!$B$286:$B$293,0), MATCH("*5th*",'Eric-SESSION'!$K$7:$T$7,0))</f>
        <v>#N/A</v>
      </c>
      <c r="G193" s="131" t="e">
        <f>IF($A$188='Eric-SESSION'!$A$286,INDEX('Eric-SESSION'!$K$286:$T$293, MATCH("*Bench Press*",'Eric-SESSION'!$B$286:$B$293,0), MATCH("*5th*",'Eric-SESSION'!$K$7:$T$7,0)),"")</f>
        <v>#N/A</v>
      </c>
      <c r="H193" s="131" t="e">
        <f>INDEX('Eric-SESSION'!$L$188:$U$293, MATCH("*Bench Press*",'Eric-SESSION'!$B$286:$B$293,0), MATCH("*5th*",'Eric-SESSION'!$K$7:$T$7,0))</f>
        <v>#N/A</v>
      </c>
      <c r="I193" s="132" t="e">
        <f>IF($A$188='Eric-SESSION'!$A$286,INDEX('Eric-SESSION'!$K$286:$T$293, MATCH("*Military*",'Eric-SESSION'!$B$286:$B$293,0), MATCH("*5th*",'Eric-SESSION'!$K$7:$T$7,0)),"")</f>
        <v>#N/A</v>
      </c>
      <c r="J193" s="44" t="e">
        <f>INDEX('Eric-SESSION'!$L$188:$U$293, MATCH("*Military*",'Eric-SESSION'!$B$286:$B$293,0), MATCH("*5th*",'Eric-SESSION'!$K$7:$T$7,0))</f>
        <v>#N/A</v>
      </c>
      <c r="K193" s="131" t="e">
        <f>IF($A$188='Eric-SESSION'!$A$286,INDEX('Eric-SESSION'!$K$286:$T$293, MATCH("*Clean *",'Eric-SESSION'!$B$286:$B$293,0), MATCH("*5th*",'Eric-SESSION'!$K$7:$T$7,0)),"")</f>
        <v>#N/A</v>
      </c>
      <c r="L193" s="44" t="e">
        <f>INDEX('Eric-SESSION'!$L$188:$U$293, MATCH("*Clean *",'Eric-SESSION'!$B$286:$B$293,0), MATCH("*5th*",'Eric-SESSION'!$K$7:$T$7,0))</f>
        <v>#N/A</v>
      </c>
      <c r="M193" s="131" t="e">
        <f>IF($A$188='Eric-SESSION'!$A$286,INDEX('Eric-SESSION'!$K$286:$T$293, MATCH("*Lat Pulldown*",'Eric-SESSION'!$B$286:$B$293,0), MATCH("*5th*",'Eric-SESSION'!$K$7:$T$7,0)),"")</f>
        <v>#N/A</v>
      </c>
      <c r="N193" s="44" t="e">
        <f>INDEX('Eric-SESSION'!$L$188:$U$293, MATCH("*Lat Pulldown*",'Eric-SESSION'!$B$286:$B$293,0), MATCH("*5th*",'Eric-SESSION'!$K$7:$T$7,0))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'Eric-SESSION'!A295</f>
        <v>42424</v>
      </c>
      <c r="B194" s="116" t="s">
        <v>84</v>
      </c>
      <c r="C194" s="117">
        <f>MAX(C195:C199)</f>
        <v>0</v>
      </c>
      <c r="D194" s="116">
        <f t="array" ref="D194">MAX(IF(C195:C199=C194,D195:D199))</f>
        <v>10</v>
      </c>
      <c r="E194" s="116" t="e">
        <f>MAX(E195:E199)</f>
        <v>#N/A</v>
      </c>
      <c r="F194" s="116" t="e">
        <f t="array" ref="F194">MAX(IF(E195:E199=E194,F195:F199))</f>
        <v>#N/A</v>
      </c>
      <c r="G194" s="116" t="e">
        <f>MAX(G195:G199)</f>
        <v>#N/A</v>
      </c>
      <c r="H194" s="116" t="e">
        <f t="array" ref="H194">MAX(IF(G195:G199=G194,H195:H199))</f>
        <v>#N/A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>
        <f>MAX(M195:M199)</f>
        <v>40</v>
      </c>
      <c r="N194" s="117">
        <f t="array" ref="N194">MAX(IF(M195:M199=M194,N195:N199))</f>
        <v>10</v>
      </c>
      <c r="O194" s="152">
        <f>IF($A$194='Eric-SESSION'!$A$295,INDEX('Eric-SESSION'!$K$295:$T$302, MATCH("*Plank*",'Eric-SESSION'!$B$295:$B$302,0), MATCH("*1st*",'Eric-SESSION'!$K$7:$T$7,0)),"")</f>
        <v>1.6319444444444445E-3</v>
      </c>
      <c r="P194" s="152" t="e">
        <f>IF($A$194='Eric-SESSION'!$A$295,INDEX('Eric-SESSION'!$K$295:$T$302, MATCH("*HIIT*",'Eric-SESSION'!$B$295:$B$302,0), MATCH("*1st*",'Eric-SESSION'!$K$7:$T$7,0)),"")</f>
        <v>#N/A</v>
      </c>
      <c r="Q194" s="119" t="e">
        <f>INDEX('Eric-SESSION'!$L$212:$U$295, MATCH("*HIIT*",'Eric-SESSION'!$B$212:$B$295,0), MATCH("*1st*",'Eric-SESSION'!$K$7:$T$7,0))</f>
        <v>#N/A</v>
      </c>
      <c r="R194" s="119">
        <f>'Eric-SESSION'!U295</f>
        <v>0</v>
      </c>
      <c r="S194" s="116"/>
      <c r="T194" s="116"/>
      <c r="U194" s="120">
        <f>'Eric-SESSION'!A296</f>
        <v>0</v>
      </c>
      <c r="V194" s="120">
        <f>'Eric-SESSION'!A297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>
        <f>IF($A$194='Eric-SESSION'!$A$295,INDEX('Eric-SESSION'!$K$295:$T$302, MATCH("*pressup*",'Eric-SESSION'!$B$295:$B$302,0), MATCH("*1st*",'Eric-SESSION'!$K$7:$T$7,0)),"")</f>
        <v>0</v>
      </c>
      <c r="D195" s="132">
        <f>INDEX('Eric-SESSION'!L$295:U$302, MATCH("*pressup*",'Eric-SESSION'!$B$295:$B$302,0), MATCH("*1st*",'Eric-SESSION'!K$7:T$7,0))</f>
        <v>10</v>
      </c>
      <c r="E195" s="131" t="e">
        <f>IF($A$194='Eric-SESSION'!$A$295,INDEX('Eric-SESSION'!$K$295:$T$302, MATCH("*Deadlift*",'Eric-SESSION'!$B$295:$B$302,0), MATCH("*1st*",'Eric-SESSION'!$K$7:$T$7,0)),"")</f>
        <v>#N/A</v>
      </c>
      <c r="F195" s="131" t="e">
        <f>INDEX('Eric-SESSION'!$L$295:$U$302, MATCH("*Deadlift*",'Eric-SESSION'!$B$295:$B$302,0), MATCH("*1st*",'Eric-SESSION'!$K$7:$T$7,0))</f>
        <v>#N/A</v>
      </c>
      <c r="G195" s="131" t="e">
        <f>IF($A$194='Eric-SESSION'!$A$295,INDEX('Eric-SESSION'!$K$295:$T$302, MATCH("*Bench Press*",'Eric-SESSION'!$B$295:$B$302,0), MATCH("*1st*",'Eric-SESSION'!$K$7:$T$7,0)),"")</f>
        <v>#N/A</v>
      </c>
      <c r="H195" s="131" t="e">
        <f>INDEX('Eric-SESSION'!$L$295:$U$302, MATCH("*Bench Press*",'Eric-SESSION'!$B$295:$B$302,0), MATCH("*1st*",'Eric-SESSION'!$K$7:$T$7,0))</f>
        <v>#N/A</v>
      </c>
      <c r="I195" s="132" t="e">
        <f>IF($A$194='Eric-SESSION'!$A$295,INDEX('Eric-SESSION'!$K$295:$T$302, MATCH("*Military*",'Eric-SESSION'!$B$295:$B$302,0), MATCH("*1st*",'Eric-SESSION'!$K$7:$T$7,0)),"")</f>
        <v>#N/A</v>
      </c>
      <c r="J195" s="48" t="e">
        <f>INDEX('Eric-SESSION'!$L$295:$U$302, MATCH("*Military*",'Eric-SESSION'!$B$295:$B$302,0), MATCH("*1st*",'Eric-SESSION'!$K$7:$T$7,0))</f>
        <v>#N/A</v>
      </c>
      <c r="K195" s="131" t="e">
        <f>IF($A$194='Eric-SESSION'!$A$295,INDEX('Eric-SESSION'!$K$295:$T$302, MATCH("*Clean *",'Eric-SESSION'!$B$295:$B$302,0), MATCH("*1st*",'Eric-SESSION'!$K$7:$T$7,0)),"")</f>
        <v>#N/A</v>
      </c>
      <c r="L195" s="48" t="e">
        <f>INDEX('Eric-SESSION'!$L$295:$U$302, MATCH("*Clean *",'Eric-SESSION'!$B$295:$B$302,0), MATCH("*1st*",'Eric-SESSION'!$K$7:$T$7,0))</f>
        <v>#N/A</v>
      </c>
      <c r="M195" s="131">
        <f>IF($A$194='Eric-SESSION'!$A$295,INDEX('Eric-SESSION'!$K$295:$T$302, MATCH("*Lat Pulldown*",'Eric-SESSION'!$B$295:$B$302,0), MATCH("*1st*",'Eric-SESSION'!$K$7:$T$7,0)),"")</f>
        <v>40</v>
      </c>
      <c r="N195" s="48">
        <f>INDEX('Eric-SESSION'!$L$295:$U$302, MATCH("*Lat Pulldown*",'Eric-SESSION'!$B$295:$B$302,0), MATCH("*1st*",'Eric-SESSION'!$K$7:$T$7,0))</f>
        <v>10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>
        <f>IF($A$194='Eric-SESSION'!$A$295,INDEX('Eric-SESSION'!$K$295:$T$302, MATCH("*pressup*",'Eric-SESSION'!$B$295:$B$302,0), MATCH("*2nd*",'Eric-SESSION'!$K$7:$T$7,0)),"")</f>
        <v>0</v>
      </c>
      <c r="D196" s="132">
        <f>INDEX('Eric-SESSION'!L$295:U$302, MATCH("*pressup*",'Eric-SESSION'!$B$295:$B$302,0), MATCH("*2nd*",'Eric-SESSION'!K$7:T$7,0))</f>
        <v>6</v>
      </c>
      <c r="E196" s="131" t="e">
        <f>IF($A$194='Eric-SESSION'!$A$295,INDEX('Eric-SESSION'!$K$295:$T$302, MATCH("*Deadlift*",'Eric-SESSION'!$B$295:$B$302,0), MATCH("*2ND*",'Eric-SESSION'!$K$7:$T$7,0)),"")</f>
        <v>#N/A</v>
      </c>
      <c r="F196" s="131" t="e">
        <f>INDEX('Eric-SESSION'!$L$295:$U$302, MATCH("*Deadlift*",'Eric-SESSION'!$B$295:$B$302,0), MATCH("*2nd*",'Eric-SESSION'!$K$7:$T$7,0))</f>
        <v>#N/A</v>
      </c>
      <c r="G196" s="131" t="e">
        <f>IF($A$194='Eric-SESSION'!$A$295,INDEX('Eric-SESSION'!$K$295:$T$302, MATCH("*Bench Press*",'Eric-SESSION'!$B$295:$B$302,0), MATCH("*2ND*",'Eric-SESSION'!$K$7:$T$7,0)),"")</f>
        <v>#N/A</v>
      </c>
      <c r="H196" s="131" t="e">
        <f>INDEX('Eric-SESSION'!$L$295:$U$302, MATCH("*Bench Press*",'Eric-SESSION'!$B$295:$B$302,0), MATCH("*2nd*",'Eric-SESSION'!$K$7:$T$7,0))</f>
        <v>#N/A</v>
      </c>
      <c r="I196" s="132" t="e">
        <f>IF($A$194='Eric-SESSION'!$A$295,INDEX('Eric-SESSION'!$K$295:$T$302, MATCH("*Military*",'Eric-SESSION'!$B$295:$B$302,0), MATCH("*2ND*",'Eric-SESSION'!$K$7:$T$7,0)),"")</f>
        <v>#N/A</v>
      </c>
      <c r="J196" s="44" t="e">
        <f>INDEX('Eric-SESSION'!$L$295:$U$302, MATCH("*Military*",'Eric-SESSION'!$B$295:$B$302,0), MATCH("*2nd*",'Eric-SESSION'!$K$7:$T$7,0))</f>
        <v>#N/A</v>
      </c>
      <c r="K196" s="131" t="e">
        <f>IF($A$194='Eric-SESSION'!$A$295,INDEX('Eric-SESSION'!$K$295:$T$302, MATCH("*Clean *",'Eric-SESSION'!$B$295:$B$302,0), MATCH("*2ND*",'Eric-SESSION'!$K$7:$T$7,0)),"")</f>
        <v>#N/A</v>
      </c>
      <c r="L196" s="44" t="e">
        <f>INDEX('Eric-SESSION'!$L$295:$U$302, MATCH("*Clean *",'Eric-SESSION'!$B$295:$B$302,0), MATCH("*2nd*",'Eric-SESSION'!$K$7:$T$7,0))</f>
        <v>#N/A</v>
      </c>
      <c r="M196" s="131">
        <f>IF($A$194='Eric-SESSION'!$A$295,INDEX('Eric-SESSION'!$K$295:$T$302, MATCH("*Lat Pulldown*",'Eric-SESSION'!$B$295:$B$302,0), MATCH("*2ND*",'Eric-SESSION'!$K$7:$T$7,0)),"")</f>
        <v>40</v>
      </c>
      <c r="N196" s="44">
        <f>INDEX('Eric-SESSION'!$L$295:$U$302, MATCH("*Lat Pulldown*",'Eric-SESSION'!$B$295:$B$302,0), MATCH("*2nd*",'Eric-SESSION'!$K$7:$T$7,0))</f>
        <v>10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>
        <f>IF($A$194='Eric-SESSION'!$A$295,INDEX('Eric-SESSION'!$K$295:$T$302, MATCH("*pressup*",'Eric-SESSION'!$B$295:$B$302,0), MATCH("*3rd*",'Eric-SESSION'!$K$7:$T$7,0)),"")</f>
        <v>0</v>
      </c>
      <c r="D197" s="132">
        <f>INDEX('Eric-SESSION'!L$295:U$302, MATCH("*pressup*",'Eric-SESSION'!$B$295:$B$302,0), MATCH("*3rd*",'Eric-SESSION'!K$7:T$7,0))</f>
        <v>5</v>
      </c>
      <c r="E197" s="131" t="e">
        <f>IF($A$194='Eric-SESSION'!$A$295,INDEX('Eric-SESSION'!$K$295:$T$302, MATCH("*Deadlift*",'Eric-SESSION'!$B$295:$B$302,0), MATCH("*3rd*",'Eric-SESSION'!$K$7:$T$7,0)),"")</f>
        <v>#N/A</v>
      </c>
      <c r="F197" s="131" t="e">
        <f>INDEX('Eric-SESSION'!$L$295:$U$302, MATCH("*Deadlift*",'Eric-SESSION'!$B$295:$B$302,0), MATCH("*3rd*",'Eric-SESSION'!$K$7:$T$7,0))</f>
        <v>#N/A</v>
      </c>
      <c r="G197" s="131" t="e">
        <f>IF($A$194='Eric-SESSION'!$A$295,INDEX('Eric-SESSION'!$K$295:$T$302, MATCH("*Bench Press*",'Eric-SESSION'!$B$295:$B$302,0), MATCH("*3rd*",'Eric-SESSION'!$K$7:$T$7,0)),"")</f>
        <v>#N/A</v>
      </c>
      <c r="H197" s="131" t="e">
        <f>INDEX('Eric-SESSION'!$L$295:$U$302, MATCH("*Bench Press*",'Eric-SESSION'!$B$295:$B$302,0), MATCH("*3rd*",'Eric-SESSION'!$K$7:$T$7,0))</f>
        <v>#N/A</v>
      </c>
      <c r="I197" s="132" t="e">
        <f>IF($A$194='Eric-SESSION'!$A$295,INDEX('Eric-SESSION'!$K$295:$T$302, MATCH("*Military*",'Eric-SESSION'!$B$295:$B$302,0), MATCH("*3rd*",'Eric-SESSION'!$K$7:$T$7,0)),"")</f>
        <v>#N/A</v>
      </c>
      <c r="J197" s="44" t="e">
        <f>INDEX('Eric-SESSION'!$L$295:$U$302, MATCH("*Military*",'Eric-SESSION'!$B$295:$B$302,0), MATCH("*3rd*",'Eric-SESSION'!$K$7:$T$7,0))</f>
        <v>#N/A</v>
      </c>
      <c r="K197" s="131" t="e">
        <f>IF($A$194='Eric-SESSION'!$A$295,INDEX('Eric-SESSION'!$K$295:$T$302, MATCH("*Clean *",'Eric-SESSION'!$B$295:$B$302,0), MATCH("*3rd*",'Eric-SESSION'!$K$7:$T$7,0)),"")</f>
        <v>#N/A</v>
      </c>
      <c r="L197" s="44" t="e">
        <f>INDEX('Eric-SESSION'!$L$295:$U$302, MATCH("*Clean *",'Eric-SESSION'!$B$295:$B$302,0), MATCH("*3rd*",'Eric-SESSION'!$K$7:$T$7,0))</f>
        <v>#N/A</v>
      </c>
      <c r="M197" s="131">
        <f>IF($A$194='Eric-SESSION'!$A$295,INDEX('Eric-SESSION'!$K$295:$T$302, MATCH("*Lat Pulldown*",'Eric-SESSION'!$B$295:$B$302,0), MATCH("*3rd*",'Eric-SESSION'!$K$7:$T$7,0)),"")</f>
        <v>40</v>
      </c>
      <c r="N197" s="44">
        <f>INDEX('Eric-SESSION'!$L$295:$U$302, MATCH("*Lat Pulldown*",'Eric-SESSION'!$B$295:$B$302,0), MATCH("*3rd*",'Eric-SESSION'!$K$7:$T$7,0))</f>
        <v>10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>
        <f>IF($A$194='Eric-SESSION'!$A$295,INDEX('Eric-SESSION'!$K$295:$T$302, MATCH("*pressup*",'Eric-SESSION'!$B$295:$B$302,0), MATCH("*4th*",'Eric-SESSION'!$K$7:$T$7,0)),"")</f>
        <v>0</v>
      </c>
      <c r="D198" s="132">
        <f>INDEX('Eric-SESSION'!L$295:U$302, MATCH("*pressup*",'Eric-SESSION'!$B$295:$B$302,0), MATCH("*4th*",'Eric-SESSION'!K$7:T$7,0))</f>
        <v>10</v>
      </c>
      <c r="E198" s="131" t="e">
        <f>IF($A$194='Eric-SESSION'!$A$295,INDEX('Eric-SESSION'!$K$295:$T$302, MATCH("*Deadlift*",'Eric-SESSION'!$B$295:$B$302,0), MATCH("*4th*",'Eric-SESSION'!$K$7:$T$7,0)),"")</f>
        <v>#N/A</v>
      </c>
      <c r="F198" s="131" t="e">
        <f>INDEX('Eric-SESSION'!$L$295:$U$302, MATCH("*Deadlift*",'Eric-SESSION'!$B$295:$B$302,0), MATCH("*4th*",'Eric-SESSION'!$K$7:$T$7,0))</f>
        <v>#N/A</v>
      </c>
      <c r="G198" s="131" t="e">
        <f>IF($A$194='Eric-SESSION'!$A$295,INDEX('Eric-SESSION'!$K$295:$T$302, MATCH("*Bench Press*",'Eric-SESSION'!$B$295:$B$302,0), MATCH("*4th*",'Eric-SESSION'!$K$7:$T$7,0)),"")</f>
        <v>#N/A</v>
      </c>
      <c r="H198" s="131" t="e">
        <f>INDEX('Eric-SESSION'!$L$295:$U$302, MATCH("*Bench Press*",'Eric-SESSION'!$B$295:$B$302,0), MATCH("*4th*",'Eric-SESSION'!$K$7:$T$7,0))</f>
        <v>#N/A</v>
      </c>
      <c r="I198" s="132" t="e">
        <f>IF($A$194='Eric-SESSION'!$A$295,INDEX('Eric-SESSION'!$K$295:$T$302, MATCH("*Military*",'Eric-SESSION'!$B$295:$B$302,0), MATCH("*4th*",'Eric-SESSION'!$K$7:$T$7,0)),"")</f>
        <v>#N/A</v>
      </c>
      <c r="J198" s="44" t="e">
        <f>INDEX('Eric-SESSION'!$L$295:$U$302, MATCH("*Military*",'Eric-SESSION'!$B$295:$B$302,0), MATCH("*4th*",'Eric-SESSION'!$K$7:$T$7,0))</f>
        <v>#N/A</v>
      </c>
      <c r="K198" s="131" t="e">
        <f>IF($A$194='Eric-SESSION'!$A$295,INDEX('Eric-SESSION'!$K$295:$T$302, MATCH("*Clean *",'Eric-SESSION'!$B$295:$B$302,0), MATCH("*4th*",'Eric-SESSION'!$K$7:$T$7,0)),"")</f>
        <v>#N/A</v>
      </c>
      <c r="L198" s="44" t="e">
        <f>INDEX('Eric-SESSION'!$L$295:$U$302, MATCH("*Clean *",'Eric-SESSION'!$B$295:$B$302,0), MATCH("*4th*",'Eric-SESSION'!$K$7:$T$7,0))</f>
        <v>#N/A</v>
      </c>
      <c r="M198" s="131">
        <f>IF($A$194='Eric-SESSION'!$A$295,INDEX('Eric-SESSION'!$K$295:$T$302, MATCH("*Lat Pulldown*",'Eric-SESSION'!$B$295:$B$302,0), MATCH("*4th*",'Eric-SESSION'!$K$7:$T$7,0)),"")</f>
        <v>40</v>
      </c>
      <c r="N198" s="44">
        <f>INDEX('Eric-SESSION'!$L$295:$U$302, MATCH("*Lat Pulldown*",'Eric-SESSION'!$B$295:$B$302,0), MATCH("*4th*",'Eric-SESSION'!$K$7:$T$7,0))</f>
        <v>8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>
        <f>IF($A$194='Eric-SESSION'!$A$295,INDEX('Eric-SESSION'!$K$295:$T$302, MATCH("*pressup*",'Eric-SESSION'!$B$295:$B$302,0), MATCH("*5th*",'Eric-SESSION'!$K$7:$T$7,0)),"")</f>
        <v>0</v>
      </c>
      <c r="D199" s="132">
        <f>INDEX('Eric-SESSION'!L$295:U$302, MATCH("*pressup*",'Eric-SESSION'!$B$295:$B$302,0), MATCH("*5th*",'Eric-SESSION'!K$7:T$7,0))</f>
        <v>0</v>
      </c>
      <c r="E199" s="131" t="e">
        <f>IF($A$194='Eric-SESSION'!$A$295,INDEX('Eric-SESSION'!$K$295:$T$302, MATCH("*Deadlift*",'Eric-SESSION'!$B$295:$B$302,0), MATCH("*5th*",'Eric-SESSION'!$K$7:$T$7,0)),"")</f>
        <v>#N/A</v>
      </c>
      <c r="F199" s="131" t="e">
        <f>INDEX('Eric-SESSION'!$L$295:$U$302, MATCH("*Deadlift*",'Eric-SESSION'!$B$295:$B$302,0), MATCH("*5th*",'Eric-SESSION'!$K$7:$T$7,0))</f>
        <v>#N/A</v>
      </c>
      <c r="G199" s="131" t="e">
        <f>IF($A$194='Eric-SESSION'!$A$295,INDEX('Eric-SESSION'!$K$295:$T$302, MATCH("*Bench Press*",'Eric-SESSION'!$B$295:$B$302,0), MATCH("*5th*",'Eric-SESSION'!$K$7:$T$7,0)),"")</f>
        <v>#N/A</v>
      </c>
      <c r="H199" s="131" t="e">
        <f>INDEX('Eric-SESSION'!$L$295:$U$302, MATCH("*Bench Press*",'Eric-SESSION'!$B$295:$B$302,0), MATCH("*5th*",'Eric-SESSION'!$K$7:$T$7,0))</f>
        <v>#N/A</v>
      </c>
      <c r="I199" s="132" t="e">
        <f>IF($A$194='Eric-SESSION'!$A$295,INDEX('Eric-SESSION'!$K$295:$T$302, MATCH("*Military*",'Eric-SESSION'!$B$295:$B$302,0), MATCH("*5th*",'Eric-SESSION'!$K$7:$T$7,0)),"")</f>
        <v>#N/A</v>
      </c>
      <c r="J199" s="44" t="e">
        <f>INDEX('Eric-SESSION'!$L$295:$U$302, MATCH("*Military*",'Eric-SESSION'!$B$295:$B$302,0), MATCH("*5th*",'Eric-SESSION'!$K$7:$T$7,0))</f>
        <v>#N/A</v>
      </c>
      <c r="K199" s="131" t="e">
        <f>IF($A$194='Eric-SESSION'!$A$295,INDEX('Eric-SESSION'!$K$295:$T$302, MATCH("*Clean *",'Eric-SESSION'!$B$295:$B$302,0), MATCH("*5th*",'Eric-SESSION'!$K$7:$T$7,0)),"")</f>
        <v>#N/A</v>
      </c>
      <c r="L199" s="44" t="e">
        <f>INDEX('Eric-SESSION'!$L$295:$U$302, MATCH("*Clean *",'Eric-SESSION'!$B$295:$B$302,0), MATCH("*5th*",'Eric-SESSION'!$K$7:$T$7,0))</f>
        <v>#N/A</v>
      </c>
      <c r="M199" s="131">
        <f>IF($A$194='Eric-SESSION'!$A$295,INDEX('Eric-SESSION'!$K$295:$T$302, MATCH("*Lat Pulldown*",'Eric-SESSION'!$B$295:$B$302,0), MATCH("*5th*",'Eric-SESSION'!$K$7:$T$7,0)),"")</f>
        <v>0</v>
      </c>
      <c r="N199" s="44">
        <f>INDEX('Eric-SESSION'!$L$295:$U$302, MATCH("*Lat Pulldown*",'Eric-SESSION'!$B$295:$B$302,0), MATCH("*5th*",'Eric-SESSION'!$K$7:$T$7,0))</f>
        <v>0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'Eric-SESSION'!A304</f>
        <v>42431</v>
      </c>
      <c r="B200" s="116" t="s">
        <v>84</v>
      </c>
      <c r="C200" s="117">
        <f>MAX(C201:C205)</f>
        <v>0</v>
      </c>
      <c r="D200" s="116">
        <f t="array" ref="D200">MAX(IF(C201:C205=C200,D201:D205))</f>
        <v>12</v>
      </c>
      <c r="E200" s="116" t="e">
        <f>MAX(E201:E205)</f>
        <v>#N/A</v>
      </c>
      <c r="F200" s="116" t="e">
        <f t="array" ref="F200">MAX(IF(E201:E205=E200,F201:F205))</f>
        <v>#N/A</v>
      </c>
      <c r="G200" s="116" t="e">
        <f>MAX(G201:G205)</f>
        <v>#N/A</v>
      </c>
      <c r="H200" s="116" t="e">
        <f t="array" ref="H200">MAX(IF(G201:G205=G200,H201:H205))</f>
        <v>#N/A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>
        <f>MAX(M201:M205)</f>
        <v>40</v>
      </c>
      <c r="N200" s="117">
        <f t="array" ref="N200">MAX(IF(M201:M205=M200,N201:N205))</f>
        <v>12</v>
      </c>
      <c r="O200" s="152">
        <f>IF($A$200='Eric-SESSION'!$A$304,INDEX('Eric-SESSION'!$K$304:$T$311, MATCH("*Plank*",'Eric-SESSION'!$B$304:$B$311,0), MATCH("*1st*",'Eric-SESSION'!$K$7:$T$7,0)),"")</f>
        <v>1.0416666666666667E-3</v>
      </c>
      <c r="P200" s="152" t="e">
        <f>IF($A$200='Eric-SESSION'!$A$304,INDEX('Eric-SESSION'!$K$304:$T$311, MATCH("*HIIT*",'Eric-SESSION'!$B$304:$B$311,0), MATCH("*1st*",'Eric-SESSION'!$K$7:$T$7,0)),"")</f>
        <v>#N/A</v>
      </c>
      <c r="Q200" s="119" t="e">
        <f>INDEX('Eric-SESSION'!$L$304:$U$311, MATCH("*HIIT*",'Eric-SESSION'!$B$304:$B$311,0), MATCH("*1st*",'Eric-SESSION'!$K$7:$T$7,0))</f>
        <v>#N/A</v>
      </c>
      <c r="R200" s="119">
        <f>'Eric-SESSION'!U304</f>
        <v>0</v>
      </c>
      <c r="S200" s="116"/>
      <c r="T200" s="116"/>
      <c r="U200" s="120">
        <f>'Eric-SESSION'!A305</f>
        <v>69.900000000000006</v>
      </c>
      <c r="V200" s="120">
        <f>'Eric-SESSION'!A306</f>
        <v>17.8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>
        <f>IF($A$200='Eric-SESSION'!$A$304,INDEX('Eric-SESSION'!$K$304:$T$311, MATCH("*pressup*",'Eric-SESSION'!$B$304:$B$311,0), MATCH("*1st*",'Eric-SESSION'!$K$7:$T$7,0)),"")</f>
        <v>0</v>
      </c>
      <c r="D201" s="132">
        <f>INDEX('Eric-SESSION'!L$304:U$311, MATCH("*pressup*",'Eric-SESSION'!$B$304:$B$311,0), MATCH("*1st*",'Eric-SESSION'!K$7:T$7,0))</f>
        <v>12</v>
      </c>
      <c r="E201" s="131" t="e">
        <f>IF($A$200='Eric-SESSION'!$A$304,INDEX('Eric-SESSION'!$K$304:$T$311, MATCH("*Deadlift*",'Eric-SESSION'!$B$304:$B$311,0), MATCH("*1st*",'Eric-SESSION'!$K$7:$T$7,0)),"")</f>
        <v>#N/A</v>
      </c>
      <c r="F201" s="131" t="e">
        <f>INDEX('Eric-SESSION'!$L$304:$U$311, MATCH("*Deadlift*",'Eric-SESSION'!$B$304:$B$311,0), MATCH("*1st*",'Eric-SESSION'!$K$7:$T$7,0))</f>
        <v>#N/A</v>
      </c>
      <c r="G201" s="131" t="e">
        <f>IF($A$200='Eric-SESSION'!$A$304,INDEX('Eric-SESSION'!$K$304:$T$311, MATCH("*Bench Press*",'Eric-SESSION'!$B$304:$B$311,0), MATCH("*1st*",'Eric-SESSION'!$K$7:$T$7,0)),"")</f>
        <v>#N/A</v>
      </c>
      <c r="H201" s="131" t="e">
        <f>INDEX('Eric-SESSION'!$L$304:$U$311, MATCH("*Bench Press*",'Eric-SESSION'!$B$304:$B$311,0), MATCH("*1st*",'Eric-SESSION'!$K$7:$T$7,0))</f>
        <v>#N/A</v>
      </c>
      <c r="I201" s="132" t="e">
        <f>IF($A$200='Eric-SESSION'!$A$304,INDEX('Eric-SESSION'!$K$304:$T$311, MATCH("*Military*",'Eric-SESSION'!$B$304:$B$311,0), MATCH("*1st*",'Eric-SESSION'!$K$7:$T$7,0)),"")</f>
        <v>#N/A</v>
      </c>
      <c r="J201" s="48" t="e">
        <f>INDEX('Eric-SESSION'!$L$304:$U$311, MATCH("*Military*",'Eric-SESSION'!$B$304:$B$311,0), MATCH("*1st*",'Eric-SESSION'!$K$7:$T$7,0))</f>
        <v>#N/A</v>
      </c>
      <c r="K201" s="131" t="e">
        <f>IF($A$200='Eric-SESSION'!$A$304,INDEX('Eric-SESSION'!$K$304:$T$311, MATCH("*Clean *",'Eric-SESSION'!$B$304:$B$311,0), MATCH("*1st*",'Eric-SESSION'!$K$7:$T$7,0)),"")</f>
        <v>#N/A</v>
      </c>
      <c r="L201" s="48" t="e">
        <f>INDEX('Eric-SESSION'!$L$304:$U$311, MATCH("*Clean *",'Eric-SESSION'!$B$304:$B$311,0), MATCH("*1st*",'Eric-SESSION'!$K$7:$T$7,0))</f>
        <v>#N/A</v>
      </c>
      <c r="M201" s="131">
        <f>IF($A$200='Eric-SESSION'!$A$304,INDEX('Eric-SESSION'!$K$304:$T$311, MATCH("*Lat Pulldown*",'Eric-SESSION'!$B$304:$B$311,0), MATCH("*1st*",'Eric-SESSION'!$K$7:$T$7,0)),"")</f>
        <v>40</v>
      </c>
      <c r="N201" s="48">
        <f>INDEX('Eric-SESSION'!$L$304:$U$311, MATCH("*Lat Pulldown*",'Eric-SESSION'!$B$304:$B$311,0), MATCH("*1st*",'Eric-SESSION'!$K$7:$T$7,0))</f>
        <v>12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>
        <f>IF($A$200='Eric-SESSION'!$A$304,INDEX('Eric-SESSION'!$K$304:$T$311, MATCH("*pressup*",'Eric-SESSION'!$B$304:$B$311,0), MATCH("*2nd*",'Eric-SESSION'!$K$7:$T$7,0)),"")</f>
        <v>0</v>
      </c>
      <c r="D202" s="132">
        <f>INDEX('Eric-SESSION'!L$304:U$311, MATCH("*pressup*",'Eric-SESSION'!$B$304:$B$311,0), MATCH("*2nd*",'Eric-SESSION'!K$7:T$7,0))</f>
        <v>10</v>
      </c>
      <c r="E202" s="131" t="e">
        <f>IF($A$200='Eric-SESSION'!$A$304,INDEX('Eric-SESSION'!$K$304:$T$311, MATCH("*Deadlift*",'Eric-SESSION'!$B$304:$B$311,0), MATCH("*2ND*",'Eric-SESSION'!$K$7:$T$7,0)),"")</f>
        <v>#N/A</v>
      </c>
      <c r="F202" s="131" t="e">
        <f>INDEX('Eric-SESSION'!$L$304:$U$311, MATCH("*Deadlift*",'Eric-SESSION'!$B$304:$B$311,0), MATCH("*2nd*",'Eric-SESSION'!$K$7:$T$7,0))</f>
        <v>#N/A</v>
      </c>
      <c r="G202" s="131" t="e">
        <f>IF($A$200='Eric-SESSION'!$A$304,INDEX('Eric-SESSION'!$K$304:$T$311, MATCH("*Bench Press*",'Eric-SESSION'!$B$304:$B$311,0), MATCH("*2ND*",'Eric-SESSION'!$K$7:$T$7,0)),"")</f>
        <v>#N/A</v>
      </c>
      <c r="H202" s="131" t="e">
        <f>INDEX('Eric-SESSION'!$L$304:$U$311, MATCH("*Bench Press*",'Eric-SESSION'!$B$304:$B$311,0), MATCH("*2nd*",'Eric-SESSION'!$K$7:$T$7,0))</f>
        <v>#N/A</v>
      </c>
      <c r="I202" s="132" t="e">
        <f>IF($A$200='Eric-SESSION'!$A$304,INDEX('Eric-SESSION'!$K$304:$T$311, MATCH("*Military*",'Eric-SESSION'!$B$304:$B$311,0), MATCH("*2ND*",'Eric-SESSION'!$K$7:$T$7,0)),"")</f>
        <v>#N/A</v>
      </c>
      <c r="J202" s="44" t="e">
        <f>INDEX('Eric-SESSION'!$L$304:$U$311, MATCH("*Military*",'Eric-SESSION'!$B$304:$B$311,0), MATCH("*2nd*",'Eric-SESSION'!$K$7:$T$7,0))</f>
        <v>#N/A</v>
      </c>
      <c r="K202" s="131" t="e">
        <f>IF($A$200='Eric-SESSION'!$A$304,INDEX('Eric-SESSION'!$K$304:$T$311, MATCH("*Clean *",'Eric-SESSION'!$B$304:$B$311,0), MATCH("*2ND*",'Eric-SESSION'!$K$7:$T$7,0)),"")</f>
        <v>#N/A</v>
      </c>
      <c r="L202" s="44" t="e">
        <f>INDEX('Eric-SESSION'!$L$304:$U$311, MATCH("*Clean *",'Eric-SESSION'!$B$304:$B$311,0), MATCH("*2nd*",'Eric-SESSION'!$K$7:$T$7,0))</f>
        <v>#N/A</v>
      </c>
      <c r="M202" s="131">
        <f>IF($A$200='Eric-SESSION'!$A$304,INDEX('Eric-SESSION'!$K$304:$T$311, MATCH("*Lat Pulldown*",'Eric-SESSION'!$B$304:$B$311,0), MATCH("*2ND*",'Eric-SESSION'!$K$7:$T$7,0)),"")</f>
        <v>40</v>
      </c>
      <c r="N202" s="44">
        <f>INDEX('Eric-SESSION'!$L$304:$U$311, MATCH("*Lat Pulldown*",'Eric-SESSION'!$B$304:$B$311,0), MATCH("*2nd*",'Eric-SESSION'!$K$7:$T$7,0))</f>
        <v>12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>
        <f>IF($A$200='Eric-SESSION'!$A$304,INDEX('Eric-SESSION'!$K$304:$T$311, MATCH("*pressup*",'Eric-SESSION'!$B$304:$B$311,0), MATCH("*3rd*",'Eric-SESSION'!$K$7:$T$7,0)),"")</f>
        <v>0</v>
      </c>
      <c r="D203" s="132">
        <f>INDEX('Eric-SESSION'!L$304:U$311, MATCH("*pressup*",'Eric-SESSION'!$B$304:$B$311,0), MATCH("*3rd*",'Eric-SESSION'!K$7:T$7,0))</f>
        <v>6</v>
      </c>
      <c r="E203" s="131" t="e">
        <f>IF($A$200='Eric-SESSION'!$A$304,INDEX('Eric-SESSION'!$K$304:$T$311, MATCH("*Deadlift*",'Eric-SESSION'!$B$304:$B$311,0), MATCH("*3rd*",'Eric-SESSION'!$K$7:$T$7,0)),"")</f>
        <v>#N/A</v>
      </c>
      <c r="F203" s="131" t="e">
        <f>INDEX('Eric-SESSION'!$L$304:$U$311, MATCH("*Deadlift*",'Eric-SESSION'!$B$304:$B$311,0), MATCH("*3rd*",'Eric-SESSION'!$K$7:$T$7,0))</f>
        <v>#N/A</v>
      </c>
      <c r="G203" s="131" t="e">
        <f>IF($A$200='Eric-SESSION'!$A$304,INDEX('Eric-SESSION'!$K$304:$T$311, MATCH("*Bench Press*",'Eric-SESSION'!$B$304:$B$311,0), MATCH("*3rd*",'Eric-SESSION'!$K$7:$T$7,0)),"")</f>
        <v>#N/A</v>
      </c>
      <c r="H203" s="131" t="e">
        <f>INDEX('Eric-SESSION'!$L$304:$U$311, MATCH("*Bench Press*",'Eric-SESSION'!$B$304:$B$311,0), MATCH("*3rd*",'Eric-SESSION'!$K$7:$T$7,0))</f>
        <v>#N/A</v>
      </c>
      <c r="I203" s="132" t="e">
        <f>IF($A$200='Eric-SESSION'!$A$304,INDEX('Eric-SESSION'!$K$304:$T$311, MATCH("*Military*",'Eric-SESSION'!$B$304:$B$311,0), MATCH("*3rd*",'Eric-SESSION'!$K$7:$T$7,0)),"")</f>
        <v>#N/A</v>
      </c>
      <c r="J203" s="44" t="e">
        <f>INDEX('Eric-SESSION'!$L$304:$U$311, MATCH("*Military*",'Eric-SESSION'!$B$304:$B$311,0), MATCH("*3rd*",'Eric-SESSION'!$K$7:$T$7,0))</f>
        <v>#N/A</v>
      </c>
      <c r="K203" s="131" t="e">
        <f>IF($A$200='Eric-SESSION'!$A$304,INDEX('Eric-SESSION'!$K$304:$T$311, MATCH("*Clean *",'Eric-SESSION'!$B$304:$B$311,0), MATCH("*3rd*",'Eric-SESSION'!$K$7:$T$7,0)),"")</f>
        <v>#N/A</v>
      </c>
      <c r="L203" s="44" t="e">
        <f>INDEX('Eric-SESSION'!$L$304:$U$311, MATCH("*Clean *",'Eric-SESSION'!$B$304:$B$311,0), MATCH("*3rd*",'Eric-SESSION'!$K$7:$T$7,0))</f>
        <v>#N/A</v>
      </c>
      <c r="M203" s="131">
        <f>IF($A$200='Eric-SESSION'!$A$304,INDEX('Eric-SESSION'!$K$304:$T$311, MATCH("*Lat Pulldown*",'Eric-SESSION'!$B$304:$B$311,0), MATCH("*3rd*",'Eric-SESSION'!$K$7:$T$7,0)),"")</f>
        <v>40</v>
      </c>
      <c r="N203" s="44">
        <f>INDEX('Eric-SESSION'!$L$304:$U$311, MATCH("*Lat Pulldown*",'Eric-SESSION'!$B$304:$B$311,0), MATCH("*3rd*",'Eric-SESSION'!$K$7:$T$7,0))</f>
        <v>12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>
        <f>IF($A$200='Eric-SESSION'!$A$304,INDEX('Eric-SESSION'!$K$304:$T$311, MATCH("*pressup*",'Eric-SESSION'!$B$304:$B$311,0), MATCH("*4th*",'Eric-SESSION'!$K$7:$T$7,0)),"")</f>
        <v>0</v>
      </c>
      <c r="D204" s="132">
        <f>INDEX('Eric-SESSION'!L$304:U$311, MATCH("*pressup*",'Eric-SESSION'!$B$304:$B$311,0), MATCH("*4th*",'Eric-SESSION'!K$7:T$7,0))</f>
        <v>5</v>
      </c>
      <c r="E204" s="131" t="e">
        <f>IF($A$200='Eric-SESSION'!$A$304,INDEX('Eric-SESSION'!$K$304:$T$311, MATCH("*Deadlift*",'Eric-SESSION'!$B$304:$B$311,0), MATCH("*4th*",'Eric-SESSION'!$K$7:$T$7,0)),"")</f>
        <v>#N/A</v>
      </c>
      <c r="F204" s="131" t="e">
        <f>INDEX('Eric-SESSION'!$L$304:$U$311, MATCH("*Deadlift*",'Eric-SESSION'!$B$304:$B$311,0), MATCH("*4th*",'Eric-SESSION'!$K$7:$T$7,0))</f>
        <v>#N/A</v>
      </c>
      <c r="G204" s="131" t="e">
        <f>IF($A$200='Eric-SESSION'!$A$304,INDEX('Eric-SESSION'!$K$304:$T$311, MATCH("*Bench Press*",'Eric-SESSION'!$B$304:$B$311,0), MATCH("*4th*",'Eric-SESSION'!$K$7:$T$7,0)),"")</f>
        <v>#N/A</v>
      </c>
      <c r="H204" s="131" t="e">
        <f>INDEX('Eric-SESSION'!$L$304:$U$311, MATCH("*Bench Press*",'Eric-SESSION'!$B$304:$B$311,0), MATCH("*4th*",'Eric-SESSION'!$K$7:$T$7,0))</f>
        <v>#N/A</v>
      </c>
      <c r="I204" s="132" t="e">
        <f>IF($A$200='Eric-SESSION'!$A$304,INDEX('Eric-SESSION'!$K$304:$T$311, MATCH("*Military*",'Eric-SESSION'!$B$304:$B$311,0), MATCH("*4th*",'Eric-SESSION'!$K$7:$T$7,0)),"")</f>
        <v>#N/A</v>
      </c>
      <c r="J204" s="44" t="e">
        <f>INDEX('Eric-SESSION'!$L$304:$U$311, MATCH("*Military*",'Eric-SESSION'!$B$304:$B$311,0), MATCH("*4th*",'Eric-SESSION'!$K$7:$T$7,0))</f>
        <v>#N/A</v>
      </c>
      <c r="K204" s="131" t="e">
        <f>IF($A$200='Eric-SESSION'!$A$304,INDEX('Eric-SESSION'!$K$304:$T$311, MATCH("*Clean *",'Eric-SESSION'!$B$304:$B$311,0), MATCH("*4th*",'Eric-SESSION'!$K$7:$T$7,0)),"")</f>
        <v>#N/A</v>
      </c>
      <c r="L204" s="44" t="e">
        <f>INDEX('Eric-SESSION'!$L$304:$U$311, MATCH("*Clean *",'Eric-SESSION'!$B$304:$B$311,0), MATCH("*4th*",'Eric-SESSION'!$K$7:$T$7,0))</f>
        <v>#N/A</v>
      </c>
      <c r="M204" s="131">
        <f>IF($A$200='Eric-SESSION'!$A$304,INDEX('Eric-SESSION'!$K$304:$T$311, MATCH("*Lat Pulldown*",'Eric-SESSION'!$B$304:$B$311,0), MATCH("*4th*",'Eric-SESSION'!$K$7:$T$7,0)),"")</f>
        <v>40</v>
      </c>
      <c r="N204" s="44">
        <f>INDEX('Eric-SESSION'!$L$304:$U$311, MATCH("*Lat Pulldown*",'Eric-SESSION'!$B$304:$B$311,0), MATCH("*4th*",'Eric-SESSION'!$K$7:$T$7,0))</f>
        <v>12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>
        <f>IF($A$200='Eric-SESSION'!$A$304,INDEX('Eric-SESSION'!$K$304:$T$311, MATCH("*pressup*",'Eric-SESSION'!$B$304:$B$311,0), MATCH("*5th*",'Eric-SESSION'!$K$7:$T$7,0)),"")</f>
        <v>0</v>
      </c>
      <c r="D205" s="132">
        <f>INDEX('Eric-SESSION'!L$304:U$311, MATCH("*pressup*",'Eric-SESSION'!$B$304:$B$311,0), MATCH("*5th*",'Eric-SESSION'!K$7:T$7,0))</f>
        <v>0</v>
      </c>
      <c r="E205" s="131" t="e">
        <f>IF($A$200='Eric-SESSION'!$A$304,INDEX('Eric-SESSION'!$K$304:$T$311, MATCH("*Deadlift*",'Eric-SESSION'!$B$304:$B$311,0), MATCH("*5th*",'Eric-SESSION'!$K$7:$T$7,0)),"")</f>
        <v>#N/A</v>
      </c>
      <c r="F205" s="131" t="e">
        <f>INDEX('Eric-SESSION'!$L$304:$U$311, MATCH("*Deadlift*",'Eric-SESSION'!$B$304:$B$311,0), MATCH("*5th*",'Eric-SESSION'!$K$7:$T$7,0))</f>
        <v>#N/A</v>
      </c>
      <c r="G205" s="131" t="e">
        <f>IF($A$200='Eric-SESSION'!$A$304,INDEX('Eric-SESSION'!$K$304:$T$311, MATCH("*Bench Press*",'Eric-SESSION'!$B$304:$B$311,0), MATCH("*5th*",'Eric-SESSION'!$K$7:$T$7,0)),"")</f>
        <v>#N/A</v>
      </c>
      <c r="H205" s="131" t="e">
        <f>INDEX('Eric-SESSION'!$L$304:$U$311, MATCH("*Bench Press*",'Eric-SESSION'!$B$304:$B$311,0), MATCH("*5th*",'Eric-SESSION'!$K$7:$T$7,0))</f>
        <v>#N/A</v>
      </c>
      <c r="I205" s="132" t="e">
        <f>IF($A$200='Eric-SESSION'!$A$304,INDEX('Eric-SESSION'!$K$304:$T$311, MATCH("*Military*",'Eric-SESSION'!$B$304:$B$311,0), MATCH("*5th*",'Eric-SESSION'!$K$7:$T$7,0)),"")</f>
        <v>#N/A</v>
      </c>
      <c r="J205" s="44" t="e">
        <f>INDEX('Eric-SESSION'!$L$304:$U$311, MATCH("*Military*",'Eric-SESSION'!$B$304:$B$311,0), MATCH("*5th*",'Eric-SESSION'!$K$7:$T$7,0))</f>
        <v>#N/A</v>
      </c>
      <c r="K205" s="131" t="e">
        <f>IF($A$200='Eric-SESSION'!$A$304,INDEX('Eric-SESSION'!$K$304:$T$311, MATCH("*Clean *",'Eric-SESSION'!$B$304:$B$311,0), MATCH("*5th*",'Eric-SESSION'!$K$7:$T$7,0)),"")</f>
        <v>#N/A</v>
      </c>
      <c r="L205" s="44" t="e">
        <f>INDEX('Eric-SESSION'!$L$304:$U$311, MATCH("*Clean *",'Eric-SESSION'!$B$304:$B$311,0), MATCH("*5th*",'Eric-SESSION'!$K$7:$T$7,0))</f>
        <v>#N/A</v>
      </c>
      <c r="M205" s="131">
        <f>IF($A$200='Eric-SESSION'!$A$304,INDEX('Eric-SESSION'!$K$304:$T$311, MATCH("*Lat Pulldown*",'Eric-SESSION'!$B$304:$B$311,0), MATCH("*5th*",'Eric-SESSION'!$K$7:$T$7,0)),"")</f>
        <v>0</v>
      </c>
      <c r="N205" s="44">
        <f>INDEX('Eric-SESSION'!$L$304:$U$311, MATCH("*Lat Pulldown*",'Eric-SESSION'!$B$304:$B$311,0), MATCH("*5th*",'Eric-SESSION'!$K$7:$T$7,0))</f>
        <v>0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'Eric-SESSION'!A313</f>
        <v>42444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 t="e">
        <f>MAX(E207:E211)</f>
        <v>#N/A</v>
      </c>
      <c r="F206" s="116" t="e">
        <f t="array" ref="F206">MAX(IF(E207:E211=E206,F207:F211))</f>
        <v>#N/A</v>
      </c>
      <c r="G206" s="116">
        <f>MAX(G207:G211)</f>
        <v>40</v>
      </c>
      <c r="H206" s="116">
        <f t="array" ref="H206">MAX(IF(G207:G211=G206,H207:H211))</f>
        <v>10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 t="e">
        <f>MAX(M207:M211)</f>
        <v>#N/A</v>
      </c>
      <c r="N206" s="117" t="e">
        <f t="array" ref="N206">MAX(IF(M207:M211=M206,N207:N211))</f>
        <v>#N/A</v>
      </c>
      <c r="O206" s="152">
        <f>IF($A$206='Eric-SESSION'!$A$313,INDEX('Eric-SESSION'!$K$313:$T$320, MATCH("*Plank*",'Eric-SESSION'!$B$313:$B$320,0), MATCH("*1st*",'Eric-SESSION'!$K$7:$T$7,0)),"")</f>
        <v>1.0416666666666667E-3</v>
      </c>
      <c r="P206" s="152" t="e">
        <f>IF($A$206='Eric-SESSION'!$A$313,INDEX('Eric-SESSION'!$K$313:$T$320, MATCH("*HIIT*",'Eric-SESSION'!$B$313:$B$320,0), MATCH("*1st*",'Eric-SESSION'!$K$7:$T$7,0)),"")</f>
        <v>#N/A</v>
      </c>
      <c r="Q206" s="119" t="e">
        <f>INDEX('Eric-SESSION'!$L$313:$U$320, MATCH("*HIIT*",'Eric-SESSION'!$B$313:$B$320,0), MATCH("*1st*",'Eric-SESSION'!$K$7:$T$7,0))</f>
        <v>#N/A</v>
      </c>
      <c r="R206" s="119">
        <f>'Eric-SESSION'!U313</f>
        <v>0</v>
      </c>
      <c r="S206" s="116"/>
      <c r="T206" s="116"/>
      <c r="U206" s="120">
        <f>'Eric-SESSION'!A314</f>
        <v>0</v>
      </c>
      <c r="V206" s="120">
        <f>'Eric-SESSION'!A315</f>
        <v>0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IF($A$206='Eric-SESSION'!$A$313,INDEX('Eric-SESSION'!$K$313:$T$320, MATCH("*pressup*",'Eric-SESSION'!$B$313:$B$320,0), MATCH("*1st*",'Eric-SESSION'!$K$7:$T$7,0)),"")</f>
        <v>#N/A</v>
      </c>
      <c r="D207" s="132" t="e">
        <f>INDEX('Eric-SESSION'!L$313:U$320, MATCH("*pressup*",'Eric-SESSION'!$B$313:$B$320,0), MATCH("*1st*",'Eric-SESSION'!K$7:T$7,0))</f>
        <v>#N/A</v>
      </c>
      <c r="E207" s="131" t="e">
        <f>IF($A$206='Eric-SESSION'!$A$313,INDEX('Eric-SESSION'!$K$313:$T$320, MATCH("*Deadlift*",'Eric-SESSION'!$B$313:$B$320,0), MATCH("*1st*",'Eric-SESSION'!$K$7:$T$7,0)),"")</f>
        <v>#N/A</v>
      </c>
      <c r="F207" s="131" t="e">
        <f>INDEX('Eric-SESSION'!$L$313:$U$320, MATCH("*Deadlift*",'Eric-SESSION'!$B$313:$B$320,0), MATCH("*1st*",'Eric-SESSION'!$K$7:$T$7,0))</f>
        <v>#N/A</v>
      </c>
      <c r="G207" s="131">
        <f>IF($A$206='Eric-SESSION'!$A$313,INDEX('Eric-SESSION'!$K$313:$T$320, MATCH("*Bench Press*",'Eric-SESSION'!$B$313:$B$320,0), MATCH("*1st*",'Eric-SESSION'!$K$7:$T$7,0)),"")</f>
        <v>40</v>
      </c>
      <c r="H207" s="131">
        <f>INDEX('Eric-SESSION'!$L$313:$U$320, MATCH("*Bench Press*",'Eric-SESSION'!$B$313:$B$320,0), MATCH("*1st*",'Eric-SESSION'!$K$7:$T$7,0))</f>
        <v>10</v>
      </c>
      <c r="I207" s="132" t="e">
        <f>IF($A$206='Eric-SESSION'!$A$313,INDEX('Eric-SESSION'!$K$313:$T$320, MATCH("*Military*",'Eric-SESSION'!$B$313:$B$320,0), MATCH("*1st*",'Eric-SESSION'!$K$7:$T$7,0)),"")</f>
        <v>#N/A</v>
      </c>
      <c r="J207" s="48" t="e">
        <f>INDEX('Eric-SESSION'!$L$313:$U$320, MATCH("*Military*",'Eric-SESSION'!$B$313:$B$320,0), MATCH("*1st*",'Eric-SESSION'!$K$7:$T$7,0))</f>
        <v>#N/A</v>
      </c>
      <c r="K207" s="131" t="e">
        <f>IF($A$206='Eric-SESSION'!$A$313,INDEX('Eric-SESSION'!$K$313:$T$320, MATCH("*Clean *",'Eric-SESSION'!$B$313:$B$320,0), MATCH("*1st*",'Eric-SESSION'!$K$7:$T$7,0)),"")</f>
        <v>#N/A</v>
      </c>
      <c r="L207" s="48" t="e">
        <f>INDEX('Eric-SESSION'!$L$313:$U$320, MATCH("*Clean *",'Eric-SESSION'!$B$313:$B$320,0), MATCH("*1st*",'Eric-SESSION'!$K$7:$T$7,0))</f>
        <v>#N/A</v>
      </c>
      <c r="M207" s="131" t="e">
        <f>IF($A$206='Eric-SESSION'!$A$313,INDEX('Eric-SESSION'!$K$313:$T$320, MATCH("*Lat Pulldown*",'Eric-SESSION'!$B$313:$B$320,0), MATCH("*1st*",'Eric-SESSION'!$K$7:$T$7,0)),"")</f>
        <v>#N/A</v>
      </c>
      <c r="N207" s="48" t="e">
        <f>INDEX('Eric-SESSION'!$L$313:$U$320, MATCH("*Lat Pulldown*",'Eric-SESSION'!$B$313:$B$320,0), MATCH("*1st*",'Eric-SESSION'!$K$7:$T$7,0))</f>
        <v>#N/A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IF($A$206='Eric-SESSION'!$A$313,INDEX('Eric-SESSION'!$K$313:$T$320, MATCH("*pressup*",'Eric-SESSION'!$B$313:$B$320,0), MATCH("*2nd*",'Eric-SESSION'!$K$7:$T$7,0)),"")</f>
        <v>#N/A</v>
      </c>
      <c r="D208" s="132" t="e">
        <f>INDEX('Eric-SESSION'!L$313:U$320, MATCH("*pressup*",'Eric-SESSION'!$B$313:$B$320,0), MATCH("*2nd*",'Eric-SESSION'!K$7:T$7,0))</f>
        <v>#N/A</v>
      </c>
      <c r="E208" s="131" t="e">
        <f>IF($A$206='Eric-SESSION'!$A$313,INDEX('Eric-SESSION'!$K$313:$T$320, MATCH("*Deadlift*",'Eric-SESSION'!$B$313:$B$320,0), MATCH("*2ND*",'Eric-SESSION'!$K$7:$T$7,0)),"")</f>
        <v>#N/A</v>
      </c>
      <c r="F208" s="131" t="e">
        <f>INDEX('Eric-SESSION'!$L$313:$U$320, MATCH("*Deadlift*",'Eric-SESSION'!$B$313:$B$320,0), MATCH("*2nd*",'Eric-SESSION'!$K$7:$T$7,0))</f>
        <v>#N/A</v>
      </c>
      <c r="G208" s="131">
        <f>IF($A$206='Eric-SESSION'!$A$313,INDEX('Eric-SESSION'!$K$313:$T$320, MATCH("*Bench Press*",'Eric-SESSION'!$B$313:$B$320,0), MATCH("*2ND*",'Eric-SESSION'!$K$7:$T$7,0)),"")</f>
        <v>40</v>
      </c>
      <c r="H208" s="131">
        <f>INDEX('Eric-SESSION'!$L$313:$U$320, MATCH("*Bench Press*",'Eric-SESSION'!$B$313:$B$320,0), MATCH("*2nd*",'Eric-SESSION'!$K$7:$T$7,0))</f>
        <v>10</v>
      </c>
      <c r="I208" s="132" t="e">
        <f>IF($A$206='Eric-SESSION'!$A$313,INDEX('Eric-SESSION'!$K$313:$T$320, MATCH("*Military*",'Eric-SESSION'!$B$313:$B$320,0), MATCH("*2ND*",'Eric-SESSION'!$K$7:$T$7,0)),"")</f>
        <v>#N/A</v>
      </c>
      <c r="J208" s="44" t="e">
        <f>INDEX('Eric-SESSION'!$L$313:$U$320, MATCH("*Military*",'Eric-SESSION'!$B$313:$B$320,0), MATCH("*2nd*",'Eric-SESSION'!$K$7:$T$7,0))</f>
        <v>#N/A</v>
      </c>
      <c r="K208" s="131" t="e">
        <f>IF($A$206='Eric-SESSION'!$A$313,INDEX('Eric-SESSION'!$K$313:$T$320, MATCH("*Clean *",'Eric-SESSION'!$B$313:$B$320,0), MATCH("*2ND*",'Eric-SESSION'!$K$7:$T$7,0)),"")</f>
        <v>#N/A</v>
      </c>
      <c r="L208" s="44" t="e">
        <f>INDEX('Eric-SESSION'!$L$313:$U$320, MATCH("*Clean *",'Eric-SESSION'!$B$313:$B$320,0), MATCH("*2nd*",'Eric-SESSION'!$K$7:$T$7,0))</f>
        <v>#N/A</v>
      </c>
      <c r="M208" s="131" t="e">
        <f>IF($A$206='Eric-SESSION'!$A$313,INDEX('Eric-SESSION'!$K$313:$T$320, MATCH("*Lat Pulldown*",'Eric-SESSION'!$B$313:$B$320,0), MATCH("*2ND*",'Eric-SESSION'!$K$7:$T$7,0)),"")</f>
        <v>#N/A</v>
      </c>
      <c r="N208" s="44" t="e">
        <f>INDEX('Eric-SESSION'!$L$313:$U$320, MATCH("*Lat Pulldown*",'Eric-SESSION'!$B$313:$B$320,0), MATCH("*2nd*",'Eric-SESSION'!$K$7:$T$7,0))</f>
        <v>#N/A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IF($A$206='Eric-SESSION'!$A$313,INDEX('Eric-SESSION'!$K$313:$T$320, MATCH("*pressup*",'Eric-SESSION'!$B$313:$B$320,0), MATCH("*3rd*",'Eric-SESSION'!$K$7:$T$7,0)),"")</f>
        <v>#N/A</v>
      </c>
      <c r="D209" s="132" t="e">
        <f>INDEX('Eric-SESSION'!L$313:U$320, MATCH("*pressup*",'Eric-SESSION'!$B$313:$B$320,0), MATCH("*3rd*",'Eric-SESSION'!K$7:T$7,0))</f>
        <v>#N/A</v>
      </c>
      <c r="E209" s="131" t="e">
        <f>IF($A$206='Eric-SESSION'!$A$313,INDEX('Eric-SESSION'!$K$313:$T$320, MATCH("*Deadlift*",'Eric-SESSION'!$B$313:$B$320,0), MATCH("*3rd*",'Eric-SESSION'!$K$7:$T$7,0)),"")</f>
        <v>#N/A</v>
      </c>
      <c r="F209" s="131" t="e">
        <f>INDEX('Eric-SESSION'!$L$313:$U$320, MATCH("*Deadlift*",'Eric-SESSION'!$B$313:$B$320,0), MATCH("*3rd*",'Eric-SESSION'!$K$7:$T$7,0))</f>
        <v>#N/A</v>
      </c>
      <c r="G209" s="131">
        <f>IF($A$206='Eric-SESSION'!$A$313,INDEX('Eric-SESSION'!$K$313:$T$320, MATCH("*Bench Press*",'Eric-SESSION'!$B$313:$B$320,0), MATCH("*3rd*",'Eric-SESSION'!$K$7:$T$7,0)),"")</f>
        <v>40</v>
      </c>
      <c r="H209" s="131">
        <f>INDEX('Eric-SESSION'!$L$313:$U$320, MATCH("*Bench Press*",'Eric-SESSION'!$B$313:$B$320,0), MATCH("*3rd*",'Eric-SESSION'!$K$7:$T$7,0))</f>
        <v>8</v>
      </c>
      <c r="I209" s="132" t="e">
        <f>IF($A$206='Eric-SESSION'!$A$313,INDEX('Eric-SESSION'!$K$313:$T$320, MATCH("*Military*",'Eric-SESSION'!$B$313:$B$320,0), MATCH("*3rd*",'Eric-SESSION'!$K$7:$T$7,0)),"")</f>
        <v>#N/A</v>
      </c>
      <c r="J209" s="44" t="e">
        <f>INDEX('Eric-SESSION'!$L$313:$U$320, MATCH("*Military*",'Eric-SESSION'!$B$313:$B$320,0), MATCH("*3rd*",'Eric-SESSION'!$K$7:$T$7,0))</f>
        <v>#N/A</v>
      </c>
      <c r="K209" s="131" t="e">
        <f>IF($A$206='Eric-SESSION'!$A$313,INDEX('Eric-SESSION'!$K$313:$T$320, MATCH("*Clean *",'Eric-SESSION'!$B$313:$B$320,0), MATCH("*3rd*",'Eric-SESSION'!$K$7:$T$7,0)),"")</f>
        <v>#N/A</v>
      </c>
      <c r="L209" s="44" t="e">
        <f>INDEX('Eric-SESSION'!$L$313:$U$320, MATCH("*Clean *",'Eric-SESSION'!$B$313:$B$320,0), MATCH("*3rd*",'Eric-SESSION'!$K$7:$T$7,0))</f>
        <v>#N/A</v>
      </c>
      <c r="M209" s="131" t="e">
        <f>IF($A$206='Eric-SESSION'!$A$313,INDEX('Eric-SESSION'!$K$313:$T$320, MATCH("*Lat Pulldown*",'Eric-SESSION'!$B$313:$B$320,0), MATCH("*3rd*",'Eric-SESSION'!$K$7:$T$7,0)),"")</f>
        <v>#N/A</v>
      </c>
      <c r="N209" s="44" t="e">
        <f>INDEX('Eric-SESSION'!$L$313:$U$320, MATCH("*Lat Pulldown*",'Eric-SESSION'!$B$313:$B$320,0), MATCH("*3rd*",'Eric-SESSION'!$K$7:$T$7,0))</f>
        <v>#N/A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IF($A$206='Eric-SESSION'!$A$313,INDEX('Eric-SESSION'!$K$313:$T$320, MATCH("*pressup*",'Eric-SESSION'!$B$313:$B$320,0), MATCH("*4th*",'Eric-SESSION'!$K$7:$T$7,0)),"")</f>
        <v>#N/A</v>
      </c>
      <c r="D210" s="132" t="e">
        <f>INDEX('Eric-SESSION'!L$313:U$320, MATCH("*pressup*",'Eric-SESSION'!$B$313:$B$320,0), MATCH("*4th*",'Eric-SESSION'!K$7:T$7,0))</f>
        <v>#N/A</v>
      </c>
      <c r="E210" s="131" t="e">
        <f>IF($A$206='Eric-SESSION'!$A$313,INDEX('Eric-SESSION'!$K$313:$T$320, MATCH("*Deadlift*",'Eric-SESSION'!$B$313:$B$320,0), MATCH("*4th*",'Eric-SESSION'!$K$7:$T$7,0)),"")</f>
        <v>#N/A</v>
      </c>
      <c r="F210" s="131" t="e">
        <f>INDEX('Eric-SESSION'!$L$313:$U$320, MATCH("*Deadlift*",'Eric-SESSION'!$B$313:$B$320,0), MATCH("*4th*",'Eric-SESSION'!$K$7:$T$7,0))</f>
        <v>#N/A</v>
      </c>
      <c r="G210" s="131">
        <f>IF($A$206='Eric-SESSION'!$A$313,INDEX('Eric-SESSION'!$K$313:$T$320, MATCH("*Bench Press*",'Eric-SESSION'!$B$313:$B$320,0), MATCH("*4th*",'Eric-SESSION'!$K$7:$T$7,0)),"")</f>
        <v>40</v>
      </c>
      <c r="H210" s="131">
        <f>INDEX('Eric-SESSION'!$L$313:$U$320, MATCH("*Bench Press*",'Eric-SESSION'!$B$313:$B$320,0), MATCH("*4th*",'Eric-SESSION'!$K$7:$T$7,0))</f>
        <v>6</v>
      </c>
      <c r="I210" s="132" t="e">
        <f>IF($A$206='Eric-SESSION'!$A$313,INDEX('Eric-SESSION'!$K$313:$T$320, MATCH("*Military*",'Eric-SESSION'!$B$313:$B$320,0), MATCH("*4th*",'Eric-SESSION'!$K$7:$T$7,0)),"")</f>
        <v>#N/A</v>
      </c>
      <c r="J210" s="44" t="e">
        <f>INDEX('Eric-SESSION'!$L$313:$U$320, MATCH("*Military*",'Eric-SESSION'!$B$313:$B$320,0), MATCH("*4th*",'Eric-SESSION'!$K$7:$T$7,0))</f>
        <v>#N/A</v>
      </c>
      <c r="K210" s="131" t="e">
        <f>IF($A$206='Eric-SESSION'!$A$313,INDEX('Eric-SESSION'!$K$313:$T$320, MATCH("*Clean *",'Eric-SESSION'!$B$313:$B$320,0), MATCH("*4th*",'Eric-SESSION'!$K$7:$T$7,0)),"")</f>
        <v>#N/A</v>
      </c>
      <c r="L210" s="44" t="e">
        <f>INDEX('Eric-SESSION'!$L$313:$U$320, MATCH("*Clean *",'Eric-SESSION'!$B$313:$B$320,0), MATCH("*4th*",'Eric-SESSION'!$K$7:$T$7,0))</f>
        <v>#N/A</v>
      </c>
      <c r="M210" s="131" t="e">
        <f>IF($A$206='Eric-SESSION'!$A$313,INDEX('Eric-SESSION'!$K$313:$T$320, MATCH("*Lat Pulldown*",'Eric-SESSION'!$B$313:$B$320,0), MATCH("*4th*",'Eric-SESSION'!$K$7:$T$7,0)),"")</f>
        <v>#N/A</v>
      </c>
      <c r="N210" s="44" t="e">
        <f>INDEX('Eric-SESSION'!$L$313:$U$320, MATCH("*Lat Pulldown*",'Eric-SESSION'!$B$313:$B$320,0), MATCH("*4th*",'Eric-SESSION'!$K$7:$T$7,0))</f>
        <v>#N/A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IF($A$206='Eric-SESSION'!$A$313,INDEX('Eric-SESSION'!$K$313:$T$320, MATCH("*pressup*",'Eric-SESSION'!$B$313:$B$320,0), MATCH("*5th*",'Eric-SESSION'!$K$7:$T$7,0)),"")</f>
        <v>#N/A</v>
      </c>
      <c r="D211" s="132" t="e">
        <f>INDEX('Eric-SESSION'!L$313:U$320, MATCH("*pressup*",'Eric-SESSION'!$B$313:$B$320,0), MATCH("*5th*",'Eric-SESSION'!K$7:T$7,0))</f>
        <v>#N/A</v>
      </c>
      <c r="E211" s="131" t="e">
        <f>IF($A$206='Eric-SESSION'!$A$313,INDEX('Eric-SESSION'!$K$313:$T$320, MATCH("*Deadlift*",'Eric-SESSION'!$B$313:$B$320,0), MATCH("*5th*",'Eric-SESSION'!$K$7:$T$7,0)),"")</f>
        <v>#N/A</v>
      </c>
      <c r="F211" s="131" t="e">
        <f>INDEX('Eric-SESSION'!$L$313:$U$320, MATCH("*Deadlift*",'Eric-SESSION'!$B$313:$B$320,0), MATCH("*5th*",'Eric-SESSION'!$K$7:$T$7,0))</f>
        <v>#N/A</v>
      </c>
      <c r="G211" s="131">
        <f>IF($A$206='Eric-SESSION'!$A$313,INDEX('Eric-SESSION'!$K$313:$T$320, MATCH("*Bench Press*",'Eric-SESSION'!$B$313:$B$320,0), MATCH("*5th*",'Eric-SESSION'!$K$7:$T$7,0)),"")</f>
        <v>0</v>
      </c>
      <c r="H211" s="131">
        <f>INDEX('Eric-SESSION'!$L$313:$U$320, MATCH("*Bench Press*",'Eric-SESSION'!$B$313:$B$320,0), MATCH("*5th*",'Eric-SESSION'!$K$7:$T$7,0))</f>
        <v>0</v>
      </c>
      <c r="I211" s="132" t="e">
        <f>IF($A$206='Eric-SESSION'!$A$313,INDEX('Eric-SESSION'!$K$313:$T$320, MATCH("*Military*",'Eric-SESSION'!$B$313:$B$320,0), MATCH("*5th*",'Eric-SESSION'!$K$7:$T$7,0)),"")</f>
        <v>#N/A</v>
      </c>
      <c r="J211" s="44" t="e">
        <f>INDEX('Eric-SESSION'!$L$313:$U$320, MATCH("*Military*",'Eric-SESSION'!$B$313:$B$320,0), MATCH("*5th*",'Eric-SESSION'!$K$7:$T$7,0))</f>
        <v>#N/A</v>
      </c>
      <c r="K211" s="131" t="e">
        <f>IF($A$206='Eric-SESSION'!$A$313,INDEX('Eric-SESSION'!$K$313:$T$320, MATCH("*Clean *",'Eric-SESSION'!$B$313:$B$320,0), MATCH("*5th*",'Eric-SESSION'!$K$7:$T$7,0)),"")</f>
        <v>#N/A</v>
      </c>
      <c r="L211" s="44" t="e">
        <f>INDEX('Eric-SESSION'!$L$313:$U$320, MATCH("*Clean *",'Eric-SESSION'!$B$313:$B$320,0), MATCH("*5th*",'Eric-SESSION'!$K$7:$T$7,0))</f>
        <v>#N/A</v>
      </c>
      <c r="M211" s="131" t="e">
        <f>IF($A$206='Eric-SESSION'!$A$313,INDEX('Eric-SESSION'!$K$313:$T$320, MATCH("*Lat Pulldown*",'Eric-SESSION'!$B$313:$B$320,0), MATCH("*5th*",'Eric-SESSION'!$K$7:$T$7,0)),"")</f>
        <v>#N/A</v>
      </c>
      <c r="N211" s="44" t="e">
        <f>INDEX('Eric-SESSION'!$L$313:$U$320, MATCH("*Lat Pulldown*",'Eric-SESSION'!$B$313:$B$320,0), MATCH("*5th*",'Eric-SESSION'!$K$7:$T$7,0))</f>
        <v>#N/A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'Eric-SESSION'!A322</f>
        <v>42453</v>
      </c>
      <c r="B212" s="116" t="s">
        <v>84</v>
      </c>
      <c r="C212" s="117">
        <f>MAX(C213:C217)</f>
        <v>0</v>
      </c>
      <c r="D212" s="116">
        <f t="array" ref="D212">MAX(IF(C213:C217=C212,D213:D217))</f>
        <v>14</v>
      </c>
      <c r="E212" s="116" t="e">
        <f>MAX(E213:E217)</f>
        <v>#N/A</v>
      </c>
      <c r="F212" s="116" t="e">
        <f t="array" ref="F212">MAX(IF(E213:E217=E212,F213:F217))</f>
        <v>#N/A</v>
      </c>
      <c r="G212" s="116" t="e">
        <f>MAX(G213:G217)</f>
        <v>#N/A</v>
      </c>
      <c r="H212" s="116" t="e">
        <f t="array" ref="H212">MAX(IF(G213:G217=G212,H213:H217))</f>
        <v>#N/A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>
        <f>MAX(M213:M217)</f>
        <v>45</v>
      </c>
      <c r="N212" s="117">
        <f t="array" ref="N212">MAX(IF(M213:M217=M212,N213:N217))</f>
        <v>10</v>
      </c>
      <c r="O212" s="152">
        <f>IF($A$212='Eric-SESSION'!$A$322,INDEX('Eric-SESSION'!$K$322:$T$329, MATCH("*Plank*",'Eric-SESSION'!$B$322:$B$329,0), MATCH("*1st*",'Eric-SESSION'!$K$7:$T$7,0)),"")</f>
        <v>1.1574074074074073E-3</v>
      </c>
      <c r="P212" s="152" t="e">
        <f>IF($A$212='Eric-SESSION'!$A$322,INDEX('Eric-SESSION'!$K$322:$T$329, MATCH("*HIIT*",'Eric-SESSION'!$B$322:$B$329,0), MATCH("*1st*",'Eric-SESSION'!$K$7:$T$7,0)),"")</f>
        <v>#N/A</v>
      </c>
      <c r="Q212" s="119" t="e">
        <f>INDEX('Eric-SESSION'!$L$322:$U$329, MATCH("*HIIT*",'Eric-SESSION'!$B$322:$B$329,0), MATCH("*1st*",'Eric-SESSION'!$K$7:$T$7,0))</f>
        <v>#N/A</v>
      </c>
      <c r="R212" s="119">
        <f>'Eric-SESSION'!U322</f>
        <v>0</v>
      </c>
      <c r="S212" s="116"/>
      <c r="T212" s="116"/>
      <c r="U212" s="120">
        <f>'Eric-SESSION'!A323</f>
        <v>69.900000000000006</v>
      </c>
      <c r="V212" s="120">
        <f>'Eric-SESSION'!A324</f>
        <v>18.899999999999999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>
        <f>IF($A$212='Eric-SESSION'!$A$322,INDEX('Eric-SESSION'!$K$322:$T$329, MATCH("*pressup*",'Eric-SESSION'!$B$322:$B$329,0), MATCH("*1st*",'Eric-SESSION'!$K$7:$T$7,0)),"")</f>
        <v>0</v>
      </c>
      <c r="D213" s="132">
        <f>INDEX('Eric-SESSION'!L$322:U$329, MATCH("*pressup*",'Eric-SESSION'!$B$322:$B$329,0), MATCH("*1st*",'Eric-SESSION'!K$7:T$7,0))</f>
        <v>14</v>
      </c>
      <c r="E213" s="131" t="e">
        <f>IF($A$212='Eric-SESSION'!$A$322,INDEX('Eric-SESSION'!$K$322:$T$329, MATCH("*Deadlift*",'Eric-SESSION'!$B$322:$B$329,0), MATCH("*1st*",'Eric-SESSION'!$K$7:$T$7,0)),"")</f>
        <v>#N/A</v>
      </c>
      <c r="F213" s="131" t="e">
        <f>INDEX('Eric-SESSION'!$L$322:$U$329, MATCH("*Deadlift*",'Eric-SESSION'!$B$322:$B$329,0), MATCH("*1st*",'Eric-SESSION'!$K$7:$T$7,0))</f>
        <v>#N/A</v>
      </c>
      <c r="G213" s="131" t="e">
        <f>IF($A$212='Eric-SESSION'!$A$322,INDEX('Eric-SESSION'!$K$322:$T$329, MATCH("*Bench Press*",'Eric-SESSION'!$B$322:$B$329,0), MATCH("*1st*",'Eric-SESSION'!$K$7:$T$7,0)),"")</f>
        <v>#N/A</v>
      </c>
      <c r="H213" s="131" t="e">
        <f>INDEX('Eric-SESSION'!$L$322:$U$329, MATCH("*Bench Press*",'Eric-SESSION'!$B$322:$B$329,0), MATCH("*1st*",'Eric-SESSION'!$K$7:$T$7,0))</f>
        <v>#N/A</v>
      </c>
      <c r="I213" s="132" t="e">
        <f>IF($A$212='Eric-SESSION'!$A$322,INDEX('Eric-SESSION'!$K$322:$T$329, MATCH("*Military*",'Eric-SESSION'!$B$322:$B$329,0), MATCH("*1st*",'Eric-SESSION'!$K$7:$T$7,0)),"")</f>
        <v>#N/A</v>
      </c>
      <c r="J213" s="48" t="e">
        <f>INDEX('Eric-SESSION'!$L$322:$U$329, MATCH("*Military*",'Eric-SESSION'!$B$322:$B$329,0), MATCH("*1st*",'Eric-SESSION'!$K$7:$T$7,0))</f>
        <v>#N/A</v>
      </c>
      <c r="K213" s="131" t="e">
        <f>IF($A$212='Eric-SESSION'!$A$322,INDEX('Eric-SESSION'!$K$322:$T$329, MATCH("*Clean *",'Eric-SESSION'!$B$322:$B$329,0), MATCH("*1st*",'Eric-SESSION'!$K$7:$T$7,0)),"")</f>
        <v>#N/A</v>
      </c>
      <c r="L213" s="48" t="e">
        <f>INDEX('Eric-SESSION'!$L$322:$U$329, MATCH("*Clean *",'Eric-SESSION'!$B$322:$B$329,0), MATCH("*1st*",'Eric-SESSION'!$K$7:$T$7,0))</f>
        <v>#N/A</v>
      </c>
      <c r="M213" s="131">
        <f>IF($A$212='Eric-SESSION'!$A$322,INDEX('Eric-SESSION'!$K$322:$T$329, MATCH("*Lat Pulldown*",'Eric-SESSION'!$B$322:$B$329,0), MATCH("*1st*",'Eric-SESSION'!$K$7:$T$7,0)),"")</f>
        <v>45</v>
      </c>
      <c r="N213" s="48">
        <f>INDEX('Eric-SESSION'!$L$322:$U$329, MATCH("*Lat Pulldown*",'Eric-SESSION'!$B$322:$B$329,0), MATCH("*1st*",'Eric-SESSION'!$K$7:$T$7,0))</f>
        <v>10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>
        <f>IF($A$212='Eric-SESSION'!$A$322,INDEX('Eric-SESSION'!$K$322:$T$329, MATCH("*pressup*",'Eric-SESSION'!$B$322:$B$329,0), MATCH("*2nd*",'Eric-SESSION'!$K$7:$T$7,0)),"")</f>
        <v>0</v>
      </c>
      <c r="D214" s="132">
        <f>INDEX('Eric-SESSION'!L$322:U$329, MATCH("*pressup*",'Eric-SESSION'!$B$322:$B$329,0), MATCH("*2nd*",'Eric-SESSION'!K$7:T$7,0))</f>
        <v>11</v>
      </c>
      <c r="E214" s="131" t="e">
        <f>IF($A$212='Eric-SESSION'!$A$322,INDEX('Eric-SESSION'!$K$322:$T$329, MATCH("*Deadlift*",'Eric-SESSION'!$B$322:$B$329,0), MATCH("*2ND*",'Eric-SESSION'!$K$7:$T$7,0)),"")</f>
        <v>#N/A</v>
      </c>
      <c r="F214" s="131" t="e">
        <f>INDEX('Eric-SESSION'!$L$322:$U$329, MATCH("*Deadlift*",'Eric-SESSION'!$B$322:$B$329,0), MATCH("*2nd*",'Eric-SESSION'!$K$7:$T$7,0))</f>
        <v>#N/A</v>
      </c>
      <c r="G214" s="131" t="e">
        <f>IF($A$212='Eric-SESSION'!$A$322,INDEX('Eric-SESSION'!$K$322:$T$329, MATCH("*Bench Press*",'Eric-SESSION'!$B$322:$B$329,0), MATCH("*2ND*",'Eric-SESSION'!$K$7:$T$7,0)),"")</f>
        <v>#N/A</v>
      </c>
      <c r="H214" s="131" t="e">
        <f>INDEX('Eric-SESSION'!$L$322:$U$329, MATCH("*Bench Press*",'Eric-SESSION'!$B$322:$B$329,0), MATCH("*2nd*",'Eric-SESSION'!$K$7:$T$7,0))</f>
        <v>#N/A</v>
      </c>
      <c r="I214" s="132" t="e">
        <f>IF($A$212='Eric-SESSION'!$A$322,INDEX('Eric-SESSION'!$K$322:$T$329, MATCH("*Military*",'Eric-SESSION'!$B$322:$B$329,0), MATCH("*2ND*",'Eric-SESSION'!$K$7:$T$7,0)),"")</f>
        <v>#N/A</v>
      </c>
      <c r="J214" s="44" t="e">
        <f>INDEX('Eric-SESSION'!$L$322:$U$329, MATCH("*Military*",'Eric-SESSION'!$B$322:$B$329,0), MATCH("*2nd*",'Eric-SESSION'!$K$7:$T$7,0))</f>
        <v>#N/A</v>
      </c>
      <c r="K214" s="131" t="e">
        <f>IF($A$212='Eric-SESSION'!$A$322,INDEX('Eric-SESSION'!$K$322:$T$329, MATCH("*Clean *",'Eric-SESSION'!$B$322:$B$329,0), MATCH("*2ND*",'Eric-SESSION'!$K$7:$T$7,0)),"")</f>
        <v>#N/A</v>
      </c>
      <c r="L214" s="44" t="e">
        <f>INDEX('Eric-SESSION'!$L$322:$U$329, MATCH("*Clean *",'Eric-SESSION'!$B$322:$B$329,0), MATCH("*2nd*",'Eric-SESSION'!$K$7:$T$7,0))</f>
        <v>#N/A</v>
      </c>
      <c r="M214" s="131">
        <f>IF($A$212='Eric-SESSION'!$A$322,INDEX('Eric-SESSION'!$K$322:$T$329, MATCH("*Lat Pulldown*",'Eric-SESSION'!$B$322:$B$329,0), MATCH("*2ND*",'Eric-SESSION'!$K$7:$T$7,0)),"")</f>
        <v>45</v>
      </c>
      <c r="N214" s="44">
        <f>INDEX('Eric-SESSION'!$L$322:$U$329, MATCH("*Lat Pulldown*",'Eric-SESSION'!$B$322:$B$329,0), MATCH("*2nd*",'Eric-SESSION'!$K$7:$T$7,0))</f>
        <v>10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>
        <f>IF($A$212='Eric-SESSION'!$A$322,INDEX('Eric-SESSION'!$K$322:$T$329, MATCH("*pressup*",'Eric-SESSION'!$B$322:$B$329,0), MATCH("*3rd*",'Eric-SESSION'!$K$7:$T$7,0)),"")</f>
        <v>0</v>
      </c>
      <c r="D215" s="132">
        <f>INDEX('Eric-SESSION'!L$322:U$329, MATCH("*pressup*",'Eric-SESSION'!$B$322:$B$329,0), MATCH("*3rd*",'Eric-SESSION'!K$7:T$7,0))</f>
        <v>5</v>
      </c>
      <c r="E215" s="131" t="e">
        <f>IF($A$212='Eric-SESSION'!$A$322,INDEX('Eric-SESSION'!$K$322:$T$329, MATCH("*Deadlift*",'Eric-SESSION'!$B$322:$B$329,0), MATCH("*3rd*",'Eric-SESSION'!$K$7:$T$7,0)),"")</f>
        <v>#N/A</v>
      </c>
      <c r="F215" s="131" t="e">
        <f>INDEX('Eric-SESSION'!$L$322:$U$329, MATCH("*Deadlift*",'Eric-SESSION'!$B$322:$B$329,0), MATCH("*3rd*",'Eric-SESSION'!$K$7:$T$7,0))</f>
        <v>#N/A</v>
      </c>
      <c r="G215" s="131" t="e">
        <f>IF($A$212='Eric-SESSION'!$A$322,INDEX('Eric-SESSION'!$K$322:$T$329, MATCH("*Bench Press*",'Eric-SESSION'!$B$322:$B$329,0), MATCH("*3rd*",'Eric-SESSION'!$K$7:$T$7,0)),"")</f>
        <v>#N/A</v>
      </c>
      <c r="H215" s="131" t="e">
        <f>INDEX('Eric-SESSION'!$L$322:$U$329, MATCH("*Bench Press*",'Eric-SESSION'!$B$322:$B$329,0), MATCH("*3rd*",'Eric-SESSION'!$K$7:$T$7,0))</f>
        <v>#N/A</v>
      </c>
      <c r="I215" s="132" t="e">
        <f>IF($A$212='Eric-SESSION'!$A$322,INDEX('Eric-SESSION'!$K$322:$T$329, MATCH("*Military*",'Eric-SESSION'!$B$322:$B$329,0), MATCH("*3rd*",'Eric-SESSION'!$K$7:$T$7,0)),"")</f>
        <v>#N/A</v>
      </c>
      <c r="J215" s="44" t="e">
        <f>INDEX('Eric-SESSION'!$L$322:$U$329, MATCH("*Military*",'Eric-SESSION'!$B$322:$B$329,0), MATCH("*3rd*",'Eric-SESSION'!$K$7:$T$7,0))</f>
        <v>#N/A</v>
      </c>
      <c r="K215" s="131" t="e">
        <f>IF($A$212='Eric-SESSION'!$A$322,INDEX('Eric-SESSION'!$K$322:$T$329, MATCH("*Clean *",'Eric-SESSION'!$B$322:$B$329,0), MATCH("*3rd*",'Eric-SESSION'!$K$7:$T$7,0)),"")</f>
        <v>#N/A</v>
      </c>
      <c r="L215" s="44" t="e">
        <f>INDEX('Eric-SESSION'!$L$322:$U$329, MATCH("*Clean *",'Eric-SESSION'!$B$322:$B$329,0), MATCH("*3rd*",'Eric-SESSION'!$K$7:$T$7,0))</f>
        <v>#N/A</v>
      </c>
      <c r="M215" s="131">
        <f>IF($A$212='Eric-SESSION'!$A$322,INDEX('Eric-SESSION'!$K$322:$T$329, MATCH("*Lat Pulldown*",'Eric-SESSION'!$B$322:$B$329,0), MATCH("*3rd*",'Eric-SESSION'!$K$7:$T$7,0)),"")</f>
        <v>45</v>
      </c>
      <c r="N215" s="44">
        <f>INDEX('Eric-SESSION'!$L$322:$U$329, MATCH("*Lat Pulldown*",'Eric-SESSION'!$B$322:$B$329,0), MATCH("*3rd*",'Eric-SESSION'!$K$7:$T$7,0))</f>
        <v>10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>
        <f>IF($A$212='Eric-SESSION'!$A$322,INDEX('Eric-SESSION'!$K$322:$T$329, MATCH("*pressup*",'Eric-SESSION'!$B$322:$B$329,0), MATCH("*4th*",'Eric-SESSION'!$K$7:$T$7,0)),"")</f>
        <v>0</v>
      </c>
      <c r="D216" s="132">
        <f>INDEX('Eric-SESSION'!L$322:U$329, MATCH("*pressup*",'Eric-SESSION'!$B$322:$B$329,0), MATCH("*4th*",'Eric-SESSION'!K$7:T$7,0))</f>
        <v>5</v>
      </c>
      <c r="E216" s="131" t="e">
        <f>IF($A$212='Eric-SESSION'!$A$322,INDEX('Eric-SESSION'!$K$322:$T$329, MATCH("*Deadlift*",'Eric-SESSION'!$B$322:$B$329,0), MATCH("*4th*",'Eric-SESSION'!$K$7:$T$7,0)),"")</f>
        <v>#N/A</v>
      </c>
      <c r="F216" s="131" t="e">
        <f>INDEX('Eric-SESSION'!$L$322:$U$329, MATCH("*Deadlift*",'Eric-SESSION'!$B$322:$B$329,0), MATCH("*4th*",'Eric-SESSION'!$K$7:$T$7,0))</f>
        <v>#N/A</v>
      </c>
      <c r="G216" s="131" t="e">
        <f>IF($A$212='Eric-SESSION'!$A$322,INDEX('Eric-SESSION'!$K$322:$T$329, MATCH("*Bench Press*",'Eric-SESSION'!$B$322:$B$329,0), MATCH("*4th*",'Eric-SESSION'!$K$7:$T$7,0)),"")</f>
        <v>#N/A</v>
      </c>
      <c r="H216" s="131" t="e">
        <f>INDEX('Eric-SESSION'!$L$322:$U$329, MATCH("*Bench Press*",'Eric-SESSION'!$B$322:$B$329,0), MATCH("*4th*",'Eric-SESSION'!$K$7:$T$7,0))</f>
        <v>#N/A</v>
      </c>
      <c r="I216" s="132" t="e">
        <f>IF($A$212='Eric-SESSION'!$A$322,INDEX('Eric-SESSION'!$K$322:$T$329, MATCH("*Military*",'Eric-SESSION'!$B$322:$B$329,0), MATCH("*4th*",'Eric-SESSION'!$K$7:$T$7,0)),"")</f>
        <v>#N/A</v>
      </c>
      <c r="J216" s="44" t="e">
        <f>INDEX('Eric-SESSION'!$L$322:$U$329, MATCH("*Military*",'Eric-SESSION'!$B$322:$B$329,0), MATCH("*4th*",'Eric-SESSION'!$K$7:$T$7,0))</f>
        <v>#N/A</v>
      </c>
      <c r="K216" s="131" t="e">
        <f>IF($A$212='Eric-SESSION'!$A$322,INDEX('Eric-SESSION'!$K$322:$T$329, MATCH("*Clean *",'Eric-SESSION'!$B$322:$B$329,0), MATCH("*4th*",'Eric-SESSION'!$K$7:$T$7,0)),"")</f>
        <v>#N/A</v>
      </c>
      <c r="L216" s="44" t="e">
        <f>INDEX('Eric-SESSION'!$L$322:$U$329, MATCH("*Clean *",'Eric-SESSION'!$B$322:$B$329,0), MATCH("*4th*",'Eric-SESSION'!$K$7:$T$7,0))</f>
        <v>#N/A</v>
      </c>
      <c r="M216" s="131">
        <f>IF($A$212='Eric-SESSION'!$A$322,INDEX('Eric-SESSION'!$K$322:$T$329, MATCH("*Lat Pulldown*",'Eric-SESSION'!$B$322:$B$329,0), MATCH("*4th*",'Eric-SESSION'!$K$7:$T$7,0)),"")</f>
        <v>45</v>
      </c>
      <c r="N216" s="44">
        <f>INDEX('Eric-SESSION'!$L$322:$U$329, MATCH("*Lat Pulldown*",'Eric-SESSION'!$B$322:$B$329,0), MATCH("*4th*",'Eric-SESSION'!$K$7:$T$7,0))</f>
        <v>10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>
        <f>IF($A$212='Eric-SESSION'!$A$322,INDEX('Eric-SESSION'!$K$322:$T$329, MATCH("*pressup*",'Eric-SESSION'!$B$322:$B$329,0), MATCH("*5th*",'Eric-SESSION'!$K$7:$T$7,0)),"")</f>
        <v>0</v>
      </c>
      <c r="D217" s="132">
        <f>INDEX('Eric-SESSION'!L$322:U$329, MATCH("*pressup*",'Eric-SESSION'!$B$322:$B$329,0), MATCH("*5th*",'Eric-SESSION'!K$7:T$7,0))</f>
        <v>0</v>
      </c>
      <c r="E217" s="131" t="e">
        <f>IF($A$212='Eric-SESSION'!$A$322,INDEX('Eric-SESSION'!$K$322:$T$329, MATCH("*Deadlift*",'Eric-SESSION'!$B$322:$B$329,0), MATCH("*5th*",'Eric-SESSION'!$K$7:$T$7,0)),"")</f>
        <v>#N/A</v>
      </c>
      <c r="F217" s="131" t="e">
        <f>INDEX('Eric-SESSION'!$L$322:$U$329, MATCH("*Deadlift*",'Eric-SESSION'!$B$322:$B$329,0), MATCH("*5th*",'Eric-SESSION'!$K$7:$T$7,0))</f>
        <v>#N/A</v>
      </c>
      <c r="G217" s="131" t="e">
        <f>IF($A$212='Eric-SESSION'!$A$322,INDEX('Eric-SESSION'!$K$322:$T$329, MATCH("*Bench Press*",'Eric-SESSION'!$B$322:$B$329,0), MATCH("*5th*",'Eric-SESSION'!$K$7:$T$7,0)),"")</f>
        <v>#N/A</v>
      </c>
      <c r="H217" s="131" t="e">
        <f>INDEX('Eric-SESSION'!$L$322:$U$329, MATCH("*Bench Press*",'Eric-SESSION'!$B$322:$B$329,0), MATCH("*5th*",'Eric-SESSION'!$K$7:$T$7,0))</f>
        <v>#N/A</v>
      </c>
      <c r="I217" s="132" t="e">
        <f>IF($A$212='Eric-SESSION'!$A$322,INDEX('Eric-SESSION'!$K$322:$T$329, MATCH("*Military*",'Eric-SESSION'!$B$322:$B$329,0), MATCH("*5th*",'Eric-SESSION'!$K$7:$T$7,0)),"")</f>
        <v>#N/A</v>
      </c>
      <c r="J217" s="44" t="e">
        <f>INDEX('Eric-SESSION'!$L$322:$U$329, MATCH("*Military*",'Eric-SESSION'!$B$322:$B$329,0), MATCH("*5th*",'Eric-SESSION'!$K$7:$T$7,0))</f>
        <v>#N/A</v>
      </c>
      <c r="K217" s="131" t="e">
        <f>IF($A$212='Eric-SESSION'!$A$322,INDEX('Eric-SESSION'!$K$322:$T$329, MATCH("*Clean *",'Eric-SESSION'!$B$322:$B$329,0), MATCH("*5th*",'Eric-SESSION'!$K$7:$T$7,0)),"")</f>
        <v>#N/A</v>
      </c>
      <c r="L217" s="44" t="e">
        <f>INDEX('Eric-SESSION'!$L$322:$U$329, MATCH("*Clean *",'Eric-SESSION'!$B$322:$B$329,0), MATCH("*5th*",'Eric-SESSION'!$K$7:$T$7,0))</f>
        <v>#N/A</v>
      </c>
      <c r="M217" s="131">
        <f>IF($A$212='Eric-SESSION'!$A$322,INDEX('Eric-SESSION'!$K$322:$T$329, MATCH("*Lat Pulldown*",'Eric-SESSION'!$B$322:$B$329,0), MATCH("*5th*",'Eric-SESSION'!$K$7:$T$7,0)),"")</f>
        <v>0</v>
      </c>
      <c r="N217" s="44">
        <f>INDEX('Eric-SESSION'!$L$322:$U$329, MATCH("*Lat Pulldown*",'Eric-SESSION'!$B$322:$B$329,0), MATCH("*5th*",'Eric-SESSION'!$K$7:$T$7,0))</f>
        <v>0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'Eric-SESSION'!A331</f>
        <v>42469</v>
      </c>
      <c r="B218" s="116" t="s">
        <v>84</v>
      </c>
      <c r="C218" s="117">
        <f>MAX(C219:C223)</f>
        <v>0</v>
      </c>
      <c r="D218" s="116">
        <f t="array" ref="D218">MAX(IF(C219:C223=C218,D219:D223))</f>
        <v>17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>
        <f>IF($A$218='Eric-SESSION'!$A$331,INDEX('Eric-SESSION'!$K$331:$T$338, MATCH("*Plank*",'Eric-SESSION'!$B$331:$B$338,0), MATCH("*1st*",'Eric-SESSION'!$K$7:$T$7,0)),"")</f>
        <v>1.25E-3</v>
      </c>
      <c r="P218" s="152" t="e">
        <f>IF($A$218='Eric-SESSION'!$A$331,INDEX('Eric-SESSION'!$K$331:$T$338, MATCH("*HIIT*",'Eric-SESSION'!$B$331:$B$338,0), MATCH("*1st*",'Eric-SESSION'!$K$7:$T$7,0)),"")</f>
        <v>#N/A</v>
      </c>
      <c r="Q218" s="119" t="e">
        <f>INDEX('Eric-SESSION'!$L$212:$U$331, MATCH("*HIIT*",'Eric-SESSION'!$B$212:$B$331,0), MATCH("*1st*",'Eric-SESSION'!$K$7:$T$7,0))</f>
        <v>#N/A</v>
      </c>
      <c r="R218" s="119">
        <f>'Eric-SESSION'!U331</f>
        <v>0</v>
      </c>
      <c r="S218" s="116"/>
      <c r="T218" s="116"/>
      <c r="U218" s="120">
        <f>'Eric-SESSION'!A332</f>
        <v>0</v>
      </c>
      <c r="V218" s="120">
        <f>'Eric-SESSION'!A333</f>
        <v>0</v>
      </c>
      <c r="W218" s="116">
        <v>31</v>
      </c>
      <c r="X218" s="116">
        <v>108</v>
      </c>
      <c r="Y218" s="116">
        <v>89</v>
      </c>
      <c r="Z218" s="116">
        <v>83</v>
      </c>
      <c r="AA218" s="116">
        <v>55</v>
      </c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>
        <f>IF($A$218='Eric-SESSION'!$A$331,INDEX('Eric-SESSION'!$K$331:$T$338, MATCH("*pressup*",'Eric-SESSION'!$B$331:$B$338,0), MATCH("*1st*",'Eric-SESSION'!$K$7:$T$7,0)),"")</f>
        <v>0</v>
      </c>
      <c r="D219" s="132">
        <f>INDEX('Eric-SESSION'!L$331:U$338, MATCH("*pressup*",'Eric-SESSION'!$B$331:$B$338,0), MATCH("*1st*",'Eric-SESSION'!K$7:T$7,0))</f>
        <v>17</v>
      </c>
      <c r="E219" s="131" t="e">
        <f>IF($A$218='Eric-SESSION'!$A$331,INDEX('Eric-SESSION'!$K$331:$T$338, MATCH("*Deadlift*",'Eric-SESSION'!$B$331:$B$338,0), MATCH("*1st*",'Eric-SESSION'!$K$7:$T$7,0)),"")</f>
        <v>#N/A</v>
      </c>
      <c r="F219" s="131" t="e">
        <f>INDEX('Eric-SESSION'!$L$331:$U$338, MATCH("*Deadlift*",'Eric-SESSION'!$B$331:$B$338,0), MATCH("*1st*",'Eric-SESSION'!$K$7:$T$7,0))</f>
        <v>#N/A</v>
      </c>
      <c r="G219" s="131" t="e">
        <f>IF($A$218='Eric-SESSION'!$A$331,INDEX('Eric-SESSION'!$K$331:$T$338, MATCH("*Bench Press*",'Eric-SESSION'!$B$338:$B$338,0), MATCH("*1st*",'Eric-SESSION'!$K$7:$T$7,0)),"")</f>
        <v>#N/A</v>
      </c>
      <c r="H219" s="131" t="e">
        <f>INDEX('Eric-SESSION'!$L$331:$U$338, MATCH("*Bench Press*",'Eric-SESSION'!$B$331:$B$338,0), MATCH("*1st*",'Eric-SESSION'!$K$7:$T$7,0))</f>
        <v>#N/A</v>
      </c>
      <c r="I219" s="132" t="e">
        <f>IF($A$218='Eric-SESSION'!$A$331,INDEX('Eric-SESSION'!$K$331:$T$338, MATCH("*Military*",'Eric-SESSION'!$B$338:$B$338,0), MATCH("*1st*",'Eric-SESSION'!$K$7:$T$7,0)),"")</f>
        <v>#N/A</v>
      </c>
      <c r="J219" s="48" t="e">
        <f>INDEX('Eric-SESSION'!$L$331:$U$338, MATCH("*Military*",'Eric-SESSION'!$B$331:$B$338,0), MATCH("*1st*",'Eric-SESSION'!$K$7:$T$7,0))</f>
        <v>#N/A</v>
      </c>
      <c r="K219" s="131" t="e">
        <f>IF($A$218='Eric-SESSION'!$A$331,INDEX('Eric-SESSION'!$K$331:$T$338, MATCH("*Clean *",'Eric-SESSION'!$B$338:$B$338,0), MATCH("*1st*",'Eric-SESSION'!$K$7:$T$7,0)),"")</f>
        <v>#N/A</v>
      </c>
      <c r="L219" s="48" t="e">
        <f>INDEX('Eric-SESSION'!$L$331:$U$338, MATCH("*Clean *",'Eric-SESSION'!$B$331:$B$338,0), MATCH("*1st*",'Eric-SESSION'!$K$7:$T$7,0))</f>
        <v>#N/A</v>
      </c>
      <c r="M219" s="131" t="e">
        <f>IF($A$218='Eric-SESSION'!$A$331,INDEX('Eric-SESSION'!$K$331:$T$338, MATCH("*Lat Pulldown*",'Eric-SESSION'!$B$338:$B$338,0), MATCH("*1st*",'Eric-SESSION'!$K$7:$T$7,0)),"")</f>
        <v>#N/A</v>
      </c>
      <c r="N219" s="48" t="e">
        <f>INDEX('Eric-SESSION'!$L$331:$U$338, MATCH("*Lat Pulldown*",'Eric-SESSION'!$B$331:$B$338,0), MATCH("*1st*",'Eric-SESSION'!$K$7:$T$7,0))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>
        <f>IF($A$218='Eric-SESSION'!$A$331,INDEX('Eric-SESSION'!$K$331:$T$338, MATCH("*pressup*",'Eric-SESSION'!$B$331:$B$338,0), MATCH("*2nd*",'Eric-SESSION'!$K$7:$T$7,0)),"")</f>
        <v>0</v>
      </c>
      <c r="D220" s="132">
        <f>INDEX('Eric-SESSION'!L$331:U$338, MATCH("*pressup*",'Eric-SESSION'!$B$331:$B$338,0), MATCH("*2nd*",'Eric-SESSION'!K$7:T$7,0))</f>
        <v>7</v>
      </c>
      <c r="E220" s="131" t="e">
        <f>IF($A$218='Eric-SESSION'!$A$331,INDEX('Eric-SESSION'!$K$331:$T$338, MATCH("*Deadlift*",'Eric-SESSION'!$B$331:$B$338,0), MATCH("*2ND*",'Eric-SESSION'!$K$7:$T$7,0)),"")</f>
        <v>#N/A</v>
      </c>
      <c r="F220" s="131" t="e">
        <f>INDEX('Eric-SESSION'!$L$331:$U$338, MATCH("*Deadlift*",'Eric-SESSION'!$B$331:$B$338,0), MATCH("*2nd*",'Eric-SESSION'!$K$7:$T$7,0))</f>
        <v>#N/A</v>
      </c>
      <c r="G220" s="131" t="e">
        <f>IF($A$218='Eric-SESSION'!$A$331,INDEX('Eric-SESSION'!$K$331:$T$338, MATCH("*Bench Press*",'Eric-SESSION'!$B$338:$B$338,0), MATCH("*2ND*",'Eric-SESSION'!$K$7:$T$7,0)),"")</f>
        <v>#N/A</v>
      </c>
      <c r="H220" s="131" t="e">
        <f>INDEX('Eric-SESSION'!$L$331:$U$338, MATCH("*Bench Press*",'Eric-SESSION'!$B$331:$B$338,0), MATCH("*2nd*",'Eric-SESSION'!$K$7:$T$7,0))</f>
        <v>#N/A</v>
      </c>
      <c r="I220" s="132" t="e">
        <f>IF($A$218='Eric-SESSION'!$A$331,INDEX('Eric-SESSION'!$K$331:$T$338, MATCH("*Military*",'Eric-SESSION'!$B$338:$B$338,0), MATCH("*2ND*",'Eric-SESSION'!$K$7:$T$7,0)),"")</f>
        <v>#N/A</v>
      </c>
      <c r="J220" s="44" t="e">
        <f>INDEX('Eric-SESSION'!$L$331:$U$338, MATCH("*Military*",'Eric-SESSION'!$B$331:$B$338,0), MATCH("*2nd*",'Eric-SESSION'!$K$7:$T$7,0))</f>
        <v>#N/A</v>
      </c>
      <c r="K220" s="131" t="e">
        <f>IF($A$218='Eric-SESSION'!$A$331,INDEX('Eric-SESSION'!$K$331:$T$338, MATCH("*Clean *",'Eric-SESSION'!$B$338:$B$338,0), MATCH("*2ND*",'Eric-SESSION'!$K$7:$T$7,0)),"")</f>
        <v>#N/A</v>
      </c>
      <c r="L220" s="44" t="e">
        <f>INDEX('Eric-SESSION'!$L$331:$U$338, MATCH("*Clean *",'Eric-SESSION'!$B$331:$B$338,0), MATCH("*2nd*",'Eric-SESSION'!$K$7:$T$7,0))</f>
        <v>#N/A</v>
      </c>
      <c r="M220" s="131" t="e">
        <f>IF($A$218='Eric-SESSION'!$A$331,INDEX('Eric-SESSION'!$K$331:$T$338, MATCH("*Lat Pulldown*",'Eric-SESSION'!$B$338:$B$338,0), MATCH("*2ND*",'Eric-SESSION'!$K$7:$T$7,0)),"")</f>
        <v>#N/A</v>
      </c>
      <c r="N220" s="44" t="e">
        <f>INDEX('Eric-SESSION'!$L$331:$U$338, MATCH("*Lat Pulldown*",'Eric-SESSION'!$B$331:$B$338,0), MATCH("*2nd*",'Eric-SESSION'!$K$7:$T$7,0))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>
        <f>IF($A$218='Eric-SESSION'!$A$331,INDEX('Eric-SESSION'!$K$331:$T$338, MATCH("*pressup*",'Eric-SESSION'!$B$331:$B$338,0), MATCH("*3rd*",'Eric-SESSION'!$K$7:$T$7,0)),"")</f>
        <v>0</v>
      </c>
      <c r="D221" s="132">
        <f>INDEX('Eric-SESSION'!L$331:U$338, MATCH("*pressup*",'Eric-SESSION'!$B$331:$B$338,0), MATCH("*3rd*",'Eric-SESSION'!K$7:T$7,0))</f>
        <v>8</v>
      </c>
      <c r="E221" s="131" t="e">
        <f>IF($A$218='Eric-SESSION'!$A$331,INDEX('Eric-SESSION'!$K$331:$T$338, MATCH("*Deadlift*",'Eric-SESSION'!$B$331:$B$338,0), MATCH("*3rd*",'Eric-SESSION'!$K$7:$T$7,0)),"")</f>
        <v>#N/A</v>
      </c>
      <c r="F221" s="131" t="e">
        <f>INDEX('Eric-SESSION'!$L$331:$U$338, MATCH("*Deadlift*",'Eric-SESSION'!$B$331:$B$338,0), MATCH("*3rd*",'Eric-SESSION'!$K$7:$T$7,0))</f>
        <v>#N/A</v>
      </c>
      <c r="G221" s="131" t="e">
        <f>IF($A$218='Eric-SESSION'!$A$331,INDEX('Eric-SESSION'!$K$331:$T$338, MATCH("*Bench Press*",'Eric-SESSION'!$B$338:$B$338,0), MATCH("*3rd*",'Eric-SESSION'!$K$7:$T$7,0)),"")</f>
        <v>#N/A</v>
      </c>
      <c r="H221" s="131" t="e">
        <f>INDEX('Eric-SESSION'!$L$331:$U$338, MATCH("*Bench Press*",'Eric-SESSION'!$B$331:$B$338,0), MATCH("*3rd*",'Eric-SESSION'!$K$7:$T$7,0))</f>
        <v>#N/A</v>
      </c>
      <c r="I221" s="132" t="e">
        <f>IF($A$218='Eric-SESSION'!$A$331,INDEX('Eric-SESSION'!$K$331:$T$338, MATCH("*Military*",'Eric-SESSION'!$B$338:$B$338,0), MATCH("*3rd*",'Eric-SESSION'!$K$7:$T$7,0)),"")</f>
        <v>#N/A</v>
      </c>
      <c r="J221" s="44" t="e">
        <f>INDEX('Eric-SESSION'!$L$331:$U$338, MATCH("*Military*",'Eric-SESSION'!$B$331:$B$338,0), MATCH("*3rd*",'Eric-SESSION'!$K$7:$T$7,0))</f>
        <v>#N/A</v>
      </c>
      <c r="K221" s="131" t="e">
        <f>IF($A$218='Eric-SESSION'!$A$331,INDEX('Eric-SESSION'!$K$331:$T$338, MATCH("*Clean *",'Eric-SESSION'!$B$338:$B$338,0), MATCH("*3rd*",'Eric-SESSION'!$K$7:$T$7,0)),"")</f>
        <v>#N/A</v>
      </c>
      <c r="L221" s="44" t="e">
        <f>INDEX('Eric-SESSION'!$L$331:$U$338, MATCH("*Clean *",'Eric-SESSION'!$B$331:$B$338,0), MATCH("*3rd*",'Eric-SESSION'!$K$7:$T$7,0))</f>
        <v>#N/A</v>
      </c>
      <c r="M221" s="131" t="e">
        <f>IF($A$218='Eric-SESSION'!$A$331,INDEX('Eric-SESSION'!$K$331:$T$338, MATCH("*Lat Pulldown*",'Eric-SESSION'!$B$338:$B$338,0), MATCH("*3rd*",'Eric-SESSION'!$K$7:$T$7,0)),"")</f>
        <v>#N/A</v>
      </c>
      <c r="N221" s="44" t="e">
        <f>INDEX('Eric-SESSION'!$L$331:$U$338, MATCH("*Lat Pulldown*",'Eric-SESSION'!$B$331:$B$338,0), MATCH("*3rd*",'Eric-SESSION'!$K$7:$T$7,0))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>
        <f>IF($A$218='Eric-SESSION'!$A$331,INDEX('Eric-SESSION'!$K$331:$T$338, MATCH("*pressup*",'Eric-SESSION'!$B$331:$B$338,0), MATCH("*4th*",'Eric-SESSION'!$K$7:$T$7,0)),"")</f>
        <v>0</v>
      </c>
      <c r="D222" s="132">
        <f>INDEX('Eric-SESSION'!L$331:U$338, MATCH("*pressup*",'Eric-SESSION'!$B$331:$B$338,0), MATCH("*4th*",'Eric-SESSION'!K$7:T$7,0))</f>
        <v>7</v>
      </c>
      <c r="E222" s="131" t="e">
        <f>IF($A$218='Eric-SESSION'!$A$331,INDEX('Eric-SESSION'!$K$331:$T$338, MATCH("*Deadlift*",'Eric-SESSION'!$B$331:$B$338,0), MATCH("*4th*",'Eric-SESSION'!$K$7:$T$7,0)),"")</f>
        <v>#N/A</v>
      </c>
      <c r="F222" s="131" t="e">
        <f>INDEX('Eric-SESSION'!$L$331:$U$338, MATCH("*Deadlift*",'Eric-SESSION'!$B$331:$B$338,0), MATCH("*4th*",'Eric-SESSION'!$K$7:$T$7,0))</f>
        <v>#N/A</v>
      </c>
      <c r="G222" s="131" t="e">
        <f>IF($A$218='Eric-SESSION'!$A$331,INDEX('Eric-SESSION'!$K$331:$T$338, MATCH("*Bench Press*",'Eric-SESSION'!$B$338:$B$338,0), MATCH("*4th*",'Eric-SESSION'!$K$7:$T$7,0)),"")</f>
        <v>#N/A</v>
      </c>
      <c r="H222" s="131" t="e">
        <f>INDEX('Eric-SESSION'!$L$331:$U$338, MATCH("*Bench Press*",'Eric-SESSION'!$B$331:$B$338,0), MATCH("*4th*",'Eric-SESSION'!$K$7:$T$7,0))</f>
        <v>#N/A</v>
      </c>
      <c r="I222" s="132" t="e">
        <f>IF($A$218='Eric-SESSION'!$A$331,INDEX('Eric-SESSION'!$K$331:$T$338, MATCH("*Military*",'Eric-SESSION'!$B$338:$B$338,0), MATCH("*4th*",'Eric-SESSION'!$K$7:$T$7,0)),"")</f>
        <v>#N/A</v>
      </c>
      <c r="J222" s="44" t="e">
        <f>INDEX('Eric-SESSION'!$L$331:$U$338, MATCH("*Military*",'Eric-SESSION'!$B$331:$B$338,0), MATCH("*4th*",'Eric-SESSION'!$K$7:$T$7,0))</f>
        <v>#N/A</v>
      </c>
      <c r="K222" s="131" t="e">
        <f>IF($A$218='Eric-SESSION'!$A$331,INDEX('Eric-SESSION'!$K$331:$T$338, MATCH("*Clean *",'Eric-SESSION'!$B$338:$B$338,0), MATCH("*4th*",'Eric-SESSION'!$K$7:$T$7,0)),"")</f>
        <v>#N/A</v>
      </c>
      <c r="L222" s="44" t="e">
        <f>INDEX('Eric-SESSION'!$L$331:$U$338, MATCH("*Clean *",'Eric-SESSION'!$B$331:$B$338,0), MATCH("*4th*",'Eric-SESSION'!$K$7:$T$7,0))</f>
        <v>#N/A</v>
      </c>
      <c r="M222" s="131" t="e">
        <f>IF($A$218='Eric-SESSION'!$A$331,INDEX('Eric-SESSION'!$K$331:$T$338, MATCH("*Lat Pulldown*",'Eric-SESSION'!$B$338:$B$338,0), MATCH("*4th*",'Eric-SESSION'!$K$7:$T$7,0)),"")</f>
        <v>#N/A</v>
      </c>
      <c r="N222" s="44" t="e">
        <f>INDEX('Eric-SESSION'!$L$331:$U$338, MATCH("*Lat Pulldown*",'Eric-SESSION'!$B$331:$B$338,0), MATCH("*4th*",'Eric-SESSION'!$K$7:$T$7,0))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>
        <f>IF($A$218='Eric-SESSION'!$A$331,INDEX('Eric-SESSION'!$K$331:$T$338, MATCH("*pressup*",'Eric-SESSION'!$B$331:$B$338,0), MATCH("*5th*",'Eric-SESSION'!$K$7:$T$7,0)),"")</f>
        <v>0</v>
      </c>
      <c r="D223" s="132">
        <f>INDEX('Eric-SESSION'!L$331:U$338, MATCH("*pressup*",'Eric-SESSION'!$B$331:$B$338,0), MATCH("*5th*",'Eric-SESSION'!K$7:T$7,0))</f>
        <v>0</v>
      </c>
      <c r="E223" s="131" t="e">
        <f>IF($A$218='Eric-SESSION'!$A$331,INDEX('Eric-SESSION'!$K$331:$T$338, MATCH("*Deadlift*",'Eric-SESSION'!$B$331:$B$338,0), MATCH("*5th*",'Eric-SESSION'!$K$7:$T$7,0)),"")</f>
        <v>#N/A</v>
      </c>
      <c r="F223" s="131" t="e">
        <f>INDEX('Eric-SESSION'!$L$331:$U$338, MATCH("*Deadlift*",'Eric-SESSION'!$B$331:$B$338,0), MATCH("*5th*",'Eric-SESSION'!$K$7:$T$7,0))</f>
        <v>#N/A</v>
      </c>
      <c r="G223" s="131" t="e">
        <f>IF($A$218='Eric-SESSION'!$A$331,INDEX('Eric-SESSION'!$K$331:$T$338, MATCH("*Bench Press*",'Eric-SESSION'!$B$338:$B$338,0), MATCH("*5th*",'Eric-SESSION'!$K$7:$T$7,0)),"")</f>
        <v>#N/A</v>
      </c>
      <c r="H223" s="131" t="e">
        <f>INDEX('Eric-SESSION'!$L$331:$U$338, MATCH("*Bench Press*",'Eric-SESSION'!$B$331:$B$338,0), MATCH("*5th*",'Eric-SESSION'!$K$7:$T$7,0))</f>
        <v>#N/A</v>
      </c>
      <c r="I223" s="132" t="e">
        <f>IF($A$218='Eric-SESSION'!$A$331,INDEX('Eric-SESSION'!$K$331:$T$338, MATCH("*Military*",'Eric-SESSION'!$B$338:$B$338,0), MATCH("*5th*",'Eric-SESSION'!$K$7:$T$7,0)),"")</f>
        <v>#N/A</v>
      </c>
      <c r="J223" s="44" t="e">
        <f>INDEX('Eric-SESSION'!$L$331:$U$338, MATCH("*Military*",'Eric-SESSION'!$B$331:$B$338,0), MATCH("*5th*",'Eric-SESSION'!$K$7:$T$7,0))</f>
        <v>#N/A</v>
      </c>
      <c r="K223" s="131" t="e">
        <f>IF($A$218='Eric-SESSION'!$A$331,INDEX('Eric-SESSION'!$K$331:$T$338, MATCH("*Clean *",'Eric-SESSION'!$B$338:$B$338,0), MATCH("*5th*",'Eric-SESSION'!$K$7:$T$7,0)),"")</f>
        <v>#N/A</v>
      </c>
      <c r="L223" s="44" t="e">
        <f>INDEX('Eric-SESSION'!$L$331:$U$338, MATCH("*Clean *",'Eric-SESSION'!$B$331:$B$338,0), MATCH("*5th*",'Eric-SESSION'!$K$7:$T$7,0))</f>
        <v>#N/A</v>
      </c>
      <c r="M223" s="131" t="e">
        <f>IF($A$218='Eric-SESSION'!$A$331,INDEX('Eric-SESSION'!$K$331:$T$338, MATCH("*Lat Pulldown*",'Eric-SESSION'!$B$338:$B$338,0), MATCH("*5th*",'Eric-SESSION'!$K$7:$T$7,0)),"")</f>
        <v>#N/A</v>
      </c>
      <c r="N223" s="44" t="e">
        <f>INDEX('Eric-SESSION'!$L$331:$U$338, MATCH("*Lat Pulldown*",'Eric-SESSION'!$B$331:$B$338,0), MATCH("*5th*",'Eric-SESSION'!$K$7:$T$7,0))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'Eric-SESSION'!A340</f>
        <v>0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 t="e">
        <f>MAX(E225:E229)</f>
        <v>#N/A</v>
      </c>
      <c r="F224" s="116" t="e">
        <f t="array" ref="F224">MAX(IF(E225:E229=E224,F225:F229))</f>
        <v>#N/A</v>
      </c>
      <c r="G224" s="116" t="e">
        <f>MAX(G225:G229)</f>
        <v>#N/A</v>
      </c>
      <c r="H224" s="116" t="e">
        <f t="array" ref="H224">MAX(IF(G225:G229=G224,H225:H229))</f>
        <v>#N/A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IF($A$224='Eric-SESSION'!$A$340,INDEX('Eric-SESSION'!$K$340:$T$347, MATCH("*Plank*",'Eric-SESSION'!$B$340:$B$347,0), MATCH("*1st*",'Eric-SESSION'!$K$7:$T$7,0)),"")</f>
        <v>#N/A</v>
      </c>
      <c r="P224" s="152" t="e">
        <f>IF($A$224='Eric-SESSION'!$A$340,INDEX('Eric-SESSION'!$K$340:$T$347, MATCH("*HIIT*",'Eric-SESSION'!$B$340:$B$347,0), MATCH("*1st*",'Eric-SESSION'!$K$7:$T$7,0)),"")</f>
        <v>#N/A</v>
      </c>
      <c r="Q224" s="119" t="e">
        <f>INDEX('Eric-SESSION'!$L$340:$U$347, MATCH("*HIIT*",'Eric-SESSION'!$B$340:$B$347,0), MATCH("*1st*",'Eric-SESSION'!$K$7:$T$7,0))</f>
        <v>#N/A</v>
      </c>
      <c r="R224" s="119">
        <f>'Eric-SESSION'!U340</f>
        <v>0</v>
      </c>
      <c r="S224" s="116"/>
      <c r="T224" s="116"/>
      <c r="U224" s="120">
        <f>'Eric-SESSION'!A341</f>
        <v>0</v>
      </c>
      <c r="V224" s="120">
        <f>'Eric-SESSION'!A342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IF($A$224='Eric-SESSION'!$A$340,INDEX('Eric-SESSION'!$K$340:$T$347, MATCH("*pressup*",'Eric-SESSION'!$B$340:$B$347,0), MATCH("*1st*",'Eric-SESSION'!$K$7:$T$7,0)),"")</f>
        <v>#N/A</v>
      </c>
      <c r="D225" s="132" t="e">
        <f>INDEX('Eric-SESSION'!L$340:U$347, MATCH("*pressup*",'Eric-SESSION'!$B$340:$B$347,0), MATCH("*1st*",'Eric-SESSION'!K$7:T$7,0))</f>
        <v>#N/A</v>
      </c>
      <c r="E225" s="131" t="e">
        <f>IF($A$224='Eric-SESSION'!$A$340,INDEX('Eric-SESSION'!$K$340:$T$347, MATCH("*Deadlift*",'Eric-SESSION'!$B$340:$B$347,0), MATCH("*1st*",'Eric-SESSION'!$K$7:$T$7,0)),"")</f>
        <v>#N/A</v>
      </c>
      <c r="F225" s="131" t="e">
        <f>INDEX('Eric-SESSION'!$L$340:$U$347, MATCH("*Deadlift*",'Eric-SESSION'!$B$340:$B$347,0), MATCH("*1st*",'Eric-SESSION'!$K$7:$T$7,0))</f>
        <v>#N/A</v>
      </c>
      <c r="G225" s="131" t="e">
        <f>IF($A$224='Eric-SESSION'!$A$340,INDEX('Eric-SESSION'!$K$340:$T$347, MATCH("*Bench Press*",'Eric-SESSION'!$B$340:$B$347,0), MATCH("*1st*",'Eric-SESSION'!$K$7:$T$7,0)),"")</f>
        <v>#N/A</v>
      </c>
      <c r="H225" s="131" t="e">
        <f>INDEX('Eric-SESSION'!$L$340:$U$347, MATCH("*Bench Press*",'Eric-SESSION'!$B$340:$B$347,0), MATCH("*1st*",'Eric-SESSION'!$K$7:$T$7,0))</f>
        <v>#N/A</v>
      </c>
      <c r="I225" s="132" t="e">
        <f>IF($A$224='Eric-SESSION'!$A$340,INDEX('Eric-SESSION'!$K$340:$T$347, MATCH("*Military*",'Eric-SESSION'!$B$340:$B$347,0), MATCH("*1st*",'Eric-SESSION'!$K$7:$T$7,0)),"")</f>
        <v>#N/A</v>
      </c>
      <c r="J225" s="48" t="e">
        <f>INDEX('Eric-SESSION'!$L$340:$U$347, MATCH("*Military*",'Eric-SESSION'!$B$340:$B$347,0), MATCH("*1st*",'Eric-SESSION'!$K$7:$T$7,0))</f>
        <v>#N/A</v>
      </c>
      <c r="K225" s="131" t="e">
        <f>IF($A$224='Eric-SESSION'!$A$340,INDEX('Eric-SESSION'!$K$340:$T$347, MATCH("*Clean *",'Eric-SESSION'!$B$340:$B$347,0), MATCH("*1st*",'Eric-SESSION'!$K$7:$T$7,0)),"")</f>
        <v>#N/A</v>
      </c>
      <c r="L225" s="48" t="e">
        <f>INDEX('Eric-SESSION'!$L$340:$U$347, MATCH("*Clean *",'Eric-SESSION'!$B$340:$B$347,0), MATCH("*1st*",'Eric-SESSION'!$K$7:$T$7,0))</f>
        <v>#N/A</v>
      </c>
      <c r="M225" s="131" t="e">
        <f>IF($A$224='Eric-SESSION'!$A$340,INDEX('Eric-SESSION'!$K$340:$T$347, MATCH("*Lat Pulldown*",'Eric-SESSION'!$B$340:$B$347,0), MATCH("*1st*",'Eric-SESSION'!$K$7:$T$7,0)),"")</f>
        <v>#N/A</v>
      </c>
      <c r="N225" s="48" t="e">
        <f>INDEX('Eric-SESSION'!$L$340:$U$347, MATCH("*Lat Pulldown*",'Eric-SESSION'!$B$340:$B$347,0), MATCH("*1st*",'Eric-SESSION'!$K$7:$T$7,0))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IF($A$224='Eric-SESSION'!$A$340,INDEX('Eric-SESSION'!$K$340:$T$347, MATCH("*pressup*",'Eric-SESSION'!$B$340:$B$347,0), MATCH("*2nd*",'Eric-SESSION'!$K$7:$T$7,0)),"")</f>
        <v>#N/A</v>
      </c>
      <c r="D226" s="132" t="e">
        <f>INDEX('Eric-SESSION'!L$340:U$347, MATCH("*pressup*",'Eric-SESSION'!$B$340:$B$347,0), MATCH("*2nd*",'Eric-SESSION'!K$7:T$7,0))</f>
        <v>#N/A</v>
      </c>
      <c r="E226" s="131" t="e">
        <f>IF($A$224='Eric-SESSION'!$A$340,INDEX('Eric-SESSION'!$K$340:$T$347, MATCH("*Deadlift*",'Eric-SESSION'!$B$340:$B$347,0), MATCH("*2ND*",'Eric-SESSION'!$K$7:$T$7,0)),"")</f>
        <v>#N/A</v>
      </c>
      <c r="F226" s="131" t="e">
        <f>INDEX('Eric-SESSION'!$L$340:$U$347, MATCH("*Deadlift*",'Eric-SESSION'!$B$340:$B$347,0), MATCH("*2nd*",'Eric-SESSION'!$K$7:$T$7,0))</f>
        <v>#N/A</v>
      </c>
      <c r="G226" s="131" t="e">
        <f>IF($A$224='Eric-SESSION'!$A$340,INDEX('Eric-SESSION'!$K$340:$T$347, MATCH("*Bench Press*",'Eric-SESSION'!$B$340:$B$347,0), MATCH("*2ND*",'Eric-SESSION'!$K$7:$T$7,0)),"")</f>
        <v>#N/A</v>
      </c>
      <c r="H226" s="131" t="e">
        <f>INDEX('Eric-SESSION'!$L$340:$U$347, MATCH("*Bench Press*",'Eric-SESSION'!$B$340:$B$347,0), MATCH("*2nd*",'Eric-SESSION'!$K$7:$T$7,0))</f>
        <v>#N/A</v>
      </c>
      <c r="I226" s="132" t="e">
        <f>IF($A$224='Eric-SESSION'!$A$340,INDEX('Eric-SESSION'!$K$340:$T$347, MATCH("*Military*",'Eric-SESSION'!$B$340:$B$347,0), MATCH("*2ND*",'Eric-SESSION'!$K$7:$T$7,0)),"")</f>
        <v>#N/A</v>
      </c>
      <c r="J226" s="44" t="e">
        <f>INDEX('Eric-SESSION'!$L$340:$U$347, MATCH("*Military*",'Eric-SESSION'!$B$340:$B$347,0), MATCH("*2nd*",'Eric-SESSION'!$K$7:$T$7,0))</f>
        <v>#N/A</v>
      </c>
      <c r="K226" s="131" t="e">
        <f>IF($A$224='Eric-SESSION'!$A$340,INDEX('Eric-SESSION'!$K$340:$T$347, MATCH("*Clean *",'Eric-SESSION'!$B$340:$B$347,0), MATCH("*2ND*",'Eric-SESSION'!$K$7:$T$7,0)),"")</f>
        <v>#N/A</v>
      </c>
      <c r="L226" s="44" t="e">
        <f>INDEX('Eric-SESSION'!$L$340:$U$347, MATCH("*Clean *",'Eric-SESSION'!$B$340:$B$347,0), MATCH("*2nd*",'Eric-SESSION'!$K$7:$T$7,0))</f>
        <v>#N/A</v>
      </c>
      <c r="M226" s="131" t="e">
        <f>IF($A$224='Eric-SESSION'!$A$340,INDEX('Eric-SESSION'!$K$340:$T$347, MATCH("*Lat Pulldown*",'Eric-SESSION'!$B$340:$B$347,0), MATCH("*2ND*",'Eric-SESSION'!$K$7:$T$7,0)),"")</f>
        <v>#N/A</v>
      </c>
      <c r="N226" s="44" t="e">
        <f>INDEX('Eric-SESSION'!$L$340:$U$347, MATCH("*Lat Pulldown*",'Eric-SESSION'!$B$340:$B$347,0), MATCH("*2nd*",'Eric-SESSION'!$K$7:$T$7,0))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IF($A$224='Eric-SESSION'!$A$340,INDEX('Eric-SESSION'!$K$340:$T$347, MATCH("*pressup*",'Eric-SESSION'!$B$340:$B$347,0), MATCH("*3rd*",'Eric-SESSION'!$K$7:$T$7,0)),"")</f>
        <v>#N/A</v>
      </c>
      <c r="D227" s="132" t="e">
        <f>INDEX('Eric-SESSION'!L$340:U$347, MATCH("*pressup*",'Eric-SESSION'!$B$340:$B$347,0), MATCH("*3rd*",'Eric-SESSION'!K$7:T$7,0))</f>
        <v>#N/A</v>
      </c>
      <c r="E227" s="131" t="e">
        <f>IF($A$224='Eric-SESSION'!$A$340,INDEX('Eric-SESSION'!$K$340:$T$347, MATCH("*Deadlift*",'Eric-SESSION'!$B$340:$B$347,0), MATCH("*3rd*",'Eric-SESSION'!$K$7:$T$7,0)),"")</f>
        <v>#N/A</v>
      </c>
      <c r="F227" s="131" t="e">
        <f>INDEX('Eric-SESSION'!$L$340:$U$347, MATCH("*Deadlift*",'Eric-SESSION'!$B$340:$B$347,0), MATCH("*3rd*",'Eric-SESSION'!$K$7:$T$7,0))</f>
        <v>#N/A</v>
      </c>
      <c r="G227" s="131" t="e">
        <f>IF($A$224='Eric-SESSION'!$A$340,INDEX('Eric-SESSION'!$K$340:$T$347, MATCH("*Bench Press*",'Eric-SESSION'!$B$340:$B$347,0), MATCH("*3rd*",'Eric-SESSION'!$K$7:$T$7,0)),"")</f>
        <v>#N/A</v>
      </c>
      <c r="H227" s="131" t="e">
        <f>INDEX('Eric-SESSION'!$L$340:$U$347, MATCH("*Bench Press*",'Eric-SESSION'!$B$340:$B$347,0), MATCH("*3rd*",'Eric-SESSION'!$K$7:$T$7,0))</f>
        <v>#N/A</v>
      </c>
      <c r="I227" s="132" t="e">
        <f>IF($A$224='Eric-SESSION'!$A$340,INDEX('Eric-SESSION'!$K$340:$T$347, MATCH("*Military*",'Eric-SESSION'!$B$340:$B$347,0), MATCH("*3rd*",'Eric-SESSION'!$K$7:$T$7,0)),"")</f>
        <v>#N/A</v>
      </c>
      <c r="J227" s="44" t="e">
        <f>INDEX('Eric-SESSION'!$L$340:$U$347, MATCH("*Military*",'Eric-SESSION'!$B$340:$B$347,0), MATCH("*3rd*",'Eric-SESSION'!$K$7:$T$7,0))</f>
        <v>#N/A</v>
      </c>
      <c r="K227" s="131" t="e">
        <f>IF($A$224='Eric-SESSION'!$A$340,INDEX('Eric-SESSION'!$K$340:$T$347, MATCH("*Clean *",'Eric-SESSION'!$B$340:$B$347,0), MATCH("*3rd*",'Eric-SESSION'!$K$7:$T$7,0)),"")</f>
        <v>#N/A</v>
      </c>
      <c r="L227" s="44" t="e">
        <f>INDEX('Eric-SESSION'!$L$340:$U$347, MATCH("*Clean *",'Eric-SESSION'!$B$340:$B$347,0), MATCH("*3rd*",'Eric-SESSION'!$K$7:$T$7,0))</f>
        <v>#N/A</v>
      </c>
      <c r="M227" s="131" t="e">
        <f>IF($A$224='Eric-SESSION'!$A$340,INDEX('Eric-SESSION'!$K$340:$T$347, MATCH("*Lat Pulldown*",'Eric-SESSION'!$B$340:$B$347,0), MATCH("*3rd*",'Eric-SESSION'!$K$7:$T$7,0)),"")</f>
        <v>#N/A</v>
      </c>
      <c r="N227" s="44" t="e">
        <f>INDEX('Eric-SESSION'!$L$340:$U$347, MATCH("*Lat Pulldown*",'Eric-SESSION'!$B$340:$B$347,0), MATCH("*3rd*",'Eric-SESSION'!$K$7:$T$7,0))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IF($A$224='Eric-SESSION'!$A$340,INDEX('Eric-SESSION'!$K$340:$T$347, MATCH("*pressup*",'Eric-SESSION'!$B$340:$B$347,0), MATCH("*4th*",'Eric-SESSION'!$K$7:$T$7,0)),"")</f>
        <v>#N/A</v>
      </c>
      <c r="D228" s="132" t="e">
        <f>INDEX('Eric-SESSION'!L$340:U$347, MATCH("*pressup*",'Eric-SESSION'!$B$340:$B$347,0), MATCH("*4th*",'Eric-SESSION'!K$7:T$7,0))</f>
        <v>#N/A</v>
      </c>
      <c r="E228" s="131" t="e">
        <f>IF($A$224='Eric-SESSION'!$A$340,INDEX('Eric-SESSION'!$K$340:$T$347, MATCH("*Deadlift*",'Eric-SESSION'!$B$340:$B$347,0), MATCH("*4th*",'Eric-SESSION'!$K$7:$T$7,0)),"")</f>
        <v>#N/A</v>
      </c>
      <c r="F228" s="131" t="e">
        <f>INDEX('Eric-SESSION'!$L$340:$U$347, MATCH("*Deadlift*",'Eric-SESSION'!$B$340:$B$347,0), MATCH("*4th*",'Eric-SESSION'!$K$7:$T$7,0))</f>
        <v>#N/A</v>
      </c>
      <c r="G228" s="131" t="e">
        <f>IF($A$224='Eric-SESSION'!$A$340,INDEX('Eric-SESSION'!$K$340:$T$347, MATCH("*Bench Press*",'Eric-SESSION'!$B$340:$B$347,0), MATCH("*4th*",'Eric-SESSION'!$K$7:$T$7,0)),"")</f>
        <v>#N/A</v>
      </c>
      <c r="H228" s="131" t="e">
        <f>INDEX('Eric-SESSION'!$L$340:$U$347, MATCH("*Bench Press*",'Eric-SESSION'!$B$340:$B$347,0), MATCH("*4th*",'Eric-SESSION'!$K$7:$T$7,0))</f>
        <v>#N/A</v>
      </c>
      <c r="I228" s="132" t="e">
        <f>IF($A$224='Eric-SESSION'!$A$340,INDEX('Eric-SESSION'!$K$340:$T$347, MATCH("*Military*",'Eric-SESSION'!$B$340:$B$347,0), MATCH("*4th*",'Eric-SESSION'!$K$7:$T$7,0)),"")</f>
        <v>#N/A</v>
      </c>
      <c r="J228" s="44" t="e">
        <f>INDEX('Eric-SESSION'!$L$340:$U$347, MATCH("*Military*",'Eric-SESSION'!$B$340:$B$347,0), MATCH("*4th*",'Eric-SESSION'!$K$7:$T$7,0))</f>
        <v>#N/A</v>
      </c>
      <c r="K228" s="131" t="e">
        <f>IF($A$224='Eric-SESSION'!$A$340,INDEX('Eric-SESSION'!$K$340:$T$347, MATCH("*Clean *",'Eric-SESSION'!$B$340:$B$347,0), MATCH("*4th*",'Eric-SESSION'!$K$7:$T$7,0)),"")</f>
        <v>#N/A</v>
      </c>
      <c r="L228" s="44" t="e">
        <f>INDEX('Eric-SESSION'!$L$340:$U$347, MATCH("*Clean *",'Eric-SESSION'!$B$340:$B$347,0), MATCH("*4th*",'Eric-SESSION'!$K$7:$T$7,0))</f>
        <v>#N/A</v>
      </c>
      <c r="M228" s="131" t="e">
        <f>IF($A$224='Eric-SESSION'!$A$340,INDEX('Eric-SESSION'!$K$340:$T$347, MATCH("*Lat Pulldown*",'Eric-SESSION'!$B$340:$B$347,0), MATCH("*4th*",'Eric-SESSION'!$K$7:$T$7,0)),"")</f>
        <v>#N/A</v>
      </c>
      <c r="N228" s="44" t="e">
        <f>INDEX('Eric-SESSION'!$L$340:$U$347, MATCH("*Lat Pulldown*",'Eric-SESSION'!$B$340:$B$347,0), MATCH("*4th*",'Eric-SESSION'!$K$7:$T$7,0))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IF($A$224='Eric-SESSION'!$A$340,INDEX('Eric-SESSION'!$K$340:$T$347, MATCH("*pressup*",'Eric-SESSION'!$B$340:$B$347,0), MATCH("*5th*",'Eric-SESSION'!$K$7:$T$7,0)),"")</f>
        <v>#N/A</v>
      </c>
      <c r="D229" s="132" t="e">
        <f>INDEX('Eric-SESSION'!L$340:U$347, MATCH("*pressup*",'Eric-SESSION'!$B$340:$B$347,0), MATCH("*5th*",'Eric-SESSION'!K$7:T$7,0))</f>
        <v>#N/A</v>
      </c>
      <c r="E229" s="131" t="e">
        <f>IF($A$224='Eric-SESSION'!$A$340,INDEX('Eric-SESSION'!$K$340:$T$347, MATCH("*Deadlift*",'Eric-SESSION'!$B$340:$B$347,0), MATCH("*5th*",'Eric-SESSION'!$K$7:$T$7,0)),"")</f>
        <v>#N/A</v>
      </c>
      <c r="F229" s="131" t="e">
        <f>INDEX('Eric-SESSION'!$L$340:$U$347, MATCH("*Deadlift*",'Eric-SESSION'!$B$340:$B$347,0), MATCH("*5th*",'Eric-SESSION'!$K$7:$T$7,0))</f>
        <v>#N/A</v>
      </c>
      <c r="G229" s="131" t="e">
        <f>IF($A$224='Eric-SESSION'!$A$340,INDEX('Eric-SESSION'!$K$340:$T$347, MATCH("*Bench Press*",'Eric-SESSION'!$B$340:$B$347,0), MATCH("*5th*",'Eric-SESSION'!$K$7:$T$7,0)),"")</f>
        <v>#N/A</v>
      </c>
      <c r="H229" s="131" t="e">
        <f>INDEX('Eric-SESSION'!$L$340:$U$347, MATCH("*Bench Press*",'Eric-SESSION'!$B$340:$B$347,0), MATCH("*5th*",'Eric-SESSION'!$K$7:$T$7,0))</f>
        <v>#N/A</v>
      </c>
      <c r="I229" s="132" t="e">
        <f>IF($A$224='Eric-SESSION'!$A$340,INDEX('Eric-SESSION'!$K$340:$T$347, MATCH("*Military*",'Eric-SESSION'!$B$340:$B$347,0), MATCH("*5th*",'Eric-SESSION'!$K$7:$T$7,0)),"")</f>
        <v>#N/A</v>
      </c>
      <c r="J229" s="44" t="e">
        <f>INDEX('Eric-SESSION'!$L$340:$U$347, MATCH("*Military*",'Eric-SESSION'!$B$340:$B$347,0), MATCH("*5th*",'Eric-SESSION'!$K$7:$T$7,0))</f>
        <v>#N/A</v>
      </c>
      <c r="K229" s="131" t="e">
        <f>IF($A$224='Eric-SESSION'!$A$340,INDEX('Eric-SESSION'!$K$340:$T$347, MATCH("*Clean *",'Eric-SESSION'!$B$340:$B$347,0), MATCH("*5th*",'Eric-SESSION'!$K$7:$T$7,0)),"")</f>
        <v>#N/A</v>
      </c>
      <c r="L229" s="44" t="e">
        <f>INDEX('Eric-SESSION'!$L$340:$U$347, MATCH("*Clean *",'Eric-SESSION'!$B$340:$B$347,0), MATCH("*5th*",'Eric-SESSION'!$K$7:$T$7,0))</f>
        <v>#N/A</v>
      </c>
      <c r="M229" s="131" t="e">
        <f>IF($A$224='Eric-SESSION'!$A$340,INDEX('Eric-SESSION'!$K$340:$T$347, MATCH("*Lat Pulldown*",'Eric-SESSION'!$B$340:$B$347,0), MATCH("*5th*",'Eric-SESSION'!$K$7:$T$7,0)),"")</f>
        <v>#N/A</v>
      </c>
      <c r="N229" s="44" t="e">
        <f>INDEX('Eric-SESSION'!$L$340:$U$347, MATCH("*Lat Pulldown*",'Eric-SESSION'!$B$340:$B$347,0), MATCH("*5th*",'Eric-SESSION'!$K$7:$T$7,0))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'Eric-SESSION'!A349</f>
        <v>0</v>
      </c>
      <c r="B230" s="116" t="s">
        <v>84</v>
      </c>
      <c r="C230" s="117" t="e">
        <f>MAX(C231:C235)</f>
        <v>#N/A</v>
      </c>
      <c r="D230" s="116" t="e">
        <f t="array" ref="D230">MAX(IF(C231:C235=C230,D231:D235))</f>
        <v>#N/A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 t="e">
        <f>MAX(M231:M235)</f>
        <v>#N/A</v>
      </c>
      <c r="N230" s="117" t="e">
        <f t="array" ref="N230">MAX(IF(M231:M235=M230,N231:N235))</f>
        <v>#N/A</v>
      </c>
      <c r="O230" s="152" t="e">
        <f>IF($A$230='Eric-SESSION'!$A$349,INDEX('Eric-SESSION'!$K$349:$T$356, MATCH("*Plank*",'Eric-SESSION'!$B$349:$B$356,0), MATCH("*1st*",'Eric-SESSION'!$K$7:$T$7,0)),"")</f>
        <v>#N/A</v>
      </c>
      <c r="P230" s="152" t="e">
        <f>IF($A$230='Eric-SESSION'!$A$349,INDEX('Eric-SESSION'!$K$349:$T$356, MATCH("*HIIT*",'Eric-SESSION'!$B$349:$B$356,0), MATCH("*1st*",'Eric-SESSION'!$K$7:$T$7,0)),"")</f>
        <v>#N/A</v>
      </c>
      <c r="Q230" s="119" t="e">
        <f>INDEX('Eric-SESSION'!$L$212:$U$349, MATCH("*HIIT*",'Eric-SESSION'!$B$212:$B$349,0), MATCH("*1st*",'Eric-SESSION'!$K$7:$T$7,0))</f>
        <v>#N/A</v>
      </c>
      <c r="R230" s="119">
        <f>'Eric-SESSION'!U349</f>
        <v>0</v>
      </c>
      <c r="S230" s="116"/>
      <c r="T230" s="116"/>
      <c r="U230" s="120">
        <f>'Eric-SESSION'!A548</f>
        <v>0</v>
      </c>
      <c r="V230" s="120">
        <f>'Eric-SESSION'!A351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 t="e">
        <f>IF($A$230='Eric-SESSION'!$A$349,INDEX('Eric-SESSION'!$K$349:$T$356, MATCH("*pressup*",'Eric-SESSION'!$B$349:$B$356,0), MATCH("*1st*",'Eric-SESSION'!$K$7:$T$7,0)),"")</f>
        <v>#N/A</v>
      </c>
      <c r="D231" s="132" t="e">
        <f>INDEX('Eric-SESSION'!L$349:U$356, MATCH("*pressup*",'Eric-SESSION'!$B$349:$B$356,0), MATCH("*1st*",'Eric-SESSION'!K$7:T$7,0))</f>
        <v>#N/A</v>
      </c>
      <c r="E231" s="131" t="e">
        <f>IF($A$230='Eric-SESSION'!$A$349,INDEX('Eric-SESSION'!$K$349:$T$356, MATCH("*Deadlift*",'Eric-SESSION'!$B$349:$B$356,0), MATCH("*1st*",'Eric-SESSION'!$K$7:$T$7,0)),"")</f>
        <v>#N/A</v>
      </c>
      <c r="F231" s="131" t="e">
        <f>INDEX('Eric-SESSION'!$L$349:$U$356, MATCH("*Deadlift*",'Eric-SESSION'!$B$349:$B$356,0), MATCH("*1st*",'Eric-SESSION'!$K$7:$T$7,0))</f>
        <v>#N/A</v>
      </c>
      <c r="G231" s="131" t="e">
        <f>IF($A$230='Eric-SESSION'!$A$349,INDEX('Eric-SESSION'!$K$349:$T$356, MATCH("*Bench Press*",'Eric-SESSION'!$B$349:$B$356,0), MATCH("*1st*",'Eric-SESSION'!$K$7:$T$7,0)),"")</f>
        <v>#N/A</v>
      </c>
      <c r="H231" s="131" t="e">
        <f>INDEX('Eric-SESSION'!$L$349:$U$356, MATCH("*Bench Press*",'Eric-SESSION'!$B$349:$B$356,0), MATCH("*1st*",'Eric-SESSION'!$K$7:$T$7,0))</f>
        <v>#N/A</v>
      </c>
      <c r="I231" s="132" t="e">
        <f>IF($A$230='Eric-SESSION'!$A$349,INDEX('Eric-SESSION'!$K$349:$T$356, MATCH("*Military*",'Eric-SESSION'!$B$349:$B$356,0), MATCH("*1st*",'Eric-SESSION'!$K$7:$T$7,0)),"")</f>
        <v>#N/A</v>
      </c>
      <c r="J231" s="48" t="e">
        <f>INDEX('Eric-SESSION'!$L$349:$U$356, MATCH("*Military*",'Eric-SESSION'!$B$349:$B$356,0), MATCH("*1st*",'Eric-SESSION'!$K$7:$T$7,0))</f>
        <v>#N/A</v>
      </c>
      <c r="K231" s="131" t="e">
        <f>IF($A$230='Eric-SESSION'!$A$349,INDEX('Eric-SESSION'!$K$349:$T$356, MATCH("*Clean *",'Eric-SESSION'!$B$349:$B$356,0), MATCH("*1st*",'Eric-SESSION'!$K$7:$T$7,0)),"")</f>
        <v>#N/A</v>
      </c>
      <c r="L231" s="48" t="e">
        <f>INDEX('Eric-SESSION'!$L$349:$U$356, MATCH("*Clean *",'Eric-SESSION'!$B$349:$B$356,0), MATCH("*1st*",'Eric-SESSION'!$K$7:$T$7,0))</f>
        <v>#N/A</v>
      </c>
      <c r="M231" s="131" t="e">
        <f>IF($A$230='Eric-SESSION'!$A$349,INDEX('Eric-SESSION'!$K$349:$T$356, MATCH("*Lat Pulldown*",'Eric-SESSION'!$B$349:$B$356,0), MATCH("*1st*",'Eric-SESSION'!$K$7:$T$7,0)),"")</f>
        <v>#N/A</v>
      </c>
      <c r="N231" s="48" t="e">
        <f>INDEX('Eric-SESSION'!$L$349:$U$356, MATCH("*Lat Pulldown*",'Eric-SESSION'!$B$349:$B$356,0), MATCH("*1st*",'Eric-SESSION'!$K$7:$T$7,0))</f>
        <v>#N/A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 t="e">
        <f>IF($A$230='Eric-SESSION'!$A$349,INDEX('Eric-SESSION'!$K$349:$T$356, MATCH("*pressup*",'Eric-SESSION'!$B$349:$B$356,0), MATCH("*2nd*",'Eric-SESSION'!$K$7:$T$7,0)),"")</f>
        <v>#N/A</v>
      </c>
      <c r="D232" s="132" t="e">
        <f>INDEX('Eric-SESSION'!L$349:U$356, MATCH("*pressup*",'Eric-SESSION'!$B$349:$B$356,0), MATCH("*2nd*",'Eric-SESSION'!K$7:T$7,0))</f>
        <v>#N/A</v>
      </c>
      <c r="E232" s="131" t="e">
        <f>IF($A$230='Eric-SESSION'!$A$349,INDEX('Eric-SESSION'!$K$349:$T$356, MATCH("*Deadlift*",'Eric-SESSION'!$B$349:$B$356,0), MATCH("*2ND*",'Eric-SESSION'!$K$7:$T$7,0)),"")</f>
        <v>#N/A</v>
      </c>
      <c r="F232" s="131" t="e">
        <f>INDEX('Eric-SESSION'!$L$349:$U$356, MATCH("*Deadlift*",'Eric-SESSION'!$B$349:$B$356,0), MATCH("*2nd*",'Eric-SESSION'!$K$7:$T$7,0))</f>
        <v>#N/A</v>
      </c>
      <c r="G232" s="131" t="e">
        <f>IF($A$230='Eric-SESSION'!$A$349,INDEX('Eric-SESSION'!$K$349:$T$356, MATCH("*Bench Press*",'Eric-SESSION'!$B$349:$B$356,0), MATCH("*2ND*",'Eric-SESSION'!$K$7:$T$7,0)),"")</f>
        <v>#N/A</v>
      </c>
      <c r="H232" s="131" t="e">
        <f>INDEX('Eric-SESSION'!$L$349:$U$356, MATCH("*Bench Press*",'Eric-SESSION'!$B$349:$B$356,0), MATCH("*2nd*",'Eric-SESSION'!$K$7:$T$7,0))</f>
        <v>#N/A</v>
      </c>
      <c r="I232" s="132" t="e">
        <f>IF($A$230='Eric-SESSION'!$A$349,INDEX('Eric-SESSION'!$K$349:$T$356, MATCH("*Military*",'Eric-SESSION'!$B$349:$B$356,0), MATCH("*2ND*",'Eric-SESSION'!$K$7:$T$7,0)),"")</f>
        <v>#N/A</v>
      </c>
      <c r="J232" s="44" t="e">
        <f>INDEX('Eric-SESSION'!$L$349:$U$356, MATCH("*Military*",'Eric-SESSION'!$B$349:$B$356,0), MATCH("*2nd*",'Eric-SESSION'!$K$7:$T$7,0))</f>
        <v>#N/A</v>
      </c>
      <c r="K232" s="131" t="e">
        <f>IF($A$230='Eric-SESSION'!$A$349,INDEX('Eric-SESSION'!$K$349:$T$356, MATCH("*Clean *",'Eric-SESSION'!$B$349:$B$356,0), MATCH("*2ND*",'Eric-SESSION'!$K$7:$T$7,0)),"")</f>
        <v>#N/A</v>
      </c>
      <c r="L232" s="44" t="e">
        <f>INDEX('Eric-SESSION'!$L$349:$U$356, MATCH("*Clean *",'Eric-SESSION'!$B$349:$B$356,0), MATCH("*2nd*",'Eric-SESSION'!$K$7:$T$7,0))</f>
        <v>#N/A</v>
      </c>
      <c r="M232" s="131" t="e">
        <f>IF($A$230='Eric-SESSION'!$A$349,INDEX('Eric-SESSION'!$K$349:$T$356, MATCH("*Lat Pulldown*",'Eric-SESSION'!$B$349:$B$356,0), MATCH("*2ND*",'Eric-SESSION'!$K$7:$T$7,0)),"")</f>
        <v>#N/A</v>
      </c>
      <c r="N232" s="44" t="e">
        <f>INDEX('Eric-SESSION'!$L$349:$U$356, MATCH("*Lat Pulldown*",'Eric-SESSION'!$B$349:$B$356,0), MATCH("*2nd*",'Eric-SESSION'!$K$7:$T$7,0))</f>
        <v>#N/A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 t="e">
        <f>IF($A$230='Eric-SESSION'!$A$349,INDEX('Eric-SESSION'!$K$349:$T$356, MATCH("*pressup*",'Eric-SESSION'!$B$349:$B$356,0), MATCH("*3rd*",'Eric-SESSION'!$K$7:$T$7,0)),"")</f>
        <v>#N/A</v>
      </c>
      <c r="D233" s="132" t="e">
        <f>INDEX('Eric-SESSION'!L$349:U$356, MATCH("*pressup*",'Eric-SESSION'!$B$349:$B$356,0), MATCH("*3rd*",'Eric-SESSION'!K$7:T$7,0))</f>
        <v>#N/A</v>
      </c>
      <c r="E233" s="131" t="e">
        <f>IF($A$230='Eric-SESSION'!$A$349,INDEX('Eric-SESSION'!$K$349:$T$356, MATCH("*Deadlift*",'Eric-SESSION'!$B$349:$B$356,0), MATCH("*3rd*",'Eric-SESSION'!$K$7:$T$7,0)),"")</f>
        <v>#N/A</v>
      </c>
      <c r="F233" s="131" t="e">
        <f>INDEX('Eric-SESSION'!$L$349:$U$356, MATCH("*Deadlift*",'Eric-SESSION'!$B$349:$B$356,0), MATCH("*3rd*",'Eric-SESSION'!$K$7:$T$7,0))</f>
        <v>#N/A</v>
      </c>
      <c r="G233" s="131" t="e">
        <f>IF($A$230='Eric-SESSION'!$A$349,INDEX('Eric-SESSION'!$K$349:$T$356, MATCH("*Bench Press*",'Eric-SESSION'!$B$349:$B$356,0), MATCH("*3rd*",'Eric-SESSION'!$K$7:$T$7,0)),"")</f>
        <v>#N/A</v>
      </c>
      <c r="H233" s="131" t="e">
        <f>INDEX('Eric-SESSION'!$L$349:$U$356, MATCH("*Bench Press*",'Eric-SESSION'!$B$349:$B$356,0), MATCH("*3rd*",'Eric-SESSION'!$K$7:$T$7,0))</f>
        <v>#N/A</v>
      </c>
      <c r="I233" s="132" t="e">
        <f>IF($A$230='Eric-SESSION'!$A$349,INDEX('Eric-SESSION'!$K$349:$T$356, MATCH("*Military*",'Eric-SESSION'!$B$349:$B$356,0), MATCH("*3rd*",'Eric-SESSION'!$K$7:$T$7,0)),"")</f>
        <v>#N/A</v>
      </c>
      <c r="J233" s="44" t="e">
        <f>INDEX('Eric-SESSION'!$L$349:$U$356, MATCH("*Military*",'Eric-SESSION'!$B$349:$B$356,0), MATCH("*3rd*",'Eric-SESSION'!$K$7:$T$7,0))</f>
        <v>#N/A</v>
      </c>
      <c r="K233" s="131" t="e">
        <f>IF($A$230='Eric-SESSION'!$A$349,INDEX('Eric-SESSION'!$K$349:$T$356, MATCH("*Clean *",'Eric-SESSION'!$B$349:$B$356,0), MATCH("*3rd*",'Eric-SESSION'!$K$7:$T$7,0)),"")</f>
        <v>#N/A</v>
      </c>
      <c r="L233" s="44" t="e">
        <f>INDEX('Eric-SESSION'!$L$349:$U$356, MATCH("*Clean *",'Eric-SESSION'!$B$349:$B$356,0), MATCH("*3rd*",'Eric-SESSION'!$K$7:$T$7,0))</f>
        <v>#N/A</v>
      </c>
      <c r="M233" s="131" t="e">
        <f>IF($A$230='Eric-SESSION'!$A$349,INDEX('Eric-SESSION'!$K$349:$T$356, MATCH("*Lat Pulldown*",'Eric-SESSION'!$B$349:$B$356,0), MATCH("*3rd*",'Eric-SESSION'!$K$7:$T$7,0)),"")</f>
        <v>#N/A</v>
      </c>
      <c r="N233" s="44" t="e">
        <f>INDEX('Eric-SESSION'!$L$349:$U$356, MATCH("*Lat Pulldown*",'Eric-SESSION'!$B$349:$B$356,0), MATCH("*3rd*",'Eric-SESSION'!$K$7:$T$7,0))</f>
        <v>#N/A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 t="e">
        <f>IF($A$230='Eric-SESSION'!$A$349,INDEX('Eric-SESSION'!$K$349:$T$356, MATCH("*pressup*",'Eric-SESSION'!$B$349:$B$356,0), MATCH("*4th*",'Eric-SESSION'!$K$7:$T$7,0)),"")</f>
        <v>#N/A</v>
      </c>
      <c r="D234" s="132" t="e">
        <f>INDEX('Eric-SESSION'!L$349:U$356, MATCH("*pressup*",'Eric-SESSION'!$B$349:$B$356,0), MATCH("*4th*",'Eric-SESSION'!K$7:T$7,0))</f>
        <v>#N/A</v>
      </c>
      <c r="E234" s="131" t="e">
        <f>IF($A$230='Eric-SESSION'!$A$349,INDEX('Eric-SESSION'!$K$349:$T$356, MATCH("*Deadlift*",'Eric-SESSION'!$B$349:$B$356,0), MATCH("*4th*",'Eric-SESSION'!$K$7:$T$7,0)),"")</f>
        <v>#N/A</v>
      </c>
      <c r="F234" s="131" t="e">
        <f>INDEX('Eric-SESSION'!$L$349:$U$356, MATCH("*Deadlift*",'Eric-SESSION'!$B$349:$B$356,0), MATCH("*4th*",'Eric-SESSION'!$K$7:$T$7,0))</f>
        <v>#N/A</v>
      </c>
      <c r="G234" s="131" t="e">
        <f>IF($A$230='Eric-SESSION'!$A$349,INDEX('Eric-SESSION'!$K$349:$T$356, MATCH("*Bench Press*",'Eric-SESSION'!$B$349:$B$356,0), MATCH("*4th*",'Eric-SESSION'!$K$7:$T$7,0)),"")</f>
        <v>#N/A</v>
      </c>
      <c r="H234" s="131" t="e">
        <f>INDEX('Eric-SESSION'!$L$349:$U$356, MATCH("*Bench Press*",'Eric-SESSION'!$B$349:$B$356,0), MATCH("*4th*",'Eric-SESSION'!$K$7:$T$7,0))</f>
        <v>#N/A</v>
      </c>
      <c r="I234" s="132" t="e">
        <f>IF($A$230='Eric-SESSION'!$A$349,INDEX('Eric-SESSION'!$K$349:$T$356, MATCH("*Military*",'Eric-SESSION'!$B$349:$B$356,0), MATCH("*4th*",'Eric-SESSION'!$K$7:$T$7,0)),"")</f>
        <v>#N/A</v>
      </c>
      <c r="J234" s="44" t="e">
        <f>INDEX('Eric-SESSION'!$L$349:$U$356, MATCH("*Military*",'Eric-SESSION'!$B$349:$B$356,0), MATCH("*4th*",'Eric-SESSION'!$K$7:$T$7,0))</f>
        <v>#N/A</v>
      </c>
      <c r="K234" s="131" t="e">
        <f>IF($A$230='Eric-SESSION'!$A$349,INDEX('Eric-SESSION'!$K$349:$T$356, MATCH("*Clean *",'Eric-SESSION'!$B$349:$B$356,0), MATCH("*4th*",'Eric-SESSION'!$K$7:$T$7,0)),"")</f>
        <v>#N/A</v>
      </c>
      <c r="L234" s="44" t="e">
        <f>INDEX('Eric-SESSION'!$L$349:$U$356, MATCH("*Clean *",'Eric-SESSION'!$B$349:$B$356,0), MATCH("*4th*",'Eric-SESSION'!$K$7:$T$7,0))</f>
        <v>#N/A</v>
      </c>
      <c r="M234" s="131" t="e">
        <f>IF($A$230='Eric-SESSION'!$A$349,INDEX('Eric-SESSION'!$K$349:$T$356, MATCH("*Lat Pulldown*",'Eric-SESSION'!$B$349:$B$356,0), MATCH("*4th*",'Eric-SESSION'!$K$7:$T$7,0)),"")</f>
        <v>#N/A</v>
      </c>
      <c r="N234" s="44" t="e">
        <f>INDEX('Eric-SESSION'!$L$349:$U$356, MATCH("*Lat Pulldown*",'Eric-SESSION'!$B$349:$B$356,0), MATCH("*4th*",'Eric-SESSION'!$K$7:$T$7,0))</f>
        <v>#N/A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 t="e">
        <f>IF($A$230='Eric-SESSION'!$A$349,INDEX('Eric-SESSION'!$K$349:$T$356, MATCH("*pressup*",'Eric-SESSION'!$B$349:$B$356,0), MATCH("*5th*",'Eric-SESSION'!$K$7:$T$7,0)),"")</f>
        <v>#N/A</v>
      </c>
      <c r="D235" s="132" t="e">
        <f>INDEX('Eric-SESSION'!L$349:U$356, MATCH("*pressup*",'Eric-SESSION'!$B$349:$B$356,0), MATCH("*5th*",'Eric-SESSION'!K$7:T$7,0))</f>
        <v>#N/A</v>
      </c>
      <c r="E235" s="131" t="e">
        <f>IF($A$230='Eric-SESSION'!$A$349,INDEX('Eric-SESSION'!$K$349:$T$356, MATCH("*Deadlift*",'Eric-SESSION'!$B$349:$B$356,0), MATCH("*5th*",'Eric-SESSION'!$K$7:$T$7,0)),"")</f>
        <v>#N/A</v>
      </c>
      <c r="F235" s="131" t="e">
        <f>INDEX('Eric-SESSION'!$L$349:$U$356, MATCH("*Deadlift*",'Eric-SESSION'!$B$349:$B$356,0), MATCH("*5th*",'Eric-SESSION'!$K$7:$T$7,0))</f>
        <v>#N/A</v>
      </c>
      <c r="G235" s="131" t="e">
        <f>IF($A$230='Eric-SESSION'!$A$349,INDEX('Eric-SESSION'!$K$349:$T$356, MATCH("*Bench Press*",'Eric-SESSION'!$B$349:$B$356,0), MATCH("*5th*",'Eric-SESSION'!$K$7:$T$7,0)),"")</f>
        <v>#N/A</v>
      </c>
      <c r="H235" s="131" t="e">
        <f>INDEX('Eric-SESSION'!$L$349:$U$356, MATCH("*Bench Press*",'Eric-SESSION'!$B$349:$B$356,0), MATCH("*5th*",'Eric-SESSION'!$K$7:$T$7,0))</f>
        <v>#N/A</v>
      </c>
      <c r="I235" s="132" t="e">
        <f>IF($A$230='Eric-SESSION'!$A$349,INDEX('Eric-SESSION'!$K$349:$T$356, MATCH("*Military*",'Eric-SESSION'!$B$349:$B$356,0), MATCH("*5th*",'Eric-SESSION'!$K$7:$T$7,0)),"")</f>
        <v>#N/A</v>
      </c>
      <c r="J235" s="44" t="e">
        <f>INDEX('Eric-SESSION'!$L$349:$U$356, MATCH("*Military*",'Eric-SESSION'!$B$349:$B$356,0), MATCH("*5th*",'Eric-SESSION'!$K$7:$T$7,0))</f>
        <v>#N/A</v>
      </c>
      <c r="K235" s="131" t="e">
        <f>IF($A$230='Eric-SESSION'!$A$349,INDEX('Eric-SESSION'!$K$349:$T$356, MATCH("*Clean *",'Eric-SESSION'!$B$349:$B$356,0), MATCH("*5th*",'Eric-SESSION'!$K$7:$T$7,0)),"")</f>
        <v>#N/A</v>
      </c>
      <c r="L235" s="44" t="e">
        <f>INDEX('Eric-SESSION'!$L$349:$U$356, MATCH("*Clean *",'Eric-SESSION'!$B$349:$B$356,0), MATCH("*5th*",'Eric-SESSION'!$K$7:$T$7,0))</f>
        <v>#N/A</v>
      </c>
      <c r="M235" s="131" t="e">
        <f>IF($A$230='Eric-SESSION'!$A$349,INDEX('Eric-SESSION'!$K$349:$T$356, MATCH("*Lat Pulldown*",'Eric-SESSION'!$B$349:$B$356,0), MATCH("*5th*",'Eric-SESSION'!$K$7:$T$7,0)),"")</f>
        <v>#N/A</v>
      </c>
      <c r="N235" s="44" t="e">
        <f>INDEX('Eric-SESSION'!$L$349:$U$356, MATCH("*Lat Pulldown*",'Eric-SESSION'!$B$349:$B$356,0), MATCH("*5th*",'Eric-SESSION'!$K$7:$T$7,0))</f>
        <v>#N/A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'Eric-SESSION'!A358</f>
        <v>0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 t="e">
        <f>MAX(I237:I241)</f>
        <v>#N/A</v>
      </c>
      <c r="J236" s="116" t="e">
        <f t="array" ref="J236">MAX(IF(I237:I241=I236,J237:J241))</f>
        <v>#N/A</v>
      </c>
      <c r="K236" s="116" t="e">
        <f>MAX(K237:K241)</f>
        <v>#N/A</v>
      </c>
      <c r="L236" s="116" t="e">
        <f t="array" ref="L236">MAX(IF(K237:K241=K236,L237:L241))</f>
        <v>#N/A</v>
      </c>
      <c r="M236" s="116" t="e">
        <f>MAX(M237:M241)</f>
        <v>#N/A</v>
      </c>
      <c r="N236" s="117" t="e">
        <f t="array" ref="N236">MAX(IF(M237:M241=M236,N237:N241))</f>
        <v>#N/A</v>
      </c>
      <c r="O236" s="152" t="e">
        <f>IF($A$236='Eric-SESSION'!$A$358,INDEX('Eric-SESSION'!$K$358:$T$365, MATCH("*Plank*",'Eric-SESSION'!$B$358:$B$365,0), MATCH("*1st*",'Eric-SESSION'!$K$7:$T$7,0)),"")</f>
        <v>#N/A</v>
      </c>
      <c r="P236" s="152" t="e">
        <f>IF($A$236='Eric-SESSION'!$A$358,INDEX('Eric-SESSION'!$K$358:$T$365, MATCH("*HIIT*",'Eric-SESSION'!$B$358:$B$365,0), MATCH("*1st*",'Eric-SESSION'!$K$7:$T$7,0)),"")</f>
        <v>#N/A</v>
      </c>
      <c r="Q236" s="119" t="e">
        <f>INDEX('Eric-SESSION'!$L$358:$U$365, MATCH("*HIIT*",'Eric-SESSION'!$B$358:$B$365,0), MATCH("*1st*",'Eric-SESSION'!$K$7:$T$7,0))</f>
        <v>#N/A</v>
      </c>
      <c r="R236" s="119">
        <f>'Eric-SESSION'!U358</f>
        <v>0</v>
      </c>
      <c r="S236" s="116"/>
      <c r="T236" s="116"/>
      <c r="U236" s="120">
        <f>'Eric-SESSION'!A358</f>
        <v>0</v>
      </c>
      <c r="V236" s="120">
        <f>'Eric-SESSION'!A359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IF($A$236='Eric-SESSION'!$A$358,INDEX('Eric-SESSION'!$K$358:$T$365, MATCH("*pressup*",'Eric-SESSION'!$B$358:$B$365,0), MATCH("*1st*",'Eric-SESSION'!$K$7:$T$7,0)),"")</f>
        <v>#N/A</v>
      </c>
      <c r="D237" s="132" t="e">
        <f>INDEX('Eric-SESSION'!L$358:U$365, MATCH("*pressup*",'Eric-SESSION'!$B$358:$B$365,0), MATCH("*1st*",'Eric-SESSION'!K$7:T$7,0))</f>
        <v>#N/A</v>
      </c>
      <c r="E237" s="131" t="e">
        <f>IF($A$236='Eric-SESSION'!$A$358,INDEX('Eric-SESSION'!$K$358:$T$365, MATCH("*Deadlift*",'Eric-SESSION'!$B$358:$B$365,0), MATCH("*1st*",'Eric-SESSION'!$K$7:$T$7,0)),"")</f>
        <v>#N/A</v>
      </c>
      <c r="F237" s="131" t="e">
        <f>INDEX('Eric-SESSION'!$L$358:$U$365, MATCH("*Deadlift*",'Eric-SESSION'!$B$358:$B$365,0), MATCH("*1st*",'Eric-SESSION'!$K$7:$T$7,0))</f>
        <v>#N/A</v>
      </c>
      <c r="G237" s="131" t="e">
        <f>IF($A$236='Eric-SESSION'!$A$358,INDEX('Eric-SESSION'!$K$358:$T$365, MATCH("*Bench Press*",'Eric-SESSION'!$B$358:$B$365,0), MATCH("*1st*",'Eric-SESSION'!$K$7:$T$7,0)),"")</f>
        <v>#N/A</v>
      </c>
      <c r="H237" s="131" t="e">
        <f>INDEX('Eric-SESSION'!$L$358:$U$365, MATCH("*Bench Press*",'Eric-SESSION'!$B$358:$B$365,0), MATCH("*1st*",'Eric-SESSION'!$K$7:$T$7,0))</f>
        <v>#N/A</v>
      </c>
      <c r="I237" s="132" t="e">
        <f>IF($A$236='Eric-SESSION'!$A$358,INDEX('Eric-SESSION'!$K$358:$T$365, MATCH("*Military*",'Eric-SESSION'!$B$358:$B$365,0), MATCH("*1st*",'Eric-SESSION'!$K$7:$T$7,0)),"")</f>
        <v>#N/A</v>
      </c>
      <c r="J237" s="48" t="e">
        <f>INDEX('Eric-SESSION'!$L$358:$U$365, MATCH("*Military*",'Eric-SESSION'!$B$358:$B$365,0), MATCH("*1st*",'Eric-SESSION'!$K$7:$T$7,0))</f>
        <v>#N/A</v>
      </c>
      <c r="K237" s="131" t="e">
        <f>IF($A$236='Eric-SESSION'!$A$358,INDEX('Eric-SESSION'!$K$358:$T$365, MATCH("*Clean *",'Eric-SESSION'!$B$358:$B$365,0), MATCH("*1st*",'Eric-SESSION'!$K$7:$T$7,0)),"")</f>
        <v>#N/A</v>
      </c>
      <c r="L237" s="48" t="e">
        <f>INDEX('Eric-SESSION'!$L$358:$U$365, MATCH("*Clean *",'Eric-SESSION'!$B$358:$B$365,0), MATCH("*1st*",'Eric-SESSION'!$K$7:$T$7,0))</f>
        <v>#N/A</v>
      </c>
      <c r="M237" s="131" t="e">
        <f>IF($A$236='Eric-SESSION'!$A$358,INDEX('Eric-SESSION'!$K$358:$T$365, MATCH("*Lat Pulldown*",'Eric-SESSION'!$B$358:$B$365,0), MATCH("*1st*",'Eric-SESSION'!$K$7:$T$7,0)),"")</f>
        <v>#N/A</v>
      </c>
      <c r="N237" s="48" t="e">
        <f>INDEX('Eric-SESSION'!$L$358:$U$365, MATCH("*Lat Pulldown*",'Eric-SESSION'!$B$358:$B$365,0), MATCH("*1st*",'Eric-SESSION'!$K$7:$T$7,0))</f>
        <v>#N/A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IF($A$236='Eric-SESSION'!$A$358,INDEX('Eric-SESSION'!$K$358:$T$365, MATCH("*pressup*",'Eric-SESSION'!$B$358:$B$365,0), MATCH("*2nd*",'Eric-SESSION'!$K$7:$T$7,0)),"")</f>
        <v>#N/A</v>
      </c>
      <c r="D238" s="132" t="e">
        <f>INDEX('Eric-SESSION'!L$358:U$365, MATCH("*pressup*",'Eric-SESSION'!$B$358:$B$365,0), MATCH("*2nd*",'Eric-SESSION'!K$7:T$7,0))</f>
        <v>#N/A</v>
      </c>
      <c r="E238" s="131" t="e">
        <f>IF($A$236='Eric-SESSION'!$A$358,INDEX('Eric-SESSION'!$K$358:$T$365, MATCH("*Deadlift*",'Eric-SESSION'!$B$358:$B$365,0), MATCH("*2ND*",'Eric-SESSION'!$K$7:$T$7,0)),"")</f>
        <v>#N/A</v>
      </c>
      <c r="F238" s="131" t="e">
        <f>INDEX('Eric-SESSION'!$L$358:$U$365, MATCH("*Deadlift*",'Eric-SESSION'!$B$358:$B$365,0), MATCH("*2nd*",'Eric-SESSION'!$K$7:$T$7,0))</f>
        <v>#N/A</v>
      </c>
      <c r="G238" s="131" t="e">
        <f>IF($A$236='Eric-SESSION'!$A$358,INDEX('Eric-SESSION'!$K$358:$T$365, MATCH("*Bench Press*",'Eric-SESSION'!$B$358:$B$365,0), MATCH("*2ND*",'Eric-SESSION'!$K$7:$T$7,0)),"")</f>
        <v>#N/A</v>
      </c>
      <c r="H238" s="131" t="e">
        <f>INDEX('Eric-SESSION'!$L$358:$U$365, MATCH("*Bench Press*",'Eric-SESSION'!$B$358:$B$365,0), MATCH("*2nd*",'Eric-SESSION'!$K$7:$T$7,0))</f>
        <v>#N/A</v>
      </c>
      <c r="I238" s="132" t="e">
        <f>IF($A$236='Eric-SESSION'!$A$358,INDEX('Eric-SESSION'!$K$358:$T$365, MATCH("*Military*",'Eric-SESSION'!$B$358:$B$365,0), MATCH("*2ND*",'Eric-SESSION'!$K$7:$T$7,0)),"")</f>
        <v>#N/A</v>
      </c>
      <c r="J238" s="44" t="e">
        <f>INDEX('Eric-SESSION'!$L$358:$U$365, MATCH("*Military*",'Eric-SESSION'!$B$358:$B$365,0), MATCH("*2nd*",'Eric-SESSION'!$K$7:$T$7,0))</f>
        <v>#N/A</v>
      </c>
      <c r="K238" s="131" t="e">
        <f>IF($A$236='Eric-SESSION'!$A$358,INDEX('Eric-SESSION'!$K$358:$T$365, MATCH("*Clean *",'Eric-SESSION'!$B$358:$B$365,0), MATCH("*2ND*",'Eric-SESSION'!$K$7:$T$7,0)),"")</f>
        <v>#N/A</v>
      </c>
      <c r="L238" s="44" t="e">
        <f>INDEX('Eric-SESSION'!$L$358:$U$365, MATCH("*Clean *",'Eric-SESSION'!$B$358:$B$365,0), MATCH("*2nd*",'Eric-SESSION'!$K$7:$T$7,0))</f>
        <v>#N/A</v>
      </c>
      <c r="M238" s="131" t="e">
        <f>IF($A$236='Eric-SESSION'!$A$358,INDEX('Eric-SESSION'!$K$358:$T$365, MATCH("*Lat Pulldown*",'Eric-SESSION'!$B$358:$B$365,0), MATCH("*2ND*",'Eric-SESSION'!$K$7:$T$7,0)),"")</f>
        <v>#N/A</v>
      </c>
      <c r="N238" s="44" t="e">
        <f>INDEX('Eric-SESSION'!$L$358:$U$365, MATCH("*Lat Pulldown*",'Eric-SESSION'!$B$358:$B$365,0), MATCH("*2nd*",'Eric-SESSION'!$K$7:$T$7,0))</f>
        <v>#N/A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IF($A$236='Eric-SESSION'!$A$358,INDEX('Eric-SESSION'!$K$358:$T$365, MATCH("*pressup*",'Eric-SESSION'!$B$358:$B$365,0), MATCH("*3rd*",'Eric-SESSION'!$K$7:$T$7,0)),"")</f>
        <v>#N/A</v>
      </c>
      <c r="D239" s="132" t="e">
        <f>INDEX('Eric-SESSION'!L$358:U$365, MATCH("*pressup*",'Eric-SESSION'!$B$358:$B$365,0), MATCH("*3rd*",'Eric-SESSION'!K$7:T$7,0))</f>
        <v>#N/A</v>
      </c>
      <c r="E239" s="131" t="e">
        <f>IF($A$236='Eric-SESSION'!$A$358,INDEX('Eric-SESSION'!$K$358:$T$365, MATCH("*Deadlift*",'Eric-SESSION'!$B$358:$B$365,0), MATCH("*3rd*",'Eric-SESSION'!$K$7:$T$7,0)),"")</f>
        <v>#N/A</v>
      </c>
      <c r="F239" s="131" t="e">
        <f>INDEX('Eric-SESSION'!$L$358:$U$365, MATCH("*Deadlift*",'Eric-SESSION'!$B$358:$B$365,0), MATCH("*3rd*",'Eric-SESSION'!$K$7:$T$7,0))</f>
        <v>#N/A</v>
      </c>
      <c r="G239" s="131" t="e">
        <f>IF($A$236='Eric-SESSION'!$A$358,INDEX('Eric-SESSION'!$K$358:$T$365, MATCH("*Bench Press*",'Eric-SESSION'!$B$358:$B$365,0), MATCH("*3rd*",'Eric-SESSION'!$K$7:$T$7,0)),"")</f>
        <v>#N/A</v>
      </c>
      <c r="H239" s="131" t="e">
        <f>INDEX('Eric-SESSION'!$L$358:$U$365, MATCH("*Bench Press*",'Eric-SESSION'!$B$358:$B$365,0), MATCH("*3rd*",'Eric-SESSION'!$K$7:$T$7,0))</f>
        <v>#N/A</v>
      </c>
      <c r="I239" s="132" t="e">
        <f>IF($A$236='Eric-SESSION'!$A$358,INDEX('Eric-SESSION'!$K$358:$T$365, MATCH("*Military*",'Eric-SESSION'!$B$358:$B$365,0), MATCH("*3rd*",'Eric-SESSION'!$K$7:$T$7,0)),"")</f>
        <v>#N/A</v>
      </c>
      <c r="J239" s="44" t="e">
        <f>INDEX('Eric-SESSION'!$L$358:$U$365, MATCH("*Military*",'Eric-SESSION'!$B$358:$B$365,0), MATCH("*3rd*",'Eric-SESSION'!$K$7:$T$7,0))</f>
        <v>#N/A</v>
      </c>
      <c r="K239" s="131" t="e">
        <f>IF($A$236='Eric-SESSION'!$A$358,INDEX('Eric-SESSION'!$K$358:$T$365, MATCH("*Clean *",'Eric-SESSION'!$B$358:$B$365,0), MATCH("*3rd*",'Eric-SESSION'!$K$7:$T$7,0)),"")</f>
        <v>#N/A</v>
      </c>
      <c r="L239" s="44" t="e">
        <f>INDEX('Eric-SESSION'!$L$358:$U$365, MATCH("*Clean *",'Eric-SESSION'!$B$358:$B$365,0), MATCH("*3rd*",'Eric-SESSION'!$K$7:$T$7,0))</f>
        <v>#N/A</v>
      </c>
      <c r="M239" s="131" t="e">
        <f>IF($A$236='Eric-SESSION'!$A$358,INDEX('Eric-SESSION'!$K$358:$T$365, MATCH("*Lat Pulldown*",'Eric-SESSION'!$B$358:$B$365,0), MATCH("*3rd*",'Eric-SESSION'!$K$7:$T$7,0)),"")</f>
        <v>#N/A</v>
      </c>
      <c r="N239" s="44" t="e">
        <f>INDEX('Eric-SESSION'!$L$358:$U$365, MATCH("*Lat Pulldown*",'Eric-SESSION'!$B$358:$B$365,0), MATCH("*3rd*",'Eric-SESSION'!$K$7:$T$7,0))</f>
        <v>#N/A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IF($A$236='Eric-SESSION'!$A$358,INDEX('Eric-SESSION'!$K$358:$T$365, MATCH("*pressup*",'Eric-SESSION'!$B$358:$B$365,0), MATCH("*4th*",'Eric-SESSION'!$K$7:$T$7,0)),"")</f>
        <v>#N/A</v>
      </c>
      <c r="D240" s="132" t="e">
        <f>INDEX('Eric-SESSION'!L$358:U$365, MATCH("*pressup*",'Eric-SESSION'!$B$358:$B$365,0), MATCH("*4th*",'Eric-SESSION'!K$7:T$7,0))</f>
        <v>#N/A</v>
      </c>
      <c r="E240" s="131" t="e">
        <f>IF($A$236='Eric-SESSION'!$A$358,INDEX('Eric-SESSION'!$K$358:$T$365, MATCH("*Deadlift*",'Eric-SESSION'!$B$358:$B$365,0), MATCH("*4th*",'Eric-SESSION'!$K$7:$T$7,0)),"")</f>
        <v>#N/A</v>
      </c>
      <c r="F240" s="131" t="e">
        <f>INDEX('Eric-SESSION'!$L$358:$U$365, MATCH("*Deadlift*",'Eric-SESSION'!$B$358:$B$365,0), MATCH("*4th*",'Eric-SESSION'!$K$7:$T$7,0))</f>
        <v>#N/A</v>
      </c>
      <c r="G240" s="131" t="e">
        <f>IF($A$236='Eric-SESSION'!$A$358,INDEX('Eric-SESSION'!$K$358:$T$365, MATCH("*Bench Press*",'Eric-SESSION'!$B$358:$B$365,0), MATCH("*4th*",'Eric-SESSION'!$K$7:$T$7,0)),"")</f>
        <v>#N/A</v>
      </c>
      <c r="H240" s="131" t="e">
        <f>INDEX('Eric-SESSION'!$L$358:$U$365, MATCH("*Bench Press*",'Eric-SESSION'!$B$358:$B$365,0), MATCH("*4th*",'Eric-SESSION'!$K$7:$T$7,0))</f>
        <v>#N/A</v>
      </c>
      <c r="I240" s="132" t="e">
        <f>IF($A$236='Eric-SESSION'!$A$358,INDEX('Eric-SESSION'!$K$358:$T$365, MATCH("*Military*",'Eric-SESSION'!$B$358:$B$365,0), MATCH("*4th*",'Eric-SESSION'!$K$7:$T$7,0)),"")</f>
        <v>#N/A</v>
      </c>
      <c r="J240" s="44" t="e">
        <f>INDEX('Eric-SESSION'!$L$358:$U$365, MATCH("*Military*",'Eric-SESSION'!$B$358:$B$365,0), MATCH("*4th*",'Eric-SESSION'!$K$7:$T$7,0))</f>
        <v>#N/A</v>
      </c>
      <c r="K240" s="131" t="e">
        <f>IF($A$236='Eric-SESSION'!$A$358,INDEX('Eric-SESSION'!$K$358:$T$365, MATCH("*Clean *",'Eric-SESSION'!$B$358:$B$365,0), MATCH("*4th*",'Eric-SESSION'!$K$7:$T$7,0)),"")</f>
        <v>#N/A</v>
      </c>
      <c r="L240" s="44" t="e">
        <f>INDEX('Eric-SESSION'!$L$358:$U$365, MATCH("*Clean *",'Eric-SESSION'!$B$358:$B$365,0), MATCH("*4th*",'Eric-SESSION'!$K$7:$T$7,0))</f>
        <v>#N/A</v>
      </c>
      <c r="M240" s="131" t="e">
        <f>IF($A$236='Eric-SESSION'!$A$358,INDEX('Eric-SESSION'!$K$358:$T$365, MATCH("*Lat Pulldown*",'Eric-SESSION'!$B$358:$B$365,0), MATCH("*4th*",'Eric-SESSION'!$K$7:$T$7,0)),"")</f>
        <v>#N/A</v>
      </c>
      <c r="N240" s="44" t="e">
        <f>INDEX('Eric-SESSION'!$L$358:$U$365, MATCH("*Lat Pulldown*",'Eric-SESSION'!$B$358:$B$365,0), MATCH("*4th*",'Eric-SESSION'!$K$7:$T$7,0))</f>
        <v>#N/A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IF($A$236='Eric-SESSION'!$A$358,INDEX('Eric-SESSION'!$K$358:$T$365, MATCH("*pressup*",'Eric-SESSION'!$B$358:$B$365,0), MATCH("*5th*",'Eric-SESSION'!$K$7:$T$7,0)),"")</f>
        <v>#N/A</v>
      </c>
      <c r="D241" s="132" t="e">
        <f>INDEX('Eric-SESSION'!L$358:U$365, MATCH("*pressup*",'Eric-SESSION'!$B$358:$B$365,0), MATCH("*5th*",'Eric-SESSION'!K$7:T$7,0))</f>
        <v>#N/A</v>
      </c>
      <c r="E241" s="131" t="e">
        <f>IF($A$236='Eric-SESSION'!$A$358,INDEX('Eric-SESSION'!$K$358:$T$365, MATCH("*Deadlift*",'Eric-SESSION'!$B$358:$B$365,0), MATCH("*5th*",'Eric-SESSION'!$K$7:$T$7,0)),"")</f>
        <v>#N/A</v>
      </c>
      <c r="F241" s="131" t="e">
        <f>INDEX('Eric-SESSION'!$L$358:$U$365, MATCH("*Deadlift*",'Eric-SESSION'!$B$358:$B$365,0), MATCH("*5th*",'Eric-SESSION'!$K$7:$T$7,0))</f>
        <v>#N/A</v>
      </c>
      <c r="G241" s="131" t="e">
        <f>IF($A$236='Eric-SESSION'!$A$358,INDEX('Eric-SESSION'!$K$358:$T$365, MATCH("*Bench Press*",'Eric-SESSION'!$B$358:$B$365,0), MATCH("*5th*",'Eric-SESSION'!$K$7:$T$7,0)),"")</f>
        <v>#N/A</v>
      </c>
      <c r="H241" s="131" t="e">
        <f>INDEX('Eric-SESSION'!$L$358:$U$365, MATCH("*Bench Press*",'Eric-SESSION'!$B$358:$B$365,0), MATCH("*5th*",'Eric-SESSION'!$K$7:$T$7,0))</f>
        <v>#N/A</v>
      </c>
      <c r="I241" s="132" t="e">
        <f>IF($A$236='Eric-SESSION'!$A$358,INDEX('Eric-SESSION'!$K$358:$T$365, MATCH("*Military*",'Eric-SESSION'!$B$358:$B$365,0), MATCH("*5th*",'Eric-SESSION'!$K$7:$T$7,0)),"")</f>
        <v>#N/A</v>
      </c>
      <c r="J241" s="44" t="e">
        <f>INDEX('Eric-SESSION'!$L$358:$U$365, MATCH("*Military*",'Eric-SESSION'!$B$358:$B$365,0), MATCH("*5th*",'Eric-SESSION'!$K$7:$T$7,0))</f>
        <v>#N/A</v>
      </c>
      <c r="K241" s="131" t="e">
        <f>IF($A$236='Eric-SESSION'!$A$358,INDEX('Eric-SESSION'!$K$358:$T$365, MATCH("*Clean *",'Eric-SESSION'!$B$358:$B$365,0), MATCH("*5th*",'Eric-SESSION'!$K$7:$T$7,0)),"")</f>
        <v>#N/A</v>
      </c>
      <c r="L241" s="44" t="e">
        <f>INDEX('Eric-SESSION'!$L$358:$U$365, MATCH("*Clean *",'Eric-SESSION'!$B$358:$B$365,0), MATCH("*5th*",'Eric-SESSION'!$K$7:$T$7,0))</f>
        <v>#N/A</v>
      </c>
      <c r="M241" s="131" t="e">
        <f>IF($A$236='Eric-SESSION'!$A$358,INDEX('Eric-SESSION'!$K$358:$T$365, MATCH("*Lat Pulldown*",'Eric-SESSION'!$B$358:$B$365,0), MATCH("*5th*",'Eric-SESSION'!$K$7:$T$7,0)),"")</f>
        <v>#N/A</v>
      </c>
      <c r="N241" s="44" t="e">
        <f>INDEX('Eric-SESSION'!$L$358:$U$365, MATCH("*Lat Pulldown*",'Eric-SESSION'!$B$358:$B$365,0), MATCH("*5th*",'Eric-SESSION'!$K$7:$T$7,0))</f>
        <v>#N/A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'Eric-SESSION'!A367</f>
        <v>0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IF($A$242='Eric-SESSION'!$A$367,INDEX('Eric-SESSION'!$K$367:$T$374, MATCH("*Plank*",'Eric-SESSION'!$B$367:$B$374,0), MATCH("*1st*",'Eric-SESSION'!$K$7:$T$7,0)),"")</f>
        <v>#N/A</v>
      </c>
      <c r="P242" s="152" t="e">
        <f>IF($A$242='Eric-SESSION'!$A$367,INDEX('Eric-SESSION'!$K$367:$T$374, MATCH("*HIIT*",'Eric-SESSION'!$B$367:$B$374,0), MATCH("*1st*",'Eric-SESSION'!$K$7:$T$7,0)),"")</f>
        <v>#N/A</v>
      </c>
      <c r="Q242" s="119" t="e">
        <f>INDEX('Eric-SESSION'!$L$212:$U$367, MATCH("*HIIT*",'Eric-SESSION'!$B$212:$B$367,0), MATCH("*1st*",'Eric-SESSION'!$K$7:$T$7,0))</f>
        <v>#N/A</v>
      </c>
      <c r="R242" s="119">
        <f>'Eric-SESSION'!U367</f>
        <v>0</v>
      </c>
      <c r="S242" s="116"/>
      <c r="T242" s="116"/>
      <c r="U242" s="120">
        <f>'Eric-SESSION'!A368</f>
        <v>0</v>
      </c>
      <c r="V242" s="120">
        <f>'Eric-SESSION'!A369</f>
        <v>0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IF($A$242='Eric-SESSION'!$A$367,INDEX('Eric-SESSION'!$K$367:$T$374, MATCH("*pressup*",'Eric-SESSION'!$B$367:$B$374,0), MATCH("*1st*",'Eric-SESSION'!$K$7:$T$7,0)),"")</f>
        <v>#N/A</v>
      </c>
      <c r="D243" s="132" t="e">
        <f>INDEX('Eric-SESSION'!L$367:U$374, MATCH("*pressup*",'Eric-SESSION'!$B$367:$B$374,0), MATCH("*1st*",'Eric-SESSION'!K$7:T$7,0))</f>
        <v>#N/A</v>
      </c>
      <c r="E243" s="131" t="e">
        <f>IF($A$242='Eric-SESSION'!$A$367,INDEX('Eric-SESSION'!$K$367:$T$374, MATCH("*Deadlift*",'Eric-SESSION'!$B$367:$B$374,0), MATCH("*1st*",'Eric-SESSION'!$K$7:$T$7,0)),"")</f>
        <v>#N/A</v>
      </c>
      <c r="F243" s="131" t="e">
        <f>INDEX('Eric-SESSION'!$L$367:$U$374, MATCH("*Deadlift*",'Eric-SESSION'!$B$367:$B$374,0), MATCH("*1st*",'Eric-SESSION'!$K$7:$T$7,0))</f>
        <v>#N/A</v>
      </c>
      <c r="G243" s="131" t="e">
        <f>IF($A$242='Eric-SESSION'!$A$367,INDEX('Eric-SESSION'!$K$367:$T$374, MATCH("*Bench Press*",'Eric-SESSION'!$B$367:$B$374,0), MATCH("*1st*",'Eric-SESSION'!$K$7:$T$7,0)),"")</f>
        <v>#N/A</v>
      </c>
      <c r="H243" s="131" t="e">
        <f>INDEX('Eric-SESSION'!$L$367:$U$374, MATCH("*Bench Press*",'Eric-SESSION'!$B$367:$B$374,0), MATCH("*1st*",'Eric-SESSION'!$K$7:$T$7,0))</f>
        <v>#N/A</v>
      </c>
      <c r="I243" s="132" t="e">
        <f>IF($A$242='Eric-SESSION'!$A$367,INDEX('Eric-SESSION'!$K$367:$T$374, MATCH("*Military*",'Eric-SESSION'!$B$367:$B$374,0), MATCH("*1st*",'Eric-SESSION'!$K$7:$T$7,0)),"")</f>
        <v>#N/A</v>
      </c>
      <c r="J243" s="48" t="e">
        <f>INDEX('Eric-SESSION'!$L$367:$U$374, MATCH("*Military*",'Eric-SESSION'!$B$367:$B$374,0), MATCH("*1st*",'Eric-SESSION'!$K$7:$T$7,0))</f>
        <v>#N/A</v>
      </c>
      <c r="K243" s="131" t="e">
        <f>IF($A$242='Eric-SESSION'!$A$367,INDEX('Eric-SESSION'!$K$367:$T$374, MATCH("*Clean *",'Eric-SESSION'!$B$367:$B$374,0), MATCH("*1st*",'Eric-SESSION'!$K$7:$T$7,0)),"")</f>
        <v>#N/A</v>
      </c>
      <c r="L243" s="48" t="e">
        <f>INDEX('Eric-SESSION'!$L$367:$U$374, MATCH("*Clean *",'Eric-SESSION'!$B$367:$B$374,0), MATCH("*1st*",'Eric-SESSION'!$K$7:$T$7,0))</f>
        <v>#N/A</v>
      </c>
      <c r="M243" s="131" t="e">
        <f>IF($A$242='Eric-SESSION'!$A$367,INDEX('Eric-SESSION'!$K$367:$T$374, MATCH("*Lat Pulldown*",'Eric-SESSION'!$B$367:$B$374,0), MATCH("*1st*",'Eric-SESSION'!$K$7:$T$7,0)),"")</f>
        <v>#N/A</v>
      </c>
      <c r="N243" s="48" t="e">
        <f>INDEX('Eric-SESSION'!$L$367:$U$374, MATCH("*Lat Pulldown*",'Eric-SESSION'!$B$367:$B$374,0), MATCH("*1st*",'Eric-SESSION'!$K$7:$T$7,0))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IF($A$242='Eric-SESSION'!$A$367,INDEX('Eric-SESSION'!$K$367:$T$374, MATCH("*pressup*",'Eric-SESSION'!$B$367:$B$374,0), MATCH("*2nd*",'Eric-SESSION'!$K$7:$T$7,0)),"")</f>
        <v>#N/A</v>
      </c>
      <c r="D244" s="132" t="e">
        <f>INDEX('Eric-SESSION'!L$367:U$374, MATCH("*pressup*",'Eric-SESSION'!$B$367:$B$374,0), MATCH("*2nd*",'Eric-SESSION'!K$7:T$7,0))</f>
        <v>#N/A</v>
      </c>
      <c r="E244" s="131" t="e">
        <f>IF($A$242='Eric-SESSION'!$A$367,INDEX('Eric-SESSION'!$K$367:$T$374, MATCH("*Deadlift*",'Eric-SESSION'!$B$367:$B$374,0), MATCH("*2ND*",'Eric-SESSION'!$K$7:$T$7,0)),"")</f>
        <v>#N/A</v>
      </c>
      <c r="F244" s="131" t="e">
        <f>INDEX('Eric-SESSION'!$L$367:$U$374, MATCH("*Deadlift*",'Eric-SESSION'!$B$367:$B$374,0), MATCH("*2nd*",'Eric-SESSION'!$K$7:$T$7,0))</f>
        <v>#N/A</v>
      </c>
      <c r="G244" s="131" t="e">
        <f>IF($A$242='Eric-SESSION'!$A$367,INDEX('Eric-SESSION'!$K$367:$T$374, MATCH("*Bench Press*",'Eric-SESSION'!$B$367:$B$374,0), MATCH("*2ND*",'Eric-SESSION'!$K$7:$T$7,0)),"")</f>
        <v>#N/A</v>
      </c>
      <c r="H244" s="131" t="e">
        <f>INDEX('Eric-SESSION'!$L$367:$U$374, MATCH("*Bench Press*",'Eric-SESSION'!$B$367:$B$374,0), MATCH("*2nd*",'Eric-SESSION'!$K$7:$T$7,0))</f>
        <v>#N/A</v>
      </c>
      <c r="I244" s="132" t="e">
        <f>IF($A$242='Eric-SESSION'!$A$367,INDEX('Eric-SESSION'!$K$367:$T$374, MATCH("*Military*",'Eric-SESSION'!$B$367:$B$374,0), MATCH("*2ND*",'Eric-SESSION'!$K$7:$T$7,0)),"")</f>
        <v>#N/A</v>
      </c>
      <c r="J244" s="44" t="e">
        <f>INDEX('Eric-SESSION'!$L$367:$U$374, MATCH("*Military*",'Eric-SESSION'!$B$367:$B$374,0), MATCH("*2nd*",'Eric-SESSION'!$K$7:$T$7,0))</f>
        <v>#N/A</v>
      </c>
      <c r="K244" s="131" t="e">
        <f>IF($A$242='Eric-SESSION'!$A$367,INDEX('Eric-SESSION'!$K$367:$T$374, MATCH("*Clean *",'Eric-SESSION'!$B$367:$B$374,0), MATCH("*2ND*",'Eric-SESSION'!$K$7:$T$7,0)),"")</f>
        <v>#N/A</v>
      </c>
      <c r="L244" s="44" t="e">
        <f>INDEX('Eric-SESSION'!$L$367:$U$374, MATCH("*Clean *",'Eric-SESSION'!$B$367:$B$374,0), MATCH("*2nd*",'Eric-SESSION'!$K$7:$T$7,0))</f>
        <v>#N/A</v>
      </c>
      <c r="M244" s="131" t="e">
        <f>IF($A$242='Eric-SESSION'!$A$367,INDEX('Eric-SESSION'!$K$367:$T$374, MATCH("*Lat Pulldown*",'Eric-SESSION'!$B$367:$B$374,0), MATCH("*2ND*",'Eric-SESSION'!$K$7:$T$7,0)),"")</f>
        <v>#N/A</v>
      </c>
      <c r="N244" s="44" t="e">
        <f>INDEX('Eric-SESSION'!$L$367:$U$374, MATCH("*Lat Pulldown*",'Eric-SESSION'!$B$367:$B$374,0), MATCH("*2nd*",'Eric-SESSION'!$K$7:$T$7,0))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IF($A$242='Eric-SESSION'!$A$367,INDEX('Eric-SESSION'!$K$367:$T$374, MATCH("*pressup*",'Eric-SESSION'!$B$367:$B$374,0), MATCH("*3rd*",'Eric-SESSION'!$K$7:$T$7,0)),"")</f>
        <v>#N/A</v>
      </c>
      <c r="D245" s="132" t="e">
        <f>INDEX('Eric-SESSION'!L$367:U$374, MATCH("*pressup*",'Eric-SESSION'!$B$367:$B$374,0), MATCH("*3rd*",'Eric-SESSION'!K$7:T$7,0))</f>
        <v>#N/A</v>
      </c>
      <c r="E245" s="131" t="e">
        <f>IF($A$242='Eric-SESSION'!$A$367,INDEX('Eric-SESSION'!$K$367:$T$374, MATCH("*Deadlift*",'Eric-SESSION'!$B$367:$B$374,0), MATCH("*3rd*",'Eric-SESSION'!$K$7:$T$7,0)),"")</f>
        <v>#N/A</v>
      </c>
      <c r="F245" s="131" t="e">
        <f>INDEX('Eric-SESSION'!$L$367:$U$374, MATCH("*Deadlift*",'Eric-SESSION'!$B$367:$B$374,0), MATCH("*3rd*",'Eric-SESSION'!$K$7:$T$7,0))</f>
        <v>#N/A</v>
      </c>
      <c r="G245" s="131" t="e">
        <f>IF($A$242='Eric-SESSION'!$A$367,INDEX('Eric-SESSION'!$K$367:$T$374, MATCH("*Bench Press*",'Eric-SESSION'!$B$367:$B$374,0), MATCH("*3rd*",'Eric-SESSION'!$K$7:$T$7,0)),"")</f>
        <v>#N/A</v>
      </c>
      <c r="H245" s="131" t="e">
        <f>INDEX('Eric-SESSION'!$L$367:$U$374, MATCH("*Bench Press*",'Eric-SESSION'!$B$367:$B$374,0), MATCH("*3rd*",'Eric-SESSION'!$K$7:$T$7,0))</f>
        <v>#N/A</v>
      </c>
      <c r="I245" s="132" t="e">
        <f>IF($A$242='Eric-SESSION'!$A$367,INDEX('Eric-SESSION'!$K$367:$T$374, MATCH("*Military*",'Eric-SESSION'!$B$367:$B$374,0), MATCH("*3rd*",'Eric-SESSION'!$K$7:$T$7,0)),"")</f>
        <v>#N/A</v>
      </c>
      <c r="J245" s="44" t="e">
        <f>INDEX('Eric-SESSION'!$L$367:$U$374, MATCH("*Military*",'Eric-SESSION'!$B$367:$B$374,0), MATCH("*3rd*",'Eric-SESSION'!$K$7:$T$7,0))</f>
        <v>#N/A</v>
      </c>
      <c r="K245" s="131" t="e">
        <f>IF($A$242='Eric-SESSION'!$A$367,INDEX('Eric-SESSION'!$K$367:$T$374, MATCH("*Clean *",'Eric-SESSION'!$B$367:$B$374,0), MATCH("*3rd*",'Eric-SESSION'!$K$7:$T$7,0)),"")</f>
        <v>#N/A</v>
      </c>
      <c r="L245" s="44" t="e">
        <f>INDEX('Eric-SESSION'!$L$367:$U$374, MATCH("*Clean *",'Eric-SESSION'!$B$367:$B$374,0), MATCH("*3rd*",'Eric-SESSION'!$K$7:$T$7,0))</f>
        <v>#N/A</v>
      </c>
      <c r="M245" s="131" t="e">
        <f>IF($A$242='Eric-SESSION'!$A$367,INDEX('Eric-SESSION'!$K$367:$T$374, MATCH("*Lat Pulldown*",'Eric-SESSION'!$B$367:$B$374,0), MATCH("*3rd*",'Eric-SESSION'!$K$7:$T$7,0)),"")</f>
        <v>#N/A</v>
      </c>
      <c r="N245" s="44" t="e">
        <f>INDEX('Eric-SESSION'!$L$367:$U$374, MATCH("*Lat Pulldown*",'Eric-SESSION'!$B$367:$B$374,0), MATCH("*3rd*",'Eric-SESSION'!$K$7:$T$7,0))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IF($A$242='Eric-SESSION'!$A$367,INDEX('Eric-SESSION'!$K$367:$T$374, MATCH("*pressup*",'Eric-SESSION'!$B$367:$B$374,0), MATCH("*4th*",'Eric-SESSION'!$K$7:$T$7,0)),"")</f>
        <v>#N/A</v>
      </c>
      <c r="D246" s="132" t="e">
        <f>INDEX('Eric-SESSION'!L$367:U$374, MATCH("*pressup*",'Eric-SESSION'!$B$367:$B$374,0), MATCH("*4th*",'Eric-SESSION'!K$7:T$7,0))</f>
        <v>#N/A</v>
      </c>
      <c r="E246" s="131" t="e">
        <f>IF($A$242='Eric-SESSION'!$A$367,INDEX('Eric-SESSION'!$K$367:$T$374, MATCH("*Deadlift*",'Eric-SESSION'!$B$367:$B$374,0), MATCH("*4th*",'Eric-SESSION'!$K$7:$T$7,0)),"")</f>
        <v>#N/A</v>
      </c>
      <c r="F246" s="131" t="e">
        <f>INDEX('Eric-SESSION'!$L$367:$U$374, MATCH("*Deadlift*",'Eric-SESSION'!$B$367:$B$374,0), MATCH("*4th*",'Eric-SESSION'!$K$7:$T$7,0))</f>
        <v>#N/A</v>
      </c>
      <c r="G246" s="131" t="e">
        <f>IF($A$242='Eric-SESSION'!$A$367,INDEX('Eric-SESSION'!$K$367:$T$374, MATCH("*Bench Press*",'Eric-SESSION'!$B$367:$B$374,0), MATCH("*4th*",'Eric-SESSION'!$K$7:$T$7,0)),"")</f>
        <v>#N/A</v>
      </c>
      <c r="H246" s="131" t="e">
        <f>INDEX('Eric-SESSION'!$L$367:$U$374, MATCH("*Bench Press*",'Eric-SESSION'!$B$367:$B$374,0), MATCH("*4th*",'Eric-SESSION'!$K$7:$T$7,0))</f>
        <v>#N/A</v>
      </c>
      <c r="I246" s="132" t="e">
        <f>IF($A$242='Eric-SESSION'!$A$367,INDEX('Eric-SESSION'!$K$367:$T$374, MATCH("*Military*",'Eric-SESSION'!$B$367:$B$374,0), MATCH("*4th*",'Eric-SESSION'!$K$7:$T$7,0)),"")</f>
        <v>#N/A</v>
      </c>
      <c r="J246" s="44" t="e">
        <f>INDEX('Eric-SESSION'!$L$367:$U$374, MATCH("*Military*",'Eric-SESSION'!$B$367:$B$374,0), MATCH("*4th*",'Eric-SESSION'!$K$7:$T$7,0))</f>
        <v>#N/A</v>
      </c>
      <c r="K246" s="131" t="e">
        <f>IF($A$242='Eric-SESSION'!$A$367,INDEX('Eric-SESSION'!$K$367:$T$374, MATCH("*Clean *",'Eric-SESSION'!$B$367:$B$374,0), MATCH("*4th*",'Eric-SESSION'!$K$7:$T$7,0)),"")</f>
        <v>#N/A</v>
      </c>
      <c r="L246" s="44" t="e">
        <f>INDEX('Eric-SESSION'!$L$367:$U$374, MATCH("*Clean *",'Eric-SESSION'!$B$367:$B$374,0), MATCH("*4th*",'Eric-SESSION'!$K$7:$T$7,0))</f>
        <v>#N/A</v>
      </c>
      <c r="M246" s="131" t="e">
        <f>IF($A$242='Eric-SESSION'!$A$367,INDEX('Eric-SESSION'!$K$367:$T$374, MATCH("*Lat Pulldown*",'Eric-SESSION'!$B$367:$B$374,0), MATCH("*4th*",'Eric-SESSION'!$K$7:$T$7,0)),"")</f>
        <v>#N/A</v>
      </c>
      <c r="N246" s="44" t="e">
        <f>INDEX('Eric-SESSION'!$L$367:$U$374, MATCH("*Lat Pulldown*",'Eric-SESSION'!$B$367:$B$374,0), MATCH("*4th*",'Eric-SESSION'!$K$7:$T$7,0))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IF($A$242='Eric-SESSION'!$A$367,INDEX('Eric-SESSION'!$K$367:$T$374, MATCH("*pressup*",'Eric-SESSION'!$B$367:$B$374,0), MATCH("*5th*",'Eric-SESSION'!$K$7:$T$7,0)),"")</f>
        <v>#N/A</v>
      </c>
      <c r="D247" s="132" t="e">
        <f>INDEX('Eric-SESSION'!L$367:U$374, MATCH("*pressup*",'Eric-SESSION'!$B$367:$B$374,0), MATCH("*5th*",'Eric-SESSION'!K$7:T$7,0))</f>
        <v>#N/A</v>
      </c>
      <c r="E247" s="131" t="e">
        <f>IF($A$242='Eric-SESSION'!$A$367,INDEX('Eric-SESSION'!$K$367:$T$374, MATCH("*Deadlift*",'Eric-SESSION'!$B$367:$B$374,0), MATCH("*5th*",'Eric-SESSION'!$K$7:$T$7,0)),"")</f>
        <v>#N/A</v>
      </c>
      <c r="F247" s="131" t="e">
        <f>INDEX('Eric-SESSION'!$L$367:$U$374, MATCH("*Deadlift*",'Eric-SESSION'!$B$367:$B$374,0), MATCH("*5th*",'Eric-SESSION'!$K$7:$T$7,0))</f>
        <v>#N/A</v>
      </c>
      <c r="G247" s="131" t="e">
        <f>IF($A$242='Eric-SESSION'!$A$367,INDEX('Eric-SESSION'!$K$367:$T$374, MATCH("*Bench Press*",'Eric-SESSION'!$B$367:$B$374,0), MATCH("*5th*",'Eric-SESSION'!$K$7:$T$7,0)),"")</f>
        <v>#N/A</v>
      </c>
      <c r="H247" s="131" t="e">
        <f>INDEX('Eric-SESSION'!$L$367:$U$374, MATCH("*Bench Press*",'Eric-SESSION'!$B$367:$B$374,0), MATCH("*5th*",'Eric-SESSION'!$K$7:$T$7,0))</f>
        <v>#N/A</v>
      </c>
      <c r="I247" s="132" t="e">
        <f>IF($A$242='Eric-SESSION'!$A$367,INDEX('Eric-SESSION'!$K$367:$T$374, MATCH("*Military*",'Eric-SESSION'!$B$367:$B$374,0), MATCH("*5th*",'Eric-SESSION'!$K$7:$T$7,0)),"")</f>
        <v>#N/A</v>
      </c>
      <c r="J247" s="44" t="e">
        <f>INDEX('Eric-SESSION'!$L$367:$U$374, MATCH("*Military*",'Eric-SESSION'!$B$367:$B$374,0), MATCH("*5th*",'Eric-SESSION'!$K$7:$T$7,0))</f>
        <v>#N/A</v>
      </c>
      <c r="K247" s="131" t="e">
        <f>IF($A$242='Eric-SESSION'!$A$367,INDEX('Eric-SESSION'!$K$367:$T$374, MATCH("*Clean *",'Eric-SESSION'!$B$367:$B$374,0), MATCH("*5th*",'Eric-SESSION'!$K$7:$T$7,0)),"")</f>
        <v>#N/A</v>
      </c>
      <c r="L247" s="44" t="e">
        <f>INDEX('Eric-SESSION'!$L$367:$U$374, MATCH("*Clean *",'Eric-SESSION'!$B$367:$B$374,0), MATCH("*5th*",'Eric-SESSION'!$K$7:$T$7,0))</f>
        <v>#N/A</v>
      </c>
      <c r="M247" s="131" t="e">
        <f>IF($A$242='Eric-SESSION'!$A$367,INDEX('Eric-SESSION'!$K$367:$T$374, MATCH("*Lat Pulldown*",'Eric-SESSION'!$B$367:$B$374,0), MATCH("*5th*",'Eric-SESSION'!$K$7:$T$7,0)),"")</f>
        <v>#N/A</v>
      </c>
      <c r="N247" s="44" t="e">
        <f>INDEX('Eric-SESSION'!$L$367:$U$374, MATCH("*Lat Pulldown*",'Eric-SESSION'!$B$367:$B$374,0), MATCH("*5th*",'Eric-SESSION'!$K$7:$T$7,0))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'Eric-SESSION'!A376</f>
        <v>0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IF($A$248='Eric-SESSION'!$A$376,INDEX('Eric-SESSION'!$K$376:$T$383, MATCH("*Plank*",'Eric-SESSION'!$B$376:$B$383,0), MATCH("*1st*",'Eric-SESSION'!$K$7:$T$7,0)),"")</f>
        <v>#N/A</v>
      </c>
      <c r="P248" s="152" t="e">
        <f>IF($A$248='Eric-SESSION'!$A$376,INDEX('Eric-SESSION'!$K$376:$T$383, MATCH("*HIIT*",'Eric-SESSION'!$B$376:$B$383,0), MATCH("*1st*",'Eric-SESSION'!$K$7:$T$7,0)),"")</f>
        <v>#N/A</v>
      </c>
      <c r="Q248" s="119" t="e">
        <f>INDEX('Eric-SESSION'!$L$376:$U$383, MATCH("*HIIT*",'Eric-SESSION'!$B$376:$B$383,0), MATCH("*1st*",'Eric-SESSION'!$K$7:$T$7,0))</f>
        <v>#N/A</v>
      </c>
      <c r="R248" s="119">
        <f>'Eric-SESSION'!U376</f>
        <v>0</v>
      </c>
      <c r="S248" s="116"/>
      <c r="T248" s="116"/>
      <c r="U248" s="120">
        <f>'Eric-SESSION'!A377</f>
        <v>0</v>
      </c>
      <c r="V248" s="120">
        <f>'Eric-SESSION'!A378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IF($A$248='Eric-SESSION'!$A$376,INDEX('Eric-SESSION'!$K$376:$T$383, MATCH("*pressup*",'Eric-SESSION'!$B$376:$B$383,0), MATCH("*1st*",'Eric-SESSION'!$K$7:$T$7,0)),"")</f>
        <v>#N/A</v>
      </c>
      <c r="D249" s="132" t="e">
        <f>INDEX('Eric-SESSION'!L$376:U$383, MATCH("*pressup*",'Eric-SESSION'!$B$376:$B$383,0), MATCH("*1st*",'Eric-SESSION'!K$7:T$7,0))</f>
        <v>#N/A</v>
      </c>
      <c r="E249" s="131" t="e">
        <f>IF($A$248='Eric-SESSION'!$A$376,INDEX('Eric-SESSION'!$K$376:$T$383, MATCH("*Deadlift*",'Eric-SESSION'!$B$376:$B$383,0), MATCH("*1st*",'Eric-SESSION'!$K$7:$T$7,0)),"")</f>
        <v>#N/A</v>
      </c>
      <c r="F249" s="131" t="e">
        <f>INDEX('Eric-SESSION'!$L$376:$U$383, MATCH("*Deadlift*",'Eric-SESSION'!$B$376:$B$383,0), MATCH("*1st*",'Eric-SESSION'!$K$7:$T$7,0))</f>
        <v>#N/A</v>
      </c>
      <c r="G249" s="131" t="e">
        <f>IF($A$248='Eric-SESSION'!$A$376,INDEX('Eric-SESSION'!$K$376:$T$383, MATCH("*Bench Press*",'Eric-SESSION'!$B$376:$B$383,0), MATCH("*1st*",'Eric-SESSION'!$K$7:$T$7,0)),"")</f>
        <v>#N/A</v>
      </c>
      <c r="H249" s="131" t="e">
        <f>INDEX('Eric-SESSION'!$L$376:$U$383, MATCH("*Bench Press*",'Eric-SESSION'!$B$376:$B$383,0), MATCH("*1st*",'Eric-SESSION'!$K$7:$T$7,0))</f>
        <v>#N/A</v>
      </c>
      <c r="I249" s="132" t="e">
        <f>IF($A$248='Eric-SESSION'!$A$376,INDEX('Eric-SESSION'!$K$376:$T$383, MATCH("*Military*",'Eric-SESSION'!$B$376:$B$383,0), MATCH("*1st*",'Eric-SESSION'!$K$7:$T$7,0)),"")</f>
        <v>#N/A</v>
      </c>
      <c r="J249" s="48" t="e">
        <f>INDEX('Eric-SESSION'!$L$376:$U$383, MATCH("*Military*",'Eric-SESSION'!$B$376:$B$383,0), MATCH("*1st*",'Eric-SESSION'!$K$7:$T$7,0))</f>
        <v>#N/A</v>
      </c>
      <c r="K249" s="131" t="e">
        <f>IF($A$248='Eric-SESSION'!$A$376,INDEX('Eric-SESSION'!$K$376:$T$383, MATCH("*Clean *",'Eric-SESSION'!$B$376:$B$383,0), MATCH("*1st*",'Eric-SESSION'!$K$7:$T$7,0)),"")</f>
        <v>#N/A</v>
      </c>
      <c r="L249" s="48" t="e">
        <f>INDEX('Eric-SESSION'!$L$376:$U$383, MATCH("*Clean *",'Eric-SESSION'!$B$376:$B$383,0), MATCH("*1st*",'Eric-SESSION'!$K$7:$T$7,0))</f>
        <v>#N/A</v>
      </c>
      <c r="M249" s="131" t="e">
        <f>IF($A$248='Eric-SESSION'!$A$376,INDEX('Eric-SESSION'!$K$376:$T$383, MATCH("*Lat Pulldown*",'Eric-SESSION'!$B$376:$B$383,0), MATCH("*1st*",'Eric-SESSION'!$K$7:$T$7,0)),"")</f>
        <v>#N/A</v>
      </c>
      <c r="N249" s="48" t="e">
        <f>INDEX('Eric-SESSION'!$L$376:$U$383, MATCH("*Lat Pulldown*",'Eric-SESSION'!$B$376:$B$383,0), MATCH("*1st*",'Eric-SESSION'!$K$7:$T$7,0))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IF($A$248='Eric-SESSION'!$A$376,INDEX('Eric-SESSION'!$K$376:$T$383, MATCH("*pressup*",'Eric-SESSION'!$B$376:$B$383,0), MATCH("*2nd*",'Eric-SESSION'!$K$7:$T$7,0)),"")</f>
        <v>#N/A</v>
      </c>
      <c r="D250" s="132" t="e">
        <f>INDEX('Eric-SESSION'!L$376:U$383, MATCH("*pressup*",'Eric-SESSION'!$B$376:$B$383,0), MATCH("*2nd*",'Eric-SESSION'!K$7:T$7,0))</f>
        <v>#N/A</v>
      </c>
      <c r="E250" s="131" t="e">
        <f>IF($A$248='Eric-SESSION'!$A$376,INDEX('Eric-SESSION'!$K$376:$T$383, MATCH("*Deadlift*",'Eric-SESSION'!$B$376:$B$383,0), MATCH("*2ND*",'Eric-SESSION'!$K$7:$T$7,0)),"")</f>
        <v>#N/A</v>
      </c>
      <c r="F250" s="131" t="e">
        <f>INDEX('Eric-SESSION'!$L$376:$U$383, MATCH("*Deadlift*",'Eric-SESSION'!$B$376:$B$383,0), MATCH("*2nd*",'Eric-SESSION'!$K$7:$T$7,0))</f>
        <v>#N/A</v>
      </c>
      <c r="G250" s="131" t="e">
        <f>IF($A$248='Eric-SESSION'!$A$376,INDEX('Eric-SESSION'!$K$376:$T$383, MATCH("*Bench Press*",'Eric-SESSION'!$B$376:$B$383,0), MATCH("*2ND*",'Eric-SESSION'!$K$7:$T$7,0)),"")</f>
        <v>#N/A</v>
      </c>
      <c r="H250" s="131" t="e">
        <f>INDEX('Eric-SESSION'!$L$376:$U$383, MATCH("*Bench Press*",'Eric-SESSION'!$B$376:$B$383,0), MATCH("*2nd*",'Eric-SESSION'!$K$7:$T$7,0))</f>
        <v>#N/A</v>
      </c>
      <c r="I250" s="132" t="e">
        <f>IF($A$248='Eric-SESSION'!$A$376,INDEX('Eric-SESSION'!$K$376:$T$383, MATCH("*Military*",'Eric-SESSION'!$B$376:$B$383,0), MATCH("*2ND*",'Eric-SESSION'!$K$7:$T$7,0)),"")</f>
        <v>#N/A</v>
      </c>
      <c r="J250" s="44" t="e">
        <f>INDEX('Eric-SESSION'!$L$376:$U$383, MATCH("*Military*",'Eric-SESSION'!$B$376:$B$383,0), MATCH("*2nd*",'Eric-SESSION'!$K$7:$T$7,0))</f>
        <v>#N/A</v>
      </c>
      <c r="K250" s="131" t="e">
        <f>IF($A$248='Eric-SESSION'!$A$376,INDEX('Eric-SESSION'!$K$376:$T$383, MATCH("*Clean *",'Eric-SESSION'!$B$376:$B$383,0), MATCH("*2ND*",'Eric-SESSION'!$K$7:$T$7,0)),"")</f>
        <v>#N/A</v>
      </c>
      <c r="L250" s="44" t="e">
        <f>INDEX('Eric-SESSION'!$L$376:$U$383, MATCH("*Clean *",'Eric-SESSION'!$B$376:$B$383,0), MATCH("*2nd*",'Eric-SESSION'!$K$7:$T$7,0))</f>
        <v>#N/A</v>
      </c>
      <c r="M250" s="131" t="e">
        <f>IF($A$248='Eric-SESSION'!$A$376,INDEX('Eric-SESSION'!$K$376:$T$383, MATCH("*Lat Pulldown*",'Eric-SESSION'!$B$376:$B$383,0), MATCH("*2ND*",'Eric-SESSION'!$K$7:$T$7,0)),"")</f>
        <v>#N/A</v>
      </c>
      <c r="N250" s="44" t="e">
        <f>INDEX('Eric-SESSION'!$L$376:$U$383, MATCH("*Lat Pulldown*",'Eric-SESSION'!$B$376:$B$383,0), MATCH("*2nd*",'Eric-SESSION'!$K$7:$T$7,0))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IF($A$248='Eric-SESSION'!$A$376,INDEX('Eric-SESSION'!$K$376:$T$383, MATCH("*pressup*",'Eric-SESSION'!$B$376:$B$383,0), MATCH("*3rd*",'Eric-SESSION'!$K$7:$T$7,0)),"")</f>
        <v>#N/A</v>
      </c>
      <c r="D251" s="132" t="e">
        <f>INDEX('Eric-SESSION'!L$376:U$383, MATCH("*pressup*",'Eric-SESSION'!$B$376:$B$383,0), MATCH("*3rd*",'Eric-SESSION'!K$7:T$7,0))</f>
        <v>#N/A</v>
      </c>
      <c r="E251" s="131" t="e">
        <f>IF($A$248='Eric-SESSION'!$A$376,INDEX('Eric-SESSION'!$K$376:$T$383, MATCH("*Deadlift*",'Eric-SESSION'!$B$376:$B$383,0), MATCH("*3rd*",'Eric-SESSION'!$K$7:$T$7,0)),"")</f>
        <v>#N/A</v>
      </c>
      <c r="F251" s="131" t="e">
        <f>INDEX('Eric-SESSION'!$L$376:$U$383, MATCH("*Deadlift*",'Eric-SESSION'!$B$376:$B$383,0), MATCH("*3rd*",'Eric-SESSION'!$K$7:$T$7,0))</f>
        <v>#N/A</v>
      </c>
      <c r="G251" s="131" t="e">
        <f>IF($A$248='Eric-SESSION'!$A$376,INDEX('Eric-SESSION'!$K$376:$T$383, MATCH("*Bench Press*",'Eric-SESSION'!$B$376:$B$383,0), MATCH("*3rd*",'Eric-SESSION'!$K$7:$T$7,0)),"")</f>
        <v>#N/A</v>
      </c>
      <c r="H251" s="131" t="e">
        <f>INDEX('Eric-SESSION'!$L$376:$U$383, MATCH("*Bench Press*",'Eric-SESSION'!$B$376:$B$383,0), MATCH("*3rd*",'Eric-SESSION'!$K$7:$T$7,0))</f>
        <v>#N/A</v>
      </c>
      <c r="I251" s="132" t="e">
        <f>IF($A$248='Eric-SESSION'!$A$376,INDEX('Eric-SESSION'!$K$376:$T$383, MATCH("*Military*",'Eric-SESSION'!$B$376:$B$383,0), MATCH("*3rd*",'Eric-SESSION'!$K$7:$T$7,0)),"")</f>
        <v>#N/A</v>
      </c>
      <c r="J251" s="44" t="e">
        <f>INDEX('Eric-SESSION'!$L$376:$U$383, MATCH("*Military*",'Eric-SESSION'!$B$376:$B$383,0), MATCH("*3rd*",'Eric-SESSION'!$K$7:$T$7,0))</f>
        <v>#N/A</v>
      </c>
      <c r="K251" s="131" t="e">
        <f>IF($A$248='Eric-SESSION'!$A$376,INDEX('Eric-SESSION'!$K$376:$T$383, MATCH("*Clean *",'Eric-SESSION'!$B$376:$B$383,0), MATCH("*3rd*",'Eric-SESSION'!$K$7:$T$7,0)),"")</f>
        <v>#N/A</v>
      </c>
      <c r="L251" s="44" t="e">
        <f>INDEX('Eric-SESSION'!$L$376:$U$383, MATCH("*Clean *",'Eric-SESSION'!$B$376:$B$383,0), MATCH("*3rd*",'Eric-SESSION'!$K$7:$T$7,0))</f>
        <v>#N/A</v>
      </c>
      <c r="M251" s="131" t="e">
        <f>IF($A$248='Eric-SESSION'!$A$376,INDEX('Eric-SESSION'!$K$376:$T$383, MATCH("*Lat Pulldown*",'Eric-SESSION'!$B$376:$B$383,0), MATCH("*3rd*",'Eric-SESSION'!$K$7:$T$7,0)),"")</f>
        <v>#N/A</v>
      </c>
      <c r="N251" s="44" t="e">
        <f>INDEX('Eric-SESSION'!$L$376:$U$383, MATCH("*Lat Pulldown*",'Eric-SESSION'!$B$376:$B$383,0), MATCH("*3rd*",'Eric-SESSION'!$K$7:$T$7,0))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IF($A$248='Eric-SESSION'!$A$376,INDEX('Eric-SESSION'!$K$376:$T$383, MATCH("*pressup*",'Eric-SESSION'!$B$376:$B$383,0), MATCH("*4th*",'Eric-SESSION'!$K$7:$T$7,0)),"")</f>
        <v>#N/A</v>
      </c>
      <c r="D252" s="132" t="e">
        <f>INDEX('Eric-SESSION'!L$376:U$383, MATCH("*pressup*",'Eric-SESSION'!$B$376:$B$383,0), MATCH("*4th*",'Eric-SESSION'!K$7:T$7,0))</f>
        <v>#N/A</v>
      </c>
      <c r="E252" s="131" t="e">
        <f>IF($A$248='Eric-SESSION'!$A$376,INDEX('Eric-SESSION'!$K$376:$T$383, MATCH("*Deadlift*",'Eric-SESSION'!$B$376:$B$383,0), MATCH("*4th*",'Eric-SESSION'!$K$7:$T$7,0)),"")</f>
        <v>#N/A</v>
      </c>
      <c r="F252" s="131" t="e">
        <f>INDEX('Eric-SESSION'!$L$376:$U$383, MATCH("*Deadlift*",'Eric-SESSION'!$B$376:$B$383,0), MATCH("*4th*",'Eric-SESSION'!$K$7:$T$7,0))</f>
        <v>#N/A</v>
      </c>
      <c r="G252" s="131" t="e">
        <f>IF($A$248='Eric-SESSION'!$A$376,INDEX('Eric-SESSION'!$K$376:$T$383, MATCH("*Bench Press*",'Eric-SESSION'!$B$376:$B$383,0), MATCH("*4th*",'Eric-SESSION'!$K$7:$T$7,0)),"")</f>
        <v>#N/A</v>
      </c>
      <c r="H252" s="131" t="e">
        <f>INDEX('Eric-SESSION'!$L$376:$U$383, MATCH("*Bench Press*",'Eric-SESSION'!$B$376:$B$383,0), MATCH("*4th*",'Eric-SESSION'!$K$7:$T$7,0))</f>
        <v>#N/A</v>
      </c>
      <c r="I252" s="132" t="e">
        <f>IF($A$248='Eric-SESSION'!$A$376,INDEX('Eric-SESSION'!$K$376:$T$383, MATCH("*Military*",'Eric-SESSION'!$B$376:$B$383,0), MATCH("*4th*",'Eric-SESSION'!$K$7:$T$7,0)),"")</f>
        <v>#N/A</v>
      </c>
      <c r="J252" s="44" t="e">
        <f>INDEX('Eric-SESSION'!$L$376:$U$383, MATCH("*Military*",'Eric-SESSION'!$B$376:$B$383,0), MATCH("*4th*",'Eric-SESSION'!$K$7:$T$7,0))</f>
        <v>#N/A</v>
      </c>
      <c r="K252" s="131" t="e">
        <f>IF($A$248='Eric-SESSION'!$A$376,INDEX('Eric-SESSION'!$K$376:$T$383, MATCH("*Clean *",'Eric-SESSION'!$B$376:$B$383,0), MATCH("*4th*",'Eric-SESSION'!$K$7:$T$7,0)),"")</f>
        <v>#N/A</v>
      </c>
      <c r="L252" s="44" t="e">
        <f>INDEX('Eric-SESSION'!$L$376:$U$383, MATCH("*Clean *",'Eric-SESSION'!$B$376:$B$383,0), MATCH("*4th*",'Eric-SESSION'!$K$7:$T$7,0))</f>
        <v>#N/A</v>
      </c>
      <c r="M252" s="131" t="e">
        <f>IF($A$248='Eric-SESSION'!$A$376,INDEX('Eric-SESSION'!$K$376:$T$383, MATCH("*Lat Pulldown*",'Eric-SESSION'!$B$376:$B$383,0), MATCH("*4th*",'Eric-SESSION'!$K$7:$T$7,0)),"")</f>
        <v>#N/A</v>
      </c>
      <c r="N252" s="44" t="e">
        <f>INDEX('Eric-SESSION'!$L$376:$U$383, MATCH("*Lat Pulldown*",'Eric-SESSION'!$B$376:$B$383,0), MATCH("*4th*",'Eric-SESSION'!$K$7:$T$7,0))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IF($A$248='Eric-SESSION'!$A$376,INDEX('Eric-SESSION'!$K$376:$T$383, MATCH("*pressup*",'Eric-SESSION'!$B$376:$B$383,0), MATCH("*5th*",'Eric-SESSION'!$K$7:$T$7,0)),"")</f>
        <v>#N/A</v>
      </c>
      <c r="D253" s="132" t="e">
        <f>INDEX('Eric-SESSION'!L$376:U$383, MATCH("*pressup*",'Eric-SESSION'!$B$376:$B$383,0), MATCH("*5th*",'Eric-SESSION'!K$7:T$7,0))</f>
        <v>#N/A</v>
      </c>
      <c r="E253" s="131" t="e">
        <f>IF($A$248='Eric-SESSION'!$A$376,INDEX('Eric-SESSION'!$K$376:$T$383, MATCH("*Deadlift*",'Eric-SESSION'!$B$376:$B$383,0), MATCH("*5th*",'Eric-SESSION'!$K$7:$T$7,0)),"")</f>
        <v>#N/A</v>
      </c>
      <c r="F253" s="131" t="e">
        <f>INDEX('Eric-SESSION'!$L$376:$U$383, MATCH("*Deadlift*",'Eric-SESSION'!$B$376:$B$383,0), MATCH("*5th*",'Eric-SESSION'!$K$7:$T$7,0))</f>
        <v>#N/A</v>
      </c>
      <c r="G253" s="131" t="e">
        <f>IF($A$248='Eric-SESSION'!$A$376,INDEX('Eric-SESSION'!$K$376:$T$383, MATCH("*Bench Press*",'Eric-SESSION'!$B$376:$B$383,0), MATCH("*5th*",'Eric-SESSION'!$K$7:$T$7,0)),"")</f>
        <v>#N/A</v>
      </c>
      <c r="H253" s="131" t="e">
        <f>INDEX('Eric-SESSION'!$L$376:$U$383, MATCH("*Bench Press*",'Eric-SESSION'!$B$376:$B$383,0), MATCH("*5th*",'Eric-SESSION'!$K$7:$T$7,0))</f>
        <v>#N/A</v>
      </c>
      <c r="I253" s="132" t="e">
        <f>IF($A$248='Eric-SESSION'!$A$376,INDEX('Eric-SESSION'!$K$376:$T$383, MATCH("*Military*",'Eric-SESSION'!$B$376:$B$383,0), MATCH("*5th*",'Eric-SESSION'!$K$7:$T$7,0)),"")</f>
        <v>#N/A</v>
      </c>
      <c r="J253" s="44" t="e">
        <f>INDEX('Eric-SESSION'!$L$376:$U$383, MATCH("*Military*",'Eric-SESSION'!$B$376:$B$383,0), MATCH("*5th*",'Eric-SESSION'!$K$7:$T$7,0))</f>
        <v>#N/A</v>
      </c>
      <c r="K253" s="131" t="e">
        <f>IF($A$248='Eric-SESSION'!$A$376,INDEX('Eric-SESSION'!$K$376:$T$383, MATCH("*Clean *",'Eric-SESSION'!$B$376:$B$383,0), MATCH("*5th*",'Eric-SESSION'!$K$7:$T$7,0)),"")</f>
        <v>#N/A</v>
      </c>
      <c r="L253" s="44" t="e">
        <f>INDEX('Eric-SESSION'!$L$376:$U$383, MATCH("*Clean *",'Eric-SESSION'!$B$376:$B$383,0), MATCH("*5th*",'Eric-SESSION'!$K$7:$T$7,0))</f>
        <v>#N/A</v>
      </c>
      <c r="M253" s="131" t="e">
        <f>IF($A$248='Eric-SESSION'!$A$376,INDEX('Eric-SESSION'!$K$376:$T$383, MATCH("*Lat Pulldown*",'Eric-SESSION'!$B$376:$B$383,0), MATCH("*5th*",'Eric-SESSION'!$K$7:$T$7,0)),"")</f>
        <v>#N/A</v>
      </c>
      <c r="N253" s="44" t="e">
        <f>INDEX('Eric-SESSION'!$L$376:$U$383, MATCH("*Lat Pulldown*",'Eric-SESSION'!$B$376:$B$383,0), MATCH("*5th*",'Eric-SESSION'!$K$7:$T$7,0))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'Eric-SESSION'!A385</f>
        <v>0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 t="e">
        <f>MAX(E255:E259)</f>
        <v>#N/A</v>
      </c>
      <c r="F254" s="116" t="e">
        <f t="array" ref="F254">MAX(IF(E255:E259=E254,F255:F259))</f>
        <v>#N/A</v>
      </c>
      <c r="G254" s="116" t="e">
        <f>MAX(G255:G259)</f>
        <v>#N/A</v>
      </c>
      <c r="H254" s="116" t="e">
        <f t="array" ref="H254">MAX(IF(G255:G259=G254,H255:H259))</f>
        <v>#N/A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IF($A$254='Eric-SESSION'!$A$385,INDEX('Eric-SESSION'!$K$385:$T$392, MATCH("*Plank*",'Eric-SESSION'!$B$385:$B$392,0), MATCH("*1st*",'Eric-SESSION'!$K$7:$T$7,0)),"")</f>
        <v>#N/A</v>
      </c>
      <c r="P254" s="152" t="e">
        <f>IF($A$254='Eric-SESSION'!$A$385,INDEX('Eric-SESSION'!$K$385:$T$392, MATCH("*HIIT*",'Eric-SESSION'!$B$385:$B$392,0), MATCH("*1st*",'Eric-SESSION'!$K$7:$T$7,0)),"")</f>
        <v>#N/A</v>
      </c>
      <c r="Q254" s="119" t="e">
        <f>INDEX('Eric-SESSION'!$L$212:$U$385, MATCH("*HIIT*",'Eric-SESSION'!$B$212:$B$385,0), MATCH("*1st*",'Eric-SESSION'!$K$7:$T$7,0))</f>
        <v>#N/A</v>
      </c>
      <c r="R254" s="119">
        <f>'Eric-SESSION'!U385</f>
        <v>0</v>
      </c>
      <c r="S254" s="116"/>
      <c r="T254" s="116"/>
      <c r="U254" s="120">
        <f>'Eric-SESSION'!A386</f>
        <v>0</v>
      </c>
      <c r="V254" s="120">
        <f>'Eric-SESSION'!A387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IF($A$254='Eric-SESSION'!$A$385,INDEX('Eric-SESSION'!$K$385:$T$392, MATCH("*pressup*",'Eric-SESSION'!$B$385:$B$392,0), MATCH("*1st*",'Eric-SESSION'!$K$7:$T$7,0)),"")</f>
        <v>#N/A</v>
      </c>
      <c r="D255" s="132" t="e">
        <f>INDEX('Eric-SESSION'!L$385:U$392, MATCH("*pressup*",'Eric-SESSION'!$B$385:$B$392,0), MATCH("*1st*",'Eric-SESSION'!K$7:T$7,0))</f>
        <v>#N/A</v>
      </c>
      <c r="E255" s="131" t="e">
        <f>IF($A$254='Eric-SESSION'!$A$385,INDEX('Eric-SESSION'!$K$385:$T$392, MATCH("*Deadlift*",'Eric-SESSION'!$B$385:$B$392,0), MATCH("*1st*",'Eric-SESSION'!$K$7:$T$7,0)),"")</f>
        <v>#N/A</v>
      </c>
      <c r="F255" s="131" t="e">
        <f>INDEX('Eric-SESSION'!$L$385:$U$392, MATCH("*Deadlift*",'Eric-SESSION'!$B$385:$B$392,0), MATCH("*1st*",'Eric-SESSION'!$K$7:$T$7,0))</f>
        <v>#N/A</v>
      </c>
      <c r="G255" s="131" t="e">
        <f>IF($A$254='Eric-SESSION'!$A$385,INDEX('Eric-SESSION'!$K$385:$T$392, MATCH("*Bench Press*",'Eric-SESSION'!$B$385:$B$392,0), MATCH("*1st*",'Eric-SESSION'!$K$7:$T$7,0)),"")</f>
        <v>#N/A</v>
      </c>
      <c r="H255" s="131" t="e">
        <f>INDEX('Eric-SESSION'!$L$385:$U$392, MATCH("*Bench Press*",'Eric-SESSION'!$B$385:$B$392,0), MATCH("*1st*",'Eric-SESSION'!$K$7:$T$7,0))</f>
        <v>#N/A</v>
      </c>
      <c r="I255" s="132" t="e">
        <f>IF($A$254='Eric-SESSION'!$A$385,INDEX('Eric-SESSION'!$K$385:$T$392, MATCH("*Military*",'Eric-SESSION'!$B$385:$B$392,0), MATCH("*1st*",'Eric-SESSION'!$K$7:$T$7,0)),"")</f>
        <v>#N/A</v>
      </c>
      <c r="J255" s="48" t="e">
        <f>INDEX('Eric-SESSION'!$L$385:$U$392, MATCH("*Military*",'Eric-SESSION'!$B$385:$B$392,0), MATCH("*1st*",'Eric-SESSION'!$K$7:$T$7,0))</f>
        <v>#N/A</v>
      </c>
      <c r="K255" s="131" t="e">
        <f>IF($A$254='Eric-SESSION'!$A$385,INDEX('Eric-SESSION'!$K$385:$T$392, MATCH("*Clean *",'Eric-SESSION'!$B$385:$B$392,0), MATCH("*1st*",'Eric-SESSION'!$K$7:$T$7,0)),"")</f>
        <v>#N/A</v>
      </c>
      <c r="L255" s="48" t="e">
        <f>INDEX('Eric-SESSION'!$L$385:$U$392, MATCH("*Clean *",'Eric-SESSION'!$B$385:$B$392,0), MATCH("*1st*",'Eric-SESSION'!$K$7:$T$7,0))</f>
        <v>#N/A</v>
      </c>
      <c r="M255" s="131" t="e">
        <f>IF($A$254='Eric-SESSION'!$A$385,INDEX('Eric-SESSION'!$K$385:$T$392, MATCH("*Lat Pulldown*",'Eric-SESSION'!$B$385:$B$392,0), MATCH("*1st*",'Eric-SESSION'!$K$7:$T$7,0)),"")</f>
        <v>#N/A</v>
      </c>
      <c r="N255" s="48" t="e">
        <f>INDEX('Eric-SESSION'!$L$385:$U$392, MATCH("*Lat Pulldown*",'Eric-SESSION'!$B$385:$B$392,0), MATCH("*1st*",'Eric-SESSION'!$K$7:$T$7,0))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IF($A$254='Eric-SESSION'!$A$385,INDEX('Eric-SESSION'!$K$385:$T$392, MATCH("*pressup*",'Eric-SESSION'!$B$385:$B$392,0), MATCH("*2nd*",'Eric-SESSION'!$K$7:$T$7,0)),"")</f>
        <v>#N/A</v>
      </c>
      <c r="D256" s="132" t="e">
        <f>INDEX('Eric-SESSION'!L$385:U$392, MATCH("*pressup*",'Eric-SESSION'!$B$385:$B$392,0), MATCH("*2nd*",'Eric-SESSION'!K$7:T$7,0))</f>
        <v>#N/A</v>
      </c>
      <c r="E256" s="131" t="e">
        <f>IF($A$254='Eric-SESSION'!$A$385,INDEX('Eric-SESSION'!$K$385:$T$392, MATCH("*Deadlift*",'Eric-SESSION'!$B$385:$B$392,0), MATCH("*2ND*",'Eric-SESSION'!$K$7:$T$7,0)),"")</f>
        <v>#N/A</v>
      </c>
      <c r="F256" s="131" t="e">
        <f>INDEX('Eric-SESSION'!$L$385:$U$392, MATCH("*Deadlift*",'Eric-SESSION'!$B$385:$B$392,0), MATCH("*2nd*",'Eric-SESSION'!$K$7:$T$7,0))</f>
        <v>#N/A</v>
      </c>
      <c r="G256" s="131" t="e">
        <f>IF($A$254='Eric-SESSION'!$A$385,INDEX('Eric-SESSION'!$K$385:$T$392, MATCH("*Bench Press*",'Eric-SESSION'!$B$385:$B$392,0), MATCH("*2ND*",'Eric-SESSION'!$K$7:$T$7,0)),"")</f>
        <v>#N/A</v>
      </c>
      <c r="H256" s="131" t="e">
        <f>INDEX('Eric-SESSION'!$L$385:$U$392, MATCH("*Bench Press*",'Eric-SESSION'!$B$385:$B$392,0), MATCH("*2nd*",'Eric-SESSION'!$K$7:$T$7,0))</f>
        <v>#N/A</v>
      </c>
      <c r="I256" s="132" t="e">
        <f>IF($A$254='Eric-SESSION'!$A$385,INDEX('Eric-SESSION'!$K$385:$T$392, MATCH("*Military*",'Eric-SESSION'!$B$385:$B$392,0), MATCH("*2ND*",'Eric-SESSION'!$K$7:$T$7,0)),"")</f>
        <v>#N/A</v>
      </c>
      <c r="J256" s="44" t="e">
        <f>INDEX('Eric-SESSION'!$L$385:$U$392, MATCH("*Military*",'Eric-SESSION'!$B$385:$B$392,0), MATCH("*2nd*",'Eric-SESSION'!$K$7:$T$7,0))</f>
        <v>#N/A</v>
      </c>
      <c r="K256" s="131" t="e">
        <f>IF($A$254='Eric-SESSION'!$A$385,INDEX('Eric-SESSION'!$K$385:$T$392, MATCH("*Clean *",'Eric-SESSION'!$B$385:$B$392,0), MATCH("*2ND*",'Eric-SESSION'!$K$7:$T$7,0)),"")</f>
        <v>#N/A</v>
      </c>
      <c r="L256" s="44" t="e">
        <f>INDEX('Eric-SESSION'!$L$385:$U$392, MATCH("*Clean *",'Eric-SESSION'!$B$385:$B$392,0), MATCH("*2nd*",'Eric-SESSION'!$K$7:$T$7,0))</f>
        <v>#N/A</v>
      </c>
      <c r="M256" s="131" t="e">
        <f>IF($A$254='Eric-SESSION'!$A$385,INDEX('Eric-SESSION'!$K$385:$T$392, MATCH("*Lat Pulldown*",'Eric-SESSION'!$B$385:$B$392,0), MATCH("*2ND*",'Eric-SESSION'!$K$7:$T$7,0)),"")</f>
        <v>#N/A</v>
      </c>
      <c r="N256" s="44" t="e">
        <f>INDEX('Eric-SESSION'!$L$385:$U$392, MATCH("*Lat Pulldown*",'Eric-SESSION'!$B$385:$B$392,0), MATCH("*2nd*",'Eric-SESSION'!$K$7:$T$7,0))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IF($A$254='Eric-SESSION'!$A$385,INDEX('Eric-SESSION'!$K$385:$T$392, MATCH("*pressup*",'Eric-SESSION'!$B$385:$B$392,0), MATCH("*3rd*",'Eric-SESSION'!$K$7:$T$7,0)),"")</f>
        <v>#N/A</v>
      </c>
      <c r="D257" s="132" t="e">
        <f>INDEX('Eric-SESSION'!L$385:U$392, MATCH("*pressup*",'Eric-SESSION'!$B$385:$B$392,0), MATCH("*3rd*",'Eric-SESSION'!K$7:T$7,0))</f>
        <v>#N/A</v>
      </c>
      <c r="E257" s="131" t="e">
        <f>IF($A$254='Eric-SESSION'!$A$385,INDEX('Eric-SESSION'!$K$385:$T$392, MATCH("*Deadlift*",'Eric-SESSION'!$B$385:$B$392,0), MATCH("*3rd*",'Eric-SESSION'!$K$7:$T$7,0)),"")</f>
        <v>#N/A</v>
      </c>
      <c r="F257" s="131" t="e">
        <f>INDEX('Eric-SESSION'!$L$385:$U$392, MATCH("*Deadlift*",'Eric-SESSION'!$B$385:$B$392,0), MATCH("*3rd*",'Eric-SESSION'!$K$7:$T$7,0))</f>
        <v>#N/A</v>
      </c>
      <c r="G257" s="131" t="e">
        <f>IF($A$254='Eric-SESSION'!$A$385,INDEX('Eric-SESSION'!$K$385:$T$392, MATCH("*Bench Press*",'Eric-SESSION'!$B$385:$B$392,0), MATCH("*3rd*",'Eric-SESSION'!$K$7:$T$7,0)),"")</f>
        <v>#N/A</v>
      </c>
      <c r="H257" s="131" t="e">
        <f>INDEX('Eric-SESSION'!$L$385:$U$392, MATCH("*Bench Press*",'Eric-SESSION'!$B$385:$B$392,0), MATCH("*3rd*",'Eric-SESSION'!$K$7:$T$7,0))</f>
        <v>#N/A</v>
      </c>
      <c r="I257" s="132" t="e">
        <f>IF($A$254='Eric-SESSION'!$A$385,INDEX('Eric-SESSION'!$K$385:$T$392, MATCH("*Military*",'Eric-SESSION'!$B$385:$B$392,0), MATCH("*3rd*",'Eric-SESSION'!$K$7:$T$7,0)),"")</f>
        <v>#N/A</v>
      </c>
      <c r="J257" s="44" t="e">
        <f>INDEX('Eric-SESSION'!$L$385:$U$392, MATCH("*Military*",'Eric-SESSION'!$B$385:$B$392,0), MATCH("*3rd*",'Eric-SESSION'!$K$7:$T$7,0))</f>
        <v>#N/A</v>
      </c>
      <c r="K257" s="131" t="e">
        <f>IF($A$254='Eric-SESSION'!$A$385,INDEX('Eric-SESSION'!$K$385:$T$392, MATCH("*Clean *",'Eric-SESSION'!$B$385:$B$392,0), MATCH("*3rd*",'Eric-SESSION'!$K$7:$T$7,0)),"")</f>
        <v>#N/A</v>
      </c>
      <c r="L257" s="44" t="e">
        <f>INDEX('Eric-SESSION'!$L$385:$U$392, MATCH("*Clean *",'Eric-SESSION'!$B$385:$B$392,0), MATCH("*3rd*",'Eric-SESSION'!$K$7:$T$7,0))</f>
        <v>#N/A</v>
      </c>
      <c r="M257" s="131" t="e">
        <f>IF($A$254='Eric-SESSION'!$A$385,INDEX('Eric-SESSION'!$K$385:$T$392, MATCH("*Lat Pulldown*",'Eric-SESSION'!$B$385:$B$392,0), MATCH("*3rd*",'Eric-SESSION'!$K$7:$T$7,0)),"")</f>
        <v>#N/A</v>
      </c>
      <c r="N257" s="44" t="e">
        <f>INDEX('Eric-SESSION'!$L$385:$U$392, MATCH("*Lat Pulldown*",'Eric-SESSION'!$B$385:$B$392,0), MATCH("*3rd*",'Eric-SESSION'!$K$7:$T$7,0))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IF($A$254='Eric-SESSION'!$A$385,INDEX('Eric-SESSION'!$K$385:$T$392, MATCH("*pressup*",'Eric-SESSION'!$B$385:$B$392,0), MATCH("*4th*",'Eric-SESSION'!$K$7:$T$7,0)),"")</f>
        <v>#N/A</v>
      </c>
      <c r="D258" s="132" t="e">
        <f>INDEX('Eric-SESSION'!L$385:U$392, MATCH("*pressup*",'Eric-SESSION'!$B$385:$B$392,0), MATCH("*4th*",'Eric-SESSION'!K$7:T$7,0))</f>
        <v>#N/A</v>
      </c>
      <c r="E258" s="131" t="e">
        <f>IF($A$254='Eric-SESSION'!$A$385,INDEX('Eric-SESSION'!$K$385:$T$392, MATCH("*Deadlift*",'Eric-SESSION'!$B$385:$B$392,0), MATCH("*4th*",'Eric-SESSION'!$K$7:$T$7,0)),"")</f>
        <v>#N/A</v>
      </c>
      <c r="F258" s="131" t="e">
        <f>INDEX('Eric-SESSION'!$L$385:$U$392, MATCH("*Deadlift*",'Eric-SESSION'!$B$385:$B$392,0), MATCH("*4th*",'Eric-SESSION'!$K$7:$T$7,0))</f>
        <v>#N/A</v>
      </c>
      <c r="G258" s="131" t="e">
        <f>IF($A$254='Eric-SESSION'!$A$385,INDEX('Eric-SESSION'!$K$385:$T$392, MATCH("*Bench Press*",'Eric-SESSION'!$B$385:$B$392,0), MATCH("*4th*",'Eric-SESSION'!$K$7:$T$7,0)),"")</f>
        <v>#N/A</v>
      </c>
      <c r="H258" s="131" t="e">
        <f>INDEX('Eric-SESSION'!$L$385:$U$392, MATCH("*Bench Press*",'Eric-SESSION'!$B$385:$B$392,0), MATCH("*4th*",'Eric-SESSION'!$K$7:$T$7,0))</f>
        <v>#N/A</v>
      </c>
      <c r="I258" s="132" t="e">
        <f>IF($A$254='Eric-SESSION'!$A$385,INDEX('Eric-SESSION'!$K$385:$T$392, MATCH("*Military*",'Eric-SESSION'!$B$385:$B$392,0), MATCH("*4th*",'Eric-SESSION'!$K$7:$T$7,0)),"")</f>
        <v>#N/A</v>
      </c>
      <c r="J258" s="44" t="e">
        <f>INDEX('Eric-SESSION'!$L$385:$U$392, MATCH("*Military*",'Eric-SESSION'!$B$385:$B$392,0), MATCH("*4th*",'Eric-SESSION'!$K$7:$T$7,0))</f>
        <v>#N/A</v>
      </c>
      <c r="K258" s="131" t="e">
        <f>IF($A$254='Eric-SESSION'!$A$385,INDEX('Eric-SESSION'!$K$385:$T$392, MATCH("*Clean *",'Eric-SESSION'!$B$385:$B$392,0), MATCH("*4th*",'Eric-SESSION'!$K$7:$T$7,0)),"")</f>
        <v>#N/A</v>
      </c>
      <c r="L258" s="44" t="e">
        <f>INDEX('Eric-SESSION'!$L$385:$U$392, MATCH("*Clean *",'Eric-SESSION'!$B$385:$B$392,0), MATCH("*4th*",'Eric-SESSION'!$K$7:$T$7,0))</f>
        <v>#N/A</v>
      </c>
      <c r="M258" s="131" t="e">
        <f>IF($A$254='Eric-SESSION'!$A$385,INDEX('Eric-SESSION'!$K$385:$T$392, MATCH("*Lat Pulldown*",'Eric-SESSION'!$B$385:$B$392,0), MATCH("*4th*",'Eric-SESSION'!$K$7:$T$7,0)),"")</f>
        <v>#N/A</v>
      </c>
      <c r="N258" s="44" t="e">
        <f>INDEX('Eric-SESSION'!$L$385:$U$392, MATCH("*Lat Pulldown*",'Eric-SESSION'!$B$385:$B$392,0), MATCH("*4th*",'Eric-SESSION'!$K$7:$T$7,0))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IF($A$254='Eric-SESSION'!$A$385,INDEX('Eric-SESSION'!$K$385:$T$392, MATCH("*pressup*",'Eric-SESSION'!$B$385:$B$392,0), MATCH("*5th*",'Eric-SESSION'!$K$7:$T$7,0)),"")</f>
        <v>#N/A</v>
      </c>
      <c r="D259" s="132" t="e">
        <f>INDEX('Eric-SESSION'!L$385:U$392, MATCH("*pressup*",'Eric-SESSION'!$B$385:$B$392,0), MATCH("*5th*",'Eric-SESSION'!K$7:T$7,0))</f>
        <v>#N/A</v>
      </c>
      <c r="E259" s="131" t="e">
        <f>IF($A$254='Eric-SESSION'!$A$385,INDEX('Eric-SESSION'!$K$385:$T$392, MATCH("*Deadlift*",'Eric-SESSION'!$B$385:$B$392,0), MATCH("*5th*",'Eric-SESSION'!$K$7:$T$7,0)),"")</f>
        <v>#N/A</v>
      </c>
      <c r="F259" s="131" t="e">
        <f>INDEX('Eric-SESSION'!$L$385:$U$392, MATCH("*Deadlift*",'Eric-SESSION'!$B$385:$B$392,0), MATCH("*5th*",'Eric-SESSION'!$K$7:$T$7,0))</f>
        <v>#N/A</v>
      </c>
      <c r="G259" s="131" t="e">
        <f>IF($A$254='Eric-SESSION'!$A$385,INDEX('Eric-SESSION'!$K$385:$T$392, MATCH("*Bench Press*",'Eric-SESSION'!$B$385:$B$392,0), MATCH("*5th*",'Eric-SESSION'!$K$7:$T$7,0)),"")</f>
        <v>#N/A</v>
      </c>
      <c r="H259" s="131" t="e">
        <f>INDEX('Eric-SESSION'!$L$385:$U$392, MATCH("*Bench Press*",'Eric-SESSION'!$B$385:$B$392,0), MATCH("*5th*",'Eric-SESSION'!$K$7:$T$7,0))</f>
        <v>#N/A</v>
      </c>
      <c r="I259" s="132" t="e">
        <f>IF($A$254='Eric-SESSION'!$A$385,INDEX('Eric-SESSION'!$K$385:$T$392, MATCH("*Military*",'Eric-SESSION'!$B$385:$B$392,0), MATCH("*5th*",'Eric-SESSION'!$K$7:$T$7,0)),"")</f>
        <v>#N/A</v>
      </c>
      <c r="J259" s="44" t="e">
        <f>INDEX('Eric-SESSION'!$L$385:$U$392, MATCH("*Military*",'Eric-SESSION'!$B$385:$B$392,0), MATCH("*5th*",'Eric-SESSION'!$K$7:$T$7,0))</f>
        <v>#N/A</v>
      </c>
      <c r="K259" s="131" t="e">
        <f>IF($A$254='Eric-SESSION'!$A$385,INDEX('Eric-SESSION'!$K$385:$T$392, MATCH("*Clean *",'Eric-SESSION'!$B$385:$B$392,0), MATCH("*5th*",'Eric-SESSION'!$K$7:$T$7,0)),"")</f>
        <v>#N/A</v>
      </c>
      <c r="L259" s="44" t="e">
        <f>INDEX('Eric-SESSION'!$L$385:$U$392, MATCH("*Clean *",'Eric-SESSION'!$B$385:$B$392,0), MATCH("*5th*",'Eric-SESSION'!$K$7:$T$7,0))</f>
        <v>#N/A</v>
      </c>
      <c r="M259" s="131" t="e">
        <f>IF($A$254='Eric-SESSION'!$A$385,INDEX('Eric-SESSION'!$K$385:$T$392, MATCH("*Lat Pulldown*",'Eric-SESSION'!$B$385:$B$392,0), MATCH("*5th*",'Eric-SESSION'!$K$7:$T$7,0)),"")</f>
        <v>#N/A</v>
      </c>
      <c r="N259" s="44" t="e">
        <f>INDEX('Eric-SESSION'!$L$385:$U$392, MATCH("*Lat Pulldown*",'Eric-SESSION'!$B$385:$B$392,0), MATCH("*5th*",'Eric-SESSION'!$K$7:$T$7,0))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'Eric-SESSION'!A394</f>
        <v>0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IF($A$260='Eric-SESSION'!$A$394,INDEX('Eric-SESSION'!$K$394:$T$401, MATCH("*Plank*",'Eric-SESSION'!$B$394:$B$401,0), MATCH("*1st*",'Eric-SESSION'!$K$7:$T$7,0)),"")</f>
        <v>#N/A</v>
      </c>
      <c r="P260" s="152" t="e">
        <f>IF($A$260='Eric-SESSION'!$A$394,INDEX('Eric-SESSION'!$K$394:$T$401, MATCH("*HIIT*",'Eric-SESSION'!$B$394:$B$401,0), MATCH("*1st*",'Eric-SESSION'!$K$7:$T$7,0)),"")</f>
        <v>#N/A</v>
      </c>
      <c r="Q260" s="119" t="e">
        <f>INDEX('Eric-SESSION'!$L$394:$U$401, MATCH("*HIIT*",'Eric-SESSION'!$B$394:$B$401,0), MATCH("*1st*",'Eric-SESSION'!$K$7:$T$7,0))</f>
        <v>#N/A</v>
      </c>
      <c r="R260" s="119">
        <f>'Eric-SESSION'!U394</f>
        <v>0</v>
      </c>
      <c r="S260" s="116"/>
      <c r="T260" s="116"/>
      <c r="U260" s="120">
        <f>'Eric-SESSION'!A395</f>
        <v>0</v>
      </c>
      <c r="V260" s="120">
        <f>'Eric-SESSION'!A396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IF($A$260='Eric-SESSION'!$A$394,INDEX('Eric-SESSION'!$K$394:$T$401, MATCH("*pressup*",'Eric-SESSION'!$B$394:$B$401,0), MATCH("*1st*",'Eric-SESSION'!$K$7:$T$7,0)),"")</f>
        <v>#N/A</v>
      </c>
      <c r="D261" s="132" t="e">
        <f>INDEX('Eric-SESSION'!L$394:U$401, MATCH("*pressup*",'Eric-SESSION'!$B$394:$B$401,0), MATCH("*1st*",'Eric-SESSION'!K$7:T$7,0))</f>
        <v>#N/A</v>
      </c>
      <c r="E261" s="131" t="e">
        <f>IF($A$260='Eric-SESSION'!$A$394,INDEX('Eric-SESSION'!$K$394:$T$401, MATCH("*Deadlift*",'Eric-SESSION'!$B$394:$B$401,0), MATCH("*1st*",'Eric-SESSION'!$K$7:$T$7,0)),"")</f>
        <v>#N/A</v>
      </c>
      <c r="F261" s="131" t="e">
        <f>INDEX('Eric-SESSION'!$L$394:$U$401, MATCH("*Deadlift*",'Eric-SESSION'!$B$394:$B$401,0), MATCH("*1st*",'Eric-SESSION'!$K$7:$T$7,0))</f>
        <v>#N/A</v>
      </c>
      <c r="G261" s="131" t="e">
        <f>IF($A$260='Eric-SESSION'!$A$394,INDEX('Eric-SESSION'!$K$394:$T$401, MATCH("*Bench Press*",'Eric-SESSION'!$B$394:$B$401,0), MATCH("*1st*",'Eric-SESSION'!$K$7:$T$7,0)),"")</f>
        <v>#N/A</v>
      </c>
      <c r="H261" s="131" t="e">
        <f>INDEX('Eric-SESSION'!$L$394:$U$401, MATCH("*Bench Press*",'Eric-SESSION'!$B$394:$B$401,0), MATCH("*1st*",'Eric-SESSION'!$K$7:$T$7,0))</f>
        <v>#N/A</v>
      </c>
      <c r="I261" s="132" t="e">
        <f>IF($A$260='Eric-SESSION'!$A$394,INDEX('Eric-SESSION'!$K$394:$T$401, MATCH("*Military*",'Eric-SESSION'!$B$394:$B$401,0), MATCH("*1st*",'Eric-SESSION'!$K$7:$T$7,0)),"")</f>
        <v>#N/A</v>
      </c>
      <c r="J261" s="48" t="e">
        <f>INDEX('Eric-SESSION'!$L$394:$U$401, MATCH("*Military*",'Eric-SESSION'!$B$394:$B$401,0), MATCH("*1st*",'Eric-SESSION'!$K$7:$T$7,0))</f>
        <v>#N/A</v>
      </c>
      <c r="K261" s="131" t="e">
        <f>IF($A$260='Eric-SESSION'!$A$394,INDEX('Eric-SESSION'!$K$394:$T$401, MATCH("*Clean *",'Eric-SESSION'!$B$394:$B$401,0), MATCH("*1st*",'Eric-SESSION'!$K$7:$T$7,0)),"")</f>
        <v>#N/A</v>
      </c>
      <c r="L261" s="48" t="e">
        <f>INDEX('Eric-SESSION'!$L$394:$U$401, MATCH("*Clean *",'Eric-SESSION'!$B$394:$B$401,0), MATCH("*1st*",'Eric-SESSION'!$K$7:$T$7,0))</f>
        <v>#N/A</v>
      </c>
      <c r="M261" s="131" t="e">
        <f>IF($A$260='Eric-SESSION'!$A$394,INDEX('Eric-SESSION'!$K$394:$T$401, MATCH("*Lat Pulldown*",'Eric-SESSION'!$B$394:$B$401,0), MATCH("*1st*",'Eric-SESSION'!$K$7:$T$7,0)),"")</f>
        <v>#N/A</v>
      </c>
      <c r="N261" s="48" t="e">
        <f>INDEX('Eric-SESSION'!$L$394:$U$401, MATCH("*Lat Pulldown*",'Eric-SESSION'!$B$394:$B$401,0), MATCH("*1st*",'Eric-SESSION'!$K$7:$T$7,0))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IF($A$260='Eric-SESSION'!$A$394,INDEX('Eric-SESSION'!$K$394:$T$401, MATCH("*pressup*",'Eric-SESSION'!$B$394:$B$401,0), MATCH("*2nd*",'Eric-SESSION'!$K$7:$T$7,0)),"")</f>
        <v>#N/A</v>
      </c>
      <c r="D262" s="132" t="e">
        <f>INDEX('Eric-SESSION'!L$394:U$401, MATCH("*pressup*",'Eric-SESSION'!$B$394:$B$401,0), MATCH("*2nd*",'Eric-SESSION'!K$7:T$7,0))</f>
        <v>#N/A</v>
      </c>
      <c r="E262" s="131" t="e">
        <f>IF($A$260='Eric-SESSION'!$A$394,INDEX('Eric-SESSION'!$K$394:$T$401, MATCH("*Deadlift*",'Eric-SESSION'!$B$394:$B$401,0), MATCH("*2ND*",'Eric-SESSION'!$K$7:$T$7,0)),"")</f>
        <v>#N/A</v>
      </c>
      <c r="F262" s="131" t="e">
        <f>INDEX('Eric-SESSION'!$L$394:$U$401, MATCH("*Deadlift*",'Eric-SESSION'!$B$394:$B$401,0), MATCH("*2nd*",'Eric-SESSION'!$K$7:$T$7,0))</f>
        <v>#N/A</v>
      </c>
      <c r="G262" s="131" t="e">
        <f>IF($A$260='Eric-SESSION'!$A$394,INDEX('Eric-SESSION'!$K$394:$T$401, MATCH("*Bench Press*",'Eric-SESSION'!$B$394:$B$401,0), MATCH("*2ND*",'Eric-SESSION'!$K$7:$T$7,0)),"")</f>
        <v>#N/A</v>
      </c>
      <c r="H262" s="131" t="e">
        <f>INDEX('Eric-SESSION'!$L$394:$U$401, MATCH("*Bench Press*",'Eric-SESSION'!$B$394:$B$401,0), MATCH("*2nd*",'Eric-SESSION'!$K$7:$T$7,0))</f>
        <v>#N/A</v>
      </c>
      <c r="I262" s="132" t="e">
        <f>IF($A$260='Eric-SESSION'!$A$394,INDEX('Eric-SESSION'!$K$394:$T$401, MATCH("*Military*",'Eric-SESSION'!$B$394:$B$401,0), MATCH("*2ND*",'Eric-SESSION'!$K$7:$T$7,0)),"")</f>
        <v>#N/A</v>
      </c>
      <c r="J262" s="44" t="e">
        <f>INDEX('Eric-SESSION'!$L$394:$U$401, MATCH("*Military*",'Eric-SESSION'!$B$394:$B$401,0), MATCH("*2nd*",'Eric-SESSION'!$K$7:$T$7,0))</f>
        <v>#N/A</v>
      </c>
      <c r="K262" s="131" t="e">
        <f>IF($A$260='Eric-SESSION'!$A$394,INDEX('Eric-SESSION'!$K$394:$T$401, MATCH("*Clean *",'Eric-SESSION'!$B$394:$B$401,0), MATCH("*2ND*",'Eric-SESSION'!$K$7:$T$7,0)),"")</f>
        <v>#N/A</v>
      </c>
      <c r="L262" s="44" t="e">
        <f>INDEX('Eric-SESSION'!$L$394:$U$401, MATCH("*Clean *",'Eric-SESSION'!$B$394:$B$401,0), MATCH("*2nd*",'Eric-SESSION'!$K$7:$T$7,0))</f>
        <v>#N/A</v>
      </c>
      <c r="M262" s="131" t="e">
        <f>IF($A$260='Eric-SESSION'!$A$394,INDEX('Eric-SESSION'!$K$394:$T$401, MATCH("*Lat Pulldown*",'Eric-SESSION'!$B$394:$B$401,0), MATCH("*2ND*",'Eric-SESSION'!$K$7:$T$7,0)),"")</f>
        <v>#N/A</v>
      </c>
      <c r="N262" s="44" t="e">
        <f>INDEX('Eric-SESSION'!$L$394:$U$401, MATCH("*Lat Pulldown*",'Eric-SESSION'!$B$394:$B$401,0), MATCH("*2nd*",'Eric-SESSION'!$K$7:$T$7,0))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IF($A$260='Eric-SESSION'!$A$394,INDEX('Eric-SESSION'!$K$394:$T$401, MATCH("*pressup*",'Eric-SESSION'!$B$394:$B$401,0), MATCH("*3rd*",'Eric-SESSION'!$K$7:$T$7,0)),"")</f>
        <v>#N/A</v>
      </c>
      <c r="D263" s="132" t="e">
        <f>INDEX('Eric-SESSION'!L$394:U$401, MATCH("*pressup*",'Eric-SESSION'!$B$394:$B$401,0), MATCH("*3rd*",'Eric-SESSION'!K$7:T$7,0))</f>
        <v>#N/A</v>
      </c>
      <c r="E263" s="131" t="e">
        <f>IF($A$260='Eric-SESSION'!$A$394,INDEX('Eric-SESSION'!$K$394:$T$401, MATCH("*Deadlift*",'Eric-SESSION'!$B$394:$B$401,0), MATCH("*3rd*",'Eric-SESSION'!$K$7:$T$7,0)),"")</f>
        <v>#N/A</v>
      </c>
      <c r="F263" s="131" t="e">
        <f>INDEX('Eric-SESSION'!$L$394:$U$401, MATCH("*Deadlift*",'Eric-SESSION'!$B$394:$B$401,0), MATCH("*3rd*",'Eric-SESSION'!$K$7:$T$7,0))</f>
        <v>#N/A</v>
      </c>
      <c r="G263" s="131" t="e">
        <f>IF($A$260='Eric-SESSION'!$A$394,INDEX('Eric-SESSION'!$K$394:$T$401, MATCH("*Bench Press*",'Eric-SESSION'!$B$394:$B$401,0), MATCH("*3rd*",'Eric-SESSION'!$K$7:$T$7,0)),"")</f>
        <v>#N/A</v>
      </c>
      <c r="H263" s="131" t="e">
        <f>INDEX('Eric-SESSION'!$L$394:$U$401, MATCH("*Bench Press*",'Eric-SESSION'!$B$394:$B$401,0), MATCH("*3rd*",'Eric-SESSION'!$K$7:$T$7,0))</f>
        <v>#N/A</v>
      </c>
      <c r="I263" s="132" t="e">
        <f>IF($A$260='Eric-SESSION'!$A$394,INDEX('Eric-SESSION'!$K$394:$T$401, MATCH("*Military*",'Eric-SESSION'!$B$394:$B$401,0), MATCH("*3rd*",'Eric-SESSION'!$K$7:$T$7,0)),"")</f>
        <v>#N/A</v>
      </c>
      <c r="J263" s="44" t="e">
        <f>INDEX('Eric-SESSION'!$L$394:$U$401, MATCH("*Military*",'Eric-SESSION'!$B$394:$B$401,0), MATCH("*3rd*",'Eric-SESSION'!$K$7:$T$7,0))</f>
        <v>#N/A</v>
      </c>
      <c r="K263" s="131" t="e">
        <f>IF($A$260='Eric-SESSION'!$A$394,INDEX('Eric-SESSION'!$K$394:$T$401, MATCH("*Clean *",'Eric-SESSION'!$B$394:$B$401,0), MATCH("*3rd*",'Eric-SESSION'!$K$7:$T$7,0)),"")</f>
        <v>#N/A</v>
      </c>
      <c r="L263" s="44" t="e">
        <f>INDEX('Eric-SESSION'!$L$394:$U$401, MATCH("*Clean *",'Eric-SESSION'!$B$394:$B$401,0), MATCH("*3rd*",'Eric-SESSION'!$K$7:$T$7,0))</f>
        <v>#N/A</v>
      </c>
      <c r="M263" s="131" t="e">
        <f>IF($A$260='Eric-SESSION'!$A$394,INDEX('Eric-SESSION'!$K$394:$T$401, MATCH("*Lat Pulldown*",'Eric-SESSION'!$B$394:$B$401,0), MATCH("*3rd*",'Eric-SESSION'!$K$7:$T$7,0)),"")</f>
        <v>#N/A</v>
      </c>
      <c r="N263" s="44" t="e">
        <f>INDEX('Eric-SESSION'!$L$394:$U$401, MATCH("*Lat Pulldown*",'Eric-SESSION'!$B$394:$B$401,0), MATCH("*3rd*",'Eric-SESSION'!$K$7:$T$7,0))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IF($A$260='Eric-SESSION'!$A$394,INDEX('Eric-SESSION'!$K$394:$T$401, MATCH("*pressup*",'Eric-SESSION'!$B$394:$B$401,0), MATCH("*4th*",'Eric-SESSION'!$K$7:$T$7,0)),"")</f>
        <v>#N/A</v>
      </c>
      <c r="D264" s="132" t="e">
        <f>INDEX('Eric-SESSION'!L$394:U$401, MATCH("*pressup*",'Eric-SESSION'!$B$394:$B$401,0), MATCH("*4th*",'Eric-SESSION'!K$7:T$7,0))</f>
        <v>#N/A</v>
      </c>
      <c r="E264" s="131" t="e">
        <f>IF($A$260='Eric-SESSION'!$A$394,INDEX('Eric-SESSION'!$K$394:$T$401, MATCH("*Deadlift*",'Eric-SESSION'!$B$394:$B$401,0), MATCH("*4th*",'Eric-SESSION'!$K$7:$T$7,0)),"")</f>
        <v>#N/A</v>
      </c>
      <c r="F264" s="131" t="e">
        <f>INDEX('Eric-SESSION'!$L$394:$U$401, MATCH("*Deadlift*",'Eric-SESSION'!$B$394:$B$401,0), MATCH("*4th*",'Eric-SESSION'!$K$7:$T$7,0))</f>
        <v>#N/A</v>
      </c>
      <c r="G264" s="131" t="e">
        <f>IF($A$260='Eric-SESSION'!$A$394,INDEX('Eric-SESSION'!$K$394:$T$401, MATCH("*Bench Press*",'Eric-SESSION'!$B$394:$B$401,0), MATCH("*4th*",'Eric-SESSION'!$K$7:$T$7,0)),"")</f>
        <v>#N/A</v>
      </c>
      <c r="H264" s="131" t="e">
        <f>INDEX('Eric-SESSION'!$L$394:$U$401, MATCH("*Bench Press*",'Eric-SESSION'!$B$394:$B$401,0), MATCH("*4th*",'Eric-SESSION'!$K$7:$T$7,0))</f>
        <v>#N/A</v>
      </c>
      <c r="I264" s="132" t="e">
        <f>IF($A$260='Eric-SESSION'!$A$394,INDEX('Eric-SESSION'!$K$394:$T$401, MATCH("*Military*",'Eric-SESSION'!$B$394:$B$401,0), MATCH("*4th*",'Eric-SESSION'!$K$7:$T$7,0)),"")</f>
        <v>#N/A</v>
      </c>
      <c r="J264" s="44" t="e">
        <f>INDEX('Eric-SESSION'!$L$394:$U$401, MATCH("*Military*",'Eric-SESSION'!$B$394:$B$401,0), MATCH("*4th*",'Eric-SESSION'!$K$7:$T$7,0))</f>
        <v>#N/A</v>
      </c>
      <c r="K264" s="131" t="e">
        <f>IF($A$260='Eric-SESSION'!$A$394,INDEX('Eric-SESSION'!$K$394:$T$401, MATCH("*Clean *",'Eric-SESSION'!$B$394:$B$401,0), MATCH("*4th*",'Eric-SESSION'!$K$7:$T$7,0)),"")</f>
        <v>#N/A</v>
      </c>
      <c r="L264" s="44" t="e">
        <f>INDEX('Eric-SESSION'!$L$394:$U$401, MATCH("*Clean *",'Eric-SESSION'!$B$394:$B$401,0), MATCH("*4th*",'Eric-SESSION'!$K$7:$T$7,0))</f>
        <v>#N/A</v>
      </c>
      <c r="M264" s="131" t="e">
        <f>IF($A$260='Eric-SESSION'!$A$394,INDEX('Eric-SESSION'!$K$394:$T$401, MATCH("*Lat Pulldown*",'Eric-SESSION'!$B$394:$B$401,0), MATCH("*4th*",'Eric-SESSION'!$K$7:$T$7,0)),"")</f>
        <v>#N/A</v>
      </c>
      <c r="N264" s="44" t="e">
        <f>INDEX('Eric-SESSION'!$L$394:$U$401, MATCH("*Lat Pulldown*",'Eric-SESSION'!$B$394:$B$401,0), MATCH("*4th*",'Eric-SESSION'!$K$7:$T$7,0))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IF($A$260='Eric-SESSION'!$A$394,INDEX('Eric-SESSION'!$K$394:$T$401, MATCH("*pressup*",'Eric-SESSION'!$B$394:$B$401,0), MATCH("*5th*",'Eric-SESSION'!$K$7:$T$7,0)),"")</f>
        <v>#N/A</v>
      </c>
      <c r="D265" s="132" t="e">
        <f>INDEX('Eric-SESSION'!L$394:U$401, MATCH("*pressup*",'Eric-SESSION'!$B$394:$B$401,0), MATCH("*5th*",'Eric-SESSION'!K$7:T$7,0))</f>
        <v>#N/A</v>
      </c>
      <c r="E265" s="131" t="e">
        <f>IF($A$260='Eric-SESSION'!$A$394,INDEX('Eric-SESSION'!$K$394:$T$401, MATCH("*Deadlift*",'Eric-SESSION'!$B$394:$B$401,0), MATCH("*5th*",'Eric-SESSION'!$K$7:$T$7,0)),"")</f>
        <v>#N/A</v>
      </c>
      <c r="F265" s="131" t="e">
        <f>INDEX('Eric-SESSION'!$L$394:$U$401, MATCH("*Deadlift*",'Eric-SESSION'!$B$394:$B$401,0), MATCH("*5th*",'Eric-SESSION'!$K$7:$T$7,0))</f>
        <v>#N/A</v>
      </c>
      <c r="G265" s="131" t="e">
        <f>IF($A$260='Eric-SESSION'!$A$394,INDEX('Eric-SESSION'!$K$394:$T$401, MATCH("*Bench Press*",'Eric-SESSION'!$B$394:$B$401,0), MATCH("*5th*",'Eric-SESSION'!$K$7:$T$7,0)),"")</f>
        <v>#N/A</v>
      </c>
      <c r="H265" s="131" t="e">
        <f>INDEX('Eric-SESSION'!$L$394:$U$401, MATCH("*Bench Press*",'Eric-SESSION'!$B$394:$B$401,0), MATCH("*5th*",'Eric-SESSION'!$K$7:$T$7,0))</f>
        <v>#N/A</v>
      </c>
      <c r="I265" s="132" t="e">
        <f>IF($A$260='Eric-SESSION'!$A$394,INDEX('Eric-SESSION'!$K$394:$T$401, MATCH("*Military*",'Eric-SESSION'!$B$394:$B$401,0), MATCH("*5th*",'Eric-SESSION'!$K$7:$T$7,0)),"")</f>
        <v>#N/A</v>
      </c>
      <c r="J265" s="44" t="e">
        <f>INDEX('Eric-SESSION'!$L$394:$U$401, MATCH("*Military*",'Eric-SESSION'!$B$394:$B$401,0), MATCH("*5th*",'Eric-SESSION'!$K$7:$T$7,0))</f>
        <v>#N/A</v>
      </c>
      <c r="K265" s="131" t="e">
        <f>IF($A$260='Eric-SESSION'!$A$394,INDEX('Eric-SESSION'!$K$394:$T$401, MATCH("*Clean *",'Eric-SESSION'!$B$394:$B$401,0), MATCH("*5th*",'Eric-SESSION'!$K$7:$T$7,0)),"")</f>
        <v>#N/A</v>
      </c>
      <c r="L265" s="44" t="e">
        <f>INDEX('Eric-SESSION'!$L$394:$U$401, MATCH("*Clean *",'Eric-SESSION'!$B$394:$B$401,0), MATCH("*5th*",'Eric-SESSION'!$K$7:$T$7,0))</f>
        <v>#N/A</v>
      </c>
      <c r="M265" s="131" t="e">
        <f>IF($A$260='Eric-SESSION'!$A$394,INDEX('Eric-SESSION'!$K$394:$T$401, MATCH("*Lat Pulldown*",'Eric-SESSION'!$B$394:$B$401,0), MATCH("*5th*",'Eric-SESSION'!$K$7:$T$7,0)),"")</f>
        <v>#N/A</v>
      </c>
      <c r="N265" s="44" t="e">
        <f>INDEX('Eric-SESSION'!$L$394:$U$401, MATCH("*Lat Pulldown*",'Eric-SESSION'!$B$394:$B$401,0), MATCH("*5th*",'Eric-SESSION'!$K$7:$T$7,0))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'Eric-SESSION'!A403</f>
        <v>0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IF($A$266='Eric-SESSION'!$A$403,INDEX('Eric-SESSION'!$K$403:$T$410, MATCH("*Plank*",'Eric-SESSION'!$B$403:$B$410,0), MATCH("*1st*",'Eric-SESSION'!$K$7:$T$7,0)),"")</f>
        <v>#N/A</v>
      </c>
      <c r="P266" s="152" t="e">
        <f>IF($A$266='Eric-SESSION'!$A$403,INDEX('Eric-SESSION'!$K$403:$T$410, MATCH("*HIIT*",'Eric-SESSION'!$B$403:$B$410,0), MATCH("*1st*",'Eric-SESSION'!$K$7:$T$7,0)),"")</f>
        <v>#N/A</v>
      </c>
      <c r="Q266" s="119" t="e">
        <f>INDEX('Eric-SESSION'!$L$212:$U$403, MATCH("*HIIT*",'Eric-SESSION'!$B$212:$B$403,0), MATCH("*1st*",'Eric-SESSION'!$K$7:$T$7,0))</f>
        <v>#N/A</v>
      </c>
      <c r="R266" s="119">
        <f>'Eric-SESSION'!U403</f>
        <v>0</v>
      </c>
      <c r="S266" s="116"/>
      <c r="T266" s="116"/>
      <c r="U266" s="120">
        <f>'Eric-SESSION'!A404</f>
        <v>0</v>
      </c>
      <c r="V266" s="120">
        <f>'Eric-SESSION'!A405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IF($A$266='Eric-SESSION'!$A$403,INDEX('Eric-SESSION'!$K$403:$T$410, MATCH("*pressup*",'Eric-SESSION'!$B$403:$B$410,0), MATCH("*1st*",'Eric-SESSION'!$K$7:$T$7,0)),"")</f>
        <v>#N/A</v>
      </c>
      <c r="D267" s="132" t="e">
        <f>INDEX('Eric-SESSION'!L$403:U$410, MATCH("*pressup*",'Eric-SESSION'!$B$403:$B$410,0), MATCH("*1st*",'Eric-SESSION'!K$7:T$7,0))</f>
        <v>#N/A</v>
      </c>
      <c r="E267" s="131" t="e">
        <f>IF($A$266='Eric-SESSION'!$A$403,INDEX('Eric-SESSION'!$K$403:$T$410, MATCH("*Deadlift*",'Eric-SESSION'!$B$403:$B$410,0), MATCH("*1st*",'Eric-SESSION'!$K$7:$T$7,0)),"")</f>
        <v>#N/A</v>
      </c>
      <c r="F267" s="131" t="e">
        <f>INDEX('Eric-SESSION'!$L$403:$U$410, MATCH("*Deadlift*",'Eric-SESSION'!$B$403:$B$410,0), MATCH("*1st*",'Eric-SESSION'!$K$7:$T$7,0))</f>
        <v>#N/A</v>
      </c>
      <c r="G267" s="131" t="e">
        <f>IF($A$266='Eric-SESSION'!$A$403,INDEX('Eric-SESSION'!$K$403:$T$410, MATCH("*Bench Press*",'Eric-SESSION'!$B$403:$B$410,0), MATCH("*1st*",'Eric-SESSION'!$K$7:$T$7,0)),"")</f>
        <v>#N/A</v>
      </c>
      <c r="H267" s="131" t="e">
        <f>INDEX('Eric-SESSION'!$L$403:$U$410, MATCH("*Bench Press*",'Eric-SESSION'!$B$403:$B$410,0), MATCH("*1st*",'Eric-SESSION'!$K$7:$T$7,0))</f>
        <v>#N/A</v>
      </c>
      <c r="I267" s="132" t="e">
        <f>IF($A$266='Eric-SESSION'!$A$403,INDEX('Eric-SESSION'!$K$403:$T$410, MATCH("*Military*",'Eric-SESSION'!$B$403:$B$410,0), MATCH("*1st*",'Eric-SESSION'!$K$7:$T$7,0)),"")</f>
        <v>#N/A</v>
      </c>
      <c r="J267" s="48" t="e">
        <f>INDEX('Eric-SESSION'!$L$403:$U$410, MATCH("*Military*",'Eric-SESSION'!$B$403:$B$410,0), MATCH("*1st*",'Eric-SESSION'!$K$7:$T$7,0))</f>
        <v>#N/A</v>
      </c>
      <c r="K267" s="131" t="e">
        <f>IF($A$266='Eric-SESSION'!$A$403,INDEX('Eric-SESSION'!$K$403:$T$410, MATCH("*Clean *",'Eric-SESSION'!$B$403:$B$410,0), MATCH("*1st*",'Eric-SESSION'!$K$7:$T$7,0)),"")</f>
        <v>#N/A</v>
      </c>
      <c r="L267" s="48" t="e">
        <f>INDEX('Eric-SESSION'!$L$403:$U$410, MATCH("*Clean *",'Eric-SESSION'!$B$403:$B$410,0), MATCH("*1st*",'Eric-SESSION'!$K$7:$T$7,0))</f>
        <v>#N/A</v>
      </c>
      <c r="M267" s="131" t="e">
        <f>IF($A$266='Eric-SESSION'!$A$403,INDEX('Eric-SESSION'!$K$403:$T$410, MATCH("*Lat Pulldown*",'Eric-SESSION'!$B$403:$B$410,0), MATCH("*1st*",'Eric-SESSION'!$K$7:$T$7,0)),"")</f>
        <v>#N/A</v>
      </c>
      <c r="N267" s="48" t="e">
        <f>INDEX('Eric-SESSION'!$L$403:$U$410, MATCH("*Lat Pulldown*",'Eric-SESSION'!$B$403:$B$410,0), MATCH("*1st*",'Eric-SESSION'!$K$7:$T$7,0))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IF($A$266='Eric-SESSION'!$A$403,INDEX('Eric-SESSION'!$K$403:$T$410, MATCH("*pressup*",'Eric-SESSION'!$B$403:$B$410,0), MATCH("*2nd*",'Eric-SESSION'!$K$7:$T$7,0)),"")</f>
        <v>#N/A</v>
      </c>
      <c r="D268" s="132" t="e">
        <f>INDEX('Eric-SESSION'!L$403:U$410, MATCH("*pressup*",'Eric-SESSION'!$B$403:$B$410,0), MATCH("*2nd*",'Eric-SESSION'!K$7:T$7,0))</f>
        <v>#N/A</v>
      </c>
      <c r="E268" s="131" t="e">
        <f>IF($A$266='Eric-SESSION'!$A$403,INDEX('Eric-SESSION'!$K$403:$T$410, MATCH("*Deadlift*",'Eric-SESSION'!$B$403:$B$410,0), MATCH("*2ND*",'Eric-SESSION'!$K$7:$T$7,0)),"")</f>
        <v>#N/A</v>
      </c>
      <c r="F268" s="131" t="e">
        <f>INDEX('Eric-SESSION'!$L$403:$U$410, MATCH("*Deadlift*",'Eric-SESSION'!$B$403:$B$410,0), MATCH("*2nd*",'Eric-SESSION'!$K$7:$T$7,0))</f>
        <v>#N/A</v>
      </c>
      <c r="G268" s="131" t="e">
        <f>IF($A$266='Eric-SESSION'!$A$403,INDEX('Eric-SESSION'!$K$403:$T$410, MATCH("*Bench Press*",'Eric-SESSION'!$B$403:$B$410,0), MATCH("*2ND*",'Eric-SESSION'!$K$7:$T$7,0)),"")</f>
        <v>#N/A</v>
      </c>
      <c r="H268" s="131" t="e">
        <f>INDEX('Eric-SESSION'!$L$403:$U$410, MATCH("*Bench Press*",'Eric-SESSION'!$B$403:$B$410,0), MATCH("*2nd*",'Eric-SESSION'!$K$7:$T$7,0))</f>
        <v>#N/A</v>
      </c>
      <c r="I268" s="132" t="e">
        <f>IF($A$266='Eric-SESSION'!$A$403,INDEX('Eric-SESSION'!$K$403:$T$410, MATCH("*Military*",'Eric-SESSION'!$B$403:$B$410,0), MATCH("*2ND*",'Eric-SESSION'!$K$7:$T$7,0)),"")</f>
        <v>#N/A</v>
      </c>
      <c r="J268" s="44" t="e">
        <f>INDEX('Eric-SESSION'!$L$403:$U$410, MATCH("*Military*",'Eric-SESSION'!$B$403:$B$410,0), MATCH("*2nd*",'Eric-SESSION'!$K$7:$T$7,0))</f>
        <v>#N/A</v>
      </c>
      <c r="K268" s="131" t="e">
        <f>IF($A$266='Eric-SESSION'!$A$403,INDEX('Eric-SESSION'!$K$403:$T$410, MATCH("*Clean *",'Eric-SESSION'!$B$403:$B$410,0), MATCH("*2ND*",'Eric-SESSION'!$K$7:$T$7,0)),"")</f>
        <v>#N/A</v>
      </c>
      <c r="L268" s="44" t="e">
        <f>INDEX('Eric-SESSION'!$L$403:$U$410, MATCH("*Clean *",'Eric-SESSION'!$B$403:$B$410,0), MATCH("*2nd*",'Eric-SESSION'!$K$7:$T$7,0))</f>
        <v>#N/A</v>
      </c>
      <c r="M268" s="131" t="e">
        <f>IF($A$266='Eric-SESSION'!$A$403,INDEX('Eric-SESSION'!$K$403:$T$410, MATCH("*Lat Pulldown*",'Eric-SESSION'!$B$403:$B$410,0), MATCH("*2ND*",'Eric-SESSION'!$K$7:$T$7,0)),"")</f>
        <v>#N/A</v>
      </c>
      <c r="N268" s="44" t="e">
        <f>INDEX('Eric-SESSION'!$L$403:$U$410, MATCH("*Lat Pulldown*",'Eric-SESSION'!$B$403:$B$410,0), MATCH("*2nd*",'Eric-SESSION'!$K$7:$T$7,0))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IF($A$266='Eric-SESSION'!$A$403,INDEX('Eric-SESSION'!$K$403:$T$410, MATCH("*pressup*",'Eric-SESSION'!$B$403:$B$410,0), MATCH("*3rd*",'Eric-SESSION'!$K$7:$T$7,0)),"")</f>
        <v>#N/A</v>
      </c>
      <c r="D269" s="132" t="e">
        <f>INDEX('Eric-SESSION'!L$403:U$410, MATCH("*pressup*",'Eric-SESSION'!$B$403:$B$410,0), MATCH("*3rd*",'Eric-SESSION'!K$7:T$7,0))</f>
        <v>#N/A</v>
      </c>
      <c r="E269" s="131" t="e">
        <f>IF($A$266='Eric-SESSION'!$A$403,INDEX('Eric-SESSION'!$K$403:$T$410, MATCH("*Deadlift*",'Eric-SESSION'!$B$403:$B$410,0), MATCH("*3rd*",'Eric-SESSION'!$K$7:$T$7,0)),"")</f>
        <v>#N/A</v>
      </c>
      <c r="F269" s="131" t="e">
        <f>INDEX('Eric-SESSION'!$L$403:$U$410, MATCH("*Deadlift*",'Eric-SESSION'!$B$403:$B$410,0), MATCH("*3rd*",'Eric-SESSION'!$K$7:$T$7,0))</f>
        <v>#N/A</v>
      </c>
      <c r="G269" s="131" t="e">
        <f>IF($A$266='Eric-SESSION'!$A$403,INDEX('Eric-SESSION'!$K$403:$T$410, MATCH("*Bench Press*",'Eric-SESSION'!$B$403:$B$410,0), MATCH("*3rd*",'Eric-SESSION'!$K$7:$T$7,0)),"")</f>
        <v>#N/A</v>
      </c>
      <c r="H269" s="131" t="e">
        <f>INDEX('Eric-SESSION'!$L$403:$U$410, MATCH("*Bench Press*",'Eric-SESSION'!$B$403:$B$410,0), MATCH("*3rd*",'Eric-SESSION'!$K$7:$T$7,0))</f>
        <v>#N/A</v>
      </c>
      <c r="I269" s="132" t="e">
        <f>IF($A$266='Eric-SESSION'!$A$403,INDEX('Eric-SESSION'!$K$403:$T$410, MATCH("*Military*",'Eric-SESSION'!$B$403:$B$410,0), MATCH("*3rd*",'Eric-SESSION'!$K$7:$T$7,0)),"")</f>
        <v>#N/A</v>
      </c>
      <c r="J269" s="44" t="e">
        <f>INDEX('Eric-SESSION'!$L$403:$U$410, MATCH("*Military*",'Eric-SESSION'!$B$403:$B$410,0), MATCH("*3rd*",'Eric-SESSION'!$K$7:$T$7,0))</f>
        <v>#N/A</v>
      </c>
      <c r="K269" s="131" t="e">
        <f>IF($A$266='Eric-SESSION'!$A$403,INDEX('Eric-SESSION'!$K$403:$T$410, MATCH("*Clean *",'Eric-SESSION'!$B$403:$B$410,0), MATCH("*3rd*",'Eric-SESSION'!$K$7:$T$7,0)),"")</f>
        <v>#N/A</v>
      </c>
      <c r="L269" s="44" t="e">
        <f>INDEX('Eric-SESSION'!$L$403:$U$410, MATCH("*Clean *",'Eric-SESSION'!$B$403:$B$410,0), MATCH("*3rd*",'Eric-SESSION'!$K$7:$T$7,0))</f>
        <v>#N/A</v>
      </c>
      <c r="M269" s="131" t="e">
        <f>IF($A$266='Eric-SESSION'!$A$403,INDEX('Eric-SESSION'!$K$403:$T$410, MATCH("*Lat Pulldown*",'Eric-SESSION'!$B$403:$B$410,0), MATCH("*3rd*",'Eric-SESSION'!$K$7:$T$7,0)),"")</f>
        <v>#N/A</v>
      </c>
      <c r="N269" s="44" t="e">
        <f>INDEX('Eric-SESSION'!$L$403:$U$410, MATCH("*Lat Pulldown*",'Eric-SESSION'!$B$403:$B$410,0), MATCH("*3rd*",'Eric-SESSION'!$K$7:$T$7,0))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IF($A$266='Eric-SESSION'!$A$403,INDEX('Eric-SESSION'!$K$403:$T$410, MATCH("*pressup*",'Eric-SESSION'!$B$403:$B$410,0), MATCH("*4th*",'Eric-SESSION'!$K$7:$T$7,0)),"")</f>
        <v>#N/A</v>
      </c>
      <c r="D270" s="132" t="e">
        <f>INDEX('Eric-SESSION'!L$403:U$410, MATCH("*pressup*",'Eric-SESSION'!$B$403:$B$410,0), MATCH("*4th*",'Eric-SESSION'!K$7:T$7,0))</f>
        <v>#N/A</v>
      </c>
      <c r="E270" s="131" t="e">
        <f>IF($A$266='Eric-SESSION'!$A$403,INDEX('Eric-SESSION'!$K$403:$T$410, MATCH("*Deadlift*",'Eric-SESSION'!$B$403:$B$410,0), MATCH("*4th*",'Eric-SESSION'!$K$7:$T$7,0)),"")</f>
        <v>#N/A</v>
      </c>
      <c r="F270" s="131" t="e">
        <f>INDEX('Eric-SESSION'!$L$403:$U$410, MATCH("*Deadlift*",'Eric-SESSION'!$B$403:$B$410,0), MATCH("*4th*",'Eric-SESSION'!$K$7:$T$7,0))</f>
        <v>#N/A</v>
      </c>
      <c r="G270" s="131" t="e">
        <f>IF($A$266='Eric-SESSION'!$A$403,INDEX('Eric-SESSION'!$K$403:$T$410, MATCH("*Bench Press*",'Eric-SESSION'!$B$403:$B$410,0), MATCH("*4th*",'Eric-SESSION'!$K$7:$T$7,0)),"")</f>
        <v>#N/A</v>
      </c>
      <c r="H270" s="131" t="e">
        <f>INDEX('Eric-SESSION'!$L$403:$U$410, MATCH("*Bench Press*",'Eric-SESSION'!$B$403:$B$410,0), MATCH("*4th*",'Eric-SESSION'!$K$7:$T$7,0))</f>
        <v>#N/A</v>
      </c>
      <c r="I270" s="132" t="e">
        <f>IF($A$266='Eric-SESSION'!$A$403,INDEX('Eric-SESSION'!$K$403:$T$410, MATCH("*Military*",'Eric-SESSION'!$B$403:$B$410,0), MATCH("*4th*",'Eric-SESSION'!$K$7:$T$7,0)),"")</f>
        <v>#N/A</v>
      </c>
      <c r="J270" s="44" t="e">
        <f>INDEX('Eric-SESSION'!$L$403:$U$410, MATCH("*Military*",'Eric-SESSION'!$B$403:$B$410,0), MATCH("*4th*",'Eric-SESSION'!$K$7:$T$7,0))</f>
        <v>#N/A</v>
      </c>
      <c r="K270" s="131" t="e">
        <f>IF($A$266='Eric-SESSION'!$A$403,INDEX('Eric-SESSION'!$K$403:$T$410, MATCH("*Clean *",'Eric-SESSION'!$B$403:$B$410,0), MATCH("*4th*",'Eric-SESSION'!$K$7:$T$7,0)),"")</f>
        <v>#N/A</v>
      </c>
      <c r="L270" s="44" t="e">
        <f>INDEX('Eric-SESSION'!$L$403:$U$410, MATCH("*Clean *",'Eric-SESSION'!$B$403:$B$410,0), MATCH("*4th*",'Eric-SESSION'!$K$7:$T$7,0))</f>
        <v>#N/A</v>
      </c>
      <c r="M270" s="131" t="e">
        <f>IF($A$266='Eric-SESSION'!$A$403,INDEX('Eric-SESSION'!$K$403:$T$410, MATCH("*Lat Pulldown*",'Eric-SESSION'!$B$403:$B$410,0), MATCH("*4th*",'Eric-SESSION'!$K$7:$T$7,0)),"")</f>
        <v>#N/A</v>
      </c>
      <c r="N270" s="44" t="e">
        <f>INDEX('Eric-SESSION'!$L$403:$U$410, MATCH("*Lat Pulldown*",'Eric-SESSION'!$B$403:$B$410,0), MATCH("*4th*",'Eric-SESSION'!$K$7:$T$7,0))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IF($A$266='Eric-SESSION'!$A$403,INDEX('Eric-SESSION'!$K$403:$T$410, MATCH("*pressup*",'Eric-SESSION'!$B$403:$B$410,0), MATCH("*5th*",'Eric-SESSION'!$K$7:$T$7,0)),"")</f>
        <v>#N/A</v>
      </c>
      <c r="D271" s="132" t="e">
        <f>INDEX('Eric-SESSION'!L$403:U$410, MATCH("*pressup*",'Eric-SESSION'!$B$403:$B$410,0), MATCH("*5th*",'Eric-SESSION'!K$7:T$7,0))</f>
        <v>#N/A</v>
      </c>
      <c r="E271" s="131" t="e">
        <f>IF($A$266='Eric-SESSION'!$A$403,INDEX('Eric-SESSION'!$K$403:$T$410, MATCH("*Deadlift*",'Eric-SESSION'!$B$403:$B$410,0), MATCH("*5th*",'Eric-SESSION'!$K$7:$T$7,0)),"")</f>
        <v>#N/A</v>
      </c>
      <c r="F271" s="131" t="e">
        <f>INDEX('Eric-SESSION'!$L$403:$U$410, MATCH("*Deadlift*",'Eric-SESSION'!$B$403:$B$410,0), MATCH("*5th*",'Eric-SESSION'!$K$7:$T$7,0))</f>
        <v>#N/A</v>
      </c>
      <c r="G271" s="131" t="e">
        <f>IF($A$266='Eric-SESSION'!$A$403,INDEX('Eric-SESSION'!$K$403:$T$410, MATCH("*Bench Press*",'Eric-SESSION'!$B$403:$B$410,0), MATCH("*5th*",'Eric-SESSION'!$K$7:$T$7,0)),"")</f>
        <v>#N/A</v>
      </c>
      <c r="H271" s="131" t="e">
        <f>INDEX('Eric-SESSION'!$L$403:$U$410, MATCH("*Bench Press*",'Eric-SESSION'!$B$403:$B$410,0), MATCH("*5th*",'Eric-SESSION'!$K$7:$T$7,0))</f>
        <v>#N/A</v>
      </c>
      <c r="I271" s="132" t="e">
        <f>IF($A$266='Eric-SESSION'!$A$403,INDEX('Eric-SESSION'!$K$403:$T$410, MATCH("*Military*",'Eric-SESSION'!$B$403:$B$410,0), MATCH("*5th*",'Eric-SESSION'!$K$7:$T$7,0)),"")</f>
        <v>#N/A</v>
      </c>
      <c r="J271" s="44" t="e">
        <f>INDEX('Eric-SESSION'!$L$403:$U$410, MATCH("*Military*",'Eric-SESSION'!$B$403:$B$410,0), MATCH("*5th*",'Eric-SESSION'!$K$7:$T$7,0))</f>
        <v>#N/A</v>
      </c>
      <c r="K271" s="131" t="e">
        <f>IF($A$266='Eric-SESSION'!$A$403,INDEX('Eric-SESSION'!$K$403:$T$410, MATCH("*Clean *",'Eric-SESSION'!$B$403:$B$410,0), MATCH("*5th*",'Eric-SESSION'!$K$7:$T$7,0)),"")</f>
        <v>#N/A</v>
      </c>
      <c r="L271" s="44" t="e">
        <f>INDEX('Eric-SESSION'!$L$403:$U$410, MATCH("*Clean *",'Eric-SESSION'!$B$403:$B$410,0), MATCH("*5th*",'Eric-SESSION'!$K$7:$T$7,0))</f>
        <v>#N/A</v>
      </c>
      <c r="M271" s="131" t="e">
        <f>IF($A$266='Eric-SESSION'!$A$403,INDEX('Eric-SESSION'!$K$403:$T$410, MATCH("*Lat Pulldown*",'Eric-SESSION'!$B$403:$B$410,0), MATCH("*5th*",'Eric-SESSION'!$K$7:$T$7,0)),"")</f>
        <v>#N/A</v>
      </c>
      <c r="N271" s="44" t="e">
        <f>INDEX('Eric-SESSION'!$L$403:$U$410, MATCH("*Lat Pulldown*",'Eric-SESSION'!$B$403:$B$410,0), MATCH("*5th*",'Eric-SESSION'!$K$7:$T$7,0))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'Eric-SESSION'!A412</f>
        <v>0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 t="e">
        <f>MAX(M273:M277)</f>
        <v>#N/A</v>
      </c>
      <c r="N272" s="117" t="e">
        <f t="array" ref="N272">MAX(IF(M273:M277=M272,N273:N277))</f>
        <v>#N/A</v>
      </c>
      <c r="O272" s="152" t="e">
        <f>IF($A$272='Eric-SESSION'!$A$412,INDEX('Eric-SESSION'!$K$412:$T$419, MATCH("*Plank*",'Eric-SESSION'!$B$412:$B$419,0), MATCH("*1st*",'Eric-SESSION'!$K$7:$T$7,0)),"")</f>
        <v>#N/A</v>
      </c>
      <c r="P272" s="152" t="e">
        <f>IF($A$272='Eric-SESSION'!$A$412,INDEX('Eric-SESSION'!$K$412:$T$419, MATCH("*HIIT*",'Eric-SESSION'!$B$412:$B$419,0), MATCH("*1st*",'Eric-SESSION'!$K$7:$T$7,0)),"")</f>
        <v>#N/A</v>
      </c>
      <c r="Q272" s="119" t="e">
        <f>INDEX('Eric-SESSION'!$L$412:$U$419, MATCH("*HIIT*",'Eric-SESSION'!$B$412:$B$419,0), MATCH("*1st*",'Eric-SESSION'!$K$7:$T$7,0))</f>
        <v>#N/A</v>
      </c>
      <c r="R272" s="119">
        <f>'Eric-SESSION'!U412</f>
        <v>0</v>
      </c>
      <c r="S272" s="116"/>
      <c r="T272" s="116"/>
      <c r="U272" s="120">
        <f>'Eric-SESSION'!A413</f>
        <v>0</v>
      </c>
      <c r="V272" s="120">
        <f>'Eric-SESSION'!A414</f>
        <v>0</v>
      </c>
      <c r="W272" s="116">
        <v>33</v>
      </c>
      <c r="X272" s="116">
        <v>109</v>
      </c>
      <c r="Y272" s="116">
        <v>90</v>
      </c>
      <c r="Z272" s="116">
        <v>95</v>
      </c>
      <c r="AA272" s="116">
        <v>56</v>
      </c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IF($A$272='Eric-SESSION'!$A$412,INDEX('Eric-SESSION'!$K$412:$T$419, MATCH("*pressup*",'Eric-SESSION'!$B$412:$B$419,0), MATCH("*1st*",'Eric-SESSION'!$K$7:$T$7,0)),"")</f>
        <v>#N/A</v>
      </c>
      <c r="D273" s="132" t="e">
        <f>INDEX('Eric-SESSION'!L$412:U$419, MATCH("*pressup*",'Eric-SESSION'!$B$412:$B$419,0), MATCH("*1st*",'Eric-SESSION'!K$7:T$7,0))</f>
        <v>#N/A</v>
      </c>
      <c r="E273" s="131" t="e">
        <f>IF($A$272='Eric-SESSION'!$A$412,INDEX('Eric-SESSION'!$K$412:$T$419, MATCH("*Deadlift*",'Eric-SESSION'!$B$412:$B$419,0), MATCH("*1st*",'Eric-SESSION'!$K$7:$T$7,0)),"")</f>
        <v>#N/A</v>
      </c>
      <c r="F273" s="131" t="e">
        <f>INDEX('Eric-SESSION'!$L$412:$U$419, MATCH("*Deadlift*",'Eric-SESSION'!$B$412:$B$419,0), MATCH("*1st*",'Eric-SESSION'!$K$7:$T$7,0))</f>
        <v>#N/A</v>
      </c>
      <c r="G273" s="131" t="e">
        <f>IF($A$272='Eric-SESSION'!$A$412,INDEX('Eric-SESSION'!$K$412:$T$419, MATCH("*Bench Press*",'Eric-SESSION'!$B$412:$B$419,0), MATCH("*1st*",'Eric-SESSION'!$K$7:$T$7,0)),"")</f>
        <v>#N/A</v>
      </c>
      <c r="H273" s="131" t="e">
        <f>INDEX('Eric-SESSION'!$L$412:$U$419, MATCH("*Bench Press*",'Eric-SESSION'!$B$412:$B$419,0), MATCH("*1st*",'Eric-SESSION'!$K$7:$T$7,0))</f>
        <v>#N/A</v>
      </c>
      <c r="I273" s="132" t="e">
        <f>IF($A$272='Eric-SESSION'!$A$412,INDEX('Eric-SESSION'!$K$412:$T$419, MATCH("*Military*",'Eric-SESSION'!$B$412:$B$419,0), MATCH("*1st*",'Eric-SESSION'!$K$7:$T$7,0)),"")</f>
        <v>#N/A</v>
      </c>
      <c r="J273" s="48" t="e">
        <f>INDEX('Eric-SESSION'!$L$412:$U$419, MATCH("*Military*",'Eric-SESSION'!$B$412:$B$419,0), MATCH("*1st*",'Eric-SESSION'!$K$7:$T$7,0))</f>
        <v>#N/A</v>
      </c>
      <c r="K273" s="131" t="e">
        <f>IF($A$272='Eric-SESSION'!$A$412,INDEX('Eric-SESSION'!$K$412:$T$419, MATCH("*Clean *",'Eric-SESSION'!$B$412:$B$419,0), MATCH("*1st*",'Eric-SESSION'!$K$7:$T$7,0)),"")</f>
        <v>#N/A</v>
      </c>
      <c r="L273" s="48" t="e">
        <f>INDEX('Eric-SESSION'!$L$412:$U$419, MATCH("*Clean *",'Eric-SESSION'!$B$412:$B$419,0), MATCH("*1st*",'Eric-SESSION'!$K$7:$T$7,0))</f>
        <v>#N/A</v>
      </c>
      <c r="M273" s="131" t="e">
        <f>IF($A$272='Eric-SESSION'!$A$412,INDEX('Eric-SESSION'!$K$412:$T$419, MATCH("*Lat Pulldown*",'Eric-SESSION'!$B$412:$B$419,0), MATCH("*1st*",'Eric-SESSION'!$K$7:$T$7,0)),"")</f>
        <v>#N/A</v>
      </c>
      <c r="N273" s="48" t="e">
        <f>INDEX('Eric-SESSION'!$L$412:$U$419, MATCH("*Lat Pulldown*",'Eric-SESSION'!$B$412:$B$419,0), MATCH("*1st*",'Eric-SESSION'!$K$7:$T$7,0))</f>
        <v>#N/A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IF($A$272='Eric-SESSION'!$A$412,INDEX('Eric-SESSION'!$K$412:$T$419, MATCH("*pressup*",'Eric-SESSION'!$B$412:$B$419,0), MATCH("*2nd*",'Eric-SESSION'!$K$7:$T$7,0)),"")</f>
        <v>#N/A</v>
      </c>
      <c r="D274" s="132" t="e">
        <f>INDEX('Eric-SESSION'!L$412:U$419, MATCH("*pressup*",'Eric-SESSION'!$B$412:$B$419,0), MATCH("*2nd*",'Eric-SESSION'!K$7:T$7,0))</f>
        <v>#N/A</v>
      </c>
      <c r="E274" s="131" t="e">
        <f>IF($A$272='Eric-SESSION'!$A$412,INDEX('Eric-SESSION'!$K$412:$T$419, MATCH("*Deadlift*",'Eric-SESSION'!$B$412:$B$419,0), MATCH("*2ND*",'Eric-SESSION'!$K$7:$T$7,0)),"")</f>
        <v>#N/A</v>
      </c>
      <c r="F274" s="131" t="e">
        <f>INDEX('Eric-SESSION'!$L$412:$U$419, MATCH("*Deadlift*",'Eric-SESSION'!$B$412:$B$419,0), MATCH("*2nd*",'Eric-SESSION'!$K$7:$T$7,0))</f>
        <v>#N/A</v>
      </c>
      <c r="G274" s="131" t="e">
        <f>IF($A$272='Eric-SESSION'!$A$412,INDEX('Eric-SESSION'!$K$412:$T$419, MATCH("*Bench Press*",'Eric-SESSION'!$B$412:$B$419,0), MATCH("*2ND*",'Eric-SESSION'!$K$7:$T$7,0)),"")</f>
        <v>#N/A</v>
      </c>
      <c r="H274" s="131" t="e">
        <f>INDEX('Eric-SESSION'!$L$412:$U$419, MATCH("*Bench Press*",'Eric-SESSION'!$B$412:$B$419,0), MATCH("*2nd*",'Eric-SESSION'!$K$7:$T$7,0))</f>
        <v>#N/A</v>
      </c>
      <c r="I274" s="132" t="e">
        <f>IF($A$272='Eric-SESSION'!$A$412,INDEX('Eric-SESSION'!$K$412:$T$419, MATCH("*Military*",'Eric-SESSION'!$B$412:$B$419,0), MATCH("*2ND*",'Eric-SESSION'!$K$7:$T$7,0)),"")</f>
        <v>#N/A</v>
      </c>
      <c r="J274" s="44" t="e">
        <f>INDEX('Eric-SESSION'!$L$412:$U$419, MATCH("*Military*",'Eric-SESSION'!$B$412:$B$419,0), MATCH("*2nd*",'Eric-SESSION'!$K$7:$T$7,0))</f>
        <v>#N/A</v>
      </c>
      <c r="K274" s="131" t="e">
        <f>IF($A$272='Eric-SESSION'!$A$412,INDEX('Eric-SESSION'!$K$412:$T$419, MATCH("*Clean *",'Eric-SESSION'!$B$412:$B$419,0), MATCH("*2ND*",'Eric-SESSION'!$K$7:$T$7,0)),"")</f>
        <v>#N/A</v>
      </c>
      <c r="L274" s="44" t="e">
        <f>INDEX('Eric-SESSION'!$L$412:$U$419, MATCH("*Clean *",'Eric-SESSION'!$B$412:$B$419,0), MATCH("*2nd*",'Eric-SESSION'!$K$7:$T$7,0))</f>
        <v>#N/A</v>
      </c>
      <c r="M274" s="131" t="e">
        <f>IF($A$272='Eric-SESSION'!$A$412,INDEX('Eric-SESSION'!$K$412:$T$419, MATCH("*Lat Pulldown*",'Eric-SESSION'!$B$412:$B$419,0), MATCH("*2ND*",'Eric-SESSION'!$K$7:$T$7,0)),"")</f>
        <v>#N/A</v>
      </c>
      <c r="N274" s="44" t="e">
        <f>INDEX('Eric-SESSION'!$L$412:$U$419, MATCH("*Lat Pulldown*",'Eric-SESSION'!$B$412:$B$419,0), MATCH("*2nd*",'Eric-SESSION'!$K$7:$T$7,0))</f>
        <v>#N/A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IF($A$272='Eric-SESSION'!$A$412,INDEX('Eric-SESSION'!$K$412:$T$419, MATCH("*pressup*",'Eric-SESSION'!$B$412:$B$419,0), MATCH("*3rd*",'Eric-SESSION'!$K$7:$T$7,0)),"")</f>
        <v>#N/A</v>
      </c>
      <c r="D275" s="132" t="e">
        <f>INDEX('Eric-SESSION'!L$412:U$419, MATCH("*pressup*",'Eric-SESSION'!$B$412:$B$419,0), MATCH("*3rd*",'Eric-SESSION'!K$7:T$7,0))</f>
        <v>#N/A</v>
      </c>
      <c r="E275" s="131" t="e">
        <f>IF($A$272='Eric-SESSION'!$A$412,INDEX('Eric-SESSION'!$K$412:$T$419, MATCH("*Deadlift*",'Eric-SESSION'!$B$412:$B$419,0), MATCH("*3rd*",'Eric-SESSION'!$K$7:$T$7,0)),"")</f>
        <v>#N/A</v>
      </c>
      <c r="F275" s="131" t="e">
        <f>INDEX('Eric-SESSION'!$L$412:$U$419, MATCH("*Deadlift*",'Eric-SESSION'!$B$412:$B$419,0), MATCH("*3rd*",'Eric-SESSION'!$K$7:$T$7,0))</f>
        <v>#N/A</v>
      </c>
      <c r="G275" s="131" t="e">
        <f>IF($A$272='Eric-SESSION'!$A$412,INDEX('Eric-SESSION'!$K$412:$T$419, MATCH("*Bench Press*",'Eric-SESSION'!$B$412:$B$419,0), MATCH("*3rd*",'Eric-SESSION'!$K$7:$T$7,0)),"")</f>
        <v>#N/A</v>
      </c>
      <c r="H275" s="131" t="e">
        <f>INDEX('Eric-SESSION'!$L$412:$U$419, MATCH("*Bench Press*",'Eric-SESSION'!$B$412:$B$419,0), MATCH("*3rd*",'Eric-SESSION'!$K$7:$T$7,0))</f>
        <v>#N/A</v>
      </c>
      <c r="I275" s="132" t="e">
        <f>IF($A$272='Eric-SESSION'!$A$412,INDEX('Eric-SESSION'!$K$412:$T$419, MATCH("*Military*",'Eric-SESSION'!$B$412:$B$419,0), MATCH("*3rd*",'Eric-SESSION'!$K$7:$T$7,0)),"")</f>
        <v>#N/A</v>
      </c>
      <c r="J275" s="44" t="e">
        <f>INDEX('Eric-SESSION'!$L$412:$U$419, MATCH("*Military*",'Eric-SESSION'!$B$412:$B$419,0), MATCH("*3rd*",'Eric-SESSION'!$K$7:$T$7,0))</f>
        <v>#N/A</v>
      </c>
      <c r="K275" s="131" t="e">
        <f>IF($A$272='Eric-SESSION'!$A$412,INDEX('Eric-SESSION'!$K$412:$T$419, MATCH("*Clean *",'Eric-SESSION'!$B$412:$B$419,0), MATCH("*3rd*",'Eric-SESSION'!$K$7:$T$7,0)),"")</f>
        <v>#N/A</v>
      </c>
      <c r="L275" s="44" t="e">
        <f>INDEX('Eric-SESSION'!$L$412:$U$419, MATCH("*Clean *",'Eric-SESSION'!$B$412:$B$419,0), MATCH("*3rd*",'Eric-SESSION'!$K$7:$T$7,0))</f>
        <v>#N/A</v>
      </c>
      <c r="M275" s="131" t="e">
        <f>IF($A$272='Eric-SESSION'!$A$412,INDEX('Eric-SESSION'!$K$412:$T$419, MATCH("*Lat Pulldown*",'Eric-SESSION'!$B$412:$B$419,0), MATCH("*3rd*",'Eric-SESSION'!$K$7:$T$7,0)),"")</f>
        <v>#N/A</v>
      </c>
      <c r="N275" s="44" t="e">
        <f>INDEX('Eric-SESSION'!$L$412:$U$419, MATCH("*Lat Pulldown*",'Eric-SESSION'!$B$412:$B$419,0), MATCH("*3rd*",'Eric-SESSION'!$K$7:$T$7,0))</f>
        <v>#N/A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IF($A$272='Eric-SESSION'!$A$412,INDEX('Eric-SESSION'!$K$412:$T$419, MATCH("*pressup*",'Eric-SESSION'!$B$412:$B$419,0), MATCH("*4th*",'Eric-SESSION'!$K$7:$T$7,0)),"")</f>
        <v>#N/A</v>
      </c>
      <c r="D276" s="132" t="e">
        <f>INDEX('Eric-SESSION'!L$412:U$419, MATCH("*pressup*",'Eric-SESSION'!$B$412:$B$419,0), MATCH("*4th*",'Eric-SESSION'!K$7:T$7,0))</f>
        <v>#N/A</v>
      </c>
      <c r="E276" s="131" t="e">
        <f>IF($A$272='Eric-SESSION'!$A$412,INDEX('Eric-SESSION'!$K$412:$T$419, MATCH("*Deadlift*",'Eric-SESSION'!$B$412:$B$419,0), MATCH("*4th*",'Eric-SESSION'!$K$7:$T$7,0)),"")</f>
        <v>#N/A</v>
      </c>
      <c r="F276" s="131" t="e">
        <f>INDEX('Eric-SESSION'!$L$412:$U$419, MATCH("*Deadlift*",'Eric-SESSION'!$B$412:$B$419,0), MATCH("*4th*",'Eric-SESSION'!$K$7:$T$7,0))</f>
        <v>#N/A</v>
      </c>
      <c r="G276" s="131" t="e">
        <f>IF($A$272='Eric-SESSION'!$A$412,INDEX('Eric-SESSION'!$K$412:$T$419, MATCH("*Bench Press*",'Eric-SESSION'!$B$412:$B$419,0), MATCH("*4th*",'Eric-SESSION'!$K$7:$T$7,0)),"")</f>
        <v>#N/A</v>
      </c>
      <c r="H276" s="131" t="e">
        <f>INDEX('Eric-SESSION'!$L$412:$U$419, MATCH("*Bench Press*",'Eric-SESSION'!$B$412:$B$419,0), MATCH("*4th*",'Eric-SESSION'!$K$7:$T$7,0))</f>
        <v>#N/A</v>
      </c>
      <c r="I276" s="132" t="e">
        <f>IF($A$272='Eric-SESSION'!$A$412,INDEX('Eric-SESSION'!$K$412:$T$419, MATCH("*Military*",'Eric-SESSION'!$B$412:$B$419,0), MATCH("*4th*",'Eric-SESSION'!$K$7:$T$7,0)),"")</f>
        <v>#N/A</v>
      </c>
      <c r="J276" s="44" t="e">
        <f>INDEX('Eric-SESSION'!$L$412:$U$419, MATCH("*Military*",'Eric-SESSION'!$B$412:$B$419,0), MATCH("*4th*",'Eric-SESSION'!$K$7:$T$7,0))</f>
        <v>#N/A</v>
      </c>
      <c r="K276" s="131" t="e">
        <f>IF($A$272='Eric-SESSION'!$A$412,INDEX('Eric-SESSION'!$K$412:$T$419, MATCH("*Clean *",'Eric-SESSION'!$B$412:$B$419,0), MATCH("*4th*",'Eric-SESSION'!$K$7:$T$7,0)),"")</f>
        <v>#N/A</v>
      </c>
      <c r="L276" s="44" t="e">
        <f>INDEX('Eric-SESSION'!$L$412:$U$419, MATCH("*Clean *",'Eric-SESSION'!$B$412:$B$419,0), MATCH("*4th*",'Eric-SESSION'!$K$7:$T$7,0))</f>
        <v>#N/A</v>
      </c>
      <c r="M276" s="131" t="e">
        <f>IF($A$272='Eric-SESSION'!$A$412,INDEX('Eric-SESSION'!$K$412:$T$419, MATCH("*Lat Pulldown*",'Eric-SESSION'!$B$412:$B$419,0), MATCH("*4th*",'Eric-SESSION'!$K$7:$T$7,0)),"")</f>
        <v>#N/A</v>
      </c>
      <c r="N276" s="44" t="e">
        <f>INDEX('Eric-SESSION'!$L$412:$U$419, MATCH("*Lat Pulldown*",'Eric-SESSION'!$B$412:$B$419,0), MATCH("*4th*",'Eric-SESSION'!$K$7:$T$7,0))</f>
        <v>#N/A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IF($A$272='Eric-SESSION'!$A$412,INDEX('Eric-SESSION'!$K$412:$T$419, MATCH("*pressup*",'Eric-SESSION'!$B$412:$B$419,0), MATCH("*5th*",'Eric-SESSION'!$K$7:$T$7,0)),"")</f>
        <v>#N/A</v>
      </c>
      <c r="D277" s="132" t="e">
        <f>INDEX('Eric-SESSION'!L$412:U$419, MATCH("*pressup*",'Eric-SESSION'!$B$412:$B$419,0), MATCH("*5th*",'Eric-SESSION'!K$7:T$7,0))</f>
        <v>#N/A</v>
      </c>
      <c r="E277" s="131" t="e">
        <f>IF($A$272='Eric-SESSION'!$A$412,INDEX('Eric-SESSION'!$K$412:$T$419, MATCH("*Deadlift*",'Eric-SESSION'!$B$412:$B$419,0), MATCH("*5th*",'Eric-SESSION'!$K$7:$T$7,0)),"")</f>
        <v>#N/A</v>
      </c>
      <c r="F277" s="131" t="e">
        <f>INDEX('Eric-SESSION'!$L$412:$U$419, MATCH("*Deadlift*",'Eric-SESSION'!$B$412:$B$419,0), MATCH("*5th*",'Eric-SESSION'!$K$7:$T$7,0))</f>
        <v>#N/A</v>
      </c>
      <c r="G277" s="131" t="e">
        <f>IF($A$272='Eric-SESSION'!$A$412,INDEX('Eric-SESSION'!$K$412:$T$419, MATCH("*Bench Press*",'Eric-SESSION'!$B$412:$B$419,0), MATCH("*5th*",'Eric-SESSION'!$K$7:$T$7,0)),"")</f>
        <v>#N/A</v>
      </c>
      <c r="H277" s="131" t="e">
        <f>INDEX('Eric-SESSION'!$L$412:$U$419, MATCH("*Bench Press*",'Eric-SESSION'!$B$412:$B$419,0), MATCH("*5th*",'Eric-SESSION'!$K$7:$T$7,0))</f>
        <v>#N/A</v>
      </c>
      <c r="I277" s="132" t="e">
        <f>IF($A$272='Eric-SESSION'!$A$412,INDEX('Eric-SESSION'!$K$412:$T$419, MATCH("*Military*",'Eric-SESSION'!$B$412:$B$419,0), MATCH("*5th*",'Eric-SESSION'!$K$7:$T$7,0)),"")</f>
        <v>#N/A</v>
      </c>
      <c r="J277" s="44" t="e">
        <f>INDEX('Eric-SESSION'!$L$412:$U$419, MATCH("*Military*",'Eric-SESSION'!$B$412:$B$419,0), MATCH("*5th*",'Eric-SESSION'!$K$7:$T$7,0))</f>
        <v>#N/A</v>
      </c>
      <c r="K277" s="131" t="e">
        <f>IF($A$272='Eric-SESSION'!$A$412,INDEX('Eric-SESSION'!$K$412:$T$419, MATCH("*Clean *",'Eric-SESSION'!$B$412:$B$419,0), MATCH("*5th*",'Eric-SESSION'!$K$7:$T$7,0)),"")</f>
        <v>#N/A</v>
      </c>
      <c r="L277" s="44" t="e">
        <f>INDEX('Eric-SESSION'!$L$412:$U$419, MATCH("*Clean *",'Eric-SESSION'!$B$412:$B$419,0), MATCH("*5th*",'Eric-SESSION'!$K$7:$T$7,0))</f>
        <v>#N/A</v>
      </c>
      <c r="M277" s="131" t="e">
        <f>IF($A$272='Eric-SESSION'!$A$412,INDEX('Eric-SESSION'!$K$412:$T$419, MATCH("*Lat Pulldown*",'Eric-SESSION'!$B$412:$B$419,0), MATCH("*5th*",'Eric-SESSION'!$K$7:$T$7,0)),"")</f>
        <v>#N/A</v>
      </c>
      <c r="N277" s="44" t="e">
        <f>INDEX('Eric-SESSION'!$L$412:$U$419, MATCH("*Lat Pulldown*",'Eric-SESSION'!$B$412:$B$419,0), MATCH("*5th*",'Eric-SESSION'!$K$7:$T$7,0))</f>
        <v>#N/A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'Eric-SESSION'!A421</f>
        <v>0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 t="e">
        <f>MAX(E279:E283)</f>
        <v>#N/A</v>
      </c>
      <c r="F278" s="116" t="e">
        <f t="array" ref="F278">MAX(IF(E279:E283=E278,F279:F283))</f>
        <v>#N/A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IF($A$278='Eric-SESSION'!$A$421,INDEX('Eric-SESSION'!$K$421:$T$428, MATCH("*Plank*",'Eric-SESSION'!$B$421:$B$428,0), MATCH("*1st*",'Eric-SESSION'!$K$7:$T$7,0)),"")</f>
        <v>#N/A</v>
      </c>
      <c r="P278" s="152" t="e">
        <f>IF($A$278='Eric-SESSION'!$A$421,INDEX('Eric-SESSION'!$K$421:$T$428, MATCH("*HIIT*",'Eric-SESSION'!$B$421:$B$428,0), MATCH("*1st*",'Eric-SESSION'!$K$7:$T$7,0)),"")</f>
        <v>#N/A</v>
      </c>
      <c r="Q278" s="119" t="e">
        <f>INDEX('Eric-SESSION'!$L$212:$U$421, MATCH("*HIIT*",'Eric-SESSION'!$B$212:$B$421,0), MATCH("*1st*",'Eric-SESSION'!$K$7:$T$7,0))</f>
        <v>#N/A</v>
      </c>
      <c r="R278" s="119">
        <f>'Eric-SESSION'!U421</f>
        <v>0</v>
      </c>
      <c r="S278" s="116"/>
      <c r="T278" s="116"/>
      <c r="U278" s="120">
        <f>'Eric-SESSION'!A422</f>
        <v>0</v>
      </c>
      <c r="V278" s="120">
        <f>'Eric-SESSION'!A423</f>
        <v>0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IF($A$278='Eric-SESSION'!$A$421,INDEX('Eric-SESSION'!$K$421:$T$428, MATCH("*pressup*",'Eric-SESSION'!$B$421:$B$428,0), MATCH("*1st*",'Eric-SESSION'!$K$7:$T$7,0)),"")</f>
        <v>#N/A</v>
      </c>
      <c r="D279" s="132" t="e">
        <f>INDEX('Eric-SESSION'!L$421:U$428, MATCH("*pressup*",'Eric-SESSION'!$B$421:$B$428,0), MATCH("*1st*",'Eric-SESSION'!K$7:T$7,0))</f>
        <v>#N/A</v>
      </c>
      <c r="E279" s="131" t="e">
        <f>IF($A$278='Eric-SESSION'!$A$421,INDEX('Eric-SESSION'!$K$421:$T$428, MATCH("*Deadlift*",'Eric-SESSION'!$B$421:$B$428,0), MATCH("*1st*",'Eric-SESSION'!$K$7:$T$7,0)),"")</f>
        <v>#N/A</v>
      </c>
      <c r="F279" s="131" t="e">
        <f>INDEX('Eric-SESSION'!$L$212:$U$421, MATCH("*Deadlift*",'Eric-SESSION'!$B$212:$B$421,0), MATCH("*1st*",'Eric-SESSION'!$K$7:$T$7,0))</f>
        <v>#N/A</v>
      </c>
      <c r="G279" s="131" t="e">
        <f>IF($A$278='Eric-SESSION'!$A$421,INDEX('Eric-SESSION'!$K$421:$T$428, MATCH("*Bench Press*",'Eric-SESSION'!$B$421:$B$428,0), MATCH("*1st*",'Eric-SESSION'!$K$7:$T$7,0)),"")</f>
        <v>#N/A</v>
      </c>
      <c r="H279" s="131" t="e">
        <f>INDEX('Eric-SESSION'!$L$421:$U$428, MATCH("*Bench Press*",'Eric-SESSION'!$B$421:$B$428,0), MATCH("*1st*",'Eric-SESSION'!$K$7:$T$7,0))</f>
        <v>#N/A</v>
      </c>
      <c r="I279" s="132" t="e">
        <f>IF($A$278='Eric-SESSION'!$A$421,INDEX('Eric-SESSION'!$K$421:$T$428, MATCH("*Military*",'Eric-SESSION'!$B$421:$B$428,0), MATCH("*1st*",'Eric-SESSION'!$K$7:$T$7,0)),"")</f>
        <v>#N/A</v>
      </c>
      <c r="J279" s="48" t="e">
        <f>INDEX('Eric-SESSION'!$L$421:$U$428, MATCH("*Military*",'Eric-SESSION'!$B$421:$B$428,0), MATCH("*1st*",'Eric-SESSION'!$K$7:$T$7,0))</f>
        <v>#N/A</v>
      </c>
      <c r="K279" s="131" t="e">
        <f>IF($A$278='Eric-SESSION'!$A$421,INDEX('Eric-SESSION'!$K$421:$T$428, MATCH("*Clean *",'Eric-SESSION'!$B$421:$B$428,0), MATCH("*1st*",'Eric-SESSION'!$K$7:$T$7,0)),"")</f>
        <v>#N/A</v>
      </c>
      <c r="L279" s="48" t="e">
        <f>INDEX('Eric-SESSION'!$L$421:$U$428, MATCH("*Clean *",'Eric-SESSION'!$B$421:$B$428,0), MATCH("*1st*",'Eric-SESSION'!$K$7:$T$7,0))</f>
        <v>#N/A</v>
      </c>
      <c r="M279" s="131" t="e">
        <f>IF($A$278='Eric-SESSION'!$A$421,INDEX('Eric-SESSION'!$K$421:$T$428, MATCH("*Lat Pulldown*",'Eric-SESSION'!$B$421:$B$428,0), MATCH("*1st*",'Eric-SESSION'!$K$7:$T$7,0)),"")</f>
        <v>#N/A</v>
      </c>
      <c r="N279" s="48" t="e">
        <f>INDEX('Eric-SESSION'!$L$421:$U$428, MATCH("*Lat Pulldown*",'Eric-SESSION'!$B$421:$B$428,0), MATCH("*1st*",'Eric-SESSION'!$K$7:$T$7,0))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IF($A$278='Eric-SESSION'!$A$421,INDEX('Eric-SESSION'!$K$421:$T$428, MATCH("*pressup*",'Eric-SESSION'!$B$421:$B$428,0), MATCH("*2nd*",'Eric-SESSION'!$K$7:$T$7,0)),"")</f>
        <v>#N/A</v>
      </c>
      <c r="D280" s="132" t="e">
        <f>INDEX('Eric-SESSION'!L$421:U$428, MATCH("*pressup*",'Eric-SESSION'!$B$421:$B$428,0), MATCH("*2nd*",'Eric-SESSION'!K$7:T$7,0))</f>
        <v>#N/A</v>
      </c>
      <c r="E280" s="131" t="e">
        <f>IF($A$278='Eric-SESSION'!$A$421,INDEX('Eric-SESSION'!$K$421:$T$428, MATCH("*Deadlift*",'Eric-SESSION'!$B$421:$B$428,0), MATCH("*2ND*",'Eric-SESSION'!$K$7:$T$7,0)),"")</f>
        <v>#N/A</v>
      </c>
      <c r="F280" s="131" t="e">
        <f>INDEX('Eric-SESSION'!$L$212:$U$421, MATCH("*Deadlift*",'Eric-SESSION'!$B$212:$B$421,0), MATCH("*2nd*",'Eric-SESSION'!$K$7:$T$7,0))</f>
        <v>#N/A</v>
      </c>
      <c r="G280" s="131" t="e">
        <f>IF($A$278='Eric-SESSION'!$A$421,INDEX('Eric-SESSION'!$K$421:$T$428, MATCH("*Bench Press*",'Eric-SESSION'!$B$421:$B$428,0), MATCH("*2ND*",'Eric-SESSION'!$K$7:$T$7,0)),"")</f>
        <v>#N/A</v>
      </c>
      <c r="H280" s="131" t="e">
        <f>INDEX('Eric-SESSION'!$L$421:$U$428, MATCH("*Bench Press*",'Eric-SESSION'!$B$421:$B$428,0), MATCH("*2nd*",'Eric-SESSION'!$K$7:$T$7,0))</f>
        <v>#N/A</v>
      </c>
      <c r="I280" s="132" t="e">
        <f>IF($A$278='Eric-SESSION'!$A$421,INDEX('Eric-SESSION'!$K$421:$T$428, MATCH("*Military*",'Eric-SESSION'!$B$421:$B$428,0), MATCH("*2ND*",'Eric-SESSION'!$K$7:$T$7,0)),"")</f>
        <v>#N/A</v>
      </c>
      <c r="J280" s="44" t="e">
        <f>INDEX('Eric-SESSION'!$L$421:$U$428, MATCH("*Military*",'Eric-SESSION'!$B$421:$B$428,0), MATCH("*2nd*",'Eric-SESSION'!$K$7:$T$7,0))</f>
        <v>#N/A</v>
      </c>
      <c r="K280" s="131" t="e">
        <f>IF($A$278='Eric-SESSION'!$A$421,INDEX('Eric-SESSION'!$K$421:$T$428, MATCH("*Clean *",'Eric-SESSION'!$B$421:$B$428,0), MATCH("*2ND*",'Eric-SESSION'!$K$7:$T$7,0)),"")</f>
        <v>#N/A</v>
      </c>
      <c r="L280" s="44" t="e">
        <f>INDEX('Eric-SESSION'!$L$421:$U$428, MATCH("*Clean *",'Eric-SESSION'!$B$421:$B$428,0), MATCH("*2nd*",'Eric-SESSION'!$K$7:$T$7,0))</f>
        <v>#N/A</v>
      </c>
      <c r="M280" s="131" t="e">
        <f>IF($A$278='Eric-SESSION'!$A$421,INDEX('Eric-SESSION'!$K$421:$T$428, MATCH("*Lat Pulldown*",'Eric-SESSION'!$B$421:$B$428,0), MATCH("*2ND*",'Eric-SESSION'!$K$7:$T$7,0)),"")</f>
        <v>#N/A</v>
      </c>
      <c r="N280" s="44" t="e">
        <f>INDEX('Eric-SESSION'!$L$421:$U$428, MATCH("*Lat Pulldown*",'Eric-SESSION'!$B$421:$B$428,0), MATCH("*2nd*",'Eric-SESSION'!$K$7:$T$7,0))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IF($A$278='Eric-SESSION'!$A$421,INDEX('Eric-SESSION'!$K$421:$T$428, MATCH("*pressup*",'Eric-SESSION'!$B$421:$B$428,0), MATCH("*3rd*",'Eric-SESSION'!$K$7:$T$7,0)),"")</f>
        <v>#N/A</v>
      </c>
      <c r="D281" s="132" t="e">
        <f>INDEX('Eric-SESSION'!L$421:U$428, MATCH("*pressup*",'Eric-SESSION'!$B$421:$B$428,0), MATCH("*3rd*",'Eric-SESSION'!K$7:T$7,0))</f>
        <v>#N/A</v>
      </c>
      <c r="E281" s="131" t="e">
        <f>IF($A$278='Eric-SESSION'!$A$421,INDEX('Eric-SESSION'!$K$421:$T$428, MATCH("*Deadlift*",'Eric-SESSION'!$B$421:$B$428,0), MATCH("*3rd*",'Eric-SESSION'!$K$7:$T$7,0)),"")</f>
        <v>#N/A</v>
      </c>
      <c r="F281" s="131" t="e">
        <f>INDEX('Eric-SESSION'!$L$212:$U$421, MATCH("*Deadlift*",'Eric-SESSION'!$B$212:$B$421,0), MATCH("*3rd*",'Eric-SESSION'!$K$7:$T$7,0))</f>
        <v>#N/A</v>
      </c>
      <c r="G281" s="131" t="e">
        <f>IF($A$278='Eric-SESSION'!$A$421,INDEX('Eric-SESSION'!$K$421:$T$428, MATCH("*Bench Press*",'Eric-SESSION'!$B$421:$B$428,0), MATCH("*3rd*",'Eric-SESSION'!$K$7:$T$7,0)),"")</f>
        <v>#N/A</v>
      </c>
      <c r="H281" s="131" t="e">
        <f>INDEX('Eric-SESSION'!$L$421:$U$428, MATCH("*Bench Press*",'Eric-SESSION'!$B$421:$B$428,0), MATCH("*3rd*",'Eric-SESSION'!$K$7:$T$7,0))</f>
        <v>#N/A</v>
      </c>
      <c r="I281" s="132" t="e">
        <f>IF($A$278='Eric-SESSION'!$A$421,INDEX('Eric-SESSION'!$K$421:$T$428, MATCH("*Military*",'Eric-SESSION'!$B$421:$B$428,0), MATCH("*3rd*",'Eric-SESSION'!$K$7:$T$7,0)),"")</f>
        <v>#N/A</v>
      </c>
      <c r="J281" s="44" t="e">
        <f>INDEX('Eric-SESSION'!$L$421:$U$428, MATCH("*Military*",'Eric-SESSION'!$B$421:$B$428,0), MATCH("*3rd*",'Eric-SESSION'!$K$7:$T$7,0))</f>
        <v>#N/A</v>
      </c>
      <c r="K281" s="131" t="e">
        <f>IF($A$278='Eric-SESSION'!$A$421,INDEX('Eric-SESSION'!$K$421:$T$428, MATCH("*Clean *",'Eric-SESSION'!$B$421:$B$428,0), MATCH("*3rd*",'Eric-SESSION'!$K$7:$T$7,0)),"")</f>
        <v>#N/A</v>
      </c>
      <c r="L281" s="44" t="e">
        <f>INDEX('Eric-SESSION'!$L$421:$U$428, MATCH("*Clean *",'Eric-SESSION'!$B$421:$B$428,0), MATCH("*3rd*",'Eric-SESSION'!$K$7:$T$7,0))</f>
        <v>#N/A</v>
      </c>
      <c r="M281" s="131" t="e">
        <f>IF($A$278='Eric-SESSION'!$A$421,INDEX('Eric-SESSION'!$K$421:$T$428, MATCH("*Lat Pulldown*",'Eric-SESSION'!$B$421:$B$428,0), MATCH("*3rd*",'Eric-SESSION'!$K$7:$T$7,0)),"")</f>
        <v>#N/A</v>
      </c>
      <c r="N281" s="44" t="e">
        <f>INDEX('Eric-SESSION'!$L$421:$U$428, MATCH("*Lat Pulldown*",'Eric-SESSION'!$B$421:$B$428,0), MATCH("*3rd*",'Eric-SESSION'!$K$7:$T$7,0))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IF($A$278='Eric-SESSION'!$A$421,INDEX('Eric-SESSION'!$K$421:$T$428, MATCH("*pressup*",'Eric-SESSION'!$B$421:$B$428,0), MATCH("*4th*",'Eric-SESSION'!$K$7:$T$7,0)),"")</f>
        <v>#N/A</v>
      </c>
      <c r="D282" s="132" t="e">
        <f>INDEX('Eric-SESSION'!L$421:U$428, MATCH("*pressup*",'Eric-SESSION'!$B$421:$B$428,0), MATCH("*4th*",'Eric-SESSION'!K$7:T$7,0))</f>
        <v>#N/A</v>
      </c>
      <c r="E282" s="131" t="e">
        <f>IF($A$278='Eric-SESSION'!$A$421,INDEX('Eric-SESSION'!$K$421:$T$428, MATCH("*Deadlift*",'Eric-SESSION'!$B$421:$B$428,0), MATCH("*4th*",'Eric-SESSION'!$K$7:$T$7,0)),"")</f>
        <v>#N/A</v>
      </c>
      <c r="F282" s="131" t="e">
        <f>INDEX('Eric-SESSION'!$L$212:$U$421, MATCH("*Deadlift*",'Eric-SESSION'!$B$212:$B$421,0), MATCH("*4th*",'Eric-SESSION'!$K$7:$T$7,0))</f>
        <v>#N/A</v>
      </c>
      <c r="G282" s="131" t="e">
        <f>IF($A$278='Eric-SESSION'!$A$421,INDEX('Eric-SESSION'!$K$421:$T$428, MATCH("*Bench Press*",'Eric-SESSION'!$B$421:$B$428,0), MATCH("*4th*",'Eric-SESSION'!$K$7:$T$7,0)),"")</f>
        <v>#N/A</v>
      </c>
      <c r="H282" s="131" t="e">
        <f>INDEX('Eric-SESSION'!$L$421:$U$428, MATCH("*Bench Press*",'Eric-SESSION'!$B$421:$B$428,0), MATCH("*4th*",'Eric-SESSION'!$K$7:$T$7,0))</f>
        <v>#N/A</v>
      </c>
      <c r="I282" s="132" t="e">
        <f>IF($A$278='Eric-SESSION'!$A$421,INDEX('Eric-SESSION'!$K$421:$T$428, MATCH("*Military*",'Eric-SESSION'!$B$421:$B$428,0), MATCH("*4th*",'Eric-SESSION'!$K$7:$T$7,0)),"")</f>
        <v>#N/A</v>
      </c>
      <c r="J282" s="44" t="e">
        <f>INDEX('Eric-SESSION'!$L$421:$U$428, MATCH("*Military*",'Eric-SESSION'!$B$421:$B$428,0), MATCH("*4th*",'Eric-SESSION'!$K$7:$T$7,0))</f>
        <v>#N/A</v>
      </c>
      <c r="K282" s="131" t="e">
        <f>IF($A$278='Eric-SESSION'!$A$421,INDEX('Eric-SESSION'!$K$421:$T$428, MATCH("*Clean *",'Eric-SESSION'!$B$421:$B$428,0), MATCH("*4th*",'Eric-SESSION'!$K$7:$T$7,0)),"")</f>
        <v>#N/A</v>
      </c>
      <c r="L282" s="44" t="e">
        <f>INDEX('Eric-SESSION'!$L$421:$U$428, MATCH("*Clean *",'Eric-SESSION'!$B$421:$B$428,0), MATCH("*4th*",'Eric-SESSION'!$K$7:$T$7,0))</f>
        <v>#N/A</v>
      </c>
      <c r="M282" s="131" t="e">
        <f>IF($A$278='Eric-SESSION'!$A$421,INDEX('Eric-SESSION'!$K$421:$T$428, MATCH("*Lat Pulldown*",'Eric-SESSION'!$B$421:$B$428,0), MATCH("*4th*",'Eric-SESSION'!$K$7:$T$7,0)),"")</f>
        <v>#N/A</v>
      </c>
      <c r="N282" s="44" t="e">
        <f>INDEX('Eric-SESSION'!$L$421:$U$428, MATCH("*Lat Pulldown*",'Eric-SESSION'!$B$421:$B$428,0), MATCH("*4th*",'Eric-SESSION'!$K$7:$T$7,0))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IF($A$278='Eric-SESSION'!$A$421,INDEX('Eric-SESSION'!$K$421:$T$428, MATCH("*pressup*",'Eric-SESSION'!$B$421:$B$428,0), MATCH("*5th*",'Eric-SESSION'!$K$7:$T$7,0)),"")</f>
        <v>#N/A</v>
      </c>
      <c r="D283" s="132" t="e">
        <f>INDEX('Eric-SESSION'!L$421:U$428, MATCH("*pressup*",'Eric-SESSION'!$B$421:$B$428,0), MATCH("*5th*",'Eric-SESSION'!K$7:T$7,0))</f>
        <v>#N/A</v>
      </c>
      <c r="E283" s="131" t="e">
        <f>IF($A$278='Eric-SESSION'!$A$421,INDEX('Eric-SESSION'!$K$421:$T$428, MATCH("*Deadlift*",'Eric-SESSION'!$B$421:$B$428,0), MATCH("*5th*",'Eric-SESSION'!$K$7:$T$7,0)),"")</f>
        <v>#N/A</v>
      </c>
      <c r="F283" s="131" t="e">
        <f>INDEX('Eric-SESSION'!$L$212:$U$421, MATCH("*Deadlift*",'Eric-SESSION'!$B$212:$B$421,0), MATCH("*5th*",'Eric-SESSION'!$K$7:$T$7,0))</f>
        <v>#N/A</v>
      </c>
      <c r="G283" s="131" t="e">
        <f>IF($A$278='Eric-SESSION'!$A$421,INDEX('Eric-SESSION'!$K$421:$T$428, MATCH("*Bench Press*",'Eric-SESSION'!$B$421:$B$428,0), MATCH("*5th*",'Eric-SESSION'!$K$7:$T$7,0)),"")</f>
        <v>#N/A</v>
      </c>
      <c r="H283" s="131" t="e">
        <f>INDEX('Eric-SESSION'!$L$421:$U$428, MATCH("*Bench Press*",'Eric-SESSION'!$B$421:$B$428,0), MATCH("*5th*",'Eric-SESSION'!$K$7:$T$7,0))</f>
        <v>#N/A</v>
      </c>
      <c r="I283" s="132" t="e">
        <f>IF($A$278='Eric-SESSION'!$A$421,INDEX('Eric-SESSION'!$K$421:$T$428, MATCH("*Military*",'Eric-SESSION'!$B$421:$B$428,0), MATCH("*5th*",'Eric-SESSION'!$K$7:$T$7,0)),"")</f>
        <v>#N/A</v>
      </c>
      <c r="J283" s="44" t="e">
        <f>INDEX('Eric-SESSION'!$L$421:$U$428, MATCH("*Military*",'Eric-SESSION'!$B$421:$B$428,0), MATCH("*5th*",'Eric-SESSION'!$K$7:$T$7,0))</f>
        <v>#N/A</v>
      </c>
      <c r="K283" s="131" t="e">
        <f>IF($A$278='Eric-SESSION'!$A$421,INDEX('Eric-SESSION'!$K$421:$T$428, MATCH("*Clean *",'Eric-SESSION'!$B$421:$B$428,0), MATCH("*5th*",'Eric-SESSION'!$K$7:$T$7,0)),"")</f>
        <v>#N/A</v>
      </c>
      <c r="L283" s="44" t="e">
        <f>INDEX('Eric-SESSION'!$L$421:$U$428, MATCH("*Clean *",'Eric-SESSION'!$B$421:$B$428,0), MATCH("*5th*",'Eric-SESSION'!$K$7:$T$7,0))</f>
        <v>#N/A</v>
      </c>
      <c r="M283" s="131" t="e">
        <f>IF($A$278='Eric-SESSION'!$A$421,INDEX('Eric-SESSION'!$K$421:$T$428, MATCH("*Lat Pulldown*",'Eric-SESSION'!$B$421:$B$428,0), MATCH("*5th*",'Eric-SESSION'!$K$7:$T$7,0)),"")</f>
        <v>#N/A</v>
      </c>
      <c r="N283" s="44" t="e">
        <f>INDEX('Eric-SESSION'!$L$421:$U$428, MATCH("*Lat Pulldown*",'Eric-SESSION'!$B$421:$B$428,0), MATCH("*5th*",'Eric-SESSION'!$K$7:$T$7,0))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'Eric-SESSION'!A430</f>
        <v>0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IF($A$284='Eric-SESSION'!$A$430,INDEX('Eric-SESSION'!$K$430:$T$437, MATCH("*Plank*",'Eric-SESSION'!$B$430:$B$437,0), MATCH("*1st*",'Eric-SESSION'!$K$7:$T$7,0)),"")</f>
        <v>#N/A</v>
      </c>
      <c r="P284" s="152" t="e">
        <f>IF($A$284='Eric-SESSION'!$A$430,INDEX('Eric-SESSION'!$K$430:$T$437, MATCH("*HIIT*",'Eric-SESSION'!$B$430:$B$437,0), MATCH("*1st*",'Eric-SESSION'!$K$7:$T$7,0)),"")</f>
        <v>#N/A</v>
      </c>
      <c r="Q284" s="119" t="e">
        <f>INDEX('Eric-SESSION'!$L$430:$U$437, MATCH("*HIIT*",'Eric-SESSION'!$B$430:$B$437,0), MATCH("*1st*",'Eric-SESSION'!$K$7:$T$7,0))</f>
        <v>#N/A</v>
      </c>
      <c r="R284" s="119">
        <f>'Eric-SESSION'!U430</f>
        <v>0</v>
      </c>
      <c r="S284" s="116"/>
      <c r="T284" s="116"/>
      <c r="U284" s="120">
        <f>'Eric-SESSION'!A431</f>
        <v>0</v>
      </c>
      <c r="V284" s="120">
        <f>'Eric-SESSION'!A432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IF($A$284='Eric-SESSION'!$A$430,INDEX('Eric-SESSION'!$K$430:$T$437, MATCH("*pressup*",'Eric-SESSION'!$B$430:$B$437,0), MATCH("*1st*",'Eric-SESSION'!$K$7:$T$7,0)),"")</f>
        <v>#N/A</v>
      </c>
      <c r="D285" s="132" t="e">
        <f>INDEX('Eric-SESSION'!L$430:U$437, MATCH("*pressup*",'Eric-SESSION'!$B$430:$B$437,0), MATCH("*1st*",'Eric-SESSION'!K$7:T$7,0))</f>
        <v>#N/A</v>
      </c>
      <c r="E285" s="131" t="e">
        <f>IF($A$284='Eric-SESSION'!$A$430,INDEX('Eric-SESSION'!$K$430:$T$437, MATCH("*Deadlift*",'Eric-SESSION'!$B$430:$B$437,0), MATCH("*1st*",'Eric-SESSION'!$K$7:$T$7,0)),"")</f>
        <v>#N/A</v>
      </c>
      <c r="F285" s="131" t="e">
        <f>INDEX('Eric-SESSION'!$L$430:$U$437, MATCH("*Deadlift*",'Eric-SESSION'!$B$430:$B$437,0), MATCH("*1st*",'Eric-SESSION'!$K$7:$T$7,0))</f>
        <v>#N/A</v>
      </c>
      <c r="G285" s="131" t="e">
        <f>IF($A$284='Eric-SESSION'!$A$430,INDEX('Eric-SESSION'!$K$430:$T$437, MATCH("*Bench Press*",'Eric-SESSION'!$B$430:$B$437,0), MATCH("*1st*",'Eric-SESSION'!$K$7:$T$7,0)),"")</f>
        <v>#N/A</v>
      </c>
      <c r="H285" s="131" t="e">
        <f>INDEX('Eric-SESSION'!$L$430:$U$437, MATCH("*Bench Press*",'Eric-SESSION'!$B$430:$B$437,0), MATCH("*1st*",'Eric-SESSION'!$K$7:$T$7,0))</f>
        <v>#N/A</v>
      </c>
      <c r="I285" s="132" t="e">
        <f>IF($A$284='Eric-SESSION'!$A$430,INDEX('Eric-SESSION'!$K$430:$T$437, MATCH("*Military*",'Eric-SESSION'!$B$430:$B$437,0), MATCH("*1st*",'Eric-SESSION'!$K$7:$T$7,0)),"")</f>
        <v>#N/A</v>
      </c>
      <c r="J285" s="48" t="e">
        <f>INDEX('Eric-SESSION'!$L$430:$U$437, MATCH("*Military*",'Eric-SESSION'!$B$430:$B$437,0), MATCH("*1st*",'Eric-SESSION'!$K$7:$T$7,0))</f>
        <v>#N/A</v>
      </c>
      <c r="K285" s="131" t="e">
        <f>IF($A$284='Eric-SESSION'!$A$430,INDEX('Eric-SESSION'!$K$430:$T$437, MATCH("*Clean *",'Eric-SESSION'!$B$430:$B$437,0), MATCH("*1st*",'Eric-SESSION'!$K$7:$T$7,0)),"")</f>
        <v>#N/A</v>
      </c>
      <c r="L285" s="48" t="e">
        <f>INDEX('Eric-SESSION'!$L$430:$U$437, MATCH("*Clean *",'Eric-SESSION'!$B$430:$B$437,0), MATCH("*1st*",'Eric-SESSION'!$K$7:$T$7,0))</f>
        <v>#N/A</v>
      </c>
      <c r="M285" s="131" t="e">
        <f>IF($A$284='Eric-SESSION'!$A$430,INDEX('Eric-SESSION'!$K$430:$T$437, MATCH("*Lat Pulldown*",'Eric-SESSION'!$B$430:$B$437,0), MATCH("*1st*",'Eric-SESSION'!$K$7:$T$7,0)),"")</f>
        <v>#N/A</v>
      </c>
      <c r="N285" s="48" t="e">
        <f>INDEX('Eric-SESSION'!$L$430:$U$437, MATCH("*Lat Pulldown*",'Eric-SESSION'!$B$430:$B$437,0), MATCH("*1st*",'Eric-SESSION'!$K$7:$T$7,0))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IF($A$284='Eric-SESSION'!$A$430,INDEX('Eric-SESSION'!$K$430:$T$437, MATCH("*pressup*",'Eric-SESSION'!$B$430:$B$437,0), MATCH("*2nd*",'Eric-SESSION'!$K$7:$T$7,0)),"")</f>
        <v>#N/A</v>
      </c>
      <c r="D286" s="132" t="e">
        <f>INDEX('Eric-SESSION'!L$430:U$437, MATCH("*pressup*",'Eric-SESSION'!$B$430:$B$437,0), MATCH("*2nd*",'Eric-SESSION'!K$7:T$7,0))</f>
        <v>#N/A</v>
      </c>
      <c r="E286" s="131" t="e">
        <f>IF($A$284='Eric-SESSION'!$A$430,INDEX('Eric-SESSION'!$K$430:$T$437, MATCH("*Deadlift*",'Eric-SESSION'!$B$430:$B$437,0), MATCH("*2ND*",'Eric-SESSION'!$K$7:$T$7,0)),"")</f>
        <v>#N/A</v>
      </c>
      <c r="F286" s="131" t="e">
        <f>INDEX('Eric-SESSION'!$L$430:$U$437, MATCH("*Deadlift*",'Eric-SESSION'!$B$430:$B$437,0), MATCH("*2nd*",'Eric-SESSION'!$K$7:$T$7,0))</f>
        <v>#N/A</v>
      </c>
      <c r="G286" s="131" t="e">
        <f>IF($A$284='Eric-SESSION'!$A$430,INDEX('Eric-SESSION'!$K$430:$T$437, MATCH("*Bench Press*",'Eric-SESSION'!$B$430:$B$437,0), MATCH("*2ND*",'Eric-SESSION'!$K$7:$T$7,0)),"")</f>
        <v>#N/A</v>
      </c>
      <c r="H286" s="131" t="e">
        <f>INDEX('Eric-SESSION'!$L$430:$U$437, MATCH("*Bench Press*",'Eric-SESSION'!$B$430:$B$437,0), MATCH("*2nd*",'Eric-SESSION'!$K$7:$T$7,0))</f>
        <v>#N/A</v>
      </c>
      <c r="I286" s="132" t="e">
        <f>IF($A$284='Eric-SESSION'!$A$430,INDEX('Eric-SESSION'!$K$430:$T$437, MATCH("*Military*",'Eric-SESSION'!$B$430:$B$437,0), MATCH("*2ND*",'Eric-SESSION'!$K$7:$T$7,0)),"")</f>
        <v>#N/A</v>
      </c>
      <c r="J286" s="44" t="e">
        <f>INDEX('Eric-SESSION'!$L$430:$U$437, MATCH("*Military*",'Eric-SESSION'!$B$430:$B$437,0), MATCH("*2nd*",'Eric-SESSION'!$K$7:$T$7,0))</f>
        <v>#N/A</v>
      </c>
      <c r="K286" s="131" t="e">
        <f>IF($A$284='Eric-SESSION'!$A$430,INDEX('Eric-SESSION'!$K$430:$T$437, MATCH("*Clean *",'Eric-SESSION'!$B$430:$B$437,0), MATCH("*2ND*",'Eric-SESSION'!$K$7:$T$7,0)),"")</f>
        <v>#N/A</v>
      </c>
      <c r="L286" s="44" t="e">
        <f>INDEX('Eric-SESSION'!$L$430:$U$437, MATCH("*Clean *",'Eric-SESSION'!$B$430:$B$437,0), MATCH("*2nd*",'Eric-SESSION'!$K$7:$T$7,0))</f>
        <v>#N/A</v>
      </c>
      <c r="M286" s="131" t="e">
        <f>IF($A$284='Eric-SESSION'!$A$430,INDEX('Eric-SESSION'!$K$430:$T$437, MATCH("*Lat Pulldown*",'Eric-SESSION'!$B$430:$B$437,0), MATCH("*2ND*",'Eric-SESSION'!$K$7:$T$7,0)),"")</f>
        <v>#N/A</v>
      </c>
      <c r="N286" s="44" t="e">
        <f>INDEX('Eric-SESSION'!$L$430:$U$437, MATCH("*Lat Pulldown*",'Eric-SESSION'!$B$430:$B$437,0), MATCH("*2nd*",'Eric-SESSION'!$K$7:$T$7,0))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IF($A$284='Eric-SESSION'!$A$430,INDEX('Eric-SESSION'!$K$430:$T$437, MATCH("*pressup*",'Eric-SESSION'!$B$430:$B$437,0), MATCH("*3rd*",'Eric-SESSION'!$K$7:$T$7,0)),"")</f>
        <v>#N/A</v>
      </c>
      <c r="D287" s="132" t="e">
        <f>INDEX('Eric-SESSION'!L$430:U$437, MATCH("*pressup*",'Eric-SESSION'!$B$430:$B$437,0), MATCH("*3rd*",'Eric-SESSION'!K$7:T$7,0))</f>
        <v>#N/A</v>
      </c>
      <c r="E287" s="131" t="e">
        <f>IF($A$284='Eric-SESSION'!$A$430,INDEX('Eric-SESSION'!$K$430:$T$437, MATCH("*Deadlift*",'Eric-SESSION'!$B$430:$B$437,0), MATCH("*3rd*",'Eric-SESSION'!$K$7:$T$7,0)),"")</f>
        <v>#N/A</v>
      </c>
      <c r="F287" s="131" t="e">
        <f>INDEX('Eric-SESSION'!$L$430:$U$437, MATCH("*Deadlift*",'Eric-SESSION'!$B$430:$B$437,0), MATCH("*3rd*",'Eric-SESSION'!$K$7:$T$7,0))</f>
        <v>#N/A</v>
      </c>
      <c r="G287" s="131" t="e">
        <f>IF($A$284='Eric-SESSION'!$A$430,INDEX('Eric-SESSION'!$K$430:$T$437, MATCH("*Bench Press*",'Eric-SESSION'!$B$430:$B$437,0), MATCH("*3rd*",'Eric-SESSION'!$K$7:$T$7,0)),"")</f>
        <v>#N/A</v>
      </c>
      <c r="H287" s="131" t="e">
        <f>INDEX('Eric-SESSION'!$L$430:$U$437, MATCH("*Bench Press*",'Eric-SESSION'!$B$430:$B$437,0), MATCH("*3rd*",'Eric-SESSION'!$K$7:$T$7,0))</f>
        <v>#N/A</v>
      </c>
      <c r="I287" s="132" t="e">
        <f>IF($A$284='Eric-SESSION'!$A$430,INDEX('Eric-SESSION'!$K$430:$T$437, MATCH("*Military*",'Eric-SESSION'!$B$430:$B$437,0), MATCH("*3rd*",'Eric-SESSION'!$K$7:$T$7,0)),"")</f>
        <v>#N/A</v>
      </c>
      <c r="J287" s="44" t="e">
        <f>INDEX('Eric-SESSION'!$L$430:$U$437, MATCH("*Military*",'Eric-SESSION'!$B$430:$B$437,0), MATCH("*3rd*",'Eric-SESSION'!$K$7:$T$7,0))</f>
        <v>#N/A</v>
      </c>
      <c r="K287" s="131" t="e">
        <f>IF($A$284='Eric-SESSION'!$A$430,INDEX('Eric-SESSION'!$K$430:$T$437, MATCH("*Clean *",'Eric-SESSION'!$B$430:$B$437,0), MATCH("*3rd*",'Eric-SESSION'!$K$7:$T$7,0)),"")</f>
        <v>#N/A</v>
      </c>
      <c r="L287" s="44" t="e">
        <f>INDEX('Eric-SESSION'!$L$430:$U$437, MATCH("*Clean *",'Eric-SESSION'!$B$430:$B$437,0), MATCH("*3rd*",'Eric-SESSION'!$K$7:$T$7,0))</f>
        <v>#N/A</v>
      </c>
      <c r="M287" s="131" t="e">
        <f>IF($A$284='Eric-SESSION'!$A$430,INDEX('Eric-SESSION'!$K$430:$T$437, MATCH("*Lat Pulldown*",'Eric-SESSION'!$B$430:$B$437,0), MATCH("*3rd*",'Eric-SESSION'!$K$7:$T$7,0)),"")</f>
        <v>#N/A</v>
      </c>
      <c r="N287" s="44" t="e">
        <f>INDEX('Eric-SESSION'!$L$430:$U$437, MATCH("*Lat Pulldown*",'Eric-SESSION'!$B$430:$B$437,0), MATCH("*3rd*",'Eric-SESSION'!$K$7:$T$7,0))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IF($A$284='Eric-SESSION'!$A$430,INDEX('Eric-SESSION'!$K$430:$T$437, MATCH("*pressup*",'Eric-SESSION'!$B$430:$B$437,0), MATCH("*4th*",'Eric-SESSION'!$K$7:$T$7,0)),"")</f>
        <v>#N/A</v>
      </c>
      <c r="D288" s="132" t="e">
        <f>INDEX('Eric-SESSION'!L$430:U$437, MATCH("*pressup*",'Eric-SESSION'!$B$430:$B$437,0), MATCH("*4th*",'Eric-SESSION'!K$7:T$7,0))</f>
        <v>#N/A</v>
      </c>
      <c r="E288" s="131" t="e">
        <f>IF($A$284='Eric-SESSION'!$A$430,INDEX('Eric-SESSION'!$K$430:$T$437, MATCH("*Deadlift*",'Eric-SESSION'!$B$430:$B$437,0), MATCH("*4th*",'Eric-SESSION'!$K$7:$T$7,0)),"")</f>
        <v>#N/A</v>
      </c>
      <c r="F288" s="131" t="e">
        <f>INDEX('Eric-SESSION'!$L$430:$U$437, MATCH("*Deadlift*",'Eric-SESSION'!$B$430:$B$437,0), MATCH("*4th*",'Eric-SESSION'!$K$7:$T$7,0))</f>
        <v>#N/A</v>
      </c>
      <c r="G288" s="131" t="e">
        <f>IF($A$284='Eric-SESSION'!$A$430,INDEX('Eric-SESSION'!$K$430:$T$437, MATCH("*Bench Press*",'Eric-SESSION'!$B$430:$B$437,0), MATCH("*4th*",'Eric-SESSION'!$K$7:$T$7,0)),"")</f>
        <v>#N/A</v>
      </c>
      <c r="H288" s="131" t="e">
        <f>INDEX('Eric-SESSION'!$L$430:$U$437, MATCH("*Bench Press*",'Eric-SESSION'!$B$430:$B$437,0), MATCH("*4th*",'Eric-SESSION'!$K$7:$T$7,0))</f>
        <v>#N/A</v>
      </c>
      <c r="I288" s="132" t="e">
        <f>IF($A$284='Eric-SESSION'!$A$430,INDEX('Eric-SESSION'!$K$430:$T$437, MATCH("*Military*",'Eric-SESSION'!$B$430:$B$437,0), MATCH("*4th*",'Eric-SESSION'!$K$7:$T$7,0)),"")</f>
        <v>#N/A</v>
      </c>
      <c r="J288" s="44" t="e">
        <f>INDEX('Eric-SESSION'!$L$430:$U$437, MATCH("*Military*",'Eric-SESSION'!$B$430:$B$437,0), MATCH("*4th*",'Eric-SESSION'!$K$7:$T$7,0))</f>
        <v>#N/A</v>
      </c>
      <c r="K288" s="131" t="e">
        <f>IF($A$284='Eric-SESSION'!$A$430,INDEX('Eric-SESSION'!$K$430:$T$437, MATCH("*Clean *",'Eric-SESSION'!$B$430:$B$437,0), MATCH("*4th*",'Eric-SESSION'!$K$7:$T$7,0)),"")</f>
        <v>#N/A</v>
      </c>
      <c r="L288" s="44" t="e">
        <f>INDEX('Eric-SESSION'!$L$430:$U$437, MATCH("*Clean *",'Eric-SESSION'!$B$430:$B$437,0), MATCH("*4th*",'Eric-SESSION'!$K$7:$T$7,0))</f>
        <v>#N/A</v>
      </c>
      <c r="M288" s="131" t="e">
        <f>IF($A$284='Eric-SESSION'!$A$430,INDEX('Eric-SESSION'!$K$430:$T$437, MATCH("*Lat Pulldown*",'Eric-SESSION'!$B$430:$B$437,0), MATCH("*4th*",'Eric-SESSION'!$K$7:$T$7,0)),"")</f>
        <v>#N/A</v>
      </c>
      <c r="N288" s="44" t="e">
        <f>INDEX('Eric-SESSION'!$L$430:$U$437, MATCH("*Lat Pulldown*",'Eric-SESSION'!$B$430:$B$437,0), MATCH("*4th*",'Eric-SESSION'!$K$7:$T$7,0))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IF($A$284='Eric-SESSION'!$A$430,INDEX('Eric-SESSION'!$K$430:$T$437, MATCH("*pressup*",'Eric-SESSION'!$B$430:$B$437,0), MATCH("*5th*",'Eric-SESSION'!$K$7:$T$7,0)),"")</f>
        <v>#N/A</v>
      </c>
      <c r="D289" s="132" t="e">
        <f>INDEX('Eric-SESSION'!L$430:U$437, MATCH("*pressup*",'Eric-SESSION'!$B$430:$B$437,0), MATCH("*5th*",'Eric-SESSION'!K$7:T$7,0))</f>
        <v>#N/A</v>
      </c>
      <c r="E289" s="131" t="e">
        <f>IF($A$284='Eric-SESSION'!$A$430,INDEX('Eric-SESSION'!$K$430:$T$437, MATCH("*Deadlift*",'Eric-SESSION'!$B$430:$B$437,0), MATCH("*5th*",'Eric-SESSION'!$K$7:$T$7,0)),"")</f>
        <v>#N/A</v>
      </c>
      <c r="F289" s="131" t="e">
        <f>INDEX('Eric-SESSION'!$L$430:$U$437, MATCH("*Deadlift*",'Eric-SESSION'!$B$430:$B$437,0), MATCH("*5th*",'Eric-SESSION'!$K$7:$T$7,0))</f>
        <v>#N/A</v>
      </c>
      <c r="G289" s="131" t="e">
        <f>IF($A$284='Eric-SESSION'!$A$430,INDEX('Eric-SESSION'!$K$430:$T$437, MATCH("*Bench Press*",'Eric-SESSION'!$B$430:$B$437,0), MATCH("*5th*",'Eric-SESSION'!$K$7:$T$7,0)),"")</f>
        <v>#N/A</v>
      </c>
      <c r="H289" s="131" t="e">
        <f>INDEX('Eric-SESSION'!$L$430:$U$437, MATCH("*Bench Press*",'Eric-SESSION'!$B$430:$B$437,0), MATCH("*5th*",'Eric-SESSION'!$K$7:$T$7,0))</f>
        <v>#N/A</v>
      </c>
      <c r="I289" s="132" t="e">
        <f>IF($A$284='Eric-SESSION'!$A$430,INDEX('Eric-SESSION'!$K$430:$T$437, MATCH("*Military*",'Eric-SESSION'!$B$430:$B$437,0), MATCH("*5th*",'Eric-SESSION'!$K$7:$T$7,0)),"")</f>
        <v>#N/A</v>
      </c>
      <c r="J289" s="44" t="e">
        <f>INDEX('Eric-SESSION'!$L$430:$U$437, MATCH("*Military*",'Eric-SESSION'!$B$430:$B$437,0), MATCH("*5th*",'Eric-SESSION'!$K$7:$T$7,0))</f>
        <v>#N/A</v>
      </c>
      <c r="K289" s="131" t="e">
        <f>IF($A$284='Eric-SESSION'!$A$430,INDEX('Eric-SESSION'!$K$430:$T$437, MATCH("*Clean *",'Eric-SESSION'!$B$430:$B$437,0), MATCH("*5th*",'Eric-SESSION'!$K$7:$T$7,0)),"")</f>
        <v>#N/A</v>
      </c>
      <c r="L289" s="44" t="e">
        <f>INDEX('Eric-SESSION'!$L$430:$U$437, MATCH("*Clean *",'Eric-SESSION'!$B$430:$B$437,0), MATCH("*5th*",'Eric-SESSION'!$K$7:$T$7,0))</f>
        <v>#N/A</v>
      </c>
      <c r="M289" s="131" t="e">
        <f>IF($A$284='Eric-SESSION'!$A$430,INDEX('Eric-SESSION'!$K$430:$T$437, MATCH("*Lat Pulldown*",'Eric-SESSION'!$B$430:$B$437,0), MATCH("*5th*",'Eric-SESSION'!$K$7:$T$7,0)),"")</f>
        <v>#N/A</v>
      </c>
      <c r="N289" s="44" t="e">
        <f>INDEX('Eric-SESSION'!$L$430:$U$437, MATCH("*Lat Pulldown*",'Eric-SESSION'!$B$430:$B$437,0), MATCH("*5th*",'Eric-SESSION'!$K$7:$T$7,0))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'Eric-SESSION'!A439</f>
        <v>0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IF($A$290='Eric-SESSION'!$A$439,INDEX('Eric-SESSION'!$K$439:$T$446, MATCH("*Plank*",'Eric-SESSION'!$B$439:$B$446,0), MATCH("*1st*",'Eric-SESSION'!$K$7:$T$7,0)),"")</f>
        <v>#N/A</v>
      </c>
      <c r="P290" s="152" t="e">
        <f>IF($A$290='Eric-SESSION'!$A$439,INDEX('Eric-SESSION'!$K$439:$T$446, MATCH("*HIIT*",'Eric-SESSION'!$B$439:$B$446,0), MATCH("*1st*",'Eric-SESSION'!$K$7:$T$7,0)),"")</f>
        <v>#N/A</v>
      </c>
      <c r="Q290" s="119" t="e">
        <f>INDEX('Eric-SESSION'!$L$212:$U$439, MATCH("*HIIT*",'Eric-SESSION'!$B$212:$B$439,0), MATCH("*1st*",'Eric-SESSION'!$K$7:$T$7,0))</f>
        <v>#N/A</v>
      </c>
      <c r="R290" s="119">
        <f>'Eric-SESSION'!U439</f>
        <v>0</v>
      </c>
      <c r="S290" s="116"/>
      <c r="T290" s="116"/>
      <c r="U290" s="120">
        <f>'Eric-SESSION'!A440</f>
        <v>0</v>
      </c>
      <c r="V290" s="120">
        <f>'Eric-SESSION'!A441</f>
        <v>0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IF($A$290='Eric-SESSION'!$A$439,INDEX('Eric-SESSION'!$K$439:$T$446, MATCH("*pressup*",'Eric-SESSION'!$B$439:$B$446,0), MATCH("*1st*",'Eric-SESSION'!$K$7:$T$7,0)),"")</f>
        <v>#N/A</v>
      </c>
      <c r="D291" s="132" t="e">
        <f>INDEX('Eric-SESSION'!L$439:U$446, MATCH("*pressup*",'Eric-SESSION'!$B$439:$B$446,0), MATCH("*1st*",'Eric-SESSION'!K$7:T$7,0))</f>
        <v>#N/A</v>
      </c>
      <c r="E291" s="131" t="e">
        <f>IF($A$290='Eric-SESSION'!$A$439,INDEX('Eric-SESSION'!$K$439:$T$446, MATCH("*Deadlift*",'Eric-SESSION'!$B$439:$B$446,0), MATCH("*1st*",'Eric-SESSION'!$K$7:$T$7,0)),"")</f>
        <v>#N/A</v>
      </c>
      <c r="F291" s="131" t="e">
        <f>INDEX('Eric-SESSION'!$L$439:$U$446, MATCH("*Deadlift*",'Eric-SESSION'!$B$439:$B$446,0), MATCH("*1st*",'Eric-SESSION'!$K$7:$T$7,0))</f>
        <v>#N/A</v>
      </c>
      <c r="G291" s="131" t="e">
        <f>IF($A$290='Eric-SESSION'!$A$439,INDEX('Eric-SESSION'!$K$439:$T$446, MATCH("*Bench Press*",'Eric-SESSION'!$B$439:$B$446,0), MATCH("*1st*",'Eric-SESSION'!$K$7:$T$7,0)),"")</f>
        <v>#N/A</v>
      </c>
      <c r="H291" s="131" t="e">
        <f>INDEX('Eric-SESSION'!$L$439:$U$446, MATCH("*Bench Press*",'Eric-SESSION'!$B$439:$B$446,0), MATCH("*1st*",'Eric-SESSION'!$K$7:$T$7,0))</f>
        <v>#N/A</v>
      </c>
      <c r="I291" s="132" t="e">
        <f>IF($A$290='Eric-SESSION'!$A$439,INDEX('Eric-SESSION'!$K$439:$T$446, MATCH("*Military*",'Eric-SESSION'!$B$439:$B$446,0), MATCH("*1st*",'Eric-SESSION'!$K$7:$T$7,0)),"")</f>
        <v>#N/A</v>
      </c>
      <c r="J291" s="48" t="e">
        <f>INDEX('Eric-SESSION'!$L$439:$U$446, MATCH("*Military*",'Eric-SESSION'!$B$439:$B$446,0), MATCH("*1st*",'Eric-SESSION'!$K$7:$T$7,0))</f>
        <v>#N/A</v>
      </c>
      <c r="K291" s="131" t="e">
        <f>IF($A$290='Eric-SESSION'!$A$439,INDEX('Eric-SESSION'!$K$439:$T$446, MATCH("*Clean *",'Eric-SESSION'!$B$439:$B$446,0), MATCH("*1st*",'Eric-SESSION'!$K$7:$T$7,0)),"")</f>
        <v>#N/A</v>
      </c>
      <c r="L291" s="48" t="e">
        <f>INDEX('Eric-SESSION'!$L$439:$U$446, MATCH("*Clean *",'Eric-SESSION'!$B$439:$B$446,0), MATCH("*1st*",'Eric-SESSION'!$K$7:$T$7,0))</f>
        <v>#N/A</v>
      </c>
      <c r="M291" s="131" t="e">
        <f>IF($A$290='Eric-SESSION'!$A$439,INDEX('Eric-SESSION'!$K$439:$T$446, MATCH("*Lat Pulldown*",'Eric-SESSION'!$B$439:$B$446,0), MATCH("*1st*",'Eric-SESSION'!$K$7:$T$7,0)),"")</f>
        <v>#N/A</v>
      </c>
      <c r="N291" s="48" t="e">
        <f>INDEX('Eric-SESSION'!$L$439:$U$446, MATCH("*Lat Pulldown*",'Eric-SESSION'!$B$439:$B$446,0), MATCH("*1st*",'Eric-SESSION'!$K$7:$T$7,0))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IF($A$290='Eric-SESSION'!$A$439,INDEX('Eric-SESSION'!$K$439:$T$446, MATCH("*pressup*",'Eric-SESSION'!$B$439:$B$446,0), MATCH("*2nd*",'Eric-SESSION'!$K$7:$T$7,0)),"")</f>
        <v>#N/A</v>
      </c>
      <c r="D292" s="132" t="e">
        <f>INDEX('Eric-SESSION'!L$439:U$446, MATCH("*pressup*",'Eric-SESSION'!$B$439:$B$446,0), MATCH("*2nd*",'Eric-SESSION'!K$7:T$7,0))</f>
        <v>#N/A</v>
      </c>
      <c r="E292" s="131" t="e">
        <f>IF($A$290='Eric-SESSION'!$A$439,INDEX('Eric-SESSION'!$K$439:$T$446, MATCH("*Deadlift*",'Eric-SESSION'!$B$439:$B$446,0), MATCH("*2ND*",'Eric-SESSION'!$K$7:$T$7,0)),"")</f>
        <v>#N/A</v>
      </c>
      <c r="F292" s="131" t="e">
        <f>INDEX('Eric-SESSION'!$L$439:$U$446, MATCH("*Deadlift*",'Eric-SESSION'!$B$439:$B$446,0), MATCH("*2nd*",'Eric-SESSION'!$K$7:$T$7,0))</f>
        <v>#N/A</v>
      </c>
      <c r="G292" s="131" t="e">
        <f>IF($A$290='Eric-SESSION'!$A$439,INDEX('Eric-SESSION'!$K$439:$T$446, MATCH("*Bench Press*",'Eric-SESSION'!$B$439:$B$446,0), MATCH("*2ND*",'Eric-SESSION'!$K$7:$T$7,0)),"")</f>
        <v>#N/A</v>
      </c>
      <c r="H292" s="131" t="e">
        <f>INDEX('Eric-SESSION'!$L$439:$U$446, MATCH("*Bench Press*",'Eric-SESSION'!$B$439:$B$446,0), MATCH("*2nd*",'Eric-SESSION'!$K$7:$T$7,0))</f>
        <v>#N/A</v>
      </c>
      <c r="I292" s="132" t="e">
        <f>IF($A$290='Eric-SESSION'!$A$439,INDEX('Eric-SESSION'!$K$439:$T$446, MATCH("*Military*",'Eric-SESSION'!$B$439:$B$446,0), MATCH("*2ND*",'Eric-SESSION'!$K$7:$T$7,0)),"")</f>
        <v>#N/A</v>
      </c>
      <c r="J292" s="44" t="e">
        <f>INDEX('Eric-SESSION'!$L$439:$U$446, MATCH("*Military*",'Eric-SESSION'!$B$439:$B$446,0), MATCH("*2nd*",'Eric-SESSION'!$K$7:$T$7,0))</f>
        <v>#N/A</v>
      </c>
      <c r="K292" s="131" t="e">
        <f>IF($A$290='Eric-SESSION'!$A$439,INDEX('Eric-SESSION'!$K$439:$T$446, MATCH("*Clean *",'Eric-SESSION'!$B$439:$B$446,0), MATCH("*2ND*",'Eric-SESSION'!$K$7:$T$7,0)),"")</f>
        <v>#N/A</v>
      </c>
      <c r="L292" s="44" t="e">
        <f>INDEX('Eric-SESSION'!$L$439:$U$446, MATCH("*Clean *",'Eric-SESSION'!$B$439:$B$446,0), MATCH("*2nd*",'Eric-SESSION'!$K$7:$T$7,0))</f>
        <v>#N/A</v>
      </c>
      <c r="M292" s="131" t="e">
        <f>IF($A$290='Eric-SESSION'!$A$439,INDEX('Eric-SESSION'!$K$439:$T$446, MATCH("*Lat Pulldown*",'Eric-SESSION'!$B$439:$B$446,0), MATCH("*2ND*",'Eric-SESSION'!$K$7:$T$7,0)),"")</f>
        <v>#N/A</v>
      </c>
      <c r="N292" s="44" t="e">
        <f>INDEX('Eric-SESSION'!$L$439:$U$446, MATCH("*Lat Pulldown*",'Eric-SESSION'!$B$439:$B$446,0), MATCH("*2nd*",'Eric-SESSION'!$K$7:$T$7,0))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IF($A$290='Eric-SESSION'!$A$439,INDEX('Eric-SESSION'!$K$439:$T$446, MATCH("*pressup*",'Eric-SESSION'!$B$439:$B$446,0), MATCH("*3rd*",'Eric-SESSION'!$K$7:$T$7,0)),"")</f>
        <v>#N/A</v>
      </c>
      <c r="D293" s="132" t="e">
        <f>INDEX('Eric-SESSION'!L$439:U$446, MATCH("*pressup*",'Eric-SESSION'!$B$439:$B$446,0), MATCH("*3rd*",'Eric-SESSION'!K$7:T$7,0))</f>
        <v>#N/A</v>
      </c>
      <c r="E293" s="131" t="e">
        <f>IF($A$290='Eric-SESSION'!$A$439,INDEX('Eric-SESSION'!$K$439:$T$446, MATCH("*Deadlift*",'Eric-SESSION'!$B$439:$B$446,0), MATCH("*3rd*",'Eric-SESSION'!$K$7:$T$7,0)),"")</f>
        <v>#N/A</v>
      </c>
      <c r="F293" s="131" t="e">
        <f>INDEX('Eric-SESSION'!$L$439:$U$446, MATCH("*Deadlift*",'Eric-SESSION'!$B$439:$B$446,0), MATCH("*3rd*",'Eric-SESSION'!$K$7:$T$7,0))</f>
        <v>#N/A</v>
      </c>
      <c r="G293" s="131" t="e">
        <f>IF($A$290='Eric-SESSION'!$A$439,INDEX('Eric-SESSION'!$K$439:$T$446, MATCH("*Bench Press*",'Eric-SESSION'!$B$439:$B$446,0), MATCH("*3rd*",'Eric-SESSION'!$K$7:$T$7,0)),"")</f>
        <v>#N/A</v>
      </c>
      <c r="H293" s="131" t="e">
        <f>INDEX('Eric-SESSION'!$L$439:$U$446, MATCH("*Bench Press*",'Eric-SESSION'!$B$439:$B$446,0), MATCH("*3rd*",'Eric-SESSION'!$K$7:$T$7,0))</f>
        <v>#N/A</v>
      </c>
      <c r="I293" s="132" t="e">
        <f>IF($A$290='Eric-SESSION'!$A$439,INDEX('Eric-SESSION'!$K$439:$T$446, MATCH("*Military*",'Eric-SESSION'!$B$439:$B$446,0), MATCH("*3rd*",'Eric-SESSION'!$K$7:$T$7,0)),"")</f>
        <v>#N/A</v>
      </c>
      <c r="J293" s="44" t="e">
        <f>INDEX('Eric-SESSION'!$L$439:$U$446, MATCH("*Military*",'Eric-SESSION'!$B$439:$B$446,0), MATCH("*3rd*",'Eric-SESSION'!$K$7:$T$7,0))</f>
        <v>#N/A</v>
      </c>
      <c r="K293" s="131" t="e">
        <f>IF($A$290='Eric-SESSION'!$A$439,INDEX('Eric-SESSION'!$K$439:$T$446, MATCH("*Clean *",'Eric-SESSION'!$B$439:$B$446,0), MATCH("*3rd*",'Eric-SESSION'!$K$7:$T$7,0)),"")</f>
        <v>#N/A</v>
      </c>
      <c r="L293" s="44" t="e">
        <f>INDEX('Eric-SESSION'!$L$439:$U$446, MATCH("*Clean *",'Eric-SESSION'!$B$439:$B$446,0), MATCH("*3rd*",'Eric-SESSION'!$K$7:$T$7,0))</f>
        <v>#N/A</v>
      </c>
      <c r="M293" s="131" t="e">
        <f>IF($A$290='Eric-SESSION'!$A$439,INDEX('Eric-SESSION'!$K$439:$T$446, MATCH("*Lat Pulldown*",'Eric-SESSION'!$B$439:$B$446,0), MATCH("*3rd*",'Eric-SESSION'!$K$7:$T$7,0)),"")</f>
        <v>#N/A</v>
      </c>
      <c r="N293" s="44" t="e">
        <f>INDEX('Eric-SESSION'!$L$439:$U$446, MATCH("*Lat Pulldown*",'Eric-SESSION'!$B$439:$B$446,0), MATCH("*3rd*",'Eric-SESSION'!$K$7:$T$7,0))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IF($A$290='Eric-SESSION'!$A$439,INDEX('Eric-SESSION'!$K$439:$T$446, MATCH("*pressup*",'Eric-SESSION'!$B$439:$B$446,0), MATCH("*4th*",'Eric-SESSION'!$K$7:$T$7,0)),"")</f>
        <v>#N/A</v>
      </c>
      <c r="D294" s="132" t="e">
        <f>INDEX('Eric-SESSION'!L$439:U$446, MATCH("*pressup*",'Eric-SESSION'!$B$439:$B$446,0), MATCH("*4th*",'Eric-SESSION'!K$7:T$7,0))</f>
        <v>#N/A</v>
      </c>
      <c r="E294" s="131" t="e">
        <f>IF($A$290='Eric-SESSION'!$A$439,INDEX('Eric-SESSION'!$K$439:$T$446, MATCH("*Deadlift*",'Eric-SESSION'!$B$439:$B$446,0), MATCH("*4th*",'Eric-SESSION'!$K$7:$T$7,0)),"")</f>
        <v>#N/A</v>
      </c>
      <c r="F294" s="131" t="e">
        <f>INDEX('Eric-SESSION'!$L$439:$U$446, MATCH("*Deadlift*",'Eric-SESSION'!$B$439:$B$446,0), MATCH("*4th*",'Eric-SESSION'!$K$7:$T$7,0))</f>
        <v>#N/A</v>
      </c>
      <c r="G294" s="131" t="e">
        <f>IF($A$290='Eric-SESSION'!$A$439,INDEX('Eric-SESSION'!$K$439:$T$446, MATCH("*Bench Press*",'Eric-SESSION'!$B$439:$B$446,0), MATCH("*4th*",'Eric-SESSION'!$K$7:$T$7,0)),"")</f>
        <v>#N/A</v>
      </c>
      <c r="H294" s="131" t="e">
        <f>INDEX('Eric-SESSION'!$L$439:$U$446, MATCH("*Bench Press*",'Eric-SESSION'!$B$439:$B$446,0), MATCH("*4th*",'Eric-SESSION'!$K$7:$T$7,0))</f>
        <v>#N/A</v>
      </c>
      <c r="I294" s="132" t="e">
        <f>IF($A$290='Eric-SESSION'!$A$439,INDEX('Eric-SESSION'!$K$439:$T$446, MATCH("*Military*",'Eric-SESSION'!$B$439:$B$446,0), MATCH("*4th*",'Eric-SESSION'!$K$7:$T$7,0)),"")</f>
        <v>#N/A</v>
      </c>
      <c r="J294" s="44" t="e">
        <f>INDEX('Eric-SESSION'!$L$439:$U$446, MATCH("*Military*",'Eric-SESSION'!$B$439:$B$446,0), MATCH("*4th*",'Eric-SESSION'!$K$7:$T$7,0))</f>
        <v>#N/A</v>
      </c>
      <c r="K294" s="131" t="e">
        <f>IF($A$290='Eric-SESSION'!$A$439,INDEX('Eric-SESSION'!$K$439:$T$446, MATCH("*Clean *",'Eric-SESSION'!$B$439:$B$446,0), MATCH("*4th*",'Eric-SESSION'!$K$7:$T$7,0)),"")</f>
        <v>#N/A</v>
      </c>
      <c r="L294" s="44" t="e">
        <f>INDEX('Eric-SESSION'!$L$439:$U$446, MATCH("*Clean *",'Eric-SESSION'!$B$439:$B$446,0), MATCH("*4th*",'Eric-SESSION'!$K$7:$T$7,0))</f>
        <v>#N/A</v>
      </c>
      <c r="M294" s="131" t="e">
        <f>IF($A$290='Eric-SESSION'!$A$439,INDEX('Eric-SESSION'!$K$439:$T$446, MATCH("*Lat Pulldown*",'Eric-SESSION'!$B$439:$B$446,0), MATCH("*4th*",'Eric-SESSION'!$K$7:$T$7,0)),"")</f>
        <v>#N/A</v>
      </c>
      <c r="N294" s="44" t="e">
        <f>INDEX('Eric-SESSION'!$L$439:$U$446, MATCH("*Lat Pulldown*",'Eric-SESSION'!$B$439:$B$446,0), MATCH("*4th*",'Eric-SESSION'!$K$7:$T$7,0))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IF($A$290='Eric-SESSION'!$A$439,INDEX('Eric-SESSION'!$K$439:$T$446, MATCH("*pressup*",'Eric-SESSION'!$B$439:$B$446,0), MATCH("*5th*",'Eric-SESSION'!$K$7:$T$7,0)),"")</f>
        <v>#N/A</v>
      </c>
      <c r="D295" s="132" t="e">
        <f>INDEX('Eric-SESSION'!L$439:U$446, MATCH("*pressup*",'Eric-SESSION'!$B$439:$B$446,0), MATCH("*5th*",'Eric-SESSION'!K$7:T$7,0))</f>
        <v>#N/A</v>
      </c>
      <c r="E295" s="131" t="e">
        <f>IF($A$290='Eric-SESSION'!$A$439,INDEX('Eric-SESSION'!$K$439:$T$446, MATCH("*Deadlift*",'Eric-SESSION'!$B$439:$B$446,0), MATCH("*5th*",'Eric-SESSION'!$K$7:$T$7,0)),"")</f>
        <v>#N/A</v>
      </c>
      <c r="F295" s="131" t="e">
        <f>INDEX('Eric-SESSION'!$L$439:$U$446, MATCH("*Deadlift*",'Eric-SESSION'!$B$439:$B$446,0), MATCH("*5th*",'Eric-SESSION'!$K$7:$T$7,0))</f>
        <v>#N/A</v>
      </c>
      <c r="G295" s="131" t="e">
        <f>IF($A$290='Eric-SESSION'!$A$439,INDEX('Eric-SESSION'!$K$439:$T$446, MATCH("*Bench Press*",'Eric-SESSION'!$B$439:$B$446,0), MATCH("*5th*",'Eric-SESSION'!$K$7:$T$7,0)),"")</f>
        <v>#N/A</v>
      </c>
      <c r="H295" s="131" t="e">
        <f>INDEX('Eric-SESSION'!$L$439:$U$446, MATCH("*Bench Press*",'Eric-SESSION'!$B$439:$B$446,0), MATCH("*5th*",'Eric-SESSION'!$K$7:$T$7,0))</f>
        <v>#N/A</v>
      </c>
      <c r="I295" s="132" t="e">
        <f>IF($A$290='Eric-SESSION'!$A$439,INDEX('Eric-SESSION'!$K$439:$T$446, MATCH("*Military*",'Eric-SESSION'!$B$439:$B$446,0), MATCH("*5th*",'Eric-SESSION'!$K$7:$T$7,0)),"")</f>
        <v>#N/A</v>
      </c>
      <c r="J295" s="44" t="e">
        <f>INDEX('Eric-SESSION'!$L$439:$U$446, MATCH("*Military*",'Eric-SESSION'!$B$439:$B$446,0), MATCH("*5th*",'Eric-SESSION'!$K$7:$T$7,0))</f>
        <v>#N/A</v>
      </c>
      <c r="K295" s="131" t="e">
        <f>IF($A$290='Eric-SESSION'!$A$439,INDEX('Eric-SESSION'!$K$439:$T$446, MATCH("*Clean *",'Eric-SESSION'!$B$439:$B$446,0), MATCH("*5th*",'Eric-SESSION'!$K$7:$T$7,0)),"")</f>
        <v>#N/A</v>
      </c>
      <c r="L295" s="44" t="e">
        <f>INDEX('Eric-SESSION'!$L$439:$U$446, MATCH("*Clean *",'Eric-SESSION'!$B$439:$B$446,0), MATCH("*5th*",'Eric-SESSION'!$K$7:$T$7,0))</f>
        <v>#N/A</v>
      </c>
      <c r="M295" s="131" t="e">
        <f>IF($A$290='Eric-SESSION'!$A$439,INDEX('Eric-SESSION'!$K$439:$T$446, MATCH("*Lat Pulldown*",'Eric-SESSION'!$B$439:$B$446,0), MATCH("*5th*",'Eric-SESSION'!$K$7:$T$7,0)),"")</f>
        <v>#N/A</v>
      </c>
      <c r="N295" s="44" t="e">
        <f>INDEX('Eric-SESSION'!$L$439:$U$446, MATCH("*Lat Pulldown*",'Eric-SESSION'!$B$439:$B$446,0), MATCH("*5th*",'Eric-SESSION'!$K$7:$T$7,0))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'Eric-SESSION'!A448</f>
        <v>0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IF($A$296='Eric-SESSION'!$A$448,INDEX('Eric-SESSION'!$K$448:$T$455, MATCH("*Plank*",'Eric-SESSION'!$B$448:$B$455,0), MATCH("*1st*",'Eric-SESSION'!$K$7:$T$7,0)),"")</f>
        <v>#N/A</v>
      </c>
      <c r="P296" s="152" t="e">
        <f>IF($A$296='Eric-SESSION'!$A$448,INDEX('Eric-SESSION'!$K$448:$T$455, MATCH("*HIIT*",'Eric-SESSION'!$B$448:$B$455,0), MATCH("*1st*",'Eric-SESSION'!$K$7:$T$7,0)),"")</f>
        <v>#N/A</v>
      </c>
      <c r="Q296" s="119" t="e">
        <f>INDEX('Eric-SESSION'!$L$448:$U$455, MATCH("*HIIT*",'Eric-SESSION'!$B$448:$B$455,0), MATCH("*1st*",'Eric-SESSION'!$K$7:$T$7,0))</f>
        <v>#N/A</v>
      </c>
      <c r="R296" s="119">
        <f>'Eric-SESSION'!U448</f>
        <v>0</v>
      </c>
      <c r="S296" s="116"/>
      <c r="T296" s="116"/>
      <c r="U296" s="120">
        <f>'Eric-SESSION'!A449</f>
        <v>0</v>
      </c>
      <c r="V296" s="120">
        <f>'Eric-SESSION'!A450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IF($A$296='Eric-SESSION'!$A$448,INDEX('Eric-SESSION'!$K$448:$T$455, MATCH("*pressup*",'Eric-SESSION'!$B$448:$B$455,0), MATCH("*1st*",'Eric-SESSION'!$K$7:$T$7,0)),"")</f>
        <v>#N/A</v>
      </c>
      <c r="D297" s="132" t="e">
        <f>INDEX('Eric-SESSION'!L$448:U$455, MATCH("*pressup*",'Eric-SESSION'!$B$448:$B$455,0), MATCH("*1st*",'Eric-SESSION'!K$7:T$7,0))</f>
        <v>#N/A</v>
      </c>
      <c r="E297" s="131" t="e">
        <f>IF($A$296='Eric-SESSION'!$A$448,INDEX('Eric-SESSION'!$K$448:$T$455, MATCH("*Deadlift*",'Eric-SESSION'!$B$448:$B$455,0), MATCH("*1st*",'Eric-SESSION'!$K$7:$T$7,0)),"")</f>
        <v>#N/A</v>
      </c>
      <c r="F297" s="131" t="e">
        <f>INDEX('Eric-SESSION'!$L$448:$U$455, MATCH("*Deadlift*",'Eric-SESSION'!$B$448:$B$455,0), MATCH("*1st*",'Eric-SESSION'!$K$7:$T$7,0))</f>
        <v>#N/A</v>
      </c>
      <c r="G297" s="131" t="e">
        <f>IF($A$296='Eric-SESSION'!$A$448,INDEX('Eric-SESSION'!$K$448:$T$455, MATCH("*Bench Press*",'Eric-SESSION'!$B$448:$B$455,0), MATCH("*1st*",'Eric-SESSION'!$K$7:$T$7,0)),"")</f>
        <v>#N/A</v>
      </c>
      <c r="H297" s="131" t="e">
        <f>INDEX('Eric-SESSION'!$L$448:$U$455, MATCH("*Bench Press*",'Eric-SESSION'!$B$448:$B$455,0), MATCH("*1st*",'Eric-SESSION'!$K$7:$T$7,0))</f>
        <v>#N/A</v>
      </c>
      <c r="I297" s="132" t="e">
        <f>IF($A$296='Eric-SESSION'!$A$448,INDEX('Eric-SESSION'!$K$448:$T$455, MATCH("*Military*",'Eric-SESSION'!$B$448:$B$455,0), MATCH("*1st*",'Eric-SESSION'!$K$7:$T$7,0)),"")</f>
        <v>#N/A</v>
      </c>
      <c r="J297" s="48" t="e">
        <f>INDEX('Eric-SESSION'!$L$448:$U$455, MATCH("*Military*",'Eric-SESSION'!$B$448:$B$455,0), MATCH("*1st*",'Eric-SESSION'!$K$7:$T$7,0))</f>
        <v>#N/A</v>
      </c>
      <c r="K297" s="131" t="e">
        <f>IF($A$296='Eric-SESSION'!$A$448,INDEX('Eric-SESSION'!$K$448:$T$455, MATCH("*Clean *",'Eric-SESSION'!$B$448:$B$455,0), MATCH("*1st*",'Eric-SESSION'!$K$7:$T$7,0)),"")</f>
        <v>#N/A</v>
      </c>
      <c r="L297" s="48" t="e">
        <f>INDEX('Eric-SESSION'!$L$448:$U$455, MATCH("*Clean *",'Eric-SESSION'!$B$448:$B$455,0), MATCH("*1st*",'Eric-SESSION'!$K$7:$T$7,0))</f>
        <v>#N/A</v>
      </c>
      <c r="M297" s="131" t="e">
        <f>IF($A$296='Eric-SESSION'!$A$448,INDEX('Eric-SESSION'!$K$448:$T$455, MATCH("*Lat Pulldown*",'Eric-SESSION'!$B$448:$B$455,0), MATCH("*1st*",'Eric-SESSION'!$K$7:$T$7,0)),"")</f>
        <v>#N/A</v>
      </c>
      <c r="N297" s="48" t="e">
        <f>INDEX('Eric-SESSION'!$L$448:$U$455, MATCH("*Lat Pulldown*",'Eric-SESSION'!$B$448:$B$455,0), MATCH("*1st*",'Eric-SESSION'!$K$7:$T$7,0))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IF($A$296='Eric-SESSION'!$A$448,INDEX('Eric-SESSION'!$K$448:$T$455, MATCH("*pressup*",'Eric-SESSION'!$B$448:$B$455,0), MATCH("*2nd*",'Eric-SESSION'!$K$7:$T$7,0)),"")</f>
        <v>#N/A</v>
      </c>
      <c r="D298" s="132" t="e">
        <f>INDEX('Eric-SESSION'!L$448:U$455, MATCH("*pressup*",'Eric-SESSION'!$B$448:$B$455,0), MATCH("*2nd*",'Eric-SESSION'!K$7:T$7,0))</f>
        <v>#N/A</v>
      </c>
      <c r="E298" s="131" t="e">
        <f>IF($A$296='Eric-SESSION'!$A$448,INDEX('Eric-SESSION'!$K$448:$T$455, MATCH("*Deadlift*",'Eric-SESSION'!$B$448:$B$455,0), MATCH("*2ND*",'Eric-SESSION'!$K$7:$T$7,0)),"")</f>
        <v>#N/A</v>
      </c>
      <c r="F298" s="131" t="e">
        <f>INDEX('Eric-SESSION'!$L$448:$U$455, MATCH("*Deadlift*",'Eric-SESSION'!$B$448:$B$455,0), MATCH("*2nd*",'Eric-SESSION'!$K$7:$T$7,0))</f>
        <v>#N/A</v>
      </c>
      <c r="G298" s="131" t="e">
        <f>IF($A$296='Eric-SESSION'!$A$448,INDEX('Eric-SESSION'!$K$448:$T$455, MATCH("*Bench Press*",'Eric-SESSION'!$B$448:$B$455,0), MATCH("*2ND*",'Eric-SESSION'!$K$7:$T$7,0)),"")</f>
        <v>#N/A</v>
      </c>
      <c r="H298" s="131" t="e">
        <f>INDEX('Eric-SESSION'!$L$448:$U$455, MATCH("*Bench Press*",'Eric-SESSION'!$B$448:$B$455,0), MATCH("*2nd*",'Eric-SESSION'!$K$7:$T$7,0))</f>
        <v>#N/A</v>
      </c>
      <c r="I298" s="132" t="e">
        <f>IF($A$296='Eric-SESSION'!$A$448,INDEX('Eric-SESSION'!$K$448:$T$455, MATCH("*Military*",'Eric-SESSION'!$B$448:$B$455,0), MATCH("*2ND*",'Eric-SESSION'!$K$7:$T$7,0)),"")</f>
        <v>#N/A</v>
      </c>
      <c r="J298" s="44" t="e">
        <f>INDEX('Eric-SESSION'!$L$448:$U$455, MATCH("*Military*",'Eric-SESSION'!$B$448:$B$455,0), MATCH("*2nd*",'Eric-SESSION'!$K$7:$T$7,0))</f>
        <v>#N/A</v>
      </c>
      <c r="K298" s="131" t="e">
        <f>IF($A$296='Eric-SESSION'!$A$448,INDEX('Eric-SESSION'!$K$448:$T$455, MATCH("*Clean *",'Eric-SESSION'!$B$448:$B$455,0), MATCH("*2ND*",'Eric-SESSION'!$K$7:$T$7,0)),"")</f>
        <v>#N/A</v>
      </c>
      <c r="L298" s="44" t="e">
        <f>INDEX('Eric-SESSION'!$L$448:$U$455, MATCH("*Clean *",'Eric-SESSION'!$B$448:$B$455,0), MATCH("*2nd*",'Eric-SESSION'!$K$7:$T$7,0))</f>
        <v>#N/A</v>
      </c>
      <c r="M298" s="131" t="e">
        <f>IF($A$296='Eric-SESSION'!$A$448,INDEX('Eric-SESSION'!$K$448:$T$455, MATCH("*Lat Pulldown*",'Eric-SESSION'!$B$448:$B$455,0), MATCH("*2ND*",'Eric-SESSION'!$K$7:$T$7,0)),"")</f>
        <v>#N/A</v>
      </c>
      <c r="N298" s="44" t="e">
        <f>INDEX('Eric-SESSION'!$L$448:$U$455, MATCH("*Lat Pulldown*",'Eric-SESSION'!$B$448:$B$455,0), MATCH("*2nd*",'Eric-SESSION'!$K$7:$T$7,0))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IF($A$296='Eric-SESSION'!$A$448,INDEX('Eric-SESSION'!$K$448:$T$455, MATCH("*pressup*",'Eric-SESSION'!$B$448:$B$455,0), MATCH("*3rd*",'Eric-SESSION'!$K$7:$T$7,0)),"")</f>
        <v>#N/A</v>
      </c>
      <c r="D299" s="132" t="e">
        <f>INDEX('Eric-SESSION'!L$448:U$455, MATCH("*pressup*",'Eric-SESSION'!$B$448:$B$455,0), MATCH("*3rd*",'Eric-SESSION'!K$7:T$7,0))</f>
        <v>#N/A</v>
      </c>
      <c r="E299" s="131" t="e">
        <f>IF($A$296='Eric-SESSION'!$A$448,INDEX('Eric-SESSION'!$K$448:$T$455, MATCH("*Deadlift*",'Eric-SESSION'!$B$448:$B$455,0), MATCH("*3rd*",'Eric-SESSION'!$K$7:$T$7,0)),"")</f>
        <v>#N/A</v>
      </c>
      <c r="F299" s="131" t="e">
        <f>INDEX('Eric-SESSION'!$L$448:$U$455, MATCH("*Deadlift*",'Eric-SESSION'!$B$448:$B$455,0), MATCH("*3rd*",'Eric-SESSION'!$K$7:$T$7,0))</f>
        <v>#N/A</v>
      </c>
      <c r="G299" s="131" t="e">
        <f>IF($A$296='Eric-SESSION'!$A$448,INDEX('Eric-SESSION'!$K$448:$T$455, MATCH("*Bench Press*",'Eric-SESSION'!$B$448:$B$455,0), MATCH("*3rd*",'Eric-SESSION'!$K$7:$T$7,0)),"")</f>
        <v>#N/A</v>
      </c>
      <c r="H299" s="131" t="e">
        <f>INDEX('Eric-SESSION'!$L$448:$U$455, MATCH("*Bench Press*",'Eric-SESSION'!$B$448:$B$455,0), MATCH("*3rd*",'Eric-SESSION'!$K$7:$T$7,0))</f>
        <v>#N/A</v>
      </c>
      <c r="I299" s="132" t="e">
        <f>IF($A$296='Eric-SESSION'!$A$448,INDEX('Eric-SESSION'!$K$448:$T$455, MATCH("*Military*",'Eric-SESSION'!$B$448:$B$455,0), MATCH("*3rd*",'Eric-SESSION'!$K$7:$T$7,0)),"")</f>
        <v>#N/A</v>
      </c>
      <c r="J299" s="44" t="e">
        <f>INDEX('Eric-SESSION'!$L$448:$U$455, MATCH("*Military*",'Eric-SESSION'!$B$448:$B$455,0), MATCH("*3rd*",'Eric-SESSION'!$K$7:$T$7,0))</f>
        <v>#N/A</v>
      </c>
      <c r="K299" s="131" t="e">
        <f>IF($A$296='Eric-SESSION'!$A$448,INDEX('Eric-SESSION'!$K$448:$T$455, MATCH("*Clean *",'Eric-SESSION'!$B$448:$B$455,0), MATCH("*3rd*",'Eric-SESSION'!$K$7:$T$7,0)),"")</f>
        <v>#N/A</v>
      </c>
      <c r="L299" s="44" t="e">
        <f>INDEX('Eric-SESSION'!$L$448:$U$455, MATCH("*Clean *",'Eric-SESSION'!$B$448:$B$455,0), MATCH("*3rd*",'Eric-SESSION'!$K$7:$T$7,0))</f>
        <v>#N/A</v>
      </c>
      <c r="M299" s="131" t="e">
        <f>IF($A$296='Eric-SESSION'!$A$448,INDEX('Eric-SESSION'!$K$448:$T$455, MATCH("*Lat Pulldown*",'Eric-SESSION'!$B$448:$B$455,0), MATCH("*3rd*",'Eric-SESSION'!$K$7:$T$7,0)),"")</f>
        <v>#N/A</v>
      </c>
      <c r="N299" s="44" t="e">
        <f>INDEX('Eric-SESSION'!$L$448:$U$455, MATCH("*Lat Pulldown*",'Eric-SESSION'!$B$448:$B$455,0), MATCH("*3rd*",'Eric-SESSION'!$K$7:$T$7,0))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IF($A$296='Eric-SESSION'!$A$448,INDEX('Eric-SESSION'!$K$448:$T$455, MATCH("*pressup*",'Eric-SESSION'!$B$448:$B$455,0), MATCH("*4th*",'Eric-SESSION'!$K$7:$T$7,0)),"")</f>
        <v>#N/A</v>
      </c>
      <c r="D300" s="132" t="e">
        <f>INDEX('Eric-SESSION'!L$448:U$455, MATCH("*pressup*",'Eric-SESSION'!$B$448:$B$455,0), MATCH("*4th*",'Eric-SESSION'!K$7:T$7,0))</f>
        <v>#N/A</v>
      </c>
      <c r="E300" s="131" t="e">
        <f>IF($A$296='Eric-SESSION'!$A$448,INDEX('Eric-SESSION'!$K$448:$T$455, MATCH("*Deadlift*",'Eric-SESSION'!$B$448:$B$455,0), MATCH("*4th*",'Eric-SESSION'!$K$7:$T$7,0)),"")</f>
        <v>#N/A</v>
      </c>
      <c r="F300" s="131" t="e">
        <f>INDEX('Eric-SESSION'!$L$448:$U$455, MATCH("*Deadlift*",'Eric-SESSION'!$B$448:$B$455,0), MATCH("*4th*",'Eric-SESSION'!$K$7:$T$7,0))</f>
        <v>#N/A</v>
      </c>
      <c r="G300" s="131" t="e">
        <f>IF($A$296='Eric-SESSION'!$A$448,INDEX('Eric-SESSION'!$K$448:$T$455, MATCH("*Bench Press*",'Eric-SESSION'!$B$448:$B$455,0), MATCH("*4th*",'Eric-SESSION'!$K$7:$T$7,0)),"")</f>
        <v>#N/A</v>
      </c>
      <c r="H300" s="131" t="e">
        <f>INDEX('Eric-SESSION'!$L$448:$U$455, MATCH("*Bench Press*",'Eric-SESSION'!$B$448:$B$455,0), MATCH("*4th*",'Eric-SESSION'!$K$7:$T$7,0))</f>
        <v>#N/A</v>
      </c>
      <c r="I300" s="132" t="e">
        <f>IF($A$296='Eric-SESSION'!$A$448,INDEX('Eric-SESSION'!$K$448:$T$455, MATCH("*Military*",'Eric-SESSION'!$B$448:$B$455,0), MATCH("*4th*",'Eric-SESSION'!$K$7:$T$7,0)),"")</f>
        <v>#N/A</v>
      </c>
      <c r="J300" s="44" t="e">
        <f>INDEX('Eric-SESSION'!$L$448:$U$455, MATCH("*Military*",'Eric-SESSION'!$B$448:$B$455,0), MATCH("*4th*",'Eric-SESSION'!$K$7:$T$7,0))</f>
        <v>#N/A</v>
      </c>
      <c r="K300" s="131" t="e">
        <f>IF($A$296='Eric-SESSION'!$A$448,INDEX('Eric-SESSION'!$K$448:$T$455, MATCH("*Clean *",'Eric-SESSION'!$B$448:$B$455,0), MATCH("*4th*",'Eric-SESSION'!$K$7:$T$7,0)),"")</f>
        <v>#N/A</v>
      </c>
      <c r="L300" s="44" t="e">
        <f>INDEX('Eric-SESSION'!$L$448:$U$455, MATCH("*Clean *",'Eric-SESSION'!$B$448:$B$455,0), MATCH("*4th*",'Eric-SESSION'!$K$7:$T$7,0))</f>
        <v>#N/A</v>
      </c>
      <c r="M300" s="131" t="e">
        <f>IF($A$296='Eric-SESSION'!$A$448,INDEX('Eric-SESSION'!$K$448:$T$455, MATCH("*Lat Pulldown*",'Eric-SESSION'!$B$448:$B$455,0), MATCH("*4th*",'Eric-SESSION'!$K$7:$T$7,0)),"")</f>
        <v>#N/A</v>
      </c>
      <c r="N300" s="44" t="e">
        <f>INDEX('Eric-SESSION'!$L$448:$U$455, MATCH("*Lat Pulldown*",'Eric-SESSION'!$B$448:$B$455,0), MATCH("*4th*",'Eric-SESSION'!$K$7:$T$7,0))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IF($A$296='Eric-SESSION'!$A$448,INDEX('Eric-SESSION'!$K$448:$T$455, MATCH("*pressup*",'Eric-SESSION'!$B$448:$B$455,0), MATCH("*5th*",'Eric-SESSION'!$K$7:$T$7,0)),"")</f>
        <v>#N/A</v>
      </c>
      <c r="D301" s="132" t="e">
        <f>INDEX('Eric-SESSION'!L$448:U$455, MATCH("*pressup*",'Eric-SESSION'!$B$448:$B$455,0), MATCH("*5th*",'Eric-SESSION'!K$7:T$7,0))</f>
        <v>#N/A</v>
      </c>
      <c r="E301" s="131" t="e">
        <f>IF($A$296='Eric-SESSION'!$A$448,INDEX('Eric-SESSION'!$K$448:$T$455, MATCH("*Deadlift*",'Eric-SESSION'!$B$448:$B$455,0), MATCH("*5th*",'Eric-SESSION'!$K$7:$T$7,0)),"")</f>
        <v>#N/A</v>
      </c>
      <c r="F301" s="131" t="e">
        <f>INDEX('Eric-SESSION'!$L$448:$U$455, MATCH("*Deadlift*",'Eric-SESSION'!$B$448:$B$455,0), MATCH("*5th*",'Eric-SESSION'!$K$7:$T$7,0))</f>
        <v>#N/A</v>
      </c>
      <c r="G301" s="131" t="e">
        <f>IF($A$296='Eric-SESSION'!$A$448,INDEX('Eric-SESSION'!$K$448:$T$455, MATCH("*Bench Press*",'Eric-SESSION'!$B$448:$B$455,0), MATCH("*5th*",'Eric-SESSION'!$K$7:$T$7,0)),"")</f>
        <v>#N/A</v>
      </c>
      <c r="H301" s="131" t="e">
        <f>INDEX('Eric-SESSION'!$L$448:$U$455, MATCH("*Bench Press*",'Eric-SESSION'!$B$448:$B$455,0), MATCH("*5th*",'Eric-SESSION'!$K$7:$T$7,0))</f>
        <v>#N/A</v>
      </c>
      <c r="I301" s="132" t="e">
        <f>IF($A$296='Eric-SESSION'!$A$448,INDEX('Eric-SESSION'!$K$448:$T$455, MATCH("*Military*",'Eric-SESSION'!$B$448:$B$455,0), MATCH("*5th*",'Eric-SESSION'!$K$7:$T$7,0)),"")</f>
        <v>#N/A</v>
      </c>
      <c r="J301" s="44" t="e">
        <f>INDEX('Eric-SESSION'!$L$448:$U$455, MATCH("*Military*",'Eric-SESSION'!$B$448:$B$455,0), MATCH("*5th*",'Eric-SESSION'!$K$7:$T$7,0))</f>
        <v>#N/A</v>
      </c>
      <c r="K301" s="131" t="e">
        <f>IF($A$296='Eric-SESSION'!$A$448,INDEX('Eric-SESSION'!$K$448:$T$455, MATCH("*Clean *",'Eric-SESSION'!$B$448:$B$455,0), MATCH("*5th*",'Eric-SESSION'!$K$7:$T$7,0)),"")</f>
        <v>#N/A</v>
      </c>
      <c r="L301" s="44" t="e">
        <f>INDEX('Eric-SESSION'!$L$448:$U$455, MATCH("*Clean *",'Eric-SESSION'!$B$448:$B$455,0), MATCH("*5th*",'Eric-SESSION'!$K$7:$T$7,0))</f>
        <v>#N/A</v>
      </c>
      <c r="M301" s="131" t="e">
        <f>IF($A$296='Eric-SESSION'!$A$448,INDEX('Eric-SESSION'!$K$448:$T$455, MATCH("*Lat Pulldown*",'Eric-SESSION'!$B$448:$B$455,0), MATCH("*5th*",'Eric-SESSION'!$K$7:$T$7,0)),"")</f>
        <v>#N/A</v>
      </c>
      <c r="N301" s="44" t="e">
        <f>INDEX('Eric-SESSION'!$L$448:$U$455, MATCH("*Lat Pulldown*",'Eric-SESSION'!$B$448:$B$455,0), MATCH("*5th*",'Eric-SESSION'!$K$7:$T$7,0))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'Eric-SESSION'!A457</f>
        <v>0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IF($A$302='Eric-SESSION'!$A$457,INDEX('Eric-SESSION'!$K$457:$T$464, MATCH("*Plank*",'Eric-SESSION'!$B$457:$B$464,0), MATCH("*1st*",'Eric-SESSION'!$K$7:$T$7,0)),"")</f>
        <v>#N/A</v>
      </c>
      <c r="P302" s="152" t="e">
        <f>IF($A$302='Eric-SESSION'!$A$457,INDEX('Eric-SESSION'!$K$457:$T$464, MATCH("*HIIT*",'Eric-SESSION'!$B$457:$B$464,0), MATCH("*1st*",'Eric-SESSION'!$K$7:$T$7,0)),"")</f>
        <v>#N/A</v>
      </c>
      <c r="Q302" s="119" t="e">
        <f>INDEX('Eric-SESSION'!$L$212:$U$457, MATCH("*HIIT*",'Eric-SESSION'!$B$212:$B$457,0), MATCH("*1st*",'Eric-SESSION'!$K$7:$T$7,0))</f>
        <v>#N/A</v>
      </c>
      <c r="R302" s="119">
        <f>'Eric-SESSION'!U457</f>
        <v>0</v>
      </c>
      <c r="S302" s="116"/>
      <c r="T302" s="116"/>
      <c r="U302" s="120">
        <f>'Eric-SESSION'!A458</f>
        <v>0</v>
      </c>
      <c r="V302" s="120">
        <f>'Eric-SESSION'!A459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IF($A$302='Eric-SESSION'!$A$457,INDEX('Eric-SESSION'!$K$457:$T$464, MATCH("*pressup*",'Eric-SESSION'!$B$457:$B$464,0), MATCH("*1st*",'Eric-SESSION'!$K$7:$T$7,0)),"")</f>
        <v>#N/A</v>
      </c>
      <c r="D303" s="132" t="e">
        <f>INDEX('Eric-SESSION'!L$457:U$464, MATCH("*pressup*",'Eric-SESSION'!$B$457:$B$464,0), MATCH("*1st*",'Eric-SESSION'!K$7:T$7,0))</f>
        <v>#N/A</v>
      </c>
      <c r="E303" s="131" t="e">
        <f>IF($A$302='Eric-SESSION'!$A$457,INDEX('Eric-SESSION'!$K$457:$T$464, MATCH("*Deadlift*",'Eric-SESSION'!$B$457:$B$464,0), MATCH("*1st*",'Eric-SESSION'!$K$7:$T$7,0)),"")</f>
        <v>#N/A</v>
      </c>
      <c r="F303" s="131" t="e">
        <f>INDEX('Eric-SESSION'!$L$457:$U$464, MATCH("*Deadlift*",'Eric-SESSION'!$B$457:$B$464,0), MATCH("*1st*",'Eric-SESSION'!$K$7:$T$7,0))</f>
        <v>#N/A</v>
      </c>
      <c r="G303" s="131" t="e">
        <f>IF($A$302='Eric-SESSION'!$A$457,INDEX('Eric-SESSION'!$K$457:$T$464, MATCH("*Bench Press*",'Eric-SESSION'!$B$457:$B$464,0), MATCH("*1st*",'Eric-SESSION'!$K$7:$T$7,0)),"")</f>
        <v>#N/A</v>
      </c>
      <c r="H303" s="131" t="e">
        <f>INDEX('Eric-SESSION'!$L$457:$U$464, MATCH("*Bench Press*",'Eric-SESSION'!$B$457:$B$464,0), MATCH("*1st*",'Eric-SESSION'!$K$7:$T$7,0))</f>
        <v>#N/A</v>
      </c>
      <c r="I303" s="132" t="e">
        <f>IF($A$302='Eric-SESSION'!$A$457,INDEX('Eric-SESSION'!$K$457:$T$464, MATCH("*Military*",'Eric-SESSION'!$B$457:$B$464,0), MATCH("*1st*",'Eric-SESSION'!$K$7:$T$7,0)),"")</f>
        <v>#N/A</v>
      </c>
      <c r="J303" s="48" t="e">
        <f>INDEX('Eric-SESSION'!$L$457:$U$464, MATCH("*Military*",'Eric-SESSION'!$B$457:$B$464,0), MATCH("*1st*",'Eric-SESSION'!$K$7:$T$7,0))</f>
        <v>#N/A</v>
      </c>
      <c r="K303" s="131" t="e">
        <f>IF($A$302='Eric-SESSION'!$A$457,INDEX('Eric-SESSION'!$K$457:$T$464, MATCH("*Clean *",'Eric-SESSION'!$B$457:$B$464,0), MATCH("*1st*",'Eric-SESSION'!$K$7:$T$7,0)),"")</f>
        <v>#N/A</v>
      </c>
      <c r="L303" s="48" t="e">
        <f>INDEX('Eric-SESSION'!$L$457:$U$464, MATCH("*Clean *",'Eric-SESSION'!$B$457:$B$464,0), MATCH("*1st*",'Eric-SESSION'!$K$7:$T$7,0))</f>
        <v>#N/A</v>
      </c>
      <c r="M303" s="131" t="e">
        <f>IF($A$302='Eric-SESSION'!$A$457,INDEX('Eric-SESSION'!$K$457:$T$464, MATCH("*Lat Pulldown*",'Eric-SESSION'!$B$457:$B$464,0), MATCH("*1st*",'Eric-SESSION'!$K$7:$T$7,0)),"")</f>
        <v>#N/A</v>
      </c>
      <c r="N303" s="48" t="e">
        <f>INDEX('Eric-SESSION'!$L$457:$U$464, MATCH("*Lat Pulldown*",'Eric-SESSION'!$B$457:$B$464,0), MATCH("*1st*",'Eric-SESSION'!$K$7:$T$7,0))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IF($A$302='Eric-SESSION'!$A$457,INDEX('Eric-SESSION'!$K$457:$T$464, MATCH("*pressup*",'Eric-SESSION'!$B$457:$B$464,0), MATCH("*2nd*",'Eric-SESSION'!$K$7:$T$7,0)),"")</f>
        <v>#N/A</v>
      </c>
      <c r="D304" s="132" t="e">
        <f>INDEX('Eric-SESSION'!L$457:U$464, MATCH("*pressup*",'Eric-SESSION'!$B$457:$B$464,0), MATCH("*2nd*",'Eric-SESSION'!K$7:T$7,0))</f>
        <v>#N/A</v>
      </c>
      <c r="E304" s="131" t="e">
        <f>IF($A$302='Eric-SESSION'!$A$457,INDEX('Eric-SESSION'!$K$457:$T$464, MATCH("*Deadlift*",'Eric-SESSION'!$B$457:$B$464,0), MATCH("*2ND*",'Eric-SESSION'!$K$7:$T$7,0)),"")</f>
        <v>#N/A</v>
      </c>
      <c r="F304" s="131" t="e">
        <f>INDEX('Eric-SESSION'!$L$457:$U$464, MATCH("*Deadlift*",'Eric-SESSION'!$B$457:$B$464,0), MATCH("*2nd*",'Eric-SESSION'!$K$7:$T$7,0))</f>
        <v>#N/A</v>
      </c>
      <c r="G304" s="131" t="e">
        <f>IF($A$302='Eric-SESSION'!$A$457,INDEX('Eric-SESSION'!$K$457:$T$464, MATCH("*Bench Press*",'Eric-SESSION'!$B$457:$B$464,0), MATCH("*2ND*",'Eric-SESSION'!$K$7:$T$7,0)),"")</f>
        <v>#N/A</v>
      </c>
      <c r="H304" s="131" t="e">
        <f>INDEX('Eric-SESSION'!$L$457:$U$464, MATCH("*Bench Press*",'Eric-SESSION'!$B$457:$B$464,0), MATCH("*2nd*",'Eric-SESSION'!$K$7:$T$7,0))</f>
        <v>#N/A</v>
      </c>
      <c r="I304" s="132" t="e">
        <f>IF($A$302='Eric-SESSION'!$A$457,INDEX('Eric-SESSION'!$K$457:$T$464, MATCH("*Military*",'Eric-SESSION'!$B$457:$B$464,0), MATCH("*2ND*",'Eric-SESSION'!$K$7:$T$7,0)),"")</f>
        <v>#N/A</v>
      </c>
      <c r="J304" s="44" t="e">
        <f>INDEX('Eric-SESSION'!$L$457:$U$464, MATCH("*Military*",'Eric-SESSION'!$B$457:$B$464,0), MATCH("*2nd*",'Eric-SESSION'!$K$7:$T$7,0))</f>
        <v>#N/A</v>
      </c>
      <c r="K304" s="131" t="e">
        <f>IF($A$302='Eric-SESSION'!$A$457,INDEX('Eric-SESSION'!$K$457:$T$464, MATCH("*Clean *",'Eric-SESSION'!$B$457:$B$464,0), MATCH("*2ND*",'Eric-SESSION'!$K$7:$T$7,0)),"")</f>
        <v>#N/A</v>
      </c>
      <c r="L304" s="44" t="e">
        <f>INDEX('Eric-SESSION'!$L$457:$U$464, MATCH("*Clean *",'Eric-SESSION'!$B$457:$B$464,0), MATCH("*2nd*",'Eric-SESSION'!$K$7:$T$7,0))</f>
        <v>#N/A</v>
      </c>
      <c r="M304" s="131" t="e">
        <f>IF($A$302='Eric-SESSION'!$A$457,INDEX('Eric-SESSION'!$K$457:$T$464, MATCH("*Lat Pulldown*",'Eric-SESSION'!$B$457:$B$464,0), MATCH("*2ND*",'Eric-SESSION'!$K$7:$T$7,0)),"")</f>
        <v>#N/A</v>
      </c>
      <c r="N304" s="44" t="e">
        <f>INDEX('Eric-SESSION'!$L$457:$U$464, MATCH("*Lat Pulldown*",'Eric-SESSION'!$B$457:$B$464,0), MATCH("*2nd*",'Eric-SESSION'!$K$7:$T$7,0))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IF($A$302='Eric-SESSION'!$A$457,INDEX('Eric-SESSION'!$K$457:$T$464, MATCH("*pressup*",'Eric-SESSION'!$B$457:$B$464,0), MATCH("*3rd*",'Eric-SESSION'!$K$7:$T$7,0)),"")</f>
        <v>#N/A</v>
      </c>
      <c r="D305" s="132" t="e">
        <f>INDEX('Eric-SESSION'!L$457:U$464, MATCH("*pressup*",'Eric-SESSION'!$B$457:$B$464,0), MATCH("*3rd*",'Eric-SESSION'!K$7:T$7,0))</f>
        <v>#N/A</v>
      </c>
      <c r="E305" s="131" t="e">
        <f>IF($A$302='Eric-SESSION'!$A$457,INDEX('Eric-SESSION'!$K$457:$T$464, MATCH("*Deadlift*",'Eric-SESSION'!$B$457:$B$464,0), MATCH("*3rd*",'Eric-SESSION'!$K$7:$T$7,0)),"")</f>
        <v>#N/A</v>
      </c>
      <c r="F305" s="131" t="e">
        <f>INDEX('Eric-SESSION'!$L$457:$U$464, MATCH("*Deadlift*",'Eric-SESSION'!$B$457:$B$464,0), MATCH("*3rd*",'Eric-SESSION'!$K$7:$T$7,0))</f>
        <v>#N/A</v>
      </c>
      <c r="G305" s="131" t="e">
        <f>IF($A$302='Eric-SESSION'!$A$457,INDEX('Eric-SESSION'!$K$457:$T$464, MATCH("*Bench Press*",'Eric-SESSION'!$B$457:$B$464,0), MATCH("*3rd*",'Eric-SESSION'!$K$7:$T$7,0)),"")</f>
        <v>#N/A</v>
      </c>
      <c r="H305" s="131" t="e">
        <f>INDEX('Eric-SESSION'!$L$457:$U$464, MATCH("*Bench Press*",'Eric-SESSION'!$B$457:$B$464,0), MATCH("*3rd*",'Eric-SESSION'!$K$7:$T$7,0))</f>
        <v>#N/A</v>
      </c>
      <c r="I305" s="132" t="e">
        <f>IF($A$302='Eric-SESSION'!$A$457,INDEX('Eric-SESSION'!$K$457:$T$464, MATCH("*Military*",'Eric-SESSION'!$B$457:$B$464,0), MATCH("*3rd*",'Eric-SESSION'!$K$7:$T$7,0)),"")</f>
        <v>#N/A</v>
      </c>
      <c r="J305" s="44" t="e">
        <f>INDEX('Eric-SESSION'!$L$457:$U$464, MATCH("*Military*",'Eric-SESSION'!$B$457:$B$464,0), MATCH("*3rd*",'Eric-SESSION'!$K$7:$T$7,0))</f>
        <v>#N/A</v>
      </c>
      <c r="K305" s="131" t="e">
        <f>IF($A$302='Eric-SESSION'!$A$457,INDEX('Eric-SESSION'!$K$457:$T$464, MATCH("*Clean *",'Eric-SESSION'!$B$457:$B$464,0), MATCH("*3rd*",'Eric-SESSION'!$K$7:$T$7,0)),"")</f>
        <v>#N/A</v>
      </c>
      <c r="L305" s="44" t="e">
        <f>INDEX('Eric-SESSION'!$L$457:$U$464, MATCH("*Clean *",'Eric-SESSION'!$B$457:$B$464,0), MATCH("*3rd*",'Eric-SESSION'!$K$7:$T$7,0))</f>
        <v>#N/A</v>
      </c>
      <c r="M305" s="131" t="e">
        <f>IF($A$302='Eric-SESSION'!$A$457,INDEX('Eric-SESSION'!$K$457:$T$464, MATCH("*Lat Pulldown*",'Eric-SESSION'!$B$457:$B$464,0), MATCH("*3rd*",'Eric-SESSION'!$K$7:$T$7,0)),"")</f>
        <v>#N/A</v>
      </c>
      <c r="N305" s="44" t="e">
        <f>INDEX('Eric-SESSION'!$L$457:$U$464, MATCH("*Lat Pulldown*",'Eric-SESSION'!$B$457:$B$464,0), MATCH("*3rd*",'Eric-SESSION'!$K$7:$T$7,0))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IF($A$302='Eric-SESSION'!$A$457,INDEX('Eric-SESSION'!$K$457:$T$464, MATCH("*pressup*",'Eric-SESSION'!$B$457:$B$464,0), MATCH("*4th*",'Eric-SESSION'!$K$7:$T$7,0)),"")</f>
        <v>#N/A</v>
      </c>
      <c r="D306" s="132" t="e">
        <f>INDEX('Eric-SESSION'!L$457:U$464, MATCH("*pressup*",'Eric-SESSION'!$B$457:$B$464,0), MATCH("*4th*",'Eric-SESSION'!K$7:T$7,0))</f>
        <v>#N/A</v>
      </c>
      <c r="E306" s="131" t="e">
        <f>IF($A$302='Eric-SESSION'!$A$457,INDEX('Eric-SESSION'!$K$457:$T$464, MATCH("*Deadlift*",'Eric-SESSION'!$B$457:$B$464,0), MATCH("*4th*",'Eric-SESSION'!$K$7:$T$7,0)),"")</f>
        <v>#N/A</v>
      </c>
      <c r="F306" s="131" t="e">
        <f>INDEX('Eric-SESSION'!$L$457:$U$464, MATCH("*Deadlift*",'Eric-SESSION'!$B$457:$B$464,0), MATCH("*4th*",'Eric-SESSION'!$K$7:$T$7,0))</f>
        <v>#N/A</v>
      </c>
      <c r="G306" s="131" t="e">
        <f>IF($A$302='Eric-SESSION'!$A$457,INDEX('Eric-SESSION'!$K$457:$T$464, MATCH("*Bench Press*",'Eric-SESSION'!$B$457:$B$464,0), MATCH("*4th*",'Eric-SESSION'!$K$7:$T$7,0)),"")</f>
        <v>#N/A</v>
      </c>
      <c r="H306" s="131" t="e">
        <f>INDEX('Eric-SESSION'!$L$457:$U$464, MATCH("*Bench Press*",'Eric-SESSION'!$B$457:$B$464,0), MATCH("*4th*",'Eric-SESSION'!$K$7:$T$7,0))</f>
        <v>#N/A</v>
      </c>
      <c r="I306" s="132" t="e">
        <f>IF($A$302='Eric-SESSION'!$A$457,INDEX('Eric-SESSION'!$K$457:$T$464, MATCH("*Military*",'Eric-SESSION'!$B$457:$B$464,0), MATCH("*4th*",'Eric-SESSION'!$K$7:$T$7,0)),"")</f>
        <v>#N/A</v>
      </c>
      <c r="J306" s="44" t="e">
        <f>INDEX('Eric-SESSION'!$L$457:$U$464, MATCH("*Military*",'Eric-SESSION'!$B$457:$B$464,0), MATCH("*4th*",'Eric-SESSION'!$K$7:$T$7,0))</f>
        <v>#N/A</v>
      </c>
      <c r="K306" s="131" t="e">
        <f>IF($A$302='Eric-SESSION'!$A$457,INDEX('Eric-SESSION'!$K$457:$T$464, MATCH("*Clean *",'Eric-SESSION'!$B$457:$B$464,0), MATCH("*4th*",'Eric-SESSION'!$K$7:$T$7,0)),"")</f>
        <v>#N/A</v>
      </c>
      <c r="L306" s="44" t="e">
        <f>INDEX('Eric-SESSION'!$L$457:$U$464, MATCH("*Clean *",'Eric-SESSION'!$B$457:$B$464,0), MATCH("*4th*",'Eric-SESSION'!$K$7:$T$7,0))</f>
        <v>#N/A</v>
      </c>
      <c r="M306" s="131" t="e">
        <f>IF($A$302='Eric-SESSION'!$A$457,INDEX('Eric-SESSION'!$K$457:$T$464, MATCH("*Lat Pulldown*",'Eric-SESSION'!$B$457:$B$464,0), MATCH("*4th*",'Eric-SESSION'!$K$7:$T$7,0)),"")</f>
        <v>#N/A</v>
      </c>
      <c r="N306" s="44" t="e">
        <f>INDEX('Eric-SESSION'!$L$457:$U$464, MATCH("*Lat Pulldown*",'Eric-SESSION'!$B$457:$B$464,0), MATCH("*4th*",'Eric-SESSION'!$K$7:$T$7,0))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IF($A$302='Eric-SESSION'!$A$457,INDEX('Eric-SESSION'!$K$457:$T$464, MATCH("*pressup*",'Eric-SESSION'!$B$457:$B$464,0), MATCH("*5th*",'Eric-SESSION'!$K$7:$T$7,0)),"")</f>
        <v>#N/A</v>
      </c>
      <c r="D307" s="132" t="e">
        <f>INDEX('Eric-SESSION'!L$457:U$464, MATCH("*pressup*",'Eric-SESSION'!$B$457:$B$464,0), MATCH("*5th*",'Eric-SESSION'!K$7:T$7,0))</f>
        <v>#N/A</v>
      </c>
      <c r="E307" s="131" t="e">
        <f>IF($A$302='Eric-SESSION'!$A$457,INDEX('Eric-SESSION'!$K$457:$T$464, MATCH("*Deadlift*",'Eric-SESSION'!$B$457:$B$464,0), MATCH("*5th*",'Eric-SESSION'!$K$7:$T$7,0)),"")</f>
        <v>#N/A</v>
      </c>
      <c r="F307" s="131" t="e">
        <f>INDEX('Eric-SESSION'!$L$457:$U$464, MATCH("*Deadlift*",'Eric-SESSION'!$B$457:$B$464,0), MATCH("*5th*",'Eric-SESSION'!$K$7:$T$7,0))</f>
        <v>#N/A</v>
      </c>
      <c r="G307" s="131" t="e">
        <f>IF($A$302='Eric-SESSION'!$A$457,INDEX('Eric-SESSION'!$K$457:$T$464, MATCH("*Bench Press*",'Eric-SESSION'!$B$457:$B$464,0), MATCH("*5th*",'Eric-SESSION'!$K$7:$T$7,0)),"")</f>
        <v>#N/A</v>
      </c>
      <c r="H307" s="131" t="e">
        <f>INDEX('Eric-SESSION'!$L$457:$U$464, MATCH("*Bench Press*",'Eric-SESSION'!$B$457:$B$464,0), MATCH("*5th*",'Eric-SESSION'!$K$7:$T$7,0))</f>
        <v>#N/A</v>
      </c>
      <c r="I307" s="132" t="e">
        <f>IF($A$302='Eric-SESSION'!$A$457,INDEX('Eric-SESSION'!$K$457:$T$464, MATCH("*Military*",'Eric-SESSION'!$B$457:$B$464,0), MATCH("*5th*",'Eric-SESSION'!$K$7:$T$7,0)),"")</f>
        <v>#N/A</v>
      </c>
      <c r="J307" s="44" t="e">
        <f>INDEX('Eric-SESSION'!$L$457:$U$464, MATCH("*Military*",'Eric-SESSION'!$B$457:$B$464,0), MATCH("*5th*",'Eric-SESSION'!$K$7:$T$7,0))</f>
        <v>#N/A</v>
      </c>
      <c r="K307" s="131" t="e">
        <f>IF($A$302='Eric-SESSION'!$A$457,INDEX('Eric-SESSION'!$K$457:$T$464, MATCH("*Clean *",'Eric-SESSION'!$B$457:$B$464,0), MATCH("*5th*",'Eric-SESSION'!$K$7:$T$7,0)),"")</f>
        <v>#N/A</v>
      </c>
      <c r="L307" s="44" t="e">
        <f>INDEX('Eric-SESSION'!$L$457:$U$464, MATCH("*Clean *",'Eric-SESSION'!$B$457:$B$464,0), MATCH("*5th*",'Eric-SESSION'!$K$7:$T$7,0))</f>
        <v>#N/A</v>
      </c>
      <c r="M307" s="131" t="e">
        <f>IF($A$302='Eric-SESSION'!$A$457,INDEX('Eric-SESSION'!$K$457:$T$464, MATCH("*Lat Pulldown*",'Eric-SESSION'!$B$457:$B$464,0), MATCH("*5th*",'Eric-SESSION'!$K$7:$T$7,0)),"")</f>
        <v>#N/A</v>
      </c>
      <c r="N307" s="44" t="e">
        <f>INDEX('Eric-SESSION'!$L$457:$U$464, MATCH("*Lat Pulldown*",'Eric-SESSION'!$B$457:$B$464,0), MATCH("*5th*",'Eric-SESSION'!$K$7:$T$7,0))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'Eric-SESSION'!A466</f>
        <v>0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 t="e">
        <f>MAX(M309:M313)</f>
        <v>#N/A</v>
      </c>
      <c r="N308" s="117" t="e">
        <f t="array" ref="N308">MAX(IF(M309:M313=M308,N309:N313))</f>
        <v>#N/A</v>
      </c>
      <c r="O308" s="152" t="e">
        <f>IF($A$308='Eric-SESSION'!$A$466,INDEX('Eric-SESSION'!$K$466:$T$473, MATCH("*Plank*",'Eric-SESSION'!$B$466:$B$473,0), MATCH("*1st*",'Eric-SESSION'!$K$7:$T$7,0)),"")</f>
        <v>#N/A</v>
      </c>
      <c r="P308" s="152" t="e">
        <f>IF($A$308='Eric-SESSION'!$A$466,INDEX('Eric-SESSION'!$K$466:$T$473, MATCH("*HIIT*",'Eric-SESSION'!$B$466:$B$473,0), MATCH("*1st*",'Eric-SESSION'!$K$7:$T$7,0)),"")</f>
        <v>#N/A</v>
      </c>
      <c r="Q308" s="119" t="e">
        <f>INDEX('Eric-SESSION'!$L$466:$U$473, MATCH("*HIIT*",'Eric-SESSION'!$B$466:$B$473,0), MATCH("*1st*",'Eric-SESSION'!$K$7:$T$7,0))</f>
        <v>#N/A</v>
      </c>
      <c r="R308" s="119">
        <f>'Eric-SESSION'!U466</f>
        <v>0</v>
      </c>
      <c r="S308" s="116"/>
      <c r="T308" s="116"/>
      <c r="U308" s="120">
        <f>'Eric-SESSION'!A467</f>
        <v>0</v>
      </c>
      <c r="V308" s="120">
        <f>'Eric-SESSION'!A468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IF($A$308='Eric-SESSION'!$A$466,INDEX('Eric-SESSION'!$K$466:$T$473, MATCH("*pressup*",'Eric-SESSION'!$B$466:$B$473,0), MATCH("*1st*",'Eric-SESSION'!$K$7:$T$7,0)),"")</f>
        <v>#N/A</v>
      </c>
      <c r="D309" s="132" t="e">
        <f>INDEX('Eric-SESSION'!L$466:U$473, MATCH("*pressup*",'Eric-SESSION'!$B$466:$B$473,0), MATCH("*1st*",'Eric-SESSION'!K$7:T$7,0))</f>
        <v>#N/A</v>
      </c>
      <c r="E309" s="131" t="e">
        <f>IF($A$308='Eric-SESSION'!$A$466,INDEX('Eric-SESSION'!$K$466:$T$473, MATCH("*Deadlift*",'Eric-SESSION'!$B$466:$B$473,0), MATCH("*1st*",'Eric-SESSION'!$K$7:$T$7,0)),"")</f>
        <v>#N/A</v>
      </c>
      <c r="F309" s="131" t="e">
        <f>INDEX('Eric-SESSION'!$L$466:$U$473, MATCH("*Deadlift*",'Eric-SESSION'!$B$466:$B$473,0), MATCH("*1st*",'Eric-SESSION'!$K$7:$T$7,0))</f>
        <v>#N/A</v>
      </c>
      <c r="G309" s="131" t="e">
        <f>IF($A$308='Eric-SESSION'!$A$466,INDEX('Eric-SESSION'!$K$466:$T$473, MATCH("*Bench Press*",'Eric-SESSION'!$B$466:$B$473,0), MATCH("*1st*",'Eric-SESSION'!$K$7:$T$7,0)),"")</f>
        <v>#N/A</v>
      </c>
      <c r="H309" s="131" t="e">
        <f>INDEX('Eric-SESSION'!$L$466:$U$473, MATCH("*Bench Press*",'Eric-SESSION'!$B$466:$B$473,0), MATCH("*1st*",'Eric-SESSION'!$K$7:$T$7,0))</f>
        <v>#N/A</v>
      </c>
      <c r="I309" s="132" t="e">
        <f>IF($A$308='Eric-SESSION'!$A$466,INDEX('Eric-SESSION'!$K$466:$T$473, MATCH("*Military*",'Eric-SESSION'!$B$466:$B$473,0), MATCH("*1st*",'Eric-SESSION'!$K$7:$T$7,0)),"")</f>
        <v>#N/A</v>
      </c>
      <c r="J309" s="48" t="e">
        <f>INDEX('Eric-SESSION'!$L$466:$U$473, MATCH("*Military*",'Eric-SESSION'!$B$466:$B$473,0), MATCH("*1st*",'Eric-SESSION'!$K$7:$T$7,0))</f>
        <v>#N/A</v>
      </c>
      <c r="K309" s="131" t="e">
        <f>IF($A$308='Eric-SESSION'!$A$466,INDEX('Eric-SESSION'!$K$466:$T$473, MATCH("*Clean *",'Eric-SESSION'!$B$466:$B$473,0), MATCH("*1st*",'Eric-SESSION'!$K$7:$T$7,0)),"")</f>
        <v>#N/A</v>
      </c>
      <c r="L309" s="48" t="e">
        <f>INDEX('Eric-SESSION'!$L$466:$U$473, MATCH("*Clean *",'Eric-SESSION'!$B$466:$B$473,0), MATCH("*1st*",'Eric-SESSION'!$K$7:$T$7,0))</f>
        <v>#N/A</v>
      </c>
      <c r="M309" s="131" t="e">
        <f>IF($A$308='Eric-SESSION'!$A$466,INDEX('Eric-SESSION'!$K$466:$T$473, MATCH("*Lat Pulldown*",'Eric-SESSION'!$B$466:$B$473,0), MATCH("*1st*",'Eric-SESSION'!$K$7:$T$7,0)),"")</f>
        <v>#N/A</v>
      </c>
      <c r="N309" s="48" t="e">
        <f>INDEX('Eric-SESSION'!$L$466:$U$473, MATCH("*Lat Pulldown*",'Eric-SESSION'!$B$466:$B$473,0), MATCH("*1st*",'Eric-SESSION'!$K$7:$T$7,0))</f>
        <v>#N/A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IF($A$308='Eric-SESSION'!$A$466,INDEX('Eric-SESSION'!$K$466:$T$473, MATCH("*pressup*",'Eric-SESSION'!$B$466:$B$473,0), MATCH("*2nd*",'Eric-SESSION'!$K$7:$T$7,0)),"")</f>
        <v>#N/A</v>
      </c>
      <c r="D310" s="132" t="e">
        <f>INDEX('Eric-SESSION'!L$466:U$473, MATCH("*pressup*",'Eric-SESSION'!$B$466:$B$473,0), MATCH("*2nd*",'Eric-SESSION'!K$7:T$7,0))</f>
        <v>#N/A</v>
      </c>
      <c r="E310" s="131" t="e">
        <f>IF($A$308='Eric-SESSION'!$A$466,INDEX('Eric-SESSION'!$K$466:$T$473, MATCH("*Deadlift*",'Eric-SESSION'!$B$466:$B$473,0), MATCH("*2ND*",'Eric-SESSION'!$K$7:$T$7,0)),"")</f>
        <v>#N/A</v>
      </c>
      <c r="F310" s="131" t="e">
        <f>INDEX('Eric-SESSION'!$L$466:$U$473, MATCH("*Deadlift*",'Eric-SESSION'!$B$466:$B$473,0), MATCH("*2nd*",'Eric-SESSION'!$K$7:$T$7,0))</f>
        <v>#N/A</v>
      </c>
      <c r="G310" s="131" t="e">
        <f>IF($A$308='Eric-SESSION'!$A$466,INDEX('Eric-SESSION'!$K$466:$T$473, MATCH("*Bench Press*",'Eric-SESSION'!$B$466:$B$473,0), MATCH("*2ND*",'Eric-SESSION'!$K$7:$T$7,0)),"")</f>
        <v>#N/A</v>
      </c>
      <c r="H310" s="131" t="e">
        <f>INDEX('Eric-SESSION'!$L$466:$U$473, MATCH("*Bench Press*",'Eric-SESSION'!$B$466:$B$473,0), MATCH("*2nd*",'Eric-SESSION'!$K$7:$T$7,0))</f>
        <v>#N/A</v>
      </c>
      <c r="I310" s="132" t="e">
        <f>IF($A$308='Eric-SESSION'!$A$466,INDEX('Eric-SESSION'!$K$466:$T$473, MATCH("*Military*",'Eric-SESSION'!$B$466:$B$473,0), MATCH("*2ND*",'Eric-SESSION'!$K$7:$T$7,0)),"")</f>
        <v>#N/A</v>
      </c>
      <c r="J310" s="44" t="e">
        <f>INDEX('Eric-SESSION'!$L$466:$U$473, MATCH("*Military*",'Eric-SESSION'!$B$466:$B$473,0), MATCH("*2nd*",'Eric-SESSION'!$K$7:$T$7,0))</f>
        <v>#N/A</v>
      </c>
      <c r="K310" s="131" t="e">
        <f>IF($A$308='Eric-SESSION'!$A$466,INDEX('Eric-SESSION'!$K$466:$T$473, MATCH("*Clean *",'Eric-SESSION'!$B$466:$B$473,0), MATCH("*2ND*",'Eric-SESSION'!$K$7:$T$7,0)),"")</f>
        <v>#N/A</v>
      </c>
      <c r="L310" s="44" t="e">
        <f>INDEX('Eric-SESSION'!$L$466:$U$473, MATCH("*Clean *",'Eric-SESSION'!$B$466:$B$473,0), MATCH("*2nd*",'Eric-SESSION'!$K$7:$T$7,0))</f>
        <v>#N/A</v>
      </c>
      <c r="M310" s="131" t="e">
        <f>IF($A$308='Eric-SESSION'!$A$466,INDEX('Eric-SESSION'!$K$466:$T$473, MATCH("*Lat Pulldown*",'Eric-SESSION'!$B$466:$B$473,0), MATCH("*2ND*",'Eric-SESSION'!$K$7:$T$7,0)),"")</f>
        <v>#N/A</v>
      </c>
      <c r="N310" s="44" t="e">
        <f>INDEX('Eric-SESSION'!$L$466:$U$473, MATCH("*Lat Pulldown*",'Eric-SESSION'!$B$466:$B$473,0), MATCH("*2nd*",'Eric-SESSION'!$K$7:$T$7,0))</f>
        <v>#N/A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IF($A$308='Eric-SESSION'!$A$466,INDEX('Eric-SESSION'!$K$466:$T$473, MATCH("*pressup*",'Eric-SESSION'!$B$466:$B$473,0), MATCH("*3rd*",'Eric-SESSION'!$K$7:$T$7,0)),"")</f>
        <v>#N/A</v>
      </c>
      <c r="D311" s="132" t="e">
        <f>INDEX('Eric-SESSION'!L$466:U$473, MATCH("*pressup*",'Eric-SESSION'!$B$466:$B$473,0), MATCH("*3rd*",'Eric-SESSION'!K$7:T$7,0))</f>
        <v>#N/A</v>
      </c>
      <c r="E311" s="131" t="e">
        <f>IF($A$308='Eric-SESSION'!$A$466,INDEX('Eric-SESSION'!$K$466:$T$473, MATCH("*Deadlift*",'Eric-SESSION'!$B$466:$B$473,0), MATCH("*3rd*",'Eric-SESSION'!$K$7:$T$7,0)),"")</f>
        <v>#N/A</v>
      </c>
      <c r="F311" s="131" t="e">
        <f>INDEX('Eric-SESSION'!$L$466:$U$473, MATCH("*Deadlift*",'Eric-SESSION'!$B$466:$B$473,0), MATCH("*3rd*",'Eric-SESSION'!$K$7:$T$7,0))</f>
        <v>#N/A</v>
      </c>
      <c r="G311" s="131" t="e">
        <f>IF($A$308='Eric-SESSION'!$A$466,INDEX('Eric-SESSION'!$K$466:$T$473, MATCH("*Bench Press*",'Eric-SESSION'!$B$466:$B$473,0), MATCH("*3rd*",'Eric-SESSION'!$K$7:$T$7,0)),"")</f>
        <v>#N/A</v>
      </c>
      <c r="H311" s="131" t="e">
        <f>INDEX('Eric-SESSION'!$L$466:$U$473, MATCH("*Bench Press*",'Eric-SESSION'!$B$466:$B$473,0), MATCH("*3rd*",'Eric-SESSION'!$K$7:$T$7,0))</f>
        <v>#N/A</v>
      </c>
      <c r="I311" s="132" t="e">
        <f>IF($A$308='Eric-SESSION'!$A$466,INDEX('Eric-SESSION'!$K$466:$T$473, MATCH("*Military*",'Eric-SESSION'!$B$466:$B$473,0), MATCH("*3rd*",'Eric-SESSION'!$K$7:$T$7,0)),"")</f>
        <v>#N/A</v>
      </c>
      <c r="J311" s="44" t="e">
        <f>INDEX('Eric-SESSION'!$L$466:$U$473, MATCH("*Military*",'Eric-SESSION'!$B$466:$B$473,0), MATCH("*3rd*",'Eric-SESSION'!$K$7:$T$7,0))</f>
        <v>#N/A</v>
      </c>
      <c r="K311" s="131" t="e">
        <f>IF($A$308='Eric-SESSION'!$A$466,INDEX('Eric-SESSION'!$K$466:$T$473, MATCH("*Clean *",'Eric-SESSION'!$B$466:$B$473,0), MATCH("*3rd*",'Eric-SESSION'!$K$7:$T$7,0)),"")</f>
        <v>#N/A</v>
      </c>
      <c r="L311" s="44" t="e">
        <f>INDEX('Eric-SESSION'!$L$466:$U$473, MATCH("*Clean *",'Eric-SESSION'!$B$466:$B$473,0), MATCH("*3rd*",'Eric-SESSION'!$K$7:$T$7,0))</f>
        <v>#N/A</v>
      </c>
      <c r="M311" s="131" t="e">
        <f>IF($A$308='Eric-SESSION'!$A$466,INDEX('Eric-SESSION'!$K$466:$T$473, MATCH("*Lat Pulldown*",'Eric-SESSION'!$B$466:$B$473,0), MATCH("*3rd*",'Eric-SESSION'!$K$7:$T$7,0)),"")</f>
        <v>#N/A</v>
      </c>
      <c r="N311" s="44" t="e">
        <f>INDEX('Eric-SESSION'!$L$466:$U$473, MATCH("*Lat Pulldown*",'Eric-SESSION'!$B$466:$B$473,0), MATCH("*3rd*",'Eric-SESSION'!$K$7:$T$7,0))</f>
        <v>#N/A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IF($A$308='Eric-SESSION'!$A$466,INDEX('Eric-SESSION'!$K$466:$T$473, MATCH("*pressup*",'Eric-SESSION'!$B$466:$B$473,0), MATCH("*4th*",'Eric-SESSION'!$K$7:$T$7,0)),"")</f>
        <v>#N/A</v>
      </c>
      <c r="D312" s="132" t="e">
        <f>INDEX('Eric-SESSION'!L$466:U$473, MATCH("*pressup*",'Eric-SESSION'!$B$466:$B$473,0), MATCH("*4th*",'Eric-SESSION'!K$7:T$7,0))</f>
        <v>#N/A</v>
      </c>
      <c r="E312" s="131" t="e">
        <f>IF($A$308='Eric-SESSION'!$A$466,INDEX('Eric-SESSION'!$K$466:$T$473, MATCH("*Deadlift*",'Eric-SESSION'!$B$466:$B$473,0), MATCH("*4th*",'Eric-SESSION'!$K$7:$T$7,0)),"")</f>
        <v>#N/A</v>
      </c>
      <c r="F312" s="131" t="e">
        <f>INDEX('Eric-SESSION'!$L$466:$U$473, MATCH("*Deadlift*",'Eric-SESSION'!$B$466:$B$473,0), MATCH("*4th*",'Eric-SESSION'!$K$7:$T$7,0))</f>
        <v>#N/A</v>
      </c>
      <c r="G312" s="131" t="e">
        <f>IF($A$308='Eric-SESSION'!$A$466,INDEX('Eric-SESSION'!$K$466:$T$473, MATCH("*Bench Press*",'Eric-SESSION'!$B$466:$B$473,0), MATCH("*4th*",'Eric-SESSION'!$K$7:$T$7,0)),"")</f>
        <v>#N/A</v>
      </c>
      <c r="H312" s="131" t="e">
        <f>INDEX('Eric-SESSION'!$L$466:$U$473, MATCH("*Bench Press*",'Eric-SESSION'!$B$466:$B$473,0), MATCH("*4th*",'Eric-SESSION'!$K$7:$T$7,0))</f>
        <v>#N/A</v>
      </c>
      <c r="I312" s="132" t="e">
        <f>IF($A$308='Eric-SESSION'!$A$466,INDEX('Eric-SESSION'!$K$466:$T$473, MATCH("*Military*",'Eric-SESSION'!$B$466:$B$473,0), MATCH("*4th*",'Eric-SESSION'!$K$7:$T$7,0)),"")</f>
        <v>#N/A</v>
      </c>
      <c r="J312" s="44" t="e">
        <f>INDEX('Eric-SESSION'!$L$466:$U$473, MATCH("*Military*",'Eric-SESSION'!$B$466:$B$473,0), MATCH("*4th*",'Eric-SESSION'!$K$7:$T$7,0))</f>
        <v>#N/A</v>
      </c>
      <c r="K312" s="131" t="e">
        <f>IF($A$308='Eric-SESSION'!$A$466,INDEX('Eric-SESSION'!$K$466:$T$473, MATCH("*Clean *",'Eric-SESSION'!$B$466:$B$473,0), MATCH("*4th*",'Eric-SESSION'!$K$7:$T$7,0)),"")</f>
        <v>#N/A</v>
      </c>
      <c r="L312" s="44" t="e">
        <f>INDEX('Eric-SESSION'!$L$466:$U$473, MATCH("*Clean *",'Eric-SESSION'!$B$466:$B$473,0), MATCH("*4th*",'Eric-SESSION'!$K$7:$T$7,0))</f>
        <v>#N/A</v>
      </c>
      <c r="M312" s="131" t="e">
        <f>IF($A$308='Eric-SESSION'!$A$466,INDEX('Eric-SESSION'!$K$466:$T$473, MATCH("*Lat Pulldown*",'Eric-SESSION'!$B$466:$B$473,0), MATCH("*4th*",'Eric-SESSION'!$K$7:$T$7,0)),"")</f>
        <v>#N/A</v>
      </c>
      <c r="N312" s="44" t="e">
        <f>INDEX('Eric-SESSION'!$L$466:$U$473, MATCH("*Lat Pulldown*",'Eric-SESSION'!$B$466:$B$473,0), MATCH("*4th*",'Eric-SESSION'!$K$7:$T$7,0))</f>
        <v>#N/A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IF($A$308='Eric-SESSION'!$A$466,INDEX('Eric-SESSION'!$K$466:$T$473, MATCH("*pressup*",'Eric-SESSION'!$B$466:$B$473,0), MATCH("*5th*",'Eric-SESSION'!$K$7:$T$7,0)),"")</f>
        <v>#N/A</v>
      </c>
      <c r="D313" s="132" t="e">
        <f>INDEX('Eric-SESSION'!L$466:U$473, MATCH("*pressup*",'Eric-SESSION'!$B$466:$B$473,0), MATCH("*5th*",'Eric-SESSION'!K$7:T$7,0))</f>
        <v>#N/A</v>
      </c>
      <c r="E313" s="131" t="e">
        <f>IF($A$308='Eric-SESSION'!$A$466,INDEX('Eric-SESSION'!$K$466:$T$473, MATCH("*Deadlift*",'Eric-SESSION'!$B$466:$B$473,0), MATCH("*5th*",'Eric-SESSION'!$K$7:$T$7,0)),"")</f>
        <v>#N/A</v>
      </c>
      <c r="F313" s="131" t="e">
        <f>INDEX('Eric-SESSION'!$L$466:$U$473, MATCH("*Deadlift*",'Eric-SESSION'!$B$466:$B$473,0), MATCH("*5th*",'Eric-SESSION'!$K$7:$T$7,0))</f>
        <v>#N/A</v>
      </c>
      <c r="G313" s="131" t="e">
        <f>IF($A$308='Eric-SESSION'!$A$466,INDEX('Eric-SESSION'!$K$466:$T$473, MATCH("*Bench Press*",'Eric-SESSION'!$B$466:$B$473,0), MATCH("*5th*",'Eric-SESSION'!$K$7:$T$7,0)),"")</f>
        <v>#N/A</v>
      </c>
      <c r="H313" s="131" t="e">
        <f>INDEX('Eric-SESSION'!$L$466:$U$473, MATCH("*Bench Press*",'Eric-SESSION'!$B$466:$B$473,0), MATCH("*5th*",'Eric-SESSION'!$K$7:$T$7,0))</f>
        <v>#N/A</v>
      </c>
      <c r="I313" s="132" t="e">
        <f>IF($A$308='Eric-SESSION'!$A$466,INDEX('Eric-SESSION'!$K$466:$T$473, MATCH("*Military*",'Eric-SESSION'!$B$466:$B$473,0), MATCH("*5th*",'Eric-SESSION'!$K$7:$T$7,0)),"")</f>
        <v>#N/A</v>
      </c>
      <c r="J313" s="44" t="e">
        <f>INDEX('Eric-SESSION'!$L$466:$U$473, MATCH("*Military*",'Eric-SESSION'!$B$466:$B$473,0), MATCH("*5th*",'Eric-SESSION'!$K$7:$T$7,0))</f>
        <v>#N/A</v>
      </c>
      <c r="K313" s="131" t="e">
        <f>IF($A$308='Eric-SESSION'!$A$466,INDEX('Eric-SESSION'!$K$466:$T$473, MATCH("*Clean *",'Eric-SESSION'!$B$466:$B$473,0), MATCH("*5th*",'Eric-SESSION'!$K$7:$T$7,0)),"")</f>
        <v>#N/A</v>
      </c>
      <c r="L313" s="44" t="e">
        <f>INDEX('Eric-SESSION'!$L$466:$U$473, MATCH("*Clean *",'Eric-SESSION'!$B$466:$B$473,0), MATCH("*5th*",'Eric-SESSION'!$K$7:$T$7,0))</f>
        <v>#N/A</v>
      </c>
      <c r="M313" s="131" t="e">
        <f>IF($A$308='Eric-SESSION'!$A$466,INDEX('Eric-SESSION'!$K$466:$T$473, MATCH("*Lat Pulldown*",'Eric-SESSION'!$B$466:$B$473,0), MATCH("*5th*",'Eric-SESSION'!$K$7:$T$7,0)),"")</f>
        <v>#N/A</v>
      </c>
      <c r="N313" s="44" t="e">
        <f>INDEX('Eric-SESSION'!$L$466:$U$473, MATCH("*Lat Pulldown*",'Eric-SESSION'!$B$466:$B$473,0), MATCH("*5th*",'Eric-SESSION'!$K$7:$T$7,0))</f>
        <v>#N/A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'Eric-SESSION'!A475</f>
        <v>0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 t="e">
        <f>MAX(G315:G319)</f>
        <v>#N/A</v>
      </c>
      <c r="H314" s="116" t="e">
        <f t="array" ref="H314">MAX(IF(G315:G319=G314,H315:H319))</f>
        <v>#N/A</v>
      </c>
      <c r="I314" s="116" t="e">
        <f>MAX(I315:I319)</f>
        <v>#N/A</v>
      </c>
      <c r="J314" s="116" t="e">
        <f t="array" ref="J314">MAX(IF(I315:I319=I314,J315:J319))</f>
        <v>#N/A</v>
      </c>
      <c r="K314" s="116" t="e">
        <f>MAX(K315:K319)</f>
        <v>#N/A</v>
      </c>
      <c r="L314" s="116" t="e">
        <f t="array" ref="L314">MAX(IF(K315:K319=K314,L315:L319))</f>
        <v>#N/A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IF($A$314='Eric-SESSION'!$A$475,INDEX('Eric-SESSION'!$K$475:$T$482, MATCH("*Plank*",'Eric-SESSION'!$B$475:$B$482,0), MATCH("*1st*",'Eric-SESSION'!$K$7:$T$7,0)),"")</f>
        <v>#N/A</v>
      </c>
      <c r="P314" s="152" t="e">
        <f>IF($A$314='Eric-SESSION'!$A$475,INDEX('Eric-SESSION'!$K$475:$T$482, MATCH("*HIIT*",'Eric-SESSION'!$B$475:$B$482,0), MATCH("*1st*",'Eric-SESSION'!$K$7:$T$7,0)),"")</f>
        <v>#N/A</v>
      </c>
      <c r="Q314" s="119" t="e">
        <f>INDEX('Eric-SESSION'!$L$475:$U$482, MATCH("*HIIT*",'Eric-SESSION'!$B$475:$B$482,0), MATCH("*1st*",'Eric-SESSION'!$K$7:$T$7,0))</f>
        <v>#N/A</v>
      </c>
      <c r="R314" s="119">
        <f>'Eric-SESSION'!U475</f>
        <v>0</v>
      </c>
      <c r="S314" s="116"/>
      <c r="T314" s="116"/>
      <c r="U314" s="120">
        <f>'Eric-SESSION'!A476</f>
        <v>0</v>
      </c>
      <c r="V314" s="120">
        <f>'Eric-SESSION'!A477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IF($A$314='Eric-SESSION'!$A$475,INDEX('Eric-SESSION'!$K$475:$T$482, MATCH("*pressup*",'Eric-SESSION'!$B$475:$B$482,0), MATCH("*1st*",'Eric-SESSION'!$K$7:$T$7,0)),"")</f>
        <v>#N/A</v>
      </c>
      <c r="D315" s="132" t="e">
        <f>INDEX('Eric-SESSION'!L$475:U$482, MATCH("*pressup*",'Eric-SESSION'!$B$475:$B$482,0), MATCH("*1st*",'Eric-SESSION'!K$7:T$7,0))</f>
        <v>#N/A</v>
      </c>
      <c r="E315" s="131" t="e">
        <f>IF($A$314='Eric-SESSION'!$A$475,INDEX('Eric-SESSION'!$K$475:$T$482, MATCH("*Deadlift*",'Eric-SESSION'!$B$475:$B$482,0), MATCH("*1st*",'Eric-SESSION'!$K$7:$T$7,0)),"")</f>
        <v>#N/A</v>
      </c>
      <c r="F315" s="131" t="e">
        <f>INDEX('Eric-SESSION'!$L$475:$U$482, MATCH("*Deadlift*",'Eric-SESSION'!$B$475:$B$482,0), MATCH("*1st*",'Eric-SESSION'!$K$7:$T$7,0))</f>
        <v>#N/A</v>
      </c>
      <c r="G315" s="131" t="e">
        <f>IF($A$314='Eric-SESSION'!$A$475,INDEX('Eric-SESSION'!$K$475:$T$482, MATCH("*Bench Press*",'Eric-SESSION'!$B$475:$B$482,0), MATCH("*1st*",'Eric-SESSION'!$K$7:$T$7,0)),"")</f>
        <v>#N/A</v>
      </c>
      <c r="H315" s="131" t="e">
        <f>INDEX('Eric-SESSION'!$L$475:$U$482, MATCH("*Bench Press*",'Eric-SESSION'!$B$475:$B$482,0), MATCH("*1st*",'Eric-SESSION'!$K$7:$T$7,0))</f>
        <v>#N/A</v>
      </c>
      <c r="I315" s="132" t="e">
        <f>IF($A$314='Eric-SESSION'!$A$475,INDEX('Eric-SESSION'!$K$475:$T$482, MATCH("*Military*",'Eric-SESSION'!$B$475:$B$482,0), MATCH("*1st*",'Eric-SESSION'!$K$7:$T$7,0)),"")</f>
        <v>#N/A</v>
      </c>
      <c r="J315" s="48" t="e">
        <f>INDEX('Eric-SESSION'!$L$475:$U$482, MATCH("*Military*",'Eric-SESSION'!$B$475:$B$482,0), MATCH("*1st*",'Eric-SESSION'!$K$7:$T$7,0))</f>
        <v>#N/A</v>
      </c>
      <c r="K315" s="131" t="e">
        <f>IF($A$314='Eric-SESSION'!$A$475,INDEX('Eric-SESSION'!$K$475:$T$482, MATCH("*Clean *",'Eric-SESSION'!$B$475:$B$482,0), MATCH("*1st*",'Eric-SESSION'!$K$7:$T$7,0)),"")</f>
        <v>#N/A</v>
      </c>
      <c r="L315" s="48" t="e">
        <f>INDEX('Eric-SESSION'!$L$475:$U$482, MATCH("*Clean *",'Eric-SESSION'!$B$475:$B$482,0), MATCH("*1st*",'Eric-SESSION'!$K$7:$T$7,0))</f>
        <v>#N/A</v>
      </c>
      <c r="M315" s="131" t="e">
        <f>IF($A$314='Eric-SESSION'!$A$475,INDEX('Eric-SESSION'!$K$475:$T$482, MATCH("*Lat Pulldown*",'Eric-SESSION'!$B$475:$B$482,0), MATCH("*1st*",'Eric-SESSION'!$K$7:$T$7,0)),"")</f>
        <v>#N/A</v>
      </c>
      <c r="N315" s="48" t="e">
        <f>INDEX('Eric-SESSION'!$L$475:$U$482, MATCH("*Lat Pulldown*",'Eric-SESSION'!$B$475:$B$482,0), MATCH("*1st*",'Eric-SESSION'!$K$7:$T$7,0))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IF($A$314='Eric-SESSION'!$A$475,INDEX('Eric-SESSION'!$K$475:$T$482, MATCH("*pressup*",'Eric-SESSION'!$B$475:$B$482,0), MATCH("*2nd*",'Eric-SESSION'!$K$7:$T$7,0)),"")</f>
        <v>#N/A</v>
      </c>
      <c r="D316" s="132" t="e">
        <f>INDEX('Eric-SESSION'!L$475:U$482, MATCH("*pressup*",'Eric-SESSION'!$B$475:$B$482,0), MATCH("*2nd*",'Eric-SESSION'!K$7:T$7,0))</f>
        <v>#N/A</v>
      </c>
      <c r="E316" s="131" t="e">
        <f>IF($A$314='Eric-SESSION'!$A$475,INDEX('Eric-SESSION'!$K$475:$T$482, MATCH("*Deadlift*",'Eric-SESSION'!$B$475:$B$482,0), MATCH("*2ND*",'Eric-SESSION'!$K$7:$T$7,0)),"")</f>
        <v>#N/A</v>
      </c>
      <c r="F316" s="131" t="e">
        <f>INDEX('Eric-SESSION'!$L$475:$U$482, MATCH("*Deadlift*",'Eric-SESSION'!$B$475:$B$482,0), MATCH("*2nd*",'Eric-SESSION'!$K$7:$T$7,0))</f>
        <v>#N/A</v>
      </c>
      <c r="G316" s="131" t="e">
        <f>IF($A$314='Eric-SESSION'!$A$475,INDEX('Eric-SESSION'!$K$475:$T$482, MATCH("*Bench Press*",'Eric-SESSION'!$B$475:$B$482,0), MATCH("*2ND*",'Eric-SESSION'!$K$7:$T$7,0)),"")</f>
        <v>#N/A</v>
      </c>
      <c r="H316" s="131" t="e">
        <f>INDEX('Eric-SESSION'!$L$475:$U$482, MATCH("*Bench Press*",'Eric-SESSION'!$B$475:$B$482,0), MATCH("*2nd*",'Eric-SESSION'!$K$7:$T$7,0))</f>
        <v>#N/A</v>
      </c>
      <c r="I316" s="132" t="e">
        <f>IF($A$314='Eric-SESSION'!$A$475,INDEX('Eric-SESSION'!$K$475:$T$482, MATCH("*Military*",'Eric-SESSION'!$B$475:$B$482,0), MATCH("*2ND*",'Eric-SESSION'!$K$7:$T$7,0)),"")</f>
        <v>#N/A</v>
      </c>
      <c r="J316" s="44" t="e">
        <f>INDEX('Eric-SESSION'!$L$475:$U$482, MATCH("*Military*",'Eric-SESSION'!$B$475:$B$482,0), MATCH("*2nd*",'Eric-SESSION'!$K$7:$T$7,0))</f>
        <v>#N/A</v>
      </c>
      <c r="K316" s="131" t="e">
        <f>IF($A$314='Eric-SESSION'!$A$475,INDEX('Eric-SESSION'!$K$475:$T$482, MATCH("*Clean *",'Eric-SESSION'!$B$475:$B$482,0), MATCH("*2ND*",'Eric-SESSION'!$K$7:$T$7,0)),"")</f>
        <v>#N/A</v>
      </c>
      <c r="L316" s="44" t="e">
        <f>INDEX('Eric-SESSION'!$L$475:$U$482, MATCH("*Clean *",'Eric-SESSION'!$B$475:$B$482,0), MATCH("*2nd*",'Eric-SESSION'!$K$7:$T$7,0))</f>
        <v>#N/A</v>
      </c>
      <c r="M316" s="131" t="e">
        <f>IF($A$314='Eric-SESSION'!$A$475,INDEX('Eric-SESSION'!$K$475:$T$482, MATCH("*Lat Pulldown*",'Eric-SESSION'!$B$475:$B$482,0), MATCH("*2ND*",'Eric-SESSION'!$K$7:$T$7,0)),"")</f>
        <v>#N/A</v>
      </c>
      <c r="N316" s="44" t="e">
        <f>INDEX('Eric-SESSION'!$L$475:$U$482, MATCH("*Lat Pulldown*",'Eric-SESSION'!$B$475:$B$482,0), MATCH("*2nd*",'Eric-SESSION'!$K$7:$T$7,0))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IF($A$314='Eric-SESSION'!$A$475,INDEX('Eric-SESSION'!$K$475:$T$482, MATCH("*pressup*",'Eric-SESSION'!$B$475:$B$482,0), MATCH("*3rd*",'Eric-SESSION'!$K$7:$T$7,0)),"")</f>
        <v>#N/A</v>
      </c>
      <c r="D317" s="132" t="e">
        <f>INDEX('Eric-SESSION'!L$475:U$482, MATCH("*pressup*",'Eric-SESSION'!$B$475:$B$482,0), MATCH("*3rd*",'Eric-SESSION'!K$7:T$7,0))</f>
        <v>#N/A</v>
      </c>
      <c r="E317" s="131" t="e">
        <f>IF($A$314='Eric-SESSION'!$A$475,INDEX('Eric-SESSION'!$K$475:$T$482, MATCH("*Deadlift*",'Eric-SESSION'!$B$475:$B$482,0), MATCH("*3rd*",'Eric-SESSION'!$K$7:$T$7,0)),"")</f>
        <v>#N/A</v>
      </c>
      <c r="F317" s="131" t="e">
        <f>INDEX('Eric-SESSION'!$L$475:$U$482, MATCH("*Deadlift*",'Eric-SESSION'!$B$475:$B$482,0), MATCH("*3rd*",'Eric-SESSION'!$K$7:$T$7,0))</f>
        <v>#N/A</v>
      </c>
      <c r="G317" s="131" t="e">
        <f>IF($A$314='Eric-SESSION'!$A$475,INDEX('Eric-SESSION'!$K$475:$T$482, MATCH("*Bench Press*",'Eric-SESSION'!$B$475:$B$482,0), MATCH("*3rd*",'Eric-SESSION'!$K$7:$T$7,0)),"")</f>
        <v>#N/A</v>
      </c>
      <c r="H317" s="131" t="e">
        <f>INDEX('Eric-SESSION'!$L$475:$U$482, MATCH("*Bench Press*",'Eric-SESSION'!$B$475:$B$482,0), MATCH("*3rd*",'Eric-SESSION'!$K$7:$T$7,0))</f>
        <v>#N/A</v>
      </c>
      <c r="I317" s="132" t="e">
        <f>IF($A$314='Eric-SESSION'!$A$475,INDEX('Eric-SESSION'!$K$475:$T$482, MATCH("*Military*",'Eric-SESSION'!$B$475:$B$482,0), MATCH("*3rd*",'Eric-SESSION'!$K$7:$T$7,0)),"")</f>
        <v>#N/A</v>
      </c>
      <c r="J317" s="44" t="e">
        <f>INDEX('Eric-SESSION'!$L$475:$U$482, MATCH("*Military*",'Eric-SESSION'!$B$475:$B$482,0), MATCH("*3rd*",'Eric-SESSION'!$K$7:$T$7,0))</f>
        <v>#N/A</v>
      </c>
      <c r="K317" s="131" t="e">
        <f>IF($A$314='Eric-SESSION'!$A$475,INDEX('Eric-SESSION'!$K$475:$T$482, MATCH("*Clean *",'Eric-SESSION'!$B$475:$B$482,0), MATCH("*3rd*",'Eric-SESSION'!$K$7:$T$7,0)),"")</f>
        <v>#N/A</v>
      </c>
      <c r="L317" s="44" t="e">
        <f>INDEX('Eric-SESSION'!$L$475:$U$482, MATCH("*Clean *",'Eric-SESSION'!$B$475:$B$482,0), MATCH("*3rd*",'Eric-SESSION'!$K$7:$T$7,0))</f>
        <v>#N/A</v>
      </c>
      <c r="M317" s="131" t="e">
        <f>IF($A$314='Eric-SESSION'!$A$475,INDEX('Eric-SESSION'!$K$475:$T$482, MATCH("*Lat Pulldown*",'Eric-SESSION'!$B$475:$B$482,0), MATCH("*3rd*",'Eric-SESSION'!$K$7:$T$7,0)),"")</f>
        <v>#N/A</v>
      </c>
      <c r="N317" s="44" t="e">
        <f>INDEX('Eric-SESSION'!$L$475:$U$482, MATCH("*Lat Pulldown*",'Eric-SESSION'!$B$475:$B$482,0), MATCH("*3rd*",'Eric-SESSION'!$K$7:$T$7,0))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IF($A$314='Eric-SESSION'!$A$475,INDEX('Eric-SESSION'!$K$475:$T$482, MATCH("*pressup*",'Eric-SESSION'!$B$475:$B$482,0), MATCH("*4th*",'Eric-SESSION'!$K$7:$T$7,0)),"")</f>
        <v>#N/A</v>
      </c>
      <c r="D318" s="132" t="e">
        <f>INDEX('Eric-SESSION'!L$475:U$482, MATCH("*pressup*",'Eric-SESSION'!$B$475:$B$482,0), MATCH("*4th*",'Eric-SESSION'!K$7:T$7,0))</f>
        <v>#N/A</v>
      </c>
      <c r="E318" s="131" t="e">
        <f>IF($A$314='Eric-SESSION'!$A$475,INDEX('Eric-SESSION'!$K$475:$T$482, MATCH("*Deadlift*",'Eric-SESSION'!$B$475:$B$482,0), MATCH("*4th*",'Eric-SESSION'!$K$7:$T$7,0)),"")</f>
        <v>#N/A</v>
      </c>
      <c r="F318" s="131" t="e">
        <f>INDEX('Eric-SESSION'!$L$475:$U$482, MATCH("*Deadlift*",'Eric-SESSION'!$B$475:$B$482,0), MATCH("*4th*",'Eric-SESSION'!$K$7:$T$7,0))</f>
        <v>#N/A</v>
      </c>
      <c r="G318" s="131" t="e">
        <f>IF($A$314='Eric-SESSION'!$A$475,INDEX('Eric-SESSION'!$K$475:$T$482, MATCH("*Bench Press*",'Eric-SESSION'!$B$475:$B$482,0), MATCH("*4th*",'Eric-SESSION'!$K$7:$T$7,0)),"")</f>
        <v>#N/A</v>
      </c>
      <c r="H318" s="131" t="e">
        <f>INDEX('Eric-SESSION'!$L$475:$U$482, MATCH("*Bench Press*",'Eric-SESSION'!$B$475:$B$482,0), MATCH("*4th*",'Eric-SESSION'!$K$7:$T$7,0))</f>
        <v>#N/A</v>
      </c>
      <c r="I318" s="132" t="e">
        <f>IF($A$314='Eric-SESSION'!$A$475,INDEX('Eric-SESSION'!$K$475:$T$482, MATCH("*Military*",'Eric-SESSION'!$B$475:$B$482,0), MATCH("*4th*",'Eric-SESSION'!$K$7:$T$7,0)),"")</f>
        <v>#N/A</v>
      </c>
      <c r="J318" s="44" t="e">
        <f>INDEX('Eric-SESSION'!$L$475:$U$482, MATCH("*Military*",'Eric-SESSION'!$B$475:$B$482,0), MATCH("*4th*",'Eric-SESSION'!$K$7:$T$7,0))</f>
        <v>#N/A</v>
      </c>
      <c r="K318" s="131" t="e">
        <f>IF($A$314='Eric-SESSION'!$A$475,INDEX('Eric-SESSION'!$K$475:$T$482, MATCH("*Clean *",'Eric-SESSION'!$B$475:$B$482,0), MATCH("*4th*",'Eric-SESSION'!$K$7:$T$7,0)),"")</f>
        <v>#N/A</v>
      </c>
      <c r="L318" s="44" t="e">
        <f>INDEX('Eric-SESSION'!$L$475:$U$482, MATCH("*Clean *",'Eric-SESSION'!$B$475:$B$482,0), MATCH("*4th*",'Eric-SESSION'!$K$7:$T$7,0))</f>
        <v>#N/A</v>
      </c>
      <c r="M318" s="131" t="e">
        <f>IF($A$314='Eric-SESSION'!$A$475,INDEX('Eric-SESSION'!$K$475:$T$482, MATCH("*Lat Pulldown*",'Eric-SESSION'!$B$475:$B$482,0), MATCH("*4th*",'Eric-SESSION'!$K$7:$T$7,0)),"")</f>
        <v>#N/A</v>
      </c>
      <c r="N318" s="44" t="e">
        <f>INDEX('Eric-SESSION'!$L$475:$U$482, MATCH("*Lat Pulldown*",'Eric-SESSION'!$B$475:$B$482,0), MATCH("*4th*",'Eric-SESSION'!$K$7:$T$7,0))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IF($A$314='Eric-SESSION'!$A$475,INDEX('Eric-SESSION'!$K$475:$T$482, MATCH("*pressup*",'Eric-SESSION'!$B$475:$B$482,0), MATCH("*5th*",'Eric-SESSION'!$K$7:$T$7,0)),"")</f>
        <v>#N/A</v>
      </c>
      <c r="D319" s="132" t="e">
        <f>INDEX('Eric-SESSION'!L$475:U$482, MATCH("*pressup*",'Eric-SESSION'!$B$475:$B$482,0), MATCH("*5th*",'Eric-SESSION'!K$7:T$7,0))</f>
        <v>#N/A</v>
      </c>
      <c r="E319" s="131" t="e">
        <f>IF($A$314='Eric-SESSION'!$A$475,INDEX('Eric-SESSION'!$K$475:$T$482, MATCH("*Deadlift*",'Eric-SESSION'!$B$475:$B$482,0), MATCH("*5th*",'Eric-SESSION'!$K$7:$T$7,0)),"")</f>
        <v>#N/A</v>
      </c>
      <c r="F319" s="131" t="e">
        <f>INDEX('Eric-SESSION'!$L$475:$U$482, MATCH("*Deadlift*",'Eric-SESSION'!$B$475:$B$482,0), MATCH("*5th*",'Eric-SESSION'!$K$7:$T$7,0))</f>
        <v>#N/A</v>
      </c>
      <c r="G319" s="131" t="e">
        <f>IF($A$314='Eric-SESSION'!$A$475,INDEX('Eric-SESSION'!$K$475:$T$482, MATCH("*Bench Press*",'Eric-SESSION'!$B$475:$B$482,0), MATCH("*5th*",'Eric-SESSION'!$K$7:$T$7,0)),"")</f>
        <v>#N/A</v>
      </c>
      <c r="H319" s="131" t="e">
        <f>INDEX('Eric-SESSION'!$L$475:$U$482, MATCH("*Bench Press*",'Eric-SESSION'!$B$475:$B$482,0), MATCH("*5th*",'Eric-SESSION'!$K$7:$T$7,0))</f>
        <v>#N/A</v>
      </c>
      <c r="I319" s="132" t="e">
        <f>IF($A$314='Eric-SESSION'!$A$475,INDEX('Eric-SESSION'!$K$475:$T$482, MATCH("*Military*",'Eric-SESSION'!$B$475:$B$482,0), MATCH("*5th*",'Eric-SESSION'!$K$7:$T$7,0)),"")</f>
        <v>#N/A</v>
      </c>
      <c r="J319" s="44" t="e">
        <f>INDEX('Eric-SESSION'!$L$475:$U$482, MATCH("*Military*",'Eric-SESSION'!$B$475:$B$482,0), MATCH("*5th*",'Eric-SESSION'!$K$7:$T$7,0))</f>
        <v>#N/A</v>
      </c>
      <c r="K319" s="131" t="e">
        <f>IF($A$314='Eric-SESSION'!$A$475,INDEX('Eric-SESSION'!$K$475:$T$482, MATCH("*Clean *",'Eric-SESSION'!$B$475:$B$482,0), MATCH("*5th*",'Eric-SESSION'!$K$7:$T$7,0)),"")</f>
        <v>#N/A</v>
      </c>
      <c r="L319" s="44" t="e">
        <f>INDEX('Eric-SESSION'!$L$475:$U$482, MATCH("*Clean *",'Eric-SESSION'!$B$475:$B$482,0), MATCH("*5th*",'Eric-SESSION'!$K$7:$T$7,0))</f>
        <v>#N/A</v>
      </c>
      <c r="M319" s="131" t="e">
        <f>IF($A$314='Eric-SESSION'!$A$475,INDEX('Eric-SESSION'!$K$475:$T$482, MATCH("*Lat Pulldown*",'Eric-SESSION'!$B$475:$B$482,0), MATCH("*5th*",'Eric-SESSION'!$K$7:$T$7,0)),"")</f>
        <v>#N/A</v>
      </c>
      <c r="N319" s="44" t="e">
        <f>INDEX('Eric-SESSION'!$L$475:$U$482, MATCH("*Lat Pulldown*",'Eric-SESSION'!$B$475:$B$482,0), MATCH("*5th*",'Eric-SESSION'!$K$7:$T$7,0))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'Eric-SESSION'!A484</f>
        <v>0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IF($A$320='Eric-SESSION'!$A$484,INDEX('Eric-SESSION'!$K$484:$T$491, MATCH("*Plank*",'Eric-SESSION'!$B$484:$B$491,0), MATCH("*1st*",'Eric-SESSION'!$K$7:$T$7,0)),"")</f>
        <v>#N/A</v>
      </c>
      <c r="P320" s="152" t="e">
        <f>IF($A$320='Eric-SESSION'!$A$484,INDEX('Eric-SESSION'!$K$484:$T$491, MATCH("*HIIT*",'Eric-SESSION'!$B$484:$B$491,0), MATCH("*1st*",'Eric-SESSION'!$K$7:$T$7,0)),"")</f>
        <v>#N/A</v>
      </c>
      <c r="Q320" s="119" t="e">
        <f>INDEX('Eric-SESSION'!$L$484:$U$491, MATCH("*HIIT*",'Eric-SESSION'!$B$484:$B$491,0), MATCH("*1st*",'Eric-SESSION'!$K$7:$T$7,0))</f>
        <v>#N/A</v>
      </c>
      <c r="R320" s="119">
        <f>'Eric-SESSION'!U484</f>
        <v>0</v>
      </c>
      <c r="S320" s="116"/>
      <c r="T320" s="116"/>
      <c r="U320" s="120">
        <f>'Eric-SESSION'!A485</f>
        <v>0</v>
      </c>
      <c r="V320" s="120">
        <f>'Eric-SESSION'!A486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IF($A$320='Eric-SESSION'!$A$484,INDEX('Eric-SESSION'!$K$484:$T$491, MATCH("*pressup*",'Eric-SESSION'!$B$484:$B$491,0), MATCH("*1st*",'Eric-SESSION'!$K$7:$T$7,0)),"")</f>
        <v>#N/A</v>
      </c>
      <c r="D321" s="132" t="e">
        <f>INDEX('Eric-SESSION'!L$484:U$491, MATCH("*pressup*",'Eric-SESSION'!$B$484:$B$491,0), MATCH("*1st*",'Eric-SESSION'!K$7:T$7,0))</f>
        <v>#N/A</v>
      </c>
      <c r="E321" s="131" t="e">
        <f>IF($A$320='Eric-SESSION'!$A$484,INDEX('Eric-SESSION'!$K$484:$T$491, MATCH("*Deadlift*",'Eric-SESSION'!$B$484:$B$491,0), MATCH("*1st*",'Eric-SESSION'!$K$7:$T$7,0)),"")</f>
        <v>#N/A</v>
      </c>
      <c r="F321" s="131" t="e">
        <f>INDEX('Eric-SESSION'!$L$484:$U$491, MATCH("*Deadlift*",'Eric-SESSION'!$B$484:$B$491,0), MATCH("*1st*",'Eric-SESSION'!$K$7:$T$7,0))</f>
        <v>#N/A</v>
      </c>
      <c r="G321" s="131" t="e">
        <f>IF($A$320='Eric-SESSION'!$A$484,INDEX('Eric-SESSION'!$K$484:$T$491, MATCH("*Bench Press*",'Eric-SESSION'!$B$484:$B$491,0), MATCH("*1st*",'Eric-SESSION'!$K$7:$T$7,0)),"")</f>
        <v>#N/A</v>
      </c>
      <c r="H321" s="131" t="e">
        <f>INDEX('Eric-SESSION'!$L$484:$U$491, MATCH("*Bench Press*",'Eric-SESSION'!$B$484:$B$491,0), MATCH("*1st*",'Eric-SESSION'!$K$7:$T$7,0))</f>
        <v>#N/A</v>
      </c>
      <c r="I321" s="132" t="e">
        <f>IF($A$320='Eric-SESSION'!$A$484,INDEX('Eric-SESSION'!$K$484:$T$491, MATCH("*Military*",'Eric-SESSION'!$B$484:$B$491,0), MATCH("*1st*",'Eric-SESSION'!$K$7:$T$7,0)),"")</f>
        <v>#N/A</v>
      </c>
      <c r="J321" s="48" t="e">
        <f>INDEX('Eric-SESSION'!$L$484:$U$491, MATCH("*Military*",'Eric-SESSION'!$B$484:$B$491,0), MATCH("*1st*",'Eric-SESSION'!$K$7:$T$7,0))</f>
        <v>#N/A</v>
      </c>
      <c r="K321" s="131" t="e">
        <f>IF($A$320='Eric-SESSION'!$A$484,INDEX('Eric-SESSION'!$K$484:$T$491, MATCH("*Clean *",'Eric-SESSION'!$B$484:$B$491,0), MATCH("*1st*",'Eric-SESSION'!$K$7:$T$7,0)),"")</f>
        <v>#N/A</v>
      </c>
      <c r="L321" s="48" t="e">
        <f>INDEX('Eric-SESSION'!$L$484:$U$491, MATCH("*Clean *",'Eric-SESSION'!$B$484:$B$491,0), MATCH("*1st*",'Eric-SESSION'!$K$7:$T$7,0))</f>
        <v>#N/A</v>
      </c>
      <c r="M321" s="131" t="e">
        <f>IF($A$320='Eric-SESSION'!$A$484,INDEX('Eric-SESSION'!$K$484:$T$491, MATCH("*Lat Pulldown*",'Eric-SESSION'!$B$484:$B$491,0), MATCH("*1st*",'Eric-SESSION'!$K$7:$T$7,0)),"")</f>
        <v>#N/A</v>
      </c>
      <c r="N321" s="48" t="e">
        <f>INDEX('Eric-SESSION'!$L$484:$U$491, MATCH("*Lat Pulldown*",'Eric-SESSION'!$B$484:$B$491,0), MATCH("*1st*",'Eric-SESSION'!$K$7:$T$7,0))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IF($A$320='Eric-SESSION'!$A$484,INDEX('Eric-SESSION'!$K$484:$T$491, MATCH("*pressup*",'Eric-SESSION'!$B$484:$B$491,0), MATCH("*2nd*",'Eric-SESSION'!$K$7:$T$7,0)),"")</f>
        <v>#N/A</v>
      </c>
      <c r="D322" s="132" t="e">
        <f>INDEX('Eric-SESSION'!L$484:U$491, MATCH("*pressup*",'Eric-SESSION'!$B$484:$B$491,0), MATCH("*2nd*",'Eric-SESSION'!K$7:T$7,0))</f>
        <v>#N/A</v>
      </c>
      <c r="E322" s="131" t="e">
        <f>IF($A$320='Eric-SESSION'!$A$484,INDEX('Eric-SESSION'!$K$484:$T$491, MATCH("*Deadlift*",'Eric-SESSION'!$B$484:$B$491,0), MATCH("*2ND*",'Eric-SESSION'!$K$7:$T$7,0)),"")</f>
        <v>#N/A</v>
      </c>
      <c r="F322" s="131" t="e">
        <f>INDEX('Eric-SESSION'!$L$484:$U$491, MATCH("*Deadlift*",'Eric-SESSION'!$B$484:$B$491,0), MATCH("*2nd*",'Eric-SESSION'!$K$7:$T$7,0))</f>
        <v>#N/A</v>
      </c>
      <c r="G322" s="131" t="e">
        <f>IF($A$320='Eric-SESSION'!$A$484,INDEX('Eric-SESSION'!$K$484:$T$491, MATCH("*Bench Press*",'Eric-SESSION'!$B$484:$B$491,0), MATCH("*2ND*",'Eric-SESSION'!$K$7:$T$7,0)),"")</f>
        <v>#N/A</v>
      </c>
      <c r="H322" s="131" t="e">
        <f>INDEX('Eric-SESSION'!$L$484:$U$491, MATCH("*Bench Press*",'Eric-SESSION'!$B$484:$B$491,0), MATCH("*2nd*",'Eric-SESSION'!$K$7:$T$7,0))</f>
        <v>#N/A</v>
      </c>
      <c r="I322" s="132" t="e">
        <f>IF($A$320='Eric-SESSION'!$A$484,INDEX('Eric-SESSION'!$K$484:$T$491, MATCH("*Military*",'Eric-SESSION'!$B$484:$B$491,0), MATCH("*2ND*",'Eric-SESSION'!$K$7:$T$7,0)),"")</f>
        <v>#N/A</v>
      </c>
      <c r="J322" s="44" t="e">
        <f>INDEX('Eric-SESSION'!$L$484:$U$491, MATCH("*Military*",'Eric-SESSION'!$B$484:$B$491,0), MATCH("*2nd*",'Eric-SESSION'!$K$7:$T$7,0))</f>
        <v>#N/A</v>
      </c>
      <c r="K322" s="131" t="e">
        <f>IF($A$320='Eric-SESSION'!$A$484,INDEX('Eric-SESSION'!$K$484:$T$491, MATCH("*Clean *",'Eric-SESSION'!$B$484:$B$491,0), MATCH("*2ND*",'Eric-SESSION'!$K$7:$T$7,0)),"")</f>
        <v>#N/A</v>
      </c>
      <c r="L322" s="44" t="e">
        <f>INDEX('Eric-SESSION'!$L$484:$U$491, MATCH("*Clean *",'Eric-SESSION'!$B$484:$B$491,0), MATCH("*2nd*",'Eric-SESSION'!$K$7:$T$7,0))</f>
        <v>#N/A</v>
      </c>
      <c r="M322" s="131" t="e">
        <f>IF($A$320='Eric-SESSION'!$A$484,INDEX('Eric-SESSION'!$K$484:$T$491, MATCH("*Lat Pulldown*",'Eric-SESSION'!$B$484:$B$491,0), MATCH("*2ND*",'Eric-SESSION'!$K$7:$T$7,0)),"")</f>
        <v>#N/A</v>
      </c>
      <c r="N322" s="44" t="e">
        <f>INDEX('Eric-SESSION'!$L$484:$U$491, MATCH("*Lat Pulldown*",'Eric-SESSION'!$B$484:$B$491,0), MATCH("*2nd*",'Eric-SESSION'!$K$7:$T$7,0))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IF($A$320='Eric-SESSION'!$A$484,INDEX('Eric-SESSION'!$K$484:$T$491, MATCH("*pressup*",'Eric-SESSION'!$B$484:$B$491,0), MATCH("*3rd*",'Eric-SESSION'!$K$7:$T$7,0)),"")</f>
        <v>#N/A</v>
      </c>
      <c r="D323" s="132" t="e">
        <f>INDEX('Eric-SESSION'!L$484:U$491, MATCH("*pressup*",'Eric-SESSION'!$B$484:$B$491,0), MATCH("*3rd*",'Eric-SESSION'!K$7:T$7,0))</f>
        <v>#N/A</v>
      </c>
      <c r="E323" s="131" t="e">
        <f>IF($A$320='Eric-SESSION'!$A$484,INDEX('Eric-SESSION'!$K$484:$T$491, MATCH("*Deadlift*",'Eric-SESSION'!$B$484:$B$491,0), MATCH("*3rd*",'Eric-SESSION'!$K$7:$T$7,0)),"")</f>
        <v>#N/A</v>
      </c>
      <c r="F323" s="131" t="e">
        <f>INDEX('Eric-SESSION'!$L$484:$U$491, MATCH("*Deadlift*",'Eric-SESSION'!$B$484:$B$491,0), MATCH("*3rd*",'Eric-SESSION'!$K$7:$T$7,0))</f>
        <v>#N/A</v>
      </c>
      <c r="G323" s="131" t="e">
        <f>IF($A$320='Eric-SESSION'!$A$484,INDEX('Eric-SESSION'!$K$484:$T$491, MATCH("*Bench Press*",'Eric-SESSION'!$B$484:$B$491,0), MATCH("*3rd*",'Eric-SESSION'!$K$7:$T$7,0)),"")</f>
        <v>#N/A</v>
      </c>
      <c r="H323" s="131" t="e">
        <f>INDEX('Eric-SESSION'!$L$484:$U$491, MATCH("*Bench Press*",'Eric-SESSION'!$B$484:$B$491,0), MATCH("*3rd*",'Eric-SESSION'!$K$7:$T$7,0))</f>
        <v>#N/A</v>
      </c>
      <c r="I323" s="132" t="e">
        <f>IF($A$320='Eric-SESSION'!$A$484,INDEX('Eric-SESSION'!$K$484:$T$491, MATCH("*Military*",'Eric-SESSION'!$B$484:$B$491,0), MATCH("*3rd*",'Eric-SESSION'!$K$7:$T$7,0)),"")</f>
        <v>#N/A</v>
      </c>
      <c r="J323" s="44" t="e">
        <f>INDEX('Eric-SESSION'!$L$484:$U$491, MATCH("*Military*",'Eric-SESSION'!$B$484:$B$491,0), MATCH("*3rd*",'Eric-SESSION'!$K$7:$T$7,0))</f>
        <v>#N/A</v>
      </c>
      <c r="K323" s="131" t="e">
        <f>IF($A$320='Eric-SESSION'!$A$484,INDEX('Eric-SESSION'!$K$484:$T$491, MATCH("*Clean *",'Eric-SESSION'!$B$484:$B$491,0), MATCH("*3rd*",'Eric-SESSION'!$K$7:$T$7,0)),"")</f>
        <v>#N/A</v>
      </c>
      <c r="L323" s="44" t="e">
        <f>INDEX('Eric-SESSION'!$L$484:$U$491, MATCH("*Clean *",'Eric-SESSION'!$B$484:$B$491,0), MATCH("*3rd*",'Eric-SESSION'!$K$7:$T$7,0))</f>
        <v>#N/A</v>
      </c>
      <c r="M323" s="131" t="e">
        <f>IF($A$320='Eric-SESSION'!$A$484,INDEX('Eric-SESSION'!$K$484:$T$491, MATCH("*Lat Pulldown*",'Eric-SESSION'!$B$484:$B$491,0), MATCH("*3rd*",'Eric-SESSION'!$K$7:$T$7,0)),"")</f>
        <v>#N/A</v>
      </c>
      <c r="N323" s="44" t="e">
        <f>INDEX('Eric-SESSION'!$L$484:$U$491, MATCH("*Lat Pulldown*",'Eric-SESSION'!$B$484:$B$491,0), MATCH("*3rd*",'Eric-SESSION'!$K$7:$T$7,0))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IF($A$320='Eric-SESSION'!$A$484,INDEX('Eric-SESSION'!$K$484:$T$491, MATCH("*pressup*",'Eric-SESSION'!$B$484:$B$491,0), MATCH("*4th*",'Eric-SESSION'!$K$7:$T$7,0)),"")</f>
        <v>#N/A</v>
      </c>
      <c r="D324" s="132" t="e">
        <f>INDEX('Eric-SESSION'!L$484:U$491, MATCH("*pressup*",'Eric-SESSION'!$B$484:$B$491,0), MATCH("*4th*",'Eric-SESSION'!K$7:T$7,0))</f>
        <v>#N/A</v>
      </c>
      <c r="E324" s="131" t="e">
        <f>IF($A$320='Eric-SESSION'!$A$484,INDEX('Eric-SESSION'!$K$484:$T$491, MATCH("*Deadlift*",'Eric-SESSION'!$B$484:$B$491,0), MATCH("*4th*",'Eric-SESSION'!$K$7:$T$7,0)),"")</f>
        <v>#N/A</v>
      </c>
      <c r="F324" s="131" t="e">
        <f>INDEX('Eric-SESSION'!$L$484:$U$491, MATCH("*Deadlift*",'Eric-SESSION'!$B$484:$B$491,0), MATCH("*4th*",'Eric-SESSION'!$K$7:$T$7,0))</f>
        <v>#N/A</v>
      </c>
      <c r="G324" s="131" t="e">
        <f>IF($A$320='Eric-SESSION'!$A$484,INDEX('Eric-SESSION'!$K$484:$T$491, MATCH("*Bench Press*",'Eric-SESSION'!$B$484:$B$491,0), MATCH("*4th*",'Eric-SESSION'!$K$7:$T$7,0)),"")</f>
        <v>#N/A</v>
      </c>
      <c r="H324" s="131" t="e">
        <f>INDEX('Eric-SESSION'!$L$484:$U$491, MATCH("*Bench Press*",'Eric-SESSION'!$B$484:$B$491,0), MATCH("*4th*",'Eric-SESSION'!$K$7:$T$7,0))</f>
        <v>#N/A</v>
      </c>
      <c r="I324" s="132" t="e">
        <f>IF($A$320='Eric-SESSION'!$A$484,INDEX('Eric-SESSION'!$K$484:$T$491, MATCH("*Military*",'Eric-SESSION'!$B$484:$B$491,0), MATCH("*4th*",'Eric-SESSION'!$K$7:$T$7,0)),"")</f>
        <v>#N/A</v>
      </c>
      <c r="J324" s="44" t="e">
        <f>INDEX('Eric-SESSION'!$L$484:$U$491, MATCH("*Military*",'Eric-SESSION'!$B$484:$B$491,0), MATCH("*4th*",'Eric-SESSION'!$K$7:$T$7,0))</f>
        <v>#N/A</v>
      </c>
      <c r="K324" s="131" t="e">
        <f>IF($A$320='Eric-SESSION'!$A$484,INDEX('Eric-SESSION'!$K$484:$T$491, MATCH("*Clean *",'Eric-SESSION'!$B$484:$B$491,0), MATCH("*4th*",'Eric-SESSION'!$K$7:$T$7,0)),"")</f>
        <v>#N/A</v>
      </c>
      <c r="L324" s="44" t="e">
        <f>INDEX('Eric-SESSION'!$L$484:$U$491, MATCH("*Clean *",'Eric-SESSION'!$B$484:$B$491,0), MATCH("*4th*",'Eric-SESSION'!$K$7:$T$7,0))</f>
        <v>#N/A</v>
      </c>
      <c r="M324" s="131" t="e">
        <f>IF($A$320='Eric-SESSION'!$A$484,INDEX('Eric-SESSION'!$K$484:$T$491, MATCH("*Lat Pulldown*",'Eric-SESSION'!$B$484:$B$491,0), MATCH("*4th*",'Eric-SESSION'!$K$7:$T$7,0)),"")</f>
        <v>#N/A</v>
      </c>
      <c r="N324" s="44" t="e">
        <f>INDEX('Eric-SESSION'!$L$484:$U$491, MATCH("*Lat Pulldown*",'Eric-SESSION'!$B$484:$B$491,0), MATCH("*4th*",'Eric-SESSION'!$K$7:$T$7,0))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IF($A$320='Eric-SESSION'!$A$484,INDEX('Eric-SESSION'!$K$484:$T$491, MATCH("*pressup*",'Eric-SESSION'!$B$484:$B$491,0), MATCH("*5th*",'Eric-SESSION'!$K$7:$T$7,0)),"")</f>
        <v>#N/A</v>
      </c>
      <c r="D325" s="132" t="e">
        <f>INDEX('Eric-SESSION'!L$484:U$491, MATCH("*pressup*",'Eric-SESSION'!$B$484:$B$491,0), MATCH("*5th*",'Eric-SESSION'!K$7:T$7,0))</f>
        <v>#N/A</v>
      </c>
      <c r="E325" s="131" t="e">
        <f>IF($A$320='Eric-SESSION'!$A$484,INDEX('Eric-SESSION'!$K$484:$T$491, MATCH("*Deadlift*",'Eric-SESSION'!$B$484:$B$491,0), MATCH("*5th*",'Eric-SESSION'!$K$7:$T$7,0)),"")</f>
        <v>#N/A</v>
      </c>
      <c r="F325" s="131" t="e">
        <f>INDEX('Eric-SESSION'!$L$484:$U$491, MATCH("*Deadlift*",'Eric-SESSION'!$B$484:$B$491,0), MATCH("*5th*",'Eric-SESSION'!$K$7:$T$7,0))</f>
        <v>#N/A</v>
      </c>
      <c r="G325" s="131" t="e">
        <f>IF($A$320='Eric-SESSION'!$A$484,INDEX('Eric-SESSION'!$K$484:$T$491, MATCH("*Bench Press*",'Eric-SESSION'!$B$484:$B$491,0), MATCH("*5th*",'Eric-SESSION'!$K$7:$T$7,0)),"")</f>
        <v>#N/A</v>
      </c>
      <c r="H325" s="131" t="e">
        <f>INDEX('Eric-SESSION'!$L$484:$U$491, MATCH("*Bench Press*",'Eric-SESSION'!$B$484:$B$491,0), MATCH("*5th*",'Eric-SESSION'!$K$7:$T$7,0))</f>
        <v>#N/A</v>
      </c>
      <c r="I325" s="132" t="e">
        <f>IF($A$320='Eric-SESSION'!$A$484,INDEX('Eric-SESSION'!$K$484:$T$491, MATCH("*Military*",'Eric-SESSION'!$B$484:$B$491,0), MATCH("*5th*",'Eric-SESSION'!$K$7:$T$7,0)),"")</f>
        <v>#N/A</v>
      </c>
      <c r="J325" s="44" t="e">
        <f>INDEX('Eric-SESSION'!$L$484:$U$491, MATCH("*Military*",'Eric-SESSION'!$B$484:$B$491,0), MATCH("*5th*",'Eric-SESSION'!$K$7:$T$7,0))</f>
        <v>#N/A</v>
      </c>
      <c r="K325" s="131" t="e">
        <f>IF($A$320='Eric-SESSION'!$A$484,INDEX('Eric-SESSION'!$K$484:$T$491, MATCH("*Clean *",'Eric-SESSION'!$B$484:$B$491,0), MATCH("*5th*",'Eric-SESSION'!$K$7:$T$7,0)),"")</f>
        <v>#N/A</v>
      </c>
      <c r="L325" s="44" t="e">
        <f>INDEX('Eric-SESSION'!$L$484:$U$491, MATCH("*Clean *",'Eric-SESSION'!$B$484:$B$491,0), MATCH("*5th*",'Eric-SESSION'!$K$7:$T$7,0))</f>
        <v>#N/A</v>
      </c>
      <c r="M325" s="131" t="e">
        <f>IF($A$320='Eric-SESSION'!$A$484,INDEX('Eric-SESSION'!$K$484:$T$491, MATCH("*Lat Pulldown*",'Eric-SESSION'!$B$484:$B$491,0), MATCH("*5th*",'Eric-SESSION'!$K$7:$T$7,0)),"")</f>
        <v>#N/A</v>
      </c>
      <c r="N325" s="44" t="e">
        <f>INDEX('Eric-SESSION'!$L$484:$U$491, MATCH("*Lat Pulldown*",'Eric-SESSION'!$B$484:$B$491,0), MATCH("*5th*",'Eric-SESSION'!$K$7:$T$7,0))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'Eric-SESSION'!A493</f>
        <v>0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IF($A$326='Eric-SESSION'!$A$493,INDEX('Eric-SESSION'!$K$493:$T$500, MATCH("*Plank*",'Eric-SESSION'!$B$493:$B$500,0), MATCH("*1st*",'Eric-SESSION'!$K$7:$T$7,0)),"")</f>
        <v>#N/A</v>
      </c>
      <c r="P326" s="152" t="e">
        <f>IF($A$326='Eric-SESSION'!$A$493,INDEX('Eric-SESSION'!$K$493:$T$500, MATCH("*HIIT*",'Eric-SESSION'!$B$493:$B$500,0), MATCH("*1st*",'Eric-SESSION'!$K$7:$T$7,0)),"")</f>
        <v>#N/A</v>
      </c>
      <c r="Q326" s="119" t="e">
        <f>INDEX('Eric-SESSION'!$L$493:$U$500, MATCH("*HIIT*",'Eric-SESSION'!$B$493:$B$500,0), MATCH("*1st*",'Eric-SESSION'!$K$7:$T$7,0))</f>
        <v>#N/A</v>
      </c>
      <c r="R326" s="119">
        <f>'Eric-SESSION'!U493</f>
        <v>0</v>
      </c>
      <c r="S326" s="116"/>
      <c r="T326" s="116"/>
      <c r="U326" s="120">
        <f>'Eric-SESSION'!A494</f>
        <v>0</v>
      </c>
      <c r="V326" s="120">
        <f>'Eric-SESSION'!A495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IF($A$326='Eric-SESSION'!$A$493,INDEX('Eric-SESSION'!$K$493:$T$500, MATCH("*pressup*",'Eric-SESSION'!$B$493:$B$500,0), MATCH("*1st*",'Eric-SESSION'!$K$7:$T$7,0)),"")</f>
        <v>#N/A</v>
      </c>
      <c r="D327" s="132" t="e">
        <f>INDEX('Eric-SESSION'!L$493:U$500, MATCH("*pressup*",'Eric-SESSION'!$B$493:$B$500,0), MATCH("*1st*",'Eric-SESSION'!K$7:T$7,0))</f>
        <v>#N/A</v>
      </c>
      <c r="E327" s="131" t="e">
        <f>IF($A$326='Eric-SESSION'!$A$493,INDEX('Eric-SESSION'!$K$493:$T$500, MATCH("*Deadlift*",'Eric-SESSION'!$B$493:$B$500,0), MATCH("*1st*",'Eric-SESSION'!$K$7:$T$7,0)),"")</f>
        <v>#N/A</v>
      </c>
      <c r="F327" s="131" t="e">
        <f>INDEX('Eric-SESSION'!$L$493:$U$500, MATCH("*Deadlift*",'Eric-SESSION'!$B$493:$B$500,0), MATCH("*1st*",'Eric-SESSION'!$K$7:$T$7,0))</f>
        <v>#N/A</v>
      </c>
      <c r="G327" s="131" t="e">
        <f>IF($A$326='Eric-SESSION'!$A$493,INDEX('Eric-SESSION'!$K$493:$T$500, MATCH("*Bench Press*",'Eric-SESSION'!$B$493:$B$500,0), MATCH("*1st*",'Eric-SESSION'!$K$7:$T$7,0)),"")</f>
        <v>#N/A</v>
      </c>
      <c r="H327" s="131" t="e">
        <f>INDEX('Eric-SESSION'!$L$493:$U$500, MATCH("*Bench Press*",'Eric-SESSION'!$B$493:$B$500,0), MATCH("*1st*",'Eric-SESSION'!$K$7:$T$7,0))</f>
        <v>#N/A</v>
      </c>
      <c r="I327" s="132" t="e">
        <f>IF($A$326='Eric-SESSION'!$A$493,INDEX('Eric-SESSION'!$K$493:$T$500, MATCH("*Military*",'Eric-SESSION'!$B$493:$B$500,0), MATCH("*1st*",'Eric-SESSION'!$K$7:$T$7,0)),"")</f>
        <v>#N/A</v>
      </c>
      <c r="J327" s="48" t="e">
        <f>INDEX('Eric-SESSION'!$L$493:$U$500, MATCH("*Military*",'Eric-SESSION'!$B$493:$B$500,0), MATCH("*1st*",'Eric-SESSION'!$K$7:$T$7,0))</f>
        <v>#N/A</v>
      </c>
      <c r="K327" s="131" t="e">
        <f>IF($A$326='Eric-SESSION'!$A$493,INDEX('Eric-SESSION'!$K$493:$T$500, MATCH("*Clean *",'Eric-SESSION'!$B$493:$B$500,0), MATCH("*1st*",'Eric-SESSION'!$K$7:$T$7,0)),"")</f>
        <v>#N/A</v>
      </c>
      <c r="L327" s="48" t="e">
        <f>INDEX('Eric-SESSION'!$L$493:$U$500, MATCH("*Clean *",'Eric-SESSION'!$B$493:$B$500,0), MATCH("*1st*",'Eric-SESSION'!$K$7:$T$7,0))</f>
        <v>#N/A</v>
      </c>
      <c r="M327" s="131" t="e">
        <f>IF($A$326='Eric-SESSION'!$A$493,INDEX('Eric-SESSION'!$K$493:$T$500, MATCH("*Lat Pulldown*",'Eric-SESSION'!$B$493:$B$500,0), MATCH("*1st*",'Eric-SESSION'!$K$7:$T$7,0)),"")</f>
        <v>#N/A</v>
      </c>
      <c r="N327" s="48" t="e">
        <f>INDEX('Eric-SESSION'!$L$493:$U$500, MATCH("*Lat Pulldown*",'Eric-SESSION'!$B$493:$B$500,0), MATCH("*1st*",'Eric-SESSION'!$K$7:$T$7,0))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IF($A$326='Eric-SESSION'!$A$493,INDEX('Eric-SESSION'!$K$493:$T$500, MATCH("*pressup*",'Eric-SESSION'!$B$493:$B$500,0), MATCH("*2nd*",'Eric-SESSION'!$K$7:$T$7,0)),"")</f>
        <v>#N/A</v>
      </c>
      <c r="D328" s="132" t="e">
        <f>INDEX('Eric-SESSION'!L$493:U$500, MATCH("*pressup*",'Eric-SESSION'!$B$493:$B$500,0), MATCH("*2nd*",'Eric-SESSION'!K$7:T$7,0))</f>
        <v>#N/A</v>
      </c>
      <c r="E328" s="131" t="e">
        <f>IF($A$326='Eric-SESSION'!$A$493,INDEX('Eric-SESSION'!$K$493:$T$500, MATCH("*Deadlift*",'Eric-SESSION'!$B$493:$B$500,0), MATCH("*2ND*",'Eric-SESSION'!$K$7:$T$7,0)),"")</f>
        <v>#N/A</v>
      </c>
      <c r="F328" s="131" t="e">
        <f>INDEX('Eric-SESSION'!$L$493:$U$500, MATCH("*Deadlift*",'Eric-SESSION'!$B$493:$B$500,0), MATCH("*2nd*",'Eric-SESSION'!$K$7:$T$7,0))</f>
        <v>#N/A</v>
      </c>
      <c r="G328" s="131" t="e">
        <f>IF($A$326='Eric-SESSION'!$A$493,INDEX('Eric-SESSION'!$K$493:$T$500, MATCH("*Bench Press*",'Eric-SESSION'!$B$493:$B$500,0), MATCH("*2ND*",'Eric-SESSION'!$K$7:$T$7,0)),"")</f>
        <v>#N/A</v>
      </c>
      <c r="H328" s="131" t="e">
        <f>INDEX('Eric-SESSION'!$L$493:$U$500, MATCH("*Bench Press*",'Eric-SESSION'!$B$493:$B$500,0), MATCH("*2nd*",'Eric-SESSION'!$K$7:$T$7,0))</f>
        <v>#N/A</v>
      </c>
      <c r="I328" s="132" t="e">
        <f>IF($A$326='Eric-SESSION'!$A$493,INDEX('Eric-SESSION'!$K$493:$T$500, MATCH("*Military*",'Eric-SESSION'!$B$493:$B$500,0), MATCH("*2ND*",'Eric-SESSION'!$K$7:$T$7,0)),"")</f>
        <v>#N/A</v>
      </c>
      <c r="J328" s="44" t="e">
        <f>INDEX('Eric-SESSION'!$L$493:$U$500, MATCH("*Military*",'Eric-SESSION'!$B$493:$B$500,0), MATCH("*2nd*",'Eric-SESSION'!$K$7:$T$7,0))</f>
        <v>#N/A</v>
      </c>
      <c r="K328" s="131" t="e">
        <f>IF($A$326='Eric-SESSION'!$A$493,INDEX('Eric-SESSION'!$K$493:$T$500, MATCH("*Clean *",'Eric-SESSION'!$B$493:$B$500,0), MATCH("*2ND*",'Eric-SESSION'!$K$7:$T$7,0)),"")</f>
        <v>#N/A</v>
      </c>
      <c r="L328" s="44" t="e">
        <f>INDEX('Eric-SESSION'!$L$493:$U$500, MATCH("*Clean *",'Eric-SESSION'!$B$493:$B$500,0), MATCH("*2nd*",'Eric-SESSION'!$K$7:$T$7,0))</f>
        <v>#N/A</v>
      </c>
      <c r="M328" s="131" t="e">
        <f>IF($A$326='Eric-SESSION'!$A$493,INDEX('Eric-SESSION'!$K$493:$T$500, MATCH("*Lat Pulldown*",'Eric-SESSION'!$B$493:$B$500,0), MATCH("*2ND*",'Eric-SESSION'!$K$7:$T$7,0)),"")</f>
        <v>#N/A</v>
      </c>
      <c r="N328" s="44" t="e">
        <f>INDEX('Eric-SESSION'!$L$493:$U$500, MATCH("*Lat Pulldown*",'Eric-SESSION'!$B$493:$B$500,0), MATCH("*2nd*",'Eric-SESSION'!$K$7:$T$7,0))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IF($A$326='Eric-SESSION'!$A$493,INDEX('Eric-SESSION'!$K$493:$T$500, MATCH("*pressup*",'Eric-SESSION'!$B$493:$B$500,0), MATCH("*3rd*",'Eric-SESSION'!$K$7:$T$7,0)),"")</f>
        <v>#N/A</v>
      </c>
      <c r="D329" s="132" t="e">
        <f>INDEX('Eric-SESSION'!L$493:U$500, MATCH("*pressup*",'Eric-SESSION'!$B$493:$B$500,0), MATCH("*3rd*",'Eric-SESSION'!K$7:T$7,0))</f>
        <v>#N/A</v>
      </c>
      <c r="E329" s="131" t="e">
        <f>IF($A$326='Eric-SESSION'!$A$493,INDEX('Eric-SESSION'!$K$493:$T$500, MATCH("*Deadlift*",'Eric-SESSION'!$B$493:$B$500,0), MATCH("*3rd*",'Eric-SESSION'!$K$7:$T$7,0)),"")</f>
        <v>#N/A</v>
      </c>
      <c r="F329" s="131" t="e">
        <f>INDEX('Eric-SESSION'!$L$493:$U$500, MATCH("*Deadlift*",'Eric-SESSION'!$B$493:$B$500,0), MATCH("*3rd*",'Eric-SESSION'!$K$7:$T$7,0))</f>
        <v>#N/A</v>
      </c>
      <c r="G329" s="131" t="e">
        <f>IF($A$326='Eric-SESSION'!$A$493,INDEX('Eric-SESSION'!$K$493:$T$500, MATCH("*Bench Press*",'Eric-SESSION'!$B$493:$B$500,0), MATCH("*3rd*",'Eric-SESSION'!$K$7:$T$7,0)),"")</f>
        <v>#N/A</v>
      </c>
      <c r="H329" s="131" t="e">
        <f>INDEX('Eric-SESSION'!$L$493:$U$500, MATCH("*Bench Press*",'Eric-SESSION'!$B$493:$B$500,0), MATCH("*3rd*",'Eric-SESSION'!$K$7:$T$7,0))</f>
        <v>#N/A</v>
      </c>
      <c r="I329" s="132" t="e">
        <f>IF($A$326='Eric-SESSION'!$A$493,INDEX('Eric-SESSION'!$K$493:$T$500, MATCH("*Military*",'Eric-SESSION'!$B$493:$B$500,0), MATCH("*3rd*",'Eric-SESSION'!$K$7:$T$7,0)),"")</f>
        <v>#N/A</v>
      </c>
      <c r="J329" s="44" t="e">
        <f>INDEX('Eric-SESSION'!$L$493:$U$500, MATCH("*Military*",'Eric-SESSION'!$B$493:$B$500,0), MATCH("*3rd*",'Eric-SESSION'!$K$7:$T$7,0))</f>
        <v>#N/A</v>
      </c>
      <c r="K329" s="131" t="e">
        <f>IF($A$326='Eric-SESSION'!$A$493,INDEX('Eric-SESSION'!$K$493:$T$500, MATCH("*Clean *",'Eric-SESSION'!$B$493:$B$500,0), MATCH("*3rd*",'Eric-SESSION'!$K$7:$T$7,0)),"")</f>
        <v>#N/A</v>
      </c>
      <c r="L329" s="44" t="e">
        <f>INDEX('Eric-SESSION'!$L$493:$U$500, MATCH("*Clean *",'Eric-SESSION'!$B$493:$B$500,0), MATCH("*3rd*",'Eric-SESSION'!$K$7:$T$7,0))</f>
        <v>#N/A</v>
      </c>
      <c r="M329" s="131" t="e">
        <f>IF($A$326='Eric-SESSION'!$A$493,INDEX('Eric-SESSION'!$K$493:$T$500, MATCH("*Lat Pulldown*",'Eric-SESSION'!$B$493:$B$500,0), MATCH("*3rd*",'Eric-SESSION'!$K$7:$T$7,0)),"")</f>
        <v>#N/A</v>
      </c>
      <c r="N329" s="44" t="e">
        <f>INDEX('Eric-SESSION'!$L$493:$U$500, MATCH("*Lat Pulldown*",'Eric-SESSION'!$B$493:$B$500,0), MATCH("*3rd*",'Eric-SESSION'!$K$7:$T$7,0))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IF($A$326='Eric-SESSION'!$A$493,INDEX('Eric-SESSION'!$K$493:$T$500, MATCH("*pressup*",'Eric-SESSION'!$B$493:$B$500,0), MATCH("*4th*",'Eric-SESSION'!$K$7:$T$7,0)),"")</f>
        <v>#N/A</v>
      </c>
      <c r="D330" s="132" t="e">
        <f>INDEX('Eric-SESSION'!L$493:U$500, MATCH("*pressup*",'Eric-SESSION'!$B$493:$B$500,0), MATCH("*4th*",'Eric-SESSION'!K$7:T$7,0))</f>
        <v>#N/A</v>
      </c>
      <c r="E330" s="131" t="e">
        <f>IF($A$326='Eric-SESSION'!$A$493,INDEX('Eric-SESSION'!$K$493:$T$500, MATCH("*Deadlift*",'Eric-SESSION'!$B$493:$B$500,0), MATCH("*4th*",'Eric-SESSION'!$K$7:$T$7,0)),"")</f>
        <v>#N/A</v>
      </c>
      <c r="F330" s="131" t="e">
        <f>INDEX('Eric-SESSION'!$L$493:$U$500, MATCH("*Deadlift*",'Eric-SESSION'!$B$493:$B$500,0), MATCH("*4th*",'Eric-SESSION'!$K$7:$T$7,0))</f>
        <v>#N/A</v>
      </c>
      <c r="G330" s="131" t="e">
        <f>IF($A$326='Eric-SESSION'!$A$493,INDEX('Eric-SESSION'!$K$493:$T$500, MATCH("*Bench Press*",'Eric-SESSION'!$B$493:$B$500,0), MATCH("*4th*",'Eric-SESSION'!$K$7:$T$7,0)),"")</f>
        <v>#N/A</v>
      </c>
      <c r="H330" s="131" t="e">
        <f>INDEX('Eric-SESSION'!$L$493:$U$500, MATCH("*Bench Press*",'Eric-SESSION'!$B$493:$B$500,0), MATCH("*4th*",'Eric-SESSION'!$K$7:$T$7,0))</f>
        <v>#N/A</v>
      </c>
      <c r="I330" s="132" t="e">
        <f>IF($A$326='Eric-SESSION'!$A$493,INDEX('Eric-SESSION'!$K$493:$T$500, MATCH("*Military*",'Eric-SESSION'!$B$493:$B$500,0), MATCH("*4th*",'Eric-SESSION'!$K$7:$T$7,0)),"")</f>
        <v>#N/A</v>
      </c>
      <c r="J330" s="44" t="e">
        <f>INDEX('Eric-SESSION'!$L$493:$U$500, MATCH("*Military*",'Eric-SESSION'!$B$493:$B$500,0), MATCH("*4th*",'Eric-SESSION'!$K$7:$T$7,0))</f>
        <v>#N/A</v>
      </c>
      <c r="K330" s="131" t="e">
        <f>IF($A$326='Eric-SESSION'!$A$493,INDEX('Eric-SESSION'!$K$493:$T$500, MATCH("*Clean *",'Eric-SESSION'!$B$493:$B$500,0), MATCH("*4th*",'Eric-SESSION'!$K$7:$T$7,0)),"")</f>
        <v>#N/A</v>
      </c>
      <c r="L330" s="44" t="e">
        <f>INDEX('Eric-SESSION'!$L$493:$U$500, MATCH("*Clean *",'Eric-SESSION'!$B$493:$B$500,0), MATCH("*4th*",'Eric-SESSION'!$K$7:$T$7,0))</f>
        <v>#N/A</v>
      </c>
      <c r="M330" s="131" t="e">
        <f>IF($A$326='Eric-SESSION'!$A$493,INDEX('Eric-SESSION'!$K$493:$T$500, MATCH("*Lat Pulldown*",'Eric-SESSION'!$B$493:$B$500,0), MATCH("*4th*",'Eric-SESSION'!$K$7:$T$7,0)),"")</f>
        <v>#N/A</v>
      </c>
      <c r="N330" s="44" t="e">
        <f>INDEX('Eric-SESSION'!$L$493:$U$500, MATCH("*Lat Pulldown*",'Eric-SESSION'!$B$493:$B$500,0), MATCH("*4th*",'Eric-SESSION'!$K$7:$T$7,0))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IF($A$326='Eric-SESSION'!$A$493,INDEX('Eric-SESSION'!$K$493:$T$500, MATCH("*pressup*",'Eric-SESSION'!$B$493:$B$500,0), MATCH("*5th*",'Eric-SESSION'!$K$7:$T$7,0)),"")</f>
        <v>#N/A</v>
      </c>
      <c r="D331" s="132" t="e">
        <f>INDEX('Eric-SESSION'!L$493:U$500, MATCH("*pressup*",'Eric-SESSION'!$B$493:$B$500,0), MATCH("*5th*",'Eric-SESSION'!K$7:T$7,0))</f>
        <v>#N/A</v>
      </c>
      <c r="E331" s="131" t="e">
        <f>IF($A$326='Eric-SESSION'!$A$493,INDEX('Eric-SESSION'!$K$493:$T$500, MATCH("*Deadlift*",'Eric-SESSION'!$B$493:$B$500,0), MATCH("*5th*",'Eric-SESSION'!$K$7:$T$7,0)),"")</f>
        <v>#N/A</v>
      </c>
      <c r="F331" s="131" t="e">
        <f>INDEX('Eric-SESSION'!$L$493:$U$500, MATCH("*Deadlift*",'Eric-SESSION'!$B$493:$B$500,0), MATCH("*5th*",'Eric-SESSION'!$K$7:$T$7,0))</f>
        <v>#N/A</v>
      </c>
      <c r="G331" s="131" t="e">
        <f>IF($A$326='Eric-SESSION'!$A$493,INDEX('Eric-SESSION'!$K$493:$T$500, MATCH("*Bench Press*",'Eric-SESSION'!$B$493:$B$500,0), MATCH("*5th*",'Eric-SESSION'!$K$7:$T$7,0)),"")</f>
        <v>#N/A</v>
      </c>
      <c r="H331" s="131" t="e">
        <f>INDEX('Eric-SESSION'!$L$493:$U$500, MATCH("*Bench Press*",'Eric-SESSION'!$B$493:$B$500,0), MATCH("*5th*",'Eric-SESSION'!$K$7:$T$7,0))</f>
        <v>#N/A</v>
      </c>
      <c r="I331" s="132" t="e">
        <f>IF($A$326='Eric-SESSION'!$A$493,INDEX('Eric-SESSION'!$K$493:$T$500, MATCH("*Military*",'Eric-SESSION'!$B$493:$B$500,0), MATCH("*5th*",'Eric-SESSION'!$K$7:$T$7,0)),"")</f>
        <v>#N/A</v>
      </c>
      <c r="J331" s="44" t="e">
        <f>INDEX('Eric-SESSION'!$L$493:$U$500, MATCH("*Military*",'Eric-SESSION'!$B$493:$B$500,0), MATCH("*5th*",'Eric-SESSION'!$K$7:$T$7,0))</f>
        <v>#N/A</v>
      </c>
      <c r="K331" s="131" t="e">
        <f>IF($A$326='Eric-SESSION'!$A$493,INDEX('Eric-SESSION'!$K$493:$T$500, MATCH("*Clean *",'Eric-SESSION'!$B$493:$B$500,0), MATCH("*5th*",'Eric-SESSION'!$K$7:$T$7,0)),"")</f>
        <v>#N/A</v>
      </c>
      <c r="L331" s="44" t="e">
        <f>INDEX('Eric-SESSION'!$L$493:$U$500, MATCH("*Clean *",'Eric-SESSION'!$B$493:$B$500,0), MATCH("*5th*",'Eric-SESSION'!$K$7:$T$7,0))</f>
        <v>#N/A</v>
      </c>
      <c r="M331" s="131" t="e">
        <f>IF($A$326='Eric-SESSION'!$A$493,INDEX('Eric-SESSION'!$K$493:$T$500, MATCH("*Lat Pulldown*",'Eric-SESSION'!$B$493:$B$500,0), MATCH("*5th*",'Eric-SESSION'!$K$7:$T$7,0)),"")</f>
        <v>#N/A</v>
      </c>
      <c r="N331" s="44" t="e">
        <f>INDEX('Eric-SESSION'!$L$493:$U$500, MATCH("*Lat Pulldown*",'Eric-SESSION'!$B$493:$B$500,0), MATCH("*5th*",'Eric-SESSION'!$K$7:$T$7,0))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'Eric-SESSION'!A502</f>
        <v>0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IF($A$332='Eric-SESSION'!$A$502,INDEX('Eric-SESSION'!$K$502:$T$509, MATCH("*Plank*",'Eric-SESSION'!$B$502:$B$509,0), MATCH("*1st*",'Eric-SESSION'!$K$7:$T$7,0)),"")</f>
        <v>#N/A</v>
      </c>
      <c r="P332" s="152" t="e">
        <f>IF($A$332='Eric-SESSION'!$A$502,INDEX('Eric-SESSION'!$K$502:$T$509, MATCH("*HIIT*",'Eric-SESSION'!$B$502:$B$509,0), MATCH("*1st*",'Eric-SESSION'!$K$7:$T$7,0)),"")</f>
        <v>#N/A</v>
      </c>
      <c r="Q332" s="119" t="e">
        <f>INDEX('Eric-SESSION'!$L$502:$U$509, MATCH("*HIIT*",'Eric-SESSION'!$B$502:$B$509,0), MATCH("*1st*",'Eric-SESSION'!$K$7:$T$7,0))</f>
        <v>#N/A</v>
      </c>
      <c r="R332" s="119">
        <f>'Eric-SESSION'!U502</f>
        <v>0</v>
      </c>
      <c r="S332" s="116"/>
      <c r="T332" s="116"/>
      <c r="U332" s="120">
        <f>'Eric-SESSION'!A503</f>
        <v>0</v>
      </c>
      <c r="V332" s="120">
        <f>'Eric-SESSION'!A504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IF($A$332='Eric-SESSION'!$A$502,INDEX('Eric-SESSION'!$K$502:$T$509, MATCH("*pressup*",'Eric-SESSION'!$B$502:$B$509,0), MATCH("*1st*",'Eric-SESSION'!$K$7:$T$7,0)),"")</f>
        <v>#N/A</v>
      </c>
      <c r="D333" s="132" t="e">
        <f>INDEX('Eric-SESSION'!L$502:U$509, MATCH("*pressup*",'Eric-SESSION'!$B$502:$B$509,0), MATCH("*1st*",'Eric-SESSION'!K$7:T$7,0))</f>
        <v>#N/A</v>
      </c>
      <c r="E333" s="131" t="e">
        <f>IF($A$332='Eric-SESSION'!$A$502,INDEX('Eric-SESSION'!$K$502:$T$509, MATCH("*Deadlift*",'Eric-SESSION'!$B$502:$B$509,0), MATCH("*1st*",'Eric-SESSION'!$K$7:$T$7,0)),"")</f>
        <v>#N/A</v>
      </c>
      <c r="F333" s="131" t="e">
        <f>INDEX('Eric-SESSION'!$L$502:$U$509, MATCH("*Deadlift*",'Eric-SESSION'!$B$502:$B$509,0), MATCH("*1st*",'Eric-SESSION'!$K$7:$T$7,0))</f>
        <v>#N/A</v>
      </c>
      <c r="G333" s="131" t="e">
        <f>IF($A$332='Eric-SESSION'!$A$502,INDEX('Eric-SESSION'!$K$502:$T$509, MATCH("*Bench Press*",'Eric-SESSION'!$B$502:$B$509,0), MATCH("*1st*",'Eric-SESSION'!$K$7:$T$7,0)),"")</f>
        <v>#N/A</v>
      </c>
      <c r="H333" s="131" t="e">
        <f>INDEX('Eric-SESSION'!$L$502:$U$509, MATCH("*Bench Press*",'Eric-SESSION'!$B$502:$B$509,0), MATCH("*1st*",'Eric-SESSION'!$K$7:$T$7,0))</f>
        <v>#N/A</v>
      </c>
      <c r="I333" s="132" t="e">
        <f>IF($A$332='Eric-SESSION'!$A$502,INDEX('Eric-SESSION'!$K$502:$T$509, MATCH("*Military*",'Eric-SESSION'!$B$502:$B$509,0), MATCH("*1st*",'Eric-SESSION'!$K$7:$T$7,0)),"")</f>
        <v>#N/A</v>
      </c>
      <c r="J333" s="48" t="e">
        <f>INDEX('Eric-SESSION'!$L$502:$U$509, MATCH("*Military*",'Eric-SESSION'!$B$502:$B$509,0), MATCH("*1st*",'Eric-SESSION'!$K$7:$T$7,0))</f>
        <v>#N/A</v>
      </c>
      <c r="K333" s="131" t="e">
        <f>IF($A$332='Eric-SESSION'!$A$502,INDEX('Eric-SESSION'!$K$502:$T$509, MATCH("*Clean *",'Eric-SESSION'!$B$502:$B$509,0), MATCH("*1st*",'Eric-SESSION'!$K$7:$T$7,0)),"")</f>
        <v>#N/A</v>
      </c>
      <c r="L333" s="48" t="e">
        <f>INDEX('Eric-SESSION'!$L$502:$U$509, MATCH("*Clean *",'Eric-SESSION'!$B$502:$B$509,0), MATCH("*1st*",'Eric-SESSION'!$K$7:$T$7,0))</f>
        <v>#N/A</v>
      </c>
      <c r="M333" s="131" t="e">
        <f>IF($A$332='Eric-SESSION'!$A$502,INDEX('Eric-SESSION'!$K$502:$T$509, MATCH("*Lat Pulldown*",'Eric-SESSION'!$B$502:$B$509,0), MATCH("*1st*",'Eric-SESSION'!$K$7:$T$7,0)),"")</f>
        <v>#N/A</v>
      </c>
      <c r="N333" s="48" t="e">
        <f>INDEX('Eric-SESSION'!$L$502:$U$509, MATCH("*Lat Pulldown*",'Eric-SESSION'!$B$502:$B$509,0), MATCH("*1st*",'Eric-SESSION'!$K$7:$T$7,0))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IF($A$332='Eric-SESSION'!$A$502,INDEX('Eric-SESSION'!$K$502:$T$509, MATCH("*pressup*",'Eric-SESSION'!$B$502:$B$509,0), MATCH("*2nd*",'Eric-SESSION'!$K$7:$T$7,0)),"")</f>
        <v>#N/A</v>
      </c>
      <c r="D334" s="132" t="e">
        <f>INDEX('Eric-SESSION'!L$502:U$509, MATCH("*pressup*",'Eric-SESSION'!$B$502:$B$509,0), MATCH("*2nd*",'Eric-SESSION'!K$7:T$7,0))</f>
        <v>#N/A</v>
      </c>
      <c r="E334" s="131" t="e">
        <f>IF($A$332='Eric-SESSION'!$A$502,INDEX('Eric-SESSION'!$K$502:$T$509, MATCH("*Deadlift*",'Eric-SESSION'!$B$502:$B$509,0), MATCH("*2ND*",'Eric-SESSION'!$K$7:$T$7,0)),"")</f>
        <v>#N/A</v>
      </c>
      <c r="F334" s="131" t="e">
        <f>INDEX('Eric-SESSION'!$L$502:$U$509, MATCH("*Deadlift*",'Eric-SESSION'!$B$502:$B$509,0), MATCH("*2nd*",'Eric-SESSION'!$K$7:$T$7,0))</f>
        <v>#N/A</v>
      </c>
      <c r="G334" s="131" t="e">
        <f>IF($A$332='Eric-SESSION'!$A$502,INDEX('Eric-SESSION'!$K$502:$T$509, MATCH("*Bench Press*",'Eric-SESSION'!$B$502:$B$509,0), MATCH("*2ND*",'Eric-SESSION'!$K$7:$T$7,0)),"")</f>
        <v>#N/A</v>
      </c>
      <c r="H334" s="131" t="e">
        <f>INDEX('Eric-SESSION'!$L$502:$U$509, MATCH("*Bench Press*",'Eric-SESSION'!$B$502:$B$509,0), MATCH("*2nd*",'Eric-SESSION'!$K$7:$T$7,0))</f>
        <v>#N/A</v>
      </c>
      <c r="I334" s="132" t="e">
        <f>IF($A$332='Eric-SESSION'!$A$502,INDEX('Eric-SESSION'!$K$502:$T$509, MATCH("*Military*",'Eric-SESSION'!$B$502:$B$509,0), MATCH("*2ND*",'Eric-SESSION'!$K$7:$T$7,0)),"")</f>
        <v>#N/A</v>
      </c>
      <c r="J334" s="44" t="e">
        <f>INDEX('Eric-SESSION'!$L$502:$U$509, MATCH("*Military*",'Eric-SESSION'!$B$502:$B$509,0), MATCH("*2nd*",'Eric-SESSION'!$K$7:$T$7,0))</f>
        <v>#N/A</v>
      </c>
      <c r="K334" s="131" t="e">
        <f>IF($A$332='Eric-SESSION'!$A$502,INDEX('Eric-SESSION'!$K$502:$T$509, MATCH("*Clean *",'Eric-SESSION'!$B$502:$B$509,0), MATCH("*2ND*",'Eric-SESSION'!$K$7:$T$7,0)),"")</f>
        <v>#N/A</v>
      </c>
      <c r="L334" s="44" t="e">
        <f>INDEX('Eric-SESSION'!$L$502:$U$509, MATCH("*Clean *",'Eric-SESSION'!$B$502:$B$509,0), MATCH("*2nd*",'Eric-SESSION'!$K$7:$T$7,0))</f>
        <v>#N/A</v>
      </c>
      <c r="M334" s="131" t="e">
        <f>IF($A$332='Eric-SESSION'!$A$502,INDEX('Eric-SESSION'!$K$502:$T$509, MATCH("*Lat Pulldown*",'Eric-SESSION'!$B$502:$B$509,0), MATCH("*2ND*",'Eric-SESSION'!$K$7:$T$7,0)),"")</f>
        <v>#N/A</v>
      </c>
      <c r="N334" s="44" t="e">
        <f>INDEX('Eric-SESSION'!$L$502:$U$509, MATCH("*Lat Pulldown*",'Eric-SESSION'!$B$502:$B$509,0), MATCH("*2nd*",'Eric-SESSION'!$K$7:$T$7,0))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IF($A$332='Eric-SESSION'!$A$502,INDEX('Eric-SESSION'!$K$502:$T$509, MATCH("*pressup*",'Eric-SESSION'!$B$502:$B$509,0), MATCH("*3rd*",'Eric-SESSION'!$K$7:$T$7,0)),"")</f>
        <v>#N/A</v>
      </c>
      <c r="D335" s="132" t="e">
        <f>INDEX('Eric-SESSION'!L$502:U$509, MATCH("*pressup*",'Eric-SESSION'!$B$502:$B$509,0), MATCH("*3rd*",'Eric-SESSION'!K$7:T$7,0))</f>
        <v>#N/A</v>
      </c>
      <c r="E335" s="131" t="e">
        <f>IF($A$332='Eric-SESSION'!$A$502,INDEX('Eric-SESSION'!$K$502:$T$509, MATCH("*Deadlift*",'Eric-SESSION'!$B$502:$B$509,0), MATCH("*3rd*",'Eric-SESSION'!$K$7:$T$7,0)),"")</f>
        <v>#N/A</v>
      </c>
      <c r="F335" s="131" t="e">
        <f>INDEX('Eric-SESSION'!$L$502:$U$509, MATCH("*Deadlift*",'Eric-SESSION'!$B$502:$B$509,0), MATCH("*3rd*",'Eric-SESSION'!$K$7:$T$7,0))</f>
        <v>#N/A</v>
      </c>
      <c r="G335" s="131" t="e">
        <f>IF($A$332='Eric-SESSION'!$A$502,INDEX('Eric-SESSION'!$K$502:$T$509, MATCH("*Bench Press*",'Eric-SESSION'!$B$502:$B$509,0), MATCH("*3rd*",'Eric-SESSION'!$K$7:$T$7,0)),"")</f>
        <v>#N/A</v>
      </c>
      <c r="H335" s="131" t="e">
        <f>INDEX('Eric-SESSION'!$L$502:$U$509, MATCH("*Bench Press*",'Eric-SESSION'!$B$502:$B$509,0), MATCH("*3rd*",'Eric-SESSION'!$K$7:$T$7,0))</f>
        <v>#N/A</v>
      </c>
      <c r="I335" s="132" t="e">
        <f>IF($A$332='Eric-SESSION'!$A$502,INDEX('Eric-SESSION'!$K$502:$T$509, MATCH("*Military*",'Eric-SESSION'!$B$502:$B$509,0), MATCH("*3rd*",'Eric-SESSION'!$K$7:$T$7,0)),"")</f>
        <v>#N/A</v>
      </c>
      <c r="J335" s="44" t="e">
        <f>INDEX('Eric-SESSION'!$L$502:$U$509, MATCH("*Military*",'Eric-SESSION'!$B$502:$B$509,0), MATCH("*3rd*",'Eric-SESSION'!$K$7:$T$7,0))</f>
        <v>#N/A</v>
      </c>
      <c r="K335" s="131" t="e">
        <f>IF($A$332='Eric-SESSION'!$A$502,INDEX('Eric-SESSION'!$K$502:$T$509, MATCH("*Clean *",'Eric-SESSION'!$B$502:$B$509,0), MATCH("*3rd*",'Eric-SESSION'!$K$7:$T$7,0)),"")</f>
        <v>#N/A</v>
      </c>
      <c r="L335" s="44" t="e">
        <f>INDEX('Eric-SESSION'!$L$502:$U$509, MATCH("*Clean *",'Eric-SESSION'!$B$502:$B$509,0), MATCH("*3rd*",'Eric-SESSION'!$K$7:$T$7,0))</f>
        <v>#N/A</v>
      </c>
      <c r="M335" s="131" t="e">
        <f>IF($A$332='Eric-SESSION'!$A$502,INDEX('Eric-SESSION'!$K$502:$T$509, MATCH("*Lat Pulldown*",'Eric-SESSION'!$B$502:$B$509,0), MATCH("*3rd*",'Eric-SESSION'!$K$7:$T$7,0)),"")</f>
        <v>#N/A</v>
      </c>
      <c r="N335" s="44" t="e">
        <f>INDEX('Eric-SESSION'!$L$502:$U$509, MATCH("*Lat Pulldown*",'Eric-SESSION'!$B$502:$B$509,0), MATCH("*3rd*",'Eric-SESSION'!$K$7:$T$7,0))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IF($A$332='Eric-SESSION'!$A$502,INDEX('Eric-SESSION'!$K$502:$T$509, MATCH("*pressup*",'Eric-SESSION'!$B$502:$B$509,0), MATCH("*4th*",'Eric-SESSION'!$K$7:$T$7,0)),"")</f>
        <v>#N/A</v>
      </c>
      <c r="D336" s="132" t="e">
        <f>INDEX('Eric-SESSION'!L$502:U$509, MATCH("*pressup*",'Eric-SESSION'!$B$502:$B$509,0), MATCH("*4th*",'Eric-SESSION'!K$7:T$7,0))</f>
        <v>#N/A</v>
      </c>
      <c r="E336" s="131" t="e">
        <f>IF($A$332='Eric-SESSION'!$A$502,INDEX('Eric-SESSION'!$K$502:$T$509, MATCH("*Deadlift*",'Eric-SESSION'!$B$502:$B$509,0), MATCH("*4th*",'Eric-SESSION'!$K$7:$T$7,0)),"")</f>
        <v>#N/A</v>
      </c>
      <c r="F336" s="131" t="e">
        <f>INDEX('Eric-SESSION'!$L$502:$U$509, MATCH("*Deadlift*",'Eric-SESSION'!$B$502:$B$509,0), MATCH("*4th*",'Eric-SESSION'!$K$7:$T$7,0))</f>
        <v>#N/A</v>
      </c>
      <c r="G336" s="131" t="e">
        <f>IF($A$332='Eric-SESSION'!$A$502,INDEX('Eric-SESSION'!$K$502:$T$509, MATCH("*Bench Press*",'Eric-SESSION'!$B$502:$B$509,0), MATCH("*4th*",'Eric-SESSION'!$K$7:$T$7,0)),"")</f>
        <v>#N/A</v>
      </c>
      <c r="H336" s="131" t="e">
        <f>INDEX('Eric-SESSION'!$L$502:$U$509, MATCH("*Bench Press*",'Eric-SESSION'!$B$502:$B$509,0), MATCH("*4th*",'Eric-SESSION'!$K$7:$T$7,0))</f>
        <v>#N/A</v>
      </c>
      <c r="I336" s="132" t="e">
        <f>IF($A$332='Eric-SESSION'!$A$502,INDEX('Eric-SESSION'!$K$502:$T$509, MATCH("*Military*",'Eric-SESSION'!$B$502:$B$509,0), MATCH("*4th*",'Eric-SESSION'!$K$7:$T$7,0)),"")</f>
        <v>#N/A</v>
      </c>
      <c r="J336" s="44" t="e">
        <f>INDEX('Eric-SESSION'!$L$502:$U$509, MATCH("*Military*",'Eric-SESSION'!$B$502:$B$509,0), MATCH("*4th*",'Eric-SESSION'!$K$7:$T$7,0))</f>
        <v>#N/A</v>
      </c>
      <c r="K336" s="131" t="e">
        <f>IF($A$332='Eric-SESSION'!$A$502,INDEX('Eric-SESSION'!$K$502:$T$509, MATCH("*Clean *",'Eric-SESSION'!$B$502:$B$509,0), MATCH("*4th*",'Eric-SESSION'!$K$7:$T$7,0)),"")</f>
        <v>#N/A</v>
      </c>
      <c r="L336" s="44" t="e">
        <f>INDEX('Eric-SESSION'!$L$502:$U$509, MATCH("*Clean *",'Eric-SESSION'!$B$502:$B$509,0), MATCH("*4th*",'Eric-SESSION'!$K$7:$T$7,0))</f>
        <v>#N/A</v>
      </c>
      <c r="M336" s="131" t="e">
        <f>IF($A$332='Eric-SESSION'!$A$502,INDEX('Eric-SESSION'!$K$502:$T$509, MATCH("*Lat Pulldown*",'Eric-SESSION'!$B$502:$B$509,0), MATCH("*4th*",'Eric-SESSION'!$K$7:$T$7,0)),"")</f>
        <v>#N/A</v>
      </c>
      <c r="N336" s="44" t="e">
        <f>INDEX('Eric-SESSION'!$L$502:$U$509, MATCH("*Lat Pulldown*",'Eric-SESSION'!$B$502:$B$509,0), MATCH("*4th*",'Eric-SESSION'!$K$7:$T$7,0))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IF($A$332='Eric-SESSION'!$A$502,INDEX('Eric-SESSION'!$K$502:$T$509, MATCH("*pressup*",'Eric-SESSION'!$B$502:$B$509,0), MATCH("*5th*",'Eric-SESSION'!$K$7:$T$7,0)),"")</f>
        <v>#N/A</v>
      </c>
      <c r="D337" s="132" t="e">
        <f>INDEX('Eric-SESSION'!L$502:U$509, MATCH("*pressup*",'Eric-SESSION'!$B$502:$B$509,0), MATCH("*5th*",'Eric-SESSION'!K$7:T$7,0))</f>
        <v>#N/A</v>
      </c>
      <c r="E337" s="131" t="e">
        <f>IF($A$332='Eric-SESSION'!$A$502,INDEX('Eric-SESSION'!$K$502:$T$509, MATCH("*Deadlift*",'Eric-SESSION'!$B$502:$B$509,0), MATCH("*5th*",'Eric-SESSION'!$K$7:$T$7,0)),"")</f>
        <v>#N/A</v>
      </c>
      <c r="F337" s="131" t="e">
        <f>INDEX('Eric-SESSION'!$L$502:$U$509, MATCH("*Deadlift*",'Eric-SESSION'!$B$502:$B$509,0), MATCH("*5th*",'Eric-SESSION'!$K$7:$T$7,0))</f>
        <v>#N/A</v>
      </c>
      <c r="G337" s="131" t="e">
        <f>IF($A$332='Eric-SESSION'!$A$502,INDEX('Eric-SESSION'!$K$502:$T$509, MATCH("*Bench Press*",'Eric-SESSION'!$B$502:$B$509,0), MATCH("*5th*",'Eric-SESSION'!$K$7:$T$7,0)),"")</f>
        <v>#N/A</v>
      </c>
      <c r="H337" s="131" t="e">
        <f>INDEX('Eric-SESSION'!$L$502:$U$509, MATCH("*Bench Press*",'Eric-SESSION'!$B$502:$B$509,0), MATCH("*5th*",'Eric-SESSION'!$K$7:$T$7,0))</f>
        <v>#N/A</v>
      </c>
      <c r="I337" s="132" t="e">
        <f>IF($A$332='Eric-SESSION'!$A$502,INDEX('Eric-SESSION'!$K$502:$T$509, MATCH("*Military*",'Eric-SESSION'!$B$502:$B$509,0), MATCH("*5th*",'Eric-SESSION'!$K$7:$T$7,0)),"")</f>
        <v>#N/A</v>
      </c>
      <c r="J337" s="44" t="e">
        <f>INDEX('Eric-SESSION'!$L$502:$U$509, MATCH("*Military*",'Eric-SESSION'!$B$502:$B$509,0), MATCH("*5th*",'Eric-SESSION'!$K$7:$T$7,0))</f>
        <v>#N/A</v>
      </c>
      <c r="K337" s="131" t="e">
        <f>IF($A$332='Eric-SESSION'!$A$502,INDEX('Eric-SESSION'!$K$502:$T$509, MATCH("*Clean *",'Eric-SESSION'!$B$502:$B$509,0), MATCH("*5th*",'Eric-SESSION'!$K$7:$T$7,0)),"")</f>
        <v>#N/A</v>
      </c>
      <c r="L337" s="44" t="e">
        <f>INDEX('Eric-SESSION'!$L$502:$U$509, MATCH("*Clean *",'Eric-SESSION'!$B$502:$B$509,0), MATCH("*5th*",'Eric-SESSION'!$K$7:$T$7,0))</f>
        <v>#N/A</v>
      </c>
      <c r="M337" s="131" t="e">
        <f>IF($A$332='Eric-SESSION'!$A$502,INDEX('Eric-SESSION'!$K$502:$T$509, MATCH("*Lat Pulldown*",'Eric-SESSION'!$B$502:$B$509,0), MATCH("*5th*",'Eric-SESSION'!$K$7:$T$7,0)),"")</f>
        <v>#N/A</v>
      </c>
      <c r="N337" s="44" t="e">
        <f>INDEX('Eric-SESSION'!$L$502:$U$509, MATCH("*Lat Pulldown*",'Eric-SESSION'!$B$502:$B$509,0), MATCH("*5th*",'Eric-SESSION'!$K$7:$T$7,0))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'Eric-SESSION'!A511</f>
        <v>0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 t="e">
        <f>MAX(G339:G343)</f>
        <v>#N/A</v>
      </c>
      <c r="H338" s="116" t="e">
        <f t="array" ref="H338">MAX(IF(G339:G343=G338,H339:H343))</f>
        <v>#N/A</v>
      </c>
      <c r="I338" s="116" t="e">
        <f>MAX(I339:I343)</f>
        <v>#N/A</v>
      </c>
      <c r="J338" s="116" t="e">
        <f t="array" ref="J338">MAX(IF(I339:I343=I338,J339:J343))</f>
        <v>#N/A</v>
      </c>
      <c r="K338" s="116" t="e">
        <f>MAX(K339:K343)</f>
        <v>#N/A</v>
      </c>
      <c r="L338" s="116" t="e">
        <f t="array" ref="L338">MAX(IF(K339:K343=K338,L339:L343))</f>
        <v>#N/A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IF($A$338='Eric-SESSION'!$A$511,INDEX('Eric-SESSION'!$K$511:$T$518, MATCH("*Plank*",'Eric-SESSION'!$B$511:$B$518,0), MATCH("*1st*",'Eric-SESSION'!$K$7:$T$7,0)),"")</f>
        <v>#N/A</v>
      </c>
      <c r="P338" s="152" t="e">
        <f>IF($A$338='Eric-SESSION'!$A$511,INDEX('Eric-SESSION'!$K$511:$T$518, MATCH("*HIIT*",'Eric-SESSION'!$B$511:$B$518,0), MATCH("*1st*",'Eric-SESSION'!$K$7:$T$7,0)),"")</f>
        <v>#N/A</v>
      </c>
      <c r="Q338" s="119" t="e">
        <f>INDEX('Eric-SESSION'!$L$511:$U$518, MATCH("*HIIT*",'Eric-SESSION'!$B$511:$B$518,0), MATCH("*1st*",'Eric-SESSION'!$K$7:$T$7,0))</f>
        <v>#N/A</v>
      </c>
      <c r="R338" s="119">
        <f>'Eric-SESSION'!U511</f>
        <v>0</v>
      </c>
      <c r="S338" s="116"/>
      <c r="T338" s="116"/>
      <c r="U338" s="120">
        <f>'Eric-SESSION'!A512</f>
        <v>0</v>
      </c>
      <c r="V338" s="120">
        <f>'Eric-SESSION'!A513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IF($A$338='Eric-SESSION'!$A$511,INDEX('Eric-SESSION'!$K$511:$T$518, MATCH("*pressup*",'Eric-SESSION'!$B$511:$B$518,0), MATCH("*1st*",'Eric-SESSION'!$K$7:$T$7,0)),"")</f>
        <v>#N/A</v>
      </c>
      <c r="D339" s="132" t="e">
        <f>INDEX('Eric-SESSION'!L$214:U$221, MATCH("*pressup*",'Eric-SESSION'!$B$214:$B$221,0), MATCH("*1st*",'Eric-SESSION'!K$7:T$7,0))</f>
        <v>#N/A</v>
      </c>
      <c r="E339" s="131" t="e">
        <f>IF($A$338='Eric-SESSION'!$A$511,INDEX('Eric-SESSION'!$K$511:$T$518, MATCH("*Deadlift*",'Eric-SESSION'!$B$511:$B$518,0), MATCH("*1st*",'Eric-SESSION'!$K$7:$T$7,0)),"")</f>
        <v>#N/A</v>
      </c>
      <c r="F339" s="131" t="e">
        <f>INDEX('Eric-SESSION'!$L$511:$U$518, MATCH("*Deadlift*",'Eric-SESSION'!$B$511:$B$518,0), MATCH("*1st*",'Eric-SESSION'!$K$7:$T$7,0))</f>
        <v>#N/A</v>
      </c>
      <c r="G339" s="131" t="e">
        <f>IF($A$338='Eric-SESSION'!$A$511,INDEX('Eric-SESSION'!$K$511:$T$518, MATCH("*Bench Press*",'Eric-SESSION'!$B$511:$B$518,0), MATCH("*1st*",'Eric-SESSION'!$K$7:$T$7,0)),"")</f>
        <v>#N/A</v>
      </c>
      <c r="H339" s="131" t="e">
        <f>INDEX('Eric-SESSION'!$L$511:$U$518, MATCH("*Bench Press*",'Eric-SESSION'!$B$511:$B$518,0), MATCH("*1st*",'Eric-SESSION'!$K$7:$T$7,0))</f>
        <v>#N/A</v>
      </c>
      <c r="I339" s="132" t="e">
        <f>IF($A$338='Eric-SESSION'!$A$511,INDEX('Eric-SESSION'!$K$511:$T$518, MATCH("*Military*",'Eric-SESSION'!$B$511:$B$518,0), MATCH("*1st*",'Eric-SESSION'!$K$7:$T$7,0)),"")</f>
        <v>#N/A</v>
      </c>
      <c r="J339" s="48" t="e">
        <f>INDEX('Eric-SESSION'!$L$511:$U$518, MATCH("*Military*",'Eric-SESSION'!$B$511:$B$518,0), MATCH("*1st*",'Eric-SESSION'!$K$7:$T$7,0))</f>
        <v>#N/A</v>
      </c>
      <c r="K339" s="131" t="e">
        <f>IF($A$338='Eric-SESSION'!$A$511,INDEX('Eric-SESSION'!$K$511:$T$518, MATCH("*Clean *",'Eric-SESSION'!$B$511:$B$518,0), MATCH("*1st*",'Eric-SESSION'!$K$7:$T$7,0)),"")</f>
        <v>#N/A</v>
      </c>
      <c r="L339" s="48" t="e">
        <f>INDEX('Eric-SESSION'!$L$511:$U$518, MATCH("*Clean *",'Eric-SESSION'!$B$511:$B$518,0), MATCH("*1st*",'Eric-SESSION'!$K$7:$T$7,0))</f>
        <v>#N/A</v>
      </c>
      <c r="M339" s="131" t="e">
        <f>IF($A$338='Eric-SESSION'!$A$511,INDEX('Eric-SESSION'!$K$511:$T$518, MATCH("*Lat Pulldown*",'Eric-SESSION'!$B$511:$B$518,0), MATCH("*1st*",'Eric-SESSION'!$K$7:$T$7,0)),"")</f>
        <v>#N/A</v>
      </c>
      <c r="N339" s="48" t="e">
        <f>INDEX('Eric-SESSION'!$L$511:$U$518, MATCH("*Lat Pulldown*",'Eric-SESSION'!$B$511:$B$518,0), MATCH("*1st*",'Eric-SESSION'!$K$7:$T$7,0))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IF($A$338='Eric-SESSION'!$A$511,INDEX('Eric-SESSION'!$K$511:$T$518, MATCH("*pressup*",'Eric-SESSION'!$B$511:$B$518,0), MATCH("*2nd*",'Eric-SESSION'!$K$7:$T$7,0)),"")</f>
        <v>#N/A</v>
      </c>
      <c r="D340" s="132" t="e">
        <f>INDEX('Eric-SESSION'!L$214:U$221, MATCH("*pressup*",'Eric-SESSION'!$B$214:$B$221,0), MATCH("*2nd*",'Eric-SESSION'!K$7:T$7,0))</f>
        <v>#N/A</v>
      </c>
      <c r="E340" s="131" t="e">
        <f>IF($A$338='Eric-SESSION'!$A$511,INDEX('Eric-SESSION'!$K$511:$T$518, MATCH("*Deadlift*",'Eric-SESSION'!$B$511:$B$518,0), MATCH("*2ND*",'Eric-SESSION'!$K$7:$T$7,0)),"")</f>
        <v>#N/A</v>
      </c>
      <c r="F340" s="131" t="e">
        <f>INDEX('Eric-SESSION'!$L$511:$U$518, MATCH("*Deadlift*",'Eric-SESSION'!$B$511:$B$518,0), MATCH("*2nd*",'Eric-SESSION'!$K$7:$T$7,0))</f>
        <v>#N/A</v>
      </c>
      <c r="G340" s="131" t="e">
        <f>IF($A$338='Eric-SESSION'!$A$511,INDEX('Eric-SESSION'!$K$511:$T$518, MATCH("*Bench Press*",'Eric-SESSION'!$B$511:$B$518,0), MATCH("*2ND*",'Eric-SESSION'!$K$7:$T$7,0)),"")</f>
        <v>#N/A</v>
      </c>
      <c r="H340" s="131" t="e">
        <f>INDEX('Eric-SESSION'!$L$511:$U$518, MATCH("*Bench Press*",'Eric-SESSION'!$B$511:$B$518,0), MATCH("*2nd*",'Eric-SESSION'!$K$7:$T$7,0))</f>
        <v>#N/A</v>
      </c>
      <c r="I340" s="132" t="e">
        <f>IF($A$338='Eric-SESSION'!$A$511,INDEX('Eric-SESSION'!$K$511:$T$518, MATCH("*Military*",'Eric-SESSION'!$B$511:$B$518,0), MATCH("*2ND*",'Eric-SESSION'!$K$7:$T$7,0)),"")</f>
        <v>#N/A</v>
      </c>
      <c r="J340" s="44" t="e">
        <f>INDEX('Eric-SESSION'!$L$511:$U$518, MATCH("*Military*",'Eric-SESSION'!$B$511:$B$518,0), MATCH("*2nd*",'Eric-SESSION'!$K$7:$T$7,0))</f>
        <v>#N/A</v>
      </c>
      <c r="K340" s="131" t="e">
        <f>IF($A$338='Eric-SESSION'!$A$511,INDEX('Eric-SESSION'!$K$511:$T$518, MATCH("*Clean *",'Eric-SESSION'!$B$511:$B$518,0), MATCH("*2ND*",'Eric-SESSION'!$K$7:$T$7,0)),"")</f>
        <v>#N/A</v>
      </c>
      <c r="L340" s="44" t="e">
        <f>INDEX('Eric-SESSION'!$L$511:$U$518, MATCH("*Clean *",'Eric-SESSION'!$B$511:$B$518,0), MATCH("*2nd*",'Eric-SESSION'!$K$7:$T$7,0))</f>
        <v>#N/A</v>
      </c>
      <c r="M340" s="131" t="e">
        <f>IF($A$338='Eric-SESSION'!$A$511,INDEX('Eric-SESSION'!$K$511:$T$518, MATCH("*Lat Pulldown*",'Eric-SESSION'!$B$511:$B$518,0), MATCH("*2ND*",'Eric-SESSION'!$K$7:$T$7,0)),"")</f>
        <v>#N/A</v>
      </c>
      <c r="N340" s="44" t="e">
        <f>INDEX('Eric-SESSION'!$L$511:$U$518, MATCH("*Lat Pulldown*",'Eric-SESSION'!$B$511:$B$518,0), MATCH("*2nd*",'Eric-SESSION'!$K$7:$T$7,0))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IF($A$338='Eric-SESSION'!$A$511,INDEX('Eric-SESSION'!$K$511:$T$518, MATCH("*pressup*",'Eric-SESSION'!$B$511:$B$518,0), MATCH("*3rd*",'Eric-SESSION'!$K$7:$T$7,0)),"")</f>
        <v>#N/A</v>
      </c>
      <c r="D341" s="132" t="e">
        <f>INDEX('Eric-SESSION'!L$214:U$221, MATCH("*pressup*",'Eric-SESSION'!$B$214:$B$221,0), MATCH("*3rd*",'Eric-SESSION'!K$7:T$7,0))</f>
        <v>#N/A</v>
      </c>
      <c r="E341" s="131" t="e">
        <f>IF($A$338='Eric-SESSION'!$A$511,INDEX('Eric-SESSION'!$K$511:$T$518, MATCH("*Deadlift*",'Eric-SESSION'!$B$511:$B$518,0), MATCH("*3rd*",'Eric-SESSION'!$K$7:$T$7,0)),"")</f>
        <v>#N/A</v>
      </c>
      <c r="F341" s="131" t="e">
        <f>INDEX('Eric-SESSION'!$L$511:$U$518, MATCH("*Deadlift*",'Eric-SESSION'!$B$511:$B$518,0), MATCH("*3rd*",'Eric-SESSION'!$K$7:$T$7,0))</f>
        <v>#N/A</v>
      </c>
      <c r="G341" s="131" t="e">
        <f>IF($A$338='Eric-SESSION'!$A$511,INDEX('Eric-SESSION'!$K$511:$T$518, MATCH("*Bench Press*",'Eric-SESSION'!$B$511:$B$518,0), MATCH("*3rd*",'Eric-SESSION'!$K$7:$T$7,0)),"")</f>
        <v>#N/A</v>
      </c>
      <c r="H341" s="131" t="e">
        <f>INDEX('Eric-SESSION'!$L$511:$U$518, MATCH("*Bench Press*",'Eric-SESSION'!$B$511:$B$518,0), MATCH("*3rd*",'Eric-SESSION'!$K$7:$T$7,0))</f>
        <v>#N/A</v>
      </c>
      <c r="I341" s="132" t="e">
        <f>IF($A$338='Eric-SESSION'!$A$511,INDEX('Eric-SESSION'!$K$511:$T$518, MATCH("*Military*",'Eric-SESSION'!$B$511:$B$518,0), MATCH("*3rd*",'Eric-SESSION'!$K$7:$T$7,0)),"")</f>
        <v>#N/A</v>
      </c>
      <c r="J341" s="44" t="e">
        <f>INDEX('Eric-SESSION'!$L$511:$U$518, MATCH("*Military*",'Eric-SESSION'!$B$511:$B$518,0), MATCH("*3rd*",'Eric-SESSION'!$K$7:$T$7,0))</f>
        <v>#N/A</v>
      </c>
      <c r="K341" s="131" t="e">
        <f>IF($A$338='Eric-SESSION'!$A$511,INDEX('Eric-SESSION'!$K$511:$T$518, MATCH("*Clean *",'Eric-SESSION'!$B$511:$B$518,0), MATCH("*3rd*",'Eric-SESSION'!$K$7:$T$7,0)),"")</f>
        <v>#N/A</v>
      </c>
      <c r="L341" s="44" t="e">
        <f>INDEX('Eric-SESSION'!$L$511:$U$518, MATCH("*Clean *",'Eric-SESSION'!$B$511:$B$518,0), MATCH("*3rd*",'Eric-SESSION'!$K$7:$T$7,0))</f>
        <v>#N/A</v>
      </c>
      <c r="M341" s="131" t="e">
        <f>IF($A$338='Eric-SESSION'!$A$511,INDEX('Eric-SESSION'!$K$511:$T$518, MATCH("*Lat Pulldown*",'Eric-SESSION'!$B$511:$B$518,0), MATCH("*3rd*",'Eric-SESSION'!$K$7:$T$7,0)),"")</f>
        <v>#N/A</v>
      </c>
      <c r="N341" s="44" t="e">
        <f>INDEX('Eric-SESSION'!$L$511:$U$518, MATCH("*Lat Pulldown*",'Eric-SESSION'!$B$511:$B$518,0), MATCH("*3rd*",'Eric-SESSION'!$K$7:$T$7,0))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IF($A$338='Eric-SESSION'!$A$511,INDEX('Eric-SESSION'!$K$511:$T$518, MATCH("*pressup*",'Eric-SESSION'!$B$511:$B$518,0), MATCH("*4th*",'Eric-SESSION'!$K$7:$T$7,0)),"")</f>
        <v>#N/A</v>
      </c>
      <c r="D342" s="132" t="e">
        <f>INDEX('Eric-SESSION'!L$214:U$221, MATCH("*pressup*",'Eric-SESSION'!$B$214:$B$221,0), MATCH("*4th*",'Eric-SESSION'!K$7:T$7,0))</f>
        <v>#N/A</v>
      </c>
      <c r="E342" s="131" t="e">
        <f>IF($A$338='Eric-SESSION'!$A$511,INDEX('Eric-SESSION'!$K$511:$T$518, MATCH("*Deadlift*",'Eric-SESSION'!$B$511:$B$518,0), MATCH("*4th*",'Eric-SESSION'!$K$7:$T$7,0)),"")</f>
        <v>#N/A</v>
      </c>
      <c r="F342" s="131" t="e">
        <f>INDEX('Eric-SESSION'!$L$511:$U$518, MATCH("*Deadlift*",'Eric-SESSION'!$B$511:$B$518,0), MATCH("*4th*",'Eric-SESSION'!$K$7:$T$7,0))</f>
        <v>#N/A</v>
      </c>
      <c r="G342" s="131" t="e">
        <f>IF($A$338='Eric-SESSION'!$A$511,INDEX('Eric-SESSION'!$K$511:$T$518, MATCH("*Bench Press*",'Eric-SESSION'!$B$511:$B$518,0), MATCH("*4th*",'Eric-SESSION'!$K$7:$T$7,0)),"")</f>
        <v>#N/A</v>
      </c>
      <c r="H342" s="131" t="e">
        <f>INDEX('Eric-SESSION'!$L$511:$U$518, MATCH("*Bench Press*",'Eric-SESSION'!$B$511:$B$518,0), MATCH("*4th*",'Eric-SESSION'!$K$7:$T$7,0))</f>
        <v>#N/A</v>
      </c>
      <c r="I342" s="132" t="e">
        <f>IF($A$338='Eric-SESSION'!$A$511,INDEX('Eric-SESSION'!$K$511:$T$518, MATCH("*Military*",'Eric-SESSION'!$B$511:$B$518,0), MATCH("*4th*",'Eric-SESSION'!$K$7:$T$7,0)),"")</f>
        <v>#N/A</v>
      </c>
      <c r="J342" s="44" t="e">
        <f>INDEX('Eric-SESSION'!$L$511:$U$518, MATCH("*Military*",'Eric-SESSION'!$B$511:$B$518,0), MATCH("*4th*",'Eric-SESSION'!$K$7:$T$7,0))</f>
        <v>#N/A</v>
      </c>
      <c r="K342" s="131" t="e">
        <f>IF($A$338='Eric-SESSION'!$A$511,INDEX('Eric-SESSION'!$K$511:$T$518, MATCH("*Clean *",'Eric-SESSION'!$B$511:$B$518,0), MATCH("*4th*",'Eric-SESSION'!$K$7:$T$7,0)),"")</f>
        <v>#N/A</v>
      </c>
      <c r="L342" s="44" t="e">
        <f>INDEX('Eric-SESSION'!$L$511:$U$518, MATCH("*Clean *",'Eric-SESSION'!$B$511:$B$518,0), MATCH("*4th*",'Eric-SESSION'!$K$7:$T$7,0))</f>
        <v>#N/A</v>
      </c>
      <c r="M342" s="131" t="e">
        <f>IF($A$338='Eric-SESSION'!$A$511,INDEX('Eric-SESSION'!$K$511:$T$518, MATCH("*Lat Pulldown*",'Eric-SESSION'!$B$511:$B$518,0), MATCH("*4th*",'Eric-SESSION'!$K$7:$T$7,0)),"")</f>
        <v>#N/A</v>
      </c>
      <c r="N342" s="44" t="e">
        <f>INDEX('Eric-SESSION'!$L$511:$U$518, MATCH("*Lat Pulldown*",'Eric-SESSION'!$B$511:$B$518,0), MATCH("*4th*",'Eric-SESSION'!$K$7:$T$7,0))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IF($A$338='Eric-SESSION'!$A$511,INDEX('Eric-SESSION'!$K$511:$T$518, MATCH("*pressup*",'Eric-SESSION'!$B$511:$B$518,0), MATCH("*5th*",'Eric-SESSION'!$K$7:$T$7,0)),"")</f>
        <v>#N/A</v>
      </c>
      <c r="D343" s="132" t="e">
        <f>INDEX('Eric-SESSION'!L$214:U$221, MATCH("*pressup*",'Eric-SESSION'!$B$214:$B$221,0), MATCH("*5th*",'Eric-SESSION'!K$7:T$7,0))</f>
        <v>#N/A</v>
      </c>
      <c r="E343" s="131" t="e">
        <f>IF($A$338='Eric-SESSION'!$A$511,INDEX('Eric-SESSION'!$K$511:$T$518, MATCH("*Deadlift*",'Eric-SESSION'!$B$511:$B$518,0), MATCH("*5th*",'Eric-SESSION'!$K$7:$T$7,0)),"")</f>
        <v>#N/A</v>
      </c>
      <c r="F343" s="131" t="e">
        <f>INDEX('Eric-SESSION'!$L$511:$U$518, MATCH("*Deadlift*",'Eric-SESSION'!$B$511:$B$518,0), MATCH("*5th*",'Eric-SESSION'!$K$7:$T$7,0))</f>
        <v>#N/A</v>
      </c>
      <c r="G343" s="131" t="e">
        <f>IF($A$338='Eric-SESSION'!$A$511,INDEX('Eric-SESSION'!$K$511:$T$518, MATCH("*Bench Press*",'Eric-SESSION'!$B$511:$B$518,0), MATCH("*5th*",'Eric-SESSION'!$K$7:$T$7,0)),"")</f>
        <v>#N/A</v>
      </c>
      <c r="H343" s="131" t="e">
        <f>INDEX('Eric-SESSION'!$L$511:$U$518, MATCH("*Bench Press*",'Eric-SESSION'!$B$511:$B$518,0), MATCH("*5th*",'Eric-SESSION'!$K$7:$T$7,0))</f>
        <v>#N/A</v>
      </c>
      <c r="I343" s="132" t="e">
        <f>IF($A$338='Eric-SESSION'!$A$511,INDEX('Eric-SESSION'!$K$511:$T$518, MATCH("*Military*",'Eric-SESSION'!$B$511:$B$518,0), MATCH("*5th*",'Eric-SESSION'!$K$7:$T$7,0)),"")</f>
        <v>#N/A</v>
      </c>
      <c r="J343" s="44" t="e">
        <f>INDEX('Eric-SESSION'!$L$511:$U$518, MATCH("*Military*",'Eric-SESSION'!$B$511:$B$518,0), MATCH("*5th*",'Eric-SESSION'!$K$7:$T$7,0))</f>
        <v>#N/A</v>
      </c>
      <c r="K343" s="131" t="e">
        <f>IF($A$338='Eric-SESSION'!$A$511,INDEX('Eric-SESSION'!$K$511:$T$518, MATCH("*Clean *",'Eric-SESSION'!$B$511:$B$518,0), MATCH("*5th*",'Eric-SESSION'!$K$7:$T$7,0)),"")</f>
        <v>#N/A</v>
      </c>
      <c r="L343" s="44" t="e">
        <f>INDEX('Eric-SESSION'!$L$511:$U$518, MATCH("*Clean *",'Eric-SESSION'!$B$511:$B$518,0), MATCH("*5th*",'Eric-SESSION'!$K$7:$T$7,0))</f>
        <v>#N/A</v>
      </c>
      <c r="M343" s="131" t="e">
        <f>IF($A$338='Eric-SESSION'!$A$511,INDEX('Eric-SESSION'!$K$511:$T$518, MATCH("*Lat Pulldown*",'Eric-SESSION'!$B$511:$B$518,0), MATCH("*5th*",'Eric-SESSION'!$K$7:$T$7,0)),"")</f>
        <v>#N/A</v>
      </c>
      <c r="N343" s="44" t="e">
        <f>INDEX('Eric-SESSION'!$L$511:$U$518, MATCH("*Lat Pulldown*",'Eric-SESSION'!$B$511:$B$518,0), MATCH("*5th*",'Eric-SESSION'!$K$7:$T$7,0))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'Eric-SESSION'!A520</f>
        <v>0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 t="e">
        <f>MAX(E345:E349)</f>
        <v>#N/A</v>
      </c>
      <c r="F344" s="116" t="e">
        <f t="array" ref="F344">MAX(IF(E345:E349=E344,F345:F349))</f>
        <v>#N/A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IF($A$344='Eric-SESSION'!$A$520,INDEX('Eric-SESSION'!$K$520:$T$527, MATCH("*Plank*",'Eric-SESSION'!$B$520:$B$527,0), MATCH("*1st*",'Eric-SESSION'!$K$7:$T$7,0)),"")</f>
        <v>#N/A</v>
      </c>
      <c r="P344" s="152" t="e">
        <f>IF($A$344='Eric-SESSION'!$A$520,INDEX('Eric-SESSION'!$K$520:$T$527, MATCH("*HIIT*",'Eric-SESSION'!$B$520:$B$527,0), MATCH("*1st*",'Eric-SESSION'!$K$7:$T$7,0)),"")</f>
        <v>#N/A</v>
      </c>
      <c r="Q344" s="119" t="e">
        <f>INDEX('Eric-SESSION'!$L$520:$U$527, MATCH("*HIIT*",'Eric-SESSION'!$B$520:$B$527,0), MATCH("*1st*",'Eric-SESSION'!$K$7:$T$7,0))</f>
        <v>#N/A</v>
      </c>
      <c r="R344" s="119">
        <f>'Eric-SESSION'!U520</f>
        <v>0</v>
      </c>
      <c r="S344" s="116"/>
      <c r="T344" s="116"/>
      <c r="U344" s="120">
        <f>'Eric-SESSION'!A521</f>
        <v>0</v>
      </c>
      <c r="V344" s="120">
        <f>'Eric-SESSION'!A522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IF($A$344='Eric-SESSION'!$A$520,INDEX('Eric-SESSION'!$K$520:$T$527, MATCH("*pressup*",'Eric-SESSION'!$B$520:$B$527,0), MATCH("*1st*",'Eric-SESSION'!$K$7:$T$7,0)),"")</f>
        <v>#N/A</v>
      </c>
      <c r="D345" s="132" t="e">
        <f>INDEX('Eric-SESSION'!L$520:U$527, MATCH("*pressup*",'Eric-SESSION'!$B$520:$B$527,0), MATCH("*1st*",'Eric-SESSION'!K$7:T$7,0))</f>
        <v>#N/A</v>
      </c>
      <c r="E345" s="131" t="e">
        <f>IF($A$344='Eric-SESSION'!$A$520,INDEX('Eric-SESSION'!$K$520:$T$527, MATCH("*Deadlift*",'Eric-SESSION'!$B$520:$B$527,0), MATCH("*1st*",'Eric-SESSION'!$K$7:$T$7,0)),"")</f>
        <v>#N/A</v>
      </c>
      <c r="F345" s="131" t="e">
        <f>INDEX('Eric-SESSION'!$L$520:$U$527, MATCH("*Deadlift*",'Eric-SESSION'!$B$520:$B$527,0), MATCH("*1st*",'Eric-SESSION'!$K$7:$T$7,0))</f>
        <v>#N/A</v>
      </c>
      <c r="G345" s="131" t="e">
        <f>IF($A$344='Eric-SESSION'!$A$520,INDEX('Eric-SESSION'!$K$520:$T$527, MATCH("*Bench Press*",'Eric-SESSION'!$B$520:$B$527,0), MATCH("*1st*",'Eric-SESSION'!$K$7:$T$7,0)),"")</f>
        <v>#N/A</v>
      </c>
      <c r="H345" s="131" t="e">
        <f>INDEX('Eric-SESSION'!$L$520:$U$527, MATCH("*Bench Press*",'Eric-SESSION'!$B$520:$B$527,0), MATCH("*1st*",'Eric-SESSION'!$K$7:$T$7,0))</f>
        <v>#N/A</v>
      </c>
      <c r="I345" s="132" t="e">
        <f>IF($A$344='Eric-SESSION'!$A$520,INDEX('Eric-SESSION'!$K$520:$T$527, MATCH("*Military*",'Eric-SESSION'!$B$520:$B$527,0), MATCH("*1st*",'Eric-SESSION'!$K$7:$T$7,0)),"")</f>
        <v>#N/A</v>
      </c>
      <c r="J345" s="48" t="e">
        <f>INDEX('Eric-SESSION'!$L$520:$U$527, MATCH("*Military*",'Eric-SESSION'!$B$520:$B$527,0), MATCH("*1st*",'Eric-SESSION'!$K$7:$T$7,0))</f>
        <v>#N/A</v>
      </c>
      <c r="K345" s="131" t="e">
        <f>IF($A$344='Eric-SESSION'!$A$520,INDEX('Eric-SESSION'!$K$520:$T$527, MATCH("*Clean *",'Eric-SESSION'!$B$520:$B$527,0), MATCH("*1st*",'Eric-SESSION'!$K$7:$T$7,0)),"")</f>
        <v>#N/A</v>
      </c>
      <c r="L345" s="48" t="e">
        <f>INDEX('Eric-SESSION'!$L$520:$U$527, MATCH("*Clean *",'Eric-SESSION'!$B$520:$B$527,0), MATCH("*1st*",'Eric-SESSION'!$K$7:$T$7,0))</f>
        <v>#N/A</v>
      </c>
      <c r="M345" s="131" t="e">
        <f>IF($A$344='Eric-SESSION'!$A$520,INDEX('Eric-SESSION'!$K$520:$T$527, MATCH("*Lat Pulldown*",'Eric-SESSION'!$B$520:$B$527,0), MATCH("*1st*",'Eric-SESSION'!$K$7:$T$7,0)),"")</f>
        <v>#N/A</v>
      </c>
      <c r="N345" s="48" t="e">
        <f>INDEX('Eric-SESSION'!$L$520:$U$527, MATCH("*Lat Pulldown*",'Eric-SESSION'!$B$520:$B$527,0), MATCH("*1st*",'Eric-SESSION'!$K$7:$T$7,0))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IF($A$344='Eric-SESSION'!$A$520,INDEX('Eric-SESSION'!$K$520:$T$527, MATCH("*pressup*",'Eric-SESSION'!$B$520:$B$527,0), MATCH("*2nd*",'Eric-SESSION'!$K$7:$T$7,0)),"")</f>
        <v>#N/A</v>
      </c>
      <c r="D346" s="132" t="e">
        <f>INDEX('Eric-SESSION'!L$520:U$527, MATCH("*pressup*",'Eric-SESSION'!$B$520:$B$527,0), MATCH("*2nd*",'Eric-SESSION'!K$7:T$7,0))</f>
        <v>#N/A</v>
      </c>
      <c r="E346" s="131" t="e">
        <f>IF($A$344='Eric-SESSION'!$A$520,INDEX('Eric-SESSION'!$K$520:$T$527, MATCH("*Deadlift*",'Eric-SESSION'!$B$520:$B$527,0), MATCH("*2ND*",'Eric-SESSION'!$K$7:$T$7,0)),"")</f>
        <v>#N/A</v>
      </c>
      <c r="F346" s="131" t="e">
        <f>INDEX('Eric-SESSION'!$L$520:$U$527, MATCH("*Deadlift*",'Eric-SESSION'!$B$520:$B$527,0), MATCH("*2nd*",'Eric-SESSION'!$K$7:$T$7,0))</f>
        <v>#N/A</v>
      </c>
      <c r="G346" s="131" t="e">
        <f>IF($A$344='Eric-SESSION'!$A$520,INDEX('Eric-SESSION'!$K$520:$T$527, MATCH("*Bench Press*",'Eric-SESSION'!$B$520:$B$527,0), MATCH("*2ND*",'Eric-SESSION'!$K$7:$T$7,0)),"")</f>
        <v>#N/A</v>
      </c>
      <c r="H346" s="131" t="e">
        <f>INDEX('Eric-SESSION'!$L$520:$U$527, MATCH("*Bench Press*",'Eric-SESSION'!$B$520:$B$527,0), MATCH("*2nd*",'Eric-SESSION'!$K$7:$T$7,0))</f>
        <v>#N/A</v>
      </c>
      <c r="I346" s="132" t="e">
        <f>IF($A$344='Eric-SESSION'!$A$520,INDEX('Eric-SESSION'!$K$520:$T$527, MATCH("*Military*",'Eric-SESSION'!$B$520:$B$527,0), MATCH("*2ND*",'Eric-SESSION'!$K$7:$T$7,0)),"")</f>
        <v>#N/A</v>
      </c>
      <c r="J346" s="44" t="e">
        <f>INDEX('Eric-SESSION'!$L$520:$U$527, MATCH("*Military*",'Eric-SESSION'!$B$520:$B$527,0), MATCH("*2nd*",'Eric-SESSION'!$K$7:$T$7,0))</f>
        <v>#N/A</v>
      </c>
      <c r="K346" s="131" t="e">
        <f>IF($A$344='Eric-SESSION'!$A$520,INDEX('Eric-SESSION'!$K$520:$T$527, MATCH("*Clean *",'Eric-SESSION'!$B$520:$B$527,0), MATCH("*2ND*",'Eric-SESSION'!$K$7:$T$7,0)),"")</f>
        <v>#N/A</v>
      </c>
      <c r="L346" s="44" t="e">
        <f>INDEX('Eric-SESSION'!$L$520:$U$527, MATCH("*Clean *",'Eric-SESSION'!$B$520:$B$527,0), MATCH("*2nd*",'Eric-SESSION'!$K$7:$T$7,0))</f>
        <v>#N/A</v>
      </c>
      <c r="M346" s="131" t="e">
        <f>IF($A$344='Eric-SESSION'!$A$520,INDEX('Eric-SESSION'!$K$520:$T$527, MATCH("*Lat Pulldown*",'Eric-SESSION'!$B$520:$B$527,0), MATCH("*2ND*",'Eric-SESSION'!$K$7:$T$7,0)),"")</f>
        <v>#N/A</v>
      </c>
      <c r="N346" s="44" t="e">
        <f>INDEX('Eric-SESSION'!$L$520:$U$527, MATCH("*Lat Pulldown*",'Eric-SESSION'!$B$520:$B$527,0), MATCH("*2nd*",'Eric-SESSION'!$K$7:$T$7,0))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IF($A$344='Eric-SESSION'!$A$520,INDEX('Eric-SESSION'!$K$520:$T$527, MATCH("*pressup*",'Eric-SESSION'!$B$520:$B$527,0), MATCH("*3rd*",'Eric-SESSION'!$K$7:$T$7,0)),"")</f>
        <v>#N/A</v>
      </c>
      <c r="D347" s="132" t="e">
        <f>INDEX('Eric-SESSION'!L$520:U$527, MATCH("*pressup*",'Eric-SESSION'!$B$520:$B$527,0), MATCH("*3rd*",'Eric-SESSION'!K$7:T$7,0))</f>
        <v>#N/A</v>
      </c>
      <c r="E347" s="131" t="e">
        <f>IF($A$344='Eric-SESSION'!$A$520,INDEX('Eric-SESSION'!$K$520:$T$527, MATCH("*Deadlift*",'Eric-SESSION'!$B$520:$B$527,0), MATCH("*3rd*",'Eric-SESSION'!$K$7:$T$7,0)),"")</f>
        <v>#N/A</v>
      </c>
      <c r="F347" s="131" t="e">
        <f>INDEX('Eric-SESSION'!$L$520:$U$527, MATCH("*Deadlift*",'Eric-SESSION'!$B$520:$B$527,0), MATCH("*3rd*",'Eric-SESSION'!$K$7:$T$7,0))</f>
        <v>#N/A</v>
      </c>
      <c r="G347" s="131" t="e">
        <f>IF($A$344='Eric-SESSION'!$A$520,INDEX('Eric-SESSION'!$K$520:$T$527, MATCH("*Bench Press*",'Eric-SESSION'!$B$520:$B$527,0), MATCH("*3rd*",'Eric-SESSION'!$K$7:$T$7,0)),"")</f>
        <v>#N/A</v>
      </c>
      <c r="H347" s="131" t="e">
        <f>INDEX('Eric-SESSION'!$L$520:$U$527, MATCH("*Bench Press*",'Eric-SESSION'!$B$520:$B$527,0), MATCH("*3rd*",'Eric-SESSION'!$K$7:$T$7,0))</f>
        <v>#N/A</v>
      </c>
      <c r="I347" s="132" t="e">
        <f>IF($A$344='Eric-SESSION'!$A$520,INDEX('Eric-SESSION'!$K$520:$T$527, MATCH("*Military*",'Eric-SESSION'!$B$520:$B$527,0), MATCH("*3rd*",'Eric-SESSION'!$K$7:$T$7,0)),"")</f>
        <v>#N/A</v>
      </c>
      <c r="J347" s="44" t="e">
        <f>INDEX('Eric-SESSION'!$L$520:$U$527, MATCH("*Military*",'Eric-SESSION'!$B$520:$B$527,0), MATCH("*3rd*",'Eric-SESSION'!$K$7:$T$7,0))</f>
        <v>#N/A</v>
      </c>
      <c r="K347" s="131" t="e">
        <f>IF($A$344='Eric-SESSION'!$A$520,INDEX('Eric-SESSION'!$K$520:$T$527, MATCH("*Clean *",'Eric-SESSION'!$B$520:$B$527,0), MATCH("*3rd*",'Eric-SESSION'!$K$7:$T$7,0)),"")</f>
        <v>#N/A</v>
      </c>
      <c r="L347" s="44" t="e">
        <f>INDEX('Eric-SESSION'!$L$520:$U$527, MATCH("*Clean *",'Eric-SESSION'!$B$520:$B$527,0), MATCH("*3rd*",'Eric-SESSION'!$K$7:$T$7,0))</f>
        <v>#N/A</v>
      </c>
      <c r="M347" s="131" t="e">
        <f>IF($A$344='Eric-SESSION'!$A$520,INDEX('Eric-SESSION'!$K$520:$T$527, MATCH("*Lat Pulldown*",'Eric-SESSION'!$B$520:$B$527,0), MATCH("*3rd*",'Eric-SESSION'!$K$7:$T$7,0)),"")</f>
        <v>#N/A</v>
      </c>
      <c r="N347" s="44" t="e">
        <f>INDEX('Eric-SESSION'!$L$520:$U$527, MATCH("*Lat Pulldown*",'Eric-SESSION'!$B$520:$B$527,0), MATCH("*3rd*",'Eric-SESSION'!$K$7:$T$7,0))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IF($A$344='Eric-SESSION'!$A$520,INDEX('Eric-SESSION'!$K$520:$T$527, MATCH("*pressup*",'Eric-SESSION'!$B$520:$B$527,0), MATCH("*4th*",'Eric-SESSION'!$K$7:$T$7,0)),"")</f>
        <v>#N/A</v>
      </c>
      <c r="D348" s="132" t="e">
        <f>INDEX('Eric-SESSION'!L$520:U$527, MATCH("*pressup*",'Eric-SESSION'!$B$520:$B$527,0), MATCH("*4th*",'Eric-SESSION'!K$7:T$7,0))</f>
        <v>#N/A</v>
      </c>
      <c r="E348" s="131" t="e">
        <f>IF($A$344='Eric-SESSION'!$A$520,INDEX('Eric-SESSION'!$K$520:$T$527, MATCH("*Deadlift*",'Eric-SESSION'!$B$520:$B$527,0), MATCH("*4th*",'Eric-SESSION'!$K$7:$T$7,0)),"")</f>
        <v>#N/A</v>
      </c>
      <c r="F348" s="131" t="e">
        <f>INDEX('Eric-SESSION'!$L$520:$U$527, MATCH("*Deadlift*",'Eric-SESSION'!$B$520:$B$527,0), MATCH("*4th*",'Eric-SESSION'!$K$7:$T$7,0))</f>
        <v>#N/A</v>
      </c>
      <c r="G348" s="131" t="e">
        <f>IF($A$344='Eric-SESSION'!$A$520,INDEX('Eric-SESSION'!$K$520:$T$527, MATCH("*Bench Press*",'Eric-SESSION'!$B$520:$B$527,0), MATCH("*4th*",'Eric-SESSION'!$K$7:$T$7,0)),"")</f>
        <v>#N/A</v>
      </c>
      <c r="H348" s="131" t="e">
        <f>INDEX('Eric-SESSION'!$L$520:$U$527, MATCH("*Bench Press*",'Eric-SESSION'!$B$520:$B$527,0), MATCH("*4th*",'Eric-SESSION'!$K$7:$T$7,0))</f>
        <v>#N/A</v>
      </c>
      <c r="I348" s="132" t="e">
        <f>IF($A$344='Eric-SESSION'!$A$520,INDEX('Eric-SESSION'!$K$520:$T$527, MATCH("*Military*",'Eric-SESSION'!$B$520:$B$527,0), MATCH("*4th*",'Eric-SESSION'!$K$7:$T$7,0)),"")</f>
        <v>#N/A</v>
      </c>
      <c r="J348" s="44" t="e">
        <f>INDEX('Eric-SESSION'!$L$520:$U$527, MATCH("*Military*",'Eric-SESSION'!$B$520:$B$527,0), MATCH("*4th*",'Eric-SESSION'!$K$7:$T$7,0))</f>
        <v>#N/A</v>
      </c>
      <c r="K348" s="131" t="e">
        <f>IF($A$344='Eric-SESSION'!$A$520,INDEX('Eric-SESSION'!$K$520:$T$527, MATCH("*Clean *",'Eric-SESSION'!$B$520:$B$527,0), MATCH("*4th*",'Eric-SESSION'!$K$7:$T$7,0)),"")</f>
        <v>#N/A</v>
      </c>
      <c r="L348" s="44" t="e">
        <f>INDEX('Eric-SESSION'!$L$520:$U$527, MATCH("*Clean *",'Eric-SESSION'!$B$520:$B$527,0), MATCH("*4th*",'Eric-SESSION'!$K$7:$T$7,0))</f>
        <v>#N/A</v>
      </c>
      <c r="M348" s="131" t="e">
        <f>IF($A$344='Eric-SESSION'!$A$520,INDEX('Eric-SESSION'!$K$520:$T$527, MATCH("*Lat Pulldown*",'Eric-SESSION'!$B$520:$B$527,0), MATCH("*4th*",'Eric-SESSION'!$K$7:$T$7,0)),"")</f>
        <v>#N/A</v>
      </c>
      <c r="N348" s="44" t="e">
        <f>INDEX('Eric-SESSION'!$L$520:$U$527, MATCH("*Lat Pulldown*",'Eric-SESSION'!$B$520:$B$527,0), MATCH("*4th*",'Eric-SESSION'!$K$7:$T$7,0))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IF($A$344='Eric-SESSION'!$A$520,INDEX('Eric-SESSION'!$K$520:$T$527, MATCH("*pressup*",'Eric-SESSION'!$B$520:$B$527,0), MATCH("*5th*",'Eric-SESSION'!$K$7:$T$7,0)),"")</f>
        <v>#N/A</v>
      </c>
      <c r="D349" s="132" t="e">
        <f>INDEX('Eric-SESSION'!L$520:U$527, MATCH("*pressup*",'Eric-SESSION'!$B$520:$B$527,0), MATCH("*5th*",'Eric-SESSION'!K$7:T$7,0))</f>
        <v>#N/A</v>
      </c>
      <c r="E349" s="131" t="e">
        <f>IF($A$344='Eric-SESSION'!$A$520,INDEX('Eric-SESSION'!$K$520:$T$527, MATCH("*Deadlift*",'Eric-SESSION'!$B$520:$B$527,0), MATCH("*5th*",'Eric-SESSION'!$K$7:$T$7,0)),"")</f>
        <v>#N/A</v>
      </c>
      <c r="F349" s="131" t="e">
        <f>INDEX('Eric-SESSION'!$L$520:$U$527, MATCH("*Deadlift*",'Eric-SESSION'!$B$520:$B$527,0), MATCH("*5th*",'Eric-SESSION'!$K$7:$T$7,0))</f>
        <v>#N/A</v>
      </c>
      <c r="G349" s="131" t="e">
        <f>IF($A$344='Eric-SESSION'!$A$520,INDEX('Eric-SESSION'!$K$520:$T$527, MATCH("*Bench Press*",'Eric-SESSION'!$B$520:$B$527,0), MATCH("*5th*",'Eric-SESSION'!$K$7:$T$7,0)),"")</f>
        <v>#N/A</v>
      </c>
      <c r="H349" s="131" t="e">
        <f>INDEX('Eric-SESSION'!$L$520:$U$527, MATCH("*Bench Press*",'Eric-SESSION'!$B$520:$B$527,0), MATCH("*5th*",'Eric-SESSION'!$K$7:$T$7,0))</f>
        <v>#N/A</v>
      </c>
      <c r="I349" s="132" t="e">
        <f>IF($A$344='Eric-SESSION'!$A$520,INDEX('Eric-SESSION'!$K$520:$T$527, MATCH("*Military*",'Eric-SESSION'!$B$520:$B$527,0), MATCH("*5th*",'Eric-SESSION'!$K$7:$T$7,0)),"")</f>
        <v>#N/A</v>
      </c>
      <c r="J349" s="44" t="e">
        <f>INDEX('Eric-SESSION'!$L$520:$U$527, MATCH("*Military*",'Eric-SESSION'!$B$520:$B$527,0), MATCH("*5th*",'Eric-SESSION'!$K$7:$T$7,0))</f>
        <v>#N/A</v>
      </c>
      <c r="K349" s="131" t="e">
        <f>IF($A$344='Eric-SESSION'!$A$520,INDEX('Eric-SESSION'!$K$520:$T$527, MATCH("*Clean *",'Eric-SESSION'!$B$520:$B$527,0), MATCH("*5th*",'Eric-SESSION'!$K$7:$T$7,0)),"")</f>
        <v>#N/A</v>
      </c>
      <c r="L349" s="44" t="e">
        <f>INDEX('Eric-SESSION'!$L$520:$U$527, MATCH("*Clean *",'Eric-SESSION'!$B$520:$B$527,0), MATCH("*5th*",'Eric-SESSION'!$K$7:$T$7,0))</f>
        <v>#N/A</v>
      </c>
      <c r="M349" s="131" t="e">
        <f>IF($A$344='Eric-SESSION'!$A$520,INDEX('Eric-SESSION'!$K$520:$T$527, MATCH("*Lat Pulldown*",'Eric-SESSION'!$B$520:$B$527,0), MATCH("*5th*",'Eric-SESSION'!$K$7:$T$7,0)),"")</f>
        <v>#N/A</v>
      </c>
      <c r="N349" s="44" t="e">
        <f>INDEX('Eric-SESSION'!$L$520:$U$527, MATCH("*Lat Pulldown*",'Eric-SESSION'!$B$520:$B$527,0), MATCH("*5th*",'Eric-SESSION'!$K$7:$T$7,0))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'Eric-SESSION'!A529</f>
        <v>0</v>
      </c>
      <c r="B350" s="116" t="s">
        <v>84</v>
      </c>
      <c r="C350" s="117" t="e">
        <f>MAX(C351:C355)</f>
        <v>#N/A</v>
      </c>
      <c r="D350" s="116" t="e">
        <f t="array" ref="D350">MAX(IF(C351:C355=C548,D351:D355))</f>
        <v>#N/A</v>
      </c>
      <c r="E350" s="116" t="e">
        <f>MAX(E351:E355)</f>
        <v>#N/A</v>
      </c>
      <c r="F350" s="116" t="e">
        <f t="array" ref="F350">MAX(IF(E351:E355=E548,F351:F355))</f>
        <v>#N/A</v>
      </c>
      <c r="G350" s="116" t="e">
        <f>MAX(G351:G355)</f>
        <v>#N/A</v>
      </c>
      <c r="H350" s="116" t="e">
        <f t="array" ref="H350">MAX(IF(G351:G355=G548,H351:H355))</f>
        <v>#N/A</v>
      </c>
      <c r="I350" s="116" t="e">
        <f>MAX(I351:I355)</f>
        <v>#N/A</v>
      </c>
      <c r="J350" s="116" t="e">
        <f t="array" ref="J350">MAX(IF(I351:I355=I548,J351:J355))</f>
        <v>#N/A</v>
      </c>
      <c r="K350" s="116" t="e">
        <f>MAX(K351:K355)</f>
        <v>#N/A</v>
      </c>
      <c r="L350" s="116" t="e">
        <f t="array" ref="L350">MAX(IF(K351:K355=K548,L351:L355))</f>
        <v>#N/A</v>
      </c>
      <c r="M350" s="116" t="e">
        <f>MAX(M351:M355)</f>
        <v>#N/A</v>
      </c>
      <c r="N350" s="117" t="e">
        <f t="array" ref="N350">MAX(IF(M351:M355=M548,N351:N355))</f>
        <v>#N/A</v>
      </c>
      <c r="O350" s="152" t="str">
        <f>IF($A$140='Eric-SESSION'!$A$529,INDEX('Eric-SESSION'!$K$529:$T$536, MATCH("*Plank*",'Eric-SESSION'!$B$529:$B$536,0), MATCH("*1st*",'Eric-SESSION'!$K$7:$T$7,0)),"")</f>
        <v/>
      </c>
      <c r="P350" s="152" t="str">
        <f>IF($A$140='Eric-SESSION'!$A$529,INDEX('Eric-SESSION'!$K$529:$T$536, MATCH("*HIIT*",'Eric-SESSION'!$B$529:$B$536,0), MATCH("*1st*",'Eric-SESSION'!$K$7:$T$7,0)),"")</f>
        <v/>
      </c>
      <c r="Q350" s="119" t="e">
        <f>INDEX('Eric-SESSION'!$L$529:$U$529, MATCH("*HIIT*",'Eric-SESSION'!$B$529:$B$529,0), MATCH("*1st*",'Eric-SESSION'!$K$7:$T$7,0))</f>
        <v>#N/A</v>
      </c>
      <c r="R350" s="119">
        <f>'Eric-SESSION'!U418</f>
        <v>0</v>
      </c>
      <c r="S350" s="116"/>
      <c r="T350" s="116"/>
      <c r="U350" s="120">
        <f>'Eric-SESSION'!A530</f>
        <v>0</v>
      </c>
      <c r="V350" s="120">
        <f>'Eric-SESSION'!A531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IF($A$350='Eric-SESSION'!$A$529,INDEX('Eric-SESSION'!$K$529:$T$536, MATCH("*pressup*",'Eric-SESSION'!$B$529:$B$536,0), MATCH("*1st*",'Eric-SESSION'!$K$7:$T$7,0)),"")</f>
        <v>#N/A</v>
      </c>
      <c r="D351" s="132" t="e">
        <f>INDEX('Eric-SESSION'!L$529:U$536, MATCH("*pressup*",'Eric-SESSION'!$B$529:$B$536,0), MATCH("*1st*",'Eric-SESSION'!K$7:T$7,0))</f>
        <v>#N/A</v>
      </c>
      <c r="E351" s="131" t="e">
        <f>IF($A$350='Eric-SESSION'!$A$529,INDEX('Eric-SESSION'!$K$529:$T$536, MATCH("*Deadlift*",'Eric-SESSION'!$B$529:$B$536,0), MATCH("*1st*",'Eric-SESSION'!$K$7:$T$7,0)),"")</f>
        <v>#N/A</v>
      </c>
      <c r="F351" s="131" t="e">
        <f>INDEX('Eric-SESSION'!$L$529:$U$536, MATCH("*Deadlift*",'Eric-SESSION'!$B$529:$B$536,0), MATCH("*1st*",'Eric-SESSION'!$K$7:$T$7,0))</f>
        <v>#N/A</v>
      </c>
      <c r="G351" s="131" t="e">
        <f>IF($A$350='Eric-SESSION'!$A$529,INDEX('Eric-SESSION'!$K$529:$T$536, MATCH("*Bench Press*",'Eric-SESSION'!$B$529:$B$536,0), MATCH("*1st*",'Eric-SESSION'!$K$7:$T$7,0)),"")</f>
        <v>#N/A</v>
      </c>
      <c r="H351" s="131" t="e">
        <f>INDEX('Eric-SESSION'!$L$529:$U$536, MATCH("*Bench Press*",'Eric-SESSION'!$B$529:$B$536,0), MATCH("*1st*",'Eric-SESSION'!$K$7:$T$7,0))</f>
        <v>#N/A</v>
      </c>
      <c r="I351" s="132" t="e">
        <f>IF($A$350='Eric-SESSION'!$A$529,INDEX('Eric-SESSION'!$K$529:$T$536, MATCH("*Military*",'Eric-SESSION'!$B$529:$B$536,0), MATCH("*1st*",'Eric-SESSION'!$K$7:$T$7,0)),"")</f>
        <v>#N/A</v>
      </c>
      <c r="J351" s="48" t="e">
        <f>INDEX('Eric-SESSION'!$L$529:$U$536, MATCH("*Military*",'Eric-SESSION'!$B$529:$B$536,0), MATCH("*1st*",'Eric-SESSION'!$K$7:$T$7,0))</f>
        <v>#N/A</v>
      </c>
      <c r="K351" s="131" t="e">
        <f>IF($A$350='Eric-SESSION'!$A$529,INDEX('Eric-SESSION'!$K$529:$T$536, MATCH("*Clean *",'Eric-SESSION'!$B$529:$B$536,0), MATCH("*1st*",'Eric-SESSION'!$K$7:$T$7,0)),"")</f>
        <v>#N/A</v>
      </c>
      <c r="L351" s="48" t="e">
        <f>INDEX('Eric-SESSION'!$L$529:$U$536, MATCH("*Clean *",'Eric-SESSION'!$B$529:$B$536,0), MATCH("*1st*",'Eric-SESSION'!$K$7:$T$7,0))</f>
        <v>#N/A</v>
      </c>
      <c r="M351" s="131" t="e">
        <f>IF($A$350='Eric-SESSION'!$A$529,INDEX('Eric-SESSION'!$K$529:$T$536, MATCH("*Lat Pulldown*",'Eric-SESSION'!$B$529:$B$536,0), MATCH("*1st*",'Eric-SESSION'!$K$7:$T$7,0)),"")</f>
        <v>#N/A</v>
      </c>
      <c r="N351" s="48" t="e">
        <f>INDEX('Eric-SESSION'!$L$529:$U$536, MATCH("*Lat Pulldown*",'Eric-SESSION'!$B$529:$B$536,0), MATCH("*1st*",'Eric-SESSION'!$K$7:$T$7,0))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IF($A$350='Eric-SESSION'!$A$529,INDEX('Eric-SESSION'!$K$529:$T$536, MATCH("*pressup*",'Eric-SESSION'!$B$529:$B$536,0), MATCH("*2nd*",'Eric-SESSION'!$K$7:$T$7,0)),"")</f>
        <v>#N/A</v>
      </c>
      <c r="D352" s="132" t="e">
        <f>INDEX('Eric-SESSION'!L$529:U$536, MATCH("*pressup*",'Eric-SESSION'!$B$529:$B$536,0), MATCH("*2nd*",'Eric-SESSION'!K$7:T$7,0))</f>
        <v>#N/A</v>
      </c>
      <c r="E352" s="131" t="e">
        <f>IF($A$350='Eric-SESSION'!$A$529,INDEX('Eric-SESSION'!$K$529:$T$536, MATCH("*Deadlift*",'Eric-SESSION'!$B$529:$B$536,0), MATCH("*2ND*",'Eric-SESSION'!$K$7:$T$7,0)),"")</f>
        <v>#N/A</v>
      </c>
      <c r="F352" s="131" t="e">
        <f>INDEX('Eric-SESSION'!$L$529:$U$536, MATCH("*Deadlift*",'Eric-SESSION'!$B$529:$B$536,0), MATCH("*2nd*",'Eric-SESSION'!$K$7:$T$7,0))</f>
        <v>#N/A</v>
      </c>
      <c r="G352" s="131" t="e">
        <f>IF($A$350='Eric-SESSION'!$A$529,INDEX('Eric-SESSION'!$K$529:$T$536, MATCH("*Bench Press*",'Eric-SESSION'!$B$529:$B$536,0), MATCH("*2ND*",'Eric-SESSION'!$K$7:$T$7,0)),"")</f>
        <v>#N/A</v>
      </c>
      <c r="H352" s="131" t="e">
        <f>INDEX('Eric-SESSION'!$L$529:$U$536, MATCH("*Bench Press*",'Eric-SESSION'!$B$529:$B$536,0), MATCH("*2nd*",'Eric-SESSION'!$K$7:$T$7,0))</f>
        <v>#N/A</v>
      </c>
      <c r="I352" s="132" t="e">
        <f>IF($A$350='Eric-SESSION'!$A$529,INDEX('Eric-SESSION'!$K$529:$T$536, MATCH("*Military*",'Eric-SESSION'!$B$529:$B$536,0), MATCH("*2ND*",'Eric-SESSION'!$K$7:$T$7,0)),"")</f>
        <v>#N/A</v>
      </c>
      <c r="J352" s="44" t="e">
        <f>INDEX('Eric-SESSION'!$L$529:$U$536, MATCH("*Military*",'Eric-SESSION'!$B$529:$B$536,0), MATCH("*2nd*",'Eric-SESSION'!$K$7:$T$7,0))</f>
        <v>#N/A</v>
      </c>
      <c r="K352" s="131" t="e">
        <f>IF($A$350='Eric-SESSION'!$A$529,INDEX('Eric-SESSION'!$K$529:$T$536, MATCH("*Clean *",'Eric-SESSION'!$B$529:$B$536,0), MATCH("*2ND*",'Eric-SESSION'!$K$7:$T$7,0)),"")</f>
        <v>#N/A</v>
      </c>
      <c r="L352" s="44" t="e">
        <f>INDEX('Eric-SESSION'!$L$529:$U$536, MATCH("*Clean *",'Eric-SESSION'!$B$529:$B$536,0), MATCH("*2nd*",'Eric-SESSION'!$K$7:$T$7,0))</f>
        <v>#N/A</v>
      </c>
      <c r="M352" s="131" t="e">
        <f>IF($A$350='Eric-SESSION'!$A$529,INDEX('Eric-SESSION'!$K$529:$T$536, MATCH("*Lat Pulldown*",'Eric-SESSION'!$B$529:$B$536,0), MATCH("*2ND*",'Eric-SESSION'!$K$7:$T$7,0)),"")</f>
        <v>#N/A</v>
      </c>
      <c r="N352" s="44" t="e">
        <f>INDEX('Eric-SESSION'!$L$529:$U$536, MATCH("*Lat Pulldown*",'Eric-SESSION'!$B$529:$B$536,0), MATCH("*2nd*",'Eric-SESSION'!$K$7:$T$7,0))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IF($A$350='Eric-SESSION'!$A$529,INDEX('Eric-SESSION'!$K$529:$T$536, MATCH("*pressup*",'Eric-SESSION'!$B$529:$B$536,0), MATCH("*3rd*",'Eric-SESSION'!$K$7:$T$7,0)),"")</f>
        <v>#N/A</v>
      </c>
      <c r="D353" s="132" t="e">
        <f>INDEX('Eric-SESSION'!L$529:U$536, MATCH("*pressup*",'Eric-SESSION'!$B$529:$B$536,0), MATCH("*3rd*",'Eric-SESSION'!K$7:T$7,0))</f>
        <v>#N/A</v>
      </c>
      <c r="E353" s="131" t="e">
        <f>IF($A$350='Eric-SESSION'!$A$529,INDEX('Eric-SESSION'!$K$529:$T$536, MATCH("*Deadlift*",'Eric-SESSION'!$B$529:$B$536,0), MATCH("*3rd*",'Eric-SESSION'!$K$7:$T$7,0)),"")</f>
        <v>#N/A</v>
      </c>
      <c r="F353" s="131" t="e">
        <f>INDEX('Eric-SESSION'!$L$529:$U$536, MATCH("*Deadlift*",'Eric-SESSION'!$B$529:$B$536,0), MATCH("*3rd*",'Eric-SESSION'!$K$7:$T$7,0))</f>
        <v>#N/A</v>
      </c>
      <c r="G353" s="131" t="e">
        <f>IF($A$350='Eric-SESSION'!$A$529,INDEX('Eric-SESSION'!$K$529:$T$536, MATCH("*Bench Press*",'Eric-SESSION'!$B$529:$B$536,0), MATCH("*3rd*",'Eric-SESSION'!$K$7:$T$7,0)),"")</f>
        <v>#N/A</v>
      </c>
      <c r="H353" s="131" t="e">
        <f>INDEX('Eric-SESSION'!$L$529:$U$536, MATCH("*Bench Press*",'Eric-SESSION'!$B$529:$B$536,0), MATCH("*3rd*",'Eric-SESSION'!$K$7:$T$7,0))</f>
        <v>#N/A</v>
      </c>
      <c r="I353" s="132" t="e">
        <f>IF($A$350='Eric-SESSION'!$A$529,INDEX('Eric-SESSION'!$K$529:$T$536, MATCH("*Military*",'Eric-SESSION'!$B$529:$B$536,0), MATCH("*3rd*",'Eric-SESSION'!$K$7:$T$7,0)),"")</f>
        <v>#N/A</v>
      </c>
      <c r="J353" s="44" t="e">
        <f>INDEX('Eric-SESSION'!$L$529:$U$536, MATCH("*Military*",'Eric-SESSION'!$B$529:$B$536,0), MATCH("*3rd*",'Eric-SESSION'!$K$7:$T$7,0))</f>
        <v>#N/A</v>
      </c>
      <c r="K353" s="131" t="e">
        <f>IF($A$350='Eric-SESSION'!$A$529,INDEX('Eric-SESSION'!$K$529:$T$536, MATCH("*Clean *",'Eric-SESSION'!$B$529:$B$536,0), MATCH("*3rd*",'Eric-SESSION'!$K$7:$T$7,0)),"")</f>
        <v>#N/A</v>
      </c>
      <c r="L353" s="44" t="e">
        <f>INDEX('Eric-SESSION'!$L$529:$U$536, MATCH("*Clean *",'Eric-SESSION'!$B$529:$B$536,0), MATCH("*3rd*",'Eric-SESSION'!$K$7:$T$7,0))</f>
        <v>#N/A</v>
      </c>
      <c r="M353" s="131" t="e">
        <f>IF($A$350='Eric-SESSION'!$A$529,INDEX('Eric-SESSION'!$K$529:$T$536, MATCH("*Lat Pulldown*",'Eric-SESSION'!$B$529:$B$536,0), MATCH("*3rd*",'Eric-SESSION'!$K$7:$T$7,0)),"")</f>
        <v>#N/A</v>
      </c>
      <c r="N353" s="44" t="e">
        <f>INDEX('Eric-SESSION'!$L$529:$U$536, MATCH("*Lat Pulldown*",'Eric-SESSION'!$B$529:$B$536,0), MATCH("*3rd*",'Eric-SESSION'!$K$7:$T$7,0))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IF($A$350='Eric-SESSION'!$A$529,INDEX('Eric-SESSION'!$K$529:$T$536, MATCH("*pressup*",'Eric-SESSION'!$B$529:$B$536,0), MATCH("*4th*",'Eric-SESSION'!$K$7:$T$7,0)),"")</f>
        <v>#N/A</v>
      </c>
      <c r="D354" s="132" t="e">
        <f>INDEX('Eric-SESSION'!L$529:U$536, MATCH("*pressup*",'Eric-SESSION'!$B$529:$B$536,0), MATCH("*4th*",'Eric-SESSION'!K$7:T$7,0))</f>
        <v>#N/A</v>
      </c>
      <c r="E354" s="131" t="e">
        <f>IF($A$350='Eric-SESSION'!$A$529,INDEX('Eric-SESSION'!$K$529:$T$536, MATCH("*Deadlift*",'Eric-SESSION'!$B$529:$B$536,0), MATCH("*4th*",'Eric-SESSION'!$K$7:$T$7,0)),"")</f>
        <v>#N/A</v>
      </c>
      <c r="F354" s="131" t="e">
        <f>INDEX('Eric-SESSION'!$L$529:$U$536, MATCH("*Deadlift*",'Eric-SESSION'!$B$529:$B$536,0), MATCH("*4th*",'Eric-SESSION'!$K$7:$T$7,0))</f>
        <v>#N/A</v>
      </c>
      <c r="G354" s="131" t="e">
        <f>IF($A$350='Eric-SESSION'!$A$529,INDEX('Eric-SESSION'!$K$529:$T$536, MATCH("*Bench Press*",'Eric-SESSION'!$B$529:$B$536,0), MATCH("*4th*",'Eric-SESSION'!$K$7:$T$7,0)),"")</f>
        <v>#N/A</v>
      </c>
      <c r="H354" s="131" t="e">
        <f>INDEX('Eric-SESSION'!$L$529:$U$536, MATCH("*Bench Press*",'Eric-SESSION'!$B$529:$B$536,0), MATCH("*4th*",'Eric-SESSION'!$K$7:$T$7,0))</f>
        <v>#N/A</v>
      </c>
      <c r="I354" s="132" t="e">
        <f>IF($A$350='Eric-SESSION'!$A$529,INDEX('Eric-SESSION'!$K$529:$T$536, MATCH("*Military*",'Eric-SESSION'!$B$529:$B$536,0), MATCH("*4th*",'Eric-SESSION'!$K$7:$T$7,0)),"")</f>
        <v>#N/A</v>
      </c>
      <c r="J354" s="44" t="e">
        <f>INDEX('Eric-SESSION'!$L$529:$U$536, MATCH("*Military*",'Eric-SESSION'!$B$529:$B$536,0), MATCH("*4th*",'Eric-SESSION'!$K$7:$T$7,0))</f>
        <v>#N/A</v>
      </c>
      <c r="K354" s="131" t="e">
        <f>IF($A$350='Eric-SESSION'!$A$529,INDEX('Eric-SESSION'!$K$529:$T$536, MATCH("*Clean *",'Eric-SESSION'!$B$529:$B$536,0), MATCH("*4th*",'Eric-SESSION'!$K$7:$T$7,0)),"")</f>
        <v>#N/A</v>
      </c>
      <c r="L354" s="44" t="e">
        <f>INDEX('Eric-SESSION'!$L$529:$U$536, MATCH("*Clean *",'Eric-SESSION'!$B$529:$B$536,0), MATCH("*4th*",'Eric-SESSION'!$K$7:$T$7,0))</f>
        <v>#N/A</v>
      </c>
      <c r="M354" s="131" t="e">
        <f>IF($A$350='Eric-SESSION'!$A$529,INDEX('Eric-SESSION'!$K$529:$T$536, MATCH("*Lat Pulldown*",'Eric-SESSION'!$B$529:$B$536,0), MATCH("*4th*",'Eric-SESSION'!$K$7:$T$7,0)),"")</f>
        <v>#N/A</v>
      </c>
      <c r="N354" s="44" t="e">
        <f>INDEX('Eric-SESSION'!$L$529:$U$536, MATCH("*Lat Pulldown*",'Eric-SESSION'!$B$529:$B$536,0), MATCH("*4th*",'Eric-SESSION'!$K$7:$T$7,0))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IF($A$350='Eric-SESSION'!$A$529,INDEX('Eric-SESSION'!$K$529:$T$536, MATCH("*pressup*",'Eric-SESSION'!$B$529:$B$536,0), MATCH("*5th*",'Eric-SESSION'!$K$7:$T$7,0)),"")</f>
        <v>#N/A</v>
      </c>
      <c r="D355" s="132" t="e">
        <f>INDEX('Eric-SESSION'!L$529:U$536, MATCH("*pressup*",'Eric-SESSION'!$B$529:$B$536,0), MATCH("*5th*",'Eric-SESSION'!K$7:T$7,0))</f>
        <v>#N/A</v>
      </c>
      <c r="E355" s="131" t="e">
        <f>IF($A$350='Eric-SESSION'!$A$529,INDEX('Eric-SESSION'!$K$529:$T$536, MATCH("*Deadlift*",'Eric-SESSION'!$B$529:$B$536,0), MATCH("*5th*",'Eric-SESSION'!$K$7:$T$7,0)),"")</f>
        <v>#N/A</v>
      </c>
      <c r="F355" s="131" t="e">
        <f>INDEX('Eric-SESSION'!$L$529:$U$536, MATCH("*Deadlift*",'Eric-SESSION'!$B$529:$B$536,0), MATCH("*5th*",'Eric-SESSION'!$K$7:$T$7,0))</f>
        <v>#N/A</v>
      </c>
      <c r="G355" s="131" t="e">
        <f>IF($A$350='Eric-SESSION'!$A$529,INDEX('Eric-SESSION'!$K$529:$T$536, MATCH("*Bench Press*",'Eric-SESSION'!$B$529:$B$536,0), MATCH("*5th*",'Eric-SESSION'!$K$7:$T$7,0)),"")</f>
        <v>#N/A</v>
      </c>
      <c r="H355" s="131" t="e">
        <f>INDEX('Eric-SESSION'!$L$529:$U$536, MATCH("*Bench Press*",'Eric-SESSION'!$B$529:$B$536,0), MATCH("*5th*",'Eric-SESSION'!$K$7:$T$7,0))</f>
        <v>#N/A</v>
      </c>
      <c r="I355" s="132" t="e">
        <f>IF($A$350='Eric-SESSION'!$A$529,INDEX('Eric-SESSION'!$K$529:$T$536, MATCH("*Military*",'Eric-SESSION'!$B$529:$B$536,0), MATCH("*5th*",'Eric-SESSION'!$K$7:$T$7,0)),"")</f>
        <v>#N/A</v>
      </c>
      <c r="J355" s="44" t="e">
        <f>INDEX('Eric-SESSION'!$L$529:$U$536, MATCH("*Military*",'Eric-SESSION'!$B$529:$B$536,0), MATCH("*5th*",'Eric-SESSION'!$K$7:$T$7,0))</f>
        <v>#N/A</v>
      </c>
      <c r="K355" s="131" t="e">
        <f>IF($A$350='Eric-SESSION'!$A$529,INDEX('Eric-SESSION'!$K$529:$T$536, MATCH("*Clean *",'Eric-SESSION'!$B$529:$B$536,0), MATCH("*5th*",'Eric-SESSION'!$K$7:$T$7,0)),"")</f>
        <v>#N/A</v>
      </c>
      <c r="L355" s="44" t="e">
        <f>INDEX('Eric-SESSION'!$L$529:$U$536, MATCH("*Clean *",'Eric-SESSION'!$B$529:$B$536,0), MATCH("*5th*",'Eric-SESSION'!$K$7:$T$7,0))</f>
        <v>#N/A</v>
      </c>
      <c r="M355" s="131" t="e">
        <f>IF($A$350='Eric-SESSION'!$A$529,INDEX('Eric-SESSION'!$K$529:$T$536, MATCH("*Lat Pulldown*",'Eric-SESSION'!$B$529:$B$536,0), MATCH("*5th*",'Eric-SESSION'!$K$7:$T$7,0)),"")</f>
        <v>#N/A</v>
      </c>
      <c r="N355" s="44" t="e">
        <f>INDEX('Eric-SESSION'!$L$529:$U$536, MATCH("*Lat Pulldown*",'Eric-SESSION'!$B$529:$B$536,0), MATCH("*5th*",'Eric-SESSION'!$K$7:$T$7,0))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'Eric-SESSION'!A538</f>
        <v>0</v>
      </c>
      <c r="B356" s="116" t="s">
        <v>84</v>
      </c>
      <c r="C356" s="117" t="e">
        <f>MAX(C357:C361)</f>
        <v>#N/A</v>
      </c>
      <c r="D356" s="116" t="e">
        <f t="array" ref="D356">MAX(IF(C357:C361=C356,D357:D361))</f>
        <v>#N/A</v>
      </c>
      <c r="E356" s="116" t="e">
        <f>MAX(E357:E361)</f>
        <v>#N/A</v>
      </c>
      <c r="F356" s="116" t="e">
        <f t="array" ref="F356">MAX(IF(E357:E361=E356,F357:F361))</f>
        <v>#N/A</v>
      </c>
      <c r="G356" s="116" t="e">
        <f>MAX(G357:G361)</f>
        <v>#N/A</v>
      </c>
      <c r="H356" s="116" t="e">
        <f t="array" ref="H356">MAX(IF(G357:G361=G356,H357:H361))</f>
        <v>#N/A</v>
      </c>
      <c r="I356" s="116" t="e">
        <f>MAX(I357:I361)</f>
        <v>#N/A</v>
      </c>
      <c r="J356" s="116" t="e">
        <f t="array" ref="J356">MAX(IF(I357:I361=I356,J357:J361))</f>
        <v>#N/A</v>
      </c>
      <c r="K356" s="116" t="e">
        <f>MAX(K357:K361)</f>
        <v>#N/A</v>
      </c>
      <c r="L356" s="116" t="e">
        <f t="array" ref="L356">MAX(IF(K357:K361=K356,L357:L361))</f>
        <v>#N/A</v>
      </c>
      <c r="M356" s="116" t="e">
        <f>MAX(M357:M361)</f>
        <v>#N/A</v>
      </c>
      <c r="N356" s="117" t="e">
        <f t="array" ref="N356">MAX(IF(M357:M361=M356,N357:N361))</f>
        <v>#N/A</v>
      </c>
      <c r="O356" s="152" t="str">
        <f>IF($A$140='Eric-SESSION'!$A$538,INDEX('Eric-SESSION'!$K$538:$T$545, MATCH("*Plank*",'Eric-SESSION'!$B$538:$B$545,0), MATCH("*1st*",'Eric-SESSION'!$K$7:$T$7,0)),"")</f>
        <v/>
      </c>
      <c r="P356" s="152" t="str">
        <f>IF($A$140='Eric-SESSION'!$A$538,INDEX('Eric-SESSION'!$K$538:$T$545, MATCH("*HIIT*",'Eric-SESSION'!$B$538:$B$545,0), MATCH("*1st*",'Eric-SESSION'!$K$7:$T$7,0)),"")</f>
        <v/>
      </c>
      <c r="Q356" s="119" t="e">
        <f>INDEX('Eric-SESSION'!$L$538:$U$538, MATCH("*HIIT*",'Eric-SESSION'!$B$538:$B$538,0), MATCH("*1st*",'Eric-SESSION'!$K$7:$T$7,0))</f>
        <v>#N/A</v>
      </c>
      <c r="R356" s="119">
        <f>'Eric-SESSION'!U424</f>
        <v>0</v>
      </c>
      <c r="S356" s="116"/>
      <c r="T356" s="116"/>
      <c r="U356" s="120">
        <f>'Eric-SESSION'!A539</f>
        <v>0</v>
      </c>
      <c r="V356" s="120">
        <f>'Eric-SESSION'!A540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IF($A$356='Eric-SESSION'!$A$538,INDEX('Eric-SESSION'!$K$538:$T$545, MATCH("*pressup*",'Eric-SESSION'!$B$538:$B$545,0), MATCH("*1st*",'Eric-SESSION'!$K$7:$T$7,0)),"")</f>
        <v>#N/A</v>
      </c>
      <c r="D357" s="132" t="e">
        <f>INDEX('Eric-SESSION'!L$538:U$545, MATCH("*pressup*",'Eric-SESSION'!$B$538:$B$545,0), MATCH("*1st*",'Eric-SESSION'!K$7:T$7,0))</f>
        <v>#N/A</v>
      </c>
      <c r="E357" s="131" t="e">
        <f>IF($A$356='Eric-SESSION'!$A$538,INDEX('Eric-SESSION'!$K$538:$T$545, MATCH("*Deadlift*",'Eric-SESSION'!$B$538:$B$545,0), MATCH("*1st*",'Eric-SESSION'!$K$7:$T$7,0)),"")</f>
        <v>#N/A</v>
      </c>
      <c r="F357" s="131" t="e">
        <f>INDEX('Eric-SESSION'!$L$538:$U$545, MATCH("*Deadlift*",'Eric-SESSION'!$B$538:$B$545,0), MATCH("*1st*",'Eric-SESSION'!$K$7:$T$7,0))</f>
        <v>#N/A</v>
      </c>
      <c r="G357" s="131" t="e">
        <f>IF($A$356='Eric-SESSION'!$A$538,INDEX('Eric-SESSION'!$K$538:$T$545, MATCH("*Bench Press*",'Eric-SESSION'!$B$538:$B$545,0), MATCH("*1st*",'Eric-SESSION'!$K$7:$T$7,0)),"")</f>
        <v>#N/A</v>
      </c>
      <c r="H357" s="131" t="e">
        <f>INDEX('Eric-SESSION'!$L$538:$U$545, MATCH("*Bench Press*",'Eric-SESSION'!$B$538:$B$545,0), MATCH("*1st*",'Eric-SESSION'!$K$7:$T$7,0))</f>
        <v>#N/A</v>
      </c>
      <c r="I357" s="132" t="e">
        <f>IF($A$356='Eric-SESSION'!$A$538,INDEX('Eric-SESSION'!$K$538:$T$545, MATCH("*Military*",'Eric-SESSION'!$B$538:$B$545,0), MATCH("*1st*",'Eric-SESSION'!$K$7:$T$7,0)),"")</f>
        <v>#N/A</v>
      </c>
      <c r="J357" s="48" t="e">
        <f>INDEX('Eric-SESSION'!$L$538:$U$545, MATCH("*Military*",'Eric-SESSION'!$B$538:$B$545,0), MATCH("*1st*",'Eric-SESSION'!$K$7:$T$7,0))</f>
        <v>#N/A</v>
      </c>
      <c r="K357" s="131" t="e">
        <f>IF($A$356='Eric-SESSION'!$A$538,INDEX('Eric-SESSION'!$K$538:$T$545, MATCH("*Clean *",'Eric-SESSION'!$B$538:$B$545,0), MATCH("*1st*",'Eric-SESSION'!$K$7:$T$7,0)),"")</f>
        <v>#N/A</v>
      </c>
      <c r="L357" s="48" t="e">
        <f>INDEX('Eric-SESSION'!$L$538:$U$545, MATCH("*Clean *",'Eric-SESSION'!$B$538:$B$545,0), MATCH("*1st*",'Eric-SESSION'!$K$7:$T$7,0))</f>
        <v>#N/A</v>
      </c>
      <c r="M357" s="131" t="e">
        <f>IF($A$356='Eric-SESSION'!$A$538,INDEX('Eric-SESSION'!$K$538:$T$545, MATCH("*Lat Pulldown*",'Eric-SESSION'!$B$538:$B$545,0), MATCH("*1st*",'Eric-SESSION'!$K$7:$T$7,0)),"")</f>
        <v>#N/A</v>
      </c>
      <c r="N357" s="48" t="e">
        <f>INDEX('Eric-SESSION'!$L$538:$U$545, MATCH("*Lat Pulldown*",'Eric-SESSION'!$B$538:$B$545,0), MATCH("*1st*",'Eric-SESSION'!$K$7:$T$7,0))</f>
        <v>#N/A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IF($A$356='Eric-SESSION'!$A$538,INDEX('Eric-SESSION'!$K$538:$T$545, MATCH("*pressup*",'Eric-SESSION'!$B$538:$B$545,0), MATCH("*2nd*",'Eric-SESSION'!$K$7:$T$7,0)),"")</f>
        <v>#N/A</v>
      </c>
      <c r="D358" s="132" t="e">
        <f>INDEX('Eric-SESSION'!L$538:U$545, MATCH("*pressup*",'Eric-SESSION'!$B$538:$B$545,0), MATCH("*2nd*",'Eric-SESSION'!K$7:T$7,0))</f>
        <v>#N/A</v>
      </c>
      <c r="E358" s="131" t="e">
        <f>IF($A$356='Eric-SESSION'!$A$538,INDEX('Eric-SESSION'!$K$538:$T$545, MATCH("*Deadlift*",'Eric-SESSION'!$B$538:$B$545,0), MATCH("*2ND*",'Eric-SESSION'!$K$7:$T$7,0)),"")</f>
        <v>#N/A</v>
      </c>
      <c r="F358" s="131" t="e">
        <f>INDEX('Eric-SESSION'!$L$538:$U$545, MATCH("*Deadlift*",'Eric-SESSION'!$B$538:$B$545,0), MATCH("*2nd*",'Eric-SESSION'!$K$7:$T$7,0))</f>
        <v>#N/A</v>
      </c>
      <c r="G358" s="131" t="e">
        <f>IF($A$356='Eric-SESSION'!$A$538,INDEX('Eric-SESSION'!$K$538:$T$545, MATCH("*Bench Press*",'Eric-SESSION'!$B$538:$B$545,0), MATCH("*2ND*",'Eric-SESSION'!$K$7:$T$7,0)),"")</f>
        <v>#N/A</v>
      </c>
      <c r="H358" s="131" t="e">
        <f>INDEX('Eric-SESSION'!$L$538:$U$545, MATCH("*Bench Press*",'Eric-SESSION'!$B$538:$B$545,0), MATCH("*2nd*",'Eric-SESSION'!$K$7:$T$7,0))</f>
        <v>#N/A</v>
      </c>
      <c r="I358" s="132" t="e">
        <f>IF($A$356='Eric-SESSION'!$A$538,INDEX('Eric-SESSION'!$K$538:$T$545, MATCH("*Military*",'Eric-SESSION'!$B$538:$B$545,0), MATCH("*2ND*",'Eric-SESSION'!$K$7:$T$7,0)),"")</f>
        <v>#N/A</v>
      </c>
      <c r="J358" s="44" t="e">
        <f>INDEX('Eric-SESSION'!$L$538:$U$545, MATCH("*Military*",'Eric-SESSION'!$B$538:$B$545,0), MATCH("*2nd*",'Eric-SESSION'!$K$7:$T$7,0))</f>
        <v>#N/A</v>
      </c>
      <c r="K358" s="131" t="e">
        <f>IF($A$356='Eric-SESSION'!$A$538,INDEX('Eric-SESSION'!$K$538:$T$545, MATCH("*Clean *",'Eric-SESSION'!$B$538:$B$545,0), MATCH("*2ND*",'Eric-SESSION'!$K$7:$T$7,0)),"")</f>
        <v>#N/A</v>
      </c>
      <c r="L358" s="44" t="e">
        <f>INDEX('Eric-SESSION'!$L$538:$U$545, MATCH("*Clean *",'Eric-SESSION'!$B$538:$B$545,0), MATCH("*2nd*",'Eric-SESSION'!$K$7:$T$7,0))</f>
        <v>#N/A</v>
      </c>
      <c r="M358" s="131" t="e">
        <f>IF($A$356='Eric-SESSION'!$A$538,INDEX('Eric-SESSION'!$K$538:$T$545, MATCH("*Lat Pulldown*",'Eric-SESSION'!$B$538:$B$545,0), MATCH("*2ND*",'Eric-SESSION'!$K$7:$T$7,0)),"")</f>
        <v>#N/A</v>
      </c>
      <c r="N358" s="44" t="e">
        <f>INDEX('Eric-SESSION'!$L$538:$U$545, MATCH("*Lat Pulldown*",'Eric-SESSION'!$B$538:$B$545,0), MATCH("*2nd*",'Eric-SESSION'!$K$7:$T$7,0))</f>
        <v>#N/A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IF($A$356='Eric-SESSION'!$A$538,INDEX('Eric-SESSION'!$K$538:$T$545, MATCH("*pressup*",'Eric-SESSION'!$B$538:$B$545,0), MATCH("*3rd*",'Eric-SESSION'!$K$7:$T$7,0)),"")</f>
        <v>#N/A</v>
      </c>
      <c r="D359" s="132" t="e">
        <f>INDEX('Eric-SESSION'!L$538:U$545, MATCH("*pressup*",'Eric-SESSION'!$B$538:$B$545,0), MATCH("*3rd*",'Eric-SESSION'!K$7:T$7,0))</f>
        <v>#N/A</v>
      </c>
      <c r="E359" s="131" t="e">
        <f>IF($A$356='Eric-SESSION'!$A$538,INDEX('Eric-SESSION'!$K$538:$T$545, MATCH("*Deadlift*",'Eric-SESSION'!$B$538:$B$545,0), MATCH("*3rd*",'Eric-SESSION'!$K$7:$T$7,0)),"")</f>
        <v>#N/A</v>
      </c>
      <c r="F359" s="131" t="e">
        <f>INDEX('Eric-SESSION'!$L$538:$U$545, MATCH("*Deadlift*",'Eric-SESSION'!$B$538:$B$545,0), MATCH("*3rd*",'Eric-SESSION'!$K$7:$T$7,0))</f>
        <v>#N/A</v>
      </c>
      <c r="G359" s="131" t="e">
        <f>IF($A$356='Eric-SESSION'!$A$538,INDEX('Eric-SESSION'!$K$538:$T$545, MATCH("*Bench Press*",'Eric-SESSION'!$B$538:$B$545,0), MATCH("*3rd*",'Eric-SESSION'!$K$7:$T$7,0)),"")</f>
        <v>#N/A</v>
      </c>
      <c r="H359" s="131" t="e">
        <f>INDEX('Eric-SESSION'!$L$538:$U$545, MATCH("*Bench Press*",'Eric-SESSION'!$B$538:$B$545,0), MATCH("*3rd*",'Eric-SESSION'!$K$7:$T$7,0))</f>
        <v>#N/A</v>
      </c>
      <c r="I359" s="132" t="e">
        <f>IF($A$356='Eric-SESSION'!$A$538,INDEX('Eric-SESSION'!$K$538:$T$545, MATCH("*Military*",'Eric-SESSION'!$B$538:$B$545,0), MATCH("*3rd*",'Eric-SESSION'!$K$7:$T$7,0)),"")</f>
        <v>#N/A</v>
      </c>
      <c r="J359" s="44" t="e">
        <f>INDEX('Eric-SESSION'!$L$538:$U$545, MATCH("*Military*",'Eric-SESSION'!$B$538:$B$545,0), MATCH("*3rd*",'Eric-SESSION'!$K$7:$T$7,0))</f>
        <v>#N/A</v>
      </c>
      <c r="K359" s="131" t="e">
        <f>IF($A$356='Eric-SESSION'!$A$538,INDEX('Eric-SESSION'!$K$538:$T$545, MATCH("*Clean *",'Eric-SESSION'!$B$538:$B$545,0), MATCH("*3rd*",'Eric-SESSION'!$K$7:$T$7,0)),"")</f>
        <v>#N/A</v>
      </c>
      <c r="L359" s="44" t="e">
        <f>INDEX('Eric-SESSION'!$L$538:$U$545, MATCH("*Clean *",'Eric-SESSION'!$B$538:$B$545,0), MATCH("*3rd*",'Eric-SESSION'!$K$7:$T$7,0))</f>
        <v>#N/A</v>
      </c>
      <c r="M359" s="131" t="e">
        <f>IF($A$356='Eric-SESSION'!$A$538,INDEX('Eric-SESSION'!$K$538:$T$545, MATCH("*Lat Pulldown*",'Eric-SESSION'!$B$538:$B$545,0), MATCH("*3rd*",'Eric-SESSION'!$K$7:$T$7,0)),"")</f>
        <v>#N/A</v>
      </c>
      <c r="N359" s="44" t="e">
        <f>INDEX('Eric-SESSION'!$L$538:$U$545, MATCH("*Lat Pulldown*",'Eric-SESSION'!$B$538:$B$545,0), MATCH("*3rd*",'Eric-SESSION'!$K$7:$T$7,0))</f>
        <v>#N/A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IF($A$356='Eric-SESSION'!$A$538,INDEX('Eric-SESSION'!$K$538:$T$545, MATCH("*pressup*",'Eric-SESSION'!$B$538:$B$545,0), MATCH("*4th*",'Eric-SESSION'!$K$7:$T$7,0)),"")</f>
        <v>#N/A</v>
      </c>
      <c r="D360" s="132" t="e">
        <f>INDEX('Eric-SESSION'!L$538:U$545, MATCH("*pressup*",'Eric-SESSION'!$B$538:$B$545,0), MATCH("*4th*",'Eric-SESSION'!K$7:T$7,0))</f>
        <v>#N/A</v>
      </c>
      <c r="E360" s="131" t="e">
        <f>IF($A$356='Eric-SESSION'!$A$538,INDEX('Eric-SESSION'!$K$538:$T$545, MATCH("*Deadlift*",'Eric-SESSION'!$B$538:$B$545,0), MATCH("*4th*",'Eric-SESSION'!$K$7:$T$7,0)),"")</f>
        <v>#N/A</v>
      </c>
      <c r="F360" s="131" t="e">
        <f>INDEX('Eric-SESSION'!$L$538:$U$545, MATCH("*Deadlift*",'Eric-SESSION'!$B$538:$B$545,0), MATCH("*4th*",'Eric-SESSION'!$K$7:$T$7,0))</f>
        <v>#N/A</v>
      </c>
      <c r="G360" s="131" t="e">
        <f>IF($A$356='Eric-SESSION'!$A$538,INDEX('Eric-SESSION'!$K$538:$T$545, MATCH("*Bench Press*",'Eric-SESSION'!$B$538:$B$545,0), MATCH("*4th*",'Eric-SESSION'!$K$7:$T$7,0)),"")</f>
        <v>#N/A</v>
      </c>
      <c r="H360" s="131" t="e">
        <f>INDEX('Eric-SESSION'!$L$538:$U$545, MATCH("*Bench Press*",'Eric-SESSION'!$B$538:$B$545,0), MATCH("*4th*",'Eric-SESSION'!$K$7:$T$7,0))</f>
        <v>#N/A</v>
      </c>
      <c r="I360" s="132" t="e">
        <f>IF($A$356='Eric-SESSION'!$A$538,INDEX('Eric-SESSION'!$K$538:$T$545, MATCH("*Military*",'Eric-SESSION'!$B$538:$B$545,0), MATCH("*4th*",'Eric-SESSION'!$K$7:$T$7,0)),"")</f>
        <v>#N/A</v>
      </c>
      <c r="J360" s="44" t="e">
        <f>INDEX('Eric-SESSION'!$L$538:$U$545, MATCH("*Military*",'Eric-SESSION'!$B$538:$B$545,0), MATCH("*4th*",'Eric-SESSION'!$K$7:$T$7,0))</f>
        <v>#N/A</v>
      </c>
      <c r="K360" s="131" t="e">
        <f>IF($A$356='Eric-SESSION'!$A$538,INDEX('Eric-SESSION'!$K$538:$T$545, MATCH("*Clean *",'Eric-SESSION'!$B$538:$B$545,0), MATCH("*4th*",'Eric-SESSION'!$K$7:$T$7,0)),"")</f>
        <v>#N/A</v>
      </c>
      <c r="L360" s="44" t="e">
        <f>INDEX('Eric-SESSION'!$L$538:$U$545, MATCH("*Clean *",'Eric-SESSION'!$B$538:$B$545,0), MATCH("*4th*",'Eric-SESSION'!$K$7:$T$7,0))</f>
        <v>#N/A</v>
      </c>
      <c r="M360" s="131" t="e">
        <f>IF($A$356='Eric-SESSION'!$A$538,INDEX('Eric-SESSION'!$K$538:$T$545, MATCH("*Lat Pulldown*",'Eric-SESSION'!$B$538:$B$545,0), MATCH("*4th*",'Eric-SESSION'!$K$7:$T$7,0)),"")</f>
        <v>#N/A</v>
      </c>
      <c r="N360" s="44" t="e">
        <f>INDEX('Eric-SESSION'!$L$538:$U$545, MATCH("*Lat Pulldown*",'Eric-SESSION'!$B$538:$B$545,0), MATCH("*4th*",'Eric-SESSION'!$K$7:$T$7,0))</f>
        <v>#N/A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IF($A$356='Eric-SESSION'!$A$538,INDEX('Eric-SESSION'!$K$538:$T$545, MATCH("*pressup*",'Eric-SESSION'!$B$538:$B$545,0), MATCH("*5th*",'Eric-SESSION'!$K$7:$T$7,0)),"")</f>
        <v>#N/A</v>
      </c>
      <c r="D361" s="132" t="e">
        <f>INDEX('Eric-SESSION'!L$538:U$545, MATCH("*pressup*",'Eric-SESSION'!$B$538:$B$545,0), MATCH("*5th*",'Eric-SESSION'!K$7:T$7,0))</f>
        <v>#N/A</v>
      </c>
      <c r="E361" s="131" t="e">
        <f>IF($A$356='Eric-SESSION'!$A$538,INDEX('Eric-SESSION'!$K$538:$T$545, MATCH("*Deadlift*",'Eric-SESSION'!$B$538:$B$545,0), MATCH("*5th*",'Eric-SESSION'!$K$7:$T$7,0)),"")</f>
        <v>#N/A</v>
      </c>
      <c r="F361" s="131" t="e">
        <f>INDEX('Eric-SESSION'!$L$538:$U$545, MATCH("*Deadlift*",'Eric-SESSION'!$B$538:$B$545,0), MATCH("*5th*",'Eric-SESSION'!$K$7:$T$7,0))</f>
        <v>#N/A</v>
      </c>
      <c r="G361" s="131" t="e">
        <f>IF($A$356='Eric-SESSION'!$A$538,INDEX('Eric-SESSION'!$K$538:$T$545, MATCH("*Bench Press*",'Eric-SESSION'!$B$538:$B$545,0), MATCH("*5th*",'Eric-SESSION'!$K$7:$T$7,0)),"")</f>
        <v>#N/A</v>
      </c>
      <c r="H361" s="131" t="e">
        <f>INDEX('Eric-SESSION'!$L$538:$U$545, MATCH("*Bench Press*",'Eric-SESSION'!$B$538:$B$545,0), MATCH("*5th*",'Eric-SESSION'!$K$7:$T$7,0))</f>
        <v>#N/A</v>
      </c>
      <c r="I361" s="132" t="e">
        <f>IF($A$356='Eric-SESSION'!$A$538,INDEX('Eric-SESSION'!$K$538:$T$545, MATCH("*Military*",'Eric-SESSION'!$B$538:$B$545,0), MATCH("*5th*",'Eric-SESSION'!$K$7:$T$7,0)),"")</f>
        <v>#N/A</v>
      </c>
      <c r="J361" s="44" t="e">
        <f>INDEX('Eric-SESSION'!$L$538:$U$545, MATCH("*Military*",'Eric-SESSION'!$B$538:$B$545,0), MATCH("*5th*",'Eric-SESSION'!$K$7:$T$7,0))</f>
        <v>#N/A</v>
      </c>
      <c r="K361" s="131" t="e">
        <f>IF($A$356='Eric-SESSION'!$A$538,INDEX('Eric-SESSION'!$K$538:$T$545, MATCH("*Clean *",'Eric-SESSION'!$B$538:$B$545,0), MATCH("*5th*",'Eric-SESSION'!$K$7:$T$7,0)),"")</f>
        <v>#N/A</v>
      </c>
      <c r="L361" s="44" t="e">
        <f>INDEX('Eric-SESSION'!$L$538:$U$545, MATCH("*Clean *",'Eric-SESSION'!$B$538:$B$545,0), MATCH("*5th*",'Eric-SESSION'!$K$7:$T$7,0))</f>
        <v>#N/A</v>
      </c>
      <c r="M361" s="131" t="e">
        <f>IF($A$356='Eric-SESSION'!$A$538,INDEX('Eric-SESSION'!$K$538:$T$545, MATCH("*Lat Pulldown*",'Eric-SESSION'!$B$538:$B$545,0), MATCH("*5th*",'Eric-SESSION'!$K$7:$T$7,0)),"")</f>
        <v>#N/A</v>
      </c>
      <c r="N361" s="44" t="e">
        <f>INDEX('Eric-SESSION'!$L$538:$U$545, MATCH("*Lat Pulldown*",'Eric-SESSION'!$B$538:$B$545,0), MATCH("*5th*",'Eric-SESSION'!$K$7:$T$7,0))</f>
        <v>#N/A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'Eric-SESSION'!A547</f>
        <v>0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str">
        <f>IF($A$140='Eric-SESSION'!$A$547,INDEX('Eric-SESSION'!$K$547:$T$554, MATCH("*Plank*",'Eric-SESSION'!$B$547:$B$554,0), MATCH("*1st*",'Eric-SESSION'!$K$7:$T$7,0)),"")</f>
        <v/>
      </c>
      <c r="P362" s="152" t="str">
        <f>IF($A$140='Eric-SESSION'!$A$547,INDEX('Eric-SESSION'!$K$547:$T$554, MATCH("*HIIT*",'Eric-SESSION'!$B$547:$B$554,0), MATCH("*1st*",'Eric-SESSION'!$K$7:$T$7,0)),"")</f>
        <v/>
      </c>
      <c r="Q362" s="119" t="e">
        <f>INDEX('Eric-SESSION'!$L$547:$U$547, MATCH("*HIIT*",'Eric-SESSION'!$B$547:$B$547,0), MATCH("*1st*",'Eric-SESSION'!$K$7:$T$7,0))</f>
        <v>#N/A</v>
      </c>
      <c r="R362" s="119">
        <f>'Eric-SESSION'!U430</f>
        <v>0</v>
      </c>
      <c r="S362" s="116"/>
      <c r="T362" s="116"/>
      <c r="U362" s="120">
        <f>'Eric-SESSION'!A548</f>
        <v>0</v>
      </c>
      <c r="V362" s="120">
        <f>'Eric-SESSION'!A549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IF($A$362='Eric-SESSION'!$A$547,INDEX('Eric-SESSION'!$K$547:$T$554, MATCH("*pressup*",'Eric-SESSION'!$B$547:$B$554,0), MATCH("*1st*",'Eric-SESSION'!$K$7:$T$7,0)),"")</f>
        <v>#N/A</v>
      </c>
      <c r="D363" s="132" t="e">
        <f>INDEX('Eric-SESSION'!L$547:U$554, MATCH("*pressup*",'Eric-SESSION'!$B$547:$B$554,0), MATCH("*1st*",'Eric-SESSION'!K$7:T$7,0))</f>
        <v>#N/A</v>
      </c>
      <c r="E363" s="131" t="e">
        <f>IF($A$362='Eric-SESSION'!$A$547,INDEX('Eric-SESSION'!$K$547:$T$554, MATCH("*Deadlift*",'Eric-SESSION'!$B$547:$B$554,0), MATCH("*1st*",'Eric-SESSION'!$K$7:$T$7,0)),"")</f>
        <v>#N/A</v>
      </c>
      <c r="F363" s="131" t="e">
        <f>INDEX('Eric-SESSION'!$L$547:$U$554, MATCH("*Deadlift*",'Eric-SESSION'!$B$547:$B$554,0), MATCH("*1st*",'Eric-SESSION'!$K$7:$T$7,0))</f>
        <v>#N/A</v>
      </c>
      <c r="G363" s="131" t="e">
        <f>IF($A$362='Eric-SESSION'!$A$547,INDEX('Eric-SESSION'!$K$547:$T$554, MATCH("*Bench Press*",'Eric-SESSION'!$B$547:$B$554,0), MATCH("*1st*",'Eric-SESSION'!$K$7:$T$7,0)),"")</f>
        <v>#N/A</v>
      </c>
      <c r="H363" s="131" t="e">
        <f>INDEX('Eric-SESSION'!$L$547:$U$554, MATCH("*Bench Press*",'Eric-SESSION'!$B$547:$B$554,0), MATCH("*1st*",'Eric-SESSION'!$K$7:$T$7,0))</f>
        <v>#N/A</v>
      </c>
      <c r="I363" s="132" t="e">
        <f>IF($A$362='Eric-SESSION'!$A$547,INDEX('Eric-SESSION'!$K$547:$T$554, MATCH("*Military*",'Eric-SESSION'!$B$547:$B$554,0), MATCH("*1st*",'Eric-SESSION'!$K$7:$T$7,0)),"")</f>
        <v>#N/A</v>
      </c>
      <c r="J363" s="48" t="e">
        <f>INDEX('Eric-SESSION'!$L$547:$U$554, MATCH("*Military*",'Eric-SESSION'!$B$547:$B$554,0), MATCH("*1st*",'Eric-SESSION'!$K$7:$T$7,0))</f>
        <v>#N/A</v>
      </c>
      <c r="K363" s="131" t="e">
        <f>IF($A$362='Eric-SESSION'!$A$547,INDEX('Eric-SESSION'!$K$547:$T$554, MATCH("*Clean *",'Eric-SESSION'!$B$547:$B$554,0), MATCH("*1st*",'Eric-SESSION'!$K$7:$T$7,0)),"")</f>
        <v>#N/A</v>
      </c>
      <c r="L363" s="48" t="e">
        <f>INDEX('Eric-SESSION'!$L$547:$U$554, MATCH("*Clean *",'Eric-SESSION'!$B$547:$B$554,0), MATCH("*1st*",'Eric-SESSION'!$K$7:$T$7,0))</f>
        <v>#N/A</v>
      </c>
      <c r="M363" s="131" t="e">
        <f>IF($A$362='Eric-SESSION'!$A$547,INDEX('Eric-SESSION'!$K$547:$T$554, MATCH("*Lat Pulldown*",'Eric-SESSION'!$B$547:$B$554,0), MATCH("*1st*",'Eric-SESSION'!$K$7:$T$7,0)),"")</f>
        <v>#N/A</v>
      </c>
      <c r="N363" s="48" t="e">
        <f>INDEX('Eric-SESSION'!$L$547:$U$554, MATCH("*Lat Pulldown*",'Eric-SESSION'!$B$547:$B$554,0), MATCH("*1st*",'Eric-SESSION'!$K$7:$T$7,0))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IF($A$362='Eric-SESSION'!$A$547,INDEX('Eric-SESSION'!$K$547:$T$554, MATCH("*pressup*",'Eric-SESSION'!$B$547:$B$554,0), MATCH("*2nd*",'Eric-SESSION'!$K$7:$T$7,0)),"")</f>
        <v>#N/A</v>
      </c>
      <c r="D364" s="132" t="e">
        <f>INDEX('Eric-SESSION'!L$547:U$554, MATCH("*pressup*",'Eric-SESSION'!$B$547:$B$554,0), MATCH("*2nd*",'Eric-SESSION'!K$7:T$7,0))</f>
        <v>#N/A</v>
      </c>
      <c r="E364" s="131" t="e">
        <f>IF($A$362='Eric-SESSION'!$A$547,INDEX('Eric-SESSION'!$K$547:$T$554, MATCH("*Deadlift*",'Eric-SESSION'!$B$547:$B$554,0), MATCH("*2ND*",'Eric-SESSION'!$K$7:$T$7,0)),"")</f>
        <v>#N/A</v>
      </c>
      <c r="F364" s="131" t="e">
        <f>INDEX('Eric-SESSION'!$L$547:$U$554, MATCH("*Deadlift*",'Eric-SESSION'!$B$547:$B$554,0), MATCH("*2nd*",'Eric-SESSION'!$K$7:$T$7,0))</f>
        <v>#N/A</v>
      </c>
      <c r="G364" s="131" t="e">
        <f>IF($A$362='Eric-SESSION'!$A$547,INDEX('Eric-SESSION'!$K$547:$T$554, MATCH("*Bench Press*",'Eric-SESSION'!$B$547:$B$554,0), MATCH("*2ND*",'Eric-SESSION'!$K$7:$T$7,0)),"")</f>
        <v>#N/A</v>
      </c>
      <c r="H364" s="131" t="e">
        <f>INDEX('Eric-SESSION'!$L$547:$U$554, MATCH("*Bench Press*",'Eric-SESSION'!$B$547:$B$554,0), MATCH("*2nd*",'Eric-SESSION'!$K$7:$T$7,0))</f>
        <v>#N/A</v>
      </c>
      <c r="I364" s="132" t="e">
        <f>IF($A$362='Eric-SESSION'!$A$547,INDEX('Eric-SESSION'!$K$547:$T$554, MATCH("*Military*",'Eric-SESSION'!$B$547:$B$554,0), MATCH("*2ND*",'Eric-SESSION'!$K$7:$T$7,0)),"")</f>
        <v>#N/A</v>
      </c>
      <c r="J364" s="44" t="e">
        <f>INDEX('Eric-SESSION'!$L$547:$U$554, MATCH("*Military*",'Eric-SESSION'!$B$547:$B$554,0), MATCH("*2nd*",'Eric-SESSION'!$K$7:$T$7,0))</f>
        <v>#N/A</v>
      </c>
      <c r="K364" s="131" t="e">
        <f>IF($A$362='Eric-SESSION'!$A$547,INDEX('Eric-SESSION'!$K$547:$T$554, MATCH("*Clean *",'Eric-SESSION'!$B$547:$B$554,0), MATCH("*2ND*",'Eric-SESSION'!$K$7:$T$7,0)),"")</f>
        <v>#N/A</v>
      </c>
      <c r="L364" s="44" t="e">
        <f>INDEX('Eric-SESSION'!$L$547:$U$554, MATCH("*Clean *",'Eric-SESSION'!$B$547:$B$554,0), MATCH("*2nd*",'Eric-SESSION'!$K$7:$T$7,0))</f>
        <v>#N/A</v>
      </c>
      <c r="M364" s="131" t="e">
        <f>IF($A$362='Eric-SESSION'!$A$547,INDEX('Eric-SESSION'!$K$547:$T$554, MATCH("*Lat Pulldown*",'Eric-SESSION'!$B$547:$B$554,0), MATCH("*2ND*",'Eric-SESSION'!$K$7:$T$7,0)),"")</f>
        <v>#N/A</v>
      </c>
      <c r="N364" s="44" t="e">
        <f>INDEX('Eric-SESSION'!$L$547:$U$554, MATCH("*Lat Pulldown*",'Eric-SESSION'!$B$547:$B$554,0), MATCH("*2nd*",'Eric-SESSION'!$K$7:$T$7,0))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IF($A$362='Eric-SESSION'!$A$547,INDEX('Eric-SESSION'!$K$547:$T$554, MATCH("*pressup*",'Eric-SESSION'!$B$547:$B$554,0), MATCH("*3rd*",'Eric-SESSION'!$K$7:$T$7,0)),"")</f>
        <v>#N/A</v>
      </c>
      <c r="D365" s="132" t="e">
        <f>INDEX('Eric-SESSION'!L$547:U$554, MATCH("*pressup*",'Eric-SESSION'!$B$547:$B$554,0), MATCH("*3rd*",'Eric-SESSION'!K$7:T$7,0))</f>
        <v>#N/A</v>
      </c>
      <c r="E365" s="131" t="e">
        <f>IF($A$362='Eric-SESSION'!$A$547,INDEX('Eric-SESSION'!$K$547:$T$554, MATCH("*Deadlift*",'Eric-SESSION'!$B$547:$B$554,0), MATCH("*3rd*",'Eric-SESSION'!$K$7:$T$7,0)),"")</f>
        <v>#N/A</v>
      </c>
      <c r="F365" s="131" t="e">
        <f>INDEX('Eric-SESSION'!$L$547:$U$554, MATCH("*Deadlift*",'Eric-SESSION'!$B$547:$B$554,0), MATCH("*3rd*",'Eric-SESSION'!$K$7:$T$7,0))</f>
        <v>#N/A</v>
      </c>
      <c r="G365" s="131" t="e">
        <f>IF($A$362='Eric-SESSION'!$A$547,INDEX('Eric-SESSION'!$K$547:$T$554, MATCH("*Bench Press*",'Eric-SESSION'!$B$547:$B$554,0), MATCH("*3rd*",'Eric-SESSION'!$K$7:$T$7,0)),"")</f>
        <v>#N/A</v>
      </c>
      <c r="H365" s="131" t="e">
        <f>INDEX('Eric-SESSION'!$L$547:$U$554, MATCH("*Bench Press*",'Eric-SESSION'!$B$547:$B$554,0), MATCH("*3rd*",'Eric-SESSION'!$K$7:$T$7,0))</f>
        <v>#N/A</v>
      </c>
      <c r="I365" s="132" t="e">
        <f>IF($A$362='Eric-SESSION'!$A$547,INDEX('Eric-SESSION'!$K$547:$T$554, MATCH("*Military*",'Eric-SESSION'!$B$547:$B$554,0), MATCH("*3rd*",'Eric-SESSION'!$K$7:$T$7,0)),"")</f>
        <v>#N/A</v>
      </c>
      <c r="J365" s="44" t="e">
        <f>INDEX('Eric-SESSION'!$L$547:$U$554, MATCH("*Military*",'Eric-SESSION'!$B$547:$B$554,0), MATCH("*3rd*",'Eric-SESSION'!$K$7:$T$7,0))</f>
        <v>#N/A</v>
      </c>
      <c r="K365" s="131" t="e">
        <f>IF($A$362='Eric-SESSION'!$A$547,INDEX('Eric-SESSION'!$K$547:$T$554, MATCH("*Clean *",'Eric-SESSION'!$B$547:$B$554,0), MATCH("*3rd*",'Eric-SESSION'!$K$7:$T$7,0)),"")</f>
        <v>#N/A</v>
      </c>
      <c r="L365" s="44" t="e">
        <f>INDEX('Eric-SESSION'!$L$547:$U$554, MATCH("*Clean *",'Eric-SESSION'!$B$547:$B$554,0), MATCH("*3rd*",'Eric-SESSION'!$K$7:$T$7,0))</f>
        <v>#N/A</v>
      </c>
      <c r="M365" s="131" t="e">
        <f>IF($A$362='Eric-SESSION'!$A$547,INDEX('Eric-SESSION'!$K$547:$T$554, MATCH("*Lat Pulldown*",'Eric-SESSION'!$B$547:$B$554,0), MATCH("*3rd*",'Eric-SESSION'!$K$7:$T$7,0)),"")</f>
        <v>#N/A</v>
      </c>
      <c r="N365" s="44" t="e">
        <f>INDEX('Eric-SESSION'!$L$547:$U$554, MATCH("*Lat Pulldown*",'Eric-SESSION'!$B$547:$B$554,0), MATCH("*3rd*",'Eric-SESSION'!$K$7:$T$7,0))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IF($A$362='Eric-SESSION'!$A$547,INDEX('Eric-SESSION'!$K$547:$T$554, MATCH("*pressup*",'Eric-SESSION'!$B$547:$B$554,0), MATCH("*4th*",'Eric-SESSION'!$K$7:$T$7,0)),"")</f>
        <v>#N/A</v>
      </c>
      <c r="D366" s="132" t="e">
        <f>INDEX('Eric-SESSION'!L$547:U$554, MATCH("*pressup*",'Eric-SESSION'!$B$547:$B$554,0), MATCH("*4th*",'Eric-SESSION'!K$7:T$7,0))</f>
        <v>#N/A</v>
      </c>
      <c r="E366" s="131" t="e">
        <f>IF($A$362='Eric-SESSION'!$A$547,INDEX('Eric-SESSION'!$K$547:$T$554, MATCH("*Deadlift*",'Eric-SESSION'!$B$547:$B$554,0), MATCH("*4th*",'Eric-SESSION'!$K$7:$T$7,0)),"")</f>
        <v>#N/A</v>
      </c>
      <c r="F366" s="131" t="e">
        <f>INDEX('Eric-SESSION'!$L$547:$U$554, MATCH("*Deadlift*",'Eric-SESSION'!$B$547:$B$554,0), MATCH("*4th*",'Eric-SESSION'!$K$7:$T$7,0))</f>
        <v>#N/A</v>
      </c>
      <c r="G366" s="131" t="e">
        <f>IF($A$362='Eric-SESSION'!$A$547,INDEX('Eric-SESSION'!$K$547:$T$554, MATCH("*Bench Press*",'Eric-SESSION'!$B$547:$B$554,0), MATCH("*4th*",'Eric-SESSION'!$K$7:$T$7,0)),"")</f>
        <v>#N/A</v>
      </c>
      <c r="H366" s="131" t="e">
        <f>INDEX('Eric-SESSION'!$L$547:$U$554, MATCH("*Bench Press*",'Eric-SESSION'!$B$547:$B$554,0), MATCH("*4th*",'Eric-SESSION'!$K$7:$T$7,0))</f>
        <v>#N/A</v>
      </c>
      <c r="I366" s="132" t="e">
        <f>IF($A$362='Eric-SESSION'!$A$547,INDEX('Eric-SESSION'!$K$547:$T$554, MATCH("*Military*",'Eric-SESSION'!$B$547:$B$554,0), MATCH("*4th*",'Eric-SESSION'!$K$7:$T$7,0)),"")</f>
        <v>#N/A</v>
      </c>
      <c r="J366" s="44" t="e">
        <f>INDEX('Eric-SESSION'!$L$547:$U$554, MATCH("*Military*",'Eric-SESSION'!$B$547:$B$554,0), MATCH("*4th*",'Eric-SESSION'!$K$7:$T$7,0))</f>
        <v>#N/A</v>
      </c>
      <c r="K366" s="131" t="e">
        <f>IF($A$362='Eric-SESSION'!$A$547,INDEX('Eric-SESSION'!$K$547:$T$554, MATCH("*Clean *",'Eric-SESSION'!$B$547:$B$554,0), MATCH("*4th*",'Eric-SESSION'!$K$7:$T$7,0)),"")</f>
        <v>#N/A</v>
      </c>
      <c r="L366" s="44" t="e">
        <f>INDEX('Eric-SESSION'!$L$547:$U$554, MATCH("*Clean *",'Eric-SESSION'!$B$547:$B$554,0), MATCH("*4th*",'Eric-SESSION'!$K$7:$T$7,0))</f>
        <v>#N/A</v>
      </c>
      <c r="M366" s="131" t="e">
        <f>IF($A$362='Eric-SESSION'!$A$547,INDEX('Eric-SESSION'!$K$547:$T$554, MATCH("*Lat Pulldown*",'Eric-SESSION'!$B$547:$B$554,0), MATCH("*4th*",'Eric-SESSION'!$K$7:$T$7,0)),"")</f>
        <v>#N/A</v>
      </c>
      <c r="N366" s="44" t="e">
        <f>INDEX('Eric-SESSION'!$L$547:$U$554, MATCH("*Lat Pulldown*",'Eric-SESSION'!$B$547:$B$554,0), MATCH("*4th*",'Eric-SESSION'!$K$7:$T$7,0))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IF($A$362='Eric-SESSION'!$A$547,INDEX('Eric-SESSION'!$K$547:$T$554, MATCH("*pressup*",'Eric-SESSION'!$B$547:$B$554,0), MATCH("*5th*",'Eric-SESSION'!$K$7:$T$7,0)),"")</f>
        <v>#N/A</v>
      </c>
      <c r="D367" s="132" t="e">
        <f>INDEX('Eric-SESSION'!L$547:U$554, MATCH("*pressup*",'Eric-SESSION'!$B$547:$B$554,0), MATCH("*5th*",'Eric-SESSION'!K$7:T$7,0))</f>
        <v>#N/A</v>
      </c>
      <c r="E367" s="131" t="e">
        <f>IF($A$362='Eric-SESSION'!$A$547,INDEX('Eric-SESSION'!$K$547:$T$554, MATCH("*Deadlift*",'Eric-SESSION'!$B$547:$B$554,0), MATCH("*5th*",'Eric-SESSION'!$K$7:$T$7,0)),"")</f>
        <v>#N/A</v>
      </c>
      <c r="F367" s="131" t="e">
        <f>INDEX('Eric-SESSION'!$L$547:$U$554, MATCH("*Deadlift*",'Eric-SESSION'!$B$547:$B$554,0), MATCH("*5th*",'Eric-SESSION'!$K$7:$T$7,0))</f>
        <v>#N/A</v>
      </c>
      <c r="G367" s="131" t="e">
        <f>IF($A$362='Eric-SESSION'!$A$547,INDEX('Eric-SESSION'!$K$547:$T$554, MATCH("*Bench Press*",'Eric-SESSION'!$B$547:$B$554,0), MATCH("*5th*",'Eric-SESSION'!$K$7:$T$7,0)),"")</f>
        <v>#N/A</v>
      </c>
      <c r="H367" s="131" t="e">
        <f>INDEX('Eric-SESSION'!$L$547:$U$554, MATCH("*Bench Press*",'Eric-SESSION'!$B$547:$B$554,0), MATCH("*5th*",'Eric-SESSION'!$K$7:$T$7,0))</f>
        <v>#N/A</v>
      </c>
      <c r="I367" s="132" t="e">
        <f>IF($A$362='Eric-SESSION'!$A$547,INDEX('Eric-SESSION'!$K$547:$T$554, MATCH("*Military*",'Eric-SESSION'!$B$547:$B$554,0), MATCH("*5th*",'Eric-SESSION'!$K$7:$T$7,0)),"")</f>
        <v>#N/A</v>
      </c>
      <c r="J367" s="44" t="e">
        <f>INDEX('Eric-SESSION'!$L$547:$U$554, MATCH("*Military*",'Eric-SESSION'!$B$547:$B$554,0), MATCH("*5th*",'Eric-SESSION'!$K$7:$T$7,0))</f>
        <v>#N/A</v>
      </c>
      <c r="K367" s="131" t="e">
        <f>IF($A$362='Eric-SESSION'!$A$547,INDEX('Eric-SESSION'!$K$547:$T$554, MATCH("*Clean *",'Eric-SESSION'!$B$547:$B$554,0), MATCH("*5th*",'Eric-SESSION'!$K$7:$T$7,0)),"")</f>
        <v>#N/A</v>
      </c>
      <c r="L367" s="44" t="e">
        <f>INDEX('Eric-SESSION'!$L$547:$U$554, MATCH("*Clean *",'Eric-SESSION'!$B$547:$B$554,0), MATCH("*5th*",'Eric-SESSION'!$K$7:$T$7,0))</f>
        <v>#N/A</v>
      </c>
      <c r="M367" s="131" t="e">
        <f>IF($A$362='Eric-SESSION'!$A$547,INDEX('Eric-SESSION'!$K$547:$T$554, MATCH("*Lat Pulldown*",'Eric-SESSION'!$B$547:$B$554,0), MATCH("*5th*",'Eric-SESSION'!$K$7:$T$7,0)),"")</f>
        <v>#N/A</v>
      </c>
      <c r="N367" s="44" t="e">
        <f>INDEX('Eric-SESSION'!$L$547:$U$554, MATCH("*Lat Pulldown*",'Eric-SESSION'!$B$547:$B$554,0), MATCH("*5th*",'Eric-SESSION'!$K$7:$T$7,0))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'Eric-SESSION'!A556</f>
        <v>0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 t="e">
        <f>MAX(I369:I373)</f>
        <v>#N/A</v>
      </c>
      <c r="J368" s="116" t="e">
        <f t="array" ref="J368">MAX(IF(I369:I373=I368,J369:J373))</f>
        <v>#N/A</v>
      </c>
      <c r="K368" s="116" t="e">
        <f>MAX(K369:K373)</f>
        <v>#N/A</v>
      </c>
      <c r="L368" s="116" t="e">
        <f t="array" ref="L368">MAX(IF(K369:K373=K368,L369:L373))</f>
        <v>#N/A</v>
      </c>
      <c r="M368" s="116" t="e">
        <f>MAX(M369:M373)</f>
        <v>#N/A</v>
      </c>
      <c r="N368" s="117" t="e">
        <f t="array" ref="N368">MAX(IF(M369:M373=M368,N369:N373))</f>
        <v>#N/A</v>
      </c>
      <c r="O368" s="152" t="str">
        <f>IF($A$140='Eric-SESSION'!$A$556,INDEX('Eric-SESSION'!$K$556:$T$563, MATCH("*Plank*",'Eric-SESSION'!$B$556:$B$563,0), MATCH("*1st*",'Eric-SESSION'!$K$7:$T$7,0)),"")</f>
        <v/>
      </c>
      <c r="P368" s="152" t="str">
        <f>IF($A$140='Eric-SESSION'!$A$556,INDEX('Eric-SESSION'!$K$556:$T$563, MATCH("*HIIT*",'Eric-SESSION'!$B$556:$B$563,0), MATCH("*1st*",'Eric-SESSION'!$K$7:$T$7,0)),"")</f>
        <v/>
      </c>
      <c r="Q368" s="119" t="e">
        <f>INDEX('Eric-SESSION'!$L$556:$U$556, MATCH("*HIIT*",'Eric-SESSION'!$B$556:$B$556,0), MATCH("*1st*",'Eric-SESSION'!$K$7:$T$7,0))</f>
        <v>#N/A</v>
      </c>
      <c r="R368" s="119">
        <f>'Eric-SESSION'!U436</f>
        <v>0</v>
      </c>
      <c r="S368" s="116"/>
      <c r="T368" s="116"/>
      <c r="U368" s="120">
        <f>'Eric-SESSION'!A557</f>
        <v>0</v>
      </c>
      <c r="V368" s="120">
        <f>'Eric-SESSION'!A558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IF($A$368='Eric-SESSION'!$A$556,INDEX('Eric-SESSION'!$K$556:$T$563, MATCH("*pressup*",'Eric-SESSION'!$B$556:$B$563,0), MATCH("*1st*",'Eric-SESSION'!$K$7:$T$7,0)),"")</f>
        <v>#N/A</v>
      </c>
      <c r="D369" s="132" t="e">
        <f>INDEX('Eric-SESSION'!L$556:U$563, MATCH("*pressup*",'Eric-SESSION'!$B$556:$B$563,0), MATCH("*1st*",'Eric-SESSION'!K$7:T$7,0))</f>
        <v>#N/A</v>
      </c>
      <c r="E369" s="131" t="e">
        <f>IF($A$368='Eric-SESSION'!$A$556,INDEX('Eric-SESSION'!$K$556:$T$563, MATCH("*Deadlift*",'Eric-SESSION'!$B$556:$B$563,0), MATCH("*1st*",'Eric-SESSION'!$K$7:$T$7,0)),"")</f>
        <v>#N/A</v>
      </c>
      <c r="F369" s="131" t="e">
        <f>INDEX('Eric-SESSION'!$L$556:$U$563, MATCH("*Deadlift*",'Eric-SESSION'!$B$556:$B$563,0), MATCH("*1st*",'Eric-SESSION'!$K$7:$T$7,0))</f>
        <v>#N/A</v>
      </c>
      <c r="G369" s="131" t="e">
        <f>IF($A$368='Eric-SESSION'!$A$556,INDEX('Eric-SESSION'!$K$556:$T$563, MATCH("*Bench Press*",'Eric-SESSION'!$B$556:$B$563,0), MATCH("*1st*",'Eric-SESSION'!$K$7:$T$7,0)),"")</f>
        <v>#N/A</v>
      </c>
      <c r="H369" s="131" t="e">
        <f>INDEX('Eric-SESSION'!$L$556:$U$563, MATCH("*Bench Press*",'Eric-SESSION'!$B$556:$B$563,0), MATCH("*1st*",'Eric-SESSION'!$K$7:$T$7,0))</f>
        <v>#N/A</v>
      </c>
      <c r="I369" s="132" t="e">
        <f>IF($A$368='Eric-SESSION'!$A$556,INDEX('Eric-SESSION'!$K$556:$T$563, MATCH("*Military*",'Eric-SESSION'!$B$556:$B$563,0), MATCH("*1st*",'Eric-SESSION'!$K$7:$T$7,0)),"")</f>
        <v>#N/A</v>
      </c>
      <c r="J369" s="48" t="e">
        <f>INDEX('Eric-SESSION'!$L$556:$U$563, MATCH("*Military*",'Eric-SESSION'!$B$556:$B$563,0), MATCH("*1st*",'Eric-SESSION'!$K$7:$T$7,0))</f>
        <v>#N/A</v>
      </c>
      <c r="K369" s="131" t="e">
        <f>IF($A$368='Eric-SESSION'!$A$556,INDEX('Eric-SESSION'!$K$556:$T$563, MATCH("*Clean *",'Eric-SESSION'!$B$556:$B$563,0), MATCH("*1st*",'Eric-SESSION'!$K$7:$T$7,0)),"")</f>
        <v>#N/A</v>
      </c>
      <c r="L369" s="48" t="e">
        <f>INDEX('Eric-SESSION'!$L$556:$U$563, MATCH("*Clean *",'Eric-SESSION'!$B$556:$B$563,0), MATCH("*1st*",'Eric-SESSION'!$K$7:$T$7,0))</f>
        <v>#N/A</v>
      </c>
      <c r="M369" s="131" t="e">
        <f>IF($A$368='Eric-SESSION'!$A$556,INDEX('Eric-SESSION'!$K$556:$T$563, MATCH("*Lat Pulldown*",'Eric-SESSION'!$B$556:$B$563,0), MATCH("*1st*",'Eric-SESSION'!$K$7:$T$7,0)),"")</f>
        <v>#N/A</v>
      </c>
      <c r="N369" s="48" t="e">
        <f>INDEX('Eric-SESSION'!$L$556:$U$563, MATCH("*Lat Pulldown*",'Eric-SESSION'!$B$556:$B$563,0), MATCH("*1st*",'Eric-SESSION'!$K$7:$T$7,0))</f>
        <v>#N/A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IF($A$368='Eric-SESSION'!$A$556,INDEX('Eric-SESSION'!$K$556:$T$563, MATCH("*pressup*",'Eric-SESSION'!$B$556:$B$563,0), MATCH("*2nd*",'Eric-SESSION'!$K$7:$T$7,0)),"")</f>
        <v>#N/A</v>
      </c>
      <c r="D370" s="132" t="e">
        <f>INDEX('Eric-SESSION'!L$556:U$563, MATCH("*pressup*",'Eric-SESSION'!$B$556:$B$563,0), MATCH("*2nd*",'Eric-SESSION'!K$7:T$7,0))</f>
        <v>#N/A</v>
      </c>
      <c r="E370" s="131" t="e">
        <f>IF($A$368='Eric-SESSION'!$A$556,INDEX('Eric-SESSION'!$K$556:$T$563, MATCH("*Deadlift*",'Eric-SESSION'!$B$556:$B$563,0), MATCH("*2ND*",'Eric-SESSION'!$K$7:$T$7,0)),"")</f>
        <v>#N/A</v>
      </c>
      <c r="F370" s="131" t="e">
        <f>INDEX('Eric-SESSION'!$L$556:$U$563, MATCH("*Deadlift*",'Eric-SESSION'!$B$556:$B$563,0), MATCH("*2nd*",'Eric-SESSION'!$K$7:$T$7,0))</f>
        <v>#N/A</v>
      </c>
      <c r="G370" s="131" t="e">
        <f>IF($A$368='Eric-SESSION'!$A$556,INDEX('Eric-SESSION'!$K$556:$T$563, MATCH("*Bench Press*",'Eric-SESSION'!$B$556:$B$563,0), MATCH("*2ND*",'Eric-SESSION'!$K$7:$T$7,0)),"")</f>
        <v>#N/A</v>
      </c>
      <c r="H370" s="131" t="e">
        <f>INDEX('Eric-SESSION'!$L$556:$U$563, MATCH("*Bench Press*",'Eric-SESSION'!$B$556:$B$563,0), MATCH("*2nd*",'Eric-SESSION'!$K$7:$T$7,0))</f>
        <v>#N/A</v>
      </c>
      <c r="I370" s="132" t="e">
        <f>IF($A$368='Eric-SESSION'!$A$556,INDEX('Eric-SESSION'!$K$556:$T$563, MATCH("*Military*",'Eric-SESSION'!$B$556:$B$563,0), MATCH("*2ND*",'Eric-SESSION'!$K$7:$T$7,0)),"")</f>
        <v>#N/A</v>
      </c>
      <c r="J370" s="44" t="e">
        <f>INDEX('Eric-SESSION'!$L$556:$U$563, MATCH("*Military*",'Eric-SESSION'!$B$556:$B$563,0), MATCH("*2nd*",'Eric-SESSION'!$K$7:$T$7,0))</f>
        <v>#N/A</v>
      </c>
      <c r="K370" s="131" t="e">
        <f>IF($A$368='Eric-SESSION'!$A$556,INDEX('Eric-SESSION'!$K$556:$T$563, MATCH("*Clean *",'Eric-SESSION'!$B$556:$B$563,0), MATCH("*2ND*",'Eric-SESSION'!$K$7:$T$7,0)),"")</f>
        <v>#N/A</v>
      </c>
      <c r="L370" s="44" t="e">
        <f>INDEX('Eric-SESSION'!$L$556:$U$563, MATCH("*Clean *",'Eric-SESSION'!$B$556:$B$563,0), MATCH("*2nd*",'Eric-SESSION'!$K$7:$T$7,0))</f>
        <v>#N/A</v>
      </c>
      <c r="M370" s="131" t="e">
        <f>IF($A$368='Eric-SESSION'!$A$556,INDEX('Eric-SESSION'!$K$556:$T$563, MATCH("*Lat Pulldown*",'Eric-SESSION'!$B$556:$B$563,0), MATCH("*2ND*",'Eric-SESSION'!$K$7:$T$7,0)),"")</f>
        <v>#N/A</v>
      </c>
      <c r="N370" s="44" t="e">
        <f>INDEX('Eric-SESSION'!$L$556:$U$563, MATCH("*Lat Pulldown*",'Eric-SESSION'!$B$556:$B$563,0), MATCH("*2nd*",'Eric-SESSION'!$K$7:$T$7,0))</f>
        <v>#N/A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IF($A$368='Eric-SESSION'!$A$556,INDEX('Eric-SESSION'!$K$556:$T$563, MATCH("*pressup*",'Eric-SESSION'!$B$556:$B$563,0), MATCH("*3rd*",'Eric-SESSION'!$K$7:$T$7,0)),"")</f>
        <v>#N/A</v>
      </c>
      <c r="D371" s="132" t="e">
        <f>INDEX('Eric-SESSION'!L$556:U$563, MATCH("*pressup*",'Eric-SESSION'!$B$556:$B$563,0), MATCH("*3rd*",'Eric-SESSION'!K$7:T$7,0))</f>
        <v>#N/A</v>
      </c>
      <c r="E371" s="131" t="e">
        <f>IF($A$368='Eric-SESSION'!$A$556,INDEX('Eric-SESSION'!$K$556:$T$563, MATCH("*Deadlift*",'Eric-SESSION'!$B$556:$B$563,0), MATCH("*3rd*",'Eric-SESSION'!$K$7:$T$7,0)),"")</f>
        <v>#N/A</v>
      </c>
      <c r="F371" s="131" t="e">
        <f>INDEX('Eric-SESSION'!$L$556:$U$563, MATCH("*Deadlift*",'Eric-SESSION'!$B$556:$B$563,0), MATCH("*3rd*",'Eric-SESSION'!$K$7:$T$7,0))</f>
        <v>#N/A</v>
      </c>
      <c r="G371" s="131" t="e">
        <f>IF($A$368='Eric-SESSION'!$A$556,INDEX('Eric-SESSION'!$K$556:$T$563, MATCH("*Bench Press*",'Eric-SESSION'!$B$556:$B$563,0), MATCH("*3rd*",'Eric-SESSION'!$K$7:$T$7,0)),"")</f>
        <v>#N/A</v>
      </c>
      <c r="H371" s="131" t="e">
        <f>INDEX('Eric-SESSION'!$L$556:$U$563, MATCH("*Bench Press*",'Eric-SESSION'!$B$556:$B$563,0), MATCH("*3rd*",'Eric-SESSION'!$K$7:$T$7,0))</f>
        <v>#N/A</v>
      </c>
      <c r="I371" s="132" t="e">
        <f>IF($A$368='Eric-SESSION'!$A$556,INDEX('Eric-SESSION'!$K$556:$T$563, MATCH("*Military*",'Eric-SESSION'!$B$556:$B$563,0), MATCH("*3rd*",'Eric-SESSION'!$K$7:$T$7,0)),"")</f>
        <v>#N/A</v>
      </c>
      <c r="J371" s="44" t="e">
        <f>INDEX('Eric-SESSION'!$L$556:$U$563, MATCH("*Military*",'Eric-SESSION'!$B$556:$B$563,0), MATCH("*3rd*",'Eric-SESSION'!$K$7:$T$7,0))</f>
        <v>#N/A</v>
      </c>
      <c r="K371" s="131" t="e">
        <f>IF($A$368='Eric-SESSION'!$A$556,INDEX('Eric-SESSION'!$K$556:$T$563, MATCH("*Clean *",'Eric-SESSION'!$B$556:$B$563,0), MATCH("*3rd*",'Eric-SESSION'!$K$7:$T$7,0)),"")</f>
        <v>#N/A</v>
      </c>
      <c r="L371" s="44" t="e">
        <f>INDEX('Eric-SESSION'!$L$556:$U$563, MATCH("*Clean *",'Eric-SESSION'!$B$556:$B$563,0), MATCH("*3rd*",'Eric-SESSION'!$K$7:$T$7,0))</f>
        <v>#N/A</v>
      </c>
      <c r="M371" s="131" t="e">
        <f>IF($A$368='Eric-SESSION'!$A$556,INDEX('Eric-SESSION'!$K$556:$T$563, MATCH("*Lat Pulldown*",'Eric-SESSION'!$B$556:$B$563,0), MATCH("*3rd*",'Eric-SESSION'!$K$7:$T$7,0)),"")</f>
        <v>#N/A</v>
      </c>
      <c r="N371" s="44" t="e">
        <f>INDEX('Eric-SESSION'!$L$556:$U$563, MATCH("*Lat Pulldown*",'Eric-SESSION'!$B$556:$B$563,0), MATCH("*3rd*",'Eric-SESSION'!$K$7:$T$7,0))</f>
        <v>#N/A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IF($A$368='Eric-SESSION'!$A$556,INDEX('Eric-SESSION'!$K$556:$T$563, MATCH("*pressup*",'Eric-SESSION'!$B$556:$B$563,0), MATCH("*4th*",'Eric-SESSION'!$K$7:$T$7,0)),"")</f>
        <v>#N/A</v>
      </c>
      <c r="D372" s="132" t="e">
        <f>INDEX('Eric-SESSION'!L$556:U$563, MATCH("*pressup*",'Eric-SESSION'!$B$556:$B$563,0), MATCH("*4th*",'Eric-SESSION'!K$7:T$7,0))</f>
        <v>#N/A</v>
      </c>
      <c r="E372" s="131" t="e">
        <f>IF($A$368='Eric-SESSION'!$A$556,INDEX('Eric-SESSION'!$K$556:$T$563, MATCH("*Deadlift*",'Eric-SESSION'!$B$556:$B$563,0), MATCH("*4th*",'Eric-SESSION'!$K$7:$T$7,0)),"")</f>
        <v>#N/A</v>
      </c>
      <c r="F372" s="131" t="e">
        <f>INDEX('Eric-SESSION'!$L$556:$U$563, MATCH("*Deadlift*",'Eric-SESSION'!$B$556:$B$563,0), MATCH("*4th*",'Eric-SESSION'!$K$7:$T$7,0))</f>
        <v>#N/A</v>
      </c>
      <c r="G372" s="131" t="e">
        <f>IF($A$368='Eric-SESSION'!$A$556,INDEX('Eric-SESSION'!$K$556:$T$563, MATCH("*Bench Press*",'Eric-SESSION'!$B$556:$B$563,0), MATCH("*4th*",'Eric-SESSION'!$K$7:$T$7,0)),"")</f>
        <v>#N/A</v>
      </c>
      <c r="H372" s="131" t="e">
        <f>INDEX('Eric-SESSION'!$L$556:$U$563, MATCH("*Bench Press*",'Eric-SESSION'!$B$556:$B$563,0), MATCH("*4th*",'Eric-SESSION'!$K$7:$T$7,0))</f>
        <v>#N/A</v>
      </c>
      <c r="I372" s="132" t="e">
        <f>IF($A$368='Eric-SESSION'!$A$556,INDEX('Eric-SESSION'!$K$556:$T$563, MATCH("*Military*",'Eric-SESSION'!$B$556:$B$563,0), MATCH("*4th*",'Eric-SESSION'!$K$7:$T$7,0)),"")</f>
        <v>#N/A</v>
      </c>
      <c r="J372" s="44" t="e">
        <f>INDEX('Eric-SESSION'!$L$556:$U$563, MATCH("*Military*",'Eric-SESSION'!$B$556:$B$563,0), MATCH("*4th*",'Eric-SESSION'!$K$7:$T$7,0))</f>
        <v>#N/A</v>
      </c>
      <c r="K372" s="131" t="e">
        <f>IF($A$368='Eric-SESSION'!$A$556,INDEX('Eric-SESSION'!$K$556:$T$563, MATCH("*Clean *",'Eric-SESSION'!$B$556:$B$563,0), MATCH("*4th*",'Eric-SESSION'!$K$7:$T$7,0)),"")</f>
        <v>#N/A</v>
      </c>
      <c r="L372" s="44" t="e">
        <f>INDEX('Eric-SESSION'!$L$556:$U$563, MATCH("*Clean *",'Eric-SESSION'!$B$556:$B$563,0), MATCH("*4th*",'Eric-SESSION'!$K$7:$T$7,0))</f>
        <v>#N/A</v>
      </c>
      <c r="M372" s="131" t="e">
        <f>IF($A$368='Eric-SESSION'!$A$556,INDEX('Eric-SESSION'!$K$556:$T$563, MATCH("*Lat Pulldown*",'Eric-SESSION'!$B$556:$B$563,0), MATCH("*4th*",'Eric-SESSION'!$K$7:$T$7,0)),"")</f>
        <v>#N/A</v>
      </c>
      <c r="N372" s="44" t="e">
        <f>INDEX('Eric-SESSION'!$L$556:$U$563, MATCH("*Lat Pulldown*",'Eric-SESSION'!$B$556:$B$563,0), MATCH("*4th*",'Eric-SESSION'!$K$7:$T$7,0))</f>
        <v>#N/A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IF($A$368='Eric-SESSION'!$A$556,INDEX('Eric-SESSION'!$K$556:$T$563, MATCH("*pressup*",'Eric-SESSION'!$B$556:$B$563,0), MATCH("*5th*",'Eric-SESSION'!$K$7:$T$7,0)),"")</f>
        <v>#N/A</v>
      </c>
      <c r="D373" s="132" t="e">
        <f>INDEX('Eric-SESSION'!L$556:U$563, MATCH("*pressup*",'Eric-SESSION'!$B$556:$B$563,0), MATCH("*5th*",'Eric-SESSION'!K$7:T$7,0))</f>
        <v>#N/A</v>
      </c>
      <c r="E373" s="131" t="e">
        <f>IF($A$368='Eric-SESSION'!$A$556,INDEX('Eric-SESSION'!$K$556:$T$563, MATCH("*Deadlift*",'Eric-SESSION'!$B$556:$B$563,0), MATCH("*5th*",'Eric-SESSION'!$K$7:$T$7,0)),"")</f>
        <v>#N/A</v>
      </c>
      <c r="F373" s="131" t="e">
        <f>INDEX('Eric-SESSION'!$L$556:$U$563, MATCH("*Deadlift*",'Eric-SESSION'!$B$556:$B$563,0), MATCH("*5th*",'Eric-SESSION'!$K$7:$T$7,0))</f>
        <v>#N/A</v>
      </c>
      <c r="G373" s="131" t="e">
        <f>IF($A$368='Eric-SESSION'!$A$556,INDEX('Eric-SESSION'!$K$556:$T$563, MATCH("*Bench Press*",'Eric-SESSION'!$B$556:$B$563,0), MATCH("*5th*",'Eric-SESSION'!$K$7:$T$7,0)),"")</f>
        <v>#N/A</v>
      </c>
      <c r="H373" s="131" t="e">
        <f>INDEX('Eric-SESSION'!$L$556:$U$563, MATCH("*Bench Press*",'Eric-SESSION'!$B$556:$B$563,0), MATCH("*5th*",'Eric-SESSION'!$K$7:$T$7,0))</f>
        <v>#N/A</v>
      </c>
      <c r="I373" s="132" t="e">
        <f>IF($A$368='Eric-SESSION'!$A$556,INDEX('Eric-SESSION'!$K$556:$T$563, MATCH("*Military*",'Eric-SESSION'!$B$556:$B$563,0), MATCH("*5th*",'Eric-SESSION'!$K$7:$T$7,0)),"")</f>
        <v>#N/A</v>
      </c>
      <c r="J373" s="44" t="e">
        <f>INDEX('Eric-SESSION'!$L$556:$U$563, MATCH("*Military*",'Eric-SESSION'!$B$556:$B$563,0), MATCH("*5th*",'Eric-SESSION'!$K$7:$T$7,0))</f>
        <v>#N/A</v>
      </c>
      <c r="K373" s="131" t="e">
        <f>IF($A$368='Eric-SESSION'!$A$556,INDEX('Eric-SESSION'!$K$556:$T$563, MATCH("*Clean *",'Eric-SESSION'!$B$556:$B$563,0), MATCH("*5th*",'Eric-SESSION'!$K$7:$T$7,0)),"")</f>
        <v>#N/A</v>
      </c>
      <c r="L373" s="44" t="e">
        <f>INDEX('Eric-SESSION'!$L$556:$U$563, MATCH("*Clean *",'Eric-SESSION'!$B$556:$B$563,0), MATCH("*5th*",'Eric-SESSION'!$K$7:$T$7,0))</f>
        <v>#N/A</v>
      </c>
      <c r="M373" s="131" t="e">
        <f>IF($A$368='Eric-SESSION'!$A$556,INDEX('Eric-SESSION'!$K$556:$T$563, MATCH("*Lat Pulldown*",'Eric-SESSION'!$B$556:$B$563,0), MATCH("*5th*",'Eric-SESSION'!$K$7:$T$7,0)),"")</f>
        <v>#N/A</v>
      </c>
      <c r="N373" s="44" t="e">
        <f>INDEX('Eric-SESSION'!$L$556:$U$563, MATCH("*Lat Pulldown*",'Eric-SESSION'!$B$556:$B$563,0), MATCH("*5th*",'Eric-SESSION'!$K$7:$T$7,0))</f>
        <v>#N/A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'Eric-SESSION'!A565</f>
        <v>0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str">
        <f>IF($A$140='Eric-SESSION'!$A$565,INDEX('Eric-SESSION'!$K$565:$T$572, MATCH("*Plank*",'Eric-SESSION'!$B$565:$B$572,0), MATCH("*1st*",'Eric-SESSION'!$K$7:$T$7,0)),"")</f>
        <v/>
      </c>
      <c r="P374" s="152" t="str">
        <f>IF($A$140='Eric-SESSION'!$A$565,INDEX('Eric-SESSION'!$K$565:$T$572, MATCH("*HIIT*",'Eric-SESSION'!$B$565:$B$572,0), MATCH("*1st*",'Eric-SESSION'!$K$7:$T$7,0)),"")</f>
        <v/>
      </c>
      <c r="Q374" s="119" t="e">
        <f>INDEX('Eric-SESSION'!$L$565:$U$565, MATCH("*HIIT*",'Eric-SESSION'!$B$565:$B$565,0), MATCH("*1st*",'Eric-SESSION'!$K$7:$T$7,0))</f>
        <v>#N/A</v>
      </c>
      <c r="R374" s="119">
        <f>'Eric-SESSION'!U442</f>
        <v>0</v>
      </c>
      <c r="S374" s="116"/>
      <c r="T374" s="116"/>
      <c r="U374" s="120">
        <f>'Eric-SESSION'!A566</f>
        <v>0</v>
      </c>
      <c r="V374" s="120">
        <f>'Eric-SESSION'!A567</f>
        <v>0</v>
      </c>
      <c r="W374" s="116"/>
      <c r="X374" s="116"/>
      <c r="Y374" s="116"/>
      <c r="Z374" s="116"/>
      <c r="AA374" s="116"/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IF($A$374='Eric-SESSION'!$A$565,INDEX('Eric-SESSION'!$K$565:$T$572, MATCH("*pressup*",'Eric-SESSION'!$B$565:$B$572,0), MATCH("*1st*",'Eric-SESSION'!$K$7:$T$7,0)),"")</f>
        <v>#N/A</v>
      </c>
      <c r="D375" s="132" t="e">
        <f>INDEX('Eric-SESSION'!L$565:U$572, MATCH("*pressup*",'Eric-SESSION'!$B$565:$B$572,0), MATCH("*1st*",'Eric-SESSION'!K$7:T$7,0))</f>
        <v>#N/A</v>
      </c>
      <c r="E375" s="131" t="e">
        <f>IF($A$374='Eric-SESSION'!$A$565,INDEX('Eric-SESSION'!$K$565:$T$572, MATCH("*Deadlift*",'Eric-SESSION'!$B$565:$B$572,0), MATCH("*1st*",'Eric-SESSION'!$K$7:$T$7,0)),"")</f>
        <v>#N/A</v>
      </c>
      <c r="F375" s="131" t="e">
        <f>INDEX('Eric-SESSION'!$L$565:$U$572, MATCH("*Deadlift*",'Eric-SESSION'!$B$565:$B$572,0), MATCH("*1st*",'Eric-SESSION'!$K$7:$T$7,0))</f>
        <v>#N/A</v>
      </c>
      <c r="G375" s="131" t="e">
        <f>IF($A$374='Eric-SESSION'!$A$565,INDEX('Eric-SESSION'!$K$565:$T$572, MATCH("*Bench Press*",'Eric-SESSION'!$B$565:$B$572,0), MATCH("*1st*",'Eric-SESSION'!$K$7:$T$7,0)),"")</f>
        <v>#N/A</v>
      </c>
      <c r="H375" s="131" t="e">
        <f>INDEX('Eric-SESSION'!$L$565:$U$572, MATCH("*Bench Press*",'Eric-SESSION'!$B$565:$B$572,0), MATCH("*1st*",'Eric-SESSION'!$K$7:$T$7,0))</f>
        <v>#N/A</v>
      </c>
      <c r="I375" s="132" t="e">
        <f>IF($A$374='Eric-SESSION'!$A$565,INDEX('Eric-SESSION'!$K$565:$T$572, MATCH("*Military*",'Eric-SESSION'!$B$565:$B$572,0), MATCH("*1st*",'Eric-SESSION'!$K$7:$T$7,0)),"")</f>
        <v>#N/A</v>
      </c>
      <c r="J375" s="48" t="e">
        <f>INDEX('Eric-SESSION'!$L$565:$U$572, MATCH("*Military*",'Eric-SESSION'!$B$565:$B$572,0), MATCH("*1st*",'Eric-SESSION'!$K$7:$T$7,0))</f>
        <v>#N/A</v>
      </c>
      <c r="K375" s="131" t="e">
        <f>IF($A$374='Eric-SESSION'!$A$565,INDEX('Eric-SESSION'!$K$565:$T$572, MATCH("*Clean *",'Eric-SESSION'!$B$565:$B$572,0), MATCH("*1st*",'Eric-SESSION'!$K$7:$T$7,0)),"")</f>
        <v>#N/A</v>
      </c>
      <c r="L375" s="48" t="e">
        <f>INDEX('Eric-SESSION'!$L$565:$U$572, MATCH("*Clean *",'Eric-SESSION'!$B$565:$B$572,0), MATCH("*1st*",'Eric-SESSION'!$K$7:$T$7,0))</f>
        <v>#N/A</v>
      </c>
      <c r="M375" s="131" t="e">
        <f>IF($A$374='Eric-SESSION'!$A$565,INDEX('Eric-SESSION'!$K$565:$T$572, MATCH("*Lat Pulldown*",'Eric-SESSION'!$B$565:$B$572,0), MATCH("*1st*",'Eric-SESSION'!$K$7:$T$7,0)),"")</f>
        <v>#N/A</v>
      </c>
      <c r="N375" s="48" t="e">
        <f>INDEX('Eric-SESSION'!$L$565:$U$572, MATCH("*Lat Pulldown*",'Eric-SESSION'!$B$565:$B$572,0), MATCH("*1st*",'Eric-SESSION'!$K$7:$T$7,0))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IF($A$374='Eric-SESSION'!$A$565,INDEX('Eric-SESSION'!$K$565:$T$572, MATCH("*pressup*",'Eric-SESSION'!$B$565:$B$572,0), MATCH("*2nd*",'Eric-SESSION'!$K$7:$T$7,0)),"")</f>
        <v>#N/A</v>
      </c>
      <c r="D376" s="132" t="e">
        <f>INDEX('Eric-SESSION'!L$565:U$572, MATCH("*pressup*",'Eric-SESSION'!$B$565:$B$572,0), MATCH("*2nd*",'Eric-SESSION'!K$7:T$7,0))</f>
        <v>#N/A</v>
      </c>
      <c r="E376" s="131" t="e">
        <f>IF($A$374='Eric-SESSION'!$A$565,INDEX('Eric-SESSION'!$K$565:$T$572, MATCH("*Deadlift*",'Eric-SESSION'!$B$565:$B$572,0), MATCH("*2ND*",'Eric-SESSION'!$K$7:$T$7,0)),"")</f>
        <v>#N/A</v>
      </c>
      <c r="F376" s="131" t="e">
        <f>INDEX('Eric-SESSION'!$L$565:$U$572, MATCH("*Deadlift*",'Eric-SESSION'!$B$565:$B$572,0), MATCH("*2nd*",'Eric-SESSION'!$K$7:$T$7,0))</f>
        <v>#N/A</v>
      </c>
      <c r="G376" s="131" t="e">
        <f>IF($A$374='Eric-SESSION'!$A$565,INDEX('Eric-SESSION'!$K$565:$T$572, MATCH("*Bench Press*",'Eric-SESSION'!$B$565:$B$572,0), MATCH("*2ND*",'Eric-SESSION'!$K$7:$T$7,0)),"")</f>
        <v>#N/A</v>
      </c>
      <c r="H376" s="131" t="e">
        <f>INDEX('Eric-SESSION'!$L$565:$U$572, MATCH("*Bench Press*",'Eric-SESSION'!$B$565:$B$572,0), MATCH("*2nd*",'Eric-SESSION'!$K$7:$T$7,0))</f>
        <v>#N/A</v>
      </c>
      <c r="I376" s="132" t="e">
        <f>IF($A$374='Eric-SESSION'!$A$565,INDEX('Eric-SESSION'!$K$565:$T$572, MATCH("*Military*",'Eric-SESSION'!$B$565:$B$572,0), MATCH("*2ND*",'Eric-SESSION'!$K$7:$T$7,0)),"")</f>
        <v>#N/A</v>
      </c>
      <c r="J376" s="44" t="e">
        <f>INDEX('Eric-SESSION'!$L$565:$U$572, MATCH("*Military*",'Eric-SESSION'!$B$565:$B$572,0), MATCH("*2nd*",'Eric-SESSION'!$K$7:$T$7,0))</f>
        <v>#N/A</v>
      </c>
      <c r="K376" s="131" t="e">
        <f>IF($A$374='Eric-SESSION'!$A$565,INDEX('Eric-SESSION'!$K$565:$T$572, MATCH("*Clean *",'Eric-SESSION'!$B$565:$B$572,0), MATCH("*2ND*",'Eric-SESSION'!$K$7:$T$7,0)),"")</f>
        <v>#N/A</v>
      </c>
      <c r="L376" s="44" t="e">
        <f>INDEX('Eric-SESSION'!$L$565:$U$572, MATCH("*Clean *",'Eric-SESSION'!$B$565:$B$572,0), MATCH("*2nd*",'Eric-SESSION'!$K$7:$T$7,0))</f>
        <v>#N/A</v>
      </c>
      <c r="M376" s="131" t="e">
        <f>IF($A$374='Eric-SESSION'!$A$565,INDEX('Eric-SESSION'!$K$565:$T$572, MATCH("*Lat Pulldown*",'Eric-SESSION'!$B$565:$B$572,0), MATCH("*2ND*",'Eric-SESSION'!$K$7:$T$7,0)),"")</f>
        <v>#N/A</v>
      </c>
      <c r="N376" s="44" t="e">
        <f>INDEX('Eric-SESSION'!$L$565:$U$572, MATCH("*Lat Pulldown*",'Eric-SESSION'!$B$565:$B$572,0), MATCH("*2nd*",'Eric-SESSION'!$K$7:$T$7,0))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IF($A$374='Eric-SESSION'!$A$565,INDEX('Eric-SESSION'!$K$565:$T$572, MATCH("*pressup*",'Eric-SESSION'!$B$565:$B$572,0), MATCH("*3rd*",'Eric-SESSION'!$K$7:$T$7,0)),"")</f>
        <v>#N/A</v>
      </c>
      <c r="D377" s="132" t="e">
        <f>INDEX('Eric-SESSION'!L$565:U$572, MATCH("*pressup*",'Eric-SESSION'!$B$565:$B$572,0), MATCH("*3rd*",'Eric-SESSION'!K$7:T$7,0))</f>
        <v>#N/A</v>
      </c>
      <c r="E377" s="131" t="e">
        <f>IF($A$374='Eric-SESSION'!$A$565,INDEX('Eric-SESSION'!$K$565:$T$572, MATCH("*Deadlift*",'Eric-SESSION'!$B$565:$B$572,0), MATCH("*3rd*",'Eric-SESSION'!$K$7:$T$7,0)),"")</f>
        <v>#N/A</v>
      </c>
      <c r="F377" s="131" t="e">
        <f>INDEX('Eric-SESSION'!$L$565:$U$572, MATCH("*Deadlift*",'Eric-SESSION'!$B$565:$B$572,0), MATCH("*3rd*",'Eric-SESSION'!$K$7:$T$7,0))</f>
        <v>#N/A</v>
      </c>
      <c r="G377" s="131" t="e">
        <f>IF($A$374='Eric-SESSION'!$A$565,INDEX('Eric-SESSION'!$K$565:$T$572, MATCH("*Bench Press*",'Eric-SESSION'!$B$565:$B$572,0), MATCH("*3rd*",'Eric-SESSION'!$K$7:$T$7,0)),"")</f>
        <v>#N/A</v>
      </c>
      <c r="H377" s="131" t="e">
        <f>INDEX('Eric-SESSION'!$L$565:$U$572, MATCH("*Bench Press*",'Eric-SESSION'!$B$565:$B$572,0), MATCH("*3rd*",'Eric-SESSION'!$K$7:$T$7,0))</f>
        <v>#N/A</v>
      </c>
      <c r="I377" s="132" t="e">
        <f>IF($A$374='Eric-SESSION'!$A$565,INDEX('Eric-SESSION'!$K$565:$T$572, MATCH("*Military*",'Eric-SESSION'!$B$565:$B$572,0), MATCH("*3rd*",'Eric-SESSION'!$K$7:$T$7,0)),"")</f>
        <v>#N/A</v>
      </c>
      <c r="J377" s="44" t="e">
        <f>INDEX('Eric-SESSION'!$L$565:$U$572, MATCH("*Military*",'Eric-SESSION'!$B$565:$B$572,0), MATCH("*3rd*",'Eric-SESSION'!$K$7:$T$7,0))</f>
        <v>#N/A</v>
      </c>
      <c r="K377" s="131" t="e">
        <f>IF($A$374='Eric-SESSION'!$A$565,INDEX('Eric-SESSION'!$K$565:$T$572, MATCH("*Clean *",'Eric-SESSION'!$B$565:$B$572,0), MATCH("*3rd*",'Eric-SESSION'!$K$7:$T$7,0)),"")</f>
        <v>#N/A</v>
      </c>
      <c r="L377" s="44" t="e">
        <f>INDEX('Eric-SESSION'!$L$565:$U$572, MATCH("*Clean *",'Eric-SESSION'!$B$565:$B$572,0), MATCH("*3rd*",'Eric-SESSION'!$K$7:$T$7,0))</f>
        <v>#N/A</v>
      </c>
      <c r="M377" s="131" t="e">
        <f>IF($A$374='Eric-SESSION'!$A$565,INDEX('Eric-SESSION'!$K$565:$T$572, MATCH("*Lat Pulldown*",'Eric-SESSION'!$B$565:$B$572,0), MATCH("*3rd*",'Eric-SESSION'!$K$7:$T$7,0)),"")</f>
        <v>#N/A</v>
      </c>
      <c r="N377" s="44" t="e">
        <f>INDEX('Eric-SESSION'!$L$565:$U$572, MATCH("*Lat Pulldown*",'Eric-SESSION'!$B$565:$B$572,0), MATCH("*3rd*",'Eric-SESSION'!$K$7:$T$7,0))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IF($A$374='Eric-SESSION'!$A$565,INDEX('Eric-SESSION'!$K$565:$T$572, MATCH("*pressup*",'Eric-SESSION'!$B$565:$B$572,0), MATCH("*4th*",'Eric-SESSION'!$K$7:$T$7,0)),"")</f>
        <v>#N/A</v>
      </c>
      <c r="D378" s="132" t="e">
        <f>INDEX('Eric-SESSION'!L$565:U$572, MATCH("*pressup*",'Eric-SESSION'!$B$565:$B$572,0), MATCH("*4th*",'Eric-SESSION'!K$7:T$7,0))</f>
        <v>#N/A</v>
      </c>
      <c r="E378" s="131" t="e">
        <f>IF($A$374='Eric-SESSION'!$A$565,INDEX('Eric-SESSION'!$K$565:$T$572, MATCH("*Deadlift*",'Eric-SESSION'!$B$565:$B$572,0), MATCH("*4th*",'Eric-SESSION'!$K$7:$T$7,0)),"")</f>
        <v>#N/A</v>
      </c>
      <c r="F378" s="131" t="e">
        <f>INDEX('Eric-SESSION'!$L$565:$U$572, MATCH("*Deadlift*",'Eric-SESSION'!$B$565:$B$572,0), MATCH("*4th*",'Eric-SESSION'!$K$7:$T$7,0))</f>
        <v>#N/A</v>
      </c>
      <c r="G378" s="131" t="e">
        <f>IF($A$374='Eric-SESSION'!$A$565,INDEX('Eric-SESSION'!$K$565:$T$572, MATCH("*Bench Press*",'Eric-SESSION'!$B$565:$B$572,0), MATCH("*4th*",'Eric-SESSION'!$K$7:$T$7,0)),"")</f>
        <v>#N/A</v>
      </c>
      <c r="H378" s="131" t="e">
        <f>INDEX('Eric-SESSION'!$L$565:$U$572, MATCH("*Bench Press*",'Eric-SESSION'!$B$565:$B$572,0), MATCH("*4th*",'Eric-SESSION'!$K$7:$T$7,0))</f>
        <v>#N/A</v>
      </c>
      <c r="I378" s="132" t="e">
        <f>IF($A$374='Eric-SESSION'!$A$565,INDEX('Eric-SESSION'!$K$565:$T$572, MATCH("*Military*",'Eric-SESSION'!$B$565:$B$572,0), MATCH("*4th*",'Eric-SESSION'!$K$7:$T$7,0)),"")</f>
        <v>#N/A</v>
      </c>
      <c r="J378" s="44" t="e">
        <f>INDEX('Eric-SESSION'!$L$565:$U$572, MATCH("*Military*",'Eric-SESSION'!$B$565:$B$572,0), MATCH("*4th*",'Eric-SESSION'!$K$7:$T$7,0))</f>
        <v>#N/A</v>
      </c>
      <c r="K378" s="131" t="e">
        <f>IF($A$374='Eric-SESSION'!$A$565,INDEX('Eric-SESSION'!$K$565:$T$572, MATCH("*Clean *",'Eric-SESSION'!$B$565:$B$572,0), MATCH("*4th*",'Eric-SESSION'!$K$7:$T$7,0)),"")</f>
        <v>#N/A</v>
      </c>
      <c r="L378" s="44" t="e">
        <f>INDEX('Eric-SESSION'!$L$565:$U$572, MATCH("*Clean *",'Eric-SESSION'!$B$565:$B$572,0), MATCH("*4th*",'Eric-SESSION'!$K$7:$T$7,0))</f>
        <v>#N/A</v>
      </c>
      <c r="M378" s="131" t="e">
        <f>IF($A$374='Eric-SESSION'!$A$565,INDEX('Eric-SESSION'!$K$565:$T$572, MATCH("*Lat Pulldown*",'Eric-SESSION'!$B$565:$B$572,0), MATCH("*4th*",'Eric-SESSION'!$K$7:$T$7,0)),"")</f>
        <v>#N/A</v>
      </c>
      <c r="N378" s="44" t="e">
        <f>INDEX('Eric-SESSION'!$L$565:$U$572, MATCH("*Lat Pulldown*",'Eric-SESSION'!$B$565:$B$572,0), MATCH("*4th*",'Eric-SESSION'!$K$7:$T$7,0))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IF($A$374='Eric-SESSION'!$A$565,INDEX('Eric-SESSION'!$K$565:$T$572, MATCH("*pressup*",'Eric-SESSION'!$B$565:$B$572,0), MATCH("*5th*",'Eric-SESSION'!$K$7:$T$7,0)),"")</f>
        <v>#N/A</v>
      </c>
      <c r="D379" s="132" t="e">
        <f>INDEX('Eric-SESSION'!L$565:U$572, MATCH("*pressup*",'Eric-SESSION'!$B$565:$B$572,0), MATCH("*5th*",'Eric-SESSION'!K$7:T$7,0))</f>
        <v>#N/A</v>
      </c>
      <c r="E379" s="131" t="e">
        <f>IF($A$374='Eric-SESSION'!$A$565,INDEX('Eric-SESSION'!$K$565:$T$572, MATCH("*Deadlift*",'Eric-SESSION'!$B$565:$B$572,0), MATCH("*5th*",'Eric-SESSION'!$K$7:$T$7,0)),"")</f>
        <v>#N/A</v>
      </c>
      <c r="F379" s="131" t="e">
        <f>INDEX('Eric-SESSION'!$L$565:$U$572, MATCH("*Deadlift*",'Eric-SESSION'!$B$565:$B$572,0), MATCH("*5th*",'Eric-SESSION'!$K$7:$T$7,0))</f>
        <v>#N/A</v>
      </c>
      <c r="G379" s="131" t="e">
        <f>IF($A$374='Eric-SESSION'!$A$565,INDEX('Eric-SESSION'!$K$565:$T$572, MATCH("*Bench Press*",'Eric-SESSION'!$B$565:$B$572,0), MATCH("*5th*",'Eric-SESSION'!$K$7:$T$7,0)),"")</f>
        <v>#N/A</v>
      </c>
      <c r="H379" s="131" t="e">
        <f>INDEX('Eric-SESSION'!$L$565:$U$572, MATCH("*Bench Press*",'Eric-SESSION'!$B$565:$B$572,0), MATCH("*5th*",'Eric-SESSION'!$K$7:$T$7,0))</f>
        <v>#N/A</v>
      </c>
      <c r="I379" s="132" t="e">
        <f>IF($A$374='Eric-SESSION'!$A$565,INDEX('Eric-SESSION'!$K$565:$T$572, MATCH("*Military*",'Eric-SESSION'!$B$565:$B$572,0), MATCH("*5th*",'Eric-SESSION'!$K$7:$T$7,0)),"")</f>
        <v>#N/A</v>
      </c>
      <c r="J379" s="44" t="e">
        <f>INDEX('Eric-SESSION'!$L$565:$U$572, MATCH("*Military*",'Eric-SESSION'!$B$565:$B$572,0), MATCH("*5th*",'Eric-SESSION'!$K$7:$T$7,0))</f>
        <v>#N/A</v>
      </c>
      <c r="K379" s="131" t="e">
        <f>IF($A$374='Eric-SESSION'!$A$565,INDEX('Eric-SESSION'!$K$565:$T$572, MATCH("*Clean *",'Eric-SESSION'!$B$565:$B$572,0), MATCH("*5th*",'Eric-SESSION'!$K$7:$T$7,0)),"")</f>
        <v>#N/A</v>
      </c>
      <c r="L379" s="44" t="e">
        <f>INDEX('Eric-SESSION'!$L$565:$U$572, MATCH("*Clean *",'Eric-SESSION'!$B$565:$B$572,0), MATCH("*5th*",'Eric-SESSION'!$K$7:$T$7,0))</f>
        <v>#N/A</v>
      </c>
      <c r="M379" s="131" t="e">
        <f>IF($A$374='Eric-SESSION'!$A$565,INDEX('Eric-SESSION'!$K$565:$T$572, MATCH("*Lat Pulldown*",'Eric-SESSION'!$B$565:$B$572,0), MATCH("*5th*",'Eric-SESSION'!$K$7:$T$7,0)),"")</f>
        <v>#N/A</v>
      </c>
      <c r="N379" s="44" t="e">
        <f>INDEX('Eric-SESSION'!$L$565:$U$572, MATCH("*Lat Pulldown*",'Eric-SESSION'!$B$565:$B$572,0), MATCH("*5th*",'Eric-SESSION'!$K$7:$T$7,0))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'Eric-SESSION'!A574</f>
        <v>0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 t="e">
        <f>MAX(I381:I385)</f>
        <v>#N/A</v>
      </c>
      <c r="J380" s="116" t="e">
        <f t="array" ref="J380">MAX(IF(I381:I385=I380,J381:J385))</f>
        <v>#N/A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str">
        <f>IF($A$140='Eric-SESSION'!$A$574,INDEX('Eric-SESSION'!$K$574:$T$581, MATCH("*Plank*",'Eric-SESSION'!$B$574:$B$581,0), MATCH("*1st*",'Eric-SESSION'!$K$7:$T$7,0)),"")</f>
        <v/>
      </c>
      <c r="P380" s="152" t="str">
        <f>IF($A$140='Eric-SESSION'!$A$574,INDEX('Eric-SESSION'!$K$574:$T$581, MATCH("*HIIT*",'Eric-SESSION'!$B$574:$B$581,0), MATCH("*1st*",'Eric-SESSION'!$K$7:$T$7,0)),"")</f>
        <v/>
      </c>
      <c r="Q380" s="119" t="e">
        <f>INDEX('Eric-SESSION'!$L$574:$U$574, MATCH("*HIIT*",'Eric-SESSION'!$B$574:$B$574,0), MATCH("*1st*",'Eric-SESSION'!$K$7:$T$7,0))</f>
        <v>#N/A</v>
      </c>
      <c r="R380" s="119">
        <f>'Eric-SESSION'!U448</f>
        <v>0</v>
      </c>
      <c r="S380" s="116"/>
      <c r="T380" s="116"/>
      <c r="U380" s="120">
        <f>'Eric-SESSION'!A575</f>
        <v>0</v>
      </c>
      <c r="V380" s="120">
        <f>'Eric-SESSION'!A576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IF($A$380='Eric-SESSION'!$A$574,INDEX('Eric-SESSION'!$K$574:$T$581, MATCH("*pressup*",'Eric-SESSION'!$B$574:$B$581,0), MATCH("*1st*",'Eric-SESSION'!$K$7:$T$7,0)),"")</f>
        <v>#N/A</v>
      </c>
      <c r="D381" s="132" t="e">
        <f>INDEX('Eric-SESSION'!L$574:U$581, MATCH("*pressup*",'Eric-SESSION'!$B$574:$B$581,0), MATCH("*1st*",'Eric-SESSION'!K$7:T$7,0))</f>
        <v>#N/A</v>
      </c>
      <c r="E381" s="131" t="e">
        <f>IF($A$380='Eric-SESSION'!$A$574,INDEX('Eric-SESSION'!$K$574:$T$581, MATCH("*Deadlift*",'Eric-SESSION'!$B$574:$B$581,0), MATCH("*1st*",'Eric-SESSION'!$K$7:$T$7,0)),"")</f>
        <v>#N/A</v>
      </c>
      <c r="F381" s="131" t="e">
        <f>INDEX('Eric-SESSION'!$L$574:$U$581, MATCH("*Deadlift*",'Eric-SESSION'!$B$574:$B$581,0), MATCH("*1st*",'Eric-SESSION'!$K$7:$T$7,0))</f>
        <v>#N/A</v>
      </c>
      <c r="G381" s="131" t="e">
        <f>IF($A$380='Eric-SESSION'!$A$574,INDEX('Eric-SESSION'!$K$574:$T$581, MATCH("*Bench Press*",'Eric-SESSION'!$B$574:$B$581,0), MATCH("*1st*",'Eric-SESSION'!$K$7:$T$7,0)),"")</f>
        <v>#N/A</v>
      </c>
      <c r="H381" s="131" t="e">
        <f>INDEX('Eric-SESSION'!$L$574:$U$581, MATCH("*Bench Press*",'Eric-SESSION'!$B$574:$B$581,0), MATCH("*1st*",'Eric-SESSION'!$K$7:$T$7,0))</f>
        <v>#N/A</v>
      </c>
      <c r="I381" s="132" t="e">
        <f>IF($A$380='Eric-SESSION'!$A$574,INDEX('Eric-SESSION'!$K$574:$T$581, MATCH("*Military*",'Eric-SESSION'!$B$574:$B$581,0), MATCH("*1st*",'Eric-SESSION'!$K$7:$T$7,0)),"")</f>
        <v>#N/A</v>
      </c>
      <c r="J381" s="48" t="e">
        <f>INDEX('Eric-SESSION'!$L$574:$U$581, MATCH("*Military*",'Eric-SESSION'!$B$574:$B$581,0), MATCH("*1st*",'Eric-SESSION'!$K$7:$T$7,0))</f>
        <v>#N/A</v>
      </c>
      <c r="K381" s="131" t="e">
        <f>IF($A$380='Eric-SESSION'!$A$574,INDEX('Eric-SESSION'!$K$574:$T$581, MATCH("*Clean *",'Eric-SESSION'!$B$574:$B$581,0), MATCH("*1st*",'Eric-SESSION'!$K$7:$T$7,0)),"")</f>
        <v>#N/A</v>
      </c>
      <c r="L381" s="48" t="e">
        <f>INDEX('Eric-SESSION'!$L$574:$U$581, MATCH("*Clean *",'Eric-SESSION'!$B$574:$B$581,0), MATCH("*1st*",'Eric-SESSION'!$K$7:$T$7,0))</f>
        <v>#N/A</v>
      </c>
      <c r="M381" s="131" t="e">
        <f>IF($A$380='Eric-SESSION'!$A$574,INDEX('Eric-SESSION'!$K$574:$T$581, MATCH("*Lat Pulldown*",'Eric-SESSION'!$B$574:$B$581,0), MATCH("*1st*",'Eric-SESSION'!$K$7:$T$7,0)),"")</f>
        <v>#N/A</v>
      </c>
      <c r="N381" s="48" t="e">
        <f>INDEX('Eric-SESSION'!$L$574:$U$581, MATCH("*Lat Pulldown*",'Eric-SESSION'!$B$574:$B$581,0), MATCH("*1st*",'Eric-SESSION'!$K$7:$T$7,0))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IF($A$380='Eric-SESSION'!$A$574,INDEX('Eric-SESSION'!$K$574:$T$581, MATCH("*pressup*",'Eric-SESSION'!$B$574:$B$581,0), MATCH("*2nd*",'Eric-SESSION'!$K$7:$T$7,0)),"")</f>
        <v>#N/A</v>
      </c>
      <c r="D382" s="132" t="e">
        <f>INDEX('Eric-SESSION'!L$574:U$581, MATCH("*pressup*",'Eric-SESSION'!$B$574:$B$581,0), MATCH("*2nd*",'Eric-SESSION'!K$7:T$7,0))</f>
        <v>#N/A</v>
      </c>
      <c r="E382" s="131" t="e">
        <f>IF($A$380='Eric-SESSION'!$A$574,INDEX('Eric-SESSION'!$K$574:$T$581, MATCH("*Deadlift*",'Eric-SESSION'!$B$574:$B$581,0), MATCH("*2ND*",'Eric-SESSION'!$K$7:$T$7,0)),"")</f>
        <v>#N/A</v>
      </c>
      <c r="F382" s="131" t="e">
        <f>INDEX('Eric-SESSION'!$L$574:$U$581, MATCH("*Deadlift*",'Eric-SESSION'!$B$574:$B$581,0), MATCH("*2nd*",'Eric-SESSION'!$K$7:$T$7,0))</f>
        <v>#N/A</v>
      </c>
      <c r="G382" s="131" t="e">
        <f>IF($A$380='Eric-SESSION'!$A$574,INDEX('Eric-SESSION'!$K$574:$T$581, MATCH("*Bench Press*",'Eric-SESSION'!$B$574:$B$581,0), MATCH("*2ND*",'Eric-SESSION'!$K$7:$T$7,0)),"")</f>
        <v>#N/A</v>
      </c>
      <c r="H382" s="131" t="e">
        <f>INDEX('Eric-SESSION'!$L$574:$U$581, MATCH("*Bench Press*",'Eric-SESSION'!$B$574:$B$581,0), MATCH("*2nd*",'Eric-SESSION'!$K$7:$T$7,0))</f>
        <v>#N/A</v>
      </c>
      <c r="I382" s="132" t="e">
        <f>IF($A$380='Eric-SESSION'!$A$574,INDEX('Eric-SESSION'!$K$574:$T$581, MATCH("*Military*",'Eric-SESSION'!$B$574:$B$581,0), MATCH("*2ND*",'Eric-SESSION'!$K$7:$T$7,0)),"")</f>
        <v>#N/A</v>
      </c>
      <c r="J382" s="44" t="e">
        <f>INDEX('Eric-SESSION'!$L$574:$U$581, MATCH("*Military*",'Eric-SESSION'!$B$574:$B$581,0), MATCH("*2nd*",'Eric-SESSION'!$K$7:$T$7,0))</f>
        <v>#N/A</v>
      </c>
      <c r="K382" s="131" t="e">
        <f>IF($A$380='Eric-SESSION'!$A$574,INDEX('Eric-SESSION'!$K$574:$T$581, MATCH("*Clean *",'Eric-SESSION'!$B$574:$B$581,0), MATCH("*2ND*",'Eric-SESSION'!$K$7:$T$7,0)),"")</f>
        <v>#N/A</v>
      </c>
      <c r="L382" s="44" t="e">
        <f>INDEX('Eric-SESSION'!$L$574:$U$581, MATCH("*Clean *",'Eric-SESSION'!$B$574:$B$581,0), MATCH("*2nd*",'Eric-SESSION'!$K$7:$T$7,0))</f>
        <v>#N/A</v>
      </c>
      <c r="M382" s="131" t="e">
        <f>IF($A$380='Eric-SESSION'!$A$574,INDEX('Eric-SESSION'!$K$574:$T$581, MATCH("*Lat Pulldown*",'Eric-SESSION'!$B$574:$B$581,0), MATCH("*2ND*",'Eric-SESSION'!$K$7:$T$7,0)),"")</f>
        <v>#N/A</v>
      </c>
      <c r="N382" s="44" t="e">
        <f>INDEX('Eric-SESSION'!$L$574:$U$581, MATCH("*Lat Pulldown*",'Eric-SESSION'!$B$574:$B$581,0), MATCH("*2nd*",'Eric-SESSION'!$K$7:$T$7,0))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IF($A$380='Eric-SESSION'!$A$574,INDEX('Eric-SESSION'!$K$574:$T$581, MATCH("*pressup*",'Eric-SESSION'!$B$574:$B$581,0), MATCH("*3rd*",'Eric-SESSION'!$K$7:$T$7,0)),"")</f>
        <v>#N/A</v>
      </c>
      <c r="D383" s="132" t="e">
        <f>INDEX('Eric-SESSION'!L$574:U$581, MATCH("*pressup*",'Eric-SESSION'!$B$574:$B$581,0), MATCH("*3rd*",'Eric-SESSION'!K$7:T$7,0))</f>
        <v>#N/A</v>
      </c>
      <c r="E383" s="131" t="e">
        <f>IF($A$380='Eric-SESSION'!$A$574,INDEX('Eric-SESSION'!$K$574:$T$581, MATCH("*Deadlift*",'Eric-SESSION'!$B$574:$B$581,0), MATCH("*3rd*",'Eric-SESSION'!$K$7:$T$7,0)),"")</f>
        <v>#N/A</v>
      </c>
      <c r="F383" s="131" t="e">
        <f>INDEX('Eric-SESSION'!$L$574:$U$581, MATCH("*Deadlift*",'Eric-SESSION'!$B$574:$B$581,0), MATCH("*3rd*",'Eric-SESSION'!$K$7:$T$7,0))</f>
        <v>#N/A</v>
      </c>
      <c r="G383" s="131" t="e">
        <f>IF($A$380='Eric-SESSION'!$A$574,INDEX('Eric-SESSION'!$K$574:$T$581, MATCH("*Bench Press*",'Eric-SESSION'!$B$574:$B$581,0), MATCH("*3rd*",'Eric-SESSION'!$K$7:$T$7,0)),"")</f>
        <v>#N/A</v>
      </c>
      <c r="H383" s="131" t="e">
        <f>INDEX('Eric-SESSION'!$L$574:$U$581, MATCH("*Bench Press*",'Eric-SESSION'!$B$574:$B$581,0), MATCH("*3rd*",'Eric-SESSION'!$K$7:$T$7,0))</f>
        <v>#N/A</v>
      </c>
      <c r="I383" s="132" t="e">
        <f>IF($A$380='Eric-SESSION'!$A$574,INDEX('Eric-SESSION'!$K$574:$T$581, MATCH("*Military*",'Eric-SESSION'!$B$574:$B$581,0), MATCH("*3rd*",'Eric-SESSION'!$K$7:$T$7,0)),"")</f>
        <v>#N/A</v>
      </c>
      <c r="J383" s="44" t="e">
        <f>INDEX('Eric-SESSION'!$L$574:$U$581, MATCH("*Military*",'Eric-SESSION'!$B$574:$B$581,0), MATCH("*3rd*",'Eric-SESSION'!$K$7:$T$7,0))</f>
        <v>#N/A</v>
      </c>
      <c r="K383" s="131" t="e">
        <f>IF($A$380='Eric-SESSION'!$A$574,INDEX('Eric-SESSION'!$K$574:$T$581, MATCH("*Clean *",'Eric-SESSION'!$B$574:$B$581,0), MATCH("*3rd*",'Eric-SESSION'!$K$7:$T$7,0)),"")</f>
        <v>#N/A</v>
      </c>
      <c r="L383" s="44" t="e">
        <f>INDEX('Eric-SESSION'!$L$574:$U$581, MATCH("*Clean *",'Eric-SESSION'!$B$574:$B$581,0), MATCH("*3rd*",'Eric-SESSION'!$K$7:$T$7,0))</f>
        <v>#N/A</v>
      </c>
      <c r="M383" s="131" t="e">
        <f>IF($A$380='Eric-SESSION'!$A$574,INDEX('Eric-SESSION'!$K$574:$T$581, MATCH("*Lat Pulldown*",'Eric-SESSION'!$B$574:$B$581,0), MATCH("*3rd*",'Eric-SESSION'!$K$7:$T$7,0)),"")</f>
        <v>#N/A</v>
      </c>
      <c r="N383" s="44" t="e">
        <f>INDEX('Eric-SESSION'!$L$574:$U$581, MATCH("*Lat Pulldown*",'Eric-SESSION'!$B$574:$B$581,0), MATCH("*3rd*",'Eric-SESSION'!$K$7:$T$7,0))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IF($A$380='Eric-SESSION'!$A$574,INDEX('Eric-SESSION'!$K$574:$T$581, MATCH("*pressup*",'Eric-SESSION'!$B$574:$B$581,0), MATCH("*4th*",'Eric-SESSION'!$K$7:$T$7,0)),"")</f>
        <v>#N/A</v>
      </c>
      <c r="D384" s="132" t="e">
        <f>INDEX('Eric-SESSION'!L$574:U$581, MATCH("*pressup*",'Eric-SESSION'!$B$574:$B$581,0), MATCH("*4th*",'Eric-SESSION'!K$7:T$7,0))</f>
        <v>#N/A</v>
      </c>
      <c r="E384" s="131" t="e">
        <f>IF($A$380='Eric-SESSION'!$A$574,INDEX('Eric-SESSION'!$K$574:$T$581, MATCH("*Deadlift*",'Eric-SESSION'!$B$574:$B$581,0), MATCH("*4th*",'Eric-SESSION'!$K$7:$T$7,0)),"")</f>
        <v>#N/A</v>
      </c>
      <c r="F384" s="131" t="e">
        <f>INDEX('Eric-SESSION'!$L$574:$U$581, MATCH("*Deadlift*",'Eric-SESSION'!$B$574:$B$581,0), MATCH("*4th*",'Eric-SESSION'!$K$7:$T$7,0))</f>
        <v>#N/A</v>
      </c>
      <c r="G384" s="131" t="e">
        <f>IF($A$380='Eric-SESSION'!$A$574,INDEX('Eric-SESSION'!$K$574:$T$581, MATCH("*Bench Press*",'Eric-SESSION'!$B$574:$B$581,0), MATCH("*4th*",'Eric-SESSION'!$K$7:$T$7,0)),"")</f>
        <v>#N/A</v>
      </c>
      <c r="H384" s="131" t="e">
        <f>INDEX('Eric-SESSION'!$L$574:$U$581, MATCH("*Bench Press*",'Eric-SESSION'!$B$574:$B$581,0), MATCH("*4th*",'Eric-SESSION'!$K$7:$T$7,0))</f>
        <v>#N/A</v>
      </c>
      <c r="I384" s="132" t="e">
        <f>IF($A$380='Eric-SESSION'!$A$574,INDEX('Eric-SESSION'!$K$574:$T$581, MATCH("*Military*",'Eric-SESSION'!$B$574:$B$581,0), MATCH("*4th*",'Eric-SESSION'!$K$7:$T$7,0)),"")</f>
        <v>#N/A</v>
      </c>
      <c r="J384" s="44" t="e">
        <f>INDEX('Eric-SESSION'!$L$574:$U$581, MATCH("*Military*",'Eric-SESSION'!$B$574:$B$581,0), MATCH("*4th*",'Eric-SESSION'!$K$7:$T$7,0))</f>
        <v>#N/A</v>
      </c>
      <c r="K384" s="131" t="e">
        <f>IF($A$380='Eric-SESSION'!$A$574,INDEX('Eric-SESSION'!$K$574:$T$581, MATCH("*Clean *",'Eric-SESSION'!$B$574:$B$581,0), MATCH("*4th*",'Eric-SESSION'!$K$7:$T$7,0)),"")</f>
        <v>#N/A</v>
      </c>
      <c r="L384" s="44" t="e">
        <f>INDEX('Eric-SESSION'!$L$574:$U$581, MATCH("*Clean *",'Eric-SESSION'!$B$574:$B$581,0), MATCH("*4th*",'Eric-SESSION'!$K$7:$T$7,0))</f>
        <v>#N/A</v>
      </c>
      <c r="M384" s="131" t="e">
        <f>IF($A$380='Eric-SESSION'!$A$574,INDEX('Eric-SESSION'!$K$574:$T$581, MATCH("*Lat Pulldown*",'Eric-SESSION'!$B$574:$B$581,0), MATCH("*4th*",'Eric-SESSION'!$K$7:$T$7,0)),"")</f>
        <v>#N/A</v>
      </c>
      <c r="N384" s="44" t="e">
        <f>INDEX('Eric-SESSION'!$L$574:$U$581, MATCH("*Lat Pulldown*",'Eric-SESSION'!$B$574:$B$581,0), MATCH("*4th*",'Eric-SESSION'!$K$7:$T$7,0))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IF($A$380='Eric-SESSION'!$A$574,INDEX('Eric-SESSION'!$K$574:$T$581, MATCH("*pressup*",'Eric-SESSION'!$B$574:$B$581,0), MATCH("*5th*",'Eric-SESSION'!$K$7:$T$7,0)),"")</f>
        <v>#N/A</v>
      </c>
      <c r="D385" s="132" t="e">
        <f>INDEX('Eric-SESSION'!L$574:U$581, MATCH("*pressup*",'Eric-SESSION'!$B$574:$B$581,0), MATCH("*5th*",'Eric-SESSION'!K$7:T$7,0))</f>
        <v>#N/A</v>
      </c>
      <c r="E385" s="131" t="e">
        <f>IF($A$380='Eric-SESSION'!$A$574,INDEX('Eric-SESSION'!$K$574:$T$581, MATCH("*Deadlift*",'Eric-SESSION'!$B$574:$B$581,0), MATCH("*5th*",'Eric-SESSION'!$K$7:$T$7,0)),"")</f>
        <v>#N/A</v>
      </c>
      <c r="F385" s="131" t="e">
        <f>INDEX('Eric-SESSION'!$L$574:$U$581, MATCH("*Deadlift*",'Eric-SESSION'!$B$574:$B$581,0), MATCH("*5th*",'Eric-SESSION'!$K$7:$T$7,0))</f>
        <v>#N/A</v>
      </c>
      <c r="G385" s="131" t="e">
        <f>IF($A$380='Eric-SESSION'!$A$574,INDEX('Eric-SESSION'!$K$574:$T$581, MATCH("*Bench Press*",'Eric-SESSION'!$B$574:$B$581,0), MATCH("*5th*",'Eric-SESSION'!$K$7:$T$7,0)),"")</f>
        <v>#N/A</v>
      </c>
      <c r="H385" s="131" t="e">
        <f>INDEX('Eric-SESSION'!$L$574:$U$581, MATCH("*Bench Press*",'Eric-SESSION'!$B$574:$B$581,0), MATCH("*5th*",'Eric-SESSION'!$K$7:$T$7,0))</f>
        <v>#N/A</v>
      </c>
      <c r="I385" s="132" t="e">
        <f>IF($A$380='Eric-SESSION'!$A$574,INDEX('Eric-SESSION'!$K$574:$T$581, MATCH("*Military*",'Eric-SESSION'!$B$574:$B$581,0), MATCH("*5th*",'Eric-SESSION'!$K$7:$T$7,0)),"")</f>
        <v>#N/A</v>
      </c>
      <c r="J385" s="44" t="e">
        <f>INDEX('Eric-SESSION'!$L$574:$U$581, MATCH("*Military*",'Eric-SESSION'!$B$574:$B$581,0), MATCH("*5th*",'Eric-SESSION'!$K$7:$T$7,0))</f>
        <v>#N/A</v>
      </c>
      <c r="K385" s="131" t="e">
        <f>IF($A$380='Eric-SESSION'!$A$574,INDEX('Eric-SESSION'!$K$574:$T$581, MATCH("*Clean *",'Eric-SESSION'!$B$574:$B$581,0), MATCH("*5th*",'Eric-SESSION'!$K$7:$T$7,0)),"")</f>
        <v>#N/A</v>
      </c>
      <c r="L385" s="44" t="e">
        <f>INDEX('Eric-SESSION'!$L$574:$U$581, MATCH("*Clean *",'Eric-SESSION'!$B$574:$B$581,0), MATCH("*5th*",'Eric-SESSION'!$K$7:$T$7,0))</f>
        <v>#N/A</v>
      </c>
      <c r="M385" s="131" t="e">
        <f>IF($A$380='Eric-SESSION'!$A$574,INDEX('Eric-SESSION'!$K$574:$T$581, MATCH("*Lat Pulldown*",'Eric-SESSION'!$B$574:$B$581,0), MATCH("*5th*",'Eric-SESSION'!$K$7:$T$7,0)),"")</f>
        <v>#N/A</v>
      </c>
      <c r="N385" s="44" t="e">
        <f>INDEX('Eric-SESSION'!$L$574:$U$581, MATCH("*Lat Pulldown*",'Eric-SESSION'!$B$574:$B$581,0), MATCH("*5th*",'Eric-SESSION'!$K$7:$T$7,0))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'Eric-SESSION'!A583</f>
        <v>0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 t="e">
        <f>MAX(G387:G391)</f>
        <v>#N/A</v>
      </c>
      <c r="H386" s="116" t="e">
        <f t="array" ref="H386">MAX(IF(G387:G391=G386,H387:H391))</f>
        <v>#N/A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str">
        <f>IF($A$140='Eric-SESSION'!$A$583,INDEX('Eric-SESSION'!$K$583:$T$590, MATCH("*Plank*",'Eric-SESSION'!$B$583:$B$590,0), MATCH("*1st*",'Eric-SESSION'!$K$7:$T$7,0)),"")</f>
        <v/>
      </c>
      <c r="P386" s="152" t="str">
        <f>IF($A$140='Eric-SESSION'!$A$583,INDEX('Eric-SESSION'!$K$583:$T$590, MATCH("*HIIT*",'Eric-SESSION'!$B$583:$B$590,0), MATCH("*1st*",'Eric-SESSION'!$K$7:$T$7,0)),"")</f>
        <v/>
      </c>
      <c r="Q386" s="119" t="e">
        <f>INDEX('Eric-SESSION'!$L$583:$U$583, MATCH("*HIIT*",'Eric-SESSION'!$B$583:$B$583,0), MATCH("*1st*",'Eric-SESSION'!$K$7:$T$7,0))</f>
        <v>#N/A</v>
      </c>
      <c r="R386" s="119">
        <f>'Eric-SESSION'!U454</f>
        <v>0</v>
      </c>
      <c r="S386" s="116"/>
      <c r="T386" s="116"/>
      <c r="U386" s="120">
        <f>'Eric-SESSION'!A584</f>
        <v>0</v>
      </c>
      <c r="V386" s="120">
        <f>'Eric-SESSION'!A585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IF($A$386='Eric-SESSION'!$A$583,INDEX('Eric-SESSION'!$K$583:$T$590, MATCH("*pressup*",'Eric-SESSION'!$B$583:$B$590,0), MATCH("*1st*",'Eric-SESSION'!$K$7:$T$7,0)),"")</f>
        <v>#N/A</v>
      </c>
      <c r="D387" s="132" t="e">
        <f>INDEX('Eric-SESSION'!L$583:U$590, MATCH("*pressup*",'Eric-SESSION'!$B$583:$B$590,0), MATCH("*1st*",'Eric-SESSION'!K$7:T$7,0))</f>
        <v>#N/A</v>
      </c>
      <c r="E387" s="131" t="e">
        <f>IF($A$386='Eric-SESSION'!$A$583,INDEX('Eric-SESSION'!$K$583:$T$590, MATCH("*Deadlift*",'Eric-SESSION'!$B$583:$B$590,0), MATCH("*1st*",'Eric-SESSION'!$K$7:$T$7,0)),"")</f>
        <v>#N/A</v>
      </c>
      <c r="F387" s="131" t="e">
        <f>INDEX('Eric-SESSION'!$L$583:$U$590, MATCH("*Deadlift*",'Eric-SESSION'!$B$583:$B$590,0), MATCH("*1st*",'Eric-SESSION'!$K$7:$T$7,0))</f>
        <v>#N/A</v>
      </c>
      <c r="G387" s="131" t="e">
        <f>IF($A$386='Eric-SESSION'!$A$583,INDEX('Eric-SESSION'!$K$583:$T$590, MATCH("*Bench Press*",'Eric-SESSION'!$B$583:$B$590,0), MATCH("*1st*",'Eric-SESSION'!$K$7:$T$7,0)),"")</f>
        <v>#N/A</v>
      </c>
      <c r="H387" s="131" t="e">
        <f>INDEX('Eric-SESSION'!$L$583:$U$590, MATCH("*Bench Press*",'Eric-SESSION'!$B$583:$B$590,0), MATCH("*1st*",'Eric-SESSION'!$K$7:$T$7,0))</f>
        <v>#N/A</v>
      </c>
      <c r="I387" s="132" t="e">
        <f>IF($A$386='Eric-SESSION'!$A$583,INDEX('Eric-SESSION'!$K$583:$T$590, MATCH("*Military*",'Eric-SESSION'!$B$583:$B$590,0), MATCH("*1st*",'Eric-SESSION'!$K$7:$T$7,0)),"")</f>
        <v>#N/A</v>
      </c>
      <c r="J387" s="48" t="e">
        <f>INDEX('Eric-SESSION'!$L$583:$U$590, MATCH("*Military*",'Eric-SESSION'!$B$583:$B$590,0), MATCH("*1st*",'Eric-SESSION'!$K$7:$T$7,0))</f>
        <v>#N/A</v>
      </c>
      <c r="K387" s="131" t="e">
        <f>IF($A$386='Eric-SESSION'!$A$583,INDEX('Eric-SESSION'!$K$583:$T$590, MATCH("*Clean *",'Eric-SESSION'!$B$583:$B$590,0), MATCH("*1st*",'Eric-SESSION'!$K$7:$T$7,0)),"")</f>
        <v>#N/A</v>
      </c>
      <c r="L387" s="48" t="e">
        <f>INDEX('Eric-SESSION'!$L$583:$U$590, MATCH("*Clean *",'Eric-SESSION'!$B$583:$B$590,0), MATCH("*1st*",'Eric-SESSION'!$K$7:$T$7,0))</f>
        <v>#N/A</v>
      </c>
      <c r="M387" s="131" t="e">
        <f>IF($A$386='Eric-SESSION'!$A$583,INDEX('Eric-SESSION'!$K$583:$T$590, MATCH("*Lat Pulldown*",'Eric-SESSION'!$B$583:$B$590,0), MATCH("*1st*",'Eric-SESSION'!$K$7:$T$7,0)),"")</f>
        <v>#N/A</v>
      </c>
      <c r="N387" s="48" t="e">
        <f>INDEX('Eric-SESSION'!$L$583:$U$590, MATCH("*Lat Pulldown*",'Eric-SESSION'!$B$583:$B$590,0), MATCH("*1st*",'Eric-SESSION'!$K$7:$T$7,0))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IF($A$386='Eric-SESSION'!$A$583,INDEX('Eric-SESSION'!$K$583:$T$590, MATCH("*pressup*",'Eric-SESSION'!$B$583:$B$590,0), MATCH("*2nd*",'Eric-SESSION'!$K$7:$T$7,0)),"")</f>
        <v>#N/A</v>
      </c>
      <c r="D388" s="132" t="e">
        <f>INDEX('Eric-SESSION'!L$583:U$590, MATCH("*pressup*",'Eric-SESSION'!$B$583:$B$590,0), MATCH("*2nd*",'Eric-SESSION'!K$7:T$7,0))</f>
        <v>#N/A</v>
      </c>
      <c r="E388" s="131" t="e">
        <f>IF($A$386='Eric-SESSION'!$A$583,INDEX('Eric-SESSION'!$K$583:$T$590, MATCH("*Deadlift*",'Eric-SESSION'!$B$583:$B$590,0), MATCH("*2ND*",'Eric-SESSION'!$K$7:$T$7,0)),"")</f>
        <v>#N/A</v>
      </c>
      <c r="F388" s="131" t="e">
        <f>INDEX('Eric-SESSION'!$L$583:$U$590, MATCH("*Deadlift*",'Eric-SESSION'!$B$583:$B$590,0), MATCH("*2nd*",'Eric-SESSION'!$K$7:$T$7,0))</f>
        <v>#N/A</v>
      </c>
      <c r="G388" s="131" t="e">
        <f>IF($A$386='Eric-SESSION'!$A$583,INDEX('Eric-SESSION'!$K$583:$T$590, MATCH("*Bench Press*",'Eric-SESSION'!$B$583:$B$590,0), MATCH("*2ND*",'Eric-SESSION'!$K$7:$T$7,0)),"")</f>
        <v>#N/A</v>
      </c>
      <c r="H388" s="131" t="e">
        <f>INDEX('Eric-SESSION'!$L$583:$U$590, MATCH("*Bench Press*",'Eric-SESSION'!$B$583:$B$590,0), MATCH("*2nd*",'Eric-SESSION'!$K$7:$T$7,0))</f>
        <v>#N/A</v>
      </c>
      <c r="I388" s="132" t="e">
        <f>IF($A$386='Eric-SESSION'!$A$583,INDEX('Eric-SESSION'!$K$583:$T$590, MATCH("*Military*",'Eric-SESSION'!$B$583:$B$590,0), MATCH("*2ND*",'Eric-SESSION'!$K$7:$T$7,0)),"")</f>
        <v>#N/A</v>
      </c>
      <c r="J388" s="44" t="e">
        <f>INDEX('Eric-SESSION'!$L$583:$U$590, MATCH("*Military*",'Eric-SESSION'!$B$583:$B$590,0), MATCH("*2nd*",'Eric-SESSION'!$K$7:$T$7,0))</f>
        <v>#N/A</v>
      </c>
      <c r="K388" s="131" t="e">
        <f>IF($A$386='Eric-SESSION'!$A$583,INDEX('Eric-SESSION'!$K$583:$T$590, MATCH("*Clean *",'Eric-SESSION'!$B$583:$B$590,0), MATCH("*2ND*",'Eric-SESSION'!$K$7:$T$7,0)),"")</f>
        <v>#N/A</v>
      </c>
      <c r="L388" s="44" t="e">
        <f>INDEX('Eric-SESSION'!$L$583:$U$590, MATCH("*Clean *",'Eric-SESSION'!$B$583:$B$590,0), MATCH("*2nd*",'Eric-SESSION'!$K$7:$T$7,0))</f>
        <v>#N/A</v>
      </c>
      <c r="M388" s="131" t="e">
        <f>IF($A$386='Eric-SESSION'!$A$583,INDEX('Eric-SESSION'!$K$583:$T$590, MATCH("*Lat Pulldown*",'Eric-SESSION'!$B$583:$B$590,0), MATCH("*2ND*",'Eric-SESSION'!$K$7:$T$7,0)),"")</f>
        <v>#N/A</v>
      </c>
      <c r="N388" s="44" t="e">
        <f>INDEX('Eric-SESSION'!$L$583:$U$590, MATCH("*Lat Pulldown*",'Eric-SESSION'!$B$583:$B$590,0), MATCH("*2nd*",'Eric-SESSION'!$K$7:$T$7,0))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IF($A$386='Eric-SESSION'!$A$583,INDEX('Eric-SESSION'!$K$583:$T$590, MATCH("*pressup*",'Eric-SESSION'!$B$583:$B$590,0), MATCH("*3rd*",'Eric-SESSION'!$K$7:$T$7,0)),"")</f>
        <v>#N/A</v>
      </c>
      <c r="D389" s="132" t="e">
        <f>INDEX('Eric-SESSION'!L$583:U$590, MATCH("*pressup*",'Eric-SESSION'!$B$583:$B$590,0), MATCH("*3rd*",'Eric-SESSION'!K$7:T$7,0))</f>
        <v>#N/A</v>
      </c>
      <c r="E389" s="131" t="e">
        <f>IF($A$386='Eric-SESSION'!$A$583,INDEX('Eric-SESSION'!$K$583:$T$590, MATCH("*Deadlift*",'Eric-SESSION'!$B$583:$B$590,0), MATCH("*3rd*",'Eric-SESSION'!$K$7:$T$7,0)),"")</f>
        <v>#N/A</v>
      </c>
      <c r="F389" s="131" t="e">
        <f>INDEX('Eric-SESSION'!$L$583:$U$590, MATCH("*Deadlift*",'Eric-SESSION'!$B$583:$B$590,0), MATCH("*3rd*",'Eric-SESSION'!$K$7:$T$7,0))</f>
        <v>#N/A</v>
      </c>
      <c r="G389" s="131" t="e">
        <f>IF($A$386='Eric-SESSION'!$A$583,INDEX('Eric-SESSION'!$K$583:$T$590, MATCH("*Bench Press*",'Eric-SESSION'!$B$583:$B$590,0), MATCH("*3rd*",'Eric-SESSION'!$K$7:$T$7,0)),"")</f>
        <v>#N/A</v>
      </c>
      <c r="H389" s="131" t="e">
        <f>INDEX('Eric-SESSION'!$L$583:$U$590, MATCH("*Bench Press*",'Eric-SESSION'!$B$583:$B$590,0), MATCH("*3rd*",'Eric-SESSION'!$K$7:$T$7,0))</f>
        <v>#N/A</v>
      </c>
      <c r="I389" s="132" t="e">
        <f>IF($A$386='Eric-SESSION'!$A$583,INDEX('Eric-SESSION'!$K$583:$T$590, MATCH("*Military*",'Eric-SESSION'!$B$583:$B$590,0), MATCH("*3rd*",'Eric-SESSION'!$K$7:$T$7,0)),"")</f>
        <v>#N/A</v>
      </c>
      <c r="J389" s="44" t="e">
        <f>INDEX('Eric-SESSION'!$L$583:$U$590, MATCH("*Military*",'Eric-SESSION'!$B$583:$B$590,0), MATCH("*3rd*",'Eric-SESSION'!$K$7:$T$7,0))</f>
        <v>#N/A</v>
      </c>
      <c r="K389" s="131" t="e">
        <f>IF($A$386='Eric-SESSION'!$A$583,INDEX('Eric-SESSION'!$K$583:$T$590, MATCH("*Clean *",'Eric-SESSION'!$B$583:$B$590,0), MATCH("*3rd*",'Eric-SESSION'!$K$7:$T$7,0)),"")</f>
        <v>#N/A</v>
      </c>
      <c r="L389" s="44" t="e">
        <f>INDEX('Eric-SESSION'!$L$583:$U$590, MATCH("*Clean *",'Eric-SESSION'!$B$583:$B$590,0), MATCH("*3rd*",'Eric-SESSION'!$K$7:$T$7,0))</f>
        <v>#N/A</v>
      </c>
      <c r="M389" s="131" t="e">
        <f>IF($A$386='Eric-SESSION'!$A$583,INDEX('Eric-SESSION'!$K$583:$T$590, MATCH("*Lat Pulldown*",'Eric-SESSION'!$B$583:$B$590,0), MATCH("*3rd*",'Eric-SESSION'!$K$7:$T$7,0)),"")</f>
        <v>#N/A</v>
      </c>
      <c r="N389" s="44" t="e">
        <f>INDEX('Eric-SESSION'!$L$583:$U$590, MATCH("*Lat Pulldown*",'Eric-SESSION'!$B$583:$B$590,0), MATCH("*3rd*",'Eric-SESSION'!$K$7:$T$7,0))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IF($A$386='Eric-SESSION'!$A$583,INDEX('Eric-SESSION'!$K$583:$T$590, MATCH("*pressup*",'Eric-SESSION'!$B$583:$B$590,0), MATCH("*4th*",'Eric-SESSION'!$K$7:$T$7,0)),"")</f>
        <v>#N/A</v>
      </c>
      <c r="D390" s="132" t="e">
        <f>INDEX('Eric-SESSION'!L$583:U$590, MATCH("*pressup*",'Eric-SESSION'!$B$583:$B$590,0), MATCH("*4th*",'Eric-SESSION'!K$7:T$7,0))</f>
        <v>#N/A</v>
      </c>
      <c r="E390" s="131" t="e">
        <f>IF($A$386='Eric-SESSION'!$A$583,INDEX('Eric-SESSION'!$K$583:$T$590, MATCH("*Deadlift*",'Eric-SESSION'!$B$583:$B$590,0), MATCH("*4th*",'Eric-SESSION'!$K$7:$T$7,0)),"")</f>
        <v>#N/A</v>
      </c>
      <c r="F390" s="131" t="e">
        <f>INDEX('Eric-SESSION'!$L$583:$U$590, MATCH("*Deadlift*",'Eric-SESSION'!$B$583:$B$590,0), MATCH("*4th*",'Eric-SESSION'!$K$7:$T$7,0))</f>
        <v>#N/A</v>
      </c>
      <c r="G390" s="131" t="e">
        <f>IF($A$386='Eric-SESSION'!$A$583,INDEX('Eric-SESSION'!$K$583:$T$590, MATCH("*Bench Press*",'Eric-SESSION'!$B$583:$B$590,0), MATCH("*4th*",'Eric-SESSION'!$K$7:$T$7,0)),"")</f>
        <v>#N/A</v>
      </c>
      <c r="H390" s="131" t="e">
        <f>INDEX('Eric-SESSION'!$L$583:$U$590, MATCH("*Bench Press*",'Eric-SESSION'!$B$583:$B$590,0), MATCH("*4th*",'Eric-SESSION'!$K$7:$T$7,0))</f>
        <v>#N/A</v>
      </c>
      <c r="I390" s="132" t="e">
        <f>IF($A$386='Eric-SESSION'!$A$583,INDEX('Eric-SESSION'!$K$583:$T$590, MATCH("*Military*",'Eric-SESSION'!$B$583:$B$590,0), MATCH("*4th*",'Eric-SESSION'!$K$7:$T$7,0)),"")</f>
        <v>#N/A</v>
      </c>
      <c r="J390" s="44" t="e">
        <f>INDEX('Eric-SESSION'!$L$583:$U$590, MATCH("*Military*",'Eric-SESSION'!$B$583:$B$590,0), MATCH("*4th*",'Eric-SESSION'!$K$7:$T$7,0))</f>
        <v>#N/A</v>
      </c>
      <c r="K390" s="131" t="e">
        <f>IF($A$386='Eric-SESSION'!$A$583,INDEX('Eric-SESSION'!$K$583:$T$590, MATCH("*Clean *",'Eric-SESSION'!$B$583:$B$590,0), MATCH("*4th*",'Eric-SESSION'!$K$7:$T$7,0)),"")</f>
        <v>#N/A</v>
      </c>
      <c r="L390" s="44" t="e">
        <f>INDEX('Eric-SESSION'!$L$583:$U$590, MATCH("*Clean *",'Eric-SESSION'!$B$583:$B$590,0), MATCH("*4th*",'Eric-SESSION'!$K$7:$T$7,0))</f>
        <v>#N/A</v>
      </c>
      <c r="M390" s="131" t="e">
        <f>IF($A$386='Eric-SESSION'!$A$583,INDEX('Eric-SESSION'!$K$583:$T$590, MATCH("*Lat Pulldown*",'Eric-SESSION'!$B$583:$B$590,0), MATCH("*4th*",'Eric-SESSION'!$K$7:$T$7,0)),"")</f>
        <v>#N/A</v>
      </c>
      <c r="N390" s="44" t="e">
        <f>INDEX('Eric-SESSION'!$L$583:$U$590, MATCH("*Lat Pulldown*",'Eric-SESSION'!$B$583:$B$590,0), MATCH("*4th*",'Eric-SESSION'!$K$7:$T$7,0))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IF($A$386='Eric-SESSION'!$A$583,INDEX('Eric-SESSION'!$K$583:$T$590, MATCH("*pressup*",'Eric-SESSION'!$B$583:$B$590,0), MATCH("*5th*",'Eric-SESSION'!$K$7:$T$7,0)),"")</f>
        <v>#N/A</v>
      </c>
      <c r="D391" s="132" t="e">
        <f>INDEX('Eric-SESSION'!L$583:U$590, MATCH("*pressup*",'Eric-SESSION'!$B$583:$B$590,0), MATCH("*5th*",'Eric-SESSION'!K$7:T$7,0))</f>
        <v>#N/A</v>
      </c>
      <c r="E391" s="131" t="e">
        <f>IF($A$386='Eric-SESSION'!$A$583,INDEX('Eric-SESSION'!$K$583:$T$590, MATCH("*Deadlift*",'Eric-SESSION'!$B$583:$B$590,0), MATCH("*5th*",'Eric-SESSION'!$K$7:$T$7,0)),"")</f>
        <v>#N/A</v>
      </c>
      <c r="F391" s="131" t="e">
        <f>INDEX('Eric-SESSION'!$L$583:$U$590, MATCH("*Deadlift*",'Eric-SESSION'!$B$583:$B$590,0), MATCH("*5th*",'Eric-SESSION'!$K$7:$T$7,0))</f>
        <v>#N/A</v>
      </c>
      <c r="G391" s="131" t="e">
        <f>IF($A$386='Eric-SESSION'!$A$583,INDEX('Eric-SESSION'!$K$583:$T$590, MATCH("*Bench Press*",'Eric-SESSION'!$B$583:$B$590,0), MATCH("*5th*",'Eric-SESSION'!$K$7:$T$7,0)),"")</f>
        <v>#N/A</v>
      </c>
      <c r="H391" s="131" t="e">
        <f>INDEX('Eric-SESSION'!$L$583:$U$590, MATCH("*Bench Press*",'Eric-SESSION'!$B$583:$B$590,0), MATCH("*5th*",'Eric-SESSION'!$K$7:$T$7,0))</f>
        <v>#N/A</v>
      </c>
      <c r="I391" s="132" t="e">
        <f>IF($A$386='Eric-SESSION'!$A$583,INDEX('Eric-SESSION'!$K$583:$T$590, MATCH("*Military*",'Eric-SESSION'!$B$583:$B$590,0), MATCH("*5th*",'Eric-SESSION'!$K$7:$T$7,0)),"")</f>
        <v>#N/A</v>
      </c>
      <c r="J391" s="44" t="e">
        <f>INDEX('Eric-SESSION'!$L$583:$U$590, MATCH("*Military*",'Eric-SESSION'!$B$583:$B$590,0), MATCH("*5th*",'Eric-SESSION'!$K$7:$T$7,0))</f>
        <v>#N/A</v>
      </c>
      <c r="K391" s="131" t="e">
        <f>IF($A$386='Eric-SESSION'!$A$583,INDEX('Eric-SESSION'!$K$583:$T$590, MATCH("*Clean *",'Eric-SESSION'!$B$583:$B$590,0), MATCH("*5th*",'Eric-SESSION'!$K$7:$T$7,0)),"")</f>
        <v>#N/A</v>
      </c>
      <c r="L391" s="44" t="e">
        <f>INDEX('Eric-SESSION'!$L$583:$U$590, MATCH("*Clean *",'Eric-SESSION'!$B$583:$B$590,0), MATCH("*5th*",'Eric-SESSION'!$K$7:$T$7,0))</f>
        <v>#N/A</v>
      </c>
      <c r="M391" s="131" t="e">
        <f>IF($A$386='Eric-SESSION'!$A$583,INDEX('Eric-SESSION'!$K$583:$T$590, MATCH("*Lat Pulldown*",'Eric-SESSION'!$B$583:$B$590,0), MATCH("*5th*",'Eric-SESSION'!$K$7:$T$7,0)),"")</f>
        <v>#N/A</v>
      </c>
      <c r="N391" s="44" t="e">
        <f>INDEX('Eric-SESSION'!$L$583:$U$590, MATCH("*Lat Pulldown*",'Eric-SESSION'!$B$583:$B$590,0), MATCH("*5th*",'Eric-SESSION'!$K$7:$T$7,0))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'Eric-SESSION'!A592</f>
        <v>0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 t="e">
        <f>MAX(I393:I397)</f>
        <v>#N/A</v>
      </c>
      <c r="J392" s="116" t="e">
        <f t="array" ref="J392">MAX(IF(I393:I397=I392,J393:J397))</f>
        <v>#N/A</v>
      </c>
      <c r="K392" s="116" t="e">
        <f>MAX(K393:K397)</f>
        <v>#N/A</v>
      </c>
      <c r="L392" s="116" t="e">
        <f t="array" ref="L392">MAX(IF(K393:K397=K392,L393:L397))</f>
        <v>#N/A</v>
      </c>
      <c r="M392" s="116" t="e">
        <f>MAX(M393:M397)</f>
        <v>#N/A</v>
      </c>
      <c r="N392" s="117" t="e">
        <f t="array" ref="N392">MAX(IF(M393:M397=M392,N393:N397))</f>
        <v>#N/A</v>
      </c>
      <c r="O392" s="152" t="str">
        <f>IF($A$140='Eric-SESSION'!$A$592,INDEX('Eric-SESSION'!$K$592:$T$599, MATCH("*Plank*",'Eric-SESSION'!$B$592:$B$599,0), MATCH("*1st*",'Eric-SESSION'!$K$7:$T$7,0)),"")</f>
        <v/>
      </c>
      <c r="P392" s="152" t="str">
        <f>IF($A$140='Eric-SESSION'!$A$592,INDEX('Eric-SESSION'!$K$592:$T$599, MATCH("*HIIT*",'Eric-SESSION'!$B$592:$B$599,0), MATCH("*1st*",'Eric-SESSION'!$K$7:$T$7,0)),"")</f>
        <v/>
      </c>
      <c r="Q392" s="119" t="e">
        <f>INDEX('Eric-SESSION'!$L$592:$U$592, MATCH("*HIIT*",'Eric-SESSION'!$B$592:$B$592,0), MATCH("*1st*",'Eric-SESSION'!$K$7:$T$7,0))</f>
        <v>#N/A</v>
      </c>
      <c r="R392" s="119">
        <f>'Eric-SESSION'!U460</f>
        <v>0</v>
      </c>
      <c r="S392" s="116"/>
      <c r="T392" s="116"/>
      <c r="U392" s="120">
        <f>'Eric-SESSION'!A593</f>
        <v>0</v>
      </c>
      <c r="V392" s="120">
        <f>'Eric-SESSION'!A594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IF($A$392='Eric-SESSION'!$A$592,INDEX('Eric-SESSION'!$K$592:$T$599, MATCH("*pressup*",'Eric-SESSION'!$B$592:$B$599,0), MATCH("*1st*",'Eric-SESSION'!$K$7:$T$7,0)),"")</f>
        <v>#N/A</v>
      </c>
      <c r="D393" s="132" t="e">
        <f>INDEX('Eric-SESSION'!L$592:U$599, MATCH("*pressup*",'Eric-SESSION'!$B$592:$B$599,0), MATCH("*1st*",'Eric-SESSION'!K$7:T$7,0))</f>
        <v>#N/A</v>
      </c>
      <c r="E393" s="131" t="e">
        <f>IF($A$392='Eric-SESSION'!$A$592,INDEX('Eric-SESSION'!$K$592:$T$599, MATCH("*Deadlift*",'Eric-SESSION'!$B$592:$B$599,0), MATCH("*1st*",'Eric-SESSION'!$K$7:$T$7,0)),"")</f>
        <v>#N/A</v>
      </c>
      <c r="F393" s="131" t="e">
        <f>INDEX('Eric-SESSION'!$L$592:$U$599, MATCH("*Deadlift*",'Eric-SESSION'!$B$592:$B$599,0), MATCH("*1st*",'Eric-SESSION'!$K$7:$T$7,0))</f>
        <v>#N/A</v>
      </c>
      <c r="G393" s="131" t="e">
        <f>IF($A$392='Eric-SESSION'!$A$592,INDEX('Eric-SESSION'!$K$592:$T$599, MATCH("*Bench Press*",'Eric-SESSION'!$B$592:$B$599,0), MATCH("*1st*",'Eric-SESSION'!$K$7:$T$7,0)),"")</f>
        <v>#N/A</v>
      </c>
      <c r="H393" s="131" t="e">
        <f>INDEX('Eric-SESSION'!$L$592:$U$599, MATCH("*Bench Press*",'Eric-SESSION'!$B$592:$B$599,0), MATCH("*1st*",'Eric-SESSION'!$K$7:$T$7,0))</f>
        <v>#N/A</v>
      </c>
      <c r="I393" s="132" t="e">
        <f>IF($A$392='Eric-SESSION'!$A$592,INDEX('Eric-SESSION'!$K$592:$T$599, MATCH("*Military*",'Eric-SESSION'!$B$592:$B$599,0), MATCH("*1st*",'Eric-SESSION'!$K$7:$T$7,0)),"")</f>
        <v>#N/A</v>
      </c>
      <c r="J393" s="48" t="e">
        <f>INDEX('Eric-SESSION'!$L$592:$U$599, MATCH("*Military*",'Eric-SESSION'!$B$592:$B$599,0), MATCH("*1st*",'Eric-SESSION'!$K$7:$T$7,0))</f>
        <v>#N/A</v>
      </c>
      <c r="K393" s="131" t="e">
        <f>IF($A$392='Eric-SESSION'!$A$592,INDEX('Eric-SESSION'!$K$592:$T$599, MATCH("*Clean *",'Eric-SESSION'!$B$592:$B$599,0), MATCH("*1st*",'Eric-SESSION'!$K$7:$T$7,0)),"")</f>
        <v>#N/A</v>
      </c>
      <c r="L393" s="48" t="e">
        <f>INDEX('Eric-SESSION'!$L$592:$U$599, MATCH("*Clean *",'Eric-SESSION'!$B$592:$B$599,0), MATCH("*1st*",'Eric-SESSION'!$K$7:$T$7,0))</f>
        <v>#N/A</v>
      </c>
      <c r="M393" s="131" t="e">
        <f>IF($A$392='Eric-SESSION'!$A$592,INDEX('Eric-SESSION'!$K$592:$T$599, MATCH("*Lat Pulldown*",'Eric-SESSION'!$B$592:$B$599,0), MATCH("*1st*",'Eric-SESSION'!$K$7:$T$7,0)),"")</f>
        <v>#N/A</v>
      </c>
      <c r="N393" s="48" t="e">
        <f>INDEX('Eric-SESSION'!$L$592:$U$599, MATCH("*Lat Pulldown*",'Eric-SESSION'!$B$592:$B$599,0), MATCH("*1st*",'Eric-SESSION'!$K$7:$T$7,0))</f>
        <v>#N/A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IF($A$392='Eric-SESSION'!$A$592,INDEX('Eric-SESSION'!$K$592:$T$599, MATCH("*pressup*",'Eric-SESSION'!$B$592:$B$599,0), MATCH("*2nd*",'Eric-SESSION'!$K$7:$T$7,0)),"")</f>
        <v>#N/A</v>
      </c>
      <c r="D394" s="132" t="e">
        <f>INDEX('Eric-SESSION'!L$592:U$599, MATCH("*pressup*",'Eric-SESSION'!$B$592:$B$599,0), MATCH("*2nd*",'Eric-SESSION'!K$7:T$7,0))</f>
        <v>#N/A</v>
      </c>
      <c r="E394" s="131" t="e">
        <f>IF($A$392='Eric-SESSION'!$A$592,INDEX('Eric-SESSION'!$K$592:$T$599, MATCH("*Deadlift*",'Eric-SESSION'!$B$592:$B$599,0), MATCH("*2ND*",'Eric-SESSION'!$K$7:$T$7,0)),"")</f>
        <v>#N/A</v>
      </c>
      <c r="F394" s="131" t="e">
        <f>INDEX('Eric-SESSION'!$L$592:$U$599, MATCH("*Deadlift*",'Eric-SESSION'!$B$592:$B$599,0), MATCH("*2nd*",'Eric-SESSION'!$K$7:$T$7,0))</f>
        <v>#N/A</v>
      </c>
      <c r="G394" s="131" t="e">
        <f>IF($A$392='Eric-SESSION'!$A$592,INDEX('Eric-SESSION'!$K$592:$T$599, MATCH("*Bench Press*",'Eric-SESSION'!$B$592:$B$599,0), MATCH("*2ND*",'Eric-SESSION'!$K$7:$T$7,0)),"")</f>
        <v>#N/A</v>
      </c>
      <c r="H394" s="131" t="e">
        <f>INDEX('Eric-SESSION'!$L$592:$U$599, MATCH("*Bench Press*",'Eric-SESSION'!$B$592:$B$599,0), MATCH("*2nd*",'Eric-SESSION'!$K$7:$T$7,0))</f>
        <v>#N/A</v>
      </c>
      <c r="I394" s="132" t="e">
        <f>IF($A$392='Eric-SESSION'!$A$592,INDEX('Eric-SESSION'!$K$592:$T$599, MATCH("*Military*",'Eric-SESSION'!$B$592:$B$599,0), MATCH("*2ND*",'Eric-SESSION'!$K$7:$T$7,0)),"")</f>
        <v>#N/A</v>
      </c>
      <c r="J394" s="44" t="e">
        <f>INDEX('Eric-SESSION'!$L$592:$U$599, MATCH("*Military*",'Eric-SESSION'!$B$592:$B$599,0), MATCH("*2nd*",'Eric-SESSION'!$K$7:$T$7,0))</f>
        <v>#N/A</v>
      </c>
      <c r="K394" s="131" t="e">
        <f>IF($A$392='Eric-SESSION'!$A$592,INDEX('Eric-SESSION'!$K$592:$T$599, MATCH("*Clean *",'Eric-SESSION'!$B$592:$B$599,0), MATCH("*2ND*",'Eric-SESSION'!$K$7:$T$7,0)),"")</f>
        <v>#N/A</v>
      </c>
      <c r="L394" s="44" t="e">
        <f>INDEX('Eric-SESSION'!$L$592:$U$599, MATCH("*Clean *",'Eric-SESSION'!$B$592:$B$599,0), MATCH("*2nd*",'Eric-SESSION'!$K$7:$T$7,0))</f>
        <v>#N/A</v>
      </c>
      <c r="M394" s="131" t="e">
        <f>IF($A$392='Eric-SESSION'!$A$592,INDEX('Eric-SESSION'!$K$592:$T$599, MATCH("*Lat Pulldown*",'Eric-SESSION'!$B$592:$B$599,0), MATCH("*2ND*",'Eric-SESSION'!$K$7:$T$7,0)),"")</f>
        <v>#N/A</v>
      </c>
      <c r="N394" s="44" t="e">
        <f>INDEX('Eric-SESSION'!$L$592:$U$599, MATCH("*Lat Pulldown*",'Eric-SESSION'!$B$592:$B$599,0), MATCH("*2nd*",'Eric-SESSION'!$K$7:$T$7,0))</f>
        <v>#N/A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IF($A$392='Eric-SESSION'!$A$592,INDEX('Eric-SESSION'!$K$592:$T$599, MATCH("*pressup*",'Eric-SESSION'!$B$592:$B$599,0), MATCH("*3rd*",'Eric-SESSION'!$K$7:$T$7,0)),"")</f>
        <v>#N/A</v>
      </c>
      <c r="D395" s="132" t="e">
        <f>INDEX('Eric-SESSION'!L$592:U$599, MATCH("*pressup*",'Eric-SESSION'!$B$592:$B$599,0), MATCH("*3rd*",'Eric-SESSION'!K$7:T$7,0))</f>
        <v>#N/A</v>
      </c>
      <c r="E395" s="131" t="e">
        <f>IF($A$392='Eric-SESSION'!$A$592,INDEX('Eric-SESSION'!$K$592:$T$599, MATCH("*Deadlift*",'Eric-SESSION'!$B$592:$B$599,0), MATCH("*3rd*",'Eric-SESSION'!$K$7:$T$7,0)),"")</f>
        <v>#N/A</v>
      </c>
      <c r="F395" s="131" t="e">
        <f>INDEX('Eric-SESSION'!$L$592:$U$599, MATCH("*Deadlift*",'Eric-SESSION'!$B$592:$B$599,0), MATCH("*3rd*",'Eric-SESSION'!$K$7:$T$7,0))</f>
        <v>#N/A</v>
      </c>
      <c r="G395" s="131" t="e">
        <f>IF($A$392='Eric-SESSION'!$A$592,INDEX('Eric-SESSION'!$K$592:$T$599, MATCH("*Bench Press*",'Eric-SESSION'!$B$592:$B$599,0), MATCH("*3rd*",'Eric-SESSION'!$K$7:$T$7,0)),"")</f>
        <v>#N/A</v>
      </c>
      <c r="H395" s="131" t="e">
        <f>INDEX('Eric-SESSION'!$L$592:$U$599, MATCH("*Bench Press*",'Eric-SESSION'!$B$592:$B$599,0), MATCH("*3rd*",'Eric-SESSION'!$K$7:$T$7,0))</f>
        <v>#N/A</v>
      </c>
      <c r="I395" s="132" t="e">
        <f>IF($A$392='Eric-SESSION'!$A$592,INDEX('Eric-SESSION'!$K$592:$T$599, MATCH("*Military*",'Eric-SESSION'!$B$592:$B$599,0), MATCH("*3rd*",'Eric-SESSION'!$K$7:$T$7,0)),"")</f>
        <v>#N/A</v>
      </c>
      <c r="J395" s="44" t="e">
        <f>INDEX('Eric-SESSION'!$L$592:$U$599, MATCH("*Military*",'Eric-SESSION'!$B$592:$B$599,0), MATCH("*3rd*",'Eric-SESSION'!$K$7:$T$7,0))</f>
        <v>#N/A</v>
      </c>
      <c r="K395" s="131" t="e">
        <f>IF($A$392='Eric-SESSION'!$A$592,INDEX('Eric-SESSION'!$K$592:$T$599, MATCH("*Clean *",'Eric-SESSION'!$B$592:$B$599,0), MATCH("*3rd*",'Eric-SESSION'!$K$7:$T$7,0)),"")</f>
        <v>#N/A</v>
      </c>
      <c r="L395" s="44" t="e">
        <f>INDEX('Eric-SESSION'!$L$592:$U$599, MATCH("*Clean *",'Eric-SESSION'!$B$592:$B$599,0), MATCH("*3rd*",'Eric-SESSION'!$K$7:$T$7,0))</f>
        <v>#N/A</v>
      </c>
      <c r="M395" s="131" t="e">
        <f>IF($A$392='Eric-SESSION'!$A$592,INDEX('Eric-SESSION'!$K$592:$T$599, MATCH("*Lat Pulldown*",'Eric-SESSION'!$B$592:$B$599,0), MATCH("*3rd*",'Eric-SESSION'!$K$7:$T$7,0)),"")</f>
        <v>#N/A</v>
      </c>
      <c r="N395" s="44" t="e">
        <f>INDEX('Eric-SESSION'!$L$592:$U$599, MATCH("*Lat Pulldown*",'Eric-SESSION'!$B$592:$B$599,0), MATCH("*3rd*",'Eric-SESSION'!$K$7:$T$7,0))</f>
        <v>#N/A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IF($A$392='Eric-SESSION'!$A$592,INDEX('Eric-SESSION'!$K$592:$T$599, MATCH("*pressup*",'Eric-SESSION'!$B$592:$B$599,0), MATCH("*4th*",'Eric-SESSION'!$K$7:$T$7,0)),"")</f>
        <v>#N/A</v>
      </c>
      <c r="D396" s="132" t="e">
        <f>INDEX('Eric-SESSION'!L$592:U$599, MATCH("*pressup*",'Eric-SESSION'!$B$592:$B$599,0), MATCH("*4th*",'Eric-SESSION'!K$7:T$7,0))</f>
        <v>#N/A</v>
      </c>
      <c r="E396" s="131" t="e">
        <f>IF($A$392='Eric-SESSION'!$A$592,INDEX('Eric-SESSION'!$K$592:$T$599, MATCH("*Deadlift*",'Eric-SESSION'!$B$592:$B$599,0), MATCH("*4th*",'Eric-SESSION'!$K$7:$T$7,0)),"")</f>
        <v>#N/A</v>
      </c>
      <c r="F396" s="131" t="e">
        <f>INDEX('Eric-SESSION'!$L$592:$U$599, MATCH("*Deadlift*",'Eric-SESSION'!$B$592:$B$599,0), MATCH("*4th*",'Eric-SESSION'!$K$7:$T$7,0))</f>
        <v>#N/A</v>
      </c>
      <c r="G396" s="131" t="e">
        <f>IF($A$392='Eric-SESSION'!$A$592,INDEX('Eric-SESSION'!$K$592:$T$599, MATCH("*Bench Press*",'Eric-SESSION'!$B$592:$B$599,0), MATCH("*4th*",'Eric-SESSION'!$K$7:$T$7,0)),"")</f>
        <v>#N/A</v>
      </c>
      <c r="H396" s="131" t="e">
        <f>INDEX('Eric-SESSION'!$L$592:$U$599, MATCH("*Bench Press*",'Eric-SESSION'!$B$592:$B$599,0), MATCH("*4th*",'Eric-SESSION'!$K$7:$T$7,0))</f>
        <v>#N/A</v>
      </c>
      <c r="I396" s="132" t="e">
        <f>IF($A$392='Eric-SESSION'!$A$592,INDEX('Eric-SESSION'!$K$592:$T$599, MATCH("*Military*",'Eric-SESSION'!$B$592:$B$599,0), MATCH("*4th*",'Eric-SESSION'!$K$7:$T$7,0)),"")</f>
        <v>#N/A</v>
      </c>
      <c r="J396" s="44" t="e">
        <f>INDEX('Eric-SESSION'!$L$592:$U$599, MATCH("*Military*",'Eric-SESSION'!$B$592:$B$599,0), MATCH("*4th*",'Eric-SESSION'!$K$7:$T$7,0))</f>
        <v>#N/A</v>
      </c>
      <c r="K396" s="131" t="e">
        <f>IF($A$392='Eric-SESSION'!$A$592,INDEX('Eric-SESSION'!$K$592:$T$599, MATCH("*Clean *",'Eric-SESSION'!$B$592:$B$599,0), MATCH("*4th*",'Eric-SESSION'!$K$7:$T$7,0)),"")</f>
        <v>#N/A</v>
      </c>
      <c r="L396" s="44" t="e">
        <f>INDEX('Eric-SESSION'!$L$592:$U$599, MATCH("*Clean *",'Eric-SESSION'!$B$592:$B$599,0), MATCH("*4th*",'Eric-SESSION'!$K$7:$T$7,0))</f>
        <v>#N/A</v>
      </c>
      <c r="M396" s="131" t="e">
        <f>IF($A$392='Eric-SESSION'!$A$592,INDEX('Eric-SESSION'!$K$592:$T$599, MATCH("*Lat Pulldown*",'Eric-SESSION'!$B$592:$B$599,0), MATCH("*4th*",'Eric-SESSION'!$K$7:$T$7,0)),"")</f>
        <v>#N/A</v>
      </c>
      <c r="N396" s="44" t="e">
        <f>INDEX('Eric-SESSION'!$L$592:$U$599, MATCH("*Lat Pulldown*",'Eric-SESSION'!$B$592:$B$599,0), MATCH("*4th*",'Eric-SESSION'!$K$7:$T$7,0))</f>
        <v>#N/A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IF($A$392='Eric-SESSION'!$A$592,INDEX('Eric-SESSION'!$K$592:$T$599, MATCH("*pressup*",'Eric-SESSION'!$B$592:$B$599,0), MATCH("*5th*",'Eric-SESSION'!$K$7:$T$7,0)),"")</f>
        <v>#N/A</v>
      </c>
      <c r="D397" s="132" t="e">
        <f>INDEX('Eric-SESSION'!L$592:U$599, MATCH("*pressup*",'Eric-SESSION'!$B$592:$B$599,0), MATCH("*5th*",'Eric-SESSION'!K$7:T$7,0))</f>
        <v>#N/A</v>
      </c>
      <c r="E397" s="131" t="e">
        <f>IF($A$392='Eric-SESSION'!$A$592,INDEX('Eric-SESSION'!$K$592:$T$599, MATCH("*Deadlift*",'Eric-SESSION'!$B$592:$B$599,0), MATCH("*5th*",'Eric-SESSION'!$K$7:$T$7,0)),"")</f>
        <v>#N/A</v>
      </c>
      <c r="F397" s="131" t="e">
        <f>INDEX('Eric-SESSION'!$L$592:$U$599, MATCH("*Deadlift*",'Eric-SESSION'!$B$592:$B$599,0), MATCH("*5th*",'Eric-SESSION'!$K$7:$T$7,0))</f>
        <v>#N/A</v>
      </c>
      <c r="G397" s="131" t="e">
        <f>IF($A$392='Eric-SESSION'!$A$592,INDEX('Eric-SESSION'!$K$592:$T$599, MATCH("*Bench Press*",'Eric-SESSION'!$B$592:$B$599,0), MATCH("*5th*",'Eric-SESSION'!$K$7:$T$7,0)),"")</f>
        <v>#N/A</v>
      </c>
      <c r="H397" s="131" t="e">
        <f>INDEX('Eric-SESSION'!$L$592:$U$599, MATCH("*Bench Press*",'Eric-SESSION'!$B$592:$B$599,0), MATCH("*5th*",'Eric-SESSION'!$K$7:$T$7,0))</f>
        <v>#N/A</v>
      </c>
      <c r="I397" s="132" t="e">
        <f>IF($A$392='Eric-SESSION'!$A$592,INDEX('Eric-SESSION'!$K$592:$T$599, MATCH("*Military*",'Eric-SESSION'!$B$592:$B$599,0), MATCH("*5th*",'Eric-SESSION'!$K$7:$T$7,0)),"")</f>
        <v>#N/A</v>
      </c>
      <c r="J397" s="44" t="e">
        <f>INDEX('Eric-SESSION'!$L$592:$U$599, MATCH("*Military*",'Eric-SESSION'!$B$592:$B$599,0), MATCH("*5th*",'Eric-SESSION'!$K$7:$T$7,0))</f>
        <v>#N/A</v>
      </c>
      <c r="K397" s="131" t="e">
        <f>IF($A$392='Eric-SESSION'!$A$592,INDEX('Eric-SESSION'!$K$592:$T$599, MATCH("*Clean *",'Eric-SESSION'!$B$592:$B$599,0), MATCH("*5th*",'Eric-SESSION'!$K$7:$T$7,0)),"")</f>
        <v>#N/A</v>
      </c>
      <c r="L397" s="44" t="e">
        <f>INDEX('Eric-SESSION'!$L$592:$U$599, MATCH("*Clean *",'Eric-SESSION'!$B$592:$B$599,0), MATCH("*5th*",'Eric-SESSION'!$K$7:$T$7,0))</f>
        <v>#N/A</v>
      </c>
      <c r="M397" s="131" t="e">
        <f>IF($A$392='Eric-SESSION'!$A$592,INDEX('Eric-SESSION'!$K$592:$T$599, MATCH("*Lat Pulldown*",'Eric-SESSION'!$B$592:$B$599,0), MATCH("*5th*",'Eric-SESSION'!$K$7:$T$7,0)),"")</f>
        <v>#N/A</v>
      </c>
      <c r="N397" s="44" t="e">
        <f>INDEX('Eric-SESSION'!$L$592:$U$599, MATCH("*Lat Pulldown*",'Eric-SESSION'!$B$592:$B$599,0), MATCH("*5th*",'Eric-SESSION'!$K$7:$T$7,0))</f>
        <v>#N/A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'Eric-SESSION'!A601</f>
        <v>0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 t="e">
        <f>MAX(I399:I403)</f>
        <v>#N/A</v>
      </c>
      <c r="J398" s="116" t="e">
        <f t="array" ref="J398">MAX(IF(I399:I403=I398,J399:J403))</f>
        <v>#N/A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str">
        <f>IF($A$140='Eric-SESSION'!$A$601,INDEX('Eric-SESSION'!$K$601:$T$608, MATCH("*Plank*",'Eric-SESSION'!$B$601:$B$608,0), MATCH("*1st*",'Eric-SESSION'!$K$7:$T$7,0)),"")</f>
        <v/>
      </c>
      <c r="P398" s="152" t="str">
        <f>IF($A$140='Eric-SESSION'!$A$601,INDEX('Eric-SESSION'!$K$601:$T$608, MATCH("*HIIT*",'Eric-SESSION'!$B$601:$B$608,0), MATCH("*1st*",'Eric-SESSION'!$K$7:$T$7,0)),"")</f>
        <v/>
      </c>
      <c r="Q398" s="119" t="e">
        <f>INDEX('Eric-SESSION'!$L$601:$U$601, MATCH("*HIIT*",'Eric-SESSION'!$B$601:$B$601,0), MATCH("*1st*",'Eric-SESSION'!$K$7:$T$7,0))</f>
        <v>#N/A</v>
      </c>
      <c r="R398" s="119">
        <f>'Eric-SESSION'!U466</f>
        <v>0</v>
      </c>
      <c r="S398" s="116"/>
      <c r="T398" s="116"/>
      <c r="U398" s="120">
        <f>'Eric-SESSION'!A602</f>
        <v>0</v>
      </c>
      <c r="V398" s="120">
        <f>'Eric-SESSION'!A603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IF($A$398='Eric-SESSION'!$A$601,INDEX('Eric-SESSION'!$K$601:$T$608, MATCH("*pressup*",'Eric-SESSION'!$B$601:$B$608,0), MATCH("*1st*",'Eric-SESSION'!$K$7:$T$7,0)),"")</f>
        <v>#N/A</v>
      </c>
      <c r="D399" s="132" t="e">
        <f>INDEX('Eric-SESSION'!L$601:U$608, MATCH("*pressup*",'Eric-SESSION'!$B$601:$B$608,0), MATCH("*1st*",'Eric-SESSION'!K$7:T$7,0))</f>
        <v>#N/A</v>
      </c>
      <c r="E399" s="131" t="e">
        <f>IF($A$398='Eric-SESSION'!$A$601,INDEX('Eric-SESSION'!$K$601:$T$608, MATCH("*Deadlift*",'Eric-SESSION'!$B$601:$B$608,0), MATCH("*1st*",'Eric-SESSION'!$K$7:$T$7,0)),"")</f>
        <v>#N/A</v>
      </c>
      <c r="F399" s="131" t="e">
        <f>INDEX('Eric-SESSION'!$L$601:$U$608, MATCH("*Deadlift*",'Eric-SESSION'!$B$601:$B$608,0), MATCH("*1st*",'Eric-SESSION'!$K$7:$T$7,0))</f>
        <v>#N/A</v>
      </c>
      <c r="G399" s="131" t="e">
        <f>IF($A$398='Eric-SESSION'!$A$601,INDEX('Eric-SESSION'!$K$601:$T$608, MATCH("*Bench Press*",'Eric-SESSION'!$B$601:$B$608,0), MATCH("*1st*",'Eric-SESSION'!$K$7:$T$7,0)),"")</f>
        <v>#N/A</v>
      </c>
      <c r="H399" s="131" t="e">
        <f>INDEX('Eric-SESSION'!$L$601:$U$608, MATCH("*Bench Press*",'Eric-SESSION'!$B$601:$B$608,0), MATCH("*1st*",'Eric-SESSION'!$K$7:$T$7,0))</f>
        <v>#N/A</v>
      </c>
      <c r="I399" s="132" t="e">
        <f>IF($A$398='Eric-SESSION'!$A$601,INDEX('Eric-SESSION'!$K$601:$T$608, MATCH("*Military*",'Eric-SESSION'!$B$601:$B$608,0), MATCH("*1st*",'Eric-SESSION'!$K$7:$T$7,0)),"")</f>
        <v>#N/A</v>
      </c>
      <c r="J399" s="48" t="e">
        <f>INDEX('Eric-SESSION'!$L$601:$U$608, MATCH("*Military*",'Eric-SESSION'!$B$601:$B$608,0), MATCH("*1st*",'Eric-SESSION'!$K$7:$T$7,0))</f>
        <v>#N/A</v>
      </c>
      <c r="K399" s="131" t="e">
        <f>IF($A$398='Eric-SESSION'!$A$601,INDEX('Eric-SESSION'!$K$601:$T$608, MATCH("*Clean *",'Eric-SESSION'!$B$601:$B$608,0), MATCH("*1st*",'Eric-SESSION'!$K$7:$T$7,0)),"")</f>
        <v>#N/A</v>
      </c>
      <c r="L399" s="48" t="e">
        <f>INDEX('Eric-SESSION'!$L$601:$U$608, MATCH("*Clean *",'Eric-SESSION'!$B$601:$B$608,0), MATCH("*1st*",'Eric-SESSION'!$K$7:$T$7,0))</f>
        <v>#N/A</v>
      </c>
      <c r="M399" s="131" t="e">
        <f>IF($A$398='Eric-SESSION'!$A$601,INDEX('Eric-SESSION'!$K$601:$T$608, MATCH("*Lat Pulldown*",'Eric-SESSION'!$B$601:$B$608,0), MATCH("*1st*",'Eric-SESSION'!$K$7:$T$7,0)),"")</f>
        <v>#N/A</v>
      </c>
      <c r="N399" s="48" t="e">
        <f>INDEX('Eric-SESSION'!$L$601:$U$608, MATCH("*Lat Pulldown*",'Eric-SESSION'!$B$601:$B$608,0), MATCH("*1st*",'Eric-SESSION'!$K$7:$T$7,0))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IF($A$398='Eric-SESSION'!$A$601,INDEX('Eric-SESSION'!$K$601:$T$608, MATCH("*pressup*",'Eric-SESSION'!$B$601:$B$608,0), MATCH("*2nd*",'Eric-SESSION'!$K$7:$T$7,0)),"")</f>
        <v>#N/A</v>
      </c>
      <c r="D400" s="132" t="e">
        <f>INDEX('Eric-SESSION'!L$601:U$608, MATCH("*pressup*",'Eric-SESSION'!$B$601:$B$608,0), MATCH("*2nd*",'Eric-SESSION'!K$7:T$7,0))</f>
        <v>#N/A</v>
      </c>
      <c r="E400" s="131" t="e">
        <f>IF($A$398='Eric-SESSION'!$A$601,INDEX('Eric-SESSION'!$K$601:$T$608, MATCH("*Deadlift*",'Eric-SESSION'!$B$601:$B$608,0), MATCH("*2ND*",'Eric-SESSION'!$K$7:$T$7,0)),"")</f>
        <v>#N/A</v>
      </c>
      <c r="F400" s="131" t="e">
        <f>INDEX('Eric-SESSION'!$L$601:$U$608, MATCH("*Deadlift*",'Eric-SESSION'!$B$601:$B$608,0), MATCH("*2nd*",'Eric-SESSION'!$K$7:$T$7,0))</f>
        <v>#N/A</v>
      </c>
      <c r="G400" s="131" t="e">
        <f>IF($A$398='Eric-SESSION'!$A$601,INDEX('Eric-SESSION'!$K$601:$T$608, MATCH("*Bench Press*",'Eric-SESSION'!$B$601:$B$608,0), MATCH("*2ND*",'Eric-SESSION'!$K$7:$T$7,0)),"")</f>
        <v>#N/A</v>
      </c>
      <c r="H400" s="131" t="e">
        <f>INDEX('Eric-SESSION'!$L$601:$U$608, MATCH("*Bench Press*",'Eric-SESSION'!$B$601:$B$608,0), MATCH("*2nd*",'Eric-SESSION'!$K$7:$T$7,0))</f>
        <v>#N/A</v>
      </c>
      <c r="I400" s="132" t="e">
        <f>IF($A$398='Eric-SESSION'!$A$601,INDEX('Eric-SESSION'!$K$601:$T$608, MATCH("*Military*",'Eric-SESSION'!$B$601:$B$608,0), MATCH("*2ND*",'Eric-SESSION'!$K$7:$T$7,0)),"")</f>
        <v>#N/A</v>
      </c>
      <c r="J400" s="44" t="e">
        <f>INDEX('Eric-SESSION'!$L$601:$U$608, MATCH("*Military*",'Eric-SESSION'!$B$601:$B$608,0), MATCH("*2nd*",'Eric-SESSION'!$K$7:$T$7,0))</f>
        <v>#N/A</v>
      </c>
      <c r="K400" s="131" t="e">
        <f>IF($A$398='Eric-SESSION'!$A$601,INDEX('Eric-SESSION'!$K$601:$T$608, MATCH("*Clean *",'Eric-SESSION'!$B$601:$B$608,0), MATCH("*2ND*",'Eric-SESSION'!$K$7:$T$7,0)),"")</f>
        <v>#N/A</v>
      </c>
      <c r="L400" s="44" t="e">
        <f>INDEX('Eric-SESSION'!$L$601:$U$608, MATCH("*Clean *",'Eric-SESSION'!$B$601:$B$608,0), MATCH("*2nd*",'Eric-SESSION'!$K$7:$T$7,0))</f>
        <v>#N/A</v>
      </c>
      <c r="M400" s="131" t="e">
        <f>IF($A$398='Eric-SESSION'!$A$601,INDEX('Eric-SESSION'!$K$601:$T$608, MATCH("*Lat Pulldown*",'Eric-SESSION'!$B$601:$B$608,0), MATCH("*2ND*",'Eric-SESSION'!$K$7:$T$7,0)),"")</f>
        <v>#N/A</v>
      </c>
      <c r="N400" s="44" t="e">
        <f>INDEX('Eric-SESSION'!$L$601:$U$608, MATCH("*Lat Pulldown*",'Eric-SESSION'!$B$601:$B$608,0), MATCH("*2nd*",'Eric-SESSION'!$K$7:$T$7,0))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IF($A$398='Eric-SESSION'!$A$601,INDEX('Eric-SESSION'!$K$601:$T$608, MATCH("*pressup*",'Eric-SESSION'!$B$601:$B$608,0), MATCH("*3rd*",'Eric-SESSION'!$K$7:$T$7,0)),"")</f>
        <v>#N/A</v>
      </c>
      <c r="D401" s="132" t="e">
        <f>INDEX('Eric-SESSION'!L$601:U$608, MATCH("*pressup*",'Eric-SESSION'!$B$601:$B$608,0), MATCH("*3rd*",'Eric-SESSION'!K$7:T$7,0))</f>
        <v>#N/A</v>
      </c>
      <c r="E401" s="131" t="e">
        <f>IF($A$398='Eric-SESSION'!$A$601,INDEX('Eric-SESSION'!$K$601:$T$608, MATCH("*Deadlift*",'Eric-SESSION'!$B$601:$B$608,0), MATCH("*3rd*",'Eric-SESSION'!$K$7:$T$7,0)),"")</f>
        <v>#N/A</v>
      </c>
      <c r="F401" s="131" t="e">
        <f>INDEX('Eric-SESSION'!$L$601:$U$608, MATCH("*Deadlift*",'Eric-SESSION'!$B$601:$B$608,0), MATCH("*3rd*",'Eric-SESSION'!$K$7:$T$7,0))</f>
        <v>#N/A</v>
      </c>
      <c r="G401" s="131" t="e">
        <f>IF($A$398='Eric-SESSION'!$A$601,INDEX('Eric-SESSION'!$K$601:$T$608, MATCH("*Bench Press*",'Eric-SESSION'!$B$601:$B$608,0), MATCH("*3rd*",'Eric-SESSION'!$K$7:$T$7,0)),"")</f>
        <v>#N/A</v>
      </c>
      <c r="H401" s="131" t="e">
        <f>INDEX('Eric-SESSION'!$L$601:$U$608, MATCH("*Bench Press*",'Eric-SESSION'!$B$601:$B$608,0), MATCH("*3rd*",'Eric-SESSION'!$K$7:$T$7,0))</f>
        <v>#N/A</v>
      </c>
      <c r="I401" s="132" t="e">
        <f>IF($A$398='Eric-SESSION'!$A$601,INDEX('Eric-SESSION'!$K$601:$T$608, MATCH("*Military*",'Eric-SESSION'!$B$601:$B$608,0), MATCH("*3rd*",'Eric-SESSION'!$K$7:$T$7,0)),"")</f>
        <v>#N/A</v>
      </c>
      <c r="J401" s="44" t="e">
        <f>INDEX('Eric-SESSION'!$L$601:$U$608, MATCH("*Military*",'Eric-SESSION'!$B$601:$B$608,0), MATCH("*3rd*",'Eric-SESSION'!$K$7:$T$7,0))</f>
        <v>#N/A</v>
      </c>
      <c r="K401" s="131" t="e">
        <f>IF($A$398='Eric-SESSION'!$A$601,INDEX('Eric-SESSION'!$K$601:$T$608, MATCH("*Clean *",'Eric-SESSION'!$B$601:$B$608,0), MATCH("*3rd*",'Eric-SESSION'!$K$7:$T$7,0)),"")</f>
        <v>#N/A</v>
      </c>
      <c r="L401" s="44" t="e">
        <f>INDEX('Eric-SESSION'!$L$601:$U$608, MATCH("*Clean *",'Eric-SESSION'!$B$601:$B$608,0), MATCH("*3rd*",'Eric-SESSION'!$K$7:$T$7,0))</f>
        <v>#N/A</v>
      </c>
      <c r="M401" s="131" t="e">
        <f>IF($A$398='Eric-SESSION'!$A$601,INDEX('Eric-SESSION'!$K$601:$T$608, MATCH("*Lat Pulldown*",'Eric-SESSION'!$B$601:$B$608,0), MATCH("*3rd*",'Eric-SESSION'!$K$7:$T$7,0)),"")</f>
        <v>#N/A</v>
      </c>
      <c r="N401" s="44" t="e">
        <f>INDEX('Eric-SESSION'!$L$601:$U$608, MATCH("*Lat Pulldown*",'Eric-SESSION'!$B$601:$B$608,0), MATCH("*3rd*",'Eric-SESSION'!$K$7:$T$7,0))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IF($A$398='Eric-SESSION'!$A$601,INDEX('Eric-SESSION'!$K$601:$T$608, MATCH("*pressup*",'Eric-SESSION'!$B$601:$B$608,0), MATCH("*4th*",'Eric-SESSION'!$K$7:$T$7,0)),"")</f>
        <v>#N/A</v>
      </c>
      <c r="D402" s="132" t="e">
        <f>INDEX('Eric-SESSION'!L$601:U$608, MATCH("*pressup*",'Eric-SESSION'!$B$601:$B$608,0), MATCH("*4th*",'Eric-SESSION'!K$7:T$7,0))</f>
        <v>#N/A</v>
      </c>
      <c r="E402" s="131" t="e">
        <f>IF($A$398='Eric-SESSION'!$A$601,INDEX('Eric-SESSION'!$K$601:$T$608, MATCH("*Deadlift*",'Eric-SESSION'!$B$601:$B$608,0), MATCH("*4th*",'Eric-SESSION'!$K$7:$T$7,0)),"")</f>
        <v>#N/A</v>
      </c>
      <c r="F402" s="131" t="e">
        <f>INDEX('Eric-SESSION'!$L$601:$U$608, MATCH("*Deadlift*",'Eric-SESSION'!$B$601:$B$608,0), MATCH("*4th*",'Eric-SESSION'!$K$7:$T$7,0))</f>
        <v>#N/A</v>
      </c>
      <c r="G402" s="131" t="e">
        <f>IF($A$398='Eric-SESSION'!$A$601,INDEX('Eric-SESSION'!$K$601:$T$608, MATCH("*Bench Press*",'Eric-SESSION'!$B$601:$B$608,0), MATCH("*4th*",'Eric-SESSION'!$K$7:$T$7,0)),"")</f>
        <v>#N/A</v>
      </c>
      <c r="H402" s="131" t="e">
        <f>INDEX('Eric-SESSION'!$L$601:$U$608, MATCH("*Bench Press*",'Eric-SESSION'!$B$601:$B$608,0), MATCH("*4th*",'Eric-SESSION'!$K$7:$T$7,0))</f>
        <v>#N/A</v>
      </c>
      <c r="I402" s="132" t="e">
        <f>IF($A$398='Eric-SESSION'!$A$601,INDEX('Eric-SESSION'!$K$601:$T$608, MATCH("*Military*",'Eric-SESSION'!$B$601:$B$608,0), MATCH("*4th*",'Eric-SESSION'!$K$7:$T$7,0)),"")</f>
        <v>#N/A</v>
      </c>
      <c r="J402" s="44" t="e">
        <f>INDEX('Eric-SESSION'!$L$601:$U$608, MATCH("*Military*",'Eric-SESSION'!$B$601:$B$608,0), MATCH("*4th*",'Eric-SESSION'!$K$7:$T$7,0))</f>
        <v>#N/A</v>
      </c>
      <c r="K402" s="131" t="e">
        <f>IF($A$398='Eric-SESSION'!$A$601,INDEX('Eric-SESSION'!$K$601:$T$608, MATCH("*Clean *",'Eric-SESSION'!$B$601:$B$608,0), MATCH("*4th*",'Eric-SESSION'!$K$7:$T$7,0)),"")</f>
        <v>#N/A</v>
      </c>
      <c r="L402" s="44" t="e">
        <f>INDEX('Eric-SESSION'!$L$601:$U$608, MATCH("*Clean *",'Eric-SESSION'!$B$601:$B$608,0), MATCH("*4th*",'Eric-SESSION'!$K$7:$T$7,0))</f>
        <v>#N/A</v>
      </c>
      <c r="M402" s="131" t="e">
        <f>IF($A$398='Eric-SESSION'!$A$601,INDEX('Eric-SESSION'!$K$601:$T$608, MATCH("*Lat Pulldown*",'Eric-SESSION'!$B$601:$B$608,0), MATCH("*4th*",'Eric-SESSION'!$K$7:$T$7,0)),"")</f>
        <v>#N/A</v>
      </c>
      <c r="N402" s="44" t="e">
        <f>INDEX('Eric-SESSION'!$L$601:$U$608, MATCH("*Lat Pulldown*",'Eric-SESSION'!$B$601:$B$608,0), MATCH("*4th*",'Eric-SESSION'!$K$7:$T$7,0))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IF($A$398='Eric-SESSION'!$A$601,INDEX('Eric-SESSION'!$K$601:$T$608, MATCH("*pressup*",'Eric-SESSION'!$B$601:$B$608,0), MATCH("*5th*",'Eric-SESSION'!$K$7:$T$7,0)),"")</f>
        <v>#N/A</v>
      </c>
      <c r="D403" s="132" t="e">
        <f>INDEX('Eric-SESSION'!L$601:U$608, MATCH("*pressup*",'Eric-SESSION'!$B$601:$B$608,0), MATCH("*5th*",'Eric-SESSION'!K$7:T$7,0))</f>
        <v>#N/A</v>
      </c>
      <c r="E403" s="131" t="e">
        <f>IF($A$398='Eric-SESSION'!$A$601,INDEX('Eric-SESSION'!$K$601:$T$608, MATCH("*Deadlift*",'Eric-SESSION'!$B$601:$B$608,0), MATCH("*5th*",'Eric-SESSION'!$K$7:$T$7,0)),"")</f>
        <v>#N/A</v>
      </c>
      <c r="F403" s="131" t="e">
        <f>INDEX('Eric-SESSION'!$L$601:$U$608, MATCH("*Deadlift*",'Eric-SESSION'!$B$601:$B$608,0), MATCH("*5th*",'Eric-SESSION'!$K$7:$T$7,0))</f>
        <v>#N/A</v>
      </c>
      <c r="G403" s="131" t="e">
        <f>IF($A$398='Eric-SESSION'!$A$601,INDEX('Eric-SESSION'!$K$601:$T$608, MATCH("*Bench Press*",'Eric-SESSION'!$B$601:$B$608,0), MATCH("*5th*",'Eric-SESSION'!$K$7:$T$7,0)),"")</f>
        <v>#N/A</v>
      </c>
      <c r="H403" s="131" t="e">
        <f>INDEX('Eric-SESSION'!$L$601:$U$608, MATCH("*Bench Press*",'Eric-SESSION'!$B$601:$B$608,0), MATCH("*5th*",'Eric-SESSION'!$K$7:$T$7,0))</f>
        <v>#N/A</v>
      </c>
      <c r="I403" s="132" t="e">
        <f>IF($A$398='Eric-SESSION'!$A$601,INDEX('Eric-SESSION'!$K$601:$T$608, MATCH("*Military*",'Eric-SESSION'!$B$601:$B$608,0), MATCH("*5th*",'Eric-SESSION'!$K$7:$T$7,0)),"")</f>
        <v>#N/A</v>
      </c>
      <c r="J403" s="44" t="e">
        <f>INDEX('Eric-SESSION'!$L$601:$U$608, MATCH("*Military*",'Eric-SESSION'!$B$601:$B$608,0), MATCH("*5th*",'Eric-SESSION'!$K$7:$T$7,0))</f>
        <v>#N/A</v>
      </c>
      <c r="K403" s="131" t="e">
        <f>IF($A$398='Eric-SESSION'!$A$601,INDEX('Eric-SESSION'!$K$601:$T$608, MATCH("*Clean *",'Eric-SESSION'!$B$601:$B$608,0), MATCH("*5th*",'Eric-SESSION'!$K$7:$T$7,0)),"")</f>
        <v>#N/A</v>
      </c>
      <c r="L403" s="44" t="e">
        <f>INDEX('Eric-SESSION'!$L$601:$U$608, MATCH("*Clean *",'Eric-SESSION'!$B$601:$B$608,0), MATCH("*5th*",'Eric-SESSION'!$K$7:$T$7,0))</f>
        <v>#N/A</v>
      </c>
      <c r="M403" s="131" t="e">
        <f>IF($A$398='Eric-SESSION'!$A$601,INDEX('Eric-SESSION'!$K$601:$T$608, MATCH("*Lat Pulldown*",'Eric-SESSION'!$B$601:$B$608,0), MATCH("*5th*",'Eric-SESSION'!$K$7:$T$7,0)),"")</f>
        <v>#N/A</v>
      </c>
      <c r="N403" s="44" t="e">
        <f>INDEX('Eric-SESSION'!$L$601:$U$608, MATCH("*Lat Pulldown*",'Eric-SESSION'!$B$601:$B$608,0), MATCH("*5th*",'Eric-SESSION'!$K$7:$T$7,0))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'Eric-SESSION'!A610</f>
        <v>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 t="e">
        <f>MAX(I405:I409)</f>
        <v>#N/A</v>
      </c>
      <c r="J404" s="116" t="e">
        <f t="array" ref="J404">MAX(IF(I405:I409=I404,J405:J409))</f>
        <v>#N/A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str">
        <f>IF($A$140='Eric-SESSION'!$A$610,INDEX('Eric-SESSION'!$K$610:$T$617, MATCH("*Plank*",'Eric-SESSION'!$B$610:$B$617,0), MATCH("*1st*",'Eric-SESSION'!$K$7:$T$7,0)),"")</f>
        <v/>
      </c>
      <c r="P404" s="152" t="str">
        <f>IF($A$140='Eric-SESSION'!$A$610,INDEX('Eric-SESSION'!$K$610:$T$617, MATCH("*HIIT*",'Eric-SESSION'!$B$610:$B$617,0), MATCH("*1st*",'Eric-SESSION'!$K$7:$T$7,0)),"")</f>
        <v/>
      </c>
      <c r="Q404" s="119" t="e">
        <f>INDEX('Eric-SESSION'!$L$610:$U$610, MATCH("*HIIT*",'Eric-SESSION'!$B$610:$B$610,0), MATCH("*1st*",'Eric-SESSION'!$K$7:$T$7,0))</f>
        <v>#N/A</v>
      </c>
      <c r="R404" s="119">
        <f>'Eric-SESSION'!U472</f>
        <v>0</v>
      </c>
      <c r="S404" s="116"/>
      <c r="T404" s="116"/>
      <c r="U404" s="120">
        <f>'Eric-SESSION'!A611</f>
        <v>0</v>
      </c>
      <c r="V404" s="120">
        <f>'Eric-SESSION'!A612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IF($A$404='Eric-SESSION'!$A$610,INDEX('Eric-SESSION'!$K$610:$T$617, MATCH("*pressup*",'Eric-SESSION'!$B$610:$B$617,0), MATCH("*1st*",'Eric-SESSION'!$K$7:$T$7,0)),"")</f>
        <v>#N/A</v>
      </c>
      <c r="D405" s="132" t="e">
        <f>INDEX('Eric-SESSION'!L$610:U$617, MATCH("*pressup*",'Eric-SESSION'!$B$610:$B$617,0), MATCH("*1st*",'Eric-SESSION'!K$7:T$7,0))</f>
        <v>#N/A</v>
      </c>
      <c r="E405" s="131" t="e">
        <f>IF($A$404='Eric-SESSION'!$A$610,INDEX('Eric-SESSION'!$K$610:$T$617, MATCH("*Deadlift*",'Eric-SESSION'!$B$610:$B$617,0), MATCH("*1st*",'Eric-SESSION'!$K$7:$T$7,0)),"")</f>
        <v>#N/A</v>
      </c>
      <c r="F405" s="131" t="e">
        <f>INDEX('Eric-SESSION'!$L$610:$U$617, MATCH("*Deadlift*",'Eric-SESSION'!$B$610:$B$617,0), MATCH("*1st*",'Eric-SESSION'!$K$7:$T$7,0))</f>
        <v>#N/A</v>
      </c>
      <c r="G405" s="131" t="e">
        <f>IF($A$404='Eric-SESSION'!$A$610,INDEX('Eric-SESSION'!$K$610:$T$617, MATCH("*Bench Press*",'Eric-SESSION'!$B$610:$B$617,0), MATCH("*1st*",'Eric-SESSION'!$K$7:$T$7,0)),"")</f>
        <v>#N/A</v>
      </c>
      <c r="H405" s="131" t="e">
        <f>INDEX('Eric-SESSION'!$L$610:$U$617, MATCH("*Bench Press*",'Eric-SESSION'!$B$610:$B$617,0), MATCH("*1st*",'Eric-SESSION'!$K$7:$T$7,0))</f>
        <v>#N/A</v>
      </c>
      <c r="I405" s="132" t="e">
        <f>IF($A$404='Eric-SESSION'!$A$610,INDEX('Eric-SESSION'!$K$610:$T$617, MATCH("*Military*",'Eric-SESSION'!$B$610:$B$617,0), MATCH("*1st*",'Eric-SESSION'!$K$7:$T$7,0)),"")</f>
        <v>#N/A</v>
      </c>
      <c r="J405" s="48" t="e">
        <f>INDEX('Eric-SESSION'!$L$610:$U$617, MATCH("*Military*",'Eric-SESSION'!$B$610:$B$617,0), MATCH("*1st*",'Eric-SESSION'!$K$7:$T$7,0))</f>
        <v>#N/A</v>
      </c>
      <c r="K405" s="131" t="e">
        <f>IF($A$404='Eric-SESSION'!$A$610,INDEX('Eric-SESSION'!$K$610:$T$617, MATCH("*Clean *",'Eric-SESSION'!$B$610:$B$617,0), MATCH("*1st*",'Eric-SESSION'!$K$7:$T$7,0)),"")</f>
        <v>#N/A</v>
      </c>
      <c r="L405" s="48" t="e">
        <f>INDEX('Eric-SESSION'!$L$610:$U$617, MATCH("*Clean *",'Eric-SESSION'!$B$610:$B$617,0), MATCH("*1st*",'Eric-SESSION'!$K$7:$T$7,0))</f>
        <v>#N/A</v>
      </c>
      <c r="M405" s="131" t="e">
        <f>IF($A$404='Eric-SESSION'!$A$610,INDEX('Eric-SESSION'!$K$610:$T$617, MATCH("*Lat Pulldown*",'Eric-SESSION'!$B$610:$B$617,0), MATCH("*1st*",'Eric-SESSION'!$K$7:$T$7,0)),"")</f>
        <v>#N/A</v>
      </c>
      <c r="N405" s="48" t="e">
        <f>INDEX('Eric-SESSION'!$L$610:$U$617, MATCH("*Lat Pulldown*",'Eric-SESSION'!$B$610:$B$617,0), MATCH("*1st*",'Eric-SESSION'!$K$7:$T$7,0))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IF($A$404='Eric-SESSION'!$A$610,INDEX('Eric-SESSION'!$K$610:$T$617, MATCH("*pressup*",'Eric-SESSION'!$B$610:$B$617,0), MATCH("*2nd*",'Eric-SESSION'!$K$7:$T$7,0)),"")</f>
        <v>#N/A</v>
      </c>
      <c r="D406" s="132" t="e">
        <f>INDEX('Eric-SESSION'!L$610:U$617, MATCH("*pressup*",'Eric-SESSION'!$B$610:$B$617,0), MATCH("*2nd*",'Eric-SESSION'!K$7:T$7,0))</f>
        <v>#N/A</v>
      </c>
      <c r="E406" s="131" t="e">
        <f>IF($A$404='Eric-SESSION'!$A$610,INDEX('Eric-SESSION'!$K$610:$T$617, MATCH("*Deadlift*",'Eric-SESSION'!$B$610:$B$617,0), MATCH("*2ND*",'Eric-SESSION'!$K$7:$T$7,0)),"")</f>
        <v>#N/A</v>
      </c>
      <c r="F406" s="131" t="e">
        <f>INDEX('Eric-SESSION'!$L$610:$U$617, MATCH("*Deadlift*",'Eric-SESSION'!$B$610:$B$617,0), MATCH("*2nd*",'Eric-SESSION'!$K$7:$T$7,0))</f>
        <v>#N/A</v>
      </c>
      <c r="G406" s="131" t="e">
        <f>IF($A$404='Eric-SESSION'!$A$610,INDEX('Eric-SESSION'!$K$610:$T$617, MATCH("*Bench Press*",'Eric-SESSION'!$B$610:$B$617,0), MATCH("*2ND*",'Eric-SESSION'!$K$7:$T$7,0)),"")</f>
        <v>#N/A</v>
      </c>
      <c r="H406" s="131" t="e">
        <f>INDEX('Eric-SESSION'!$L$610:$U$617, MATCH("*Bench Press*",'Eric-SESSION'!$B$610:$B$617,0), MATCH("*2nd*",'Eric-SESSION'!$K$7:$T$7,0))</f>
        <v>#N/A</v>
      </c>
      <c r="I406" s="132" t="e">
        <f>IF($A$404='Eric-SESSION'!$A$610,INDEX('Eric-SESSION'!$K$610:$T$617, MATCH("*Military*",'Eric-SESSION'!$B$610:$B$617,0), MATCH("*2ND*",'Eric-SESSION'!$K$7:$T$7,0)),"")</f>
        <v>#N/A</v>
      </c>
      <c r="J406" s="44" t="e">
        <f>INDEX('Eric-SESSION'!$L$610:$U$617, MATCH("*Military*",'Eric-SESSION'!$B$610:$B$617,0), MATCH("*2nd*",'Eric-SESSION'!$K$7:$T$7,0))</f>
        <v>#N/A</v>
      </c>
      <c r="K406" s="131" t="e">
        <f>IF($A$404='Eric-SESSION'!$A$610,INDEX('Eric-SESSION'!$K$610:$T$617, MATCH("*Clean *",'Eric-SESSION'!$B$610:$B$617,0), MATCH("*2ND*",'Eric-SESSION'!$K$7:$T$7,0)),"")</f>
        <v>#N/A</v>
      </c>
      <c r="L406" s="44" t="e">
        <f>INDEX('Eric-SESSION'!$L$610:$U$617, MATCH("*Clean *",'Eric-SESSION'!$B$610:$B$617,0), MATCH("*2nd*",'Eric-SESSION'!$K$7:$T$7,0))</f>
        <v>#N/A</v>
      </c>
      <c r="M406" s="131" t="e">
        <f>IF($A$404='Eric-SESSION'!$A$610,INDEX('Eric-SESSION'!$K$610:$T$617, MATCH("*Lat Pulldown*",'Eric-SESSION'!$B$610:$B$617,0), MATCH("*2ND*",'Eric-SESSION'!$K$7:$T$7,0)),"")</f>
        <v>#N/A</v>
      </c>
      <c r="N406" s="44" t="e">
        <f>INDEX('Eric-SESSION'!$L$610:$U$617, MATCH("*Lat Pulldown*",'Eric-SESSION'!$B$610:$B$617,0), MATCH("*2nd*",'Eric-SESSION'!$K$7:$T$7,0))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IF($A$404='Eric-SESSION'!$A$610,INDEX('Eric-SESSION'!$K$610:$T$617, MATCH("*pressup*",'Eric-SESSION'!$B$610:$B$617,0), MATCH("*3rd*",'Eric-SESSION'!$K$7:$T$7,0)),"")</f>
        <v>#N/A</v>
      </c>
      <c r="D407" s="132" t="e">
        <f>INDEX('Eric-SESSION'!L$610:U$617, MATCH("*pressup*",'Eric-SESSION'!$B$610:$B$617,0), MATCH("*3rd*",'Eric-SESSION'!K$7:T$7,0))</f>
        <v>#N/A</v>
      </c>
      <c r="E407" s="131" t="e">
        <f>IF($A$404='Eric-SESSION'!$A$610,INDEX('Eric-SESSION'!$K$610:$T$617, MATCH("*Deadlift*",'Eric-SESSION'!$B$610:$B$617,0), MATCH("*3rd*",'Eric-SESSION'!$K$7:$T$7,0)),"")</f>
        <v>#N/A</v>
      </c>
      <c r="F407" s="131" t="e">
        <f>INDEX('Eric-SESSION'!$L$610:$U$617, MATCH("*Deadlift*",'Eric-SESSION'!$B$610:$B$617,0), MATCH("*3rd*",'Eric-SESSION'!$K$7:$T$7,0))</f>
        <v>#N/A</v>
      </c>
      <c r="G407" s="131" t="e">
        <f>IF($A$404='Eric-SESSION'!$A$610,INDEX('Eric-SESSION'!$K$610:$T$617, MATCH("*Bench Press*",'Eric-SESSION'!$B$610:$B$617,0), MATCH("*3rd*",'Eric-SESSION'!$K$7:$T$7,0)),"")</f>
        <v>#N/A</v>
      </c>
      <c r="H407" s="131" t="e">
        <f>INDEX('Eric-SESSION'!$L$610:$U$617, MATCH("*Bench Press*",'Eric-SESSION'!$B$610:$B$617,0), MATCH("*3rd*",'Eric-SESSION'!$K$7:$T$7,0))</f>
        <v>#N/A</v>
      </c>
      <c r="I407" s="132" t="e">
        <f>IF($A$404='Eric-SESSION'!$A$610,INDEX('Eric-SESSION'!$K$610:$T$617, MATCH("*Military*",'Eric-SESSION'!$B$610:$B$617,0), MATCH("*3rd*",'Eric-SESSION'!$K$7:$T$7,0)),"")</f>
        <v>#N/A</v>
      </c>
      <c r="J407" s="44" t="e">
        <f>INDEX('Eric-SESSION'!$L$610:$U$617, MATCH("*Military*",'Eric-SESSION'!$B$610:$B$617,0), MATCH("*3rd*",'Eric-SESSION'!$K$7:$T$7,0))</f>
        <v>#N/A</v>
      </c>
      <c r="K407" s="131" t="e">
        <f>IF($A$404='Eric-SESSION'!$A$610,INDEX('Eric-SESSION'!$K$610:$T$617, MATCH("*Clean *",'Eric-SESSION'!$B$610:$B$617,0), MATCH("*3rd*",'Eric-SESSION'!$K$7:$T$7,0)),"")</f>
        <v>#N/A</v>
      </c>
      <c r="L407" s="44" t="e">
        <f>INDEX('Eric-SESSION'!$L$610:$U$617, MATCH("*Clean *",'Eric-SESSION'!$B$610:$B$617,0), MATCH("*3rd*",'Eric-SESSION'!$K$7:$T$7,0))</f>
        <v>#N/A</v>
      </c>
      <c r="M407" s="131" t="e">
        <f>IF($A$404='Eric-SESSION'!$A$610,INDEX('Eric-SESSION'!$K$610:$T$617, MATCH("*Lat Pulldown*",'Eric-SESSION'!$B$610:$B$617,0), MATCH("*3rd*",'Eric-SESSION'!$K$7:$T$7,0)),"")</f>
        <v>#N/A</v>
      </c>
      <c r="N407" s="44" t="e">
        <f>INDEX('Eric-SESSION'!$L$610:$U$617, MATCH("*Lat Pulldown*",'Eric-SESSION'!$B$610:$B$617,0), MATCH("*3rd*",'Eric-SESSION'!$K$7:$T$7,0))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IF($A$404='Eric-SESSION'!$A$610,INDEX('Eric-SESSION'!$K$610:$T$617, MATCH("*pressup*",'Eric-SESSION'!$B$610:$B$617,0), MATCH("*4th*",'Eric-SESSION'!$K$7:$T$7,0)),"")</f>
        <v>#N/A</v>
      </c>
      <c r="D408" s="132" t="e">
        <f>INDEX('Eric-SESSION'!L$610:U$617, MATCH("*pressup*",'Eric-SESSION'!$B$610:$B$617,0), MATCH("*4th*",'Eric-SESSION'!K$7:T$7,0))</f>
        <v>#N/A</v>
      </c>
      <c r="E408" s="131" t="e">
        <f>IF($A$404='Eric-SESSION'!$A$610,INDEX('Eric-SESSION'!$K$610:$T$617, MATCH("*Deadlift*",'Eric-SESSION'!$B$610:$B$617,0), MATCH("*4th*",'Eric-SESSION'!$K$7:$T$7,0)),"")</f>
        <v>#N/A</v>
      </c>
      <c r="F408" s="131" t="e">
        <f>INDEX('Eric-SESSION'!$L$610:$U$617, MATCH("*Deadlift*",'Eric-SESSION'!$B$610:$B$617,0), MATCH("*4th*",'Eric-SESSION'!$K$7:$T$7,0))</f>
        <v>#N/A</v>
      </c>
      <c r="G408" s="131" t="e">
        <f>IF($A$404='Eric-SESSION'!$A$610,INDEX('Eric-SESSION'!$K$610:$T$617, MATCH("*Bench Press*",'Eric-SESSION'!$B$610:$B$617,0), MATCH("*4th*",'Eric-SESSION'!$K$7:$T$7,0)),"")</f>
        <v>#N/A</v>
      </c>
      <c r="H408" s="131" t="e">
        <f>INDEX('Eric-SESSION'!$L$610:$U$617, MATCH("*Bench Press*",'Eric-SESSION'!$B$610:$B$617,0), MATCH("*4th*",'Eric-SESSION'!$K$7:$T$7,0))</f>
        <v>#N/A</v>
      </c>
      <c r="I408" s="132" t="e">
        <f>IF($A$404='Eric-SESSION'!$A$610,INDEX('Eric-SESSION'!$K$610:$T$617, MATCH("*Military*",'Eric-SESSION'!$B$610:$B$617,0), MATCH("*4th*",'Eric-SESSION'!$K$7:$T$7,0)),"")</f>
        <v>#N/A</v>
      </c>
      <c r="J408" s="44" t="e">
        <f>INDEX('Eric-SESSION'!$L$610:$U$617, MATCH("*Military*",'Eric-SESSION'!$B$610:$B$617,0), MATCH("*4th*",'Eric-SESSION'!$K$7:$T$7,0))</f>
        <v>#N/A</v>
      </c>
      <c r="K408" s="131" t="e">
        <f>IF($A$404='Eric-SESSION'!$A$610,INDEX('Eric-SESSION'!$K$610:$T$617, MATCH("*Clean *",'Eric-SESSION'!$B$610:$B$617,0), MATCH("*4th*",'Eric-SESSION'!$K$7:$T$7,0)),"")</f>
        <v>#N/A</v>
      </c>
      <c r="L408" s="44" t="e">
        <f>INDEX('Eric-SESSION'!$L$610:$U$617, MATCH("*Clean *",'Eric-SESSION'!$B$610:$B$617,0), MATCH("*4th*",'Eric-SESSION'!$K$7:$T$7,0))</f>
        <v>#N/A</v>
      </c>
      <c r="M408" s="131" t="e">
        <f>IF($A$404='Eric-SESSION'!$A$610,INDEX('Eric-SESSION'!$K$610:$T$617, MATCH("*Lat Pulldown*",'Eric-SESSION'!$B$610:$B$617,0), MATCH("*4th*",'Eric-SESSION'!$K$7:$T$7,0)),"")</f>
        <v>#N/A</v>
      </c>
      <c r="N408" s="44" t="e">
        <f>INDEX('Eric-SESSION'!$L$610:$U$617, MATCH("*Lat Pulldown*",'Eric-SESSION'!$B$610:$B$617,0), MATCH("*4th*",'Eric-SESSION'!$K$7:$T$7,0))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IF($A$404='Eric-SESSION'!$A$610,INDEX('Eric-SESSION'!$K$610:$T$617, MATCH("*pressup*",'Eric-SESSION'!$B$610:$B$617,0), MATCH("*5th*",'Eric-SESSION'!$K$7:$T$7,0)),"")</f>
        <v>#N/A</v>
      </c>
      <c r="D409" s="132" t="e">
        <f>INDEX('Eric-SESSION'!L$610:U$617, MATCH("*pressup*",'Eric-SESSION'!$B$610:$B$617,0), MATCH("*5th*",'Eric-SESSION'!K$7:T$7,0))</f>
        <v>#N/A</v>
      </c>
      <c r="E409" s="131" t="e">
        <f>IF($A$404='Eric-SESSION'!$A$610,INDEX('Eric-SESSION'!$K$610:$T$617, MATCH("*Deadlift*",'Eric-SESSION'!$B$610:$B$617,0), MATCH("*5th*",'Eric-SESSION'!$K$7:$T$7,0)),"")</f>
        <v>#N/A</v>
      </c>
      <c r="F409" s="131" t="e">
        <f>INDEX('Eric-SESSION'!$L$610:$U$617, MATCH("*Deadlift*",'Eric-SESSION'!$B$610:$B$617,0), MATCH("*5th*",'Eric-SESSION'!$K$7:$T$7,0))</f>
        <v>#N/A</v>
      </c>
      <c r="G409" s="131" t="e">
        <f>IF($A$404='Eric-SESSION'!$A$610,INDEX('Eric-SESSION'!$K$610:$T$617, MATCH("*Bench Press*",'Eric-SESSION'!$B$610:$B$617,0), MATCH("*5th*",'Eric-SESSION'!$K$7:$T$7,0)),"")</f>
        <v>#N/A</v>
      </c>
      <c r="H409" s="131" t="e">
        <f>INDEX('Eric-SESSION'!$L$610:$U$617, MATCH("*Bench Press*",'Eric-SESSION'!$B$610:$B$617,0), MATCH("*5th*",'Eric-SESSION'!$K$7:$T$7,0))</f>
        <v>#N/A</v>
      </c>
      <c r="I409" s="132" t="e">
        <f>IF($A$404='Eric-SESSION'!$A$610,INDEX('Eric-SESSION'!$K$610:$T$617, MATCH("*Military*",'Eric-SESSION'!$B$610:$B$617,0), MATCH("*5th*",'Eric-SESSION'!$K$7:$T$7,0)),"")</f>
        <v>#N/A</v>
      </c>
      <c r="J409" s="44" t="e">
        <f>INDEX('Eric-SESSION'!$L$610:$U$617, MATCH("*Military*",'Eric-SESSION'!$B$610:$B$617,0), MATCH("*5th*",'Eric-SESSION'!$K$7:$T$7,0))</f>
        <v>#N/A</v>
      </c>
      <c r="K409" s="131" t="e">
        <f>IF($A$404='Eric-SESSION'!$A$610,INDEX('Eric-SESSION'!$K$610:$T$617, MATCH("*Clean *",'Eric-SESSION'!$B$610:$B$617,0), MATCH("*5th*",'Eric-SESSION'!$K$7:$T$7,0)),"")</f>
        <v>#N/A</v>
      </c>
      <c r="L409" s="44" t="e">
        <f>INDEX('Eric-SESSION'!$L$610:$U$617, MATCH("*Clean *",'Eric-SESSION'!$B$610:$B$617,0), MATCH("*5th*",'Eric-SESSION'!$K$7:$T$7,0))</f>
        <v>#N/A</v>
      </c>
      <c r="M409" s="131" t="e">
        <f>IF($A$404='Eric-SESSION'!$A$610,INDEX('Eric-SESSION'!$K$610:$T$617, MATCH("*Lat Pulldown*",'Eric-SESSION'!$B$610:$B$617,0), MATCH("*5th*",'Eric-SESSION'!$K$7:$T$7,0)),"")</f>
        <v>#N/A</v>
      </c>
      <c r="N409" s="44" t="e">
        <f>INDEX('Eric-SESSION'!$L$610:$U$617, MATCH("*Lat Pulldown*",'Eric-SESSION'!$B$610:$B$617,0), MATCH("*5th*",'Eric-SESSION'!$K$7:$T$7,0))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'Eric-SESSION'!A619</f>
        <v>0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str">
        <f>IF($A$140='Eric-SESSION'!$A$610,INDEX('Eric-SESSION'!$K$610:$T$626, MATCH("*Plank*",'Eric-SESSION'!$B$610:$B$626,0), MATCH("*1st*",'Eric-SESSION'!$K$7:$T$7,0)),"")</f>
        <v/>
      </c>
      <c r="P410" s="152" t="str">
        <f>IF($A$140='Eric-SESSION'!$A$610,INDEX('Eric-SESSION'!$K$610:$T$626, MATCH("*HIIT*",'Eric-SESSION'!$B$610:$B$626,0), MATCH("*1st*",'Eric-SESSION'!$K$7:$T$7,0)),"")</f>
        <v/>
      </c>
      <c r="Q410" s="119" t="e">
        <f>INDEX('Eric-SESSION'!$L$610:$U$619, MATCH("*HIIT*",'Eric-SESSION'!$B$610:$B$619,0), MATCH("*1st*",'Eric-SESSION'!$K$7:$T$7,0))</f>
        <v>#N/A</v>
      </c>
      <c r="R410" s="119">
        <f>'Eric-SESSION'!U478</f>
        <v>0</v>
      </c>
      <c r="S410" s="116"/>
      <c r="T410" s="116"/>
      <c r="U410" s="120">
        <f>'Eric-SESSION'!A620</f>
        <v>0</v>
      </c>
      <c r="V410" s="120">
        <f>'Eric-SESSION'!A621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IF($A$410='Eric-SESSION'!$A$619,INDEX('Eric-SESSION'!$K$619:$T$626, MATCH("*pressup*",'Eric-SESSION'!$B$619:$B$626,0), MATCH("*1st*",'Eric-SESSION'!$K$7:$T$7,0)),"")</f>
        <v>#N/A</v>
      </c>
      <c r="D411" s="132" t="e">
        <f>INDEX('Eric-SESSION'!L$619:U$626, MATCH("*pressup*",'Eric-SESSION'!$B$619:$B$626,0), MATCH("*1st*",'Eric-SESSION'!K$7:T$7,0))</f>
        <v>#N/A</v>
      </c>
      <c r="E411" s="131" t="e">
        <f>IF($A$410='Eric-SESSION'!$A$619,INDEX('Eric-SESSION'!$K$619:$T$626, MATCH("*Deadlift*",'Eric-SESSION'!$B$619:$B$626,0), MATCH("*1st*",'Eric-SESSION'!$K$7:$T$7,0)),"")</f>
        <v>#N/A</v>
      </c>
      <c r="F411" s="131" t="e">
        <f>INDEX('Eric-SESSION'!$L$619:$U$626, MATCH("*Deadlift*",'Eric-SESSION'!$B$619:$B$626,0), MATCH("*1st*",'Eric-SESSION'!$K$7:$T$7,0))</f>
        <v>#N/A</v>
      </c>
      <c r="G411" s="131" t="e">
        <f>IF($A$410='Eric-SESSION'!$A$619,INDEX('Eric-SESSION'!$K$619:$T$626, MATCH("*Bench Press*",'Eric-SESSION'!$B$619:$B$626,0), MATCH("*1st*",'Eric-SESSION'!$K$7:$T$7,0)),"")</f>
        <v>#N/A</v>
      </c>
      <c r="H411" s="131" t="e">
        <f>INDEX('Eric-SESSION'!$L$619:$U$626, MATCH("*Bench Press*",'Eric-SESSION'!$B$619:$B$626,0), MATCH("*1st*",'Eric-SESSION'!$K$7:$T$7,0))</f>
        <v>#N/A</v>
      </c>
      <c r="I411" s="132" t="e">
        <f>IF($A$410='Eric-SESSION'!$A$619,INDEX('Eric-SESSION'!$K$619:$T$626, MATCH("*Military*",'Eric-SESSION'!$B$619:$B$626,0), MATCH("*1st*",'Eric-SESSION'!$K$7:$T$7,0)),"")</f>
        <v>#N/A</v>
      </c>
      <c r="J411" s="48" t="e">
        <f>INDEX('Eric-SESSION'!$L$619:$U$626, MATCH("*Military*",'Eric-SESSION'!$B$619:$B$626,0), MATCH("*1st*",'Eric-SESSION'!$K$7:$T$7,0))</f>
        <v>#N/A</v>
      </c>
      <c r="K411" s="131" t="e">
        <f>IF($A$410='Eric-SESSION'!$A$619,INDEX('Eric-SESSION'!$K$619:$T$626, MATCH("*Clean *",'Eric-SESSION'!$B$619:$B$626,0), MATCH("*1st*",'Eric-SESSION'!$K$7:$T$7,0)),"")</f>
        <v>#N/A</v>
      </c>
      <c r="L411" s="48" t="e">
        <f>INDEX('Eric-SESSION'!$L$619:$U$626, MATCH("*Clean *",'Eric-SESSION'!$B$619:$B$626,0), MATCH("*1st*",'Eric-SESSION'!$K$7:$T$7,0))</f>
        <v>#N/A</v>
      </c>
      <c r="M411" s="131" t="e">
        <f>IF($A$410='Eric-SESSION'!$A$619,INDEX('Eric-SESSION'!$K$619:$T$626, MATCH("*Lat Pulldown*",'Eric-SESSION'!$B$619:$B$626,0), MATCH("*1st*",'Eric-SESSION'!$K$7:$T$7,0)),"")</f>
        <v>#N/A</v>
      </c>
      <c r="N411" s="48" t="e">
        <f>INDEX('Eric-SESSION'!$L$619:$U$626, MATCH("*Lat Pulldown*",'Eric-SESSION'!$B$619:$B$626,0), MATCH("*1st*",'Eric-SESSION'!$K$7:$T$7,0))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IF($A$410='Eric-SESSION'!$A$619,INDEX('Eric-SESSION'!$K$619:$T$626, MATCH("*pressup*",'Eric-SESSION'!$B$619:$B$626,0), MATCH("*2nd*",'Eric-SESSION'!$K$7:$T$7,0)),"")</f>
        <v>#N/A</v>
      </c>
      <c r="D412" s="132" t="e">
        <f>INDEX('Eric-SESSION'!L$619:U$626, MATCH("*pressup*",'Eric-SESSION'!$B$619:$B$626,0), MATCH("*2nd*",'Eric-SESSION'!K$7:T$7,0))</f>
        <v>#N/A</v>
      </c>
      <c r="E412" s="131" t="e">
        <f>IF($A$410='Eric-SESSION'!$A$619,INDEX('Eric-SESSION'!$K$619:$T$626, MATCH("*Deadlift*",'Eric-SESSION'!$B$619:$B$626,0), MATCH("*2ND*",'Eric-SESSION'!$K$7:$T$7,0)),"")</f>
        <v>#N/A</v>
      </c>
      <c r="F412" s="131" t="e">
        <f>INDEX('Eric-SESSION'!$L$619:$U$626, MATCH("*Deadlift*",'Eric-SESSION'!$B$619:$B$626,0), MATCH("*2nd*",'Eric-SESSION'!$K$7:$T$7,0))</f>
        <v>#N/A</v>
      </c>
      <c r="G412" s="131" t="e">
        <f>IF($A$410='Eric-SESSION'!$A$619,INDEX('Eric-SESSION'!$K$619:$T$626, MATCH("*Bench Press*",'Eric-SESSION'!$B$619:$B$626,0), MATCH("*2ND*",'Eric-SESSION'!$K$7:$T$7,0)),"")</f>
        <v>#N/A</v>
      </c>
      <c r="H412" s="131" t="e">
        <f>INDEX('Eric-SESSION'!$L$619:$U$626, MATCH("*Bench Press*",'Eric-SESSION'!$B$619:$B$626,0), MATCH("*2nd*",'Eric-SESSION'!$K$7:$T$7,0))</f>
        <v>#N/A</v>
      </c>
      <c r="I412" s="132" t="e">
        <f>IF($A$410='Eric-SESSION'!$A$619,INDEX('Eric-SESSION'!$K$619:$T$626, MATCH("*Military*",'Eric-SESSION'!$B$619:$B$626,0), MATCH("*2ND*",'Eric-SESSION'!$K$7:$T$7,0)),"")</f>
        <v>#N/A</v>
      </c>
      <c r="J412" s="44" t="e">
        <f>INDEX('Eric-SESSION'!$L$619:$U$626, MATCH("*Military*",'Eric-SESSION'!$B$619:$B$626,0), MATCH("*2nd*",'Eric-SESSION'!$K$7:$T$7,0))</f>
        <v>#N/A</v>
      </c>
      <c r="K412" s="131" t="e">
        <f>IF($A$410='Eric-SESSION'!$A$619,INDEX('Eric-SESSION'!$K$619:$T$626, MATCH("*Clean *",'Eric-SESSION'!$B$619:$B$626,0), MATCH("*2ND*",'Eric-SESSION'!$K$7:$T$7,0)),"")</f>
        <v>#N/A</v>
      </c>
      <c r="L412" s="44" t="e">
        <f>INDEX('Eric-SESSION'!$L$619:$U$626, MATCH("*Clean *",'Eric-SESSION'!$B$619:$B$626,0), MATCH("*2nd*",'Eric-SESSION'!$K$7:$T$7,0))</f>
        <v>#N/A</v>
      </c>
      <c r="M412" s="131" t="e">
        <f>IF($A$410='Eric-SESSION'!$A$619,INDEX('Eric-SESSION'!$K$619:$T$626, MATCH("*Lat Pulldown*",'Eric-SESSION'!$B$619:$B$626,0), MATCH("*2ND*",'Eric-SESSION'!$K$7:$T$7,0)),"")</f>
        <v>#N/A</v>
      </c>
      <c r="N412" s="44" t="e">
        <f>INDEX('Eric-SESSION'!$L$619:$U$626, MATCH("*Lat Pulldown*",'Eric-SESSION'!$B$619:$B$626,0), MATCH("*2nd*",'Eric-SESSION'!$K$7:$T$7,0))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IF($A$410='Eric-SESSION'!$A$619,INDEX('Eric-SESSION'!$K$619:$T$626, MATCH("*pressup*",'Eric-SESSION'!$B$619:$B$626,0), MATCH("*3rd*",'Eric-SESSION'!$K$7:$T$7,0)),"")</f>
        <v>#N/A</v>
      </c>
      <c r="D413" s="132" t="e">
        <f>INDEX('Eric-SESSION'!L$619:U$626, MATCH("*pressup*",'Eric-SESSION'!$B$619:$B$626,0), MATCH("*3rd*",'Eric-SESSION'!K$7:T$7,0))</f>
        <v>#N/A</v>
      </c>
      <c r="E413" s="131" t="e">
        <f>IF($A$410='Eric-SESSION'!$A$619,INDEX('Eric-SESSION'!$K$619:$T$626, MATCH("*Deadlift*",'Eric-SESSION'!$B$619:$B$626,0), MATCH("*3rd*",'Eric-SESSION'!$K$7:$T$7,0)),"")</f>
        <v>#N/A</v>
      </c>
      <c r="F413" s="131" t="e">
        <f>INDEX('Eric-SESSION'!$L$619:$U$626, MATCH("*Deadlift*",'Eric-SESSION'!$B$619:$B$626,0), MATCH("*3rd*",'Eric-SESSION'!$K$7:$T$7,0))</f>
        <v>#N/A</v>
      </c>
      <c r="G413" s="131" t="e">
        <f>IF($A$410='Eric-SESSION'!$A$619,INDEX('Eric-SESSION'!$K$619:$T$626, MATCH("*Bench Press*",'Eric-SESSION'!$B$619:$B$626,0), MATCH("*3rd*",'Eric-SESSION'!$K$7:$T$7,0)),"")</f>
        <v>#N/A</v>
      </c>
      <c r="H413" s="131" t="e">
        <f>INDEX('Eric-SESSION'!$L$619:$U$626, MATCH("*Bench Press*",'Eric-SESSION'!$B$619:$B$626,0), MATCH("*3rd*",'Eric-SESSION'!$K$7:$T$7,0))</f>
        <v>#N/A</v>
      </c>
      <c r="I413" s="132" t="e">
        <f>IF($A$410='Eric-SESSION'!$A$619,INDEX('Eric-SESSION'!$K$619:$T$626, MATCH("*Military*",'Eric-SESSION'!$B$619:$B$626,0), MATCH("*3rd*",'Eric-SESSION'!$K$7:$T$7,0)),"")</f>
        <v>#N/A</v>
      </c>
      <c r="J413" s="44" t="e">
        <f>INDEX('Eric-SESSION'!$L$619:$U$626, MATCH("*Military*",'Eric-SESSION'!$B$619:$B$626,0), MATCH("*3rd*",'Eric-SESSION'!$K$7:$T$7,0))</f>
        <v>#N/A</v>
      </c>
      <c r="K413" s="131" t="e">
        <f>IF($A$410='Eric-SESSION'!$A$619,INDEX('Eric-SESSION'!$K$619:$T$626, MATCH("*Clean *",'Eric-SESSION'!$B$619:$B$626,0), MATCH("*3rd*",'Eric-SESSION'!$K$7:$T$7,0)),"")</f>
        <v>#N/A</v>
      </c>
      <c r="L413" s="44" t="e">
        <f>INDEX('Eric-SESSION'!$L$619:$U$626, MATCH("*Clean *",'Eric-SESSION'!$B$619:$B$626,0), MATCH("*3rd*",'Eric-SESSION'!$K$7:$T$7,0))</f>
        <v>#N/A</v>
      </c>
      <c r="M413" s="131" t="e">
        <f>IF($A$410='Eric-SESSION'!$A$619,INDEX('Eric-SESSION'!$K$619:$T$626, MATCH("*Lat Pulldown*",'Eric-SESSION'!$B$619:$B$626,0), MATCH("*3rd*",'Eric-SESSION'!$K$7:$T$7,0)),"")</f>
        <v>#N/A</v>
      </c>
      <c r="N413" s="44" t="e">
        <f>INDEX('Eric-SESSION'!$L$619:$U$626, MATCH("*Lat Pulldown*",'Eric-SESSION'!$B$619:$B$626,0), MATCH("*3rd*",'Eric-SESSION'!$K$7:$T$7,0))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IF($A$410='Eric-SESSION'!$A$619,INDEX('Eric-SESSION'!$K$619:$T$626, MATCH("*pressup*",'Eric-SESSION'!$B$619:$B$626,0), MATCH("*4th*",'Eric-SESSION'!$K$7:$T$7,0)),"")</f>
        <v>#N/A</v>
      </c>
      <c r="D414" s="132" t="e">
        <f>INDEX('Eric-SESSION'!L$619:U$626, MATCH("*pressup*",'Eric-SESSION'!$B$619:$B$626,0), MATCH("*4th*",'Eric-SESSION'!K$7:T$7,0))</f>
        <v>#N/A</v>
      </c>
      <c r="E414" s="131" t="e">
        <f>IF($A$410='Eric-SESSION'!$A$619,INDEX('Eric-SESSION'!$K$619:$T$626, MATCH("*Deadlift*",'Eric-SESSION'!$B$619:$B$626,0), MATCH("*4th*",'Eric-SESSION'!$K$7:$T$7,0)),"")</f>
        <v>#N/A</v>
      </c>
      <c r="F414" s="131" t="e">
        <f>INDEX('Eric-SESSION'!$L$619:$U$626, MATCH("*Deadlift*",'Eric-SESSION'!$B$619:$B$626,0), MATCH("*4th*",'Eric-SESSION'!$K$7:$T$7,0))</f>
        <v>#N/A</v>
      </c>
      <c r="G414" s="131" t="e">
        <f>IF($A$410='Eric-SESSION'!$A$619,INDEX('Eric-SESSION'!$K$619:$T$626, MATCH("*Bench Press*",'Eric-SESSION'!$B$619:$B$626,0), MATCH("*4th*",'Eric-SESSION'!$K$7:$T$7,0)),"")</f>
        <v>#N/A</v>
      </c>
      <c r="H414" s="131" t="e">
        <f>INDEX('Eric-SESSION'!$L$619:$U$626, MATCH("*Bench Press*",'Eric-SESSION'!$B$619:$B$626,0), MATCH("*4th*",'Eric-SESSION'!$K$7:$T$7,0))</f>
        <v>#N/A</v>
      </c>
      <c r="I414" s="132" t="e">
        <f>IF($A$410='Eric-SESSION'!$A$619,INDEX('Eric-SESSION'!$K$619:$T$626, MATCH("*Military*",'Eric-SESSION'!$B$619:$B$626,0), MATCH("*4th*",'Eric-SESSION'!$K$7:$T$7,0)),"")</f>
        <v>#N/A</v>
      </c>
      <c r="J414" s="44" t="e">
        <f>INDEX('Eric-SESSION'!$L$619:$U$626, MATCH("*Military*",'Eric-SESSION'!$B$619:$B$626,0), MATCH("*4th*",'Eric-SESSION'!$K$7:$T$7,0))</f>
        <v>#N/A</v>
      </c>
      <c r="K414" s="131" t="e">
        <f>IF($A$410='Eric-SESSION'!$A$619,INDEX('Eric-SESSION'!$K$619:$T$626, MATCH("*Clean *",'Eric-SESSION'!$B$619:$B$626,0), MATCH("*4th*",'Eric-SESSION'!$K$7:$T$7,0)),"")</f>
        <v>#N/A</v>
      </c>
      <c r="L414" s="44" t="e">
        <f>INDEX('Eric-SESSION'!$L$619:$U$626, MATCH("*Clean *",'Eric-SESSION'!$B$619:$B$626,0), MATCH("*4th*",'Eric-SESSION'!$K$7:$T$7,0))</f>
        <v>#N/A</v>
      </c>
      <c r="M414" s="131" t="e">
        <f>IF($A$410='Eric-SESSION'!$A$619,INDEX('Eric-SESSION'!$K$619:$T$626, MATCH("*Lat Pulldown*",'Eric-SESSION'!$B$619:$B$626,0), MATCH("*4th*",'Eric-SESSION'!$K$7:$T$7,0)),"")</f>
        <v>#N/A</v>
      </c>
      <c r="N414" s="44" t="e">
        <f>INDEX('Eric-SESSION'!$L$619:$U$626, MATCH("*Lat Pulldown*",'Eric-SESSION'!$B$619:$B$626,0), MATCH("*4th*",'Eric-SESSION'!$K$7:$T$7,0))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IF($A$410='Eric-SESSION'!$A$619,INDEX('Eric-SESSION'!$K$619:$T$626, MATCH("*pressup*",'Eric-SESSION'!$B$619:$B$626,0), MATCH("*5th*",'Eric-SESSION'!$K$7:$T$7,0)),"")</f>
        <v>#N/A</v>
      </c>
      <c r="D415" s="132" t="e">
        <f>INDEX('Eric-SESSION'!L$619:U$626, MATCH("*pressup*",'Eric-SESSION'!$B$619:$B$626,0), MATCH("*5th*",'Eric-SESSION'!K$7:T$7,0))</f>
        <v>#N/A</v>
      </c>
      <c r="E415" s="131" t="e">
        <f>IF($A$410='Eric-SESSION'!$A$619,INDEX('Eric-SESSION'!$K$619:$T$626, MATCH("*Deadlift*",'Eric-SESSION'!$B$619:$B$626,0), MATCH("*5th*",'Eric-SESSION'!$K$7:$T$7,0)),"")</f>
        <v>#N/A</v>
      </c>
      <c r="F415" s="131" t="e">
        <f>INDEX('Eric-SESSION'!$L$619:$U$626, MATCH("*Deadlift*",'Eric-SESSION'!$B$619:$B$626,0), MATCH("*5th*",'Eric-SESSION'!$K$7:$T$7,0))</f>
        <v>#N/A</v>
      </c>
      <c r="G415" s="131" t="e">
        <f>IF($A$410='Eric-SESSION'!$A$619,INDEX('Eric-SESSION'!$K$619:$T$626, MATCH("*Bench Press*",'Eric-SESSION'!$B$619:$B$626,0), MATCH("*5th*",'Eric-SESSION'!$K$7:$T$7,0)),"")</f>
        <v>#N/A</v>
      </c>
      <c r="H415" s="131" t="e">
        <f>INDEX('Eric-SESSION'!$L$619:$U$626, MATCH("*Bench Press*",'Eric-SESSION'!$B$619:$B$626,0), MATCH("*5th*",'Eric-SESSION'!$K$7:$T$7,0))</f>
        <v>#N/A</v>
      </c>
      <c r="I415" s="132" t="e">
        <f>IF($A$410='Eric-SESSION'!$A$619,INDEX('Eric-SESSION'!$K$619:$T$626, MATCH("*Military*",'Eric-SESSION'!$B$619:$B$626,0), MATCH("*5th*",'Eric-SESSION'!$K$7:$T$7,0)),"")</f>
        <v>#N/A</v>
      </c>
      <c r="J415" s="44" t="e">
        <f>INDEX('Eric-SESSION'!$L$619:$U$626, MATCH("*Military*",'Eric-SESSION'!$B$619:$B$626,0), MATCH("*5th*",'Eric-SESSION'!$K$7:$T$7,0))</f>
        <v>#N/A</v>
      </c>
      <c r="K415" s="131" t="e">
        <f>IF($A$410='Eric-SESSION'!$A$619,INDEX('Eric-SESSION'!$K$619:$T$626, MATCH("*Clean *",'Eric-SESSION'!$B$619:$B$626,0), MATCH("*5th*",'Eric-SESSION'!$K$7:$T$7,0)),"")</f>
        <v>#N/A</v>
      </c>
      <c r="L415" s="44" t="e">
        <f>INDEX('Eric-SESSION'!$L$619:$U$626, MATCH("*Clean *",'Eric-SESSION'!$B$619:$B$626,0), MATCH("*5th*",'Eric-SESSION'!$K$7:$T$7,0))</f>
        <v>#N/A</v>
      </c>
      <c r="M415" s="131" t="e">
        <f>IF($A$410='Eric-SESSION'!$A$619,INDEX('Eric-SESSION'!$K$619:$T$626, MATCH("*Lat Pulldown*",'Eric-SESSION'!$B$619:$B$626,0), MATCH("*5th*",'Eric-SESSION'!$K$7:$T$7,0)),"")</f>
        <v>#N/A</v>
      </c>
      <c r="N415" s="44" t="e">
        <f>INDEX('Eric-SESSION'!$L$619:$U$626, MATCH("*Lat Pulldown*",'Eric-SESSION'!$B$619:$B$626,0), MATCH("*5th*",'Eric-SESSION'!$K$7:$T$7,0))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'Eric-SESSION'!A628</f>
        <v>0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str">
        <f>IF($A$140='Eric-SESSION'!$A$628,INDEX('Eric-SESSION'!$K$628:$T$635, MATCH("*Plank*",'Eric-SESSION'!$B$628:$B$635,0), MATCH("*1st*",'Eric-SESSION'!$K$7:$T$7,0)),"")</f>
        <v/>
      </c>
      <c r="P416" s="152" t="str">
        <f>IF($A$140='Eric-SESSION'!$A$628,INDEX('Eric-SESSION'!$K$628:$T$635, MATCH("*HIIT*",'Eric-SESSION'!$B$628:$B$635,0), MATCH("*1st*",'Eric-SESSION'!$K$7:$T$7,0)),"")</f>
        <v/>
      </c>
      <c r="Q416" s="119" t="e">
        <f>INDEX('Eric-SESSION'!$L$628:$U$628, MATCH("*HIIT*",'Eric-SESSION'!$B$628:$B$628,0), MATCH("*1st*",'Eric-SESSION'!$K$7:$T$7,0))</f>
        <v>#N/A</v>
      </c>
      <c r="R416" s="119">
        <f>'Eric-SESSION'!U484</f>
        <v>0</v>
      </c>
      <c r="S416" s="116"/>
      <c r="T416" s="116"/>
      <c r="U416" s="120">
        <f>'Eric-SESSION'!A629</f>
        <v>0</v>
      </c>
      <c r="V416" s="120">
        <f>'Eric-SESSION'!A630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IF($A$416='Eric-SESSION'!$A$628,INDEX('Eric-SESSION'!$K$628:$T$635, MATCH("*pressup*",'Eric-SESSION'!$B$628:$B$635,0), MATCH("*1st*",'Eric-SESSION'!$K$7:$T$7,0)),"")</f>
        <v>#N/A</v>
      </c>
      <c r="D417" s="132" t="e">
        <f>INDEX('Eric-SESSION'!L$628:U$635, MATCH("*pressup*",'Eric-SESSION'!$B$628:$B$635,0), MATCH("*1st*",'Eric-SESSION'!K$7:T$7,0))</f>
        <v>#N/A</v>
      </c>
      <c r="E417" s="131" t="e">
        <f>IF($A$416='Eric-SESSION'!$A$628,INDEX('Eric-SESSION'!$K$628:$T$635, MATCH("*Deadlift*",'Eric-SESSION'!$B$628:$B$635,0), MATCH("*1st*",'Eric-SESSION'!$K$7:$T$7,0)),"")</f>
        <v>#N/A</v>
      </c>
      <c r="F417" s="131" t="e">
        <f>INDEX('Eric-SESSION'!$L$628:$U$635, MATCH("*Deadlift*",'Eric-SESSION'!$B$628:$B$635,0), MATCH("*1st*",'Eric-SESSION'!$K$7:$T$7,0))</f>
        <v>#N/A</v>
      </c>
      <c r="G417" s="131" t="e">
        <f>IF($A$416='Eric-SESSION'!$A$628,INDEX('Eric-SESSION'!$K$628:$T$635, MATCH("*Bench Press*",'Eric-SESSION'!$B$628:$B$635,0), MATCH("*1st*",'Eric-SESSION'!$K$7:$T$7,0)),"")</f>
        <v>#N/A</v>
      </c>
      <c r="H417" s="131" t="e">
        <f>INDEX('Eric-SESSION'!$L$628:$U$635, MATCH("*Bench Press*",'Eric-SESSION'!$B$628:$B$635,0), MATCH("*1st*",'Eric-SESSION'!$K$7:$T$7,0))</f>
        <v>#N/A</v>
      </c>
      <c r="I417" s="132" t="e">
        <f>IF($A$416='Eric-SESSION'!$A$628,INDEX('Eric-SESSION'!$K$628:$T$635, MATCH("*Military*",'Eric-SESSION'!$B$628:$B$635,0), MATCH("*1st*",'Eric-SESSION'!$K$7:$T$7,0)),"")</f>
        <v>#N/A</v>
      </c>
      <c r="J417" s="48" t="e">
        <f>INDEX('Eric-SESSION'!$L$628:$U$635, MATCH("*Military*",'Eric-SESSION'!$B$628:$B$635,0), MATCH("*1st*",'Eric-SESSION'!$K$7:$T$7,0))</f>
        <v>#N/A</v>
      </c>
      <c r="K417" s="131" t="e">
        <f>IF($A$416='Eric-SESSION'!$A$628,INDEX('Eric-SESSION'!$K$628:$T$635, MATCH("*Clean *",'Eric-SESSION'!$B$628:$B$635,0), MATCH("*1st*",'Eric-SESSION'!$K$7:$T$7,0)),"")</f>
        <v>#N/A</v>
      </c>
      <c r="L417" s="48" t="e">
        <f>INDEX('Eric-SESSION'!$L$628:$U$635, MATCH("*Clean *",'Eric-SESSION'!$B$628:$B$635,0), MATCH("*1st*",'Eric-SESSION'!$K$7:$T$7,0))</f>
        <v>#N/A</v>
      </c>
      <c r="M417" s="131" t="e">
        <f>IF($A$416='Eric-SESSION'!$A$628,INDEX('Eric-SESSION'!$K$628:$T$635, MATCH("*Lat Pulldown*",'Eric-SESSION'!$B$628:$B$635,0), MATCH("*1st*",'Eric-SESSION'!$K$7:$T$7,0)),"")</f>
        <v>#N/A</v>
      </c>
      <c r="N417" s="48" t="e">
        <f>INDEX('Eric-SESSION'!$L$628:$U$635, MATCH("*Lat Pulldown*",'Eric-SESSION'!$B$628:$B$635,0), MATCH("*1st*",'Eric-SESSION'!$K$7:$T$7,0))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IF($A$416='Eric-SESSION'!$A$628,INDEX('Eric-SESSION'!$K$628:$T$635, MATCH("*pressup*",'Eric-SESSION'!$B$628:$B$635,0), MATCH("*2nd*",'Eric-SESSION'!$K$7:$T$7,0)),"")</f>
        <v>#N/A</v>
      </c>
      <c r="D418" s="132" t="e">
        <f>INDEX('Eric-SESSION'!L$628:U$635, MATCH("*pressup*",'Eric-SESSION'!$B$628:$B$635,0), MATCH("*2nd*",'Eric-SESSION'!K$7:T$7,0))</f>
        <v>#N/A</v>
      </c>
      <c r="E418" s="131" t="e">
        <f>IF($A$416='Eric-SESSION'!$A$628,INDEX('Eric-SESSION'!$K$628:$T$635, MATCH("*Deadlift*",'Eric-SESSION'!$B$628:$B$635,0), MATCH("*2ND*",'Eric-SESSION'!$K$7:$T$7,0)),"")</f>
        <v>#N/A</v>
      </c>
      <c r="F418" s="131" t="e">
        <f>INDEX('Eric-SESSION'!$L$628:$U$635, MATCH("*Deadlift*",'Eric-SESSION'!$B$628:$B$635,0), MATCH("*2nd*",'Eric-SESSION'!$K$7:$T$7,0))</f>
        <v>#N/A</v>
      </c>
      <c r="G418" s="131" t="e">
        <f>IF($A$416='Eric-SESSION'!$A$628,INDEX('Eric-SESSION'!$K$628:$T$635, MATCH("*Bench Press*",'Eric-SESSION'!$B$628:$B$635,0), MATCH("*2ND*",'Eric-SESSION'!$K$7:$T$7,0)),"")</f>
        <v>#N/A</v>
      </c>
      <c r="H418" s="131" t="e">
        <f>INDEX('Eric-SESSION'!$L$628:$U$635, MATCH("*Bench Press*",'Eric-SESSION'!$B$628:$B$635,0), MATCH("*2nd*",'Eric-SESSION'!$K$7:$T$7,0))</f>
        <v>#N/A</v>
      </c>
      <c r="I418" s="132" t="e">
        <f>IF($A$416='Eric-SESSION'!$A$628,INDEX('Eric-SESSION'!$K$628:$T$635, MATCH("*Military*",'Eric-SESSION'!$B$628:$B$635,0), MATCH("*2ND*",'Eric-SESSION'!$K$7:$T$7,0)),"")</f>
        <v>#N/A</v>
      </c>
      <c r="J418" s="44" t="e">
        <f>INDEX('Eric-SESSION'!$L$628:$U$635, MATCH("*Military*",'Eric-SESSION'!$B$628:$B$635,0), MATCH("*2nd*",'Eric-SESSION'!$K$7:$T$7,0))</f>
        <v>#N/A</v>
      </c>
      <c r="K418" s="131" t="e">
        <f>IF($A$416='Eric-SESSION'!$A$628,INDEX('Eric-SESSION'!$K$628:$T$635, MATCH("*Clean *",'Eric-SESSION'!$B$628:$B$635,0), MATCH("*2ND*",'Eric-SESSION'!$K$7:$T$7,0)),"")</f>
        <v>#N/A</v>
      </c>
      <c r="L418" s="44" t="e">
        <f>INDEX('Eric-SESSION'!$L$628:$U$635, MATCH("*Clean *",'Eric-SESSION'!$B$628:$B$635,0), MATCH("*2nd*",'Eric-SESSION'!$K$7:$T$7,0))</f>
        <v>#N/A</v>
      </c>
      <c r="M418" s="131" t="e">
        <f>IF($A$416='Eric-SESSION'!$A$628,INDEX('Eric-SESSION'!$K$628:$T$635, MATCH("*Lat Pulldown*",'Eric-SESSION'!$B$628:$B$635,0), MATCH("*2ND*",'Eric-SESSION'!$K$7:$T$7,0)),"")</f>
        <v>#N/A</v>
      </c>
      <c r="N418" s="44" t="e">
        <f>INDEX('Eric-SESSION'!$L$628:$U$635, MATCH("*Lat Pulldown*",'Eric-SESSION'!$B$628:$B$635,0), MATCH("*2nd*",'Eric-SESSION'!$K$7:$T$7,0))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IF($A$416='Eric-SESSION'!$A$628,INDEX('Eric-SESSION'!$K$628:$T$635, MATCH("*pressup*",'Eric-SESSION'!$B$628:$B$635,0), MATCH("*3rd*",'Eric-SESSION'!$K$7:$T$7,0)),"")</f>
        <v>#N/A</v>
      </c>
      <c r="D419" s="132" t="e">
        <f>INDEX('Eric-SESSION'!L$628:U$635, MATCH("*pressup*",'Eric-SESSION'!$B$628:$B$635,0), MATCH("*3rd*",'Eric-SESSION'!K$7:T$7,0))</f>
        <v>#N/A</v>
      </c>
      <c r="E419" s="131" t="e">
        <f>IF($A$416='Eric-SESSION'!$A$628,INDEX('Eric-SESSION'!$K$628:$T$635, MATCH("*Deadlift*",'Eric-SESSION'!$B$628:$B$635,0), MATCH("*3rd*",'Eric-SESSION'!$K$7:$T$7,0)),"")</f>
        <v>#N/A</v>
      </c>
      <c r="F419" s="131" t="e">
        <f>INDEX('Eric-SESSION'!$L$628:$U$635, MATCH("*Deadlift*",'Eric-SESSION'!$B$628:$B$635,0), MATCH("*3rd*",'Eric-SESSION'!$K$7:$T$7,0))</f>
        <v>#N/A</v>
      </c>
      <c r="G419" s="131" t="e">
        <f>IF($A$416='Eric-SESSION'!$A$628,INDEX('Eric-SESSION'!$K$628:$T$635, MATCH("*Bench Press*",'Eric-SESSION'!$B$628:$B$635,0), MATCH("*3rd*",'Eric-SESSION'!$K$7:$T$7,0)),"")</f>
        <v>#N/A</v>
      </c>
      <c r="H419" s="131" t="e">
        <f>INDEX('Eric-SESSION'!$L$628:$U$635, MATCH("*Bench Press*",'Eric-SESSION'!$B$628:$B$635,0), MATCH("*3rd*",'Eric-SESSION'!$K$7:$T$7,0))</f>
        <v>#N/A</v>
      </c>
      <c r="I419" s="132" t="e">
        <f>IF($A$416='Eric-SESSION'!$A$628,INDEX('Eric-SESSION'!$K$628:$T$635, MATCH("*Military*",'Eric-SESSION'!$B$628:$B$635,0), MATCH("*3rd*",'Eric-SESSION'!$K$7:$T$7,0)),"")</f>
        <v>#N/A</v>
      </c>
      <c r="J419" s="44" t="e">
        <f>INDEX('Eric-SESSION'!$L$628:$U$635, MATCH("*Military*",'Eric-SESSION'!$B$628:$B$635,0), MATCH("*3rd*",'Eric-SESSION'!$K$7:$T$7,0))</f>
        <v>#N/A</v>
      </c>
      <c r="K419" s="131" t="e">
        <f>IF($A$416='Eric-SESSION'!$A$628,INDEX('Eric-SESSION'!$K$628:$T$635, MATCH("*Clean *",'Eric-SESSION'!$B$628:$B$635,0), MATCH("*3rd*",'Eric-SESSION'!$K$7:$T$7,0)),"")</f>
        <v>#N/A</v>
      </c>
      <c r="L419" s="44" t="e">
        <f>INDEX('Eric-SESSION'!$L$628:$U$635, MATCH("*Clean *",'Eric-SESSION'!$B$628:$B$635,0), MATCH("*3rd*",'Eric-SESSION'!$K$7:$T$7,0))</f>
        <v>#N/A</v>
      </c>
      <c r="M419" s="131" t="e">
        <f>IF($A$416='Eric-SESSION'!$A$628,INDEX('Eric-SESSION'!$K$628:$T$635, MATCH("*Lat Pulldown*",'Eric-SESSION'!$B$628:$B$635,0), MATCH("*3rd*",'Eric-SESSION'!$K$7:$T$7,0)),"")</f>
        <v>#N/A</v>
      </c>
      <c r="N419" s="44" t="e">
        <f>INDEX('Eric-SESSION'!$L$628:$U$635, MATCH("*Lat Pulldown*",'Eric-SESSION'!$B$628:$B$635,0), MATCH("*3rd*",'Eric-SESSION'!$K$7:$T$7,0))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IF($A$416='Eric-SESSION'!$A$628,INDEX('Eric-SESSION'!$K$628:$T$635, MATCH("*pressup*",'Eric-SESSION'!$B$628:$B$635,0), MATCH("*4th*",'Eric-SESSION'!$K$7:$T$7,0)),"")</f>
        <v>#N/A</v>
      </c>
      <c r="D420" s="132" t="e">
        <f>INDEX('Eric-SESSION'!L$628:U$635, MATCH("*pressup*",'Eric-SESSION'!$B$628:$B$635,0), MATCH("*4th*",'Eric-SESSION'!K$7:T$7,0))</f>
        <v>#N/A</v>
      </c>
      <c r="E420" s="131" t="e">
        <f>IF($A$416='Eric-SESSION'!$A$628,INDEX('Eric-SESSION'!$K$628:$T$635, MATCH("*Deadlift*",'Eric-SESSION'!$B$628:$B$635,0), MATCH("*4th*",'Eric-SESSION'!$K$7:$T$7,0)),"")</f>
        <v>#N/A</v>
      </c>
      <c r="F420" s="131" t="e">
        <f>INDEX('Eric-SESSION'!$L$628:$U$635, MATCH("*Deadlift*",'Eric-SESSION'!$B$628:$B$635,0), MATCH("*4th*",'Eric-SESSION'!$K$7:$T$7,0))</f>
        <v>#N/A</v>
      </c>
      <c r="G420" s="131" t="e">
        <f>IF($A$416='Eric-SESSION'!$A$628,INDEX('Eric-SESSION'!$K$628:$T$635, MATCH("*Bench Press*",'Eric-SESSION'!$B$628:$B$635,0), MATCH("*4th*",'Eric-SESSION'!$K$7:$T$7,0)),"")</f>
        <v>#N/A</v>
      </c>
      <c r="H420" s="131" t="e">
        <f>INDEX('Eric-SESSION'!$L$628:$U$635, MATCH("*Bench Press*",'Eric-SESSION'!$B$628:$B$635,0), MATCH("*4th*",'Eric-SESSION'!$K$7:$T$7,0))</f>
        <v>#N/A</v>
      </c>
      <c r="I420" s="132" t="e">
        <f>IF($A$416='Eric-SESSION'!$A$628,INDEX('Eric-SESSION'!$K$628:$T$635, MATCH("*Military*",'Eric-SESSION'!$B$628:$B$635,0), MATCH("*4th*",'Eric-SESSION'!$K$7:$T$7,0)),"")</f>
        <v>#N/A</v>
      </c>
      <c r="J420" s="44" t="e">
        <f>INDEX('Eric-SESSION'!$L$628:$U$635, MATCH("*Military*",'Eric-SESSION'!$B$628:$B$635,0), MATCH("*4th*",'Eric-SESSION'!$K$7:$T$7,0))</f>
        <v>#N/A</v>
      </c>
      <c r="K420" s="131" t="e">
        <f>IF($A$416='Eric-SESSION'!$A$628,INDEX('Eric-SESSION'!$K$628:$T$635, MATCH("*Clean *",'Eric-SESSION'!$B$628:$B$635,0), MATCH("*4th*",'Eric-SESSION'!$K$7:$T$7,0)),"")</f>
        <v>#N/A</v>
      </c>
      <c r="L420" s="44" t="e">
        <f>INDEX('Eric-SESSION'!$L$628:$U$635, MATCH("*Clean *",'Eric-SESSION'!$B$628:$B$635,0), MATCH("*4th*",'Eric-SESSION'!$K$7:$T$7,0))</f>
        <v>#N/A</v>
      </c>
      <c r="M420" s="131" t="e">
        <f>IF($A$416='Eric-SESSION'!$A$628,INDEX('Eric-SESSION'!$K$628:$T$635, MATCH("*Lat Pulldown*",'Eric-SESSION'!$B$628:$B$635,0), MATCH("*4th*",'Eric-SESSION'!$K$7:$T$7,0)),"")</f>
        <v>#N/A</v>
      </c>
      <c r="N420" s="44" t="e">
        <f>INDEX('Eric-SESSION'!$L$628:$U$635, MATCH("*Lat Pulldown*",'Eric-SESSION'!$B$628:$B$635,0), MATCH("*4th*",'Eric-SESSION'!$K$7:$T$7,0))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IF($A$416='Eric-SESSION'!$A$628,INDEX('Eric-SESSION'!$K$628:$T$635, MATCH("*pressup*",'Eric-SESSION'!$B$628:$B$635,0), MATCH("*5th*",'Eric-SESSION'!$K$7:$T$7,0)),"")</f>
        <v>#N/A</v>
      </c>
      <c r="D421" s="132" t="e">
        <f>INDEX('Eric-SESSION'!L$628:U$635, MATCH("*pressup*",'Eric-SESSION'!$B$628:$B$635,0), MATCH("*5th*",'Eric-SESSION'!K$7:T$7,0))</f>
        <v>#N/A</v>
      </c>
      <c r="E421" s="131" t="e">
        <f>IF($A$416='Eric-SESSION'!$A$628,INDEX('Eric-SESSION'!$K$628:$T$635, MATCH("*Deadlift*",'Eric-SESSION'!$B$628:$B$635,0), MATCH("*5th*",'Eric-SESSION'!$K$7:$T$7,0)),"")</f>
        <v>#N/A</v>
      </c>
      <c r="F421" s="131" t="e">
        <f>INDEX('Eric-SESSION'!$L$628:$U$635, MATCH("*Deadlift*",'Eric-SESSION'!$B$628:$B$635,0), MATCH("*5th*",'Eric-SESSION'!$K$7:$T$7,0))</f>
        <v>#N/A</v>
      </c>
      <c r="G421" s="131" t="e">
        <f>IF($A$416='Eric-SESSION'!$A$628,INDEX('Eric-SESSION'!$K$628:$T$635, MATCH("*Bench Press*",'Eric-SESSION'!$B$628:$B$635,0), MATCH("*5th*",'Eric-SESSION'!$K$7:$T$7,0)),"")</f>
        <v>#N/A</v>
      </c>
      <c r="H421" s="131" t="e">
        <f>INDEX('Eric-SESSION'!$L$628:$U$635, MATCH("*Bench Press*",'Eric-SESSION'!$B$628:$B$635,0), MATCH("*5th*",'Eric-SESSION'!$K$7:$T$7,0))</f>
        <v>#N/A</v>
      </c>
      <c r="I421" s="132" t="e">
        <f>IF($A$416='Eric-SESSION'!$A$628,INDEX('Eric-SESSION'!$K$628:$T$635, MATCH("*Military*",'Eric-SESSION'!$B$628:$B$635,0), MATCH("*5th*",'Eric-SESSION'!$K$7:$T$7,0)),"")</f>
        <v>#N/A</v>
      </c>
      <c r="J421" s="44" t="e">
        <f>INDEX('Eric-SESSION'!$L$628:$U$635, MATCH("*Military*",'Eric-SESSION'!$B$628:$B$635,0), MATCH("*5th*",'Eric-SESSION'!$K$7:$T$7,0))</f>
        <v>#N/A</v>
      </c>
      <c r="K421" s="131" t="e">
        <f>IF($A$416='Eric-SESSION'!$A$628,INDEX('Eric-SESSION'!$K$628:$T$635, MATCH("*Clean *",'Eric-SESSION'!$B$628:$B$635,0), MATCH("*5th*",'Eric-SESSION'!$K$7:$T$7,0)),"")</f>
        <v>#N/A</v>
      </c>
      <c r="L421" s="44" t="e">
        <f>INDEX('Eric-SESSION'!$L$628:$U$635, MATCH("*Clean *",'Eric-SESSION'!$B$628:$B$635,0), MATCH("*5th*",'Eric-SESSION'!$K$7:$T$7,0))</f>
        <v>#N/A</v>
      </c>
      <c r="M421" s="131" t="e">
        <f>IF($A$416='Eric-SESSION'!$A$628,INDEX('Eric-SESSION'!$K$628:$T$635, MATCH("*Lat Pulldown*",'Eric-SESSION'!$B$628:$B$635,0), MATCH("*5th*",'Eric-SESSION'!$K$7:$T$7,0)),"")</f>
        <v>#N/A</v>
      </c>
      <c r="N421" s="44" t="e">
        <f>INDEX('Eric-SESSION'!$L$628:$U$635, MATCH("*Lat Pulldown*",'Eric-SESSION'!$B$628:$B$635,0), MATCH("*5th*",'Eric-SESSION'!$K$7:$T$7,0))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'Eric-SESSION'!A637</f>
        <v>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str">
        <f>IF($A$140='Eric-SESSION'!$A$637,INDEX('Eric-SESSION'!$K$637:$T$644, MATCH("*Plank*",'Eric-SESSION'!$B$637:$B$644,0), MATCH("*1st*",'Eric-SESSION'!$K$7:$T$7,0)),"")</f>
        <v/>
      </c>
      <c r="P422" s="152" t="str">
        <f>IF($A$140='Eric-SESSION'!$A$637,INDEX('Eric-SESSION'!$K$637:$T$644, MATCH("*HIIT*",'Eric-SESSION'!$B$637:$B$644,0), MATCH("*1st*",'Eric-SESSION'!$K$7:$T$7,0)),"")</f>
        <v/>
      </c>
      <c r="Q422" s="119" t="e">
        <f>INDEX('Eric-SESSION'!$L$637:$U$637, MATCH("*HIIT*",'Eric-SESSION'!$B$637:$B$637,0), MATCH("*1st*",'Eric-SESSION'!$K$7:$T$7,0))</f>
        <v>#N/A</v>
      </c>
      <c r="R422" s="119">
        <f>'Eric-SESSION'!U490</f>
        <v>0</v>
      </c>
      <c r="S422" s="116"/>
      <c r="T422" s="116"/>
      <c r="U422" s="120">
        <f>'Eric-SESSION'!A638</f>
        <v>0</v>
      </c>
      <c r="V422" s="120">
        <f>'Eric-SESSION'!A639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IF($A$422='Eric-SESSION'!$A$637,INDEX('Eric-SESSION'!$K$637:$T$644, MATCH("*pressup*",'Eric-SESSION'!$B$637:$B$644,0), MATCH("*1st*",'Eric-SESSION'!$K$7:$T$7,0)),"")</f>
        <v>#N/A</v>
      </c>
      <c r="D423" s="132" t="e">
        <f>INDEX('Eric-SESSION'!L$637:U$644, MATCH("*pressup*",'Eric-SESSION'!$B$637:$B$644,0), MATCH("*1st*",'Eric-SESSION'!K$7:T$7,0))</f>
        <v>#N/A</v>
      </c>
      <c r="E423" s="131" t="e">
        <f>IF($A$422='Eric-SESSION'!$A$637,INDEX('Eric-SESSION'!$K$637:$T$644, MATCH("*Deadlift*",'Eric-SESSION'!$B$637:$B$644,0), MATCH("*1st*",'Eric-SESSION'!$K$7:$T$7,0)),"")</f>
        <v>#N/A</v>
      </c>
      <c r="F423" s="131" t="e">
        <f>INDEX('Eric-SESSION'!$L$637:$U$644, MATCH("*Deadlift*",'Eric-SESSION'!$B$637:$B$644,0), MATCH("*1st*",'Eric-SESSION'!$K$7:$T$7,0))</f>
        <v>#N/A</v>
      </c>
      <c r="G423" s="131" t="e">
        <f>IF($A$422='Eric-SESSION'!$A$637,INDEX('Eric-SESSION'!$K$637:$T$644, MATCH("*Bench Press*",'Eric-SESSION'!$B$637:$B$644,0), MATCH("*1st*",'Eric-SESSION'!$K$7:$T$7,0)),"")</f>
        <v>#N/A</v>
      </c>
      <c r="H423" s="131" t="e">
        <f>INDEX('Eric-SESSION'!$L$637:$U$644, MATCH("*Bench Press*",'Eric-SESSION'!$B$637:$B$644,0), MATCH("*1st*",'Eric-SESSION'!$K$7:$T$7,0))</f>
        <v>#N/A</v>
      </c>
      <c r="I423" s="132" t="e">
        <f>IF($A$422='Eric-SESSION'!$A$637,INDEX('Eric-SESSION'!$K$637:$T$644, MATCH("*Military*",'Eric-SESSION'!$B$637:$B$644,0), MATCH("*1st*",'Eric-SESSION'!$K$7:$T$7,0)),"")</f>
        <v>#N/A</v>
      </c>
      <c r="J423" s="48" t="e">
        <f>INDEX('Eric-SESSION'!$L$637:$U$644, MATCH("*Military*",'Eric-SESSION'!$B$637:$B$644,0), MATCH("*1st*",'Eric-SESSION'!$K$7:$T$7,0))</f>
        <v>#N/A</v>
      </c>
      <c r="K423" s="131" t="e">
        <f>IF($A$422='Eric-SESSION'!$A$637,INDEX('Eric-SESSION'!$K$637:$T$644, MATCH("*Clean *",'Eric-SESSION'!$B$637:$B$644,0), MATCH("*1st*",'Eric-SESSION'!$K$7:$T$7,0)),"")</f>
        <v>#N/A</v>
      </c>
      <c r="L423" s="48" t="e">
        <f>INDEX('Eric-SESSION'!$L$637:$U$644, MATCH("*Clean *",'Eric-SESSION'!$B$637:$B$644,0), MATCH("*1st*",'Eric-SESSION'!$K$7:$T$7,0))</f>
        <v>#N/A</v>
      </c>
      <c r="M423" s="131" t="e">
        <f>IF($A$422='Eric-SESSION'!$A$637,INDEX('Eric-SESSION'!$K$637:$T$644, MATCH("*Lat Pulldown*",'Eric-SESSION'!$B$637:$B$644,0), MATCH("*1st*",'Eric-SESSION'!$K$7:$T$7,0)),"")</f>
        <v>#N/A</v>
      </c>
      <c r="N423" s="48" t="e">
        <f>INDEX('Eric-SESSION'!$L$637:$U$644, MATCH("*Lat Pulldown*",'Eric-SESSION'!$B$637:$B$644,0), MATCH("*1st*",'Eric-SESSION'!$K$7:$T$7,0))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IF($A$422='Eric-SESSION'!$A$637,INDEX('Eric-SESSION'!$K$637:$T$644, MATCH("*pressup*",'Eric-SESSION'!$B$637:$B$644,0), MATCH("*2nd*",'Eric-SESSION'!$K$7:$T$7,0)),"")</f>
        <v>#N/A</v>
      </c>
      <c r="D424" s="132" t="e">
        <f>INDEX('Eric-SESSION'!L$637:U$644, MATCH("*pressup*",'Eric-SESSION'!$B$637:$B$644,0), MATCH("*2nd*",'Eric-SESSION'!K$7:T$7,0))</f>
        <v>#N/A</v>
      </c>
      <c r="E424" s="131" t="e">
        <f>IF($A$422='Eric-SESSION'!$A$637,INDEX('Eric-SESSION'!$K$637:$T$644, MATCH("*Deadlift*",'Eric-SESSION'!$B$637:$B$644,0), MATCH("*2ND*",'Eric-SESSION'!$K$7:$T$7,0)),"")</f>
        <v>#N/A</v>
      </c>
      <c r="F424" s="131" t="e">
        <f>INDEX('Eric-SESSION'!$L$637:$U$644, MATCH("*Deadlift*",'Eric-SESSION'!$B$637:$B$644,0), MATCH("*2nd*",'Eric-SESSION'!$K$7:$T$7,0))</f>
        <v>#N/A</v>
      </c>
      <c r="G424" s="131" t="e">
        <f>IF($A$422='Eric-SESSION'!$A$637,INDEX('Eric-SESSION'!$K$637:$T$644, MATCH("*Bench Press*",'Eric-SESSION'!$B$637:$B$644,0), MATCH("*2ND*",'Eric-SESSION'!$K$7:$T$7,0)),"")</f>
        <v>#N/A</v>
      </c>
      <c r="H424" s="131" t="e">
        <f>INDEX('Eric-SESSION'!$L$637:$U$644, MATCH("*Bench Press*",'Eric-SESSION'!$B$637:$B$644,0), MATCH("*2nd*",'Eric-SESSION'!$K$7:$T$7,0))</f>
        <v>#N/A</v>
      </c>
      <c r="I424" s="132" t="e">
        <f>IF($A$422='Eric-SESSION'!$A$637,INDEX('Eric-SESSION'!$K$637:$T$644, MATCH("*Military*",'Eric-SESSION'!$B$637:$B$644,0), MATCH("*2ND*",'Eric-SESSION'!$K$7:$T$7,0)),"")</f>
        <v>#N/A</v>
      </c>
      <c r="J424" s="44" t="e">
        <f>INDEX('Eric-SESSION'!$L$637:$U$644, MATCH("*Military*",'Eric-SESSION'!$B$637:$B$644,0), MATCH("*2nd*",'Eric-SESSION'!$K$7:$T$7,0))</f>
        <v>#N/A</v>
      </c>
      <c r="K424" s="131" t="e">
        <f>IF($A$422='Eric-SESSION'!$A$637,INDEX('Eric-SESSION'!$K$637:$T$644, MATCH("*Clean *",'Eric-SESSION'!$B$637:$B$644,0), MATCH("*2ND*",'Eric-SESSION'!$K$7:$T$7,0)),"")</f>
        <v>#N/A</v>
      </c>
      <c r="L424" s="44" t="e">
        <f>INDEX('Eric-SESSION'!$L$637:$U$644, MATCH("*Clean *",'Eric-SESSION'!$B$637:$B$644,0), MATCH("*2nd*",'Eric-SESSION'!$K$7:$T$7,0))</f>
        <v>#N/A</v>
      </c>
      <c r="M424" s="131" t="e">
        <f>IF($A$422='Eric-SESSION'!$A$637,INDEX('Eric-SESSION'!$K$637:$T$644, MATCH("*Lat Pulldown*",'Eric-SESSION'!$B$637:$B$644,0), MATCH("*2ND*",'Eric-SESSION'!$K$7:$T$7,0)),"")</f>
        <v>#N/A</v>
      </c>
      <c r="N424" s="44" t="e">
        <f>INDEX('Eric-SESSION'!$L$637:$U$644, MATCH("*Lat Pulldown*",'Eric-SESSION'!$B$637:$B$644,0), MATCH("*2nd*",'Eric-SESSION'!$K$7:$T$7,0))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IF($A$422='Eric-SESSION'!$A$637,INDEX('Eric-SESSION'!$K$637:$T$644, MATCH("*pressup*",'Eric-SESSION'!$B$637:$B$644,0), MATCH("*3rd*",'Eric-SESSION'!$K$7:$T$7,0)),"")</f>
        <v>#N/A</v>
      </c>
      <c r="D425" s="132" t="e">
        <f>INDEX('Eric-SESSION'!L$637:U$644, MATCH("*pressup*",'Eric-SESSION'!$B$637:$B$644,0), MATCH("*3rd*",'Eric-SESSION'!K$7:T$7,0))</f>
        <v>#N/A</v>
      </c>
      <c r="E425" s="131" t="e">
        <f>IF($A$422='Eric-SESSION'!$A$637,INDEX('Eric-SESSION'!$K$637:$T$644, MATCH("*Deadlift*",'Eric-SESSION'!$B$637:$B$644,0), MATCH("*3rd*",'Eric-SESSION'!$K$7:$T$7,0)),"")</f>
        <v>#N/A</v>
      </c>
      <c r="F425" s="131" t="e">
        <f>INDEX('Eric-SESSION'!$L$637:$U$644, MATCH("*Deadlift*",'Eric-SESSION'!$B$637:$B$644,0), MATCH("*3rd*",'Eric-SESSION'!$K$7:$T$7,0))</f>
        <v>#N/A</v>
      </c>
      <c r="G425" s="131" t="e">
        <f>IF($A$422='Eric-SESSION'!$A$637,INDEX('Eric-SESSION'!$K$637:$T$644, MATCH("*Bench Press*",'Eric-SESSION'!$B$637:$B$644,0), MATCH("*3rd*",'Eric-SESSION'!$K$7:$T$7,0)),"")</f>
        <v>#N/A</v>
      </c>
      <c r="H425" s="131" t="e">
        <f>INDEX('Eric-SESSION'!$L$637:$U$644, MATCH("*Bench Press*",'Eric-SESSION'!$B$637:$B$644,0), MATCH("*3rd*",'Eric-SESSION'!$K$7:$T$7,0))</f>
        <v>#N/A</v>
      </c>
      <c r="I425" s="132" t="e">
        <f>IF($A$422='Eric-SESSION'!$A$637,INDEX('Eric-SESSION'!$K$637:$T$644, MATCH("*Military*",'Eric-SESSION'!$B$637:$B$644,0), MATCH("*3rd*",'Eric-SESSION'!$K$7:$T$7,0)),"")</f>
        <v>#N/A</v>
      </c>
      <c r="J425" s="44" t="e">
        <f>INDEX('Eric-SESSION'!$L$637:$U$644, MATCH("*Military*",'Eric-SESSION'!$B$637:$B$644,0), MATCH("*3rd*",'Eric-SESSION'!$K$7:$T$7,0))</f>
        <v>#N/A</v>
      </c>
      <c r="K425" s="131" t="e">
        <f>IF($A$422='Eric-SESSION'!$A$637,INDEX('Eric-SESSION'!$K$637:$T$644, MATCH("*Clean *",'Eric-SESSION'!$B$637:$B$644,0), MATCH("*3rd*",'Eric-SESSION'!$K$7:$T$7,0)),"")</f>
        <v>#N/A</v>
      </c>
      <c r="L425" s="44" t="e">
        <f>INDEX('Eric-SESSION'!$L$637:$U$644, MATCH("*Clean *",'Eric-SESSION'!$B$637:$B$644,0), MATCH("*3rd*",'Eric-SESSION'!$K$7:$T$7,0))</f>
        <v>#N/A</v>
      </c>
      <c r="M425" s="131" t="e">
        <f>IF($A$422='Eric-SESSION'!$A$637,INDEX('Eric-SESSION'!$K$637:$T$644, MATCH("*Lat Pulldown*",'Eric-SESSION'!$B$637:$B$644,0), MATCH("*3rd*",'Eric-SESSION'!$K$7:$T$7,0)),"")</f>
        <v>#N/A</v>
      </c>
      <c r="N425" s="44" t="e">
        <f>INDEX('Eric-SESSION'!$L$637:$U$644, MATCH("*Lat Pulldown*",'Eric-SESSION'!$B$637:$B$644,0), MATCH("*3rd*",'Eric-SESSION'!$K$7:$T$7,0))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IF($A$422='Eric-SESSION'!$A$637,INDEX('Eric-SESSION'!$K$637:$T$644, MATCH("*pressup*",'Eric-SESSION'!$B$637:$B$644,0), MATCH("*4th*",'Eric-SESSION'!$K$7:$T$7,0)),"")</f>
        <v>#N/A</v>
      </c>
      <c r="D426" s="132" t="e">
        <f>INDEX('Eric-SESSION'!L$637:U$644, MATCH("*pressup*",'Eric-SESSION'!$B$637:$B$644,0), MATCH("*4th*",'Eric-SESSION'!K$7:T$7,0))</f>
        <v>#N/A</v>
      </c>
      <c r="E426" s="131" t="e">
        <f>IF($A$422='Eric-SESSION'!$A$637,INDEX('Eric-SESSION'!$K$637:$T$644, MATCH("*Deadlift*",'Eric-SESSION'!$B$637:$B$644,0), MATCH("*4th*",'Eric-SESSION'!$K$7:$T$7,0)),"")</f>
        <v>#N/A</v>
      </c>
      <c r="F426" s="131" t="e">
        <f>INDEX('Eric-SESSION'!$L$637:$U$644, MATCH("*Deadlift*",'Eric-SESSION'!$B$637:$B$644,0), MATCH("*4th*",'Eric-SESSION'!$K$7:$T$7,0))</f>
        <v>#N/A</v>
      </c>
      <c r="G426" s="131" t="e">
        <f>IF($A$422='Eric-SESSION'!$A$637,INDEX('Eric-SESSION'!$K$637:$T$644, MATCH("*Bench Press*",'Eric-SESSION'!$B$637:$B$644,0), MATCH("*4th*",'Eric-SESSION'!$K$7:$T$7,0)),"")</f>
        <v>#N/A</v>
      </c>
      <c r="H426" s="131" t="e">
        <f>INDEX('Eric-SESSION'!$L$637:$U$644, MATCH("*Bench Press*",'Eric-SESSION'!$B$637:$B$644,0), MATCH("*4th*",'Eric-SESSION'!$K$7:$T$7,0))</f>
        <v>#N/A</v>
      </c>
      <c r="I426" s="132" t="e">
        <f>IF($A$422='Eric-SESSION'!$A$637,INDEX('Eric-SESSION'!$K$637:$T$644, MATCH("*Military*",'Eric-SESSION'!$B$637:$B$644,0), MATCH("*4th*",'Eric-SESSION'!$K$7:$T$7,0)),"")</f>
        <v>#N/A</v>
      </c>
      <c r="J426" s="44" t="e">
        <f>INDEX('Eric-SESSION'!$L$637:$U$644, MATCH("*Military*",'Eric-SESSION'!$B$637:$B$644,0), MATCH("*4th*",'Eric-SESSION'!$K$7:$T$7,0))</f>
        <v>#N/A</v>
      </c>
      <c r="K426" s="131" t="e">
        <f>IF($A$422='Eric-SESSION'!$A$637,INDEX('Eric-SESSION'!$K$637:$T$644, MATCH("*Clean *",'Eric-SESSION'!$B$637:$B$644,0), MATCH("*4th*",'Eric-SESSION'!$K$7:$T$7,0)),"")</f>
        <v>#N/A</v>
      </c>
      <c r="L426" s="44" t="e">
        <f>INDEX('Eric-SESSION'!$L$637:$U$644, MATCH("*Clean *",'Eric-SESSION'!$B$637:$B$644,0), MATCH("*4th*",'Eric-SESSION'!$K$7:$T$7,0))</f>
        <v>#N/A</v>
      </c>
      <c r="M426" s="131" t="e">
        <f>IF($A$422='Eric-SESSION'!$A$637,INDEX('Eric-SESSION'!$K$637:$T$644, MATCH("*Lat Pulldown*",'Eric-SESSION'!$B$637:$B$644,0), MATCH("*4th*",'Eric-SESSION'!$K$7:$T$7,0)),"")</f>
        <v>#N/A</v>
      </c>
      <c r="N426" s="44" t="e">
        <f>INDEX('Eric-SESSION'!$L$637:$U$644, MATCH("*Lat Pulldown*",'Eric-SESSION'!$B$637:$B$644,0), MATCH("*4th*",'Eric-SESSION'!$K$7:$T$7,0))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IF($A$422='Eric-SESSION'!$A$637,INDEX('Eric-SESSION'!$K$637:$T$644, MATCH("*pressup*",'Eric-SESSION'!$B$637:$B$644,0), MATCH("*5th*",'Eric-SESSION'!$K$7:$T$7,0)),"")</f>
        <v>#N/A</v>
      </c>
      <c r="D427" s="132" t="e">
        <f>INDEX('Eric-SESSION'!L$637:U$644, MATCH("*pressup*",'Eric-SESSION'!$B$637:$B$644,0), MATCH("*5th*",'Eric-SESSION'!K$7:T$7,0))</f>
        <v>#N/A</v>
      </c>
      <c r="E427" s="131" t="e">
        <f>IF($A$422='Eric-SESSION'!$A$637,INDEX('Eric-SESSION'!$K$637:$T$644, MATCH("*Deadlift*",'Eric-SESSION'!$B$637:$B$644,0), MATCH("*5th*",'Eric-SESSION'!$K$7:$T$7,0)),"")</f>
        <v>#N/A</v>
      </c>
      <c r="F427" s="131" t="e">
        <f>INDEX('Eric-SESSION'!$L$637:$U$644, MATCH("*Deadlift*",'Eric-SESSION'!$B$637:$B$644,0), MATCH("*5th*",'Eric-SESSION'!$K$7:$T$7,0))</f>
        <v>#N/A</v>
      </c>
      <c r="G427" s="131" t="e">
        <f>IF($A$422='Eric-SESSION'!$A$637,INDEX('Eric-SESSION'!$K$637:$T$644, MATCH("*Bench Press*",'Eric-SESSION'!$B$637:$B$644,0), MATCH("*5th*",'Eric-SESSION'!$K$7:$T$7,0)),"")</f>
        <v>#N/A</v>
      </c>
      <c r="H427" s="131" t="e">
        <f>INDEX('Eric-SESSION'!$L$637:$U$644, MATCH("*Bench Press*",'Eric-SESSION'!$B$637:$B$644,0), MATCH("*5th*",'Eric-SESSION'!$K$7:$T$7,0))</f>
        <v>#N/A</v>
      </c>
      <c r="I427" s="132" t="e">
        <f>IF($A$422='Eric-SESSION'!$A$637,INDEX('Eric-SESSION'!$K$637:$T$644, MATCH("*Military*",'Eric-SESSION'!$B$637:$B$644,0), MATCH("*5th*",'Eric-SESSION'!$K$7:$T$7,0)),"")</f>
        <v>#N/A</v>
      </c>
      <c r="J427" s="44" t="e">
        <f>INDEX('Eric-SESSION'!$L$637:$U$644, MATCH("*Military*",'Eric-SESSION'!$B$637:$B$644,0), MATCH("*5th*",'Eric-SESSION'!$K$7:$T$7,0))</f>
        <v>#N/A</v>
      </c>
      <c r="K427" s="131" t="e">
        <f>IF($A$422='Eric-SESSION'!$A$637,INDEX('Eric-SESSION'!$K$637:$T$644, MATCH("*Clean *",'Eric-SESSION'!$B$637:$B$644,0), MATCH("*5th*",'Eric-SESSION'!$K$7:$T$7,0)),"")</f>
        <v>#N/A</v>
      </c>
      <c r="L427" s="44" t="e">
        <f>INDEX('Eric-SESSION'!$L$637:$U$644, MATCH("*Clean *",'Eric-SESSION'!$B$637:$B$644,0), MATCH("*5th*",'Eric-SESSION'!$K$7:$T$7,0))</f>
        <v>#N/A</v>
      </c>
      <c r="M427" s="131" t="e">
        <f>IF($A$422='Eric-SESSION'!$A$637,INDEX('Eric-SESSION'!$K$637:$T$644, MATCH("*Lat Pulldown*",'Eric-SESSION'!$B$637:$B$644,0), MATCH("*5th*",'Eric-SESSION'!$K$7:$T$7,0)),"")</f>
        <v>#N/A</v>
      </c>
      <c r="N427" s="44" t="e">
        <f>INDEX('Eric-SESSION'!$L$637:$U$644, MATCH("*Lat Pulldown*",'Eric-SESSION'!$B$637:$B$644,0), MATCH("*5th*",'Eric-SESSION'!$K$7:$T$7,0))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'Eric-SESSION'!A646</f>
        <v>0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 t="e">
        <f>MAX(G429:G433)</f>
        <v>#N/A</v>
      </c>
      <c r="H428" s="116" t="e">
        <f t="array" ref="H428">MAX(IF(G429:G433=G428,H429:H433))</f>
        <v>#N/A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 t="e">
        <f>MAX(M429:M433)</f>
        <v>#N/A</v>
      </c>
      <c r="N428" s="117" t="e">
        <f t="array" ref="N428">MAX(IF(M429:M433=M428,N429:N433))</f>
        <v>#N/A</v>
      </c>
      <c r="O428" s="152" t="str">
        <f>IF($A$140='Eric-SESSION'!$A$646,INDEX('Eric-SESSION'!$K$646:$T$653, MATCH("*Plank*",'Eric-SESSION'!$B$646:$B$653,0), MATCH("*1st*",'Eric-SESSION'!$K$7:$T$7,0)),"")</f>
        <v/>
      </c>
      <c r="P428" s="152" t="str">
        <f>IF($A$140='Eric-SESSION'!$A$646,INDEX('Eric-SESSION'!$K$646:$T$653, MATCH("*HIIT*",'Eric-SESSION'!$B$646:$B$653,0), MATCH("*1st*",'Eric-SESSION'!$K$7:$T$7,0)),"")</f>
        <v/>
      </c>
      <c r="Q428" s="119" t="e">
        <f>INDEX('Eric-SESSION'!$L$646:$U$646, MATCH("*HIIT*",'Eric-SESSION'!$B$646:$B$646,0), MATCH("*1st*",'Eric-SESSION'!$K$7:$T$7,0))</f>
        <v>#N/A</v>
      </c>
      <c r="R428" s="119">
        <f>'Eric-SESSION'!U496</f>
        <v>0</v>
      </c>
      <c r="S428" s="116"/>
      <c r="T428" s="116"/>
      <c r="U428" s="120">
        <f>'Eric-SESSION'!A647</f>
        <v>0</v>
      </c>
      <c r="V428" s="120">
        <f>'Eric-SESSION'!A648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IF($A$428='Eric-SESSION'!$A$646,INDEX('Eric-SESSION'!$K$646:$T$653, MATCH("*pressup*",'Eric-SESSION'!$B$646:$B$653,0), MATCH("*1st*",'Eric-SESSION'!$K$7:$T$7,0)),"")</f>
        <v>#N/A</v>
      </c>
      <c r="D429" s="132" t="e">
        <f>INDEX('Eric-SESSION'!L$646:U$653, MATCH("*pressup*",'Eric-SESSION'!$B$646:$B$653,0), MATCH("*1st*",'Eric-SESSION'!K$7:T$7,0))</f>
        <v>#N/A</v>
      </c>
      <c r="E429" s="131" t="e">
        <f>IF($A$428='Eric-SESSION'!$A$646,INDEX('Eric-SESSION'!$K$646:$T$653, MATCH("*Deadlift*",'Eric-SESSION'!$B$646:$B$653,0), MATCH("*1st*",'Eric-SESSION'!$K$7:$T$7,0)),"")</f>
        <v>#N/A</v>
      </c>
      <c r="F429" s="131" t="e">
        <f>INDEX('Eric-SESSION'!$L$646:$U$653, MATCH("*Deadlift*",'Eric-SESSION'!$B$646:$B$653,0), MATCH("*1st*",'Eric-SESSION'!$K$7:$T$7,0))</f>
        <v>#N/A</v>
      </c>
      <c r="G429" s="131" t="e">
        <f>IF($A$428='Eric-SESSION'!$A$646,INDEX('Eric-SESSION'!$K$646:$T$653, MATCH("*Bench Press*",'Eric-SESSION'!$B$646:$B$653,0), MATCH("*1st*",'Eric-SESSION'!$K$7:$T$7,0)),"")</f>
        <v>#N/A</v>
      </c>
      <c r="H429" s="131" t="e">
        <f>INDEX('Eric-SESSION'!$L$646:$U$653, MATCH("*Bench Press*",'Eric-SESSION'!$B$646:$B$653,0), MATCH("*1st*",'Eric-SESSION'!$K$7:$T$7,0))</f>
        <v>#N/A</v>
      </c>
      <c r="I429" s="132" t="e">
        <f>IF($A$428='Eric-SESSION'!$A$646,INDEX('Eric-SESSION'!$K$646:$T$653, MATCH("*Military*",'Eric-SESSION'!$B$646:$B$653,0), MATCH("*1st*",'Eric-SESSION'!$K$7:$T$7,0)),"")</f>
        <v>#N/A</v>
      </c>
      <c r="J429" s="48" t="e">
        <f>INDEX('Eric-SESSION'!$L$646:$U$653, MATCH("*Military*",'Eric-SESSION'!$B$646:$B$653,0), MATCH("*1st*",'Eric-SESSION'!$K$7:$T$7,0))</f>
        <v>#N/A</v>
      </c>
      <c r="K429" s="131" t="e">
        <f>IF($A$428='Eric-SESSION'!$A$646,INDEX('Eric-SESSION'!$K$646:$T$653, MATCH("*Clean *",'Eric-SESSION'!$B$646:$B$653,0), MATCH("*1st*",'Eric-SESSION'!$K$7:$T$7,0)),"")</f>
        <v>#N/A</v>
      </c>
      <c r="L429" s="48" t="e">
        <f>INDEX('Eric-SESSION'!$L$646:$U$653, MATCH("*Clean *",'Eric-SESSION'!$B$646:$B$653,0), MATCH("*1st*",'Eric-SESSION'!$K$7:$T$7,0))</f>
        <v>#N/A</v>
      </c>
      <c r="M429" s="131" t="e">
        <f>IF($A$428='Eric-SESSION'!$A$646,INDEX('Eric-SESSION'!$K$646:$T$653, MATCH("*Lat Pulldown*",'Eric-SESSION'!$B$646:$B$653,0), MATCH("*1st*",'Eric-SESSION'!$K$7:$T$7,0)),"")</f>
        <v>#N/A</v>
      </c>
      <c r="N429" s="48" t="e">
        <f>INDEX('Eric-SESSION'!$L$646:$U$653, MATCH("*Lat Pulldown*",'Eric-SESSION'!$B$646:$B$653,0), MATCH("*1st*",'Eric-SESSION'!$K$7:$T$7,0))</f>
        <v>#N/A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IF($A$428='Eric-SESSION'!$A$646,INDEX('Eric-SESSION'!$K$646:$T$653, MATCH("*pressup*",'Eric-SESSION'!$B$646:$B$653,0), MATCH("*2nd*",'Eric-SESSION'!$K$7:$T$7,0)),"")</f>
        <v>#N/A</v>
      </c>
      <c r="D430" s="132" t="e">
        <f>INDEX('Eric-SESSION'!L$646:U$653, MATCH("*pressup*",'Eric-SESSION'!$B$646:$B$653,0), MATCH("*2nd*",'Eric-SESSION'!K$7:T$7,0))</f>
        <v>#N/A</v>
      </c>
      <c r="E430" s="131" t="e">
        <f>IF($A$428='Eric-SESSION'!$A$646,INDEX('Eric-SESSION'!$K$646:$T$653, MATCH("*Deadlift*",'Eric-SESSION'!$B$646:$B$653,0), MATCH("*2ND*",'Eric-SESSION'!$K$7:$T$7,0)),"")</f>
        <v>#N/A</v>
      </c>
      <c r="F430" s="131" t="e">
        <f>INDEX('Eric-SESSION'!$L$646:$U$653, MATCH("*Deadlift*",'Eric-SESSION'!$B$646:$B$653,0), MATCH("*2nd*",'Eric-SESSION'!$K$7:$T$7,0))</f>
        <v>#N/A</v>
      </c>
      <c r="G430" s="131" t="e">
        <f>IF($A$428='Eric-SESSION'!$A$646,INDEX('Eric-SESSION'!$K$646:$T$653, MATCH("*Bench Press*",'Eric-SESSION'!$B$646:$B$653,0), MATCH("*2ND*",'Eric-SESSION'!$K$7:$T$7,0)),"")</f>
        <v>#N/A</v>
      </c>
      <c r="H430" s="131" t="e">
        <f>INDEX('Eric-SESSION'!$L$646:$U$653, MATCH("*Bench Press*",'Eric-SESSION'!$B$646:$B$653,0), MATCH("*2nd*",'Eric-SESSION'!$K$7:$T$7,0))</f>
        <v>#N/A</v>
      </c>
      <c r="I430" s="132" t="e">
        <f>IF($A$428='Eric-SESSION'!$A$646,INDEX('Eric-SESSION'!$K$646:$T$653, MATCH("*Military*",'Eric-SESSION'!$B$646:$B$653,0), MATCH("*2ND*",'Eric-SESSION'!$K$7:$T$7,0)),"")</f>
        <v>#N/A</v>
      </c>
      <c r="J430" s="44" t="e">
        <f>INDEX('Eric-SESSION'!$L$646:$U$653, MATCH("*Military*",'Eric-SESSION'!$B$646:$B$653,0), MATCH("*2nd*",'Eric-SESSION'!$K$7:$T$7,0))</f>
        <v>#N/A</v>
      </c>
      <c r="K430" s="131" t="e">
        <f>IF($A$428='Eric-SESSION'!$A$646,INDEX('Eric-SESSION'!$K$646:$T$653, MATCH("*Clean *",'Eric-SESSION'!$B$646:$B$653,0), MATCH("*2ND*",'Eric-SESSION'!$K$7:$T$7,0)),"")</f>
        <v>#N/A</v>
      </c>
      <c r="L430" s="44" t="e">
        <f>INDEX('Eric-SESSION'!$L$646:$U$653, MATCH("*Clean *",'Eric-SESSION'!$B$646:$B$653,0), MATCH("*2nd*",'Eric-SESSION'!$K$7:$T$7,0))</f>
        <v>#N/A</v>
      </c>
      <c r="M430" s="131" t="e">
        <f>IF($A$428='Eric-SESSION'!$A$646,INDEX('Eric-SESSION'!$K$646:$T$653, MATCH("*Lat Pulldown*",'Eric-SESSION'!$B$646:$B$653,0), MATCH("*2ND*",'Eric-SESSION'!$K$7:$T$7,0)),"")</f>
        <v>#N/A</v>
      </c>
      <c r="N430" s="44" t="e">
        <f>INDEX('Eric-SESSION'!$L$646:$U$653, MATCH("*Lat Pulldown*",'Eric-SESSION'!$B$646:$B$653,0), MATCH("*2nd*",'Eric-SESSION'!$K$7:$T$7,0))</f>
        <v>#N/A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IF($A$428='Eric-SESSION'!$A$646,INDEX('Eric-SESSION'!$K$646:$T$653, MATCH("*pressup*",'Eric-SESSION'!$B$646:$B$653,0), MATCH("*3rd*",'Eric-SESSION'!$K$7:$T$7,0)),"")</f>
        <v>#N/A</v>
      </c>
      <c r="D431" s="132" t="e">
        <f>INDEX('Eric-SESSION'!L$646:U$653, MATCH("*pressup*",'Eric-SESSION'!$B$646:$B$653,0), MATCH("*3rd*",'Eric-SESSION'!K$7:T$7,0))</f>
        <v>#N/A</v>
      </c>
      <c r="E431" s="131" t="e">
        <f>IF($A$428='Eric-SESSION'!$A$646,INDEX('Eric-SESSION'!$K$646:$T$653, MATCH("*Deadlift*",'Eric-SESSION'!$B$646:$B$653,0), MATCH("*3rd*",'Eric-SESSION'!$K$7:$T$7,0)),"")</f>
        <v>#N/A</v>
      </c>
      <c r="F431" s="131" t="e">
        <f>INDEX('Eric-SESSION'!$L$646:$U$653, MATCH("*Deadlift*",'Eric-SESSION'!$B$646:$B$653,0), MATCH("*3rd*",'Eric-SESSION'!$K$7:$T$7,0))</f>
        <v>#N/A</v>
      </c>
      <c r="G431" s="131" t="e">
        <f>IF($A$428='Eric-SESSION'!$A$646,INDEX('Eric-SESSION'!$K$646:$T$653, MATCH("*Bench Press*",'Eric-SESSION'!$B$646:$B$653,0), MATCH("*3rd*",'Eric-SESSION'!$K$7:$T$7,0)),"")</f>
        <v>#N/A</v>
      </c>
      <c r="H431" s="131" t="e">
        <f>INDEX('Eric-SESSION'!$L$646:$U$653, MATCH("*Bench Press*",'Eric-SESSION'!$B$646:$B$653,0), MATCH("*3rd*",'Eric-SESSION'!$K$7:$T$7,0))</f>
        <v>#N/A</v>
      </c>
      <c r="I431" s="132" t="e">
        <f>IF($A$428='Eric-SESSION'!$A$646,INDEX('Eric-SESSION'!$K$646:$T$653, MATCH("*Military*",'Eric-SESSION'!$B$646:$B$653,0), MATCH("*3rd*",'Eric-SESSION'!$K$7:$T$7,0)),"")</f>
        <v>#N/A</v>
      </c>
      <c r="J431" s="44" t="e">
        <f>INDEX('Eric-SESSION'!$L$646:$U$653, MATCH("*Military*",'Eric-SESSION'!$B$646:$B$653,0), MATCH("*3rd*",'Eric-SESSION'!$K$7:$T$7,0))</f>
        <v>#N/A</v>
      </c>
      <c r="K431" s="131" t="e">
        <f>IF($A$428='Eric-SESSION'!$A$646,INDEX('Eric-SESSION'!$K$646:$T$653, MATCH("*Clean *",'Eric-SESSION'!$B$646:$B$653,0), MATCH("*3rd*",'Eric-SESSION'!$K$7:$T$7,0)),"")</f>
        <v>#N/A</v>
      </c>
      <c r="L431" s="44" t="e">
        <f>INDEX('Eric-SESSION'!$L$646:$U$653, MATCH("*Clean *",'Eric-SESSION'!$B$646:$B$653,0), MATCH("*3rd*",'Eric-SESSION'!$K$7:$T$7,0))</f>
        <v>#N/A</v>
      </c>
      <c r="M431" s="131" t="e">
        <f>IF($A$428='Eric-SESSION'!$A$646,INDEX('Eric-SESSION'!$K$646:$T$653, MATCH("*Lat Pulldown*",'Eric-SESSION'!$B$646:$B$653,0), MATCH("*3rd*",'Eric-SESSION'!$K$7:$T$7,0)),"")</f>
        <v>#N/A</v>
      </c>
      <c r="N431" s="44" t="e">
        <f>INDEX('Eric-SESSION'!$L$646:$U$653, MATCH("*Lat Pulldown*",'Eric-SESSION'!$B$646:$B$653,0), MATCH("*3rd*",'Eric-SESSION'!$K$7:$T$7,0))</f>
        <v>#N/A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IF($A$428='Eric-SESSION'!$A$646,INDEX('Eric-SESSION'!$K$646:$T$653, MATCH("*pressup*",'Eric-SESSION'!$B$646:$B$653,0), MATCH("*4th*",'Eric-SESSION'!$K$7:$T$7,0)),"")</f>
        <v>#N/A</v>
      </c>
      <c r="D432" s="132" t="e">
        <f>INDEX('Eric-SESSION'!L$646:U$653, MATCH("*pressup*",'Eric-SESSION'!$B$646:$B$653,0), MATCH("*4th*",'Eric-SESSION'!K$7:T$7,0))</f>
        <v>#N/A</v>
      </c>
      <c r="E432" s="131" t="e">
        <f>IF($A$428='Eric-SESSION'!$A$646,INDEX('Eric-SESSION'!$K$646:$T$653, MATCH("*Deadlift*",'Eric-SESSION'!$B$646:$B$653,0), MATCH("*4th*",'Eric-SESSION'!$K$7:$T$7,0)),"")</f>
        <v>#N/A</v>
      </c>
      <c r="F432" s="131" t="e">
        <f>INDEX('Eric-SESSION'!$L$646:$U$653, MATCH("*Deadlift*",'Eric-SESSION'!$B$646:$B$653,0), MATCH("*4th*",'Eric-SESSION'!$K$7:$T$7,0))</f>
        <v>#N/A</v>
      </c>
      <c r="G432" s="131" t="e">
        <f>IF($A$428='Eric-SESSION'!$A$646,INDEX('Eric-SESSION'!$K$646:$T$653, MATCH("*Bench Press*",'Eric-SESSION'!$B$646:$B$653,0), MATCH("*4th*",'Eric-SESSION'!$K$7:$T$7,0)),"")</f>
        <v>#N/A</v>
      </c>
      <c r="H432" s="131" t="e">
        <f>INDEX('Eric-SESSION'!$L$646:$U$653, MATCH("*Bench Press*",'Eric-SESSION'!$B$646:$B$653,0), MATCH("*4th*",'Eric-SESSION'!$K$7:$T$7,0))</f>
        <v>#N/A</v>
      </c>
      <c r="I432" s="132" t="e">
        <f>IF($A$428='Eric-SESSION'!$A$646,INDEX('Eric-SESSION'!$K$646:$T$653, MATCH("*Military*",'Eric-SESSION'!$B$646:$B$653,0), MATCH("*4th*",'Eric-SESSION'!$K$7:$T$7,0)),"")</f>
        <v>#N/A</v>
      </c>
      <c r="J432" s="44" t="e">
        <f>INDEX('Eric-SESSION'!$L$646:$U$653, MATCH("*Military*",'Eric-SESSION'!$B$646:$B$653,0), MATCH("*4th*",'Eric-SESSION'!$K$7:$T$7,0))</f>
        <v>#N/A</v>
      </c>
      <c r="K432" s="131" t="e">
        <f>IF($A$428='Eric-SESSION'!$A$646,INDEX('Eric-SESSION'!$K$646:$T$653, MATCH("*Clean *",'Eric-SESSION'!$B$646:$B$653,0), MATCH("*4th*",'Eric-SESSION'!$K$7:$T$7,0)),"")</f>
        <v>#N/A</v>
      </c>
      <c r="L432" s="44" t="e">
        <f>INDEX('Eric-SESSION'!$L$646:$U$653, MATCH("*Clean *",'Eric-SESSION'!$B$646:$B$653,0), MATCH("*4th*",'Eric-SESSION'!$K$7:$T$7,0))</f>
        <v>#N/A</v>
      </c>
      <c r="M432" s="131" t="e">
        <f>IF($A$428='Eric-SESSION'!$A$646,INDEX('Eric-SESSION'!$K$646:$T$653, MATCH("*Lat Pulldown*",'Eric-SESSION'!$B$646:$B$653,0), MATCH("*4th*",'Eric-SESSION'!$K$7:$T$7,0)),"")</f>
        <v>#N/A</v>
      </c>
      <c r="N432" s="44" t="e">
        <f>INDEX('Eric-SESSION'!$L$646:$U$653, MATCH("*Lat Pulldown*",'Eric-SESSION'!$B$646:$B$653,0), MATCH("*4th*",'Eric-SESSION'!$K$7:$T$7,0))</f>
        <v>#N/A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IF($A$428='Eric-SESSION'!$A$646,INDEX('Eric-SESSION'!$K$646:$T$653, MATCH("*pressup*",'Eric-SESSION'!$B$646:$B$653,0), MATCH("*5th*",'Eric-SESSION'!$K$7:$T$7,0)),"")</f>
        <v>#N/A</v>
      </c>
      <c r="D433" s="132" t="e">
        <f>INDEX('Eric-SESSION'!L$646:U$653, MATCH("*pressup*",'Eric-SESSION'!$B$646:$B$653,0), MATCH("*5th*",'Eric-SESSION'!K$7:T$7,0))</f>
        <v>#N/A</v>
      </c>
      <c r="E433" s="131" t="e">
        <f>IF($A$428='Eric-SESSION'!$A$646,INDEX('Eric-SESSION'!$K$646:$T$653, MATCH("*Deadlift*",'Eric-SESSION'!$B$646:$B$653,0), MATCH("*5th*",'Eric-SESSION'!$K$7:$T$7,0)),"")</f>
        <v>#N/A</v>
      </c>
      <c r="F433" s="131" t="e">
        <f>INDEX('Eric-SESSION'!$L$646:$U$653, MATCH("*Deadlift*",'Eric-SESSION'!$B$646:$B$653,0), MATCH("*5th*",'Eric-SESSION'!$K$7:$T$7,0))</f>
        <v>#N/A</v>
      </c>
      <c r="G433" s="131" t="e">
        <f>IF($A$428='Eric-SESSION'!$A$646,INDEX('Eric-SESSION'!$K$646:$T$653, MATCH("*Bench Press*",'Eric-SESSION'!$B$646:$B$653,0), MATCH("*5th*",'Eric-SESSION'!$K$7:$T$7,0)),"")</f>
        <v>#N/A</v>
      </c>
      <c r="H433" s="131" t="e">
        <f>INDEX('Eric-SESSION'!$L$646:$U$653, MATCH("*Bench Press*",'Eric-SESSION'!$B$646:$B$653,0), MATCH("*5th*",'Eric-SESSION'!$K$7:$T$7,0))</f>
        <v>#N/A</v>
      </c>
      <c r="I433" s="132" t="e">
        <f>IF($A$428='Eric-SESSION'!$A$646,INDEX('Eric-SESSION'!$K$646:$T$653, MATCH("*Military*",'Eric-SESSION'!$B$646:$B$653,0), MATCH("*5th*",'Eric-SESSION'!$K$7:$T$7,0)),"")</f>
        <v>#N/A</v>
      </c>
      <c r="J433" s="44" t="e">
        <f>INDEX('Eric-SESSION'!$L$646:$U$653, MATCH("*Military*",'Eric-SESSION'!$B$646:$B$653,0), MATCH("*5th*",'Eric-SESSION'!$K$7:$T$7,0))</f>
        <v>#N/A</v>
      </c>
      <c r="K433" s="131" t="e">
        <f>IF($A$428='Eric-SESSION'!$A$646,INDEX('Eric-SESSION'!$K$646:$T$653, MATCH("*Clean *",'Eric-SESSION'!$B$646:$B$653,0), MATCH("*5th*",'Eric-SESSION'!$K$7:$T$7,0)),"")</f>
        <v>#N/A</v>
      </c>
      <c r="L433" s="44" t="e">
        <f>INDEX('Eric-SESSION'!$L$646:$U$653, MATCH("*Clean *",'Eric-SESSION'!$B$646:$B$653,0), MATCH("*5th*",'Eric-SESSION'!$K$7:$T$7,0))</f>
        <v>#N/A</v>
      </c>
      <c r="M433" s="131" t="e">
        <f>IF($A$428='Eric-SESSION'!$A$646,INDEX('Eric-SESSION'!$K$646:$T$653, MATCH("*Lat Pulldown*",'Eric-SESSION'!$B$646:$B$653,0), MATCH("*5th*",'Eric-SESSION'!$K$7:$T$7,0)),"")</f>
        <v>#N/A</v>
      </c>
      <c r="N433" s="44" t="e">
        <f>INDEX('Eric-SESSION'!$L$646:$U$653, MATCH("*Lat Pulldown*",'Eric-SESSION'!$B$646:$B$653,0), MATCH("*5th*",'Eric-SESSION'!$K$7:$T$7,0))</f>
        <v>#N/A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'Eric-SESSION'!A655</f>
        <v>0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 t="e">
        <f>MAX(M435:M439)</f>
        <v>#N/A</v>
      </c>
      <c r="N434" s="117" t="e">
        <f t="array" ref="N434">MAX(IF(M435:M439=M434,N435:N439))</f>
        <v>#N/A</v>
      </c>
      <c r="O434" s="152" t="str">
        <f>IF($A$140='Eric-SESSION'!$A$655,INDEX('Eric-SESSION'!$K$655:$T$662, MATCH("*Plank*",'Eric-SESSION'!$B$655:$B$662,0), MATCH("*1st*",'Eric-SESSION'!$K$7:$T$7,0)),"")</f>
        <v/>
      </c>
      <c r="P434" s="152" t="str">
        <f>IF($A$140='Eric-SESSION'!$A$655,INDEX('Eric-SESSION'!$K$655:$T$662, MATCH("*HIIT*",'Eric-SESSION'!$B$655:$B$662,0), MATCH("*1st*",'Eric-SESSION'!$K$7:$T$7,0)),"")</f>
        <v/>
      </c>
      <c r="Q434" s="119" t="e">
        <f>INDEX('Eric-SESSION'!$L$655:$U$655, MATCH("*HIIT*",'Eric-SESSION'!$B$655:$B$655,0), MATCH("*1st*",'Eric-SESSION'!$K$7:$T$7,0))</f>
        <v>#N/A</v>
      </c>
      <c r="R434" s="119">
        <f>'Eric-SESSION'!U502</f>
        <v>0</v>
      </c>
      <c r="S434" s="116"/>
      <c r="T434" s="116"/>
      <c r="U434" s="120">
        <f>'Eric-SESSION'!A656</f>
        <v>0</v>
      </c>
      <c r="V434" s="120">
        <f>'Eric-SESSION'!A657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IF($A$434='Eric-SESSION'!$A$655,INDEX('Eric-SESSION'!$K$655:$T$662, MATCH("*pressup*",'Eric-SESSION'!$B$655:$B$662,0), MATCH("*1st*",'Eric-SESSION'!$K$7:$T$7,0)),"")</f>
        <v>#N/A</v>
      </c>
      <c r="D435" s="132" t="e">
        <f>INDEX('Eric-SESSION'!L$655:U$662, MATCH("*pressup*",'Eric-SESSION'!$B$655:$B$662,0), MATCH("*1st*",'Eric-SESSION'!K$7:T$7,0))</f>
        <v>#N/A</v>
      </c>
      <c r="E435" s="131" t="e">
        <f>IF($A$434='Eric-SESSION'!$A$655,INDEX('Eric-SESSION'!$K$655:$T$662, MATCH("*Deadlift*",'Eric-SESSION'!$B$655:$B$662,0), MATCH("*1st*",'Eric-SESSION'!$K$7:$T$7,0)),"")</f>
        <v>#N/A</v>
      </c>
      <c r="F435" s="131" t="e">
        <f>INDEX('Eric-SESSION'!$L$655:$U$662, MATCH("*Deadlift*",'Eric-SESSION'!$B$655:$B$662,0), MATCH("*1st*",'Eric-SESSION'!$K$7:$T$7,0))</f>
        <v>#N/A</v>
      </c>
      <c r="G435" s="131" t="e">
        <f>IF($A$434='Eric-SESSION'!$A$655,INDEX('Eric-SESSION'!$K$655:$T$662, MATCH("*Bench Press*",'Eric-SESSION'!$B$655:$B$662,0), MATCH("*1st*",'Eric-SESSION'!$K$7:$T$7,0)),"")</f>
        <v>#N/A</v>
      </c>
      <c r="H435" s="131" t="e">
        <f>INDEX('Eric-SESSION'!$L$655:$U$662, MATCH("*Bench Press*",'Eric-SESSION'!$B$655:$B$662,0), MATCH("*1st*",'Eric-SESSION'!$K$7:$T$7,0))</f>
        <v>#N/A</v>
      </c>
      <c r="I435" s="132" t="e">
        <f>IF($A$434='Eric-SESSION'!$A$655,INDEX('Eric-SESSION'!$K$655:$T$662, MATCH("*Military*",'Eric-SESSION'!$B$655:$B$662,0), MATCH("*1st*",'Eric-SESSION'!$K$7:$T$7,0)),"")</f>
        <v>#N/A</v>
      </c>
      <c r="J435" s="48" t="e">
        <f>INDEX('Eric-SESSION'!$L$655:$U$662, MATCH("*Military*",'Eric-SESSION'!$B$655:$B$662,0), MATCH("*1st*",'Eric-SESSION'!$K$7:$T$7,0))</f>
        <v>#N/A</v>
      </c>
      <c r="K435" s="131" t="e">
        <f>IF($A$434='Eric-SESSION'!$A$655,INDEX('Eric-SESSION'!$K$655:$T$662, MATCH("*Clean *",'Eric-SESSION'!$B$655:$B$662,0), MATCH("*1st*",'Eric-SESSION'!$K$7:$T$7,0)),"")</f>
        <v>#N/A</v>
      </c>
      <c r="L435" s="48" t="e">
        <f>INDEX('Eric-SESSION'!$L$655:$U$662, MATCH("*Clean *",'Eric-SESSION'!$B$655:$B$662,0), MATCH("*1st*",'Eric-SESSION'!$K$7:$T$7,0))</f>
        <v>#N/A</v>
      </c>
      <c r="M435" s="131" t="e">
        <f>IF($A$434='Eric-SESSION'!$A$655,INDEX('Eric-SESSION'!$K$655:$T$662, MATCH("*Lat Pulldown*",'Eric-SESSION'!$B$655:$B$662,0), MATCH("*1st*",'Eric-SESSION'!$K$7:$T$7,0)),"")</f>
        <v>#N/A</v>
      </c>
      <c r="N435" s="48" t="e">
        <f>INDEX('Eric-SESSION'!$L$655:$U$662, MATCH("*Lat Pulldown*",'Eric-SESSION'!$B$655:$B$662,0), MATCH("*1st*",'Eric-SESSION'!$K$7:$T$7,0))</f>
        <v>#N/A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IF($A$434='Eric-SESSION'!$A$655,INDEX('Eric-SESSION'!$K$655:$T$662, MATCH("*pressup*",'Eric-SESSION'!$B$655:$B$662,0), MATCH("*2nd*",'Eric-SESSION'!$K$7:$T$7,0)),"")</f>
        <v>#N/A</v>
      </c>
      <c r="D436" s="132" t="e">
        <f>INDEX('Eric-SESSION'!L$655:U$662, MATCH("*pressup*",'Eric-SESSION'!$B$655:$B$662,0), MATCH("*2nd*",'Eric-SESSION'!K$7:T$7,0))</f>
        <v>#N/A</v>
      </c>
      <c r="E436" s="131" t="e">
        <f>IF($A$434='Eric-SESSION'!$A$655,INDEX('Eric-SESSION'!$K$655:$T$662, MATCH("*Deadlift*",'Eric-SESSION'!$B$655:$B$662,0), MATCH("*2ND*",'Eric-SESSION'!$K$7:$T$7,0)),"")</f>
        <v>#N/A</v>
      </c>
      <c r="F436" s="131" t="e">
        <f>INDEX('Eric-SESSION'!$L$655:$U$662, MATCH("*Deadlift*",'Eric-SESSION'!$B$655:$B$662,0), MATCH("*2nd*",'Eric-SESSION'!$K$7:$T$7,0))</f>
        <v>#N/A</v>
      </c>
      <c r="G436" s="131" t="e">
        <f>IF($A$434='Eric-SESSION'!$A$655,INDEX('Eric-SESSION'!$K$655:$T$662, MATCH("*Bench Press*",'Eric-SESSION'!$B$655:$B$662,0), MATCH("*2ND*",'Eric-SESSION'!$K$7:$T$7,0)),"")</f>
        <v>#N/A</v>
      </c>
      <c r="H436" s="131" t="e">
        <f>INDEX('Eric-SESSION'!$L$655:$U$662, MATCH("*Bench Press*",'Eric-SESSION'!$B$655:$B$662,0), MATCH("*2nd*",'Eric-SESSION'!$K$7:$T$7,0))</f>
        <v>#N/A</v>
      </c>
      <c r="I436" s="132" t="e">
        <f>IF($A$434='Eric-SESSION'!$A$655,INDEX('Eric-SESSION'!$K$655:$T$662, MATCH("*Military*",'Eric-SESSION'!$B$655:$B$662,0), MATCH("*2ND*",'Eric-SESSION'!$K$7:$T$7,0)),"")</f>
        <v>#N/A</v>
      </c>
      <c r="J436" s="44" t="e">
        <f>INDEX('Eric-SESSION'!$L$655:$U$662, MATCH("*Military*",'Eric-SESSION'!$B$655:$B$662,0), MATCH("*2nd*",'Eric-SESSION'!$K$7:$T$7,0))</f>
        <v>#N/A</v>
      </c>
      <c r="K436" s="131" t="e">
        <f>IF($A$434='Eric-SESSION'!$A$655,INDEX('Eric-SESSION'!$K$655:$T$662, MATCH("*Clean *",'Eric-SESSION'!$B$655:$B$662,0), MATCH("*2ND*",'Eric-SESSION'!$K$7:$T$7,0)),"")</f>
        <v>#N/A</v>
      </c>
      <c r="L436" s="44" t="e">
        <f>INDEX('Eric-SESSION'!$L$655:$U$662, MATCH("*Clean *",'Eric-SESSION'!$B$655:$B$662,0), MATCH("*2nd*",'Eric-SESSION'!$K$7:$T$7,0))</f>
        <v>#N/A</v>
      </c>
      <c r="M436" s="131" t="e">
        <f>IF($A$434='Eric-SESSION'!$A$655,INDEX('Eric-SESSION'!$K$655:$T$662, MATCH("*Lat Pulldown*",'Eric-SESSION'!$B$655:$B$662,0), MATCH("*2ND*",'Eric-SESSION'!$K$7:$T$7,0)),"")</f>
        <v>#N/A</v>
      </c>
      <c r="N436" s="44" t="e">
        <f>INDEX('Eric-SESSION'!$L$655:$U$662, MATCH("*Lat Pulldown*",'Eric-SESSION'!$B$655:$B$662,0), MATCH("*2nd*",'Eric-SESSION'!$K$7:$T$7,0))</f>
        <v>#N/A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IF($A$434='Eric-SESSION'!$A$655,INDEX('Eric-SESSION'!$K$655:$T$662, MATCH("*pressup*",'Eric-SESSION'!$B$655:$B$662,0), MATCH("*3rd*",'Eric-SESSION'!$K$7:$T$7,0)),"")</f>
        <v>#N/A</v>
      </c>
      <c r="D437" s="132" t="e">
        <f>INDEX('Eric-SESSION'!L$655:U$662, MATCH("*pressup*",'Eric-SESSION'!$B$655:$B$662,0), MATCH("*3rd*",'Eric-SESSION'!K$7:T$7,0))</f>
        <v>#N/A</v>
      </c>
      <c r="E437" s="131" t="e">
        <f>IF($A$434='Eric-SESSION'!$A$655,INDEX('Eric-SESSION'!$K$655:$T$662, MATCH("*Deadlift*",'Eric-SESSION'!$B$655:$B$662,0), MATCH("*3rd*",'Eric-SESSION'!$K$7:$T$7,0)),"")</f>
        <v>#N/A</v>
      </c>
      <c r="F437" s="131" t="e">
        <f>INDEX('Eric-SESSION'!$L$655:$U$662, MATCH("*Deadlift*",'Eric-SESSION'!$B$655:$B$662,0), MATCH("*3rd*",'Eric-SESSION'!$K$7:$T$7,0))</f>
        <v>#N/A</v>
      </c>
      <c r="G437" s="131" t="e">
        <f>IF($A$434='Eric-SESSION'!$A$655,INDEX('Eric-SESSION'!$K$655:$T$662, MATCH("*Bench Press*",'Eric-SESSION'!$B$655:$B$662,0), MATCH("*3rd*",'Eric-SESSION'!$K$7:$T$7,0)),"")</f>
        <v>#N/A</v>
      </c>
      <c r="H437" s="131" t="e">
        <f>INDEX('Eric-SESSION'!$L$655:$U$662, MATCH("*Bench Press*",'Eric-SESSION'!$B$655:$B$662,0), MATCH("*3rd*",'Eric-SESSION'!$K$7:$T$7,0))</f>
        <v>#N/A</v>
      </c>
      <c r="I437" s="132" t="e">
        <f>IF($A$434='Eric-SESSION'!$A$655,INDEX('Eric-SESSION'!$K$655:$T$662, MATCH("*Military*",'Eric-SESSION'!$B$655:$B$662,0), MATCH("*3rd*",'Eric-SESSION'!$K$7:$T$7,0)),"")</f>
        <v>#N/A</v>
      </c>
      <c r="J437" s="44" t="e">
        <f>INDEX('Eric-SESSION'!$L$655:$U$662, MATCH("*Military*",'Eric-SESSION'!$B$655:$B$662,0), MATCH("*3rd*",'Eric-SESSION'!$K$7:$T$7,0))</f>
        <v>#N/A</v>
      </c>
      <c r="K437" s="131" t="e">
        <f>IF($A$434='Eric-SESSION'!$A$655,INDEX('Eric-SESSION'!$K$655:$T$662, MATCH("*Clean *",'Eric-SESSION'!$B$655:$B$662,0), MATCH("*3rd*",'Eric-SESSION'!$K$7:$T$7,0)),"")</f>
        <v>#N/A</v>
      </c>
      <c r="L437" s="44" t="e">
        <f>INDEX('Eric-SESSION'!$L$655:$U$662, MATCH("*Clean *",'Eric-SESSION'!$B$655:$B$662,0), MATCH("*3rd*",'Eric-SESSION'!$K$7:$T$7,0))</f>
        <v>#N/A</v>
      </c>
      <c r="M437" s="131" t="e">
        <f>IF($A$434='Eric-SESSION'!$A$655,INDEX('Eric-SESSION'!$K$655:$T$662, MATCH("*Lat Pulldown*",'Eric-SESSION'!$B$655:$B$662,0), MATCH("*3rd*",'Eric-SESSION'!$K$7:$T$7,0)),"")</f>
        <v>#N/A</v>
      </c>
      <c r="N437" s="44" t="e">
        <f>INDEX('Eric-SESSION'!$L$655:$U$662, MATCH("*Lat Pulldown*",'Eric-SESSION'!$B$655:$B$662,0), MATCH("*3rd*",'Eric-SESSION'!$K$7:$T$7,0))</f>
        <v>#N/A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IF($A$434='Eric-SESSION'!$A$655,INDEX('Eric-SESSION'!$K$655:$T$662, MATCH("*pressup*",'Eric-SESSION'!$B$655:$B$662,0), MATCH("*4th*",'Eric-SESSION'!$K$7:$T$7,0)),"")</f>
        <v>#N/A</v>
      </c>
      <c r="D438" s="132" t="e">
        <f>INDEX('Eric-SESSION'!L$655:U$662, MATCH("*pressup*",'Eric-SESSION'!$B$655:$B$662,0), MATCH("*4th*",'Eric-SESSION'!K$7:T$7,0))</f>
        <v>#N/A</v>
      </c>
      <c r="E438" s="131" t="e">
        <f>IF($A$434='Eric-SESSION'!$A$655,INDEX('Eric-SESSION'!$K$655:$T$662, MATCH("*Deadlift*",'Eric-SESSION'!$B$655:$B$662,0), MATCH("*4th*",'Eric-SESSION'!$K$7:$T$7,0)),"")</f>
        <v>#N/A</v>
      </c>
      <c r="F438" s="131" t="e">
        <f>INDEX('Eric-SESSION'!$L$655:$U$662, MATCH("*Deadlift*",'Eric-SESSION'!$B$655:$B$662,0), MATCH("*4th*",'Eric-SESSION'!$K$7:$T$7,0))</f>
        <v>#N/A</v>
      </c>
      <c r="G438" s="131" t="e">
        <f>IF($A$434='Eric-SESSION'!$A$655,INDEX('Eric-SESSION'!$K$655:$T$662, MATCH("*Bench Press*",'Eric-SESSION'!$B$655:$B$662,0), MATCH("*4th*",'Eric-SESSION'!$K$7:$T$7,0)),"")</f>
        <v>#N/A</v>
      </c>
      <c r="H438" s="131" t="e">
        <f>INDEX('Eric-SESSION'!$L$655:$U$662, MATCH("*Bench Press*",'Eric-SESSION'!$B$655:$B$662,0), MATCH("*4th*",'Eric-SESSION'!$K$7:$T$7,0))</f>
        <v>#N/A</v>
      </c>
      <c r="I438" s="132" t="e">
        <f>IF($A$434='Eric-SESSION'!$A$655,INDEX('Eric-SESSION'!$K$655:$T$662, MATCH("*Military*",'Eric-SESSION'!$B$655:$B$662,0), MATCH("*4th*",'Eric-SESSION'!$K$7:$T$7,0)),"")</f>
        <v>#N/A</v>
      </c>
      <c r="J438" s="44" t="e">
        <f>INDEX('Eric-SESSION'!$L$655:$U$662, MATCH("*Military*",'Eric-SESSION'!$B$655:$B$662,0), MATCH("*4th*",'Eric-SESSION'!$K$7:$T$7,0))</f>
        <v>#N/A</v>
      </c>
      <c r="K438" s="131" t="e">
        <f>IF($A$434='Eric-SESSION'!$A$655,INDEX('Eric-SESSION'!$K$655:$T$662, MATCH("*Clean *",'Eric-SESSION'!$B$655:$B$662,0), MATCH("*4th*",'Eric-SESSION'!$K$7:$T$7,0)),"")</f>
        <v>#N/A</v>
      </c>
      <c r="L438" s="44" t="e">
        <f>INDEX('Eric-SESSION'!$L$655:$U$662, MATCH("*Clean *",'Eric-SESSION'!$B$655:$B$662,0), MATCH("*4th*",'Eric-SESSION'!$K$7:$T$7,0))</f>
        <v>#N/A</v>
      </c>
      <c r="M438" s="131" t="e">
        <f>IF($A$434='Eric-SESSION'!$A$655,INDEX('Eric-SESSION'!$K$655:$T$662, MATCH("*Lat Pulldown*",'Eric-SESSION'!$B$655:$B$662,0), MATCH("*4th*",'Eric-SESSION'!$K$7:$T$7,0)),"")</f>
        <v>#N/A</v>
      </c>
      <c r="N438" s="44" t="e">
        <f>INDEX('Eric-SESSION'!$L$655:$U$662, MATCH("*Lat Pulldown*",'Eric-SESSION'!$B$655:$B$662,0), MATCH("*4th*",'Eric-SESSION'!$K$7:$T$7,0))</f>
        <v>#N/A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IF($A$434='Eric-SESSION'!$A$655,INDEX('Eric-SESSION'!$K$655:$T$662, MATCH("*pressup*",'Eric-SESSION'!$B$655:$B$662,0), MATCH("*5th*",'Eric-SESSION'!$K$7:$T$7,0)),"")</f>
        <v>#N/A</v>
      </c>
      <c r="D439" s="132" t="e">
        <f>INDEX('Eric-SESSION'!L$655:U$662, MATCH("*pressup*",'Eric-SESSION'!$B$655:$B$662,0), MATCH("*5th*",'Eric-SESSION'!K$7:T$7,0))</f>
        <v>#N/A</v>
      </c>
      <c r="E439" s="131" t="e">
        <f>IF($A$434='Eric-SESSION'!$A$655,INDEX('Eric-SESSION'!$K$655:$T$662, MATCH("*Deadlift*",'Eric-SESSION'!$B$655:$B$662,0), MATCH("*5th*",'Eric-SESSION'!$K$7:$T$7,0)),"")</f>
        <v>#N/A</v>
      </c>
      <c r="F439" s="131" t="e">
        <f>INDEX('Eric-SESSION'!$L$655:$U$662, MATCH("*Deadlift*",'Eric-SESSION'!$B$655:$B$662,0), MATCH("*5th*",'Eric-SESSION'!$K$7:$T$7,0))</f>
        <v>#N/A</v>
      </c>
      <c r="G439" s="131" t="e">
        <f>IF($A$434='Eric-SESSION'!$A$655,INDEX('Eric-SESSION'!$K$655:$T$662, MATCH("*Bench Press*",'Eric-SESSION'!$B$655:$B$662,0), MATCH("*5th*",'Eric-SESSION'!$K$7:$T$7,0)),"")</f>
        <v>#N/A</v>
      </c>
      <c r="H439" s="131" t="e">
        <f>INDEX('Eric-SESSION'!$L$655:$U$662, MATCH("*Bench Press*",'Eric-SESSION'!$B$655:$B$662,0), MATCH("*5th*",'Eric-SESSION'!$K$7:$T$7,0))</f>
        <v>#N/A</v>
      </c>
      <c r="I439" s="132" t="e">
        <f>IF($A$434='Eric-SESSION'!$A$655,INDEX('Eric-SESSION'!$K$655:$T$662, MATCH("*Military*",'Eric-SESSION'!$B$655:$B$662,0), MATCH("*5th*",'Eric-SESSION'!$K$7:$T$7,0)),"")</f>
        <v>#N/A</v>
      </c>
      <c r="J439" s="44" t="e">
        <f>INDEX('Eric-SESSION'!$L$655:$U$662, MATCH("*Military*",'Eric-SESSION'!$B$655:$B$662,0), MATCH("*5th*",'Eric-SESSION'!$K$7:$T$7,0))</f>
        <v>#N/A</v>
      </c>
      <c r="K439" s="131" t="e">
        <f>IF($A$434='Eric-SESSION'!$A$655,INDEX('Eric-SESSION'!$K$655:$T$662, MATCH("*Clean *",'Eric-SESSION'!$B$655:$B$662,0), MATCH("*5th*",'Eric-SESSION'!$K$7:$T$7,0)),"")</f>
        <v>#N/A</v>
      </c>
      <c r="L439" s="44" t="e">
        <f>INDEX('Eric-SESSION'!$L$655:$U$662, MATCH("*Clean *",'Eric-SESSION'!$B$655:$B$662,0), MATCH("*5th*",'Eric-SESSION'!$K$7:$T$7,0))</f>
        <v>#N/A</v>
      </c>
      <c r="M439" s="131" t="e">
        <f>IF($A$434='Eric-SESSION'!$A$655,INDEX('Eric-SESSION'!$K$655:$T$662, MATCH("*Lat Pulldown*",'Eric-SESSION'!$B$655:$B$662,0), MATCH("*5th*",'Eric-SESSION'!$K$7:$T$7,0)),"")</f>
        <v>#N/A</v>
      </c>
      <c r="N439" s="44" t="e">
        <f>INDEX('Eric-SESSION'!$L$655:$U$662, MATCH("*Lat Pulldown*",'Eric-SESSION'!$B$655:$B$662,0), MATCH("*5th*",'Eric-SESSION'!$K$7:$T$7,0))</f>
        <v>#N/A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'Eric-SESSION'!$A664</f>
        <v>0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str">
        <f>IF($A$140='Eric-SESSION'!$A$664,INDEX('Eric-SESSION'!$K$664:$T$671, MATCH("*Plank*",'Eric-SESSION'!$B$664:$B$671,0), MATCH("*1st*",'Eric-SESSION'!$K$7:$T$7,0)),"")</f>
        <v/>
      </c>
      <c r="P440" s="152" t="str">
        <f>IF($A$140='Eric-SESSION'!$A$664,INDEX('Eric-SESSION'!$K$664:$T$671, MATCH("*HIIT*",'Eric-SESSION'!$B$664:$B$671,0), MATCH("*1st*",'Eric-SESSION'!$K$7:$T$7,0)),"")</f>
        <v/>
      </c>
      <c r="Q440" s="119" t="e">
        <f>INDEX('Eric-SESSION'!$L$664:$U$664, MATCH("*HIIT*",'Eric-SESSION'!$B$664:$B$664,0), MATCH("*1st*",'Eric-SESSION'!$K$7:$T$7,0))</f>
        <v>#N/A</v>
      </c>
      <c r="R440" s="119">
        <f>'Eric-SESSION'!U508</f>
        <v>0</v>
      </c>
      <c r="S440" s="116"/>
      <c r="T440" s="116"/>
      <c r="U440" s="120">
        <f>'Eric-SESSION'!A665</f>
        <v>0</v>
      </c>
      <c r="V440" s="120">
        <f>'Eric-SESSION'!A666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IF($A$440='Eric-SESSION'!$A$664,INDEX('Eric-SESSION'!$K$664:$T$671, MATCH("*pressup*",'Eric-SESSION'!$B$664:$B$671,0), MATCH("*1st*",'Eric-SESSION'!$K$7:$T$7,0)),"")</f>
        <v>#N/A</v>
      </c>
      <c r="D441" s="132" t="e">
        <f>INDEX('Eric-SESSION'!L$664:U$671, MATCH("*pressup*",'Eric-SESSION'!$B$664:$B$671,0), MATCH("*1st*",'Eric-SESSION'!K$7:T$7,0))</f>
        <v>#N/A</v>
      </c>
      <c r="E441" s="131" t="e">
        <f>IF($A$440='Eric-SESSION'!$A$664,INDEX('Eric-SESSION'!$K$664:$T$671, MATCH("*Deadlift*",'Eric-SESSION'!$B$664:$B$671,0), MATCH("*1st*",'Eric-SESSION'!$K$7:$T$7,0)),"")</f>
        <v>#N/A</v>
      </c>
      <c r="F441" s="131" t="e">
        <f>INDEX('Eric-SESSION'!$L$664:$U$671, MATCH("*Deadlift*",'Eric-SESSION'!$B$664:$B$671,0), MATCH("*1st*",'Eric-SESSION'!$K$7:$T$7,0))</f>
        <v>#N/A</v>
      </c>
      <c r="G441" s="131" t="e">
        <f>IF($A$440='Eric-SESSION'!$A$664,INDEX('Eric-SESSION'!$K$664:$T$671, MATCH("*Bench Press*",'Eric-SESSION'!$B$664:$B$671,0), MATCH("*1st*",'Eric-SESSION'!$K$7:$T$7,0)),"")</f>
        <v>#N/A</v>
      </c>
      <c r="H441" s="131" t="e">
        <f>INDEX('Eric-SESSION'!$L$664:$U$671, MATCH("*Bench Press*",'Eric-SESSION'!$B$664:$B$671,0), MATCH("*1st*",'Eric-SESSION'!$K$7:$T$7,0))</f>
        <v>#N/A</v>
      </c>
      <c r="I441" s="132" t="e">
        <f>IF($A$440='Eric-SESSION'!$A$664,INDEX('Eric-SESSION'!$K$664:$T$671, MATCH("*Military*",'Eric-SESSION'!$B$664:$B$671,0), MATCH("*1st*",'Eric-SESSION'!$K$7:$T$7,0)),"")</f>
        <v>#N/A</v>
      </c>
      <c r="J441" s="48" t="e">
        <f>INDEX('Eric-SESSION'!$L$664:$U$671, MATCH("*Military*",'Eric-SESSION'!$B$664:$B$671,0), MATCH("*1st*",'Eric-SESSION'!$K$7:$T$7,0))</f>
        <v>#N/A</v>
      </c>
      <c r="K441" s="131" t="e">
        <f>IF($A$440='Eric-SESSION'!$A$664,INDEX('Eric-SESSION'!$K$664:$T$671, MATCH("*Clean *",'Eric-SESSION'!$B$664:$B$671,0), MATCH("*1st*",'Eric-SESSION'!$K$7:$T$7,0)),"")</f>
        <v>#N/A</v>
      </c>
      <c r="L441" s="48" t="e">
        <f>INDEX('Eric-SESSION'!$L$664:$U$671, MATCH("*Clean *",'Eric-SESSION'!$B$664:$B$671,0), MATCH("*1st*",'Eric-SESSION'!$K$7:$T$7,0))</f>
        <v>#N/A</v>
      </c>
      <c r="M441" s="131" t="e">
        <f>IF($A$440='Eric-SESSION'!$A$664,INDEX('Eric-SESSION'!$K$664:$T$671, MATCH("*Lat Pulldown*",'Eric-SESSION'!$B$664:$B$671,0), MATCH("*1st*",'Eric-SESSION'!$K$7:$T$7,0)),"")</f>
        <v>#N/A</v>
      </c>
      <c r="N441" s="48" t="e">
        <f>INDEX('Eric-SESSION'!$L$664:$U$671, MATCH("*Lat Pulldown*",'Eric-SESSION'!$B$664:$B$671,0), MATCH("*1st*",'Eric-SESSION'!$K$7:$T$7,0))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IF($A$440='Eric-SESSION'!$A$664,INDEX('Eric-SESSION'!$K$664:$T$671, MATCH("*pressup*",'Eric-SESSION'!$B$664:$B$671,0), MATCH("*2nd*",'Eric-SESSION'!$K$7:$T$7,0)),"")</f>
        <v>#N/A</v>
      </c>
      <c r="D442" s="132" t="e">
        <f>INDEX('Eric-SESSION'!L$664:U$671, MATCH("*pressup*",'Eric-SESSION'!$B$664:$B$671,0), MATCH("*2nd*",'Eric-SESSION'!K$7:T$7,0))</f>
        <v>#N/A</v>
      </c>
      <c r="E442" s="131" t="e">
        <f>IF($A$440='Eric-SESSION'!$A$664,INDEX('Eric-SESSION'!$K$664:$T$671, MATCH("*Deadlift*",'Eric-SESSION'!$B$664:$B$671,0), MATCH("*2ND*",'Eric-SESSION'!$K$7:$T$7,0)),"")</f>
        <v>#N/A</v>
      </c>
      <c r="F442" s="131" t="e">
        <f>INDEX('Eric-SESSION'!$L$664:$U$671, MATCH("*Deadlift*",'Eric-SESSION'!$B$664:$B$671,0), MATCH("*2nd*",'Eric-SESSION'!$K$7:$T$7,0))</f>
        <v>#N/A</v>
      </c>
      <c r="G442" s="131" t="e">
        <f>IF($A$440='Eric-SESSION'!$A$664,INDEX('Eric-SESSION'!$K$664:$T$671, MATCH("*Bench Press*",'Eric-SESSION'!$B$664:$B$671,0), MATCH("*2ND*",'Eric-SESSION'!$K$7:$T$7,0)),"")</f>
        <v>#N/A</v>
      </c>
      <c r="H442" s="131" t="e">
        <f>INDEX('Eric-SESSION'!$L$664:$U$671, MATCH("*Bench Press*",'Eric-SESSION'!$B$664:$B$671,0), MATCH("*2nd*",'Eric-SESSION'!$K$7:$T$7,0))</f>
        <v>#N/A</v>
      </c>
      <c r="I442" s="132" t="e">
        <f>IF($A$440='Eric-SESSION'!$A$664,INDEX('Eric-SESSION'!$K$664:$T$671, MATCH("*Military*",'Eric-SESSION'!$B$664:$B$671,0), MATCH("*2ND*",'Eric-SESSION'!$K$7:$T$7,0)),"")</f>
        <v>#N/A</v>
      </c>
      <c r="J442" s="44" t="e">
        <f>INDEX('Eric-SESSION'!$L$664:$U$671, MATCH("*Military*",'Eric-SESSION'!$B$664:$B$671,0), MATCH("*2nd*",'Eric-SESSION'!$K$7:$T$7,0))</f>
        <v>#N/A</v>
      </c>
      <c r="K442" s="131" t="e">
        <f>IF($A$440='Eric-SESSION'!$A$664,INDEX('Eric-SESSION'!$K$664:$T$671, MATCH("*Clean *",'Eric-SESSION'!$B$664:$B$671,0), MATCH("*2ND*",'Eric-SESSION'!$K$7:$T$7,0)),"")</f>
        <v>#N/A</v>
      </c>
      <c r="L442" s="44" t="e">
        <f>INDEX('Eric-SESSION'!$L$664:$U$671, MATCH("*Clean *",'Eric-SESSION'!$B$664:$B$671,0), MATCH("*2nd*",'Eric-SESSION'!$K$7:$T$7,0))</f>
        <v>#N/A</v>
      </c>
      <c r="M442" s="131" t="e">
        <f>IF($A$440='Eric-SESSION'!$A$664,INDEX('Eric-SESSION'!$K$664:$T$671, MATCH("*Lat Pulldown*",'Eric-SESSION'!$B$664:$B$671,0), MATCH("*2ND*",'Eric-SESSION'!$K$7:$T$7,0)),"")</f>
        <v>#N/A</v>
      </c>
      <c r="N442" s="44" t="e">
        <f>INDEX('Eric-SESSION'!$L$664:$U$671, MATCH("*Lat Pulldown*",'Eric-SESSION'!$B$664:$B$671,0), MATCH("*2nd*",'Eric-SESSION'!$K$7:$T$7,0))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IF($A$440='Eric-SESSION'!$A$664,INDEX('Eric-SESSION'!$K$664:$T$671, MATCH("*pressup*",'Eric-SESSION'!$B$664:$B$671,0), MATCH("*3rd*",'Eric-SESSION'!$K$7:$T$7,0)),"")</f>
        <v>#N/A</v>
      </c>
      <c r="D443" s="132" t="e">
        <f>INDEX('Eric-SESSION'!L$664:U$671, MATCH("*pressup*",'Eric-SESSION'!$B$664:$B$671,0), MATCH("*3rd*",'Eric-SESSION'!K$7:T$7,0))</f>
        <v>#N/A</v>
      </c>
      <c r="E443" s="131" t="e">
        <f>IF($A$440='Eric-SESSION'!$A$664,INDEX('Eric-SESSION'!$K$664:$T$671, MATCH("*Deadlift*",'Eric-SESSION'!$B$664:$B$671,0), MATCH("*3rd*",'Eric-SESSION'!$K$7:$T$7,0)),"")</f>
        <v>#N/A</v>
      </c>
      <c r="F443" s="131" t="e">
        <f>INDEX('Eric-SESSION'!$L$664:$U$671, MATCH("*Deadlift*",'Eric-SESSION'!$B$664:$B$671,0), MATCH("*3rd*",'Eric-SESSION'!$K$7:$T$7,0))</f>
        <v>#N/A</v>
      </c>
      <c r="G443" s="131" t="e">
        <f>IF($A$440='Eric-SESSION'!$A$664,INDEX('Eric-SESSION'!$K$664:$T$671, MATCH("*Bench Press*",'Eric-SESSION'!$B$664:$B$671,0), MATCH("*3rd*",'Eric-SESSION'!$K$7:$T$7,0)),"")</f>
        <v>#N/A</v>
      </c>
      <c r="H443" s="131" t="e">
        <f>INDEX('Eric-SESSION'!$L$664:$U$671, MATCH("*Bench Press*",'Eric-SESSION'!$B$664:$B$671,0), MATCH("*3rd*",'Eric-SESSION'!$K$7:$T$7,0))</f>
        <v>#N/A</v>
      </c>
      <c r="I443" s="132" t="e">
        <f>IF($A$440='Eric-SESSION'!$A$664,INDEX('Eric-SESSION'!$K$664:$T$671, MATCH("*Military*",'Eric-SESSION'!$B$664:$B$671,0), MATCH("*3rd*",'Eric-SESSION'!$K$7:$T$7,0)),"")</f>
        <v>#N/A</v>
      </c>
      <c r="J443" s="44" t="e">
        <f>INDEX('Eric-SESSION'!$L$664:$U$671, MATCH("*Military*",'Eric-SESSION'!$B$664:$B$671,0), MATCH("*3rd*",'Eric-SESSION'!$K$7:$T$7,0))</f>
        <v>#N/A</v>
      </c>
      <c r="K443" s="131" t="e">
        <f>IF($A$440='Eric-SESSION'!$A$664,INDEX('Eric-SESSION'!$K$664:$T$671, MATCH("*Clean *",'Eric-SESSION'!$B$664:$B$671,0), MATCH("*3rd*",'Eric-SESSION'!$K$7:$T$7,0)),"")</f>
        <v>#N/A</v>
      </c>
      <c r="L443" s="44" t="e">
        <f>INDEX('Eric-SESSION'!$L$664:$U$671, MATCH("*Clean *",'Eric-SESSION'!$B$664:$B$671,0), MATCH("*3rd*",'Eric-SESSION'!$K$7:$T$7,0))</f>
        <v>#N/A</v>
      </c>
      <c r="M443" s="131" t="e">
        <f>IF($A$440='Eric-SESSION'!$A$664,INDEX('Eric-SESSION'!$K$664:$T$671, MATCH("*Lat Pulldown*",'Eric-SESSION'!$B$664:$B$671,0), MATCH("*3rd*",'Eric-SESSION'!$K$7:$T$7,0)),"")</f>
        <v>#N/A</v>
      </c>
      <c r="N443" s="44" t="e">
        <f>INDEX('Eric-SESSION'!$L$664:$U$671, MATCH("*Lat Pulldown*",'Eric-SESSION'!$B$664:$B$671,0), MATCH("*3rd*",'Eric-SESSION'!$K$7:$T$7,0))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IF($A$440='Eric-SESSION'!$A$664,INDEX('Eric-SESSION'!$K$664:$T$671, MATCH("*pressup*",'Eric-SESSION'!$B$664:$B$671,0), MATCH("*4th*",'Eric-SESSION'!$K$7:$T$7,0)),"")</f>
        <v>#N/A</v>
      </c>
      <c r="D444" s="132" t="e">
        <f>INDEX('Eric-SESSION'!L$664:U$671, MATCH("*pressup*",'Eric-SESSION'!$B$664:$B$671,0), MATCH("*4th*",'Eric-SESSION'!K$7:T$7,0))</f>
        <v>#N/A</v>
      </c>
      <c r="E444" s="131" t="e">
        <f>IF($A$440='Eric-SESSION'!$A$664,INDEX('Eric-SESSION'!$K$664:$T$671, MATCH("*Deadlift*",'Eric-SESSION'!$B$664:$B$671,0), MATCH("*4th*",'Eric-SESSION'!$K$7:$T$7,0)),"")</f>
        <v>#N/A</v>
      </c>
      <c r="F444" s="131" t="e">
        <f>INDEX('Eric-SESSION'!$L$664:$U$671, MATCH("*Deadlift*",'Eric-SESSION'!$B$664:$B$671,0), MATCH("*4th*",'Eric-SESSION'!$K$7:$T$7,0))</f>
        <v>#N/A</v>
      </c>
      <c r="G444" s="131" t="e">
        <f>IF($A$440='Eric-SESSION'!$A$664,INDEX('Eric-SESSION'!$K$664:$T$671, MATCH("*Bench Press*",'Eric-SESSION'!$B$664:$B$671,0), MATCH("*4th*",'Eric-SESSION'!$K$7:$T$7,0)),"")</f>
        <v>#N/A</v>
      </c>
      <c r="H444" s="131" t="e">
        <f>INDEX('Eric-SESSION'!$L$664:$U$671, MATCH("*Bench Press*",'Eric-SESSION'!$B$664:$B$671,0), MATCH("*4th*",'Eric-SESSION'!$K$7:$T$7,0))</f>
        <v>#N/A</v>
      </c>
      <c r="I444" s="132" t="e">
        <f>IF($A$440='Eric-SESSION'!$A$664,INDEX('Eric-SESSION'!$K$664:$T$671, MATCH("*Military*",'Eric-SESSION'!$B$664:$B$671,0), MATCH("*4th*",'Eric-SESSION'!$K$7:$T$7,0)),"")</f>
        <v>#N/A</v>
      </c>
      <c r="J444" s="44" t="e">
        <f>INDEX('Eric-SESSION'!$L$664:$U$671, MATCH("*Military*",'Eric-SESSION'!$B$664:$B$671,0), MATCH("*4th*",'Eric-SESSION'!$K$7:$T$7,0))</f>
        <v>#N/A</v>
      </c>
      <c r="K444" s="131" t="e">
        <f>IF($A$440='Eric-SESSION'!$A$664,INDEX('Eric-SESSION'!$K$664:$T$671, MATCH("*Clean *",'Eric-SESSION'!$B$664:$B$671,0), MATCH("*4th*",'Eric-SESSION'!$K$7:$T$7,0)),"")</f>
        <v>#N/A</v>
      </c>
      <c r="L444" s="44" t="e">
        <f>INDEX('Eric-SESSION'!$L$664:$U$671, MATCH("*Clean *",'Eric-SESSION'!$B$664:$B$671,0), MATCH("*4th*",'Eric-SESSION'!$K$7:$T$7,0))</f>
        <v>#N/A</v>
      </c>
      <c r="M444" s="131" t="e">
        <f>IF($A$440='Eric-SESSION'!$A$664,INDEX('Eric-SESSION'!$K$664:$T$671, MATCH("*Lat Pulldown*",'Eric-SESSION'!$B$664:$B$671,0), MATCH("*4th*",'Eric-SESSION'!$K$7:$T$7,0)),"")</f>
        <v>#N/A</v>
      </c>
      <c r="N444" s="44" t="e">
        <f>INDEX('Eric-SESSION'!$L$664:$U$671, MATCH("*Lat Pulldown*",'Eric-SESSION'!$B$664:$B$671,0), MATCH("*4th*",'Eric-SESSION'!$K$7:$T$7,0))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IF($A$440='Eric-SESSION'!$A$664,INDEX('Eric-SESSION'!$K$664:$T$671, MATCH("*pressup*",'Eric-SESSION'!$B$664:$B$671,0), MATCH("*5th*",'Eric-SESSION'!$K$7:$T$7,0)),"")</f>
        <v>#N/A</v>
      </c>
      <c r="D445" s="132" t="e">
        <f>INDEX('Eric-SESSION'!L$664:U$671, MATCH("*pressup*",'Eric-SESSION'!$B$664:$B$671,0), MATCH("*5th*",'Eric-SESSION'!K$7:T$7,0))</f>
        <v>#N/A</v>
      </c>
      <c r="E445" s="131" t="e">
        <f>IF($A$440='Eric-SESSION'!$A$664,INDEX('Eric-SESSION'!$K$664:$T$671, MATCH("*Deadlift*",'Eric-SESSION'!$B$664:$B$671,0), MATCH("*5th*",'Eric-SESSION'!$K$7:$T$7,0)),"")</f>
        <v>#N/A</v>
      </c>
      <c r="F445" s="131" t="e">
        <f>INDEX('Eric-SESSION'!$L$664:$U$671, MATCH("*Deadlift*",'Eric-SESSION'!$B$664:$B$671,0), MATCH("*5th*",'Eric-SESSION'!$K$7:$T$7,0))</f>
        <v>#N/A</v>
      </c>
      <c r="G445" s="131" t="e">
        <f>IF($A$440='Eric-SESSION'!$A$664,INDEX('Eric-SESSION'!$K$664:$T$671, MATCH("*Bench Press*",'Eric-SESSION'!$B$664:$B$671,0), MATCH("*5th*",'Eric-SESSION'!$K$7:$T$7,0)),"")</f>
        <v>#N/A</v>
      </c>
      <c r="H445" s="131" t="e">
        <f>INDEX('Eric-SESSION'!$L$664:$U$671, MATCH("*Bench Press*",'Eric-SESSION'!$B$664:$B$671,0), MATCH("*5th*",'Eric-SESSION'!$K$7:$T$7,0))</f>
        <v>#N/A</v>
      </c>
      <c r="I445" s="132" t="e">
        <f>IF($A$440='Eric-SESSION'!$A$664,INDEX('Eric-SESSION'!$K$664:$T$671, MATCH("*Military*",'Eric-SESSION'!$B$664:$B$671,0), MATCH("*5th*",'Eric-SESSION'!$K$7:$T$7,0)),"")</f>
        <v>#N/A</v>
      </c>
      <c r="J445" s="44" t="e">
        <f>INDEX('Eric-SESSION'!$L$664:$U$671, MATCH("*Military*",'Eric-SESSION'!$B$664:$B$671,0), MATCH("*5th*",'Eric-SESSION'!$K$7:$T$7,0))</f>
        <v>#N/A</v>
      </c>
      <c r="K445" s="131" t="e">
        <f>IF($A$440='Eric-SESSION'!$A$664,INDEX('Eric-SESSION'!$K$664:$T$671, MATCH("*Clean *",'Eric-SESSION'!$B$664:$B$671,0), MATCH("*5th*",'Eric-SESSION'!$K$7:$T$7,0)),"")</f>
        <v>#N/A</v>
      </c>
      <c r="L445" s="44" t="e">
        <f>INDEX('Eric-SESSION'!$L$664:$U$671, MATCH("*Clean *",'Eric-SESSION'!$B$664:$B$671,0), MATCH("*5th*",'Eric-SESSION'!$K$7:$T$7,0))</f>
        <v>#N/A</v>
      </c>
      <c r="M445" s="131" t="e">
        <f>IF($A$440='Eric-SESSION'!$A$664,INDEX('Eric-SESSION'!$K$664:$T$671, MATCH("*Lat Pulldown*",'Eric-SESSION'!$B$664:$B$671,0), MATCH("*5th*",'Eric-SESSION'!$K$7:$T$7,0)),"")</f>
        <v>#N/A</v>
      </c>
      <c r="N445" s="44" t="e">
        <f>INDEX('Eric-SESSION'!$L$664:$U$671, MATCH("*Lat Pulldown*",'Eric-SESSION'!$B$664:$B$671,0), MATCH("*5th*",'Eric-SESSION'!$K$7:$T$7,0))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'Eric-SESSION'!A673</f>
        <v>0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 t="e">
        <f>MAX(G447:G451)</f>
        <v>#N/A</v>
      </c>
      <c r="H446" s="116" t="e">
        <f t="array" ref="H446">MAX(IF(G447:G451=G446,H447:H451))</f>
        <v>#N/A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 t="e">
        <f>MAX(M447:M451)</f>
        <v>#N/A</v>
      </c>
      <c r="N446" s="117" t="e">
        <f t="array" ref="N446">MAX(IF(M447:M451=M446,N447:N451))</f>
        <v>#N/A</v>
      </c>
      <c r="O446" s="152" t="str">
        <f>IF($A$140='Eric-SESSION'!$A$673,INDEX('Eric-SESSION'!$K$644:$T$673, MATCH("*Plank*",'Eric-SESSION'!$B$644:$B$673,0), MATCH("*1st*",'Eric-SESSION'!$K$7:$T$7,0)),"")</f>
        <v/>
      </c>
      <c r="P446" s="152" t="str">
        <f>IF($A$140='Eric-SESSION'!$A$673,INDEX('Eric-SESSION'!$K$644:$T$673, MATCH("*HIIT*",'Eric-SESSION'!$B$644:$B$673,0), MATCH("*1st*",'Eric-SESSION'!$K$7:$T$7,0)),"")</f>
        <v/>
      </c>
      <c r="Q446" s="119" t="e">
        <f>INDEX('Eric-SESSION'!$L$673:$U$673, MATCH("*HIIT*",'Eric-SESSION'!$B$673:$B$673,0), MATCH("*1st*",'Eric-SESSION'!$K$7:$T$7,0))</f>
        <v>#N/A</v>
      </c>
      <c r="R446" s="119">
        <f>'Eric-SESSION'!U514</f>
        <v>0</v>
      </c>
      <c r="S446" s="116"/>
      <c r="T446" s="116"/>
      <c r="U446" s="120">
        <f>'Eric-SESSION'!A674</f>
        <v>0</v>
      </c>
      <c r="V446" s="120">
        <f>'Eric-SESSION'!A675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IF($A$446='Eric-SESSION'!$A$673,INDEX('Eric-SESSION'!$K$644:$T$673, MATCH("*pressup*",'Eric-SESSION'!$B$644:$B$673,0), MATCH("*1st*",'Eric-SESSION'!$K$7:$T$7,0)),"")</f>
        <v>#N/A</v>
      </c>
      <c r="D447" s="132" t="e">
        <f>INDEX('Eric-SESSION'!L$644:U$673, MATCH("*pressup*",'Eric-SESSION'!$B$644:$B$673,0), MATCH("*1st*",'Eric-SESSION'!K$7:T$7,0))</f>
        <v>#N/A</v>
      </c>
      <c r="E447" s="131" t="e">
        <f>IF($A$446='Eric-SESSION'!$A$673,INDEX('Eric-SESSION'!$K$644:$T$673, MATCH("*Deadlift*",'Eric-SESSION'!$B$644:$B$673,0), MATCH("*1st*",'Eric-SESSION'!$K$7:$T$7,0)),"")</f>
        <v>#N/A</v>
      </c>
      <c r="F447" s="131" t="e">
        <f>INDEX('Eric-SESSION'!$L$644:$U$673, MATCH("*Deadlift*",'Eric-SESSION'!$B$644:$B$673,0), MATCH("*1st*",'Eric-SESSION'!$K$7:$T$7,0))</f>
        <v>#N/A</v>
      </c>
      <c r="G447" s="131" t="e">
        <f>IF($A$446='Eric-SESSION'!$A$673,INDEX('Eric-SESSION'!$K$644:$T$673, MATCH("*Bench Press*",'Eric-SESSION'!$B$644:$B$673,0), MATCH("*1st*",'Eric-SESSION'!$K$7:$T$7,0)),"")</f>
        <v>#N/A</v>
      </c>
      <c r="H447" s="131" t="e">
        <f>INDEX('Eric-SESSION'!$L$644:$U$673, MATCH("*Bench Press*",'Eric-SESSION'!$B$644:$B$673,0), MATCH("*1st*",'Eric-SESSION'!$K$7:$T$7,0))</f>
        <v>#N/A</v>
      </c>
      <c r="I447" s="132" t="e">
        <f>IF($A$446='Eric-SESSION'!$A$673,INDEX('Eric-SESSION'!$K$644:$T$673, MATCH("*Military*",'Eric-SESSION'!$B$644:$B$673,0), MATCH("*1st*",'Eric-SESSION'!$K$7:$T$7,0)),"")</f>
        <v>#N/A</v>
      </c>
      <c r="J447" s="48" t="e">
        <f>INDEX('Eric-SESSION'!$L$644:$U$673, MATCH("*Military*",'Eric-SESSION'!$B$644:$B$673,0), MATCH("*1st*",'Eric-SESSION'!$K$7:$T$7,0))</f>
        <v>#N/A</v>
      </c>
      <c r="K447" s="131" t="e">
        <f>IF($A$446='Eric-SESSION'!$A$673,INDEX('Eric-SESSION'!$K$644:$T$673, MATCH("*Clean *",'Eric-SESSION'!$B$644:$B$673,0), MATCH("*1st*",'Eric-SESSION'!$K$7:$T$7,0)),"")</f>
        <v>#N/A</v>
      </c>
      <c r="L447" s="48" t="e">
        <f>INDEX('Eric-SESSION'!$L$644:$U$673, MATCH("*Clean *",'Eric-SESSION'!$B$644:$B$673,0), MATCH("*1st*",'Eric-SESSION'!$K$7:$T$7,0))</f>
        <v>#N/A</v>
      </c>
      <c r="M447" s="131" t="e">
        <f>IF($A$446='Eric-SESSION'!$A$673,INDEX('Eric-SESSION'!$K$644:$T$673, MATCH("*Lat Pulldown*",'Eric-SESSION'!$B$644:$B$673,0), MATCH("*1st*",'Eric-SESSION'!$K$7:$T$7,0)),"")</f>
        <v>#N/A</v>
      </c>
      <c r="N447" s="48" t="e">
        <f>INDEX('Eric-SESSION'!$L$644:$U$673, MATCH("*Lat Pulldown*",'Eric-SESSION'!$B$644:$B$673,0), MATCH("*1st*",'Eric-SESSION'!$K$7:$T$7,0))</f>
        <v>#N/A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IF($A$446='Eric-SESSION'!$A$673,INDEX('Eric-SESSION'!$K$644:$T$673, MATCH("*pressup*",'Eric-SESSION'!$B$644:$B$673,0), MATCH("*2nd*",'Eric-SESSION'!$K$7:$T$7,0)),"")</f>
        <v>#N/A</v>
      </c>
      <c r="D448" s="132" t="e">
        <f>INDEX('Eric-SESSION'!L$644:U$673, MATCH("*pressup*",'Eric-SESSION'!$B$644:$B$673,0), MATCH("*2nd*",'Eric-SESSION'!K$7:T$7,0))</f>
        <v>#N/A</v>
      </c>
      <c r="E448" s="131" t="e">
        <f>IF($A$446='Eric-SESSION'!$A$673,INDEX('Eric-SESSION'!$K$644:$T$673, MATCH("*Deadlift*",'Eric-SESSION'!$B$644:$B$673,0), MATCH("*2ND*",'Eric-SESSION'!$K$7:$T$7,0)),"")</f>
        <v>#N/A</v>
      </c>
      <c r="F448" s="131" t="e">
        <f>INDEX('Eric-SESSION'!$L$644:$U$673, MATCH("*Deadlift*",'Eric-SESSION'!$B$644:$B$673,0), MATCH("*2nd*",'Eric-SESSION'!$K$7:$T$7,0))</f>
        <v>#N/A</v>
      </c>
      <c r="G448" s="131" t="e">
        <f>IF($A$446='Eric-SESSION'!$A$673,INDEX('Eric-SESSION'!$K$644:$T$673, MATCH("*Bench Press*",'Eric-SESSION'!$B$644:$B$673,0), MATCH("*2ND*",'Eric-SESSION'!$K$7:$T$7,0)),"")</f>
        <v>#N/A</v>
      </c>
      <c r="H448" s="131" t="e">
        <f>INDEX('Eric-SESSION'!$L$644:$U$673, MATCH("*Bench Press*",'Eric-SESSION'!$B$644:$B$673,0), MATCH("*2nd*",'Eric-SESSION'!$K$7:$T$7,0))</f>
        <v>#N/A</v>
      </c>
      <c r="I448" s="132" t="e">
        <f>IF($A$446='Eric-SESSION'!$A$673,INDEX('Eric-SESSION'!$K$644:$T$673, MATCH("*Military*",'Eric-SESSION'!$B$644:$B$673,0), MATCH("*2ND*",'Eric-SESSION'!$K$7:$T$7,0)),"")</f>
        <v>#N/A</v>
      </c>
      <c r="J448" s="44" t="e">
        <f>INDEX('Eric-SESSION'!$L$644:$U$673, MATCH("*Military*",'Eric-SESSION'!$B$644:$B$673,0), MATCH("*2nd*",'Eric-SESSION'!$K$7:$T$7,0))</f>
        <v>#N/A</v>
      </c>
      <c r="K448" s="131" t="e">
        <f>IF($A$446='Eric-SESSION'!$A$673,INDEX('Eric-SESSION'!$K$644:$T$673, MATCH("*Clean *",'Eric-SESSION'!$B$644:$B$673,0), MATCH("*2ND*",'Eric-SESSION'!$K$7:$T$7,0)),"")</f>
        <v>#N/A</v>
      </c>
      <c r="L448" s="44" t="e">
        <f>INDEX('Eric-SESSION'!$L$644:$U$673, MATCH("*Clean *",'Eric-SESSION'!$B$644:$B$673,0), MATCH("*2nd*",'Eric-SESSION'!$K$7:$T$7,0))</f>
        <v>#N/A</v>
      </c>
      <c r="M448" s="131" t="e">
        <f>IF($A$446='Eric-SESSION'!$A$673,INDEX('Eric-SESSION'!$K$644:$T$673, MATCH("*Lat Pulldown*",'Eric-SESSION'!$B$644:$B$673,0), MATCH("*2ND*",'Eric-SESSION'!$K$7:$T$7,0)),"")</f>
        <v>#N/A</v>
      </c>
      <c r="N448" s="44" t="e">
        <f>INDEX('Eric-SESSION'!$L$644:$U$673, MATCH("*Lat Pulldown*",'Eric-SESSION'!$B$644:$B$673,0), MATCH("*2nd*",'Eric-SESSION'!$K$7:$T$7,0))</f>
        <v>#N/A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IF($A$446='Eric-SESSION'!$A$673,INDEX('Eric-SESSION'!$K$644:$T$673, MATCH("*pressup*",'Eric-SESSION'!$B$644:$B$673,0), MATCH("*3rd*",'Eric-SESSION'!$K$7:$T$7,0)),"")</f>
        <v>#N/A</v>
      </c>
      <c r="D449" s="132" t="e">
        <f>INDEX('Eric-SESSION'!L$644:U$673, MATCH("*pressup*",'Eric-SESSION'!$B$644:$B$673,0), MATCH("*3rd*",'Eric-SESSION'!K$7:T$7,0))</f>
        <v>#N/A</v>
      </c>
      <c r="E449" s="131" t="e">
        <f>IF($A$446='Eric-SESSION'!$A$673,INDEX('Eric-SESSION'!$K$644:$T$673, MATCH("*Deadlift*",'Eric-SESSION'!$B$644:$B$673,0), MATCH("*3rd*",'Eric-SESSION'!$K$7:$T$7,0)),"")</f>
        <v>#N/A</v>
      </c>
      <c r="F449" s="131" t="e">
        <f>INDEX('Eric-SESSION'!$L$644:$U$673, MATCH("*Deadlift*",'Eric-SESSION'!$B$644:$B$673,0), MATCH("*3rd*",'Eric-SESSION'!$K$7:$T$7,0))</f>
        <v>#N/A</v>
      </c>
      <c r="G449" s="131" t="e">
        <f>IF($A$446='Eric-SESSION'!$A$673,INDEX('Eric-SESSION'!$K$644:$T$673, MATCH("*Bench Press*",'Eric-SESSION'!$B$644:$B$673,0), MATCH("*3rd*",'Eric-SESSION'!$K$7:$T$7,0)),"")</f>
        <v>#N/A</v>
      </c>
      <c r="H449" s="131" t="e">
        <f>INDEX('Eric-SESSION'!$L$644:$U$673, MATCH("*Bench Press*",'Eric-SESSION'!$B$644:$B$673,0), MATCH("*3rd*",'Eric-SESSION'!$K$7:$T$7,0))</f>
        <v>#N/A</v>
      </c>
      <c r="I449" s="132" t="e">
        <f>IF($A$446='Eric-SESSION'!$A$673,INDEX('Eric-SESSION'!$K$644:$T$673, MATCH("*Military*",'Eric-SESSION'!$B$644:$B$673,0), MATCH("*3rd*",'Eric-SESSION'!$K$7:$T$7,0)),"")</f>
        <v>#N/A</v>
      </c>
      <c r="J449" s="44" t="e">
        <f>INDEX('Eric-SESSION'!$L$644:$U$673, MATCH("*Military*",'Eric-SESSION'!$B$644:$B$673,0), MATCH("*3rd*",'Eric-SESSION'!$K$7:$T$7,0))</f>
        <v>#N/A</v>
      </c>
      <c r="K449" s="131" t="e">
        <f>IF($A$446='Eric-SESSION'!$A$673,INDEX('Eric-SESSION'!$K$644:$T$673, MATCH("*Clean *",'Eric-SESSION'!$B$644:$B$673,0), MATCH("*3rd*",'Eric-SESSION'!$K$7:$T$7,0)),"")</f>
        <v>#N/A</v>
      </c>
      <c r="L449" s="44" t="e">
        <f>INDEX('Eric-SESSION'!$L$644:$U$673, MATCH("*Clean *",'Eric-SESSION'!$B$644:$B$673,0), MATCH("*3rd*",'Eric-SESSION'!$K$7:$T$7,0))</f>
        <v>#N/A</v>
      </c>
      <c r="M449" s="131" t="e">
        <f>IF($A$446='Eric-SESSION'!$A$673,INDEX('Eric-SESSION'!$K$644:$T$673, MATCH("*Lat Pulldown*",'Eric-SESSION'!$B$644:$B$673,0), MATCH("*3rd*",'Eric-SESSION'!$K$7:$T$7,0)),"")</f>
        <v>#N/A</v>
      </c>
      <c r="N449" s="44" t="e">
        <f>INDEX('Eric-SESSION'!$L$644:$U$673, MATCH("*Lat Pulldown*",'Eric-SESSION'!$B$644:$B$673,0), MATCH("*3rd*",'Eric-SESSION'!$K$7:$T$7,0))</f>
        <v>#N/A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IF($A$446='Eric-SESSION'!$A$673,INDEX('Eric-SESSION'!$K$644:$T$673, MATCH("*pressup*",'Eric-SESSION'!$B$644:$B$673,0), MATCH("*4th*",'Eric-SESSION'!$K$7:$T$7,0)),"")</f>
        <v>#N/A</v>
      </c>
      <c r="D450" s="132" t="e">
        <f>INDEX('Eric-SESSION'!L$644:U$673, MATCH("*pressup*",'Eric-SESSION'!$B$644:$B$673,0), MATCH("*4th*",'Eric-SESSION'!K$7:T$7,0))</f>
        <v>#N/A</v>
      </c>
      <c r="E450" s="131" t="e">
        <f>IF($A$446='Eric-SESSION'!$A$673,INDEX('Eric-SESSION'!$K$644:$T$673, MATCH("*Deadlift*",'Eric-SESSION'!$B$644:$B$673,0), MATCH("*4th*",'Eric-SESSION'!$K$7:$T$7,0)),"")</f>
        <v>#N/A</v>
      </c>
      <c r="F450" s="131" t="e">
        <f>INDEX('Eric-SESSION'!$L$644:$U$673, MATCH("*Deadlift*",'Eric-SESSION'!$B$644:$B$673,0), MATCH("*4th*",'Eric-SESSION'!$K$7:$T$7,0))</f>
        <v>#N/A</v>
      </c>
      <c r="G450" s="131" t="e">
        <f>IF($A$446='Eric-SESSION'!$A$673,INDEX('Eric-SESSION'!$K$644:$T$673, MATCH("*Bench Press*",'Eric-SESSION'!$B$644:$B$673,0), MATCH("*4th*",'Eric-SESSION'!$K$7:$T$7,0)),"")</f>
        <v>#N/A</v>
      </c>
      <c r="H450" s="131" t="e">
        <f>INDEX('Eric-SESSION'!$L$644:$U$673, MATCH("*Bench Press*",'Eric-SESSION'!$B$644:$B$673,0), MATCH("*4th*",'Eric-SESSION'!$K$7:$T$7,0))</f>
        <v>#N/A</v>
      </c>
      <c r="I450" s="132" t="e">
        <f>IF($A$446='Eric-SESSION'!$A$673,INDEX('Eric-SESSION'!$K$644:$T$673, MATCH("*Military*",'Eric-SESSION'!$B$644:$B$673,0), MATCH("*4th*",'Eric-SESSION'!$K$7:$T$7,0)),"")</f>
        <v>#N/A</v>
      </c>
      <c r="J450" s="44" t="e">
        <f>INDEX('Eric-SESSION'!$L$644:$U$673, MATCH("*Military*",'Eric-SESSION'!$B$644:$B$673,0), MATCH("*4th*",'Eric-SESSION'!$K$7:$T$7,0))</f>
        <v>#N/A</v>
      </c>
      <c r="K450" s="131" t="e">
        <f>IF($A$446='Eric-SESSION'!$A$673,INDEX('Eric-SESSION'!$K$644:$T$673, MATCH("*Clean *",'Eric-SESSION'!$B$644:$B$673,0), MATCH("*4th*",'Eric-SESSION'!$K$7:$T$7,0)),"")</f>
        <v>#N/A</v>
      </c>
      <c r="L450" s="44" t="e">
        <f>INDEX('Eric-SESSION'!$L$644:$U$673, MATCH("*Clean *",'Eric-SESSION'!$B$644:$B$673,0), MATCH("*4th*",'Eric-SESSION'!$K$7:$T$7,0))</f>
        <v>#N/A</v>
      </c>
      <c r="M450" s="131" t="e">
        <f>IF($A$446='Eric-SESSION'!$A$673,INDEX('Eric-SESSION'!$K$644:$T$673, MATCH("*Lat Pulldown*",'Eric-SESSION'!$B$644:$B$673,0), MATCH("*4th*",'Eric-SESSION'!$K$7:$T$7,0)),"")</f>
        <v>#N/A</v>
      </c>
      <c r="N450" s="44" t="e">
        <f>INDEX('Eric-SESSION'!$L$644:$U$673, MATCH("*Lat Pulldown*",'Eric-SESSION'!$B$644:$B$673,0), MATCH("*4th*",'Eric-SESSION'!$K$7:$T$7,0))</f>
        <v>#N/A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IF($A$446='Eric-SESSION'!$A$673,INDEX('Eric-SESSION'!$K$644:$T$673, MATCH("*pressup*",'Eric-SESSION'!$B$644:$B$673,0), MATCH("*5th*",'Eric-SESSION'!$K$7:$T$7,0)),"")</f>
        <v>#N/A</v>
      </c>
      <c r="D451" s="132" t="e">
        <f>INDEX('Eric-SESSION'!L$644:U$673, MATCH("*pressup*",'Eric-SESSION'!$B$644:$B$673,0), MATCH("*5th*",'Eric-SESSION'!K$7:T$7,0))</f>
        <v>#N/A</v>
      </c>
      <c r="E451" s="131" t="e">
        <f>IF($A$446='Eric-SESSION'!$A$673,INDEX('Eric-SESSION'!$K$644:$T$673, MATCH("*Deadlift*",'Eric-SESSION'!$B$644:$B$673,0), MATCH("*5th*",'Eric-SESSION'!$K$7:$T$7,0)),"")</f>
        <v>#N/A</v>
      </c>
      <c r="F451" s="131" t="e">
        <f>INDEX('Eric-SESSION'!$L$644:$U$673, MATCH("*Deadlift*",'Eric-SESSION'!$B$644:$B$673,0), MATCH("*5th*",'Eric-SESSION'!$K$7:$T$7,0))</f>
        <v>#N/A</v>
      </c>
      <c r="G451" s="131" t="e">
        <f>IF($A$446='Eric-SESSION'!$A$673,INDEX('Eric-SESSION'!$K$644:$T$673, MATCH("*Bench Press*",'Eric-SESSION'!$B$644:$B$673,0), MATCH("*5th*",'Eric-SESSION'!$K$7:$T$7,0)),"")</f>
        <v>#N/A</v>
      </c>
      <c r="H451" s="131" t="e">
        <f>INDEX('Eric-SESSION'!$L$644:$U$673, MATCH("*Bench Press*",'Eric-SESSION'!$B$644:$B$673,0), MATCH("*5th*",'Eric-SESSION'!$K$7:$T$7,0))</f>
        <v>#N/A</v>
      </c>
      <c r="I451" s="132" t="e">
        <f>IF($A$446='Eric-SESSION'!$A$673,INDEX('Eric-SESSION'!$K$644:$T$673, MATCH("*Military*",'Eric-SESSION'!$B$644:$B$673,0), MATCH("*5th*",'Eric-SESSION'!$K$7:$T$7,0)),"")</f>
        <v>#N/A</v>
      </c>
      <c r="J451" s="44" t="e">
        <f>INDEX('Eric-SESSION'!$L$644:$U$673, MATCH("*Military*",'Eric-SESSION'!$B$644:$B$673,0), MATCH("*5th*",'Eric-SESSION'!$K$7:$T$7,0))</f>
        <v>#N/A</v>
      </c>
      <c r="K451" s="131" t="e">
        <f>IF($A$446='Eric-SESSION'!$A$673,INDEX('Eric-SESSION'!$K$644:$T$673, MATCH("*Clean *",'Eric-SESSION'!$B$644:$B$673,0), MATCH("*5th*",'Eric-SESSION'!$K$7:$T$7,0)),"")</f>
        <v>#N/A</v>
      </c>
      <c r="L451" s="44" t="e">
        <f>INDEX('Eric-SESSION'!$L$644:$U$673, MATCH("*Clean *",'Eric-SESSION'!$B$644:$B$673,0), MATCH("*5th*",'Eric-SESSION'!$K$7:$T$7,0))</f>
        <v>#N/A</v>
      </c>
      <c r="M451" s="131" t="e">
        <f>IF($A$446='Eric-SESSION'!$A$673,INDEX('Eric-SESSION'!$K$644:$T$673, MATCH("*Lat Pulldown*",'Eric-SESSION'!$B$644:$B$673,0), MATCH("*5th*",'Eric-SESSION'!$K$7:$T$7,0)),"")</f>
        <v>#N/A</v>
      </c>
      <c r="N451" s="44" t="e">
        <f>INDEX('Eric-SESSION'!$L$644:$U$673, MATCH("*Lat Pulldown*",'Eric-SESSION'!$B$644:$B$673,0), MATCH("*5th*",'Eric-SESSION'!$K$7:$T$7,0))</f>
        <v>#N/A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'Eric-SESSION'!A682</f>
        <v>0</v>
      </c>
      <c r="B452" s="116" t="s">
        <v>84</v>
      </c>
      <c r="C452" s="117" t="e">
        <f>MAX(C453:C457)</f>
        <v>#N/A</v>
      </c>
      <c r="D452" s="116" t="e">
        <f t="array" ref="D452">MAX(IF(C453:C457=C452,D453:D457))</f>
        <v>#N/A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 t="e">
        <f>MAX(M453:M457)</f>
        <v>#N/A</v>
      </c>
      <c r="N452" s="117" t="e">
        <f t="array" ref="N452">MAX(IF(M453:M457=M452,N453:N457))</f>
        <v>#N/A</v>
      </c>
      <c r="O452" s="152" t="str">
        <f>IF($A$140='Eric-SESSION'!$A$682,INDEX('Eric-SESSION'!$K$682:$T$689, MATCH("*Plank*",'Eric-SESSION'!$B$682:$B$689,0), MATCH("*1st*",'Eric-SESSION'!$K$7:$T$7,0)),"")</f>
        <v/>
      </c>
      <c r="P452" s="152" t="str">
        <f>IF($A$140='Eric-SESSION'!$A$682,INDEX('Eric-SESSION'!$K$682:$T$689, MATCH("*HIIT*",'Eric-SESSION'!$B$682:$B$689,0), MATCH("*1st*",'Eric-SESSION'!$K$7:$T$7,0)),"")</f>
        <v/>
      </c>
      <c r="Q452" s="119" t="e">
        <f>INDEX('Eric-SESSION'!$L$631:$U$682, MATCH("*HIIT*",'Eric-SESSION'!$B$631:$B$682,0), MATCH("*1st*",'Eric-SESSION'!$K$7:$T$7,0))</f>
        <v>#N/A</v>
      </c>
      <c r="R452" s="119">
        <f>'Eric-SESSION'!U520</f>
        <v>0</v>
      </c>
      <c r="S452" s="116"/>
      <c r="T452" s="116"/>
      <c r="U452" s="120">
        <f>'Eric-SESSION'!A692</f>
        <v>0</v>
      </c>
      <c r="V452" s="120">
        <f>'Eric-SESSION'!A693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 t="e">
        <f>IF($A$452='Eric-SESSION'!$A$682,INDEX('Eric-SESSION'!$K$682:$T$689, MATCH("*pressup*",'Eric-SESSION'!$B$682:$B$689,0), MATCH("*1st*",'Eric-SESSION'!$K$7:$T$7,0)),"")</f>
        <v>#N/A</v>
      </c>
      <c r="D453" s="132" t="e">
        <f>INDEX('Eric-SESSION'!L$682:U$689, MATCH("*pressup*",'Eric-SESSION'!$B$682:$B$689,0), MATCH("*1st*",'Eric-SESSION'!K$7:T$7,0))</f>
        <v>#N/A</v>
      </c>
      <c r="E453" s="131" t="e">
        <f>IF($A$452='Eric-SESSION'!$A$682,INDEX('Eric-SESSION'!$K$682:$T$689, MATCH("*Deadlift*",'Eric-SESSION'!$B$682:$B$689,0), MATCH("*1st*",'Eric-SESSION'!$K$7:$T$7,0)),"")</f>
        <v>#N/A</v>
      </c>
      <c r="F453" s="131" t="e">
        <f>INDEX('Eric-SESSION'!$L$682:$U$689, MATCH("*Deadlift*",'Eric-SESSION'!$B$631:$B$689,0), MATCH("*1st*",'Eric-SESSION'!$K$7:$T$7,0))</f>
        <v>#N/A</v>
      </c>
      <c r="G453" s="131" t="e">
        <f>IF($A$452='Eric-SESSION'!$A$682,INDEX('Eric-SESSION'!$K$682:$T$689, MATCH("*Bench Press*",'Eric-SESSION'!$B$682:$B$689,0), MATCH("*1st*",'Eric-SESSION'!$K$7:$T$7,0)),"")</f>
        <v>#N/A</v>
      </c>
      <c r="H453" s="131" t="e">
        <f>INDEX('Eric-SESSION'!$L$682:$U$689, MATCH("*Bench Press*",'Eric-SESSION'!$B$682:$B$689,0), MATCH("*1st*",'Eric-SESSION'!$K$7:$T$7,0))</f>
        <v>#N/A</v>
      </c>
      <c r="I453" s="132" t="e">
        <f>IF($A$452='Eric-SESSION'!$A$682,INDEX('Eric-SESSION'!$K$682:$T$689, MATCH("*Military*",'Eric-SESSION'!$B$682:$B$689,0), MATCH("*1st*",'Eric-SESSION'!$K$7:$T$7,0)),"")</f>
        <v>#N/A</v>
      </c>
      <c r="J453" s="48" t="e">
        <f>INDEX('Eric-SESSION'!$L$682:$U$689, MATCH("*Military*",'Eric-SESSION'!$B$682:$B$689,0), MATCH("*1st*",'Eric-SESSION'!$K$7:$T$7,0))</f>
        <v>#N/A</v>
      </c>
      <c r="K453" s="131" t="e">
        <f>IF($A$452='Eric-SESSION'!$A$682,INDEX('Eric-SESSION'!$K$682:$T$689, MATCH("*Clean *",'Eric-SESSION'!$B$682:$B$689,0), MATCH("*1st*",'Eric-SESSION'!$K$7:$T$7,0)),"")</f>
        <v>#N/A</v>
      </c>
      <c r="L453" s="48" t="e">
        <f>INDEX('Eric-SESSION'!$L$682:$U$689, MATCH("*Clean *",'Eric-SESSION'!$B$631:$B$689,0), MATCH("*1st*",'Eric-SESSION'!$K$7:$T$7,0))</f>
        <v>#N/A</v>
      </c>
      <c r="M453" s="131" t="e">
        <f>IF($A$452='Eric-SESSION'!$A$682,INDEX('Eric-SESSION'!$K$682:$T$689, MATCH("*Lat Pulldown*",'Eric-SESSION'!$B$682:$B$689,0), MATCH("*1st*",'Eric-SESSION'!$K$7:$T$7,0)),"")</f>
        <v>#N/A</v>
      </c>
      <c r="N453" s="48" t="e">
        <f>INDEX('Eric-SESSION'!$L$682:$U$689, MATCH("*Lat Pulldown*",'Eric-SESSION'!$B$682:$B$689,0), MATCH("*1st*",'Eric-SESSION'!$K$7:$T$7,0))</f>
        <v>#N/A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 t="e">
        <f>IF($A$452='Eric-SESSION'!$A$682,INDEX('Eric-SESSION'!$K$682:$T$689, MATCH("*pressup*",'Eric-SESSION'!$B$682:$B$689,0), MATCH("*2nd*",'Eric-SESSION'!$K$7:$T$7,0)),"")</f>
        <v>#N/A</v>
      </c>
      <c r="D454" s="132" t="e">
        <f>INDEX('Eric-SESSION'!L$682:U$689, MATCH("*pressup*",'Eric-SESSION'!$B$682:$B$689,0), MATCH("*2nd*",'Eric-SESSION'!K$7:T$7,0))</f>
        <v>#N/A</v>
      </c>
      <c r="E454" s="131" t="e">
        <f>IF($A$452='Eric-SESSION'!$A$682,INDEX('Eric-SESSION'!$K$682:$T$689, MATCH("*Deadlift*",'Eric-SESSION'!$B$682:$B$689,0), MATCH("*2ND*",'Eric-SESSION'!$K$7:$T$7,0)),"")</f>
        <v>#N/A</v>
      </c>
      <c r="F454" s="131" t="e">
        <f>INDEX('Eric-SESSION'!$L$682:$U$689, MATCH("*Deadlift*",'Eric-SESSION'!$B$631:$B$689,0), MATCH("*2nd*",'Eric-SESSION'!$K$7:$T$7,0))</f>
        <v>#N/A</v>
      </c>
      <c r="G454" s="131" t="e">
        <f>IF($A$452='Eric-SESSION'!$A$682,INDEX('Eric-SESSION'!$K$682:$T$689, MATCH("*Bench Press*",'Eric-SESSION'!$B$682:$B$689,0), MATCH("*2ND*",'Eric-SESSION'!$K$7:$T$7,0)),"")</f>
        <v>#N/A</v>
      </c>
      <c r="H454" s="131" t="e">
        <f>INDEX('Eric-SESSION'!$L$682:$U$689, MATCH("*Bench Press*",'Eric-SESSION'!$B$682:$B$689,0), MATCH("*2nd*",'Eric-SESSION'!$K$7:$T$7,0))</f>
        <v>#N/A</v>
      </c>
      <c r="I454" s="132" t="e">
        <f>IF($A$452='Eric-SESSION'!$A$682,INDEX('Eric-SESSION'!$K$682:$T$689, MATCH("*Military*",'Eric-SESSION'!$B$682:$B$689,0), MATCH("*2ND*",'Eric-SESSION'!$K$7:$T$7,0)),"")</f>
        <v>#N/A</v>
      </c>
      <c r="J454" s="44" t="e">
        <f>INDEX('Eric-SESSION'!$L$682:$U$689, MATCH("*Military*",'Eric-SESSION'!$B$682:$B$689,0), MATCH("*2nd*",'Eric-SESSION'!$K$7:$T$7,0))</f>
        <v>#N/A</v>
      </c>
      <c r="K454" s="131" t="e">
        <f>IF($A$452='Eric-SESSION'!$A$682,INDEX('Eric-SESSION'!$K$682:$T$689, MATCH("*Clean *",'Eric-SESSION'!$B$682:$B$689,0), MATCH("*2ND*",'Eric-SESSION'!$K$7:$T$7,0)),"")</f>
        <v>#N/A</v>
      </c>
      <c r="L454" s="44" t="e">
        <f>INDEX('Eric-SESSION'!$L$682:$U$689, MATCH("*Clean *",'Eric-SESSION'!$B$631:$B$689,0), MATCH("*2nd*",'Eric-SESSION'!$K$7:$T$7,0))</f>
        <v>#N/A</v>
      </c>
      <c r="M454" s="131" t="e">
        <f>IF($A$452='Eric-SESSION'!$A$682,INDEX('Eric-SESSION'!$K$682:$T$689, MATCH("*Lat Pulldown*",'Eric-SESSION'!$B$682:$B$689,0), MATCH("*2ND*",'Eric-SESSION'!$K$7:$T$7,0)),"")</f>
        <v>#N/A</v>
      </c>
      <c r="N454" s="44" t="e">
        <f>INDEX('Eric-SESSION'!$L$682:$U$689, MATCH("*Lat Pulldown*",'Eric-SESSION'!$B$682:$B$689,0), MATCH("*2nd*",'Eric-SESSION'!$K$7:$T$7,0))</f>
        <v>#N/A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 t="e">
        <f>IF($A$452='Eric-SESSION'!$A$682,INDEX('Eric-SESSION'!$K$682:$T$689, MATCH("*pressup*",'Eric-SESSION'!$B$682:$B$689,0), MATCH("*3rd*",'Eric-SESSION'!$K$7:$T$7,0)),"")</f>
        <v>#N/A</v>
      </c>
      <c r="D455" s="132" t="e">
        <f>INDEX('Eric-SESSION'!L$682:U$689, MATCH("*pressup*",'Eric-SESSION'!$B$682:$B$689,0), MATCH("*3rd*",'Eric-SESSION'!K$7:T$7,0))</f>
        <v>#N/A</v>
      </c>
      <c r="E455" s="131" t="e">
        <f>IF($A$452='Eric-SESSION'!$A$682,INDEX('Eric-SESSION'!$K$682:$T$689, MATCH("*Deadlift*",'Eric-SESSION'!$B$682:$B$689,0), MATCH("*3rd*",'Eric-SESSION'!$K$7:$T$7,0)),"")</f>
        <v>#N/A</v>
      </c>
      <c r="F455" s="131" t="e">
        <f>INDEX('Eric-SESSION'!$L$682:$U$689, MATCH("*Deadlift*",'Eric-SESSION'!$B$631:$B$689,0), MATCH("*3rd*",'Eric-SESSION'!$K$7:$T$7,0))</f>
        <v>#N/A</v>
      </c>
      <c r="G455" s="131" t="e">
        <f>IF($A$452='Eric-SESSION'!$A$682,INDEX('Eric-SESSION'!$K$682:$T$689, MATCH("*Bench Press*",'Eric-SESSION'!$B$682:$B$689,0), MATCH("*3rd*",'Eric-SESSION'!$K$7:$T$7,0)),"")</f>
        <v>#N/A</v>
      </c>
      <c r="H455" s="131" t="e">
        <f>INDEX('Eric-SESSION'!$L$682:$U$689, MATCH("*Bench Press*",'Eric-SESSION'!$B$682:$B$689,0), MATCH("*3rd*",'Eric-SESSION'!$K$7:$T$7,0))</f>
        <v>#N/A</v>
      </c>
      <c r="I455" s="132" t="e">
        <f>IF($A$452='Eric-SESSION'!$A$682,INDEX('Eric-SESSION'!$K$682:$T$689, MATCH("*Military*",'Eric-SESSION'!$B$682:$B$689,0), MATCH("*3rd*",'Eric-SESSION'!$K$7:$T$7,0)),"")</f>
        <v>#N/A</v>
      </c>
      <c r="J455" s="44" t="e">
        <f>INDEX('Eric-SESSION'!$L$682:$U$689, MATCH("*Military*",'Eric-SESSION'!$B$682:$B$689,0), MATCH("*3rd*",'Eric-SESSION'!$K$7:$T$7,0))</f>
        <v>#N/A</v>
      </c>
      <c r="K455" s="131" t="e">
        <f>IF($A$452='Eric-SESSION'!$A$682,INDEX('Eric-SESSION'!$K$682:$T$689, MATCH("*Clean *",'Eric-SESSION'!$B$682:$B$689,0), MATCH("*3rd*",'Eric-SESSION'!$K$7:$T$7,0)),"")</f>
        <v>#N/A</v>
      </c>
      <c r="L455" s="44" t="e">
        <f>INDEX('Eric-SESSION'!$L$682:$U$689, MATCH("*Clean *",'Eric-SESSION'!$B$631:$B$689,0), MATCH("*3rd*",'Eric-SESSION'!$K$7:$T$7,0))</f>
        <v>#N/A</v>
      </c>
      <c r="M455" s="131" t="e">
        <f>IF($A$452='Eric-SESSION'!$A$682,INDEX('Eric-SESSION'!$K$682:$T$689, MATCH("*Lat Pulldown*",'Eric-SESSION'!$B$682:$B$689,0), MATCH("*3rd*",'Eric-SESSION'!$K$7:$T$7,0)),"")</f>
        <v>#N/A</v>
      </c>
      <c r="N455" s="44" t="e">
        <f>INDEX('Eric-SESSION'!$L$682:$U$689, MATCH("*Lat Pulldown*",'Eric-SESSION'!$B$682:$B$689,0), MATCH("*3rd*",'Eric-SESSION'!$K$7:$T$7,0))</f>
        <v>#N/A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 t="e">
        <f>IF($A$452='Eric-SESSION'!$A$682,INDEX('Eric-SESSION'!$K$682:$T$689, MATCH("*pressup*",'Eric-SESSION'!$B$682:$B$689,0), MATCH("*4th*",'Eric-SESSION'!$K$7:$T$7,0)),"")</f>
        <v>#N/A</v>
      </c>
      <c r="D456" s="132" t="e">
        <f>INDEX('Eric-SESSION'!L$682:U$689, MATCH("*pressup*",'Eric-SESSION'!$B$682:$B$689,0), MATCH("*4th*",'Eric-SESSION'!K$7:T$7,0))</f>
        <v>#N/A</v>
      </c>
      <c r="E456" s="131" t="e">
        <f>IF($A$452='Eric-SESSION'!$A$682,INDEX('Eric-SESSION'!$K$682:$T$689, MATCH("*Deadlift*",'Eric-SESSION'!$B$682:$B$689,0), MATCH("*4th*",'Eric-SESSION'!$K$7:$T$7,0)),"")</f>
        <v>#N/A</v>
      </c>
      <c r="F456" s="131" t="e">
        <f>INDEX('Eric-SESSION'!$L$682:$U$689, MATCH("*Deadlift*",'Eric-SESSION'!$B$631:$B$689,0), MATCH("*4th*",'Eric-SESSION'!$K$7:$T$7,0))</f>
        <v>#N/A</v>
      </c>
      <c r="G456" s="131" t="e">
        <f>IF($A$452='Eric-SESSION'!$A$682,INDEX('Eric-SESSION'!$K$682:$T$689, MATCH("*Bench Press*",'Eric-SESSION'!$B$682:$B$689,0), MATCH("*4th*",'Eric-SESSION'!$K$7:$T$7,0)),"")</f>
        <v>#N/A</v>
      </c>
      <c r="H456" s="131" t="e">
        <f>INDEX('Eric-SESSION'!$L$682:$U$689, MATCH("*Bench Press*",'Eric-SESSION'!$B$682:$B$689,0), MATCH("*4th*",'Eric-SESSION'!$K$7:$T$7,0))</f>
        <v>#N/A</v>
      </c>
      <c r="I456" s="132" t="e">
        <f>IF($A$452='Eric-SESSION'!$A$682,INDEX('Eric-SESSION'!$K$682:$T$689, MATCH("*Military*",'Eric-SESSION'!$B$682:$B$689,0), MATCH("*4th*",'Eric-SESSION'!$K$7:$T$7,0)),"")</f>
        <v>#N/A</v>
      </c>
      <c r="J456" s="44" t="e">
        <f>INDEX('Eric-SESSION'!$L$682:$U$689, MATCH("*Military*",'Eric-SESSION'!$B$682:$B$689,0), MATCH("*4th*",'Eric-SESSION'!$K$7:$T$7,0))</f>
        <v>#N/A</v>
      </c>
      <c r="K456" s="131" t="e">
        <f>IF($A$452='Eric-SESSION'!$A$682,INDEX('Eric-SESSION'!$K$682:$T$689, MATCH("*Clean *",'Eric-SESSION'!$B$682:$B$689,0), MATCH("*4th*",'Eric-SESSION'!$K$7:$T$7,0)),"")</f>
        <v>#N/A</v>
      </c>
      <c r="L456" s="44" t="e">
        <f>INDEX('Eric-SESSION'!$L$682:$U$689, MATCH("*Clean *",'Eric-SESSION'!$B$631:$B$689,0), MATCH("*4th*",'Eric-SESSION'!$K$7:$T$7,0))</f>
        <v>#N/A</v>
      </c>
      <c r="M456" s="131" t="e">
        <f>IF($A$452='Eric-SESSION'!$A$682,INDEX('Eric-SESSION'!$K$682:$T$689, MATCH("*Lat Pulldown*",'Eric-SESSION'!$B$682:$B$689,0), MATCH("*4th*",'Eric-SESSION'!$K$7:$T$7,0)),"")</f>
        <v>#N/A</v>
      </c>
      <c r="N456" s="44" t="e">
        <f>INDEX('Eric-SESSION'!$L$682:$U$689, MATCH("*Lat Pulldown*",'Eric-SESSION'!$B$682:$B$689,0), MATCH("*4th*",'Eric-SESSION'!$K$7:$T$7,0))</f>
        <v>#N/A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 t="e">
        <f>IF($A$452='Eric-SESSION'!$A$682,INDEX('Eric-SESSION'!$K$682:$T$689, MATCH("*pressup*",'Eric-SESSION'!$B$682:$B$689,0), MATCH("*5th*",'Eric-SESSION'!$K$7:$T$7,0)),"")</f>
        <v>#N/A</v>
      </c>
      <c r="D457" s="132" t="e">
        <f>INDEX('Eric-SESSION'!L$682:U$689, MATCH("*pressup*",'Eric-SESSION'!$B$682:$B$689,0), MATCH("*5th*",'Eric-SESSION'!K$7:T$7,0))</f>
        <v>#N/A</v>
      </c>
      <c r="E457" s="131" t="e">
        <f>IF($A$452='Eric-SESSION'!$A$682,INDEX('Eric-SESSION'!$K$682:$T$689, MATCH("*Deadlift*",'Eric-SESSION'!$B$682:$B$689,0), MATCH("*5th*",'Eric-SESSION'!$K$7:$T$7,0)),"")</f>
        <v>#N/A</v>
      </c>
      <c r="F457" s="131" t="e">
        <f>INDEX('Eric-SESSION'!$L$682:$U$689, MATCH("*Deadlift*",'Eric-SESSION'!$B$631:$B$689,0), MATCH("*5th*",'Eric-SESSION'!$K$7:$T$7,0))</f>
        <v>#N/A</v>
      </c>
      <c r="G457" s="131" t="e">
        <f>IF($A$452='Eric-SESSION'!$A$682,INDEX('Eric-SESSION'!$K$682:$T$689, MATCH("*Bench Press*",'Eric-SESSION'!$B$682:$B$689,0), MATCH("*5th*",'Eric-SESSION'!$K$7:$T$7,0)),"")</f>
        <v>#N/A</v>
      </c>
      <c r="H457" s="131" t="e">
        <f>INDEX('Eric-SESSION'!$L$682:$U$689, MATCH("*Bench Press*",'Eric-SESSION'!$B$682:$B$689,0), MATCH("*5th*",'Eric-SESSION'!$K$7:$T$7,0))</f>
        <v>#N/A</v>
      </c>
      <c r="I457" s="132" t="e">
        <f>IF($A$452='Eric-SESSION'!$A$682,INDEX('Eric-SESSION'!$K$682:$T$689, MATCH("*Military*",'Eric-SESSION'!$B$682:$B$689,0), MATCH("*5th*",'Eric-SESSION'!$K$7:$T$7,0)),"")</f>
        <v>#N/A</v>
      </c>
      <c r="J457" s="44" t="e">
        <f>INDEX('Eric-SESSION'!$L$682:$U$689, MATCH("*Military*",'Eric-SESSION'!$B$682:$B$689,0), MATCH("*5th*",'Eric-SESSION'!$K$7:$T$7,0))</f>
        <v>#N/A</v>
      </c>
      <c r="K457" s="131" t="e">
        <f>IF($A$452='Eric-SESSION'!$A$682,INDEX('Eric-SESSION'!$K$682:$T$689, MATCH("*Clean *",'Eric-SESSION'!$B$682:$B$689,0), MATCH("*5th*",'Eric-SESSION'!$K$7:$T$7,0)),"")</f>
        <v>#N/A</v>
      </c>
      <c r="L457" s="44" t="e">
        <f>INDEX('Eric-SESSION'!$L$682:$U$689, MATCH("*Clean *",'Eric-SESSION'!$B$631:$B$689,0), MATCH("*5th*",'Eric-SESSION'!$K$7:$T$7,0))</f>
        <v>#N/A</v>
      </c>
      <c r="M457" s="131" t="e">
        <f>IF($A$452='Eric-SESSION'!$A$682,INDEX('Eric-SESSION'!$K$682:$T$689, MATCH("*Lat Pulldown*",'Eric-SESSION'!$B$682:$B$689,0), MATCH("*5th*",'Eric-SESSION'!$K$7:$T$7,0)),"")</f>
        <v>#N/A</v>
      </c>
      <c r="N457" s="44" t="e">
        <f>INDEX('Eric-SESSION'!$L$682:$U$689, MATCH("*Lat Pulldown*",'Eric-SESSION'!$B$682:$B$689,0), MATCH("*5th*",'Eric-SESSION'!$K$7:$T$7,0))</f>
        <v>#N/A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'Eric-SESSION'!A691</f>
        <v>0</v>
      </c>
      <c r="B458" s="116" t="s">
        <v>84</v>
      </c>
      <c r="C458" s="117" t="e">
        <f>MAX(C459:C463)</f>
        <v>#N/A</v>
      </c>
      <c r="D458" s="116" t="e">
        <f t="array" ref="D458">MAX(IF(C459:C463=C458,D459:D463))</f>
        <v>#N/A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str">
        <f>IF($A$140='Eric-SESSION'!$A$691,INDEX('Eric-SESSION'!$K$691:$T$698, MATCH("*Plank*",'Eric-SESSION'!$B$691:$B$698,0), MATCH("*1st*",'Eric-SESSION'!$K$7:$T$7,0)),"")</f>
        <v/>
      </c>
      <c r="P458" s="152" t="str">
        <f>IF($A$140='Eric-SESSION'!$A$691,INDEX('Eric-SESSION'!$K$691:$T$698, MATCH("*HIIT*",'Eric-SESSION'!$B$691:$B$698,0), MATCH("*1st*",'Eric-SESSION'!$K$7:$T$7,0)),"")</f>
        <v/>
      </c>
      <c r="Q458" s="119" t="e">
        <f>INDEX('Eric-SESSION'!$L$637:$U$691, MATCH("*HIIT*",'Eric-SESSION'!$B$637:$B$691,0), MATCH("*1st*",'Eric-SESSION'!$K$7:$T$7,0))</f>
        <v>#N/A</v>
      </c>
      <c r="R458" s="119">
        <f>'Eric-SESSION'!U526</f>
        <v>0</v>
      </c>
      <c r="S458" s="116"/>
      <c r="T458" s="116"/>
      <c r="U458" s="120">
        <f>'Eric-SESSION'!A638</f>
        <v>0</v>
      </c>
      <c r="V458" s="120">
        <f>'Eric-SESSION'!A639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 t="e">
        <f>IF($A$458='Eric-SESSION'!$A$691,INDEX('Eric-SESSION'!$K$691:$T$698, MATCH("*pressup*",'Eric-SESSION'!$B$691:$B$698,0), MATCH("*1st*",'Eric-SESSION'!$K$7:$T$7,0)),"")</f>
        <v>#N/A</v>
      </c>
      <c r="D459" s="132" t="e">
        <f>INDEX('Eric-SESSION'!L$691:U$698, MATCH("*pressup*",'Eric-SESSION'!$B$691:$B$698,0), MATCH("*1st*",'Eric-SESSION'!K$7:T$7,0))</f>
        <v>#N/A</v>
      </c>
      <c r="E459" s="131" t="e">
        <f>IF($A$458='Eric-SESSION'!$A$691,INDEX('Eric-SESSION'!$K$691:$T$698, MATCH("*Deadlift*",'Eric-SESSION'!$B$691:$B$698,0), MATCH("*1st*",'Eric-SESSION'!$K$7:$T$7,0)),"")</f>
        <v>#N/A</v>
      </c>
      <c r="F459" s="131" t="e">
        <f>INDEX('Eric-SESSION'!$L$691:$U$698, MATCH("*Deadlift*",'Eric-SESSION'!$B$637:$B$698,0), MATCH("*1st*",'Eric-SESSION'!$K$7:$T$7,0))</f>
        <v>#N/A</v>
      </c>
      <c r="G459" s="131" t="e">
        <f>IF($A$458='Eric-SESSION'!$A$691,INDEX('Eric-SESSION'!$K$691:$T$698, MATCH("*Bench Press*",'Eric-SESSION'!$B$691:$B$698,0), MATCH("*1st*",'Eric-SESSION'!$K$7:$T$7,0)),"")</f>
        <v>#N/A</v>
      </c>
      <c r="H459" s="131" t="e">
        <f>INDEX('Eric-SESSION'!$L$691:$U$698, MATCH("*Bench Press*",'Eric-SESSION'!$B$691:$B$698,0), MATCH("*1st*",'Eric-SESSION'!$K$7:$T$7,0))</f>
        <v>#N/A</v>
      </c>
      <c r="I459" s="132" t="e">
        <f>IF($A$458='Eric-SESSION'!$A$691,INDEX('Eric-SESSION'!$K$691:$T$698, MATCH("*Military*",'Eric-SESSION'!$B$691:$B$698,0), MATCH("*1st*",'Eric-SESSION'!$K$7:$T$7,0)),"")</f>
        <v>#N/A</v>
      </c>
      <c r="J459" s="48" t="e">
        <f>INDEX('Eric-SESSION'!$L$691:$U$698, MATCH("*Military*",'Eric-SESSION'!$B$691:$B$698,0), MATCH("*1st*",'Eric-SESSION'!$K$7:$T$7,0))</f>
        <v>#N/A</v>
      </c>
      <c r="K459" s="131" t="e">
        <f>IF($A$458='Eric-SESSION'!$A$691,INDEX('Eric-SESSION'!$K$691:$T$698, MATCH("*Clean *",'Eric-SESSION'!$B$691:$B$698,0), MATCH("*1st*",'Eric-SESSION'!$K$7:$T$7,0)),"")</f>
        <v>#N/A</v>
      </c>
      <c r="L459" s="48" t="e">
        <f>INDEX('Eric-SESSION'!$L$691:$U$698, MATCH("*Clean *",'Eric-SESSION'!$B$637:$B$698,0), MATCH("*1st*",'Eric-SESSION'!$K$7:$T$7,0))</f>
        <v>#N/A</v>
      </c>
      <c r="M459" s="131" t="e">
        <f>IF($A$458='Eric-SESSION'!$A$691,INDEX('Eric-SESSION'!$K$691:$T$698, MATCH("*Lat Pulldown*",'Eric-SESSION'!$B$691:$B$698,0), MATCH("*1st*",'Eric-SESSION'!$K$7:$T$7,0)),"")</f>
        <v>#N/A</v>
      </c>
      <c r="N459" s="48" t="e">
        <f>INDEX('Eric-SESSION'!$L$691:$U$698, MATCH("*Lat Pulldown*",'Eric-SESSION'!$B$691:$B$698,0), MATCH("*1st*",'Eric-SESSION'!$K$7:$T$7,0))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 t="e">
        <f>IF($A$458='Eric-SESSION'!$A$691,INDEX('Eric-SESSION'!$K$691:$T$698, MATCH("*pressup*",'Eric-SESSION'!$B$691:$B$698,0), MATCH("*2nd*",'Eric-SESSION'!$K$7:$T$7,0)),"")</f>
        <v>#N/A</v>
      </c>
      <c r="D460" s="132" t="e">
        <f>INDEX('Eric-SESSION'!L$691:U$698, MATCH("*pressup*",'Eric-SESSION'!$B$691:$B$698,0), MATCH("*2nd*",'Eric-SESSION'!K$7:T$7,0))</f>
        <v>#N/A</v>
      </c>
      <c r="E460" s="131" t="e">
        <f>IF($A$458='Eric-SESSION'!$A$691,INDEX('Eric-SESSION'!$K$691:$T$698, MATCH("*Deadlift*",'Eric-SESSION'!$B$691:$B$698,0), MATCH("*2ND*",'Eric-SESSION'!$K$7:$T$7,0)),"")</f>
        <v>#N/A</v>
      </c>
      <c r="F460" s="131" t="e">
        <f>INDEX('Eric-SESSION'!$L$691:$U$698, MATCH("*Deadlift*",'Eric-SESSION'!$B$637:$B$698,0), MATCH("*2nd*",'Eric-SESSION'!$K$7:$T$7,0))</f>
        <v>#N/A</v>
      </c>
      <c r="G460" s="131" t="e">
        <f>IF($A$458='Eric-SESSION'!$A$691,INDEX('Eric-SESSION'!$K$691:$T$698, MATCH("*Bench Press*",'Eric-SESSION'!$B$691:$B$698,0), MATCH("*2ND*",'Eric-SESSION'!$K$7:$T$7,0)),"")</f>
        <v>#N/A</v>
      </c>
      <c r="H460" s="131" t="e">
        <f>INDEX('Eric-SESSION'!$L$691:$U$698, MATCH("*Bench Press*",'Eric-SESSION'!$B$691:$B$698,0), MATCH("*2nd*",'Eric-SESSION'!$K$7:$T$7,0))</f>
        <v>#N/A</v>
      </c>
      <c r="I460" s="132" t="e">
        <f>IF($A$458='Eric-SESSION'!$A$691,INDEX('Eric-SESSION'!$K$691:$T$698, MATCH("*Military*",'Eric-SESSION'!$B$691:$B$698,0), MATCH("*2ND*",'Eric-SESSION'!$K$7:$T$7,0)),"")</f>
        <v>#N/A</v>
      </c>
      <c r="J460" s="44" t="e">
        <f>INDEX('Eric-SESSION'!$L$691:$U$698, MATCH("*Military*",'Eric-SESSION'!$B$691:$B$698,0), MATCH("*2nd*",'Eric-SESSION'!$K$7:$T$7,0))</f>
        <v>#N/A</v>
      </c>
      <c r="K460" s="131" t="e">
        <f>IF($A$458='Eric-SESSION'!$A$691,INDEX('Eric-SESSION'!$K$691:$T$698, MATCH("*Clean *",'Eric-SESSION'!$B$691:$B$698,0), MATCH("*2ND*",'Eric-SESSION'!$K$7:$T$7,0)),"")</f>
        <v>#N/A</v>
      </c>
      <c r="L460" s="44" t="e">
        <f>INDEX('Eric-SESSION'!$L$691:$U$698, MATCH("*Clean *",'Eric-SESSION'!$B$637:$B$698,0), MATCH("*2nd*",'Eric-SESSION'!$K$7:$T$7,0))</f>
        <v>#N/A</v>
      </c>
      <c r="M460" s="131" t="e">
        <f>IF($A$458='Eric-SESSION'!$A$691,INDEX('Eric-SESSION'!$K$691:$T$698, MATCH("*Lat Pulldown*",'Eric-SESSION'!$B$691:$B$698,0), MATCH("*2ND*",'Eric-SESSION'!$K$7:$T$7,0)),"")</f>
        <v>#N/A</v>
      </c>
      <c r="N460" s="44" t="e">
        <f>INDEX('Eric-SESSION'!$L$691:$U$698, MATCH("*Lat Pulldown*",'Eric-SESSION'!$B$691:$B$698,0), MATCH("*2nd*",'Eric-SESSION'!$K$7:$T$7,0))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 t="e">
        <f>IF($A$458='Eric-SESSION'!$A$691,INDEX('Eric-SESSION'!$K$691:$T$698, MATCH("*pressup*",'Eric-SESSION'!$B$691:$B$698,0), MATCH("*3rd*",'Eric-SESSION'!$K$7:$T$7,0)),"")</f>
        <v>#N/A</v>
      </c>
      <c r="D461" s="132" t="e">
        <f>INDEX('Eric-SESSION'!L$691:U$698, MATCH("*pressup*",'Eric-SESSION'!$B$691:$B$698,0), MATCH("*3rd*",'Eric-SESSION'!K$7:T$7,0))</f>
        <v>#N/A</v>
      </c>
      <c r="E461" s="131" t="e">
        <f>IF($A$458='Eric-SESSION'!$A$691,INDEX('Eric-SESSION'!$K$691:$T$698, MATCH("*Deadlift*",'Eric-SESSION'!$B$691:$B$698,0), MATCH("*3rd*",'Eric-SESSION'!$K$7:$T$7,0)),"")</f>
        <v>#N/A</v>
      </c>
      <c r="F461" s="131" t="e">
        <f>INDEX('Eric-SESSION'!$L$691:$U$698, MATCH("*Deadlift*",'Eric-SESSION'!$B$637:$B$698,0), MATCH("*3rd*",'Eric-SESSION'!$K$7:$T$7,0))</f>
        <v>#N/A</v>
      </c>
      <c r="G461" s="131" t="e">
        <f>IF($A$458='Eric-SESSION'!$A$691,INDEX('Eric-SESSION'!$K$691:$T$698, MATCH("*Bench Press*",'Eric-SESSION'!$B$691:$B$698,0), MATCH("*3rd*",'Eric-SESSION'!$K$7:$T$7,0)),"")</f>
        <v>#N/A</v>
      </c>
      <c r="H461" s="131" t="e">
        <f>INDEX('Eric-SESSION'!$L$691:$U$698, MATCH("*Bench Press*",'Eric-SESSION'!$B$691:$B$698,0), MATCH("*3rd*",'Eric-SESSION'!$K$7:$T$7,0))</f>
        <v>#N/A</v>
      </c>
      <c r="I461" s="132" t="e">
        <f>IF($A$458='Eric-SESSION'!$A$691,INDEX('Eric-SESSION'!$K$691:$T$698, MATCH("*Military*",'Eric-SESSION'!$B$691:$B$698,0), MATCH("*3rd*",'Eric-SESSION'!$K$7:$T$7,0)),"")</f>
        <v>#N/A</v>
      </c>
      <c r="J461" s="44" t="e">
        <f>INDEX('Eric-SESSION'!$L$691:$U$698, MATCH("*Military*",'Eric-SESSION'!$B$691:$B$698,0), MATCH("*3rd*",'Eric-SESSION'!$K$7:$T$7,0))</f>
        <v>#N/A</v>
      </c>
      <c r="K461" s="131" t="e">
        <f>IF($A$458='Eric-SESSION'!$A$691,INDEX('Eric-SESSION'!$K$691:$T$698, MATCH("*Clean *",'Eric-SESSION'!$B$691:$B$698,0), MATCH("*3rd*",'Eric-SESSION'!$K$7:$T$7,0)),"")</f>
        <v>#N/A</v>
      </c>
      <c r="L461" s="44" t="e">
        <f>INDEX('Eric-SESSION'!$L$691:$U$698, MATCH("*Clean *",'Eric-SESSION'!$B$637:$B$698,0), MATCH("*3rd*",'Eric-SESSION'!$K$7:$T$7,0))</f>
        <v>#N/A</v>
      </c>
      <c r="M461" s="131" t="e">
        <f>IF($A$458='Eric-SESSION'!$A$691,INDEX('Eric-SESSION'!$K$691:$T$698, MATCH("*Lat Pulldown*",'Eric-SESSION'!$B$691:$B$698,0), MATCH("*3rd*",'Eric-SESSION'!$K$7:$T$7,0)),"")</f>
        <v>#N/A</v>
      </c>
      <c r="N461" s="44" t="e">
        <f>INDEX('Eric-SESSION'!$L$691:$U$698, MATCH("*Lat Pulldown*",'Eric-SESSION'!$B$691:$B$698,0), MATCH("*3rd*",'Eric-SESSION'!$K$7:$T$7,0))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 t="e">
        <f>IF($A$458='Eric-SESSION'!$A$691,INDEX('Eric-SESSION'!$K$691:$T$698, MATCH("*pressup*",'Eric-SESSION'!$B$691:$B$698,0), MATCH("*4th*",'Eric-SESSION'!$K$7:$T$7,0)),"")</f>
        <v>#N/A</v>
      </c>
      <c r="D462" s="132" t="e">
        <f>INDEX('Eric-SESSION'!L$691:U$698, MATCH("*pressup*",'Eric-SESSION'!$B$691:$B$698,0), MATCH("*4th*",'Eric-SESSION'!K$7:T$7,0))</f>
        <v>#N/A</v>
      </c>
      <c r="E462" s="131" t="e">
        <f>IF($A$458='Eric-SESSION'!$A$691,INDEX('Eric-SESSION'!$K$691:$T$698, MATCH("*Deadlift*",'Eric-SESSION'!$B$691:$B$698,0), MATCH("*4th*",'Eric-SESSION'!$K$7:$T$7,0)),"")</f>
        <v>#N/A</v>
      </c>
      <c r="F462" s="131" t="e">
        <f>INDEX('Eric-SESSION'!$L$691:$U$698, MATCH("*Deadlift*",'Eric-SESSION'!$B$637:$B$698,0), MATCH("*4th*",'Eric-SESSION'!$K$7:$T$7,0))</f>
        <v>#N/A</v>
      </c>
      <c r="G462" s="131" t="e">
        <f>IF($A$458='Eric-SESSION'!$A$691,INDEX('Eric-SESSION'!$K$691:$T$698, MATCH("*Bench Press*",'Eric-SESSION'!$B$691:$B$698,0), MATCH("*4th*",'Eric-SESSION'!$K$7:$T$7,0)),"")</f>
        <v>#N/A</v>
      </c>
      <c r="H462" s="131" t="e">
        <f>INDEX('Eric-SESSION'!$L$691:$U$698, MATCH("*Bench Press*",'Eric-SESSION'!$B$691:$B$698,0), MATCH("*4th*",'Eric-SESSION'!$K$7:$T$7,0))</f>
        <v>#N/A</v>
      </c>
      <c r="I462" s="132" t="e">
        <f>IF($A$458='Eric-SESSION'!$A$691,INDEX('Eric-SESSION'!$K$691:$T$698, MATCH("*Military*",'Eric-SESSION'!$B$691:$B$698,0), MATCH("*4th*",'Eric-SESSION'!$K$7:$T$7,0)),"")</f>
        <v>#N/A</v>
      </c>
      <c r="J462" s="44" t="e">
        <f>INDEX('Eric-SESSION'!$L$691:$U$698, MATCH("*Military*",'Eric-SESSION'!$B$691:$B$698,0), MATCH("*4th*",'Eric-SESSION'!$K$7:$T$7,0))</f>
        <v>#N/A</v>
      </c>
      <c r="K462" s="131" t="e">
        <f>IF($A$458='Eric-SESSION'!$A$691,INDEX('Eric-SESSION'!$K$691:$T$698, MATCH("*Clean *",'Eric-SESSION'!$B$691:$B$698,0), MATCH("*4th*",'Eric-SESSION'!$K$7:$T$7,0)),"")</f>
        <v>#N/A</v>
      </c>
      <c r="L462" s="44" t="e">
        <f>INDEX('Eric-SESSION'!$L$691:$U$698, MATCH("*Clean *",'Eric-SESSION'!$B$637:$B$698,0), MATCH("*4th*",'Eric-SESSION'!$K$7:$T$7,0))</f>
        <v>#N/A</v>
      </c>
      <c r="M462" s="131" t="e">
        <f>IF($A$458='Eric-SESSION'!$A$691,INDEX('Eric-SESSION'!$K$691:$T$698, MATCH("*Lat Pulldown*",'Eric-SESSION'!$B$691:$B$698,0), MATCH("*4th*",'Eric-SESSION'!$K$7:$T$7,0)),"")</f>
        <v>#N/A</v>
      </c>
      <c r="N462" s="44" t="e">
        <f>INDEX('Eric-SESSION'!$L$691:$U$698, MATCH("*Lat Pulldown*",'Eric-SESSION'!$B$691:$B$698,0), MATCH("*4th*",'Eric-SESSION'!$K$7:$T$7,0))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 t="e">
        <f>IF($A$458='Eric-SESSION'!$A$691,INDEX('Eric-SESSION'!$K$691:$T$698, MATCH("*pressup*",'Eric-SESSION'!$B$691:$B$698,0), MATCH("*5th*",'Eric-SESSION'!$K$7:$T$7,0)),"")</f>
        <v>#N/A</v>
      </c>
      <c r="D463" s="132" t="e">
        <f>INDEX('Eric-SESSION'!L$691:U$698, MATCH("*pressup*",'Eric-SESSION'!$B$691:$B$698,0), MATCH("*5th*",'Eric-SESSION'!K$7:T$7,0))</f>
        <v>#N/A</v>
      </c>
      <c r="E463" s="131" t="e">
        <f>IF($A$458='Eric-SESSION'!$A$691,INDEX('Eric-SESSION'!$K$691:$T$698, MATCH("*Deadlift*",'Eric-SESSION'!$B$691:$B$698,0), MATCH("*5th*",'Eric-SESSION'!$K$7:$T$7,0)),"")</f>
        <v>#N/A</v>
      </c>
      <c r="F463" s="131" t="e">
        <f>INDEX('Eric-SESSION'!$L$691:$U$698, MATCH("*Deadlift*",'Eric-SESSION'!$B$637:$B$698,0), MATCH("*5th*",'Eric-SESSION'!$K$7:$T$7,0))</f>
        <v>#N/A</v>
      </c>
      <c r="G463" s="131" t="e">
        <f>IF($A$458='Eric-SESSION'!$A$691,INDEX('Eric-SESSION'!$K$691:$T$698, MATCH("*Bench Press*",'Eric-SESSION'!$B$691:$B$698,0), MATCH("*5th*",'Eric-SESSION'!$K$7:$T$7,0)),"")</f>
        <v>#N/A</v>
      </c>
      <c r="H463" s="131" t="e">
        <f>INDEX('Eric-SESSION'!$L$691:$U$698, MATCH("*Bench Press*",'Eric-SESSION'!$B$691:$B$698,0), MATCH("*5th*",'Eric-SESSION'!$K$7:$T$7,0))</f>
        <v>#N/A</v>
      </c>
      <c r="I463" s="132" t="e">
        <f>IF($A$458='Eric-SESSION'!$A$691,INDEX('Eric-SESSION'!$K$691:$T$698, MATCH("*Military*",'Eric-SESSION'!$B$691:$B$698,0), MATCH("*5th*",'Eric-SESSION'!$K$7:$T$7,0)),"")</f>
        <v>#N/A</v>
      </c>
      <c r="J463" s="44" t="e">
        <f>INDEX('Eric-SESSION'!$L$691:$U$698, MATCH("*Military*",'Eric-SESSION'!$B$691:$B$698,0), MATCH("*5th*",'Eric-SESSION'!$K$7:$T$7,0))</f>
        <v>#N/A</v>
      </c>
      <c r="K463" s="131" t="e">
        <f>IF($A$458='Eric-SESSION'!$A$691,INDEX('Eric-SESSION'!$K$691:$T$698, MATCH("*Clean *",'Eric-SESSION'!$B$691:$B$698,0), MATCH("*5th*",'Eric-SESSION'!$K$7:$T$7,0)),"")</f>
        <v>#N/A</v>
      </c>
      <c r="L463" s="44" t="e">
        <f>INDEX('Eric-SESSION'!$L$691:$U$698, MATCH("*Clean *",'Eric-SESSION'!$B$637:$B$698,0), MATCH("*5th*",'Eric-SESSION'!$K$7:$T$7,0))</f>
        <v>#N/A</v>
      </c>
      <c r="M463" s="131" t="e">
        <f>IF($A$458='Eric-SESSION'!$A$691,INDEX('Eric-SESSION'!$K$691:$T$698, MATCH("*Lat Pulldown*",'Eric-SESSION'!$B$691:$B$698,0), MATCH("*5th*",'Eric-SESSION'!$K$7:$T$7,0)),"")</f>
        <v>#N/A</v>
      </c>
      <c r="N463" s="44" t="e">
        <f>INDEX('Eric-SESSION'!$L$691:$U$698, MATCH("*Lat Pulldown*",'Eric-SESSION'!$B$691:$B$698,0), MATCH("*5th*",'Eric-SESSION'!$K$7:$T$7,0))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'Eric-SESSION'!A700</f>
        <v>0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 t="e">
        <f>MAX(I465:I469)</f>
        <v>#N/A</v>
      </c>
      <c r="J464" s="116" t="e">
        <f t="array" ref="J464">MAX(IF(I465:I469=I464,J465:J469))</f>
        <v>#N/A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str">
        <f>IF($A$140='Eric-SESSION'!$A$700,INDEX('Eric-SESSION'!$K$700:$T$707, MATCH("*Plank*",'Eric-SESSION'!$B$700:$B$707,0), MATCH("*1st*",'Eric-SESSION'!$K$7:$T$7,0)),"")</f>
        <v/>
      </c>
      <c r="P464" s="152" t="str">
        <f>IF($A$140='Eric-SESSION'!$A$700,INDEX('Eric-SESSION'!$K$700:$T$707, MATCH("*HIIT*",'Eric-SESSION'!$B$700:$B$707,0), MATCH("*1st*",'Eric-SESSION'!$K$7:$T$7,0)),"")</f>
        <v/>
      </c>
      <c r="Q464" s="119" t="e">
        <f>INDEX('Eric-SESSION'!$L$643:$U$700, MATCH("*HIIT*",'Eric-SESSION'!$B$643:$B$700,0), MATCH("*1st*",'Eric-SESSION'!$K$7:$T$7,0))</f>
        <v>#N/A</v>
      </c>
      <c r="R464" s="119">
        <f>'Eric-SESSION'!U532</f>
        <v>0</v>
      </c>
      <c r="S464" s="116"/>
      <c r="T464" s="116"/>
      <c r="U464" s="120">
        <f>'Eric-SESSION'!A701</f>
        <v>0</v>
      </c>
      <c r="V464" s="120">
        <f>'Eric-SESSION'!A702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IF($A$464='Eric-SESSION'!$A$700,INDEX('Eric-SESSION'!$K$700:$T$707, MATCH("*pressup*",'Eric-SESSION'!$B$700:$B$707,0), MATCH("*1st*",'Eric-SESSION'!$K$7:$T$7,0)),"")</f>
        <v>#N/A</v>
      </c>
      <c r="D465" s="132" t="e">
        <f>INDEX('Eric-SESSION'!L$700:U$707, MATCH("*pressup*",'Eric-SESSION'!$B$700:$B$707,0), MATCH("*1st*",'Eric-SESSION'!K$7:T$7,0))</f>
        <v>#N/A</v>
      </c>
      <c r="E465" s="131" t="e">
        <f>IF($A$464='Eric-SESSION'!$A$700,INDEX('Eric-SESSION'!$K$700:$T$707, MATCH("*Deadlift*",'Eric-SESSION'!$B$700:$B$707,0), MATCH("*1st*",'Eric-SESSION'!$K$7:$T$7,0)),"")</f>
        <v>#N/A</v>
      </c>
      <c r="F465" s="131" t="e">
        <f>INDEX('Eric-SESSION'!$L$700:$U$707, MATCH("*Deadlift*",'Eric-SESSION'!$B$643:$B$707,0), MATCH("*1st*",'Eric-SESSION'!$K$7:$T$7,0))</f>
        <v>#N/A</v>
      </c>
      <c r="G465" s="131" t="e">
        <f>IF($A$464='Eric-SESSION'!$A$700,INDEX('Eric-SESSION'!$K$700:$T$707, MATCH("*Bench Press*",'Eric-SESSION'!$B$700:$B$707,0), MATCH("*1st*",'Eric-SESSION'!$K$7:$T$7,0)),"")</f>
        <v>#N/A</v>
      </c>
      <c r="H465" s="131" t="e">
        <f>INDEX('Eric-SESSION'!$L$700:$U$707, MATCH("*Bench Press*",'Eric-SESSION'!$B$700:$B$707,0), MATCH("*1st*",'Eric-SESSION'!$K$7:$T$7,0))</f>
        <v>#N/A</v>
      </c>
      <c r="I465" s="132" t="e">
        <f>IF($A$464='Eric-SESSION'!$A$700,INDEX('Eric-SESSION'!$K$700:$T$707, MATCH("*Military*",'Eric-SESSION'!$B$700:$B$707,0), MATCH("*1st*",'Eric-SESSION'!$K$7:$T$7,0)),"")</f>
        <v>#N/A</v>
      </c>
      <c r="J465" s="48" t="e">
        <f>INDEX('Eric-SESSION'!$L$700:$U$707, MATCH("*Military*",'Eric-SESSION'!$B$700:$B$707,0), MATCH("*1st*",'Eric-SESSION'!$K$7:$T$7,0))</f>
        <v>#N/A</v>
      </c>
      <c r="K465" s="131" t="e">
        <f>IF($A$464='Eric-SESSION'!$A$700,INDEX('Eric-SESSION'!$K$700:$T$707, MATCH("*Clean *",'Eric-SESSION'!$B$700:$B$707,0), MATCH("*1st*",'Eric-SESSION'!$K$7:$T$7,0)),"")</f>
        <v>#N/A</v>
      </c>
      <c r="L465" s="48" t="e">
        <f>INDEX('Eric-SESSION'!$L$700:$U$707, MATCH("*Clean *",'Eric-SESSION'!$B$643:$B$707,0), MATCH("*1st*",'Eric-SESSION'!$K$7:$T$7,0))</f>
        <v>#N/A</v>
      </c>
      <c r="M465" s="131" t="e">
        <f>IF($A$464='Eric-SESSION'!$A$700,INDEX('Eric-SESSION'!$K$700:$T$707, MATCH("*Lat Pulldown*",'Eric-SESSION'!$B$700:$B$707,0), MATCH("*1st*",'Eric-SESSION'!$K$7:$T$7,0)),"")</f>
        <v>#N/A</v>
      </c>
      <c r="N465" s="48" t="e">
        <f>INDEX('Eric-SESSION'!$L$700:$U$707, MATCH("*Lat Pulldown*",'Eric-SESSION'!$B$700:$B$707,0), MATCH("*1st*",'Eric-SESSION'!$K$7:$T$7,0))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IF($A$464='Eric-SESSION'!$A$700,INDEX('Eric-SESSION'!$K$700:$T$707, MATCH("*pressup*",'Eric-SESSION'!$B$700:$B$707,0), MATCH("*2nd*",'Eric-SESSION'!$K$7:$T$7,0)),"")</f>
        <v>#N/A</v>
      </c>
      <c r="D466" s="132" t="e">
        <f>INDEX('Eric-SESSION'!L$700:U$707, MATCH("*pressup*",'Eric-SESSION'!$B$700:$B$707,0), MATCH("*2nd*",'Eric-SESSION'!K$7:T$7,0))</f>
        <v>#N/A</v>
      </c>
      <c r="E466" s="131" t="e">
        <f>IF($A$464='Eric-SESSION'!$A$700,INDEX('Eric-SESSION'!$K$700:$T$707, MATCH("*Deadlift*",'Eric-SESSION'!$B$700:$B$707,0), MATCH("*2ND*",'Eric-SESSION'!$K$7:$T$7,0)),"")</f>
        <v>#N/A</v>
      </c>
      <c r="F466" s="131" t="e">
        <f>INDEX('Eric-SESSION'!$L$700:$U$707, MATCH("*Deadlift*",'Eric-SESSION'!$B$643:$B$707,0), MATCH("*2nd*",'Eric-SESSION'!$K$7:$T$7,0))</f>
        <v>#N/A</v>
      </c>
      <c r="G466" s="131" t="e">
        <f>IF($A$464='Eric-SESSION'!$A$700,INDEX('Eric-SESSION'!$K$700:$T$707, MATCH("*Bench Press*",'Eric-SESSION'!$B$700:$B$707,0), MATCH("*2ND*",'Eric-SESSION'!$K$7:$T$7,0)),"")</f>
        <v>#N/A</v>
      </c>
      <c r="H466" s="131" t="e">
        <f>INDEX('Eric-SESSION'!$L$700:$U$707, MATCH("*Bench Press*",'Eric-SESSION'!$B$700:$B$707,0), MATCH("*2nd*",'Eric-SESSION'!$K$7:$T$7,0))</f>
        <v>#N/A</v>
      </c>
      <c r="I466" s="132" t="e">
        <f>IF($A$464='Eric-SESSION'!$A$700,INDEX('Eric-SESSION'!$K$700:$T$707, MATCH("*Military*",'Eric-SESSION'!$B$700:$B$707,0), MATCH("*2ND*",'Eric-SESSION'!$K$7:$T$7,0)),"")</f>
        <v>#N/A</v>
      </c>
      <c r="J466" s="44" t="e">
        <f>INDEX('Eric-SESSION'!$L$700:$U$707, MATCH("*Military*",'Eric-SESSION'!$B$700:$B$707,0), MATCH("*2nd*",'Eric-SESSION'!$K$7:$T$7,0))</f>
        <v>#N/A</v>
      </c>
      <c r="K466" s="131" t="e">
        <f>IF($A$464='Eric-SESSION'!$A$700,INDEX('Eric-SESSION'!$K$700:$T$707, MATCH("*Clean *",'Eric-SESSION'!$B$700:$B$707,0), MATCH("*2ND*",'Eric-SESSION'!$K$7:$T$7,0)),"")</f>
        <v>#N/A</v>
      </c>
      <c r="L466" s="44" t="e">
        <f>INDEX('Eric-SESSION'!$L$700:$U$707, MATCH("*Clean *",'Eric-SESSION'!$B$643:$B$707,0), MATCH("*2nd*",'Eric-SESSION'!$K$7:$T$7,0))</f>
        <v>#N/A</v>
      </c>
      <c r="M466" s="131" t="e">
        <f>IF($A$464='Eric-SESSION'!$A$700,INDEX('Eric-SESSION'!$K$700:$T$707, MATCH("*Lat Pulldown*",'Eric-SESSION'!$B$700:$B$707,0), MATCH("*2ND*",'Eric-SESSION'!$K$7:$T$7,0)),"")</f>
        <v>#N/A</v>
      </c>
      <c r="N466" s="44" t="e">
        <f>INDEX('Eric-SESSION'!$L$700:$U$707, MATCH("*Lat Pulldown*",'Eric-SESSION'!$B$700:$B$707,0), MATCH("*2nd*",'Eric-SESSION'!$K$7:$T$7,0))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IF($A$464='Eric-SESSION'!$A$700,INDEX('Eric-SESSION'!$K$700:$T$707, MATCH("*pressup*",'Eric-SESSION'!$B$700:$B$707,0), MATCH("*3rd*",'Eric-SESSION'!$K$7:$T$7,0)),"")</f>
        <v>#N/A</v>
      </c>
      <c r="D467" s="132" t="e">
        <f>INDEX('Eric-SESSION'!L$700:U$707, MATCH("*pressup*",'Eric-SESSION'!$B$700:$B$707,0), MATCH("*3rd*",'Eric-SESSION'!K$7:T$7,0))</f>
        <v>#N/A</v>
      </c>
      <c r="E467" s="131" t="e">
        <f>IF($A$464='Eric-SESSION'!$A$700,INDEX('Eric-SESSION'!$K$700:$T$707, MATCH("*Deadlift*",'Eric-SESSION'!$B$700:$B$707,0), MATCH("*3rd*",'Eric-SESSION'!$K$7:$T$7,0)),"")</f>
        <v>#N/A</v>
      </c>
      <c r="F467" s="131" t="e">
        <f>INDEX('Eric-SESSION'!$L$700:$U$707, MATCH("*Deadlift*",'Eric-SESSION'!$B$643:$B$707,0), MATCH("*3rd*",'Eric-SESSION'!$K$7:$T$7,0))</f>
        <v>#N/A</v>
      </c>
      <c r="G467" s="131" t="e">
        <f>IF($A$464='Eric-SESSION'!$A$700,INDEX('Eric-SESSION'!$K$700:$T$707, MATCH("*Bench Press*",'Eric-SESSION'!$B$700:$B$707,0), MATCH("*3rd*",'Eric-SESSION'!$K$7:$T$7,0)),"")</f>
        <v>#N/A</v>
      </c>
      <c r="H467" s="131" t="e">
        <f>INDEX('Eric-SESSION'!$L$700:$U$707, MATCH("*Bench Press*",'Eric-SESSION'!$B$700:$B$707,0), MATCH("*3rd*",'Eric-SESSION'!$K$7:$T$7,0))</f>
        <v>#N/A</v>
      </c>
      <c r="I467" s="132" t="e">
        <f>IF($A$464='Eric-SESSION'!$A$700,INDEX('Eric-SESSION'!$K$700:$T$707, MATCH("*Military*",'Eric-SESSION'!$B$700:$B$707,0), MATCH("*3rd*",'Eric-SESSION'!$K$7:$T$7,0)),"")</f>
        <v>#N/A</v>
      </c>
      <c r="J467" s="44" t="e">
        <f>INDEX('Eric-SESSION'!$L$700:$U$707, MATCH("*Military*",'Eric-SESSION'!$B$700:$B$707,0), MATCH("*3rd*",'Eric-SESSION'!$K$7:$T$7,0))</f>
        <v>#N/A</v>
      </c>
      <c r="K467" s="131" t="e">
        <f>IF($A$464='Eric-SESSION'!$A$700,INDEX('Eric-SESSION'!$K$700:$T$707, MATCH("*Clean *",'Eric-SESSION'!$B$700:$B$707,0), MATCH("*3rd*",'Eric-SESSION'!$K$7:$T$7,0)),"")</f>
        <v>#N/A</v>
      </c>
      <c r="L467" s="44" t="e">
        <f>INDEX('Eric-SESSION'!$L$700:$U$707, MATCH("*Clean *",'Eric-SESSION'!$B$643:$B$707,0), MATCH("*3rd*",'Eric-SESSION'!$K$7:$T$7,0))</f>
        <v>#N/A</v>
      </c>
      <c r="M467" s="131" t="e">
        <f>IF($A$464='Eric-SESSION'!$A$700,INDEX('Eric-SESSION'!$K$700:$T$707, MATCH("*Lat Pulldown*",'Eric-SESSION'!$B$700:$B$707,0), MATCH("*3rd*",'Eric-SESSION'!$K$7:$T$7,0)),"")</f>
        <v>#N/A</v>
      </c>
      <c r="N467" s="44" t="e">
        <f>INDEX('Eric-SESSION'!$L$700:$U$707, MATCH("*Lat Pulldown*",'Eric-SESSION'!$B$700:$B$707,0), MATCH("*3rd*",'Eric-SESSION'!$K$7:$T$7,0))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IF($A$464='Eric-SESSION'!$A$700,INDEX('Eric-SESSION'!$K$700:$T$707, MATCH("*pressup*",'Eric-SESSION'!$B$700:$B$707,0), MATCH("*4th*",'Eric-SESSION'!$K$7:$T$7,0)),"")</f>
        <v>#N/A</v>
      </c>
      <c r="D468" s="132" t="e">
        <f>INDEX('Eric-SESSION'!L$700:U$707, MATCH("*pressup*",'Eric-SESSION'!$B$700:$B$707,0), MATCH("*4th*",'Eric-SESSION'!K$7:T$7,0))</f>
        <v>#N/A</v>
      </c>
      <c r="E468" s="131" t="e">
        <f>IF($A$464='Eric-SESSION'!$A$700,INDEX('Eric-SESSION'!$K$700:$T$707, MATCH("*Deadlift*",'Eric-SESSION'!$B$700:$B$707,0), MATCH("*4th*",'Eric-SESSION'!$K$7:$T$7,0)),"")</f>
        <v>#N/A</v>
      </c>
      <c r="F468" s="131" t="e">
        <f>INDEX('Eric-SESSION'!$L$700:$U$707, MATCH("*Deadlift*",'Eric-SESSION'!$B$643:$B$707,0), MATCH("*4th*",'Eric-SESSION'!$K$7:$T$7,0))</f>
        <v>#N/A</v>
      </c>
      <c r="G468" s="131" t="e">
        <f>IF($A$464='Eric-SESSION'!$A$700,INDEX('Eric-SESSION'!$K$700:$T$707, MATCH("*Bench Press*",'Eric-SESSION'!$B$700:$B$707,0), MATCH("*4th*",'Eric-SESSION'!$K$7:$T$7,0)),"")</f>
        <v>#N/A</v>
      </c>
      <c r="H468" s="131" t="e">
        <f>INDEX('Eric-SESSION'!$L$700:$U$707, MATCH("*Bench Press*",'Eric-SESSION'!$B$700:$B$707,0), MATCH("*4th*",'Eric-SESSION'!$K$7:$T$7,0))</f>
        <v>#N/A</v>
      </c>
      <c r="I468" s="132" t="e">
        <f>IF($A$464='Eric-SESSION'!$A$700,INDEX('Eric-SESSION'!$K$700:$T$707, MATCH("*Military*",'Eric-SESSION'!$B$700:$B$707,0), MATCH("*4th*",'Eric-SESSION'!$K$7:$T$7,0)),"")</f>
        <v>#N/A</v>
      </c>
      <c r="J468" s="44" t="e">
        <f>INDEX('Eric-SESSION'!$L$700:$U$707, MATCH("*Military*",'Eric-SESSION'!$B$700:$B$707,0), MATCH("*4th*",'Eric-SESSION'!$K$7:$T$7,0))</f>
        <v>#N/A</v>
      </c>
      <c r="K468" s="131" t="e">
        <f>IF($A$464='Eric-SESSION'!$A$700,INDEX('Eric-SESSION'!$K$700:$T$707, MATCH("*Clean *",'Eric-SESSION'!$B$700:$B$707,0), MATCH("*4th*",'Eric-SESSION'!$K$7:$T$7,0)),"")</f>
        <v>#N/A</v>
      </c>
      <c r="L468" s="44" t="e">
        <f>INDEX('Eric-SESSION'!$L$700:$U$707, MATCH("*Clean *",'Eric-SESSION'!$B$643:$B$707,0), MATCH("*4th*",'Eric-SESSION'!$K$7:$T$7,0))</f>
        <v>#N/A</v>
      </c>
      <c r="M468" s="131" t="e">
        <f>IF($A$464='Eric-SESSION'!$A$700,INDEX('Eric-SESSION'!$K$700:$T$707, MATCH("*Lat Pulldown*",'Eric-SESSION'!$B$700:$B$707,0), MATCH("*4th*",'Eric-SESSION'!$K$7:$T$7,0)),"")</f>
        <v>#N/A</v>
      </c>
      <c r="N468" s="44" t="e">
        <f>INDEX('Eric-SESSION'!$L$700:$U$707, MATCH("*Lat Pulldown*",'Eric-SESSION'!$B$700:$B$707,0), MATCH("*4th*",'Eric-SESSION'!$K$7:$T$7,0))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IF($A$464='Eric-SESSION'!$A$700,INDEX('Eric-SESSION'!$K$700:$T$707, MATCH("*pressup*",'Eric-SESSION'!$B$700:$B$707,0), MATCH("*5th*",'Eric-SESSION'!$K$7:$T$7,0)),"")</f>
        <v>#N/A</v>
      </c>
      <c r="D469" s="132" t="e">
        <f>INDEX('Eric-SESSION'!L$700:U$707, MATCH("*pressup*",'Eric-SESSION'!$B$700:$B$707,0), MATCH("*5th*",'Eric-SESSION'!K$7:T$7,0))</f>
        <v>#N/A</v>
      </c>
      <c r="E469" s="131" t="e">
        <f>IF($A$464='Eric-SESSION'!$A$700,INDEX('Eric-SESSION'!$K$700:$T$707, MATCH("*Deadlift*",'Eric-SESSION'!$B$700:$B$707,0), MATCH("*5th*",'Eric-SESSION'!$K$7:$T$7,0)),"")</f>
        <v>#N/A</v>
      </c>
      <c r="F469" s="131" t="e">
        <f>INDEX('Eric-SESSION'!$L$700:$U$707, MATCH("*Deadlift*",'Eric-SESSION'!$B$643:$B$707,0), MATCH("*5th*",'Eric-SESSION'!$K$7:$T$7,0))</f>
        <v>#N/A</v>
      </c>
      <c r="G469" s="131" t="e">
        <f>IF($A$464='Eric-SESSION'!$A$700,INDEX('Eric-SESSION'!$K$700:$T$707, MATCH("*Bench Press*",'Eric-SESSION'!$B$700:$B$707,0), MATCH("*5th*",'Eric-SESSION'!$K$7:$T$7,0)),"")</f>
        <v>#N/A</v>
      </c>
      <c r="H469" s="131" t="e">
        <f>INDEX('Eric-SESSION'!$L$700:$U$707, MATCH("*Bench Press*",'Eric-SESSION'!$B$700:$B$707,0), MATCH("*5th*",'Eric-SESSION'!$K$7:$T$7,0))</f>
        <v>#N/A</v>
      </c>
      <c r="I469" s="132" t="e">
        <f>IF($A$464='Eric-SESSION'!$A$700,INDEX('Eric-SESSION'!$K$700:$T$707, MATCH("*Military*",'Eric-SESSION'!$B$700:$B$707,0), MATCH("*5th*",'Eric-SESSION'!$K$7:$T$7,0)),"")</f>
        <v>#N/A</v>
      </c>
      <c r="J469" s="44" t="e">
        <f>INDEX('Eric-SESSION'!$L$700:$U$707, MATCH("*Military*",'Eric-SESSION'!$B$700:$B$707,0), MATCH("*5th*",'Eric-SESSION'!$K$7:$T$7,0))</f>
        <v>#N/A</v>
      </c>
      <c r="K469" s="131" t="e">
        <f>IF($A$464='Eric-SESSION'!$A$700,INDEX('Eric-SESSION'!$K$700:$T$707, MATCH("*Clean *",'Eric-SESSION'!$B$700:$B$707,0), MATCH("*5th*",'Eric-SESSION'!$K$7:$T$7,0)),"")</f>
        <v>#N/A</v>
      </c>
      <c r="L469" s="44" t="e">
        <f>INDEX('Eric-SESSION'!$L$700:$U$707, MATCH("*Clean *",'Eric-SESSION'!$B$643:$B$707,0), MATCH("*5th*",'Eric-SESSION'!$K$7:$T$7,0))</f>
        <v>#N/A</v>
      </c>
      <c r="M469" s="131" t="e">
        <f>IF($A$464='Eric-SESSION'!$A$700,INDEX('Eric-SESSION'!$K$700:$T$707, MATCH("*Lat Pulldown*",'Eric-SESSION'!$B$700:$B$707,0), MATCH("*5th*",'Eric-SESSION'!$K$7:$T$7,0)),"")</f>
        <v>#N/A</v>
      </c>
      <c r="N469" s="44" t="e">
        <f>INDEX('Eric-SESSION'!$L$700:$U$707, MATCH("*Lat Pulldown*",'Eric-SESSION'!$B$700:$B$707,0), MATCH("*5th*",'Eric-SESSION'!$K$7:$T$7,0))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'Eric-SESSION'!A709</f>
        <v>0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 t="e">
        <f>MAX(M471:M475)</f>
        <v>#N/A</v>
      </c>
      <c r="N470" s="117" t="e">
        <f t="array" ref="N470">MAX(IF(M471:M475=M470,N471:N475))</f>
        <v>#N/A</v>
      </c>
      <c r="O470" s="152" t="str">
        <f>IF($A$140='Eric-SESSION'!$A$709,INDEX('Eric-SESSION'!$K$709:$T$716, MATCH("*Plank*",'Eric-SESSION'!$B$709:$B$716,0), MATCH("*1st*",'Eric-SESSION'!$K$7:$T$7,0)),"")</f>
        <v/>
      </c>
      <c r="P470" s="152" t="str">
        <f>IF($A$140='Eric-SESSION'!$A$709,INDEX('Eric-SESSION'!$K$709:$T$716, MATCH("*HIIT*",'Eric-SESSION'!$B$709:$B$716,0), MATCH("*1st*",'Eric-SESSION'!$K$7:$T$7,0)),"")</f>
        <v/>
      </c>
      <c r="Q470" s="119" t="e">
        <f>INDEX('Eric-SESSION'!$L$649:$U$709, MATCH("*HIIT*",'Eric-SESSION'!$B$649:$B$709,0), MATCH("*1st*",'Eric-SESSION'!$K$7:$T$7,0))</f>
        <v>#N/A</v>
      </c>
      <c r="R470" s="119">
        <f>'Eric-SESSION'!U538</f>
        <v>0</v>
      </c>
      <c r="S470" s="116"/>
      <c r="T470" s="116"/>
      <c r="U470" s="120">
        <f>'Eric-SESSION'!A710</f>
        <v>0</v>
      </c>
      <c r="V470" s="120">
        <f>'Eric-SESSION'!A711</f>
        <v>0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IF($A$470='Eric-SESSION'!$A$709,INDEX('Eric-SESSION'!$K$709:$T$716, MATCH("*pressup*",'Eric-SESSION'!$B$709:$B$716,0), MATCH("*1st*",'Eric-SESSION'!$K$7:$T$7,0)),"")</f>
        <v>#N/A</v>
      </c>
      <c r="D471" s="132" t="e">
        <f>INDEX('Eric-SESSION'!L$709:U$716, MATCH("*pressup*",'Eric-SESSION'!$B$709:$B$716,0), MATCH("*1st*",'Eric-SESSION'!K$7:T$7,0))</f>
        <v>#N/A</v>
      </c>
      <c r="E471" s="131" t="e">
        <f>IF($A$470='Eric-SESSION'!$A$709,INDEX('Eric-SESSION'!$K$709:$T$716, MATCH("*Deadlift*",'Eric-SESSION'!$B$709:$B$716,0), MATCH("*1st*",'Eric-SESSION'!$K$7:$T$7,0)),"")</f>
        <v>#N/A</v>
      </c>
      <c r="F471" s="131" t="e">
        <f>INDEX('Eric-SESSION'!$L$709:$U$716, MATCH("*Deadlift*",'Eric-SESSION'!$B$649:$B$716,0), MATCH("*1st*",'Eric-SESSION'!$K$7:$T$7,0))</f>
        <v>#N/A</v>
      </c>
      <c r="G471" s="131" t="e">
        <f>IF($A$470='Eric-SESSION'!$A$709,INDEX('Eric-SESSION'!$K$709:$T$716, MATCH("*Bench Press*",'Eric-SESSION'!$B$709:$B$716,0), MATCH("*1st*",'Eric-SESSION'!$K$7:$T$7,0)),"")</f>
        <v>#N/A</v>
      </c>
      <c r="H471" s="131" t="e">
        <f>INDEX('Eric-SESSION'!$L$709:$U$716, MATCH("*Bench Press*",'Eric-SESSION'!$B$709:$B$716,0), MATCH("*1st*",'Eric-SESSION'!$K$7:$T$7,0))</f>
        <v>#N/A</v>
      </c>
      <c r="I471" s="132" t="e">
        <f>IF($A$470='Eric-SESSION'!$A$709,INDEX('Eric-SESSION'!$K$709:$T$716, MATCH("*Military*",'Eric-SESSION'!$B$709:$B$716,0), MATCH("*1st*",'Eric-SESSION'!$K$7:$T$7,0)),"")</f>
        <v>#N/A</v>
      </c>
      <c r="J471" s="48" t="e">
        <f>INDEX('Eric-SESSION'!$L$709:$U$716, MATCH("*Military*",'Eric-SESSION'!$B$709:$B$716,0), MATCH("*1st*",'Eric-SESSION'!$K$7:$T$7,0))</f>
        <v>#N/A</v>
      </c>
      <c r="K471" s="131" t="e">
        <f>IF($A$470='Eric-SESSION'!$A$709,INDEX('Eric-SESSION'!$K$709:$T$716, MATCH("*Clean *",'Eric-SESSION'!$B$709:$B$716,0), MATCH("*1st*",'Eric-SESSION'!$K$7:$T$7,0)),"")</f>
        <v>#N/A</v>
      </c>
      <c r="L471" s="48" t="e">
        <f>INDEX('Eric-SESSION'!$L$709:$U$716, MATCH("*Clean *",'Eric-SESSION'!$B$649:$B$716,0), MATCH("*1st*",'Eric-SESSION'!$K$7:$T$7,0))</f>
        <v>#N/A</v>
      </c>
      <c r="M471" s="131" t="e">
        <f>IF($A$470='Eric-SESSION'!$A$709,INDEX('Eric-SESSION'!$K$709:$T$716, MATCH("*Lat Pulldown*",'Eric-SESSION'!$B$709:$B$716,0), MATCH("*1st*",'Eric-SESSION'!$K$7:$T$7,0)),"")</f>
        <v>#N/A</v>
      </c>
      <c r="N471" s="48" t="e">
        <f>INDEX('Eric-SESSION'!$L$709:$U$716, MATCH("*Lat Pulldown*",'Eric-SESSION'!$B$709:$B$716,0), MATCH("*1st*",'Eric-SESSION'!$K$7:$T$7,0))</f>
        <v>#N/A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IF($A$470='Eric-SESSION'!$A$709,INDEX('Eric-SESSION'!$K$709:$T$716, MATCH("*pressup*",'Eric-SESSION'!$B$709:$B$716,0), MATCH("*2nd*",'Eric-SESSION'!$K$7:$T$7,0)),"")</f>
        <v>#N/A</v>
      </c>
      <c r="D472" s="132" t="e">
        <f>INDEX('Eric-SESSION'!L$709:U$716, MATCH("*pressup*",'Eric-SESSION'!$B$709:$B$716,0), MATCH("*2nd*",'Eric-SESSION'!K$7:T$7,0))</f>
        <v>#N/A</v>
      </c>
      <c r="E472" s="131" t="e">
        <f>IF($A$470='Eric-SESSION'!$A$709,INDEX('Eric-SESSION'!$K$709:$T$716, MATCH("*Deadlift*",'Eric-SESSION'!$B$709:$B$716,0), MATCH("*2ND*",'Eric-SESSION'!$K$7:$T$7,0)),"")</f>
        <v>#N/A</v>
      </c>
      <c r="F472" s="131" t="e">
        <f>INDEX('Eric-SESSION'!$L$709:$U$716, MATCH("*Deadlift*",'Eric-SESSION'!$B$649:$B$716,0), MATCH("*2nd*",'Eric-SESSION'!$K$7:$T$7,0))</f>
        <v>#N/A</v>
      </c>
      <c r="G472" s="131" t="e">
        <f>IF($A$470='Eric-SESSION'!$A$709,INDEX('Eric-SESSION'!$K$709:$T$716, MATCH("*Bench Press*",'Eric-SESSION'!$B$709:$B$716,0), MATCH("*2ND*",'Eric-SESSION'!$K$7:$T$7,0)),"")</f>
        <v>#N/A</v>
      </c>
      <c r="H472" s="131" t="e">
        <f>INDEX('Eric-SESSION'!$L$709:$U$716, MATCH("*Bench Press*",'Eric-SESSION'!$B$709:$B$716,0), MATCH("*2nd*",'Eric-SESSION'!$K$7:$T$7,0))</f>
        <v>#N/A</v>
      </c>
      <c r="I472" s="132" t="e">
        <f>IF($A$470='Eric-SESSION'!$A$709,INDEX('Eric-SESSION'!$K$709:$T$716, MATCH("*Military*",'Eric-SESSION'!$B$709:$B$716,0), MATCH("*2ND*",'Eric-SESSION'!$K$7:$T$7,0)),"")</f>
        <v>#N/A</v>
      </c>
      <c r="J472" s="44" t="e">
        <f>INDEX('Eric-SESSION'!$L$709:$U$716, MATCH("*Military*",'Eric-SESSION'!$B$709:$B$716,0), MATCH("*2nd*",'Eric-SESSION'!$K$7:$T$7,0))</f>
        <v>#N/A</v>
      </c>
      <c r="K472" s="131" t="e">
        <f>IF($A$470='Eric-SESSION'!$A$709,INDEX('Eric-SESSION'!$K$709:$T$716, MATCH("*Clean *",'Eric-SESSION'!$B$709:$B$716,0), MATCH("*2ND*",'Eric-SESSION'!$K$7:$T$7,0)),"")</f>
        <v>#N/A</v>
      </c>
      <c r="L472" s="44" t="e">
        <f>INDEX('Eric-SESSION'!$L$709:$U$716, MATCH("*Clean *",'Eric-SESSION'!$B$649:$B$716,0), MATCH("*2nd*",'Eric-SESSION'!$K$7:$T$7,0))</f>
        <v>#N/A</v>
      </c>
      <c r="M472" s="131" t="e">
        <f>IF($A$470='Eric-SESSION'!$A$709,INDEX('Eric-SESSION'!$K$709:$T$716, MATCH("*Lat Pulldown*",'Eric-SESSION'!$B$709:$B$716,0), MATCH("*2ND*",'Eric-SESSION'!$K$7:$T$7,0)),"")</f>
        <v>#N/A</v>
      </c>
      <c r="N472" s="44" t="e">
        <f>INDEX('Eric-SESSION'!$L$709:$U$716, MATCH("*Lat Pulldown*",'Eric-SESSION'!$B$709:$B$716,0), MATCH("*2nd*",'Eric-SESSION'!$K$7:$T$7,0))</f>
        <v>#N/A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IF($A$470='Eric-SESSION'!$A$709,INDEX('Eric-SESSION'!$K$709:$T$716, MATCH("*pressup*",'Eric-SESSION'!$B$709:$B$716,0), MATCH("*3rd*",'Eric-SESSION'!$K$7:$T$7,0)),"")</f>
        <v>#N/A</v>
      </c>
      <c r="D473" s="132" t="e">
        <f>INDEX('Eric-SESSION'!L$709:U$716, MATCH("*pressup*",'Eric-SESSION'!$B$709:$B$716,0), MATCH("*3rd*",'Eric-SESSION'!K$7:T$7,0))</f>
        <v>#N/A</v>
      </c>
      <c r="E473" s="131" t="e">
        <f>IF($A$470='Eric-SESSION'!$A$709,INDEX('Eric-SESSION'!$K$709:$T$716, MATCH("*Deadlift*",'Eric-SESSION'!$B$709:$B$716,0), MATCH("*3rd*",'Eric-SESSION'!$K$7:$T$7,0)),"")</f>
        <v>#N/A</v>
      </c>
      <c r="F473" s="131" t="e">
        <f>INDEX('Eric-SESSION'!$L$709:$U$716, MATCH("*Deadlift*",'Eric-SESSION'!$B$649:$B$716,0), MATCH("*3rd*",'Eric-SESSION'!$K$7:$T$7,0))</f>
        <v>#N/A</v>
      </c>
      <c r="G473" s="131" t="e">
        <f>IF($A$470='Eric-SESSION'!$A$709,INDEX('Eric-SESSION'!$K$709:$T$716, MATCH("*Bench Press*",'Eric-SESSION'!$B$709:$B$716,0), MATCH("*3rd*",'Eric-SESSION'!$K$7:$T$7,0)),"")</f>
        <v>#N/A</v>
      </c>
      <c r="H473" s="131" t="e">
        <f>INDEX('Eric-SESSION'!$L$709:$U$716, MATCH("*Bench Press*",'Eric-SESSION'!$B$709:$B$716,0), MATCH("*3rd*",'Eric-SESSION'!$K$7:$T$7,0))</f>
        <v>#N/A</v>
      </c>
      <c r="I473" s="132" t="e">
        <f>IF($A$470='Eric-SESSION'!$A$709,INDEX('Eric-SESSION'!$K$709:$T$716, MATCH("*Military*",'Eric-SESSION'!$B$709:$B$716,0), MATCH("*3rd*",'Eric-SESSION'!$K$7:$T$7,0)),"")</f>
        <v>#N/A</v>
      </c>
      <c r="J473" s="44" t="e">
        <f>INDEX('Eric-SESSION'!$L$709:$U$716, MATCH("*Military*",'Eric-SESSION'!$B$709:$B$716,0), MATCH("*3rd*",'Eric-SESSION'!$K$7:$T$7,0))</f>
        <v>#N/A</v>
      </c>
      <c r="K473" s="131" t="e">
        <f>IF($A$470='Eric-SESSION'!$A$709,INDEX('Eric-SESSION'!$K$709:$T$716, MATCH("*Clean *",'Eric-SESSION'!$B$709:$B$716,0), MATCH("*3rd*",'Eric-SESSION'!$K$7:$T$7,0)),"")</f>
        <v>#N/A</v>
      </c>
      <c r="L473" s="44" t="e">
        <f>INDEX('Eric-SESSION'!$L$709:$U$716, MATCH("*Clean *",'Eric-SESSION'!$B$649:$B$716,0), MATCH("*3rd*",'Eric-SESSION'!$K$7:$T$7,0))</f>
        <v>#N/A</v>
      </c>
      <c r="M473" s="131" t="e">
        <f>IF($A$470='Eric-SESSION'!$A$709,INDEX('Eric-SESSION'!$K$709:$T$716, MATCH("*Lat Pulldown*",'Eric-SESSION'!$B$709:$B$716,0), MATCH("*3rd*",'Eric-SESSION'!$K$7:$T$7,0)),"")</f>
        <v>#N/A</v>
      </c>
      <c r="N473" s="44" t="e">
        <f>INDEX('Eric-SESSION'!$L$709:$U$716, MATCH("*Lat Pulldown*",'Eric-SESSION'!$B$709:$B$716,0), MATCH("*3rd*",'Eric-SESSION'!$K$7:$T$7,0))</f>
        <v>#N/A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IF($A$470='Eric-SESSION'!$A$709,INDEX('Eric-SESSION'!$K$709:$T$716, MATCH("*pressup*",'Eric-SESSION'!$B$709:$B$716,0), MATCH("*4th*",'Eric-SESSION'!$K$7:$T$7,0)),"")</f>
        <v>#N/A</v>
      </c>
      <c r="D474" s="132" t="e">
        <f>INDEX('Eric-SESSION'!L$709:U$716, MATCH("*pressup*",'Eric-SESSION'!$B$709:$B$716,0), MATCH("*4th*",'Eric-SESSION'!K$7:T$7,0))</f>
        <v>#N/A</v>
      </c>
      <c r="E474" s="131" t="e">
        <f>IF($A$470='Eric-SESSION'!$A$709,INDEX('Eric-SESSION'!$K$709:$T$716, MATCH("*Deadlift*",'Eric-SESSION'!$B$709:$B$716,0), MATCH("*4th*",'Eric-SESSION'!$K$7:$T$7,0)),"")</f>
        <v>#N/A</v>
      </c>
      <c r="F474" s="131" t="e">
        <f>INDEX('Eric-SESSION'!$L$709:$U$716, MATCH("*Deadlift*",'Eric-SESSION'!$B$649:$B$716,0), MATCH("*4th*",'Eric-SESSION'!$K$7:$T$7,0))</f>
        <v>#N/A</v>
      </c>
      <c r="G474" s="131" t="e">
        <f>IF($A$470='Eric-SESSION'!$A$709,INDEX('Eric-SESSION'!$K$709:$T$716, MATCH("*Bench Press*",'Eric-SESSION'!$B$709:$B$716,0), MATCH("*4th*",'Eric-SESSION'!$K$7:$T$7,0)),"")</f>
        <v>#N/A</v>
      </c>
      <c r="H474" s="131" t="e">
        <f>INDEX('Eric-SESSION'!$L$709:$U$716, MATCH("*Bench Press*",'Eric-SESSION'!$B$709:$B$716,0), MATCH("*4th*",'Eric-SESSION'!$K$7:$T$7,0))</f>
        <v>#N/A</v>
      </c>
      <c r="I474" s="132" t="e">
        <f>IF($A$470='Eric-SESSION'!$A$709,INDEX('Eric-SESSION'!$K$709:$T$716, MATCH("*Military*",'Eric-SESSION'!$B$709:$B$716,0), MATCH("*4th*",'Eric-SESSION'!$K$7:$T$7,0)),"")</f>
        <v>#N/A</v>
      </c>
      <c r="J474" s="44" t="e">
        <f>INDEX('Eric-SESSION'!$L$709:$U$716, MATCH("*Military*",'Eric-SESSION'!$B$709:$B$716,0), MATCH("*4th*",'Eric-SESSION'!$K$7:$T$7,0))</f>
        <v>#N/A</v>
      </c>
      <c r="K474" s="131" t="e">
        <f>IF($A$470='Eric-SESSION'!$A$709,INDEX('Eric-SESSION'!$K$709:$T$716, MATCH("*Clean *",'Eric-SESSION'!$B$709:$B$716,0), MATCH("*4th*",'Eric-SESSION'!$K$7:$T$7,0)),"")</f>
        <v>#N/A</v>
      </c>
      <c r="L474" s="44" t="e">
        <f>INDEX('Eric-SESSION'!$L$709:$U$716, MATCH("*Clean *",'Eric-SESSION'!$B$649:$B$716,0), MATCH("*4th*",'Eric-SESSION'!$K$7:$T$7,0))</f>
        <v>#N/A</v>
      </c>
      <c r="M474" s="131" t="e">
        <f>IF($A$470='Eric-SESSION'!$A$709,INDEX('Eric-SESSION'!$K$709:$T$716, MATCH("*Lat Pulldown*",'Eric-SESSION'!$B$709:$B$716,0), MATCH("*4th*",'Eric-SESSION'!$K$7:$T$7,0)),"")</f>
        <v>#N/A</v>
      </c>
      <c r="N474" s="44" t="e">
        <f>INDEX('Eric-SESSION'!$L$709:$U$716, MATCH("*Lat Pulldown*",'Eric-SESSION'!$B$709:$B$716,0), MATCH("*4th*",'Eric-SESSION'!$K$7:$T$7,0))</f>
        <v>#N/A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IF($A$470='Eric-SESSION'!$A$709,INDEX('Eric-SESSION'!$K$709:$T$716, MATCH("*pressup*",'Eric-SESSION'!$B$709:$B$716,0), MATCH("*5th*",'Eric-SESSION'!$K$7:$T$7,0)),"")</f>
        <v>#N/A</v>
      </c>
      <c r="D475" s="132" t="e">
        <f>INDEX('Eric-SESSION'!L$709:U$716, MATCH("*pressup*",'Eric-SESSION'!$B$709:$B$716,0), MATCH("*5th*",'Eric-SESSION'!K$7:T$7,0))</f>
        <v>#N/A</v>
      </c>
      <c r="E475" s="131" t="e">
        <f>IF($A$470='Eric-SESSION'!$A$709,INDEX('Eric-SESSION'!$K$709:$T$716, MATCH("*Deadlift*",'Eric-SESSION'!$B$709:$B$716,0), MATCH("*5th*",'Eric-SESSION'!$K$7:$T$7,0)),"")</f>
        <v>#N/A</v>
      </c>
      <c r="F475" s="131" t="e">
        <f>INDEX('Eric-SESSION'!$L$709:$U$716, MATCH("*Deadlift*",'Eric-SESSION'!$B$649:$B$716,0), MATCH("*5th*",'Eric-SESSION'!$K$7:$T$7,0))</f>
        <v>#N/A</v>
      </c>
      <c r="G475" s="131" t="e">
        <f>IF($A$470='Eric-SESSION'!$A$709,INDEX('Eric-SESSION'!$K$709:$T$716, MATCH("*Bench Press*",'Eric-SESSION'!$B$709:$B$716,0), MATCH("*5th*",'Eric-SESSION'!$K$7:$T$7,0)),"")</f>
        <v>#N/A</v>
      </c>
      <c r="H475" s="131" t="e">
        <f>INDEX('Eric-SESSION'!$L$709:$U$716, MATCH("*Bench Press*",'Eric-SESSION'!$B$709:$B$716,0), MATCH("*5th*",'Eric-SESSION'!$K$7:$T$7,0))</f>
        <v>#N/A</v>
      </c>
      <c r="I475" s="132" t="e">
        <f>IF($A$470='Eric-SESSION'!$A$709,INDEX('Eric-SESSION'!$K$709:$T$716, MATCH("*Military*",'Eric-SESSION'!$B$709:$B$716,0), MATCH("*5th*",'Eric-SESSION'!$K$7:$T$7,0)),"")</f>
        <v>#N/A</v>
      </c>
      <c r="J475" s="44" t="e">
        <f>INDEX('Eric-SESSION'!$L$709:$U$716, MATCH("*Military*",'Eric-SESSION'!$B$709:$B$716,0), MATCH("*5th*",'Eric-SESSION'!$K$7:$T$7,0))</f>
        <v>#N/A</v>
      </c>
      <c r="K475" s="131" t="e">
        <f>IF($A$470='Eric-SESSION'!$A$709,INDEX('Eric-SESSION'!$K$709:$T$716, MATCH("*Clean *",'Eric-SESSION'!$B$709:$B$716,0), MATCH("*5th*",'Eric-SESSION'!$K$7:$T$7,0)),"")</f>
        <v>#N/A</v>
      </c>
      <c r="L475" s="44" t="e">
        <f>INDEX('Eric-SESSION'!$L$709:$U$716, MATCH("*Clean *",'Eric-SESSION'!$B$649:$B$716,0), MATCH("*5th*",'Eric-SESSION'!$K$7:$T$7,0))</f>
        <v>#N/A</v>
      </c>
      <c r="M475" s="131" t="e">
        <f>IF($A$470='Eric-SESSION'!$A$709,INDEX('Eric-SESSION'!$K$709:$T$716, MATCH("*Lat Pulldown*",'Eric-SESSION'!$B$709:$B$716,0), MATCH("*5th*",'Eric-SESSION'!$K$7:$T$7,0)),"")</f>
        <v>#N/A</v>
      </c>
      <c r="N475" s="44" t="e">
        <f>INDEX('Eric-SESSION'!$L$709:$U$716, MATCH("*Lat Pulldown*",'Eric-SESSION'!$B$709:$B$716,0), MATCH("*5th*",'Eric-SESSION'!$K$7:$T$7,0))</f>
        <v>#N/A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'Eric-SESSION'!A718</f>
        <v>0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 t="e">
        <f>MAX(G477:G481)</f>
        <v>#N/A</v>
      </c>
      <c r="H476" s="116" t="e">
        <f t="array" ref="H476">MAX(IF(G477:G481=G476,H477:H481))</f>
        <v>#N/A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str">
        <f>IF($A$140='Eric-SESSION'!$A$718,INDEX('Eric-SESSION'!$K$718:$T$725, MATCH("*Plank*",'Eric-SESSION'!$B$718:$B$725,0), MATCH("*1st*",'Eric-SESSION'!$K$7:$T$7,0)),"")</f>
        <v/>
      </c>
      <c r="P476" s="152" t="str">
        <f>IF($A$140='Eric-SESSION'!$A$718,INDEX('Eric-SESSION'!$K$718:$T$725, MATCH("*HIIT*",'Eric-SESSION'!$B$718:$B$725,0), MATCH("*1st*",'Eric-SESSION'!$K$7:$T$7,0)),"")</f>
        <v/>
      </c>
      <c r="Q476" s="119" t="e">
        <f>INDEX('Eric-SESSION'!$L$655:$U$718, MATCH("*HIIT*",'Eric-SESSION'!$B$655:$B$718,0), MATCH("*1st*",'Eric-SESSION'!$K$7:$T$7,0))</f>
        <v>#N/A</v>
      </c>
      <c r="R476" s="119">
        <f>'Eric-SESSION'!U544</f>
        <v>0</v>
      </c>
      <c r="S476" s="116"/>
      <c r="T476" s="116"/>
      <c r="U476" s="120">
        <f>'Eric-SESSION'!A719</f>
        <v>0</v>
      </c>
      <c r="V476" s="120">
        <f>'Eric-SESSION'!A720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IF($A$476='Eric-SESSION'!$A$718,INDEX('Eric-SESSION'!$K$718:$T$725, MATCH("*pressup*",'Eric-SESSION'!$B$718:$B$725,0), MATCH("*1st*",'Eric-SESSION'!$K$7:$T$7,0)),"")</f>
        <v>#N/A</v>
      </c>
      <c r="D477" s="132" t="e">
        <f>INDEX('Eric-SESSION'!L$718:U$725, MATCH("*pressup*",'Eric-SESSION'!$B$718:$B$725,0), MATCH("*1st*",'Eric-SESSION'!K$7:T$7,0))</f>
        <v>#N/A</v>
      </c>
      <c r="E477" s="131" t="e">
        <f>IF($A$476='Eric-SESSION'!$A$718,INDEX('Eric-SESSION'!$K$718:$T$725, MATCH("*Deadlift*",'Eric-SESSION'!$B$718:$B$725,0), MATCH("*1st*",'Eric-SESSION'!$K$7:$T$7,0)),"")</f>
        <v>#N/A</v>
      </c>
      <c r="F477" s="131" t="e">
        <f>INDEX('Eric-SESSION'!$L$718:$U$725, MATCH("*Deadlift*",'Eric-SESSION'!$B$655:$B$725,0), MATCH("*1st*",'Eric-SESSION'!$K$7:$T$7,0))</f>
        <v>#N/A</v>
      </c>
      <c r="G477" s="131" t="e">
        <f>IF($A$476='Eric-SESSION'!$A$718,INDEX('Eric-SESSION'!$K$718:$T$725, MATCH("*Bench Press*",'Eric-SESSION'!$B$718:$B$725,0), MATCH("*1st*",'Eric-SESSION'!$K$7:$T$7,0)),"")</f>
        <v>#N/A</v>
      </c>
      <c r="H477" s="131" t="e">
        <f>INDEX('Eric-SESSION'!$L$718:$U$725, MATCH("*Bench Press*",'Eric-SESSION'!$B$718:$B$725,0), MATCH("*1st*",'Eric-SESSION'!$K$7:$T$7,0))</f>
        <v>#N/A</v>
      </c>
      <c r="I477" s="132" t="e">
        <f>IF($A$476='Eric-SESSION'!$A$718,INDEX('Eric-SESSION'!$K$718:$T$725, MATCH("*Military*",'Eric-SESSION'!$B$718:$B$725,0), MATCH("*1st*",'Eric-SESSION'!$K$7:$T$7,0)),"")</f>
        <v>#N/A</v>
      </c>
      <c r="J477" s="48" t="e">
        <f>INDEX('Eric-SESSION'!$L$718:$U$725, MATCH("*Military*",'Eric-SESSION'!$B$718:$B$725,0), MATCH("*1st*",'Eric-SESSION'!$K$7:$T$7,0))</f>
        <v>#N/A</v>
      </c>
      <c r="K477" s="131" t="e">
        <f>IF($A$476='Eric-SESSION'!$A$718,INDEX('Eric-SESSION'!$K$718:$T$725, MATCH("*Clean *",'Eric-SESSION'!$B$718:$B$725,0), MATCH("*1st*",'Eric-SESSION'!$K$7:$T$7,0)),"")</f>
        <v>#N/A</v>
      </c>
      <c r="L477" s="48" t="e">
        <f>INDEX('Eric-SESSION'!$L$718:$U$725, MATCH("*Clean *",'Eric-SESSION'!$B$655:$B$725,0), MATCH("*1st*",'Eric-SESSION'!$K$7:$T$7,0))</f>
        <v>#N/A</v>
      </c>
      <c r="M477" s="131" t="e">
        <f>IF($A$476='Eric-SESSION'!$A$718,INDEX('Eric-SESSION'!$K$718:$T$725, MATCH("*Lat Pulldown*",'Eric-SESSION'!$B$718:$B$725,0), MATCH("*1st*",'Eric-SESSION'!$K$7:$T$7,0)),"")</f>
        <v>#N/A</v>
      </c>
      <c r="N477" s="48" t="e">
        <f>INDEX('Eric-SESSION'!$L$718:$U$725, MATCH("*Lat Pulldown*",'Eric-SESSION'!$B$718:$B$725,0), MATCH("*1st*",'Eric-SESSION'!$K$7:$T$7,0))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IF($A$476='Eric-SESSION'!$A$718,INDEX('Eric-SESSION'!$K$718:$T$725, MATCH("*pressup*",'Eric-SESSION'!$B$718:$B$725,0), MATCH("*2nd*",'Eric-SESSION'!$K$7:$T$7,0)),"")</f>
        <v>#N/A</v>
      </c>
      <c r="D478" s="132" t="e">
        <f>INDEX('Eric-SESSION'!L$718:U$725, MATCH("*pressup*",'Eric-SESSION'!$B$718:$B$725,0), MATCH("*2nd*",'Eric-SESSION'!K$7:T$7,0))</f>
        <v>#N/A</v>
      </c>
      <c r="E478" s="131" t="e">
        <f>IF($A$476='Eric-SESSION'!$A$718,INDEX('Eric-SESSION'!$K$718:$T$725, MATCH("*Deadlift*",'Eric-SESSION'!$B$718:$B$725,0), MATCH("*2ND*",'Eric-SESSION'!$K$7:$T$7,0)),"")</f>
        <v>#N/A</v>
      </c>
      <c r="F478" s="131" t="e">
        <f>INDEX('Eric-SESSION'!$L$718:$U$725, MATCH("*Deadlift*",'Eric-SESSION'!$B$655:$B$725,0), MATCH("*2nd*",'Eric-SESSION'!$K$7:$T$7,0))</f>
        <v>#N/A</v>
      </c>
      <c r="G478" s="131" t="e">
        <f>IF($A$476='Eric-SESSION'!$A$718,INDEX('Eric-SESSION'!$K$718:$T$725, MATCH("*Bench Press*",'Eric-SESSION'!$B$718:$B$725,0), MATCH("*2ND*",'Eric-SESSION'!$K$7:$T$7,0)),"")</f>
        <v>#N/A</v>
      </c>
      <c r="H478" s="131" t="e">
        <f>INDEX('Eric-SESSION'!$L$718:$U$725, MATCH("*Bench Press*",'Eric-SESSION'!$B$718:$B$725,0), MATCH("*2nd*",'Eric-SESSION'!$K$7:$T$7,0))</f>
        <v>#N/A</v>
      </c>
      <c r="I478" s="132" t="e">
        <f>IF($A$476='Eric-SESSION'!$A$718,INDEX('Eric-SESSION'!$K$718:$T$725, MATCH("*Military*",'Eric-SESSION'!$B$718:$B$725,0), MATCH("*2ND*",'Eric-SESSION'!$K$7:$T$7,0)),"")</f>
        <v>#N/A</v>
      </c>
      <c r="J478" s="44" t="e">
        <f>INDEX('Eric-SESSION'!$L$718:$U$725, MATCH("*Military*",'Eric-SESSION'!$B$718:$B$725,0), MATCH("*2nd*",'Eric-SESSION'!$K$7:$T$7,0))</f>
        <v>#N/A</v>
      </c>
      <c r="K478" s="131" t="e">
        <f>IF($A$476='Eric-SESSION'!$A$718,INDEX('Eric-SESSION'!$K$718:$T$725, MATCH("*Clean *",'Eric-SESSION'!$B$718:$B$725,0), MATCH("*2ND*",'Eric-SESSION'!$K$7:$T$7,0)),"")</f>
        <v>#N/A</v>
      </c>
      <c r="L478" s="44" t="e">
        <f>INDEX('Eric-SESSION'!$L$718:$U$725, MATCH("*Clean *",'Eric-SESSION'!$B$655:$B$725,0), MATCH("*2nd*",'Eric-SESSION'!$K$7:$T$7,0))</f>
        <v>#N/A</v>
      </c>
      <c r="M478" s="131" t="e">
        <f>IF($A$476='Eric-SESSION'!$A$718,INDEX('Eric-SESSION'!$K$718:$T$725, MATCH("*Lat Pulldown*",'Eric-SESSION'!$B$718:$B$725,0), MATCH("*2ND*",'Eric-SESSION'!$K$7:$T$7,0)),"")</f>
        <v>#N/A</v>
      </c>
      <c r="N478" s="44" t="e">
        <f>INDEX('Eric-SESSION'!$L$718:$U$725, MATCH("*Lat Pulldown*",'Eric-SESSION'!$B$718:$B$725,0), MATCH("*2nd*",'Eric-SESSION'!$K$7:$T$7,0))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IF($A$476='Eric-SESSION'!$A$718,INDEX('Eric-SESSION'!$K$718:$T$725, MATCH("*pressup*",'Eric-SESSION'!$B$718:$B$725,0), MATCH("*3rd*",'Eric-SESSION'!$K$7:$T$7,0)),"")</f>
        <v>#N/A</v>
      </c>
      <c r="D479" s="132" t="e">
        <f>INDEX('Eric-SESSION'!L$718:U$725, MATCH("*pressup*",'Eric-SESSION'!$B$718:$B$725,0), MATCH("*3rd*",'Eric-SESSION'!K$7:T$7,0))</f>
        <v>#N/A</v>
      </c>
      <c r="E479" s="131" t="e">
        <f>IF($A$476='Eric-SESSION'!$A$718,INDEX('Eric-SESSION'!$K$718:$T$725, MATCH("*Deadlift*",'Eric-SESSION'!$B$718:$B$725,0), MATCH("*3rd*",'Eric-SESSION'!$K$7:$T$7,0)),"")</f>
        <v>#N/A</v>
      </c>
      <c r="F479" s="131" t="e">
        <f>INDEX('Eric-SESSION'!$L$718:$U$725, MATCH("*Deadlift*",'Eric-SESSION'!$B$655:$B$725,0), MATCH("*3rd*",'Eric-SESSION'!$K$7:$T$7,0))</f>
        <v>#N/A</v>
      </c>
      <c r="G479" s="131" t="e">
        <f>IF($A$476='Eric-SESSION'!$A$718,INDEX('Eric-SESSION'!$K$718:$T$725, MATCH("*Bench Press*",'Eric-SESSION'!$B$718:$B$725,0), MATCH("*3rd*",'Eric-SESSION'!$K$7:$T$7,0)),"")</f>
        <v>#N/A</v>
      </c>
      <c r="H479" s="131" t="e">
        <f>INDEX('Eric-SESSION'!$L$718:$U$725, MATCH("*Bench Press*",'Eric-SESSION'!$B$718:$B$725,0), MATCH("*3rd*",'Eric-SESSION'!$K$7:$T$7,0))</f>
        <v>#N/A</v>
      </c>
      <c r="I479" s="132" t="e">
        <f>IF($A$476='Eric-SESSION'!$A$718,INDEX('Eric-SESSION'!$K$718:$T$725, MATCH("*Military*",'Eric-SESSION'!$B$718:$B$725,0), MATCH("*3rd*",'Eric-SESSION'!$K$7:$T$7,0)),"")</f>
        <v>#N/A</v>
      </c>
      <c r="J479" s="44" t="e">
        <f>INDEX('Eric-SESSION'!$L$718:$U$725, MATCH("*Military*",'Eric-SESSION'!$B$718:$B$725,0), MATCH("*3rd*",'Eric-SESSION'!$K$7:$T$7,0))</f>
        <v>#N/A</v>
      </c>
      <c r="K479" s="131" t="e">
        <f>IF($A$476='Eric-SESSION'!$A$718,INDEX('Eric-SESSION'!$K$718:$T$725, MATCH("*Clean *",'Eric-SESSION'!$B$718:$B$725,0), MATCH("*3rd*",'Eric-SESSION'!$K$7:$T$7,0)),"")</f>
        <v>#N/A</v>
      </c>
      <c r="L479" s="44" t="e">
        <f>INDEX('Eric-SESSION'!$L$718:$U$725, MATCH("*Clean *",'Eric-SESSION'!$B$655:$B$725,0), MATCH("*3rd*",'Eric-SESSION'!$K$7:$T$7,0))</f>
        <v>#N/A</v>
      </c>
      <c r="M479" s="131" t="e">
        <f>IF($A$476='Eric-SESSION'!$A$718,INDEX('Eric-SESSION'!$K$718:$T$725, MATCH("*Lat Pulldown*",'Eric-SESSION'!$B$718:$B$725,0), MATCH("*3rd*",'Eric-SESSION'!$K$7:$T$7,0)),"")</f>
        <v>#N/A</v>
      </c>
      <c r="N479" s="44" t="e">
        <f>INDEX('Eric-SESSION'!$L$718:$U$725, MATCH("*Lat Pulldown*",'Eric-SESSION'!$B$718:$B$725,0), MATCH("*3rd*",'Eric-SESSION'!$K$7:$T$7,0))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IF($A$476='Eric-SESSION'!$A$718,INDEX('Eric-SESSION'!$K$718:$T$725, MATCH("*pressup*",'Eric-SESSION'!$B$718:$B$725,0), MATCH("*4th*",'Eric-SESSION'!$K$7:$T$7,0)),"")</f>
        <v>#N/A</v>
      </c>
      <c r="D480" s="132" t="e">
        <f>INDEX('Eric-SESSION'!L$718:U$725, MATCH("*pressup*",'Eric-SESSION'!$B$718:$B$725,0), MATCH("*4th*",'Eric-SESSION'!K$7:T$7,0))</f>
        <v>#N/A</v>
      </c>
      <c r="E480" s="131" t="e">
        <f>IF($A$476='Eric-SESSION'!$A$718,INDEX('Eric-SESSION'!$K$718:$T$725, MATCH("*Deadlift*",'Eric-SESSION'!$B$718:$B$725,0), MATCH("*4th*",'Eric-SESSION'!$K$7:$T$7,0)),"")</f>
        <v>#N/A</v>
      </c>
      <c r="F480" s="131" t="e">
        <f>INDEX('Eric-SESSION'!$L$718:$U$725, MATCH("*Deadlift*",'Eric-SESSION'!$B$655:$B$725,0), MATCH("*4th*",'Eric-SESSION'!$K$7:$T$7,0))</f>
        <v>#N/A</v>
      </c>
      <c r="G480" s="131" t="e">
        <f>IF($A$476='Eric-SESSION'!$A$718,INDEX('Eric-SESSION'!$K$718:$T$725, MATCH("*Bench Press*",'Eric-SESSION'!$B$718:$B$725,0), MATCH("*4th*",'Eric-SESSION'!$K$7:$T$7,0)),"")</f>
        <v>#N/A</v>
      </c>
      <c r="H480" s="131" t="e">
        <f>INDEX('Eric-SESSION'!$L$718:$U$725, MATCH("*Bench Press*",'Eric-SESSION'!$B$718:$B$725,0), MATCH("*4th*",'Eric-SESSION'!$K$7:$T$7,0))</f>
        <v>#N/A</v>
      </c>
      <c r="I480" s="132" t="e">
        <f>IF($A$476='Eric-SESSION'!$A$718,INDEX('Eric-SESSION'!$K$718:$T$725, MATCH("*Military*",'Eric-SESSION'!$B$718:$B$725,0), MATCH("*4th*",'Eric-SESSION'!$K$7:$T$7,0)),"")</f>
        <v>#N/A</v>
      </c>
      <c r="J480" s="44" t="e">
        <f>INDEX('Eric-SESSION'!$L$718:$U$725, MATCH("*Military*",'Eric-SESSION'!$B$718:$B$725,0), MATCH("*4th*",'Eric-SESSION'!$K$7:$T$7,0))</f>
        <v>#N/A</v>
      </c>
      <c r="K480" s="131" t="e">
        <f>IF($A$476='Eric-SESSION'!$A$718,INDEX('Eric-SESSION'!$K$718:$T$725, MATCH("*Clean *",'Eric-SESSION'!$B$718:$B$725,0), MATCH("*4th*",'Eric-SESSION'!$K$7:$T$7,0)),"")</f>
        <v>#N/A</v>
      </c>
      <c r="L480" s="44" t="e">
        <f>INDEX('Eric-SESSION'!$L$718:$U$725, MATCH("*Clean *",'Eric-SESSION'!$B$655:$B$725,0), MATCH("*4th*",'Eric-SESSION'!$K$7:$T$7,0))</f>
        <v>#N/A</v>
      </c>
      <c r="M480" s="131" t="e">
        <f>IF($A$476='Eric-SESSION'!$A$718,INDEX('Eric-SESSION'!$K$718:$T$725, MATCH("*Lat Pulldown*",'Eric-SESSION'!$B$718:$B$725,0), MATCH("*4th*",'Eric-SESSION'!$K$7:$T$7,0)),"")</f>
        <v>#N/A</v>
      </c>
      <c r="N480" s="44" t="e">
        <f>INDEX('Eric-SESSION'!$L$718:$U$725, MATCH("*Lat Pulldown*",'Eric-SESSION'!$B$718:$B$725,0), MATCH("*4th*",'Eric-SESSION'!$K$7:$T$7,0))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IF($A$476='Eric-SESSION'!$A$718,INDEX('Eric-SESSION'!$K$718:$T$725, MATCH("*pressup*",'Eric-SESSION'!$B$718:$B$725,0), MATCH("*5th*",'Eric-SESSION'!$K$7:$T$7,0)),"")</f>
        <v>#N/A</v>
      </c>
      <c r="D481" s="132" t="e">
        <f>INDEX('Eric-SESSION'!L$718:U$725, MATCH("*pressup*",'Eric-SESSION'!$B$718:$B$725,0), MATCH("*5th*",'Eric-SESSION'!K$7:T$7,0))</f>
        <v>#N/A</v>
      </c>
      <c r="E481" s="131" t="e">
        <f>IF($A$476='Eric-SESSION'!$A$718,INDEX('Eric-SESSION'!$K$718:$T$725, MATCH("*Deadlift*",'Eric-SESSION'!$B$718:$B$725,0), MATCH("*5th*",'Eric-SESSION'!$K$7:$T$7,0)),"")</f>
        <v>#N/A</v>
      </c>
      <c r="F481" s="131" t="e">
        <f>INDEX('Eric-SESSION'!$L$718:$U$725, MATCH("*Deadlift*",'Eric-SESSION'!$B$655:$B$725,0), MATCH("*5th*",'Eric-SESSION'!$K$7:$T$7,0))</f>
        <v>#N/A</v>
      </c>
      <c r="G481" s="131" t="e">
        <f>IF($A$476='Eric-SESSION'!$A$718,INDEX('Eric-SESSION'!$K$718:$T$725, MATCH("*Bench Press*",'Eric-SESSION'!$B$718:$B$725,0), MATCH("*5th*",'Eric-SESSION'!$K$7:$T$7,0)),"")</f>
        <v>#N/A</v>
      </c>
      <c r="H481" s="131" t="e">
        <f>INDEX('Eric-SESSION'!$L$718:$U$725, MATCH("*Bench Press*",'Eric-SESSION'!$B$718:$B$725,0), MATCH("*5th*",'Eric-SESSION'!$K$7:$T$7,0))</f>
        <v>#N/A</v>
      </c>
      <c r="I481" s="132" t="e">
        <f>IF($A$476='Eric-SESSION'!$A$718,INDEX('Eric-SESSION'!$K$718:$T$725, MATCH("*Military*",'Eric-SESSION'!$B$718:$B$725,0), MATCH("*5th*",'Eric-SESSION'!$K$7:$T$7,0)),"")</f>
        <v>#N/A</v>
      </c>
      <c r="J481" s="44" t="e">
        <f>INDEX('Eric-SESSION'!$L$718:$U$725, MATCH("*Military*",'Eric-SESSION'!$B$718:$B$725,0), MATCH("*5th*",'Eric-SESSION'!$K$7:$T$7,0))</f>
        <v>#N/A</v>
      </c>
      <c r="K481" s="131" t="e">
        <f>IF($A$476='Eric-SESSION'!$A$718,INDEX('Eric-SESSION'!$K$718:$T$725, MATCH("*Clean *",'Eric-SESSION'!$B$718:$B$725,0), MATCH("*5th*",'Eric-SESSION'!$K$7:$T$7,0)),"")</f>
        <v>#N/A</v>
      </c>
      <c r="L481" s="44" t="e">
        <f>INDEX('Eric-SESSION'!$L$718:$U$725, MATCH("*Clean *",'Eric-SESSION'!$B$655:$B$725,0), MATCH("*5th*",'Eric-SESSION'!$K$7:$T$7,0))</f>
        <v>#N/A</v>
      </c>
      <c r="M481" s="131" t="e">
        <f>IF($A$476='Eric-SESSION'!$A$718,INDEX('Eric-SESSION'!$K$718:$T$725, MATCH("*Lat Pulldown*",'Eric-SESSION'!$B$718:$B$725,0), MATCH("*5th*",'Eric-SESSION'!$K$7:$T$7,0)),"")</f>
        <v>#N/A</v>
      </c>
      <c r="N481" s="44" t="e">
        <f>INDEX('Eric-SESSION'!$L$718:$U$725, MATCH("*Lat Pulldown*",'Eric-SESSION'!$B$718:$B$725,0), MATCH("*5th*",'Eric-SESSION'!$K$7:$T$7,0))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'Eric-SESSION'!A727</f>
        <v>0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 t="e">
        <f>MAX(G483:G487)</f>
        <v>#N/A</v>
      </c>
      <c r="H482" s="116" t="e">
        <f t="array" ref="H482">MAX(IF(G483:G487=G482,H483:H487))</f>
        <v>#N/A</v>
      </c>
      <c r="I482" s="116" t="e">
        <f>MAX(I483:I487)</f>
        <v>#N/A</v>
      </c>
      <c r="J482" s="116" t="e">
        <f t="array" ref="J482">MAX(IF(I483:I487=I482,J483:J487))</f>
        <v>#N/A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str">
        <f>IF($A$140='Eric-SESSION'!$A$727,INDEX('Eric-SESSION'!$K$727:$T$734, MATCH("*Plank*",'Eric-SESSION'!$B$727:$B$734,0), MATCH("*1st*",'Eric-SESSION'!$K$7:$T$7,0)),"")</f>
        <v/>
      </c>
      <c r="P482" s="152" t="str">
        <f>IF($A$140='Eric-SESSION'!$A$727,INDEX('Eric-SESSION'!$K$727:$T$734, MATCH("*HIIT*",'Eric-SESSION'!$B$727:$B$734,0), MATCH("*1st*",'Eric-SESSION'!$K$7:$T$7,0)),"")</f>
        <v/>
      </c>
      <c r="Q482" s="119" t="e">
        <f>INDEX('Eric-SESSION'!$L$661:$U$727, MATCH("*HIIT*",'Eric-SESSION'!$B$661:$B$727,0), MATCH("*1st*",'Eric-SESSION'!$K$7:$T$7,0))</f>
        <v>#N/A</v>
      </c>
      <c r="R482" s="119">
        <f>'Eric-SESSION'!U550</f>
        <v>0</v>
      </c>
      <c r="S482" s="116"/>
      <c r="T482" s="116"/>
      <c r="U482" s="120">
        <f>'Eric-SESSION'!A728</f>
        <v>0</v>
      </c>
      <c r="V482" s="120">
        <f>'Eric-SESSION'!A729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IF($A$482='Eric-SESSION'!$A$727,INDEX('Eric-SESSION'!$K$727:$T$734, MATCH("*pressup*",'Eric-SESSION'!$B$727:$B$734,0), MATCH("*1st*",'Eric-SESSION'!$K$7:$T$7,0)),"")</f>
        <v>#N/A</v>
      </c>
      <c r="D483" s="132" t="e">
        <f>INDEX('Eric-SESSION'!L$727:U$734, MATCH("*pressup*",'Eric-SESSION'!$B$727:$B$734,0), MATCH("*1st*",'Eric-SESSION'!K$7:T$7,0))</f>
        <v>#N/A</v>
      </c>
      <c r="E483" s="131" t="e">
        <f>IF($A$482='Eric-SESSION'!$A$727,INDEX('Eric-SESSION'!$K$727:$T$734, MATCH("*Deadlift*",'Eric-SESSION'!$B$727:$B$734,0), MATCH("*1st*",'Eric-SESSION'!$K$7:$T$7,0)),"")</f>
        <v>#N/A</v>
      </c>
      <c r="F483" s="131" t="e">
        <f>INDEX('Eric-SESSION'!$L$727:$U$734, MATCH("*Deadlift*",'Eric-SESSION'!$B$661:$B$734,0), MATCH("*1st*",'Eric-SESSION'!$K$7:$T$7,0))</f>
        <v>#N/A</v>
      </c>
      <c r="G483" s="131" t="e">
        <f>IF($A$482='Eric-SESSION'!$A$727,INDEX('Eric-SESSION'!$K$727:$T$734, MATCH("*Bench Press*",'Eric-SESSION'!$B$727:$B$734,0), MATCH("*1st*",'Eric-SESSION'!$K$7:$T$7,0)),"")</f>
        <v>#N/A</v>
      </c>
      <c r="H483" s="131" t="e">
        <f>INDEX('Eric-SESSION'!$L$727:$U$734, MATCH("*Bench Press*",'Eric-SESSION'!$B$727:$B$734,0), MATCH("*1st*",'Eric-SESSION'!$K$7:$T$7,0))</f>
        <v>#N/A</v>
      </c>
      <c r="I483" s="132" t="e">
        <f>IF($A$482='Eric-SESSION'!$A$727,INDEX('Eric-SESSION'!$K$727:$T$734, MATCH("*Military*",'Eric-SESSION'!$B$727:$B$734,0), MATCH("*1st*",'Eric-SESSION'!$K$7:$T$7,0)),"")</f>
        <v>#N/A</v>
      </c>
      <c r="J483" s="48" t="e">
        <f>INDEX('Eric-SESSION'!$L$727:$U$734, MATCH("*Military*",'Eric-SESSION'!$B$727:$B$734,0), MATCH("*1st*",'Eric-SESSION'!$K$7:$T$7,0))</f>
        <v>#N/A</v>
      </c>
      <c r="K483" s="131" t="e">
        <f>IF($A$482='Eric-SESSION'!$A$727,INDEX('Eric-SESSION'!$K$727:$T$734, MATCH("*Clean *",'Eric-SESSION'!$B$727:$B$734,0), MATCH("*1st*",'Eric-SESSION'!$K$7:$T$7,0)),"")</f>
        <v>#N/A</v>
      </c>
      <c r="L483" s="48" t="e">
        <f>INDEX('Eric-SESSION'!$L$727:$U$734, MATCH("*Clean *",'Eric-SESSION'!$B$661:$B$734,0), MATCH("*1st*",'Eric-SESSION'!$K$7:$T$7,0))</f>
        <v>#N/A</v>
      </c>
      <c r="M483" s="131" t="e">
        <f>IF($A$482='Eric-SESSION'!$A$727,INDEX('Eric-SESSION'!$K$727:$T$734, MATCH("*Lat Pulldown*",'Eric-SESSION'!$B$727:$B$734,0), MATCH("*1st*",'Eric-SESSION'!$K$7:$T$7,0)),"")</f>
        <v>#N/A</v>
      </c>
      <c r="N483" s="48" t="e">
        <f>INDEX('Eric-SESSION'!$L$727:$U$734, MATCH("*Lat Pulldown*",'Eric-SESSION'!$B$727:$B$734,0), MATCH("*1st*",'Eric-SESSION'!$K$7:$T$7,0))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IF($A$482='Eric-SESSION'!$A$727,INDEX('Eric-SESSION'!$K$727:$T$734, MATCH("*pressup*",'Eric-SESSION'!$B$727:$B$734,0), MATCH("*2nd*",'Eric-SESSION'!$K$7:$T$7,0)),"")</f>
        <v>#N/A</v>
      </c>
      <c r="D484" s="132" t="e">
        <f>INDEX('Eric-SESSION'!L$727:U$734, MATCH("*pressup*",'Eric-SESSION'!$B$727:$B$734,0), MATCH("*2nd*",'Eric-SESSION'!K$7:T$7,0))</f>
        <v>#N/A</v>
      </c>
      <c r="E484" s="131" t="e">
        <f>IF($A$482='Eric-SESSION'!$A$727,INDEX('Eric-SESSION'!$K$727:$T$734, MATCH("*Deadlift*",'Eric-SESSION'!$B$727:$B$734,0), MATCH("*2ND*",'Eric-SESSION'!$K$7:$T$7,0)),"")</f>
        <v>#N/A</v>
      </c>
      <c r="F484" s="131" t="e">
        <f>INDEX('Eric-SESSION'!$L$727:$U$734, MATCH("*Deadlift*",'Eric-SESSION'!$B$661:$B$734,0), MATCH("*2nd*",'Eric-SESSION'!$K$7:$T$7,0))</f>
        <v>#N/A</v>
      </c>
      <c r="G484" s="131" t="e">
        <f>IF($A$482='Eric-SESSION'!$A$727,INDEX('Eric-SESSION'!$K$727:$T$734, MATCH("*Bench Press*",'Eric-SESSION'!$B$727:$B$734,0), MATCH("*2ND*",'Eric-SESSION'!$K$7:$T$7,0)),"")</f>
        <v>#N/A</v>
      </c>
      <c r="H484" s="131" t="e">
        <f>INDEX('Eric-SESSION'!$L$727:$U$734, MATCH("*Bench Press*",'Eric-SESSION'!$B$727:$B$734,0), MATCH("*2nd*",'Eric-SESSION'!$K$7:$T$7,0))</f>
        <v>#N/A</v>
      </c>
      <c r="I484" s="132" t="e">
        <f>IF($A$482='Eric-SESSION'!$A$727,INDEX('Eric-SESSION'!$K$727:$T$734, MATCH("*Military*",'Eric-SESSION'!$B$727:$B$734,0), MATCH("*2ND*",'Eric-SESSION'!$K$7:$T$7,0)),"")</f>
        <v>#N/A</v>
      </c>
      <c r="J484" s="44" t="e">
        <f>INDEX('Eric-SESSION'!$L$727:$U$734, MATCH("*Military*",'Eric-SESSION'!$B$727:$B$734,0), MATCH("*2nd*",'Eric-SESSION'!$K$7:$T$7,0))</f>
        <v>#N/A</v>
      </c>
      <c r="K484" s="131" t="e">
        <f>IF($A$482='Eric-SESSION'!$A$727,INDEX('Eric-SESSION'!$K$727:$T$734, MATCH("*Clean *",'Eric-SESSION'!$B$727:$B$734,0), MATCH("*2ND*",'Eric-SESSION'!$K$7:$T$7,0)),"")</f>
        <v>#N/A</v>
      </c>
      <c r="L484" s="44" t="e">
        <f>INDEX('Eric-SESSION'!$L$727:$U$734, MATCH("*Clean *",'Eric-SESSION'!$B$661:$B$734,0), MATCH("*2nd*",'Eric-SESSION'!$K$7:$T$7,0))</f>
        <v>#N/A</v>
      </c>
      <c r="M484" s="131" t="e">
        <f>IF($A$482='Eric-SESSION'!$A$727,INDEX('Eric-SESSION'!$K$727:$T$734, MATCH("*Lat Pulldown*",'Eric-SESSION'!$B$727:$B$734,0), MATCH("*2ND*",'Eric-SESSION'!$K$7:$T$7,0)),"")</f>
        <v>#N/A</v>
      </c>
      <c r="N484" s="44" t="e">
        <f>INDEX('Eric-SESSION'!$L$727:$U$734, MATCH("*Lat Pulldown*",'Eric-SESSION'!$B$727:$B$734,0), MATCH("*2nd*",'Eric-SESSION'!$K$7:$T$7,0))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IF($A$482='Eric-SESSION'!$A$727,INDEX('Eric-SESSION'!$K$727:$T$734, MATCH("*pressup*",'Eric-SESSION'!$B$727:$B$734,0), MATCH("*3rd*",'Eric-SESSION'!$K$7:$T$7,0)),"")</f>
        <v>#N/A</v>
      </c>
      <c r="D485" s="132" t="e">
        <f>INDEX('Eric-SESSION'!L$727:U$734, MATCH("*pressup*",'Eric-SESSION'!$B$727:$B$734,0), MATCH("*3rd*",'Eric-SESSION'!K$7:T$7,0))</f>
        <v>#N/A</v>
      </c>
      <c r="E485" s="131" t="e">
        <f>IF($A$482='Eric-SESSION'!$A$727,INDEX('Eric-SESSION'!$K$727:$T$734, MATCH("*Deadlift*",'Eric-SESSION'!$B$727:$B$734,0), MATCH("*3rd*",'Eric-SESSION'!$K$7:$T$7,0)),"")</f>
        <v>#N/A</v>
      </c>
      <c r="F485" s="131" t="e">
        <f>INDEX('Eric-SESSION'!$L$727:$U$734, MATCH("*Deadlift*",'Eric-SESSION'!$B$661:$B$734,0), MATCH("*3rd*",'Eric-SESSION'!$K$7:$T$7,0))</f>
        <v>#N/A</v>
      </c>
      <c r="G485" s="131" t="e">
        <f>IF($A$482='Eric-SESSION'!$A$727,INDEX('Eric-SESSION'!$K$727:$T$734, MATCH("*Bench Press*",'Eric-SESSION'!$B$727:$B$734,0), MATCH("*3rd*",'Eric-SESSION'!$K$7:$T$7,0)),"")</f>
        <v>#N/A</v>
      </c>
      <c r="H485" s="131" t="e">
        <f>INDEX('Eric-SESSION'!$L$727:$U$734, MATCH("*Bench Press*",'Eric-SESSION'!$B$727:$B$734,0), MATCH("*3rd*",'Eric-SESSION'!$K$7:$T$7,0))</f>
        <v>#N/A</v>
      </c>
      <c r="I485" s="132" t="e">
        <f>IF($A$482='Eric-SESSION'!$A$727,INDEX('Eric-SESSION'!$K$727:$T$734, MATCH("*Military*",'Eric-SESSION'!$B$727:$B$734,0), MATCH("*3rd*",'Eric-SESSION'!$K$7:$T$7,0)),"")</f>
        <v>#N/A</v>
      </c>
      <c r="J485" s="44" t="e">
        <f>INDEX('Eric-SESSION'!$L$727:$U$734, MATCH("*Military*",'Eric-SESSION'!$B$727:$B$734,0), MATCH("*3rd*",'Eric-SESSION'!$K$7:$T$7,0))</f>
        <v>#N/A</v>
      </c>
      <c r="K485" s="131" t="e">
        <f>IF($A$482='Eric-SESSION'!$A$727,INDEX('Eric-SESSION'!$K$727:$T$734, MATCH("*Clean *",'Eric-SESSION'!$B$727:$B$734,0), MATCH("*3rd*",'Eric-SESSION'!$K$7:$T$7,0)),"")</f>
        <v>#N/A</v>
      </c>
      <c r="L485" s="44" t="e">
        <f>INDEX('Eric-SESSION'!$L$727:$U$734, MATCH("*Clean *",'Eric-SESSION'!$B$661:$B$734,0), MATCH("*3rd*",'Eric-SESSION'!$K$7:$T$7,0))</f>
        <v>#N/A</v>
      </c>
      <c r="M485" s="131" t="e">
        <f>IF($A$482='Eric-SESSION'!$A$727,INDEX('Eric-SESSION'!$K$727:$T$734, MATCH("*Lat Pulldown*",'Eric-SESSION'!$B$727:$B$734,0), MATCH("*3rd*",'Eric-SESSION'!$K$7:$T$7,0)),"")</f>
        <v>#N/A</v>
      </c>
      <c r="N485" s="44" t="e">
        <f>INDEX('Eric-SESSION'!$L$727:$U$734, MATCH("*Lat Pulldown*",'Eric-SESSION'!$B$727:$B$734,0), MATCH("*3rd*",'Eric-SESSION'!$K$7:$T$7,0))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IF($A$482='Eric-SESSION'!$A$727,INDEX('Eric-SESSION'!$K$727:$T$734, MATCH("*pressup*",'Eric-SESSION'!$B$727:$B$734,0), MATCH("*4th*",'Eric-SESSION'!$K$7:$T$7,0)),"")</f>
        <v>#N/A</v>
      </c>
      <c r="D486" s="132" t="e">
        <f>INDEX('Eric-SESSION'!L$727:U$734, MATCH("*pressup*",'Eric-SESSION'!$B$727:$B$734,0), MATCH("*4th*",'Eric-SESSION'!K$7:T$7,0))</f>
        <v>#N/A</v>
      </c>
      <c r="E486" s="131" t="e">
        <f>IF($A$482='Eric-SESSION'!$A$727,INDEX('Eric-SESSION'!$K$727:$T$734, MATCH("*Deadlift*",'Eric-SESSION'!$B$727:$B$734,0), MATCH("*4th*",'Eric-SESSION'!$K$7:$T$7,0)),"")</f>
        <v>#N/A</v>
      </c>
      <c r="F486" s="131" t="e">
        <f>INDEX('Eric-SESSION'!$L$727:$U$734, MATCH("*Deadlift*",'Eric-SESSION'!$B$661:$B$734,0), MATCH("*4th*",'Eric-SESSION'!$K$7:$T$7,0))</f>
        <v>#N/A</v>
      </c>
      <c r="G486" s="131" t="e">
        <f>IF($A$482='Eric-SESSION'!$A$727,INDEX('Eric-SESSION'!$K$727:$T$734, MATCH("*Bench Press*",'Eric-SESSION'!$B$727:$B$734,0), MATCH("*4th*",'Eric-SESSION'!$K$7:$T$7,0)),"")</f>
        <v>#N/A</v>
      </c>
      <c r="H486" s="131" t="e">
        <f>INDEX('Eric-SESSION'!$L$727:$U$734, MATCH("*Bench Press*",'Eric-SESSION'!$B$727:$B$734,0), MATCH("*4th*",'Eric-SESSION'!$K$7:$T$7,0))</f>
        <v>#N/A</v>
      </c>
      <c r="I486" s="132" t="e">
        <f>IF($A$482='Eric-SESSION'!$A$727,INDEX('Eric-SESSION'!$K$727:$T$734, MATCH("*Military*",'Eric-SESSION'!$B$727:$B$734,0), MATCH("*4th*",'Eric-SESSION'!$K$7:$T$7,0)),"")</f>
        <v>#N/A</v>
      </c>
      <c r="J486" s="44" t="e">
        <f>INDEX('Eric-SESSION'!$L$727:$U$734, MATCH("*Military*",'Eric-SESSION'!$B$727:$B$734,0), MATCH("*4th*",'Eric-SESSION'!$K$7:$T$7,0))</f>
        <v>#N/A</v>
      </c>
      <c r="K486" s="131" t="e">
        <f>IF($A$482='Eric-SESSION'!$A$727,INDEX('Eric-SESSION'!$K$727:$T$734, MATCH("*Clean *",'Eric-SESSION'!$B$727:$B$734,0), MATCH("*4th*",'Eric-SESSION'!$K$7:$T$7,0)),"")</f>
        <v>#N/A</v>
      </c>
      <c r="L486" s="44" t="e">
        <f>INDEX('Eric-SESSION'!$L$727:$U$734, MATCH("*Clean *",'Eric-SESSION'!$B$661:$B$734,0), MATCH("*4th*",'Eric-SESSION'!$K$7:$T$7,0))</f>
        <v>#N/A</v>
      </c>
      <c r="M486" s="131" t="e">
        <f>IF($A$482='Eric-SESSION'!$A$727,INDEX('Eric-SESSION'!$K$727:$T$734, MATCH("*Lat Pulldown*",'Eric-SESSION'!$B$727:$B$734,0), MATCH("*4th*",'Eric-SESSION'!$K$7:$T$7,0)),"")</f>
        <v>#N/A</v>
      </c>
      <c r="N486" s="44" t="e">
        <f>INDEX('Eric-SESSION'!$L$727:$U$734, MATCH("*Lat Pulldown*",'Eric-SESSION'!$B$727:$B$734,0), MATCH("*4th*",'Eric-SESSION'!$K$7:$T$7,0))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IF($A$482='Eric-SESSION'!$A$727,INDEX('Eric-SESSION'!$K$727:$T$734, MATCH("*pressup*",'Eric-SESSION'!$B$727:$B$734,0), MATCH("*5th*",'Eric-SESSION'!$K$7:$T$7,0)),"")</f>
        <v>#N/A</v>
      </c>
      <c r="D487" s="132" t="e">
        <f>INDEX('Eric-SESSION'!L$727:U$734, MATCH("*pressup*",'Eric-SESSION'!$B$727:$B$734,0), MATCH("*5th*",'Eric-SESSION'!K$7:T$7,0))</f>
        <v>#N/A</v>
      </c>
      <c r="E487" s="131" t="e">
        <f>IF($A$482='Eric-SESSION'!$A$727,INDEX('Eric-SESSION'!$K$727:$T$734, MATCH("*Deadlift*",'Eric-SESSION'!$B$727:$B$734,0), MATCH("*5th*",'Eric-SESSION'!$K$7:$T$7,0)),"")</f>
        <v>#N/A</v>
      </c>
      <c r="F487" s="131" t="e">
        <f>INDEX('Eric-SESSION'!$L$727:$U$734, MATCH("*Deadlift*",'Eric-SESSION'!$B$661:$B$734,0), MATCH("*5th*",'Eric-SESSION'!$K$7:$T$7,0))</f>
        <v>#N/A</v>
      </c>
      <c r="G487" s="131" t="e">
        <f>IF($A$482='Eric-SESSION'!$A$727,INDEX('Eric-SESSION'!$K$727:$T$734, MATCH("*Bench Press*",'Eric-SESSION'!$B$727:$B$734,0), MATCH("*5th*",'Eric-SESSION'!$K$7:$T$7,0)),"")</f>
        <v>#N/A</v>
      </c>
      <c r="H487" s="131" t="e">
        <f>INDEX('Eric-SESSION'!$L$727:$U$734, MATCH("*Bench Press*",'Eric-SESSION'!$B$727:$B$734,0), MATCH("*5th*",'Eric-SESSION'!$K$7:$T$7,0))</f>
        <v>#N/A</v>
      </c>
      <c r="I487" s="132" t="e">
        <f>IF($A$482='Eric-SESSION'!$A$727,INDEX('Eric-SESSION'!$K$727:$T$734, MATCH("*Military*",'Eric-SESSION'!$B$727:$B$734,0), MATCH("*5th*",'Eric-SESSION'!$K$7:$T$7,0)),"")</f>
        <v>#N/A</v>
      </c>
      <c r="J487" s="44" t="e">
        <f>INDEX('Eric-SESSION'!$L$727:$U$734, MATCH("*Military*",'Eric-SESSION'!$B$727:$B$734,0), MATCH("*5th*",'Eric-SESSION'!$K$7:$T$7,0))</f>
        <v>#N/A</v>
      </c>
      <c r="K487" s="131" t="e">
        <f>IF($A$482='Eric-SESSION'!$A$727,INDEX('Eric-SESSION'!$K$727:$T$734, MATCH("*Clean *",'Eric-SESSION'!$B$727:$B$734,0), MATCH("*5th*",'Eric-SESSION'!$K$7:$T$7,0)),"")</f>
        <v>#N/A</v>
      </c>
      <c r="L487" s="44" t="e">
        <f>INDEX('Eric-SESSION'!$L$727:$U$734, MATCH("*Clean *",'Eric-SESSION'!$B$661:$B$734,0), MATCH("*5th*",'Eric-SESSION'!$K$7:$T$7,0))</f>
        <v>#N/A</v>
      </c>
      <c r="M487" s="131" t="e">
        <f>IF($A$482='Eric-SESSION'!$A$727,INDEX('Eric-SESSION'!$K$727:$T$734, MATCH("*Lat Pulldown*",'Eric-SESSION'!$B$727:$B$734,0), MATCH("*5th*",'Eric-SESSION'!$K$7:$T$7,0)),"")</f>
        <v>#N/A</v>
      </c>
      <c r="N487" s="44" t="e">
        <f>INDEX('Eric-SESSION'!$L$727:$U$734, MATCH("*Lat Pulldown*",'Eric-SESSION'!$B$727:$B$734,0), MATCH("*5th*",'Eric-SESSION'!$K$7:$T$7,0))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'Eric-SESSION'!A736</f>
        <v>0</v>
      </c>
      <c r="B488" s="116" t="s">
        <v>84</v>
      </c>
      <c r="C488" s="117" t="e">
        <f>MAX(C489:C493)</f>
        <v>#N/A</v>
      </c>
      <c r="D488" s="116" t="e">
        <f t="array" ref="D488">MAX(IF(C489:C493=C488,D489:D493))</f>
        <v>#N/A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str">
        <f>IF($A$140='Eric-SESSION'!$A$736,INDEX('Eric-SESSION'!$K$736:$T$743, MATCH("*Plank*",'Eric-SESSION'!$B$736:$B$743,0), MATCH("*1st*",'Eric-SESSION'!$K$7:$T$7,0)),"")</f>
        <v/>
      </c>
      <c r="P488" s="152" t="str">
        <f>IF($A$140='Eric-SESSION'!$A$736,INDEX('Eric-SESSION'!$K$736:$T$743, MATCH("*HIIT*",'Eric-SESSION'!$B$736:$B$743,0), MATCH("*1st*",'Eric-SESSION'!$K$7:$T$7,0)),"")</f>
        <v/>
      </c>
      <c r="Q488" s="119" t="e">
        <f>INDEX('Eric-SESSION'!$L$667:$U$736, MATCH("*HIIT*",'Eric-SESSION'!$B$667:$B$736,0), MATCH("*1st*",'Eric-SESSION'!$K$7:$T$7,0))</f>
        <v>#N/A</v>
      </c>
      <c r="R488" s="119">
        <f>'Eric-SESSION'!U556</f>
        <v>0</v>
      </c>
      <c r="S488" s="116"/>
      <c r="T488" s="116"/>
      <c r="U488" s="120">
        <f>'Eric-SESSION'!A668</f>
        <v>0</v>
      </c>
      <c r="V488" s="120">
        <f>'Eric-SESSION'!A669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 t="e">
        <f>IF($A$488='Eric-SESSION'!$A$736,INDEX('Eric-SESSION'!$K$736:$T$743, MATCH("*pressup*",'Eric-SESSION'!$B$736:$B$743,0), MATCH("*1st*",'Eric-SESSION'!$K$7:$T$7,0)),"")</f>
        <v>#N/A</v>
      </c>
      <c r="D489" s="132" t="e">
        <f>INDEX('Eric-SESSION'!L$736:U$743, MATCH("*pressup*",'Eric-SESSION'!$B$736:$B$743,0), MATCH("*1st*",'Eric-SESSION'!K$7:T$7,0))</f>
        <v>#N/A</v>
      </c>
      <c r="E489" s="131" t="e">
        <f>IF($A$488='Eric-SESSION'!$A$736,INDEX('Eric-SESSION'!$K$736:$T$743, MATCH("*Deadlift*",'Eric-SESSION'!$B$736:$B$743,0), MATCH("*1st*",'Eric-SESSION'!$K$7:$T$7,0)),"")</f>
        <v>#N/A</v>
      </c>
      <c r="F489" s="131" t="e">
        <f>INDEX('Eric-SESSION'!$L$736:$U$743, MATCH("*Deadlift*",'Eric-SESSION'!$B$667:$B$743,0), MATCH("*1st*",'Eric-SESSION'!$K$7:$T$7,0))</f>
        <v>#N/A</v>
      </c>
      <c r="G489" s="131" t="e">
        <f>IF($A$488='Eric-SESSION'!$A$736,INDEX('Eric-SESSION'!$K$736:$T$743, MATCH("*Bench Press*",'Eric-SESSION'!$B$736:$B$743,0), MATCH("*1st*",'Eric-SESSION'!$K$7:$T$7,0)),"")</f>
        <v>#N/A</v>
      </c>
      <c r="H489" s="131" t="e">
        <f>INDEX('Eric-SESSION'!$L$736:$U$743, MATCH("*Bench Press*",'Eric-SESSION'!$B$736:$B$743,0), MATCH("*1st*",'Eric-SESSION'!$K$7:$T$7,0))</f>
        <v>#N/A</v>
      </c>
      <c r="I489" s="132" t="e">
        <f>IF($A$488='Eric-SESSION'!$A$736,INDEX('Eric-SESSION'!$K$736:$T$743, MATCH("*Military*",'Eric-SESSION'!$B$736:$B$743,0), MATCH("*1st*",'Eric-SESSION'!$K$7:$T$7,0)),"")</f>
        <v>#N/A</v>
      </c>
      <c r="J489" s="48" t="e">
        <f>INDEX('Eric-SESSION'!$L$736:$U$743, MATCH("*Military*",'Eric-SESSION'!$B$736:$B$743,0), MATCH("*1st*",'Eric-SESSION'!$K$7:$T$7,0))</f>
        <v>#N/A</v>
      </c>
      <c r="K489" s="131" t="e">
        <f>IF($A$488='Eric-SESSION'!$A$736,INDEX('Eric-SESSION'!$K$736:$T$743, MATCH("*Clean *",'Eric-SESSION'!$B$736:$B$743,0), MATCH("*1st*",'Eric-SESSION'!$K$7:$T$7,0)),"")</f>
        <v>#N/A</v>
      </c>
      <c r="L489" s="48" t="e">
        <f>INDEX('Eric-SESSION'!$L$736:$U$743, MATCH("*Clean *",'Eric-SESSION'!$B$667:$B$743,0), MATCH("*1st*",'Eric-SESSION'!$K$7:$T$7,0))</f>
        <v>#N/A</v>
      </c>
      <c r="M489" s="131" t="e">
        <f>IF($A$488='Eric-SESSION'!$A$736,INDEX('Eric-SESSION'!$K$736:$T$743, MATCH("*Lat Pulldown*",'Eric-SESSION'!$B$736:$B$743,0), MATCH("*1st*",'Eric-SESSION'!$K$7:$T$7,0)),"")</f>
        <v>#N/A</v>
      </c>
      <c r="N489" s="48" t="e">
        <f>INDEX('Eric-SESSION'!$L$736:$U$743, MATCH("*Lat Pulldown*",'Eric-SESSION'!$B$736:$B$743,0), MATCH("*1st*",'Eric-SESSION'!$K$7:$T$7,0))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 t="e">
        <f>IF($A$488='Eric-SESSION'!$A$736,INDEX('Eric-SESSION'!$K$736:$T$743, MATCH("*pressup*",'Eric-SESSION'!$B$736:$B$743,0), MATCH("*2nd*",'Eric-SESSION'!$K$7:$T$7,0)),"")</f>
        <v>#N/A</v>
      </c>
      <c r="D490" s="132" t="e">
        <f>INDEX('Eric-SESSION'!L$736:U$743, MATCH("*pressup*",'Eric-SESSION'!$B$736:$B$743,0), MATCH("*2nd*",'Eric-SESSION'!K$7:T$7,0))</f>
        <v>#N/A</v>
      </c>
      <c r="E490" s="131" t="e">
        <f>IF($A$488='Eric-SESSION'!$A$736,INDEX('Eric-SESSION'!$K$736:$T$743, MATCH("*Deadlift*",'Eric-SESSION'!$B$736:$B$743,0), MATCH("*2ND*",'Eric-SESSION'!$K$7:$T$7,0)),"")</f>
        <v>#N/A</v>
      </c>
      <c r="F490" s="131" t="e">
        <f>INDEX('Eric-SESSION'!$L$736:$U$743, MATCH("*Deadlift*",'Eric-SESSION'!$B$667:$B$743,0), MATCH("*2nd*",'Eric-SESSION'!$K$7:$T$7,0))</f>
        <v>#N/A</v>
      </c>
      <c r="G490" s="131" t="e">
        <f>IF($A$488='Eric-SESSION'!$A$736,INDEX('Eric-SESSION'!$K$736:$T$743, MATCH("*Bench Press*",'Eric-SESSION'!$B$736:$B$743,0), MATCH("*2ND*",'Eric-SESSION'!$K$7:$T$7,0)),"")</f>
        <v>#N/A</v>
      </c>
      <c r="H490" s="131" t="e">
        <f>INDEX('Eric-SESSION'!$L$736:$U$743, MATCH("*Bench Press*",'Eric-SESSION'!$B$736:$B$743,0), MATCH("*2nd*",'Eric-SESSION'!$K$7:$T$7,0))</f>
        <v>#N/A</v>
      </c>
      <c r="I490" s="132" t="e">
        <f>IF($A$488='Eric-SESSION'!$A$736,INDEX('Eric-SESSION'!$K$736:$T$743, MATCH("*Military*",'Eric-SESSION'!$B$736:$B$743,0), MATCH("*2ND*",'Eric-SESSION'!$K$7:$T$7,0)),"")</f>
        <v>#N/A</v>
      </c>
      <c r="J490" s="44" t="e">
        <f>INDEX('Eric-SESSION'!$L$736:$U$743, MATCH("*Military*",'Eric-SESSION'!$B$736:$B$743,0), MATCH("*2nd*",'Eric-SESSION'!$K$7:$T$7,0))</f>
        <v>#N/A</v>
      </c>
      <c r="K490" s="131" t="e">
        <f>IF($A$488='Eric-SESSION'!$A$736,INDEX('Eric-SESSION'!$K$736:$T$743, MATCH("*Clean *",'Eric-SESSION'!$B$736:$B$743,0), MATCH("*2ND*",'Eric-SESSION'!$K$7:$T$7,0)),"")</f>
        <v>#N/A</v>
      </c>
      <c r="L490" s="44" t="e">
        <f>INDEX('Eric-SESSION'!$L$736:$U$743, MATCH("*Clean *",'Eric-SESSION'!$B$667:$B$743,0), MATCH("*2nd*",'Eric-SESSION'!$K$7:$T$7,0))</f>
        <v>#N/A</v>
      </c>
      <c r="M490" s="131" t="e">
        <f>IF($A$488='Eric-SESSION'!$A$736,INDEX('Eric-SESSION'!$K$736:$T$743, MATCH("*Lat Pulldown*",'Eric-SESSION'!$B$736:$B$743,0), MATCH("*2ND*",'Eric-SESSION'!$K$7:$T$7,0)),"")</f>
        <v>#N/A</v>
      </c>
      <c r="N490" s="44" t="e">
        <f>INDEX('Eric-SESSION'!$L$736:$U$743, MATCH("*Lat Pulldown*",'Eric-SESSION'!$B$736:$B$743,0), MATCH("*2nd*",'Eric-SESSION'!$K$7:$T$7,0))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 t="e">
        <f>IF($A$488='Eric-SESSION'!$A$736,INDEX('Eric-SESSION'!$K$736:$T$743, MATCH("*pressup*",'Eric-SESSION'!$B$736:$B$743,0), MATCH("*3rd*",'Eric-SESSION'!$K$7:$T$7,0)),"")</f>
        <v>#N/A</v>
      </c>
      <c r="D491" s="132" t="e">
        <f>INDEX('Eric-SESSION'!L$736:U$743, MATCH("*pressup*",'Eric-SESSION'!$B$736:$B$743,0), MATCH("*3rd*",'Eric-SESSION'!K$7:T$7,0))</f>
        <v>#N/A</v>
      </c>
      <c r="E491" s="131" t="e">
        <f>IF($A$488='Eric-SESSION'!$A$736,INDEX('Eric-SESSION'!$K$736:$T$743, MATCH("*Deadlift*",'Eric-SESSION'!$B$736:$B$743,0), MATCH("*3rd*",'Eric-SESSION'!$K$7:$T$7,0)),"")</f>
        <v>#N/A</v>
      </c>
      <c r="F491" s="131" t="e">
        <f>INDEX('Eric-SESSION'!$L$736:$U$743, MATCH("*Deadlift*",'Eric-SESSION'!$B$667:$B$743,0), MATCH("*3rd*",'Eric-SESSION'!$K$7:$T$7,0))</f>
        <v>#N/A</v>
      </c>
      <c r="G491" s="131" t="e">
        <f>IF($A$488='Eric-SESSION'!$A$736,INDEX('Eric-SESSION'!$K$736:$T$743, MATCH("*Bench Press*",'Eric-SESSION'!$B$736:$B$743,0), MATCH("*3rd*",'Eric-SESSION'!$K$7:$T$7,0)),"")</f>
        <v>#N/A</v>
      </c>
      <c r="H491" s="131" t="e">
        <f>INDEX('Eric-SESSION'!$L$736:$U$743, MATCH("*Bench Press*",'Eric-SESSION'!$B$736:$B$743,0), MATCH("*3rd*",'Eric-SESSION'!$K$7:$T$7,0))</f>
        <v>#N/A</v>
      </c>
      <c r="I491" s="132" t="e">
        <f>IF($A$488='Eric-SESSION'!$A$736,INDEX('Eric-SESSION'!$K$736:$T$743, MATCH("*Military*",'Eric-SESSION'!$B$736:$B$743,0), MATCH("*3rd*",'Eric-SESSION'!$K$7:$T$7,0)),"")</f>
        <v>#N/A</v>
      </c>
      <c r="J491" s="44" t="e">
        <f>INDEX('Eric-SESSION'!$L$736:$U$743, MATCH("*Military*",'Eric-SESSION'!$B$736:$B$743,0), MATCH("*3rd*",'Eric-SESSION'!$K$7:$T$7,0))</f>
        <v>#N/A</v>
      </c>
      <c r="K491" s="131" t="e">
        <f>IF($A$488='Eric-SESSION'!$A$736,INDEX('Eric-SESSION'!$K$736:$T$743, MATCH("*Clean *",'Eric-SESSION'!$B$736:$B$743,0), MATCH("*3rd*",'Eric-SESSION'!$K$7:$T$7,0)),"")</f>
        <v>#N/A</v>
      </c>
      <c r="L491" s="44" t="e">
        <f>INDEX('Eric-SESSION'!$L$736:$U$743, MATCH("*Clean *",'Eric-SESSION'!$B$667:$B$743,0), MATCH("*3rd*",'Eric-SESSION'!$K$7:$T$7,0))</f>
        <v>#N/A</v>
      </c>
      <c r="M491" s="131" t="e">
        <f>IF($A$488='Eric-SESSION'!$A$736,INDEX('Eric-SESSION'!$K$736:$T$743, MATCH("*Lat Pulldown*",'Eric-SESSION'!$B$736:$B$743,0), MATCH("*3rd*",'Eric-SESSION'!$K$7:$T$7,0)),"")</f>
        <v>#N/A</v>
      </c>
      <c r="N491" s="44" t="e">
        <f>INDEX('Eric-SESSION'!$L$736:$U$743, MATCH("*Lat Pulldown*",'Eric-SESSION'!$B$736:$B$743,0), MATCH("*3rd*",'Eric-SESSION'!$K$7:$T$7,0))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 t="e">
        <f>IF($A$488='Eric-SESSION'!$A$736,INDEX('Eric-SESSION'!$K$736:$T$743, MATCH("*pressup*",'Eric-SESSION'!$B$736:$B$743,0), MATCH("*4th*",'Eric-SESSION'!$K$7:$T$7,0)),"")</f>
        <v>#N/A</v>
      </c>
      <c r="D492" s="132" t="e">
        <f>INDEX('Eric-SESSION'!L$736:U$743, MATCH("*pressup*",'Eric-SESSION'!$B$736:$B$743,0), MATCH("*4th*",'Eric-SESSION'!K$7:T$7,0))</f>
        <v>#N/A</v>
      </c>
      <c r="E492" s="131" t="e">
        <f>IF($A$488='Eric-SESSION'!$A$736,INDEX('Eric-SESSION'!$K$736:$T$743, MATCH("*Deadlift*",'Eric-SESSION'!$B$736:$B$743,0), MATCH("*4th*",'Eric-SESSION'!$K$7:$T$7,0)),"")</f>
        <v>#N/A</v>
      </c>
      <c r="F492" s="131" t="e">
        <f>INDEX('Eric-SESSION'!$L$736:$U$743, MATCH("*Deadlift*",'Eric-SESSION'!$B$667:$B$743,0), MATCH("*4th*",'Eric-SESSION'!$K$7:$T$7,0))</f>
        <v>#N/A</v>
      </c>
      <c r="G492" s="131" t="e">
        <f>IF($A$488='Eric-SESSION'!$A$736,INDEX('Eric-SESSION'!$K$736:$T$743, MATCH("*Bench Press*",'Eric-SESSION'!$B$736:$B$743,0), MATCH("*4th*",'Eric-SESSION'!$K$7:$T$7,0)),"")</f>
        <v>#N/A</v>
      </c>
      <c r="H492" s="131" t="e">
        <f>INDEX('Eric-SESSION'!$L$736:$U$743, MATCH("*Bench Press*",'Eric-SESSION'!$B$736:$B$743,0), MATCH("*4th*",'Eric-SESSION'!$K$7:$T$7,0))</f>
        <v>#N/A</v>
      </c>
      <c r="I492" s="132" t="e">
        <f>IF($A$488='Eric-SESSION'!$A$736,INDEX('Eric-SESSION'!$K$736:$T$743, MATCH("*Military*",'Eric-SESSION'!$B$736:$B$743,0), MATCH("*4th*",'Eric-SESSION'!$K$7:$T$7,0)),"")</f>
        <v>#N/A</v>
      </c>
      <c r="J492" s="44" t="e">
        <f>INDEX('Eric-SESSION'!$L$736:$U$743, MATCH("*Military*",'Eric-SESSION'!$B$736:$B$743,0), MATCH("*4th*",'Eric-SESSION'!$K$7:$T$7,0))</f>
        <v>#N/A</v>
      </c>
      <c r="K492" s="131" t="e">
        <f>IF($A$488='Eric-SESSION'!$A$736,INDEX('Eric-SESSION'!$K$736:$T$743, MATCH("*Clean *",'Eric-SESSION'!$B$736:$B$743,0), MATCH("*4th*",'Eric-SESSION'!$K$7:$T$7,0)),"")</f>
        <v>#N/A</v>
      </c>
      <c r="L492" s="44" t="e">
        <f>INDEX('Eric-SESSION'!$L$736:$U$743, MATCH("*Clean *",'Eric-SESSION'!$B$667:$B$743,0), MATCH("*4th*",'Eric-SESSION'!$K$7:$T$7,0))</f>
        <v>#N/A</v>
      </c>
      <c r="M492" s="131" t="e">
        <f>IF($A$488='Eric-SESSION'!$A$736,INDEX('Eric-SESSION'!$K$736:$T$743, MATCH("*Lat Pulldown*",'Eric-SESSION'!$B$736:$B$743,0), MATCH("*4th*",'Eric-SESSION'!$K$7:$T$7,0)),"")</f>
        <v>#N/A</v>
      </c>
      <c r="N492" s="44" t="e">
        <f>INDEX('Eric-SESSION'!$L$736:$U$743, MATCH("*Lat Pulldown*",'Eric-SESSION'!$B$736:$B$743,0), MATCH("*4th*",'Eric-SESSION'!$K$7:$T$7,0))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 t="e">
        <f>IF($A$488='Eric-SESSION'!$A$736,INDEX('Eric-SESSION'!$K$736:$T$743, MATCH("*pressup*",'Eric-SESSION'!$B$736:$B$743,0), MATCH("*5th*",'Eric-SESSION'!$K$7:$T$7,0)),"")</f>
        <v>#N/A</v>
      </c>
      <c r="D493" s="132" t="e">
        <f>INDEX('Eric-SESSION'!L$736:U$743, MATCH("*pressup*",'Eric-SESSION'!$B$736:$B$743,0), MATCH("*5th*",'Eric-SESSION'!K$7:T$7,0))</f>
        <v>#N/A</v>
      </c>
      <c r="E493" s="131" t="e">
        <f>IF($A$488='Eric-SESSION'!$A$736,INDEX('Eric-SESSION'!$K$736:$T$743, MATCH("*Deadlift*",'Eric-SESSION'!$B$736:$B$743,0), MATCH("*5th*",'Eric-SESSION'!$K$7:$T$7,0)),"")</f>
        <v>#N/A</v>
      </c>
      <c r="F493" s="131" t="e">
        <f>INDEX('Eric-SESSION'!$L$736:$U$743, MATCH("*Deadlift*",'Eric-SESSION'!$B$667:$B$743,0), MATCH("*5th*",'Eric-SESSION'!$K$7:$T$7,0))</f>
        <v>#N/A</v>
      </c>
      <c r="G493" s="131" t="e">
        <f>IF($A$488='Eric-SESSION'!$A$736,INDEX('Eric-SESSION'!$K$736:$T$743, MATCH("*Bench Press*",'Eric-SESSION'!$B$736:$B$743,0), MATCH("*5th*",'Eric-SESSION'!$K$7:$T$7,0)),"")</f>
        <v>#N/A</v>
      </c>
      <c r="H493" s="131" t="e">
        <f>INDEX('Eric-SESSION'!$L$736:$U$743, MATCH("*Bench Press*",'Eric-SESSION'!$B$736:$B$743,0), MATCH("*5th*",'Eric-SESSION'!$K$7:$T$7,0))</f>
        <v>#N/A</v>
      </c>
      <c r="I493" s="132" t="e">
        <f>IF($A$488='Eric-SESSION'!$A$736,INDEX('Eric-SESSION'!$K$736:$T$743, MATCH("*Military*",'Eric-SESSION'!$B$736:$B$743,0), MATCH("*5th*",'Eric-SESSION'!$K$7:$T$7,0)),"")</f>
        <v>#N/A</v>
      </c>
      <c r="J493" s="44" t="e">
        <f>INDEX('Eric-SESSION'!$L$736:$U$743, MATCH("*Military*",'Eric-SESSION'!$B$736:$B$743,0), MATCH("*5th*",'Eric-SESSION'!$K$7:$T$7,0))</f>
        <v>#N/A</v>
      </c>
      <c r="K493" s="131" t="e">
        <f>IF($A$488='Eric-SESSION'!$A$736,INDEX('Eric-SESSION'!$K$736:$T$743, MATCH("*Clean *",'Eric-SESSION'!$B$736:$B$743,0), MATCH("*5th*",'Eric-SESSION'!$K$7:$T$7,0)),"")</f>
        <v>#N/A</v>
      </c>
      <c r="L493" s="44" t="e">
        <f>INDEX('Eric-SESSION'!$L$736:$U$743, MATCH("*Clean *",'Eric-SESSION'!$B$667:$B$743,0), MATCH("*5th*",'Eric-SESSION'!$K$7:$T$7,0))</f>
        <v>#N/A</v>
      </c>
      <c r="M493" s="131" t="e">
        <f>IF($A$488='Eric-SESSION'!$A$736,INDEX('Eric-SESSION'!$K$736:$T$743, MATCH("*Lat Pulldown*",'Eric-SESSION'!$B$736:$B$743,0), MATCH("*5th*",'Eric-SESSION'!$K$7:$T$7,0)),"")</f>
        <v>#N/A</v>
      </c>
      <c r="N493" s="44" t="e">
        <f>INDEX('Eric-SESSION'!$L$736:$U$743, MATCH("*Lat Pulldown*",'Eric-SESSION'!$B$736:$B$743,0), MATCH("*5th*",'Eric-SESSION'!$K$7:$T$7,0))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'Eric-SESSION'!A745</f>
        <v>0</v>
      </c>
      <c r="B494" s="116" t="s">
        <v>84</v>
      </c>
      <c r="C494" s="117" t="e">
        <f>MAX(C495:C499)</f>
        <v>#N/A</v>
      </c>
      <c r="D494" s="116" t="e">
        <f t="array" ref="D494">MAX(IF(C495:C499=C494,D495:D499))</f>
        <v>#N/A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str">
        <f>IF($A$140='Eric-SESSION'!$A$745,INDEX('Eric-SESSION'!$K$745:$T$752, MATCH("*Plank*",'Eric-SESSION'!$B$745:$B$752,0), MATCH("*1st*",'Eric-SESSION'!$K$7:$T$7,0)),"")</f>
        <v/>
      </c>
      <c r="P494" s="152" t="str">
        <f>IF($A$140='Eric-SESSION'!$A$745,INDEX('Eric-SESSION'!$K$745:$T$752, MATCH("*HIIT*",'Eric-SESSION'!$B$745:$B$752,0), MATCH("*1st*",'Eric-SESSION'!$K$7:$T$7,0)),"")</f>
        <v/>
      </c>
      <c r="Q494" s="119" t="e">
        <f>INDEX('Eric-SESSION'!$L$673:$U$745, MATCH("*HIIT*",'Eric-SESSION'!$B$673:$B$745,0), MATCH("*1st*",'Eric-SESSION'!$K$7:$T$7,0))</f>
        <v>#N/A</v>
      </c>
      <c r="R494" s="119">
        <f>'Eric-SESSION'!U562</f>
        <v>0</v>
      </c>
      <c r="S494" s="116"/>
      <c r="T494" s="116"/>
      <c r="U494" s="120">
        <f>'Eric-SESSION'!A674</f>
        <v>0</v>
      </c>
      <c r="V494" s="120">
        <f>'Eric-SESSION'!A675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 t="e">
        <f>IF($A$494='Eric-SESSION'!$A$745,INDEX('Eric-SESSION'!$K$745:$T$752, MATCH("*pressup*",'Eric-SESSION'!$B$745:$B$752,0), MATCH("*1st*",'Eric-SESSION'!$K$7:$T$7,0)),"")</f>
        <v>#N/A</v>
      </c>
      <c r="D495" s="132" t="e">
        <f>INDEX('Eric-SESSION'!L$745:U$752, MATCH("*pressup*",'Eric-SESSION'!$B$745:$B$752,0), MATCH("*1st*",'Eric-SESSION'!K$7:T$7,0))</f>
        <v>#N/A</v>
      </c>
      <c r="E495" s="131" t="e">
        <f>IF($A$494='Eric-SESSION'!$A$745,INDEX('Eric-SESSION'!$K$745:$T$752, MATCH("*Deadlift*",'Eric-SESSION'!$B$745:$B$752,0), MATCH("*1st*",'Eric-SESSION'!$K$7:$T$7,0)),"")</f>
        <v>#N/A</v>
      </c>
      <c r="F495" s="131" t="e">
        <f>INDEX('Eric-SESSION'!$L$745:$U$752, MATCH("*Deadlift*",'Eric-SESSION'!$B$673:$B$752,0), MATCH("*1st*",'Eric-SESSION'!$K$7:$T$7,0))</f>
        <v>#N/A</v>
      </c>
      <c r="G495" s="131" t="e">
        <f>IF($A$494='Eric-SESSION'!$A$745,INDEX('Eric-SESSION'!$K$745:$T$752, MATCH("*Bench Press*",'Eric-SESSION'!$B$745:$B$752,0), MATCH("*1st*",'Eric-SESSION'!$K$7:$T$7,0)),"")</f>
        <v>#N/A</v>
      </c>
      <c r="H495" s="131" t="e">
        <f>INDEX('Eric-SESSION'!$L$745:$U$752, MATCH("*Bench Press*",'Eric-SESSION'!$B$745:$B$752,0), MATCH("*1st*",'Eric-SESSION'!$K$7:$T$7,0))</f>
        <v>#N/A</v>
      </c>
      <c r="I495" s="132" t="e">
        <f>IF($A$494='Eric-SESSION'!$A$745,INDEX('Eric-SESSION'!$K$745:$T$752, MATCH("*Military*",'Eric-SESSION'!$B$745:$B$752,0), MATCH("*1st*",'Eric-SESSION'!$K$7:$T$7,0)),"")</f>
        <v>#N/A</v>
      </c>
      <c r="J495" s="48" t="e">
        <f>INDEX('Eric-SESSION'!$L$745:$U$752, MATCH("*Military*",'Eric-SESSION'!$B$745:$B$752,0), MATCH("*1st*",'Eric-SESSION'!$K$7:$T$7,0))</f>
        <v>#N/A</v>
      </c>
      <c r="K495" s="131" t="e">
        <f>IF($A$494='Eric-SESSION'!$A$745,INDEX('Eric-SESSION'!$K$745:$T$752, MATCH("*Clean *",'Eric-SESSION'!$B$745:$B$752,0), MATCH("*1st*",'Eric-SESSION'!$K$7:$T$7,0)),"")</f>
        <v>#N/A</v>
      </c>
      <c r="L495" s="48" t="e">
        <f>INDEX('Eric-SESSION'!$L$745:$U$752, MATCH("*Clean *",'Eric-SESSION'!$B$673:$B$752,0), MATCH("*1st*",'Eric-SESSION'!$K$7:$T$7,0))</f>
        <v>#N/A</v>
      </c>
      <c r="M495" s="131" t="e">
        <f>IF($A$494='Eric-SESSION'!$A$745,INDEX('Eric-SESSION'!$K$745:$T$752, MATCH("*Lat Pulldown*",'Eric-SESSION'!$B$745:$B$752,0), MATCH("*1st*",'Eric-SESSION'!$K$7:$T$7,0)),"")</f>
        <v>#N/A</v>
      </c>
      <c r="N495" s="48" t="e">
        <f>INDEX('Eric-SESSION'!$L$745:$U$752, MATCH("*Lat Pulldown*",'Eric-SESSION'!$B$745:$B$752,0), MATCH("*1st*",'Eric-SESSION'!$K$7:$T$7,0))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 t="e">
        <f>IF($A$494='Eric-SESSION'!$A$745,INDEX('Eric-SESSION'!$K$745:$T$752, MATCH("*pressup*",'Eric-SESSION'!$B$745:$B$752,0), MATCH("*2nd*",'Eric-SESSION'!$K$7:$T$7,0)),"")</f>
        <v>#N/A</v>
      </c>
      <c r="D496" s="132" t="e">
        <f>INDEX('Eric-SESSION'!L$745:U$752, MATCH("*pressup*",'Eric-SESSION'!$B$745:$B$752,0), MATCH("*2nd*",'Eric-SESSION'!K$7:T$7,0))</f>
        <v>#N/A</v>
      </c>
      <c r="E496" s="131" t="e">
        <f>IF($A$494='Eric-SESSION'!$A$745,INDEX('Eric-SESSION'!$K$745:$T$752, MATCH("*Deadlift*",'Eric-SESSION'!$B$745:$B$752,0), MATCH("*2ND*",'Eric-SESSION'!$K$7:$T$7,0)),"")</f>
        <v>#N/A</v>
      </c>
      <c r="F496" s="131" t="e">
        <f>INDEX('Eric-SESSION'!$L$745:$U$752, MATCH("*Deadlift*",'Eric-SESSION'!$B$673:$B$752,0), MATCH("*2nd*",'Eric-SESSION'!$K$7:$T$7,0))</f>
        <v>#N/A</v>
      </c>
      <c r="G496" s="131" t="e">
        <f>IF($A$494='Eric-SESSION'!$A$745,INDEX('Eric-SESSION'!$K$745:$T$752, MATCH("*Bench Press*",'Eric-SESSION'!$B$745:$B$752,0), MATCH("*2ND*",'Eric-SESSION'!$K$7:$T$7,0)),"")</f>
        <v>#N/A</v>
      </c>
      <c r="H496" s="131" t="e">
        <f>INDEX('Eric-SESSION'!$L$745:$U$752, MATCH("*Bench Press*",'Eric-SESSION'!$B$745:$B$752,0), MATCH("*2nd*",'Eric-SESSION'!$K$7:$T$7,0))</f>
        <v>#N/A</v>
      </c>
      <c r="I496" s="132" t="e">
        <f>IF($A$494='Eric-SESSION'!$A$745,INDEX('Eric-SESSION'!$K$745:$T$752, MATCH("*Military*",'Eric-SESSION'!$B$745:$B$752,0), MATCH("*2ND*",'Eric-SESSION'!$K$7:$T$7,0)),"")</f>
        <v>#N/A</v>
      </c>
      <c r="J496" s="44" t="e">
        <f>INDEX('Eric-SESSION'!$L$745:$U$752, MATCH("*Military*",'Eric-SESSION'!$B$745:$B$752,0), MATCH("*2nd*",'Eric-SESSION'!$K$7:$T$7,0))</f>
        <v>#N/A</v>
      </c>
      <c r="K496" s="131" t="e">
        <f>IF($A$494='Eric-SESSION'!$A$745,INDEX('Eric-SESSION'!$K$745:$T$752, MATCH("*Clean *",'Eric-SESSION'!$B$745:$B$752,0), MATCH("*2ND*",'Eric-SESSION'!$K$7:$T$7,0)),"")</f>
        <v>#N/A</v>
      </c>
      <c r="L496" s="44" t="e">
        <f>INDEX('Eric-SESSION'!$L$745:$U$752, MATCH("*Clean *",'Eric-SESSION'!$B$673:$B$752,0), MATCH("*2nd*",'Eric-SESSION'!$K$7:$T$7,0))</f>
        <v>#N/A</v>
      </c>
      <c r="M496" s="131" t="e">
        <f>IF($A$494='Eric-SESSION'!$A$745,INDEX('Eric-SESSION'!$K$745:$T$752, MATCH("*Lat Pulldown*",'Eric-SESSION'!$B$745:$B$752,0), MATCH("*2ND*",'Eric-SESSION'!$K$7:$T$7,0)),"")</f>
        <v>#N/A</v>
      </c>
      <c r="N496" s="44" t="e">
        <f>INDEX('Eric-SESSION'!$L$745:$U$752, MATCH("*Lat Pulldown*",'Eric-SESSION'!$B$745:$B$752,0), MATCH("*2nd*",'Eric-SESSION'!$K$7:$T$7,0))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 t="e">
        <f>IF($A$494='Eric-SESSION'!$A$745,INDEX('Eric-SESSION'!$K$745:$T$752, MATCH("*pressup*",'Eric-SESSION'!$B$745:$B$752,0), MATCH("*3rd*",'Eric-SESSION'!$K$7:$T$7,0)),"")</f>
        <v>#N/A</v>
      </c>
      <c r="D497" s="132" t="e">
        <f>INDEX('Eric-SESSION'!L$745:U$752, MATCH("*pressup*",'Eric-SESSION'!$B$745:$B$752,0), MATCH("*3rd*",'Eric-SESSION'!K$7:T$7,0))</f>
        <v>#N/A</v>
      </c>
      <c r="E497" s="131" t="e">
        <f>IF($A$494='Eric-SESSION'!$A$745,INDEX('Eric-SESSION'!$K$745:$T$752, MATCH("*Deadlift*",'Eric-SESSION'!$B$745:$B$752,0), MATCH("*3rd*",'Eric-SESSION'!$K$7:$T$7,0)),"")</f>
        <v>#N/A</v>
      </c>
      <c r="F497" s="131" t="e">
        <f>INDEX('Eric-SESSION'!$L$745:$U$752, MATCH("*Deadlift*",'Eric-SESSION'!$B$673:$B$752,0), MATCH("*3rd*",'Eric-SESSION'!$K$7:$T$7,0))</f>
        <v>#N/A</v>
      </c>
      <c r="G497" s="131" t="e">
        <f>IF($A$494='Eric-SESSION'!$A$745,INDEX('Eric-SESSION'!$K$745:$T$752, MATCH("*Bench Press*",'Eric-SESSION'!$B$745:$B$752,0), MATCH("*3rd*",'Eric-SESSION'!$K$7:$T$7,0)),"")</f>
        <v>#N/A</v>
      </c>
      <c r="H497" s="131" t="e">
        <f>INDEX('Eric-SESSION'!$L$745:$U$752, MATCH("*Bench Press*",'Eric-SESSION'!$B$745:$B$752,0), MATCH("*3rd*",'Eric-SESSION'!$K$7:$T$7,0))</f>
        <v>#N/A</v>
      </c>
      <c r="I497" s="132" t="e">
        <f>IF($A$494='Eric-SESSION'!$A$745,INDEX('Eric-SESSION'!$K$745:$T$752, MATCH("*Military*",'Eric-SESSION'!$B$745:$B$752,0), MATCH("*3rd*",'Eric-SESSION'!$K$7:$T$7,0)),"")</f>
        <v>#N/A</v>
      </c>
      <c r="J497" s="44" t="e">
        <f>INDEX('Eric-SESSION'!$L$745:$U$752, MATCH("*Military*",'Eric-SESSION'!$B$745:$B$752,0), MATCH("*3rd*",'Eric-SESSION'!$K$7:$T$7,0))</f>
        <v>#N/A</v>
      </c>
      <c r="K497" s="131" t="e">
        <f>IF($A$494='Eric-SESSION'!$A$745,INDEX('Eric-SESSION'!$K$745:$T$752, MATCH("*Clean *",'Eric-SESSION'!$B$745:$B$752,0), MATCH("*3rd*",'Eric-SESSION'!$K$7:$T$7,0)),"")</f>
        <v>#N/A</v>
      </c>
      <c r="L497" s="44" t="e">
        <f>INDEX('Eric-SESSION'!$L$745:$U$752, MATCH("*Clean *",'Eric-SESSION'!$B$673:$B$752,0), MATCH("*3rd*",'Eric-SESSION'!$K$7:$T$7,0))</f>
        <v>#N/A</v>
      </c>
      <c r="M497" s="131" t="e">
        <f>IF($A$494='Eric-SESSION'!$A$745,INDEX('Eric-SESSION'!$K$745:$T$752, MATCH("*Lat Pulldown*",'Eric-SESSION'!$B$745:$B$752,0), MATCH("*3rd*",'Eric-SESSION'!$K$7:$T$7,0)),"")</f>
        <v>#N/A</v>
      </c>
      <c r="N497" s="44" t="e">
        <f>INDEX('Eric-SESSION'!$L$745:$U$752, MATCH("*Lat Pulldown*",'Eric-SESSION'!$B$745:$B$752,0), MATCH("*3rd*",'Eric-SESSION'!$K$7:$T$7,0))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 t="e">
        <f>IF($A$494='Eric-SESSION'!$A$745,INDEX('Eric-SESSION'!$K$745:$T$752, MATCH("*pressup*",'Eric-SESSION'!$B$745:$B$752,0), MATCH("*4th*",'Eric-SESSION'!$K$7:$T$7,0)),"")</f>
        <v>#N/A</v>
      </c>
      <c r="D498" s="132" t="e">
        <f>INDEX('Eric-SESSION'!L$745:U$752, MATCH("*pressup*",'Eric-SESSION'!$B$745:$B$752,0), MATCH("*4th*",'Eric-SESSION'!K$7:T$7,0))</f>
        <v>#N/A</v>
      </c>
      <c r="E498" s="131" t="e">
        <f>IF($A$494='Eric-SESSION'!$A$745,INDEX('Eric-SESSION'!$K$745:$T$752, MATCH("*Deadlift*",'Eric-SESSION'!$B$745:$B$752,0), MATCH("*4th*",'Eric-SESSION'!$K$7:$T$7,0)),"")</f>
        <v>#N/A</v>
      </c>
      <c r="F498" s="131" t="e">
        <f>INDEX('Eric-SESSION'!$L$745:$U$752, MATCH("*Deadlift*",'Eric-SESSION'!$B$673:$B$752,0), MATCH("*4th*",'Eric-SESSION'!$K$7:$T$7,0))</f>
        <v>#N/A</v>
      </c>
      <c r="G498" s="131" t="e">
        <f>IF($A$494='Eric-SESSION'!$A$745,INDEX('Eric-SESSION'!$K$745:$T$752, MATCH("*Bench Press*",'Eric-SESSION'!$B$745:$B$752,0), MATCH("*4th*",'Eric-SESSION'!$K$7:$T$7,0)),"")</f>
        <v>#N/A</v>
      </c>
      <c r="H498" s="131" t="e">
        <f>INDEX('Eric-SESSION'!$L$745:$U$752, MATCH("*Bench Press*",'Eric-SESSION'!$B$745:$B$752,0), MATCH("*4th*",'Eric-SESSION'!$K$7:$T$7,0))</f>
        <v>#N/A</v>
      </c>
      <c r="I498" s="132" t="e">
        <f>IF($A$494='Eric-SESSION'!$A$745,INDEX('Eric-SESSION'!$K$745:$T$752, MATCH("*Military*",'Eric-SESSION'!$B$745:$B$752,0), MATCH("*4th*",'Eric-SESSION'!$K$7:$T$7,0)),"")</f>
        <v>#N/A</v>
      </c>
      <c r="J498" s="44" t="e">
        <f>INDEX('Eric-SESSION'!$L$745:$U$752, MATCH("*Military*",'Eric-SESSION'!$B$745:$B$752,0), MATCH("*4th*",'Eric-SESSION'!$K$7:$T$7,0))</f>
        <v>#N/A</v>
      </c>
      <c r="K498" s="131" t="e">
        <f>IF($A$494='Eric-SESSION'!$A$745,INDEX('Eric-SESSION'!$K$745:$T$752, MATCH("*Clean *",'Eric-SESSION'!$B$745:$B$752,0), MATCH("*4th*",'Eric-SESSION'!$K$7:$T$7,0)),"")</f>
        <v>#N/A</v>
      </c>
      <c r="L498" s="44" t="e">
        <f>INDEX('Eric-SESSION'!$L$745:$U$752, MATCH("*Clean *",'Eric-SESSION'!$B$673:$B$752,0), MATCH("*4th*",'Eric-SESSION'!$K$7:$T$7,0))</f>
        <v>#N/A</v>
      </c>
      <c r="M498" s="131" t="e">
        <f>IF($A$494='Eric-SESSION'!$A$745,INDEX('Eric-SESSION'!$K$745:$T$752, MATCH("*Lat Pulldown*",'Eric-SESSION'!$B$745:$B$752,0), MATCH("*4th*",'Eric-SESSION'!$K$7:$T$7,0)),"")</f>
        <v>#N/A</v>
      </c>
      <c r="N498" s="44" t="e">
        <f>INDEX('Eric-SESSION'!$L$745:$U$752, MATCH("*Lat Pulldown*",'Eric-SESSION'!$B$745:$B$752,0), MATCH("*4th*",'Eric-SESSION'!$K$7:$T$7,0))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 t="e">
        <f>IF($A$494='Eric-SESSION'!$A$745,INDEX('Eric-SESSION'!$K$745:$T$752, MATCH("*pressup*",'Eric-SESSION'!$B$745:$B$752,0), MATCH("*5th*",'Eric-SESSION'!$K$7:$T$7,0)),"")</f>
        <v>#N/A</v>
      </c>
      <c r="D499" s="132" t="e">
        <f>INDEX('Eric-SESSION'!L$745:U$752, MATCH("*pressup*",'Eric-SESSION'!$B$745:$B$752,0), MATCH("*5th*",'Eric-SESSION'!K$7:T$7,0))</f>
        <v>#N/A</v>
      </c>
      <c r="E499" s="131" t="e">
        <f>IF($A$494='Eric-SESSION'!$A$745,INDEX('Eric-SESSION'!$K$745:$T$752, MATCH("*Deadlift*",'Eric-SESSION'!$B$745:$B$752,0), MATCH("*5th*",'Eric-SESSION'!$K$7:$T$7,0)),"")</f>
        <v>#N/A</v>
      </c>
      <c r="F499" s="131" t="e">
        <f>INDEX('Eric-SESSION'!$L$745:$U$752, MATCH("*Deadlift*",'Eric-SESSION'!$B$673:$B$752,0), MATCH("*5th*",'Eric-SESSION'!$K$7:$T$7,0))</f>
        <v>#N/A</v>
      </c>
      <c r="G499" s="131" t="e">
        <f>IF($A$494='Eric-SESSION'!$A$745,INDEX('Eric-SESSION'!$K$745:$T$752, MATCH("*Bench Press*",'Eric-SESSION'!$B$745:$B$752,0), MATCH("*5th*",'Eric-SESSION'!$K$7:$T$7,0)),"")</f>
        <v>#N/A</v>
      </c>
      <c r="H499" s="131" t="e">
        <f>INDEX('Eric-SESSION'!$L$745:$U$752, MATCH("*Bench Press*",'Eric-SESSION'!$B$745:$B$752,0), MATCH("*5th*",'Eric-SESSION'!$K$7:$T$7,0))</f>
        <v>#N/A</v>
      </c>
      <c r="I499" s="132" t="e">
        <f>IF($A$494='Eric-SESSION'!$A$745,INDEX('Eric-SESSION'!$K$745:$T$752, MATCH("*Military*",'Eric-SESSION'!$B$745:$B$752,0), MATCH("*5th*",'Eric-SESSION'!$K$7:$T$7,0)),"")</f>
        <v>#N/A</v>
      </c>
      <c r="J499" s="44" t="e">
        <f>INDEX('Eric-SESSION'!$L$745:$U$752, MATCH("*Military*",'Eric-SESSION'!$B$745:$B$752,0), MATCH("*5th*",'Eric-SESSION'!$K$7:$T$7,0))</f>
        <v>#N/A</v>
      </c>
      <c r="K499" s="131" t="e">
        <f>IF($A$494='Eric-SESSION'!$A$745,INDEX('Eric-SESSION'!$K$745:$T$752, MATCH("*Clean *",'Eric-SESSION'!$B$745:$B$752,0), MATCH("*5th*",'Eric-SESSION'!$K$7:$T$7,0)),"")</f>
        <v>#N/A</v>
      </c>
      <c r="L499" s="44" t="e">
        <f>INDEX('Eric-SESSION'!$L$745:$U$752, MATCH("*Clean *",'Eric-SESSION'!$B$673:$B$752,0), MATCH("*5th*",'Eric-SESSION'!$K$7:$T$7,0))</f>
        <v>#N/A</v>
      </c>
      <c r="M499" s="131" t="e">
        <f>IF($A$494='Eric-SESSION'!$A$745,INDEX('Eric-SESSION'!$K$745:$T$752, MATCH("*Lat Pulldown*",'Eric-SESSION'!$B$745:$B$752,0), MATCH("*5th*",'Eric-SESSION'!$K$7:$T$7,0)),"")</f>
        <v>#N/A</v>
      </c>
      <c r="N499" s="44" t="e">
        <f>INDEX('Eric-SESSION'!$L$745:$U$752, MATCH("*Lat Pulldown*",'Eric-SESSION'!$B$745:$B$752,0), MATCH("*5th*",'Eric-SESSION'!$K$7:$T$7,0))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'Eric-SESSION'!A754</f>
        <v>0</v>
      </c>
      <c r="B500" s="116" t="s">
        <v>84</v>
      </c>
      <c r="C500" s="117" t="e">
        <f>MAX(C501:C505)</f>
        <v>#N/A</v>
      </c>
      <c r="D500" s="116" t="e">
        <f t="array" ref="D500">MAX(IF(C501:C505=C500,D501:D505))</f>
        <v>#N/A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str">
        <f>IF($A$140='Eric-SESSION'!$A$754,INDEX('Eric-SESSION'!$K$754:$T$761, MATCH("*Plank*",'Eric-SESSION'!$B$754:$B$761,0), MATCH("*1st*",'Eric-SESSION'!$K$7:$T$7,0)),"")</f>
        <v/>
      </c>
      <c r="P500" s="152" t="str">
        <f>IF($A$140='Eric-SESSION'!$A$754,INDEX('Eric-SESSION'!$K$754:$T$761, MATCH("*HIIT*",'Eric-SESSION'!$B$754:$B$761,0), MATCH("*1st*",'Eric-SESSION'!$K$7:$T$7,0)),"")</f>
        <v/>
      </c>
      <c r="Q500" s="119" t="e">
        <f>INDEX('Eric-SESSION'!$L$673:$U$754, MATCH("*HIIT*",'Eric-SESSION'!$B$673:$B$754,0), MATCH("*1st*",'Eric-SESSION'!$K$7:$T$7,0))</f>
        <v>#N/A</v>
      </c>
      <c r="R500" s="119">
        <f>'Eric-SESSION'!U568</f>
        <v>0</v>
      </c>
      <c r="S500" s="116"/>
      <c r="T500" s="116"/>
      <c r="U500" s="120">
        <f>'Eric-SESSION'!A680</f>
        <v>0</v>
      </c>
      <c r="V500" s="120">
        <f>'Eric-SESSION'!A681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 t="e">
        <f>IF($A$500='Eric-SESSION'!$A$754,INDEX('Eric-SESSION'!$K$754:$T$761, MATCH("*pressup*",'Eric-SESSION'!$B$754:$B$761,0), MATCH("*1st*",'Eric-SESSION'!$K$7:$T$7,0)),"")</f>
        <v>#N/A</v>
      </c>
      <c r="D501" s="132" t="e">
        <f>INDEX('Eric-SESSION'!L$754:U$761, MATCH("*pressup*",'Eric-SESSION'!$B$754:$B$761,0), MATCH("*1st*",'Eric-SESSION'!K$7:T$7,0))</f>
        <v>#N/A</v>
      </c>
      <c r="E501" s="131" t="e">
        <f>IF($A$500='Eric-SESSION'!$A$754,INDEX('Eric-SESSION'!$K$754:$T$761, MATCH("*Deadlift*",'Eric-SESSION'!$B$754:$B$761,0), MATCH("*1st*",'Eric-SESSION'!$K$7:$T$7,0)),"")</f>
        <v>#N/A</v>
      </c>
      <c r="F501" s="131" t="e">
        <f>INDEX('Eric-SESSION'!$L$754:$U$761, MATCH("*Deadlift*",'Eric-SESSION'!$B$673:$B$761,0), MATCH("*1st*",'Eric-SESSION'!$K$7:$T$7,0))</f>
        <v>#N/A</v>
      </c>
      <c r="G501" s="131" t="e">
        <f>IF($A$500='Eric-SESSION'!$A$754,INDEX('Eric-SESSION'!$K$754:$T$761, MATCH("*Bench Press*",'Eric-SESSION'!$B$754:$B$761,0), MATCH("*1st*",'Eric-SESSION'!$K$7:$T$7,0)),"")</f>
        <v>#N/A</v>
      </c>
      <c r="H501" s="131" t="e">
        <f>INDEX('Eric-SESSION'!$L$754:$U$761, MATCH("*Bench Press*",'Eric-SESSION'!$B$754:$B$761,0), MATCH("*1st*",'Eric-SESSION'!$K$7:$T$7,0))</f>
        <v>#N/A</v>
      </c>
      <c r="I501" s="132" t="e">
        <f>IF($A$500='Eric-SESSION'!$A$754,INDEX('Eric-SESSION'!$K$754:$T$761, MATCH("*Military*",'Eric-SESSION'!$B$754:$B$761,0), MATCH("*1st*",'Eric-SESSION'!$K$7:$T$7,0)),"")</f>
        <v>#N/A</v>
      </c>
      <c r="J501" s="48" t="e">
        <f>INDEX('Eric-SESSION'!$L$754:$U$761, MATCH("*Military*",'Eric-SESSION'!$B$754:$B$761,0), MATCH("*1st*",'Eric-SESSION'!$K$7:$T$7,0))</f>
        <v>#N/A</v>
      </c>
      <c r="K501" s="131" t="e">
        <f>IF($A$500='Eric-SESSION'!$A$754,INDEX('Eric-SESSION'!$K$754:$T$761, MATCH("*Clean *",'Eric-SESSION'!$B$754:$B$761,0), MATCH("*1st*",'Eric-SESSION'!$K$7:$T$7,0)),"")</f>
        <v>#N/A</v>
      </c>
      <c r="L501" s="48" t="e">
        <f>INDEX('Eric-SESSION'!$L$754:$U$761, MATCH("*Clean *",'Eric-SESSION'!$B$673:$B$761,0), MATCH("*1st*",'Eric-SESSION'!$K$7:$T$7,0))</f>
        <v>#N/A</v>
      </c>
      <c r="M501" s="131" t="e">
        <f>IF($A$500='Eric-SESSION'!$A$754,INDEX('Eric-SESSION'!$K$754:$T$761, MATCH("*Lat Pulldown*",'Eric-SESSION'!$B$754:$B$761,0), MATCH("*1st*",'Eric-SESSION'!$K$7:$T$7,0)),"")</f>
        <v>#N/A</v>
      </c>
      <c r="N501" s="48" t="e">
        <f>INDEX('Eric-SESSION'!$L$754:$U$761, MATCH("*Lat Pulldown*",'Eric-SESSION'!$B$754:$B$761,0), MATCH("*1st*",'Eric-SESSION'!$K$7:$T$7,0))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 t="e">
        <f>IF($A$500='Eric-SESSION'!$A$754,INDEX('Eric-SESSION'!$K$754:$T$761, MATCH("*pressup*",'Eric-SESSION'!$B$754:$B$761,0), MATCH("*2nd*",'Eric-SESSION'!$K$7:$T$7,0)),"")</f>
        <v>#N/A</v>
      </c>
      <c r="D502" s="132" t="e">
        <f>INDEX('Eric-SESSION'!L$754:U$761, MATCH("*pressup*",'Eric-SESSION'!$B$754:$B$761,0), MATCH("*2nd*",'Eric-SESSION'!K$7:T$7,0))</f>
        <v>#N/A</v>
      </c>
      <c r="E502" s="131" t="e">
        <f>IF($A$500='Eric-SESSION'!$A$754,INDEX('Eric-SESSION'!$K$754:$T$761, MATCH("*Deadlift*",'Eric-SESSION'!$B$754:$B$761,0), MATCH("*2ND*",'Eric-SESSION'!$K$7:$T$7,0)),"")</f>
        <v>#N/A</v>
      </c>
      <c r="F502" s="131" t="e">
        <f>INDEX('Eric-SESSION'!$L$754:$U$761, MATCH("*Deadlift*",'Eric-SESSION'!$B$673:$B$761,0), MATCH("*2nd*",'Eric-SESSION'!$K$7:$T$7,0))</f>
        <v>#N/A</v>
      </c>
      <c r="G502" s="131" t="e">
        <f>IF($A$500='Eric-SESSION'!$A$754,INDEX('Eric-SESSION'!$K$754:$T$761, MATCH("*Bench Press*",'Eric-SESSION'!$B$754:$B$761,0), MATCH("*2ND*",'Eric-SESSION'!$K$7:$T$7,0)),"")</f>
        <v>#N/A</v>
      </c>
      <c r="H502" s="131" t="e">
        <f>INDEX('Eric-SESSION'!$L$754:$U$761, MATCH("*Bench Press*",'Eric-SESSION'!$B$754:$B$761,0), MATCH("*2nd*",'Eric-SESSION'!$K$7:$T$7,0))</f>
        <v>#N/A</v>
      </c>
      <c r="I502" s="132" t="e">
        <f>IF($A$500='Eric-SESSION'!$A$754,INDEX('Eric-SESSION'!$K$754:$T$761, MATCH("*Military*",'Eric-SESSION'!$B$754:$B$761,0), MATCH("*2ND*",'Eric-SESSION'!$K$7:$T$7,0)),"")</f>
        <v>#N/A</v>
      </c>
      <c r="J502" s="44" t="e">
        <f>INDEX('Eric-SESSION'!$L$754:$U$761, MATCH("*Military*",'Eric-SESSION'!$B$754:$B$761,0), MATCH("*2nd*",'Eric-SESSION'!$K$7:$T$7,0))</f>
        <v>#N/A</v>
      </c>
      <c r="K502" s="131" t="e">
        <f>IF($A$500='Eric-SESSION'!$A$754,INDEX('Eric-SESSION'!$K$754:$T$761, MATCH("*Clean *",'Eric-SESSION'!$B$754:$B$761,0), MATCH("*2ND*",'Eric-SESSION'!$K$7:$T$7,0)),"")</f>
        <v>#N/A</v>
      </c>
      <c r="L502" s="44" t="e">
        <f>INDEX('Eric-SESSION'!$L$754:$U$761, MATCH("*Clean *",'Eric-SESSION'!$B$673:$B$761,0), MATCH("*2nd*",'Eric-SESSION'!$K$7:$T$7,0))</f>
        <v>#N/A</v>
      </c>
      <c r="M502" s="131" t="e">
        <f>IF($A$500='Eric-SESSION'!$A$754,INDEX('Eric-SESSION'!$K$754:$T$761, MATCH("*Lat Pulldown*",'Eric-SESSION'!$B$754:$B$761,0), MATCH("*2ND*",'Eric-SESSION'!$K$7:$T$7,0)),"")</f>
        <v>#N/A</v>
      </c>
      <c r="N502" s="44" t="e">
        <f>INDEX('Eric-SESSION'!$L$754:$U$761, MATCH("*Lat Pulldown*",'Eric-SESSION'!$B$754:$B$761,0), MATCH("*2nd*",'Eric-SESSION'!$K$7:$T$7,0))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 t="e">
        <f>IF($A$500='Eric-SESSION'!$A$754,INDEX('Eric-SESSION'!$K$754:$T$761, MATCH("*pressup*",'Eric-SESSION'!$B$754:$B$761,0), MATCH("*3rd*",'Eric-SESSION'!$K$7:$T$7,0)),"")</f>
        <v>#N/A</v>
      </c>
      <c r="D503" s="132" t="e">
        <f>INDEX('Eric-SESSION'!L$754:U$761, MATCH("*pressup*",'Eric-SESSION'!$B$754:$B$761,0), MATCH("*3rd*",'Eric-SESSION'!K$7:T$7,0))</f>
        <v>#N/A</v>
      </c>
      <c r="E503" s="131" t="e">
        <f>IF($A$500='Eric-SESSION'!$A$754,INDEX('Eric-SESSION'!$K$754:$T$761, MATCH("*Deadlift*",'Eric-SESSION'!$B$754:$B$761,0), MATCH("*3rd*",'Eric-SESSION'!$K$7:$T$7,0)),"")</f>
        <v>#N/A</v>
      </c>
      <c r="F503" s="131" t="e">
        <f>INDEX('Eric-SESSION'!$L$754:$U$761, MATCH("*Deadlift*",'Eric-SESSION'!$B$673:$B$761,0), MATCH("*3rd*",'Eric-SESSION'!$K$7:$T$7,0))</f>
        <v>#N/A</v>
      </c>
      <c r="G503" s="131" t="e">
        <f>IF($A$500='Eric-SESSION'!$A$754,INDEX('Eric-SESSION'!$K$754:$T$761, MATCH("*Bench Press*",'Eric-SESSION'!$B$754:$B$761,0), MATCH("*3rd*",'Eric-SESSION'!$K$7:$T$7,0)),"")</f>
        <v>#N/A</v>
      </c>
      <c r="H503" s="131" t="e">
        <f>INDEX('Eric-SESSION'!$L$754:$U$761, MATCH("*Bench Press*",'Eric-SESSION'!$B$754:$B$761,0), MATCH("*3rd*",'Eric-SESSION'!$K$7:$T$7,0))</f>
        <v>#N/A</v>
      </c>
      <c r="I503" s="132" t="e">
        <f>IF($A$500='Eric-SESSION'!$A$754,INDEX('Eric-SESSION'!$K$754:$T$761, MATCH("*Military*",'Eric-SESSION'!$B$754:$B$761,0), MATCH("*3rd*",'Eric-SESSION'!$K$7:$T$7,0)),"")</f>
        <v>#N/A</v>
      </c>
      <c r="J503" s="44" t="e">
        <f>INDEX('Eric-SESSION'!$L$754:$U$761, MATCH("*Military*",'Eric-SESSION'!$B$754:$B$761,0), MATCH("*3rd*",'Eric-SESSION'!$K$7:$T$7,0))</f>
        <v>#N/A</v>
      </c>
      <c r="K503" s="131" t="e">
        <f>IF($A$500='Eric-SESSION'!$A$754,INDEX('Eric-SESSION'!$K$754:$T$761, MATCH("*Clean *",'Eric-SESSION'!$B$754:$B$761,0), MATCH("*3rd*",'Eric-SESSION'!$K$7:$T$7,0)),"")</f>
        <v>#N/A</v>
      </c>
      <c r="L503" s="44" t="e">
        <f>INDEX('Eric-SESSION'!$L$754:$U$761, MATCH("*Clean *",'Eric-SESSION'!$B$673:$B$761,0), MATCH("*3rd*",'Eric-SESSION'!$K$7:$T$7,0))</f>
        <v>#N/A</v>
      </c>
      <c r="M503" s="131" t="e">
        <f>IF($A$500='Eric-SESSION'!$A$754,INDEX('Eric-SESSION'!$K$754:$T$761, MATCH("*Lat Pulldown*",'Eric-SESSION'!$B$754:$B$761,0), MATCH("*3rd*",'Eric-SESSION'!$K$7:$T$7,0)),"")</f>
        <v>#N/A</v>
      </c>
      <c r="N503" s="44" t="e">
        <f>INDEX('Eric-SESSION'!$L$754:$U$761, MATCH("*Lat Pulldown*",'Eric-SESSION'!$B$754:$B$761,0), MATCH("*3rd*",'Eric-SESSION'!$K$7:$T$7,0))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 t="e">
        <f>IF($A$500='Eric-SESSION'!$A$754,INDEX('Eric-SESSION'!$K$754:$T$761, MATCH("*pressup*",'Eric-SESSION'!$B$754:$B$761,0), MATCH("*4th*",'Eric-SESSION'!$K$7:$T$7,0)),"")</f>
        <v>#N/A</v>
      </c>
      <c r="D504" s="132" t="e">
        <f>INDEX('Eric-SESSION'!L$754:U$761, MATCH("*pressup*",'Eric-SESSION'!$B$754:$B$761,0), MATCH("*4th*",'Eric-SESSION'!K$7:T$7,0))</f>
        <v>#N/A</v>
      </c>
      <c r="E504" s="131" t="e">
        <f>IF($A$500='Eric-SESSION'!$A$754,INDEX('Eric-SESSION'!$K$754:$T$761, MATCH("*Deadlift*",'Eric-SESSION'!$B$754:$B$761,0), MATCH("*4th*",'Eric-SESSION'!$K$7:$T$7,0)),"")</f>
        <v>#N/A</v>
      </c>
      <c r="F504" s="131" t="e">
        <f>INDEX('Eric-SESSION'!$L$754:$U$761, MATCH("*Deadlift*",'Eric-SESSION'!$B$673:$B$761,0), MATCH("*4th*",'Eric-SESSION'!$K$7:$T$7,0))</f>
        <v>#N/A</v>
      </c>
      <c r="G504" s="131" t="e">
        <f>IF($A$500='Eric-SESSION'!$A$754,INDEX('Eric-SESSION'!$K$754:$T$761, MATCH("*Bench Press*",'Eric-SESSION'!$B$754:$B$761,0), MATCH("*4th*",'Eric-SESSION'!$K$7:$T$7,0)),"")</f>
        <v>#N/A</v>
      </c>
      <c r="H504" s="131" t="e">
        <f>INDEX('Eric-SESSION'!$L$754:$U$761, MATCH("*Bench Press*",'Eric-SESSION'!$B$754:$B$761,0), MATCH("*4th*",'Eric-SESSION'!$K$7:$T$7,0))</f>
        <v>#N/A</v>
      </c>
      <c r="I504" s="132" t="e">
        <f>IF($A$500='Eric-SESSION'!$A$754,INDEX('Eric-SESSION'!$K$754:$T$761, MATCH("*Military*",'Eric-SESSION'!$B$754:$B$761,0), MATCH("*4th*",'Eric-SESSION'!$K$7:$T$7,0)),"")</f>
        <v>#N/A</v>
      </c>
      <c r="J504" s="44" t="e">
        <f>INDEX('Eric-SESSION'!$L$754:$U$761, MATCH("*Military*",'Eric-SESSION'!$B$754:$B$761,0), MATCH("*4th*",'Eric-SESSION'!$K$7:$T$7,0))</f>
        <v>#N/A</v>
      </c>
      <c r="K504" s="131" t="e">
        <f>IF($A$500='Eric-SESSION'!$A$754,INDEX('Eric-SESSION'!$K$754:$T$761, MATCH("*Clean *",'Eric-SESSION'!$B$754:$B$761,0), MATCH("*4th*",'Eric-SESSION'!$K$7:$T$7,0)),"")</f>
        <v>#N/A</v>
      </c>
      <c r="L504" s="44" t="e">
        <f>INDEX('Eric-SESSION'!$L$754:$U$761, MATCH("*Clean *",'Eric-SESSION'!$B$673:$B$761,0), MATCH("*4th*",'Eric-SESSION'!$K$7:$T$7,0))</f>
        <v>#N/A</v>
      </c>
      <c r="M504" s="131" t="e">
        <f>IF($A$500='Eric-SESSION'!$A$754,INDEX('Eric-SESSION'!$K$754:$T$761, MATCH("*Lat Pulldown*",'Eric-SESSION'!$B$754:$B$761,0), MATCH("*4th*",'Eric-SESSION'!$K$7:$T$7,0)),"")</f>
        <v>#N/A</v>
      </c>
      <c r="N504" s="44" t="e">
        <f>INDEX('Eric-SESSION'!$L$754:$U$761, MATCH("*Lat Pulldown*",'Eric-SESSION'!$B$754:$B$761,0), MATCH("*4th*",'Eric-SESSION'!$K$7:$T$7,0))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 t="e">
        <f>IF($A$500='Eric-SESSION'!$A$754,INDEX('Eric-SESSION'!$K$754:$T$761, MATCH("*pressup*",'Eric-SESSION'!$B$754:$B$761,0), MATCH("*5th*",'Eric-SESSION'!$K$7:$T$7,0)),"")</f>
        <v>#N/A</v>
      </c>
      <c r="D505" s="132" t="e">
        <f>INDEX('Eric-SESSION'!L$754:U$761, MATCH("*pressup*",'Eric-SESSION'!$B$754:$B$761,0), MATCH("*5th*",'Eric-SESSION'!K$7:T$7,0))</f>
        <v>#N/A</v>
      </c>
      <c r="E505" s="131" t="e">
        <f>IF($A$500='Eric-SESSION'!$A$754,INDEX('Eric-SESSION'!$K$754:$T$761, MATCH("*Deadlift*",'Eric-SESSION'!$B$754:$B$761,0), MATCH("*5th*",'Eric-SESSION'!$K$7:$T$7,0)),"")</f>
        <v>#N/A</v>
      </c>
      <c r="F505" s="131" t="e">
        <f>INDEX('Eric-SESSION'!$L$754:$U$761, MATCH("*Deadlift*",'Eric-SESSION'!$B$673:$B$761,0), MATCH("*5th*",'Eric-SESSION'!$K$7:$T$7,0))</f>
        <v>#N/A</v>
      </c>
      <c r="G505" s="131" t="e">
        <f>IF($A$500='Eric-SESSION'!$A$754,INDEX('Eric-SESSION'!$K$754:$T$761, MATCH("*Bench Press*",'Eric-SESSION'!$B$754:$B$761,0), MATCH("*5th*",'Eric-SESSION'!$K$7:$T$7,0)),"")</f>
        <v>#N/A</v>
      </c>
      <c r="H505" s="131" t="e">
        <f>INDEX('Eric-SESSION'!$L$754:$U$761, MATCH("*Bench Press*",'Eric-SESSION'!$B$754:$B$761,0), MATCH("*5th*",'Eric-SESSION'!$K$7:$T$7,0))</f>
        <v>#N/A</v>
      </c>
      <c r="I505" s="132" t="e">
        <f>IF($A$500='Eric-SESSION'!$A$754,INDEX('Eric-SESSION'!$K$754:$T$761, MATCH("*Military*",'Eric-SESSION'!$B$754:$B$761,0), MATCH("*5th*",'Eric-SESSION'!$K$7:$T$7,0)),"")</f>
        <v>#N/A</v>
      </c>
      <c r="J505" s="44" t="e">
        <f>INDEX('Eric-SESSION'!$L$754:$U$761, MATCH("*Military*",'Eric-SESSION'!$B$754:$B$761,0), MATCH("*5th*",'Eric-SESSION'!$K$7:$T$7,0))</f>
        <v>#N/A</v>
      </c>
      <c r="K505" s="131" t="e">
        <f>IF($A$500='Eric-SESSION'!$A$754,INDEX('Eric-SESSION'!$K$754:$T$761, MATCH("*Clean *",'Eric-SESSION'!$B$754:$B$761,0), MATCH("*5th*",'Eric-SESSION'!$K$7:$T$7,0)),"")</f>
        <v>#N/A</v>
      </c>
      <c r="L505" s="44" t="e">
        <f>INDEX('Eric-SESSION'!$L$754:$U$761, MATCH("*Clean *",'Eric-SESSION'!$B$673:$B$761,0), MATCH("*5th*",'Eric-SESSION'!$K$7:$T$7,0))</f>
        <v>#N/A</v>
      </c>
      <c r="M505" s="131" t="e">
        <f>IF($A$500='Eric-SESSION'!$A$754,INDEX('Eric-SESSION'!$K$754:$T$761, MATCH("*Lat Pulldown*",'Eric-SESSION'!$B$754:$B$761,0), MATCH("*5th*",'Eric-SESSION'!$K$7:$T$7,0)),"")</f>
        <v>#N/A</v>
      </c>
      <c r="N505" s="44" t="e">
        <f>INDEX('Eric-SESSION'!$L$754:$U$761, MATCH("*Lat Pulldown*",'Eric-SESSION'!$B$754:$B$761,0), MATCH("*5th*",'Eric-SESSION'!$K$7:$T$7,0))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'Eric-SESSION'!A763</f>
        <v>0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str">
        <f>IF($A$140='Eric-SESSION'!$A$763,INDEX('Eric-SESSION'!$K$763:$T$770, MATCH("*Plank*",'Eric-SESSION'!$B$763:$B$770,0), MATCH("*1st*",'Eric-SESSION'!$K$7:$T$7,0)),"")</f>
        <v/>
      </c>
      <c r="P506" s="152" t="str">
        <f>IF($A$140='Eric-SESSION'!$A$763,INDEX('Eric-SESSION'!$K$763:$T$770, MATCH("*HIIT*",'Eric-SESSION'!$B$763:$B$770,0), MATCH("*1st*",'Eric-SESSION'!$K$7:$T$7,0)),"")</f>
        <v/>
      </c>
      <c r="Q506" s="119" t="e">
        <f>INDEX('Eric-SESSION'!$L$673:$U$763, MATCH("*HIIT*",'Eric-SESSION'!$B$673:$B$763,0), MATCH("*1st*",'Eric-SESSION'!$K$7:$T$7,0))</f>
        <v>#N/A</v>
      </c>
      <c r="R506" s="119">
        <f>'Eric-SESSION'!U574</f>
        <v>0</v>
      </c>
      <c r="S506" s="116"/>
      <c r="T506" s="116"/>
      <c r="U506" s="120">
        <f>'Eric-SESSION'!A764</f>
        <v>0</v>
      </c>
      <c r="V506" s="120">
        <f>'Eric-SESSION'!A764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IF($A$506='Eric-SESSION'!$A$763,INDEX('Eric-SESSION'!$K$763:$T$770, MATCH("*pressup*",'Eric-SESSION'!$B$763:$B$770,0), MATCH("*1st*",'Eric-SESSION'!$K$7:$T$7,0)),"")</f>
        <v>#N/A</v>
      </c>
      <c r="D507" s="132" t="e">
        <f>INDEX('Eric-SESSION'!L$763:U$770, MATCH("*pressup*",'Eric-SESSION'!$B$763:$B$770,0), MATCH("*1st*",'Eric-SESSION'!K$7:T$7,0))</f>
        <v>#N/A</v>
      </c>
      <c r="E507" s="131" t="e">
        <f>IF($A$506='Eric-SESSION'!$A$763,INDEX('Eric-SESSION'!$K$763:$T$770, MATCH("*Deadlift*",'Eric-SESSION'!$B$763:$B$770,0), MATCH("*1st*",'Eric-SESSION'!$K$7:$T$7,0)),"")</f>
        <v>#N/A</v>
      </c>
      <c r="F507" s="131" t="e">
        <f>INDEX('Eric-SESSION'!$L$763:$U$770, MATCH("*Deadlift*",'Eric-SESSION'!$B$673:$B$770,0), MATCH("*1st*",'Eric-SESSION'!$K$7:$T$7,0))</f>
        <v>#N/A</v>
      </c>
      <c r="G507" s="131" t="e">
        <f>IF($A$506='Eric-SESSION'!$A$763,INDEX('Eric-SESSION'!$K$763:$T$770, MATCH("*Bench Press*",'Eric-SESSION'!$B$763:$B$770,0), MATCH("*1st*",'Eric-SESSION'!$K$7:$T$7,0)),"")</f>
        <v>#N/A</v>
      </c>
      <c r="H507" s="131" t="e">
        <f>INDEX('Eric-SESSION'!$L$763:$U$770, MATCH("*Bench Press*",'Eric-SESSION'!$B$763:$B$770,0), MATCH("*1st*",'Eric-SESSION'!$K$7:$T$7,0))</f>
        <v>#N/A</v>
      </c>
      <c r="I507" s="132" t="e">
        <f>IF($A$506='Eric-SESSION'!$A$763,INDEX('Eric-SESSION'!$K$763:$T$770, MATCH("*Military*",'Eric-SESSION'!$B$763:$B$770,0), MATCH("*1st*",'Eric-SESSION'!$K$7:$T$7,0)),"")</f>
        <v>#N/A</v>
      </c>
      <c r="J507" s="48" t="e">
        <f>INDEX('Eric-SESSION'!$L$763:$U$770, MATCH("*Military*",'Eric-SESSION'!$B$763:$B$770,0), MATCH("*1st*",'Eric-SESSION'!$K$7:$T$7,0))</f>
        <v>#N/A</v>
      </c>
      <c r="K507" s="131" t="e">
        <f>IF($A$506='Eric-SESSION'!$A$763,INDEX('Eric-SESSION'!$K$763:$T$770, MATCH("*Clean *",'Eric-SESSION'!$B$763:$B$770,0), MATCH("*1st*",'Eric-SESSION'!$K$7:$T$7,0)),"")</f>
        <v>#N/A</v>
      </c>
      <c r="L507" s="48" t="e">
        <f>INDEX('Eric-SESSION'!$L$763:$U$770, MATCH("*Clean *",'Eric-SESSION'!$B$673:$B$770,0), MATCH("*1st*",'Eric-SESSION'!$K$7:$T$7,0))</f>
        <v>#N/A</v>
      </c>
      <c r="M507" s="131" t="e">
        <f>IF($A$506='Eric-SESSION'!$A$763,INDEX('Eric-SESSION'!$K$763:$T$770, MATCH("*Lat Pulldown*",'Eric-SESSION'!$B$763:$B$770,0), MATCH("*1st*",'Eric-SESSION'!$K$7:$T$7,0)),"")</f>
        <v>#N/A</v>
      </c>
      <c r="N507" s="48" t="e">
        <f>INDEX('Eric-SESSION'!$L$763:$U$770, MATCH("*Lat Pulldown*",'Eric-SESSION'!$B$763:$B$770,0), MATCH("*1st*",'Eric-SESSION'!$K$7:$T$7,0))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IF($A$506='Eric-SESSION'!$A$763,INDEX('Eric-SESSION'!$K$763:$T$770, MATCH("*pressup*",'Eric-SESSION'!$B$763:$B$770,0), MATCH("*2nd*",'Eric-SESSION'!$K$7:$T$7,0)),"")</f>
        <v>#N/A</v>
      </c>
      <c r="D508" s="132" t="e">
        <f>INDEX('Eric-SESSION'!L$763:U$770, MATCH("*pressup*",'Eric-SESSION'!$B$763:$B$770,0), MATCH("*2nd*",'Eric-SESSION'!K$7:T$7,0))</f>
        <v>#N/A</v>
      </c>
      <c r="E508" s="131" t="e">
        <f>IF($A$506='Eric-SESSION'!$A$763,INDEX('Eric-SESSION'!$K$763:$T$770, MATCH("*Deadlift*",'Eric-SESSION'!$B$763:$B$770,0), MATCH("*2ND*",'Eric-SESSION'!$K$7:$T$7,0)),"")</f>
        <v>#N/A</v>
      </c>
      <c r="F508" s="131" t="e">
        <f>INDEX('Eric-SESSION'!$L$763:$U$770, MATCH("*Deadlift*",'Eric-SESSION'!$B$673:$B$770,0), MATCH("*2nd*",'Eric-SESSION'!$K$7:$T$7,0))</f>
        <v>#N/A</v>
      </c>
      <c r="G508" s="131" t="e">
        <f>IF($A$506='Eric-SESSION'!$A$763,INDEX('Eric-SESSION'!$K$763:$T$770, MATCH("*Bench Press*",'Eric-SESSION'!$B$763:$B$770,0), MATCH("*2ND*",'Eric-SESSION'!$K$7:$T$7,0)),"")</f>
        <v>#N/A</v>
      </c>
      <c r="H508" s="131" t="e">
        <f>INDEX('Eric-SESSION'!$L$763:$U$770, MATCH("*Bench Press*",'Eric-SESSION'!$B$763:$B$770,0), MATCH("*2nd*",'Eric-SESSION'!$K$7:$T$7,0))</f>
        <v>#N/A</v>
      </c>
      <c r="I508" s="132" t="e">
        <f>IF($A$506='Eric-SESSION'!$A$763,INDEX('Eric-SESSION'!$K$763:$T$770, MATCH("*Military*",'Eric-SESSION'!$B$763:$B$770,0), MATCH("*2ND*",'Eric-SESSION'!$K$7:$T$7,0)),"")</f>
        <v>#N/A</v>
      </c>
      <c r="J508" s="44" t="e">
        <f>INDEX('Eric-SESSION'!$L$763:$U$770, MATCH("*Military*",'Eric-SESSION'!$B$763:$B$770,0), MATCH("*2nd*",'Eric-SESSION'!$K$7:$T$7,0))</f>
        <v>#N/A</v>
      </c>
      <c r="K508" s="131" t="e">
        <f>IF($A$506='Eric-SESSION'!$A$763,INDEX('Eric-SESSION'!$K$763:$T$770, MATCH("*Clean *",'Eric-SESSION'!$B$763:$B$770,0), MATCH("*2ND*",'Eric-SESSION'!$K$7:$T$7,0)),"")</f>
        <v>#N/A</v>
      </c>
      <c r="L508" s="44" t="e">
        <f>INDEX('Eric-SESSION'!$L$763:$U$770, MATCH("*Clean *",'Eric-SESSION'!$B$673:$B$770,0), MATCH("*2nd*",'Eric-SESSION'!$K$7:$T$7,0))</f>
        <v>#N/A</v>
      </c>
      <c r="M508" s="131" t="e">
        <f>IF($A$506='Eric-SESSION'!$A$763,INDEX('Eric-SESSION'!$K$763:$T$770, MATCH("*Lat Pulldown*",'Eric-SESSION'!$B$763:$B$770,0), MATCH("*2ND*",'Eric-SESSION'!$K$7:$T$7,0)),"")</f>
        <v>#N/A</v>
      </c>
      <c r="N508" s="44" t="e">
        <f>INDEX('Eric-SESSION'!$L$763:$U$770, MATCH("*Lat Pulldown*",'Eric-SESSION'!$B$763:$B$770,0), MATCH("*2nd*",'Eric-SESSION'!$K$7:$T$7,0))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IF($A$506='Eric-SESSION'!$A$763,INDEX('Eric-SESSION'!$K$763:$T$770, MATCH("*pressup*",'Eric-SESSION'!$B$763:$B$770,0), MATCH("*3rd*",'Eric-SESSION'!$K$7:$T$7,0)),"")</f>
        <v>#N/A</v>
      </c>
      <c r="D509" s="132" t="e">
        <f>INDEX('Eric-SESSION'!L$763:U$770, MATCH("*pressup*",'Eric-SESSION'!$B$763:$B$770,0), MATCH("*3rd*",'Eric-SESSION'!K$7:T$7,0))</f>
        <v>#N/A</v>
      </c>
      <c r="E509" s="131" t="e">
        <f>IF($A$506='Eric-SESSION'!$A$763,INDEX('Eric-SESSION'!$K$763:$T$770, MATCH("*Deadlift*",'Eric-SESSION'!$B$763:$B$770,0), MATCH("*3rd*",'Eric-SESSION'!$K$7:$T$7,0)),"")</f>
        <v>#N/A</v>
      </c>
      <c r="F509" s="131" t="e">
        <f>INDEX('Eric-SESSION'!$L$763:$U$770, MATCH("*Deadlift*",'Eric-SESSION'!$B$673:$B$770,0), MATCH("*3rd*",'Eric-SESSION'!$K$7:$T$7,0))</f>
        <v>#N/A</v>
      </c>
      <c r="G509" s="131" t="e">
        <f>IF($A$506='Eric-SESSION'!$A$763,INDEX('Eric-SESSION'!$K$763:$T$770, MATCH("*Bench Press*",'Eric-SESSION'!$B$763:$B$770,0), MATCH("*3rd*",'Eric-SESSION'!$K$7:$T$7,0)),"")</f>
        <v>#N/A</v>
      </c>
      <c r="H509" s="131" t="e">
        <f>INDEX('Eric-SESSION'!$L$763:$U$770, MATCH("*Bench Press*",'Eric-SESSION'!$B$763:$B$770,0), MATCH("*3rd*",'Eric-SESSION'!$K$7:$T$7,0))</f>
        <v>#N/A</v>
      </c>
      <c r="I509" s="132" t="e">
        <f>IF($A$506='Eric-SESSION'!$A$763,INDEX('Eric-SESSION'!$K$763:$T$770, MATCH("*Military*",'Eric-SESSION'!$B$763:$B$770,0), MATCH("*3rd*",'Eric-SESSION'!$K$7:$T$7,0)),"")</f>
        <v>#N/A</v>
      </c>
      <c r="J509" s="44" t="e">
        <f>INDEX('Eric-SESSION'!$L$763:$U$770, MATCH("*Military*",'Eric-SESSION'!$B$763:$B$770,0), MATCH("*3rd*",'Eric-SESSION'!$K$7:$T$7,0))</f>
        <v>#N/A</v>
      </c>
      <c r="K509" s="131" t="e">
        <f>IF($A$506='Eric-SESSION'!$A$763,INDEX('Eric-SESSION'!$K$763:$T$770, MATCH("*Clean *",'Eric-SESSION'!$B$763:$B$770,0), MATCH("*3rd*",'Eric-SESSION'!$K$7:$T$7,0)),"")</f>
        <v>#N/A</v>
      </c>
      <c r="L509" s="44" t="e">
        <f>INDEX('Eric-SESSION'!$L$763:$U$770, MATCH("*Clean *",'Eric-SESSION'!$B$673:$B$770,0), MATCH("*3rd*",'Eric-SESSION'!$K$7:$T$7,0))</f>
        <v>#N/A</v>
      </c>
      <c r="M509" s="131" t="e">
        <f>IF($A$506='Eric-SESSION'!$A$763,INDEX('Eric-SESSION'!$K$763:$T$770, MATCH("*Lat Pulldown*",'Eric-SESSION'!$B$763:$B$770,0), MATCH("*3rd*",'Eric-SESSION'!$K$7:$T$7,0)),"")</f>
        <v>#N/A</v>
      </c>
      <c r="N509" s="44" t="e">
        <f>INDEX('Eric-SESSION'!$L$763:$U$770, MATCH("*Lat Pulldown*",'Eric-SESSION'!$B$763:$B$770,0), MATCH("*3rd*",'Eric-SESSION'!$K$7:$T$7,0))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IF($A$506='Eric-SESSION'!$A$763,INDEX('Eric-SESSION'!$K$763:$T$770, MATCH("*pressup*",'Eric-SESSION'!$B$763:$B$770,0), MATCH("*4th*",'Eric-SESSION'!$K$7:$T$7,0)),"")</f>
        <v>#N/A</v>
      </c>
      <c r="D510" s="132" t="e">
        <f>INDEX('Eric-SESSION'!L$763:U$770, MATCH("*pressup*",'Eric-SESSION'!$B$763:$B$770,0), MATCH("*4th*",'Eric-SESSION'!K$7:T$7,0))</f>
        <v>#N/A</v>
      </c>
      <c r="E510" s="131" t="e">
        <f>IF($A$506='Eric-SESSION'!$A$763,INDEX('Eric-SESSION'!$K$763:$T$770, MATCH("*Deadlift*",'Eric-SESSION'!$B$763:$B$770,0), MATCH("*4th*",'Eric-SESSION'!$K$7:$T$7,0)),"")</f>
        <v>#N/A</v>
      </c>
      <c r="F510" s="131" t="e">
        <f>INDEX('Eric-SESSION'!$L$763:$U$770, MATCH("*Deadlift*",'Eric-SESSION'!$B$673:$B$770,0), MATCH("*4th*",'Eric-SESSION'!$K$7:$T$7,0))</f>
        <v>#N/A</v>
      </c>
      <c r="G510" s="131" t="e">
        <f>IF($A$506='Eric-SESSION'!$A$763,INDEX('Eric-SESSION'!$K$763:$T$770, MATCH("*Bench Press*",'Eric-SESSION'!$B$763:$B$770,0), MATCH("*4th*",'Eric-SESSION'!$K$7:$T$7,0)),"")</f>
        <v>#N/A</v>
      </c>
      <c r="H510" s="131" t="e">
        <f>INDEX('Eric-SESSION'!$L$763:$U$770, MATCH("*Bench Press*",'Eric-SESSION'!$B$763:$B$770,0), MATCH("*4th*",'Eric-SESSION'!$K$7:$T$7,0))</f>
        <v>#N/A</v>
      </c>
      <c r="I510" s="132" t="e">
        <f>IF($A$506='Eric-SESSION'!$A$763,INDEX('Eric-SESSION'!$K$763:$T$770, MATCH("*Military*",'Eric-SESSION'!$B$763:$B$770,0), MATCH("*4th*",'Eric-SESSION'!$K$7:$T$7,0)),"")</f>
        <v>#N/A</v>
      </c>
      <c r="J510" s="44" t="e">
        <f>INDEX('Eric-SESSION'!$L$763:$U$770, MATCH("*Military*",'Eric-SESSION'!$B$763:$B$770,0), MATCH("*4th*",'Eric-SESSION'!$K$7:$T$7,0))</f>
        <v>#N/A</v>
      </c>
      <c r="K510" s="131" t="e">
        <f>IF($A$506='Eric-SESSION'!$A$763,INDEX('Eric-SESSION'!$K$763:$T$770, MATCH("*Clean *",'Eric-SESSION'!$B$763:$B$770,0), MATCH("*4th*",'Eric-SESSION'!$K$7:$T$7,0)),"")</f>
        <v>#N/A</v>
      </c>
      <c r="L510" s="44" t="e">
        <f>INDEX('Eric-SESSION'!$L$763:$U$770, MATCH("*Clean *",'Eric-SESSION'!$B$673:$B$770,0), MATCH("*4th*",'Eric-SESSION'!$K$7:$T$7,0))</f>
        <v>#N/A</v>
      </c>
      <c r="M510" s="131" t="e">
        <f>IF($A$506='Eric-SESSION'!$A$763,INDEX('Eric-SESSION'!$K$763:$T$770, MATCH("*Lat Pulldown*",'Eric-SESSION'!$B$763:$B$770,0), MATCH("*4th*",'Eric-SESSION'!$K$7:$T$7,0)),"")</f>
        <v>#N/A</v>
      </c>
      <c r="N510" s="44" t="e">
        <f>INDEX('Eric-SESSION'!$L$763:$U$770, MATCH("*Lat Pulldown*",'Eric-SESSION'!$B$763:$B$770,0), MATCH("*4th*",'Eric-SESSION'!$K$7:$T$7,0))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IF($A$506='Eric-SESSION'!$A$763,INDEX('Eric-SESSION'!$K$763:$T$770, MATCH("*pressup*",'Eric-SESSION'!$B$763:$B$770,0), MATCH("*5th*",'Eric-SESSION'!$K$7:$T$7,0)),"")</f>
        <v>#N/A</v>
      </c>
      <c r="D511" s="132" t="e">
        <f>INDEX('Eric-SESSION'!L$763:U$770, MATCH("*pressup*",'Eric-SESSION'!$B$763:$B$770,0), MATCH("*5th*",'Eric-SESSION'!K$7:T$7,0))</f>
        <v>#N/A</v>
      </c>
      <c r="E511" s="131" t="e">
        <f>IF($A$506='Eric-SESSION'!$A$763,INDEX('Eric-SESSION'!$K$763:$T$770, MATCH("*Deadlift*",'Eric-SESSION'!$B$763:$B$770,0), MATCH("*5th*",'Eric-SESSION'!$K$7:$T$7,0)),"")</f>
        <v>#N/A</v>
      </c>
      <c r="F511" s="131" t="e">
        <f>INDEX('Eric-SESSION'!$L$763:$U$770, MATCH("*Deadlift*",'Eric-SESSION'!$B$673:$B$770,0), MATCH("*5th*",'Eric-SESSION'!$K$7:$T$7,0))</f>
        <v>#N/A</v>
      </c>
      <c r="G511" s="131" t="e">
        <f>IF($A$506='Eric-SESSION'!$A$763,INDEX('Eric-SESSION'!$K$763:$T$770, MATCH("*Bench Press*",'Eric-SESSION'!$B$763:$B$770,0), MATCH("*5th*",'Eric-SESSION'!$K$7:$T$7,0)),"")</f>
        <v>#N/A</v>
      </c>
      <c r="H511" s="131" t="e">
        <f>INDEX('Eric-SESSION'!$L$763:$U$770, MATCH("*Bench Press*",'Eric-SESSION'!$B$763:$B$770,0), MATCH("*5th*",'Eric-SESSION'!$K$7:$T$7,0))</f>
        <v>#N/A</v>
      </c>
      <c r="I511" s="132" t="e">
        <f>IF($A$506='Eric-SESSION'!$A$763,INDEX('Eric-SESSION'!$K$763:$T$770, MATCH("*Military*",'Eric-SESSION'!$B$763:$B$770,0), MATCH("*5th*",'Eric-SESSION'!$K$7:$T$7,0)),"")</f>
        <v>#N/A</v>
      </c>
      <c r="J511" s="44" t="e">
        <f>INDEX('Eric-SESSION'!$L$763:$U$770, MATCH("*Military*",'Eric-SESSION'!$B$763:$B$770,0), MATCH("*5th*",'Eric-SESSION'!$K$7:$T$7,0))</f>
        <v>#N/A</v>
      </c>
      <c r="K511" s="131" t="e">
        <f>IF($A$506='Eric-SESSION'!$A$763,INDEX('Eric-SESSION'!$K$763:$T$770, MATCH("*Clean *",'Eric-SESSION'!$B$763:$B$770,0), MATCH("*5th*",'Eric-SESSION'!$K$7:$T$7,0)),"")</f>
        <v>#N/A</v>
      </c>
      <c r="L511" s="44" t="e">
        <f>INDEX('Eric-SESSION'!$L$763:$U$770, MATCH("*Clean *",'Eric-SESSION'!$B$673:$B$770,0), MATCH("*5th*",'Eric-SESSION'!$K$7:$T$7,0))</f>
        <v>#N/A</v>
      </c>
      <c r="M511" s="131" t="e">
        <f>IF($A$506='Eric-SESSION'!$A$763,INDEX('Eric-SESSION'!$K$763:$T$770, MATCH("*Lat Pulldown*",'Eric-SESSION'!$B$763:$B$770,0), MATCH("*5th*",'Eric-SESSION'!$K$7:$T$7,0)),"")</f>
        <v>#N/A</v>
      </c>
      <c r="N511" s="44" t="e">
        <f>INDEX('Eric-SESSION'!$L$763:$U$770, MATCH("*Lat Pulldown*",'Eric-SESSION'!$B$763:$B$770,0), MATCH("*5th*",'Eric-SESSION'!$K$7:$T$7,0))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'Eric-SESSION'!A772</f>
        <v>0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 t="e">
        <f>MAX(G513:G517)</f>
        <v>#N/A</v>
      </c>
      <c r="H512" s="116" t="e">
        <f t="array" ref="H512">MAX(IF(G513:G517=G512,H513:H517))</f>
        <v>#N/A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str">
        <f>IF($A$140='Eric-SESSION'!$A$691,INDEX('Eric-SESSION'!$K$691:$T$698, MATCH("*Plank*",'Eric-SESSION'!$B$691:$B$698,0), MATCH("*1st*",'Eric-SESSION'!$K$7:$T$7,0)),"")</f>
        <v/>
      </c>
      <c r="P512" s="152" t="str">
        <f>IF($A$140='Eric-SESSION'!$A$691,INDEX('Eric-SESSION'!$K$691:$T$698, MATCH("*HIIT*",'Eric-SESSION'!$B$691:$B$698,0), MATCH("*1st*",'Eric-SESSION'!$K$7:$T$7,0)),"")</f>
        <v/>
      </c>
      <c r="Q512" s="119" t="e">
        <f>INDEX('Eric-SESSION'!$L$691:$U$691, MATCH("*HIIT*",'Eric-SESSION'!$B$691:$B$691,0), MATCH("*1st*",'Eric-SESSION'!$K$7:$T$7,0))</f>
        <v>#N/A</v>
      </c>
      <c r="R512" s="119">
        <f>'Eric-SESSION'!U574</f>
        <v>0</v>
      </c>
      <c r="S512" s="116"/>
      <c r="T512" s="116"/>
      <c r="U512" s="120">
        <f>'Eric-SESSION'!A773</f>
        <v>0</v>
      </c>
      <c r="V512" s="120">
        <f>'Eric-SESSION'!A774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IF($A$512='Eric-SESSION'!$A$772,INDEX('Eric-SESSION'!$K$772:$T$779, MATCH("*pressup*",'Eric-SESSION'!$B$772:$B$779,0), MATCH("*1st*",'Eric-SESSION'!$K$7:$T$7,0)),"")</f>
        <v>#N/A</v>
      </c>
      <c r="D513" s="132" t="e">
        <f>INDEX('Eric-SESSION'!L$772:U$779, MATCH("*pressup*",'Eric-SESSION'!$B$772:$B$779,0), MATCH("*1st*",'Eric-SESSION'!K$7:T$7,0))</f>
        <v>#N/A</v>
      </c>
      <c r="E513" s="131" t="e">
        <f>IF($A$512='Eric-SESSION'!$A$772,INDEX('Eric-SESSION'!$K$772:$T$779, MATCH("*Deadlift*",'Eric-SESSION'!$B$772:$B$779,0), MATCH("*1st*",'Eric-SESSION'!$K$7:$T$7,0)),"")</f>
        <v>#N/A</v>
      </c>
      <c r="F513" s="131" t="e">
        <f>INDEX('Eric-SESSION'!$L$772:$U$779, MATCH("*Deadlift*",'Eric-SESSION'!$B$772:$B$779,0), MATCH("*1st*",'Eric-SESSION'!$K$7:$T$7,0))</f>
        <v>#N/A</v>
      </c>
      <c r="G513" s="131" t="e">
        <f>IF($A$512='Eric-SESSION'!$A$772,INDEX('Eric-SESSION'!$K$772:$T$779, MATCH("*Bench Press*",'Eric-SESSION'!$B$772:$B$779,0), MATCH("*1st*",'Eric-SESSION'!$K$7:$T$7,0)),"")</f>
        <v>#N/A</v>
      </c>
      <c r="H513" s="131" t="e">
        <f>INDEX('Eric-SESSION'!$L$772:$U$779, MATCH("*Bench Press*",'Eric-SESSION'!$B$772:$B$779,0), MATCH("*1st*",'Eric-SESSION'!$K$7:$T$7,0))</f>
        <v>#N/A</v>
      </c>
      <c r="I513" s="132" t="e">
        <f>IF($A$512='Eric-SESSION'!$A$772,INDEX('Eric-SESSION'!$K$772:$T$779, MATCH("*Military*",'Eric-SESSION'!$B$772:$B$779,0), MATCH("*1st*",'Eric-SESSION'!$K$7:$T$7,0)),"")</f>
        <v>#N/A</v>
      </c>
      <c r="J513" s="48" t="e">
        <f>INDEX('Eric-SESSION'!$L$772:$U$779, MATCH("*Military*",'Eric-SESSION'!$B$772:$B$779,0), MATCH("*1st*",'Eric-SESSION'!$K$7:$T$7,0))</f>
        <v>#N/A</v>
      </c>
      <c r="K513" s="131" t="e">
        <f>IF($A$512='Eric-SESSION'!$A$772,INDEX('Eric-SESSION'!$K$772:$T$779, MATCH("*Clean *",'Eric-SESSION'!$B$772:$B$779,0), MATCH("*1st*",'Eric-SESSION'!$K$7:$T$7,0)),"")</f>
        <v>#N/A</v>
      </c>
      <c r="L513" s="48" t="e">
        <f>INDEX('Eric-SESSION'!$L$772:$U$779, MATCH("*Clean *",'Eric-SESSION'!$B$772:$B$779,0), MATCH("*1st*",'Eric-SESSION'!$K$7:$T$7,0))</f>
        <v>#N/A</v>
      </c>
      <c r="M513" s="131" t="e">
        <f>IF($A$512='Eric-SESSION'!$A$772,INDEX('Eric-SESSION'!$K$772:$T$779, MATCH("*Lat Pulldown*",'Eric-SESSION'!$B$772:$B$779,0), MATCH("*1st*",'Eric-SESSION'!$K$7:$T$7,0)),"")</f>
        <v>#N/A</v>
      </c>
      <c r="N513" s="48" t="e">
        <f>INDEX('Eric-SESSION'!$L$772:$U$779, MATCH("*Lat Pulldown*",'Eric-SESSION'!$B$772:$B$779,0), MATCH("*1st*",'Eric-SESSION'!$K$7:$T$7,0))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IF($A$512='Eric-SESSION'!$A$772,INDEX('Eric-SESSION'!$K$772:$T$779, MATCH("*pressup*",'Eric-SESSION'!$B$772:$B$779,0), MATCH("*2nd*",'Eric-SESSION'!$K$7:$T$7,0)),"")</f>
        <v>#N/A</v>
      </c>
      <c r="D514" s="132" t="e">
        <f>INDEX('Eric-SESSION'!L$772:U$779, MATCH("*pressup*",'Eric-SESSION'!$B$772:$B$779,0), MATCH("*2nd*",'Eric-SESSION'!K$7:T$7,0))</f>
        <v>#N/A</v>
      </c>
      <c r="E514" s="131" t="e">
        <f>IF($A$512='Eric-SESSION'!$A$772,INDEX('Eric-SESSION'!$K$772:$T$779, MATCH("*Deadlift*",'Eric-SESSION'!$B$772:$B$779,0), MATCH("*2ND*",'Eric-SESSION'!$K$7:$T$7,0)),"")</f>
        <v>#N/A</v>
      </c>
      <c r="F514" s="131" t="e">
        <f>INDEX('Eric-SESSION'!$L$772:$U$779, MATCH("*Deadlift*",'Eric-SESSION'!$B$772:$B$779,0), MATCH("*2nd*",'Eric-SESSION'!$K$7:$T$7,0))</f>
        <v>#N/A</v>
      </c>
      <c r="G514" s="131" t="e">
        <f>IF($A$512='Eric-SESSION'!$A$772,INDEX('Eric-SESSION'!$K$772:$T$779, MATCH("*Bench Press*",'Eric-SESSION'!$B$772:$B$779,0), MATCH("*2ND*",'Eric-SESSION'!$K$7:$T$7,0)),"")</f>
        <v>#N/A</v>
      </c>
      <c r="H514" s="131" t="e">
        <f>INDEX('Eric-SESSION'!$L$772:$U$779, MATCH("*Bench Press*",'Eric-SESSION'!$B$772:$B$779,0), MATCH("*2nd*",'Eric-SESSION'!$K$7:$T$7,0))</f>
        <v>#N/A</v>
      </c>
      <c r="I514" s="132" t="e">
        <f>IF($A$512='Eric-SESSION'!$A$772,INDEX('Eric-SESSION'!$K$772:$T$779, MATCH("*Military*",'Eric-SESSION'!$B$772:$B$779,0), MATCH("*2ND*",'Eric-SESSION'!$K$7:$T$7,0)),"")</f>
        <v>#N/A</v>
      </c>
      <c r="J514" s="44" t="e">
        <f>INDEX('Eric-SESSION'!$L$772:$U$779, MATCH("*Military*",'Eric-SESSION'!$B$772:$B$779,0), MATCH("*2nd*",'Eric-SESSION'!$K$7:$T$7,0))</f>
        <v>#N/A</v>
      </c>
      <c r="K514" s="131" t="e">
        <f>IF($A$512='Eric-SESSION'!$A$772,INDEX('Eric-SESSION'!$K$772:$T$779, MATCH("*Clean *",'Eric-SESSION'!$B$772:$B$779,0), MATCH("*2ND*",'Eric-SESSION'!$K$7:$T$7,0)),"")</f>
        <v>#N/A</v>
      </c>
      <c r="L514" s="44" t="e">
        <f>INDEX('Eric-SESSION'!$L$772:$U$779, MATCH("*Clean *",'Eric-SESSION'!$B$772:$B$779,0), MATCH("*2nd*",'Eric-SESSION'!$K$7:$T$7,0))</f>
        <v>#N/A</v>
      </c>
      <c r="M514" s="131" t="e">
        <f>IF($A$512='Eric-SESSION'!$A$772,INDEX('Eric-SESSION'!$K$772:$T$779, MATCH("*Lat Pulldown*",'Eric-SESSION'!$B$772:$B$779,0), MATCH("*2ND*",'Eric-SESSION'!$K$7:$T$7,0)),"")</f>
        <v>#N/A</v>
      </c>
      <c r="N514" s="44" t="e">
        <f>INDEX('Eric-SESSION'!$L$772:$U$779, MATCH("*Lat Pulldown*",'Eric-SESSION'!$B$772:$B$779,0), MATCH("*2nd*",'Eric-SESSION'!$K$7:$T$7,0))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IF($A$512='Eric-SESSION'!$A$772,INDEX('Eric-SESSION'!$K$772:$T$779, MATCH("*pressup*",'Eric-SESSION'!$B$772:$B$779,0), MATCH("*3rd*",'Eric-SESSION'!$K$7:$T$7,0)),"")</f>
        <v>#N/A</v>
      </c>
      <c r="D515" s="132" t="e">
        <f>INDEX('Eric-SESSION'!L$772:U$779, MATCH("*pressup*",'Eric-SESSION'!$B$772:$B$779,0), MATCH("*3rd*",'Eric-SESSION'!K$7:T$7,0))</f>
        <v>#N/A</v>
      </c>
      <c r="E515" s="131" t="e">
        <f>IF($A$512='Eric-SESSION'!$A$772,INDEX('Eric-SESSION'!$K$772:$T$779, MATCH("*Deadlift*",'Eric-SESSION'!$B$772:$B$779,0), MATCH("*3rd*",'Eric-SESSION'!$K$7:$T$7,0)),"")</f>
        <v>#N/A</v>
      </c>
      <c r="F515" s="131" t="e">
        <f>INDEX('Eric-SESSION'!$L$772:$U$779, MATCH("*Deadlift*",'Eric-SESSION'!$B$772:$B$779,0), MATCH("*3rd*",'Eric-SESSION'!$K$7:$T$7,0))</f>
        <v>#N/A</v>
      </c>
      <c r="G515" s="131" t="e">
        <f>IF($A$512='Eric-SESSION'!$A$772,INDEX('Eric-SESSION'!$K$772:$T$779, MATCH("*Bench Press*",'Eric-SESSION'!$B$772:$B$779,0), MATCH("*3rd*",'Eric-SESSION'!$K$7:$T$7,0)),"")</f>
        <v>#N/A</v>
      </c>
      <c r="H515" s="131" t="e">
        <f>INDEX('Eric-SESSION'!$L$772:$U$779, MATCH("*Bench Press*",'Eric-SESSION'!$B$772:$B$779,0), MATCH("*3rd*",'Eric-SESSION'!$K$7:$T$7,0))</f>
        <v>#N/A</v>
      </c>
      <c r="I515" s="132" t="e">
        <f>IF($A$512='Eric-SESSION'!$A$772,INDEX('Eric-SESSION'!$K$772:$T$779, MATCH("*Military*",'Eric-SESSION'!$B$772:$B$779,0), MATCH("*3rd*",'Eric-SESSION'!$K$7:$T$7,0)),"")</f>
        <v>#N/A</v>
      </c>
      <c r="J515" s="44" t="e">
        <f>INDEX('Eric-SESSION'!$L$772:$U$779, MATCH("*Military*",'Eric-SESSION'!$B$772:$B$779,0), MATCH("*3rd*",'Eric-SESSION'!$K$7:$T$7,0))</f>
        <v>#N/A</v>
      </c>
      <c r="K515" s="131" t="e">
        <f>IF($A$512='Eric-SESSION'!$A$772,INDEX('Eric-SESSION'!$K$772:$T$779, MATCH("*Clean *",'Eric-SESSION'!$B$772:$B$779,0), MATCH("*3rd*",'Eric-SESSION'!$K$7:$T$7,0)),"")</f>
        <v>#N/A</v>
      </c>
      <c r="L515" s="44" t="e">
        <f>INDEX('Eric-SESSION'!$L$772:$U$779, MATCH("*Clean *",'Eric-SESSION'!$B$772:$B$779,0), MATCH("*3rd*",'Eric-SESSION'!$K$7:$T$7,0))</f>
        <v>#N/A</v>
      </c>
      <c r="M515" s="131" t="e">
        <f>IF($A$512='Eric-SESSION'!$A$772,INDEX('Eric-SESSION'!$K$772:$T$779, MATCH("*Lat Pulldown*",'Eric-SESSION'!$B$772:$B$779,0), MATCH("*3rd*",'Eric-SESSION'!$K$7:$T$7,0)),"")</f>
        <v>#N/A</v>
      </c>
      <c r="N515" s="44" t="e">
        <f>INDEX('Eric-SESSION'!$L$772:$U$779, MATCH("*Lat Pulldown*",'Eric-SESSION'!$B$772:$B$779,0), MATCH("*3rd*",'Eric-SESSION'!$K$7:$T$7,0))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IF($A$512='Eric-SESSION'!$A$772,INDEX('Eric-SESSION'!$K$772:$T$779, MATCH("*pressup*",'Eric-SESSION'!$B$772:$B$779,0), MATCH("*4th*",'Eric-SESSION'!$K$7:$T$7,0)),"")</f>
        <v>#N/A</v>
      </c>
      <c r="D516" s="132" t="e">
        <f>INDEX('Eric-SESSION'!L$772:U$779, MATCH("*pressup*",'Eric-SESSION'!$B$772:$B$779,0), MATCH("*4th*",'Eric-SESSION'!K$7:T$7,0))</f>
        <v>#N/A</v>
      </c>
      <c r="E516" s="131" t="e">
        <f>IF($A$512='Eric-SESSION'!$A$772,INDEX('Eric-SESSION'!$K$772:$T$779, MATCH("*Deadlift*",'Eric-SESSION'!$B$772:$B$779,0), MATCH("*4th*",'Eric-SESSION'!$K$7:$T$7,0)),"")</f>
        <v>#N/A</v>
      </c>
      <c r="F516" s="131" t="e">
        <f>INDEX('Eric-SESSION'!$L$772:$U$779, MATCH("*Deadlift*",'Eric-SESSION'!$B$772:$B$779,0), MATCH("*4th*",'Eric-SESSION'!$K$7:$T$7,0))</f>
        <v>#N/A</v>
      </c>
      <c r="G516" s="131" t="e">
        <f>IF($A$512='Eric-SESSION'!$A$772,INDEX('Eric-SESSION'!$K$772:$T$779, MATCH("*Bench Press*",'Eric-SESSION'!$B$772:$B$779,0), MATCH("*4th*",'Eric-SESSION'!$K$7:$T$7,0)),"")</f>
        <v>#N/A</v>
      </c>
      <c r="H516" s="131" t="e">
        <f>INDEX('Eric-SESSION'!$L$772:$U$779, MATCH("*Bench Press*",'Eric-SESSION'!$B$772:$B$779,0), MATCH("*4th*",'Eric-SESSION'!$K$7:$T$7,0))</f>
        <v>#N/A</v>
      </c>
      <c r="I516" s="132" t="e">
        <f>IF($A$512='Eric-SESSION'!$A$772,INDEX('Eric-SESSION'!$K$772:$T$779, MATCH("*Military*",'Eric-SESSION'!$B$772:$B$779,0), MATCH("*4th*",'Eric-SESSION'!$K$7:$T$7,0)),"")</f>
        <v>#N/A</v>
      </c>
      <c r="J516" s="44" t="e">
        <f>INDEX('Eric-SESSION'!$L$772:$U$779, MATCH("*Military*",'Eric-SESSION'!$B$772:$B$779,0), MATCH("*4th*",'Eric-SESSION'!$K$7:$T$7,0))</f>
        <v>#N/A</v>
      </c>
      <c r="K516" s="131" t="e">
        <f>IF($A$512='Eric-SESSION'!$A$772,INDEX('Eric-SESSION'!$K$772:$T$779, MATCH("*Clean *",'Eric-SESSION'!$B$772:$B$779,0), MATCH("*4th*",'Eric-SESSION'!$K$7:$T$7,0)),"")</f>
        <v>#N/A</v>
      </c>
      <c r="L516" s="44" t="e">
        <f>INDEX('Eric-SESSION'!$L$772:$U$779, MATCH("*Clean *",'Eric-SESSION'!$B$772:$B$779,0), MATCH("*4th*",'Eric-SESSION'!$K$7:$T$7,0))</f>
        <v>#N/A</v>
      </c>
      <c r="M516" s="131" t="e">
        <f>IF($A$512='Eric-SESSION'!$A$772,INDEX('Eric-SESSION'!$K$772:$T$779, MATCH("*Lat Pulldown*",'Eric-SESSION'!$B$772:$B$779,0), MATCH("*4th*",'Eric-SESSION'!$K$7:$T$7,0)),"")</f>
        <v>#N/A</v>
      </c>
      <c r="N516" s="44" t="e">
        <f>INDEX('Eric-SESSION'!$L$772:$U$779, MATCH("*Lat Pulldown*",'Eric-SESSION'!$B$772:$B$779,0), MATCH("*4th*",'Eric-SESSION'!$K$7:$T$7,0))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IF($A$512='Eric-SESSION'!$A$772,INDEX('Eric-SESSION'!$K$772:$T$779, MATCH("*pressup*",'Eric-SESSION'!$B$772:$B$779,0), MATCH("*5th*",'Eric-SESSION'!$K$7:$T$7,0)),"")</f>
        <v>#N/A</v>
      </c>
      <c r="D517" s="132" t="e">
        <f>INDEX('Eric-SESSION'!L$772:U$779, MATCH("*pressup*",'Eric-SESSION'!$B$772:$B$779,0), MATCH("*5th*",'Eric-SESSION'!K$7:T$7,0))</f>
        <v>#N/A</v>
      </c>
      <c r="E517" s="131" t="e">
        <f>IF($A$512='Eric-SESSION'!$A$772,INDEX('Eric-SESSION'!$K$772:$T$779, MATCH("*Deadlift*",'Eric-SESSION'!$B$772:$B$779,0), MATCH("*5th*",'Eric-SESSION'!$K$7:$T$7,0)),"")</f>
        <v>#N/A</v>
      </c>
      <c r="F517" s="131" t="e">
        <f>INDEX('Eric-SESSION'!$L$772:$U$779, MATCH("*Deadlift*",'Eric-SESSION'!$B$772:$B$779,0), MATCH("*5th*",'Eric-SESSION'!$K$7:$T$7,0))</f>
        <v>#N/A</v>
      </c>
      <c r="G517" s="131" t="e">
        <f>IF($A$512='Eric-SESSION'!$A$772,INDEX('Eric-SESSION'!$K$772:$T$779, MATCH("*Bench Press*",'Eric-SESSION'!$B$772:$B$779,0), MATCH("*5th*",'Eric-SESSION'!$K$7:$T$7,0)),"")</f>
        <v>#N/A</v>
      </c>
      <c r="H517" s="131" t="e">
        <f>INDEX('Eric-SESSION'!$L$772:$U$779, MATCH("*Bench Press*",'Eric-SESSION'!$B$772:$B$779,0), MATCH("*5th*",'Eric-SESSION'!$K$7:$T$7,0))</f>
        <v>#N/A</v>
      </c>
      <c r="I517" s="132" t="e">
        <f>IF($A$512='Eric-SESSION'!$A$772,INDEX('Eric-SESSION'!$K$772:$T$779, MATCH("*Military*",'Eric-SESSION'!$B$772:$B$779,0), MATCH("*5th*",'Eric-SESSION'!$K$7:$T$7,0)),"")</f>
        <v>#N/A</v>
      </c>
      <c r="J517" s="44" t="e">
        <f>INDEX('Eric-SESSION'!$L$772:$U$779, MATCH("*Military*",'Eric-SESSION'!$B$772:$B$779,0), MATCH("*5th*",'Eric-SESSION'!$K$7:$T$7,0))</f>
        <v>#N/A</v>
      </c>
      <c r="K517" s="131" t="e">
        <f>IF($A$512='Eric-SESSION'!$A$772,INDEX('Eric-SESSION'!$K$772:$T$779, MATCH("*Clean *",'Eric-SESSION'!$B$772:$B$779,0), MATCH("*5th*",'Eric-SESSION'!$K$7:$T$7,0)),"")</f>
        <v>#N/A</v>
      </c>
      <c r="L517" s="44" t="e">
        <f>INDEX('Eric-SESSION'!$L$772:$U$779, MATCH("*Clean *",'Eric-SESSION'!$B$772:$B$779,0), MATCH("*5th*",'Eric-SESSION'!$K$7:$T$7,0))</f>
        <v>#N/A</v>
      </c>
      <c r="M517" s="131" t="e">
        <f>IF($A$512='Eric-SESSION'!$A$772,INDEX('Eric-SESSION'!$K$772:$T$779, MATCH("*Lat Pulldown*",'Eric-SESSION'!$B$772:$B$779,0), MATCH("*5th*",'Eric-SESSION'!$K$7:$T$7,0)),"")</f>
        <v>#N/A</v>
      </c>
      <c r="N517" s="44" t="e">
        <f>INDEX('Eric-SESSION'!$L$772:$U$779, MATCH("*Lat Pulldown*",'Eric-SESSION'!$B$772:$B$779,0), MATCH("*5th*",'Eric-SESSION'!$K$7:$T$7,0))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'Eric-SESSION'!A781</f>
        <v>0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str">
        <f>IF($A$140='Eric-SESSION'!$A$700,INDEX('Eric-SESSION'!$K$700:$T$707, MATCH("*Plank*",'Eric-SESSION'!$B$700:$B$707,0), MATCH("*1st*",'Eric-SESSION'!$K$7:$T$7,0)),"")</f>
        <v/>
      </c>
      <c r="P518" s="152" t="str">
        <f>IF($A$140='Eric-SESSION'!$A$700,INDEX('Eric-SESSION'!$K$700:$T$707, MATCH("*HIIT*",'Eric-SESSION'!$B$700:$B$707,0), MATCH("*1st*",'Eric-SESSION'!$K$7:$T$7,0)),"")</f>
        <v/>
      </c>
      <c r="Q518" s="119" t="e">
        <f>INDEX('Eric-SESSION'!$L$700:$U$700, MATCH("*HIIT*",'Eric-SESSION'!$B$700:$B$700,0), MATCH("*1st*",'Eric-SESSION'!$K$7:$T$7,0))</f>
        <v>#N/A</v>
      </c>
      <c r="R518" s="119">
        <f>'Eric-SESSION'!U580</f>
        <v>0</v>
      </c>
      <c r="S518" s="116"/>
      <c r="T518" s="116"/>
      <c r="U518" s="120">
        <f>'Eric-SESSION'!A782</f>
        <v>0</v>
      </c>
      <c r="V518" s="120">
        <f>'Eric-SESSION'!A783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IF($A$518='Eric-SESSION'!$A$781,INDEX('Eric-SESSION'!$K$778:$T$781, MATCH("*pressup*",'Eric-SESSION'!$B$778:$B$781,0), MATCH("*1st*",'Eric-SESSION'!$K$7:$T$7,0)),"")</f>
        <v>#N/A</v>
      </c>
      <c r="D519" s="132" t="e">
        <f>INDEX('Eric-SESSION'!L$778:U$781, MATCH("*pressup*",'Eric-SESSION'!$B$778:$B$781,0), MATCH("*1st*",'Eric-SESSION'!K$7:T$7,0))</f>
        <v>#N/A</v>
      </c>
      <c r="E519" s="131" t="e">
        <f>IF($A$518='Eric-SESSION'!$A$781,INDEX('Eric-SESSION'!$K$778:$T$781, MATCH("*Deadlift*",'Eric-SESSION'!$B$778:$B$781,0), MATCH("*1st*",'Eric-SESSION'!$K$7:$T$7,0)),"")</f>
        <v>#N/A</v>
      </c>
      <c r="F519" s="131" t="e">
        <f>INDEX('Eric-SESSION'!$L$778:$U$781, MATCH("*Deadlift*",'Eric-SESSION'!$B$778:$B$781,0), MATCH("*1st*",'Eric-SESSION'!$K$7:$T$7,0))</f>
        <v>#N/A</v>
      </c>
      <c r="G519" s="131" t="e">
        <f>IF($A$518='Eric-SESSION'!$A$781,INDEX('Eric-SESSION'!$K$778:$T$781, MATCH("*Bench Press*",'Eric-SESSION'!$B$778:$B$781,0), MATCH("*1st*",'Eric-SESSION'!$K$7:$T$7,0)),"")</f>
        <v>#N/A</v>
      </c>
      <c r="H519" s="131" t="e">
        <f>INDEX('Eric-SESSION'!$L$778:$U$781, MATCH("*Bench Press*",'Eric-SESSION'!$B$778:$B$781,0), MATCH("*1st*",'Eric-SESSION'!$K$7:$T$7,0))</f>
        <v>#N/A</v>
      </c>
      <c r="I519" s="132" t="e">
        <f>IF($A$518='Eric-SESSION'!$A$781,INDEX('Eric-SESSION'!$K$778:$T$781, MATCH("*Military*",'Eric-SESSION'!$B$778:$B$781,0), MATCH("*1st*",'Eric-SESSION'!$K$7:$T$7,0)),"")</f>
        <v>#N/A</v>
      </c>
      <c r="J519" s="48" t="e">
        <f>INDEX('Eric-SESSION'!$L$778:$U$781, MATCH("*Military*",'Eric-SESSION'!$B$778:$B$781,0), MATCH("*1st*",'Eric-SESSION'!$K$7:$T$7,0))</f>
        <v>#N/A</v>
      </c>
      <c r="K519" s="131" t="e">
        <f>IF($A$518='Eric-SESSION'!$A$781,INDEX('Eric-SESSION'!$K$778:$T$781, MATCH("*Clean *",'Eric-SESSION'!$B$778:$B$781,0), MATCH("*1st*",'Eric-SESSION'!$K$7:$T$7,0)),"")</f>
        <v>#N/A</v>
      </c>
      <c r="L519" s="48" t="e">
        <f>INDEX('Eric-SESSION'!$L$778:$U$781, MATCH("*Clean *",'Eric-SESSION'!$B$778:$B$781,0), MATCH("*1st*",'Eric-SESSION'!$K$7:$T$7,0))</f>
        <v>#N/A</v>
      </c>
      <c r="M519" s="131" t="e">
        <f>IF($A$518='Eric-SESSION'!$A$781,INDEX('Eric-SESSION'!$K$778:$T$781, MATCH("*Lat Pulldown*",'Eric-SESSION'!$B$778:$B$781,0), MATCH("*1st*",'Eric-SESSION'!$K$7:$T$7,0)),"")</f>
        <v>#N/A</v>
      </c>
      <c r="N519" s="48" t="e">
        <f>INDEX('Eric-SESSION'!$L$778:$U$781, MATCH("*Lat Pulldown*",'Eric-SESSION'!$B$778:$B$781,0), MATCH("*1st*",'Eric-SESSION'!$K$7:$T$7,0))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IF($A$518='Eric-SESSION'!$A$781,INDEX('Eric-SESSION'!$K$778:$T$781, MATCH("*pressup*",'Eric-SESSION'!$B$778:$B$781,0), MATCH("*2nd*",'Eric-SESSION'!$K$7:$T$7,0)),"")</f>
        <v>#N/A</v>
      </c>
      <c r="D520" s="132" t="e">
        <f>INDEX('Eric-SESSION'!L$778:U$781, MATCH("*pressup*",'Eric-SESSION'!$B$778:$B$781,0), MATCH("*2nd*",'Eric-SESSION'!K$7:T$7,0))</f>
        <v>#N/A</v>
      </c>
      <c r="E520" s="131" t="e">
        <f>IF($A$518='Eric-SESSION'!$A$781,INDEX('Eric-SESSION'!$K$778:$T$781, MATCH("*Deadlift*",'Eric-SESSION'!$B$778:$B$781,0), MATCH("*2ND*",'Eric-SESSION'!$K$7:$T$7,0)),"")</f>
        <v>#N/A</v>
      </c>
      <c r="F520" s="131" t="e">
        <f>INDEX('Eric-SESSION'!$L$778:$U$781, MATCH("*Deadlift*",'Eric-SESSION'!$B$778:$B$781,0), MATCH("*2nd*",'Eric-SESSION'!$K$7:$T$7,0))</f>
        <v>#N/A</v>
      </c>
      <c r="G520" s="131" t="e">
        <f>IF($A$518='Eric-SESSION'!$A$781,INDEX('Eric-SESSION'!$K$778:$T$781, MATCH("*Bench Press*",'Eric-SESSION'!$B$778:$B$781,0), MATCH("*2ND*",'Eric-SESSION'!$K$7:$T$7,0)),"")</f>
        <v>#N/A</v>
      </c>
      <c r="H520" s="131" t="e">
        <f>INDEX('Eric-SESSION'!$L$778:$U$781, MATCH("*Bench Press*",'Eric-SESSION'!$B$778:$B$781,0), MATCH("*2nd*",'Eric-SESSION'!$K$7:$T$7,0))</f>
        <v>#N/A</v>
      </c>
      <c r="I520" s="132" t="e">
        <f>IF($A$518='Eric-SESSION'!$A$781,INDEX('Eric-SESSION'!$K$778:$T$781, MATCH("*Military*",'Eric-SESSION'!$B$778:$B$781,0), MATCH("*2ND*",'Eric-SESSION'!$K$7:$T$7,0)),"")</f>
        <v>#N/A</v>
      </c>
      <c r="J520" s="44" t="e">
        <f>INDEX('Eric-SESSION'!$L$778:$U$781, MATCH("*Military*",'Eric-SESSION'!$B$778:$B$781,0), MATCH("*2nd*",'Eric-SESSION'!$K$7:$T$7,0))</f>
        <v>#N/A</v>
      </c>
      <c r="K520" s="131" t="e">
        <f>IF($A$518='Eric-SESSION'!$A$781,INDEX('Eric-SESSION'!$K$778:$T$781, MATCH("*Clean *",'Eric-SESSION'!$B$778:$B$781,0), MATCH("*2ND*",'Eric-SESSION'!$K$7:$T$7,0)),"")</f>
        <v>#N/A</v>
      </c>
      <c r="L520" s="44" t="e">
        <f>INDEX('Eric-SESSION'!$L$778:$U$781, MATCH("*Clean *",'Eric-SESSION'!$B$778:$B$781,0), MATCH("*2nd*",'Eric-SESSION'!$K$7:$T$7,0))</f>
        <v>#N/A</v>
      </c>
      <c r="M520" s="131" t="e">
        <f>IF($A$518='Eric-SESSION'!$A$781,INDEX('Eric-SESSION'!$K$778:$T$781, MATCH("*Lat Pulldown*",'Eric-SESSION'!$B$778:$B$781,0), MATCH("*2ND*",'Eric-SESSION'!$K$7:$T$7,0)),"")</f>
        <v>#N/A</v>
      </c>
      <c r="N520" s="44" t="e">
        <f>INDEX('Eric-SESSION'!$L$778:$U$781, MATCH("*Lat Pulldown*",'Eric-SESSION'!$B$778:$B$781,0), MATCH("*2nd*",'Eric-SESSION'!$K$7:$T$7,0))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IF($A$518='Eric-SESSION'!$A$781,INDEX('Eric-SESSION'!$K$778:$T$781, MATCH("*pressup*",'Eric-SESSION'!$B$778:$B$781,0), MATCH("*3rd*",'Eric-SESSION'!$K$7:$T$7,0)),"")</f>
        <v>#N/A</v>
      </c>
      <c r="D521" s="132" t="e">
        <f>INDEX('Eric-SESSION'!L$778:U$781, MATCH("*pressup*",'Eric-SESSION'!$B$778:$B$781,0), MATCH("*3rd*",'Eric-SESSION'!K$7:T$7,0))</f>
        <v>#N/A</v>
      </c>
      <c r="E521" s="131" t="e">
        <f>IF($A$518='Eric-SESSION'!$A$781,INDEX('Eric-SESSION'!$K$778:$T$781, MATCH("*Deadlift*",'Eric-SESSION'!$B$778:$B$781,0), MATCH("*3rd*",'Eric-SESSION'!$K$7:$T$7,0)),"")</f>
        <v>#N/A</v>
      </c>
      <c r="F521" s="131" t="e">
        <f>INDEX('Eric-SESSION'!$L$778:$U$781, MATCH("*Deadlift*",'Eric-SESSION'!$B$778:$B$781,0), MATCH("*3rd*",'Eric-SESSION'!$K$7:$T$7,0))</f>
        <v>#N/A</v>
      </c>
      <c r="G521" s="131" t="e">
        <f>IF($A$518='Eric-SESSION'!$A$781,INDEX('Eric-SESSION'!$K$778:$T$781, MATCH("*Bench Press*",'Eric-SESSION'!$B$778:$B$781,0), MATCH("*3rd*",'Eric-SESSION'!$K$7:$T$7,0)),"")</f>
        <v>#N/A</v>
      </c>
      <c r="H521" s="131" t="e">
        <f>INDEX('Eric-SESSION'!$L$778:$U$781, MATCH("*Bench Press*",'Eric-SESSION'!$B$778:$B$781,0), MATCH("*3rd*",'Eric-SESSION'!$K$7:$T$7,0))</f>
        <v>#N/A</v>
      </c>
      <c r="I521" s="132" t="e">
        <f>IF($A$518='Eric-SESSION'!$A$781,INDEX('Eric-SESSION'!$K$778:$T$781, MATCH("*Military*",'Eric-SESSION'!$B$778:$B$781,0), MATCH("*3rd*",'Eric-SESSION'!$K$7:$T$7,0)),"")</f>
        <v>#N/A</v>
      </c>
      <c r="J521" s="44" t="e">
        <f>INDEX('Eric-SESSION'!$L$778:$U$781, MATCH("*Military*",'Eric-SESSION'!$B$778:$B$781,0), MATCH("*3rd*",'Eric-SESSION'!$K$7:$T$7,0))</f>
        <v>#N/A</v>
      </c>
      <c r="K521" s="131" t="e">
        <f>IF($A$518='Eric-SESSION'!$A$781,INDEX('Eric-SESSION'!$K$778:$T$781, MATCH("*Clean *",'Eric-SESSION'!$B$778:$B$781,0), MATCH("*3rd*",'Eric-SESSION'!$K$7:$T$7,0)),"")</f>
        <v>#N/A</v>
      </c>
      <c r="L521" s="44" t="e">
        <f>INDEX('Eric-SESSION'!$L$778:$U$781, MATCH("*Clean *",'Eric-SESSION'!$B$778:$B$781,0), MATCH("*3rd*",'Eric-SESSION'!$K$7:$T$7,0))</f>
        <v>#N/A</v>
      </c>
      <c r="M521" s="131" t="e">
        <f>IF($A$518='Eric-SESSION'!$A$781,INDEX('Eric-SESSION'!$K$778:$T$781, MATCH("*Lat Pulldown*",'Eric-SESSION'!$B$778:$B$781,0), MATCH("*3rd*",'Eric-SESSION'!$K$7:$T$7,0)),"")</f>
        <v>#N/A</v>
      </c>
      <c r="N521" s="44" t="e">
        <f>INDEX('Eric-SESSION'!$L$778:$U$781, MATCH("*Lat Pulldown*",'Eric-SESSION'!$B$778:$B$781,0), MATCH("*3rd*",'Eric-SESSION'!$K$7:$T$7,0))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IF($A$518='Eric-SESSION'!$A$781,INDEX('Eric-SESSION'!$K$778:$T$781, MATCH("*pressup*",'Eric-SESSION'!$B$778:$B$781,0), MATCH("*4th*",'Eric-SESSION'!$K$7:$T$7,0)),"")</f>
        <v>#N/A</v>
      </c>
      <c r="D522" s="132" t="e">
        <f>INDEX('Eric-SESSION'!L$778:U$781, MATCH("*pressup*",'Eric-SESSION'!$B$778:$B$781,0), MATCH("*4th*",'Eric-SESSION'!K$7:T$7,0))</f>
        <v>#N/A</v>
      </c>
      <c r="E522" s="131" t="e">
        <f>IF($A$518='Eric-SESSION'!$A$781,INDEX('Eric-SESSION'!$K$778:$T$781, MATCH("*Deadlift*",'Eric-SESSION'!$B$778:$B$781,0), MATCH("*4th*",'Eric-SESSION'!$K$7:$T$7,0)),"")</f>
        <v>#N/A</v>
      </c>
      <c r="F522" s="131" t="e">
        <f>INDEX('Eric-SESSION'!$L$778:$U$781, MATCH("*Deadlift*",'Eric-SESSION'!$B$778:$B$781,0), MATCH("*4th*",'Eric-SESSION'!$K$7:$T$7,0))</f>
        <v>#N/A</v>
      </c>
      <c r="G522" s="131" t="e">
        <f>IF($A$518='Eric-SESSION'!$A$781,INDEX('Eric-SESSION'!$K$778:$T$781, MATCH("*Bench Press*",'Eric-SESSION'!$B$778:$B$781,0), MATCH("*4th*",'Eric-SESSION'!$K$7:$T$7,0)),"")</f>
        <v>#N/A</v>
      </c>
      <c r="H522" s="131" t="e">
        <f>INDEX('Eric-SESSION'!$L$778:$U$781, MATCH("*Bench Press*",'Eric-SESSION'!$B$778:$B$781,0), MATCH("*4th*",'Eric-SESSION'!$K$7:$T$7,0))</f>
        <v>#N/A</v>
      </c>
      <c r="I522" s="132" t="e">
        <f>IF($A$518='Eric-SESSION'!$A$781,INDEX('Eric-SESSION'!$K$778:$T$781, MATCH("*Military*",'Eric-SESSION'!$B$778:$B$781,0), MATCH("*4th*",'Eric-SESSION'!$K$7:$T$7,0)),"")</f>
        <v>#N/A</v>
      </c>
      <c r="J522" s="44" t="e">
        <f>INDEX('Eric-SESSION'!$L$778:$U$781, MATCH("*Military*",'Eric-SESSION'!$B$778:$B$781,0), MATCH("*4th*",'Eric-SESSION'!$K$7:$T$7,0))</f>
        <v>#N/A</v>
      </c>
      <c r="K522" s="131" t="e">
        <f>IF($A$518='Eric-SESSION'!$A$781,INDEX('Eric-SESSION'!$K$778:$T$781, MATCH("*Clean *",'Eric-SESSION'!$B$778:$B$781,0), MATCH("*4th*",'Eric-SESSION'!$K$7:$T$7,0)),"")</f>
        <v>#N/A</v>
      </c>
      <c r="L522" s="44" t="e">
        <f>INDEX('Eric-SESSION'!$L$778:$U$781, MATCH("*Clean *",'Eric-SESSION'!$B$778:$B$781,0), MATCH("*4th*",'Eric-SESSION'!$K$7:$T$7,0))</f>
        <v>#N/A</v>
      </c>
      <c r="M522" s="131" t="e">
        <f>IF($A$518='Eric-SESSION'!$A$781,INDEX('Eric-SESSION'!$K$778:$T$781, MATCH("*Lat Pulldown*",'Eric-SESSION'!$B$778:$B$781,0), MATCH("*4th*",'Eric-SESSION'!$K$7:$T$7,0)),"")</f>
        <v>#N/A</v>
      </c>
      <c r="N522" s="44" t="e">
        <f>INDEX('Eric-SESSION'!$L$778:$U$781, MATCH("*Lat Pulldown*",'Eric-SESSION'!$B$778:$B$781,0), MATCH("*4th*",'Eric-SESSION'!$K$7:$T$7,0))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IF($A$518='Eric-SESSION'!$A$781,INDEX('Eric-SESSION'!$K$778:$T$781, MATCH("*pressup*",'Eric-SESSION'!$B$778:$B$781,0), MATCH("*5th*",'Eric-SESSION'!$K$7:$T$7,0)),"")</f>
        <v>#N/A</v>
      </c>
      <c r="D523" s="132" t="e">
        <f>INDEX('Eric-SESSION'!L$778:U$781, MATCH("*pressup*",'Eric-SESSION'!$B$778:$B$781,0), MATCH("*5th*",'Eric-SESSION'!K$7:T$7,0))</f>
        <v>#N/A</v>
      </c>
      <c r="E523" s="131" t="e">
        <f>IF($A$518='Eric-SESSION'!$A$781,INDEX('Eric-SESSION'!$K$778:$T$781, MATCH("*Deadlift*",'Eric-SESSION'!$B$778:$B$781,0), MATCH("*5th*",'Eric-SESSION'!$K$7:$T$7,0)),"")</f>
        <v>#N/A</v>
      </c>
      <c r="F523" s="131" t="e">
        <f>INDEX('Eric-SESSION'!$L$778:$U$781, MATCH("*Deadlift*",'Eric-SESSION'!$B$778:$B$781,0), MATCH("*5th*",'Eric-SESSION'!$K$7:$T$7,0))</f>
        <v>#N/A</v>
      </c>
      <c r="G523" s="131" t="e">
        <f>IF($A$518='Eric-SESSION'!$A$781,INDEX('Eric-SESSION'!$K$778:$T$781, MATCH("*Bench Press*",'Eric-SESSION'!$B$778:$B$781,0), MATCH("*5th*",'Eric-SESSION'!$K$7:$T$7,0)),"")</f>
        <v>#N/A</v>
      </c>
      <c r="H523" s="131" t="e">
        <f>INDEX('Eric-SESSION'!$L$778:$U$781, MATCH("*Bench Press*",'Eric-SESSION'!$B$778:$B$781,0), MATCH("*5th*",'Eric-SESSION'!$K$7:$T$7,0))</f>
        <v>#N/A</v>
      </c>
      <c r="I523" s="132" t="e">
        <f>IF($A$518='Eric-SESSION'!$A$781,INDEX('Eric-SESSION'!$K$778:$T$781, MATCH("*Military*",'Eric-SESSION'!$B$778:$B$781,0), MATCH("*5th*",'Eric-SESSION'!$K$7:$T$7,0)),"")</f>
        <v>#N/A</v>
      </c>
      <c r="J523" s="44" t="e">
        <f>INDEX('Eric-SESSION'!$L$778:$U$781, MATCH("*Military*",'Eric-SESSION'!$B$778:$B$781,0), MATCH("*5th*",'Eric-SESSION'!$K$7:$T$7,0))</f>
        <v>#N/A</v>
      </c>
      <c r="K523" s="131" t="e">
        <f>IF($A$518='Eric-SESSION'!$A$781,INDEX('Eric-SESSION'!$K$778:$T$781, MATCH("*Clean *",'Eric-SESSION'!$B$778:$B$781,0), MATCH("*5th*",'Eric-SESSION'!$K$7:$T$7,0)),"")</f>
        <v>#N/A</v>
      </c>
      <c r="L523" s="44" t="e">
        <f>INDEX('Eric-SESSION'!$L$778:$U$781, MATCH("*Clean *",'Eric-SESSION'!$B$778:$B$781,0), MATCH("*5th*",'Eric-SESSION'!$K$7:$T$7,0))</f>
        <v>#N/A</v>
      </c>
      <c r="M523" s="131" t="e">
        <f>IF($A$518='Eric-SESSION'!$A$781,INDEX('Eric-SESSION'!$K$778:$T$781, MATCH("*Lat Pulldown*",'Eric-SESSION'!$B$778:$B$781,0), MATCH("*5th*",'Eric-SESSION'!$K$7:$T$7,0)),"")</f>
        <v>#N/A</v>
      </c>
      <c r="N523" s="44" t="e">
        <f>INDEX('Eric-SESSION'!$L$778:$U$781, MATCH("*Lat Pulldown*",'Eric-SESSION'!$B$778:$B$781,0), MATCH("*5th*",'Eric-SESSION'!$K$7:$T$7,0))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'Eric-SESSION'!A790</f>
        <v>0</v>
      </c>
      <c r="B524" s="116" t="s">
        <v>84</v>
      </c>
      <c r="C524" s="117" t="e">
        <f>MAX(C525:C529)</f>
        <v>#N/A</v>
      </c>
      <c r="D524" s="116" t="e">
        <f t="array" ref="D524">MAX(IF(C525:C529=C524,D525:D529))</f>
        <v>#N/A</v>
      </c>
      <c r="E524" s="116" t="e">
        <f>MAX(E525:E529)</f>
        <v>#N/A</v>
      </c>
      <c r="F524" s="116" t="e">
        <f t="array" ref="F524">MAX(IF(E525:E529=E524,F525:F529))</f>
        <v>#N/A</v>
      </c>
      <c r="G524" s="116" t="e">
        <f>MAX(G525:G529)</f>
        <v>#N/A</v>
      </c>
      <c r="H524" s="116" t="e">
        <f t="array" ref="H524">MAX(IF(G525:G529=G524,H525:H529))</f>
        <v>#N/A</v>
      </c>
      <c r="I524" s="116" t="e">
        <f>MAX(I525:I529)</f>
        <v>#N/A</v>
      </c>
      <c r="J524" s="116" t="e">
        <f t="array" ref="J524">MAX(IF(I525:I529=I524,J525:J529))</f>
        <v>#N/A</v>
      </c>
      <c r="K524" s="116" t="e">
        <f>MAX(K525:K529)</f>
        <v>#N/A</v>
      </c>
      <c r="L524" s="116" t="e">
        <f t="array" ref="L524">MAX(IF(K525:K529=K524,L525:L529))</f>
        <v>#N/A</v>
      </c>
      <c r="M524" s="116" t="e">
        <f>MAX(M525:M529)</f>
        <v>#N/A</v>
      </c>
      <c r="N524" s="117" t="e">
        <f t="array" ref="N524">MAX(IF(M525:M529=M524,N525:N529))</f>
        <v>#N/A</v>
      </c>
      <c r="O524" s="152" t="str">
        <f>IF($A$140='Eric-SESSION'!$A$790,INDEX('Eric-SESSION'!$K$790:$T$797, MATCH("*Plank*",'Eric-SESSION'!$B$790:$B$797,0), MATCH("*1st*",'Eric-SESSION'!$K$7:$T$7,0)),"")</f>
        <v/>
      </c>
      <c r="P524" s="152" t="str">
        <f>IF($A$140='Eric-SESSION'!$A$790,INDEX('Eric-SESSION'!$K$790:$T$797, MATCH("*HIIT*",'Eric-SESSION'!$B$790:$B$797,0), MATCH("*1st*",'Eric-SESSION'!$K$7:$T$7,0)),"")</f>
        <v/>
      </c>
      <c r="Q524" s="119" t="e">
        <f>INDEX('Eric-SESSION'!$L$790:$U$790, MATCH("*HIIT*",'Eric-SESSION'!$B$790:$B$790,0), MATCH("*1st*",'Eric-SESSION'!$K$7:$T$7,0))</f>
        <v>#N/A</v>
      </c>
      <c r="R524" s="119">
        <f>'Eric-SESSION'!U586</f>
        <v>0</v>
      </c>
      <c r="S524" s="116"/>
      <c r="T524" s="116"/>
      <c r="U524" s="120">
        <f>'Eric-SESSION'!A791</f>
        <v>0</v>
      </c>
      <c r="V524" s="120">
        <f>'Eric-SESSION'!A792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IF($A$524='Eric-SESSION'!$A$790,INDEX('Eric-SESSION'!$K$790:$T$797, MATCH("*pressup*",'Eric-SESSION'!$B$790:$B$797,0), MATCH("*1st*",'Eric-SESSION'!$K$7:$T$7,0)),"")</f>
        <v>#N/A</v>
      </c>
      <c r="D525" s="132" t="e">
        <f>INDEX('Eric-SESSION'!L$790:U$797, MATCH("*pressup*",'Eric-SESSION'!$B$790:$B$797,0), MATCH("*1st*",'Eric-SESSION'!K$7:T$7,0))</f>
        <v>#N/A</v>
      </c>
      <c r="E525" s="131" t="e">
        <f>IF($A$524='Eric-SESSION'!$A$790,INDEX('Eric-SESSION'!$K$790:$T$797, MATCH("*Deadlift*",'Eric-SESSION'!$B$790:$B$797,0), MATCH("*1st*",'Eric-SESSION'!$K$7:$T$7,0)),"")</f>
        <v>#N/A</v>
      </c>
      <c r="F525" s="131" t="e">
        <f>INDEX('Eric-SESSION'!$L$790:$U$797, MATCH("*Deadlift*",'Eric-SESSION'!$B$790:$B$797,0), MATCH("*1st*",'Eric-SESSION'!$K$7:$T$7,0))</f>
        <v>#N/A</v>
      </c>
      <c r="G525" s="131" t="e">
        <f>IF($A$524='Eric-SESSION'!$A$790,INDEX('Eric-SESSION'!$K$790:$T$797, MATCH("*Bench Press*",'Eric-SESSION'!$B$790:$B$797,0), MATCH("*1st*",'Eric-SESSION'!$K$7:$T$7,0)),"")</f>
        <v>#N/A</v>
      </c>
      <c r="H525" s="131" t="e">
        <f>INDEX('Eric-SESSION'!$L$790:$U$797, MATCH("*Bench Press*",'Eric-SESSION'!$B$790:$B$797,0), MATCH("*1st*",'Eric-SESSION'!$K$7:$T$7,0))</f>
        <v>#N/A</v>
      </c>
      <c r="I525" s="132" t="e">
        <f>IF($A$524='Eric-SESSION'!$A$790,INDEX('Eric-SESSION'!$K$790:$T$797, MATCH("*Military*",'Eric-SESSION'!$B$790:$B$797,0), MATCH("*1st*",'Eric-SESSION'!$K$7:$T$7,0)),"")</f>
        <v>#N/A</v>
      </c>
      <c r="J525" s="48" t="e">
        <f>INDEX('Eric-SESSION'!$L$790:$U$797, MATCH("*Military*",'Eric-SESSION'!$B$790:$B$797,0), MATCH("*1st*",'Eric-SESSION'!$K$7:$T$7,0))</f>
        <v>#N/A</v>
      </c>
      <c r="K525" s="131" t="e">
        <f>IF($A$524='Eric-SESSION'!$A$790,INDEX('Eric-SESSION'!$K$790:$T$797, MATCH("*Clean *",'Eric-SESSION'!$B$790:$B$797,0), MATCH("*1st*",'Eric-SESSION'!$K$7:$T$7,0)),"")</f>
        <v>#N/A</v>
      </c>
      <c r="L525" s="48" t="e">
        <f>INDEX('Eric-SESSION'!$L$790:$U$797, MATCH("*Clean *",'Eric-SESSION'!$B$790:$B$797,0), MATCH("*1st*",'Eric-SESSION'!$K$7:$T$7,0))</f>
        <v>#N/A</v>
      </c>
      <c r="M525" s="131" t="e">
        <f>IF($A$524='Eric-SESSION'!$A$790,INDEX('Eric-SESSION'!$K$790:$T$797, MATCH("*Lat Pulldown*",'Eric-SESSION'!$B$790:$B$797,0), MATCH("*1st*",'Eric-SESSION'!$K$7:$T$7,0)),"")</f>
        <v>#N/A</v>
      </c>
      <c r="N525" s="48" t="e">
        <f>INDEX('Eric-SESSION'!$L$790:$U$797, MATCH("*Lat Pulldown*",'Eric-SESSION'!$B$790:$B$797,0), MATCH("*1st*",'Eric-SESSION'!$K$7:$T$7,0))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IF($A$524='Eric-SESSION'!$A$790,INDEX('Eric-SESSION'!$K$790:$T$797, MATCH("*pressup*",'Eric-SESSION'!$B$790:$B$797,0), MATCH("*2nd*",'Eric-SESSION'!$K$7:$T$7,0)),"")</f>
        <v>#N/A</v>
      </c>
      <c r="D526" s="132" t="e">
        <f>INDEX('Eric-SESSION'!L$790:U$797, MATCH("*pressup*",'Eric-SESSION'!$B$790:$B$797,0), MATCH("*2nd*",'Eric-SESSION'!K$7:T$7,0))</f>
        <v>#N/A</v>
      </c>
      <c r="E526" s="131" t="e">
        <f>IF($A$524='Eric-SESSION'!$A$790,INDEX('Eric-SESSION'!$K$790:$T$797, MATCH("*Deadlift*",'Eric-SESSION'!$B$790:$B$797,0), MATCH("*2ND*",'Eric-SESSION'!$K$7:$T$7,0)),"")</f>
        <v>#N/A</v>
      </c>
      <c r="F526" s="131" t="e">
        <f>INDEX('Eric-SESSION'!$L$790:$U$797, MATCH("*Deadlift*",'Eric-SESSION'!$B$790:$B$797,0), MATCH("*2nd*",'Eric-SESSION'!$K$7:$T$7,0))</f>
        <v>#N/A</v>
      </c>
      <c r="G526" s="131" t="e">
        <f>IF($A$524='Eric-SESSION'!$A$790,INDEX('Eric-SESSION'!$K$790:$T$797, MATCH("*Bench Press*",'Eric-SESSION'!$B$790:$B$797,0), MATCH("*2ND*",'Eric-SESSION'!$K$7:$T$7,0)),"")</f>
        <v>#N/A</v>
      </c>
      <c r="H526" s="131" t="e">
        <f>INDEX('Eric-SESSION'!$L$790:$U$797, MATCH("*Bench Press*",'Eric-SESSION'!$B$790:$B$797,0), MATCH("*2nd*",'Eric-SESSION'!$K$7:$T$7,0))</f>
        <v>#N/A</v>
      </c>
      <c r="I526" s="132" t="e">
        <f>IF($A$524='Eric-SESSION'!$A$790,INDEX('Eric-SESSION'!$K$790:$T$797, MATCH("*Military*",'Eric-SESSION'!$B$790:$B$797,0), MATCH("*2ND*",'Eric-SESSION'!$K$7:$T$7,0)),"")</f>
        <v>#N/A</v>
      </c>
      <c r="J526" s="44" t="e">
        <f>INDEX('Eric-SESSION'!$L$790:$U$797, MATCH("*Military*",'Eric-SESSION'!$B$790:$B$797,0), MATCH("*2nd*",'Eric-SESSION'!$K$7:$T$7,0))</f>
        <v>#N/A</v>
      </c>
      <c r="K526" s="131" t="e">
        <f>IF($A$524='Eric-SESSION'!$A$790,INDEX('Eric-SESSION'!$K$790:$T$797, MATCH("*Clean *",'Eric-SESSION'!$B$790:$B$797,0), MATCH("*2ND*",'Eric-SESSION'!$K$7:$T$7,0)),"")</f>
        <v>#N/A</v>
      </c>
      <c r="L526" s="44" t="e">
        <f>INDEX('Eric-SESSION'!$L$790:$U$797, MATCH("*Clean *",'Eric-SESSION'!$B$790:$B$797,0), MATCH("*2nd*",'Eric-SESSION'!$K$7:$T$7,0))</f>
        <v>#N/A</v>
      </c>
      <c r="M526" s="131" t="e">
        <f>IF($A$524='Eric-SESSION'!$A$790,INDEX('Eric-SESSION'!$K$790:$T$797, MATCH("*Lat Pulldown*",'Eric-SESSION'!$B$790:$B$797,0), MATCH("*2ND*",'Eric-SESSION'!$K$7:$T$7,0)),"")</f>
        <v>#N/A</v>
      </c>
      <c r="N526" s="44" t="e">
        <f>INDEX('Eric-SESSION'!$L$790:$U$797, MATCH("*Lat Pulldown*",'Eric-SESSION'!$B$790:$B$797,0), MATCH("*2nd*",'Eric-SESSION'!$K$7:$T$7,0))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IF($A$524='Eric-SESSION'!$A$790,INDEX('Eric-SESSION'!$K$790:$T$797, MATCH("*pressup*",'Eric-SESSION'!$B$790:$B$797,0), MATCH("*3rd*",'Eric-SESSION'!$K$7:$T$7,0)),"")</f>
        <v>#N/A</v>
      </c>
      <c r="D527" s="132" t="e">
        <f>INDEX('Eric-SESSION'!L$790:U$797, MATCH("*pressup*",'Eric-SESSION'!$B$790:$B$797,0), MATCH("*3rd*",'Eric-SESSION'!K$7:T$7,0))</f>
        <v>#N/A</v>
      </c>
      <c r="E527" s="131" t="e">
        <f>IF($A$524='Eric-SESSION'!$A$790,INDEX('Eric-SESSION'!$K$790:$T$797, MATCH("*Deadlift*",'Eric-SESSION'!$B$790:$B$797,0), MATCH("*3rd*",'Eric-SESSION'!$K$7:$T$7,0)),"")</f>
        <v>#N/A</v>
      </c>
      <c r="F527" s="131" t="e">
        <f>INDEX('Eric-SESSION'!$L$790:$U$797, MATCH("*Deadlift*",'Eric-SESSION'!$B$790:$B$797,0), MATCH("*3rd*",'Eric-SESSION'!$K$7:$T$7,0))</f>
        <v>#N/A</v>
      </c>
      <c r="G527" s="131" t="e">
        <f>IF($A$524='Eric-SESSION'!$A$790,INDEX('Eric-SESSION'!$K$790:$T$797, MATCH("*Bench Press*",'Eric-SESSION'!$B$790:$B$797,0), MATCH("*3rd*",'Eric-SESSION'!$K$7:$T$7,0)),"")</f>
        <v>#N/A</v>
      </c>
      <c r="H527" s="131" t="e">
        <f>INDEX('Eric-SESSION'!$L$790:$U$797, MATCH("*Bench Press*",'Eric-SESSION'!$B$790:$B$797,0), MATCH("*3rd*",'Eric-SESSION'!$K$7:$T$7,0))</f>
        <v>#N/A</v>
      </c>
      <c r="I527" s="132" t="e">
        <f>IF($A$524='Eric-SESSION'!$A$790,INDEX('Eric-SESSION'!$K$790:$T$797, MATCH("*Military*",'Eric-SESSION'!$B$790:$B$797,0), MATCH("*3rd*",'Eric-SESSION'!$K$7:$T$7,0)),"")</f>
        <v>#N/A</v>
      </c>
      <c r="J527" s="44" t="e">
        <f>INDEX('Eric-SESSION'!$L$790:$U$797, MATCH("*Military*",'Eric-SESSION'!$B$790:$B$797,0), MATCH("*3rd*",'Eric-SESSION'!$K$7:$T$7,0))</f>
        <v>#N/A</v>
      </c>
      <c r="K527" s="131" t="e">
        <f>IF($A$524='Eric-SESSION'!$A$790,INDEX('Eric-SESSION'!$K$790:$T$797, MATCH("*Clean *",'Eric-SESSION'!$B$790:$B$797,0), MATCH("*3rd*",'Eric-SESSION'!$K$7:$T$7,0)),"")</f>
        <v>#N/A</v>
      </c>
      <c r="L527" s="44" t="e">
        <f>INDEX('Eric-SESSION'!$L$790:$U$797, MATCH("*Clean *",'Eric-SESSION'!$B$790:$B$797,0), MATCH("*3rd*",'Eric-SESSION'!$K$7:$T$7,0))</f>
        <v>#N/A</v>
      </c>
      <c r="M527" s="131" t="e">
        <f>IF($A$524='Eric-SESSION'!$A$790,INDEX('Eric-SESSION'!$K$790:$T$797, MATCH("*Lat Pulldown*",'Eric-SESSION'!$B$790:$B$797,0), MATCH("*3rd*",'Eric-SESSION'!$K$7:$T$7,0)),"")</f>
        <v>#N/A</v>
      </c>
      <c r="N527" s="44" t="e">
        <f>INDEX('Eric-SESSION'!$L$790:$U$797, MATCH("*Lat Pulldown*",'Eric-SESSION'!$B$790:$B$797,0), MATCH("*3rd*",'Eric-SESSION'!$K$7:$T$7,0))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IF($A$524='Eric-SESSION'!$A$790,INDEX('Eric-SESSION'!$K$790:$T$797, MATCH("*pressup*",'Eric-SESSION'!$B$790:$B$797,0), MATCH("*4th*",'Eric-SESSION'!$K$7:$T$7,0)),"")</f>
        <v>#N/A</v>
      </c>
      <c r="D528" s="132" t="e">
        <f>INDEX('Eric-SESSION'!L$790:U$797, MATCH("*pressup*",'Eric-SESSION'!$B$790:$B$797,0), MATCH("*4th*",'Eric-SESSION'!K$7:T$7,0))</f>
        <v>#N/A</v>
      </c>
      <c r="E528" s="131" t="e">
        <f>IF($A$524='Eric-SESSION'!$A$790,INDEX('Eric-SESSION'!$K$790:$T$797, MATCH("*Deadlift*",'Eric-SESSION'!$B$790:$B$797,0), MATCH("*4th*",'Eric-SESSION'!$K$7:$T$7,0)),"")</f>
        <v>#N/A</v>
      </c>
      <c r="F528" s="131" t="e">
        <f>INDEX('Eric-SESSION'!$L$790:$U$797, MATCH("*Deadlift*",'Eric-SESSION'!$B$790:$B$797,0), MATCH("*4th*",'Eric-SESSION'!$K$7:$T$7,0))</f>
        <v>#N/A</v>
      </c>
      <c r="G528" s="131" t="e">
        <f>IF($A$524='Eric-SESSION'!$A$790,INDEX('Eric-SESSION'!$K$790:$T$797, MATCH("*Bench Press*",'Eric-SESSION'!$B$790:$B$797,0), MATCH("*4th*",'Eric-SESSION'!$K$7:$T$7,0)),"")</f>
        <v>#N/A</v>
      </c>
      <c r="H528" s="131" t="e">
        <f>INDEX('Eric-SESSION'!$L$790:$U$797, MATCH("*Bench Press*",'Eric-SESSION'!$B$790:$B$797,0), MATCH("*4th*",'Eric-SESSION'!$K$7:$T$7,0))</f>
        <v>#N/A</v>
      </c>
      <c r="I528" s="132" t="e">
        <f>IF($A$524='Eric-SESSION'!$A$790,INDEX('Eric-SESSION'!$K$790:$T$797, MATCH("*Military*",'Eric-SESSION'!$B$790:$B$797,0), MATCH("*4th*",'Eric-SESSION'!$K$7:$T$7,0)),"")</f>
        <v>#N/A</v>
      </c>
      <c r="J528" s="44" t="e">
        <f>INDEX('Eric-SESSION'!$L$790:$U$797, MATCH("*Military*",'Eric-SESSION'!$B$790:$B$797,0), MATCH("*4th*",'Eric-SESSION'!$K$7:$T$7,0))</f>
        <v>#N/A</v>
      </c>
      <c r="K528" s="131" t="e">
        <f>IF($A$524='Eric-SESSION'!$A$790,INDEX('Eric-SESSION'!$K$790:$T$797, MATCH("*Clean *",'Eric-SESSION'!$B$790:$B$797,0), MATCH("*4th*",'Eric-SESSION'!$K$7:$T$7,0)),"")</f>
        <v>#N/A</v>
      </c>
      <c r="L528" s="44" t="e">
        <f>INDEX('Eric-SESSION'!$L$790:$U$797, MATCH("*Clean *",'Eric-SESSION'!$B$790:$B$797,0), MATCH("*4th*",'Eric-SESSION'!$K$7:$T$7,0))</f>
        <v>#N/A</v>
      </c>
      <c r="M528" s="131" t="e">
        <f>IF($A$524='Eric-SESSION'!$A$790,INDEX('Eric-SESSION'!$K$790:$T$797, MATCH("*Lat Pulldown*",'Eric-SESSION'!$B$790:$B$797,0), MATCH("*4th*",'Eric-SESSION'!$K$7:$T$7,0)),"")</f>
        <v>#N/A</v>
      </c>
      <c r="N528" s="44" t="e">
        <f>INDEX('Eric-SESSION'!$L$790:$U$797, MATCH("*Lat Pulldown*",'Eric-SESSION'!$B$790:$B$797,0), MATCH("*4th*",'Eric-SESSION'!$K$7:$T$7,0))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IF($A$524='Eric-SESSION'!$A$790,INDEX('Eric-SESSION'!$K$790:$T$797, MATCH("*pressup*",'Eric-SESSION'!$B$790:$B$797,0), MATCH("*5th*",'Eric-SESSION'!$K$7:$T$7,0)),"")</f>
        <v>#N/A</v>
      </c>
      <c r="D529" s="132" t="e">
        <f>INDEX('Eric-SESSION'!L$790:U$797, MATCH("*pressup*",'Eric-SESSION'!$B$790:$B$797,0), MATCH("*5th*",'Eric-SESSION'!K$7:T$7,0))</f>
        <v>#N/A</v>
      </c>
      <c r="E529" s="131" t="e">
        <f>IF($A$524='Eric-SESSION'!$A$790,INDEX('Eric-SESSION'!$K$790:$T$797, MATCH("*Deadlift*",'Eric-SESSION'!$B$790:$B$797,0), MATCH("*5th*",'Eric-SESSION'!$K$7:$T$7,0)),"")</f>
        <v>#N/A</v>
      </c>
      <c r="F529" s="131" t="e">
        <f>INDEX('Eric-SESSION'!$L$790:$U$797, MATCH("*Deadlift*",'Eric-SESSION'!$B$790:$B$797,0), MATCH("*5th*",'Eric-SESSION'!$K$7:$T$7,0))</f>
        <v>#N/A</v>
      </c>
      <c r="G529" s="131" t="e">
        <f>IF($A$524='Eric-SESSION'!$A$790,INDEX('Eric-SESSION'!$K$790:$T$797, MATCH("*Bench Press*",'Eric-SESSION'!$B$790:$B$797,0), MATCH("*5th*",'Eric-SESSION'!$K$7:$T$7,0)),"")</f>
        <v>#N/A</v>
      </c>
      <c r="H529" s="131" t="e">
        <f>INDEX('Eric-SESSION'!$L$790:$U$797, MATCH("*Bench Press*",'Eric-SESSION'!$B$790:$B$797,0), MATCH("*5th*",'Eric-SESSION'!$K$7:$T$7,0))</f>
        <v>#N/A</v>
      </c>
      <c r="I529" s="132" t="e">
        <f>IF($A$524='Eric-SESSION'!$A$790,INDEX('Eric-SESSION'!$K$790:$T$797, MATCH("*Military*",'Eric-SESSION'!$B$790:$B$797,0), MATCH("*5th*",'Eric-SESSION'!$K$7:$T$7,0)),"")</f>
        <v>#N/A</v>
      </c>
      <c r="J529" s="44" t="e">
        <f>INDEX('Eric-SESSION'!$L$790:$U$797, MATCH("*Military*",'Eric-SESSION'!$B$790:$B$797,0), MATCH("*5th*",'Eric-SESSION'!$K$7:$T$7,0))</f>
        <v>#N/A</v>
      </c>
      <c r="K529" s="131" t="e">
        <f>IF($A$524='Eric-SESSION'!$A$790,INDEX('Eric-SESSION'!$K$790:$T$797, MATCH("*Clean *",'Eric-SESSION'!$B$790:$B$797,0), MATCH("*5th*",'Eric-SESSION'!$K$7:$T$7,0)),"")</f>
        <v>#N/A</v>
      </c>
      <c r="L529" s="44" t="e">
        <f>INDEX('Eric-SESSION'!$L$790:$U$797, MATCH("*Clean *",'Eric-SESSION'!$B$790:$B$797,0), MATCH("*5th*",'Eric-SESSION'!$K$7:$T$7,0))</f>
        <v>#N/A</v>
      </c>
      <c r="M529" s="131" t="e">
        <f>IF($A$524='Eric-SESSION'!$A$790,INDEX('Eric-SESSION'!$K$790:$T$797, MATCH("*Lat Pulldown*",'Eric-SESSION'!$B$790:$B$797,0), MATCH("*5th*",'Eric-SESSION'!$K$7:$T$7,0)),"")</f>
        <v>#N/A</v>
      </c>
      <c r="N529" s="44" t="e">
        <f>INDEX('Eric-SESSION'!$L$790:$U$797, MATCH("*Lat Pulldown*",'Eric-SESSION'!$B$790:$B$797,0), MATCH("*5th*",'Eric-SESSION'!$K$7:$T$7,0))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'Eric-SESSION'!A799</f>
        <v>0</v>
      </c>
      <c r="B530" s="116" t="s">
        <v>84</v>
      </c>
      <c r="C530" s="140" t="e">
        <f>MAX(C531:C724)</f>
        <v>#N/A</v>
      </c>
      <c r="D530" s="116" t="e">
        <f t="array" ref="D530">MAX(IF(C531:C724=C530,D531:D724))</f>
        <v>#N/A</v>
      </c>
      <c r="E530" s="137" t="e">
        <f>MAX(E531:E724)</f>
        <v>#N/A</v>
      </c>
      <c r="F530" s="116" t="e">
        <f t="array" ref="F530">MAX(IF(E531:E724=E530,F531:F724))</f>
        <v>#N/A</v>
      </c>
      <c r="G530" s="137" t="e">
        <f>MAX(G531:G724)</f>
        <v>#N/A</v>
      </c>
      <c r="H530" s="116" t="e">
        <f t="array" ref="H530">MAX(IF(G531:G724=G530,H531:H724))</f>
        <v>#N/A</v>
      </c>
      <c r="I530" s="137" t="e">
        <f>MAX(I531:I724)</f>
        <v>#N/A</v>
      </c>
      <c r="J530" s="116" t="e">
        <f t="array" ref="J530">MAX(IF(I531:I724=I530,J531:J724))</f>
        <v>#N/A</v>
      </c>
      <c r="K530" s="137" t="e">
        <f>MAX(K531:K724)</f>
        <v>#N/A</v>
      </c>
      <c r="L530" s="116" t="e">
        <f t="array" ref="L530">MAX(IF(K531:K724=K530,L531:L724))</f>
        <v>#N/A</v>
      </c>
      <c r="M530" s="137" t="e">
        <f>MAX(M531:M724)</f>
        <v>#N/A</v>
      </c>
      <c r="N530" s="117" t="e">
        <f t="array" ref="N530">MAX(IF(M531:M724=M530,N531:N724))</f>
        <v>#N/A</v>
      </c>
      <c r="O530" s="152" t="str">
        <f>IF($A$140='Eric-SESSION'!$A$718,INDEX('Eric-SESSION'!$K$718:$T$725, MATCH("*Plank*",'Eric-SESSION'!$B$718:$B$725,0), MATCH("*1st*",'Eric-SESSION'!$K$7:$T$7,0)),"")</f>
        <v/>
      </c>
      <c r="P530" s="152" t="str">
        <f>IF($A$140='Eric-SESSION'!$A$718,INDEX('Eric-SESSION'!$K$718:$T$725, MATCH("*HIIT*",'Eric-SESSION'!$B$718:$B$725,0), MATCH("*1st*",'Eric-SESSION'!$K$7:$T$7,0)),"")</f>
        <v/>
      </c>
      <c r="Q530" s="119" t="e">
        <f>INDEX('Eric-SESSION'!$L$718:$U$718, MATCH("*HIIT*",'Eric-SESSION'!$B$718:$B$718,0), MATCH("*1st*",'Eric-SESSION'!$K$7:$T$7,0))</f>
        <v>#N/A</v>
      </c>
      <c r="R530" s="119">
        <f>'Eric-SESSION'!U592</f>
        <v>0</v>
      </c>
      <c r="S530" s="116"/>
      <c r="T530" s="116"/>
      <c r="U530" s="120">
        <f>'Eric-SESSION'!A800</f>
        <v>0</v>
      </c>
      <c r="V530" s="120">
        <f>'Eric-SESSION'!A801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 t="e">
        <f>IF($A$530='Eric-SESSION'!$A$799,INDEX('Eric-SESSION'!$K$799:$T$806, MATCH("*pressup*",'Eric-SESSION'!$B$799:$B$806,0), MATCH("*1st*",'Eric-SESSION'!$K$7:$T$7,0)),"")</f>
        <v>#N/A</v>
      </c>
      <c r="D531" s="132" t="e">
        <f>INDEX('Eric-SESSION'!L$799:U$806, MATCH("*pressup*",'Eric-SESSION'!$B$799:$B$806,0), MATCH("*1st*",'Eric-SESSION'!K$7:T$7,0))</f>
        <v>#N/A</v>
      </c>
      <c r="E531" s="131" t="e">
        <f>IF($A$530='Eric-SESSION'!$A$799,INDEX('Eric-SESSION'!$K$799:$T$806, MATCH("*Deadlift*",'Eric-SESSION'!$B$799:$B$806,0), MATCH("*1st*",'Eric-SESSION'!$K$7:$T$7,0)),"")</f>
        <v>#N/A</v>
      </c>
      <c r="F531" s="131" t="e">
        <f>INDEX('Eric-SESSION'!$L$799:$U$806, MATCH("*Deadlift*",'Eric-SESSION'!$B$799:$B$806,0), MATCH("*1st*",'Eric-SESSION'!$K$7:$T$7,0))</f>
        <v>#N/A</v>
      </c>
      <c r="G531" s="131" t="e">
        <f>IF($A$530='Eric-SESSION'!$A$799,INDEX('Eric-SESSION'!$K$799:$T$806, MATCH("*Bench Press*",'Eric-SESSION'!$B$799:$B$806,0), MATCH("*1st*",'Eric-SESSION'!$K$7:$T$7,0)),"")</f>
        <v>#N/A</v>
      </c>
      <c r="H531" s="131" t="e">
        <f>INDEX('Eric-SESSION'!$L$799:$U$806, MATCH("*Bench Press*",'Eric-SESSION'!$B$799:$B$806,0), MATCH("*1st*",'Eric-SESSION'!$K$7:$T$7,0))</f>
        <v>#N/A</v>
      </c>
      <c r="I531" s="132" t="e">
        <f>IF($A$530='Eric-SESSION'!$A$799,INDEX('Eric-SESSION'!$K$799:$T$806, MATCH("*Military*",'Eric-SESSION'!$B$799:$B$806,0), MATCH("*1st*",'Eric-SESSION'!$K$7:$T$7,0)),"")</f>
        <v>#N/A</v>
      </c>
      <c r="J531" s="48" t="e">
        <f>INDEX('Eric-SESSION'!$L$799:$U$806, MATCH("*Military*",'Eric-SESSION'!$B$799:$B$806,0), MATCH("*1st*",'Eric-SESSION'!$K$7:$T$7,0))</f>
        <v>#N/A</v>
      </c>
      <c r="K531" s="131" t="e">
        <f>IF($A$530='Eric-SESSION'!$A$799,INDEX('Eric-SESSION'!$K$799:$T$806, MATCH("*Clean *",'Eric-SESSION'!$B$799:$B$806,0), MATCH("*1st*",'Eric-SESSION'!$K$7:$T$7,0)),"")</f>
        <v>#N/A</v>
      </c>
      <c r="L531" s="48" t="e">
        <f>INDEX('Eric-SESSION'!$L$799:$U$806, MATCH("*Clean *",'Eric-SESSION'!$B$799:$B$806,0), MATCH("*1st*",'Eric-SESSION'!$K$7:$T$7,0))</f>
        <v>#N/A</v>
      </c>
      <c r="M531" s="131" t="e">
        <f>IF($A$530='Eric-SESSION'!$A$799,INDEX('Eric-SESSION'!$K$799:$T$806, MATCH("*Lat Pulldown*",'Eric-SESSION'!$B$799:$B$806,0), MATCH("*1st*",'Eric-SESSION'!$K$7:$T$7,0)),"")</f>
        <v>#N/A</v>
      </c>
      <c r="N531" s="48" t="e">
        <f>INDEX('Eric-SESSION'!$L$799:$U$806, MATCH("*Lat Pulldown*",'Eric-SESSION'!$B$799:$B$806,0), MATCH("*1st*",'Eric-SESSION'!$K$7:$T$7,0))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 t="e">
        <f>IF($A$530='Eric-SESSION'!$A$799,INDEX('Eric-SESSION'!$K$799:$T$806, MATCH("*pressup*",'Eric-SESSION'!$B$799:$B$806,0), MATCH("*2nd*",'Eric-SESSION'!$K$7:$T$7,0)),"")</f>
        <v>#N/A</v>
      </c>
      <c r="D532" s="132" t="e">
        <f>INDEX('Eric-SESSION'!L$799:U$806, MATCH("*pressup*",'Eric-SESSION'!$B$799:$B$806,0), MATCH("*2nd*",'Eric-SESSION'!K$7:T$7,0))</f>
        <v>#N/A</v>
      </c>
      <c r="E532" s="131" t="e">
        <f>IF($A$530='Eric-SESSION'!$A$799,INDEX('Eric-SESSION'!$K$799:$T$806, MATCH("*Deadlift*",'Eric-SESSION'!$B$799:$B$806,0), MATCH("*2ND*",'Eric-SESSION'!$K$7:$T$7,0)),"")</f>
        <v>#N/A</v>
      </c>
      <c r="F532" s="131" t="e">
        <f>INDEX('Eric-SESSION'!$L$799:$U$806, MATCH("*Deadlift*",'Eric-SESSION'!$B$799:$B$806,0), MATCH("*2nd*",'Eric-SESSION'!$K$7:$T$7,0))</f>
        <v>#N/A</v>
      </c>
      <c r="G532" s="131" t="e">
        <f>IF($A$530='Eric-SESSION'!$A$799,INDEX('Eric-SESSION'!$K$799:$T$806, MATCH("*Bench Press*",'Eric-SESSION'!$B$799:$B$806,0), MATCH("*2ND*",'Eric-SESSION'!$K$7:$T$7,0)),"")</f>
        <v>#N/A</v>
      </c>
      <c r="H532" s="131" t="e">
        <f>INDEX('Eric-SESSION'!$L$799:$U$806, MATCH("*Bench Press*",'Eric-SESSION'!$B$799:$B$806,0), MATCH("*2nd*",'Eric-SESSION'!$K$7:$T$7,0))</f>
        <v>#N/A</v>
      </c>
      <c r="I532" s="132" t="e">
        <f>IF($A$530='Eric-SESSION'!$A$799,INDEX('Eric-SESSION'!$K$799:$T$806, MATCH("*Military*",'Eric-SESSION'!$B$799:$B$806,0), MATCH("*2ND*",'Eric-SESSION'!$K$7:$T$7,0)),"")</f>
        <v>#N/A</v>
      </c>
      <c r="J532" s="44" t="e">
        <f>INDEX('Eric-SESSION'!$L$799:$U$806, MATCH("*Military*",'Eric-SESSION'!$B$799:$B$806,0), MATCH("*2nd*",'Eric-SESSION'!$K$7:$T$7,0))</f>
        <v>#N/A</v>
      </c>
      <c r="K532" s="131" t="e">
        <f>IF($A$530='Eric-SESSION'!$A$799,INDEX('Eric-SESSION'!$K$799:$T$806, MATCH("*Clean *",'Eric-SESSION'!$B$799:$B$806,0), MATCH("*2ND*",'Eric-SESSION'!$K$7:$T$7,0)),"")</f>
        <v>#N/A</v>
      </c>
      <c r="L532" s="44" t="e">
        <f>INDEX('Eric-SESSION'!$L$799:$U$806, MATCH("*Clean *",'Eric-SESSION'!$B$799:$B$806,0), MATCH("*2nd*",'Eric-SESSION'!$K$7:$T$7,0))</f>
        <v>#N/A</v>
      </c>
      <c r="M532" s="131" t="e">
        <f>IF($A$530='Eric-SESSION'!$A$799,INDEX('Eric-SESSION'!$K$799:$T$806, MATCH("*Lat Pulldown*",'Eric-SESSION'!$B$799:$B$806,0), MATCH("*2ND*",'Eric-SESSION'!$K$7:$T$7,0)),"")</f>
        <v>#N/A</v>
      </c>
      <c r="N532" s="44" t="e">
        <f>INDEX('Eric-SESSION'!$L$799:$U$806, MATCH("*Lat Pulldown*",'Eric-SESSION'!$B$799:$B$806,0), MATCH("*2nd*",'Eric-SESSION'!$K$7:$T$7,0))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 t="e">
        <f>IF($A$530='Eric-SESSION'!$A$799,INDEX('Eric-SESSION'!$K$799:$T$806, MATCH("*pressup*",'Eric-SESSION'!$B$799:$B$806,0), MATCH("*3rd*",'Eric-SESSION'!$K$7:$T$7,0)),"")</f>
        <v>#N/A</v>
      </c>
      <c r="D533" s="132" t="e">
        <f>INDEX('Eric-SESSION'!L$799:U$806, MATCH("*pressup*",'Eric-SESSION'!$B$799:$B$806,0), MATCH("*3rd*",'Eric-SESSION'!K$7:T$7,0))</f>
        <v>#N/A</v>
      </c>
      <c r="E533" s="131" t="e">
        <f>IF($A$530='Eric-SESSION'!$A$799,INDEX('Eric-SESSION'!$K$799:$T$806, MATCH("*Deadlift*",'Eric-SESSION'!$B$799:$B$806,0), MATCH("*3rd*",'Eric-SESSION'!$K$7:$T$7,0)),"")</f>
        <v>#N/A</v>
      </c>
      <c r="F533" s="131" t="e">
        <f>INDEX('Eric-SESSION'!$L$799:$U$806, MATCH("*Deadlift*",'Eric-SESSION'!$B$799:$B$806,0), MATCH("*3rd*",'Eric-SESSION'!$K$7:$T$7,0))</f>
        <v>#N/A</v>
      </c>
      <c r="G533" s="131" t="e">
        <f>IF($A$530='Eric-SESSION'!$A$799,INDEX('Eric-SESSION'!$K$799:$T$806, MATCH("*Bench Press*",'Eric-SESSION'!$B$799:$B$806,0), MATCH("*3rd*",'Eric-SESSION'!$K$7:$T$7,0)),"")</f>
        <v>#N/A</v>
      </c>
      <c r="H533" s="131" t="e">
        <f>INDEX('Eric-SESSION'!$L$799:$U$806, MATCH("*Bench Press*",'Eric-SESSION'!$B$799:$B$806,0), MATCH("*3rd*",'Eric-SESSION'!$K$7:$T$7,0))</f>
        <v>#N/A</v>
      </c>
      <c r="I533" s="132" t="e">
        <f>IF($A$530='Eric-SESSION'!$A$799,INDEX('Eric-SESSION'!$K$799:$T$806, MATCH("*Military*",'Eric-SESSION'!$B$799:$B$806,0), MATCH("*3rd*",'Eric-SESSION'!$K$7:$T$7,0)),"")</f>
        <v>#N/A</v>
      </c>
      <c r="J533" s="44" t="e">
        <f>INDEX('Eric-SESSION'!$L$799:$U$806, MATCH("*Military*",'Eric-SESSION'!$B$799:$B$806,0), MATCH("*3rd*",'Eric-SESSION'!$K$7:$T$7,0))</f>
        <v>#N/A</v>
      </c>
      <c r="K533" s="131" t="e">
        <f>IF($A$530='Eric-SESSION'!$A$799,INDEX('Eric-SESSION'!$K$799:$T$806, MATCH("*Clean *",'Eric-SESSION'!$B$799:$B$806,0), MATCH("*3rd*",'Eric-SESSION'!$K$7:$T$7,0)),"")</f>
        <v>#N/A</v>
      </c>
      <c r="L533" s="44" t="e">
        <f>INDEX('Eric-SESSION'!$L$799:$U$806, MATCH("*Clean *",'Eric-SESSION'!$B$799:$B$806,0), MATCH("*3rd*",'Eric-SESSION'!$K$7:$T$7,0))</f>
        <v>#N/A</v>
      </c>
      <c r="M533" s="131" t="e">
        <f>IF($A$530='Eric-SESSION'!$A$799,INDEX('Eric-SESSION'!$K$799:$T$806, MATCH("*Lat Pulldown*",'Eric-SESSION'!$B$799:$B$806,0), MATCH("*3rd*",'Eric-SESSION'!$K$7:$T$7,0)),"")</f>
        <v>#N/A</v>
      </c>
      <c r="N533" s="44" t="e">
        <f>INDEX('Eric-SESSION'!$L$799:$U$806, MATCH("*Lat Pulldown*",'Eric-SESSION'!$B$799:$B$806,0), MATCH("*3rd*",'Eric-SESSION'!$K$7:$T$7,0))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 t="e">
        <f>IF($A$530='Eric-SESSION'!$A$799,INDEX('Eric-SESSION'!$K$799:$T$806, MATCH("*pressup*",'Eric-SESSION'!$B$799:$B$806,0), MATCH("*4th*",'Eric-SESSION'!$K$7:$T$7,0)),"")</f>
        <v>#N/A</v>
      </c>
      <c r="D534" s="132" t="e">
        <f>INDEX('Eric-SESSION'!L$799:U$806, MATCH("*pressup*",'Eric-SESSION'!$B$799:$B$806,0), MATCH("*4th*",'Eric-SESSION'!K$7:T$7,0))</f>
        <v>#N/A</v>
      </c>
      <c r="E534" s="131" t="e">
        <f>IF($A$530='Eric-SESSION'!$A$799,INDEX('Eric-SESSION'!$K$799:$T$806, MATCH("*Deadlift*",'Eric-SESSION'!$B$799:$B$806,0), MATCH("*4th*",'Eric-SESSION'!$K$7:$T$7,0)),"")</f>
        <v>#N/A</v>
      </c>
      <c r="F534" s="131" t="e">
        <f>INDEX('Eric-SESSION'!$L$799:$U$806, MATCH("*Deadlift*",'Eric-SESSION'!$B$799:$B$806,0), MATCH("*4th*",'Eric-SESSION'!$K$7:$T$7,0))</f>
        <v>#N/A</v>
      </c>
      <c r="G534" s="131" t="e">
        <f>IF($A$530='Eric-SESSION'!$A$799,INDEX('Eric-SESSION'!$K$799:$T$806, MATCH("*Bench Press*",'Eric-SESSION'!$B$799:$B$806,0), MATCH("*4th*",'Eric-SESSION'!$K$7:$T$7,0)),"")</f>
        <v>#N/A</v>
      </c>
      <c r="H534" s="131" t="e">
        <f>INDEX('Eric-SESSION'!$L$799:$U$806, MATCH("*Bench Press*",'Eric-SESSION'!$B$799:$B$806,0), MATCH("*4th*",'Eric-SESSION'!$K$7:$T$7,0))</f>
        <v>#N/A</v>
      </c>
      <c r="I534" s="132" t="e">
        <f>IF($A$530='Eric-SESSION'!$A$799,INDEX('Eric-SESSION'!$K$799:$T$806, MATCH("*Military*",'Eric-SESSION'!$B$799:$B$806,0), MATCH("*4th*",'Eric-SESSION'!$K$7:$T$7,0)),"")</f>
        <v>#N/A</v>
      </c>
      <c r="J534" s="44" t="e">
        <f>INDEX('Eric-SESSION'!$L$799:$U$806, MATCH("*Military*",'Eric-SESSION'!$B$799:$B$806,0), MATCH("*4th*",'Eric-SESSION'!$K$7:$T$7,0))</f>
        <v>#N/A</v>
      </c>
      <c r="K534" s="131" t="e">
        <f>IF($A$530='Eric-SESSION'!$A$799,INDEX('Eric-SESSION'!$K$799:$T$806, MATCH("*Clean *",'Eric-SESSION'!$B$799:$B$806,0), MATCH("*4th*",'Eric-SESSION'!$K$7:$T$7,0)),"")</f>
        <v>#N/A</v>
      </c>
      <c r="L534" s="44" t="e">
        <f>INDEX('Eric-SESSION'!$L$799:$U$806, MATCH("*Clean *",'Eric-SESSION'!$B$799:$B$806,0), MATCH("*4th*",'Eric-SESSION'!$K$7:$T$7,0))</f>
        <v>#N/A</v>
      </c>
      <c r="M534" s="131" t="e">
        <f>IF($A$530='Eric-SESSION'!$A$799,INDEX('Eric-SESSION'!$K$799:$T$806, MATCH("*Lat Pulldown*",'Eric-SESSION'!$B$799:$B$806,0), MATCH("*4th*",'Eric-SESSION'!$K$7:$T$7,0)),"")</f>
        <v>#N/A</v>
      </c>
      <c r="N534" s="44" t="e">
        <f>INDEX('Eric-SESSION'!$L$799:$U$806, MATCH("*Lat Pulldown*",'Eric-SESSION'!$B$799:$B$806,0), MATCH("*4th*",'Eric-SESSION'!$K$7:$T$7,0))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 t="e">
        <f>IF($A$530='Eric-SESSION'!$A$799,INDEX('Eric-SESSION'!$K$799:$T$806, MATCH("*pressup*",'Eric-SESSION'!$B$799:$B$806,0), MATCH("*5th*",'Eric-SESSION'!$K$7:$T$7,0)),"")</f>
        <v>#N/A</v>
      </c>
      <c r="D535" s="132" t="e">
        <f>INDEX('Eric-SESSION'!L$799:U$806, MATCH("*pressup*",'Eric-SESSION'!$B$799:$B$806,0), MATCH("*5th*",'Eric-SESSION'!K$7:T$7,0))</f>
        <v>#N/A</v>
      </c>
      <c r="E535" s="131" t="e">
        <f>IF($A$530='Eric-SESSION'!$A$799,INDEX('Eric-SESSION'!$K$799:$T$806, MATCH("*Deadlift*",'Eric-SESSION'!$B$799:$B$806,0), MATCH("*5th*",'Eric-SESSION'!$K$7:$T$7,0)),"")</f>
        <v>#N/A</v>
      </c>
      <c r="F535" s="131" t="e">
        <f>INDEX('Eric-SESSION'!$L$799:$U$806, MATCH("*Deadlift*",'Eric-SESSION'!$B$799:$B$806,0), MATCH("*5th*",'Eric-SESSION'!$K$7:$T$7,0))</f>
        <v>#N/A</v>
      </c>
      <c r="G535" s="131" t="e">
        <f>IF($A$530='Eric-SESSION'!$A$799,INDEX('Eric-SESSION'!$K$799:$T$806, MATCH("*Bench Press*",'Eric-SESSION'!$B$799:$B$806,0), MATCH("*5th*",'Eric-SESSION'!$K$7:$T$7,0)),"")</f>
        <v>#N/A</v>
      </c>
      <c r="H535" s="131" t="e">
        <f>INDEX('Eric-SESSION'!$L$799:$U$806, MATCH("*Bench Press*",'Eric-SESSION'!$B$799:$B$806,0), MATCH("*5th*",'Eric-SESSION'!$K$7:$T$7,0))</f>
        <v>#N/A</v>
      </c>
      <c r="I535" s="132" t="e">
        <f>IF($A$530='Eric-SESSION'!$A$799,INDEX('Eric-SESSION'!$K$799:$T$806, MATCH("*Military*",'Eric-SESSION'!$B$799:$B$806,0), MATCH("*5th*",'Eric-SESSION'!$K$7:$T$7,0)),"")</f>
        <v>#N/A</v>
      </c>
      <c r="J535" s="44" t="e">
        <f>INDEX('Eric-SESSION'!$L$799:$U$806, MATCH("*Military*",'Eric-SESSION'!$B$799:$B$806,0), MATCH("*5th*",'Eric-SESSION'!$K$7:$T$7,0))</f>
        <v>#N/A</v>
      </c>
      <c r="K535" s="131" t="e">
        <f>IF($A$530='Eric-SESSION'!$A$799,INDEX('Eric-SESSION'!$K$799:$T$806, MATCH("*Clean *",'Eric-SESSION'!$B$799:$B$806,0), MATCH("*5th*",'Eric-SESSION'!$K$7:$T$7,0)),"")</f>
        <v>#N/A</v>
      </c>
      <c r="L535" s="44" t="e">
        <f>INDEX('Eric-SESSION'!$L$799:$U$806, MATCH("*Clean *",'Eric-SESSION'!$B$799:$B$806,0), MATCH("*5th*",'Eric-SESSION'!$K$7:$T$7,0))</f>
        <v>#N/A</v>
      </c>
      <c r="M535" s="131" t="e">
        <f>IF($A$530='Eric-SESSION'!$A$799,INDEX('Eric-SESSION'!$K$799:$T$806, MATCH("*Lat Pulldown*",'Eric-SESSION'!$B$799:$B$806,0), MATCH("*5th*",'Eric-SESSION'!$K$7:$T$7,0)),"")</f>
        <v>#N/A</v>
      </c>
      <c r="N535" s="44" t="e">
        <f>INDEX('Eric-SESSION'!$L$799:$U$806, MATCH("*Lat Pulldown*",'Eric-SESSION'!$B$799:$B$806,0), MATCH("*5th*",'Eric-SESSION'!$K$7:$T$7,0))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'Eric-SESSION'!A826</f>
        <v>0</v>
      </c>
      <c r="B536" s="116" t="s">
        <v>84</v>
      </c>
      <c r="C536" s="117" t="e">
        <f>MAX(C537:C541)</f>
        <v>#N/A</v>
      </c>
      <c r="D536" s="116" t="e">
        <f t="array" ref="D536">MAX(IF(C537:C541=C536,D537:D541))</f>
        <v>#N/A</v>
      </c>
      <c r="E536" s="116" t="e">
        <f>MAX(E537:E541)</f>
        <v>#N/A</v>
      </c>
      <c r="F536" s="116" t="e">
        <f t="array" ref="F536">MAX(IF(E537:E541=E536,F537:F541))</f>
        <v>#N/A</v>
      </c>
      <c r="G536" s="116" t="e">
        <f>MAX(G537:G541)</f>
        <v>#N/A</v>
      </c>
      <c r="H536" s="116" t="e">
        <f t="array" ref="H536">MAX(IF(G537:G541=G536,H537:H541))</f>
        <v>#N/A</v>
      </c>
      <c r="I536" s="116" t="e">
        <f>MAX(I537:I541)</f>
        <v>#N/A</v>
      </c>
      <c r="J536" s="116" t="e">
        <f t="array" ref="J536">MAX(IF(I537:I541=I536,J537:J541))</f>
        <v>#N/A</v>
      </c>
      <c r="K536" s="116" t="e">
        <f>MAX(K537:K541)</f>
        <v>#N/A</v>
      </c>
      <c r="L536" s="116" t="e">
        <f t="array" ref="L536">MAX(IF(K537:K541=K536,L537:L541))</f>
        <v>#N/A</v>
      </c>
      <c r="M536" s="116" t="e">
        <f>MAX(M537:M541)</f>
        <v>#N/A</v>
      </c>
      <c r="N536" s="117" t="e">
        <f t="array" ref="N536">MAX(IF(M537:M541=M536,N537:N541))</f>
        <v>#N/A</v>
      </c>
      <c r="O536" s="152" t="str">
        <f>IF($A$140='Eric-SESSION'!$A$727,INDEX('Eric-SESSION'!$K$727:$T$734, MATCH("*Plank*",'Eric-SESSION'!$B$727:$B$734,0), MATCH("*1st*",'Eric-SESSION'!$K$7:$T$7,0)),"")</f>
        <v/>
      </c>
      <c r="P536" s="152" t="str">
        <f>IF($A$140='Eric-SESSION'!$A$727,INDEX('Eric-SESSION'!$K$727:$T$734, MATCH("*HIIT*",'Eric-SESSION'!$B$727:$B$734,0), MATCH("*1st*",'Eric-SESSION'!$K$7:$T$7,0)),"")</f>
        <v/>
      </c>
      <c r="Q536" s="119" t="e">
        <f>INDEX('Eric-SESSION'!$L$727:$U$727, MATCH("*HIIT*",'Eric-SESSION'!$B$727:$B$727,0), MATCH("*1st*",'Eric-SESSION'!$K$7:$T$7,0))</f>
        <v>#N/A</v>
      </c>
      <c r="R536" s="119">
        <f>'Eric-SESSION'!U598</f>
        <v>0</v>
      </c>
      <c r="S536" s="116"/>
      <c r="T536" s="116"/>
      <c r="U536" s="120">
        <f>'Eric-SESSION'!A827</f>
        <v>0</v>
      </c>
      <c r="V536" s="120">
        <f>'Eric-SESSION'!A828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IF($A$536='Eric-SESSION'!$A$826,INDEX('Eric-SESSION'!$K$826:$T$833, MATCH("*pressup*",'Eric-SESSION'!$B$826:$B$833,0), MATCH("*1st*",'Eric-SESSION'!$K$7:$T$7,0)),"")</f>
        <v>#N/A</v>
      </c>
      <c r="D537" s="132" t="e">
        <f>INDEX('Eric-SESSION'!L$826:U$833, MATCH("*pressup*",'Eric-SESSION'!$B$826:$B$833,0), MATCH("*1st*",'Eric-SESSION'!K$7:T$7,0))</f>
        <v>#N/A</v>
      </c>
      <c r="E537" s="131" t="e">
        <f>IF($A$536='Eric-SESSION'!$A$826,INDEX('Eric-SESSION'!$K$826:$T$833, MATCH("*Deadlift*",'Eric-SESSION'!$B$826:$B$833,0), MATCH("*1st*",'Eric-SESSION'!$K$7:$T$7,0)),"")</f>
        <v>#N/A</v>
      </c>
      <c r="F537" s="131" t="e">
        <f>INDEX('Eric-SESSION'!$L$826:$U$833, MATCH("*Deadlift*",'Eric-SESSION'!$B$826:$B$833,0), MATCH("*1st*",'Eric-SESSION'!$K$7:$T$7,0))</f>
        <v>#N/A</v>
      </c>
      <c r="G537" s="131" t="e">
        <f>IF($A$536='Eric-SESSION'!$A$826,INDEX('Eric-SESSION'!$K$826:$T$833, MATCH("*Bench Press*",'Eric-SESSION'!$B$826:$B$833,0), MATCH("*1st*",'Eric-SESSION'!$K$7:$T$7,0)),"")</f>
        <v>#N/A</v>
      </c>
      <c r="H537" s="131" t="e">
        <f>INDEX('Eric-SESSION'!$L$826:$U$833, MATCH("*Bench Press*",'Eric-SESSION'!$B$826:$B$833,0), MATCH("*1st*",'Eric-SESSION'!$K$7:$T$7,0))</f>
        <v>#N/A</v>
      </c>
      <c r="I537" s="132" t="e">
        <f>IF($A$536='Eric-SESSION'!$A$826,INDEX('Eric-SESSION'!$K$826:$T$833, MATCH("*Military*",'Eric-SESSION'!$B$826:$B$833,0), MATCH("*1st*",'Eric-SESSION'!$K$7:$T$7,0)),"")</f>
        <v>#N/A</v>
      </c>
      <c r="J537" s="48" t="e">
        <f>INDEX('Eric-SESSION'!$L$826:$U$833, MATCH("*Military*",'Eric-SESSION'!$B$826:$B$833,0), MATCH("*1st*",'Eric-SESSION'!$K$7:$T$7,0))</f>
        <v>#N/A</v>
      </c>
      <c r="K537" s="131" t="e">
        <f>IF($A$536='Eric-SESSION'!$A$826,INDEX('Eric-SESSION'!$K$826:$T$833, MATCH("*Clean *",'Eric-SESSION'!$B$826:$B$833,0), MATCH("*1st*",'Eric-SESSION'!$K$7:$T$7,0)),"")</f>
        <v>#N/A</v>
      </c>
      <c r="L537" s="48" t="e">
        <f>INDEX('Eric-SESSION'!$L$826:$U$833, MATCH("*Clean *",'Eric-SESSION'!$B$826:$B$833,0), MATCH("*1st*",'Eric-SESSION'!$K$7:$T$7,0))</f>
        <v>#N/A</v>
      </c>
      <c r="M537" s="131" t="e">
        <f>IF($A$536='Eric-SESSION'!$A$826,INDEX('Eric-SESSION'!$K$826:$T$833, MATCH("*Lat Pulldown*",'Eric-SESSION'!$B$826:$B$833,0), MATCH("*1st*",'Eric-SESSION'!$K$7:$T$7,0)),"")</f>
        <v>#N/A</v>
      </c>
      <c r="N537" s="48" t="e">
        <f>INDEX('Eric-SESSION'!$L$826:$U$833, MATCH("*Lat Pulldown*",'Eric-SESSION'!$B$826:$B$833,0), MATCH("*1st*",'Eric-SESSION'!$K$7:$T$7,0))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IF($A$536='Eric-SESSION'!$A$826,INDEX('Eric-SESSION'!$K$826:$T$833, MATCH("*pressup*",'Eric-SESSION'!$B$826:$B$833,0), MATCH("*2nd*",'Eric-SESSION'!$K$7:$T$7,0)),"")</f>
        <v>#N/A</v>
      </c>
      <c r="D538" s="132" t="e">
        <f>INDEX('Eric-SESSION'!L$826:U$833, MATCH("*pressup*",'Eric-SESSION'!$B$826:$B$833,0), MATCH("*2nd*",'Eric-SESSION'!K$7:T$7,0))</f>
        <v>#N/A</v>
      </c>
      <c r="E538" s="131" t="e">
        <f>IF($A$536='Eric-SESSION'!$A$826,INDEX('Eric-SESSION'!$K$826:$T$833, MATCH("*Deadlift*",'Eric-SESSION'!$B$826:$B$833,0), MATCH("*2ND*",'Eric-SESSION'!$K$7:$T$7,0)),"")</f>
        <v>#N/A</v>
      </c>
      <c r="F538" s="131" t="e">
        <f>INDEX('Eric-SESSION'!$L$826:$U$833, MATCH("*Deadlift*",'Eric-SESSION'!$B$826:$B$833,0), MATCH("*2nd*",'Eric-SESSION'!$K$7:$T$7,0))</f>
        <v>#N/A</v>
      </c>
      <c r="G538" s="131" t="e">
        <f>IF($A$536='Eric-SESSION'!$A$826,INDEX('Eric-SESSION'!$K$826:$T$833, MATCH("*Bench Press*",'Eric-SESSION'!$B$826:$B$833,0), MATCH("*2ND*",'Eric-SESSION'!$K$7:$T$7,0)),"")</f>
        <v>#N/A</v>
      </c>
      <c r="H538" s="131" t="e">
        <f>INDEX('Eric-SESSION'!$L$826:$U$833, MATCH("*Bench Press*",'Eric-SESSION'!$B$826:$B$833,0), MATCH("*2nd*",'Eric-SESSION'!$K$7:$T$7,0))</f>
        <v>#N/A</v>
      </c>
      <c r="I538" s="132" t="e">
        <f>IF($A$536='Eric-SESSION'!$A$826,INDEX('Eric-SESSION'!$K$826:$T$833, MATCH("*Military*",'Eric-SESSION'!$B$826:$B$833,0), MATCH("*2ND*",'Eric-SESSION'!$K$7:$T$7,0)),"")</f>
        <v>#N/A</v>
      </c>
      <c r="J538" s="44" t="e">
        <f>INDEX('Eric-SESSION'!$L$826:$U$833, MATCH("*Military*",'Eric-SESSION'!$B$826:$B$833,0), MATCH("*2nd*",'Eric-SESSION'!$K$7:$T$7,0))</f>
        <v>#N/A</v>
      </c>
      <c r="K538" s="131" t="e">
        <f>IF($A$536='Eric-SESSION'!$A$826,INDEX('Eric-SESSION'!$K$826:$T$833, MATCH("*Clean *",'Eric-SESSION'!$B$826:$B$833,0), MATCH("*2ND*",'Eric-SESSION'!$K$7:$T$7,0)),"")</f>
        <v>#N/A</v>
      </c>
      <c r="L538" s="44" t="e">
        <f>INDEX('Eric-SESSION'!$L$826:$U$833, MATCH("*Clean *",'Eric-SESSION'!$B$826:$B$833,0), MATCH("*2nd*",'Eric-SESSION'!$K$7:$T$7,0))</f>
        <v>#N/A</v>
      </c>
      <c r="M538" s="131" t="e">
        <f>IF($A$536='Eric-SESSION'!$A$826,INDEX('Eric-SESSION'!$K$826:$T$833, MATCH("*Lat Pulldown*",'Eric-SESSION'!$B$826:$B$833,0), MATCH("*2ND*",'Eric-SESSION'!$K$7:$T$7,0)),"")</f>
        <v>#N/A</v>
      </c>
      <c r="N538" s="44" t="e">
        <f>INDEX('Eric-SESSION'!$L$826:$U$833, MATCH("*Lat Pulldown*",'Eric-SESSION'!$B$826:$B$833,0), MATCH("*2nd*",'Eric-SESSION'!$K$7:$T$7,0))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IF($A$536='Eric-SESSION'!$A$826,INDEX('Eric-SESSION'!$K$826:$T$833, MATCH("*pressup*",'Eric-SESSION'!$B$826:$B$833,0), MATCH("*3rd*",'Eric-SESSION'!$K$7:$T$7,0)),"")</f>
        <v>#N/A</v>
      </c>
      <c r="D539" s="132" t="e">
        <f>INDEX('Eric-SESSION'!L$826:U$833, MATCH("*pressup*",'Eric-SESSION'!$B$826:$B$833,0), MATCH("*3rd*",'Eric-SESSION'!K$7:T$7,0))</f>
        <v>#N/A</v>
      </c>
      <c r="E539" s="131" t="e">
        <f>IF($A$536='Eric-SESSION'!$A$826,INDEX('Eric-SESSION'!$K$826:$T$833, MATCH("*Deadlift*",'Eric-SESSION'!$B$826:$B$833,0), MATCH("*3rd*",'Eric-SESSION'!$K$7:$T$7,0)),"")</f>
        <v>#N/A</v>
      </c>
      <c r="F539" s="131" t="e">
        <f>INDEX('Eric-SESSION'!$L$826:$U$833, MATCH("*Deadlift*",'Eric-SESSION'!$B$826:$B$833,0), MATCH("*3rd*",'Eric-SESSION'!$K$7:$T$7,0))</f>
        <v>#N/A</v>
      </c>
      <c r="G539" s="131" t="e">
        <f>IF($A$536='Eric-SESSION'!$A$826,INDEX('Eric-SESSION'!$K$826:$T$833, MATCH("*Bench Press*",'Eric-SESSION'!$B$826:$B$833,0), MATCH("*3rd*",'Eric-SESSION'!$K$7:$T$7,0)),"")</f>
        <v>#N/A</v>
      </c>
      <c r="H539" s="131" t="e">
        <f>INDEX('Eric-SESSION'!$L$826:$U$833, MATCH("*Bench Press*",'Eric-SESSION'!$B$826:$B$833,0), MATCH("*3rd*",'Eric-SESSION'!$K$7:$T$7,0))</f>
        <v>#N/A</v>
      </c>
      <c r="I539" s="132" t="e">
        <f>IF($A$536='Eric-SESSION'!$A$826,INDEX('Eric-SESSION'!$K$826:$T$833, MATCH("*Military*",'Eric-SESSION'!$B$826:$B$833,0), MATCH("*3rd*",'Eric-SESSION'!$K$7:$T$7,0)),"")</f>
        <v>#N/A</v>
      </c>
      <c r="J539" s="44" t="e">
        <f>INDEX('Eric-SESSION'!$L$826:$U$833, MATCH("*Military*",'Eric-SESSION'!$B$826:$B$833,0), MATCH("*3rd*",'Eric-SESSION'!$K$7:$T$7,0))</f>
        <v>#N/A</v>
      </c>
      <c r="K539" s="131" t="e">
        <f>IF($A$536='Eric-SESSION'!$A$826,INDEX('Eric-SESSION'!$K$826:$T$833, MATCH("*Clean *",'Eric-SESSION'!$B$826:$B$833,0), MATCH("*3rd*",'Eric-SESSION'!$K$7:$T$7,0)),"")</f>
        <v>#N/A</v>
      </c>
      <c r="L539" s="44" t="e">
        <f>INDEX('Eric-SESSION'!$L$826:$U$833, MATCH("*Clean *",'Eric-SESSION'!$B$826:$B$833,0), MATCH("*3rd*",'Eric-SESSION'!$K$7:$T$7,0))</f>
        <v>#N/A</v>
      </c>
      <c r="M539" s="131" t="e">
        <f>IF($A$536='Eric-SESSION'!$A$826,INDEX('Eric-SESSION'!$K$826:$T$833, MATCH("*Lat Pulldown*",'Eric-SESSION'!$B$826:$B$833,0), MATCH("*3rd*",'Eric-SESSION'!$K$7:$T$7,0)),"")</f>
        <v>#N/A</v>
      </c>
      <c r="N539" s="44" t="e">
        <f>INDEX('Eric-SESSION'!$L$826:$U$833, MATCH("*Lat Pulldown*",'Eric-SESSION'!$B$826:$B$833,0), MATCH("*3rd*",'Eric-SESSION'!$K$7:$T$7,0))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IF($A$536='Eric-SESSION'!$A$826,INDEX('Eric-SESSION'!$K$826:$T$833, MATCH("*pressup*",'Eric-SESSION'!$B$826:$B$833,0), MATCH("*4th*",'Eric-SESSION'!$K$7:$T$7,0)),"")</f>
        <v>#N/A</v>
      </c>
      <c r="D540" s="132" t="e">
        <f>INDEX('Eric-SESSION'!L$826:U$833, MATCH("*pressup*",'Eric-SESSION'!$B$826:$B$833,0), MATCH("*4th*",'Eric-SESSION'!K$7:T$7,0))</f>
        <v>#N/A</v>
      </c>
      <c r="E540" s="131" t="e">
        <f>IF($A$536='Eric-SESSION'!$A$826,INDEX('Eric-SESSION'!$K$826:$T$833, MATCH("*Deadlift*",'Eric-SESSION'!$B$826:$B$833,0), MATCH("*4th*",'Eric-SESSION'!$K$7:$T$7,0)),"")</f>
        <v>#N/A</v>
      </c>
      <c r="F540" s="131" t="e">
        <f>INDEX('Eric-SESSION'!$L$826:$U$833, MATCH("*Deadlift*",'Eric-SESSION'!$B$826:$B$833,0), MATCH("*4th*",'Eric-SESSION'!$K$7:$T$7,0))</f>
        <v>#N/A</v>
      </c>
      <c r="G540" s="131" t="e">
        <f>IF($A$536='Eric-SESSION'!$A$826,INDEX('Eric-SESSION'!$K$826:$T$833, MATCH("*Bench Press*",'Eric-SESSION'!$B$826:$B$833,0), MATCH("*4th*",'Eric-SESSION'!$K$7:$T$7,0)),"")</f>
        <v>#N/A</v>
      </c>
      <c r="H540" s="131" t="e">
        <f>INDEX('Eric-SESSION'!$L$826:$U$833, MATCH("*Bench Press*",'Eric-SESSION'!$B$826:$B$833,0), MATCH("*4th*",'Eric-SESSION'!$K$7:$T$7,0))</f>
        <v>#N/A</v>
      </c>
      <c r="I540" s="132" t="e">
        <f>IF($A$536='Eric-SESSION'!$A$826,INDEX('Eric-SESSION'!$K$826:$T$833, MATCH("*Military*",'Eric-SESSION'!$B$826:$B$833,0), MATCH("*4th*",'Eric-SESSION'!$K$7:$T$7,0)),"")</f>
        <v>#N/A</v>
      </c>
      <c r="J540" s="44" t="e">
        <f>INDEX('Eric-SESSION'!$L$826:$U$833, MATCH("*Military*",'Eric-SESSION'!$B$826:$B$833,0), MATCH("*4th*",'Eric-SESSION'!$K$7:$T$7,0))</f>
        <v>#N/A</v>
      </c>
      <c r="K540" s="131" t="e">
        <f>IF($A$536='Eric-SESSION'!$A$826,INDEX('Eric-SESSION'!$K$826:$T$833, MATCH("*Clean *",'Eric-SESSION'!$B$826:$B$833,0), MATCH("*4th*",'Eric-SESSION'!$K$7:$T$7,0)),"")</f>
        <v>#N/A</v>
      </c>
      <c r="L540" s="44" t="e">
        <f>INDEX('Eric-SESSION'!$L$826:$U$833, MATCH("*Clean *",'Eric-SESSION'!$B$826:$B$833,0), MATCH("*4th*",'Eric-SESSION'!$K$7:$T$7,0))</f>
        <v>#N/A</v>
      </c>
      <c r="M540" s="131" t="e">
        <f>IF($A$536='Eric-SESSION'!$A$826,INDEX('Eric-SESSION'!$K$826:$T$833, MATCH("*Lat Pulldown*",'Eric-SESSION'!$B$826:$B$833,0), MATCH("*4th*",'Eric-SESSION'!$K$7:$T$7,0)),"")</f>
        <v>#N/A</v>
      </c>
      <c r="N540" s="44" t="e">
        <f>INDEX('Eric-SESSION'!$L$826:$U$833, MATCH("*Lat Pulldown*",'Eric-SESSION'!$B$826:$B$833,0), MATCH("*4th*",'Eric-SESSION'!$K$7:$T$7,0))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IF($A$536='Eric-SESSION'!$A$826,INDEX('Eric-SESSION'!$K$826:$T$833, MATCH("*pressup*",'Eric-SESSION'!$B$826:$B$833,0), MATCH("*5th*",'Eric-SESSION'!$K$7:$T$7,0)),"")</f>
        <v>#N/A</v>
      </c>
      <c r="D541" s="132" t="e">
        <f>INDEX('Eric-SESSION'!L$826:U$833, MATCH("*pressup*",'Eric-SESSION'!$B$826:$B$833,0), MATCH("*5th*",'Eric-SESSION'!K$7:T$7,0))</f>
        <v>#N/A</v>
      </c>
      <c r="E541" s="131" t="e">
        <f>IF($A$536='Eric-SESSION'!$A$826,INDEX('Eric-SESSION'!$K$826:$T$833, MATCH("*Deadlift*",'Eric-SESSION'!$B$826:$B$833,0), MATCH("*5th*",'Eric-SESSION'!$K$7:$T$7,0)),"")</f>
        <v>#N/A</v>
      </c>
      <c r="F541" s="131" t="e">
        <f>INDEX('Eric-SESSION'!$L$826:$U$833, MATCH("*Deadlift*",'Eric-SESSION'!$B$826:$B$833,0), MATCH("*5th*",'Eric-SESSION'!$K$7:$T$7,0))</f>
        <v>#N/A</v>
      </c>
      <c r="G541" s="131" t="e">
        <f>IF($A$536='Eric-SESSION'!$A$826,INDEX('Eric-SESSION'!$K$826:$T$833, MATCH("*Bench Press*",'Eric-SESSION'!$B$826:$B$833,0), MATCH("*5th*",'Eric-SESSION'!$K$7:$T$7,0)),"")</f>
        <v>#N/A</v>
      </c>
      <c r="H541" s="131" t="e">
        <f>INDEX('Eric-SESSION'!$L$826:$U$833, MATCH("*Bench Press*",'Eric-SESSION'!$B$826:$B$833,0), MATCH("*5th*",'Eric-SESSION'!$K$7:$T$7,0))</f>
        <v>#N/A</v>
      </c>
      <c r="I541" s="132" t="e">
        <f>IF($A$536='Eric-SESSION'!$A$826,INDEX('Eric-SESSION'!$K$826:$T$833, MATCH("*Military*",'Eric-SESSION'!$B$826:$B$833,0), MATCH("*5th*",'Eric-SESSION'!$K$7:$T$7,0)),"")</f>
        <v>#N/A</v>
      </c>
      <c r="J541" s="44" t="e">
        <f>INDEX('Eric-SESSION'!$L$826:$U$833, MATCH("*Military*",'Eric-SESSION'!$B$826:$B$833,0), MATCH("*5th*",'Eric-SESSION'!$K$7:$T$7,0))</f>
        <v>#N/A</v>
      </c>
      <c r="K541" s="131" t="e">
        <f>IF($A$536='Eric-SESSION'!$A$826,INDEX('Eric-SESSION'!$K$826:$T$833, MATCH("*Clean *",'Eric-SESSION'!$B$826:$B$833,0), MATCH("*5th*",'Eric-SESSION'!$K$7:$T$7,0)),"")</f>
        <v>#N/A</v>
      </c>
      <c r="L541" s="44" t="e">
        <f>INDEX('Eric-SESSION'!$L$826:$U$833, MATCH("*Clean *",'Eric-SESSION'!$B$826:$B$833,0), MATCH("*5th*",'Eric-SESSION'!$K$7:$T$7,0))</f>
        <v>#N/A</v>
      </c>
      <c r="M541" s="131" t="e">
        <f>IF($A$536='Eric-SESSION'!$A$826,INDEX('Eric-SESSION'!$K$826:$T$833, MATCH("*Lat Pulldown*",'Eric-SESSION'!$B$826:$B$833,0), MATCH("*5th*",'Eric-SESSION'!$K$7:$T$7,0)),"")</f>
        <v>#N/A</v>
      </c>
      <c r="N541" s="44" t="e">
        <f>INDEX('Eric-SESSION'!$L$826:$U$833, MATCH("*Lat Pulldown*",'Eric-SESSION'!$B$826:$B$833,0), MATCH("*5th*",'Eric-SESSION'!$K$7:$T$7,0))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'Eric-SESSION'!A835</f>
        <v>0</v>
      </c>
      <c r="B542" s="116" t="s">
        <v>84</v>
      </c>
      <c r="C542" s="117" t="e">
        <f>MAX(C543:C547)</f>
        <v>#N/A</v>
      </c>
      <c r="D542" s="116" t="e">
        <f t="array" ref="D542">MAX(IF(C543:C547=C749,D543:D547))</f>
        <v>#N/A</v>
      </c>
      <c r="E542" s="116" t="e">
        <f>MAX(E543:E547)</f>
        <v>#N/A</v>
      </c>
      <c r="F542" s="116" t="e">
        <f t="array" ref="F542">MAX(IF(E543:E547=E749,F543:F547))</f>
        <v>#N/A</v>
      </c>
      <c r="G542" s="116" t="e">
        <f>MAX(G543:G547)</f>
        <v>#N/A</v>
      </c>
      <c r="H542" s="116" t="e">
        <f t="array" ref="H542">MAX(IF(G543:G547=G749,H543:H547))</f>
        <v>#N/A</v>
      </c>
      <c r="I542" s="116" t="e">
        <f>MAX(I543:I547)</f>
        <v>#N/A</v>
      </c>
      <c r="J542" s="116" t="e">
        <f t="array" ref="J542">MAX(IF(I543:I547=I749,J543:J547))</f>
        <v>#N/A</v>
      </c>
      <c r="K542" s="116" t="e">
        <f>MAX(K543:K547)</f>
        <v>#N/A</v>
      </c>
      <c r="L542" s="116" t="e">
        <f t="array" ref="L542">MAX(IF(K543:K547=K749,L543:L547))</f>
        <v>#N/A</v>
      </c>
      <c r="M542" s="116" t="e">
        <f>MAX(M543:M547)</f>
        <v>#N/A</v>
      </c>
      <c r="N542" s="117" t="e">
        <f t="array" ref="N542">MAX(IF(M543:M547=M749,N543:N547))</f>
        <v>#N/A</v>
      </c>
      <c r="O542" s="152" t="str">
        <f>IF($A$140='Eric-SESSION'!$A$736,INDEX('Eric-SESSION'!$K$736:$T$743, MATCH("*Plank*",'Eric-SESSION'!$B$736:$B$743,0), MATCH("*1st*",'Eric-SESSION'!$K$7:$T$7,0)),"")</f>
        <v/>
      </c>
      <c r="P542" s="152" t="str">
        <f>IF($A$140='Eric-SESSION'!$A$736,INDEX('Eric-SESSION'!$K$736:$T$743, MATCH("*HIIT*",'Eric-SESSION'!$B$736:$B$743,0), MATCH("*1st*",'Eric-SESSION'!$K$7:$T$7,0)),"")</f>
        <v/>
      </c>
      <c r="Q542" s="119" t="e">
        <f>INDEX('Eric-SESSION'!$L$736:$U$736, MATCH("*HIIT*",'Eric-SESSION'!$B$736:$B$736,0), MATCH("*1st*",'Eric-SESSION'!$K$7:$T$7,0))</f>
        <v>#N/A</v>
      </c>
      <c r="R542" s="119">
        <f>'Eric-SESSION'!U604</f>
        <v>0</v>
      </c>
      <c r="S542" s="116"/>
      <c r="T542" s="116"/>
      <c r="U542" s="120">
        <f>'Eric-SESSION'!A836</f>
        <v>0</v>
      </c>
      <c r="V542" s="120">
        <f>'Eric-SESSION'!A837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 t="e">
        <f>IF($A$542='Eric-SESSION'!$A$835,INDEX('Eric-SESSION'!$K$835:$T$842, MATCH("*pressup*",'Eric-SESSION'!$B$835:$B$842,0), MATCH("*1st*",'Eric-SESSION'!$K$7:$T$7,0)),"")</f>
        <v>#N/A</v>
      </c>
      <c r="D543" s="132" t="e">
        <f>INDEX('Eric-SESSION'!L$835:U$842, MATCH("*pressup*",'Eric-SESSION'!$B$835:$B$842,0), MATCH("*1st*",'Eric-SESSION'!K$7:T$7,0))</f>
        <v>#N/A</v>
      </c>
      <c r="E543" s="131" t="e">
        <f>IF($A$542='Eric-SESSION'!$A$835,INDEX('Eric-SESSION'!$K$835:$T$842, MATCH("*Deadlift*",'Eric-SESSION'!$B$835:$B$842,0), MATCH("*1st*",'Eric-SESSION'!$K$7:$T$7,0)),"")</f>
        <v>#N/A</v>
      </c>
      <c r="F543" s="131" t="e">
        <f>INDEX('Eric-SESSION'!$L$835:$U$842, MATCH("*Deadlift*",'Eric-SESSION'!$B$835:$B$842,0), MATCH("*1st*",'Eric-SESSION'!$K$7:$T$7,0))</f>
        <v>#N/A</v>
      </c>
      <c r="G543" s="131" t="e">
        <f>IF($A$542='Eric-SESSION'!$A$835,INDEX('Eric-SESSION'!$K$835:$T$842, MATCH("*Bench Press*",'Eric-SESSION'!$B$835:$B$842,0), MATCH("*1st*",'Eric-SESSION'!$K$7:$T$7,0)),"")</f>
        <v>#N/A</v>
      </c>
      <c r="H543" s="131" t="e">
        <f>INDEX('Eric-SESSION'!$L$835:$U$842, MATCH("*Bench Press*",'Eric-SESSION'!$B$835:$B$842,0), MATCH("*1st*",'Eric-SESSION'!$K$7:$T$7,0))</f>
        <v>#N/A</v>
      </c>
      <c r="I543" s="132" t="e">
        <f>IF($A$542='Eric-SESSION'!$A$835,INDEX('Eric-SESSION'!$K$835:$T$842, MATCH("*Military*",'Eric-SESSION'!$B$835:$B$842,0), MATCH("*1st*",'Eric-SESSION'!$K$7:$T$7,0)),"")</f>
        <v>#N/A</v>
      </c>
      <c r="J543" s="48" t="e">
        <f>INDEX('Eric-SESSION'!$L$835:$U$842, MATCH("*Military*",'Eric-SESSION'!$B$835:$B$842,0), MATCH("*1st*",'Eric-SESSION'!$K$7:$T$7,0))</f>
        <v>#N/A</v>
      </c>
      <c r="K543" s="131" t="e">
        <f>IF($A$542='Eric-SESSION'!$A$835,INDEX('Eric-SESSION'!$K$835:$T$842, MATCH("*Clean *",'Eric-SESSION'!$B$835:$B$842,0), MATCH("*1st*",'Eric-SESSION'!$K$7:$T$7,0)),"")</f>
        <v>#N/A</v>
      </c>
      <c r="L543" s="48" t="e">
        <f>INDEX('Eric-SESSION'!$L$835:$U$842, MATCH("*Clean *",'Eric-SESSION'!$B$835:$B$842,0), MATCH("*1st*",'Eric-SESSION'!$K$7:$T$7,0))</f>
        <v>#N/A</v>
      </c>
      <c r="M543" s="131" t="e">
        <f>IF($A$542='Eric-SESSION'!$A$835,INDEX('Eric-SESSION'!$K$835:$T$842, MATCH("*Lat Pulldown*",'Eric-SESSION'!$B$835:$B$842,0), MATCH("*1st*",'Eric-SESSION'!$K$7:$T$7,0)),"")</f>
        <v>#N/A</v>
      </c>
      <c r="N543" s="48" t="e">
        <f>INDEX('Eric-SESSION'!$L$835:$U$842, MATCH("*Lat Pulldown*",'Eric-SESSION'!$B$835:$B$842,0), MATCH("*1st*",'Eric-SESSION'!$K$7:$T$7,0))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 t="e">
        <f>IF($A$542='Eric-SESSION'!$A$835,INDEX('Eric-SESSION'!$K$835:$T$842, MATCH("*pressup*",'Eric-SESSION'!$B$835:$B$842,0), MATCH("*2nd*",'Eric-SESSION'!$K$7:$T$7,0)),"")</f>
        <v>#N/A</v>
      </c>
      <c r="D544" s="132" t="e">
        <f>INDEX('Eric-SESSION'!L$835:U$842, MATCH("*pressup*",'Eric-SESSION'!$B$835:$B$842,0), MATCH("*2nd*",'Eric-SESSION'!K$7:T$7,0))</f>
        <v>#N/A</v>
      </c>
      <c r="E544" s="131" t="e">
        <f>IF($A$542='Eric-SESSION'!$A$835,INDEX('Eric-SESSION'!$K$835:$T$842, MATCH("*Deadlift*",'Eric-SESSION'!$B$835:$B$842,0), MATCH("*2ND*",'Eric-SESSION'!$K$7:$T$7,0)),"")</f>
        <v>#N/A</v>
      </c>
      <c r="F544" s="131" t="e">
        <f>INDEX('Eric-SESSION'!$L$835:$U$842, MATCH("*Deadlift*",'Eric-SESSION'!$B$835:$B$842,0), MATCH("*2nd*",'Eric-SESSION'!$K$7:$T$7,0))</f>
        <v>#N/A</v>
      </c>
      <c r="G544" s="131" t="e">
        <f>IF($A$542='Eric-SESSION'!$A$835,INDEX('Eric-SESSION'!$K$835:$T$842, MATCH("*Bench Press*",'Eric-SESSION'!$B$835:$B$842,0), MATCH("*2ND*",'Eric-SESSION'!$K$7:$T$7,0)),"")</f>
        <v>#N/A</v>
      </c>
      <c r="H544" s="131" t="e">
        <f>INDEX('Eric-SESSION'!$L$835:$U$842, MATCH("*Bench Press*",'Eric-SESSION'!$B$835:$B$842,0), MATCH("*2nd*",'Eric-SESSION'!$K$7:$T$7,0))</f>
        <v>#N/A</v>
      </c>
      <c r="I544" s="132" t="e">
        <f>IF($A$542='Eric-SESSION'!$A$835,INDEX('Eric-SESSION'!$K$835:$T$842, MATCH("*Military*",'Eric-SESSION'!$B$835:$B$842,0), MATCH("*2ND*",'Eric-SESSION'!$K$7:$T$7,0)),"")</f>
        <v>#N/A</v>
      </c>
      <c r="J544" s="44" t="e">
        <f>INDEX('Eric-SESSION'!$L$835:$U$842, MATCH("*Military*",'Eric-SESSION'!$B$835:$B$842,0), MATCH("*2nd*",'Eric-SESSION'!$K$7:$T$7,0))</f>
        <v>#N/A</v>
      </c>
      <c r="K544" s="131" t="e">
        <f>IF($A$542='Eric-SESSION'!$A$835,INDEX('Eric-SESSION'!$K$835:$T$842, MATCH("*Clean *",'Eric-SESSION'!$B$835:$B$842,0), MATCH("*2ND*",'Eric-SESSION'!$K$7:$T$7,0)),"")</f>
        <v>#N/A</v>
      </c>
      <c r="L544" s="44" t="e">
        <f>INDEX('Eric-SESSION'!$L$835:$U$842, MATCH("*Clean *",'Eric-SESSION'!$B$835:$B$842,0), MATCH("*2nd*",'Eric-SESSION'!$K$7:$T$7,0))</f>
        <v>#N/A</v>
      </c>
      <c r="M544" s="131" t="e">
        <f>IF($A$542='Eric-SESSION'!$A$835,INDEX('Eric-SESSION'!$K$835:$T$842, MATCH("*Lat Pulldown*",'Eric-SESSION'!$B$835:$B$842,0), MATCH("*2ND*",'Eric-SESSION'!$K$7:$T$7,0)),"")</f>
        <v>#N/A</v>
      </c>
      <c r="N544" s="44" t="e">
        <f>INDEX('Eric-SESSION'!$L$835:$U$842, MATCH("*Lat Pulldown*",'Eric-SESSION'!$B$835:$B$842,0), MATCH("*2nd*",'Eric-SESSION'!$K$7:$T$7,0))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 t="e">
        <f>IF($A$542='Eric-SESSION'!$A$835,INDEX('Eric-SESSION'!$K$835:$T$842, MATCH("*pressup*",'Eric-SESSION'!$B$835:$B$842,0), MATCH("*3rd*",'Eric-SESSION'!$K$7:$T$7,0)),"")</f>
        <v>#N/A</v>
      </c>
      <c r="D545" s="132" t="e">
        <f>INDEX('Eric-SESSION'!L$835:U$842, MATCH("*pressup*",'Eric-SESSION'!$B$835:$B$842,0), MATCH("*3rd*",'Eric-SESSION'!K$7:T$7,0))</f>
        <v>#N/A</v>
      </c>
      <c r="E545" s="131" t="e">
        <f>IF($A$542='Eric-SESSION'!$A$835,INDEX('Eric-SESSION'!$K$835:$T$842, MATCH("*Deadlift*",'Eric-SESSION'!$B$835:$B$842,0), MATCH("*3rd*",'Eric-SESSION'!$K$7:$T$7,0)),"")</f>
        <v>#N/A</v>
      </c>
      <c r="F545" s="131" t="e">
        <f>INDEX('Eric-SESSION'!$L$835:$U$842, MATCH("*Deadlift*",'Eric-SESSION'!$B$835:$B$842,0), MATCH("*3rd*",'Eric-SESSION'!$K$7:$T$7,0))</f>
        <v>#N/A</v>
      </c>
      <c r="G545" s="131" t="e">
        <f>IF($A$542='Eric-SESSION'!$A$835,INDEX('Eric-SESSION'!$K$835:$T$842, MATCH("*Bench Press*",'Eric-SESSION'!$B$835:$B$842,0), MATCH("*3rd*",'Eric-SESSION'!$K$7:$T$7,0)),"")</f>
        <v>#N/A</v>
      </c>
      <c r="H545" s="131" t="e">
        <f>INDEX('Eric-SESSION'!$L$835:$U$842, MATCH("*Bench Press*",'Eric-SESSION'!$B$835:$B$842,0), MATCH("*3rd*",'Eric-SESSION'!$K$7:$T$7,0))</f>
        <v>#N/A</v>
      </c>
      <c r="I545" s="132" t="e">
        <f>IF($A$542='Eric-SESSION'!$A$835,INDEX('Eric-SESSION'!$K$835:$T$842, MATCH("*Military*",'Eric-SESSION'!$B$835:$B$842,0), MATCH("*3rd*",'Eric-SESSION'!$K$7:$T$7,0)),"")</f>
        <v>#N/A</v>
      </c>
      <c r="J545" s="44" t="e">
        <f>INDEX('Eric-SESSION'!$L$835:$U$842, MATCH("*Military*",'Eric-SESSION'!$B$835:$B$842,0), MATCH("*3rd*",'Eric-SESSION'!$K$7:$T$7,0))</f>
        <v>#N/A</v>
      </c>
      <c r="K545" s="131" t="e">
        <f>IF($A$542='Eric-SESSION'!$A$835,INDEX('Eric-SESSION'!$K$835:$T$842, MATCH("*Clean *",'Eric-SESSION'!$B$835:$B$842,0), MATCH("*3rd*",'Eric-SESSION'!$K$7:$T$7,0)),"")</f>
        <v>#N/A</v>
      </c>
      <c r="L545" s="44" t="e">
        <f>INDEX('Eric-SESSION'!$L$835:$U$842, MATCH("*Clean *",'Eric-SESSION'!$B$835:$B$842,0), MATCH("*3rd*",'Eric-SESSION'!$K$7:$T$7,0))</f>
        <v>#N/A</v>
      </c>
      <c r="M545" s="131" t="e">
        <f>IF($A$542='Eric-SESSION'!$A$835,INDEX('Eric-SESSION'!$K$835:$T$842, MATCH("*Lat Pulldown*",'Eric-SESSION'!$B$835:$B$842,0), MATCH("*3rd*",'Eric-SESSION'!$K$7:$T$7,0)),"")</f>
        <v>#N/A</v>
      </c>
      <c r="N545" s="44" t="e">
        <f>INDEX('Eric-SESSION'!$L$835:$U$842, MATCH("*Lat Pulldown*",'Eric-SESSION'!$B$835:$B$842,0), MATCH("*3rd*",'Eric-SESSION'!$K$7:$T$7,0))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 t="e">
        <f>IF($A$542='Eric-SESSION'!$A$835,INDEX('Eric-SESSION'!$K$835:$T$842, MATCH("*pressup*",'Eric-SESSION'!$B$835:$B$842,0), MATCH("*4th*",'Eric-SESSION'!$K$7:$T$7,0)),"")</f>
        <v>#N/A</v>
      </c>
      <c r="D546" s="132" t="e">
        <f>INDEX('Eric-SESSION'!L$835:U$842, MATCH("*pressup*",'Eric-SESSION'!$B$835:$B$842,0), MATCH("*4th*",'Eric-SESSION'!K$7:T$7,0))</f>
        <v>#N/A</v>
      </c>
      <c r="E546" s="131" t="e">
        <f>IF($A$542='Eric-SESSION'!$A$835,INDEX('Eric-SESSION'!$K$835:$T$842, MATCH("*Deadlift*",'Eric-SESSION'!$B$835:$B$842,0), MATCH("*4th*",'Eric-SESSION'!$K$7:$T$7,0)),"")</f>
        <v>#N/A</v>
      </c>
      <c r="F546" s="131" t="e">
        <f>INDEX('Eric-SESSION'!$L$835:$U$842, MATCH("*Deadlift*",'Eric-SESSION'!$B$835:$B$842,0), MATCH("*4th*",'Eric-SESSION'!$K$7:$T$7,0))</f>
        <v>#N/A</v>
      </c>
      <c r="G546" s="131" t="e">
        <f>IF($A$542='Eric-SESSION'!$A$835,INDEX('Eric-SESSION'!$K$835:$T$842, MATCH("*Bench Press*",'Eric-SESSION'!$B$835:$B$842,0), MATCH("*4th*",'Eric-SESSION'!$K$7:$T$7,0)),"")</f>
        <v>#N/A</v>
      </c>
      <c r="H546" s="131" t="e">
        <f>INDEX('Eric-SESSION'!$L$835:$U$842, MATCH("*Bench Press*",'Eric-SESSION'!$B$835:$B$842,0), MATCH("*4th*",'Eric-SESSION'!$K$7:$T$7,0))</f>
        <v>#N/A</v>
      </c>
      <c r="I546" s="132" t="e">
        <f>IF($A$542='Eric-SESSION'!$A$835,INDEX('Eric-SESSION'!$K$835:$T$842, MATCH("*Military*",'Eric-SESSION'!$B$835:$B$842,0), MATCH("*4th*",'Eric-SESSION'!$K$7:$T$7,0)),"")</f>
        <v>#N/A</v>
      </c>
      <c r="J546" s="44" t="e">
        <f>INDEX('Eric-SESSION'!$L$835:$U$842, MATCH("*Military*",'Eric-SESSION'!$B$835:$B$842,0), MATCH("*4th*",'Eric-SESSION'!$K$7:$T$7,0))</f>
        <v>#N/A</v>
      </c>
      <c r="K546" s="131" t="e">
        <f>IF($A$542='Eric-SESSION'!$A$835,INDEX('Eric-SESSION'!$K$835:$T$842, MATCH("*Clean *",'Eric-SESSION'!$B$835:$B$842,0), MATCH("*4th*",'Eric-SESSION'!$K$7:$T$7,0)),"")</f>
        <v>#N/A</v>
      </c>
      <c r="L546" s="44" t="e">
        <f>INDEX('Eric-SESSION'!$L$835:$U$842, MATCH("*Clean *",'Eric-SESSION'!$B$835:$B$842,0), MATCH("*4th*",'Eric-SESSION'!$K$7:$T$7,0))</f>
        <v>#N/A</v>
      </c>
      <c r="M546" s="131" t="e">
        <f>IF($A$542='Eric-SESSION'!$A$835,INDEX('Eric-SESSION'!$K$835:$T$842, MATCH("*Lat Pulldown*",'Eric-SESSION'!$B$835:$B$842,0), MATCH("*4th*",'Eric-SESSION'!$K$7:$T$7,0)),"")</f>
        <v>#N/A</v>
      </c>
      <c r="N546" s="44" t="e">
        <f>INDEX('Eric-SESSION'!$L$835:$U$842, MATCH("*Lat Pulldown*",'Eric-SESSION'!$B$835:$B$842,0), MATCH("*4th*",'Eric-SESSION'!$K$7:$T$7,0))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 t="e">
        <f>IF($A$542='Eric-SESSION'!$A$835,INDEX('Eric-SESSION'!$K$835:$T$842, MATCH("*pressup*",'Eric-SESSION'!$B$835:$B$842,0), MATCH("*5th*",'Eric-SESSION'!$K$7:$T$7,0)),"")</f>
        <v>#N/A</v>
      </c>
      <c r="D547" s="132" t="e">
        <f>INDEX('Eric-SESSION'!L$835:U$842, MATCH("*pressup*",'Eric-SESSION'!$B$835:$B$842,0), MATCH("*5th*",'Eric-SESSION'!K$7:T$7,0))</f>
        <v>#N/A</v>
      </c>
      <c r="E547" s="131" t="e">
        <f>IF($A$542='Eric-SESSION'!$A$835,INDEX('Eric-SESSION'!$K$835:$T$842, MATCH("*Deadlift*",'Eric-SESSION'!$B$835:$B$842,0), MATCH("*5th*",'Eric-SESSION'!$K$7:$T$7,0)),"")</f>
        <v>#N/A</v>
      </c>
      <c r="F547" s="131" t="e">
        <f>INDEX('Eric-SESSION'!$L$835:$U$842, MATCH("*Deadlift*",'Eric-SESSION'!$B$835:$B$842,0), MATCH("*5th*",'Eric-SESSION'!$K$7:$T$7,0))</f>
        <v>#N/A</v>
      </c>
      <c r="G547" s="131" t="e">
        <f>IF($A$542='Eric-SESSION'!$A$835,INDEX('Eric-SESSION'!$K$835:$T$842, MATCH("*Bench Press*",'Eric-SESSION'!$B$835:$B$842,0), MATCH("*5th*",'Eric-SESSION'!$K$7:$T$7,0)),"")</f>
        <v>#N/A</v>
      </c>
      <c r="H547" s="131" t="e">
        <f>INDEX('Eric-SESSION'!$L$835:$U$842, MATCH("*Bench Press*",'Eric-SESSION'!$B$835:$B$842,0), MATCH("*5th*",'Eric-SESSION'!$K$7:$T$7,0))</f>
        <v>#N/A</v>
      </c>
      <c r="I547" s="132" t="e">
        <f>IF($A$542='Eric-SESSION'!$A$835,INDEX('Eric-SESSION'!$K$835:$T$842, MATCH("*Military*",'Eric-SESSION'!$B$835:$B$842,0), MATCH("*5th*",'Eric-SESSION'!$K$7:$T$7,0)),"")</f>
        <v>#N/A</v>
      </c>
      <c r="J547" s="44" t="e">
        <f>INDEX('Eric-SESSION'!$L$835:$U$842, MATCH("*Military*",'Eric-SESSION'!$B$835:$B$842,0), MATCH("*5th*",'Eric-SESSION'!$K$7:$T$7,0))</f>
        <v>#N/A</v>
      </c>
      <c r="K547" s="131" t="e">
        <f>IF($A$542='Eric-SESSION'!$A$835,INDEX('Eric-SESSION'!$K$835:$T$842, MATCH("*Clean *",'Eric-SESSION'!$B$835:$B$842,0), MATCH("*5th*",'Eric-SESSION'!$K$7:$T$7,0)),"")</f>
        <v>#N/A</v>
      </c>
      <c r="L547" s="44" t="e">
        <f>INDEX('Eric-SESSION'!$L$835:$U$842, MATCH("*Clean *",'Eric-SESSION'!$B$835:$B$842,0), MATCH("*5th*",'Eric-SESSION'!$K$7:$T$7,0))</f>
        <v>#N/A</v>
      </c>
      <c r="M547" s="131" t="e">
        <f>IF($A$542='Eric-SESSION'!$A$835,INDEX('Eric-SESSION'!$K$835:$T$842, MATCH("*Lat Pulldown*",'Eric-SESSION'!$B$835:$B$842,0), MATCH("*5th*",'Eric-SESSION'!$K$7:$T$7,0)),"")</f>
        <v>#N/A</v>
      </c>
      <c r="N547" s="44" t="e">
        <f>INDEX('Eric-SESSION'!$L$835:$U$842, MATCH("*Lat Pulldown*",'Eric-SESSION'!$B$835:$B$842,0), MATCH("*5th*",'Eric-SESSION'!$K$7:$T$7,0))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'Eric-SESSION'!A844</f>
        <v>0</v>
      </c>
      <c r="B548" s="116" t="s">
        <v>84</v>
      </c>
      <c r="C548" s="117" t="e">
        <f>MAX(C549:C553)</f>
        <v>#N/A</v>
      </c>
      <c r="D548" s="116" t="e">
        <f t="array" ref="D548">MAX(IF(C549:C553=C548,D549:D553))</f>
        <v>#N/A</v>
      </c>
      <c r="E548" s="116" t="e">
        <f>MAX(E549:E553)</f>
        <v>#N/A</v>
      </c>
      <c r="F548" s="116" t="e">
        <f t="array" ref="F548">MAX(IF(E549:E553=E548,F549:F553))</f>
        <v>#N/A</v>
      </c>
      <c r="G548" s="116" t="e">
        <f>MAX(G549:G553)</f>
        <v>#N/A</v>
      </c>
      <c r="H548" s="116" t="e">
        <f t="array" ref="H548">MAX(IF(G549:G553=G548,H549:H553))</f>
        <v>#N/A</v>
      </c>
      <c r="I548" s="116" t="e">
        <f>MAX(I549:I553)</f>
        <v>#N/A</v>
      </c>
      <c r="J548" s="116" t="e">
        <f t="array" ref="J548">MAX(IF(I549:I553=I548,J549:J553))</f>
        <v>#N/A</v>
      </c>
      <c r="K548" s="116" t="e">
        <f>MAX(K549:K553)</f>
        <v>#N/A</v>
      </c>
      <c r="L548" s="116" t="e">
        <f t="array" ref="L548">MAX(IF(K549:K553=K548,L549:L553))</f>
        <v>#N/A</v>
      </c>
      <c r="M548" s="116" t="e">
        <f>MAX(M549:M553)</f>
        <v>#N/A</v>
      </c>
      <c r="N548" s="117" t="e">
        <f t="array" ref="N548">MAX(IF(M549:M553=M548,N549:N553))</f>
        <v>#N/A</v>
      </c>
      <c r="O548" s="152" t="str">
        <f>IF($A$140='Eric-SESSION'!$A$736,INDEX('Eric-SESSION'!$K$736:$T$743, MATCH("*Plank*",'Eric-SESSION'!$B$736:$B$743,0), MATCH("*1st*",'Eric-SESSION'!$K$7:$T$7,0)),"")</f>
        <v/>
      </c>
      <c r="P548" s="152" t="str">
        <f>IF($A$140='Eric-SESSION'!$A$736,INDEX('Eric-SESSION'!$K$736:$T$743, MATCH("*HIIT*",'Eric-SESSION'!$B$736:$B$743,0), MATCH("*1st*",'Eric-SESSION'!$K$7:$T$7,0)),"")</f>
        <v/>
      </c>
      <c r="Q548" s="119" t="e">
        <f>INDEX('Eric-SESSION'!$L$736:$U$736, MATCH("*HIIT*",'Eric-SESSION'!$B$736:$B$736,0), MATCH("*1st*",'Eric-SESSION'!$K$7:$T$7,0))</f>
        <v>#N/A</v>
      </c>
      <c r="R548" s="119">
        <f>'Eric-SESSION'!U610</f>
        <v>0</v>
      </c>
      <c r="S548" s="116"/>
      <c r="T548" s="116"/>
      <c r="U548" s="120">
        <f>'Eric-SESSION'!A845</f>
        <v>0</v>
      </c>
      <c r="V548" s="120">
        <f>'Eric-SESSION'!A846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 t="e">
        <f>IF($A$548='Eric-SESSION'!$A$844,INDEX('Eric-SESSION'!$K$844:$T$851, MATCH("*pressup*",'Eric-SESSION'!$B$844:$B$851,0), MATCH("*1st*",'Eric-SESSION'!$K$7:$T$7,0)),"")</f>
        <v>#N/A</v>
      </c>
      <c r="D549" s="132" t="e">
        <f>INDEX('Eric-SESSION'!L$844:U$851, MATCH("*pressup*",'Eric-SESSION'!$B$844:$B$851,0), MATCH("*1st*",'Eric-SESSION'!K$7:T$7,0))</f>
        <v>#N/A</v>
      </c>
      <c r="E549" s="131" t="e">
        <f>IF($A$548='Eric-SESSION'!$A$844,INDEX('Eric-SESSION'!$K$844:$T$851, MATCH("*Deadlift*",'Eric-SESSION'!$B$844:$B$851,0), MATCH("*1st*",'Eric-SESSION'!$K$7:$T$7,0)),"")</f>
        <v>#N/A</v>
      </c>
      <c r="F549" s="131" t="e">
        <f>INDEX('Eric-SESSION'!$L$844:$U$851, MATCH("*Deadlift*",'Eric-SESSION'!$B$844:$B$851,0), MATCH("*1st*",'Eric-SESSION'!$K$7:$T$7,0))</f>
        <v>#N/A</v>
      </c>
      <c r="G549" s="131" t="e">
        <f>IF($A$548='Eric-SESSION'!$A$844,INDEX('Eric-SESSION'!$K$844:$T$851, MATCH("*Bench Press*",'Eric-SESSION'!$B$844:$B$851,0), MATCH("*1st*",'Eric-SESSION'!$K$7:$T$7,0)),"")</f>
        <v>#N/A</v>
      </c>
      <c r="H549" s="131" t="e">
        <f>INDEX('Eric-SESSION'!$L$844:$U$851, MATCH("*Bench Press*",'Eric-SESSION'!$B$844:$B$851,0), MATCH("*1st*",'Eric-SESSION'!$K$7:$T$7,0))</f>
        <v>#N/A</v>
      </c>
      <c r="I549" s="132" t="e">
        <f>IF($A$548='Eric-SESSION'!$A$844,INDEX('Eric-SESSION'!$K$844:$T$851, MATCH("*Military*",'Eric-SESSION'!$B$844:$B$851,0), MATCH("*1st*",'Eric-SESSION'!$K$7:$T$7,0)),"")</f>
        <v>#N/A</v>
      </c>
      <c r="J549" s="48" t="e">
        <f>INDEX('Eric-SESSION'!$L$844:$U$851, MATCH("*Military*",'Eric-SESSION'!$B$844:$B$851,0), MATCH("*1st*",'Eric-SESSION'!$K$7:$T$7,0))</f>
        <v>#N/A</v>
      </c>
      <c r="K549" s="131" t="e">
        <f>IF($A$548='Eric-SESSION'!$A$844,INDEX('Eric-SESSION'!$K$844:$T$851, MATCH("*Clean *",'Eric-SESSION'!$B$844:$B$851,0), MATCH("*1st*",'Eric-SESSION'!$K$7:$T$7,0)),"")</f>
        <v>#N/A</v>
      </c>
      <c r="L549" s="48" t="e">
        <f>INDEX('Eric-SESSION'!$L$844:$U$851, MATCH("*Clean *",'Eric-SESSION'!$B$844:$B$851,0), MATCH("*1st*",'Eric-SESSION'!$K$7:$T$7,0))</f>
        <v>#N/A</v>
      </c>
      <c r="M549" s="131" t="e">
        <f>IF($A$548='Eric-SESSION'!$A$844,INDEX('Eric-SESSION'!$K$844:$T$851, MATCH("*Lat Pulldown*",'Eric-SESSION'!$B$844:$B$851,0), MATCH("*1st*",'Eric-SESSION'!$K$7:$T$7,0)),"")</f>
        <v>#N/A</v>
      </c>
      <c r="N549" s="48" t="e">
        <f>INDEX('Eric-SESSION'!$L$844:$U$851, MATCH("*Lat Pulldown*",'Eric-SESSION'!$B$844:$B$851,0), MATCH("*1st*",'Eric-SESSION'!$K$7:$T$7,0))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 t="e">
        <f>IF($A$548='Eric-SESSION'!$A$844,INDEX('Eric-SESSION'!$K$844:$T$851, MATCH("*pressup*",'Eric-SESSION'!$B$844:$B$851,0), MATCH("*2nd*",'Eric-SESSION'!$K$7:$T$7,0)),"")</f>
        <v>#N/A</v>
      </c>
      <c r="D550" s="132" t="e">
        <f>INDEX('Eric-SESSION'!L$844:U$851, MATCH("*pressup*",'Eric-SESSION'!$B$844:$B$851,0), MATCH("*2nd*",'Eric-SESSION'!K$7:T$7,0))</f>
        <v>#N/A</v>
      </c>
      <c r="E550" s="131" t="e">
        <f>IF($A$548='Eric-SESSION'!$A$844,INDEX('Eric-SESSION'!$K$844:$T$851, MATCH("*Deadlift*",'Eric-SESSION'!$B$844:$B$851,0), MATCH("*2ND*",'Eric-SESSION'!$K$7:$T$7,0)),"")</f>
        <v>#N/A</v>
      </c>
      <c r="F550" s="131" t="e">
        <f>INDEX('Eric-SESSION'!$L$844:$U$851, MATCH("*Deadlift*",'Eric-SESSION'!$B$844:$B$851,0), MATCH("*2nd*",'Eric-SESSION'!$K$7:$T$7,0))</f>
        <v>#N/A</v>
      </c>
      <c r="G550" s="131" t="e">
        <f>IF($A$548='Eric-SESSION'!$A$844,INDEX('Eric-SESSION'!$K$844:$T$851, MATCH("*Bench Press*",'Eric-SESSION'!$B$844:$B$851,0), MATCH("*2ND*",'Eric-SESSION'!$K$7:$T$7,0)),"")</f>
        <v>#N/A</v>
      </c>
      <c r="H550" s="131" t="e">
        <f>INDEX('Eric-SESSION'!$L$844:$U$851, MATCH("*Bench Press*",'Eric-SESSION'!$B$844:$B$851,0), MATCH("*2nd*",'Eric-SESSION'!$K$7:$T$7,0))</f>
        <v>#N/A</v>
      </c>
      <c r="I550" s="132" t="e">
        <f>IF($A$548='Eric-SESSION'!$A$844,INDEX('Eric-SESSION'!$K$844:$T$851, MATCH("*Military*",'Eric-SESSION'!$B$844:$B$851,0), MATCH("*2ND*",'Eric-SESSION'!$K$7:$T$7,0)),"")</f>
        <v>#N/A</v>
      </c>
      <c r="J550" s="44" t="e">
        <f>INDEX('Eric-SESSION'!$L$844:$U$851, MATCH("*Military*",'Eric-SESSION'!$B$844:$B$851,0), MATCH("*2nd*",'Eric-SESSION'!$K$7:$T$7,0))</f>
        <v>#N/A</v>
      </c>
      <c r="K550" s="131" t="e">
        <f>IF($A$548='Eric-SESSION'!$A$844,INDEX('Eric-SESSION'!$K$844:$T$851, MATCH("*Clean *",'Eric-SESSION'!$B$844:$B$851,0), MATCH("*2ND*",'Eric-SESSION'!$K$7:$T$7,0)),"")</f>
        <v>#N/A</v>
      </c>
      <c r="L550" s="44" t="e">
        <f>INDEX('Eric-SESSION'!$L$844:$U$851, MATCH("*Clean *",'Eric-SESSION'!$B$844:$B$851,0), MATCH("*2nd*",'Eric-SESSION'!$K$7:$T$7,0))</f>
        <v>#N/A</v>
      </c>
      <c r="M550" s="131" t="e">
        <f>IF($A$548='Eric-SESSION'!$A$844,INDEX('Eric-SESSION'!$K$844:$T$851, MATCH("*Lat Pulldown*",'Eric-SESSION'!$B$844:$B$851,0), MATCH("*2ND*",'Eric-SESSION'!$K$7:$T$7,0)),"")</f>
        <v>#N/A</v>
      </c>
      <c r="N550" s="44" t="e">
        <f>INDEX('Eric-SESSION'!$L$844:$U$851, MATCH("*Lat Pulldown*",'Eric-SESSION'!$B$844:$B$851,0), MATCH("*2nd*",'Eric-SESSION'!$K$7:$T$7,0))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 t="e">
        <f>IF($A$548='Eric-SESSION'!$A$844,INDEX('Eric-SESSION'!$K$844:$T$851, MATCH("*pressup*",'Eric-SESSION'!$B$844:$B$851,0), MATCH("*3rd*",'Eric-SESSION'!$K$7:$T$7,0)),"")</f>
        <v>#N/A</v>
      </c>
      <c r="D551" s="132" t="e">
        <f>INDEX('Eric-SESSION'!L$844:U$851, MATCH("*pressup*",'Eric-SESSION'!$B$844:$B$851,0), MATCH("*3rd*",'Eric-SESSION'!K$7:T$7,0))</f>
        <v>#N/A</v>
      </c>
      <c r="E551" s="131" t="e">
        <f>IF($A$548='Eric-SESSION'!$A$844,INDEX('Eric-SESSION'!$K$844:$T$851, MATCH("*Deadlift*",'Eric-SESSION'!$B$844:$B$851,0), MATCH("*3rd*",'Eric-SESSION'!$K$7:$T$7,0)),"")</f>
        <v>#N/A</v>
      </c>
      <c r="F551" s="131" t="e">
        <f>INDEX('Eric-SESSION'!$L$844:$U$851, MATCH("*Deadlift*",'Eric-SESSION'!$B$844:$B$851,0), MATCH("*3rd*",'Eric-SESSION'!$K$7:$T$7,0))</f>
        <v>#N/A</v>
      </c>
      <c r="G551" s="131" t="e">
        <f>IF($A$548='Eric-SESSION'!$A$844,INDEX('Eric-SESSION'!$K$844:$T$851, MATCH("*Bench Press*",'Eric-SESSION'!$B$844:$B$851,0), MATCH("*3rd*",'Eric-SESSION'!$K$7:$T$7,0)),"")</f>
        <v>#N/A</v>
      </c>
      <c r="H551" s="131" t="e">
        <f>INDEX('Eric-SESSION'!$L$844:$U$851, MATCH("*Bench Press*",'Eric-SESSION'!$B$844:$B$851,0), MATCH("*3rd*",'Eric-SESSION'!$K$7:$T$7,0))</f>
        <v>#N/A</v>
      </c>
      <c r="I551" s="132" t="e">
        <f>IF($A$548='Eric-SESSION'!$A$844,INDEX('Eric-SESSION'!$K$844:$T$851, MATCH("*Military*",'Eric-SESSION'!$B$844:$B$851,0), MATCH("*3rd*",'Eric-SESSION'!$K$7:$T$7,0)),"")</f>
        <v>#N/A</v>
      </c>
      <c r="J551" s="44" t="e">
        <f>INDEX('Eric-SESSION'!$L$844:$U$851, MATCH("*Military*",'Eric-SESSION'!$B$844:$B$851,0), MATCH("*3rd*",'Eric-SESSION'!$K$7:$T$7,0))</f>
        <v>#N/A</v>
      </c>
      <c r="K551" s="131" t="e">
        <f>IF($A$548='Eric-SESSION'!$A$844,INDEX('Eric-SESSION'!$K$844:$T$851, MATCH("*Clean *",'Eric-SESSION'!$B$844:$B$851,0), MATCH("*3rd*",'Eric-SESSION'!$K$7:$T$7,0)),"")</f>
        <v>#N/A</v>
      </c>
      <c r="L551" s="44" t="e">
        <f>INDEX('Eric-SESSION'!$L$844:$U$851, MATCH("*Clean *",'Eric-SESSION'!$B$844:$B$851,0), MATCH("*3rd*",'Eric-SESSION'!$K$7:$T$7,0))</f>
        <v>#N/A</v>
      </c>
      <c r="M551" s="131" t="e">
        <f>IF($A$548='Eric-SESSION'!$A$844,INDEX('Eric-SESSION'!$K$844:$T$851, MATCH("*Lat Pulldown*",'Eric-SESSION'!$B$844:$B$851,0), MATCH("*3rd*",'Eric-SESSION'!$K$7:$T$7,0)),"")</f>
        <v>#N/A</v>
      </c>
      <c r="N551" s="44" t="e">
        <f>INDEX('Eric-SESSION'!$L$844:$U$851, MATCH("*Lat Pulldown*",'Eric-SESSION'!$B$844:$B$851,0), MATCH("*3rd*",'Eric-SESSION'!$K$7:$T$7,0))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 t="e">
        <f>IF($A$548='Eric-SESSION'!$A$844,INDEX('Eric-SESSION'!$K$844:$T$851, MATCH("*pressup*",'Eric-SESSION'!$B$844:$B$851,0), MATCH("*4th*",'Eric-SESSION'!$K$7:$T$7,0)),"")</f>
        <v>#N/A</v>
      </c>
      <c r="D552" s="132" t="e">
        <f>INDEX('Eric-SESSION'!L$844:U$851, MATCH("*pressup*",'Eric-SESSION'!$B$844:$B$851,0), MATCH("*4th*",'Eric-SESSION'!K$7:T$7,0))</f>
        <v>#N/A</v>
      </c>
      <c r="E552" s="131" t="e">
        <f>IF($A$548='Eric-SESSION'!$A$844,INDEX('Eric-SESSION'!$K$844:$T$851, MATCH("*Deadlift*",'Eric-SESSION'!$B$844:$B$851,0), MATCH("*4th*",'Eric-SESSION'!$K$7:$T$7,0)),"")</f>
        <v>#N/A</v>
      </c>
      <c r="F552" s="131" t="e">
        <f>INDEX('Eric-SESSION'!$L$844:$U$851, MATCH("*Deadlift*",'Eric-SESSION'!$B$844:$B$851,0), MATCH("*4th*",'Eric-SESSION'!$K$7:$T$7,0))</f>
        <v>#N/A</v>
      </c>
      <c r="G552" s="131" t="e">
        <f>IF($A$548='Eric-SESSION'!$A$844,INDEX('Eric-SESSION'!$K$844:$T$851, MATCH("*Bench Press*",'Eric-SESSION'!$B$844:$B$851,0), MATCH("*4th*",'Eric-SESSION'!$K$7:$T$7,0)),"")</f>
        <v>#N/A</v>
      </c>
      <c r="H552" s="131" t="e">
        <f>INDEX('Eric-SESSION'!$L$844:$U$851, MATCH("*Bench Press*",'Eric-SESSION'!$B$844:$B$851,0), MATCH("*4th*",'Eric-SESSION'!$K$7:$T$7,0))</f>
        <v>#N/A</v>
      </c>
      <c r="I552" s="132" t="e">
        <f>IF($A$548='Eric-SESSION'!$A$844,INDEX('Eric-SESSION'!$K$844:$T$851, MATCH("*Military*",'Eric-SESSION'!$B$844:$B$851,0), MATCH("*4th*",'Eric-SESSION'!$K$7:$T$7,0)),"")</f>
        <v>#N/A</v>
      </c>
      <c r="J552" s="44" t="e">
        <f>INDEX('Eric-SESSION'!$L$844:$U$851, MATCH("*Military*",'Eric-SESSION'!$B$844:$B$851,0), MATCH("*4th*",'Eric-SESSION'!$K$7:$T$7,0))</f>
        <v>#N/A</v>
      </c>
      <c r="K552" s="131" t="e">
        <f>IF($A$548='Eric-SESSION'!$A$844,INDEX('Eric-SESSION'!$K$844:$T$851, MATCH("*Clean *",'Eric-SESSION'!$B$844:$B$851,0), MATCH("*4th*",'Eric-SESSION'!$K$7:$T$7,0)),"")</f>
        <v>#N/A</v>
      </c>
      <c r="L552" s="44" t="e">
        <f>INDEX('Eric-SESSION'!$L$844:$U$851, MATCH("*Clean *",'Eric-SESSION'!$B$844:$B$851,0), MATCH("*4th*",'Eric-SESSION'!$K$7:$T$7,0))</f>
        <v>#N/A</v>
      </c>
      <c r="M552" s="131" t="e">
        <f>IF($A$548='Eric-SESSION'!$A$844,INDEX('Eric-SESSION'!$K$844:$T$851, MATCH("*Lat Pulldown*",'Eric-SESSION'!$B$844:$B$851,0), MATCH("*4th*",'Eric-SESSION'!$K$7:$T$7,0)),"")</f>
        <v>#N/A</v>
      </c>
      <c r="N552" s="44" t="e">
        <f>INDEX('Eric-SESSION'!$L$844:$U$851, MATCH("*Lat Pulldown*",'Eric-SESSION'!$B$844:$B$851,0), MATCH("*4th*",'Eric-SESSION'!$K$7:$T$7,0))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 t="e">
        <f>IF($A$548='Eric-SESSION'!$A$844,INDEX('Eric-SESSION'!$K$844:$T$851, MATCH("*pressup*",'Eric-SESSION'!$B$844:$B$851,0), MATCH("*5th*",'Eric-SESSION'!$K$7:$T$7,0)),"")</f>
        <v>#N/A</v>
      </c>
      <c r="D553" s="132" t="e">
        <f>INDEX('Eric-SESSION'!L$844:U$851, MATCH("*pressup*",'Eric-SESSION'!$B$844:$B$851,0), MATCH("*5th*",'Eric-SESSION'!K$7:T$7,0))</f>
        <v>#N/A</v>
      </c>
      <c r="E553" s="131" t="e">
        <f>IF($A$548='Eric-SESSION'!$A$844,INDEX('Eric-SESSION'!$K$844:$T$851, MATCH("*Deadlift*",'Eric-SESSION'!$B$844:$B$851,0), MATCH("*5th*",'Eric-SESSION'!$K$7:$T$7,0)),"")</f>
        <v>#N/A</v>
      </c>
      <c r="F553" s="131" t="e">
        <f>INDEX('Eric-SESSION'!$L$844:$U$851, MATCH("*Deadlift*",'Eric-SESSION'!$B$844:$B$851,0), MATCH("*5th*",'Eric-SESSION'!$K$7:$T$7,0))</f>
        <v>#N/A</v>
      </c>
      <c r="G553" s="131" t="e">
        <f>IF($A$548='Eric-SESSION'!$A$844,INDEX('Eric-SESSION'!$K$844:$T$851, MATCH("*Bench Press*",'Eric-SESSION'!$B$844:$B$851,0), MATCH("*5th*",'Eric-SESSION'!$K$7:$T$7,0)),"")</f>
        <v>#N/A</v>
      </c>
      <c r="H553" s="131" t="e">
        <f>INDEX('Eric-SESSION'!$L$844:$U$851, MATCH("*Bench Press*",'Eric-SESSION'!$B$844:$B$851,0), MATCH("*5th*",'Eric-SESSION'!$K$7:$T$7,0))</f>
        <v>#N/A</v>
      </c>
      <c r="I553" s="132" t="e">
        <f>IF($A$548='Eric-SESSION'!$A$844,INDEX('Eric-SESSION'!$K$844:$T$851, MATCH("*Military*",'Eric-SESSION'!$B$844:$B$851,0), MATCH("*5th*",'Eric-SESSION'!$K$7:$T$7,0)),"")</f>
        <v>#N/A</v>
      </c>
      <c r="J553" s="44" t="e">
        <f>INDEX('Eric-SESSION'!$L$844:$U$851, MATCH("*Military*",'Eric-SESSION'!$B$844:$B$851,0), MATCH("*5th*",'Eric-SESSION'!$K$7:$T$7,0))</f>
        <v>#N/A</v>
      </c>
      <c r="K553" s="131" t="e">
        <f>IF($A$548='Eric-SESSION'!$A$844,INDEX('Eric-SESSION'!$K$844:$T$851, MATCH("*Clean *",'Eric-SESSION'!$B$844:$B$851,0), MATCH("*5th*",'Eric-SESSION'!$K$7:$T$7,0)),"")</f>
        <v>#N/A</v>
      </c>
      <c r="L553" s="44" t="e">
        <f>INDEX('Eric-SESSION'!$L$844:$U$851, MATCH("*Clean *",'Eric-SESSION'!$B$844:$B$851,0), MATCH("*5th*",'Eric-SESSION'!$K$7:$T$7,0))</f>
        <v>#N/A</v>
      </c>
      <c r="M553" s="131" t="e">
        <f>IF($A$548='Eric-SESSION'!$A$844,INDEX('Eric-SESSION'!$K$844:$T$851, MATCH("*Lat Pulldown*",'Eric-SESSION'!$B$844:$B$851,0), MATCH("*5th*",'Eric-SESSION'!$K$7:$T$7,0)),"")</f>
        <v>#N/A</v>
      </c>
      <c r="N553" s="44" t="e">
        <f>INDEX('Eric-SESSION'!$L$844:$U$851, MATCH("*Lat Pulldown*",'Eric-SESSION'!$B$844:$B$851,0), MATCH("*5th*",'Eric-SESSION'!$K$7:$T$7,0))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'Eric-SESSION'!A844</f>
        <v>0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str">
        <f>IF($A$140='Eric-SESSION'!$A$745,INDEX('Eric-SESSION'!$K$745:$T$752, MATCH("*Plank*",'Eric-SESSION'!$B$745:$B$752,0), MATCH("*1st*",'Eric-SESSION'!$K$7:$T$7,0)),"")</f>
        <v/>
      </c>
      <c r="P554" s="152" t="str">
        <f>IF($A$140='Eric-SESSION'!$A$745,INDEX('Eric-SESSION'!$K$745:$T$752, MATCH("*HIIT*",'Eric-SESSION'!$B$745:$B$752,0), MATCH("*1st*",'Eric-SESSION'!$K$7:$T$7,0)),"")</f>
        <v/>
      </c>
      <c r="Q554" s="119" t="e">
        <f>INDEX('Eric-SESSION'!$L$745:$U$745, MATCH("*HIIT*",'Eric-SESSION'!$B$745:$B$745,0), MATCH("*1st*",'Eric-SESSION'!$K$7:$T$7,0))</f>
        <v>#N/A</v>
      </c>
      <c r="R554" s="119">
        <f>'Eric-SESSION'!U616</f>
        <v>0</v>
      </c>
      <c r="S554" s="116"/>
      <c r="T554" s="116"/>
      <c r="U554" s="120">
        <f>'Eric-SESSION'!A854</f>
        <v>0</v>
      </c>
      <c r="V554" s="120">
        <f>'Eric-SESSION'!A855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IF($A$554='Eric-SESSION'!$A$844,INDEX('Eric-SESSION'!$K$844:$T$851, MATCH("*pressup*",'Eric-SESSION'!$B$844:$B$851,0), MATCH("*1st*",'Eric-SESSION'!$K$7:$T$7,0)),"")</f>
        <v>#N/A</v>
      </c>
      <c r="D555" s="132" t="e">
        <f>INDEX('Eric-SESSION'!L$844:U$851, MATCH("*pressup*",'Eric-SESSION'!$B$844:$B$851,0), MATCH("*1st*",'Eric-SESSION'!K$7:T$7,0))</f>
        <v>#N/A</v>
      </c>
      <c r="E555" s="131" t="e">
        <f>IF($A$554='Eric-SESSION'!$A$844,INDEX('Eric-SESSION'!$K$844:$T$851, MATCH("*Deadlift*",'Eric-SESSION'!$B$844:$B$851,0), MATCH("*1st*",'Eric-SESSION'!$K$7:$T$7,0)),"")</f>
        <v>#N/A</v>
      </c>
      <c r="F555" s="131" t="e">
        <f>INDEX('Eric-SESSION'!$L$844:$U$851, MATCH("*Deadlift*",'Eric-SESSION'!$B$844:$B$851,0), MATCH("*1st*",'Eric-SESSION'!$K$7:$T$7,0))</f>
        <v>#N/A</v>
      </c>
      <c r="G555" s="131" t="e">
        <f>IF($A$554='Eric-SESSION'!$A$844,INDEX('Eric-SESSION'!$K$844:$T$851, MATCH("*Bench Press*",'Eric-SESSION'!$B$844:$B$851,0), MATCH("*1st*",'Eric-SESSION'!$K$7:$T$7,0)),"")</f>
        <v>#N/A</v>
      </c>
      <c r="H555" s="131" t="e">
        <f>INDEX('Eric-SESSION'!$L$844:$U$851, MATCH("*Bench Press*",'Eric-SESSION'!$B$844:$B$851,0), MATCH("*1st*",'Eric-SESSION'!$K$7:$T$7,0))</f>
        <v>#N/A</v>
      </c>
      <c r="I555" s="132" t="e">
        <f>IF($A$554='Eric-SESSION'!$A$844,INDEX('Eric-SESSION'!$K$844:$T$851, MATCH("*Military*",'Eric-SESSION'!$B$844:$B$851,0), MATCH("*1st*",'Eric-SESSION'!$K$7:$T$7,0)),"")</f>
        <v>#N/A</v>
      </c>
      <c r="J555" s="48" t="e">
        <f>INDEX('Eric-SESSION'!$L$844:$U$851, MATCH("*Military*",'Eric-SESSION'!$B$844:$B$851,0), MATCH("*1st*",'Eric-SESSION'!$K$7:$T$7,0))</f>
        <v>#N/A</v>
      </c>
      <c r="K555" s="131" t="e">
        <f>IF($A$554='Eric-SESSION'!$A$844,INDEX('Eric-SESSION'!$K$844:$T$851, MATCH("*Clean *",'Eric-SESSION'!$B$844:$B$851,0), MATCH("*1st*",'Eric-SESSION'!$K$7:$T$7,0)),"")</f>
        <v>#N/A</v>
      </c>
      <c r="L555" s="48" t="e">
        <f>INDEX('Eric-SESSION'!$L$844:$U$851, MATCH("*Clean *",'Eric-SESSION'!$B$844:$B$851,0), MATCH("*1st*",'Eric-SESSION'!$K$7:$T$7,0))</f>
        <v>#N/A</v>
      </c>
      <c r="M555" s="131" t="e">
        <f>IF($A$554='Eric-SESSION'!$A$844,INDEX('Eric-SESSION'!$K$844:$T$851, MATCH("*Lat Pulldown*",'Eric-SESSION'!$B$844:$B$851,0), MATCH("*1st*",'Eric-SESSION'!$K$7:$T$7,0)),"")</f>
        <v>#N/A</v>
      </c>
      <c r="N555" s="48" t="e">
        <f>INDEX('Eric-SESSION'!$L$844:$U$851, MATCH("*Lat Pulldown*",'Eric-SESSION'!$B$844:$B$851,0), MATCH("*1st*",'Eric-SESSION'!$K$7:$T$7,0))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IF($A$554='Eric-SESSION'!$A$844,INDEX('Eric-SESSION'!$K$844:$T$851, MATCH("*pressup*",'Eric-SESSION'!$B$844:$B$851,0), MATCH("*2nd*",'Eric-SESSION'!$K$7:$T$7,0)),"")</f>
        <v>#N/A</v>
      </c>
      <c r="D556" s="132" t="e">
        <f>INDEX('Eric-SESSION'!L$844:U$851, MATCH("*pressup*",'Eric-SESSION'!$B$844:$B$851,0), MATCH("*2nd*",'Eric-SESSION'!K$7:T$7,0))</f>
        <v>#N/A</v>
      </c>
      <c r="E556" s="131" t="e">
        <f>IF($A$554='Eric-SESSION'!$A$844,INDEX('Eric-SESSION'!$K$844:$T$851, MATCH("*Deadlift*",'Eric-SESSION'!$B$844:$B$851,0), MATCH("*2ND*",'Eric-SESSION'!$K$7:$T$7,0)),"")</f>
        <v>#N/A</v>
      </c>
      <c r="F556" s="131" t="e">
        <f>INDEX('Eric-SESSION'!$L$844:$U$851, MATCH("*Deadlift*",'Eric-SESSION'!$B$844:$B$851,0), MATCH("*2nd*",'Eric-SESSION'!$K$7:$T$7,0))</f>
        <v>#N/A</v>
      </c>
      <c r="G556" s="131" t="e">
        <f>IF($A$554='Eric-SESSION'!$A$844,INDEX('Eric-SESSION'!$K$844:$T$851, MATCH("*Bench Press*",'Eric-SESSION'!$B$844:$B$851,0), MATCH("*2ND*",'Eric-SESSION'!$K$7:$T$7,0)),"")</f>
        <v>#N/A</v>
      </c>
      <c r="H556" s="131" t="e">
        <f>INDEX('Eric-SESSION'!$L$844:$U$851, MATCH("*Bench Press*",'Eric-SESSION'!$B$844:$B$851,0), MATCH("*2nd*",'Eric-SESSION'!$K$7:$T$7,0))</f>
        <v>#N/A</v>
      </c>
      <c r="I556" s="132" t="e">
        <f>IF($A$554='Eric-SESSION'!$A$844,INDEX('Eric-SESSION'!$K$844:$T$851, MATCH("*Military*",'Eric-SESSION'!$B$844:$B$851,0), MATCH("*2ND*",'Eric-SESSION'!$K$7:$T$7,0)),"")</f>
        <v>#N/A</v>
      </c>
      <c r="J556" s="44" t="e">
        <f>INDEX('Eric-SESSION'!$L$844:$U$851, MATCH("*Military*",'Eric-SESSION'!$B$844:$B$851,0), MATCH("*2nd*",'Eric-SESSION'!$K$7:$T$7,0))</f>
        <v>#N/A</v>
      </c>
      <c r="K556" s="131" t="e">
        <f>IF($A$554='Eric-SESSION'!$A$844,INDEX('Eric-SESSION'!$K$844:$T$851, MATCH("*Clean *",'Eric-SESSION'!$B$844:$B$851,0), MATCH("*2ND*",'Eric-SESSION'!$K$7:$T$7,0)),"")</f>
        <v>#N/A</v>
      </c>
      <c r="L556" s="44" t="e">
        <f>INDEX('Eric-SESSION'!$L$844:$U$851, MATCH("*Clean *",'Eric-SESSION'!$B$844:$B$851,0), MATCH("*2nd*",'Eric-SESSION'!$K$7:$T$7,0))</f>
        <v>#N/A</v>
      </c>
      <c r="M556" s="131" t="e">
        <f>IF($A$554='Eric-SESSION'!$A$844,INDEX('Eric-SESSION'!$K$844:$T$851, MATCH("*Lat Pulldown*",'Eric-SESSION'!$B$844:$B$851,0), MATCH("*2ND*",'Eric-SESSION'!$K$7:$T$7,0)),"")</f>
        <v>#N/A</v>
      </c>
      <c r="N556" s="44" t="e">
        <f>INDEX('Eric-SESSION'!$L$844:$U$851, MATCH("*Lat Pulldown*",'Eric-SESSION'!$B$844:$B$851,0), MATCH("*2nd*",'Eric-SESSION'!$K$7:$T$7,0))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IF($A$554='Eric-SESSION'!$A$844,INDEX('Eric-SESSION'!$K$844:$T$851, MATCH("*pressup*",'Eric-SESSION'!$B$844:$B$851,0), MATCH("*3rd*",'Eric-SESSION'!$K$7:$T$7,0)),"")</f>
        <v>#N/A</v>
      </c>
      <c r="D557" s="132" t="e">
        <f>INDEX('Eric-SESSION'!L$844:U$851, MATCH("*pressup*",'Eric-SESSION'!$B$844:$B$851,0), MATCH("*3rd*",'Eric-SESSION'!K$7:T$7,0))</f>
        <v>#N/A</v>
      </c>
      <c r="E557" s="131" t="e">
        <f>IF($A$554='Eric-SESSION'!$A$844,INDEX('Eric-SESSION'!$K$844:$T$851, MATCH("*Deadlift*",'Eric-SESSION'!$B$844:$B$851,0), MATCH("*3rd*",'Eric-SESSION'!$K$7:$T$7,0)),"")</f>
        <v>#N/A</v>
      </c>
      <c r="F557" s="131" t="e">
        <f>INDEX('Eric-SESSION'!$L$844:$U$851, MATCH("*Deadlift*",'Eric-SESSION'!$B$844:$B$851,0), MATCH("*3rd*",'Eric-SESSION'!$K$7:$T$7,0))</f>
        <v>#N/A</v>
      </c>
      <c r="G557" s="131" t="e">
        <f>IF($A$554='Eric-SESSION'!$A$844,INDEX('Eric-SESSION'!$K$844:$T$851, MATCH("*Bench Press*",'Eric-SESSION'!$B$844:$B$851,0), MATCH("*3rd*",'Eric-SESSION'!$K$7:$T$7,0)),"")</f>
        <v>#N/A</v>
      </c>
      <c r="H557" s="131" t="e">
        <f>INDEX('Eric-SESSION'!$L$844:$U$851, MATCH("*Bench Press*",'Eric-SESSION'!$B$844:$B$851,0), MATCH("*3rd*",'Eric-SESSION'!$K$7:$T$7,0))</f>
        <v>#N/A</v>
      </c>
      <c r="I557" s="132" t="e">
        <f>IF($A$554='Eric-SESSION'!$A$844,INDEX('Eric-SESSION'!$K$844:$T$851, MATCH("*Military*",'Eric-SESSION'!$B$844:$B$851,0), MATCH("*3rd*",'Eric-SESSION'!$K$7:$T$7,0)),"")</f>
        <v>#N/A</v>
      </c>
      <c r="J557" s="44" t="e">
        <f>INDEX('Eric-SESSION'!$L$844:$U$851, MATCH("*Military*",'Eric-SESSION'!$B$844:$B$851,0), MATCH("*3rd*",'Eric-SESSION'!$K$7:$T$7,0))</f>
        <v>#N/A</v>
      </c>
      <c r="K557" s="131" t="e">
        <f>IF($A$554='Eric-SESSION'!$A$844,INDEX('Eric-SESSION'!$K$844:$T$851, MATCH("*Clean *",'Eric-SESSION'!$B$844:$B$851,0), MATCH("*3rd*",'Eric-SESSION'!$K$7:$T$7,0)),"")</f>
        <v>#N/A</v>
      </c>
      <c r="L557" s="44" t="e">
        <f>INDEX('Eric-SESSION'!$L$844:$U$851, MATCH("*Clean *",'Eric-SESSION'!$B$844:$B$851,0), MATCH("*3rd*",'Eric-SESSION'!$K$7:$T$7,0))</f>
        <v>#N/A</v>
      </c>
      <c r="M557" s="131" t="e">
        <f>IF($A$554='Eric-SESSION'!$A$844,INDEX('Eric-SESSION'!$K$844:$T$851, MATCH("*Lat Pulldown*",'Eric-SESSION'!$B$844:$B$851,0), MATCH("*3rd*",'Eric-SESSION'!$K$7:$T$7,0)),"")</f>
        <v>#N/A</v>
      </c>
      <c r="N557" s="44" t="e">
        <f>INDEX('Eric-SESSION'!$L$844:$U$851, MATCH("*Lat Pulldown*",'Eric-SESSION'!$B$844:$B$851,0), MATCH("*3rd*",'Eric-SESSION'!$K$7:$T$7,0))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IF($A$554='Eric-SESSION'!$A$844,INDEX('Eric-SESSION'!$K$844:$T$851, MATCH("*pressup*",'Eric-SESSION'!$B$844:$B$851,0), MATCH("*4th*",'Eric-SESSION'!$K$7:$T$7,0)),"")</f>
        <v>#N/A</v>
      </c>
      <c r="D558" s="132" t="e">
        <f>INDEX('Eric-SESSION'!L$844:U$851, MATCH("*pressup*",'Eric-SESSION'!$B$844:$B$851,0), MATCH("*4th*",'Eric-SESSION'!K$7:T$7,0))</f>
        <v>#N/A</v>
      </c>
      <c r="E558" s="131" t="e">
        <f>IF($A$554='Eric-SESSION'!$A$844,INDEX('Eric-SESSION'!$K$844:$T$851, MATCH("*Deadlift*",'Eric-SESSION'!$B$844:$B$851,0), MATCH("*4th*",'Eric-SESSION'!$K$7:$T$7,0)),"")</f>
        <v>#N/A</v>
      </c>
      <c r="F558" s="131" t="e">
        <f>INDEX('Eric-SESSION'!$L$844:$U$851, MATCH("*Deadlift*",'Eric-SESSION'!$B$844:$B$851,0), MATCH("*4th*",'Eric-SESSION'!$K$7:$T$7,0))</f>
        <v>#N/A</v>
      </c>
      <c r="G558" s="131" t="e">
        <f>IF($A$554='Eric-SESSION'!$A$844,INDEX('Eric-SESSION'!$K$844:$T$851, MATCH("*Bench Press*",'Eric-SESSION'!$B$844:$B$851,0), MATCH("*4th*",'Eric-SESSION'!$K$7:$T$7,0)),"")</f>
        <v>#N/A</v>
      </c>
      <c r="H558" s="131" t="e">
        <f>INDEX('Eric-SESSION'!$L$844:$U$851, MATCH("*Bench Press*",'Eric-SESSION'!$B$844:$B$851,0), MATCH("*4th*",'Eric-SESSION'!$K$7:$T$7,0))</f>
        <v>#N/A</v>
      </c>
      <c r="I558" s="132" t="e">
        <f>IF($A$554='Eric-SESSION'!$A$844,INDEX('Eric-SESSION'!$K$844:$T$851, MATCH("*Military*",'Eric-SESSION'!$B$844:$B$851,0), MATCH("*4th*",'Eric-SESSION'!$K$7:$T$7,0)),"")</f>
        <v>#N/A</v>
      </c>
      <c r="J558" s="44" t="e">
        <f>INDEX('Eric-SESSION'!$L$844:$U$851, MATCH("*Military*",'Eric-SESSION'!$B$844:$B$851,0), MATCH("*4th*",'Eric-SESSION'!$K$7:$T$7,0))</f>
        <v>#N/A</v>
      </c>
      <c r="K558" s="131" t="e">
        <f>IF($A$554='Eric-SESSION'!$A$844,INDEX('Eric-SESSION'!$K$844:$T$851, MATCH("*Clean *",'Eric-SESSION'!$B$844:$B$851,0), MATCH("*4th*",'Eric-SESSION'!$K$7:$T$7,0)),"")</f>
        <v>#N/A</v>
      </c>
      <c r="L558" s="44" t="e">
        <f>INDEX('Eric-SESSION'!$L$844:$U$851, MATCH("*Clean *",'Eric-SESSION'!$B$844:$B$851,0), MATCH("*4th*",'Eric-SESSION'!$K$7:$T$7,0))</f>
        <v>#N/A</v>
      </c>
      <c r="M558" s="131" t="e">
        <f>IF($A$554='Eric-SESSION'!$A$844,INDEX('Eric-SESSION'!$K$844:$T$851, MATCH("*Lat Pulldown*",'Eric-SESSION'!$B$844:$B$851,0), MATCH("*4th*",'Eric-SESSION'!$K$7:$T$7,0)),"")</f>
        <v>#N/A</v>
      </c>
      <c r="N558" s="44" t="e">
        <f>INDEX('Eric-SESSION'!$L$844:$U$851, MATCH("*Lat Pulldown*",'Eric-SESSION'!$B$844:$B$851,0), MATCH("*4th*",'Eric-SESSION'!$K$7:$T$7,0))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IF($A$554='Eric-SESSION'!$A$844,INDEX('Eric-SESSION'!$K$844:$T$851, MATCH("*pressup*",'Eric-SESSION'!$B$844:$B$851,0), MATCH("*5th*",'Eric-SESSION'!$K$7:$T$7,0)),"")</f>
        <v>#N/A</v>
      </c>
      <c r="D559" s="132" t="e">
        <f>INDEX('Eric-SESSION'!L$844:U$851, MATCH("*pressup*",'Eric-SESSION'!$B$844:$B$851,0), MATCH("*5th*",'Eric-SESSION'!K$7:T$7,0))</f>
        <v>#N/A</v>
      </c>
      <c r="E559" s="131" t="e">
        <f>IF($A$554='Eric-SESSION'!$A$844,INDEX('Eric-SESSION'!$K$844:$T$851, MATCH("*Deadlift*",'Eric-SESSION'!$B$844:$B$851,0), MATCH("*5th*",'Eric-SESSION'!$K$7:$T$7,0)),"")</f>
        <v>#N/A</v>
      </c>
      <c r="F559" s="131" t="e">
        <f>INDEX('Eric-SESSION'!$L$844:$U$851, MATCH("*Deadlift*",'Eric-SESSION'!$B$844:$B$851,0), MATCH("*5th*",'Eric-SESSION'!$K$7:$T$7,0))</f>
        <v>#N/A</v>
      </c>
      <c r="G559" s="131" t="e">
        <f>IF($A$554='Eric-SESSION'!$A$844,INDEX('Eric-SESSION'!$K$844:$T$851, MATCH("*Bench Press*",'Eric-SESSION'!$B$844:$B$851,0), MATCH("*5th*",'Eric-SESSION'!$K$7:$T$7,0)),"")</f>
        <v>#N/A</v>
      </c>
      <c r="H559" s="131" t="e">
        <f>INDEX('Eric-SESSION'!$L$844:$U$851, MATCH("*Bench Press*",'Eric-SESSION'!$B$844:$B$851,0), MATCH("*5th*",'Eric-SESSION'!$K$7:$T$7,0))</f>
        <v>#N/A</v>
      </c>
      <c r="I559" s="132" t="e">
        <f>IF($A$554='Eric-SESSION'!$A$844,INDEX('Eric-SESSION'!$K$844:$T$851, MATCH("*Military*",'Eric-SESSION'!$B$844:$B$851,0), MATCH("*5th*",'Eric-SESSION'!$K$7:$T$7,0)),"")</f>
        <v>#N/A</v>
      </c>
      <c r="J559" s="44" t="e">
        <f>INDEX('Eric-SESSION'!$L$844:$U$851, MATCH("*Military*",'Eric-SESSION'!$B$844:$B$851,0), MATCH("*5th*",'Eric-SESSION'!$K$7:$T$7,0))</f>
        <v>#N/A</v>
      </c>
      <c r="K559" s="131" t="e">
        <f>IF($A$554='Eric-SESSION'!$A$844,INDEX('Eric-SESSION'!$K$844:$T$851, MATCH("*Clean *",'Eric-SESSION'!$B$844:$B$851,0), MATCH("*5th*",'Eric-SESSION'!$K$7:$T$7,0)),"")</f>
        <v>#N/A</v>
      </c>
      <c r="L559" s="44" t="e">
        <f>INDEX('Eric-SESSION'!$L$844:$U$851, MATCH("*Clean *",'Eric-SESSION'!$B$844:$B$851,0), MATCH("*5th*",'Eric-SESSION'!$K$7:$T$7,0))</f>
        <v>#N/A</v>
      </c>
      <c r="M559" s="131" t="e">
        <f>IF($A$554='Eric-SESSION'!$A$844,INDEX('Eric-SESSION'!$K$844:$T$851, MATCH("*Lat Pulldown*",'Eric-SESSION'!$B$844:$B$851,0), MATCH("*5th*",'Eric-SESSION'!$K$7:$T$7,0)),"")</f>
        <v>#N/A</v>
      </c>
      <c r="N559" s="44" t="e">
        <f>INDEX('Eric-SESSION'!$L$844:$U$851, MATCH("*Lat Pulldown*",'Eric-SESSION'!$B$844:$B$851,0), MATCH("*5th*",'Eric-SESSION'!$K$7:$T$7,0))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'Eric-SESSION'!A853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str">
        <f>IF($A$140='Eric-SESSION'!$A$754,INDEX('Eric-SESSION'!$K$754:$T$761, MATCH("*Plank*",'Eric-SESSION'!$B$754:$B$761,0), MATCH("*1st*",'Eric-SESSION'!$K$7:$T$7,0)),"")</f>
        <v/>
      </c>
      <c r="P560" s="152" t="str">
        <f>IF($A$140='Eric-SESSION'!$A$754,INDEX('Eric-SESSION'!$K$754:$T$761, MATCH("*HIIT*",'Eric-SESSION'!$B$754:$B$761,0), MATCH("*1st*",'Eric-SESSION'!$K$7:$T$7,0)),"")</f>
        <v/>
      </c>
      <c r="Q560" s="119" t="e">
        <f>INDEX('Eric-SESSION'!$L$754:$U$754, MATCH("*HIIT*",'Eric-SESSION'!$B$754:$B$754,0), MATCH("*1st*",'Eric-SESSION'!$K$7:$T$7,0))</f>
        <v>#N/A</v>
      </c>
      <c r="R560" s="119">
        <f>'Eric-SESSION'!U622</f>
        <v>0</v>
      </c>
      <c r="S560" s="116"/>
      <c r="T560" s="116"/>
      <c r="U560" s="120">
        <f>'Eric-SESSION'!A854</f>
        <v>0</v>
      </c>
      <c r="V560" s="120">
        <f>'Eric-SESSION'!A855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IF($A$560='Eric-SESSION'!$A$853,INDEX('Eric-SESSION'!$K$853:$T$860, MATCH("*pressup*",'Eric-SESSION'!$B$853:$B$860,0), MATCH("*1st*",'Eric-SESSION'!$K$7:$T$7,0)),"")</f>
        <v>#N/A</v>
      </c>
      <c r="D561" s="132" t="e">
        <f>INDEX('Eric-SESSION'!L$853:U$860, MATCH("*pressup*",'Eric-SESSION'!$B$853:$B$860,0), MATCH("*1st*",'Eric-SESSION'!K$7:T$7,0))</f>
        <v>#N/A</v>
      </c>
      <c r="E561" s="131" t="e">
        <f>IF($A$560='Eric-SESSION'!$A$853,INDEX('Eric-SESSION'!$K$853:$T$860, MATCH("*Deadlift*",'Eric-SESSION'!$B$853:$B$860,0), MATCH("*1st*",'Eric-SESSION'!$K$7:$T$7,0)),"")</f>
        <v>#N/A</v>
      </c>
      <c r="F561" s="131" t="e">
        <f>INDEX('Eric-SESSION'!$L$853:$U$860, MATCH("*Deadlift*",'Eric-SESSION'!$B$853:$B$860,0), MATCH("*1st*",'Eric-SESSION'!$K$7:$T$7,0))</f>
        <v>#N/A</v>
      </c>
      <c r="G561" s="131" t="e">
        <f>IF($A$560='Eric-SESSION'!$A$853,INDEX('Eric-SESSION'!$K$853:$T$860, MATCH("*Bench Press*",'Eric-SESSION'!$B$853:$B$860,0), MATCH("*1st*",'Eric-SESSION'!$K$7:$T$7,0)),"")</f>
        <v>#N/A</v>
      </c>
      <c r="H561" s="131" t="e">
        <f>INDEX('Eric-SESSION'!$L$853:$U$860, MATCH("*Bench Press*",'Eric-SESSION'!$B$853:$B$860,0), MATCH("*1st*",'Eric-SESSION'!$K$7:$T$7,0))</f>
        <v>#N/A</v>
      </c>
      <c r="I561" s="132" t="e">
        <f>IF($A$560='Eric-SESSION'!$A$853,INDEX('Eric-SESSION'!$K$853:$T$860, MATCH("*Military*",'Eric-SESSION'!$B$853:$B$860,0), MATCH("*1st*",'Eric-SESSION'!$K$7:$T$7,0)),"")</f>
        <v>#N/A</v>
      </c>
      <c r="J561" s="48" t="e">
        <f>INDEX('Eric-SESSION'!$L$853:$U$860, MATCH("*Military*",'Eric-SESSION'!$B$853:$B$860,0), MATCH("*1st*",'Eric-SESSION'!$K$7:$T$7,0))</f>
        <v>#N/A</v>
      </c>
      <c r="K561" s="131" t="e">
        <f>IF($A$560='Eric-SESSION'!$A$853,INDEX('Eric-SESSION'!$K$853:$T$860, MATCH("*Clean *",'Eric-SESSION'!$B$853:$B$860,0), MATCH("*1st*",'Eric-SESSION'!$K$7:$T$7,0)),"")</f>
        <v>#N/A</v>
      </c>
      <c r="L561" s="48" t="e">
        <f>INDEX('Eric-SESSION'!$L$853:$U$860, MATCH("*Clean *",'Eric-SESSION'!$B$853:$B$860,0), MATCH("*1st*",'Eric-SESSION'!$K$7:$T$7,0))</f>
        <v>#N/A</v>
      </c>
      <c r="M561" s="131" t="e">
        <f>IF($A$560='Eric-SESSION'!$A$853,INDEX('Eric-SESSION'!$K$853:$T$860, MATCH("*Lat Pulldown*",'Eric-SESSION'!$B$853:$B$860,0), MATCH("*1st*",'Eric-SESSION'!$K$7:$T$7,0)),"")</f>
        <v>#N/A</v>
      </c>
      <c r="N561" s="48" t="e">
        <f>INDEX('Eric-SESSION'!$L$853:$U$860, MATCH("*Lat Pulldown*",'Eric-SESSION'!$B$853:$B$860,0), MATCH("*1st*",'Eric-SESSION'!$K$7:$T$7,0))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IF($A$560='Eric-SESSION'!$A$853,INDEX('Eric-SESSION'!$K$853:$T$860, MATCH("*pressup*",'Eric-SESSION'!$B$853:$B$860,0), MATCH("*2nd*",'Eric-SESSION'!$K$7:$T$7,0)),"")</f>
        <v>#N/A</v>
      </c>
      <c r="D562" s="132" t="e">
        <f>INDEX('Eric-SESSION'!L$853:U$860, MATCH("*pressup*",'Eric-SESSION'!$B$853:$B$860,0), MATCH("*2nd*",'Eric-SESSION'!K$7:T$7,0))</f>
        <v>#N/A</v>
      </c>
      <c r="E562" s="131" t="e">
        <f>IF($A$560='Eric-SESSION'!$A$853,INDEX('Eric-SESSION'!$K$853:$T$860, MATCH("*Deadlift*",'Eric-SESSION'!$B$853:$B$860,0), MATCH("*2ND*",'Eric-SESSION'!$K$7:$T$7,0)),"")</f>
        <v>#N/A</v>
      </c>
      <c r="F562" s="131" t="e">
        <f>INDEX('Eric-SESSION'!$L$853:$U$860, MATCH("*Deadlift*",'Eric-SESSION'!$B$853:$B$860,0), MATCH("*2nd*",'Eric-SESSION'!$K$7:$T$7,0))</f>
        <v>#N/A</v>
      </c>
      <c r="G562" s="131" t="e">
        <f>IF($A$560='Eric-SESSION'!$A$853,INDEX('Eric-SESSION'!$K$853:$T$860, MATCH("*Bench Press*",'Eric-SESSION'!$B$853:$B$860,0), MATCH("*2ND*",'Eric-SESSION'!$K$7:$T$7,0)),"")</f>
        <v>#N/A</v>
      </c>
      <c r="H562" s="131" t="e">
        <f>INDEX('Eric-SESSION'!$L$853:$U$860, MATCH("*Bench Press*",'Eric-SESSION'!$B$853:$B$860,0), MATCH("*2nd*",'Eric-SESSION'!$K$7:$T$7,0))</f>
        <v>#N/A</v>
      </c>
      <c r="I562" s="132" t="e">
        <f>IF($A$560='Eric-SESSION'!$A$853,INDEX('Eric-SESSION'!$K$853:$T$860, MATCH("*Military*",'Eric-SESSION'!$B$853:$B$860,0), MATCH("*2ND*",'Eric-SESSION'!$K$7:$T$7,0)),"")</f>
        <v>#N/A</v>
      </c>
      <c r="J562" s="44" t="e">
        <f>INDEX('Eric-SESSION'!$L$853:$U$860, MATCH("*Military*",'Eric-SESSION'!$B$853:$B$860,0), MATCH("*2nd*",'Eric-SESSION'!$K$7:$T$7,0))</f>
        <v>#N/A</v>
      </c>
      <c r="K562" s="131" t="e">
        <f>IF($A$560='Eric-SESSION'!$A$853,INDEX('Eric-SESSION'!$K$853:$T$860, MATCH("*Clean *",'Eric-SESSION'!$B$853:$B$860,0), MATCH("*2ND*",'Eric-SESSION'!$K$7:$T$7,0)),"")</f>
        <v>#N/A</v>
      </c>
      <c r="L562" s="44" t="e">
        <f>INDEX('Eric-SESSION'!$L$853:$U$860, MATCH("*Clean *",'Eric-SESSION'!$B$853:$B$860,0), MATCH("*2nd*",'Eric-SESSION'!$K$7:$T$7,0))</f>
        <v>#N/A</v>
      </c>
      <c r="M562" s="131" t="e">
        <f>IF($A$560='Eric-SESSION'!$A$853,INDEX('Eric-SESSION'!$K$853:$T$860, MATCH("*Lat Pulldown*",'Eric-SESSION'!$B$853:$B$860,0), MATCH("*2ND*",'Eric-SESSION'!$K$7:$T$7,0)),"")</f>
        <v>#N/A</v>
      </c>
      <c r="N562" s="44" t="e">
        <f>INDEX('Eric-SESSION'!$L$853:$U$860, MATCH("*Lat Pulldown*",'Eric-SESSION'!$B$853:$B$860,0), MATCH("*2nd*",'Eric-SESSION'!$K$7:$T$7,0))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IF($A$560='Eric-SESSION'!$A$853,INDEX('Eric-SESSION'!$K$853:$T$860, MATCH("*pressup*",'Eric-SESSION'!$B$853:$B$860,0), MATCH("*3rd*",'Eric-SESSION'!$K$7:$T$7,0)),"")</f>
        <v>#N/A</v>
      </c>
      <c r="D563" s="132" t="e">
        <f>INDEX('Eric-SESSION'!L$853:U$860, MATCH("*pressup*",'Eric-SESSION'!$B$853:$B$860,0), MATCH("*3rd*",'Eric-SESSION'!K$7:T$7,0))</f>
        <v>#N/A</v>
      </c>
      <c r="E563" s="131" t="e">
        <f>IF($A$560='Eric-SESSION'!$A$853,INDEX('Eric-SESSION'!$K$853:$T$860, MATCH("*Deadlift*",'Eric-SESSION'!$B$853:$B$860,0), MATCH("*3rd*",'Eric-SESSION'!$K$7:$T$7,0)),"")</f>
        <v>#N/A</v>
      </c>
      <c r="F563" s="131" t="e">
        <f>INDEX('Eric-SESSION'!$L$853:$U$860, MATCH("*Deadlift*",'Eric-SESSION'!$B$853:$B$860,0), MATCH("*3rd*",'Eric-SESSION'!$K$7:$T$7,0))</f>
        <v>#N/A</v>
      </c>
      <c r="G563" s="131" t="e">
        <f>IF($A$560='Eric-SESSION'!$A$853,INDEX('Eric-SESSION'!$K$853:$T$860, MATCH("*Bench Press*",'Eric-SESSION'!$B$853:$B$860,0), MATCH("*3rd*",'Eric-SESSION'!$K$7:$T$7,0)),"")</f>
        <v>#N/A</v>
      </c>
      <c r="H563" s="131" t="e">
        <f>INDEX('Eric-SESSION'!$L$853:$U$860, MATCH("*Bench Press*",'Eric-SESSION'!$B$853:$B$860,0), MATCH("*3rd*",'Eric-SESSION'!$K$7:$T$7,0))</f>
        <v>#N/A</v>
      </c>
      <c r="I563" s="132" t="e">
        <f>IF($A$560='Eric-SESSION'!$A$853,INDEX('Eric-SESSION'!$K$853:$T$860, MATCH("*Military*",'Eric-SESSION'!$B$853:$B$860,0), MATCH("*3rd*",'Eric-SESSION'!$K$7:$T$7,0)),"")</f>
        <v>#N/A</v>
      </c>
      <c r="J563" s="44" t="e">
        <f>INDEX('Eric-SESSION'!$L$853:$U$860, MATCH("*Military*",'Eric-SESSION'!$B$853:$B$860,0), MATCH("*3rd*",'Eric-SESSION'!$K$7:$T$7,0))</f>
        <v>#N/A</v>
      </c>
      <c r="K563" s="131" t="e">
        <f>IF($A$560='Eric-SESSION'!$A$853,INDEX('Eric-SESSION'!$K$853:$T$860, MATCH("*Clean *",'Eric-SESSION'!$B$853:$B$860,0), MATCH("*3rd*",'Eric-SESSION'!$K$7:$T$7,0)),"")</f>
        <v>#N/A</v>
      </c>
      <c r="L563" s="44" t="e">
        <f>INDEX('Eric-SESSION'!$L$853:$U$860, MATCH("*Clean *",'Eric-SESSION'!$B$853:$B$860,0), MATCH("*3rd*",'Eric-SESSION'!$K$7:$T$7,0))</f>
        <v>#N/A</v>
      </c>
      <c r="M563" s="131" t="e">
        <f>IF($A$560='Eric-SESSION'!$A$853,INDEX('Eric-SESSION'!$K$853:$T$860, MATCH("*Lat Pulldown*",'Eric-SESSION'!$B$853:$B$860,0), MATCH("*3rd*",'Eric-SESSION'!$K$7:$T$7,0)),"")</f>
        <v>#N/A</v>
      </c>
      <c r="N563" s="44" t="e">
        <f>INDEX('Eric-SESSION'!$L$853:$U$860, MATCH("*Lat Pulldown*",'Eric-SESSION'!$B$853:$B$860,0), MATCH("*3rd*",'Eric-SESSION'!$K$7:$T$7,0))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IF($A$560='Eric-SESSION'!$A$853,INDEX('Eric-SESSION'!$K$853:$T$860, MATCH("*pressup*",'Eric-SESSION'!$B$853:$B$860,0), MATCH("*4th*",'Eric-SESSION'!$K$7:$T$7,0)),"")</f>
        <v>#N/A</v>
      </c>
      <c r="D564" s="132" t="e">
        <f>INDEX('Eric-SESSION'!L$853:U$860, MATCH("*pressup*",'Eric-SESSION'!$B$853:$B$860,0), MATCH("*4th*",'Eric-SESSION'!K$7:T$7,0))</f>
        <v>#N/A</v>
      </c>
      <c r="E564" s="131" t="e">
        <f>IF($A$560='Eric-SESSION'!$A$853,INDEX('Eric-SESSION'!$K$853:$T$860, MATCH("*Deadlift*",'Eric-SESSION'!$B$853:$B$860,0), MATCH("*4th*",'Eric-SESSION'!$K$7:$T$7,0)),"")</f>
        <v>#N/A</v>
      </c>
      <c r="F564" s="131" t="e">
        <f>INDEX('Eric-SESSION'!$L$853:$U$860, MATCH("*Deadlift*",'Eric-SESSION'!$B$853:$B$860,0), MATCH("*4th*",'Eric-SESSION'!$K$7:$T$7,0))</f>
        <v>#N/A</v>
      </c>
      <c r="G564" s="131" t="e">
        <f>IF($A$560='Eric-SESSION'!$A$853,INDEX('Eric-SESSION'!$K$853:$T$860, MATCH("*Bench Press*",'Eric-SESSION'!$B$853:$B$860,0), MATCH("*4th*",'Eric-SESSION'!$K$7:$T$7,0)),"")</f>
        <v>#N/A</v>
      </c>
      <c r="H564" s="131" t="e">
        <f>INDEX('Eric-SESSION'!$L$853:$U$860, MATCH("*Bench Press*",'Eric-SESSION'!$B$853:$B$860,0), MATCH("*4th*",'Eric-SESSION'!$K$7:$T$7,0))</f>
        <v>#N/A</v>
      </c>
      <c r="I564" s="132" t="e">
        <f>IF($A$560='Eric-SESSION'!$A$853,INDEX('Eric-SESSION'!$K$853:$T$860, MATCH("*Military*",'Eric-SESSION'!$B$853:$B$860,0), MATCH("*4th*",'Eric-SESSION'!$K$7:$T$7,0)),"")</f>
        <v>#N/A</v>
      </c>
      <c r="J564" s="44" t="e">
        <f>INDEX('Eric-SESSION'!$L$853:$U$860, MATCH("*Military*",'Eric-SESSION'!$B$853:$B$860,0), MATCH("*4th*",'Eric-SESSION'!$K$7:$T$7,0))</f>
        <v>#N/A</v>
      </c>
      <c r="K564" s="131" t="e">
        <f>IF($A$560='Eric-SESSION'!$A$853,INDEX('Eric-SESSION'!$K$853:$T$860, MATCH("*Clean *",'Eric-SESSION'!$B$853:$B$860,0), MATCH("*4th*",'Eric-SESSION'!$K$7:$T$7,0)),"")</f>
        <v>#N/A</v>
      </c>
      <c r="L564" s="44" t="e">
        <f>INDEX('Eric-SESSION'!$L$853:$U$860, MATCH("*Clean *",'Eric-SESSION'!$B$853:$B$860,0), MATCH("*4th*",'Eric-SESSION'!$K$7:$T$7,0))</f>
        <v>#N/A</v>
      </c>
      <c r="M564" s="131" t="e">
        <f>IF($A$560='Eric-SESSION'!$A$853,INDEX('Eric-SESSION'!$K$853:$T$860, MATCH("*Lat Pulldown*",'Eric-SESSION'!$B$853:$B$860,0), MATCH("*4th*",'Eric-SESSION'!$K$7:$T$7,0)),"")</f>
        <v>#N/A</v>
      </c>
      <c r="N564" s="44" t="e">
        <f>INDEX('Eric-SESSION'!$L$853:$U$860, MATCH("*Lat Pulldown*",'Eric-SESSION'!$B$853:$B$860,0), MATCH("*4th*",'Eric-SESSION'!$K$7:$T$7,0))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IF($A$560='Eric-SESSION'!$A$853,INDEX('Eric-SESSION'!$K$853:$T$860, MATCH("*pressup*",'Eric-SESSION'!$B$853:$B$860,0), MATCH("*5th*",'Eric-SESSION'!$K$7:$T$7,0)),"")</f>
        <v>#N/A</v>
      </c>
      <c r="D565" s="132" t="e">
        <f>INDEX('Eric-SESSION'!L$853:U$860, MATCH("*pressup*",'Eric-SESSION'!$B$853:$B$860,0), MATCH("*5th*",'Eric-SESSION'!K$7:T$7,0))</f>
        <v>#N/A</v>
      </c>
      <c r="E565" s="131" t="e">
        <f>IF($A$560='Eric-SESSION'!$A$853,INDEX('Eric-SESSION'!$K$853:$T$860, MATCH("*Deadlift*",'Eric-SESSION'!$B$853:$B$860,0), MATCH("*5th*",'Eric-SESSION'!$K$7:$T$7,0)),"")</f>
        <v>#N/A</v>
      </c>
      <c r="F565" s="131" t="e">
        <f>INDEX('Eric-SESSION'!$L$853:$U$860, MATCH("*Deadlift*",'Eric-SESSION'!$B$853:$B$860,0), MATCH("*5th*",'Eric-SESSION'!$K$7:$T$7,0))</f>
        <v>#N/A</v>
      </c>
      <c r="G565" s="131" t="e">
        <f>IF($A$560='Eric-SESSION'!$A$853,INDEX('Eric-SESSION'!$K$853:$T$860, MATCH("*Bench Press*",'Eric-SESSION'!$B$853:$B$860,0), MATCH("*5th*",'Eric-SESSION'!$K$7:$T$7,0)),"")</f>
        <v>#N/A</v>
      </c>
      <c r="H565" s="131" t="e">
        <f>INDEX('Eric-SESSION'!$L$853:$U$860, MATCH("*Bench Press*",'Eric-SESSION'!$B$853:$B$860,0), MATCH("*5th*",'Eric-SESSION'!$K$7:$T$7,0))</f>
        <v>#N/A</v>
      </c>
      <c r="I565" s="132" t="e">
        <f>IF($A$560='Eric-SESSION'!$A$853,INDEX('Eric-SESSION'!$K$853:$T$860, MATCH("*Military*",'Eric-SESSION'!$B$853:$B$860,0), MATCH("*5th*",'Eric-SESSION'!$K$7:$T$7,0)),"")</f>
        <v>#N/A</v>
      </c>
      <c r="J565" s="44" t="e">
        <f>INDEX('Eric-SESSION'!$L$853:$U$860, MATCH("*Military*",'Eric-SESSION'!$B$853:$B$860,0), MATCH("*5th*",'Eric-SESSION'!$K$7:$T$7,0))</f>
        <v>#N/A</v>
      </c>
      <c r="K565" s="131" t="e">
        <f>IF($A$560='Eric-SESSION'!$A$853,INDEX('Eric-SESSION'!$K$853:$T$860, MATCH("*Clean *",'Eric-SESSION'!$B$853:$B$860,0), MATCH("*5th*",'Eric-SESSION'!$K$7:$T$7,0)),"")</f>
        <v>#N/A</v>
      </c>
      <c r="L565" s="44" t="e">
        <f>INDEX('Eric-SESSION'!$L$853:$U$860, MATCH("*Clean *",'Eric-SESSION'!$B$853:$B$860,0), MATCH("*5th*",'Eric-SESSION'!$K$7:$T$7,0))</f>
        <v>#N/A</v>
      </c>
      <c r="M565" s="131" t="e">
        <f>IF($A$560='Eric-SESSION'!$A$853,INDEX('Eric-SESSION'!$K$853:$T$860, MATCH("*Lat Pulldown*",'Eric-SESSION'!$B$853:$B$860,0), MATCH("*5th*",'Eric-SESSION'!$K$7:$T$7,0)),"")</f>
        <v>#N/A</v>
      </c>
      <c r="N565" s="44" t="e">
        <f>INDEX('Eric-SESSION'!$L$853:$U$860, MATCH("*Lat Pulldown*",'Eric-SESSION'!$B$853:$B$860,0), MATCH("*5th*",'Eric-SESSION'!$K$7:$T$7,0))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'Eric-SESSION'!A862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str">
        <f>IF($A$140='Eric-SESSION'!$A$763,INDEX('Eric-SESSION'!$K$763:$T$770, MATCH("*Plank*",'Eric-SESSION'!$B$763:$B$770,0), MATCH("*1st*",'Eric-SESSION'!$K$7:$T$7,0)),"")</f>
        <v/>
      </c>
      <c r="P566" s="152" t="str">
        <f>IF($A$140='Eric-SESSION'!$A$763,INDEX('Eric-SESSION'!$K$763:$T$770, MATCH("*HIIT*",'Eric-SESSION'!$B$763:$B$770,0), MATCH("*1st*",'Eric-SESSION'!$K$7:$T$7,0)),"")</f>
        <v/>
      </c>
      <c r="Q566" s="119" t="e">
        <f>INDEX('Eric-SESSION'!$L$763:$U$763, MATCH("*HIIT*",'Eric-SESSION'!$B$763:$B$763,0), MATCH("*1st*",'Eric-SESSION'!$K$7:$T$7,0))</f>
        <v>#N/A</v>
      </c>
      <c r="R566" s="119">
        <f>'Eric-SESSION'!U628</f>
        <v>0</v>
      </c>
      <c r="S566" s="116"/>
      <c r="T566" s="116"/>
      <c r="U566" s="120">
        <f>'Eric-SESSION'!A863</f>
        <v>0</v>
      </c>
      <c r="V566" s="120">
        <f>'Eric-SESSION'!A864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IF($A$566='Eric-SESSION'!$A$862,INDEX('Eric-SESSION'!$K$862:$T$869, MATCH("*pressup*",'Eric-SESSION'!$B$862:$B$869,0), MATCH("*1st*",'Eric-SESSION'!$K$7:$T$7,0)),"")</f>
        <v>#N/A</v>
      </c>
      <c r="D567" s="132" t="e">
        <f>INDEX('Eric-SESSION'!L$862:U$869, MATCH("*pressup*",'Eric-SESSION'!$B$862:$B$869,0), MATCH("*1st*",'Eric-SESSION'!K$7:T$7,0))</f>
        <v>#N/A</v>
      </c>
      <c r="E567" s="131" t="e">
        <f>IF($A$566='Eric-SESSION'!$A$862,INDEX('Eric-SESSION'!$K$862:$T$869, MATCH("*Deadlift*",'Eric-SESSION'!$B$862:$B$869,0), MATCH("*1st*",'Eric-SESSION'!$K$7:$T$7,0)),"")</f>
        <v>#N/A</v>
      </c>
      <c r="F567" s="131" t="e">
        <f>INDEX('Eric-SESSION'!$L$862:$U$869, MATCH("*Deadlift*",'Eric-SESSION'!$B$862:$B$869,0), MATCH("*1st*",'Eric-SESSION'!$K$7:$T$7,0))</f>
        <v>#N/A</v>
      </c>
      <c r="G567" s="131" t="e">
        <f>IF($A$566='Eric-SESSION'!$A$862,INDEX('Eric-SESSION'!$K$862:$T$869, MATCH("*Bench Press*",'Eric-SESSION'!$B$862:$B$869,0), MATCH("*1st*",'Eric-SESSION'!$K$7:$T$7,0)),"")</f>
        <v>#N/A</v>
      </c>
      <c r="H567" s="131" t="e">
        <f>INDEX('Eric-SESSION'!$L$862:$U$869, MATCH("*Bench Press*",'Eric-SESSION'!$B$862:$B$869,0), MATCH("*1st*",'Eric-SESSION'!$K$7:$T$7,0))</f>
        <v>#N/A</v>
      </c>
      <c r="I567" s="132" t="e">
        <f>IF($A$566='Eric-SESSION'!$A$862,INDEX('Eric-SESSION'!$K$862:$T$869, MATCH("*Military*",'Eric-SESSION'!$B$862:$B$869,0), MATCH("*1st*",'Eric-SESSION'!$K$7:$T$7,0)),"")</f>
        <v>#N/A</v>
      </c>
      <c r="J567" s="48" t="e">
        <f>INDEX('Eric-SESSION'!$L$862:$U$869, MATCH("*Military*",'Eric-SESSION'!$B$862:$B$869,0), MATCH("*1st*",'Eric-SESSION'!$K$7:$T$7,0))</f>
        <v>#N/A</v>
      </c>
      <c r="K567" s="131" t="e">
        <f>IF($A$566='Eric-SESSION'!$A$862,INDEX('Eric-SESSION'!$K$862:$T$869, MATCH("*Clean *",'Eric-SESSION'!$B$862:$B$869,0), MATCH("*1st*",'Eric-SESSION'!$K$7:$T$7,0)),"")</f>
        <v>#N/A</v>
      </c>
      <c r="L567" s="48" t="e">
        <f>INDEX('Eric-SESSION'!$L$862:$U$869, MATCH("*Clean *",'Eric-SESSION'!$B$862:$B$869,0), MATCH("*1st*",'Eric-SESSION'!$K$7:$T$7,0))</f>
        <v>#N/A</v>
      </c>
      <c r="M567" s="131" t="e">
        <f>IF($A$566='Eric-SESSION'!$A$862,INDEX('Eric-SESSION'!$K$862:$T$869, MATCH("*Lat Pulldown*",'Eric-SESSION'!$B$862:$B$869,0), MATCH("*1st*",'Eric-SESSION'!$K$7:$T$7,0)),"")</f>
        <v>#N/A</v>
      </c>
      <c r="N567" s="48" t="e">
        <f>INDEX('Eric-SESSION'!$L$862:$U$869, MATCH("*Lat Pulldown*",'Eric-SESSION'!$B$862:$B$869,0), MATCH("*1st*",'Eric-SESSION'!$K$7:$T$7,0))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IF($A$566='Eric-SESSION'!$A$862,INDEX('Eric-SESSION'!$K$862:$T$869, MATCH("*pressup*",'Eric-SESSION'!$B$862:$B$869,0), MATCH("*2nd*",'Eric-SESSION'!$K$7:$T$7,0)),"")</f>
        <v>#N/A</v>
      </c>
      <c r="D568" s="132" t="e">
        <f>INDEX('Eric-SESSION'!L$862:U$869, MATCH("*pressup*",'Eric-SESSION'!$B$862:$B$869,0), MATCH("*2nd*",'Eric-SESSION'!K$7:T$7,0))</f>
        <v>#N/A</v>
      </c>
      <c r="E568" s="131" t="e">
        <f>IF($A$566='Eric-SESSION'!$A$862,INDEX('Eric-SESSION'!$K$862:$T$869, MATCH("*Deadlift*",'Eric-SESSION'!$B$862:$B$869,0), MATCH("*2ND*",'Eric-SESSION'!$K$7:$T$7,0)),"")</f>
        <v>#N/A</v>
      </c>
      <c r="F568" s="131" t="e">
        <f>INDEX('Eric-SESSION'!$L$862:$U$869, MATCH("*Deadlift*",'Eric-SESSION'!$B$862:$B$869,0), MATCH("*2nd*",'Eric-SESSION'!$K$7:$T$7,0))</f>
        <v>#N/A</v>
      </c>
      <c r="G568" s="131" t="e">
        <f>IF($A$566='Eric-SESSION'!$A$862,INDEX('Eric-SESSION'!$K$862:$T$869, MATCH("*Bench Press*",'Eric-SESSION'!$B$862:$B$869,0), MATCH("*2ND*",'Eric-SESSION'!$K$7:$T$7,0)),"")</f>
        <v>#N/A</v>
      </c>
      <c r="H568" s="131" t="e">
        <f>INDEX('Eric-SESSION'!$L$862:$U$869, MATCH("*Bench Press*",'Eric-SESSION'!$B$862:$B$869,0), MATCH("*2nd*",'Eric-SESSION'!$K$7:$T$7,0))</f>
        <v>#N/A</v>
      </c>
      <c r="I568" s="132" t="e">
        <f>IF($A$566='Eric-SESSION'!$A$862,INDEX('Eric-SESSION'!$K$862:$T$869, MATCH("*Military*",'Eric-SESSION'!$B$862:$B$869,0), MATCH("*2ND*",'Eric-SESSION'!$K$7:$T$7,0)),"")</f>
        <v>#N/A</v>
      </c>
      <c r="J568" s="44" t="e">
        <f>INDEX('Eric-SESSION'!$L$862:$U$869, MATCH("*Military*",'Eric-SESSION'!$B$862:$B$869,0), MATCH("*2nd*",'Eric-SESSION'!$K$7:$T$7,0))</f>
        <v>#N/A</v>
      </c>
      <c r="K568" s="131" t="e">
        <f>IF($A$566='Eric-SESSION'!$A$862,INDEX('Eric-SESSION'!$K$862:$T$869, MATCH("*Clean *",'Eric-SESSION'!$B$862:$B$869,0), MATCH("*2ND*",'Eric-SESSION'!$K$7:$T$7,0)),"")</f>
        <v>#N/A</v>
      </c>
      <c r="L568" s="44" t="e">
        <f>INDEX('Eric-SESSION'!$L$862:$U$869, MATCH("*Clean *",'Eric-SESSION'!$B$862:$B$869,0), MATCH("*2nd*",'Eric-SESSION'!$K$7:$T$7,0))</f>
        <v>#N/A</v>
      </c>
      <c r="M568" s="131" t="e">
        <f>IF($A$566='Eric-SESSION'!$A$862,INDEX('Eric-SESSION'!$K$862:$T$869, MATCH("*Lat Pulldown*",'Eric-SESSION'!$B$862:$B$869,0), MATCH("*2ND*",'Eric-SESSION'!$K$7:$T$7,0)),"")</f>
        <v>#N/A</v>
      </c>
      <c r="N568" s="44" t="e">
        <f>INDEX('Eric-SESSION'!$L$862:$U$869, MATCH("*Lat Pulldown*",'Eric-SESSION'!$B$862:$B$869,0), MATCH("*2nd*",'Eric-SESSION'!$K$7:$T$7,0))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IF($A$566='Eric-SESSION'!$A$862,INDEX('Eric-SESSION'!$K$862:$T$869, MATCH("*pressup*",'Eric-SESSION'!$B$862:$B$869,0), MATCH("*3rd*",'Eric-SESSION'!$K$7:$T$7,0)),"")</f>
        <v>#N/A</v>
      </c>
      <c r="D569" s="132" t="e">
        <f>INDEX('Eric-SESSION'!L$862:U$869, MATCH("*pressup*",'Eric-SESSION'!$B$862:$B$869,0), MATCH("*3rd*",'Eric-SESSION'!K$7:T$7,0))</f>
        <v>#N/A</v>
      </c>
      <c r="E569" s="131" t="e">
        <f>IF($A$566='Eric-SESSION'!$A$862,INDEX('Eric-SESSION'!$K$862:$T$869, MATCH("*Deadlift*",'Eric-SESSION'!$B$862:$B$869,0), MATCH("*3rd*",'Eric-SESSION'!$K$7:$T$7,0)),"")</f>
        <v>#N/A</v>
      </c>
      <c r="F569" s="131" t="e">
        <f>INDEX('Eric-SESSION'!$L$862:$U$869, MATCH("*Deadlift*",'Eric-SESSION'!$B$862:$B$869,0), MATCH("*3rd*",'Eric-SESSION'!$K$7:$T$7,0))</f>
        <v>#N/A</v>
      </c>
      <c r="G569" s="131" t="e">
        <f>IF($A$566='Eric-SESSION'!$A$862,INDEX('Eric-SESSION'!$K$862:$T$869, MATCH("*Bench Press*",'Eric-SESSION'!$B$862:$B$869,0), MATCH("*3rd*",'Eric-SESSION'!$K$7:$T$7,0)),"")</f>
        <v>#N/A</v>
      </c>
      <c r="H569" s="131" t="e">
        <f>INDEX('Eric-SESSION'!$L$862:$U$869, MATCH("*Bench Press*",'Eric-SESSION'!$B$862:$B$869,0), MATCH("*3rd*",'Eric-SESSION'!$K$7:$T$7,0))</f>
        <v>#N/A</v>
      </c>
      <c r="I569" s="132" t="e">
        <f>IF($A$566='Eric-SESSION'!$A$862,INDEX('Eric-SESSION'!$K$862:$T$869, MATCH("*Military*",'Eric-SESSION'!$B$862:$B$869,0), MATCH("*3rd*",'Eric-SESSION'!$K$7:$T$7,0)),"")</f>
        <v>#N/A</v>
      </c>
      <c r="J569" s="44" t="e">
        <f>INDEX('Eric-SESSION'!$L$862:$U$869, MATCH("*Military*",'Eric-SESSION'!$B$862:$B$869,0), MATCH("*3rd*",'Eric-SESSION'!$K$7:$T$7,0))</f>
        <v>#N/A</v>
      </c>
      <c r="K569" s="131" t="e">
        <f>IF($A$566='Eric-SESSION'!$A$862,INDEX('Eric-SESSION'!$K$862:$T$869, MATCH("*Clean *",'Eric-SESSION'!$B$862:$B$869,0), MATCH("*3rd*",'Eric-SESSION'!$K$7:$T$7,0)),"")</f>
        <v>#N/A</v>
      </c>
      <c r="L569" s="44" t="e">
        <f>INDEX('Eric-SESSION'!$L$862:$U$869, MATCH("*Clean *",'Eric-SESSION'!$B$862:$B$869,0), MATCH("*3rd*",'Eric-SESSION'!$K$7:$T$7,0))</f>
        <v>#N/A</v>
      </c>
      <c r="M569" s="131" t="e">
        <f>IF($A$566='Eric-SESSION'!$A$862,INDEX('Eric-SESSION'!$K$862:$T$869, MATCH("*Lat Pulldown*",'Eric-SESSION'!$B$862:$B$869,0), MATCH("*3rd*",'Eric-SESSION'!$K$7:$T$7,0)),"")</f>
        <v>#N/A</v>
      </c>
      <c r="N569" s="44" t="e">
        <f>INDEX('Eric-SESSION'!$L$862:$U$869, MATCH("*Lat Pulldown*",'Eric-SESSION'!$B$862:$B$869,0), MATCH("*3rd*",'Eric-SESSION'!$K$7:$T$7,0))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IF($A$566='Eric-SESSION'!$A$862,INDEX('Eric-SESSION'!$K$862:$T$869, MATCH("*pressup*",'Eric-SESSION'!$B$862:$B$869,0), MATCH("*4th*",'Eric-SESSION'!$K$7:$T$7,0)),"")</f>
        <v>#N/A</v>
      </c>
      <c r="D570" s="132" t="e">
        <f>INDEX('Eric-SESSION'!L$862:U$869, MATCH("*pressup*",'Eric-SESSION'!$B$862:$B$869,0), MATCH("*4th*",'Eric-SESSION'!K$7:T$7,0))</f>
        <v>#N/A</v>
      </c>
      <c r="E570" s="131" t="e">
        <f>IF($A$566='Eric-SESSION'!$A$862,INDEX('Eric-SESSION'!$K$862:$T$869, MATCH("*Deadlift*",'Eric-SESSION'!$B$862:$B$869,0), MATCH("*4th*",'Eric-SESSION'!$K$7:$T$7,0)),"")</f>
        <v>#N/A</v>
      </c>
      <c r="F570" s="131" t="e">
        <f>INDEX('Eric-SESSION'!$L$862:$U$869, MATCH("*Deadlift*",'Eric-SESSION'!$B$862:$B$869,0), MATCH("*4th*",'Eric-SESSION'!$K$7:$T$7,0))</f>
        <v>#N/A</v>
      </c>
      <c r="G570" s="131" t="e">
        <f>IF($A$566='Eric-SESSION'!$A$862,INDEX('Eric-SESSION'!$K$862:$T$869, MATCH("*Bench Press*",'Eric-SESSION'!$B$862:$B$869,0), MATCH("*4th*",'Eric-SESSION'!$K$7:$T$7,0)),"")</f>
        <v>#N/A</v>
      </c>
      <c r="H570" s="131" t="e">
        <f>INDEX('Eric-SESSION'!$L$862:$U$869, MATCH("*Bench Press*",'Eric-SESSION'!$B$862:$B$869,0), MATCH("*4th*",'Eric-SESSION'!$K$7:$T$7,0))</f>
        <v>#N/A</v>
      </c>
      <c r="I570" s="132" t="e">
        <f>IF($A$566='Eric-SESSION'!$A$862,INDEX('Eric-SESSION'!$K$862:$T$869, MATCH("*Military*",'Eric-SESSION'!$B$862:$B$869,0), MATCH("*4th*",'Eric-SESSION'!$K$7:$T$7,0)),"")</f>
        <v>#N/A</v>
      </c>
      <c r="J570" s="44" t="e">
        <f>INDEX('Eric-SESSION'!$L$862:$U$869, MATCH("*Military*",'Eric-SESSION'!$B$862:$B$869,0), MATCH("*4th*",'Eric-SESSION'!$K$7:$T$7,0))</f>
        <v>#N/A</v>
      </c>
      <c r="K570" s="131" t="e">
        <f>IF($A$566='Eric-SESSION'!$A$862,INDEX('Eric-SESSION'!$K$862:$T$869, MATCH("*Clean *",'Eric-SESSION'!$B$862:$B$869,0), MATCH("*4th*",'Eric-SESSION'!$K$7:$T$7,0)),"")</f>
        <v>#N/A</v>
      </c>
      <c r="L570" s="44" t="e">
        <f>INDEX('Eric-SESSION'!$L$862:$U$869, MATCH("*Clean *",'Eric-SESSION'!$B$862:$B$869,0), MATCH("*4th*",'Eric-SESSION'!$K$7:$T$7,0))</f>
        <v>#N/A</v>
      </c>
      <c r="M570" s="131" t="e">
        <f>IF($A$566='Eric-SESSION'!$A$862,INDEX('Eric-SESSION'!$K$862:$T$869, MATCH("*Lat Pulldown*",'Eric-SESSION'!$B$862:$B$869,0), MATCH("*4th*",'Eric-SESSION'!$K$7:$T$7,0)),"")</f>
        <v>#N/A</v>
      </c>
      <c r="N570" s="44" t="e">
        <f>INDEX('Eric-SESSION'!$L$862:$U$869, MATCH("*Lat Pulldown*",'Eric-SESSION'!$B$862:$B$869,0), MATCH("*4th*",'Eric-SESSION'!$K$7:$T$7,0))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IF($A$566='Eric-SESSION'!$A$862,INDEX('Eric-SESSION'!$K$862:$T$869, MATCH("*pressup*",'Eric-SESSION'!$B$862:$B$869,0), MATCH("*5th*",'Eric-SESSION'!$K$7:$T$7,0)),"")</f>
        <v>#N/A</v>
      </c>
      <c r="D571" s="132" t="e">
        <f>INDEX('Eric-SESSION'!L$862:U$869, MATCH("*pressup*",'Eric-SESSION'!$B$862:$B$869,0), MATCH("*5th*",'Eric-SESSION'!K$7:T$7,0))</f>
        <v>#N/A</v>
      </c>
      <c r="E571" s="131" t="e">
        <f>IF($A$566='Eric-SESSION'!$A$862,INDEX('Eric-SESSION'!$K$862:$T$869, MATCH("*Deadlift*",'Eric-SESSION'!$B$862:$B$869,0), MATCH("*5th*",'Eric-SESSION'!$K$7:$T$7,0)),"")</f>
        <v>#N/A</v>
      </c>
      <c r="F571" s="131" t="e">
        <f>INDEX('Eric-SESSION'!$L$862:$U$869, MATCH("*Deadlift*",'Eric-SESSION'!$B$862:$B$869,0), MATCH("*5th*",'Eric-SESSION'!$K$7:$T$7,0))</f>
        <v>#N/A</v>
      </c>
      <c r="G571" s="131" t="e">
        <f>IF($A$566='Eric-SESSION'!$A$862,INDEX('Eric-SESSION'!$K$862:$T$869, MATCH("*Bench Press*",'Eric-SESSION'!$B$862:$B$869,0), MATCH("*5th*",'Eric-SESSION'!$K$7:$T$7,0)),"")</f>
        <v>#N/A</v>
      </c>
      <c r="H571" s="131" t="e">
        <f>INDEX('Eric-SESSION'!$L$862:$U$869, MATCH("*Bench Press*",'Eric-SESSION'!$B$862:$B$869,0), MATCH("*5th*",'Eric-SESSION'!$K$7:$T$7,0))</f>
        <v>#N/A</v>
      </c>
      <c r="I571" s="132" t="e">
        <f>IF($A$566='Eric-SESSION'!$A$862,INDEX('Eric-SESSION'!$K$862:$T$869, MATCH("*Military*",'Eric-SESSION'!$B$862:$B$869,0), MATCH("*5th*",'Eric-SESSION'!$K$7:$T$7,0)),"")</f>
        <v>#N/A</v>
      </c>
      <c r="J571" s="44" t="e">
        <f>INDEX('Eric-SESSION'!$L$862:$U$869, MATCH("*Military*",'Eric-SESSION'!$B$862:$B$869,0), MATCH("*5th*",'Eric-SESSION'!$K$7:$T$7,0))</f>
        <v>#N/A</v>
      </c>
      <c r="K571" s="131" t="e">
        <f>IF($A$566='Eric-SESSION'!$A$862,INDEX('Eric-SESSION'!$K$862:$T$869, MATCH("*Clean *",'Eric-SESSION'!$B$862:$B$869,0), MATCH("*5th*",'Eric-SESSION'!$K$7:$T$7,0)),"")</f>
        <v>#N/A</v>
      </c>
      <c r="L571" s="44" t="e">
        <f>INDEX('Eric-SESSION'!$L$862:$U$869, MATCH("*Clean *",'Eric-SESSION'!$B$862:$B$869,0), MATCH("*5th*",'Eric-SESSION'!$K$7:$T$7,0))</f>
        <v>#N/A</v>
      </c>
      <c r="M571" s="131" t="e">
        <f>IF($A$566='Eric-SESSION'!$A$862,INDEX('Eric-SESSION'!$K$862:$T$869, MATCH("*Lat Pulldown*",'Eric-SESSION'!$B$862:$B$869,0), MATCH("*5th*",'Eric-SESSION'!$K$7:$T$7,0)),"")</f>
        <v>#N/A</v>
      </c>
      <c r="N571" s="44" t="e">
        <f>INDEX('Eric-SESSION'!$L$862:$U$869, MATCH("*Lat Pulldown*",'Eric-SESSION'!$B$862:$B$869,0), MATCH("*5th*",'Eric-SESSION'!$K$7:$T$7,0))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'Eric-SESSION'!A871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str">
        <f>IF($A$140='Eric-SESSION'!$A$772,INDEX('Eric-SESSION'!$K$772:$T$779, MATCH("*Plank*",'Eric-SESSION'!$B$772:$B$779,0), MATCH("*1st*",'Eric-SESSION'!$K$7:$T$7,0)),"")</f>
        <v/>
      </c>
      <c r="P572" s="152" t="str">
        <f>IF($A$140='Eric-SESSION'!$A$772,INDEX('Eric-SESSION'!$K$772:$T$779, MATCH("*HIIT*",'Eric-SESSION'!$B$772:$B$779,0), MATCH("*1st*",'Eric-SESSION'!$K$7:$T$7,0)),"")</f>
        <v/>
      </c>
      <c r="Q572" s="119" t="e">
        <f>INDEX('Eric-SESSION'!$L$772:$U$772, MATCH("*HIIT*",'Eric-SESSION'!$B$772:$B$772,0), MATCH("*1st*",'Eric-SESSION'!$K$7:$T$7,0))</f>
        <v>#N/A</v>
      </c>
      <c r="R572" s="119">
        <f>'Eric-SESSION'!U634</f>
        <v>0</v>
      </c>
      <c r="S572" s="116"/>
      <c r="T572" s="116"/>
      <c r="U572" s="120">
        <f>'Eric-SESSION'!A872</f>
        <v>0</v>
      </c>
      <c r="V572" s="120">
        <f>'Eric-SESSION'!A873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IF($A$572='Eric-SESSION'!$A$871,INDEX('Eric-SESSION'!$K$871:$T$878, MATCH("*pressup*",'Eric-SESSION'!$B$871:$B$878,0), MATCH("*1st*",'Eric-SESSION'!$K$7:$T$7,0)),"")</f>
        <v>#N/A</v>
      </c>
      <c r="D573" s="132" t="e">
        <f>INDEX('Eric-SESSION'!L$871:U$878, MATCH("*pressup*",'Eric-SESSION'!$B$871:$B$878,0), MATCH("*1st*",'Eric-SESSION'!K$7:T$7,0))</f>
        <v>#N/A</v>
      </c>
      <c r="E573" s="131" t="e">
        <f>IF($A$572='Eric-SESSION'!$A$871,INDEX('Eric-SESSION'!$K$871:$T$878, MATCH("*Deadlift*",'Eric-SESSION'!$B$871:$B$878,0), MATCH("*1st*",'Eric-SESSION'!$K$7:$T$7,0)),"")</f>
        <v>#N/A</v>
      </c>
      <c r="F573" s="131" t="e">
        <f>INDEX('Eric-SESSION'!$L$871:$U$878, MATCH("*Deadlift*",'Eric-SESSION'!$B$871:$B$878,0), MATCH("*1st*",'Eric-SESSION'!$K$7:$T$7,0))</f>
        <v>#N/A</v>
      </c>
      <c r="G573" s="131" t="e">
        <f>IF($A$572='Eric-SESSION'!$A$871,INDEX('Eric-SESSION'!$K$871:$T$878, MATCH("*Bench Press*",'Eric-SESSION'!$B$871:$B$878,0), MATCH("*1st*",'Eric-SESSION'!$K$7:$T$7,0)),"")</f>
        <v>#N/A</v>
      </c>
      <c r="H573" s="131" t="e">
        <f>INDEX('Eric-SESSION'!$L$871:$U$878, MATCH("*Bench Press*",'Eric-SESSION'!$B$871:$B$878,0), MATCH("*1st*",'Eric-SESSION'!$K$7:$T$7,0))</f>
        <v>#N/A</v>
      </c>
      <c r="I573" s="132" t="e">
        <f>IF($A$572='Eric-SESSION'!$A$871,INDEX('Eric-SESSION'!$K$871:$T$878, MATCH("*Military*",'Eric-SESSION'!$B$871:$B$878,0), MATCH("*1st*",'Eric-SESSION'!$K$7:$T$7,0)),"")</f>
        <v>#N/A</v>
      </c>
      <c r="J573" s="48" t="e">
        <f>INDEX('Eric-SESSION'!$L$871:$U$878, MATCH("*Military*",'Eric-SESSION'!$B$871:$B$878,0), MATCH("*1st*",'Eric-SESSION'!$K$7:$T$7,0))</f>
        <v>#N/A</v>
      </c>
      <c r="K573" s="131" t="e">
        <f>IF($A$572='Eric-SESSION'!$A$871,INDEX('Eric-SESSION'!$K$871:$T$878, MATCH("*Clean *",'Eric-SESSION'!$B$871:$B$878,0), MATCH("*1st*",'Eric-SESSION'!$K$7:$T$7,0)),"")</f>
        <v>#N/A</v>
      </c>
      <c r="L573" s="48" t="e">
        <f>INDEX('Eric-SESSION'!$L$871:$U$878, MATCH("*Clean *",'Eric-SESSION'!$B$871:$B$878,0), MATCH("*1st*",'Eric-SESSION'!$K$7:$T$7,0))</f>
        <v>#N/A</v>
      </c>
      <c r="M573" s="131" t="e">
        <f>IF($A$572='Eric-SESSION'!$A$871,INDEX('Eric-SESSION'!$K$871:$T$878, MATCH("*Lat Pulldown*",'Eric-SESSION'!$B$871:$B$878,0), MATCH("*1st*",'Eric-SESSION'!$K$7:$T$7,0)),"")</f>
        <v>#N/A</v>
      </c>
      <c r="N573" s="48" t="e">
        <f>INDEX('Eric-SESSION'!$L$871:$U$878, MATCH("*Lat Pulldown*",'Eric-SESSION'!$B$871:$B$878,0), MATCH("*1st*",'Eric-SESSION'!$K$7:$T$7,0))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IF($A$572='Eric-SESSION'!$A$871,INDEX('Eric-SESSION'!$K$871:$T$878, MATCH("*pressup*",'Eric-SESSION'!$B$871:$B$878,0), MATCH("*2nd*",'Eric-SESSION'!$K$7:$T$7,0)),"")</f>
        <v>#N/A</v>
      </c>
      <c r="D574" s="132" t="e">
        <f>INDEX('Eric-SESSION'!L$871:U$878, MATCH("*pressup*",'Eric-SESSION'!$B$871:$B$878,0), MATCH("*2nd*",'Eric-SESSION'!K$7:T$7,0))</f>
        <v>#N/A</v>
      </c>
      <c r="E574" s="131" t="e">
        <f>IF($A$572='Eric-SESSION'!$A$871,INDEX('Eric-SESSION'!$K$871:$T$878, MATCH("*Deadlift*",'Eric-SESSION'!$B$871:$B$878,0), MATCH("*2ND*",'Eric-SESSION'!$K$7:$T$7,0)),"")</f>
        <v>#N/A</v>
      </c>
      <c r="F574" s="131" t="e">
        <f>INDEX('Eric-SESSION'!$L$871:$U$878, MATCH("*Deadlift*",'Eric-SESSION'!$B$871:$B$878,0), MATCH("*2nd*",'Eric-SESSION'!$K$7:$T$7,0))</f>
        <v>#N/A</v>
      </c>
      <c r="G574" s="131" t="e">
        <f>IF($A$572='Eric-SESSION'!$A$871,INDEX('Eric-SESSION'!$K$871:$T$878, MATCH("*Bench Press*",'Eric-SESSION'!$B$871:$B$878,0), MATCH("*2ND*",'Eric-SESSION'!$K$7:$T$7,0)),"")</f>
        <v>#N/A</v>
      </c>
      <c r="H574" s="131" t="e">
        <f>INDEX('Eric-SESSION'!$L$871:$U$878, MATCH("*Bench Press*",'Eric-SESSION'!$B$871:$B$878,0), MATCH("*2nd*",'Eric-SESSION'!$K$7:$T$7,0))</f>
        <v>#N/A</v>
      </c>
      <c r="I574" s="132" t="e">
        <f>IF($A$572='Eric-SESSION'!$A$871,INDEX('Eric-SESSION'!$K$871:$T$878, MATCH("*Military*",'Eric-SESSION'!$B$871:$B$878,0), MATCH("*2ND*",'Eric-SESSION'!$K$7:$T$7,0)),"")</f>
        <v>#N/A</v>
      </c>
      <c r="J574" s="44" t="e">
        <f>INDEX('Eric-SESSION'!$L$871:$U$878, MATCH("*Military*",'Eric-SESSION'!$B$871:$B$878,0), MATCH("*2nd*",'Eric-SESSION'!$K$7:$T$7,0))</f>
        <v>#N/A</v>
      </c>
      <c r="K574" s="131" t="e">
        <f>IF($A$572='Eric-SESSION'!$A$871,INDEX('Eric-SESSION'!$K$871:$T$878, MATCH("*Clean *",'Eric-SESSION'!$B$871:$B$878,0), MATCH("*2ND*",'Eric-SESSION'!$K$7:$T$7,0)),"")</f>
        <v>#N/A</v>
      </c>
      <c r="L574" s="44" t="e">
        <f>INDEX('Eric-SESSION'!$L$871:$U$878, MATCH("*Clean *",'Eric-SESSION'!$B$871:$B$878,0), MATCH("*2nd*",'Eric-SESSION'!$K$7:$T$7,0))</f>
        <v>#N/A</v>
      </c>
      <c r="M574" s="131" t="e">
        <f>IF($A$572='Eric-SESSION'!$A$871,INDEX('Eric-SESSION'!$K$871:$T$878, MATCH("*Lat Pulldown*",'Eric-SESSION'!$B$871:$B$878,0), MATCH("*2ND*",'Eric-SESSION'!$K$7:$T$7,0)),"")</f>
        <v>#N/A</v>
      </c>
      <c r="N574" s="44" t="e">
        <f>INDEX('Eric-SESSION'!$L$871:$U$878, MATCH("*Lat Pulldown*",'Eric-SESSION'!$B$871:$B$878,0), MATCH("*2nd*",'Eric-SESSION'!$K$7:$T$7,0))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IF($A$572='Eric-SESSION'!$A$871,INDEX('Eric-SESSION'!$K$871:$T$878, MATCH("*pressup*",'Eric-SESSION'!$B$871:$B$878,0), MATCH("*3rd*",'Eric-SESSION'!$K$7:$T$7,0)),"")</f>
        <v>#N/A</v>
      </c>
      <c r="D575" s="132" t="e">
        <f>INDEX('Eric-SESSION'!L$871:U$878, MATCH("*pressup*",'Eric-SESSION'!$B$871:$B$878,0), MATCH("*3rd*",'Eric-SESSION'!K$7:T$7,0))</f>
        <v>#N/A</v>
      </c>
      <c r="E575" s="131" t="e">
        <f>IF($A$572='Eric-SESSION'!$A$871,INDEX('Eric-SESSION'!$K$871:$T$878, MATCH("*Deadlift*",'Eric-SESSION'!$B$871:$B$878,0), MATCH("*3rd*",'Eric-SESSION'!$K$7:$T$7,0)),"")</f>
        <v>#N/A</v>
      </c>
      <c r="F575" s="131" t="e">
        <f>INDEX('Eric-SESSION'!$L$871:$U$878, MATCH("*Deadlift*",'Eric-SESSION'!$B$871:$B$878,0), MATCH("*3rd*",'Eric-SESSION'!$K$7:$T$7,0))</f>
        <v>#N/A</v>
      </c>
      <c r="G575" s="131" t="e">
        <f>IF($A$572='Eric-SESSION'!$A$871,INDEX('Eric-SESSION'!$K$871:$T$878, MATCH("*Bench Press*",'Eric-SESSION'!$B$871:$B$878,0), MATCH("*3rd*",'Eric-SESSION'!$K$7:$T$7,0)),"")</f>
        <v>#N/A</v>
      </c>
      <c r="H575" s="131" t="e">
        <f>INDEX('Eric-SESSION'!$L$871:$U$878, MATCH("*Bench Press*",'Eric-SESSION'!$B$871:$B$878,0), MATCH("*3rd*",'Eric-SESSION'!$K$7:$T$7,0))</f>
        <v>#N/A</v>
      </c>
      <c r="I575" s="132" t="e">
        <f>IF($A$572='Eric-SESSION'!$A$871,INDEX('Eric-SESSION'!$K$871:$T$878, MATCH("*Military*",'Eric-SESSION'!$B$871:$B$878,0), MATCH("*3rd*",'Eric-SESSION'!$K$7:$T$7,0)),"")</f>
        <v>#N/A</v>
      </c>
      <c r="J575" s="44" t="e">
        <f>INDEX('Eric-SESSION'!$L$871:$U$878, MATCH("*Military*",'Eric-SESSION'!$B$871:$B$878,0), MATCH("*3rd*",'Eric-SESSION'!$K$7:$T$7,0))</f>
        <v>#N/A</v>
      </c>
      <c r="K575" s="131" t="e">
        <f>IF($A$572='Eric-SESSION'!$A$871,INDEX('Eric-SESSION'!$K$871:$T$878, MATCH("*Clean *",'Eric-SESSION'!$B$871:$B$878,0), MATCH("*3rd*",'Eric-SESSION'!$K$7:$T$7,0)),"")</f>
        <v>#N/A</v>
      </c>
      <c r="L575" s="44" t="e">
        <f>INDEX('Eric-SESSION'!$L$871:$U$878, MATCH("*Clean *",'Eric-SESSION'!$B$871:$B$878,0), MATCH("*3rd*",'Eric-SESSION'!$K$7:$T$7,0))</f>
        <v>#N/A</v>
      </c>
      <c r="M575" s="131" t="e">
        <f>IF($A$572='Eric-SESSION'!$A$871,INDEX('Eric-SESSION'!$K$871:$T$878, MATCH("*Lat Pulldown*",'Eric-SESSION'!$B$871:$B$878,0), MATCH("*3rd*",'Eric-SESSION'!$K$7:$T$7,0)),"")</f>
        <v>#N/A</v>
      </c>
      <c r="N575" s="44" t="e">
        <f>INDEX('Eric-SESSION'!$L$871:$U$878, MATCH("*Lat Pulldown*",'Eric-SESSION'!$B$871:$B$878,0), MATCH("*3rd*",'Eric-SESSION'!$K$7:$T$7,0))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IF($A$572='Eric-SESSION'!$A$871,INDEX('Eric-SESSION'!$K$871:$T$878, MATCH("*pressup*",'Eric-SESSION'!$B$871:$B$878,0), MATCH("*4th*",'Eric-SESSION'!$K$7:$T$7,0)),"")</f>
        <v>#N/A</v>
      </c>
      <c r="D576" s="132" t="e">
        <f>INDEX('Eric-SESSION'!L$871:U$878, MATCH("*pressup*",'Eric-SESSION'!$B$871:$B$878,0), MATCH("*4th*",'Eric-SESSION'!K$7:T$7,0))</f>
        <v>#N/A</v>
      </c>
      <c r="E576" s="131" t="e">
        <f>IF($A$572='Eric-SESSION'!$A$871,INDEX('Eric-SESSION'!$K$871:$T$878, MATCH("*Deadlift*",'Eric-SESSION'!$B$871:$B$878,0), MATCH("*4th*",'Eric-SESSION'!$K$7:$T$7,0)),"")</f>
        <v>#N/A</v>
      </c>
      <c r="F576" s="131" t="e">
        <f>INDEX('Eric-SESSION'!$L$871:$U$878, MATCH("*Deadlift*",'Eric-SESSION'!$B$871:$B$878,0), MATCH("*4th*",'Eric-SESSION'!$K$7:$T$7,0))</f>
        <v>#N/A</v>
      </c>
      <c r="G576" s="131" t="e">
        <f>IF($A$572='Eric-SESSION'!$A$871,INDEX('Eric-SESSION'!$K$871:$T$878, MATCH("*Bench Press*",'Eric-SESSION'!$B$871:$B$878,0), MATCH("*4th*",'Eric-SESSION'!$K$7:$T$7,0)),"")</f>
        <v>#N/A</v>
      </c>
      <c r="H576" s="131" t="e">
        <f>INDEX('Eric-SESSION'!$L$871:$U$878, MATCH("*Bench Press*",'Eric-SESSION'!$B$871:$B$878,0), MATCH("*4th*",'Eric-SESSION'!$K$7:$T$7,0))</f>
        <v>#N/A</v>
      </c>
      <c r="I576" s="132" t="e">
        <f>IF($A$572='Eric-SESSION'!$A$871,INDEX('Eric-SESSION'!$K$871:$T$878, MATCH("*Military*",'Eric-SESSION'!$B$871:$B$878,0), MATCH("*4th*",'Eric-SESSION'!$K$7:$T$7,0)),"")</f>
        <v>#N/A</v>
      </c>
      <c r="J576" s="44" t="e">
        <f>INDEX('Eric-SESSION'!$L$871:$U$878, MATCH("*Military*",'Eric-SESSION'!$B$871:$B$878,0), MATCH("*4th*",'Eric-SESSION'!$K$7:$T$7,0))</f>
        <v>#N/A</v>
      </c>
      <c r="K576" s="131" t="e">
        <f>IF($A$572='Eric-SESSION'!$A$871,INDEX('Eric-SESSION'!$K$871:$T$878, MATCH("*Clean *",'Eric-SESSION'!$B$871:$B$878,0), MATCH("*4th*",'Eric-SESSION'!$K$7:$T$7,0)),"")</f>
        <v>#N/A</v>
      </c>
      <c r="L576" s="44" t="e">
        <f>INDEX('Eric-SESSION'!$L$871:$U$878, MATCH("*Clean *",'Eric-SESSION'!$B$871:$B$878,0), MATCH("*4th*",'Eric-SESSION'!$K$7:$T$7,0))</f>
        <v>#N/A</v>
      </c>
      <c r="M576" s="131" t="e">
        <f>IF($A$572='Eric-SESSION'!$A$871,INDEX('Eric-SESSION'!$K$871:$T$878, MATCH("*Lat Pulldown*",'Eric-SESSION'!$B$871:$B$878,0), MATCH("*4th*",'Eric-SESSION'!$K$7:$T$7,0)),"")</f>
        <v>#N/A</v>
      </c>
      <c r="N576" s="44" t="e">
        <f>INDEX('Eric-SESSION'!$L$871:$U$878, MATCH("*Lat Pulldown*",'Eric-SESSION'!$B$871:$B$878,0), MATCH("*4th*",'Eric-SESSION'!$K$7:$T$7,0))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IF($A$572='Eric-SESSION'!$A$871,INDEX('Eric-SESSION'!$K$871:$T$878, MATCH("*pressup*",'Eric-SESSION'!$B$871:$B$878,0), MATCH("*5th*",'Eric-SESSION'!$K$7:$T$7,0)),"")</f>
        <v>#N/A</v>
      </c>
      <c r="D577" s="132" t="e">
        <f>INDEX('Eric-SESSION'!L$871:U$878, MATCH("*pressup*",'Eric-SESSION'!$B$871:$B$878,0), MATCH("*5th*",'Eric-SESSION'!K$7:T$7,0))</f>
        <v>#N/A</v>
      </c>
      <c r="E577" s="131" t="e">
        <f>IF($A$572='Eric-SESSION'!$A$871,INDEX('Eric-SESSION'!$K$871:$T$878, MATCH("*Deadlift*",'Eric-SESSION'!$B$871:$B$878,0), MATCH("*5th*",'Eric-SESSION'!$K$7:$T$7,0)),"")</f>
        <v>#N/A</v>
      </c>
      <c r="F577" s="131" t="e">
        <f>INDEX('Eric-SESSION'!$L$871:$U$878, MATCH("*Deadlift*",'Eric-SESSION'!$B$871:$B$878,0), MATCH("*5th*",'Eric-SESSION'!$K$7:$T$7,0))</f>
        <v>#N/A</v>
      </c>
      <c r="G577" s="131" t="e">
        <f>IF($A$572='Eric-SESSION'!$A$871,INDEX('Eric-SESSION'!$K$871:$T$878, MATCH("*Bench Press*",'Eric-SESSION'!$B$871:$B$878,0), MATCH("*5th*",'Eric-SESSION'!$K$7:$T$7,0)),"")</f>
        <v>#N/A</v>
      </c>
      <c r="H577" s="131" t="e">
        <f>INDEX('Eric-SESSION'!$L$871:$U$878, MATCH("*Bench Press*",'Eric-SESSION'!$B$871:$B$878,0), MATCH("*5th*",'Eric-SESSION'!$K$7:$T$7,0))</f>
        <v>#N/A</v>
      </c>
      <c r="I577" s="132" t="e">
        <f>IF($A$572='Eric-SESSION'!$A$871,INDEX('Eric-SESSION'!$K$871:$T$878, MATCH("*Military*",'Eric-SESSION'!$B$871:$B$878,0), MATCH("*5th*",'Eric-SESSION'!$K$7:$T$7,0)),"")</f>
        <v>#N/A</v>
      </c>
      <c r="J577" s="44" t="e">
        <f>INDEX('Eric-SESSION'!$L$871:$U$878, MATCH("*Military*",'Eric-SESSION'!$B$871:$B$878,0), MATCH("*5th*",'Eric-SESSION'!$K$7:$T$7,0))</f>
        <v>#N/A</v>
      </c>
      <c r="K577" s="131" t="e">
        <f>IF($A$572='Eric-SESSION'!$A$871,INDEX('Eric-SESSION'!$K$871:$T$878, MATCH("*Clean *",'Eric-SESSION'!$B$871:$B$878,0), MATCH("*5th*",'Eric-SESSION'!$K$7:$T$7,0)),"")</f>
        <v>#N/A</v>
      </c>
      <c r="L577" s="44" t="e">
        <f>INDEX('Eric-SESSION'!$L$871:$U$878, MATCH("*Clean *",'Eric-SESSION'!$B$871:$B$878,0), MATCH("*5th*",'Eric-SESSION'!$K$7:$T$7,0))</f>
        <v>#N/A</v>
      </c>
      <c r="M577" s="131" t="e">
        <f>IF($A$572='Eric-SESSION'!$A$871,INDEX('Eric-SESSION'!$K$871:$T$878, MATCH("*Lat Pulldown*",'Eric-SESSION'!$B$871:$B$878,0), MATCH("*5th*",'Eric-SESSION'!$K$7:$T$7,0)),"")</f>
        <v>#N/A</v>
      </c>
      <c r="N577" s="44" t="e">
        <f>INDEX('Eric-SESSION'!$L$871:$U$878, MATCH("*Lat Pulldown*",'Eric-SESSION'!$B$871:$B$878,0), MATCH("*5th*",'Eric-SESSION'!$K$7:$T$7,0))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'Eric-SESSION'!A880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str">
        <f>IF($A$140='Eric-SESSION'!$A$781,INDEX('Eric-SESSION'!$K$781:$T$788, MATCH("*Plank*",'Eric-SESSION'!$B$781:$B$788,0), MATCH("*1st*",'Eric-SESSION'!$K$7:$T$7,0)),"")</f>
        <v/>
      </c>
      <c r="P578" s="152" t="str">
        <f>IF($A$140='Eric-SESSION'!$A$781,INDEX('Eric-SESSION'!$K$781:$T$788, MATCH("*HIIT*",'Eric-SESSION'!$B$781:$B$788,0), MATCH("*1st*",'Eric-SESSION'!$K$7:$T$7,0)),"")</f>
        <v/>
      </c>
      <c r="Q578" s="119" t="e">
        <f>INDEX('Eric-SESSION'!$L$781:$U$781, MATCH("*HIIT*",'Eric-SESSION'!$B$781:$B$781,0), MATCH("*1st*",'Eric-SESSION'!$K$7:$T$7,0))</f>
        <v>#N/A</v>
      </c>
      <c r="R578" s="119">
        <f>'Eric-SESSION'!U640</f>
        <v>0</v>
      </c>
      <c r="S578" s="116"/>
      <c r="T578" s="116"/>
      <c r="U578" s="120">
        <f>'Eric-SESSION'!A881</f>
        <v>0</v>
      </c>
      <c r="V578" s="120">
        <f>'Eric-SESSION'!A882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IF($A$578='Eric-SESSION'!$A$880,INDEX('Eric-SESSION'!$K$880:$T$887, MATCH("*pressup*",'Eric-SESSION'!$B$880:$B$887,0), MATCH("*1st*",'Eric-SESSION'!$K$7:$T$7,0)),"")</f>
        <v>#N/A</v>
      </c>
      <c r="D579" s="132" t="e">
        <f>INDEX('Eric-SESSION'!L$880:U$887, MATCH("*pressup*",'Eric-SESSION'!$B$880:$B$887,0), MATCH("*1st*",'Eric-SESSION'!K$7:T$7,0))</f>
        <v>#N/A</v>
      </c>
      <c r="E579" s="131" t="e">
        <f>IF($A$578='Eric-SESSION'!$A$880,INDEX('Eric-SESSION'!$K$880:$T$887, MATCH("*Deadlift*",'Eric-SESSION'!$B$880:$B$887,0), MATCH("*1st*",'Eric-SESSION'!$K$7:$T$7,0)),"")</f>
        <v>#N/A</v>
      </c>
      <c r="F579" s="131" t="e">
        <f>INDEX('Eric-SESSION'!$L$880:$U$887, MATCH("*Deadlift*",'Eric-SESSION'!$B$880:$B$887,0), MATCH("*1st*",'Eric-SESSION'!$K$7:$T$7,0))</f>
        <v>#N/A</v>
      </c>
      <c r="G579" s="131" t="e">
        <f>IF($A$578='Eric-SESSION'!$A$880,INDEX('Eric-SESSION'!$K$880:$T$887, MATCH("*Bench Press*",'Eric-SESSION'!$B$880:$B$887,0), MATCH("*1st*",'Eric-SESSION'!$K$7:$T$7,0)),"")</f>
        <v>#N/A</v>
      </c>
      <c r="H579" s="131" t="e">
        <f>INDEX('Eric-SESSION'!$L$880:$U$887, MATCH("*Bench Press*",'Eric-SESSION'!$B$880:$B$887,0), MATCH("*1st*",'Eric-SESSION'!$K$7:$T$7,0))</f>
        <v>#N/A</v>
      </c>
      <c r="I579" s="132" t="e">
        <f>IF($A$578='Eric-SESSION'!$A$880,INDEX('Eric-SESSION'!$K$880:$T$887, MATCH("*Military*",'Eric-SESSION'!$B$880:$B$887,0), MATCH("*1st*",'Eric-SESSION'!$K$7:$T$7,0)),"")</f>
        <v>#N/A</v>
      </c>
      <c r="J579" s="48" t="e">
        <f>INDEX('Eric-SESSION'!$L$880:$U$887, MATCH("*Military*",'Eric-SESSION'!$B$880:$B$887,0), MATCH("*1st*",'Eric-SESSION'!$K$7:$T$7,0))</f>
        <v>#N/A</v>
      </c>
      <c r="K579" s="131" t="e">
        <f>IF($A$578='Eric-SESSION'!$A$880,INDEX('Eric-SESSION'!$K$880:$T$887, MATCH("*Clean *",'Eric-SESSION'!$B$880:$B$887,0), MATCH("*1st*",'Eric-SESSION'!$K$7:$T$7,0)),"")</f>
        <v>#N/A</v>
      </c>
      <c r="L579" s="48" t="e">
        <f>INDEX('Eric-SESSION'!$L$880:$U$887, MATCH("*Clean *",'Eric-SESSION'!$B$880:$B$887,0), MATCH("*1st*",'Eric-SESSION'!$K$7:$T$7,0))</f>
        <v>#N/A</v>
      </c>
      <c r="M579" s="131" t="e">
        <f>IF($A$578='Eric-SESSION'!$A$880,INDEX('Eric-SESSION'!$K$880:$T$887, MATCH("*Lat Pulldown*",'Eric-SESSION'!$B$880:$B$887,0), MATCH("*1st*",'Eric-SESSION'!$K$7:$T$7,0)),"")</f>
        <v>#N/A</v>
      </c>
      <c r="N579" s="48" t="e">
        <f>INDEX('Eric-SESSION'!$L$880:$U$887, MATCH("*Lat Pulldown*",'Eric-SESSION'!$B$880:$B$887,0), MATCH("*1st*",'Eric-SESSION'!$K$7:$T$7,0))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IF($A$578='Eric-SESSION'!$A$880,INDEX('Eric-SESSION'!$K$880:$T$887, MATCH("*pressup*",'Eric-SESSION'!$B$880:$B$887,0), MATCH("*2nd*",'Eric-SESSION'!$K$7:$T$7,0)),"")</f>
        <v>#N/A</v>
      </c>
      <c r="D580" s="132" t="e">
        <f>INDEX('Eric-SESSION'!L$880:U$887, MATCH("*pressup*",'Eric-SESSION'!$B$880:$B$887,0), MATCH("*2nd*",'Eric-SESSION'!K$7:T$7,0))</f>
        <v>#N/A</v>
      </c>
      <c r="E580" s="131" t="e">
        <f>IF($A$578='Eric-SESSION'!$A$880,INDEX('Eric-SESSION'!$K$880:$T$887, MATCH("*Deadlift*",'Eric-SESSION'!$B$880:$B$887,0), MATCH("*2ND*",'Eric-SESSION'!$K$7:$T$7,0)),"")</f>
        <v>#N/A</v>
      </c>
      <c r="F580" s="131" t="e">
        <f>INDEX('Eric-SESSION'!$L$880:$U$887, MATCH("*Deadlift*",'Eric-SESSION'!$B$880:$B$887,0), MATCH("*2nd*",'Eric-SESSION'!$K$7:$T$7,0))</f>
        <v>#N/A</v>
      </c>
      <c r="G580" s="131" t="e">
        <f>IF($A$578='Eric-SESSION'!$A$880,INDEX('Eric-SESSION'!$K$880:$T$887, MATCH("*Bench Press*",'Eric-SESSION'!$B$880:$B$887,0), MATCH("*2ND*",'Eric-SESSION'!$K$7:$T$7,0)),"")</f>
        <v>#N/A</v>
      </c>
      <c r="H580" s="131" t="e">
        <f>INDEX('Eric-SESSION'!$L$880:$U$887, MATCH("*Bench Press*",'Eric-SESSION'!$B$880:$B$887,0), MATCH("*2nd*",'Eric-SESSION'!$K$7:$T$7,0))</f>
        <v>#N/A</v>
      </c>
      <c r="I580" s="132" t="e">
        <f>IF($A$578='Eric-SESSION'!$A$880,INDEX('Eric-SESSION'!$K$880:$T$887, MATCH("*Military*",'Eric-SESSION'!$B$880:$B$887,0), MATCH("*2ND*",'Eric-SESSION'!$K$7:$T$7,0)),"")</f>
        <v>#N/A</v>
      </c>
      <c r="J580" s="44" t="e">
        <f>INDEX('Eric-SESSION'!$L$880:$U$887, MATCH("*Military*",'Eric-SESSION'!$B$880:$B$887,0), MATCH("*2nd*",'Eric-SESSION'!$K$7:$T$7,0))</f>
        <v>#N/A</v>
      </c>
      <c r="K580" s="131" t="e">
        <f>IF($A$578='Eric-SESSION'!$A$880,INDEX('Eric-SESSION'!$K$880:$T$887, MATCH("*Clean *",'Eric-SESSION'!$B$880:$B$887,0), MATCH("*2ND*",'Eric-SESSION'!$K$7:$T$7,0)),"")</f>
        <v>#N/A</v>
      </c>
      <c r="L580" s="44" t="e">
        <f>INDEX('Eric-SESSION'!$L$880:$U$887, MATCH("*Clean *",'Eric-SESSION'!$B$880:$B$887,0), MATCH("*2nd*",'Eric-SESSION'!$K$7:$T$7,0))</f>
        <v>#N/A</v>
      </c>
      <c r="M580" s="131" t="e">
        <f>IF($A$578='Eric-SESSION'!$A$880,INDEX('Eric-SESSION'!$K$880:$T$887, MATCH("*Lat Pulldown*",'Eric-SESSION'!$B$880:$B$887,0), MATCH("*2ND*",'Eric-SESSION'!$K$7:$T$7,0)),"")</f>
        <v>#N/A</v>
      </c>
      <c r="N580" s="44" t="e">
        <f>INDEX('Eric-SESSION'!$L$880:$U$887, MATCH("*Lat Pulldown*",'Eric-SESSION'!$B$880:$B$887,0), MATCH("*2nd*",'Eric-SESSION'!$K$7:$T$7,0))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IF($A$578='Eric-SESSION'!$A$880,INDEX('Eric-SESSION'!$K$880:$T$887, MATCH("*pressup*",'Eric-SESSION'!$B$880:$B$887,0), MATCH("*3rd*",'Eric-SESSION'!$K$7:$T$7,0)),"")</f>
        <v>#N/A</v>
      </c>
      <c r="D581" s="132" t="e">
        <f>INDEX('Eric-SESSION'!L$880:U$887, MATCH("*pressup*",'Eric-SESSION'!$B$880:$B$887,0), MATCH("*3rd*",'Eric-SESSION'!K$7:T$7,0))</f>
        <v>#N/A</v>
      </c>
      <c r="E581" s="131" t="e">
        <f>IF($A$578='Eric-SESSION'!$A$880,INDEX('Eric-SESSION'!$K$880:$T$887, MATCH("*Deadlift*",'Eric-SESSION'!$B$880:$B$887,0), MATCH("*3rd*",'Eric-SESSION'!$K$7:$T$7,0)),"")</f>
        <v>#N/A</v>
      </c>
      <c r="F581" s="131" t="e">
        <f>INDEX('Eric-SESSION'!$L$880:$U$887, MATCH("*Deadlift*",'Eric-SESSION'!$B$880:$B$887,0), MATCH("*3rd*",'Eric-SESSION'!$K$7:$T$7,0))</f>
        <v>#N/A</v>
      </c>
      <c r="G581" s="131" t="e">
        <f>IF($A$578='Eric-SESSION'!$A$880,INDEX('Eric-SESSION'!$K$880:$T$887, MATCH("*Bench Press*",'Eric-SESSION'!$B$880:$B$887,0), MATCH("*3rd*",'Eric-SESSION'!$K$7:$T$7,0)),"")</f>
        <v>#N/A</v>
      </c>
      <c r="H581" s="131" t="e">
        <f>INDEX('Eric-SESSION'!$L$880:$U$887, MATCH("*Bench Press*",'Eric-SESSION'!$B$880:$B$887,0), MATCH("*3rd*",'Eric-SESSION'!$K$7:$T$7,0))</f>
        <v>#N/A</v>
      </c>
      <c r="I581" s="132" t="e">
        <f>IF($A$578='Eric-SESSION'!$A$880,INDEX('Eric-SESSION'!$K$880:$T$887, MATCH("*Military*",'Eric-SESSION'!$B$880:$B$887,0), MATCH("*3rd*",'Eric-SESSION'!$K$7:$T$7,0)),"")</f>
        <v>#N/A</v>
      </c>
      <c r="J581" s="44" t="e">
        <f>INDEX('Eric-SESSION'!$L$880:$U$887, MATCH("*Military*",'Eric-SESSION'!$B$880:$B$887,0), MATCH("*3rd*",'Eric-SESSION'!$K$7:$T$7,0))</f>
        <v>#N/A</v>
      </c>
      <c r="K581" s="131" t="e">
        <f>IF($A$578='Eric-SESSION'!$A$880,INDEX('Eric-SESSION'!$K$880:$T$887, MATCH("*Clean *",'Eric-SESSION'!$B$880:$B$887,0), MATCH("*3rd*",'Eric-SESSION'!$K$7:$T$7,0)),"")</f>
        <v>#N/A</v>
      </c>
      <c r="L581" s="44" t="e">
        <f>INDEX('Eric-SESSION'!$L$880:$U$887, MATCH("*Clean *",'Eric-SESSION'!$B$880:$B$887,0), MATCH("*3rd*",'Eric-SESSION'!$K$7:$T$7,0))</f>
        <v>#N/A</v>
      </c>
      <c r="M581" s="131" t="e">
        <f>IF($A$578='Eric-SESSION'!$A$880,INDEX('Eric-SESSION'!$K$880:$T$887, MATCH("*Lat Pulldown*",'Eric-SESSION'!$B$880:$B$887,0), MATCH("*3rd*",'Eric-SESSION'!$K$7:$T$7,0)),"")</f>
        <v>#N/A</v>
      </c>
      <c r="N581" s="44" t="e">
        <f>INDEX('Eric-SESSION'!$L$880:$U$887, MATCH("*Lat Pulldown*",'Eric-SESSION'!$B$880:$B$887,0), MATCH("*3rd*",'Eric-SESSION'!$K$7:$T$7,0))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IF($A$578='Eric-SESSION'!$A$880,INDEX('Eric-SESSION'!$K$880:$T$887, MATCH("*pressup*",'Eric-SESSION'!$B$880:$B$887,0), MATCH("*4th*",'Eric-SESSION'!$K$7:$T$7,0)),"")</f>
        <v>#N/A</v>
      </c>
      <c r="D582" s="132" t="e">
        <f>INDEX('Eric-SESSION'!L$880:U$887, MATCH("*pressup*",'Eric-SESSION'!$B$880:$B$887,0), MATCH("*4th*",'Eric-SESSION'!K$7:T$7,0))</f>
        <v>#N/A</v>
      </c>
      <c r="E582" s="131" t="e">
        <f>IF($A$578='Eric-SESSION'!$A$880,INDEX('Eric-SESSION'!$K$880:$T$887, MATCH("*Deadlift*",'Eric-SESSION'!$B$880:$B$887,0), MATCH("*4th*",'Eric-SESSION'!$K$7:$T$7,0)),"")</f>
        <v>#N/A</v>
      </c>
      <c r="F582" s="131" t="e">
        <f>INDEX('Eric-SESSION'!$L$880:$U$887, MATCH("*Deadlift*",'Eric-SESSION'!$B$880:$B$887,0), MATCH("*4th*",'Eric-SESSION'!$K$7:$T$7,0))</f>
        <v>#N/A</v>
      </c>
      <c r="G582" s="131" t="e">
        <f>IF($A$578='Eric-SESSION'!$A$880,INDEX('Eric-SESSION'!$K$880:$T$887, MATCH("*Bench Press*",'Eric-SESSION'!$B$880:$B$887,0), MATCH("*4th*",'Eric-SESSION'!$K$7:$T$7,0)),"")</f>
        <v>#N/A</v>
      </c>
      <c r="H582" s="131" t="e">
        <f>INDEX('Eric-SESSION'!$L$880:$U$887, MATCH("*Bench Press*",'Eric-SESSION'!$B$880:$B$887,0), MATCH("*4th*",'Eric-SESSION'!$K$7:$T$7,0))</f>
        <v>#N/A</v>
      </c>
      <c r="I582" s="132" t="e">
        <f>IF($A$578='Eric-SESSION'!$A$880,INDEX('Eric-SESSION'!$K$880:$T$887, MATCH("*Military*",'Eric-SESSION'!$B$880:$B$887,0), MATCH("*4th*",'Eric-SESSION'!$K$7:$T$7,0)),"")</f>
        <v>#N/A</v>
      </c>
      <c r="J582" s="44" t="e">
        <f>INDEX('Eric-SESSION'!$L$880:$U$887, MATCH("*Military*",'Eric-SESSION'!$B$880:$B$887,0), MATCH("*4th*",'Eric-SESSION'!$K$7:$T$7,0))</f>
        <v>#N/A</v>
      </c>
      <c r="K582" s="131" t="e">
        <f>IF($A$578='Eric-SESSION'!$A$880,INDEX('Eric-SESSION'!$K$880:$T$887, MATCH("*Clean *",'Eric-SESSION'!$B$880:$B$887,0), MATCH("*4th*",'Eric-SESSION'!$K$7:$T$7,0)),"")</f>
        <v>#N/A</v>
      </c>
      <c r="L582" s="44" t="e">
        <f>INDEX('Eric-SESSION'!$L$880:$U$887, MATCH("*Clean *",'Eric-SESSION'!$B$880:$B$887,0), MATCH("*4th*",'Eric-SESSION'!$K$7:$T$7,0))</f>
        <v>#N/A</v>
      </c>
      <c r="M582" s="131" t="e">
        <f>IF($A$578='Eric-SESSION'!$A$880,INDEX('Eric-SESSION'!$K$880:$T$887, MATCH("*Lat Pulldown*",'Eric-SESSION'!$B$880:$B$887,0), MATCH("*4th*",'Eric-SESSION'!$K$7:$T$7,0)),"")</f>
        <v>#N/A</v>
      </c>
      <c r="N582" s="44" t="e">
        <f>INDEX('Eric-SESSION'!$L$880:$U$887, MATCH("*Lat Pulldown*",'Eric-SESSION'!$B$880:$B$887,0), MATCH("*4th*",'Eric-SESSION'!$K$7:$T$7,0))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IF($A$578='Eric-SESSION'!$A$880,INDEX('Eric-SESSION'!$K$880:$T$887, MATCH("*pressup*",'Eric-SESSION'!$B$880:$B$887,0), MATCH("*5th*",'Eric-SESSION'!$K$7:$T$7,0)),"")</f>
        <v>#N/A</v>
      </c>
      <c r="D583" s="132" t="e">
        <f>INDEX('Eric-SESSION'!L$880:U$887, MATCH("*pressup*",'Eric-SESSION'!$B$880:$B$887,0), MATCH("*5th*",'Eric-SESSION'!K$7:T$7,0))</f>
        <v>#N/A</v>
      </c>
      <c r="E583" s="131" t="e">
        <f>IF($A$578='Eric-SESSION'!$A$880,INDEX('Eric-SESSION'!$K$880:$T$887, MATCH("*Deadlift*",'Eric-SESSION'!$B$880:$B$887,0), MATCH("*5th*",'Eric-SESSION'!$K$7:$T$7,0)),"")</f>
        <v>#N/A</v>
      </c>
      <c r="F583" s="131" t="e">
        <f>INDEX('Eric-SESSION'!$L$880:$U$887, MATCH("*Deadlift*",'Eric-SESSION'!$B$880:$B$887,0), MATCH("*5th*",'Eric-SESSION'!$K$7:$T$7,0))</f>
        <v>#N/A</v>
      </c>
      <c r="G583" s="131" t="e">
        <f>IF($A$578='Eric-SESSION'!$A$880,INDEX('Eric-SESSION'!$K$880:$T$887, MATCH("*Bench Press*",'Eric-SESSION'!$B$880:$B$887,0), MATCH("*5th*",'Eric-SESSION'!$K$7:$T$7,0)),"")</f>
        <v>#N/A</v>
      </c>
      <c r="H583" s="131" t="e">
        <f>INDEX('Eric-SESSION'!$L$880:$U$887, MATCH("*Bench Press*",'Eric-SESSION'!$B$880:$B$887,0), MATCH("*5th*",'Eric-SESSION'!$K$7:$T$7,0))</f>
        <v>#N/A</v>
      </c>
      <c r="I583" s="132" t="e">
        <f>IF($A$578='Eric-SESSION'!$A$880,INDEX('Eric-SESSION'!$K$880:$T$887, MATCH("*Military*",'Eric-SESSION'!$B$880:$B$887,0), MATCH("*5th*",'Eric-SESSION'!$K$7:$T$7,0)),"")</f>
        <v>#N/A</v>
      </c>
      <c r="J583" s="44" t="e">
        <f>INDEX('Eric-SESSION'!$L$880:$U$887, MATCH("*Military*",'Eric-SESSION'!$B$880:$B$887,0), MATCH("*5th*",'Eric-SESSION'!$K$7:$T$7,0))</f>
        <v>#N/A</v>
      </c>
      <c r="K583" s="131" t="e">
        <f>IF($A$578='Eric-SESSION'!$A$880,INDEX('Eric-SESSION'!$K$880:$T$887, MATCH("*Clean *",'Eric-SESSION'!$B$880:$B$887,0), MATCH("*5th*",'Eric-SESSION'!$K$7:$T$7,0)),"")</f>
        <v>#N/A</v>
      </c>
      <c r="L583" s="44" t="e">
        <f>INDEX('Eric-SESSION'!$L$880:$U$887, MATCH("*Clean *",'Eric-SESSION'!$B$880:$B$887,0), MATCH("*5th*",'Eric-SESSION'!$K$7:$T$7,0))</f>
        <v>#N/A</v>
      </c>
      <c r="M583" s="131" t="e">
        <f>IF($A$578='Eric-SESSION'!$A$880,INDEX('Eric-SESSION'!$K$880:$T$887, MATCH("*Lat Pulldown*",'Eric-SESSION'!$B$880:$B$887,0), MATCH("*5th*",'Eric-SESSION'!$K$7:$T$7,0)),"")</f>
        <v>#N/A</v>
      </c>
      <c r="N583" s="44" t="e">
        <f>INDEX('Eric-SESSION'!$L$880:$U$887, MATCH("*Lat Pulldown*",'Eric-SESSION'!$B$880:$B$887,0), MATCH("*5th*",'Eric-SESSION'!$K$7:$T$7,0))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'Eric-SESSION'!A889</f>
        <v>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str">
        <f>IF($A$140='Eric-SESSION'!$A$790,INDEX('Eric-SESSION'!$K$790:$T$797, MATCH("*Plank*",'Eric-SESSION'!$B$790:$B$797,0), MATCH("*1st*",'Eric-SESSION'!$K$7:$T$7,0)),"")</f>
        <v/>
      </c>
      <c r="P584" s="152" t="str">
        <f>IF($A$140='Eric-SESSION'!$A$790,INDEX('Eric-SESSION'!$K$790:$T$797, MATCH("*HIIT*",'Eric-SESSION'!$B$790:$B$797,0), MATCH("*1st*",'Eric-SESSION'!$K$7:$T$7,0)),"")</f>
        <v/>
      </c>
      <c r="Q584" s="119" t="e">
        <f>INDEX('Eric-SESSION'!$L$790:$U$790, MATCH("*HIIT*",'Eric-SESSION'!$B$790:$B$790,0), MATCH("*1st*",'Eric-SESSION'!$K$7:$T$7,0))</f>
        <v>#N/A</v>
      </c>
      <c r="R584" s="119">
        <f>'Eric-SESSION'!U646</f>
        <v>0</v>
      </c>
      <c r="S584" s="116"/>
      <c r="T584" s="116"/>
      <c r="U584" s="120">
        <f>'Eric-SESSION'!A890</f>
        <v>0</v>
      </c>
      <c r="V584" s="120">
        <f>'Eric-SESSION'!A891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IF($A$584='Eric-SESSION'!$A$889,INDEX('Eric-SESSION'!$K$889:$T$896, MATCH("*pressup*",'Eric-SESSION'!$B$889:$B$896,0), MATCH("*1st*",'Eric-SESSION'!$K$7:$T$7,0)),"")</f>
        <v>#N/A</v>
      </c>
      <c r="D585" s="132" t="e">
        <f>INDEX('Eric-SESSION'!L$889:U$896, MATCH("*pressup*",'Eric-SESSION'!$B$889:$B$896,0), MATCH("*1st*",'Eric-SESSION'!K$7:T$7,0))</f>
        <v>#N/A</v>
      </c>
      <c r="E585" s="131" t="e">
        <f>IF($A$584='Eric-SESSION'!$A$889,INDEX('Eric-SESSION'!$K$889:$T$896, MATCH("*Deadlift*",'Eric-SESSION'!$B$889:$B$896,0), MATCH("*1st*",'Eric-SESSION'!$K$7:$T$7,0)),"")</f>
        <v>#N/A</v>
      </c>
      <c r="F585" s="131" t="e">
        <f>INDEX('Eric-SESSION'!$L$889:$U$896, MATCH("*Deadlift*",'Eric-SESSION'!$B$889:$B$896,0), MATCH("*1st*",'Eric-SESSION'!$K$7:$T$7,0))</f>
        <v>#N/A</v>
      </c>
      <c r="G585" s="131" t="e">
        <f>IF($A$584='Eric-SESSION'!$A$889,INDEX('Eric-SESSION'!$K$889:$T$896, MATCH("*Bench Press*",'Eric-SESSION'!$B$889:$B$896,0), MATCH("*1st*",'Eric-SESSION'!$K$7:$T$7,0)),"")</f>
        <v>#N/A</v>
      </c>
      <c r="H585" s="131" t="e">
        <f>INDEX('Eric-SESSION'!$L$889:$U$896, MATCH("*Bench Press*",'Eric-SESSION'!$B$889:$B$896,0), MATCH("*1st*",'Eric-SESSION'!$K$7:$T$7,0))</f>
        <v>#N/A</v>
      </c>
      <c r="I585" s="132" t="e">
        <f>IF($A$584='Eric-SESSION'!$A$889,INDEX('Eric-SESSION'!$K$889:$T$896, MATCH("*Military*",'Eric-SESSION'!$B$889:$B$896,0), MATCH("*1st*",'Eric-SESSION'!$K$7:$T$7,0)),"")</f>
        <v>#N/A</v>
      </c>
      <c r="J585" s="48" t="e">
        <f>INDEX('Eric-SESSION'!$L$889:$U$896, MATCH("*Military*",'Eric-SESSION'!$B$889:$B$896,0), MATCH("*1st*",'Eric-SESSION'!$K$7:$T$7,0))</f>
        <v>#N/A</v>
      </c>
      <c r="K585" s="131" t="e">
        <f>IF($A$584='Eric-SESSION'!$A$889,INDEX('Eric-SESSION'!$K$889:$T$896, MATCH("*Clean *",'Eric-SESSION'!$B$889:$B$896,0), MATCH("*1st*",'Eric-SESSION'!$K$7:$T$7,0)),"")</f>
        <v>#N/A</v>
      </c>
      <c r="L585" s="48" t="e">
        <f>INDEX('Eric-SESSION'!$L$889:$U$896, MATCH("*Clean *",'Eric-SESSION'!$B$889:$B$896,0), MATCH("*1st*",'Eric-SESSION'!$K$7:$T$7,0))</f>
        <v>#N/A</v>
      </c>
      <c r="M585" s="131" t="e">
        <f>IF($A$584='Eric-SESSION'!$A$889,INDEX('Eric-SESSION'!$K$889:$T$896, MATCH("*Lat Pulldown*",'Eric-SESSION'!$B$889:$B$896,0), MATCH("*1st*",'Eric-SESSION'!$K$7:$T$7,0)),"")</f>
        <v>#N/A</v>
      </c>
      <c r="N585" s="48" t="e">
        <f>INDEX('Eric-SESSION'!$L$889:$U$896, MATCH("*Lat Pulldown*",'Eric-SESSION'!$B$889:$B$896,0), MATCH("*1st*",'Eric-SESSION'!$K$7:$T$7,0))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IF($A$584='Eric-SESSION'!$A$889,INDEX('Eric-SESSION'!$K$889:$T$896, MATCH("*pressup*",'Eric-SESSION'!$B$889:$B$896,0), MATCH("*2nd*",'Eric-SESSION'!$K$7:$T$7,0)),"")</f>
        <v>#N/A</v>
      </c>
      <c r="D586" s="132" t="e">
        <f>INDEX('Eric-SESSION'!L$889:U$896, MATCH("*pressup*",'Eric-SESSION'!$B$889:$B$896,0), MATCH("*2nd*",'Eric-SESSION'!K$7:T$7,0))</f>
        <v>#N/A</v>
      </c>
      <c r="E586" s="131" t="e">
        <f>IF($A$584='Eric-SESSION'!$A$889,INDEX('Eric-SESSION'!$K$889:$T$896, MATCH("*Deadlift*",'Eric-SESSION'!$B$889:$B$896,0), MATCH("*2ND*",'Eric-SESSION'!$K$7:$T$7,0)),"")</f>
        <v>#N/A</v>
      </c>
      <c r="F586" s="131" t="e">
        <f>INDEX('Eric-SESSION'!$L$889:$U$896, MATCH("*Deadlift*",'Eric-SESSION'!$B$889:$B$896,0), MATCH("*2nd*",'Eric-SESSION'!$K$7:$T$7,0))</f>
        <v>#N/A</v>
      </c>
      <c r="G586" s="131" t="e">
        <f>IF($A$584='Eric-SESSION'!$A$889,INDEX('Eric-SESSION'!$K$889:$T$896, MATCH("*Bench Press*",'Eric-SESSION'!$B$889:$B$896,0), MATCH("*2ND*",'Eric-SESSION'!$K$7:$T$7,0)),"")</f>
        <v>#N/A</v>
      </c>
      <c r="H586" s="131" t="e">
        <f>INDEX('Eric-SESSION'!$L$889:$U$896, MATCH("*Bench Press*",'Eric-SESSION'!$B$889:$B$896,0), MATCH("*2nd*",'Eric-SESSION'!$K$7:$T$7,0))</f>
        <v>#N/A</v>
      </c>
      <c r="I586" s="132" t="e">
        <f>IF($A$584='Eric-SESSION'!$A$889,INDEX('Eric-SESSION'!$K$889:$T$896, MATCH("*Military*",'Eric-SESSION'!$B$889:$B$896,0), MATCH("*2ND*",'Eric-SESSION'!$K$7:$T$7,0)),"")</f>
        <v>#N/A</v>
      </c>
      <c r="J586" s="44" t="e">
        <f>INDEX('Eric-SESSION'!$L$889:$U$896, MATCH("*Military*",'Eric-SESSION'!$B$889:$B$896,0), MATCH("*2nd*",'Eric-SESSION'!$K$7:$T$7,0))</f>
        <v>#N/A</v>
      </c>
      <c r="K586" s="131" t="e">
        <f>IF($A$584='Eric-SESSION'!$A$889,INDEX('Eric-SESSION'!$K$889:$T$896, MATCH("*Clean *",'Eric-SESSION'!$B$889:$B$896,0), MATCH("*2ND*",'Eric-SESSION'!$K$7:$T$7,0)),"")</f>
        <v>#N/A</v>
      </c>
      <c r="L586" s="44" t="e">
        <f>INDEX('Eric-SESSION'!$L$889:$U$896, MATCH("*Clean *",'Eric-SESSION'!$B$889:$B$896,0), MATCH("*2nd*",'Eric-SESSION'!$K$7:$T$7,0))</f>
        <v>#N/A</v>
      </c>
      <c r="M586" s="131" t="e">
        <f>IF($A$584='Eric-SESSION'!$A$889,INDEX('Eric-SESSION'!$K$889:$T$896, MATCH("*Lat Pulldown*",'Eric-SESSION'!$B$889:$B$896,0), MATCH("*2ND*",'Eric-SESSION'!$K$7:$T$7,0)),"")</f>
        <v>#N/A</v>
      </c>
      <c r="N586" s="44" t="e">
        <f>INDEX('Eric-SESSION'!$L$889:$U$896, MATCH("*Lat Pulldown*",'Eric-SESSION'!$B$889:$B$896,0), MATCH("*2nd*",'Eric-SESSION'!$K$7:$T$7,0))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IF($A$584='Eric-SESSION'!$A$889,INDEX('Eric-SESSION'!$K$889:$T$896, MATCH("*pressup*",'Eric-SESSION'!$B$889:$B$896,0), MATCH("*3rd*",'Eric-SESSION'!$K$7:$T$7,0)),"")</f>
        <v>#N/A</v>
      </c>
      <c r="D587" s="132" t="e">
        <f>INDEX('Eric-SESSION'!L$889:U$896, MATCH("*pressup*",'Eric-SESSION'!$B$889:$B$896,0), MATCH("*3rd*",'Eric-SESSION'!K$7:T$7,0))</f>
        <v>#N/A</v>
      </c>
      <c r="E587" s="131" t="e">
        <f>IF($A$584='Eric-SESSION'!$A$889,INDEX('Eric-SESSION'!$K$889:$T$896, MATCH("*Deadlift*",'Eric-SESSION'!$B$889:$B$896,0), MATCH("*3rd*",'Eric-SESSION'!$K$7:$T$7,0)),"")</f>
        <v>#N/A</v>
      </c>
      <c r="F587" s="131" t="e">
        <f>INDEX('Eric-SESSION'!$L$889:$U$896, MATCH("*Deadlift*",'Eric-SESSION'!$B$889:$B$896,0), MATCH("*3rd*",'Eric-SESSION'!$K$7:$T$7,0))</f>
        <v>#N/A</v>
      </c>
      <c r="G587" s="131" t="e">
        <f>IF($A$584='Eric-SESSION'!$A$889,INDEX('Eric-SESSION'!$K$889:$T$896, MATCH("*Bench Press*",'Eric-SESSION'!$B$889:$B$896,0), MATCH("*3rd*",'Eric-SESSION'!$K$7:$T$7,0)),"")</f>
        <v>#N/A</v>
      </c>
      <c r="H587" s="131" t="e">
        <f>INDEX('Eric-SESSION'!$L$889:$U$896, MATCH("*Bench Press*",'Eric-SESSION'!$B$889:$B$896,0), MATCH("*3rd*",'Eric-SESSION'!$K$7:$T$7,0))</f>
        <v>#N/A</v>
      </c>
      <c r="I587" s="132" t="e">
        <f>IF($A$584='Eric-SESSION'!$A$889,INDEX('Eric-SESSION'!$K$889:$T$896, MATCH("*Military*",'Eric-SESSION'!$B$889:$B$896,0), MATCH("*3rd*",'Eric-SESSION'!$K$7:$T$7,0)),"")</f>
        <v>#N/A</v>
      </c>
      <c r="J587" s="44" t="e">
        <f>INDEX('Eric-SESSION'!$L$889:$U$896, MATCH("*Military*",'Eric-SESSION'!$B$889:$B$896,0), MATCH("*3rd*",'Eric-SESSION'!$K$7:$T$7,0))</f>
        <v>#N/A</v>
      </c>
      <c r="K587" s="131" t="e">
        <f>IF($A$584='Eric-SESSION'!$A$889,INDEX('Eric-SESSION'!$K$889:$T$896, MATCH("*Clean *",'Eric-SESSION'!$B$889:$B$896,0), MATCH("*3rd*",'Eric-SESSION'!$K$7:$T$7,0)),"")</f>
        <v>#N/A</v>
      </c>
      <c r="L587" s="44" t="e">
        <f>INDEX('Eric-SESSION'!$L$889:$U$896, MATCH("*Clean *",'Eric-SESSION'!$B$889:$B$896,0), MATCH("*3rd*",'Eric-SESSION'!$K$7:$T$7,0))</f>
        <v>#N/A</v>
      </c>
      <c r="M587" s="131" t="e">
        <f>IF($A$584='Eric-SESSION'!$A$889,INDEX('Eric-SESSION'!$K$889:$T$896, MATCH("*Lat Pulldown*",'Eric-SESSION'!$B$889:$B$896,0), MATCH("*3rd*",'Eric-SESSION'!$K$7:$T$7,0)),"")</f>
        <v>#N/A</v>
      </c>
      <c r="N587" s="44" t="e">
        <f>INDEX('Eric-SESSION'!$L$889:$U$896, MATCH("*Lat Pulldown*",'Eric-SESSION'!$B$889:$B$896,0), MATCH("*3rd*",'Eric-SESSION'!$K$7:$T$7,0))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IF($A$584='Eric-SESSION'!$A$889,INDEX('Eric-SESSION'!$K$889:$T$896, MATCH("*pressup*",'Eric-SESSION'!$B$889:$B$896,0), MATCH("*4th*",'Eric-SESSION'!$K$7:$T$7,0)),"")</f>
        <v>#N/A</v>
      </c>
      <c r="D588" s="132" t="e">
        <f>INDEX('Eric-SESSION'!L$889:U$896, MATCH("*pressup*",'Eric-SESSION'!$B$889:$B$896,0), MATCH("*4th*",'Eric-SESSION'!K$7:T$7,0))</f>
        <v>#N/A</v>
      </c>
      <c r="E588" s="131" t="e">
        <f>IF($A$584='Eric-SESSION'!$A$889,INDEX('Eric-SESSION'!$K$889:$T$896, MATCH("*Deadlift*",'Eric-SESSION'!$B$889:$B$896,0), MATCH("*4th*",'Eric-SESSION'!$K$7:$T$7,0)),"")</f>
        <v>#N/A</v>
      </c>
      <c r="F588" s="131" t="e">
        <f>INDEX('Eric-SESSION'!$L$889:$U$896, MATCH("*Deadlift*",'Eric-SESSION'!$B$889:$B$896,0), MATCH("*4th*",'Eric-SESSION'!$K$7:$T$7,0))</f>
        <v>#N/A</v>
      </c>
      <c r="G588" s="131" t="e">
        <f>IF($A$584='Eric-SESSION'!$A$889,INDEX('Eric-SESSION'!$K$889:$T$896, MATCH("*Bench Press*",'Eric-SESSION'!$B$889:$B$896,0), MATCH("*4th*",'Eric-SESSION'!$K$7:$T$7,0)),"")</f>
        <v>#N/A</v>
      </c>
      <c r="H588" s="131" t="e">
        <f>INDEX('Eric-SESSION'!$L$889:$U$896, MATCH("*Bench Press*",'Eric-SESSION'!$B$889:$B$896,0), MATCH("*4th*",'Eric-SESSION'!$K$7:$T$7,0))</f>
        <v>#N/A</v>
      </c>
      <c r="I588" s="132" t="e">
        <f>IF($A$584='Eric-SESSION'!$A$889,INDEX('Eric-SESSION'!$K$889:$T$896, MATCH("*Military*",'Eric-SESSION'!$B$889:$B$896,0), MATCH("*4th*",'Eric-SESSION'!$K$7:$T$7,0)),"")</f>
        <v>#N/A</v>
      </c>
      <c r="J588" s="44" t="e">
        <f>INDEX('Eric-SESSION'!$L$889:$U$896, MATCH("*Military*",'Eric-SESSION'!$B$889:$B$896,0), MATCH("*4th*",'Eric-SESSION'!$K$7:$T$7,0))</f>
        <v>#N/A</v>
      </c>
      <c r="K588" s="131" t="e">
        <f>IF($A$584='Eric-SESSION'!$A$889,INDEX('Eric-SESSION'!$K$889:$T$896, MATCH("*Clean *",'Eric-SESSION'!$B$889:$B$896,0), MATCH("*4th*",'Eric-SESSION'!$K$7:$T$7,0)),"")</f>
        <v>#N/A</v>
      </c>
      <c r="L588" s="44" t="e">
        <f>INDEX('Eric-SESSION'!$L$889:$U$896, MATCH("*Clean *",'Eric-SESSION'!$B$889:$B$896,0), MATCH("*4th*",'Eric-SESSION'!$K$7:$T$7,0))</f>
        <v>#N/A</v>
      </c>
      <c r="M588" s="131" t="e">
        <f>IF($A$584='Eric-SESSION'!$A$889,INDEX('Eric-SESSION'!$K$889:$T$896, MATCH("*Lat Pulldown*",'Eric-SESSION'!$B$889:$B$896,0), MATCH("*4th*",'Eric-SESSION'!$K$7:$T$7,0)),"")</f>
        <v>#N/A</v>
      </c>
      <c r="N588" s="44" t="e">
        <f>INDEX('Eric-SESSION'!$L$889:$U$896, MATCH("*Lat Pulldown*",'Eric-SESSION'!$B$889:$B$896,0), MATCH("*4th*",'Eric-SESSION'!$K$7:$T$7,0))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IF($A$584='Eric-SESSION'!$A$889,INDEX('Eric-SESSION'!$K$889:$T$896, MATCH("*pressup*",'Eric-SESSION'!$B$889:$B$896,0), MATCH("*5th*",'Eric-SESSION'!$K$7:$T$7,0)),"")</f>
        <v>#N/A</v>
      </c>
      <c r="D589" s="132" t="e">
        <f>INDEX('Eric-SESSION'!L$889:U$896, MATCH("*pressup*",'Eric-SESSION'!$B$889:$B$896,0), MATCH("*5th*",'Eric-SESSION'!K$7:T$7,0))</f>
        <v>#N/A</v>
      </c>
      <c r="E589" s="131" t="e">
        <f>IF($A$584='Eric-SESSION'!$A$889,INDEX('Eric-SESSION'!$K$889:$T$896, MATCH("*Deadlift*",'Eric-SESSION'!$B$889:$B$896,0), MATCH("*5th*",'Eric-SESSION'!$K$7:$T$7,0)),"")</f>
        <v>#N/A</v>
      </c>
      <c r="F589" s="131" t="e">
        <f>INDEX('Eric-SESSION'!$L$889:$U$896, MATCH("*Deadlift*",'Eric-SESSION'!$B$889:$B$896,0), MATCH("*5th*",'Eric-SESSION'!$K$7:$T$7,0))</f>
        <v>#N/A</v>
      </c>
      <c r="G589" s="131" t="e">
        <f>IF($A$584='Eric-SESSION'!$A$889,INDEX('Eric-SESSION'!$K$889:$T$896, MATCH("*Bench Press*",'Eric-SESSION'!$B$889:$B$896,0), MATCH("*5th*",'Eric-SESSION'!$K$7:$T$7,0)),"")</f>
        <v>#N/A</v>
      </c>
      <c r="H589" s="131" t="e">
        <f>INDEX('Eric-SESSION'!$L$889:$U$896, MATCH("*Bench Press*",'Eric-SESSION'!$B$889:$B$896,0), MATCH("*5th*",'Eric-SESSION'!$K$7:$T$7,0))</f>
        <v>#N/A</v>
      </c>
      <c r="I589" s="132" t="e">
        <f>IF($A$584='Eric-SESSION'!$A$889,INDEX('Eric-SESSION'!$K$889:$T$896, MATCH("*Military*",'Eric-SESSION'!$B$889:$B$896,0), MATCH("*5th*",'Eric-SESSION'!$K$7:$T$7,0)),"")</f>
        <v>#N/A</v>
      </c>
      <c r="J589" s="44" t="e">
        <f>INDEX('Eric-SESSION'!$L$889:$U$896, MATCH("*Military*",'Eric-SESSION'!$B$889:$B$896,0), MATCH("*5th*",'Eric-SESSION'!$K$7:$T$7,0))</f>
        <v>#N/A</v>
      </c>
      <c r="K589" s="131" t="e">
        <f>IF($A$584='Eric-SESSION'!$A$889,INDEX('Eric-SESSION'!$K$889:$T$896, MATCH("*Clean *",'Eric-SESSION'!$B$889:$B$896,0), MATCH("*5th*",'Eric-SESSION'!$K$7:$T$7,0)),"")</f>
        <v>#N/A</v>
      </c>
      <c r="L589" s="44" t="e">
        <f>INDEX('Eric-SESSION'!$L$889:$U$896, MATCH("*Clean *",'Eric-SESSION'!$B$889:$B$896,0), MATCH("*5th*",'Eric-SESSION'!$K$7:$T$7,0))</f>
        <v>#N/A</v>
      </c>
      <c r="M589" s="131" t="e">
        <f>IF($A$584='Eric-SESSION'!$A$889,INDEX('Eric-SESSION'!$K$889:$T$896, MATCH("*Lat Pulldown*",'Eric-SESSION'!$B$889:$B$896,0), MATCH("*5th*",'Eric-SESSION'!$K$7:$T$7,0)),"")</f>
        <v>#N/A</v>
      </c>
      <c r="N589" s="44" t="e">
        <f>INDEX('Eric-SESSION'!$L$889:$U$896, MATCH("*Lat Pulldown*",'Eric-SESSION'!$B$889:$B$896,0), MATCH("*5th*",'Eric-SESSION'!$K$7:$T$7,0))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'Eric-SESSION'!A799</f>
        <v>0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str">
        <f>IF($A$140='Eric-SESSION'!$A$799,INDEX('Eric-SESSION'!$K$799:$T$806, MATCH("*Plank*",'Eric-SESSION'!$B$799:$B$806,0), MATCH("*1st*",'Eric-SESSION'!$K$7:$T$7,0)),"")</f>
        <v/>
      </c>
      <c r="P590" s="152" t="str">
        <f>IF($A$140='Eric-SESSION'!$A$799,INDEX('Eric-SESSION'!$K$799:$T$806, MATCH("*HIIT*",'Eric-SESSION'!$B$799:$B$806,0), MATCH("*1st*",'Eric-SESSION'!$K$7:$T$7,0)),"")</f>
        <v/>
      </c>
      <c r="Q590" s="119" t="e">
        <f>INDEX('Eric-SESSION'!$L$799:$U$799, MATCH("*HIIT*",'Eric-SESSION'!$B$799:$B$799,0), MATCH("*1st*",'Eric-SESSION'!$K$7:$T$7,0))</f>
        <v>#N/A</v>
      </c>
      <c r="R590" s="119">
        <f>'Eric-SESSION'!U652</f>
        <v>0</v>
      </c>
      <c r="S590" s="116"/>
      <c r="T590" s="116"/>
      <c r="U590" s="120">
        <f>'Eric-SESSION'!A800</f>
        <v>0</v>
      </c>
      <c r="V590" s="120">
        <f>'Eric-SESSION'!A801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IF($A$590='Eric-SESSION'!$A$799,INDEX('Eric-SESSION'!$K$799:$T$806, MATCH("*pressup*",'Eric-SESSION'!$B$799:$B$806,0), MATCH("*1st*",'Eric-SESSION'!$K$7:$T$7,0)),"")</f>
        <v>#N/A</v>
      </c>
      <c r="D591" s="132" t="e">
        <f>INDEX('Eric-SESSION'!L$799:U$806, MATCH("*pressup*",'Eric-SESSION'!$B$799:$B$806,0), MATCH("*1st*",'Eric-SESSION'!K$7:T$7,0))</f>
        <v>#N/A</v>
      </c>
      <c r="E591" s="131" t="e">
        <f>IF($A$590='Eric-SESSION'!$A$799,INDEX('Eric-SESSION'!$K$799:$T$806, MATCH("*Deadlift*",'Eric-SESSION'!$B$799:$B$806,0), MATCH("*1st*",'Eric-SESSION'!$K$7:$T$7,0)),"")</f>
        <v>#N/A</v>
      </c>
      <c r="F591" s="131" t="e">
        <f>INDEX('Eric-SESSION'!$L$799:$U$806, MATCH("*Deadlift*",'Eric-SESSION'!$B$799:$B$806,0), MATCH("*1st*",'Eric-SESSION'!$K$7:$T$7,0))</f>
        <v>#N/A</v>
      </c>
      <c r="G591" s="131" t="e">
        <f>IF($A$590='Eric-SESSION'!$A$799,INDEX('Eric-SESSION'!$K$799:$T$806, MATCH("*Bench Press*",'Eric-SESSION'!$B$799:$B$806,0), MATCH("*1st*",'Eric-SESSION'!$K$7:$T$7,0)),"")</f>
        <v>#N/A</v>
      </c>
      <c r="H591" s="131" t="e">
        <f>INDEX('Eric-SESSION'!$L$799:$U$806, MATCH("*Bench Press*",'Eric-SESSION'!$B$799:$B$806,0), MATCH("*1st*",'Eric-SESSION'!$K$7:$T$7,0))</f>
        <v>#N/A</v>
      </c>
      <c r="I591" s="132" t="e">
        <f>IF($A$590='Eric-SESSION'!$A$799,INDEX('Eric-SESSION'!$K$799:$T$806, MATCH("*Military*",'Eric-SESSION'!$B$799:$B$806,0), MATCH("*1st*",'Eric-SESSION'!$K$7:$T$7,0)),"")</f>
        <v>#N/A</v>
      </c>
      <c r="J591" s="48" t="e">
        <f>INDEX('Eric-SESSION'!$L$799:$U$806, MATCH("*Military*",'Eric-SESSION'!$B$799:$B$806,0), MATCH("*1st*",'Eric-SESSION'!$K$7:$T$7,0))</f>
        <v>#N/A</v>
      </c>
      <c r="K591" s="131" t="e">
        <f>IF($A$590='Eric-SESSION'!$A$799,INDEX('Eric-SESSION'!$K$799:$T$806, MATCH("*Clean *",'Eric-SESSION'!$B$799:$B$806,0), MATCH("*1st*",'Eric-SESSION'!$K$7:$T$7,0)),"")</f>
        <v>#N/A</v>
      </c>
      <c r="L591" s="48" t="e">
        <f>INDEX('Eric-SESSION'!$L$799:$U$806, MATCH("*Clean *",'Eric-SESSION'!$B$799:$B$806,0), MATCH("*1st*",'Eric-SESSION'!$K$7:$T$7,0))</f>
        <v>#N/A</v>
      </c>
      <c r="M591" s="131" t="e">
        <f>IF($A$590='Eric-SESSION'!$A$799,INDEX('Eric-SESSION'!$K$799:$T$806, MATCH("*Lat Pulldown*",'Eric-SESSION'!$B$799:$B$806,0), MATCH("*1st*",'Eric-SESSION'!$K$7:$T$7,0)),"")</f>
        <v>#N/A</v>
      </c>
      <c r="N591" s="48" t="e">
        <f>INDEX('Eric-SESSION'!$L$799:$U$806, MATCH("*Lat Pulldown*",'Eric-SESSION'!$B$799:$B$806,0), MATCH("*1st*",'Eric-SESSION'!$K$7:$T$7,0))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IF($A$590='Eric-SESSION'!$A$799,INDEX('Eric-SESSION'!$K$799:$T$806, MATCH("*pressup*",'Eric-SESSION'!$B$799:$B$806,0), MATCH("*2nd*",'Eric-SESSION'!$K$7:$T$7,0)),"")</f>
        <v>#N/A</v>
      </c>
      <c r="D592" s="132" t="e">
        <f>INDEX('Eric-SESSION'!L$799:U$806, MATCH("*pressup*",'Eric-SESSION'!$B$799:$B$806,0), MATCH("*2nd*",'Eric-SESSION'!K$7:T$7,0))</f>
        <v>#N/A</v>
      </c>
      <c r="E592" s="131" t="e">
        <f>IF($A$590='Eric-SESSION'!$A$799,INDEX('Eric-SESSION'!$K$799:$T$806, MATCH("*Deadlift*",'Eric-SESSION'!$B$799:$B$806,0), MATCH("*2ND*",'Eric-SESSION'!$K$7:$T$7,0)),"")</f>
        <v>#N/A</v>
      </c>
      <c r="F592" s="131" t="e">
        <f>INDEX('Eric-SESSION'!$L$799:$U$806, MATCH("*Deadlift*",'Eric-SESSION'!$B$799:$B$806,0), MATCH("*2nd*",'Eric-SESSION'!$K$7:$T$7,0))</f>
        <v>#N/A</v>
      </c>
      <c r="G592" s="131" t="e">
        <f>IF($A$590='Eric-SESSION'!$A$799,INDEX('Eric-SESSION'!$K$799:$T$806, MATCH("*Bench Press*",'Eric-SESSION'!$B$799:$B$806,0), MATCH("*2ND*",'Eric-SESSION'!$K$7:$T$7,0)),"")</f>
        <v>#N/A</v>
      </c>
      <c r="H592" s="131" t="e">
        <f>INDEX('Eric-SESSION'!$L$799:$U$806, MATCH("*Bench Press*",'Eric-SESSION'!$B$799:$B$806,0), MATCH("*2nd*",'Eric-SESSION'!$K$7:$T$7,0))</f>
        <v>#N/A</v>
      </c>
      <c r="I592" s="132" t="e">
        <f>IF($A$590='Eric-SESSION'!$A$799,INDEX('Eric-SESSION'!$K$799:$T$806, MATCH("*Military*",'Eric-SESSION'!$B$799:$B$806,0), MATCH("*2ND*",'Eric-SESSION'!$K$7:$T$7,0)),"")</f>
        <v>#N/A</v>
      </c>
      <c r="J592" s="44" t="e">
        <f>INDEX('Eric-SESSION'!$L$799:$U$806, MATCH("*Military*",'Eric-SESSION'!$B$799:$B$806,0), MATCH("*2nd*",'Eric-SESSION'!$K$7:$T$7,0))</f>
        <v>#N/A</v>
      </c>
      <c r="K592" s="131" t="e">
        <f>IF($A$590='Eric-SESSION'!$A$799,INDEX('Eric-SESSION'!$K$799:$T$806, MATCH("*Clean *",'Eric-SESSION'!$B$799:$B$806,0), MATCH("*2ND*",'Eric-SESSION'!$K$7:$T$7,0)),"")</f>
        <v>#N/A</v>
      </c>
      <c r="L592" s="44" t="e">
        <f>INDEX('Eric-SESSION'!$L$799:$U$806, MATCH("*Clean *",'Eric-SESSION'!$B$799:$B$806,0), MATCH("*2nd*",'Eric-SESSION'!$K$7:$T$7,0))</f>
        <v>#N/A</v>
      </c>
      <c r="M592" s="131" t="e">
        <f>IF($A$590='Eric-SESSION'!$A$799,INDEX('Eric-SESSION'!$K$799:$T$806, MATCH("*Lat Pulldown*",'Eric-SESSION'!$B$799:$B$806,0), MATCH("*2ND*",'Eric-SESSION'!$K$7:$T$7,0)),"")</f>
        <v>#N/A</v>
      </c>
      <c r="N592" s="44" t="e">
        <f>INDEX('Eric-SESSION'!$L$799:$U$806, MATCH("*Lat Pulldown*",'Eric-SESSION'!$B$799:$B$806,0), MATCH("*2nd*",'Eric-SESSION'!$K$7:$T$7,0))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IF($A$590='Eric-SESSION'!$A$799,INDEX('Eric-SESSION'!$K$799:$T$806, MATCH("*pressup*",'Eric-SESSION'!$B$799:$B$806,0), MATCH("*3rd*",'Eric-SESSION'!$K$7:$T$7,0)),"")</f>
        <v>#N/A</v>
      </c>
      <c r="D593" s="132" t="e">
        <f>INDEX('Eric-SESSION'!L$799:U$806, MATCH("*pressup*",'Eric-SESSION'!$B$799:$B$806,0), MATCH("*3rd*",'Eric-SESSION'!K$7:T$7,0))</f>
        <v>#N/A</v>
      </c>
      <c r="E593" s="131" t="e">
        <f>IF($A$590='Eric-SESSION'!$A$799,INDEX('Eric-SESSION'!$K$799:$T$806, MATCH("*Deadlift*",'Eric-SESSION'!$B$799:$B$806,0), MATCH("*3rd*",'Eric-SESSION'!$K$7:$T$7,0)),"")</f>
        <v>#N/A</v>
      </c>
      <c r="F593" s="131" t="e">
        <f>INDEX('Eric-SESSION'!$L$799:$U$806, MATCH("*Deadlift*",'Eric-SESSION'!$B$799:$B$806,0), MATCH("*3rd*",'Eric-SESSION'!$K$7:$T$7,0))</f>
        <v>#N/A</v>
      </c>
      <c r="G593" s="131" t="e">
        <f>IF($A$590='Eric-SESSION'!$A$799,INDEX('Eric-SESSION'!$K$799:$T$806, MATCH("*Bench Press*",'Eric-SESSION'!$B$799:$B$806,0), MATCH("*3rd*",'Eric-SESSION'!$K$7:$T$7,0)),"")</f>
        <v>#N/A</v>
      </c>
      <c r="H593" s="131" t="e">
        <f>INDEX('Eric-SESSION'!$L$799:$U$806, MATCH("*Bench Press*",'Eric-SESSION'!$B$799:$B$806,0), MATCH("*3rd*",'Eric-SESSION'!$K$7:$T$7,0))</f>
        <v>#N/A</v>
      </c>
      <c r="I593" s="132" t="e">
        <f>IF($A$590='Eric-SESSION'!$A$799,INDEX('Eric-SESSION'!$K$799:$T$806, MATCH("*Military*",'Eric-SESSION'!$B$799:$B$806,0), MATCH("*3rd*",'Eric-SESSION'!$K$7:$T$7,0)),"")</f>
        <v>#N/A</v>
      </c>
      <c r="J593" s="44" t="e">
        <f>INDEX('Eric-SESSION'!$L$799:$U$806, MATCH("*Military*",'Eric-SESSION'!$B$799:$B$806,0), MATCH("*3rd*",'Eric-SESSION'!$K$7:$T$7,0))</f>
        <v>#N/A</v>
      </c>
      <c r="K593" s="131" t="e">
        <f>IF($A$590='Eric-SESSION'!$A$799,INDEX('Eric-SESSION'!$K$799:$T$806, MATCH("*Clean *",'Eric-SESSION'!$B$799:$B$806,0), MATCH("*3rd*",'Eric-SESSION'!$K$7:$T$7,0)),"")</f>
        <v>#N/A</v>
      </c>
      <c r="L593" s="44" t="e">
        <f>INDEX('Eric-SESSION'!$L$799:$U$806, MATCH("*Clean *",'Eric-SESSION'!$B$799:$B$806,0), MATCH("*3rd*",'Eric-SESSION'!$K$7:$T$7,0))</f>
        <v>#N/A</v>
      </c>
      <c r="M593" s="131" t="e">
        <f>IF($A$590='Eric-SESSION'!$A$799,INDEX('Eric-SESSION'!$K$799:$T$806, MATCH("*Lat Pulldown*",'Eric-SESSION'!$B$799:$B$806,0), MATCH("*3rd*",'Eric-SESSION'!$K$7:$T$7,0)),"")</f>
        <v>#N/A</v>
      </c>
      <c r="N593" s="44" t="e">
        <f>INDEX('Eric-SESSION'!$L$799:$U$806, MATCH("*Lat Pulldown*",'Eric-SESSION'!$B$799:$B$806,0), MATCH("*3rd*",'Eric-SESSION'!$K$7:$T$7,0))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IF($A$590='Eric-SESSION'!$A$799,INDEX('Eric-SESSION'!$K$799:$T$806, MATCH("*pressup*",'Eric-SESSION'!$B$799:$B$806,0), MATCH("*4th*",'Eric-SESSION'!$K$7:$T$7,0)),"")</f>
        <v>#N/A</v>
      </c>
      <c r="D594" s="132" t="e">
        <f>INDEX('Eric-SESSION'!L$799:U$806, MATCH("*pressup*",'Eric-SESSION'!$B$799:$B$806,0), MATCH("*4th*",'Eric-SESSION'!K$7:T$7,0))</f>
        <v>#N/A</v>
      </c>
      <c r="E594" s="131" t="e">
        <f>IF($A$590='Eric-SESSION'!$A$799,INDEX('Eric-SESSION'!$K$799:$T$806, MATCH("*Deadlift*",'Eric-SESSION'!$B$799:$B$806,0), MATCH("*4th*",'Eric-SESSION'!$K$7:$T$7,0)),"")</f>
        <v>#N/A</v>
      </c>
      <c r="F594" s="131" t="e">
        <f>INDEX('Eric-SESSION'!$L$799:$U$806, MATCH("*Deadlift*",'Eric-SESSION'!$B$799:$B$806,0), MATCH("*4th*",'Eric-SESSION'!$K$7:$T$7,0))</f>
        <v>#N/A</v>
      </c>
      <c r="G594" s="131" t="e">
        <f>IF($A$590='Eric-SESSION'!$A$799,INDEX('Eric-SESSION'!$K$799:$T$806, MATCH("*Bench Press*",'Eric-SESSION'!$B$799:$B$806,0), MATCH("*4th*",'Eric-SESSION'!$K$7:$T$7,0)),"")</f>
        <v>#N/A</v>
      </c>
      <c r="H594" s="131" t="e">
        <f>INDEX('Eric-SESSION'!$L$799:$U$806, MATCH("*Bench Press*",'Eric-SESSION'!$B$799:$B$806,0), MATCH("*4th*",'Eric-SESSION'!$K$7:$T$7,0))</f>
        <v>#N/A</v>
      </c>
      <c r="I594" s="132" t="e">
        <f>IF($A$590='Eric-SESSION'!$A$799,INDEX('Eric-SESSION'!$K$799:$T$806, MATCH("*Military*",'Eric-SESSION'!$B$799:$B$806,0), MATCH("*4th*",'Eric-SESSION'!$K$7:$T$7,0)),"")</f>
        <v>#N/A</v>
      </c>
      <c r="J594" s="44" t="e">
        <f>INDEX('Eric-SESSION'!$L$799:$U$806, MATCH("*Military*",'Eric-SESSION'!$B$799:$B$806,0), MATCH("*4th*",'Eric-SESSION'!$K$7:$T$7,0))</f>
        <v>#N/A</v>
      </c>
      <c r="K594" s="131" t="e">
        <f>IF($A$590='Eric-SESSION'!$A$799,INDEX('Eric-SESSION'!$K$799:$T$806, MATCH("*Clean *",'Eric-SESSION'!$B$799:$B$806,0), MATCH("*4th*",'Eric-SESSION'!$K$7:$T$7,0)),"")</f>
        <v>#N/A</v>
      </c>
      <c r="L594" s="44" t="e">
        <f>INDEX('Eric-SESSION'!$L$799:$U$806, MATCH("*Clean *",'Eric-SESSION'!$B$799:$B$806,0), MATCH("*4th*",'Eric-SESSION'!$K$7:$T$7,0))</f>
        <v>#N/A</v>
      </c>
      <c r="M594" s="131" t="e">
        <f>IF($A$590='Eric-SESSION'!$A$799,INDEX('Eric-SESSION'!$K$799:$T$806, MATCH("*Lat Pulldown*",'Eric-SESSION'!$B$799:$B$806,0), MATCH("*4th*",'Eric-SESSION'!$K$7:$T$7,0)),"")</f>
        <v>#N/A</v>
      </c>
      <c r="N594" s="44" t="e">
        <f>INDEX('Eric-SESSION'!$L$799:$U$806, MATCH("*Lat Pulldown*",'Eric-SESSION'!$B$799:$B$806,0), MATCH("*4th*",'Eric-SESSION'!$K$7:$T$7,0))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IF($A$590='Eric-SESSION'!$A$799,INDEX('Eric-SESSION'!$K$799:$T$806, MATCH("*pressup*",'Eric-SESSION'!$B$799:$B$806,0), MATCH("*5th*",'Eric-SESSION'!$K$7:$T$7,0)),"")</f>
        <v>#N/A</v>
      </c>
      <c r="D595" s="132" t="e">
        <f>INDEX('Eric-SESSION'!L$799:U$806, MATCH("*pressup*",'Eric-SESSION'!$B$799:$B$806,0), MATCH("*5th*",'Eric-SESSION'!K$7:T$7,0))</f>
        <v>#N/A</v>
      </c>
      <c r="E595" s="131" t="e">
        <f>IF($A$590='Eric-SESSION'!$A$799,INDEX('Eric-SESSION'!$K$799:$T$806, MATCH("*Deadlift*",'Eric-SESSION'!$B$799:$B$806,0), MATCH("*5th*",'Eric-SESSION'!$K$7:$T$7,0)),"")</f>
        <v>#N/A</v>
      </c>
      <c r="F595" s="131" t="e">
        <f>INDEX('Eric-SESSION'!$L$799:$U$806, MATCH("*Deadlift*",'Eric-SESSION'!$B$799:$B$806,0), MATCH("*5th*",'Eric-SESSION'!$K$7:$T$7,0))</f>
        <v>#N/A</v>
      </c>
      <c r="G595" s="131" t="e">
        <f>IF($A$590='Eric-SESSION'!$A$799,INDEX('Eric-SESSION'!$K$799:$T$806, MATCH("*Bench Press*",'Eric-SESSION'!$B$799:$B$806,0), MATCH("*5th*",'Eric-SESSION'!$K$7:$T$7,0)),"")</f>
        <v>#N/A</v>
      </c>
      <c r="H595" s="131" t="e">
        <f>INDEX('Eric-SESSION'!$L$799:$U$806, MATCH("*Bench Press*",'Eric-SESSION'!$B$799:$B$806,0), MATCH("*5th*",'Eric-SESSION'!$K$7:$T$7,0))</f>
        <v>#N/A</v>
      </c>
      <c r="I595" s="132" t="e">
        <f>IF($A$590='Eric-SESSION'!$A$799,INDEX('Eric-SESSION'!$K$799:$T$806, MATCH("*Military*",'Eric-SESSION'!$B$799:$B$806,0), MATCH("*5th*",'Eric-SESSION'!$K$7:$T$7,0)),"")</f>
        <v>#N/A</v>
      </c>
      <c r="J595" s="44" t="e">
        <f>INDEX('Eric-SESSION'!$L$799:$U$806, MATCH("*Military*",'Eric-SESSION'!$B$799:$B$806,0), MATCH("*5th*",'Eric-SESSION'!$K$7:$T$7,0))</f>
        <v>#N/A</v>
      </c>
      <c r="K595" s="131" t="e">
        <f>IF($A$590='Eric-SESSION'!$A$799,INDEX('Eric-SESSION'!$K$799:$T$806, MATCH("*Clean *",'Eric-SESSION'!$B$799:$B$806,0), MATCH("*5th*",'Eric-SESSION'!$K$7:$T$7,0)),"")</f>
        <v>#N/A</v>
      </c>
      <c r="L595" s="44" t="e">
        <f>INDEX('Eric-SESSION'!$L$799:$U$806, MATCH("*Clean *",'Eric-SESSION'!$B$799:$B$806,0), MATCH("*5th*",'Eric-SESSION'!$K$7:$T$7,0))</f>
        <v>#N/A</v>
      </c>
      <c r="M595" s="131" t="e">
        <f>IF($A$590='Eric-SESSION'!$A$799,INDEX('Eric-SESSION'!$K$799:$T$806, MATCH("*Lat Pulldown*",'Eric-SESSION'!$B$799:$B$806,0), MATCH("*5th*",'Eric-SESSION'!$K$7:$T$7,0)),"")</f>
        <v>#N/A</v>
      </c>
      <c r="N595" s="44" t="e">
        <f>INDEX('Eric-SESSION'!$L$799:$U$806, MATCH("*Lat Pulldown*",'Eric-SESSION'!$B$799:$B$806,0), MATCH("*5th*",'Eric-SESSION'!$K$7:$T$7,0))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'Eric-SESSION'!A808</f>
        <v>0</v>
      </c>
      <c r="B596" s="116" t="s">
        <v>84</v>
      </c>
      <c r="C596" s="117" t="e">
        <f>MAX(C597:C601)</f>
        <v>#N/A</v>
      </c>
      <c r="D596" s="116" t="e">
        <f t="array" ref="D596">MAX(IF(C597:C601=C596,D597:D601))</f>
        <v>#N/A</v>
      </c>
      <c r="E596" s="116" t="e">
        <f>MAX(E597:E601)</f>
        <v>#N/A</v>
      </c>
      <c r="F596" s="116" t="e">
        <f t="array" ref="F596">MAX(IF(E597:E601=E596,F597:F601))</f>
        <v>#N/A</v>
      </c>
      <c r="G596" s="116" t="e">
        <f>MAX(G597:G601)</f>
        <v>#N/A</v>
      </c>
      <c r="H596" s="116" t="e">
        <f t="array" ref="H596">MAX(IF(G597:G601=G596,H597:H601))</f>
        <v>#N/A</v>
      </c>
      <c r="I596" s="116" t="e">
        <f>MAX(I597:I601)</f>
        <v>#N/A</v>
      </c>
      <c r="J596" s="116" t="e">
        <f t="array" ref="J596">MAX(IF(I597:I601=I596,J597:J601))</f>
        <v>#N/A</v>
      </c>
      <c r="K596" s="116" t="e">
        <f>MAX(K597:K601)</f>
        <v>#N/A</v>
      </c>
      <c r="L596" s="116" t="e">
        <f t="array" ref="L596">MAX(IF(K597:K601=K596,L597:L601))</f>
        <v>#N/A</v>
      </c>
      <c r="M596" s="116" t="e">
        <f>MAX(M597:M601)</f>
        <v>#N/A</v>
      </c>
      <c r="N596" s="117" t="e">
        <f t="array" ref="N596">MAX(IF(M597:M601=M596,N597:N601))</f>
        <v>#N/A</v>
      </c>
      <c r="O596" s="152" t="str">
        <f>IF($A$140='Eric-SESSION'!$A$808,INDEX('Eric-SESSION'!$K$808:$T$815, MATCH("*Plank*",'Eric-SESSION'!$B$808:$B$815,0), MATCH("*1st*",'Eric-SESSION'!$K$7:$T$7,0)),"")</f>
        <v/>
      </c>
      <c r="P596" s="152" t="str">
        <f>IF($A$140='Eric-SESSION'!$A$808,INDEX('Eric-SESSION'!$K$808:$T$815, MATCH("*HIIT*",'Eric-SESSION'!$B$808:$B$815,0), MATCH("*1st*",'Eric-SESSION'!$K$7:$T$7,0)),"")</f>
        <v/>
      </c>
      <c r="Q596" s="119" t="e">
        <f>INDEX('Eric-SESSION'!$L$808:$U$808, MATCH("*HIIT*",'Eric-SESSION'!$B$808:$B$808,0), MATCH("*1st*",'Eric-SESSION'!$K$7:$T$7,0))</f>
        <v>#N/A</v>
      </c>
      <c r="R596" s="119">
        <f>'Eric-SESSION'!U658</f>
        <v>0</v>
      </c>
      <c r="S596" s="116"/>
      <c r="T596" s="116"/>
      <c r="U596" s="120">
        <f>'Eric-SESSION'!A809</f>
        <v>0</v>
      </c>
      <c r="V596" s="120">
        <f>'Eric-SESSION'!A810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e">
        <f>IF($A$596='Eric-SESSION'!$A$808,INDEX('Eric-SESSION'!$K$808:$T$815, MATCH("*pressup*",'Eric-SESSION'!$B$808:$B$815,0), MATCH("*1st*",'Eric-SESSION'!$K$7:$T$7,0)),"")</f>
        <v>#N/A</v>
      </c>
      <c r="D597" s="132" t="e">
        <f>INDEX('Eric-SESSION'!L$808:U$815, MATCH("*pressup*",'Eric-SESSION'!$B$808:$B$815,0), MATCH("*1st*",'Eric-SESSION'!K$7:T$7,0))</f>
        <v>#N/A</v>
      </c>
      <c r="E597" s="131" t="e">
        <f>IF($A$596='Eric-SESSION'!$A$808,INDEX('Eric-SESSION'!$K$808:$T$815, MATCH("*Deadlift*",'Eric-SESSION'!$B$808:$B$815,0), MATCH("*1st*",'Eric-SESSION'!$K$7:$T$7,0)),"")</f>
        <v>#N/A</v>
      </c>
      <c r="F597" s="131" t="e">
        <f>INDEX('Eric-SESSION'!$L$808:$U$815, MATCH("*Deadlift*",'Eric-SESSION'!$B$808:$B$815,0), MATCH("*1st*",'Eric-SESSION'!$K$7:$T$7,0))</f>
        <v>#N/A</v>
      </c>
      <c r="G597" s="131" t="e">
        <f>IF($A$596='Eric-SESSION'!$A$808,INDEX('Eric-SESSION'!$K$808:$T$815, MATCH("*Bench Press*",'Eric-SESSION'!$B$808:$B$815,0), MATCH("*1st*",'Eric-SESSION'!$K$7:$T$7,0)),"")</f>
        <v>#N/A</v>
      </c>
      <c r="H597" s="131" t="e">
        <f>INDEX('Eric-SESSION'!$L$808:$U$815, MATCH("*Bench Press*",'Eric-SESSION'!$B$808:$B$815,0), MATCH("*1st*",'Eric-SESSION'!$K$7:$T$7,0))</f>
        <v>#N/A</v>
      </c>
      <c r="I597" s="132" t="e">
        <f>IF($A$596='Eric-SESSION'!$A$808,INDEX('Eric-SESSION'!$K$808:$T$815, MATCH("*Military*",'Eric-SESSION'!$B$808:$B$815,0), MATCH("*1st*",'Eric-SESSION'!$K$7:$T$7,0)),"")</f>
        <v>#N/A</v>
      </c>
      <c r="J597" s="48" t="e">
        <f>INDEX('Eric-SESSION'!$L$808:$U$815, MATCH("*Military*",'Eric-SESSION'!$B$808:$B$815,0), MATCH("*1st*",'Eric-SESSION'!$K$7:$T$7,0))</f>
        <v>#N/A</v>
      </c>
      <c r="K597" s="131" t="e">
        <f>IF($A$596='Eric-SESSION'!$A$808,INDEX('Eric-SESSION'!$K$808:$T$815, MATCH("*Clean *",'Eric-SESSION'!$B$808:$B$815,0), MATCH("*1st*",'Eric-SESSION'!$K$7:$T$7,0)),"")</f>
        <v>#N/A</v>
      </c>
      <c r="L597" s="48" t="e">
        <f>INDEX('Eric-SESSION'!$L$808:$U$815, MATCH("*Clean *",'Eric-SESSION'!$B$808:$B$815,0), MATCH("*1st*",'Eric-SESSION'!$K$7:$T$7,0))</f>
        <v>#N/A</v>
      </c>
      <c r="M597" s="131" t="e">
        <f>IF($A$596='Eric-SESSION'!$A$808,INDEX('Eric-SESSION'!$K$808:$T$815, MATCH("*Lat Pulldown*",'Eric-SESSION'!$B$808:$B$815,0), MATCH("*1st*",'Eric-SESSION'!$K$7:$T$7,0)),"")</f>
        <v>#N/A</v>
      </c>
      <c r="N597" s="48" t="e">
        <f>INDEX('Eric-SESSION'!$L$808:$U$815, MATCH("*Lat Pulldown*",'Eric-SESSION'!$B$808:$B$815,0), MATCH("*1st*",'Eric-SESSION'!$K$7:$T$7,0))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e">
        <f>IF($A$596='Eric-SESSION'!$A$808,INDEX('Eric-SESSION'!$K$808:$T$815, MATCH("*pressup*",'Eric-SESSION'!$B$808:$B$815,0), MATCH("*2nd*",'Eric-SESSION'!$K$7:$T$7,0)),"")</f>
        <v>#N/A</v>
      </c>
      <c r="D598" s="132" t="e">
        <f>INDEX('Eric-SESSION'!L$808:U$815, MATCH("*pressup*",'Eric-SESSION'!$B$808:$B$815,0), MATCH("*2nd*",'Eric-SESSION'!K$7:T$7,0))</f>
        <v>#N/A</v>
      </c>
      <c r="E598" s="131" t="e">
        <f>IF($A$596='Eric-SESSION'!$A$808,INDEX('Eric-SESSION'!$K$808:$T$815, MATCH("*Deadlift*",'Eric-SESSION'!$B$808:$B$815,0), MATCH("*2ND*",'Eric-SESSION'!$K$7:$T$7,0)),"")</f>
        <v>#N/A</v>
      </c>
      <c r="F598" s="131" t="e">
        <f>INDEX('Eric-SESSION'!$L$808:$U$815, MATCH("*Deadlift*",'Eric-SESSION'!$B$808:$B$815,0), MATCH("*2nd*",'Eric-SESSION'!$K$7:$T$7,0))</f>
        <v>#N/A</v>
      </c>
      <c r="G598" s="131" t="e">
        <f>IF($A$596='Eric-SESSION'!$A$808,INDEX('Eric-SESSION'!$K$808:$T$815, MATCH("*Bench Press*",'Eric-SESSION'!$B$808:$B$815,0), MATCH("*2ND*",'Eric-SESSION'!$K$7:$T$7,0)),"")</f>
        <v>#N/A</v>
      </c>
      <c r="H598" s="131" t="e">
        <f>INDEX('Eric-SESSION'!$L$808:$U$815, MATCH("*Bench Press*",'Eric-SESSION'!$B$808:$B$815,0), MATCH("*2nd*",'Eric-SESSION'!$K$7:$T$7,0))</f>
        <v>#N/A</v>
      </c>
      <c r="I598" s="132" t="e">
        <f>IF($A$596='Eric-SESSION'!$A$808,INDEX('Eric-SESSION'!$K$808:$T$815, MATCH("*Military*",'Eric-SESSION'!$B$808:$B$815,0), MATCH("*2ND*",'Eric-SESSION'!$K$7:$T$7,0)),"")</f>
        <v>#N/A</v>
      </c>
      <c r="J598" s="44" t="e">
        <f>INDEX('Eric-SESSION'!$L$808:$U$815, MATCH("*Military*",'Eric-SESSION'!$B$808:$B$815,0), MATCH("*2nd*",'Eric-SESSION'!$K$7:$T$7,0))</f>
        <v>#N/A</v>
      </c>
      <c r="K598" s="131" t="e">
        <f>IF($A$596='Eric-SESSION'!$A$808,INDEX('Eric-SESSION'!$K$808:$T$815, MATCH("*Clean *",'Eric-SESSION'!$B$808:$B$815,0), MATCH("*2ND*",'Eric-SESSION'!$K$7:$T$7,0)),"")</f>
        <v>#N/A</v>
      </c>
      <c r="L598" s="44" t="e">
        <f>INDEX('Eric-SESSION'!$L$808:$U$815, MATCH("*Clean *",'Eric-SESSION'!$B$808:$B$815,0), MATCH("*2nd*",'Eric-SESSION'!$K$7:$T$7,0))</f>
        <v>#N/A</v>
      </c>
      <c r="M598" s="131" t="e">
        <f>IF($A$596='Eric-SESSION'!$A$808,INDEX('Eric-SESSION'!$K$808:$T$815, MATCH("*Lat Pulldown*",'Eric-SESSION'!$B$808:$B$815,0), MATCH("*2ND*",'Eric-SESSION'!$K$7:$T$7,0)),"")</f>
        <v>#N/A</v>
      </c>
      <c r="N598" s="44" t="e">
        <f>INDEX('Eric-SESSION'!$L$808:$U$815, MATCH("*Lat Pulldown*",'Eric-SESSION'!$B$808:$B$815,0), MATCH("*2nd*",'Eric-SESSION'!$K$7:$T$7,0))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e">
        <f>IF($A$596='Eric-SESSION'!$A$808,INDEX('Eric-SESSION'!$K$808:$T$815, MATCH("*pressup*",'Eric-SESSION'!$B$808:$B$815,0), MATCH("*3rd*",'Eric-SESSION'!$K$7:$T$7,0)),"")</f>
        <v>#N/A</v>
      </c>
      <c r="D599" s="132" t="e">
        <f>INDEX('Eric-SESSION'!L$808:U$815, MATCH("*pressup*",'Eric-SESSION'!$B$808:$B$815,0), MATCH("*3rd*",'Eric-SESSION'!K$7:T$7,0))</f>
        <v>#N/A</v>
      </c>
      <c r="E599" s="131" t="e">
        <f>IF($A$596='Eric-SESSION'!$A$808,INDEX('Eric-SESSION'!$K$808:$T$815, MATCH("*Deadlift*",'Eric-SESSION'!$B$808:$B$815,0), MATCH("*3rd*",'Eric-SESSION'!$K$7:$T$7,0)),"")</f>
        <v>#N/A</v>
      </c>
      <c r="F599" s="131" t="e">
        <f>INDEX('Eric-SESSION'!$L$808:$U$815, MATCH("*Deadlift*",'Eric-SESSION'!$B$808:$B$815,0), MATCH("*3rd*",'Eric-SESSION'!$K$7:$T$7,0))</f>
        <v>#N/A</v>
      </c>
      <c r="G599" s="131" t="e">
        <f>IF($A$596='Eric-SESSION'!$A$808,INDEX('Eric-SESSION'!$K$808:$T$815, MATCH("*Bench Press*",'Eric-SESSION'!$B$808:$B$815,0), MATCH("*3rd*",'Eric-SESSION'!$K$7:$T$7,0)),"")</f>
        <v>#N/A</v>
      </c>
      <c r="H599" s="131" t="e">
        <f>INDEX('Eric-SESSION'!$L$808:$U$815, MATCH("*Bench Press*",'Eric-SESSION'!$B$808:$B$815,0), MATCH("*3rd*",'Eric-SESSION'!$K$7:$T$7,0))</f>
        <v>#N/A</v>
      </c>
      <c r="I599" s="132" t="e">
        <f>IF($A$596='Eric-SESSION'!$A$808,INDEX('Eric-SESSION'!$K$808:$T$815, MATCH("*Military*",'Eric-SESSION'!$B$808:$B$815,0), MATCH("*3rd*",'Eric-SESSION'!$K$7:$T$7,0)),"")</f>
        <v>#N/A</v>
      </c>
      <c r="J599" s="44" t="e">
        <f>INDEX('Eric-SESSION'!$L$808:$U$815, MATCH("*Military*",'Eric-SESSION'!$B$808:$B$815,0), MATCH("*3rd*",'Eric-SESSION'!$K$7:$T$7,0))</f>
        <v>#N/A</v>
      </c>
      <c r="K599" s="131" t="e">
        <f>IF($A$596='Eric-SESSION'!$A$808,INDEX('Eric-SESSION'!$K$808:$T$815, MATCH("*Clean *",'Eric-SESSION'!$B$808:$B$815,0), MATCH("*3rd*",'Eric-SESSION'!$K$7:$T$7,0)),"")</f>
        <v>#N/A</v>
      </c>
      <c r="L599" s="44" t="e">
        <f>INDEX('Eric-SESSION'!$L$808:$U$815, MATCH("*Clean *",'Eric-SESSION'!$B$808:$B$815,0), MATCH("*3rd*",'Eric-SESSION'!$K$7:$T$7,0))</f>
        <v>#N/A</v>
      </c>
      <c r="M599" s="131" t="e">
        <f>IF($A$596='Eric-SESSION'!$A$808,INDEX('Eric-SESSION'!$K$808:$T$815, MATCH("*Lat Pulldown*",'Eric-SESSION'!$B$808:$B$815,0), MATCH("*3rd*",'Eric-SESSION'!$K$7:$T$7,0)),"")</f>
        <v>#N/A</v>
      </c>
      <c r="N599" s="44" t="e">
        <f>INDEX('Eric-SESSION'!$L$808:$U$815, MATCH("*Lat Pulldown*",'Eric-SESSION'!$B$808:$B$815,0), MATCH("*3rd*",'Eric-SESSION'!$K$7:$T$7,0))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e">
        <f>IF($A$596='Eric-SESSION'!$A$808,INDEX('Eric-SESSION'!$K$808:$T$815, MATCH("*pressup*",'Eric-SESSION'!$B$808:$B$815,0), MATCH("*4th*",'Eric-SESSION'!$K$7:$T$7,0)),"")</f>
        <v>#N/A</v>
      </c>
      <c r="D600" s="132" t="e">
        <f>INDEX('Eric-SESSION'!L$808:U$815, MATCH("*pressup*",'Eric-SESSION'!$B$808:$B$815,0), MATCH("*4th*",'Eric-SESSION'!K$7:T$7,0))</f>
        <v>#N/A</v>
      </c>
      <c r="E600" s="131" t="e">
        <f>IF($A$596='Eric-SESSION'!$A$808,INDEX('Eric-SESSION'!$K$808:$T$815, MATCH("*Deadlift*",'Eric-SESSION'!$B$808:$B$815,0), MATCH("*4th*",'Eric-SESSION'!$K$7:$T$7,0)),"")</f>
        <v>#N/A</v>
      </c>
      <c r="F600" s="131" t="e">
        <f>INDEX('Eric-SESSION'!$L$808:$U$815, MATCH("*Deadlift*",'Eric-SESSION'!$B$808:$B$815,0), MATCH("*4th*",'Eric-SESSION'!$K$7:$T$7,0))</f>
        <v>#N/A</v>
      </c>
      <c r="G600" s="131" t="e">
        <f>IF($A$596='Eric-SESSION'!$A$808,INDEX('Eric-SESSION'!$K$808:$T$815, MATCH("*Bench Press*",'Eric-SESSION'!$B$808:$B$815,0), MATCH("*4th*",'Eric-SESSION'!$K$7:$T$7,0)),"")</f>
        <v>#N/A</v>
      </c>
      <c r="H600" s="131" t="e">
        <f>INDEX('Eric-SESSION'!$L$808:$U$815, MATCH("*Bench Press*",'Eric-SESSION'!$B$808:$B$815,0), MATCH("*4th*",'Eric-SESSION'!$K$7:$T$7,0))</f>
        <v>#N/A</v>
      </c>
      <c r="I600" s="132" t="e">
        <f>IF($A$596='Eric-SESSION'!$A$808,INDEX('Eric-SESSION'!$K$808:$T$815, MATCH("*Military*",'Eric-SESSION'!$B$808:$B$815,0), MATCH("*4th*",'Eric-SESSION'!$K$7:$T$7,0)),"")</f>
        <v>#N/A</v>
      </c>
      <c r="J600" s="44" t="e">
        <f>INDEX('Eric-SESSION'!$L$808:$U$815, MATCH("*Military*",'Eric-SESSION'!$B$808:$B$815,0), MATCH("*4th*",'Eric-SESSION'!$K$7:$T$7,0))</f>
        <v>#N/A</v>
      </c>
      <c r="K600" s="131" t="e">
        <f>IF($A$596='Eric-SESSION'!$A$808,INDEX('Eric-SESSION'!$K$808:$T$815, MATCH("*Clean *",'Eric-SESSION'!$B$808:$B$815,0), MATCH("*4th*",'Eric-SESSION'!$K$7:$T$7,0)),"")</f>
        <v>#N/A</v>
      </c>
      <c r="L600" s="44" t="e">
        <f>INDEX('Eric-SESSION'!$L$808:$U$815, MATCH("*Clean *",'Eric-SESSION'!$B$808:$B$815,0), MATCH("*4th*",'Eric-SESSION'!$K$7:$T$7,0))</f>
        <v>#N/A</v>
      </c>
      <c r="M600" s="131" t="e">
        <f>IF($A$596='Eric-SESSION'!$A$808,INDEX('Eric-SESSION'!$K$808:$T$815, MATCH("*Lat Pulldown*",'Eric-SESSION'!$B$808:$B$815,0), MATCH("*4th*",'Eric-SESSION'!$K$7:$T$7,0)),"")</f>
        <v>#N/A</v>
      </c>
      <c r="N600" s="44" t="e">
        <f>INDEX('Eric-SESSION'!$L$808:$U$815, MATCH("*Lat Pulldown*",'Eric-SESSION'!$B$808:$B$815,0), MATCH("*4th*",'Eric-SESSION'!$K$7:$T$7,0))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e">
        <f>IF($A$596='Eric-SESSION'!$A$808,INDEX('Eric-SESSION'!$K$808:$T$815, MATCH("*pressup*",'Eric-SESSION'!$B$808:$B$815,0), MATCH("*5th*",'Eric-SESSION'!$K$7:$T$7,0)),"")</f>
        <v>#N/A</v>
      </c>
      <c r="D601" s="132" t="e">
        <f>INDEX('Eric-SESSION'!L$808:U$815, MATCH("*pressup*",'Eric-SESSION'!$B$808:$B$815,0), MATCH("*5th*",'Eric-SESSION'!K$7:T$7,0))</f>
        <v>#N/A</v>
      </c>
      <c r="E601" s="131" t="e">
        <f>IF($A$596='Eric-SESSION'!$A$808,INDEX('Eric-SESSION'!$K$808:$T$815, MATCH("*Deadlift*",'Eric-SESSION'!$B$808:$B$815,0), MATCH("*5th*",'Eric-SESSION'!$K$7:$T$7,0)),"")</f>
        <v>#N/A</v>
      </c>
      <c r="F601" s="131" t="e">
        <f>INDEX('Eric-SESSION'!$L$808:$U$815, MATCH("*Deadlift*",'Eric-SESSION'!$B$808:$B$815,0), MATCH("*5th*",'Eric-SESSION'!$K$7:$T$7,0))</f>
        <v>#N/A</v>
      </c>
      <c r="G601" s="131" t="e">
        <f>IF($A$596='Eric-SESSION'!$A$808,INDEX('Eric-SESSION'!$K$808:$T$815, MATCH("*Bench Press*",'Eric-SESSION'!$B$808:$B$815,0), MATCH("*5th*",'Eric-SESSION'!$K$7:$T$7,0)),"")</f>
        <v>#N/A</v>
      </c>
      <c r="H601" s="131" t="e">
        <f>INDEX('Eric-SESSION'!$L$808:$U$815, MATCH("*Bench Press*",'Eric-SESSION'!$B$808:$B$815,0), MATCH("*5th*",'Eric-SESSION'!$K$7:$T$7,0))</f>
        <v>#N/A</v>
      </c>
      <c r="I601" s="132" t="e">
        <f>IF($A$596='Eric-SESSION'!$A$808,INDEX('Eric-SESSION'!$K$808:$T$815, MATCH("*Military*",'Eric-SESSION'!$B$808:$B$815,0), MATCH("*5th*",'Eric-SESSION'!$K$7:$T$7,0)),"")</f>
        <v>#N/A</v>
      </c>
      <c r="J601" s="44" t="e">
        <f>INDEX('Eric-SESSION'!$L$808:$U$815, MATCH("*Military*",'Eric-SESSION'!$B$808:$B$815,0), MATCH("*5th*",'Eric-SESSION'!$K$7:$T$7,0))</f>
        <v>#N/A</v>
      </c>
      <c r="K601" s="131" t="e">
        <f>IF($A$596='Eric-SESSION'!$A$808,INDEX('Eric-SESSION'!$K$808:$T$815, MATCH("*Clean *",'Eric-SESSION'!$B$808:$B$815,0), MATCH("*5th*",'Eric-SESSION'!$K$7:$T$7,0)),"")</f>
        <v>#N/A</v>
      </c>
      <c r="L601" s="44" t="e">
        <f>INDEX('Eric-SESSION'!$L$808:$U$815, MATCH("*Clean *",'Eric-SESSION'!$B$808:$B$815,0), MATCH("*5th*",'Eric-SESSION'!$K$7:$T$7,0))</f>
        <v>#N/A</v>
      </c>
      <c r="M601" s="131" t="e">
        <f>IF($A$596='Eric-SESSION'!$A$808,INDEX('Eric-SESSION'!$K$808:$T$815, MATCH("*Lat Pulldown*",'Eric-SESSION'!$B$808:$B$815,0), MATCH("*5th*",'Eric-SESSION'!$K$7:$T$7,0)),"")</f>
        <v>#N/A</v>
      </c>
      <c r="N601" s="44" t="e">
        <f>INDEX('Eric-SESSION'!$L$808:$U$815, MATCH("*Lat Pulldown*",'Eric-SESSION'!$B$808:$B$815,0), MATCH("*5th*",'Eric-SESSION'!$K$7:$T$7,0))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  <row r="602" spans="1:40">
      <c r="A602" s="129">
        <f>'Eric-SESSION'!A817</f>
        <v>0</v>
      </c>
      <c r="B602" s="116" t="s">
        <v>84</v>
      </c>
      <c r="C602" s="117" t="e">
        <f>MAX(C603:C607)</f>
        <v>#N/A</v>
      </c>
      <c r="D602" s="116" t="e">
        <f t="array" ref="D602">MAX(IF(C603:C607=C602,D603:D607))</f>
        <v>#N/A</v>
      </c>
      <c r="E602" s="116" t="e">
        <f>MAX(E603:E607)</f>
        <v>#N/A</v>
      </c>
      <c r="F602" s="116" t="e">
        <f t="array" ref="F602">MAX(IF(E603:E607=E602,F603:F607))</f>
        <v>#N/A</v>
      </c>
      <c r="G602" s="116" t="e">
        <f>MAX(G603:G607)</f>
        <v>#N/A</v>
      </c>
      <c r="H602" s="116" t="e">
        <f t="array" ref="H602">MAX(IF(G603:G607=G602,H603:H607))</f>
        <v>#N/A</v>
      </c>
      <c r="I602" s="116" t="e">
        <f>MAX(I603:I607)</f>
        <v>#N/A</v>
      </c>
      <c r="J602" s="116" t="e">
        <f t="array" ref="J602">MAX(IF(I603:I607=I602,J603:J607))</f>
        <v>#N/A</v>
      </c>
      <c r="K602" s="116" t="e">
        <f>MAX(K603:K607)</f>
        <v>#N/A</v>
      </c>
      <c r="L602" s="116" t="e">
        <f t="array" ref="L602">MAX(IF(K603:K607=K602,L603:L607))</f>
        <v>#N/A</v>
      </c>
      <c r="M602" s="116" t="e">
        <f>MAX(M603:M607)</f>
        <v>#N/A</v>
      </c>
      <c r="N602" s="117" t="e">
        <f t="array" ref="N602">MAX(IF(M603:M607=M602,N603:N607))</f>
        <v>#N/A</v>
      </c>
      <c r="O602" s="152" t="str">
        <f>IF($A$140='Eric-SESSION'!$A$817,INDEX('Eric-SESSION'!$K$817:$T$824, MATCH("*Plank*",'Eric-SESSION'!$B$817:$B$824,0), MATCH("*1st*",'Eric-SESSION'!$K$7:$T$7,0)),"")</f>
        <v/>
      </c>
      <c r="P602" s="152" t="str">
        <f>IF($A$140='Eric-SESSION'!$A$817,INDEX('Eric-SESSION'!$K$817:$T$824, MATCH("*HIIT*",'Eric-SESSION'!$B$817:$B$824,0), MATCH("*1st*",'Eric-SESSION'!$K$7:$T$7,0)),"")</f>
        <v/>
      </c>
      <c r="Q602" s="119" t="e">
        <f>INDEX('Eric-SESSION'!$L$817:$U$817, MATCH("*HIIT*",'Eric-SESSION'!$B$817:$B$817,0), MATCH("*1st*",'Eric-SESSION'!$K$7:$T$7,0))</f>
        <v>#N/A</v>
      </c>
      <c r="R602" s="119">
        <f>'Eric-SESSION'!U664</f>
        <v>0</v>
      </c>
      <c r="S602" s="116"/>
      <c r="T602" s="116"/>
      <c r="U602" s="120">
        <f>'Eric-SESSION'!A818</f>
        <v>0</v>
      </c>
      <c r="V602" s="120">
        <f>'Eric-SESSION'!A819</f>
        <v>0</v>
      </c>
      <c r="W602" s="116"/>
      <c r="X602" s="116"/>
      <c r="Y602" s="116"/>
      <c r="Z602" s="116"/>
      <c r="AA602" s="116"/>
      <c r="AB602" s="116"/>
      <c r="AC602" s="116"/>
      <c r="AF602"/>
      <c r="AG602"/>
      <c r="AH602"/>
      <c r="AI602"/>
      <c r="AJ602"/>
      <c r="AK602"/>
      <c r="AL602"/>
      <c r="AN602"/>
    </row>
    <row r="603" spans="1:40">
      <c r="A603" s="145"/>
      <c r="B603" s="11" t="s">
        <v>3</v>
      </c>
      <c r="C603" s="131" t="e">
        <f>IF($A$823='Eric-SESSION'!$A$817,INDEX('Eric-SESSION'!$K$817:$T$824, MATCH("*pressup*",'Eric-SESSION'!$B$817:$B$824,0), MATCH("*1st*",'Eric-SESSION'!$K$7:$T$7,0)),"")</f>
        <v>#N/A</v>
      </c>
      <c r="D603" s="132" t="e">
        <f>INDEX('Eric-SESSION'!L$817:U$824, MATCH("*pressup*",'Eric-SESSION'!$B$817:$B$824,0), MATCH("*1st*",'Eric-SESSION'!K$7:T$7,0))</f>
        <v>#N/A</v>
      </c>
      <c r="E603" s="131" t="e">
        <f>IF($A$823='Eric-SESSION'!$A$817,INDEX('Eric-SESSION'!$K$817:$T$824, MATCH("*Deadlift*",'Eric-SESSION'!$B$817:$B$824,0), MATCH("*1st*",'Eric-SESSION'!$K$7:$T$7,0)),"")</f>
        <v>#N/A</v>
      </c>
      <c r="F603" s="131" t="e">
        <f>INDEX('Eric-SESSION'!$L$817:$U$824, MATCH("*Deadlift*",'Eric-SESSION'!$B$817:$B$824,0), MATCH("*1st*",'Eric-SESSION'!$K$7:$T$7,0))</f>
        <v>#N/A</v>
      </c>
      <c r="G603" s="131" t="e">
        <f>IF($A$823='Eric-SESSION'!$A$817,INDEX('Eric-SESSION'!$K$817:$T$824, MATCH("*Bench Press*",'Eric-SESSION'!$B$817:$B$824,0), MATCH("*1st*",'Eric-SESSION'!$K$7:$T$7,0)),"")</f>
        <v>#N/A</v>
      </c>
      <c r="H603" s="131" t="e">
        <f>INDEX('Eric-SESSION'!$L$817:$U$824, MATCH("*Bench Press*",'Eric-SESSION'!$B$817:$B$824,0), MATCH("*1st*",'Eric-SESSION'!$K$7:$T$7,0))</f>
        <v>#N/A</v>
      </c>
      <c r="I603" s="132" t="e">
        <f>IF($A$823='Eric-SESSION'!$A$817,INDEX('Eric-SESSION'!$K$817:$T$824, MATCH("*Military*",'Eric-SESSION'!$B$817:$B$824,0), MATCH("*1st*",'Eric-SESSION'!$K$7:$T$7,0)),"")</f>
        <v>#N/A</v>
      </c>
      <c r="J603" s="48" t="e">
        <f>INDEX('Eric-SESSION'!$L$817:$U$824, MATCH("*Military*",'Eric-SESSION'!$B$817:$B$824,0), MATCH("*1st*",'Eric-SESSION'!$K$7:$T$7,0))</f>
        <v>#N/A</v>
      </c>
      <c r="K603" s="131" t="e">
        <f>IF($A$823='Eric-SESSION'!$A$817,INDEX('Eric-SESSION'!$K$817:$T$824, MATCH("*Clean *",'Eric-SESSION'!$B$817:$B$824,0), MATCH("*1st*",'Eric-SESSION'!$K$7:$T$7,0)),"")</f>
        <v>#N/A</v>
      </c>
      <c r="L603" s="48" t="e">
        <f>INDEX('Eric-SESSION'!$L$817:$U$824, MATCH("*Clean *",'Eric-SESSION'!$B$817:$B$824,0), MATCH("*1st*",'Eric-SESSION'!$K$7:$T$7,0))</f>
        <v>#N/A</v>
      </c>
      <c r="M603" s="131" t="e">
        <f>IF($A$823='Eric-SESSION'!$A$817,INDEX('Eric-SESSION'!$K$817:$T$824, MATCH("*Lat Pulldown*",'Eric-SESSION'!$B$817:$B$824,0), MATCH("*1st*",'Eric-SESSION'!$K$7:$T$7,0)),"")</f>
        <v>#N/A</v>
      </c>
      <c r="N603" s="48" t="e">
        <f>INDEX('Eric-SESSION'!$L$817:$U$824, MATCH("*Lat Pulldown*",'Eric-SESSION'!$B$817:$B$824,0), MATCH("*1st*",'Eric-SESSION'!$K$7:$T$7,0))</f>
        <v>#N/A</v>
      </c>
      <c r="O603" s="151"/>
      <c r="P603" s="151"/>
      <c r="Q603" s="118"/>
      <c r="R603" s="118"/>
      <c r="S603" s="11"/>
      <c r="T603" s="11"/>
      <c r="V603" s="47"/>
      <c r="W603" s="11"/>
      <c r="X603" s="11"/>
      <c r="Y603" s="11"/>
      <c r="Z603" s="11"/>
      <c r="AA603" s="11"/>
      <c r="AB603" s="11"/>
      <c r="AC603" s="11"/>
      <c r="AF603"/>
      <c r="AG603"/>
      <c r="AH603"/>
      <c r="AI603"/>
      <c r="AJ603"/>
      <c r="AK603"/>
      <c r="AL603"/>
      <c r="AN603"/>
    </row>
    <row r="604" spans="1:40">
      <c r="B604" t="s">
        <v>4</v>
      </c>
      <c r="C604" s="131" t="e">
        <f>IF($A$823='Eric-SESSION'!$A$817,INDEX('Eric-SESSION'!$K$817:$T$824, MATCH("*pressup*",'Eric-SESSION'!$B$817:$B$824,0), MATCH("*2nd*",'Eric-SESSION'!$K$7:$T$7,0)),"")</f>
        <v>#N/A</v>
      </c>
      <c r="D604" s="132" t="e">
        <f>INDEX('Eric-SESSION'!L$817:U$824, MATCH("*pressup*",'Eric-SESSION'!$B$817:$B$824,0), MATCH("*2nd*",'Eric-SESSION'!K$7:T$7,0))</f>
        <v>#N/A</v>
      </c>
      <c r="E604" s="131" t="e">
        <f>IF($A$823='Eric-SESSION'!$A$817,INDEX('Eric-SESSION'!$K$817:$T$824, MATCH("*Deadlift*",'Eric-SESSION'!$B$817:$B$824,0), MATCH("*2ND*",'Eric-SESSION'!$K$7:$T$7,0)),"")</f>
        <v>#N/A</v>
      </c>
      <c r="F604" s="131" t="e">
        <f>INDEX('Eric-SESSION'!$L$817:$U$824, MATCH("*Deadlift*",'Eric-SESSION'!$B$817:$B$824,0), MATCH("*2nd*",'Eric-SESSION'!$K$7:$T$7,0))</f>
        <v>#N/A</v>
      </c>
      <c r="G604" s="131" t="e">
        <f>IF($A$823='Eric-SESSION'!$A$817,INDEX('Eric-SESSION'!$K$817:$T$824, MATCH("*Bench Press*",'Eric-SESSION'!$B$817:$B$824,0), MATCH("*2ND*",'Eric-SESSION'!$K$7:$T$7,0)),"")</f>
        <v>#N/A</v>
      </c>
      <c r="H604" s="131" t="e">
        <f>INDEX('Eric-SESSION'!$L$817:$U$824, MATCH("*Bench Press*",'Eric-SESSION'!$B$817:$B$824,0), MATCH("*2nd*",'Eric-SESSION'!$K$7:$T$7,0))</f>
        <v>#N/A</v>
      </c>
      <c r="I604" s="132" t="e">
        <f>IF($A$823='Eric-SESSION'!$A$817,INDEX('Eric-SESSION'!$K$817:$T$824, MATCH("*Military*",'Eric-SESSION'!$B$817:$B$824,0), MATCH("*2ND*",'Eric-SESSION'!$K$7:$T$7,0)),"")</f>
        <v>#N/A</v>
      </c>
      <c r="J604" s="44" t="e">
        <f>INDEX('Eric-SESSION'!$L$817:$U$824, MATCH("*Military*",'Eric-SESSION'!$B$817:$B$824,0), MATCH("*2nd*",'Eric-SESSION'!$K$7:$T$7,0))</f>
        <v>#N/A</v>
      </c>
      <c r="K604" s="131" t="e">
        <f>IF($A$823='Eric-SESSION'!$A$817,INDEX('Eric-SESSION'!$K$817:$T$824, MATCH("*Clean *",'Eric-SESSION'!$B$817:$B$824,0), MATCH("*2ND*",'Eric-SESSION'!$K$7:$T$7,0)),"")</f>
        <v>#N/A</v>
      </c>
      <c r="L604" s="44" t="e">
        <f>INDEX('Eric-SESSION'!$L$817:$U$824, MATCH("*Clean *",'Eric-SESSION'!$B$817:$B$824,0), MATCH("*2nd*",'Eric-SESSION'!$K$7:$T$7,0))</f>
        <v>#N/A</v>
      </c>
      <c r="M604" s="131" t="e">
        <f>IF($A$823='Eric-SESSION'!$A$817,INDEX('Eric-SESSION'!$K$817:$T$824, MATCH("*Lat Pulldown*",'Eric-SESSION'!$B$817:$B$824,0), MATCH("*2ND*",'Eric-SESSION'!$K$7:$T$7,0)),"")</f>
        <v>#N/A</v>
      </c>
      <c r="N604" s="44" t="e">
        <f>INDEX('Eric-SESSION'!$L$817:$U$824, MATCH("*Lat Pulldown*",'Eric-SESSION'!$B$817:$B$824,0), MATCH("*2nd*",'Eric-SESSION'!$K$7:$T$7,0))</f>
        <v>#N/A</v>
      </c>
      <c r="O604" s="151"/>
      <c r="P604" s="151"/>
      <c r="Q604" s="118"/>
      <c r="R604" s="118"/>
      <c r="AF604"/>
      <c r="AG604"/>
      <c r="AH604"/>
      <c r="AI604"/>
      <c r="AJ604"/>
      <c r="AK604"/>
      <c r="AL604"/>
      <c r="AN604"/>
    </row>
    <row r="605" spans="1:40">
      <c r="B605" t="s">
        <v>5</v>
      </c>
      <c r="C605" s="131" t="e">
        <f>IF($A$823='Eric-SESSION'!$A$817,INDEX('Eric-SESSION'!$K$817:$T$824, MATCH("*pressup*",'Eric-SESSION'!$B$817:$B$824,0), MATCH("*3rd*",'Eric-SESSION'!$K$7:$T$7,0)),"")</f>
        <v>#N/A</v>
      </c>
      <c r="D605" s="132" t="e">
        <f>INDEX('Eric-SESSION'!L$817:U$824, MATCH("*pressup*",'Eric-SESSION'!$B$817:$B$824,0), MATCH("*3rd*",'Eric-SESSION'!K$7:T$7,0))</f>
        <v>#N/A</v>
      </c>
      <c r="E605" s="131" t="e">
        <f>IF($A$823='Eric-SESSION'!$A$817,INDEX('Eric-SESSION'!$K$817:$T$824, MATCH("*Deadlift*",'Eric-SESSION'!$B$817:$B$824,0), MATCH("*3rd*",'Eric-SESSION'!$K$7:$T$7,0)),"")</f>
        <v>#N/A</v>
      </c>
      <c r="F605" s="131" t="e">
        <f>INDEX('Eric-SESSION'!$L$817:$U$824, MATCH("*Deadlift*",'Eric-SESSION'!$B$817:$B$824,0), MATCH("*3rd*",'Eric-SESSION'!$K$7:$T$7,0))</f>
        <v>#N/A</v>
      </c>
      <c r="G605" s="131" t="e">
        <f>IF($A$823='Eric-SESSION'!$A$817,INDEX('Eric-SESSION'!$K$817:$T$824, MATCH("*Bench Press*",'Eric-SESSION'!$B$817:$B$824,0), MATCH("*3rd*",'Eric-SESSION'!$K$7:$T$7,0)),"")</f>
        <v>#N/A</v>
      </c>
      <c r="H605" s="131" t="e">
        <f>INDEX('Eric-SESSION'!$L$817:$U$824, MATCH("*Bench Press*",'Eric-SESSION'!$B$817:$B$824,0), MATCH("*3rd*",'Eric-SESSION'!$K$7:$T$7,0))</f>
        <v>#N/A</v>
      </c>
      <c r="I605" s="132" t="e">
        <f>IF($A$823='Eric-SESSION'!$A$817,INDEX('Eric-SESSION'!$K$817:$T$824, MATCH("*Military*",'Eric-SESSION'!$B$817:$B$824,0), MATCH("*3rd*",'Eric-SESSION'!$K$7:$T$7,0)),"")</f>
        <v>#N/A</v>
      </c>
      <c r="J605" s="44" t="e">
        <f>INDEX('Eric-SESSION'!$L$817:$U$824, MATCH("*Military*",'Eric-SESSION'!$B$817:$B$824,0), MATCH("*3rd*",'Eric-SESSION'!$K$7:$T$7,0))</f>
        <v>#N/A</v>
      </c>
      <c r="K605" s="131" t="e">
        <f>IF($A$823='Eric-SESSION'!$A$817,INDEX('Eric-SESSION'!$K$817:$T$824, MATCH("*Clean *",'Eric-SESSION'!$B$817:$B$824,0), MATCH("*3rd*",'Eric-SESSION'!$K$7:$T$7,0)),"")</f>
        <v>#N/A</v>
      </c>
      <c r="L605" s="44" t="e">
        <f>INDEX('Eric-SESSION'!$L$817:$U$824, MATCH("*Clean *",'Eric-SESSION'!$B$817:$B$824,0), MATCH("*3rd*",'Eric-SESSION'!$K$7:$T$7,0))</f>
        <v>#N/A</v>
      </c>
      <c r="M605" s="131" t="e">
        <f>IF($A$823='Eric-SESSION'!$A$817,INDEX('Eric-SESSION'!$K$817:$T$824, MATCH("*Lat Pulldown*",'Eric-SESSION'!$B$817:$B$824,0), MATCH("*3rd*",'Eric-SESSION'!$K$7:$T$7,0)),"")</f>
        <v>#N/A</v>
      </c>
      <c r="N605" s="44" t="e">
        <f>INDEX('Eric-SESSION'!$L$817:$U$824, MATCH("*Lat Pulldown*",'Eric-SESSION'!$B$817:$B$824,0), MATCH("*3rd*",'Eric-SESSION'!$K$7:$T$7,0))</f>
        <v>#N/A</v>
      </c>
      <c r="O605" s="151"/>
      <c r="P605" s="151"/>
      <c r="Q605" s="118"/>
      <c r="R605" s="118"/>
      <c r="AF605"/>
      <c r="AG605"/>
      <c r="AH605"/>
      <c r="AI605"/>
      <c r="AJ605"/>
      <c r="AK605"/>
      <c r="AL605"/>
      <c r="AN605"/>
    </row>
    <row r="606" spans="1:40">
      <c r="B606" t="s">
        <v>6</v>
      </c>
      <c r="C606" s="131" t="e">
        <f>IF($A$823='Eric-SESSION'!$A$817,INDEX('Eric-SESSION'!$K$817:$T$824, MATCH("*pressup*",'Eric-SESSION'!$B$817:$B$824,0), MATCH("*4th*",'Eric-SESSION'!$K$7:$T$7,0)),"")</f>
        <v>#N/A</v>
      </c>
      <c r="D606" s="132" t="e">
        <f>INDEX('Eric-SESSION'!L$817:U$824, MATCH("*pressup*",'Eric-SESSION'!$B$817:$B$824,0), MATCH("*4th*",'Eric-SESSION'!K$7:T$7,0))</f>
        <v>#N/A</v>
      </c>
      <c r="E606" s="131" t="e">
        <f>IF($A$823='Eric-SESSION'!$A$817,INDEX('Eric-SESSION'!$K$817:$T$824, MATCH("*Deadlift*",'Eric-SESSION'!$B$817:$B$824,0), MATCH("*4th*",'Eric-SESSION'!$K$7:$T$7,0)),"")</f>
        <v>#N/A</v>
      </c>
      <c r="F606" s="131" t="e">
        <f>INDEX('Eric-SESSION'!$L$817:$U$824, MATCH("*Deadlift*",'Eric-SESSION'!$B$817:$B$824,0), MATCH("*4th*",'Eric-SESSION'!$K$7:$T$7,0))</f>
        <v>#N/A</v>
      </c>
      <c r="G606" s="131" t="e">
        <f>IF($A$823='Eric-SESSION'!$A$817,INDEX('Eric-SESSION'!$K$817:$T$824, MATCH("*Bench Press*",'Eric-SESSION'!$B$817:$B$824,0), MATCH("*4th*",'Eric-SESSION'!$K$7:$T$7,0)),"")</f>
        <v>#N/A</v>
      </c>
      <c r="H606" s="131" t="e">
        <f>INDEX('Eric-SESSION'!$L$817:$U$824, MATCH("*Bench Press*",'Eric-SESSION'!$B$817:$B$824,0), MATCH("*4th*",'Eric-SESSION'!$K$7:$T$7,0))</f>
        <v>#N/A</v>
      </c>
      <c r="I606" s="132" t="e">
        <f>IF($A$823='Eric-SESSION'!$A$817,INDEX('Eric-SESSION'!$K$817:$T$824, MATCH("*Military*",'Eric-SESSION'!$B$817:$B$824,0), MATCH("*4th*",'Eric-SESSION'!$K$7:$T$7,0)),"")</f>
        <v>#N/A</v>
      </c>
      <c r="J606" s="44" t="e">
        <f>INDEX('Eric-SESSION'!$L$817:$U$824, MATCH("*Military*",'Eric-SESSION'!$B$817:$B$824,0), MATCH("*4th*",'Eric-SESSION'!$K$7:$T$7,0))</f>
        <v>#N/A</v>
      </c>
      <c r="K606" s="131" t="e">
        <f>IF($A$823='Eric-SESSION'!$A$817,INDEX('Eric-SESSION'!$K$817:$T$824, MATCH("*Clean *",'Eric-SESSION'!$B$817:$B$824,0), MATCH("*4th*",'Eric-SESSION'!$K$7:$T$7,0)),"")</f>
        <v>#N/A</v>
      </c>
      <c r="L606" s="44" t="e">
        <f>INDEX('Eric-SESSION'!$L$817:$U$824, MATCH("*Clean *",'Eric-SESSION'!$B$817:$B$824,0), MATCH("*4th*",'Eric-SESSION'!$K$7:$T$7,0))</f>
        <v>#N/A</v>
      </c>
      <c r="M606" s="131" t="e">
        <f>IF($A$823='Eric-SESSION'!$A$817,INDEX('Eric-SESSION'!$K$817:$T$824, MATCH("*Lat Pulldown*",'Eric-SESSION'!$B$817:$B$824,0), MATCH("*4th*",'Eric-SESSION'!$K$7:$T$7,0)),"")</f>
        <v>#N/A</v>
      </c>
      <c r="N606" s="44" t="e">
        <f>INDEX('Eric-SESSION'!$L$817:$U$824, MATCH("*Lat Pulldown*",'Eric-SESSION'!$B$817:$B$824,0), MATCH("*4th*",'Eric-SESSION'!$K$7:$T$7,0))</f>
        <v>#N/A</v>
      </c>
      <c r="O606" s="151"/>
      <c r="P606" s="151"/>
      <c r="Q606" s="118"/>
      <c r="R606" s="118"/>
      <c r="AF606"/>
      <c r="AG606"/>
      <c r="AH606"/>
      <c r="AI606"/>
      <c r="AJ606"/>
      <c r="AK606"/>
      <c r="AL606"/>
      <c r="AN606"/>
    </row>
    <row r="607" spans="1:40">
      <c r="B607" t="s">
        <v>7</v>
      </c>
      <c r="C607" s="131" t="e">
        <f>IF($A$823='Eric-SESSION'!$A$817,INDEX('Eric-SESSION'!$K$817:$T$824, MATCH("*pressup*",'Eric-SESSION'!$B$817:$B$824,0), MATCH("*5th*",'Eric-SESSION'!$K$7:$T$7,0)),"")</f>
        <v>#N/A</v>
      </c>
      <c r="D607" s="132" t="e">
        <f>INDEX('Eric-SESSION'!L$817:U$824, MATCH("*pressup*",'Eric-SESSION'!$B$817:$B$824,0), MATCH("*5th*",'Eric-SESSION'!K$7:T$7,0))</f>
        <v>#N/A</v>
      </c>
      <c r="E607" s="131" t="e">
        <f>IF($A$823='Eric-SESSION'!$A$817,INDEX('Eric-SESSION'!$K$817:$T$824, MATCH("*Deadlift*",'Eric-SESSION'!$B$817:$B$824,0), MATCH("*5th*",'Eric-SESSION'!$K$7:$T$7,0)),"")</f>
        <v>#N/A</v>
      </c>
      <c r="F607" s="131" t="e">
        <f>INDEX('Eric-SESSION'!$L$817:$U$824, MATCH("*Deadlift*",'Eric-SESSION'!$B$817:$B$824,0), MATCH("*5th*",'Eric-SESSION'!$K$7:$T$7,0))</f>
        <v>#N/A</v>
      </c>
      <c r="G607" s="131" t="e">
        <f>IF($A$823='Eric-SESSION'!$A$817,INDEX('Eric-SESSION'!$K$817:$T$824, MATCH("*Bench Press*",'Eric-SESSION'!$B$817:$B$824,0), MATCH("*5th*",'Eric-SESSION'!$K$7:$T$7,0)),"")</f>
        <v>#N/A</v>
      </c>
      <c r="H607" s="131" t="e">
        <f>INDEX('Eric-SESSION'!$L$817:$U$824, MATCH("*Bench Press*",'Eric-SESSION'!$B$817:$B$824,0), MATCH("*5th*",'Eric-SESSION'!$K$7:$T$7,0))</f>
        <v>#N/A</v>
      </c>
      <c r="I607" s="132" t="e">
        <f>IF($A$823='Eric-SESSION'!$A$817,INDEX('Eric-SESSION'!$K$817:$T$824, MATCH("*Military*",'Eric-SESSION'!$B$817:$B$824,0), MATCH("*5th*",'Eric-SESSION'!$K$7:$T$7,0)),"")</f>
        <v>#N/A</v>
      </c>
      <c r="J607" s="44" t="e">
        <f>INDEX('Eric-SESSION'!$L$817:$U$824, MATCH("*Military*",'Eric-SESSION'!$B$817:$B$824,0), MATCH("*5th*",'Eric-SESSION'!$K$7:$T$7,0))</f>
        <v>#N/A</v>
      </c>
      <c r="K607" s="131" t="e">
        <f>IF($A$823='Eric-SESSION'!$A$817,INDEX('Eric-SESSION'!$K$817:$T$824, MATCH("*Clean *",'Eric-SESSION'!$B$817:$B$824,0), MATCH("*5th*",'Eric-SESSION'!$K$7:$T$7,0)),"")</f>
        <v>#N/A</v>
      </c>
      <c r="L607" s="44" t="e">
        <f>INDEX('Eric-SESSION'!$L$817:$U$824, MATCH("*Clean *",'Eric-SESSION'!$B$817:$B$824,0), MATCH("*5th*",'Eric-SESSION'!$K$7:$T$7,0))</f>
        <v>#N/A</v>
      </c>
      <c r="M607" s="131" t="e">
        <f>IF($A$823='Eric-SESSION'!$A$817,INDEX('Eric-SESSION'!$K$817:$T$824, MATCH("*Lat Pulldown*",'Eric-SESSION'!$B$817:$B$824,0), MATCH("*5th*",'Eric-SESSION'!$K$7:$T$7,0)),"")</f>
        <v>#N/A</v>
      </c>
      <c r="N607" s="44" t="e">
        <f>INDEX('Eric-SESSION'!$L$817:$U$824, MATCH("*Lat Pulldown*",'Eric-SESSION'!$B$817:$B$824,0), MATCH("*5th*",'Eric-SESSION'!$K$7:$T$7,0))</f>
        <v>#N/A</v>
      </c>
      <c r="O607" s="151"/>
      <c r="P607" s="151"/>
      <c r="Q607" s="118"/>
      <c r="R607" s="118"/>
      <c r="AF607"/>
      <c r="AG607"/>
      <c r="AH607"/>
      <c r="AI607"/>
      <c r="AJ607"/>
      <c r="AK607"/>
      <c r="AL607"/>
      <c r="AN607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/>
  <dimension ref="A1:AT897"/>
  <sheetViews>
    <sheetView workbookViewId="0">
      <pane xSplit="1" ySplit="8" topLeftCell="B26" activePane="bottomRight" state="frozen"/>
      <selection activeCell="Q459" sqref="Q459"/>
      <selection pane="topRight" activeCell="Q459" sqref="Q459"/>
      <selection pane="bottomLeft" activeCell="Q459" sqref="Q459"/>
      <selection pane="bottomRight" activeCell="K13" sqref="K13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4" width="8.332031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/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 t="s">
        <v>833</v>
      </c>
      <c r="B2" s="7"/>
      <c r="C2" s="43"/>
      <c r="F2" s="43"/>
      <c r="H2" s="48"/>
      <c r="I2" s="11"/>
      <c r="K2" s="157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4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42422</v>
      </c>
      <c r="B9" s="178" t="s">
        <v>292</v>
      </c>
      <c r="C9" s="51"/>
      <c r="D9" s="51"/>
      <c r="E9" s="51"/>
      <c r="F9" s="51"/>
      <c r="G9" s="51"/>
      <c r="H9" s="51"/>
      <c r="I9" s="51"/>
      <c r="J9" s="52"/>
      <c r="K9" s="161">
        <v>20</v>
      </c>
      <c r="L9" s="52">
        <v>10</v>
      </c>
      <c r="M9" s="52">
        <v>30</v>
      </c>
      <c r="N9" s="52">
        <v>10</v>
      </c>
      <c r="O9" s="52">
        <v>30</v>
      </c>
      <c r="P9" s="52">
        <v>10</v>
      </c>
      <c r="Q9" s="52"/>
      <c r="R9" s="52"/>
      <c r="S9" s="52"/>
      <c r="T9" s="52"/>
      <c r="U9" s="52"/>
      <c r="V9" s="52" t="s">
        <v>835</v>
      </c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/>
      <c r="B10" s="178" t="s">
        <v>360</v>
      </c>
      <c r="C10" s="51"/>
      <c r="D10" s="51"/>
      <c r="E10" s="51"/>
      <c r="F10" s="51"/>
      <c r="G10" s="51"/>
      <c r="H10" s="51"/>
      <c r="I10" s="52"/>
      <c r="J10" s="52"/>
      <c r="K10" s="161">
        <v>30</v>
      </c>
      <c r="L10" s="52">
        <v>10</v>
      </c>
      <c r="M10" s="52">
        <v>25</v>
      </c>
      <c r="N10" s="52">
        <v>12</v>
      </c>
      <c r="O10" s="52">
        <v>25</v>
      </c>
      <c r="P10" s="52">
        <v>10</v>
      </c>
      <c r="Q10" s="52"/>
      <c r="R10" s="52"/>
      <c r="S10" s="52"/>
      <c r="T10" s="52"/>
      <c r="U10" s="52"/>
      <c r="V10" s="52" t="s">
        <v>306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/>
      <c r="B11" s="178" t="s">
        <v>388</v>
      </c>
      <c r="C11" s="51"/>
      <c r="D11" s="51"/>
      <c r="E11" s="51"/>
      <c r="F11" s="51"/>
      <c r="G11" s="51"/>
      <c r="H11" s="51"/>
      <c r="I11" s="52"/>
      <c r="J11" s="52"/>
      <c r="K11" s="161">
        <v>20</v>
      </c>
      <c r="L11" s="52">
        <v>10</v>
      </c>
      <c r="M11" s="52">
        <v>20</v>
      </c>
      <c r="N11" s="52">
        <v>15</v>
      </c>
      <c r="O11" s="52">
        <v>20</v>
      </c>
      <c r="P11" s="52">
        <v>13</v>
      </c>
      <c r="Q11" s="52">
        <v>20</v>
      </c>
      <c r="R11" s="52">
        <v>15</v>
      </c>
      <c r="S11" s="52"/>
      <c r="T11" s="52"/>
      <c r="U11" s="52"/>
      <c r="V11" s="52" t="s">
        <v>836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178" t="s">
        <v>293</v>
      </c>
      <c r="C12" s="51"/>
      <c r="D12" s="51"/>
      <c r="E12" s="51"/>
      <c r="F12" s="51"/>
      <c r="G12" s="51"/>
      <c r="H12" s="51"/>
      <c r="I12" s="52"/>
      <c r="J12" s="52"/>
      <c r="K12" s="161">
        <v>20</v>
      </c>
      <c r="L12" s="52">
        <v>15</v>
      </c>
      <c r="M12" s="52">
        <v>20</v>
      </c>
      <c r="N12" s="52">
        <v>15</v>
      </c>
      <c r="O12" s="52">
        <v>20</v>
      </c>
      <c r="P12" s="52">
        <v>15</v>
      </c>
      <c r="Q12" s="52">
        <v>20</v>
      </c>
      <c r="R12" s="52">
        <v>15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178" t="s">
        <v>834</v>
      </c>
      <c r="C13" s="51"/>
      <c r="D13" s="51"/>
      <c r="E13" s="51"/>
      <c r="F13" s="51"/>
      <c r="G13" s="51"/>
      <c r="H13" s="51"/>
      <c r="I13" s="51"/>
      <c r="J13" s="52"/>
      <c r="K13" s="161">
        <v>20</v>
      </c>
      <c r="L13" s="52">
        <v>16</v>
      </c>
      <c r="M13" s="52">
        <v>23.5</v>
      </c>
      <c r="N13" s="52">
        <v>12</v>
      </c>
      <c r="O13" s="52">
        <v>23.5</v>
      </c>
      <c r="P13" s="52">
        <v>8</v>
      </c>
      <c r="Q13" s="52">
        <v>23.5</v>
      </c>
      <c r="R13" s="52">
        <v>10</v>
      </c>
      <c r="S13" s="52"/>
      <c r="T13" s="52"/>
      <c r="U13" s="52"/>
      <c r="V13" s="52">
        <v>23.5</v>
      </c>
      <c r="W13" s="52">
        <v>8</v>
      </c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178" t="s">
        <v>331</v>
      </c>
      <c r="C14" s="51"/>
      <c r="D14" s="51"/>
      <c r="E14" s="51"/>
      <c r="F14" s="51"/>
      <c r="G14" s="51"/>
      <c r="H14" s="51"/>
      <c r="I14" s="52"/>
      <c r="J14" s="52"/>
      <c r="K14" s="161">
        <v>15</v>
      </c>
      <c r="L14" s="52">
        <v>12</v>
      </c>
      <c r="M14" s="52">
        <v>15</v>
      </c>
      <c r="N14" s="52">
        <v>12</v>
      </c>
      <c r="O14" s="52">
        <v>15</v>
      </c>
      <c r="P14" s="52">
        <v>12</v>
      </c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178" t="s">
        <v>475</v>
      </c>
      <c r="C15" s="51"/>
      <c r="D15" s="51"/>
      <c r="E15" s="51"/>
      <c r="F15" s="51"/>
      <c r="G15" s="51"/>
      <c r="H15" s="51"/>
      <c r="I15" s="52"/>
      <c r="J15" s="52"/>
      <c r="K15" s="161">
        <v>2.5</v>
      </c>
      <c r="L15" s="52">
        <v>15</v>
      </c>
      <c r="M15" s="52">
        <v>2.5</v>
      </c>
      <c r="N15" s="52">
        <v>12</v>
      </c>
      <c r="O15" s="52">
        <v>2.5</v>
      </c>
      <c r="P15" s="52">
        <v>12</v>
      </c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42429</v>
      </c>
      <c r="B17" s="178" t="s">
        <v>663</v>
      </c>
      <c r="C17" s="51"/>
      <c r="D17" s="51"/>
      <c r="E17" s="51"/>
      <c r="F17" s="51"/>
      <c r="G17" s="51"/>
      <c r="H17" s="51"/>
      <c r="I17" s="52"/>
      <c r="J17" s="52"/>
      <c r="K17" s="161">
        <v>37.5</v>
      </c>
      <c r="L17" s="52">
        <v>12</v>
      </c>
      <c r="M17" s="52">
        <v>45</v>
      </c>
      <c r="N17" s="52">
        <v>12</v>
      </c>
      <c r="O17" s="52">
        <v>45</v>
      </c>
      <c r="P17" s="52">
        <v>6</v>
      </c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/>
      <c r="B18" s="178" t="s">
        <v>726</v>
      </c>
      <c r="C18" s="51"/>
      <c r="D18" s="51"/>
      <c r="E18" s="51"/>
      <c r="F18" s="51"/>
      <c r="G18" s="51"/>
      <c r="H18" s="51"/>
      <c r="I18" s="51"/>
      <c r="J18" s="52"/>
      <c r="K18" s="161">
        <v>22.5</v>
      </c>
      <c r="L18" s="52">
        <v>12</v>
      </c>
      <c r="M18" s="52">
        <v>22.5</v>
      </c>
      <c r="N18" s="52">
        <v>12</v>
      </c>
      <c r="O18" s="52">
        <v>22.5</v>
      </c>
      <c r="P18" s="52">
        <v>12</v>
      </c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/>
      <c r="B19" s="178" t="s">
        <v>297</v>
      </c>
      <c r="C19" s="51"/>
      <c r="D19" s="51"/>
      <c r="E19" s="51"/>
      <c r="F19" s="51"/>
      <c r="G19" s="51"/>
      <c r="H19" s="51"/>
      <c r="I19" s="52"/>
      <c r="J19" s="52"/>
      <c r="K19" s="161">
        <v>45</v>
      </c>
      <c r="L19" s="52">
        <v>12</v>
      </c>
      <c r="M19" s="52">
        <v>50</v>
      </c>
      <c r="N19" s="52">
        <v>12</v>
      </c>
      <c r="O19" s="52">
        <v>55</v>
      </c>
      <c r="P19" s="52">
        <v>9</v>
      </c>
      <c r="Q19" s="52">
        <v>55</v>
      </c>
      <c r="R19" s="52">
        <v>12</v>
      </c>
      <c r="S19" s="52"/>
      <c r="T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178" t="s">
        <v>358</v>
      </c>
      <c r="C20" s="51"/>
      <c r="D20" s="51"/>
      <c r="E20" s="51"/>
      <c r="F20" s="51"/>
      <c r="G20" s="51"/>
      <c r="H20" s="51"/>
      <c r="I20" s="52"/>
      <c r="J20" s="52"/>
      <c r="K20" s="161">
        <v>15</v>
      </c>
      <c r="L20" s="52">
        <v>12</v>
      </c>
      <c r="M20" s="52">
        <v>15</v>
      </c>
      <c r="N20" s="52">
        <v>10</v>
      </c>
      <c r="O20" s="52">
        <v>15</v>
      </c>
      <c r="P20" s="52">
        <v>12</v>
      </c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178" t="s">
        <v>837</v>
      </c>
      <c r="C21" s="51"/>
      <c r="D21" s="51"/>
      <c r="E21" s="51"/>
      <c r="F21" s="51"/>
      <c r="G21" s="51"/>
      <c r="H21" s="51"/>
      <c r="I21" s="52"/>
      <c r="J21" s="52"/>
      <c r="K21" s="161">
        <v>0</v>
      </c>
      <c r="L21" s="52">
        <v>14</v>
      </c>
      <c r="M21" s="52">
        <v>14</v>
      </c>
      <c r="N21" s="52">
        <v>20</v>
      </c>
      <c r="O21" s="52">
        <v>14</v>
      </c>
      <c r="P21" s="52">
        <v>20</v>
      </c>
      <c r="Q21" s="52">
        <v>14</v>
      </c>
      <c r="R21" s="52">
        <v>20</v>
      </c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178" t="s">
        <v>314</v>
      </c>
      <c r="C22" s="51"/>
      <c r="D22" s="51"/>
      <c r="E22" s="51"/>
      <c r="F22" s="51"/>
      <c r="G22" s="51"/>
      <c r="H22" s="51"/>
      <c r="I22" s="51"/>
      <c r="J22" s="52"/>
      <c r="K22" s="161">
        <v>15</v>
      </c>
      <c r="L22" s="161">
        <v>15</v>
      </c>
      <c r="M22" s="161">
        <v>15</v>
      </c>
      <c r="N22" s="52">
        <v>20</v>
      </c>
      <c r="O22" s="52">
        <v>15</v>
      </c>
      <c r="P22" s="52">
        <v>20</v>
      </c>
      <c r="Q22" s="52">
        <v>15</v>
      </c>
      <c r="R22" s="52">
        <v>20</v>
      </c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178" t="s">
        <v>838</v>
      </c>
      <c r="C23" s="51"/>
      <c r="D23" s="51"/>
      <c r="E23" s="51"/>
      <c r="F23" s="51"/>
      <c r="G23" s="51"/>
      <c r="H23" s="51"/>
      <c r="I23" s="52"/>
      <c r="J23" s="52"/>
      <c r="K23" s="161">
        <v>25</v>
      </c>
      <c r="L23" s="161">
        <v>12</v>
      </c>
      <c r="M23" s="161">
        <v>25</v>
      </c>
      <c r="N23" s="52">
        <v>12</v>
      </c>
      <c r="O23" s="52">
        <v>25</v>
      </c>
      <c r="P23" s="52">
        <v>10</v>
      </c>
      <c r="Q23" s="52">
        <v>25</v>
      </c>
      <c r="R23" s="52">
        <v>8</v>
      </c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62"/>
      <c r="M24" s="162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42436</v>
      </c>
      <c r="B25" s="178" t="s">
        <v>364</v>
      </c>
      <c r="C25" s="51"/>
      <c r="D25" s="51"/>
      <c r="E25" s="51"/>
      <c r="F25" s="51"/>
      <c r="G25" s="51"/>
      <c r="H25" s="51"/>
      <c r="I25" s="52"/>
      <c r="J25" s="52"/>
      <c r="K25" s="161">
        <v>40</v>
      </c>
      <c r="L25" s="161">
        <v>15</v>
      </c>
      <c r="M25" s="161">
        <v>33</v>
      </c>
      <c r="N25" s="161">
        <v>15</v>
      </c>
      <c r="O25" s="161">
        <v>19</v>
      </c>
      <c r="P25" s="161">
        <v>8</v>
      </c>
      <c r="Q25" s="161">
        <v>19</v>
      </c>
      <c r="R25" s="161">
        <v>8</v>
      </c>
      <c r="S25" s="52"/>
      <c r="T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>
        <v>92.1</v>
      </c>
      <c r="B26" s="178"/>
      <c r="C26" s="51"/>
      <c r="D26" s="51"/>
      <c r="E26" s="51"/>
      <c r="F26" s="51"/>
      <c r="G26" s="51"/>
      <c r="H26" s="51"/>
      <c r="I26" s="52"/>
      <c r="J26" s="52"/>
      <c r="K26" s="148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>
        <v>13.1</v>
      </c>
      <c r="B27" s="178"/>
      <c r="C27" s="51"/>
      <c r="D27" s="51"/>
      <c r="E27" s="51"/>
      <c r="F27" s="51"/>
      <c r="G27" s="51"/>
      <c r="H27" s="51"/>
      <c r="I27" s="52"/>
      <c r="J27" s="52"/>
      <c r="K27" s="161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178"/>
      <c r="C28" s="51"/>
      <c r="D28" s="51"/>
      <c r="E28" s="51"/>
      <c r="F28" s="51"/>
      <c r="G28" s="51"/>
      <c r="H28" s="51"/>
      <c r="I28" s="52"/>
      <c r="J28" s="52"/>
      <c r="K28" s="161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178"/>
      <c r="C29" s="51"/>
      <c r="D29" s="51"/>
      <c r="E29" s="51"/>
      <c r="F29" s="51"/>
      <c r="G29" s="51"/>
      <c r="H29" s="51"/>
      <c r="I29" s="52"/>
      <c r="J29" s="52"/>
      <c r="K29" s="16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182"/>
      <c r="C30" s="51"/>
      <c r="D30" s="51"/>
      <c r="E30" s="51"/>
      <c r="F30" s="51"/>
      <c r="G30" s="51"/>
      <c r="H30" s="51"/>
      <c r="I30" s="52"/>
      <c r="J30" s="52"/>
      <c r="K30" s="148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178"/>
      <c r="C31" s="51"/>
      <c r="D31" s="51"/>
      <c r="E31" s="51"/>
      <c r="F31" s="51"/>
      <c r="G31" s="51"/>
      <c r="H31" s="51"/>
      <c r="I31" s="52"/>
      <c r="J31" s="52"/>
      <c r="K31" s="148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178"/>
      <c r="C32" s="51"/>
      <c r="D32" s="51"/>
      <c r="E32" s="51"/>
      <c r="F32" s="51"/>
      <c r="G32" s="51"/>
      <c r="H32" s="51"/>
      <c r="I32" s="52"/>
      <c r="J32" s="52"/>
      <c r="K32" s="161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42438</v>
      </c>
      <c r="B34" s="178" t="s">
        <v>374</v>
      </c>
      <c r="C34" s="51"/>
      <c r="D34" s="51"/>
      <c r="E34" s="51"/>
      <c r="F34" s="51"/>
      <c r="G34" s="51"/>
      <c r="H34" s="51"/>
      <c r="I34" s="52"/>
      <c r="J34" s="52"/>
      <c r="K34" s="161">
        <v>14</v>
      </c>
      <c r="L34" s="52">
        <v>12</v>
      </c>
      <c r="M34" s="52">
        <v>18</v>
      </c>
      <c r="N34" s="52">
        <v>12</v>
      </c>
      <c r="O34" s="52">
        <v>20</v>
      </c>
      <c r="P34" s="52">
        <v>12</v>
      </c>
      <c r="Q34" s="52">
        <v>20</v>
      </c>
      <c r="R34" s="52">
        <v>12</v>
      </c>
      <c r="S34" s="52"/>
      <c r="T34" s="52"/>
      <c r="U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/>
      <c r="B35" s="178" t="s">
        <v>366</v>
      </c>
      <c r="C35" s="51"/>
      <c r="D35" s="51"/>
      <c r="E35" s="51"/>
      <c r="F35" s="51"/>
      <c r="G35" s="51"/>
      <c r="H35" s="51"/>
      <c r="I35" s="52"/>
      <c r="J35" s="52"/>
      <c r="K35" s="161">
        <v>35</v>
      </c>
      <c r="L35" s="52">
        <v>12</v>
      </c>
      <c r="M35" s="52">
        <v>30</v>
      </c>
      <c r="N35" s="52">
        <v>20</v>
      </c>
      <c r="O35" s="52">
        <v>30</v>
      </c>
      <c r="P35" s="52">
        <v>20</v>
      </c>
      <c r="Q35" s="52">
        <v>30</v>
      </c>
      <c r="R35" s="52">
        <v>20</v>
      </c>
      <c r="S35" s="52"/>
      <c r="T35" s="52"/>
      <c r="U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/>
      <c r="B36" s="178" t="s">
        <v>328</v>
      </c>
      <c r="C36" s="51"/>
      <c r="D36" s="51"/>
      <c r="E36" s="51"/>
      <c r="F36" s="51"/>
      <c r="G36" s="51"/>
      <c r="H36" s="51"/>
      <c r="I36" s="52"/>
      <c r="J36" s="52"/>
      <c r="K36" s="161">
        <v>40</v>
      </c>
      <c r="L36" s="52">
        <v>15</v>
      </c>
      <c r="M36" s="52">
        <v>40</v>
      </c>
      <c r="N36" s="52">
        <v>15</v>
      </c>
      <c r="O36" s="52">
        <v>40</v>
      </c>
      <c r="P36" s="52">
        <v>15</v>
      </c>
      <c r="Q36" s="52">
        <v>40</v>
      </c>
      <c r="R36" s="52">
        <v>15</v>
      </c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178" t="s">
        <v>293</v>
      </c>
      <c r="C37" s="51"/>
      <c r="D37" s="51"/>
      <c r="E37" s="51"/>
      <c r="F37" s="51"/>
      <c r="G37" s="51"/>
      <c r="H37" s="51"/>
      <c r="I37" s="52"/>
      <c r="J37" s="52"/>
      <c r="K37" s="161">
        <v>20</v>
      </c>
      <c r="L37" s="52">
        <v>20</v>
      </c>
      <c r="M37" s="52">
        <v>20</v>
      </c>
      <c r="N37" s="52">
        <v>20</v>
      </c>
      <c r="O37" s="52">
        <v>20</v>
      </c>
      <c r="P37" s="52">
        <v>20</v>
      </c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178" t="s">
        <v>300</v>
      </c>
      <c r="C38" s="52"/>
      <c r="D38" s="52"/>
      <c r="E38" s="52"/>
      <c r="F38" s="52"/>
      <c r="G38" s="52"/>
      <c r="H38" s="52"/>
      <c r="I38" s="52"/>
      <c r="J38" s="52"/>
      <c r="K38" s="161">
        <v>20</v>
      </c>
      <c r="L38" s="52">
        <v>12</v>
      </c>
      <c r="M38" s="52">
        <v>25</v>
      </c>
      <c r="N38" s="52">
        <v>12</v>
      </c>
      <c r="O38" s="52">
        <v>25</v>
      </c>
      <c r="P38" s="52">
        <v>12</v>
      </c>
      <c r="Q38" s="52">
        <v>25</v>
      </c>
      <c r="R38" s="52">
        <v>8</v>
      </c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178" t="s">
        <v>443</v>
      </c>
      <c r="C39" s="11"/>
      <c r="D39" s="11"/>
      <c r="E39" s="11"/>
      <c r="F39" s="11"/>
      <c r="G39" s="11"/>
      <c r="H39" s="11"/>
      <c r="I39" s="11"/>
      <c r="J39" s="11"/>
      <c r="K39" s="148"/>
      <c r="L39" s="52">
        <v>15</v>
      </c>
      <c r="M39" s="52"/>
      <c r="N39" s="52">
        <v>12</v>
      </c>
      <c r="O39" s="52"/>
      <c r="P39" s="52">
        <v>12</v>
      </c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178"/>
      <c r="C40" s="52"/>
      <c r="D40" s="52"/>
      <c r="E40" s="52"/>
      <c r="F40" s="52"/>
      <c r="G40" s="52"/>
      <c r="H40" s="52"/>
      <c r="I40" s="52"/>
      <c r="J40" s="52"/>
      <c r="K40" s="148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42443</v>
      </c>
      <c r="B43" s="178" t="s">
        <v>292</v>
      </c>
      <c r="C43" s="11"/>
      <c r="D43" s="11"/>
      <c r="E43" s="11"/>
      <c r="F43" s="11"/>
      <c r="G43" s="11"/>
      <c r="H43" s="11"/>
      <c r="I43" s="11"/>
      <c r="J43" s="11"/>
      <c r="K43" s="146">
        <v>30</v>
      </c>
      <c r="L43" s="11">
        <v>15</v>
      </c>
      <c r="M43" s="11">
        <v>35</v>
      </c>
      <c r="N43" s="52">
        <v>8</v>
      </c>
      <c r="O43" s="52">
        <v>35</v>
      </c>
      <c r="P43" s="52">
        <v>5</v>
      </c>
      <c r="Q43" s="52">
        <v>35</v>
      </c>
      <c r="R43" s="52">
        <v>5</v>
      </c>
      <c r="S43" s="52"/>
      <c r="T43" s="52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>
        <v>92.6</v>
      </c>
      <c r="B44" s="178" t="s">
        <v>360</v>
      </c>
      <c r="C44" s="11"/>
      <c r="D44" s="11"/>
      <c r="E44" s="11"/>
      <c r="F44" s="11"/>
      <c r="G44" s="11"/>
      <c r="H44" s="11"/>
      <c r="I44" s="11"/>
      <c r="J44" s="11"/>
      <c r="K44" s="146">
        <v>27.5</v>
      </c>
      <c r="L44" s="52">
        <v>12</v>
      </c>
      <c r="M44" s="11">
        <v>27.5</v>
      </c>
      <c r="N44" s="52">
        <v>10</v>
      </c>
      <c r="O44" s="52">
        <v>27.5</v>
      </c>
      <c r="P44" s="52">
        <v>12</v>
      </c>
      <c r="Q44" s="52"/>
      <c r="R44" s="52"/>
      <c r="S44" s="52"/>
      <c r="T44" s="52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>
        <v>13.8</v>
      </c>
      <c r="B45" s="178" t="s">
        <v>315</v>
      </c>
      <c r="C45" s="11"/>
      <c r="D45" s="11"/>
      <c r="E45" s="11"/>
      <c r="F45" s="11"/>
      <c r="G45" s="11"/>
      <c r="H45" s="11"/>
      <c r="I45" s="11"/>
      <c r="J45" s="11"/>
      <c r="K45" s="146">
        <v>45</v>
      </c>
      <c r="L45" s="52">
        <v>12</v>
      </c>
      <c r="M45" s="11">
        <v>50</v>
      </c>
      <c r="N45" s="52">
        <v>6</v>
      </c>
      <c r="O45" s="52">
        <v>50</v>
      </c>
      <c r="P45" s="52">
        <v>8</v>
      </c>
      <c r="Q45" s="52">
        <v>50</v>
      </c>
      <c r="R45" s="52">
        <v>6</v>
      </c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178" t="s">
        <v>299</v>
      </c>
      <c r="C46" s="11"/>
      <c r="D46" s="11"/>
      <c r="E46" s="11"/>
      <c r="F46" s="11"/>
      <c r="G46" s="11"/>
      <c r="H46" s="11"/>
      <c r="I46" s="11"/>
      <c r="J46" s="11"/>
      <c r="K46" s="161">
        <v>19</v>
      </c>
      <c r="L46" s="52">
        <v>5</v>
      </c>
      <c r="M46" s="52">
        <v>26</v>
      </c>
      <c r="N46" s="52">
        <v>9</v>
      </c>
      <c r="O46" s="52">
        <v>26</v>
      </c>
      <c r="P46" s="52">
        <v>6</v>
      </c>
      <c r="Q46" s="52">
        <v>26</v>
      </c>
      <c r="R46" s="52">
        <v>6</v>
      </c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178" t="s">
        <v>388</v>
      </c>
      <c r="C47" s="11"/>
      <c r="D47" s="11"/>
      <c r="E47" s="11"/>
      <c r="F47" s="11"/>
      <c r="G47" s="11"/>
      <c r="H47" s="11"/>
      <c r="I47" s="11"/>
      <c r="J47" s="11"/>
      <c r="K47" s="161"/>
      <c r="L47" s="52">
        <v>15</v>
      </c>
      <c r="M47" s="52"/>
      <c r="N47" s="52">
        <v>15</v>
      </c>
      <c r="O47" s="52"/>
      <c r="P47" s="52">
        <v>15</v>
      </c>
      <c r="Q47" s="11"/>
      <c r="R47" s="52">
        <v>15</v>
      </c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 s="178" t="s">
        <v>293</v>
      </c>
      <c r="C48" s="11"/>
      <c r="D48" s="11"/>
      <c r="E48" s="11"/>
      <c r="F48" s="11"/>
      <c r="G48" s="11"/>
      <c r="H48" s="11"/>
      <c r="I48" s="11"/>
      <c r="J48" s="11"/>
      <c r="K48" s="161">
        <v>40</v>
      </c>
      <c r="L48" s="52">
        <v>15</v>
      </c>
      <c r="M48" s="52">
        <v>40</v>
      </c>
      <c r="N48" s="52">
        <v>15</v>
      </c>
      <c r="O48" s="52">
        <v>40</v>
      </c>
      <c r="P48" s="52">
        <v>15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 s="178" t="s">
        <v>306</v>
      </c>
      <c r="C49" s="11"/>
      <c r="D49" s="11"/>
      <c r="E49" s="11"/>
      <c r="F49" s="11"/>
      <c r="G49" s="11"/>
      <c r="H49" s="11"/>
      <c r="I49" s="11"/>
      <c r="J49" s="11"/>
      <c r="K49" s="146"/>
      <c r="L49" s="52"/>
      <c r="M49" s="11"/>
      <c r="N49" s="52"/>
      <c r="O49" s="11"/>
      <c r="P49" s="52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42450</v>
      </c>
      <c r="B52" s="178" t="s">
        <v>398</v>
      </c>
      <c r="C52" s="11"/>
      <c r="D52" s="11"/>
      <c r="E52" s="11"/>
      <c r="F52" s="11"/>
      <c r="G52" s="11"/>
      <c r="H52" s="11"/>
      <c r="I52" s="11"/>
      <c r="J52" s="11"/>
      <c r="K52" s="146"/>
      <c r="L52" s="11">
        <v>20</v>
      </c>
      <c r="M52" s="52"/>
      <c r="N52" s="52">
        <v>20</v>
      </c>
      <c r="O52" s="52"/>
      <c r="P52" s="52">
        <v>20</v>
      </c>
      <c r="Q52" s="52"/>
      <c r="R52" s="52">
        <v>20</v>
      </c>
      <c r="S52" s="52"/>
      <c r="T52" s="52"/>
      <c r="U52" s="11"/>
      <c r="V52" s="11" t="s">
        <v>840</v>
      </c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>
        <v>93.6</v>
      </c>
      <c r="B53" s="178" t="s">
        <v>805</v>
      </c>
      <c r="C53" s="11"/>
      <c r="D53" s="11"/>
      <c r="E53" s="11"/>
      <c r="F53" s="11"/>
      <c r="G53" s="11"/>
      <c r="H53" s="11"/>
      <c r="I53" s="11"/>
      <c r="J53" s="11"/>
      <c r="K53" s="164"/>
      <c r="L53" s="11">
        <v>15</v>
      </c>
      <c r="M53" s="11"/>
      <c r="N53" s="52">
        <v>15</v>
      </c>
      <c r="O53" s="52"/>
      <c r="P53" s="52">
        <v>12</v>
      </c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>
        <v>12.9</v>
      </c>
      <c r="B54" s="178" t="s">
        <v>559</v>
      </c>
      <c r="C54" s="11"/>
      <c r="D54" s="11"/>
      <c r="E54" s="11"/>
      <c r="F54" s="11"/>
      <c r="G54" s="11"/>
      <c r="H54" s="11"/>
      <c r="I54" s="11"/>
      <c r="J54" s="11"/>
      <c r="K54" s="146">
        <v>12.5</v>
      </c>
      <c r="L54" s="11">
        <v>15</v>
      </c>
      <c r="M54" s="11">
        <v>15</v>
      </c>
      <c r="N54" s="52">
        <v>17</v>
      </c>
      <c r="O54" s="52">
        <v>17.5</v>
      </c>
      <c r="P54" s="52">
        <v>15</v>
      </c>
      <c r="Q54" s="52"/>
      <c r="R54" s="52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s="178" t="s">
        <v>839</v>
      </c>
      <c r="C55" s="11"/>
      <c r="D55" s="11"/>
      <c r="E55" s="11"/>
      <c r="F55" s="11"/>
      <c r="G55" s="11"/>
      <c r="H55" s="11"/>
      <c r="I55" s="11"/>
      <c r="J55" s="11"/>
      <c r="K55" s="161">
        <v>7.5</v>
      </c>
      <c r="L55" s="52">
        <v>12</v>
      </c>
      <c r="M55" s="52">
        <v>8.75</v>
      </c>
      <c r="N55" s="52">
        <v>12</v>
      </c>
      <c r="O55" s="52">
        <v>8.75</v>
      </c>
      <c r="P55" s="52">
        <v>10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s="178" t="s">
        <v>293</v>
      </c>
      <c r="C56" s="11"/>
      <c r="D56" s="11"/>
      <c r="E56" s="11"/>
      <c r="F56" s="11"/>
      <c r="G56" s="11"/>
      <c r="H56" s="11"/>
      <c r="I56" s="11"/>
      <c r="J56" s="11"/>
      <c r="K56" s="146">
        <v>0</v>
      </c>
      <c r="L56" s="52">
        <v>20</v>
      </c>
      <c r="M56" s="52">
        <v>0</v>
      </c>
      <c r="N56" s="52">
        <v>20</v>
      </c>
      <c r="O56" s="52"/>
      <c r="P56" s="52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s="178"/>
      <c r="C57" s="11"/>
      <c r="D57" s="11"/>
      <c r="E57" s="11"/>
      <c r="F57" s="11"/>
      <c r="G57" s="11"/>
      <c r="H57" s="11"/>
      <c r="I57" s="11"/>
      <c r="J57" s="11"/>
      <c r="K57" s="164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 s="178"/>
      <c r="C58" s="11"/>
      <c r="D58" s="11"/>
      <c r="E58" s="11"/>
      <c r="F58" s="11"/>
      <c r="G58" s="11"/>
      <c r="H58" s="11"/>
      <c r="I58" s="11"/>
      <c r="J58" s="11"/>
      <c r="K58" s="146"/>
      <c r="L58" s="52"/>
      <c r="M58" s="11"/>
      <c r="N58" s="52"/>
      <c r="O58" s="11"/>
      <c r="P58" s="52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 s="178"/>
      <c r="C59" s="11"/>
      <c r="D59" s="11"/>
      <c r="E59" s="11"/>
      <c r="F59" s="11"/>
      <c r="G59" s="11"/>
      <c r="H59" s="11"/>
      <c r="I59" s="11"/>
      <c r="J59" s="11"/>
      <c r="K59" s="146"/>
      <c r="L59" s="52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/>
      <c r="B61" s="178"/>
      <c r="C61" s="11"/>
      <c r="D61" s="11"/>
      <c r="E61" s="11"/>
      <c r="F61" s="11"/>
      <c r="G61" s="11"/>
      <c r="H61" s="11"/>
      <c r="I61" s="11"/>
      <c r="J61" s="11"/>
      <c r="K61" s="146"/>
      <c r="L61" s="11"/>
      <c r="M61" s="11"/>
      <c r="N61" s="52"/>
      <c r="O61" s="52"/>
      <c r="P61" s="52"/>
      <c r="Q61" s="52"/>
      <c r="R61" s="52"/>
      <c r="S61" s="52"/>
      <c r="T61" s="52"/>
      <c r="U61" s="11"/>
      <c r="V61" s="178"/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/>
      <c r="B62" s="178"/>
      <c r="C62" s="11"/>
      <c r="D62" s="11"/>
      <c r="E62" s="11"/>
      <c r="F62" s="11"/>
      <c r="G62" s="11"/>
      <c r="H62" s="11"/>
      <c r="I62" s="11"/>
      <c r="J62" s="11"/>
      <c r="K62" s="164"/>
      <c r="L62" s="11"/>
      <c r="M62" s="11"/>
      <c r="N62" s="52"/>
      <c r="O62" s="52"/>
      <c r="P62" s="52"/>
      <c r="Q62" s="52"/>
      <c r="R62" s="11"/>
      <c r="S62" s="11"/>
      <c r="T62" s="11"/>
      <c r="U62" s="11"/>
      <c r="V62" s="178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/>
      <c r="B63" s="178"/>
      <c r="C63" s="11"/>
      <c r="D63" s="11"/>
      <c r="E63" s="11"/>
      <c r="F63" s="11"/>
      <c r="G63" s="11"/>
      <c r="H63" s="11"/>
      <c r="I63" s="11"/>
      <c r="J63" s="11"/>
      <c r="K63" s="164"/>
      <c r="L63" s="52"/>
      <c r="M63" s="11"/>
      <c r="N63" s="52"/>
      <c r="O63" s="11"/>
      <c r="P63" s="11"/>
      <c r="Q63" s="11"/>
      <c r="R63" s="11"/>
      <c r="S63" s="11"/>
      <c r="T63" s="11"/>
      <c r="U63" s="11"/>
      <c r="V63" s="178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B64" s="178"/>
      <c r="K64" s="59"/>
      <c r="L64" s="52"/>
      <c r="N64" s="52"/>
      <c r="O64" s="52"/>
      <c r="P64" s="52"/>
      <c r="R64" s="52"/>
      <c r="S64" s="52"/>
      <c r="T64" s="52"/>
    </row>
    <row r="65" spans="1:31">
      <c r="B65" s="178"/>
      <c r="K65" s="161"/>
      <c r="L65" s="52"/>
      <c r="N65" s="52"/>
      <c r="O65" s="52"/>
      <c r="P65" s="52"/>
    </row>
    <row r="66" spans="1:31">
      <c r="A66" s="44"/>
      <c r="B66" s="178"/>
      <c r="C66" s="11"/>
      <c r="D66" s="11"/>
      <c r="E66" s="11"/>
      <c r="F66" s="11"/>
      <c r="G66" s="11"/>
      <c r="H66" s="11"/>
      <c r="I66" s="11"/>
      <c r="J66" s="11"/>
      <c r="K66" s="161"/>
      <c r="L66" s="52"/>
      <c r="M66" s="11"/>
      <c r="N66" s="52"/>
      <c r="O66" s="52"/>
      <c r="P66" s="52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 s="178"/>
      <c r="C67" s="11"/>
      <c r="D67" s="11"/>
      <c r="E67" s="11"/>
      <c r="F67" s="11"/>
      <c r="G67" s="11"/>
      <c r="H67" s="11"/>
      <c r="I67" s="11"/>
      <c r="J67" s="11"/>
      <c r="K67" s="161"/>
      <c r="L67" s="52"/>
      <c r="M67" s="52"/>
      <c r="N67" s="5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 s="178"/>
      <c r="C68" s="11"/>
      <c r="D68" s="11"/>
      <c r="E68" s="11"/>
      <c r="F68" s="11"/>
      <c r="G68" s="11"/>
      <c r="H68" s="11"/>
      <c r="I68" s="11"/>
      <c r="J68" s="11"/>
      <c r="K68" s="161"/>
      <c r="L68" s="52"/>
      <c r="M68" s="52"/>
      <c r="N68" s="5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/>
      <c r="B70" s="178"/>
      <c r="C70" s="11"/>
      <c r="D70" s="11"/>
      <c r="E70" s="11"/>
      <c r="F70" s="11"/>
      <c r="G70" s="11"/>
      <c r="H70" s="11"/>
      <c r="I70" s="11"/>
      <c r="J70" s="11"/>
      <c r="K70" s="161"/>
      <c r="L70" s="52"/>
      <c r="M70" s="52"/>
      <c r="N70" s="52"/>
      <c r="O70" s="52"/>
      <c r="P70" s="52"/>
      <c r="Q70" s="52"/>
      <c r="R70" s="52"/>
      <c r="S70" s="52"/>
      <c r="T70" s="52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/>
      <c r="B71" s="178"/>
      <c r="C71" s="11"/>
      <c r="D71" s="11"/>
      <c r="E71" s="11"/>
      <c r="F71" s="11"/>
      <c r="G71" s="11"/>
      <c r="H71" s="11"/>
      <c r="I71" s="11"/>
      <c r="J71" s="11"/>
      <c r="K71" s="161"/>
      <c r="L71" s="52"/>
      <c r="M71" s="52"/>
      <c r="N71" s="52"/>
      <c r="O71" s="52"/>
      <c r="P71" s="52"/>
      <c r="Q71" s="52"/>
      <c r="R71" s="52"/>
      <c r="S71" s="52"/>
      <c r="T71" s="5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/>
      <c r="B72" s="178"/>
      <c r="C72" s="11"/>
      <c r="D72" s="11"/>
      <c r="E72" s="11"/>
      <c r="F72" s="11"/>
      <c r="G72" s="11"/>
      <c r="H72" s="11"/>
      <c r="I72" s="11"/>
      <c r="J72" s="11"/>
      <c r="K72" s="148"/>
      <c r="L72" s="52"/>
      <c r="M72" s="52"/>
      <c r="N72" s="52"/>
      <c r="O72" s="52"/>
      <c r="P72" s="52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s="178"/>
      <c r="C73" s="11"/>
      <c r="D73" s="11"/>
      <c r="E73" s="11"/>
      <c r="F73" s="11"/>
      <c r="G73" s="11"/>
      <c r="H73" s="11"/>
      <c r="I73" s="11"/>
      <c r="J73" s="11"/>
      <c r="K73" s="161"/>
      <c r="L73" s="52"/>
      <c r="M73" s="52"/>
      <c r="N73" s="52"/>
      <c r="O73" s="52"/>
      <c r="P73" s="52"/>
      <c r="Q73" s="52"/>
      <c r="R73" s="52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s="178"/>
      <c r="C74" s="11"/>
      <c r="D74" s="11"/>
      <c r="E74" s="11"/>
      <c r="F74" s="11"/>
      <c r="G74" s="11"/>
      <c r="H74" s="11"/>
      <c r="I74" s="11"/>
      <c r="J74" s="11"/>
      <c r="K74" s="148"/>
      <c r="L74" s="52"/>
      <c r="M74" s="52"/>
      <c r="N74" s="52"/>
      <c r="O74" s="52"/>
      <c r="P74" s="52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s="178"/>
      <c r="C75" s="11"/>
      <c r="D75" s="11"/>
      <c r="E75" s="11"/>
      <c r="F75" s="11"/>
      <c r="G75" s="11"/>
      <c r="H75" s="11"/>
      <c r="I75" s="11"/>
      <c r="J75" s="11"/>
      <c r="K75" s="161"/>
      <c r="L75" s="52"/>
      <c r="M75" s="52"/>
      <c r="N75" s="52"/>
      <c r="O75" s="52"/>
      <c r="P75" s="52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 s="178"/>
      <c r="C76" s="11"/>
      <c r="D76" s="11"/>
      <c r="E76" s="11"/>
      <c r="F76" s="11"/>
      <c r="G76" s="11"/>
      <c r="H76" s="11"/>
      <c r="I76" s="11"/>
      <c r="J76" s="11"/>
      <c r="K76" s="146"/>
      <c r="L76" s="52"/>
      <c r="M76" s="11"/>
      <c r="N76" s="52"/>
      <c r="O76" s="11"/>
      <c r="P76" s="52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/>
      <c r="B79" s="178"/>
      <c r="C79" s="11"/>
      <c r="D79" s="11"/>
      <c r="E79" s="11"/>
      <c r="F79" s="11"/>
      <c r="G79" s="11"/>
      <c r="H79" s="11"/>
      <c r="I79" s="11"/>
      <c r="J79" s="11"/>
      <c r="K79" s="146"/>
      <c r="L79" s="11"/>
      <c r="M79" s="11"/>
      <c r="N79" s="52"/>
      <c r="O79" s="52"/>
      <c r="P79" s="52"/>
      <c r="Q79" s="52"/>
      <c r="R79" s="52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/>
      <c r="B80" s="178"/>
      <c r="C80" s="11"/>
      <c r="D80" s="11"/>
      <c r="E80" s="11"/>
      <c r="F80" s="11"/>
      <c r="G80" s="11"/>
      <c r="H80" s="11"/>
      <c r="I80" s="11"/>
      <c r="J80" s="11"/>
      <c r="K80" s="146"/>
      <c r="L80" s="52"/>
      <c r="M80" s="11"/>
      <c r="N80" s="52"/>
      <c r="O80" s="52"/>
      <c r="P80" s="52"/>
      <c r="Q80" s="52"/>
      <c r="R80" s="52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8"/>
      <c r="B81" s="178"/>
      <c r="L81" s="52"/>
      <c r="N81" s="52"/>
      <c r="O81" s="52"/>
      <c r="P81" s="52"/>
      <c r="R81" s="52"/>
    </row>
    <row r="82" spans="1:31">
      <c r="B82" s="178"/>
      <c r="K82" s="148"/>
      <c r="L82" s="52"/>
      <c r="N82" s="52"/>
      <c r="O82" s="52"/>
      <c r="P82" s="52"/>
      <c r="R82" s="52"/>
    </row>
    <row r="83" spans="1:31">
      <c r="A83" s="44"/>
      <c r="B83" s="178"/>
      <c r="C83" s="11"/>
      <c r="D83" s="11"/>
      <c r="E83" s="11"/>
      <c r="F83" s="11"/>
      <c r="G83" s="11"/>
      <c r="H83" s="11"/>
      <c r="I83" s="11"/>
      <c r="J83" s="11"/>
      <c r="K83" s="161"/>
      <c r="L83" s="52"/>
      <c r="M83" s="11"/>
      <c r="N83" s="52"/>
      <c r="O83" s="11"/>
      <c r="P83" s="52"/>
      <c r="Q83" s="11"/>
      <c r="R83" s="52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 s="178"/>
      <c r="C84" s="11"/>
      <c r="D84" s="11"/>
      <c r="E84" s="11"/>
      <c r="F84" s="11"/>
      <c r="G84" s="11"/>
      <c r="H84" s="11"/>
      <c r="I84" s="11"/>
      <c r="J84" s="11"/>
      <c r="K84" s="146"/>
      <c r="L84" s="52"/>
      <c r="M84" s="11"/>
      <c r="N84" s="52"/>
      <c r="O84" s="11"/>
      <c r="P84" s="52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J85" s="11"/>
      <c r="K85" s="146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J86" s="11"/>
      <c r="K86" s="146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/>
      <c r="B88" s="178"/>
      <c r="C88" s="11"/>
      <c r="D88" s="11"/>
      <c r="E88" s="11"/>
      <c r="F88" s="11"/>
      <c r="G88" s="11"/>
      <c r="H88" s="11"/>
      <c r="I88" s="11"/>
      <c r="J88" s="11"/>
      <c r="K88" s="146"/>
      <c r="L88" s="11"/>
      <c r="M88" s="11"/>
      <c r="N88" s="52"/>
      <c r="O88" s="52"/>
      <c r="P88" s="52"/>
      <c r="Q88" s="52"/>
      <c r="R88" s="52"/>
      <c r="S88" s="52"/>
      <c r="T88" s="52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/>
      <c r="B89" s="178"/>
      <c r="C89" s="11"/>
      <c r="D89" s="11"/>
      <c r="E89" s="11"/>
      <c r="F89" s="11"/>
      <c r="G89" s="11"/>
      <c r="H89" s="11"/>
      <c r="I89" s="11"/>
      <c r="J89" s="11"/>
      <c r="K89" s="146"/>
      <c r="L89" s="11"/>
      <c r="M89" s="11"/>
      <c r="N89" s="52"/>
      <c r="O89" s="52"/>
      <c r="P89" s="52"/>
      <c r="Q89" s="52"/>
      <c r="R89" s="52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/>
      <c r="B90" s="178"/>
      <c r="C90" s="11"/>
      <c r="D90" s="11"/>
      <c r="E90" s="11"/>
      <c r="F90" s="11"/>
      <c r="G90" s="11"/>
      <c r="H90" s="11"/>
      <c r="I90" s="11"/>
      <c r="J90" s="11"/>
      <c r="K90" s="146"/>
      <c r="L90" s="11"/>
      <c r="M90" s="11"/>
      <c r="N90" s="52"/>
      <c r="O90" s="52"/>
      <c r="P90" s="52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s="178"/>
      <c r="C91" s="11"/>
      <c r="D91" s="11"/>
      <c r="E91" s="11"/>
      <c r="F91" s="11"/>
      <c r="G91" s="11"/>
      <c r="H91" s="11"/>
      <c r="I91" s="11"/>
      <c r="J91" s="11"/>
      <c r="K91" s="148"/>
      <c r="L91" s="52"/>
      <c r="M91" s="52"/>
      <c r="N91" s="52"/>
      <c r="O91" s="52"/>
      <c r="P91" s="52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s="178"/>
      <c r="C92" s="11"/>
      <c r="D92" s="11"/>
      <c r="E92" s="11"/>
      <c r="F92" s="11"/>
      <c r="G92" s="11"/>
      <c r="H92" s="11"/>
      <c r="I92" s="11"/>
      <c r="J92" s="11"/>
      <c r="K92" s="148"/>
      <c r="L92" s="52"/>
      <c r="M92" s="148"/>
      <c r="N92" s="52"/>
      <c r="O92" s="52"/>
      <c r="P92" s="52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 s="178"/>
      <c r="C93" s="11"/>
      <c r="D93" s="11"/>
      <c r="E93" s="11"/>
      <c r="F93" s="11"/>
      <c r="G93" s="11"/>
      <c r="H93" s="11"/>
      <c r="I93" s="11"/>
      <c r="J93" s="11"/>
      <c r="K93" s="148"/>
      <c r="L93" s="52"/>
      <c r="M93" s="52"/>
      <c r="N93" s="52"/>
      <c r="O93" s="52"/>
      <c r="P93" s="52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 s="178"/>
      <c r="C94" s="11"/>
      <c r="D94" s="11"/>
      <c r="E94" s="11"/>
      <c r="F94" s="11"/>
      <c r="G94" s="11"/>
      <c r="H94" s="11"/>
      <c r="I94" s="11"/>
      <c r="J94" s="11"/>
      <c r="K94" s="146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/>
      <c r="B97" s="178"/>
      <c r="C97" s="11"/>
      <c r="D97" s="11"/>
      <c r="E97" s="11"/>
      <c r="F97" s="11"/>
      <c r="G97" s="11"/>
      <c r="H97" s="11"/>
      <c r="I97" s="11"/>
      <c r="J97" s="11"/>
      <c r="K97" s="146"/>
      <c r="L97" s="11"/>
      <c r="M97" s="11"/>
      <c r="N97" s="52"/>
      <c r="O97" s="52"/>
      <c r="P97" s="52"/>
      <c r="Q97" s="52"/>
      <c r="R97" s="52"/>
      <c r="S97" s="52"/>
      <c r="T97" s="52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/>
      <c r="B98" s="178"/>
      <c r="C98" s="11"/>
      <c r="D98" s="11"/>
      <c r="E98" s="11"/>
      <c r="F98" s="11"/>
      <c r="G98" s="11"/>
      <c r="H98" s="11"/>
      <c r="I98" s="11"/>
      <c r="J98" s="11"/>
      <c r="K98" s="146"/>
      <c r="L98" s="11"/>
      <c r="M98" s="11"/>
      <c r="N98" s="52"/>
      <c r="O98" s="52"/>
      <c r="P98" s="52"/>
      <c r="Q98" s="52"/>
      <c r="R98" s="52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/>
      <c r="B99" s="178"/>
      <c r="C99" s="11"/>
      <c r="D99" s="11"/>
      <c r="E99" s="11"/>
      <c r="F99" s="11"/>
      <c r="G99" s="11"/>
      <c r="H99" s="11"/>
      <c r="I99" s="11"/>
      <c r="J99" s="11"/>
      <c r="K99" s="146"/>
      <c r="L99" s="52"/>
      <c r="M99" s="11"/>
      <c r="N99" s="52"/>
      <c r="O99" s="52"/>
      <c r="P99" s="52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s="178"/>
      <c r="C100" s="11"/>
      <c r="D100" s="11"/>
      <c r="E100" s="11"/>
      <c r="F100" s="11"/>
      <c r="G100" s="11"/>
      <c r="H100" s="11"/>
      <c r="I100" s="11"/>
      <c r="J100" s="11"/>
      <c r="K100" s="146"/>
      <c r="L100" s="52"/>
      <c r="M100" s="11"/>
      <c r="N100" s="52"/>
      <c r="O100" s="52"/>
      <c r="P100" s="52"/>
      <c r="Q100" s="52"/>
      <c r="R100" s="52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 s="178"/>
      <c r="C101" s="11"/>
      <c r="D101" s="11"/>
      <c r="E101" s="11"/>
      <c r="F101" s="11"/>
      <c r="G101" s="11"/>
      <c r="H101" s="11"/>
      <c r="I101" s="11"/>
      <c r="J101" s="11"/>
      <c r="K101" s="161"/>
      <c r="L101" s="52"/>
      <c r="M101" s="52"/>
      <c r="N101" s="52"/>
      <c r="O101" s="11"/>
      <c r="P101" s="52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 s="178"/>
      <c r="C102" s="11"/>
      <c r="D102" s="11"/>
      <c r="E102" s="11"/>
      <c r="F102" s="11"/>
      <c r="G102" s="11"/>
      <c r="H102" s="11"/>
      <c r="I102" s="11"/>
      <c r="J102" s="11"/>
      <c r="K102" s="146"/>
      <c r="L102" s="52"/>
      <c r="M102" s="11"/>
      <c r="N102" s="164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 s="178"/>
      <c r="C103" s="11"/>
      <c r="D103" s="11"/>
      <c r="E103" s="11"/>
      <c r="F103" s="11"/>
      <c r="G103" s="11"/>
      <c r="H103" s="11"/>
      <c r="I103" s="11"/>
      <c r="J103" s="11"/>
      <c r="K103" s="164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 s="178"/>
      <c r="C104" s="11"/>
      <c r="D104" s="11"/>
      <c r="E104" s="11"/>
      <c r="F104" s="11"/>
      <c r="G104" s="11"/>
      <c r="H104" s="11"/>
      <c r="I104" s="11"/>
      <c r="J104" s="11"/>
      <c r="K104" s="146"/>
      <c r="L104" s="52"/>
      <c r="M104" s="11"/>
      <c r="N104" s="52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/>
      <c r="B106" s="178"/>
      <c r="C106" s="11"/>
      <c r="D106" s="11"/>
      <c r="E106" s="11"/>
      <c r="F106" s="11"/>
      <c r="G106" s="11"/>
      <c r="H106" s="11"/>
      <c r="I106" s="11"/>
      <c r="J106" s="11"/>
      <c r="K106" s="146"/>
      <c r="L106" s="52"/>
      <c r="M106" s="11"/>
      <c r="N106" s="52"/>
      <c r="O106" s="52"/>
      <c r="P106" s="52"/>
      <c r="Q106" s="52"/>
      <c r="R106" s="52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/>
      <c r="B107" s="178"/>
      <c r="C107" s="11"/>
      <c r="D107" s="11"/>
      <c r="E107" s="11"/>
      <c r="F107" s="11"/>
      <c r="G107" s="11"/>
      <c r="H107" s="11"/>
      <c r="I107" s="11"/>
      <c r="J107" s="11"/>
      <c r="K107" s="146"/>
      <c r="L107" s="52"/>
      <c r="M107" s="11"/>
      <c r="N107" s="52"/>
      <c r="O107" s="52"/>
      <c r="P107" s="52"/>
      <c r="Q107" s="52"/>
      <c r="R107" s="52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/>
      <c r="B108" s="178"/>
      <c r="C108" s="11"/>
      <c r="D108" s="11"/>
      <c r="E108" s="11"/>
      <c r="F108" s="11"/>
      <c r="G108" s="11"/>
      <c r="H108" s="11"/>
      <c r="I108" s="11"/>
      <c r="J108" s="11"/>
      <c r="K108" s="161"/>
      <c r="L108" s="52"/>
      <c r="M108" s="11"/>
      <c r="N108" s="52"/>
      <c r="O108" s="52"/>
      <c r="P108" s="52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 s="178"/>
      <c r="C109" s="11"/>
      <c r="D109" s="11"/>
      <c r="E109" s="11"/>
      <c r="F109" s="11"/>
      <c r="G109" s="11"/>
      <c r="H109" s="11"/>
      <c r="I109" s="11"/>
      <c r="J109" s="11"/>
      <c r="K109" s="161"/>
      <c r="L109" s="52"/>
      <c r="M109" s="52"/>
      <c r="N109" s="52"/>
      <c r="O109" s="52"/>
      <c r="P109" s="52"/>
      <c r="Q109" s="52"/>
      <c r="R109" s="52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 s="178"/>
      <c r="C110" s="11"/>
      <c r="D110" s="11"/>
      <c r="E110" s="11"/>
      <c r="F110" s="11"/>
      <c r="G110" s="11"/>
      <c r="H110" s="11"/>
      <c r="I110" s="11"/>
      <c r="J110" s="11"/>
      <c r="K110" s="161"/>
      <c r="L110" s="52"/>
      <c r="M110" s="52"/>
      <c r="N110" s="5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/>
      <c r="C111" s="11"/>
      <c r="D111" s="11"/>
      <c r="E111" s="11"/>
      <c r="F111" s="11"/>
      <c r="G111" s="11"/>
      <c r="H111" s="11"/>
      <c r="I111" s="11"/>
      <c r="J111" s="11"/>
      <c r="K111" s="161"/>
      <c r="L111" s="52"/>
      <c r="M111" s="52"/>
      <c r="N111" s="5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/>
      <c r="B115" s="178"/>
      <c r="C115" s="11"/>
      <c r="D115" s="11"/>
      <c r="E115" s="11"/>
      <c r="F115" s="11"/>
      <c r="G115" s="11"/>
      <c r="H115" s="11"/>
      <c r="I115" s="11"/>
      <c r="J115" s="11"/>
      <c r="K115" s="146"/>
      <c r="L115" s="11"/>
      <c r="M115" s="11"/>
      <c r="N115" s="52"/>
      <c r="O115" s="52"/>
      <c r="P115" s="52"/>
      <c r="Q115" s="52"/>
      <c r="R115" s="52"/>
      <c r="S115" s="52"/>
      <c r="T115" s="52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/>
      <c r="B116" s="178"/>
      <c r="C116" s="11"/>
      <c r="D116" s="11"/>
      <c r="E116" s="11"/>
      <c r="F116" s="11"/>
      <c r="G116" s="11"/>
      <c r="H116" s="11"/>
      <c r="I116" s="11"/>
      <c r="J116" s="11"/>
      <c r="K116" s="146"/>
      <c r="L116" s="11"/>
      <c r="M116" s="11"/>
      <c r="N116" s="52"/>
      <c r="O116" s="52"/>
      <c r="P116" s="52"/>
      <c r="Q116" s="52"/>
      <c r="R116" s="52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/>
      <c r="B117" s="178"/>
      <c r="C117" s="11"/>
      <c r="D117" s="11"/>
      <c r="E117" s="11"/>
      <c r="F117" s="11"/>
      <c r="G117" s="11"/>
      <c r="H117" s="11"/>
      <c r="I117" s="11"/>
      <c r="J117" s="11"/>
      <c r="K117" s="146"/>
      <c r="L117" s="11"/>
      <c r="M117" s="11"/>
      <c r="N117" s="52"/>
      <c r="O117" s="52"/>
      <c r="P117" s="52"/>
      <c r="Q117" s="52"/>
      <c r="R117" s="52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 s="178"/>
      <c r="C118" s="11"/>
      <c r="D118" s="11"/>
      <c r="E118" s="11"/>
      <c r="F118" s="11"/>
      <c r="G118" s="11"/>
      <c r="H118" s="11"/>
      <c r="I118" s="11"/>
      <c r="J118" s="11"/>
      <c r="K118" s="164"/>
      <c r="L118" s="52"/>
      <c r="M118" s="11"/>
      <c r="N118" s="52"/>
      <c r="O118" s="11"/>
      <c r="P118" s="52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/>
      <c r="C119" s="11"/>
      <c r="D119" s="11"/>
      <c r="E119" s="11"/>
      <c r="F119" s="11"/>
      <c r="G119" s="11"/>
      <c r="H119" s="11"/>
      <c r="I119" s="11"/>
      <c r="J119" s="11"/>
      <c r="K119" s="164"/>
      <c r="L119" s="164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/>
      <c r="C120" s="11"/>
      <c r="D120" s="11"/>
      <c r="E120" s="11"/>
      <c r="F120" s="11"/>
      <c r="G120" s="11"/>
      <c r="H120" s="11"/>
      <c r="I120" s="11"/>
      <c r="J120" s="11"/>
      <c r="K120" s="1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/>
      <c r="B124" s="178"/>
      <c r="C124" s="11"/>
      <c r="D124" s="11"/>
      <c r="E124" s="11"/>
      <c r="F124" s="11"/>
      <c r="G124" s="11"/>
      <c r="H124" s="11"/>
      <c r="I124" s="11"/>
      <c r="J124" s="11"/>
      <c r="K124" s="146"/>
      <c r="L124" s="11"/>
      <c r="M124" s="11"/>
      <c r="N124" s="52"/>
      <c r="O124" s="52"/>
      <c r="P124" s="52"/>
      <c r="Q124" s="52"/>
      <c r="R124" s="52"/>
      <c r="S124" s="52"/>
      <c r="T124" s="52"/>
      <c r="U124" s="11"/>
      <c r="V124" s="178"/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/>
      <c r="B125" s="178"/>
      <c r="C125" s="11"/>
      <c r="D125" s="11"/>
      <c r="E125" s="11"/>
      <c r="F125" s="11"/>
      <c r="G125" s="11"/>
      <c r="H125" s="11"/>
      <c r="I125" s="11"/>
      <c r="J125" s="11"/>
      <c r="K125" s="146"/>
      <c r="L125" s="11"/>
      <c r="M125" s="11"/>
      <c r="N125" s="52"/>
      <c r="O125" s="52"/>
      <c r="P125" s="52"/>
      <c r="Q125" s="52"/>
      <c r="R125" s="52"/>
      <c r="S125" s="11"/>
      <c r="T125" s="11"/>
      <c r="U125" s="11"/>
      <c r="V125" s="178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/>
      <c r="B126" s="178"/>
      <c r="C126" s="11"/>
      <c r="D126" s="11"/>
      <c r="E126" s="11"/>
      <c r="F126" s="11"/>
      <c r="G126" s="11"/>
      <c r="H126" s="11"/>
      <c r="I126" s="11"/>
      <c r="J126" s="11"/>
      <c r="K126" s="146"/>
      <c r="L126" s="11"/>
      <c r="M126" s="11"/>
      <c r="N126" s="52"/>
      <c r="O126" s="52"/>
      <c r="P126" s="52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 s="178"/>
      <c r="C127" s="11"/>
      <c r="D127" s="11"/>
      <c r="E127" s="11"/>
      <c r="F127" s="11"/>
      <c r="G127" s="11"/>
      <c r="H127" s="11"/>
      <c r="I127" s="11"/>
      <c r="J127" s="11"/>
      <c r="K127" s="146"/>
      <c r="L127" s="52"/>
      <c r="M127" s="52"/>
      <c r="N127" s="52"/>
      <c r="O127" s="52"/>
      <c r="P127" s="52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s="178"/>
      <c r="C128" s="11"/>
      <c r="D128" s="11"/>
      <c r="E128" s="11"/>
      <c r="F128" s="11"/>
      <c r="G128" s="11"/>
      <c r="H128" s="11"/>
      <c r="I128" s="11"/>
      <c r="J128" s="11"/>
      <c r="K128" s="161"/>
      <c r="L128" s="52"/>
      <c r="M128" s="52"/>
      <c r="N128" s="52"/>
      <c r="O128" s="52"/>
      <c r="P128" s="52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 s="178"/>
      <c r="C129" s="11"/>
      <c r="D129" s="11"/>
      <c r="E129" s="11"/>
      <c r="F129" s="11"/>
      <c r="G129" s="11"/>
      <c r="H129" s="11"/>
      <c r="I129" s="11"/>
      <c r="J129" s="11"/>
      <c r="K129" s="161"/>
      <c r="L129" s="52"/>
      <c r="M129" s="52"/>
      <c r="N129" s="52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 s="178"/>
      <c r="C130" s="11"/>
      <c r="D130" s="11"/>
      <c r="E130" s="11"/>
      <c r="F130" s="11"/>
      <c r="G130" s="11"/>
      <c r="H130" s="11"/>
      <c r="I130" s="11"/>
      <c r="J130" s="11"/>
      <c r="K130" s="161"/>
      <c r="L130" s="52"/>
      <c r="M130" s="52"/>
      <c r="N130" s="52"/>
      <c r="O130" s="52"/>
      <c r="P130" s="52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 s="178"/>
      <c r="C131" s="11"/>
      <c r="D131" s="11"/>
      <c r="E131" s="11"/>
      <c r="F131" s="11"/>
      <c r="G131" s="11"/>
      <c r="H131" s="11"/>
      <c r="I131" s="11"/>
      <c r="J131" s="11"/>
      <c r="K131" s="146"/>
      <c r="L131" s="52"/>
      <c r="M131" s="11"/>
      <c r="N131" s="52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/>
      <c r="B133" s="178"/>
      <c r="C133" s="11"/>
      <c r="D133" s="11"/>
      <c r="E133" s="11"/>
      <c r="F133" s="11"/>
      <c r="G133" s="11"/>
      <c r="H133" s="11"/>
      <c r="I133" s="11"/>
      <c r="J133" s="11"/>
      <c r="K133" s="161"/>
      <c r="L133" s="52"/>
      <c r="M133" s="52"/>
      <c r="N133" s="52"/>
      <c r="O133" s="52"/>
      <c r="P133" s="52"/>
      <c r="Q133" s="52"/>
      <c r="R133" s="52"/>
      <c r="S133" s="52"/>
      <c r="T133" s="5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/>
      <c r="B134" s="178"/>
      <c r="C134" s="11"/>
      <c r="D134" s="11"/>
      <c r="E134" s="11"/>
      <c r="F134" s="11"/>
      <c r="G134" s="11"/>
      <c r="H134" s="11"/>
      <c r="I134" s="11"/>
      <c r="J134" s="11"/>
      <c r="K134" s="161"/>
      <c r="L134" s="52"/>
      <c r="M134" s="52"/>
      <c r="N134" s="52"/>
      <c r="O134" s="52"/>
      <c r="P134" s="52"/>
      <c r="Q134" s="52"/>
      <c r="R134" s="52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 s="178"/>
      <c r="C135" s="11"/>
      <c r="D135" s="11"/>
      <c r="E135" s="11"/>
      <c r="F135" s="11"/>
      <c r="G135" s="11"/>
      <c r="H135" s="11"/>
      <c r="I135" s="11"/>
      <c r="J135" s="11"/>
      <c r="K135" s="146"/>
      <c r="L135" s="52"/>
      <c r="M135" s="52"/>
      <c r="N135" s="52"/>
      <c r="O135" s="52"/>
      <c r="P135" s="52"/>
      <c r="Q135" s="52"/>
      <c r="R135" s="52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s="178"/>
      <c r="C136" s="11"/>
      <c r="D136" s="11"/>
      <c r="E136" s="11"/>
      <c r="F136" s="11"/>
      <c r="G136" s="11"/>
      <c r="H136" s="11"/>
      <c r="I136" s="11"/>
      <c r="J136" s="11"/>
      <c r="K136" s="146"/>
      <c r="L136" s="52"/>
      <c r="M136" s="11"/>
      <c r="N136" s="52"/>
      <c r="O136" s="52"/>
      <c r="P136" s="52"/>
      <c r="Q136" s="52"/>
      <c r="R136" s="52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 s="178"/>
      <c r="C137" s="11"/>
      <c r="D137" s="11"/>
      <c r="E137" s="11"/>
      <c r="F137" s="11"/>
      <c r="G137" s="11"/>
      <c r="H137" s="11"/>
      <c r="I137" s="11"/>
      <c r="J137" s="11"/>
      <c r="K137" s="161"/>
      <c r="L137" s="52"/>
      <c r="M137" s="52"/>
      <c r="N137" s="52"/>
      <c r="O137" s="52"/>
      <c r="P137" s="52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 s="178"/>
      <c r="C138"/>
      <c r="D138"/>
      <c r="E138"/>
      <c r="F138"/>
      <c r="G138"/>
      <c r="H138"/>
      <c r="J138"/>
      <c r="K138" s="161"/>
      <c r="L138" s="17"/>
      <c r="M138" s="52"/>
      <c r="N138" s="52"/>
      <c r="O138" s="52"/>
      <c r="P138" s="52"/>
      <c r="AA138"/>
      <c r="AD138"/>
      <c r="AE138"/>
    </row>
    <row r="139" spans="1:31">
      <c r="A139" s="44"/>
      <c r="B139" s="178"/>
      <c r="C139"/>
      <c r="D139"/>
      <c r="E139"/>
      <c r="F139"/>
      <c r="G139"/>
      <c r="H139"/>
      <c r="J139"/>
      <c r="K139" s="161"/>
      <c r="L139" s="17"/>
      <c r="M139" s="52"/>
      <c r="N139" s="52"/>
      <c r="O139" s="52"/>
      <c r="P139" s="52"/>
      <c r="AA139"/>
      <c r="AD139"/>
      <c r="AE139"/>
    </row>
    <row r="140" spans="1:31">
      <c r="A140" s="44"/>
      <c r="B140" s="178"/>
      <c r="C140"/>
      <c r="D140"/>
      <c r="E140"/>
      <c r="F140"/>
      <c r="G140"/>
      <c r="H140"/>
      <c r="J140"/>
      <c r="K140" s="161"/>
      <c r="L140" s="17"/>
      <c r="M140" s="52"/>
      <c r="N140" s="52"/>
      <c r="AA140"/>
      <c r="AD140"/>
      <c r="AE140"/>
    </row>
    <row r="141" spans="1:31" s="111" customFormat="1">
      <c r="K141" s="163"/>
      <c r="L141" s="113"/>
      <c r="Q141" s="114"/>
    </row>
    <row r="142" spans="1:31">
      <c r="A142" s="1"/>
      <c r="B142" s="178"/>
      <c r="C142"/>
      <c r="D142"/>
      <c r="E142"/>
      <c r="F142"/>
      <c r="G142"/>
      <c r="H142"/>
      <c r="J142"/>
      <c r="L142" s="17"/>
      <c r="M142" s="52"/>
      <c r="N142" s="52"/>
      <c r="O142" s="52"/>
      <c r="P142" s="52"/>
      <c r="R142" s="52"/>
      <c r="S142" s="52"/>
      <c r="T142" s="52"/>
      <c r="AA142"/>
      <c r="AD142"/>
      <c r="AE142"/>
    </row>
    <row r="143" spans="1:31">
      <c r="A143" s="44"/>
      <c r="B143" s="178"/>
      <c r="C143"/>
      <c r="D143"/>
      <c r="E143"/>
      <c r="F143"/>
      <c r="G143"/>
      <c r="H143"/>
      <c r="J143"/>
      <c r="L143" s="17"/>
      <c r="M143" s="52"/>
      <c r="N143" s="52"/>
      <c r="O143" s="52"/>
      <c r="P143" s="52"/>
      <c r="R143" s="52"/>
      <c r="S143" s="52"/>
      <c r="T143" s="52"/>
      <c r="AA143"/>
      <c r="AD143"/>
      <c r="AE143"/>
    </row>
    <row r="144" spans="1:31">
      <c r="A144" s="44"/>
      <c r="B144" s="178"/>
      <c r="C144"/>
      <c r="D144"/>
      <c r="E144"/>
      <c r="F144"/>
      <c r="G144"/>
      <c r="H144"/>
      <c r="J144"/>
      <c r="L144" s="17"/>
      <c r="M144" s="52"/>
      <c r="N144" s="52"/>
      <c r="O144" s="52"/>
      <c r="P144" s="52"/>
      <c r="R144" s="52"/>
      <c r="S144" s="52"/>
      <c r="T144" s="52"/>
      <c r="AA144"/>
      <c r="AD144"/>
      <c r="AE144"/>
    </row>
    <row r="145" spans="1:31">
      <c r="A145" s="44"/>
      <c r="B145" s="178"/>
      <c r="C145"/>
      <c r="D145"/>
      <c r="E145"/>
      <c r="F145"/>
      <c r="G145"/>
      <c r="H145"/>
      <c r="J145"/>
      <c r="L145" s="17"/>
      <c r="N145" s="52"/>
      <c r="P145" s="52"/>
      <c r="AA145"/>
      <c r="AD145"/>
      <c r="AE145"/>
    </row>
    <row r="146" spans="1:31">
      <c r="A146" s="44"/>
      <c r="B146" s="178"/>
      <c r="C146"/>
      <c r="D146"/>
      <c r="E146"/>
      <c r="F146"/>
      <c r="G146"/>
      <c r="H146"/>
      <c r="J146"/>
      <c r="L146" s="17"/>
      <c r="N146" s="52"/>
      <c r="O146" s="52"/>
      <c r="P146" s="52"/>
      <c r="AA146"/>
      <c r="AD146"/>
      <c r="AE146"/>
    </row>
    <row r="147" spans="1:31">
      <c r="A147" s="44"/>
      <c r="B147" s="178"/>
      <c r="C147"/>
      <c r="D147"/>
      <c r="E147"/>
      <c r="F147"/>
      <c r="G147"/>
      <c r="H147"/>
      <c r="J147"/>
      <c r="L147" s="17"/>
      <c r="N147" s="52"/>
      <c r="O147" s="52"/>
      <c r="P147" s="52"/>
      <c r="AA147"/>
      <c r="AD147"/>
      <c r="AE147"/>
    </row>
    <row r="148" spans="1:31">
      <c r="A148" s="44"/>
      <c r="B148" s="178"/>
      <c r="C148"/>
      <c r="D148"/>
      <c r="E148"/>
      <c r="F148"/>
      <c r="G148"/>
      <c r="H148"/>
      <c r="J148"/>
      <c r="L148" s="17"/>
      <c r="N148" s="52"/>
      <c r="O148" s="52"/>
      <c r="P148" s="52"/>
      <c r="AA148"/>
      <c r="AD148"/>
      <c r="AE148"/>
    </row>
    <row r="149" spans="1:31">
      <c r="A149" s="44"/>
      <c r="B149" s="178"/>
      <c r="C149"/>
      <c r="D149"/>
      <c r="E149"/>
      <c r="F149"/>
      <c r="G149"/>
      <c r="H149"/>
      <c r="J149"/>
      <c r="L149" s="17"/>
      <c r="N149" s="52"/>
      <c r="P149" s="52"/>
      <c r="AA149"/>
      <c r="AD149"/>
      <c r="AE149"/>
    </row>
    <row r="150" spans="1:31" s="111" customFormat="1">
      <c r="K150" s="163"/>
      <c r="L150" s="113"/>
      <c r="Q150" s="114"/>
    </row>
    <row r="151" spans="1:31">
      <c r="A151" s="1"/>
      <c r="B151" s="178"/>
      <c r="C151"/>
      <c r="D151"/>
      <c r="E151"/>
      <c r="F151"/>
      <c r="G151"/>
      <c r="H151"/>
      <c r="J151"/>
      <c r="L151" s="17"/>
      <c r="N151" s="52"/>
      <c r="O151" s="52"/>
      <c r="P151" s="52"/>
      <c r="R151" s="52"/>
      <c r="S151" s="52"/>
      <c r="T151" s="52"/>
      <c r="AA151"/>
      <c r="AD151"/>
      <c r="AE151"/>
    </row>
    <row r="152" spans="1:31">
      <c r="A152" s="44"/>
      <c r="B152" s="178"/>
      <c r="C152"/>
      <c r="D152"/>
      <c r="E152"/>
      <c r="F152"/>
      <c r="G152"/>
      <c r="H152"/>
      <c r="J152"/>
      <c r="L152" s="17"/>
      <c r="N152" s="52"/>
      <c r="O152" s="52"/>
      <c r="P152" s="52"/>
      <c r="R152" s="52"/>
      <c r="S152" s="52"/>
      <c r="T152" s="52"/>
      <c r="AA152"/>
      <c r="AD152"/>
      <c r="AE152"/>
    </row>
    <row r="153" spans="1:31">
      <c r="A153" s="44"/>
      <c r="B153" s="178"/>
      <c r="C153"/>
      <c r="D153"/>
      <c r="E153"/>
      <c r="F153"/>
      <c r="G153"/>
      <c r="H153"/>
      <c r="J153"/>
      <c r="L153" s="17"/>
      <c r="N153" s="52"/>
      <c r="O153" s="52"/>
      <c r="P153" s="52"/>
      <c r="R153" s="52"/>
      <c r="AA153"/>
      <c r="AD153"/>
      <c r="AE153"/>
    </row>
    <row r="154" spans="1:31">
      <c r="A154" s="44"/>
      <c r="B154" s="178"/>
      <c r="C154"/>
      <c r="D154"/>
      <c r="E154"/>
      <c r="F154"/>
      <c r="G154"/>
      <c r="H154"/>
      <c r="J154"/>
      <c r="L154" s="17"/>
      <c r="N154" s="52"/>
      <c r="O154" s="52"/>
      <c r="P154" s="52"/>
      <c r="R154" s="52"/>
      <c r="AA154"/>
      <c r="AD154"/>
      <c r="AE154"/>
    </row>
    <row r="155" spans="1:31">
      <c r="A155" s="44"/>
      <c r="B155" s="178"/>
      <c r="C155"/>
      <c r="D155"/>
      <c r="E155"/>
      <c r="F155"/>
      <c r="G155"/>
      <c r="H155"/>
      <c r="J155"/>
      <c r="L155" s="17"/>
      <c r="N155" s="52"/>
      <c r="P155" s="52"/>
      <c r="AA155"/>
      <c r="AD155"/>
      <c r="AE155"/>
    </row>
    <row r="156" spans="1:31">
      <c r="A156" s="44"/>
      <c r="B156"/>
      <c r="C156"/>
      <c r="D156"/>
      <c r="E156"/>
      <c r="F156"/>
      <c r="G156"/>
      <c r="H156"/>
      <c r="J156"/>
      <c r="L156" s="17"/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K159" s="163"/>
      <c r="L159" s="113"/>
      <c r="Q159" s="114"/>
    </row>
    <row r="160" spans="1:31">
      <c r="A160" s="1"/>
      <c r="B160" s="178"/>
      <c r="C160"/>
      <c r="D160"/>
      <c r="E160"/>
      <c r="F160"/>
      <c r="G160"/>
      <c r="H160"/>
      <c r="J160"/>
      <c r="L160" s="17"/>
      <c r="R160" s="52"/>
      <c r="S160" s="52"/>
      <c r="T160" s="52"/>
      <c r="AA160"/>
      <c r="AD160"/>
      <c r="AE160"/>
    </row>
    <row r="161" spans="1:31">
      <c r="A161" s="44"/>
      <c r="B161" s="178"/>
      <c r="C161"/>
      <c r="D161"/>
      <c r="E161"/>
      <c r="F161"/>
      <c r="G161"/>
      <c r="H161"/>
      <c r="J161"/>
      <c r="L161" s="17"/>
      <c r="AA161"/>
      <c r="AD161"/>
      <c r="AE161"/>
    </row>
    <row r="162" spans="1:31">
      <c r="A162" s="44"/>
      <c r="B162" s="178"/>
      <c r="C162"/>
      <c r="D162"/>
      <c r="E162"/>
      <c r="F162"/>
      <c r="G162"/>
      <c r="H162"/>
      <c r="J162"/>
      <c r="L162" s="185"/>
      <c r="R162" s="52"/>
      <c r="AA162"/>
      <c r="AD162"/>
      <c r="AE162"/>
    </row>
    <row r="163" spans="1:31">
      <c r="A163" s="44"/>
      <c r="B163" s="178"/>
      <c r="C163"/>
      <c r="D163"/>
      <c r="E163"/>
      <c r="F163"/>
      <c r="G163"/>
      <c r="H163"/>
      <c r="J163"/>
      <c r="L163" s="17"/>
      <c r="R163" s="52"/>
      <c r="AA163"/>
      <c r="AD163"/>
      <c r="AE163"/>
    </row>
    <row r="164" spans="1:31">
      <c r="A164" s="44"/>
      <c r="B164" s="178"/>
      <c r="C164"/>
      <c r="D164"/>
      <c r="E164"/>
      <c r="F164"/>
      <c r="G164"/>
      <c r="H164"/>
      <c r="J164"/>
      <c r="K164" s="59"/>
      <c r="L164" s="17"/>
      <c r="AA164"/>
      <c r="AD164"/>
      <c r="AE164"/>
    </row>
    <row r="165" spans="1:31">
      <c r="A165" s="44"/>
      <c r="B165" s="178"/>
      <c r="C165"/>
      <c r="D165"/>
      <c r="E165"/>
      <c r="F165"/>
      <c r="G165"/>
      <c r="H165"/>
      <c r="J165"/>
      <c r="K165" s="59"/>
      <c r="L165" s="17"/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K168" s="163"/>
      <c r="L168" s="113"/>
      <c r="Q168" s="114"/>
    </row>
    <row r="169" spans="1:31">
      <c r="A169" s="1"/>
      <c r="B169" s="178"/>
      <c r="C169"/>
      <c r="D169"/>
      <c r="E169"/>
      <c r="F169"/>
      <c r="G169"/>
      <c r="H169"/>
      <c r="J169"/>
      <c r="L169" s="17"/>
      <c r="R169" s="52"/>
      <c r="S169" s="52"/>
      <c r="T169" s="52"/>
      <c r="AA169"/>
      <c r="AD169"/>
      <c r="AE169"/>
    </row>
    <row r="170" spans="1:31">
      <c r="A170" s="44"/>
      <c r="B170" s="178"/>
      <c r="C170"/>
      <c r="D170"/>
      <c r="E170"/>
      <c r="F170"/>
      <c r="G170"/>
      <c r="H170"/>
      <c r="J170"/>
      <c r="L170" s="17"/>
      <c r="R170" s="52"/>
      <c r="AA170"/>
      <c r="AD170"/>
      <c r="AE170"/>
    </row>
    <row r="171" spans="1:31">
      <c r="A171" s="44"/>
      <c r="B171" s="178"/>
      <c r="C171"/>
      <c r="D171"/>
      <c r="E171"/>
      <c r="F171"/>
      <c r="G171"/>
      <c r="H171"/>
      <c r="J171"/>
      <c r="L171" s="17"/>
      <c r="R171" s="52"/>
      <c r="AA171"/>
      <c r="AD171"/>
      <c r="AE171"/>
    </row>
    <row r="172" spans="1:31">
      <c r="A172" s="44"/>
      <c r="B172" s="178"/>
      <c r="C172"/>
      <c r="D172"/>
      <c r="E172"/>
      <c r="F172"/>
      <c r="G172"/>
      <c r="H172"/>
      <c r="J172"/>
      <c r="K172" s="59"/>
      <c r="L172" s="17"/>
      <c r="AA172"/>
      <c r="AD172"/>
      <c r="AE172"/>
    </row>
    <row r="173" spans="1:31">
      <c r="A173" s="44"/>
      <c r="B173" s="178"/>
      <c r="C173"/>
      <c r="D173"/>
      <c r="E173"/>
      <c r="F173"/>
      <c r="G173"/>
      <c r="H173"/>
      <c r="J173"/>
      <c r="L173" s="17"/>
      <c r="R173" s="52"/>
      <c r="AA173"/>
      <c r="AD173"/>
      <c r="AE173"/>
    </row>
    <row r="174" spans="1:31">
      <c r="A174" s="44"/>
      <c r="B174" s="178"/>
      <c r="C174"/>
      <c r="D174"/>
      <c r="E174"/>
      <c r="F174"/>
      <c r="G174"/>
      <c r="H174"/>
      <c r="J174"/>
      <c r="L174" s="17"/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K177" s="163"/>
      <c r="L177" s="113"/>
      <c r="Q177" s="114"/>
    </row>
    <row r="178" spans="1:31">
      <c r="A178" s="1"/>
      <c r="B178" s="178"/>
      <c r="C178"/>
      <c r="D178"/>
      <c r="E178"/>
      <c r="F178"/>
      <c r="G178"/>
      <c r="H178"/>
      <c r="J178"/>
      <c r="L178" s="17"/>
      <c r="R178" s="52"/>
      <c r="S178" s="52"/>
      <c r="T178" s="52"/>
      <c r="AA178"/>
      <c r="AD178"/>
      <c r="AE178"/>
    </row>
    <row r="179" spans="1:31">
      <c r="A179" s="44"/>
      <c r="B179" s="178"/>
      <c r="C179"/>
      <c r="D179"/>
      <c r="E179"/>
      <c r="F179"/>
      <c r="G179"/>
      <c r="H179"/>
      <c r="J179"/>
      <c r="L179" s="17"/>
      <c r="R179" s="52"/>
      <c r="AA179"/>
      <c r="AD179"/>
      <c r="AE179"/>
    </row>
    <row r="180" spans="1:31">
      <c r="A180" s="44"/>
      <c r="B180" s="178"/>
      <c r="C180"/>
      <c r="D180"/>
      <c r="E180"/>
      <c r="F180"/>
      <c r="G180"/>
      <c r="H180"/>
      <c r="J180"/>
      <c r="L180" s="17"/>
      <c r="R180" s="52"/>
      <c r="AA180"/>
      <c r="AD180"/>
      <c r="AE180"/>
    </row>
    <row r="181" spans="1:31">
      <c r="A181" s="44"/>
      <c r="B181" s="178"/>
      <c r="C181"/>
      <c r="D181"/>
      <c r="E181"/>
      <c r="F181"/>
      <c r="G181"/>
      <c r="H181"/>
      <c r="J181"/>
      <c r="L181" s="17"/>
      <c r="R181" s="52"/>
      <c r="AA181"/>
      <c r="AD181"/>
      <c r="AE181"/>
    </row>
    <row r="182" spans="1:31">
      <c r="B182" s="178"/>
      <c r="C182"/>
      <c r="D182"/>
      <c r="E182"/>
      <c r="F182"/>
      <c r="G182"/>
      <c r="H182"/>
      <c r="J182"/>
      <c r="K182" s="59"/>
      <c r="L182" s="17"/>
      <c r="R182" s="52"/>
      <c r="AA182"/>
      <c r="AD182"/>
      <c r="AE182"/>
    </row>
    <row r="183" spans="1:31">
      <c r="B183" s="178"/>
      <c r="C183"/>
      <c r="D183"/>
      <c r="E183"/>
      <c r="F183"/>
      <c r="G183"/>
      <c r="H183"/>
      <c r="J183"/>
      <c r="K183" s="59"/>
      <c r="L183" s="185"/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L184" s="17"/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7"/>
      <c r="AA185"/>
      <c r="AD185"/>
      <c r="AE185"/>
    </row>
    <row r="186" spans="1:31" s="111" customFormat="1">
      <c r="K186" s="163"/>
      <c r="L186" s="113"/>
      <c r="Q186" s="114"/>
    </row>
    <row r="187" spans="1:31">
      <c r="A187" s="1"/>
      <c r="B187" s="178"/>
      <c r="C187"/>
      <c r="D187"/>
      <c r="E187"/>
      <c r="F187"/>
      <c r="G187"/>
      <c r="H187"/>
      <c r="J187"/>
      <c r="L187" s="17"/>
      <c r="R187" s="52"/>
      <c r="S187" s="52"/>
      <c r="T187" s="52"/>
      <c r="AA187"/>
      <c r="AD187"/>
      <c r="AE187"/>
    </row>
    <row r="188" spans="1:31">
      <c r="A188" s="44"/>
      <c r="B188" s="178"/>
      <c r="C188"/>
      <c r="D188"/>
      <c r="E188"/>
      <c r="F188"/>
      <c r="G188"/>
      <c r="H188"/>
      <c r="J188"/>
      <c r="L188" s="17"/>
      <c r="AA188"/>
      <c r="AD188"/>
      <c r="AE188"/>
    </row>
    <row r="189" spans="1:31">
      <c r="A189" s="44"/>
      <c r="B189" s="178"/>
      <c r="C189"/>
      <c r="D189"/>
      <c r="E189"/>
      <c r="F189"/>
      <c r="G189"/>
      <c r="H189"/>
      <c r="J189"/>
      <c r="L189" s="17"/>
      <c r="AA189"/>
      <c r="AD189"/>
      <c r="AE189"/>
    </row>
    <row r="190" spans="1:31">
      <c r="A190" s="44"/>
      <c r="B190" s="182"/>
      <c r="C190"/>
      <c r="D190"/>
      <c r="E190"/>
      <c r="F190"/>
      <c r="G190"/>
      <c r="H190"/>
      <c r="J190"/>
      <c r="K190" s="59"/>
      <c r="L190" s="17"/>
      <c r="AA190"/>
      <c r="AD190"/>
      <c r="AE190"/>
    </row>
    <row r="191" spans="1:31">
      <c r="A191" s="44"/>
      <c r="B191" s="178"/>
      <c r="C191"/>
      <c r="D191"/>
      <c r="E191"/>
      <c r="F191"/>
      <c r="G191"/>
      <c r="H191"/>
      <c r="J191"/>
      <c r="K191" s="59"/>
      <c r="L191" s="17"/>
      <c r="AA191"/>
      <c r="AD191"/>
      <c r="AE191"/>
    </row>
    <row r="192" spans="1:31">
      <c r="A192" s="44"/>
      <c r="B192" s="178"/>
      <c r="C192"/>
      <c r="D192"/>
      <c r="E192"/>
      <c r="F192"/>
      <c r="G192"/>
      <c r="H192"/>
      <c r="J192"/>
      <c r="K192" s="59"/>
      <c r="L192" s="180"/>
      <c r="AA192"/>
      <c r="AD192"/>
      <c r="AE192"/>
    </row>
    <row r="193" spans="1:31">
      <c r="A193" s="44"/>
      <c r="B193" s="178"/>
      <c r="C193"/>
      <c r="D193"/>
      <c r="E193"/>
      <c r="F193"/>
      <c r="G193"/>
      <c r="H193"/>
      <c r="J193"/>
      <c r="K193" s="59"/>
      <c r="L193" s="17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7"/>
      <c r="AA194"/>
      <c r="AD194"/>
      <c r="AE194"/>
    </row>
    <row r="195" spans="1:31" s="111" customFormat="1">
      <c r="K195" s="163"/>
      <c r="L195" s="113"/>
      <c r="Q195" s="114"/>
    </row>
    <row r="196" spans="1:31">
      <c r="A196" s="1"/>
      <c r="B196" s="178"/>
      <c r="C196"/>
      <c r="D196"/>
      <c r="E196"/>
      <c r="F196"/>
      <c r="G196"/>
      <c r="H196"/>
      <c r="J196"/>
      <c r="L196" s="17"/>
      <c r="R196" s="52"/>
      <c r="S196" s="52"/>
      <c r="T196" s="52"/>
      <c r="AA196"/>
      <c r="AD196"/>
      <c r="AE196"/>
    </row>
    <row r="197" spans="1:31">
      <c r="A197" s="44"/>
      <c r="B197" s="178"/>
      <c r="C197"/>
      <c r="D197"/>
      <c r="E197"/>
      <c r="F197"/>
      <c r="G197"/>
      <c r="H197"/>
      <c r="J197"/>
      <c r="L197" s="17"/>
      <c r="AA197"/>
      <c r="AD197"/>
      <c r="AE197"/>
    </row>
    <row r="198" spans="1:31">
      <c r="A198" s="44"/>
      <c r="B198" s="178"/>
      <c r="C198"/>
      <c r="D198"/>
      <c r="E198"/>
      <c r="F198"/>
      <c r="G198"/>
      <c r="H198"/>
      <c r="J198"/>
      <c r="L198" s="17"/>
      <c r="AA198"/>
      <c r="AD198"/>
      <c r="AE198"/>
    </row>
    <row r="199" spans="1:31">
      <c r="A199" s="44"/>
      <c r="B199" s="178"/>
      <c r="C199"/>
      <c r="D199"/>
      <c r="E199"/>
      <c r="F199"/>
      <c r="G199"/>
      <c r="H199"/>
      <c r="J199"/>
      <c r="K199" s="59"/>
      <c r="L199" s="17"/>
      <c r="AA199"/>
      <c r="AD199"/>
      <c r="AE199"/>
    </row>
    <row r="200" spans="1:31">
      <c r="A200" s="44"/>
      <c r="B200" s="178"/>
      <c r="C200"/>
      <c r="D200"/>
      <c r="E200"/>
      <c r="F200"/>
      <c r="G200"/>
      <c r="H200"/>
      <c r="J200"/>
      <c r="K200" s="59"/>
      <c r="L200" s="17"/>
      <c r="AA200"/>
      <c r="AD200"/>
      <c r="AE200"/>
    </row>
    <row r="201" spans="1:31">
      <c r="A201" s="44"/>
      <c r="B201"/>
      <c r="C201"/>
      <c r="D201"/>
      <c r="E201"/>
      <c r="F201"/>
      <c r="G201"/>
      <c r="H201"/>
      <c r="J201"/>
      <c r="L201" s="17"/>
      <c r="AA201"/>
      <c r="AD201"/>
      <c r="AE201"/>
    </row>
    <row r="202" spans="1:31">
      <c r="A202" s="44"/>
      <c r="B202"/>
      <c r="C202"/>
      <c r="D202"/>
      <c r="E202"/>
      <c r="F202"/>
      <c r="G202"/>
      <c r="H202"/>
      <c r="J202"/>
      <c r="L202" s="17"/>
      <c r="AA202"/>
      <c r="AD202"/>
      <c r="AE202"/>
    </row>
    <row r="203" spans="1:31">
      <c r="A203" s="44"/>
      <c r="B203"/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K204" s="163"/>
      <c r="L204" s="113"/>
      <c r="Q204" s="114"/>
    </row>
    <row r="205" spans="1:31">
      <c r="A205" s="1"/>
      <c r="B205" s="178"/>
      <c r="C205"/>
      <c r="D205"/>
      <c r="E205"/>
      <c r="F205"/>
      <c r="G205"/>
      <c r="H205"/>
      <c r="J205"/>
      <c r="L205" s="17"/>
      <c r="R205" s="52"/>
      <c r="S205" s="52"/>
      <c r="T205" s="52"/>
      <c r="AA205"/>
      <c r="AD205"/>
      <c r="AE205"/>
    </row>
    <row r="206" spans="1:31">
      <c r="A206" s="44"/>
      <c r="B206" s="178"/>
      <c r="C206"/>
      <c r="D206"/>
      <c r="E206"/>
      <c r="F206"/>
      <c r="G206"/>
      <c r="H206"/>
      <c r="J206"/>
      <c r="L206" s="17"/>
      <c r="R206" s="52"/>
      <c r="S206" s="52"/>
      <c r="T206" s="52"/>
      <c r="AA206"/>
      <c r="AD206"/>
      <c r="AE206"/>
    </row>
    <row r="207" spans="1:31">
      <c r="A207" s="44"/>
      <c r="B207" s="178"/>
      <c r="C207"/>
      <c r="D207"/>
      <c r="E207"/>
      <c r="F207"/>
      <c r="G207"/>
      <c r="H207"/>
      <c r="J207"/>
      <c r="L207" s="17"/>
      <c r="R207" s="52"/>
      <c r="S207" s="52"/>
      <c r="T207" s="52"/>
      <c r="AA207"/>
      <c r="AD207"/>
      <c r="AE207"/>
    </row>
    <row r="208" spans="1:31">
      <c r="A208" s="44"/>
      <c r="B208" s="178"/>
      <c r="C208"/>
      <c r="D208"/>
      <c r="E208"/>
      <c r="F208"/>
      <c r="G208"/>
      <c r="H208"/>
      <c r="J208"/>
      <c r="L208" s="17"/>
      <c r="R208" s="52"/>
      <c r="AA208"/>
      <c r="AD208"/>
      <c r="AE208"/>
    </row>
    <row r="209" spans="1:31">
      <c r="A209" s="44"/>
      <c r="B209" s="178"/>
      <c r="C209"/>
      <c r="D209"/>
      <c r="E209"/>
      <c r="F209"/>
      <c r="G209"/>
      <c r="H209"/>
      <c r="J209"/>
      <c r="K209" s="59"/>
      <c r="L209" s="17"/>
      <c r="AA209"/>
      <c r="AD209"/>
      <c r="AE209"/>
    </row>
    <row r="210" spans="1:31">
      <c r="A210" s="44"/>
      <c r="B210"/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B211"/>
      <c r="C211"/>
      <c r="D211"/>
      <c r="E211"/>
      <c r="F211"/>
      <c r="G211"/>
      <c r="H211"/>
      <c r="J211"/>
      <c r="L211" s="17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K213" s="163"/>
      <c r="L213" s="113"/>
      <c r="Q213" s="114"/>
    </row>
    <row r="214" spans="1:31">
      <c r="A214" s="1"/>
      <c r="B214" s="178"/>
      <c r="C214"/>
      <c r="D214"/>
      <c r="E214"/>
      <c r="F214"/>
      <c r="G214"/>
      <c r="H214"/>
      <c r="J214"/>
      <c r="L214" s="17"/>
      <c r="R214" s="52"/>
      <c r="S214" s="52"/>
      <c r="T214" s="52"/>
      <c r="AA214"/>
      <c r="AD214"/>
      <c r="AE214"/>
    </row>
    <row r="215" spans="1:31">
      <c r="A215" s="44"/>
      <c r="B215" s="178"/>
      <c r="C215"/>
      <c r="D215"/>
      <c r="E215"/>
      <c r="F215"/>
      <c r="G215"/>
      <c r="H215"/>
      <c r="J215"/>
      <c r="L215" s="17"/>
      <c r="R215" s="52"/>
      <c r="AA215"/>
      <c r="AD215"/>
      <c r="AE215"/>
    </row>
    <row r="216" spans="1:31">
      <c r="A216" s="44"/>
      <c r="B216" s="178"/>
      <c r="C216"/>
      <c r="D216"/>
      <c r="E216"/>
      <c r="F216"/>
      <c r="G216"/>
      <c r="H216"/>
      <c r="J216"/>
      <c r="L216" s="17"/>
      <c r="R216" s="52"/>
      <c r="AA216"/>
      <c r="AD216"/>
      <c r="AE216"/>
    </row>
    <row r="217" spans="1:31">
      <c r="A217" s="44"/>
      <c r="B217" s="178"/>
      <c r="C217"/>
      <c r="D217"/>
      <c r="E217"/>
      <c r="F217"/>
      <c r="G217"/>
      <c r="H217"/>
      <c r="J217"/>
      <c r="L217" s="17"/>
      <c r="R217" s="52"/>
      <c r="AA217"/>
      <c r="AD217"/>
      <c r="AE217"/>
    </row>
    <row r="218" spans="1:31">
      <c r="A218" s="44"/>
      <c r="B218" s="178"/>
      <c r="C218"/>
      <c r="D218"/>
      <c r="E218"/>
      <c r="F218"/>
      <c r="G218"/>
      <c r="H218"/>
      <c r="J218"/>
      <c r="L218" s="17"/>
      <c r="R218" s="52"/>
      <c r="AA218"/>
      <c r="AD218"/>
      <c r="AE218"/>
    </row>
    <row r="219" spans="1:31">
      <c r="A219" s="44"/>
      <c r="B219" s="178"/>
      <c r="C219"/>
      <c r="D219"/>
      <c r="E219"/>
      <c r="F219"/>
      <c r="G219"/>
      <c r="H219"/>
      <c r="J219"/>
      <c r="L219" s="17"/>
      <c r="R219" s="52"/>
      <c r="AA219"/>
      <c r="AD219"/>
      <c r="AE219"/>
    </row>
    <row r="220" spans="1:31">
      <c r="A220" s="44"/>
      <c r="B220" s="178"/>
      <c r="C220"/>
      <c r="D220"/>
      <c r="E220"/>
      <c r="F220"/>
      <c r="G220"/>
      <c r="H220"/>
      <c r="J220"/>
      <c r="L220" s="17"/>
      <c r="R220" s="52"/>
      <c r="AA220"/>
      <c r="AD220"/>
      <c r="AE220"/>
    </row>
    <row r="221" spans="1:31">
      <c r="A221" s="44"/>
      <c r="B221" s="178"/>
      <c r="C221"/>
      <c r="D221"/>
      <c r="E221"/>
      <c r="F221"/>
      <c r="G221"/>
      <c r="H221"/>
      <c r="J221"/>
      <c r="L221" s="17"/>
      <c r="R221" s="52"/>
      <c r="AA221"/>
      <c r="AD221"/>
      <c r="AE221"/>
    </row>
    <row r="222" spans="1:31" s="111" customFormat="1">
      <c r="K222" s="163"/>
      <c r="L222" s="113"/>
      <c r="Q222" s="114"/>
    </row>
    <row r="223" spans="1:31">
      <c r="A223" s="1"/>
      <c r="B223" s="178"/>
      <c r="C223"/>
      <c r="D223"/>
      <c r="E223"/>
      <c r="F223"/>
      <c r="G223"/>
      <c r="H223"/>
      <c r="J223"/>
      <c r="L223" s="17"/>
      <c r="R223" s="52"/>
      <c r="AA223"/>
      <c r="AD223"/>
      <c r="AE223"/>
    </row>
    <row r="224" spans="1:31">
      <c r="A224" s="44"/>
      <c r="B224" s="178"/>
      <c r="C224"/>
      <c r="D224"/>
      <c r="E224"/>
      <c r="F224"/>
      <c r="G224"/>
      <c r="H224"/>
      <c r="J224"/>
      <c r="L224" s="17"/>
      <c r="R224" s="52"/>
      <c r="S224" s="52"/>
      <c r="T224" s="52"/>
      <c r="AA224"/>
      <c r="AD224"/>
      <c r="AE224"/>
    </row>
    <row r="225" spans="1:31">
      <c r="A225" s="44"/>
      <c r="B225" s="178"/>
      <c r="C225"/>
      <c r="D225"/>
      <c r="E225"/>
      <c r="F225"/>
      <c r="G225"/>
      <c r="H225"/>
      <c r="J225"/>
      <c r="L225" s="17"/>
      <c r="R225" s="52"/>
      <c r="AA225"/>
      <c r="AD225"/>
      <c r="AE225"/>
    </row>
    <row r="226" spans="1:31">
      <c r="A226" s="44"/>
      <c r="B226" s="178"/>
      <c r="C226"/>
      <c r="D226"/>
      <c r="E226"/>
      <c r="F226"/>
      <c r="G226"/>
      <c r="H226"/>
      <c r="J226"/>
      <c r="L226" s="17"/>
      <c r="R226" s="52"/>
      <c r="S226" s="52"/>
      <c r="T226" s="52"/>
      <c r="AA226"/>
      <c r="AD226"/>
      <c r="AE226"/>
    </row>
    <row r="227" spans="1:31">
      <c r="A227" s="44"/>
      <c r="B227"/>
      <c r="C227"/>
      <c r="D227"/>
      <c r="E227"/>
      <c r="F227"/>
      <c r="G227"/>
      <c r="H227"/>
      <c r="J227"/>
      <c r="L227" s="17"/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7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K231" s="163"/>
      <c r="L231" s="113"/>
      <c r="Q231" s="114"/>
    </row>
    <row r="232" spans="1:31">
      <c r="A232" s="1"/>
      <c r="B232" s="178"/>
      <c r="C232"/>
      <c r="D232"/>
      <c r="E232"/>
      <c r="F232"/>
      <c r="G232"/>
      <c r="H232"/>
      <c r="J232"/>
      <c r="L232" s="17"/>
      <c r="R232" s="52"/>
      <c r="S232" s="52"/>
      <c r="T232" s="52"/>
      <c r="AA232"/>
      <c r="AD232"/>
      <c r="AE232"/>
    </row>
    <row r="233" spans="1:31">
      <c r="A233"/>
      <c r="B233" s="178"/>
      <c r="C233"/>
      <c r="D233"/>
      <c r="E233"/>
      <c r="F233"/>
      <c r="G233"/>
      <c r="H233"/>
      <c r="J233"/>
      <c r="L233" s="17"/>
      <c r="R233" s="52"/>
      <c r="S233" s="52"/>
      <c r="T233" s="52"/>
      <c r="AA233"/>
      <c r="AD233"/>
      <c r="AE233"/>
    </row>
    <row r="234" spans="1:31">
      <c r="A234"/>
      <c r="B234" s="178"/>
      <c r="C234"/>
      <c r="D234"/>
      <c r="E234"/>
      <c r="F234"/>
      <c r="G234"/>
      <c r="H234"/>
      <c r="J234"/>
      <c r="L234" s="17"/>
      <c r="AA234"/>
      <c r="AD234"/>
      <c r="AE234"/>
    </row>
    <row r="235" spans="1:31">
      <c r="A235"/>
      <c r="B235" s="178"/>
      <c r="C235"/>
      <c r="D235"/>
      <c r="E235"/>
      <c r="F235"/>
      <c r="G235"/>
      <c r="H235"/>
      <c r="J235"/>
      <c r="L235" s="17"/>
      <c r="AA235"/>
      <c r="AD235"/>
      <c r="AE235"/>
    </row>
    <row r="236" spans="1:31">
      <c r="A236"/>
      <c r="B236" s="178"/>
      <c r="C236"/>
      <c r="D236"/>
      <c r="E236"/>
      <c r="F236"/>
      <c r="G236"/>
      <c r="H236"/>
      <c r="J236"/>
      <c r="L236" s="17"/>
      <c r="AA236"/>
      <c r="AD236"/>
      <c r="AE236"/>
    </row>
    <row r="237" spans="1:31">
      <c r="A237"/>
      <c r="B237"/>
      <c r="C237"/>
      <c r="D237"/>
      <c r="E237"/>
      <c r="F237"/>
      <c r="G237"/>
      <c r="H237"/>
      <c r="J237"/>
      <c r="L237" s="17"/>
      <c r="AA237"/>
      <c r="AD237"/>
      <c r="AE237"/>
    </row>
    <row r="238" spans="1:31">
      <c r="A238"/>
      <c r="B238"/>
      <c r="C238"/>
      <c r="D238"/>
      <c r="E238"/>
      <c r="F238"/>
      <c r="G238"/>
      <c r="H238"/>
      <c r="J238"/>
      <c r="L238" s="17"/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K239" s="59"/>
      <c r="L239" s="17"/>
      <c r="AA239"/>
      <c r="AD239"/>
      <c r="AE239"/>
    </row>
    <row r="240" spans="1:31" s="111" customFormat="1">
      <c r="K240" s="163"/>
      <c r="L240" s="113"/>
      <c r="Q240" s="114"/>
    </row>
    <row r="241" spans="1:31">
      <c r="A241" s="183"/>
      <c r="B241" s="178"/>
      <c r="C241"/>
      <c r="D241"/>
      <c r="E241"/>
      <c r="F241"/>
      <c r="G241"/>
      <c r="H241"/>
      <c r="J241"/>
      <c r="L241" s="17"/>
      <c r="R241" s="52"/>
      <c r="S241" s="52"/>
      <c r="T241" s="52"/>
      <c r="AA241"/>
      <c r="AD241"/>
      <c r="AE241"/>
    </row>
    <row r="242" spans="1:31">
      <c r="A242" s="84"/>
      <c r="B242" s="178"/>
      <c r="C242"/>
      <c r="D242"/>
      <c r="E242"/>
      <c r="F242"/>
      <c r="G242"/>
      <c r="H242"/>
      <c r="J242"/>
      <c r="L242" s="17"/>
      <c r="R242" s="52"/>
      <c r="S242" s="52"/>
      <c r="T242" s="52"/>
      <c r="AA242"/>
      <c r="AD242"/>
      <c r="AE242"/>
    </row>
    <row r="243" spans="1:31">
      <c r="A243" s="86"/>
      <c r="B243" s="178"/>
      <c r="C243"/>
      <c r="D243"/>
      <c r="E243"/>
      <c r="F243"/>
      <c r="G243"/>
      <c r="H243"/>
      <c r="J243"/>
      <c r="K243" s="59"/>
      <c r="L243" s="17"/>
      <c r="AA243"/>
      <c r="AD243"/>
      <c r="AE243"/>
    </row>
    <row r="244" spans="1:31">
      <c r="A244" s="86"/>
      <c r="B244" s="178"/>
      <c r="C244"/>
      <c r="D244"/>
      <c r="E244"/>
      <c r="F244"/>
      <c r="G244"/>
      <c r="H244"/>
      <c r="J244"/>
      <c r="L244" s="17"/>
      <c r="AA244"/>
      <c r="AD244"/>
      <c r="AE244"/>
    </row>
    <row r="245" spans="1:31">
      <c r="A245" s="86"/>
      <c r="B245" s="178"/>
      <c r="C245"/>
      <c r="D245"/>
      <c r="E245"/>
      <c r="F245"/>
      <c r="G245"/>
      <c r="H245"/>
      <c r="J245"/>
      <c r="L245" s="17"/>
      <c r="AA245"/>
      <c r="AD245"/>
      <c r="AE245"/>
    </row>
    <row r="246" spans="1:31">
      <c r="A246" s="86"/>
      <c r="B246" s="178"/>
      <c r="C246"/>
      <c r="D246"/>
      <c r="E246"/>
      <c r="F246"/>
      <c r="G246"/>
      <c r="H246"/>
      <c r="J246"/>
      <c r="L246" s="17"/>
      <c r="AA246"/>
      <c r="AD246"/>
      <c r="AE246"/>
    </row>
    <row r="247" spans="1:31">
      <c r="A247" s="86"/>
      <c r="B247" s="88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 s="86"/>
      <c r="B248" s="88"/>
      <c r="C248"/>
      <c r="D248"/>
      <c r="E248"/>
      <c r="F248"/>
      <c r="G248"/>
      <c r="H248"/>
      <c r="J248"/>
      <c r="L248" s="17"/>
      <c r="AA248"/>
      <c r="AD248"/>
      <c r="AE248"/>
    </row>
    <row r="249" spans="1:31" s="111" customFormat="1">
      <c r="K249" s="163"/>
      <c r="L249" s="113"/>
      <c r="Q249" s="114"/>
    </row>
    <row r="250" spans="1:31">
      <c r="A250" s="1"/>
      <c r="B250" s="178"/>
      <c r="C250"/>
      <c r="D250"/>
      <c r="E250"/>
      <c r="F250"/>
      <c r="G250"/>
      <c r="H250"/>
      <c r="J250"/>
      <c r="L250" s="17"/>
      <c r="R250" s="52"/>
      <c r="AA250"/>
      <c r="AD250"/>
      <c r="AE250"/>
    </row>
    <row r="251" spans="1:31">
      <c r="A251" s="44"/>
      <c r="B251" s="178"/>
      <c r="C251"/>
      <c r="D251"/>
      <c r="E251"/>
      <c r="F251"/>
      <c r="G251"/>
      <c r="H251"/>
      <c r="J251"/>
      <c r="L251" s="17"/>
      <c r="R251" s="52"/>
      <c r="AA251"/>
      <c r="AD251"/>
      <c r="AE251"/>
    </row>
    <row r="252" spans="1:31">
      <c r="A252" s="44"/>
      <c r="B252" s="178"/>
      <c r="C252"/>
      <c r="D252"/>
      <c r="E252"/>
      <c r="F252"/>
      <c r="G252"/>
      <c r="H252"/>
      <c r="J252"/>
      <c r="L252" s="17"/>
      <c r="AA252"/>
      <c r="AD252"/>
      <c r="AE252"/>
    </row>
    <row r="253" spans="1:31">
      <c r="A253" s="44"/>
      <c r="B253" s="178"/>
      <c r="C253"/>
      <c r="D253"/>
      <c r="E253"/>
      <c r="F253"/>
      <c r="G253"/>
      <c r="H253"/>
      <c r="J253"/>
      <c r="L253" s="17"/>
      <c r="R253" s="52"/>
      <c r="AA253"/>
      <c r="AD253"/>
      <c r="AE253"/>
    </row>
    <row r="254" spans="1:31">
      <c r="A254" s="44"/>
      <c r="B254" s="178"/>
      <c r="C254"/>
      <c r="D254"/>
      <c r="E254"/>
      <c r="F254"/>
      <c r="G254"/>
      <c r="H254"/>
      <c r="J254"/>
      <c r="L254" s="17"/>
      <c r="AA254"/>
      <c r="AD254"/>
      <c r="AE254"/>
    </row>
    <row r="255" spans="1:31">
      <c r="A255" s="44"/>
      <c r="B255" s="178"/>
      <c r="C255"/>
      <c r="D255"/>
      <c r="E255"/>
      <c r="F255"/>
      <c r="G255"/>
      <c r="H255"/>
      <c r="J255"/>
      <c r="L255" s="17"/>
      <c r="AA255"/>
      <c r="AD255"/>
      <c r="AE255"/>
    </row>
    <row r="256" spans="1:31">
      <c r="A256" s="44"/>
      <c r="B256"/>
      <c r="C256"/>
      <c r="D256"/>
      <c r="E256"/>
      <c r="F256"/>
      <c r="G256"/>
      <c r="H256"/>
      <c r="J256"/>
      <c r="L256" s="17"/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 s="111" customFormat="1">
      <c r="K258" s="163"/>
      <c r="L258" s="113"/>
      <c r="Q258" s="114"/>
    </row>
    <row r="259" spans="1:31">
      <c r="A259" s="1"/>
      <c r="B259" s="186"/>
      <c r="C259"/>
      <c r="D259"/>
      <c r="E259"/>
      <c r="F259"/>
      <c r="G259"/>
      <c r="H259"/>
      <c r="J259"/>
      <c r="L259" s="17"/>
      <c r="R259" s="52"/>
      <c r="S259" s="52"/>
      <c r="AA259"/>
      <c r="AD259"/>
      <c r="AE259"/>
    </row>
    <row r="260" spans="1:31">
      <c r="A260" s="8"/>
      <c r="B260" s="186"/>
      <c r="C260"/>
      <c r="D260"/>
      <c r="E260"/>
      <c r="F260"/>
      <c r="G260"/>
      <c r="H260"/>
      <c r="J260"/>
      <c r="L260" s="17"/>
      <c r="AA260"/>
      <c r="AD260"/>
      <c r="AE260"/>
    </row>
    <row r="261" spans="1:31">
      <c r="A261" s="8"/>
      <c r="B261" s="186"/>
      <c r="C261"/>
      <c r="D261"/>
      <c r="E261"/>
      <c r="F261"/>
      <c r="G261"/>
      <c r="H261"/>
      <c r="J261"/>
      <c r="L261" s="17"/>
      <c r="AA261"/>
      <c r="AD261"/>
      <c r="AE261"/>
    </row>
    <row r="262" spans="1:31">
      <c r="A262" s="8"/>
      <c r="B262" s="186"/>
      <c r="C262"/>
      <c r="D262"/>
      <c r="E262"/>
      <c r="F262"/>
      <c r="G262"/>
      <c r="H262"/>
      <c r="J262"/>
      <c r="L262" s="17"/>
      <c r="R262" s="52"/>
      <c r="AA262"/>
      <c r="AD262"/>
      <c r="AE262"/>
    </row>
    <row r="263" spans="1:31">
      <c r="A263" s="8"/>
      <c r="B263" s="186"/>
      <c r="C263"/>
      <c r="D263"/>
      <c r="E263"/>
      <c r="F263"/>
      <c r="G263"/>
      <c r="H263"/>
      <c r="J263"/>
      <c r="L263" s="17"/>
      <c r="R263" s="52"/>
      <c r="AA263"/>
      <c r="AD263"/>
      <c r="AE263"/>
    </row>
    <row r="264" spans="1:31">
      <c r="A264" s="8"/>
      <c r="B264" s="186"/>
      <c r="C264"/>
      <c r="D264"/>
      <c r="E264"/>
      <c r="F264"/>
      <c r="G264"/>
      <c r="H264"/>
      <c r="J264"/>
      <c r="L264" s="17"/>
      <c r="R264" s="52"/>
      <c r="AA264"/>
      <c r="AD264"/>
      <c r="AE264"/>
    </row>
    <row r="265" spans="1:31">
      <c r="A265" s="8"/>
      <c r="B265" s="186"/>
      <c r="C265"/>
      <c r="D265"/>
      <c r="E265"/>
      <c r="F265"/>
      <c r="G265"/>
      <c r="H265"/>
      <c r="J265"/>
      <c r="L265" s="17"/>
      <c r="R265" s="52"/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 s="111" customFormat="1">
      <c r="K267" s="163"/>
      <c r="L267" s="113"/>
      <c r="Q267" s="114"/>
    </row>
    <row r="268" spans="1:31">
      <c r="A268" s="1"/>
      <c r="B268" s="178"/>
      <c r="C268"/>
      <c r="D268"/>
      <c r="E268"/>
      <c r="F268"/>
      <c r="G268"/>
      <c r="H268"/>
      <c r="J268"/>
      <c r="L268" s="17"/>
      <c r="R268" s="52"/>
      <c r="S268" s="52"/>
      <c r="T268" s="52"/>
      <c r="AA268"/>
      <c r="AD268"/>
      <c r="AE268"/>
    </row>
    <row r="269" spans="1:31">
      <c r="A269" s="8"/>
      <c r="B269" s="178"/>
      <c r="C269"/>
      <c r="D269"/>
      <c r="E269"/>
      <c r="F269"/>
      <c r="G269"/>
      <c r="H269"/>
      <c r="J269"/>
      <c r="L269" s="17"/>
      <c r="R269" s="52"/>
      <c r="AA269"/>
      <c r="AD269"/>
      <c r="AE269"/>
    </row>
    <row r="270" spans="1:31">
      <c r="A270" s="8"/>
      <c r="B270" s="178"/>
      <c r="C270"/>
      <c r="D270"/>
      <c r="E270"/>
      <c r="F270"/>
      <c r="G270"/>
      <c r="H270"/>
      <c r="J270"/>
      <c r="L270" s="17"/>
      <c r="R270" s="52"/>
      <c r="AA270"/>
      <c r="AD270"/>
      <c r="AE270"/>
    </row>
    <row r="271" spans="1:31">
      <c r="A271" s="8"/>
      <c r="B271" s="178"/>
      <c r="C271"/>
      <c r="D271"/>
      <c r="E271"/>
      <c r="F271"/>
      <c r="G271"/>
      <c r="H271"/>
      <c r="J271"/>
      <c r="L271" s="17"/>
      <c r="R271" s="52"/>
      <c r="AA271"/>
      <c r="AD271"/>
      <c r="AE271"/>
    </row>
    <row r="272" spans="1:31">
      <c r="A272" s="8"/>
      <c r="B272" s="178"/>
      <c r="C272"/>
      <c r="D272"/>
      <c r="E272"/>
      <c r="F272"/>
      <c r="G272"/>
      <c r="H272"/>
      <c r="J272"/>
      <c r="L272" s="17"/>
      <c r="AA272"/>
      <c r="AD272"/>
      <c r="AE272"/>
    </row>
    <row r="273" spans="1:31">
      <c r="A273" s="8"/>
      <c r="B273"/>
      <c r="C273"/>
      <c r="D273"/>
      <c r="E273"/>
      <c r="F273"/>
      <c r="G273"/>
      <c r="H273"/>
      <c r="J273"/>
      <c r="L273" s="17"/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 s="111" customFormat="1">
      <c r="K276" s="163"/>
      <c r="L276" s="113"/>
      <c r="Q276" s="114"/>
    </row>
    <row r="277" spans="1:31">
      <c r="A277" s="1"/>
      <c r="B277" s="178"/>
      <c r="C277"/>
      <c r="D277"/>
      <c r="E277"/>
      <c r="F277"/>
      <c r="G277"/>
      <c r="H277"/>
      <c r="J277"/>
      <c r="L277" s="17"/>
      <c r="R277" s="52"/>
      <c r="AA277"/>
      <c r="AD277"/>
      <c r="AE277"/>
    </row>
    <row r="278" spans="1:31">
      <c r="A278" s="44"/>
      <c r="B278" s="178"/>
      <c r="C278"/>
      <c r="D278"/>
      <c r="E278"/>
      <c r="F278"/>
      <c r="G278"/>
      <c r="H278"/>
      <c r="J278"/>
      <c r="L278" s="17"/>
      <c r="AA278"/>
      <c r="AD278"/>
      <c r="AE278"/>
    </row>
    <row r="279" spans="1:31">
      <c r="A279" s="8"/>
      <c r="B279" s="178"/>
      <c r="C279"/>
      <c r="D279"/>
      <c r="E279"/>
      <c r="F279"/>
      <c r="G279"/>
      <c r="H279"/>
      <c r="J279"/>
      <c r="L279" s="17"/>
      <c r="R279" s="52"/>
      <c r="AA279"/>
      <c r="AD279"/>
      <c r="AE279"/>
    </row>
    <row r="280" spans="1:31">
      <c r="A280" s="8"/>
      <c r="B280" s="178"/>
      <c r="C280"/>
      <c r="D280"/>
      <c r="E280"/>
      <c r="F280"/>
      <c r="G280"/>
      <c r="H280"/>
      <c r="J280"/>
      <c r="L280" s="17"/>
      <c r="AA280"/>
      <c r="AD280"/>
      <c r="AE280"/>
    </row>
    <row r="281" spans="1:31">
      <c r="A281" s="8"/>
      <c r="B281" s="178"/>
      <c r="C281"/>
      <c r="D281"/>
      <c r="E281"/>
      <c r="F281"/>
      <c r="G281"/>
      <c r="H281"/>
      <c r="J281"/>
      <c r="L281" s="17"/>
      <c r="AA281"/>
      <c r="AD281"/>
      <c r="AE281"/>
    </row>
    <row r="282" spans="1:31">
      <c r="A282" s="8"/>
      <c r="B282" s="178"/>
      <c r="C282"/>
      <c r="D282"/>
      <c r="E282"/>
      <c r="F282"/>
      <c r="G282"/>
      <c r="H282"/>
      <c r="J282"/>
      <c r="L282" s="17"/>
      <c r="AA282"/>
      <c r="AD282"/>
      <c r="AE282"/>
    </row>
    <row r="283" spans="1:31">
      <c r="A283" s="8"/>
      <c r="B283" s="178"/>
      <c r="C283"/>
      <c r="D283"/>
      <c r="E283"/>
      <c r="F283"/>
      <c r="G283"/>
      <c r="H283"/>
      <c r="J283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AA284"/>
      <c r="AD284"/>
      <c r="AE284"/>
    </row>
    <row r="285" spans="1:31" s="111" customFormat="1">
      <c r="K285" s="163"/>
      <c r="L285" s="113"/>
      <c r="Q285" s="114"/>
    </row>
    <row r="286" spans="1:31">
      <c r="A286" s="1"/>
      <c r="B286" s="178"/>
      <c r="C286"/>
      <c r="D286"/>
      <c r="E286"/>
      <c r="F286"/>
      <c r="G286"/>
      <c r="H286"/>
      <c r="J286"/>
      <c r="L286" s="17"/>
      <c r="R286" s="52"/>
      <c r="S286" s="52"/>
      <c r="T286" s="52"/>
      <c r="AA286"/>
      <c r="AD286"/>
      <c r="AE286"/>
    </row>
    <row r="287" spans="1:31">
      <c r="A287" s="8"/>
      <c r="B287" s="178"/>
      <c r="C287"/>
      <c r="D287"/>
      <c r="E287"/>
      <c r="F287"/>
      <c r="G287"/>
      <c r="H287"/>
      <c r="J287"/>
      <c r="L287" s="17"/>
      <c r="AA287"/>
      <c r="AD287"/>
      <c r="AE287"/>
    </row>
    <row r="288" spans="1:31">
      <c r="A288" s="8"/>
      <c r="B288" s="178"/>
      <c r="C288"/>
      <c r="D288"/>
      <c r="E288"/>
      <c r="F288"/>
      <c r="G288"/>
      <c r="H288"/>
      <c r="J288"/>
      <c r="L288" s="17"/>
      <c r="AA288"/>
      <c r="AD288"/>
      <c r="AE288"/>
    </row>
    <row r="289" spans="1:31">
      <c r="A289" s="8"/>
      <c r="B289" s="178"/>
      <c r="C289"/>
      <c r="D289"/>
      <c r="E289"/>
      <c r="F289"/>
      <c r="G289"/>
      <c r="H289"/>
      <c r="J289"/>
      <c r="K289" s="161"/>
      <c r="L289" s="17"/>
      <c r="R289" s="52"/>
      <c r="S289" s="52"/>
      <c r="T289" s="52"/>
      <c r="AA289"/>
      <c r="AD289"/>
      <c r="AE289"/>
    </row>
    <row r="290" spans="1:31">
      <c r="A290" s="8"/>
      <c r="B290" s="178"/>
      <c r="C290"/>
      <c r="D290"/>
      <c r="E290"/>
      <c r="F290"/>
      <c r="G290"/>
      <c r="H290"/>
      <c r="J290"/>
      <c r="K290" s="161"/>
      <c r="L290" s="17"/>
      <c r="AA290"/>
      <c r="AD290"/>
      <c r="AE290"/>
    </row>
    <row r="291" spans="1:31">
      <c r="A291" s="8"/>
      <c r="B291" s="178"/>
      <c r="C291"/>
      <c r="D291"/>
      <c r="E291"/>
      <c r="F291"/>
      <c r="G291"/>
      <c r="H291"/>
      <c r="J291"/>
      <c r="L291" s="17"/>
      <c r="R291" s="52"/>
      <c r="AA291"/>
      <c r="AD291"/>
      <c r="AE291"/>
    </row>
    <row r="292" spans="1:31">
      <c r="A292" s="8"/>
      <c r="B292" s="178"/>
      <c r="C292"/>
      <c r="D292"/>
      <c r="E292"/>
      <c r="F292"/>
      <c r="G292"/>
      <c r="H292"/>
      <c r="J292"/>
      <c r="L292" s="17"/>
      <c r="AA292"/>
      <c r="AD292"/>
      <c r="AE292"/>
    </row>
    <row r="293" spans="1:31">
      <c r="A293" s="8"/>
      <c r="B293" s="178"/>
      <c r="C293"/>
      <c r="D293"/>
      <c r="E293"/>
      <c r="F293"/>
      <c r="G293"/>
      <c r="H293"/>
      <c r="J293"/>
      <c r="L293" s="17"/>
      <c r="AA293"/>
      <c r="AD293"/>
      <c r="AE293"/>
    </row>
    <row r="294" spans="1:31" s="111" customFormat="1">
      <c r="K294" s="163"/>
      <c r="L294" s="113"/>
      <c r="Q294" s="114"/>
    </row>
    <row r="295" spans="1:31">
      <c r="A295" s="1"/>
      <c r="B295" s="178"/>
      <c r="C295"/>
      <c r="D295"/>
      <c r="E295"/>
      <c r="F295"/>
      <c r="G295"/>
      <c r="H295"/>
      <c r="J295"/>
      <c r="L295" s="17"/>
      <c r="R295" s="52"/>
      <c r="AA295"/>
      <c r="AD295"/>
      <c r="AE295"/>
    </row>
    <row r="296" spans="1:31">
      <c r="A296" s="8"/>
      <c r="B296" s="178"/>
      <c r="K296" s="59"/>
      <c r="L296" s="82"/>
      <c r="R296" s="52"/>
    </row>
    <row r="297" spans="1:31">
      <c r="A297" s="8"/>
      <c r="B297" s="178"/>
      <c r="L297" s="82"/>
    </row>
    <row r="298" spans="1:31">
      <c r="A298" s="8"/>
      <c r="B298" s="178"/>
      <c r="K298" s="161"/>
      <c r="L298" s="82"/>
    </row>
    <row r="299" spans="1:31">
      <c r="A299" s="8"/>
      <c r="B299" s="178"/>
      <c r="K299" s="161"/>
      <c r="L299" s="82"/>
      <c r="R299" s="52"/>
    </row>
    <row r="300" spans="1:31">
      <c r="A300" s="8"/>
      <c r="B300" s="178"/>
      <c r="K300" s="161"/>
      <c r="L300" s="82"/>
      <c r="R300" s="52"/>
    </row>
    <row r="301" spans="1:31">
      <c r="A301" s="8"/>
      <c r="B301" s="178"/>
      <c r="L301" s="82"/>
    </row>
    <row r="302" spans="1:31">
      <c r="A302" s="8"/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Q303" s="114"/>
      <c r="AA303" s="114"/>
      <c r="AD303" s="114"/>
      <c r="AE303" s="114"/>
    </row>
    <row r="304" spans="1:31">
      <c r="B304" s="178"/>
      <c r="R304" s="52"/>
      <c r="S304" s="52"/>
      <c r="T304" s="52"/>
    </row>
    <row r="305" spans="1:31">
      <c r="A305" s="44"/>
      <c r="B305" s="178"/>
      <c r="R305" s="52"/>
      <c r="S305" s="52"/>
      <c r="T305" s="52"/>
    </row>
    <row r="306" spans="1:31">
      <c r="A306" s="44"/>
      <c r="B306" s="178"/>
      <c r="R306" s="52"/>
    </row>
    <row r="307" spans="1:31">
      <c r="A307" s="44"/>
      <c r="B307" s="178"/>
      <c r="R307" s="52"/>
    </row>
    <row r="308" spans="1:31">
      <c r="A308" s="44"/>
      <c r="B308" s="178"/>
    </row>
    <row r="309" spans="1:31">
      <c r="A309" s="44"/>
      <c r="B309" s="178"/>
    </row>
    <row r="310" spans="1:31">
      <c r="A310" s="44"/>
      <c r="B310" s="178"/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Q312" s="114"/>
      <c r="AA312" s="114"/>
      <c r="AD312" s="114"/>
      <c r="AE312" s="114"/>
    </row>
    <row r="313" spans="1:31">
      <c r="B313" s="178"/>
    </row>
    <row r="314" spans="1:31">
      <c r="A314" s="44"/>
      <c r="B314" s="178"/>
      <c r="R314" s="52"/>
      <c r="S314" s="52"/>
      <c r="T314" s="52"/>
    </row>
    <row r="315" spans="1:31">
      <c r="A315" s="44"/>
      <c r="B315" s="178"/>
      <c r="R315" s="52"/>
    </row>
    <row r="316" spans="1:31">
      <c r="A316" s="44"/>
      <c r="B316" s="178"/>
      <c r="R316" s="52"/>
      <c r="S316" s="52"/>
      <c r="T316" s="52"/>
    </row>
    <row r="317" spans="1:31">
      <c r="A317" s="44"/>
      <c r="B317" s="178"/>
      <c r="K317" s="59"/>
      <c r="R317" s="52"/>
    </row>
    <row r="318" spans="1:31">
      <c r="A318" s="44"/>
      <c r="B318" s="178"/>
    </row>
    <row r="319" spans="1:31">
      <c r="A319" s="44"/>
      <c r="B319" s="178"/>
      <c r="R319" s="52"/>
    </row>
    <row r="320" spans="1:31">
      <c r="A320" s="44"/>
      <c r="B320" s="178"/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Q321" s="114"/>
      <c r="AA321" s="114"/>
      <c r="AD321" s="114"/>
      <c r="AE321" s="114"/>
    </row>
    <row r="322" spans="1:31">
      <c r="B322" s="178"/>
      <c r="R322" s="52"/>
      <c r="S322" s="52"/>
      <c r="T322" s="52"/>
    </row>
    <row r="323" spans="1:31">
      <c r="B323" s="178"/>
      <c r="R323" s="52"/>
    </row>
    <row r="324" spans="1:31">
      <c r="B324" s="178"/>
      <c r="R324" s="52"/>
    </row>
    <row r="325" spans="1:31">
      <c r="B325" s="178"/>
      <c r="R325" s="52"/>
    </row>
    <row r="326" spans="1:31">
      <c r="B326" s="178"/>
      <c r="R326" s="52"/>
      <c r="S326" s="52"/>
      <c r="T326" s="52"/>
    </row>
    <row r="327" spans="1:31">
      <c r="B327" s="178"/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Q330" s="114"/>
      <c r="AA330" s="114"/>
      <c r="AD330" s="114"/>
      <c r="AE330" s="114"/>
    </row>
    <row r="331" spans="1:31">
      <c r="B331" s="178"/>
      <c r="R331" s="52"/>
      <c r="S331" s="52"/>
      <c r="T331" s="52"/>
    </row>
    <row r="332" spans="1:31">
      <c r="A332" s="4"/>
      <c r="B332" s="178"/>
    </row>
    <row r="333" spans="1:31">
      <c r="A333" s="4"/>
      <c r="B333" s="178"/>
      <c r="R333" s="52"/>
    </row>
    <row r="334" spans="1:31">
      <c r="A334" s="4"/>
      <c r="B334" s="178"/>
    </row>
    <row r="335" spans="1:31">
      <c r="A335" s="4"/>
      <c r="B335" s="178"/>
    </row>
    <row r="336" spans="1:31">
      <c r="B336" s="178"/>
      <c r="R336" s="52"/>
    </row>
    <row r="337" spans="1:31">
      <c r="B337" s="178"/>
    </row>
    <row r="338" spans="1:31">
      <c r="B338" s="178"/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Q339" s="114"/>
      <c r="AA339" s="114"/>
      <c r="AD339" s="114"/>
      <c r="AE339" s="114"/>
    </row>
    <row r="340" spans="1:31">
      <c r="B340" s="178"/>
      <c r="R340" s="52"/>
      <c r="S340" s="52"/>
      <c r="T340" s="52"/>
    </row>
    <row r="341" spans="1:31">
      <c r="A341" s="4"/>
      <c r="B341" s="178"/>
      <c r="R341" s="52"/>
    </row>
    <row r="342" spans="1:31">
      <c r="A342" s="4"/>
      <c r="B342" s="178"/>
      <c r="R342" s="52"/>
    </row>
    <row r="343" spans="1:31">
      <c r="A343" s="4"/>
      <c r="B343" s="178"/>
      <c r="R343" s="52"/>
    </row>
    <row r="344" spans="1:31">
      <c r="A344" s="4"/>
      <c r="B344" s="178"/>
      <c r="R344" s="52"/>
      <c r="S344" s="52"/>
      <c r="T344" s="52"/>
    </row>
    <row r="345" spans="1:31">
      <c r="A345" s="4"/>
    </row>
    <row r="346" spans="1:31">
      <c r="A346" s="4"/>
    </row>
    <row r="347" spans="1:31">
      <c r="A347" s="4"/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Q348" s="114"/>
      <c r="AA348" s="114"/>
      <c r="AD348" s="114"/>
      <c r="AE348" s="114"/>
    </row>
    <row r="349" spans="1:31">
      <c r="R349" s="52"/>
      <c r="S349" s="52"/>
      <c r="T349" s="52"/>
    </row>
    <row r="350" spans="1:31">
      <c r="A350" s="44"/>
      <c r="B350" s="178"/>
      <c r="R350" s="52"/>
    </row>
    <row r="351" spans="1:31">
      <c r="A351" s="44"/>
      <c r="B351" s="178"/>
      <c r="K351" s="59"/>
    </row>
    <row r="352" spans="1:31">
      <c r="A352" s="44"/>
      <c r="B352" s="178"/>
    </row>
    <row r="353" spans="1:31">
      <c r="A353" s="44"/>
      <c r="B353" s="178"/>
    </row>
    <row r="354" spans="1:31">
      <c r="A354" s="44"/>
    </row>
    <row r="355" spans="1:31">
      <c r="A355" s="44"/>
    </row>
    <row r="356" spans="1:31">
      <c r="A356" s="44"/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Q357" s="114"/>
      <c r="AA357" s="114"/>
      <c r="AD357" s="114"/>
      <c r="AE357" s="114"/>
    </row>
    <row r="358" spans="1:31">
      <c r="B358" s="178"/>
      <c r="R358" s="52"/>
      <c r="S358" s="52"/>
      <c r="T358" s="52"/>
    </row>
    <row r="359" spans="1:31">
      <c r="A359" s="8"/>
      <c r="B359" s="178"/>
    </row>
    <row r="360" spans="1:31">
      <c r="A360" s="8"/>
      <c r="B360" s="178"/>
    </row>
    <row r="361" spans="1:31">
      <c r="A361" s="8"/>
      <c r="B361" s="178"/>
      <c r="R361" s="52"/>
    </row>
    <row r="362" spans="1:31">
      <c r="A362" s="8"/>
      <c r="B362" s="178"/>
    </row>
    <row r="363" spans="1:31">
      <c r="A363" s="8"/>
      <c r="B363" s="178"/>
    </row>
    <row r="364" spans="1:31">
      <c r="A364" s="8"/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Q366" s="114"/>
      <c r="AA366" s="114"/>
      <c r="AD366" s="114"/>
      <c r="AE366" s="114"/>
    </row>
    <row r="367" spans="1:31">
      <c r="B367" s="178"/>
      <c r="R367" s="52"/>
      <c r="S367" s="52"/>
      <c r="T367" s="52"/>
    </row>
    <row r="368" spans="1:31">
      <c r="A368" s="44"/>
      <c r="B368" s="178"/>
      <c r="R368" s="52"/>
    </row>
    <row r="369" spans="1:31">
      <c r="A369" s="44"/>
      <c r="B369" s="178"/>
      <c r="R369" s="52"/>
      <c r="S369" s="52"/>
      <c r="T369" s="52"/>
    </row>
    <row r="370" spans="1:31">
      <c r="A370" s="44"/>
      <c r="B370" s="178"/>
      <c r="R370" s="52"/>
    </row>
    <row r="371" spans="1:31">
      <c r="A371" s="44"/>
      <c r="B371" s="178"/>
    </row>
    <row r="372" spans="1:31">
      <c r="A372" s="44"/>
      <c r="B372" s="178"/>
      <c r="R372" s="52"/>
    </row>
    <row r="373" spans="1:31">
      <c r="A373" s="44"/>
      <c r="B373" s="178"/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Q375" s="114"/>
      <c r="AA375" s="114"/>
      <c r="AD375" s="114"/>
      <c r="AE375" s="114"/>
    </row>
    <row r="376" spans="1:31">
      <c r="R376" s="52"/>
    </row>
    <row r="377" spans="1:31">
      <c r="A377" s="44"/>
    </row>
    <row r="378" spans="1:31">
      <c r="A378" s="44"/>
    </row>
    <row r="379" spans="1:31">
      <c r="A379" s="44"/>
    </row>
    <row r="380" spans="1:31">
      <c r="A380" s="44"/>
    </row>
    <row r="381" spans="1:31">
      <c r="A381" s="44"/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Q384" s="114"/>
      <c r="AA384" s="114"/>
      <c r="AD384" s="114"/>
      <c r="AE384" s="114"/>
    </row>
    <row r="385" spans="1:31">
      <c r="B385" s="178"/>
      <c r="R385" s="52"/>
      <c r="S385" s="52"/>
      <c r="T385" s="52"/>
    </row>
    <row r="386" spans="1:31">
      <c r="A386" s="44"/>
      <c r="B386" s="178"/>
      <c r="R386" s="52"/>
    </row>
    <row r="387" spans="1:31">
      <c r="A387" s="44"/>
      <c r="B387" s="178"/>
      <c r="R387" s="52"/>
      <c r="S387" s="52"/>
      <c r="T387" s="52"/>
    </row>
    <row r="388" spans="1:31">
      <c r="A388" s="44"/>
      <c r="B388" s="178"/>
      <c r="R388" s="52"/>
      <c r="S388" s="52"/>
      <c r="T388" s="52"/>
    </row>
    <row r="389" spans="1:31">
      <c r="A389" s="44"/>
      <c r="B389" s="178"/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Q393" s="114"/>
      <c r="AA393" s="114"/>
      <c r="AD393" s="114"/>
      <c r="AE393" s="114"/>
    </row>
    <row r="394" spans="1:31">
      <c r="R394" s="52"/>
      <c r="S394" s="52"/>
      <c r="T394" s="52"/>
    </row>
    <row r="395" spans="1:31">
      <c r="A395" s="44"/>
      <c r="R395" s="52"/>
    </row>
    <row r="396" spans="1:31">
      <c r="A396" s="44"/>
    </row>
    <row r="397" spans="1:31">
      <c r="A397" s="44"/>
      <c r="R397" s="52"/>
    </row>
    <row r="398" spans="1:31">
      <c r="A398" s="44"/>
    </row>
    <row r="399" spans="1:31">
      <c r="A399" s="44"/>
    </row>
    <row r="400" spans="1:31">
      <c r="A400" s="44"/>
    </row>
    <row r="401" spans="1:32">
      <c r="A401" s="44"/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Q402" s="114"/>
      <c r="AA402" s="114"/>
      <c r="AD402" s="114"/>
      <c r="AE402" s="114"/>
    </row>
    <row r="403" spans="1:32">
      <c r="B403" s="178"/>
      <c r="R403" s="52"/>
      <c r="S403" s="52"/>
      <c r="T403" s="52"/>
    </row>
    <row r="404" spans="1:32">
      <c r="A404" s="44"/>
      <c r="B404" s="178"/>
      <c r="C404" s="8"/>
      <c r="H404" s="44"/>
      <c r="I404" s="50"/>
      <c r="J404"/>
      <c r="K404" s="187"/>
      <c r="L404" s="188"/>
      <c r="Q404"/>
      <c r="R404" s="10"/>
      <c r="AA404"/>
      <c r="AB404" s="10"/>
      <c r="AD404"/>
      <c r="AF404" s="10"/>
    </row>
    <row r="405" spans="1:32">
      <c r="A405" s="44"/>
      <c r="B405" s="178"/>
      <c r="C405" s="8"/>
      <c r="H405" s="44"/>
      <c r="I405" s="50"/>
      <c r="J405"/>
      <c r="K405" s="10"/>
      <c r="L405" s="4"/>
      <c r="M405" s="10"/>
      <c r="N405" s="4"/>
      <c r="O405" s="10"/>
      <c r="P405" s="4"/>
      <c r="R405" s="4"/>
      <c r="AA405"/>
      <c r="AB405" s="10"/>
      <c r="AD405"/>
      <c r="AF405" s="10"/>
    </row>
    <row r="406" spans="1:32">
      <c r="A406" s="44"/>
      <c r="B406" s="178"/>
      <c r="C406" s="8"/>
      <c r="H406" s="44"/>
      <c r="I406" s="50"/>
      <c r="J406"/>
      <c r="K406" s="187"/>
      <c r="L406" s="161"/>
      <c r="M406" s="187"/>
      <c r="N406" s="161"/>
      <c r="O406" s="187"/>
      <c r="P406" s="161"/>
      <c r="Q406" s="187"/>
      <c r="R406" s="161"/>
      <c r="AA406"/>
      <c r="AB406" s="10"/>
      <c r="AD406"/>
      <c r="AF406" s="10"/>
    </row>
    <row r="407" spans="1:32">
      <c r="A407" s="44"/>
      <c r="B407" s="178"/>
      <c r="C407" s="8"/>
      <c r="H407" s="44"/>
      <c r="I407" s="50"/>
      <c r="J407"/>
      <c r="K407" s="10"/>
      <c r="L407" s="161"/>
      <c r="M407" s="10"/>
      <c r="N407" s="161"/>
      <c r="O407" s="10"/>
      <c r="P407" s="161"/>
      <c r="R407" s="161"/>
      <c r="AA407"/>
      <c r="AB407" s="10"/>
      <c r="AD407"/>
      <c r="AF407" s="10"/>
    </row>
    <row r="408" spans="1:32">
      <c r="A408" s="44"/>
      <c r="B408" s="178"/>
      <c r="C408" s="8"/>
      <c r="H408" s="44"/>
      <c r="I408" s="50"/>
      <c r="J408"/>
      <c r="K408" s="10"/>
      <c r="L408" s="161"/>
      <c r="M408" s="10"/>
      <c r="N408" s="161"/>
      <c r="O408" s="10"/>
      <c r="P408" s="161"/>
      <c r="R408" s="161"/>
      <c r="AA408"/>
      <c r="AB408" s="10"/>
      <c r="AD408"/>
      <c r="AF408" s="10"/>
    </row>
    <row r="409" spans="1:32">
      <c r="A409" s="44"/>
      <c r="B409" s="178"/>
      <c r="C409" s="8"/>
      <c r="H409" s="44"/>
      <c r="I409" s="50"/>
      <c r="J409"/>
      <c r="K409" s="10"/>
      <c r="L409" s="161"/>
      <c r="N409" s="161"/>
      <c r="P409" s="161"/>
      <c r="Q409"/>
      <c r="R409" s="10"/>
      <c r="AA409"/>
      <c r="AB409" s="10"/>
      <c r="AD409"/>
      <c r="AF409" s="10"/>
    </row>
    <row r="410" spans="1:32">
      <c r="A410" s="44"/>
      <c r="B410" s="5"/>
      <c r="C410" s="8"/>
      <c r="H410" s="44"/>
      <c r="I410" s="50"/>
      <c r="J410"/>
      <c r="K410" s="10"/>
      <c r="L410" s="161"/>
      <c r="N410" s="161"/>
      <c r="O410" s="161"/>
      <c r="P410" s="161"/>
      <c r="Q410"/>
      <c r="R410" s="10"/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Q411" s="114"/>
      <c r="AA411" s="114"/>
      <c r="AD411" s="114"/>
      <c r="AE411" s="114"/>
    </row>
    <row r="412" spans="1:32">
      <c r="B412" s="178"/>
      <c r="K412" s="161"/>
      <c r="L412" s="161"/>
      <c r="N412" s="161"/>
      <c r="O412" s="161"/>
      <c r="P412" s="161"/>
      <c r="R412" s="52"/>
      <c r="S412" s="52"/>
      <c r="T412" s="52"/>
    </row>
    <row r="413" spans="1:32">
      <c r="A413" s="44"/>
      <c r="B413" s="178"/>
      <c r="K413" s="161"/>
      <c r="L413" s="161"/>
      <c r="N413" s="161"/>
      <c r="O413" s="161"/>
      <c r="P413" s="161"/>
      <c r="R413" s="52"/>
    </row>
    <row r="414" spans="1:32">
      <c r="A414" s="44"/>
      <c r="B414" s="178"/>
      <c r="K414" s="161"/>
      <c r="L414" s="161"/>
      <c r="M414" s="161"/>
      <c r="N414" s="161"/>
      <c r="O414" s="161"/>
      <c r="P414" s="161"/>
      <c r="Q414" s="161"/>
      <c r="R414" s="161"/>
    </row>
    <row r="415" spans="1:32">
      <c r="A415" s="44"/>
      <c r="B415" s="178"/>
      <c r="K415" s="161"/>
      <c r="L415" s="161"/>
      <c r="M415" s="161"/>
      <c r="N415" s="161"/>
      <c r="O415" s="161"/>
      <c r="P415" s="161"/>
    </row>
    <row r="416" spans="1:32">
      <c r="A416" s="44"/>
      <c r="B416" s="178"/>
      <c r="L416" s="161"/>
    </row>
    <row r="417" spans="1:31">
      <c r="A417" s="44"/>
      <c r="R417" s="52"/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Q420" s="114"/>
      <c r="AA420" s="114"/>
      <c r="AD420" s="114"/>
      <c r="AE420" s="114"/>
    </row>
    <row r="421" spans="1:31">
      <c r="B421" s="178"/>
      <c r="R421" s="52"/>
    </row>
    <row r="422" spans="1:31">
      <c r="A422" s="44"/>
      <c r="B422" s="178"/>
      <c r="R422" s="52"/>
    </row>
    <row r="423" spans="1:31">
      <c r="A423" s="44"/>
      <c r="B423" s="178"/>
      <c r="R423" s="52"/>
    </row>
    <row r="424" spans="1:31">
      <c r="A424" s="44"/>
      <c r="B424" s="178"/>
    </row>
    <row r="425" spans="1:31">
      <c r="A425" s="44"/>
    </row>
    <row r="426" spans="1:31">
      <c r="A426" s="44"/>
    </row>
    <row r="427" spans="1:31">
      <c r="A427" s="44"/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Q429" s="114"/>
      <c r="AA429" s="114"/>
      <c r="AD429" s="114"/>
      <c r="AE429" s="114"/>
    </row>
    <row r="430" spans="1:31">
      <c r="B430" s="178"/>
      <c r="R430" s="52"/>
      <c r="S430" s="52"/>
      <c r="T430" s="52"/>
    </row>
    <row r="431" spans="1:31">
      <c r="A431" s="44"/>
      <c r="B431" s="178"/>
      <c r="L431" s="88"/>
      <c r="R431" s="52"/>
    </row>
    <row r="432" spans="1:31">
      <c r="A432" s="44"/>
      <c r="B432" s="178"/>
      <c r="M432" s="4"/>
      <c r="O432" s="4"/>
      <c r="Q432" s="4"/>
    </row>
    <row r="433" spans="1:31">
      <c r="A433" s="44"/>
      <c r="B433" s="178"/>
    </row>
    <row r="434" spans="1:31">
      <c r="A434" s="44"/>
      <c r="B434" s="178"/>
      <c r="M434" s="4"/>
      <c r="O434" s="4"/>
      <c r="Q434" s="4"/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Q438" s="114"/>
      <c r="AA438" s="114"/>
      <c r="AD438" s="114"/>
      <c r="AE438" s="114"/>
    </row>
    <row r="439" spans="1:31">
      <c r="B439" s="178"/>
      <c r="R439" s="52"/>
      <c r="S439" s="52"/>
      <c r="T439" s="52"/>
    </row>
    <row r="440" spans="1:31">
      <c r="A440" s="44"/>
      <c r="B440" s="178"/>
      <c r="R440" s="52"/>
      <c r="S440" s="52"/>
      <c r="T440" s="52"/>
    </row>
    <row r="441" spans="1:31">
      <c r="A441" s="44"/>
      <c r="B441" s="178"/>
      <c r="O441" s="4"/>
      <c r="P441" s="161"/>
      <c r="Q441" s="4"/>
    </row>
    <row r="442" spans="1:31">
      <c r="A442" s="44"/>
      <c r="B442" s="178"/>
      <c r="O442" s="4"/>
      <c r="P442" s="161"/>
      <c r="R442" s="52"/>
    </row>
    <row r="443" spans="1:31">
      <c r="A443" s="44"/>
      <c r="B443" s="178"/>
      <c r="O443" s="4"/>
      <c r="P443" s="161"/>
      <c r="R443" s="52"/>
    </row>
    <row r="444" spans="1:31">
      <c r="A444" s="44"/>
      <c r="B444" s="178"/>
      <c r="P444" s="161"/>
      <c r="R444" s="52"/>
    </row>
    <row r="445" spans="1:31">
      <c r="A445" s="44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Q447" s="114"/>
      <c r="AA447" s="114"/>
      <c r="AD447" s="114"/>
      <c r="AE447" s="114"/>
    </row>
    <row r="448" spans="1:31">
      <c r="B448" s="178"/>
      <c r="R448" s="52"/>
    </row>
    <row r="449" spans="1:31">
      <c r="A449" s="44"/>
      <c r="B449" s="178"/>
      <c r="R449" s="52"/>
    </row>
    <row r="450" spans="1:31">
      <c r="A450" s="44"/>
      <c r="B450" s="178"/>
      <c r="R450" s="52"/>
    </row>
    <row r="451" spans="1:31">
      <c r="A451" s="44"/>
      <c r="B451" s="178"/>
      <c r="R451" s="52"/>
    </row>
    <row r="452" spans="1:31">
      <c r="A452" s="44"/>
      <c r="B452" s="178"/>
      <c r="K452" s="59"/>
    </row>
    <row r="453" spans="1:31">
      <c r="A453" s="44"/>
      <c r="B453" s="178"/>
    </row>
    <row r="454" spans="1:31">
      <c r="A454" s="44"/>
    </row>
    <row r="455" spans="1:31">
      <c r="A455" s="44"/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Q456" s="114"/>
      <c r="AA456" s="114"/>
      <c r="AD456" s="114"/>
      <c r="AE456" s="114"/>
    </row>
    <row r="458" spans="1:31">
      <c r="A458" s="44"/>
    </row>
    <row r="459" spans="1:31">
      <c r="A459" s="44"/>
    </row>
    <row r="460" spans="1:31">
      <c r="A460" s="44"/>
    </row>
    <row r="461" spans="1:31">
      <c r="A461" s="44"/>
    </row>
    <row r="462" spans="1:31">
      <c r="A462" s="44"/>
    </row>
    <row r="463" spans="1:31">
      <c r="A463" s="44"/>
    </row>
    <row r="464" spans="1:31">
      <c r="A464" s="44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Q465" s="114"/>
      <c r="AA465" s="114"/>
      <c r="AD465" s="114"/>
      <c r="AE465" s="114"/>
    </row>
    <row r="466" spans="1:31">
      <c r="R466" s="52"/>
    </row>
    <row r="467" spans="1:31">
      <c r="A467" s="44"/>
      <c r="R467" s="52"/>
    </row>
    <row r="468" spans="1:31">
      <c r="A468" s="44"/>
      <c r="R468" s="52"/>
    </row>
    <row r="469" spans="1:31">
      <c r="A469" s="44"/>
    </row>
    <row r="470" spans="1:31">
      <c r="A470" s="44"/>
    </row>
    <row r="471" spans="1:31">
      <c r="A471" s="44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Q474" s="114"/>
      <c r="AA474" s="114"/>
      <c r="AD474" s="114"/>
      <c r="AE474" s="114"/>
    </row>
    <row r="475" spans="1:31">
      <c r="R475" s="52"/>
    </row>
    <row r="476" spans="1:31">
      <c r="A476" s="44"/>
      <c r="R476" s="52"/>
    </row>
    <row r="477" spans="1:31">
      <c r="A477" s="44"/>
      <c r="R477" s="52"/>
    </row>
    <row r="478" spans="1:31">
      <c r="A478" s="44"/>
      <c r="R478" s="52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Q483" s="114"/>
      <c r="AA483" s="114"/>
      <c r="AD483" s="114"/>
      <c r="AE483" s="114"/>
    </row>
    <row r="484" spans="1:31">
      <c r="R484" s="52"/>
      <c r="S484" s="52"/>
      <c r="T484" s="52"/>
    </row>
    <row r="485" spans="1:31">
      <c r="A485" s="44"/>
      <c r="K485" s="59"/>
      <c r="L485" s="175"/>
      <c r="R485" s="52"/>
    </row>
    <row r="486" spans="1:31">
      <c r="A486" s="44"/>
      <c r="K486" s="59"/>
    </row>
    <row r="487" spans="1:31">
      <c r="A487" s="44"/>
    </row>
    <row r="488" spans="1:31">
      <c r="A488" s="44"/>
    </row>
    <row r="489" spans="1:31">
      <c r="A489" s="44"/>
    </row>
    <row r="490" spans="1:31">
      <c r="A490" s="44"/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Q492" s="114"/>
      <c r="AA492" s="114"/>
      <c r="AD492" s="114"/>
      <c r="AE492" s="114"/>
    </row>
    <row r="493" spans="1:31">
      <c r="R493" s="52"/>
      <c r="S493" s="52"/>
      <c r="T493" s="52"/>
    </row>
    <row r="494" spans="1:31">
      <c r="A494" s="44"/>
      <c r="R494" s="52"/>
    </row>
    <row r="495" spans="1:31">
      <c r="A495" s="44"/>
      <c r="R495" s="52"/>
    </row>
    <row r="496" spans="1:31">
      <c r="A496" s="44"/>
    </row>
    <row r="497" spans="1:31">
      <c r="A497" s="44"/>
    </row>
    <row r="498" spans="1:31">
      <c r="A498" s="44"/>
    </row>
    <row r="499" spans="1:31">
      <c r="A499" s="44"/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Q501" s="114"/>
      <c r="AA501" s="114"/>
      <c r="AD501" s="114"/>
      <c r="AE501" s="114"/>
    </row>
    <row r="502" spans="1:31">
      <c r="R502" s="52"/>
      <c r="S502" s="52"/>
      <c r="T502" s="52"/>
    </row>
    <row r="503" spans="1:31">
      <c r="A503" s="44"/>
      <c r="R503" s="52"/>
    </row>
    <row r="504" spans="1:31">
      <c r="A504" s="44"/>
      <c r="R504" s="52"/>
    </row>
    <row r="505" spans="1:31">
      <c r="A505" s="44"/>
    </row>
    <row r="506" spans="1:31">
      <c r="A506" s="44"/>
    </row>
    <row r="507" spans="1:31">
      <c r="A507" s="44"/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Q510" s="114"/>
      <c r="AA510" s="114"/>
      <c r="AD510" s="114"/>
      <c r="AE510" s="114"/>
    </row>
    <row r="511" spans="1:31">
      <c r="M511" s="4"/>
      <c r="O511" s="4"/>
      <c r="Q511" s="4"/>
      <c r="S511" s="4"/>
    </row>
    <row r="512" spans="1:31">
      <c r="A512" s="44"/>
      <c r="M512" s="4"/>
      <c r="O512" s="4"/>
      <c r="Q512" s="4"/>
      <c r="S512" s="4"/>
    </row>
    <row r="513" spans="1:31">
      <c r="A513" s="44"/>
      <c r="R513" s="52"/>
    </row>
    <row r="514" spans="1:31">
      <c r="A514" s="44"/>
    </row>
    <row r="515" spans="1:31">
      <c r="A515" s="44"/>
    </row>
    <row r="516" spans="1:31">
      <c r="A516" s="44"/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Q519" s="114"/>
      <c r="AA519" s="114"/>
      <c r="AD519" s="114"/>
      <c r="AE519" s="114"/>
    </row>
    <row r="520" spans="1:31">
      <c r="R520" s="52"/>
    </row>
    <row r="521" spans="1:31">
      <c r="A521" s="44"/>
      <c r="R521" s="52"/>
    </row>
    <row r="522" spans="1:31">
      <c r="A522" s="44"/>
      <c r="R522" s="52"/>
      <c r="S522" s="52"/>
      <c r="T522" s="52"/>
    </row>
    <row r="523" spans="1:31">
      <c r="A523" s="44"/>
      <c r="R523" s="52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Q528" s="114"/>
      <c r="AA528" s="114"/>
      <c r="AD528" s="114"/>
      <c r="AE528" s="114"/>
    </row>
    <row r="535" spans="1:31">
      <c r="B535" s="85"/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4"/>
      <c r="K537" s="163"/>
      <c r="Q537" s="114"/>
      <c r="AA537" s="114"/>
      <c r="AD537" s="114"/>
      <c r="AE537" s="114"/>
    </row>
    <row r="538" spans="1:31">
      <c r="R538" s="52"/>
    </row>
    <row r="539" spans="1:31">
      <c r="R539" s="52"/>
    </row>
    <row r="540" spans="1:31">
      <c r="R540" s="52"/>
    </row>
    <row r="541" spans="1:31">
      <c r="R541" s="52"/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4"/>
      <c r="K546" s="163"/>
      <c r="Q546" s="114"/>
      <c r="AA546" s="114"/>
      <c r="AD546" s="114"/>
      <c r="AE546" s="114"/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4"/>
      <c r="K555" s="163"/>
      <c r="Q555" s="114"/>
      <c r="AA555" s="114"/>
      <c r="AD555" s="114"/>
      <c r="AE555" s="114"/>
    </row>
    <row r="556" spans="1:31">
      <c r="R556" s="52"/>
    </row>
    <row r="557" spans="1:31">
      <c r="R557" s="52"/>
    </row>
    <row r="558" spans="1:31">
      <c r="R558" s="52"/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4"/>
      <c r="K564" s="163"/>
      <c r="Q564" s="114"/>
      <c r="AA564" s="114"/>
      <c r="AD564" s="114"/>
      <c r="AE564" s="114"/>
    </row>
    <row r="565" spans="1:31">
      <c r="R565" s="52"/>
    </row>
    <row r="566" spans="1:31">
      <c r="R566" s="52"/>
    </row>
    <row r="568" spans="1:31">
      <c r="R568" s="52"/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4"/>
      <c r="K573" s="163"/>
      <c r="Q573" s="114"/>
      <c r="AA573" s="114"/>
      <c r="AD573" s="114"/>
      <c r="AE573" s="114"/>
    </row>
    <row r="574" spans="1:31">
      <c r="R574" s="52"/>
    </row>
    <row r="578" spans="1:31">
      <c r="R578" s="52"/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4"/>
      <c r="K582" s="163"/>
      <c r="Q582" s="114"/>
      <c r="AA582" s="114"/>
      <c r="AD582" s="114"/>
      <c r="AE582" s="114"/>
    </row>
    <row r="583" spans="1:31">
      <c r="R583" s="52"/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4"/>
      <c r="K591" s="163"/>
      <c r="Q591" s="114"/>
      <c r="AA591" s="114"/>
      <c r="AD591" s="114"/>
      <c r="AE591" s="114"/>
    </row>
    <row r="592" spans="1:31">
      <c r="R592" s="52"/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4"/>
      <c r="K600" s="163"/>
      <c r="Q600" s="114"/>
      <c r="AA600" s="114"/>
      <c r="AD600" s="114"/>
      <c r="AE600" s="114"/>
    </row>
    <row r="601" spans="1:31">
      <c r="R601" s="52"/>
    </row>
    <row r="604" spans="1:31">
      <c r="R604" s="52"/>
    </row>
    <row r="605" spans="1:31">
      <c r="R605" s="52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4"/>
      <c r="K609" s="163"/>
      <c r="Q609" s="114"/>
      <c r="AA609" s="114"/>
      <c r="AD609" s="114"/>
      <c r="AE609" s="114"/>
    </row>
    <row r="610" spans="1:31">
      <c r="B610" s="178"/>
      <c r="R610" s="52"/>
    </row>
    <row r="611" spans="1:31">
      <c r="B611" s="178"/>
    </row>
    <row r="612" spans="1:31">
      <c r="B612" s="178"/>
    </row>
    <row r="613" spans="1:31">
      <c r="B613" s="178"/>
    </row>
    <row r="614" spans="1:31">
      <c r="B614" s="178"/>
    </row>
    <row r="615" spans="1:31">
      <c r="B615" s="178"/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4"/>
      <c r="K618" s="163"/>
      <c r="Q618" s="114"/>
      <c r="AA618" s="114"/>
      <c r="AD618" s="114"/>
      <c r="AE618" s="114"/>
    </row>
    <row r="619" spans="1:31">
      <c r="B619" s="178"/>
      <c r="R619" s="52"/>
    </row>
    <row r="620" spans="1:31">
      <c r="B620" s="178"/>
    </row>
    <row r="621" spans="1:31">
      <c r="B621" s="178"/>
    </row>
    <row r="622" spans="1:31">
      <c r="B622" s="178"/>
      <c r="R622" s="52"/>
    </row>
    <row r="623" spans="1:31">
      <c r="B623" s="178"/>
    </row>
    <row r="624" spans="1:31">
      <c r="B624" s="178"/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4"/>
      <c r="K627" s="163"/>
      <c r="Q627" s="114"/>
      <c r="AA627" s="114"/>
      <c r="AD627" s="114"/>
      <c r="AE627" s="114"/>
    </row>
    <row r="628" spans="1:31">
      <c r="B628" s="178"/>
    </row>
    <row r="629" spans="1:31">
      <c r="B629" s="178"/>
    </row>
    <row r="630" spans="1:31">
      <c r="B630" s="178"/>
    </row>
    <row r="631" spans="1:31">
      <c r="B631" s="178"/>
    </row>
    <row r="632" spans="1:31">
      <c r="B632" s="178"/>
    </row>
    <row r="633" spans="1:31">
      <c r="B633" s="178"/>
    </row>
    <row r="634" spans="1:31">
      <c r="B634" s="178"/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4"/>
      <c r="K636" s="163"/>
      <c r="Q636" s="114"/>
      <c r="AA636" s="114"/>
      <c r="AD636" s="114"/>
      <c r="AE636" s="114"/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4"/>
      <c r="K645" s="163"/>
      <c r="Q645" s="114"/>
      <c r="AA645" s="114"/>
      <c r="AD645" s="114"/>
      <c r="AE645" s="114"/>
    </row>
    <row r="646" spans="1:31">
      <c r="B646" s="178"/>
      <c r="R646" s="52"/>
    </row>
    <row r="647" spans="1:31">
      <c r="B647" s="178"/>
    </row>
    <row r="648" spans="1:31">
      <c r="B648" s="178"/>
    </row>
    <row r="649" spans="1:31">
      <c r="B649" s="178"/>
    </row>
    <row r="650" spans="1:31">
      <c r="B650" s="178"/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4"/>
      <c r="K654" s="163"/>
      <c r="Q654" s="114"/>
      <c r="AA654" s="114"/>
      <c r="AD654" s="114"/>
      <c r="AE654" s="114"/>
    </row>
    <row r="655" spans="1:31">
      <c r="B655" s="178"/>
    </row>
    <row r="656" spans="1:31">
      <c r="B656" s="178"/>
    </row>
    <row r="657" spans="1:31">
      <c r="B657" s="178"/>
    </row>
    <row r="658" spans="1:31">
      <c r="B658" s="178"/>
    </row>
    <row r="659" spans="1:31">
      <c r="B659" s="178"/>
    </row>
    <row r="660" spans="1:31">
      <c r="B660" s="178"/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4"/>
      <c r="K663" s="163"/>
      <c r="Q663" s="114"/>
      <c r="AA663" s="114"/>
      <c r="AD663" s="114"/>
      <c r="AE663" s="114"/>
    </row>
    <row r="664" spans="1:31">
      <c r="B664" s="178"/>
      <c r="R664" s="52"/>
    </row>
    <row r="665" spans="1:31">
      <c r="B665" s="178"/>
    </row>
    <row r="666" spans="1:31">
      <c r="B666" s="178"/>
    </row>
    <row r="667" spans="1:31">
      <c r="B667" s="178"/>
    </row>
    <row r="668" spans="1:31">
      <c r="B668" s="178"/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4"/>
      <c r="K672" s="163"/>
      <c r="Q672" s="114"/>
      <c r="AA672" s="114"/>
      <c r="AD672" s="114"/>
      <c r="AE672" s="114"/>
    </row>
    <row r="673" spans="1:31">
      <c r="B673" s="178"/>
    </row>
    <row r="674" spans="1:31">
      <c r="B674" s="178"/>
    </row>
    <row r="675" spans="1:31">
      <c r="B675" s="178"/>
    </row>
    <row r="676" spans="1:31">
      <c r="B676" s="178"/>
    </row>
    <row r="677" spans="1:31">
      <c r="B677" s="178"/>
    </row>
    <row r="678" spans="1:31">
      <c r="B678" s="178"/>
    </row>
    <row r="679" spans="1:31">
      <c r="B679" s="178"/>
      <c r="R679" s="52"/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4"/>
      <c r="K681" s="163"/>
      <c r="Q681" s="114"/>
      <c r="AA681" s="114"/>
      <c r="AD681" s="114"/>
      <c r="AE681" s="114"/>
    </row>
    <row r="682" spans="1:31">
      <c r="R682" s="52"/>
    </row>
    <row r="683" spans="1:31">
      <c r="B683" s="178"/>
    </row>
    <row r="684" spans="1:31">
      <c r="B684" s="178"/>
    </row>
    <row r="685" spans="1:31">
      <c r="B685" s="178"/>
    </row>
    <row r="686" spans="1:31">
      <c r="B686" s="178"/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4"/>
      <c r="K690" s="163"/>
      <c r="Q690" s="114"/>
      <c r="AA690" s="114"/>
      <c r="AD690" s="114"/>
      <c r="AE690" s="114"/>
    </row>
    <row r="691" spans="1:31">
      <c r="B691" s="178"/>
      <c r="R691" s="52"/>
    </row>
    <row r="692" spans="1:31">
      <c r="B692" s="178"/>
    </row>
    <row r="693" spans="1:31">
      <c r="B693" s="178"/>
    </row>
    <row r="694" spans="1:31">
      <c r="B694" s="178"/>
    </row>
    <row r="695" spans="1:31">
      <c r="B695" s="178"/>
    </row>
    <row r="696" spans="1:31">
      <c r="B696" s="178"/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4"/>
      <c r="K699" s="163"/>
      <c r="Q699" s="114"/>
      <c r="AA699" s="114"/>
      <c r="AD699" s="114"/>
      <c r="AE699" s="114"/>
    </row>
    <row r="700" spans="1:31">
      <c r="B700" s="178"/>
      <c r="R700" s="52"/>
    </row>
    <row r="701" spans="1:31">
      <c r="B701" s="178"/>
    </row>
    <row r="702" spans="1:31">
      <c r="B702" s="178"/>
    </row>
    <row r="703" spans="1:31">
      <c r="B703" s="178"/>
    </row>
    <row r="704" spans="1:31">
      <c r="B704" s="178"/>
    </row>
    <row r="705" spans="1:31">
      <c r="B705" s="178"/>
    </row>
    <row r="706" spans="1:31">
      <c r="B706" s="178"/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4"/>
      <c r="K708" s="163"/>
      <c r="Q708" s="114"/>
      <c r="AA708" s="114"/>
      <c r="AD708" s="114"/>
      <c r="AE708" s="114"/>
    </row>
    <row r="709" spans="1:31">
      <c r="B709" s="178"/>
    </row>
    <row r="710" spans="1:31">
      <c r="B710" s="178"/>
    </row>
    <row r="711" spans="1:31">
      <c r="B711" s="178"/>
    </row>
    <row r="712" spans="1:31">
      <c r="B712" s="178"/>
    </row>
    <row r="713" spans="1:31">
      <c r="B713" s="178"/>
    </row>
    <row r="714" spans="1:31">
      <c r="B714" s="178"/>
      <c r="K714" s="59"/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4"/>
      <c r="K717" s="163"/>
      <c r="Q717" s="114"/>
      <c r="AA717" s="114"/>
      <c r="AD717" s="114"/>
      <c r="AE717" s="114"/>
    </row>
    <row r="718" spans="1:31">
      <c r="R718" s="52"/>
    </row>
    <row r="719" spans="1:31">
      <c r="B719" s="178"/>
      <c r="R719" s="52"/>
    </row>
    <row r="720" spans="1:31">
      <c r="B720" s="178"/>
      <c r="R720" s="52"/>
    </row>
    <row r="721" spans="1:31">
      <c r="B721" s="178"/>
    </row>
    <row r="722" spans="1:31">
      <c r="B722" s="178"/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4"/>
      <c r="K726" s="163"/>
      <c r="Q726" s="114"/>
      <c r="AA726" s="114"/>
      <c r="AD726" s="114"/>
      <c r="AE726" s="114"/>
    </row>
    <row r="727" spans="1:31">
      <c r="B727" s="178"/>
      <c r="R727" s="52"/>
    </row>
    <row r="728" spans="1:31">
      <c r="B728" s="178"/>
    </row>
    <row r="729" spans="1:31">
      <c r="B729" s="178"/>
    </row>
    <row r="730" spans="1:31">
      <c r="B730" s="178"/>
      <c r="R730" s="52"/>
    </row>
    <row r="731" spans="1:31">
      <c r="B731" s="178"/>
      <c r="R731" s="52"/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4"/>
      <c r="K735" s="163"/>
      <c r="Q735" s="114"/>
      <c r="AA735" s="114"/>
      <c r="AD735" s="114"/>
      <c r="AE735" s="114"/>
    </row>
    <row r="736" spans="1:31">
      <c r="B736" s="178"/>
    </row>
    <row r="737" spans="1:31">
      <c r="B737" s="178"/>
    </row>
    <row r="738" spans="1:31">
      <c r="B738" s="178"/>
    </row>
    <row r="739" spans="1:31">
      <c r="B739" s="178"/>
      <c r="R739" s="52"/>
    </row>
    <row r="740" spans="1:31">
      <c r="B740" s="178"/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4"/>
      <c r="K744" s="163"/>
      <c r="Q744" s="114"/>
      <c r="AA744" s="114"/>
      <c r="AD744" s="114"/>
      <c r="AE744" s="114"/>
    </row>
    <row r="745" spans="1:31">
      <c r="B745" s="178"/>
      <c r="R745" s="52"/>
    </row>
    <row r="746" spans="1:31">
      <c r="B746" s="178"/>
      <c r="R746" s="52"/>
    </row>
    <row r="747" spans="1:31">
      <c r="B747" s="178"/>
    </row>
    <row r="748" spans="1:31">
      <c r="B748" s="178"/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4"/>
      <c r="K753" s="163"/>
      <c r="Q753" s="114"/>
      <c r="AA753" s="114"/>
      <c r="AD753" s="114"/>
      <c r="AE753" s="114"/>
    </row>
    <row r="754" spans="1:31">
      <c r="B754" s="178"/>
    </row>
    <row r="755" spans="1:31">
      <c r="B755" s="178"/>
    </row>
    <row r="756" spans="1:31">
      <c r="B756" s="178"/>
    </row>
    <row r="757" spans="1:31">
      <c r="B757" s="178"/>
    </row>
    <row r="758" spans="1:31">
      <c r="B758" s="178"/>
    </row>
    <row r="759" spans="1:31">
      <c r="B759" s="178"/>
    </row>
    <row r="760" spans="1:31">
      <c r="B760" s="178"/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4"/>
      <c r="K762" s="163"/>
      <c r="Q762" s="114"/>
      <c r="AA762" s="114"/>
      <c r="AD762" s="114"/>
      <c r="AE762" s="114"/>
    </row>
    <row r="763" spans="1:31">
      <c r="B763" s="178"/>
    </row>
    <row r="764" spans="1:31">
      <c r="B764" s="178"/>
    </row>
    <row r="765" spans="1:31">
      <c r="B765" s="178"/>
    </row>
    <row r="766" spans="1:31">
      <c r="B766" s="178"/>
    </row>
    <row r="767" spans="1:31">
      <c r="B767" s="178"/>
    </row>
    <row r="768" spans="1:31">
      <c r="B768" s="178"/>
      <c r="R768" s="52"/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4"/>
      <c r="K771" s="163"/>
      <c r="Q771" s="114"/>
      <c r="AA771" s="114"/>
      <c r="AD771" s="114"/>
      <c r="AE771" s="114"/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4"/>
      <c r="K780" s="163"/>
      <c r="Q780" s="114"/>
      <c r="AA780" s="114"/>
      <c r="AD780" s="114"/>
      <c r="AE780" s="114"/>
    </row>
    <row r="781" spans="1:31">
      <c r="B781" s="178"/>
    </row>
    <row r="782" spans="1:31">
      <c r="B782" s="178"/>
    </row>
    <row r="783" spans="1:31">
      <c r="B783" s="178"/>
    </row>
    <row r="784" spans="1:31">
      <c r="B784" s="178"/>
    </row>
    <row r="785" spans="1:31">
      <c r="B785" s="178"/>
    </row>
    <row r="786" spans="1:31">
      <c r="B786" s="178"/>
    </row>
    <row r="787" spans="1:31">
      <c r="B787" s="178"/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4"/>
      <c r="K789" s="163"/>
      <c r="Q789" s="114"/>
      <c r="AA789" s="114"/>
      <c r="AD789" s="114"/>
      <c r="AE789" s="114"/>
    </row>
    <row r="790" spans="1:31">
      <c r="B790" s="178"/>
    </row>
    <row r="791" spans="1:31">
      <c r="B791" s="178"/>
    </row>
    <row r="792" spans="1:31">
      <c r="B792" s="178"/>
    </row>
    <row r="793" spans="1:31">
      <c r="B793" s="178"/>
    </row>
    <row r="794" spans="1:31">
      <c r="B794" s="178"/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4"/>
      <c r="K798" s="163"/>
      <c r="Q798" s="114"/>
      <c r="AA798" s="114"/>
      <c r="AD798" s="114"/>
      <c r="AE798" s="114"/>
    </row>
    <row r="799" spans="1:31">
      <c r="B799" s="178"/>
      <c r="R799" s="52"/>
    </row>
    <row r="800" spans="1:31">
      <c r="B800" s="178"/>
    </row>
    <row r="801" spans="1:31">
      <c r="B801" s="178"/>
      <c r="R801" s="52"/>
    </row>
    <row r="802" spans="1:31">
      <c r="B802" s="178"/>
    </row>
    <row r="803" spans="1:31">
      <c r="B803" s="178"/>
    </row>
    <row r="804" spans="1:31">
      <c r="B804" s="178"/>
    </row>
    <row r="805" spans="1:31">
      <c r="B805" s="178"/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4"/>
      <c r="K807" s="163"/>
      <c r="Q807" s="114"/>
      <c r="AA807" s="114"/>
      <c r="AD807" s="114"/>
      <c r="AE807" s="114"/>
    </row>
    <row r="808" spans="1:31">
      <c r="B808" s="178"/>
      <c r="R808" s="52"/>
    </row>
    <row r="809" spans="1:31">
      <c r="B809" s="178"/>
      <c r="R809" s="52"/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4"/>
      <c r="K816" s="163"/>
      <c r="Q816" s="114"/>
      <c r="AA816" s="114"/>
      <c r="AD816" s="114"/>
      <c r="AE816" s="114"/>
    </row>
    <row r="817" spans="1:31">
      <c r="B817" s="178"/>
    </row>
    <row r="818" spans="1:31">
      <c r="B818" s="178"/>
      <c r="R818" s="52"/>
    </row>
    <row r="819" spans="1:31">
      <c r="B819" s="178"/>
      <c r="R819" s="52"/>
    </row>
    <row r="820" spans="1:31">
      <c r="B820" s="178"/>
      <c r="R820" s="52"/>
    </row>
    <row r="821" spans="1:31">
      <c r="B821" s="178"/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4"/>
      <c r="K825" s="163"/>
      <c r="Q825" s="114"/>
      <c r="AA825" s="114"/>
      <c r="AD825" s="114"/>
      <c r="AE825" s="114"/>
    </row>
    <row r="826" spans="1:31">
      <c r="B826" s="178"/>
    </row>
    <row r="827" spans="1:31">
      <c r="B827" s="178"/>
    </row>
    <row r="828" spans="1:31">
      <c r="B828" s="178"/>
    </row>
    <row r="829" spans="1:31">
      <c r="B829" s="178"/>
    </row>
    <row r="830" spans="1:31">
      <c r="B830" s="178"/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4"/>
      <c r="K834" s="163"/>
      <c r="Q834" s="114"/>
      <c r="AA834" s="114"/>
      <c r="AD834" s="114"/>
      <c r="AE834" s="114"/>
    </row>
    <row r="835" spans="1:31">
      <c r="B835" s="178"/>
      <c r="R835" s="52"/>
    </row>
    <row r="836" spans="1:31">
      <c r="B836" s="178"/>
      <c r="R836" s="52"/>
    </row>
    <row r="837" spans="1:31">
      <c r="B837" s="178"/>
      <c r="R837" s="52"/>
    </row>
    <row r="838" spans="1:31">
      <c r="B838" s="178"/>
      <c r="R838" s="52"/>
    </row>
    <row r="839" spans="1:31">
      <c r="B839" s="178"/>
    </row>
    <row r="840" spans="1:31">
      <c r="B840" s="178"/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4"/>
      <c r="K843" s="163"/>
      <c r="Q843" s="114"/>
      <c r="AA843" s="114"/>
      <c r="AD843" s="114"/>
      <c r="AE843" s="114"/>
    </row>
    <row r="844" spans="1:31">
      <c r="B844" s="178"/>
    </row>
    <row r="845" spans="1:31">
      <c r="B845" s="178"/>
      <c r="R845" s="52"/>
    </row>
    <row r="846" spans="1:31">
      <c r="B846" s="178"/>
    </row>
    <row r="847" spans="1:31">
      <c r="B847" s="178"/>
    </row>
    <row r="848" spans="1:31">
      <c r="B848" s="178"/>
    </row>
    <row r="849" spans="1:31">
      <c r="B849" s="178"/>
    </row>
    <row r="850" spans="1:31">
      <c r="B850" s="178"/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4"/>
      <c r="K852" s="163"/>
      <c r="Q852" s="114"/>
      <c r="AA852" s="114"/>
      <c r="AD852" s="114"/>
      <c r="AE852" s="114"/>
    </row>
    <row r="853" spans="1:31">
      <c r="B853" s="178"/>
    </row>
    <row r="854" spans="1:31">
      <c r="B854" s="178"/>
    </row>
    <row r="855" spans="1:31">
      <c r="B855" s="178"/>
    </row>
    <row r="856" spans="1:31">
      <c r="B856" s="178"/>
    </row>
    <row r="857" spans="1:31">
      <c r="B857" s="178"/>
      <c r="R857" s="52"/>
    </row>
    <row r="858" spans="1:31">
      <c r="B858" s="178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4"/>
      <c r="K861" s="163"/>
      <c r="Q861" s="114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4"/>
      <c r="K870" s="163"/>
      <c r="Q870" s="114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4"/>
      <c r="K879" s="163"/>
      <c r="Q879" s="114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4"/>
      <c r="K888" s="163"/>
      <c r="Q888" s="114"/>
      <c r="AA888" s="114"/>
      <c r="AD888" s="114"/>
      <c r="AE888" s="114"/>
    </row>
    <row r="897" spans="1:31" s="111" customFormat="1">
      <c r="A897" s="172"/>
      <c r="B897" s="153"/>
      <c r="C897" s="155"/>
      <c r="D897" s="155"/>
      <c r="E897" s="155"/>
      <c r="F897" s="155"/>
      <c r="G897" s="155"/>
      <c r="H897" s="173"/>
      <c r="J897" s="114"/>
      <c r="K897" s="163"/>
      <c r="Q897" s="114"/>
      <c r="AA897" s="114"/>
      <c r="AD897" s="114"/>
      <c r="AE897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/>
  <dimension ref="A1:AW607"/>
  <sheetViews>
    <sheetView workbookViewId="0">
      <pane xSplit="2" ySplit="7" topLeftCell="C8" activePane="bottomRight" state="frozen"/>
      <selection activeCell="Q459" sqref="Q459"/>
      <selection pane="topRight" activeCell="Q459" sqref="Q459"/>
      <selection pane="bottomLeft" activeCell="Q459" sqref="Q459"/>
      <selection pane="bottomRight" activeCell="U14" sqref="U14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42422</v>
      </c>
      <c r="K2" s="141">
        <f>U8</f>
        <v>0</v>
      </c>
      <c r="L2" s="39"/>
      <c r="M2" s="142">
        <f>V8</f>
        <v>0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MAX(A8:A833)</f>
        <v>42450</v>
      </c>
      <c r="K3" s="12">
        <f>VLOOKUP(MAX(A8:A833),A8:AF833,21,TRUE)</f>
        <v>0</v>
      </c>
      <c r="L3" s="39"/>
      <c r="M3" s="2">
        <f>VLOOKUP(MAX(A8:A833),A8:AG833,22,TRUE)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'Juan-SESSION'!A9</f>
        <v>42422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>
        <f>MAX(I9:I13)</f>
        <v>30</v>
      </c>
      <c r="J8" s="132">
        <f t="array" ref="J8">MAX(IF(I9:I13=I8,J9:J13))</f>
        <v>10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51" t="e">
        <f>IF($A$8='Juan-SESSION'!$A$9,INDEX('Juan-SESSION'!$K$9:$T$41, MATCH("*1k Row*",'Juan-SESSION'!$B$9:$B$15,0), MATCH("*1st*",'Juan-SESSION'!$K$7:$T$7,0)),"")</f>
        <v>#N/A</v>
      </c>
      <c r="P8" s="151" t="e">
        <f>IF($A$8='Juan-SESSION'!$A$9,INDEX('Juan-SESSION'!$K$9:$T$41, MATCH("*HIIT*",'Juan-SESSION'!$B$9:$B$15,0), MATCH("*1st*",'Juan-SESSION'!$K$7:$T$7,0)),"")</f>
        <v>#N/A</v>
      </c>
      <c r="Q8" s="10" t="e">
        <f>INDEX('Juan-SESSION'!$L$9:$U$41, MATCH("*HIIT*",'Juan-SESSION'!$B$9:$B$15,0), MATCH("*1st*",'Juan-SESSION'!$K$7:$T$7,0))</f>
        <v>#N/A</v>
      </c>
      <c r="R8" s="10">
        <f>'Juan-SESSION'!U9</f>
        <v>0</v>
      </c>
      <c r="U8" s="8">
        <f>'Juan-SESSION'!A10</f>
        <v>0</v>
      </c>
      <c r="V8" s="8">
        <f>'Juan-SESSION'!A11</f>
        <v>0</v>
      </c>
      <c r="AM8" s="51"/>
    </row>
    <row r="9" spans="1:40">
      <c r="B9" t="s">
        <v>3</v>
      </c>
      <c r="C9" s="132" t="e">
        <f>IF($A8='Juan-SESSION'!$A9,INDEX('Juan-SESSION'!$K9:$T41, MATCH("*Squat*",'Juan-SESSION'!$B$9:$B$15,0), MATCH("*1st*",'Juan-SESSION'!$K$7:$T$7,0)),"")</f>
        <v>#N/A</v>
      </c>
      <c r="D9" s="50" t="e">
        <f>INDEX('Juan-SESSION'!$L$9:$U$41, MATCH("*Squat*",'Juan-SESSION'!$B$9:$B$15,0), MATCH("*1st*",'Juan-SESSION'!$K$7:$T$7,0))</f>
        <v>#N/A</v>
      </c>
      <c r="E9" s="112" t="e">
        <f>IF($A$8='Juan-SESSION'!$A$9,INDEX('Juan-SESSION'!$K$9:$T$41, MATCH("*Deadlift*",'Juan-SESSION'!$B$9:$B$15,0), MATCH("*1st*",'Juan-SESSION'!$K$7:$T$7,0)),"")</f>
        <v>#N/A</v>
      </c>
      <c r="F9" s="112" t="e">
        <f>INDEX('Juan-SESSION'!$L$9:$U$41, MATCH("*Deadlift*",'Juan-SESSION'!$B$9:$B$15,0), MATCH("*1st*",'Juan-SESSION'!$K$7:$T$7,0))</f>
        <v>#N/A</v>
      </c>
      <c r="G9" s="112" t="e">
        <f>IF($A$8='Juan-SESSION'!$A$9,INDEX('Juan-SESSION'!$K$9:$T$41, MATCH("*Bench Press*",'Juan-SESSION'!$B$9:$B$15,0), MATCH("*1st*",'Juan-SESSION'!$K$7:$T$7,0)),"")</f>
        <v>#N/A</v>
      </c>
      <c r="H9" s="112" t="e">
        <f>INDEX('Juan-SESSION'!$L$9:$U$41, MATCH("*Bench Press*",'Juan-SESSION'!$B$9:$B$15,0), MATCH("*1st*",'Juan-SESSION'!$K$7:$T$7,0))</f>
        <v>#N/A</v>
      </c>
      <c r="I9" s="118">
        <f>IF($A$8='Juan-SESSION'!$A$9,INDEX('Juan-SESSION'!$K$9:$T$41, MATCH("*Military*",'Juan-SESSION'!$B$9:$B$15,0), MATCH("*1st*",'Juan-SESSION'!$K$7:$T$7,0)),"")</f>
        <v>20</v>
      </c>
      <c r="J9" s="52">
        <f>INDEX('Juan-SESSION'!$L$9:$U$41, MATCH("*Military*",'Juan-SESSION'!$B$9:$B$15,0), MATCH("*1st*",'Juan-SESSION'!$K$7:$T$7,0))</f>
        <v>10</v>
      </c>
      <c r="K9" s="112" t="e">
        <f>IF($A$8='Juan-SESSION'!$A$9,INDEX('Juan-SESSION'!$K$9:$T$41, MATCH("*Clean *",'Juan-SESSION'!$B$9:$B$15,0), MATCH("*1st*",'Juan-SESSION'!$K$7:$T$7,0)),"")</f>
        <v>#N/A</v>
      </c>
      <c r="L9" s="112" t="e">
        <f>INDEX('Juan-SESSION'!$L$9:$U$41, MATCH("*Clean *",'Juan-SESSION'!$B$9:$B$15,0), MATCH("*1st*",'Juan-SESSION'!$K$7:$T$7,0))</f>
        <v>#N/A</v>
      </c>
      <c r="M9" s="112" t="e">
        <f>IF($A$8='Juan-SESSION'!$A$9,INDEX('Juan-SESSION'!$K$9:$T$41, MATCH("*Lat Pulldown*",'Juan-SESSION'!$B$9:$B$15,0), MATCH("*1st*",'Juan-SESSION'!$K$7:$T$7,0)),"")</f>
        <v>#N/A</v>
      </c>
      <c r="N9" s="112" t="e">
        <f>INDEX('Juan-SESSION'!$L$9:$U$41, MATCH("*Lat Pulldown*",'Juan-SESSION'!$B$9:$B$15,0), MATCH("*1st*",'Juan-SESSION'!$K$7:$T$7,0))</f>
        <v>#N/A</v>
      </c>
      <c r="O9" s="151"/>
      <c r="P9" s="151"/>
    </row>
    <row r="10" spans="1:40">
      <c r="B10" t="s">
        <v>4</v>
      </c>
      <c r="C10" s="132" t="e">
        <f>IF($A$8='Juan-SESSION'!$A$9,INDEX('Juan-SESSION'!$K$9:$T$41, MATCH("*Squat*",'Juan-SESSION'!$B$9:$B$15,0), MATCH("*2ND*",'Juan-SESSION'!$K$7:$T$7,0)),"")</f>
        <v>#N/A</v>
      </c>
      <c r="D10" s="50" t="e">
        <f>INDEX('Juan-SESSION'!$L$9:$U$41, MATCH("*Squat*",'Juan-SESSION'!$B$9:$B$15,0), MATCH("*2nd*",'Juan-SESSION'!$K$7:$T$7,0))</f>
        <v>#N/A</v>
      </c>
      <c r="E10" s="112" t="e">
        <f>IF($A$8='Juan-SESSION'!$A$9,INDEX('Juan-SESSION'!$K$9:$T$41, MATCH("*Deadlift*",'Juan-SESSION'!$B$9:$B$15,0), MATCH("*2ND*",'Juan-SESSION'!$K$7:$T$7,0)),"")</f>
        <v>#N/A</v>
      </c>
      <c r="F10" s="112" t="e">
        <f>INDEX('Juan-SESSION'!$L$9:$U$41, MATCH("*Deadlift*",'Juan-SESSION'!$B$9:$B$15,0), MATCH("*2nd*",'Juan-SESSION'!$K$7:$T$7,0))</f>
        <v>#N/A</v>
      </c>
      <c r="G10" s="112" t="e">
        <f>IF($A$8='Juan-SESSION'!$A$9,INDEX('Juan-SESSION'!$K$9:$T$41, MATCH("*Bench Press*",'Juan-SESSION'!$B$9:$B$15,0), MATCH("*2ND*",'Juan-SESSION'!$K$7:$T$7,0)),"")</f>
        <v>#N/A</v>
      </c>
      <c r="H10" s="112" t="e">
        <f>INDEX('Juan-SESSION'!$L$9:$U$41, MATCH("*Bench Press*",'Juan-SESSION'!$B$9:$B$15,0), MATCH("*2nd*",'Juan-SESSION'!$K$7:$T$7,0))</f>
        <v>#N/A</v>
      </c>
      <c r="I10" s="118">
        <f>IF($A$8='Juan-SESSION'!$A$9,INDEX('Juan-SESSION'!$K$9:$T$41, MATCH("*Military*",'Juan-SESSION'!$B$9:$B$15,0), MATCH("*2ND*",'Juan-SESSION'!$K$7:$T$7,0)),"")</f>
        <v>30</v>
      </c>
      <c r="J10" s="52">
        <f>INDEX('Juan-SESSION'!$L$9:$U$41, MATCH("*Military*",'Juan-SESSION'!$B$9:$B$15,0), MATCH("*2nd*",'Juan-SESSION'!$K$7:$T$7,0))</f>
        <v>10</v>
      </c>
      <c r="K10" s="112" t="e">
        <f>IF($A$8='Juan-SESSION'!$A$9,INDEX('Juan-SESSION'!$K$9:$T$41, MATCH("*Clean *",'Juan-SESSION'!$B$9:$B$15,0), MATCH("*2ND*",'Juan-SESSION'!$K$7:$T$7,0)),"")</f>
        <v>#N/A</v>
      </c>
      <c r="L10" s="112" t="e">
        <f>INDEX('Juan-SESSION'!$L$9:$U$41, MATCH("*Clean *",'Juan-SESSION'!$B$9:$B$15,0), MATCH("*2nd*",'Juan-SESSION'!$K$7:$T$7,0))</f>
        <v>#N/A</v>
      </c>
      <c r="M10" s="112" t="e">
        <f>IF($A$8='Juan-SESSION'!$A$9,INDEX('Juan-SESSION'!$K$9:$T$41, MATCH("*Lat Pulldown*",'Juan-SESSION'!$B$9:$B$15,0), MATCH("*2ND*",'Juan-SESSION'!$K$7:$T$7,0)),"")</f>
        <v>#N/A</v>
      </c>
      <c r="N10" s="112" t="e">
        <f>INDEX('Juan-SESSION'!$L$9:$U$41, MATCH("*Lat Pulldown*",'Juan-SESSION'!$B$9:$B$15,0), MATCH("*2nd*",'Juan-SESSION'!$K$7:$T$7,0))</f>
        <v>#N/A</v>
      </c>
      <c r="O10" s="151"/>
      <c r="P10" s="151"/>
    </row>
    <row r="11" spans="1:40">
      <c r="B11" t="s">
        <v>5</v>
      </c>
      <c r="C11" s="132" t="e">
        <f>IF($A$8='Juan-SESSION'!$A$9,INDEX('Juan-SESSION'!$K$9:$T$41, MATCH("*Squat*",'Juan-SESSION'!$B$9:$B$15,0), MATCH("*3rd*",'Juan-SESSION'!$K$7:$T$7,0)),"")</f>
        <v>#N/A</v>
      </c>
      <c r="D11" s="50" t="e">
        <f>INDEX('Juan-SESSION'!$L$9:$U$41, MATCH("*Squat*",'Juan-SESSION'!$B$9:$B$15,0), MATCH("*3rd*",'Juan-SESSION'!$K$7:$T$7,0))</f>
        <v>#N/A</v>
      </c>
      <c r="E11" s="112" t="e">
        <f>IF($A$8='Juan-SESSION'!$A$9,INDEX('Juan-SESSION'!$K$9:$T$41, MATCH("*Deadlift*",'Juan-SESSION'!$B$9:$B$15,0), MATCH("*3rd*",'Juan-SESSION'!$K$7:$T$7,0)),"")</f>
        <v>#N/A</v>
      </c>
      <c r="F11" s="112" t="e">
        <f>INDEX('Juan-SESSION'!$L$9:$U$41, MATCH("*Deadlift*",'Juan-SESSION'!$B$9:$B$15,0), MATCH("*3rd*",'Juan-SESSION'!$K$7:$T$7,0))</f>
        <v>#N/A</v>
      </c>
      <c r="G11" s="112" t="e">
        <f>IF($A$8='Juan-SESSION'!$A$9,INDEX('Juan-SESSION'!$K$9:$T$41, MATCH("*Bench Press*",'Juan-SESSION'!$B$9:$B$15,0), MATCH("*3rd*",'Juan-SESSION'!$K$7:$T$7,0)),"")</f>
        <v>#N/A</v>
      </c>
      <c r="H11" s="112" t="e">
        <f>INDEX('Juan-SESSION'!$L$9:$U$41, MATCH("*Bench Press*",'Juan-SESSION'!$B$9:$B$15,0), MATCH("*3rd*",'Juan-SESSION'!$K$7:$T$7,0))</f>
        <v>#N/A</v>
      </c>
      <c r="I11" s="118">
        <f>IF($A$8='Juan-SESSION'!$A$9,INDEX('Juan-SESSION'!$K$9:$T$41, MATCH("*Military*",'Juan-SESSION'!$B$9:$B$15,0), MATCH("*3rd*",'Juan-SESSION'!$K$7:$T$7,0)),"")</f>
        <v>30</v>
      </c>
      <c r="J11" s="52">
        <f>INDEX('Juan-SESSION'!$L$9:$U$41, MATCH("*Military*",'Juan-SESSION'!$B$9:$B$15,0), MATCH("*3rd*",'Juan-SESSION'!$K$7:$T$7,0))</f>
        <v>10</v>
      </c>
      <c r="K11" s="112" t="e">
        <f>IF($A$8='Juan-SESSION'!$A$9,INDEX('Juan-SESSION'!$K$9:$T$41, MATCH("*Clean *",'Juan-SESSION'!$B$9:$B$15,0), MATCH("*3rd*",'Juan-SESSION'!$K$7:$T$7,0)),"")</f>
        <v>#N/A</v>
      </c>
      <c r="L11" s="112" t="e">
        <f>INDEX('Juan-SESSION'!$L$9:$U$41, MATCH("*Clean *",'Juan-SESSION'!$B$9:$B$15,0), MATCH("*3rd*",'Juan-SESSION'!$K$7:$T$7,0))</f>
        <v>#N/A</v>
      </c>
      <c r="M11" s="112" t="e">
        <f>IF($A$8='Juan-SESSION'!$A$9,INDEX('Juan-SESSION'!$K$9:$T$41, MATCH("*Lat Pulldown*",'Juan-SESSION'!$B$9:$B$15,0), MATCH("*3rd*",'Juan-SESSION'!$K$7:$T$7,0)),"")</f>
        <v>#N/A</v>
      </c>
      <c r="N11" s="112" t="e">
        <f>INDEX('Juan-SESSION'!$L$9:$U$41, MATCH("*Lat Pulldown*",'Juan-SESSION'!$B$9:$B$15,0), MATCH("*3rd*",'Juan-SESSION'!$K$7:$T$7,0))</f>
        <v>#N/A</v>
      </c>
      <c r="O11" s="151"/>
      <c r="P11" s="151"/>
    </row>
    <row r="12" spans="1:40">
      <c r="B12" t="s">
        <v>6</v>
      </c>
      <c r="C12" s="132" t="e">
        <f>IF($A$8='Juan-SESSION'!$A$9,INDEX('Juan-SESSION'!$K$9:$T$41, MATCH("*Squat*",'Juan-SESSION'!$B$9:$B$15,0), MATCH("*4th*",'Juan-SESSION'!$K$7:$T$7,0)),"")</f>
        <v>#N/A</v>
      </c>
      <c r="D12" s="50" t="e">
        <f>INDEX('Juan-SESSION'!$L$9:$U$41, MATCH("*Squat*",'Juan-SESSION'!$B$9:$B$15,0), MATCH("*4th*",'Juan-SESSION'!$K$7:$T$7,0))</f>
        <v>#N/A</v>
      </c>
      <c r="E12" s="112" t="e">
        <f>IF($A$8='Juan-SESSION'!$A$9,INDEX('Juan-SESSION'!$K$9:$T$41, MATCH("*Deadlift*",'Juan-SESSION'!$B$9:$B$15,0), MATCH("*4th*",'Juan-SESSION'!$K$7:$T$7,0)),"")</f>
        <v>#N/A</v>
      </c>
      <c r="F12" s="112" t="e">
        <f>INDEX('Juan-SESSION'!$L$9:$U$41, MATCH("*Deadlift*",'Juan-SESSION'!$B$9:$B$15,0), MATCH("*4th*",'Juan-SESSION'!$K$7:$T$7,0))</f>
        <v>#N/A</v>
      </c>
      <c r="G12" s="112" t="e">
        <f>IF($A$8='Juan-SESSION'!$A$9,INDEX('Juan-SESSION'!$K$9:$T$41, MATCH("*Bench Press*",'Juan-SESSION'!$B$9:$B$15,0), MATCH("*4th*",'Juan-SESSION'!$K$7:$T$7,0)),"")</f>
        <v>#N/A</v>
      </c>
      <c r="H12" s="112" t="e">
        <f>INDEX('Juan-SESSION'!$L$9:$U$41, MATCH("*Bench Press*",'Juan-SESSION'!$B$9:$B$15,0), MATCH("*4th*",'Juan-SESSION'!$K$7:$T$7,0))</f>
        <v>#N/A</v>
      </c>
      <c r="I12" s="118">
        <f>IF($A$8='Juan-SESSION'!$A$9,INDEX('Juan-SESSION'!$K$9:$T$41, MATCH("*Military*",'Juan-SESSION'!$B$9:$B$15,0), MATCH("*4th*",'Juan-SESSION'!$K$7:$T$7,0)),"")</f>
        <v>0</v>
      </c>
      <c r="J12" s="52">
        <f>INDEX('Juan-SESSION'!$L$9:$U$41, MATCH("*Military*",'Juan-SESSION'!$B$9:$B$15,0), MATCH("*4th*",'Juan-SESSION'!$K$7:$T$7,0))</f>
        <v>0</v>
      </c>
      <c r="K12" s="112" t="e">
        <f>IF($A$8='Juan-SESSION'!$A$9,INDEX('Juan-SESSION'!$K$9:$T$41, MATCH("*Clean *",'Juan-SESSION'!$B$9:$B$15,0), MATCH("*4th*",'Juan-SESSION'!$K$7:$T$7,0)),"")</f>
        <v>#N/A</v>
      </c>
      <c r="L12" s="112" t="e">
        <f>INDEX('Juan-SESSION'!$L$9:$U$41, MATCH("*Clean *",'Juan-SESSION'!$B$9:$B$15,0), MATCH("*4th*",'Juan-SESSION'!$K$7:$T$7,0))</f>
        <v>#N/A</v>
      </c>
      <c r="M12" s="112" t="e">
        <f>IF($A$8='Juan-SESSION'!$A$9,INDEX('Juan-SESSION'!$K$9:$T$41, MATCH("*Lat Pulldown*",'Juan-SESSION'!$B$9:$B$15,0), MATCH("*4th*",'Juan-SESSION'!$K$7:$T$7,0)),"")</f>
        <v>#N/A</v>
      </c>
      <c r="N12" s="112" t="e">
        <f>INDEX('Juan-SESSION'!$L$9:$U$41, MATCH("*Lat Pulldown*",'Juan-SESSION'!$B$9:$B$15,0), MATCH("*4th*",'Juan-SESSION'!$K$7:$T$7,0))</f>
        <v>#N/A</v>
      </c>
      <c r="O12" s="151"/>
      <c r="P12" s="151"/>
    </row>
    <row r="13" spans="1:40">
      <c r="B13" t="s">
        <v>7</v>
      </c>
      <c r="C13" s="132" t="e">
        <f>IF($A$8='Juan-SESSION'!$A$9,INDEX('Juan-SESSION'!$K$9:$T$41, MATCH("*Squat*",'Juan-SESSION'!$B$9:$B$15,0), MATCH("*5th*",'Juan-SESSION'!$K$7:$T$7,0)),"")</f>
        <v>#N/A</v>
      </c>
      <c r="D13" s="50" t="e">
        <f>INDEX('Juan-SESSION'!$L$9:$U$41, MATCH("*Squat*",'Juan-SESSION'!$B$9:$B$15,0), MATCH("*5th*",'Juan-SESSION'!$K$7:$T$7,0))</f>
        <v>#N/A</v>
      </c>
      <c r="E13" s="112" t="e">
        <f>IF($A$8='Juan-SESSION'!$A$9,INDEX('Juan-SESSION'!$K$9:$T$41, MATCH("*Deadlift*",'Juan-SESSION'!$B$9:$B$15,0), MATCH("*5th*",'Juan-SESSION'!$K$7:$T$7,0)),"")</f>
        <v>#N/A</v>
      </c>
      <c r="F13" s="112" t="e">
        <f>INDEX('Juan-SESSION'!$L$9:$U$41, MATCH("*Deadlift*",'Juan-SESSION'!$B$9:$B$15,0), MATCH("*5th*",'Juan-SESSION'!$K$7:$T$7,0))</f>
        <v>#N/A</v>
      </c>
      <c r="G13" s="112" t="e">
        <f>IF($A$8='Juan-SESSION'!$A$9,INDEX('Juan-SESSION'!$K$9:$T$41, MATCH("*Bench Press*",'Juan-SESSION'!$B$9:$B$15,0), MATCH("*5th*",'Juan-SESSION'!$K$7:$T$7,0)),"")</f>
        <v>#N/A</v>
      </c>
      <c r="H13" s="112" t="e">
        <f>INDEX('Juan-SESSION'!$L$9:$U$41, MATCH("*Bench Press*",'Juan-SESSION'!$B$9:$B$15,0), MATCH("*5th*",'Juan-SESSION'!$K$7:$T$7,0))</f>
        <v>#N/A</v>
      </c>
      <c r="I13" s="118">
        <f>IF($A$8='Juan-SESSION'!$A$9,INDEX('Juan-SESSION'!$K$9:$T$41, MATCH("*Military*",'Juan-SESSION'!$B$9:$B$15,0), MATCH("*5th*",'Juan-SESSION'!$K$7:$T$7,0)),"")</f>
        <v>0</v>
      </c>
      <c r="J13" s="52">
        <f>INDEX('Juan-SESSION'!$L$9:$U$41, MATCH("*Military*",'Juan-SESSION'!$B$9:$B$15,0), MATCH("*5th*",'Juan-SESSION'!$K$7:$T$7,0))</f>
        <v>0</v>
      </c>
      <c r="K13" s="112" t="e">
        <f>IF($A$8='Juan-SESSION'!$A$9,INDEX('Juan-SESSION'!$K$9:$T$41, MATCH("*Clean *",'Juan-SESSION'!$B$9:$B$15,0), MATCH("*5th*",'Juan-SESSION'!$K$7:$T$7,0)),"")</f>
        <v>#N/A</v>
      </c>
      <c r="L13" s="112" t="e">
        <f>INDEX('Juan-SESSION'!$L$9:$U$41, MATCH("*Clean *",'Juan-SESSION'!$B$9:$B$15,0), MATCH("*5th*",'Juan-SESSION'!$K$7:$T$7,0))</f>
        <v>#N/A</v>
      </c>
      <c r="M13" s="112" t="e">
        <f>IF($A$8='Juan-SESSION'!$A$9,INDEX('Juan-SESSION'!$K$9:$T$41, MATCH("*Lat Pulldown*",'Juan-SESSION'!$B$9:$B$15,0), MATCH("*5th*",'Juan-SESSION'!$K$7:$T$7,0)),"")</f>
        <v>#N/A</v>
      </c>
      <c r="N13" s="112" t="e">
        <f>INDEX('Juan-SESSION'!$L$9:$U$41, MATCH("*Lat Pulldown*",'Juan-SESSION'!$B$9:$B$15,0), MATCH("*5th*",'Juan-SESSION'!$K$7:$T$7,0))</f>
        <v>#N/A</v>
      </c>
      <c r="O13" s="174"/>
      <c r="P13" s="151"/>
    </row>
    <row r="14" spans="1:40">
      <c r="A14" s="129">
        <f>'Juan-SESSION'!A17</f>
        <v>42429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 t="e">
        <f>MAX(E15:E19)</f>
        <v>#N/A</v>
      </c>
      <c r="F14" s="140" t="e">
        <f t="array" ref="F14">MAX(IF(E15:E19=E14,F15:F19))</f>
        <v>#N/A</v>
      </c>
      <c r="G14" s="134" t="e">
        <f>MAX(G15:G19)</f>
        <v>#N/A</v>
      </c>
      <c r="H14" s="140" t="e">
        <f t="array" ref="H14">MAX(IF(G15:G19=G14,H15:H19))</f>
        <v>#N/A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52" t="e">
        <f>IF($A$14='Juan-SESSION'!$A$17,INDEX('Juan-SESSION'!$K$17:$T$23, MATCH("*1k Row*",'Juan-SESSION'!$B$9:$B$15,0), MATCH("*1st*",'Juan-SESSION'!$K$7:$T$7,0)),"")</f>
        <v>#N/A</v>
      </c>
      <c r="P14" s="152" t="e">
        <f>IF($A$14='Juan-SESSION'!$A$17,INDEX('Juan-SESSION'!$K$17:$T$23, MATCH("*HIIT*",'Juan-SESSION'!$B$17:$B$23,0), MATCH("*1st*",'Juan-SESSION'!$K$7:$T$7,0)),"")</f>
        <v>#N/A</v>
      </c>
      <c r="Q14" s="117" t="e">
        <f>INDEX('Juan-SESSION'!$L$17:$U$23, MATCH("*HIIT*",'Juan-SESSION'!$B$17:$B$23,0), MATCH("*1st*",'Juan-SESSION'!$K$7:$T$7,0))</f>
        <v>#N/A</v>
      </c>
      <c r="R14" s="117">
        <f>'Juan-SESSION'!U17</f>
        <v>0</v>
      </c>
      <c r="S14" s="116"/>
      <c r="T14" s="116"/>
      <c r="U14" s="120" t="str">
        <f>IF('Juan-SESSION'!A18&lt;&gt;"",'Juan-SESSION'!A18,"")</f>
        <v/>
      </c>
      <c r="V14" s="120" t="str">
        <f>IF('Juan-SESSION'!A19&lt;&gt;"",'Juan-SESSION'!A19,"")</f>
        <v/>
      </c>
      <c r="W14" s="116"/>
      <c r="X14" s="116"/>
      <c r="Y14" s="116"/>
      <c r="Z14" s="116"/>
      <c r="AA14" s="116"/>
      <c r="AB14" s="116"/>
      <c r="AC14" s="116"/>
      <c r="AM14" s="51"/>
    </row>
    <row r="15" spans="1:40">
      <c r="B15" s="11" t="s">
        <v>3</v>
      </c>
      <c r="C15" s="132" t="e">
        <f>IF($A$14='Juan-SESSION'!$A$17,INDEX('Juan-SESSION'!$K$17:$T$23, MATCH("*Squat*",'Juan-SESSION'!$B$17:$B$23,0), MATCH("*1st*",'Juan-SESSION'!$K$7:$T$7,0)),"")</f>
        <v>#N/A</v>
      </c>
      <c r="D15" s="50" t="e">
        <f>INDEX('Juan-SESSION'!$L$17:$U$23, MATCH("*Squat*",'Juan-SESSION'!$B$17:$B$23,0), MATCH("*1ST*",'Juan-SESSION'!$K$7:$T$7,0))</f>
        <v>#N/A</v>
      </c>
      <c r="E15" s="131" t="e">
        <f>IF($A$14='Juan-SESSION'!$A$17,INDEX('Juan-SESSION'!$K$17:$T$23, MATCH("*Deadlift*",'Juan-SESSION'!$B$17:$B$23,0), MATCH("*1st*",'Juan-SESSION'!$K$7:$T$7,0)),"")</f>
        <v>#N/A</v>
      </c>
      <c r="F15" s="131" t="e">
        <f>INDEX('Juan-SESSION'!$L$17:$U$23, MATCH("*Deadlift*",'Juan-SESSION'!$B$17:$B$23,0), MATCH("*1st*",'Juan-SESSION'!$K$7:$T$7,0))</f>
        <v>#N/A</v>
      </c>
      <c r="G15" s="131" t="e">
        <f>IF($A$14='Juan-SESSION'!$A$17,INDEX('Juan-SESSION'!$K$17:$T$23, MATCH("*Bench Press*",'Juan-SESSION'!$B$17:$B$23,0), MATCH("*1st*",'Juan-SESSION'!$K$7:$T$7,0)),"")</f>
        <v>#N/A</v>
      </c>
      <c r="H15" s="131" t="e">
        <f>INDEX('Juan-SESSION'!$L$17:$U$23, MATCH("*Bench Press*",'Juan-SESSION'!$B$17:$B$23,0), MATCH("*1st*",'Juan-SESSION'!$K$7:$T$7,0))</f>
        <v>#N/A</v>
      </c>
      <c r="I15" s="132" t="e">
        <f>IF($A$14='Juan-SESSION'!$A$17,INDEX('Juan-SESSION'!$K$17:$T$23, MATCH("*Military*",'Juan-SESSION'!$B$17:$B$23,0), MATCH("*1st*",'Juan-SESSION'!$K$7:$T$7,0)),"")</f>
        <v>#N/A</v>
      </c>
      <c r="J15" s="51" t="e">
        <f>INDEX('Juan-SESSION'!$L$17:$U$23, MATCH("*Military*",'Juan-SESSION'!$B$17:$B$23,0), MATCH("*1st*",'Juan-SESSION'!$K$7:$T$7,0))</f>
        <v>#N/A</v>
      </c>
      <c r="K15" s="138" t="e">
        <f>IF($A$14='Juan-SESSION'!$A$17,INDEX('Juan-SESSION'!$K$17:$T$23, MATCH("*Clean *",'Juan-SESSION'!$B$17:$B$23,0), MATCH("*1st*",'Juan-SESSION'!$K$7:$T$7,0)),"")</f>
        <v>#N/A</v>
      </c>
      <c r="L15" s="51" t="e">
        <f>INDEX('Juan-SESSION'!$L$17:$U$23, MATCH("*Clean *",'Juan-SESSION'!$B$17:$B$23,0), MATCH("*1st*",'Juan-SESSION'!$K$7:$T$7,0))</f>
        <v>#N/A</v>
      </c>
      <c r="M15" s="131" t="e">
        <f>IF($A$14='Juan-SESSION'!$A$17,INDEX('Juan-SESSION'!$K$17:$T$23, MATCH("*Lat Pulldown*",'Juan-SESSION'!$B$17:$B$23,0), MATCH("*1st*",'Juan-SESSION'!$K$7:$T$7,0)),"")</f>
        <v>#N/A</v>
      </c>
      <c r="N15" s="48" t="e">
        <f>INDEX('Juan-SESSION'!$L$17:$U$23, MATCH("*Lat Pulldown*",'Juan-SESSION'!$B$17:$B$23,0), MATCH("*1st*",'Juan-SESSION'!$K$7:$T$7,0))</f>
        <v>#N/A</v>
      </c>
      <c r="O15" s="151"/>
      <c r="P15" s="151"/>
    </row>
    <row r="16" spans="1:40">
      <c r="B16" t="s">
        <v>4</v>
      </c>
      <c r="C16" s="132" t="e">
        <f>IF($A$14='Juan-SESSION'!$A$17,INDEX('Juan-SESSION'!$K$17:$T$23, MATCH("*Squat*",'Juan-SESSION'!$B$17:$B$23,0), MATCH("*2ND*",'Juan-SESSION'!$K$7:$T$7,0)),"")</f>
        <v>#N/A</v>
      </c>
      <c r="D16" s="50" t="e">
        <f>INDEX('Juan-SESSION'!$L$17:$U$41, MATCH("*Squat*",'Juan-SESSION'!$B$17:$B$23,0), MATCH("*2nd*",'Juan-SESSION'!$K$7:$T$7,0))</f>
        <v>#N/A</v>
      </c>
      <c r="E16" s="131" t="e">
        <f>IF($A$14='Juan-SESSION'!$A$17,INDEX('Juan-SESSION'!$K$17:$T$23, MATCH("*Deadlift*",'Juan-SESSION'!$B$17:$B$23,0), MATCH("*2ND*",'Juan-SESSION'!$K$7:$T$7,0)),"")</f>
        <v>#N/A</v>
      </c>
      <c r="F16" s="131" t="e">
        <f>INDEX('Juan-SESSION'!$L$9:$U$41, MATCH("*Deadlift*",'Juan-SESSION'!$B$17:$B$23,0), MATCH("*2nd*",'Juan-SESSION'!$K$7:$T$7,0))</f>
        <v>#N/A</v>
      </c>
      <c r="G16" s="131" t="e">
        <f>IF($A$14='Juan-SESSION'!$A$17,INDEX('Juan-SESSION'!$K$17:$T$23, MATCH("*Bench Press*",'Juan-SESSION'!$B$17:$B$23,0), MATCH("*2ND*",'Juan-SESSION'!$K$7:$T$7,0)),"")</f>
        <v>#N/A</v>
      </c>
      <c r="H16" s="131" t="e">
        <f>INDEX('Juan-SESSION'!$L$9:$U$41, MATCH("*Bench Press*",'Juan-SESSION'!$B$17:$B$23,0), MATCH("*2nd*",'Juan-SESSION'!$K$7:$T$7,0))</f>
        <v>#N/A</v>
      </c>
      <c r="I16" s="132" t="e">
        <f>IF($A$14='Juan-SESSION'!$A$17,INDEX('Juan-SESSION'!$K$17:$T$23, MATCH("*Military*",'Juan-SESSION'!$B$17:$B$23,0), MATCH("*2ND*",'Juan-SESSION'!$K$7:$T$7,0)),"")</f>
        <v>#N/A</v>
      </c>
      <c r="J16" s="51" t="e">
        <f>INDEX('Juan-SESSION'!$L$17:$U$41, MATCH("*Military*",'Juan-SESSION'!$B$17:$B$23,0), MATCH("*2nd*",'Juan-SESSION'!$K$7:$T$7,0))</f>
        <v>#N/A</v>
      </c>
      <c r="K16" s="138" t="e">
        <f>IF($A$14='Juan-SESSION'!$A$17,INDEX('Juan-SESSION'!$K$17:$T$23, MATCH("*Clean *",'Juan-SESSION'!$B$17:$B$23,0), MATCH("*2ND*",'Juan-SESSION'!$K$7:$T$7,0)),"")</f>
        <v>#N/A</v>
      </c>
      <c r="L16" s="51" t="e">
        <f>INDEX('Juan-SESSION'!$L$17:$U$41, MATCH("*Clean *",'Juan-SESSION'!$B$17:$B$23,0), MATCH("*2nd*",'Juan-SESSION'!$K$7:$T$7,0))</f>
        <v>#N/A</v>
      </c>
      <c r="M16" s="131" t="e">
        <f>IF($A$14='Juan-SESSION'!$A$17,INDEX('Juan-SESSION'!$K$17:$T$23, MATCH("*Lat Pulldown*",'Juan-SESSION'!$B$17:$B$23,0), MATCH("*2ND*",'Juan-SESSION'!$K$7:$T$7,0)),"")</f>
        <v>#N/A</v>
      </c>
      <c r="N16" s="48" t="e">
        <f>INDEX('Juan-SESSION'!$L$17:$U$41, MATCH("*Lat Pulldown*",'Juan-SESSION'!$B$17:$B$23,0), MATCH("*2nd*",'Juan-SESSION'!$K$7:$T$7,0))</f>
        <v>#N/A</v>
      </c>
      <c r="O16" s="151"/>
      <c r="P16" s="151"/>
    </row>
    <row r="17" spans="1:39">
      <c r="B17" t="s">
        <v>5</v>
      </c>
      <c r="C17" s="132" t="e">
        <f>IF($A$14='Juan-SESSION'!$A$17,INDEX('Juan-SESSION'!$K$17:$T$23, MATCH("*Squat*",'Juan-SESSION'!$B$17:$B$23,0), MATCH("*3rd*",'Juan-SESSION'!$K$7:$T$7,0)),"")</f>
        <v>#N/A</v>
      </c>
      <c r="D17" s="50" t="e">
        <f>INDEX('Juan-SESSION'!$L$17:$U$41, MATCH("*Squat*",'Juan-SESSION'!$B$17:$B$23,0), MATCH("*3rd*",'Juan-SESSION'!$K$7:$T$7,0))</f>
        <v>#N/A</v>
      </c>
      <c r="E17" s="131" t="e">
        <f>IF($A$14='Juan-SESSION'!$A$17,INDEX('Juan-SESSION'!$K$17:$T$23, MATCH("*Deadlift*",'Juan-SESSION'!$B$17:$B$23,0), MATCH("*3rd*",'Juan-SESSION'!$K$7:$T$7,0)),"")</f>
        <v>#N/A</v>
      </c>
      <c r="F17" s="131" t="e">
        <f>INDEX('Juan-SESSION'!$L$9:$U$41, MATCH("*Deadlift*",'Juan-SESSION'!$B$17:$B$23,0), MATCH("*3rd*",'Juan-SESSION'!$K$7:$T$7,0))</f>
        <v>#N/A</v>
      </c>
      <c r="G17" s="131" t="e">
        <f>IF($A$14='Juan-SESSION'!$A$17,INDEX('Juan-SESSION'!$K$17:$T$23, MATCH("*Bench Press*",'Juan-SESSION'!$B$17:$B$23,0), MATCH("*3rd*",'Juan-SESSION'!$K$7:$T$7,0)),"")</f>
        <v>#N/A</v>
      </c>
      <c r="H17" s="131" t="e">
        <f>INDEX('Juan-SESSION'!$L$17:$U$41, MATCH("*Bench Press*",'Juan-SESSION'!$B$17:$B$23,0), MATCH("*3rd*",'Juan-SESSION'!$K$7:$T$7,0))</f>
        <v>#N/A</v>
      </c>
      <c r="I17" s="132" t="e">
        <f>IF($A$14='Juan-SESSION'!$A$17,INDEX('Juan-SESSION'!$K$17:$T$23, MATCH("*Military*",'Juan-SESSION'!$B$17:$B$23,0), MATCH("*3rd*",'Juan-SESSION'!$K$7:$T$7,0)),"")</f>
        <v>#N/A</v>
      </c>
      <c r="J17" s="51" t="e">
        <f>INDEX('Juan-SESSION'!$L$17:$U$41, MATCH("*Military*",'Juan-SESSION'!$B$17:$B$23,0), MATCH("*3rd*",'Juan-SESSION'!$K$7:$T$7,0))</f>
        <v>#N/A</v>
      </c>
      <c r="K17" s="138" t="e">
        <f>IF($A$14='Juan-SESSION'!$A$17,INDEX('Juan-SESSION'!$K$17:$T$23, MATCH("*Clean *",'Juan-SESSION'!$B$17:$B$23,0), MATCH("*3rd*",'Juan-SESSION'!$K$7:$T$7,0)),"")</f>
        <v>#N/A</v>
      </c>
      <c r="L17" s="51" t="e">
        <f>INDEX('Juan-SESSION'!$L$17:$U$41, MATCH("*Clean *",'Juan-SESSION'!$B$17:$B$23,0), MATCH("*3rd*",'Juan-SESSION'!$K$7:$T$7,0))</f>
        <v>#N/A</v>
      </c>
      <c r="M17" s="131" t="e">
        <f>IF($A$14='Juan-SESSION'!$A$17,INDEX('Juan-SESSION'!$K$17:$T$23, MATCH("*Lat Pulldown*",'Juan-SESSION'!$B$17:$B$23,0), MATCH("*3rd*",'Juan-SESSION'!$K$7:$T$7,0)),"")</f>
        <v>#N/A</v>
      </c>
      <c r="N17" s="48" t="e">
        <f>INDEX('Juan-SESSION'!$L$17:$U$41, MATCH("*Lat Pulldown*",'Juan-SESSION'!$B$17:$B$23,0), MATCH("*3rd*",'Juan-SESSION'!$K$7:$T$7,0))</f>
        <v>#N/A</v>
      </c>
      <c r="O17" s="151"/>
      <c r="P17" s="151"/>
    </row>
    <row r="18" spans="1:39">
      <c r="B18" t="s">
        <v>6</v>
      </c>
      <c r="C18" s="132" t="e">
        <f>IF($A$14='Juan-SESSION'!$A$17,INDEX('Juan-SESSION'!$K$17:$T$23, MATCH("*Squat*",'Juan-SESSION'!$B$17:$B$23,0), MATCH("*4th*",'Juan-SESSION'!$K$7:$T$7,0)),"")</f>
        <v>#N/A</v>
      </c>
      <c r="D18" s="50" t="e">
        <f>INDEX('Juan-SESSION'!$L$17:$U$41, MATCH("*Squat*",'Juan-SESSION'!$B$17:$B$23,0), MATCH("*4th*",'Juan-SESSION'!$K$7:$T$7,0))</f>
        <v>#N/A</v>
      </c>
      <c r="E18" s="131" t="e">
        <f>IF($A$14='Juan-SESSION'!$A$17,INDEX('Juan-SESSION'!$K$17:$T$23, MATCH("*Deadlift*",'Juan-SESSION'!$B$17:$B$23,0), MATCH("*4th*",'Juan-SESSION'!$K$7:$T$7,0)),"")</f>
        <v>#N/A</v>
      </c>
      <c r="F18" s="131" t="e">
        <f>INDEX('Juan-SESSION'!$L$9:$U$41, MATCH("*Deadlift*",'Juan-SESSION'!$B$17:$B$23,0), MATCH("*4th*",'Juan-SESSION'!$K$7:$T$7,0))</f>
        <v>#N/A</v>
      </c>
      <c r="G18" s="131" t="e">
        <f>IF($A$14='Juan-SESSION'!$A$17,INDEX('Juan-SESSION'!$K$17:$T$23, MATCH("*Bench Press*",'Juan-SESSION'!$B$17:$B$23,0), MATCH("*4th*",'Juan-SESSION'!$K$7:$T$7,0)),"")</f>
        <v>#N/A</v>
      </c>
      <c r="H18" s="131" t="e">
        <f>INDEX('Juan-SESSION'!$L$17:$U$41, MATCH("*Bench Press*",'Juan-SESSION'!$B$17:$B$23,0), MATCH("*4th*",'Juan-SESSION'!$K$7:$T$7,0))</f>
        <v>#N/A</v>
      </c>
      <c r="I18" s="132" t="e">
        <f>IF($A$14='Juan-SESSION'!$A$17,INDEX('Juan-SESSION'!$K$17:$T$23, MATCH("*Military*",'Juan-SESSION'!$B$17:$B$23,0), MATCH("*4th*",'Juan-SESSION'!$K$7:$T$7,0)),"")</f>
        <v>#N/A</v>
      </c>
      <c r="J18" s="51" t="e">
        <f>INDEX('Juan-SESSION'!$L$17:$U$41, MATCH("*Military*",'Juan-SESSION'!$B$17:$B$23,0), MATCH("*4th*",'Juan-SESSION'!$K$7:$T$7,0))</f>
        <v>#N/A</v>
      </c>
      <c r="K18" s="138" t="e">
        <f>IF($A$14='Juan-SESSION'!$A$17,INDEX('Juan-SESSION'!$K$17:$T$23, MATCH("*Clean *",'Juan-SESSION'!$B$17:$B$23,0), MATCH("*4th*",'Juan-SESSION'!$K$7:$T$7,0)),"")</f>
        <v>#N/A</v>
      </c>
      <c r="L18" s="51" t="e">
        <f>INDEX('Juan-SESSION'!$L$17:$U$41, MATCH("*Clean *",'Juan-SESSION'!$B$17:$B$23,0), MATCH("*4th*",'Juan-SESSION'!$K$7:$T$7,0))</f>
        <v>#N/A</v>
      </c>
      <c r="M18" s="131" t="e">
        <f>IF($A$14='Juan-SESSION'!$A$17,INDEX('Juan-SESSION'!$K$17:$T$23, MATCH("*Lat Pulldown*",'Juan-SESSION'!$B$17:$B$23,0), MATCH("*4th*",'Juan-SESSION'!$K$7:$T$7,0)),"")</f>
        <v>#N/A</v>
      </c>
      <c r="N18" s="48" t="e">
        <f>INDEX('Juan-SESSION'!$L$17:$U$41, MATCH("*Lat Pulldown*",'Juan-SESSION'!$B$17:$B$23,0), MATCH("*4th*",'Juan-SESSION'!$K$7:$T$7,0))</f>
        <v>#N/A</v>
      </c>
      <c r="O18" s="151"/>
      <c r="P18" s="151"/>
    </row>
    <row r="19" spans="1:39">
      <c r="B19" t="s">
        <v>7</v>
      </c>
      <c r="C19" s="132" t="e">
        <f>IF($A$14='Juan-SESSION'!$A$17,INDEX('Juan-SESSION'!$K$17:$T$23, MATCH("*Squat*",'Juan-SESSION'!$B$17:$B$23,0), MATCH("*5th*",'Juan-SESSION'!$K$7:$T$7,0)),"")</f>
        <v>#N/A</v>
      </c>
      <c r="D19" s="50" t="e">
        <f>INDEX('Juan-SESSION'!$L$17:$U$41, MATCH("*Squat*",'Juan-SESSION'!$B$17:$B$23,0), MATCH("*5th*",'Juan-SESSION'!K$7:$T$7,0))</f>
        <v>#N/A</v>
      </c>
      <c r="E19" s="131" t="e">
        <f>IF($A$14='Juan-SESSION'!$A$17,INDEX('Juan-SESSION'!$K$17:$T$23, MATCH("*Deadlift*",'Juan-SESSION'!$B$17:$B$23,0), MATCH("*5th*",'Juan-SESSION'!$K$7:$T$7,0)),"")</f>
        <v>#N/A</v>
      </c>
      <c r="F19" s="131" t="e">
        <f>INDEX('Juan-SESSION'!$L$9:$U$41, MATCH("*Deadlift*",'Juan-SESSION'!$B$17:$B$23,0), MATCH("*5th*",'Juan-SESSION'!$K$7:$T$7,0))</f>
        <v>#N/A</v>
      </c>
      <c r="G19" s="131" t="e">
        <f>IF($A$14='Juan-SESSION'!$A$17,INDEX('Juan-SESSION'!$K$17:$T$23, MATCH("*Bench Press*",'Juan-SESSION'!$B$17:$B$23,0), MATCH("*5th*",'Juan-SESSION'!$K$7:$T$7,0)),"")</f>
        <v>#N/A</v>
      </c>
      <c r="H19" s="131" t="e">
        <f>INDEX('Juan-SESSION'!$L$17:$U$41, MATCH("*Bench Press*",'Juan-SESSION'!$B$17:$B$23,0), MATCH("*5th*",'Juan-SESSION'!$K$7:$T$7,0))</f>
        <v>#N/A</v>
      </c>
      <c r="I19" s="132" t="e">
        <f>IF($A$14='Juan-SESSION'!$A$17,INDEX('Juan-SESSION'!$K$17:$T$23, MATCH("*Military*",'Juan-SESSION'!$B$17:$B$23,0), MATCH("*5th*",'Juan-SESSION'!$K$7:$T$7,0)),"")</f>
        <v>#N/A</v>
      </c>
      <c r="J19" s="51" t="e">
        <f>INDEX('Juan-SESSION'!$L$17:$U$41, MATCH("*Military*",'Juan-SESSION'!$B$17:$B$23,0), MATCH("*5th*",'Juan-SESSION'!$K$7:$T$7,0))</f>
        <v>#N/A</v>
      </c>
      <c r="K19" s="138" t="e">
        <f>IF($A$14='Juan-SESSION'!$A$17,INDEX('Juan-SESSION'!$K$17:$T$23, MATCH("*Clean *",'Juan-SESSION'!$B$17:$B$23,0), MATCH("*5th*",'Juan-SESSION'!$K$7:$T$7,0)),"")</f>
        <v>#N/A</v>
      </c>
      <c r="L19" s="51" t="e">
        <f>INDEX('Juan-SESSION'!$L$17:$U$41, MATCH("*Clean *",'Juan-SESSION'!$B$17:$B$23,0), MATCH("*5th*",'Juan-SESSION'!$K$7:$T$7,0))</f>
        <v>#N/A</v>
      </c>
      <c r="M19" s="131" t="e">
        <f>IF($A$14='Juan-SESSION'!$A$17,INDEX('Juan-SESSION'!$K$17:$T$23, MATCH("*Lat Pulldown*",'Juan-SESSION'!$B$17:$B$23,0), MATCH("*5th*",'Juan-SESSION'!$K$7:$T$7,0)),"")</f>
        <v>#N/A</v>
      </c>
      <c r="N19" s="48" t="e">
        <f>INDEX('Juan-SESSION'!$L$17:$U$41, MATCH("*Lat Pulldown*",'Juan-SESSION'!$B$17:$B$23,0), MATCH("*5th*",'Juan-SESSION'!$K$7:$T$7,0))</f>
        <v>#N/A</v>
      </c>
      <c r="O19" s="151"/>
      <c r="P19" s="151"/>
    </row>
    <row r="20" spans="1:39">
      <c r="A20" s="129">
        <f>'Juan-SESSION'!A25</f>
        <v>42436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 t="e">
        <f>MAX(M21:M25)</f>
        <v>#N/A</v>
      </c>
      <c r="N20" s="140" t="e">
        <f t="array" ref="N20">MAX(IF(M21:M25=M20,N21:N25))</f>
        <v>#N/A</v>
      </c>
      <c r="O20" s="152" t="e">
        <f>IF($A$20='Juan-SESSION'!$A$25,INDEX('Juan-SESSION'!$K$25:$T$33, MATCH("*1k Row*",'Juan-SESSION'!$B$25:$B$33,0), MATCH("*1st*",'Juan-SESSION'!$K$7:$T$7,0)),"")</f>
        <v>#N/A</v>
      </c>
      <c r="P20" s="152" t="e">
        <f>IF($A$20='Juan-SESSION'!$A$25,INDEX('Juan-SESSION'!$K$25:$T$33, MATCH("*HIIT*",'Juan-SESSION'!$B$25:$B$33,0), MATCH("*1st*",'Juan-SESSION'!$K$7:$T$7,0)),"")</f>
        <v>#N/A</v>
      </c>
      <c r="Q20" s="117" t="e">
        <f>INDEX('Juan-SESSION'!$L$25:$U$33, MATCH("*HIIT*",'Juan-SESSION'!$B$25:$B$33,0), MATCH("*1st*",'Juan-SESSION'!$K$7:$T$7,0))</f>
        <v>#N/A</v>
      </c>
      <c r="R20" s="117">
        <f>'Juan-SESSION'!U25</f>
        <v>0</v>
      </c>
      <c r="S20" s="116"/>
      <c r="T20" s="116"/>
      <c r="U20" s="120">
        <f>'Juan-SESSION'!A26</f>
        <v>92.1</v>
      </c>
      <c r="V20" s="120">
        <f>'Juan-SESSION'!A27</f>
        <v>13.1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IF($A$20='Juan-SESSION'!$A$25,INDEX('Juan-SESSION'!$K$25:$T$33, MATCH("*Squat*",'Juan-SESSION'!$B$25:$B$33,0), MATCH("*1st*",'Juan-SESSION'!$K$7:$T$7,0)),"")</f>
        <v>#N/A</v>
      </c>
      <c r="D21" s="87" t="e">
        <f>INDEX('Juan-SESSION'!$L$25:$U$33, MATCH("*Squat*",'Juan-SESSION'!$B$25:$B$33,0), MATCH("*1ST*",'Juan-SESSION'!$K$7:$T$7,0))</f>
        <v>#N/A</v>
      </c>
      <c r="E21" s="131" t="e">
        <f>IF($A$20='Juan-SESSION'!$A$25,INDEX('Juan-SESSION'!$K$25:$T$33, MATCH("*Deadlift*",'Juan-SESSION'!$B$25:$B$33,0), MATCH("*1st*",'Juan-SESSION'!$K$7:$T$7,0)),"")</f>
        <v>#N/A</v>
      </c>
      <c r="F21" s="131" t="e">
        <f>INDEX('Juan-SESSION'!$L$25:$U$33, MATCH("*Deadlift*",'Juan-SESSION'!$B$25:$B$33,0), MATCH("*1st*",'Juan-SESSION'!$K$7:$T$7,0))</f>
        <v>#N/A</v>
      </c>
      <c r="G21" s="131" t="e">
        <f>IF($A$20='Juan-SESSION'!$A$25,INDEX('Juan-SESSION'!$K$25:$T$33, MATCH("*Bench Press*",'Juan-SESSION'!$B$25:$B$33,0), MATCH("*1st*",'Juan-SESSION'!$K$7:$T$7,0)),"")</f>
        <v>#N/A</v>
      </c>
      <c r="H21" s="131" t="e">
        <f>INDEX('Juan-SESSION'!$L$25:$U$33, MATCH("*Bench Press*",'Juan-SESSION'!$B$25:$B$33,0), MATCH("*1st*",'Juan-SESSION'!$K$7:$T$7,0))</f>
        <v>#N/A</v>
      </c>
      <c r="I21" s="132" t="e">
        <f>IF($A$20='Juan-SESSION'!$A$25,INDEX('Juan-SESSION'!$K$25:$T$33, MATCH("*Military*",'Juan-SESSION'!$B$25:$B$33,0), MATCH("*1st*",'Juan-SESSION'!$K$7:$T$7,0)),"")</f>
        <v>#N/A</v>
      </c>
      <c r="J21" s="51" t="e">
        <f>INDEX('Juan-SESSION'!$L$25:$U$33, MATCH("*Military*",'Juan-SESSION'!$B$25:$B$33,0), MATCH("*1st*",'Juan-SESSION'!$K$7:$T$7,0))</f>
        <v>#N/A</v>
      </c>
      <c r="K21" s="138" t="e">
        <f>IF($A$20='Juan-SESSION'!$A$25,INDEX('Juan-SESSION'!$K$25:$T$33, MATCH("*Clean *",'Juan-SESSION'!$B$25:$B$33,0), MATCH("*1st*",'Juan-SESSION'!$K$7:$T$7,0)),"")</f>
        <v>#N/A</v>
      </c>
      <c r="L21" s="51" t="e">
        <f>INDEX('Juan-SESSION'!$L$25:$U$33, MATCH("*Clean *",'Juan-SESSION'!$B$25:$B$33,0), MATCH("*1st*",'Juan-SESSION'!$K$7:$T$7,0))</f>
        <v>#N/A</v>
      </c>
      <c r="M21" s="131" t="e">
        <f>IF($A$20='Juan-SESSION'!$A$25,INDEX('Juan-SESSION'!$K$25:$T$33, MATCH("*Lat Pulldown*",'Juan-SESSION'!$B$25:$B$33,0), MATCH("*1st*",'Juan-SESSION'!$K$7:$T$7,0)),"")</f>
        <v>#N/A</v>
      </c>
      <c r="N21" s="48" t="e">
        <f>INDEX('Juan-SESSION'!$L$25:$U$33, MATCH("*Lat Pulldown*",'Juan-SESSION'!$B$25:$B$33,0), MATCH("*1st*",'Juan-SESSION'!$K$7:$T$7,0))</f>
        <v>#N/A</v>
      </c>
      <c r="O21" s="151"/>
      <c r="P21" s="151"/>
    </row>
    <row r="22" spans="1:39">
      <c r="B22" t="s">
        <v>4</v>
      </c>
      <c r="C22" s="132" t="e">
        <f>IF($A$20='Juan-SESSION'!$A$25,INDEX('Juan-SESSION'!$K$25:$T$33, MATCH("*Squat*",'Juan-SESSION'!$B$25:$B$33,0), MATCH("*2nd*",'Juan-SESSION'!$K$7:$T$7,0)),"")</f>
        <v>#N/A</v>
      </c>
      <c r="D22" s="87" t="e">
        <f>INDEX('Juan-SESSION'!L$25:U$33, MATCH("*Squat*",'Juan-SESSION'!$B$25:$B$33,0), MATCH("*2nd*",'Juan-SESSION'!K$7:T$7,0))</f>
        <v>#N/A</v>
      </c>
      <c r="E22" s="131" t="e">
        <f>IF($A$20='Juan-SESSION'!$A$25,INDEX('Juan-SESSION'!$K$25:$T$33, MATCH("*Deadlift*",'Juan-SESSION'!$B$25:$B$33,0), MATCH("*2ND*",'Juan-SESSION'!$K$7:$T$7,0)),"")</f>
        <v>#N/A</v>
      </c>
      <c r="F22" s="131" t="e">
        <f>INDEX('Juan-SESSION'!$L$25:$U$33, MATCH("*Deadlift*",'Juan-SESSION'!$B$25:$B$33,0), MATCH("*2nd*",'Juan-SESSION'!$K$7:$T$7,0))</f>
        <v>#N/A</v>
      </c>
      <c r="G22" s="131" t="e">
        <f>IF($A$20='Juan-SESSION'!$A$25,INDEX('Juan-SESSION'!$K$25:$T$33, MATCH("*Bench Press*",'Juan-SESSION'!$B$25:$B$33,0), MATCH("*2ND*",'Juan-SESSION'!$K$7:$T$7,0)),"")</f>
        <v>#N/A</v>
      </c>
      <c r="H22" s="131" t="e">
        <f>INDEX('Juan-SESSION'!$L$25:$U$33, MATCH("*Bench Press*",'Juan-SESSION'!$B$25:$B$33,0), MATCH("*2nd*",'Juan-SESSION'!$K$7:$T$7,0))</f>
        <v>#N/A</v>
      </c>
      <c r="I22" s="132" t="e">
        <f>IF($A$20='Juan-SESSION'!$A$25,INDEX('Juan-SESSION'!$K$25:$T$33, MATCH("*Military*",'Juan-SESSION'!$B$25:$B$33,0), MATCH("*2ND*",'Juan-SESSION'!$K$7:$T$7,0)),"")</f>
        <v>#N/A</v>
      </c>
      <c r="J22" s="51" t="e">
        <f>INDEX('Juan-SESSION'!$L$25:$U$33, MATCH("*Military*",'Juan-SESSION'!$B$25:$B$33,0), MATCH("*2nd*",'Juan-SESSION'!$K$7:$T$7,0))</f>
        <v>#N/A</v>
      </c>
      <c r="K22" s="138" t="e">
        <f>IF($A$20='Juan-SESSION'!$A$25,INDEX('Juan-SESSION'!$K$25:$T$33, MATCH("*Clean *",'Juan-SESSION'!$B$25:$B$33,0), MATCH("*2ND*",'Juan-SESSION'!$K$7:$T$7,0)),"")</f>
        <v>#N/A</v>
      </c>
      <c r="L22" s="51" t="e">
        <f>INDEX('Juan-SESSION'!$L$25:$U$33, MATCH("*Clean *",'Juan-SESSION'!$B$25:$B$33,0), MATCH("*2nd*",'Juan-SESSION'!$K$7:$T$7,0))</f>
        <v>#N/A</v>
      </c>
      <c r="M22" s="131" t="e">
        <f>IF($A$20='Juan-SESSION'!$A$25,INDEX('Juan-SESSION'!$K$25:$T$33, MATCH("*Lat Pulldown*",'Juan-SESSION'!$B$25:$B$33,0), MATCH("*2ND*",'Juan-SESSION'!$K$7:$T$7,0)),"")</f>
        <v>#N/A</v>
      </c>
      <c r="N22" s="48" t="e">
        <f>INDEX('Juan-SESSION'!$L$25:$U$33, MATCH("*Lat Pulldown*",'Juan-SESSION'!$B$25:$B$33,0), MATCH("*2nd*",'Juan-SESSION'!$K$7:$T$7,0))</f>
        <v>#N/A</v>
      </c>
      <c r="O22" s="151"/>
      <c r="P22" s="151"/>
    </row>
    <row r="23" spans="1:39">
      <c r="B23" t="s">
        <v>5</v>
      </c>
      <c r="C23" s="132" t="e">
        <f>IF($A$20='Juan-SESSION'!$A$25,INDEX('Juan-SESSION'!$K$25:$T$33, MATCH("*Squat*",'Juan-SESSION'!$B$25:$B$33,0), MATCH("*3rd*",'Juan-SESSION'!$K$7:$T$7,0)),"")</f>
        <v>#N/A</v>
      </c>
      <c r="D23" s="87" t="e">
        <f>INDEX('Juan-SESSION'!L$25:U$33, MATCH("*Squat*",'Juan-SESSION'!$B$25:$B$33,0), MATCH("*3rd*",'Juan-SESSION'!K$7:T$7,0))</f>
        <v>#N/A</v>
      </c>
      <c r="E23" s="131" t="e">
        <f>IF($A$20='Juan-SESSION'!$A$25,INDEX('Juan-SESSION'!$K$25:$T$33, MATCH("*Deadlift*",'Juan-SESSION'!$B$25:$B$33,0), MATCH("*3rd*",'Juan-SESSION'!$K$7:$T$7,0)),"")</f>
        <v>#N/A</v>
      </c>
      <c r="F23" s="131" t="e">
        <f>INDEX('Juan-SESSION'!$L$25:$U$33, MATCH("*Deadlift*",'Juan-SESSION'!$B$25:$B$33,0), MATCH("*3rd*",'Juan-SESSION'!$K$7:$T$7,0))</f>
        <v>#N/A</v>
      </c>
      <c r="G23" s="131" t="e">
        <f>IF($A$20='Juan-SESSION'!$A$25,INDEX('Juan-SESSION'!$K$25:$T$33, MATCH("*Bench Press*",'Juan-SESSION'!$B$25:$B$33,0), MATCH("*3rd*",'Juan-SESSION'!$K$7:$T$7,0)),"")</f>
        <v>#N/A</v>
      </c>
      <c r="H23" s="131" t="e">
        <f>INDEX('Juan-SESSION'!$L$25:$U$33, MATCH("*Bench Press*",'Juan-SESSION'!$B$25:$B$33,0), MATCH("*3rd*",'Juan-SESSION'!$K$7:$T$7,0))</f>
        <v>#N/A</v>
      </c>
      <c r="I23" s="132" t="e">
        <f>IF($A$20='Juan-SESSION'!$A$25,INDEX('Juan-SESSION'!$K$25:$T$33, MATCH("*Military*",'Juan-SESSION'!$B$25:$B$33,0), MATCH("*3rd*",'Juan-SESSION'!$K$7:$T$7,0)),"")</f>
        <v>#N/A</v>
      </c>
      <c r="J23" s="51" t="e">
        <f>INDEX('Juan-SESSION'!$L$25:$U$33, MATCH("*Military*",'Juan-SESSION'!$B$25:$B$33,0), MATCH("*3rd*",'Juan-SESSION'!$K$7:$T$7,0))</f>
        <v>#N/A</v>
      </c>
      <c r="K23" s="138" t="e">
        <f>IF($A$20='Juan-SESSION'!$A$25,INDEX('Juan-SESSION'!$K$25:$T$33, MATCH("*Clean *",'Juan-SESSION'!$B$25:$B$33,0), MATCH("*3rd*",'Juan-SESSION'!$K$7:$T$7,0)),"")</f>
        <v>#N/A</v>
      </c>
      <c r="L23" s="51" t="e">
        <f>INDEX('Juan-SESSION'!$L$25:$U$33, MATCH("*Clean *",'Juan-SESSION'!$B$25:$B$33,0), MATCH("*3rd*",'Juan-SESSION'!$K$7:$T$7,0))</f>
        <v>#N/A</v>
      </c>
      <c r="M23" s="131" t="e">
        <f>IF($A$20='Juan-SESSION'!$A$25,INDEX('Juan-SESSION'!$K$25:$T$33, MATCH("*Lat Pulldown*",'Juan-SESSION'!$B$25:$B$33,0), MATCH("*3rd*",'Juan-SESSION'!$K$7:$T$7,0)),"")</f>
        <v>#N/A</v>
      </c>
      <c r="N23" s="48" t="e">
        <f>INDEX('Juan-SESSION'!$L$25:$U$33, MATCH("*Lat Pulldown*",'Juan-SESSION'!$B$25:$B$33,0), MATCH("*3rd*",'Juan-SESSION'!$K$7:$T$7,0))</f>
        <v>#N/A</v>
      </c>
      <c r="O23" s="151"/>
      <c r="P23" s="151"/>
    </row>
    <row r="24" spans="1:39">
      <c r="B24" t="s">
        <v>6</v>
      </c>
      <c r="C24" s="132" t="e">
        <f>IF($A$20='Juan-SESSION'!$A$25,INDEX('Juan-SESSION'!$K$25:$T$33, MATCH("*Squat*",'Juan-SESSION'!$B$25:$B$33,0), MATCH("*4th*",'Juan-SESSION'!$K$7:$T$7,0)),"")</f>
        <v>#N/A</v>
      </c>
      <c r="D24" s="87" t="e">
        <f>INDEX('Juan-SESSION'!L$25:U$33, MATCH("*Squat*",'Juan-SESSION'!$B$25:$B$33,0), MATCH("*4th*",'Juan-SESSION'!K$7:T$7,0))</f>
        <v>#N/A</v>
      </c>
      <c r="E24" s="131" t="e">
        <f>IF($A$20='Juan-SESSION'!$A$25,INDEX('Juan-SESSION'!$K$25:$T$33, MATCH("*Deadlift*",'Juan-SESSION'!$B$25:$B$33,0), MATCH("*4th*",'Juan-SESSION'!$K$7:$T$7,0)),"")</f>
        <v>#N/A</v>
      </c>
      <c r="F24" s="131" t="e">
        <f>INDEX('Juan-SESSION'!$L$25:$U$33, MATCH("*Deadlift*",'Juan-SESSION'!$B$25:$B$33,0), MATCH("*4th*",'Juan-SESSION'!$K$7:$T$7,0))</f>
        <v>#N/A</v>
      </c>
      <c r="G24" s="131" t="e">
        <f>IF($A$20='Juan-SESSION'!$A$25,INDEX('Juan-SESSION'!$K$25:$T$33, MATCH("*Bench Press*",'Juan-SESSION'!$B$25:$B$33,0), MATCH("*4th*",'Juan-SESSION'!$K$7:$T$7,0)),"")</f>
        <v>#N/A</v>
      </c>
      <c r="H24" s="131" t="e">
        <f>INDEX('Juan-SESSION'!$L$25:$U$33, MATCH("*Bench Press*",'Juan-SESSION'!$B$25:$B$33,0), MATCH("*4th*",'Juan-SESSION'!$K$7:$T$7,0))</f>
        <v>#N/A</v>
      </c>
      <c r="I24" s="132" t="e">
        <f>IF($A$20='Juan-SESSION'!$A$25,INDEX('Juan-SESSION'!$K$25:$T$33, MATCH("*Military*",'Juan-SESSION'!$B$25:$B$33,0), MATCH("*4th*",'Juan-SESSION'!$K$7:$T$7,0)),"")</f>
        <v>#N/A</v>
      </c>
      <c r="J24" s="51" t="e">
        <f>INDEX('Juan-SESSION'!$L$25:$U$33, MATCH("*Military*",'Juan-SESSION'!$B$25:$B$33,0), MATCH("*4th*",'Juan-SESSION'!$K$7:$T$7,0))</f>
        <v>#N/A</v>
      </c>
      <c r="K24" s="138" t="e">
        <f>IF($A$20='Juan-SESSION'!$A$25,INDEX('Juan-SESSION'!$K$25:$T$33, MATCH("*Clean *",'Juan-SESSION'!$B$25:$B$33,0), MATCH("*4th*",'Juan-SESSION'!$K$7:$T$7,0)),"")</f>
        <v>#N/A</v>
      </c>
      <c r="L24" s="51" t="e">
        <f>INDEX('Juan-SESSION'!$L$25:$U$33, MATCH("*Clean *",'Juan-SESSION'!$B$25:$B$33,0), MATCH("*4th*",'Juan-SESSION'!$K$7:$T$7,0))</f>
        <v>#N/A</v>
      </c>
      <c r="M24" s="131" t="e">
        <f>IF($A$20='Juan-SESSION'!$A$25,INDEX('Juan-SESSION'!$K$25:$T$33, MATCH("*Lat Pulldown*",'Juan-SESSION'!$B$25:$B$33,0), MATCH("*4th*",'Juan-SESSION'!$K$7:$T$7,0)),"")</f>
        <v>#N/A</v>
      </c>
      <c r="N24" s="48" t="e">
        <f>INDEX('Juan-SESSION'!$L$25:$U$33, MATCH("*Lat Pulldown*",'Juan-SESSION'!$B$25:$B$33,0), MATCH("*4th*",'Juan-SESSION'!$K$7:$T$7,0))</f>
        <v>#N/A</v>
      </c>
      <c r="O24" s="151"/>
      <c r="P24" s="151"/>
    </row>
    <row r="25" spans="1:39">
      <c r="B25" t="s">
        <v>7</v>
      </c>
      <c r="C25" s="132" t="e">
        <f>IF($A$20='Juan-SESSION'!$A$25,INDEX('Juan-SESSION'!$K$25:$T$33, MATCH("*Squat*",'Juan-SESSION'!$B$25:$B$33,0), MATCH("*5th*",'Juan-SESSION'!$K$7:$T$7,0)),"")</f>
        <v>#N/A</v>
      </c>
      <c r="D25" s="87" t="e">
        <f>INDEX('Juan-SESSION'!L$25:U$33, MATCH("*Squat*",'Juan-SESSION'!$B$25:$B$33,0), MATCH("*5th*",'Juan-SESSION'!K$7:T$7,0))</f>
        <v>#N/A</v>
      </c>
      <c r="E25" s="131" t="e">
        <f>IF($A$20='Juan-SESSION'!$A$25,INDEX('Juan-SESSION'!$K$25:$T$33, MATCH("*Deadlift*",'Juan-SESSION'!$B$25:$B$33,0), MATCH("*5th*",'Juan-SESSION'!$K$7:$T$7,0)),"")</f>
        <v>#N/A</v>
      </c>
      <c r="F25" s="131" t="e">
        <f>INDEX('Juan-SESSION'!$L$25:$U$33, MATCH("*Deadlift*",'Juan-SESSION'!$B$25:$B$33,0), MATCH("*5th*",'Juan-SESSION'!$K$7:$T$7,0))</f>
        <v>#N/A</v>
      </c>
      <c r="G25" s="131" t="e">
        <f>IF($A$20='Juan-SESSION'!$A$25,INDEX('Juan-SESSION'!$K$25:$T$33, MATCH("*Bench Press*",'Juan-SESSION'!$B$25:$B$33,0), MATCH("*5th*",'Juan-SESSION'!$K$7:$T$7,0)),"")</f>
        <v>#N/A</v>
      </c>
      <c r="H25" s="131" t="e">
        <f>INDEX('Juan-SESSION'!$L$25:$U$33, MATCH("*Bench Press*",'Juan-SESSION'!$B$25:$B$33,0), MATCH("*5th*",'Juan-SESSION'!$K$7:$T$7,0))</f>
        <v>#N/A</v>
      </c>
      <c r="I25" s="132" t="e">
        <f>IF($A$20='Juan-SESSION'!$A$25,INDEX('Juan-SESSION'!$K$25:$T$33, MATCH("*Military*",'Juan-SESSION'!$B$25:$B$33,0), MATCH("*5th*",'Juan-SESSION'!$K$7:$T$7,0)),"")</f>
        <v>#N/A</v>
      </c>
      <c r="J25" s="51" t="e">
        <f>INDEX('Juan-SESSION'!$L$25:$U$33, MATCH("*Military*",'Juan-SESSION'!$B$25:$B$33,0), MATCH("*5th*",'Juan-SESSION'!$K$7:$T$7,0))</f>
        <v>#N/A</v>
      </c>
      <c r="K25" s="138" t="e">
        <f>IF($A$20='Juan-SESSION'!$A$25,INDEX('Juan-SESSION'!$K$25:$T$33, MATCH("*Clean *",'Juan-SESSION'!$B$25:$B$33,0), MATCH("*5th*",'Juan-SESSION'!$K$7:$T$7,0)),"")</f>
        <v>#N/A</v>
      </c>
      <c r="L25" s="51" t="e">
        <f>INDEX('Juan-SESSION'!$L$25:$U$33, MATCH("*Clean *",'Juan-SESSION'!$B$25:$B$33,0), MATCH("*5th*",'Juan-SESSION'!$K$7:$T$7,0))</f>
        <v>#N/A</v>
      </c>
      <c r="M25" s="131" t="e">
        <f>IF($A$20='Juan-SESSION'!$A$25,INDEX('Juan-SESSION'!$K$25:$T$33, MATCH("*Lat Pulldown*",'Juan-SESSION'!$B$25:$B$33,0), MATCH("*5th*",'Juan-SESSION'!$K$7:$T$7,0)),"")</f>
        <v>#N/A</v>
      </c>
      <c r="N25" s="48" t="e">
        <f>INDEX('Juan-SESSION'!$L$25:$U$33, MATCH("*Lat Pulldown*",'Juan-SESSION'!$B$25:$B$33,0), MATCH("*5th*",'Juan-SESSION'!$K$7:$T$7,0))</f>
        <v>#N/A</v>
      </c>
      <c r="O25" s="151"/>
      <c r="P25" s="151"/>
    </row>
    <row r="26" spans="1:39">
      <c r="A26" s="129">
        <f>'Juan-SESSION'!A34</f>
        <v>42438</v>
      </c>
      <c r="B26" s="116" t="s">
        <v>84</v>
      </c>
      <c r="C26" s="133">
        <f>MAX(C27:C31)</f>
        <v>40</v>
      </c>
      <c r="D26" s="139">
        <f t="array" ref="D26">MAX(IF(C27:C31=C26,D27:D31))</f>
        <v>15</v>
      </c>
      <c r="E26" s="134" t="e">
        <f>MAX(E27:E31)</f>
        <v>#N/A</v>
      </c>
      <c r="F26" s="134" t="e">
        <f t="array" ref="F26">MAX(IF(E27:E31=E26,F27:F31))</f>
        <v>#N/A</v>
      </c>
      <c r="G26" s="134" t="e">
        <f>MAX(G27:G31)</f>
        <v>#N/A</v>
      </c>
      <c r="H26" s="134" t="e">
        <f t="array" ref="H26">MAX(IF(G27:G31=G26,H27:H31))</f>
        <v>#N/A</v>
      </c>
      <c r="I26" s="133" t="e">
        <f>MAX(I27:I31)</f>
        <v>#REF!</v>
      </c>
      <c r="J26" s="135" t="e">
        <f t="array" ref="J26">MAX(IF(I27:I31=I26,J27:J31))</f>
        <v>#REF!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IF($A$26='Juan-SESSION'!$A$34,INDEX('Juan-SESSION'!$K$34:$T$41, MATCH("*1k Row*",'Juan-SESSION'!$B$34:$B$43,0), MATCH("*1st*",'Juan-SESSION'!$K$7:$T$7,0)),"")</f>
        <v>#N/A</v>
      </c>
      <c r="P26" s="152" t="e">
        <f>IF($A$26='Juan-SESSION'!$A$34,INDEX('Juan-SESSION'!$K$34:$T$41, MATCH("*HIIT*",'Juan-SESSION'!$B$34:$B$43,0), MATCH("*1st*",'Juan-SESSION'!$K$7:$T$7,0)),"")</f>
        <v>#N/A</v>
      </c>
      <c r="Q26" s="117" t="e">
        <f>INDEX('Juan-SESSION'!$L$34:$U$41, MATCH("*HIIT*",'Juan-SESSION'!$B$34:$B$43,0), MATCH("*1st*",'Juan-SESSION'!$K$7:$T$7,0))</f>
        <v>#N/A</v>
      </c>
      <c r="R26" s="117">
        <f>'Juan-SESSION'!U34</f>
        <v>0</v>
      </c>
      <c r="S26" s="116"/>
      <c r="T26" s="116"/>
      <c r="U26" s="120">
        <f>'Juan-SESSION'!A35</f>
        <v>0</v>
      </c>
      <c r="V26" s="120">
        <f>'Juan-SESSION'!A36</f>
        <v>0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>
        <f>IF($A$26='Juan-SESSION'!$A$34,INDEX('Juan-SESSION'!$K$34:$T$41, MATCH("*Squat*",'Juan-SESSION'!$B$34:$B$43,0), MATCH("*1st*",'Juan-SESSION'!$K$7:$T$7,0)),"")</f>
        <v>40</v>
      </c>
      <c r="D27" s="87">
        <f>INDEX('Juan-SESSION'!L$34:U$41, MATCH("*Squat*",'Juan-SESSION'!$B$34:$B$43,0), MATCH("*1ST*",'Juan-SESSION'!K$7:T$7,0))</f>
        <v>15</v>
      </c>
      <c r="E27" s="131" t="e">
        <f>IF($A$26='Juan-SESSION'!$A$34,INDEX('Juan-SESSION'!$K$34:$T$41, MATCH("*Deadlift*",'Juan-SESSION'!$B$34:$B$43,0), MATCH("*1st*",'Juan-SESSION'!$K$7:$T$7,0)),"")</f>
        <v>#N/A</v>
      </c>
      <c r="F27" s="131" t="e">
        <f>INDEX('Juan-SESSION'!$L$34:$U$41, MATCH("*Deadlift*",'Juan-SESSION'!$B$34:$B$43,0), MATCH("*1st*",'Juan-SESSION'!$K$7:$T$7,0))</f>
        <v>#N/A</v>
      </c>
      <c r="G27" s="131" t="e">
        <f>IF($A$26='Juan-SESSION'!$A$34,INDEX('Juan-SESSION'!$K$34:$T$41, MATCH("*Bench Press*",'Juan-SESSION'!$B$34:$B$43,0), MATCH("*1st*",'Juan-SESSION'!$K$7:$T$7,0)),"")</f>
        <v>#N/A</v>
      </c>
      <c r="H27" s="131" t="e">
        <f>INDEX('Juan-SESSION'!$L$34:$U$41, MATCH("*Bench Press*",'Juan-SESSION'!$B$34:$B$43,0), MATCH("*1st*",'Juan-SESSION'!$K$7:$T$7,0))</f>
        <v>#N/A</v>
      </c>
      <c r="I27" s="132" t="e">
        <f>IF($A$26='Juan-SESSION'!$A$34,INDEX('Juan-SESSION'!$K$34:$T$41, MATCH("*Military*",'Juan-SESSION'!$B$34:$B$43,0), MATCH("*1st*",'Juan-SESSION'!$K$7:$T$7,0)),"")</f>
        <v>#REF!</v>
      </c>
      <c r="J27" s="51" t="e">
        <f>INDEX('Juan-SESSION'!$L$34:$U$41, MATCH("*Military*",'Juan-SESSION'!$B$34:$B$43,0), MATCH("*1st*",'Juan-SESSION'!$K$7:$T$7,0))</f>
        <v>#REF!</v>
      </c>
      <c r="K27" s="138" t="e">
        <f>IF($A$26='Juan-SESSION'!$A$34,INDEX('Juan-SESSION'!$K$34:$T$41, MATCH("*Clean *",'Juan-SESSION'!$B$34:$B$43,0), MATCH("*1st*",'Juan-SESSION'!$K$7:$T$7,0)),"")</f>
        <v>#N/A</v>
      </c>
      <c r="L27" s="51" t="e">
        <f>INDEX('Juan-SESSION'!$L$34:$U$41, MATCH("*Clean *",'Juan-SESSION'!$B$34:$B$43,0), MATCH("*1st*",'Juan-SESSION'!$K$7:$T$7,0))</f>
        <v>#N/A</v>
      </c>
      <c r="M27" s="131" t="e">
        <f>IF($A$26='Juan-SESSION'!$A$34,INDEX('Juan-SESSION'!$K$34:$T$41, MATCH("*Lat Pulldown*",'Juan-SESSION'!$B$34:$B$43,0), MATCH("*1st*",'Juan-SESSION'!$K$7:$T$7,0)),"")</f>
        <v>#N/A</v>
      </c>
      <c r="N27" s="48" t="e">
        <f>INDEX('Juan-SESSION'!$L$34:$U$41, MATCH("*Lat Pulldown*",'Juan-SESSION'!$B$34:$B$43,0), MATCH("*1st*",'Juan-SESSION'!$K$7:$T$7,0))</f>
        <v>#N/A</v>
      </c>
      <c r="O27" s="151"/>
      <c r="P27" s="151"/>
    </row>
    <row r="28" spans="1:39">
      <c r="B28" t="s">
        <v>4</v>
      </c>
      <c r="C28" s="132">
        <f>IF($A$26='Juan-SESSION'!$A$34,INDEX('Juan-SESSION'!$K$34:$T$41, MATCH("*Squat*",'Juan-SESSION'!$B$34:$B$43,0), MATCH("*2nd*",'Juan-SESSION'!$K$7:$T$7,0)),"")</f>
        <v>40</v>
      </c>
      <c r="D28" s="87">
        <f>INDEX('Juan-SESSION'!L$34:U$41, MATCH("*Squat*",'Juan-SESSION'!$B$34:$B$43,0), MATCH("*2nd*",'Juan-SESSION'!K$7:T$7,0))</f>
        <v>15</v>
      </c>
      <c r="E28" s="131" t="e">
        <f>IF($A$26='Juan-SESSION'!$A$34,INDEX('Juan-SESSION'!$K$34:$T$41, MATCH("*Deadlift*",'Juan-SESSION'!$B$34:$B$43,0), MATCH("*2ND*",'Juan-SESSION'!$K$7:$T$7,0)),"")</f>
        <v>#N/A</v>
      </c>
      <c r="F28" s="131" t="e">
        <f>INDEX('Juan-SESSION'!$L$34:$U$41, MATCH("*Deadlift*",'Juan-SESSION'!$B$34:$B$43,0), MATCH("*2nd*",'Juan-SESSION'!$K$7:$T$7,0))</f>
        <v>#N/A</v>
      </c>
      <c r="G28" s="131" t="e">
        <f>IF($A$26='Juan-SESSION'!$A$34,INDEX('Juan-SESSION'!$K$34:$T$41, MATCH("*Bench Press*",'Juan-SESSION'!$B$34:$B$43,0), MATCH("*2ND*",'Juan-SESSION'!$K$7:$T$7,0)),"")</f>
        <v>#N/A</v>
      </c>
      <c r="H28" s="131" t="e">
        <f>INDEX('Juan-SESSION'!$L$34:$U$41, MATCH("*Bench Press*",'Juan-SESSION'!$B$34:$B$43,0), MATCH("*2nd*",'Juan-SESSION'!$K$7:$T$7,0))</f>
        <v>#N/A</v>
      </c>
      <c r="I28" s="132" t="e">
        <f>IF($A$26='Juan-SESSION'!$A$34,INDEX('Juan-SESSION'!$K$34:$T$41, MATCH("*Military*",'Juan-SESSION'!$B$34:$B$43,0), MATCH("*2ND*",'Juan-SESSION'!$K$7:$T$7,0)),"")</f>
        <v>#REF!</v>
      </c>
      <c r="J28" s="51" t="e">
        <f>INDEX('Juan-SESSION'!$L$34:$U$41, MATCH("*Military*",'Juan-SESSION'!$B$34:$B$43,0), MATCH("*2nd*",'Juan-SESSION'!$K$7:$T$7,0))</f>
        <v>#REF!</v>
      </c>
      <c r="K28" s="138" t="e">
        <f>IF($A$26='Juan-SESSION'!$A$34,INDEX('Juan-SESSION'!$K$34:$T$41, MATCH("*Clean *",'Juan-SESSION'!$B$34:$B$43,0), MATCH("*2ND*",'Juan-SESSION'!$K$7:$T$7,0)),"")</f>
        <v>#N/A</v>
      </c>
      <c r="L28" s="51" t="e">
        <f>INDEX('Juan-SESSION'!$L$34:$U$41, MATCH("*Clean *",'Juan-SESSION'!$B$34:$B$43,0), MATCH("*2nd*",'Juan-SESSION'!$K$7:$T$7,0))</f>
        <v>#N/A</v>
      </c>
      <c r="M28" s="131" t="e">
        <f>IF($A$26='Juan-SESSION'!$A$34,INDEX('Juan-SESSION'!$K$34:$T$41, MATCH("*Lat Pulldown*",'Juan-SESSION'!$B$34:$B$43,0), MATCH("*2ND*",'Juan-SESSION'!$K$7:$T$7,0)),"")</f>
        <v>#N/A</v>
      </c>
      <c r="N28" s="48" t="e">
        <f>INDEX('Juan-SESSION'!$L$34:$U$41, MATCH("*Lat Pulldown*",'Juan-SESSION'!$B$34:$B$43,0), MATCH("*2nd*",'Juan-SESSION'!$K$7:$T$7,0))</f>
        <v>#N/A</v>
      </c>
      <c r="O28" s="151"/>
      <c r="P28" s="151"/>
    </row>
    <row r="29" spans="1:39">
      <c r="B29" t="s">
        <v>5</v>
      </c>
      <c r="C29" s="132">
        <f>IF($A$26='Juan-SESSION'!$A$34,INDEX('Juan-SESSION'!$K$34:$T$41, MATCH("*Squat*",'Juan-SESSION'!$B$34:$B$43,0), MATCH("*3rd*",'Juan-SESSION'!$K$7:$T$7,0)),"")</f>
        <v>40</v>
      </c>
      <c r="D29" s="87">
        <f>INDEX('Juan-SESSION'!L$34:U$41, MATCH("*Squat*",'Juan-SESSION'!$B$34:$B$43,0), MATCH("*3rd*",'Juan-SESSION'!K$7:T$7,0))</f>
        <v>15</v>
      </c>
      <c r="E29" s="131" t="e">
        <f>IF($A$26='Juan-SESSION'!$A$34,INDEX('Juan-SESSION'!$K$34:$T$41, MATCH("*Deadlift*",'Juan-SESSION'!$B$34:$B$43,0), MATCH("*3rd*",'Juan-SESSION'!$K$7:$T$7,0)),"")</f>
        <v>#N/A</v>
      </c>
      <c r="F29" s="131" t="e">
        <f>INDEX('Juan-SESSION'!$L$34:$U$41, MATCH("*Deadlift*",'Juan-SESSION'!$B$34:$B$43,0), MATCH("*3rd*",'Juan-SESSION'!$K$7:$T$7,0))</f>
        <v>#N/A</v>
      </c>
      <c r="G29" s="131" t="e">
        <f>IF($A$26='Juan-SESSION'!$A$34,INDEX('Juan-SESSION'!$K$34:$T$41, MATCH("*Bench Press*",'Juan-SESSION'!$B$34:$B$43,0), MATCH("*3rd*",'Juan-SESSION'!$K$7:$T$7,0)),"")</f>
        <v>#N/A</v>
      </c>
      <c r="H29" s="131" t="e">
        <f>INDEX('Juan-SESSION'!$L$34:$U$41, MATCH("*Bench Press*",'Juan-SESSION'!$B$34:$B$43,0), MATCH("*3rd*",'Juan-SESSION'!$K$7:$T$7,0))</f>
        <v>#N/A</v>
      </c>
      <c r="I29" s="132" t="e">
        <f>IF($A$26='Juan-SESSION'!$A$34,INDEX('Juan-SESSION'!$K$34:$T$41, MATCH("*Military*",'Juan-SESSION'!$B$34:$B$43,0), MATCH("*3rd*",'Juan-SESSION'!$K$7:$T$7,0)),"")</f>
        <v>#REF!</v>
      </c>
      <c r="J29" s="51" t="e">
        <f>INDEX('Juan-SESSION'!$L$34:$U$41, MATCH("*Military*",'Juan-SESSION'!$B$34:$B$43,0), MATCH("*3rd*",'Juan-SESSION'!$K$7:$T$7,0))</f>
        <v>#REF!</v>
      </c>
      <c r="K29" s="138" t="e">
        <f>IF($A$26='Juan-SESSION'!$A$34,INDEX('Juan-SESSION'!$K$34:$T$41, MATCH("*Clean *",'Juan-SESSION'!$B$34:$B$43,0), MATCH("*3rd*",'Juan-SESSION'!$K$7:$T$7,0)),"")</f>
        <v>#N/A</v>
      </c>
      <c r="L29" s="51" t="e">
        <f>INDEX('Juan-SESSION'!$L$34:$U$41, MATCH("*Clean *",'Juan-SESSION'!$B$34:$B$43,0), MATCH("*3rd*",'Juan-SESSION'!$K$7:$T$7,0))</f>
        <v>#N/A</v>
      </c>
      <c r="M29" s="131" t="e">
        <f>IF($A$26='Juan-SESSION'!$A$34,INDEX('Juan-SESSION'!$K$34:$T$41, MATCH("*Lat Pulldown*",'Juan-SESSION'!$B$34:$B$43,0), MATCH("*3rd*",'Juan-SESSION'!$K$7:$T$7,0)),"")</f>
        <v>#N/A</v>
      </c>
      <c r="N29" s="48" t="e">
        <f>INDEX('Juan-SESSION'!$L$34:$U$41, MATCH("*Lat Pulldown*",'Juan-SESSION'!$B$34:$B$43,0), MATCH("*3rd*",'Juan-SESSION'!$K$7:$T$7,0))</f>
        <v>#N/A</v>
      </c>
      <c r="O29" s="151"/>
      <c r="P29" s="151"/>
    </row>
    <row r="30" spans="1:39">
      <c r="B30" t="s">
        <v>6</v>
      </c>
      <c r="C30" s="132">
        <f>IF($A$26='Juan-SESSION'!$A$34,INDEX('Juan-SESSION'!$K$34:$T$41, MATCH("*Squat*",'Juan-SESSION'!$B$34:$B$43,0), MATCH("*4th*",'Juan-SESSION'!$K$7:$T$7,0)),"")</f>
        <v>40</v>
      </c>
      <c r="D30" s="87">
        <f>INDEX('Juan-SESSION'!L$34:U$41, MATCH("*Squat*",'Juan-SESSION'!$B$34:$B$43,0), MATCH("*4th*",'Juan-SESSION'!K$7:T$7,0))</f>
        <v>15</v>
      </c>
      <c r="E30" s="131" t="e">
        <f>IF($A$26='Juan-SESSION'!$A$34,INDEX('Juan-SESSION'!$K$34:$T$41, MATCH("*Deadlift*",'Juan-SESSION'!$B$34:$B$43,0), MATCH("*4th*",'Juan-SESSION'!$K$7:$T$7,0)),"")</f>
        <v>#N/A</v>
      </c>
      <c r="F30" s="131" t="e">
        <f>INDEX('Juan-SESSION'!$L$34:$U$41, MATCH("*Deadlift*",'Juan-SESSION'!$B$34:$B$43,0), MATCH("*4th*",'Juan-SESSION'!$K$7:$T$7,0))</f>
        <v>#N/A</v>
      </c>
      <c r="G30" s="131" t="e">
        <f>IF($A$26='Juan-SESSION'!$A$34,INDEX('Juan-SESSION'!$K$34:$T$41, MATCH("*Bench Press*",'Juan-SESSION'!$B$34:$B$43,0), MATCH("*4th*",'Juan-SESSION'!$K$7:$T$7,0)),"")</f>
        <v>#N/A</v>
      </c>
      <c r="H30" s="131" t="e">
        <f>INDEX('Juan-SESSION'!$L$34:$U$41, MATCH("*Bench Press*",'Juan-SESSION'!$B$34:$B$43,0), MATCH("*4th*",'Juan-SESSION'!$K$7:$T$7,0))</f>
        <v>#N/A</v>
      </c>
      <c r="I30" s="132" t="e">
        <f>IF($A$26='Juan-SESSION'!$A$34,INDEX('Juan-SESSION'!$K$34:$T$41, MATCH("*Military*",'Juan-SESSION'!$B$34:$B$43,0), MATCH("*4th*",'Juan-SESSION'!$K$7:$T$7,0)),"")</f>
        <v>#REF!</v>
      </c>
      <c r="J30" s="51" t="e">
        <f>INDEX('Juan-SESSION'!$L$34:$U$41, MATCH("*Military*",'Juan-SESSION'!$B$34:$B$43,0), MATCH("*4th*",'Juan-SESSION'!$K$7:$T$7,0))</f>
        <v>#REF!</v>
      </c>
      <c r="K30" s="138" t="e">
        <f>IF($A$26='Juan-SESSION'!$A$34,INDEX('Juan-SESSION'!$K$34:$T$41, MATCH("*Clean *",'Juan-SESSION'!$B$34:$B$43,0), MATCH("*4th*",'Juan-SESSION'!$K$7:$T$7,0)),"")</f>
        <v>#N/A</v>
      </c>
      <c r="L30" s="51" t="e">
        <f>INDEX('Juan-SESSION'!$L$34:$U$41, MATCH("*Clean *",'Juan-SESSION'!$B$34:$B$43,0), MATCH("*4th*",'Juan-SESSION'!$K$7:$T$7,0))</f>
        <v>#N/A</v>
      </c>
      <c r="M30" s="131" t="e">
        <f>IF($A$26='Juan-SESSION'!$A$34,INDEX('Juan-SESSION'!$K$34:$T$41, MATCH("*Lat Pulldown*",'Juan-SESSION'!$B$34:$B$43,0), MATCH("*4th*",'Juan-SESSION'!$K$7:$T$7,0)),"")</f>
        <v>#N/A</v>
      </c>
      <c r="N30" s="48" t="e">
        <f>INDEX('Juan-SESSION'!$L$34:$U$41, MATCH("*Lat Pulldown*",'Juan-SESSION'!$B$34:$B$43,0), MATCH("*4th*",'Juan-SESSION'!$K$7:$T$7,0))</f>
        <v>#N/A</v>
      </c>
      <c r="O30" s="151"/>
      <c r="P30" s="151"/>
    </row>
    <row r="31" spans="1:39">
      <c r="B31" t="s">
        <v>7</v>
      </c>
      <c r="C31" s="132">
        <f>IF($A$26='Juan-SESSION'!$A$34,INDEX('Juan-SESSION'!$K$34:$T$41, MATCH("*Squat*",'Juan-SESSION'!$B$34:$B$43,0), MATCH("*5th*",'Juan-SESSION'!K$7:T$7,0)),"")</f>
        <v>0</v>
      </c>
      <c r="D31" s="87">
        <f>INDEX('Juan-SESSION'!L$34:U$41, MATCH("*Squat*",'Juan-SESSION'!$B$34:$B$43,0), MATCH("*5th*",'Juan-SESSION'!K$7:T$7,0))</f>
        <v>0</v>
      </c>
      <c r="E31" s="131" t="e">
        <f>IF($A$26='Juan-SESSION'!$A$34,INDEX('Juan-SESSION'!$K$34:$T$41, MATCH("*Deadlift*",'Juan-SESSION'!$B$34:$B$43,0), MATCH("*5th*",'Juan-SESSION'!$K$7:$T$7,0)),"")</f>
        <v>#N/A</v>
      </c>
      <c r="F31" s="131" t="e">
        <f>INDEX('Juan-SESSION'!$L$34:$U$41, MATCH("*Deadlift*",'Juan-SESSION'!$B$34:$B$43,0), MATCH("*5th*",'Juan-SESSION'!$K$7:$T$7,0))</f>
        <v>#N/A</v>
      </c>
      <c r="G31" s="131" t="e">
        <f>IF($A$26='Juan-SESSION'!$A$34,INDEX('Juan-SESSION'!$K$34:$T$41, MATCH("*Bench Press*",'Juan-SESSION'!$B$34:$B$43,0), MATCH("*5th*",'Juan-SESSION'!$K$7:$T$7,0)),"")</f>
        <v>#N/A</v>
      </c>
      <c r="H31" s="131" t="e">
        <f>INDEX('Juan-SESSION'!$L$34:$U$41, MATCH("*Bench Press*",'Juan-SESSION'!$B$34:$B$43,0), MATCH("*5th*",'Juan-SESSION'!$K$7:$T$7,0))</f>
        <v>#N/A</v>
      </c>
      <c r="I31" s="132" t="e">
        <f>IF($A$26='Juan-SESSION'!$A$34,INDEX('Juan-SESSION'!$K$34:$T$41, MATCH("*Military*",'Juan-SESSION'!$B$34:$B$43,0), MATCH("*5th*",'Juan-SESSION'!$K$7:$T$7,0)),"")</f>
        <v>#REF!</v>
      </c>
      <c r="J31" s="51" t="e">
        <f>INDEX('Juan-SESSION'!$L$34:$U$41, MATCH("*Military*",'Juan-SESSION'!$B$34:$B$43,0), MATCH("*5th*",'Juan-SESSION'!$K$7:$T$7,0))</f>
        <v>#REF!</v>
      </c>
      <c r="K31" s="138" t="e">
        <f>IF($A$26='Juan-SESSION'!$A$34,INDEX('Juan-SESSION'!$K$34:$T$41, MATCH("*Clean *",'Juan-SESSION'!$B$34:$B$43,0), MATCH("*5th*",'Juan-SESSION'!$K$7:$T$7,0)),"")</f>
        <v>#N/A</v>
      </c>
      <c r="L31" s="51" t="e">
        <f>INDEX('Juan-SESSION'!$L$34:$U$41, MATCH("*Clean *",'Juan-SESSION'!$B$34:$B$43,0), MATCH("*5th*",'Juan-SESSION'!$K$7:$T$7,0))</f>
        <v>#N/A</v>
      </c>
      <c r="M31" s="131" t="e">
        <f>IF($A$26='Juan-SESSION'!$A$34,INDEX('Juan-SESSION'!$K$34:$T$41, MATCH("*Lat Pulldown*",'Juan-SESSION'!$B$34:$B$43,0), MATCH("*5th*",'Juan-SESSION'!$K$7:$T$7,0)),"")</f>
        <v>#N/A</v>
      </c>
      <c r="N31" s="48" t="e">
        <f>INDEX('Juan-SESSION'!$L$34:$U$41, MATCH("*Lat Pulldown*",'Juan-SESSION'!$B$34:$B$43,0), MATCH("*5th*",'Juan-SESSION'!$K$7:$T$7,0))</f>
        <v>#N/A</v>
      </c>
      <c r="O31" s="151"/>
      <c r="P31" s="151"/>
    </row>
    <row r="32" spans="1:39">
      <c r="A32" s="129">
        <f>'Juan-SESSION'!A43</f>
        <v>42443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>
        <f>MAX(G33:G37)</f>
        <v>50</v>
      </c>
      <c r="H32" s="116">
        <f t="array" ref="H32">MAX(IF(G33:G37=G32,H33:H37))</f>
        <v>8</v>
      </c>
      <c r="I32" s="116">
        <f>MAX(I33:I37)</f>
        <v>35</v>
      </c>
      <c r="J32" s="116">
        <f t="array" ref="J32">MAX(IF(I33:I37=I32,J33:J37))</f>
        <v>8</v>
      </c>
      <c r="K32" s="116" t="e">
        <f>MAX(K33:K37)</f>
        <v>#N/A</v>
      </c>
      <c r="L32" s="116" t="e">
        <f t="array" ref="L32">MAX(IF(K33:K37=K32,L33:L37))</f>
        <v>#N/A</v>
      </c>
      <c r="M32" s="116" t="e">
        <f>MAX(M33:M37)</f>
        <v>#N/A</v>
      </c>
      <c r="N32" s="117" t="e">
        <f t="array" ref="N32">MAX(IF(M33:M37=M32,N33:N37))</f>
        <v>#N/A</v>
      </c>
      <c r="O32" s="152" t="e">
        <f>IF($A$32='Juan-SESSION'!$A$43,INDEX('Juan-SESSION'!$K$43:$T$50, MATCH("*1k Row*",'Juan-SESSION'!$B$43:$B$50,0), MATCH("*1st*",'Juan-SESSION'!$K$7:$T$7,0)),"")</f>
        <v>#N/A</v>
      </c>
      <c r="P32" s="152" t="e">
        <f>IF($A$32='Juan-SESSION'!$A$43,INDEX('Juan-SESSION'!$K$43:$T$50, MATCH("*HIIT*",'Juan-SESSION'!$B$43:$B$50,0), MATCH("*1st*",'Juan-SESSION'!$K$7:$T$7,0)),"")</f>
        <v>#N/A</v>
      </c>
      <c r="Q32" s="117" t="e">
        <f>INDEX('Juan-SESSION'!$L$43:$U$50, MATCH("*HIIT*",'Juan-SESSION'!$B$43:$B$50,0), MATCH("*1st*",'Juan-SESSION'!$K$7:$T$7,0))</f>
        <v>#N/A</v>
      </c>
      <c r="R32" s="117">
        <f>'Juan-SESSION'!U43</f>
        <v>0</v>
      </c>
      <c r="S32" s="116"/>
      <c r="T32" s="116"/>
      <c r="U32" s="120">
        <f>'Juan-SESSION'!A44</f>
        <v>92.6</v>
      </c>
      <c r="V32" s="120">
        <f>'Juan-SESSION'!A45</f>
        <v>13.8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IF($A$32='Juan-SESSION'!$A$43,INDEX('Juan-SESSION'!$K$43:$T$50, MATCH("*Squat*",'Juan-SESSION'!$B$43:$B$50,0), MATCH("*1st*",'Juan-SESSION'!$K$7:$T$7,0)),"")</f>
        <v>#N/A</v>
      </c>
      <c r="D33" s="132" t="e">
        <f>INDEX('Juan-SESSION'!$L$43:$U$50, MATCH("*Squat*",'Juan-SESSION'!$B$43:$B$50,0), MATCH("*1st*",'Juan-SESSION'!$K$7:$T$7,0))</f>
        <v>#N/A</v>
      </c>
      <c r="E33" s="131" t="e">
        <f>IF($A$32='Juan-SESSION'!$A$43,INDEX('Juan-SESSION'!$K$43:$T$50, MATCH("*Deadlift*",'Juan-SESSION'!$B$43:$B$50,0), MATCH("*1st*",'Juan-SESSION'!$K$7:$T$7,0)),"")</f>
        <v>#N/A</v>
      </c>
      <c r="F33" s="131" t="e">
        <f>INDEX('Juan-SESSION'!$L$43:$U$50, MATCH("*Deadlift*",'Juan-SESSION'!$B$43:$B$50,0), MATCH("*1st*",'Juan-SESSION'!$K$7:$T$7,0))</f>
        <v>#N/A</v>
      </c>
      <c r="G33" s="131">
        <f>IF($A$32='Juan-SESSION'!$A$43,INDEX('Juan-SESSION'!$K$43:$T$50, MATCH("*Bench Press*",'Juan-SESSION'!$B$43:$B$50,0), MATCH("*1st*",'Juan-SESSION'!$K$7:$T$7,0)),"")</f>
        <v>45</v>
      </c>
      <c r="H33" s="131">
        <f>INDEX('Juan-SESSION'!$L$43:$U$50, MATCH("*Bench Press*",'Juan-SESSION'!$B$43:$B$50,0), MATCH("*1st*",'Juan-SESSION'!$K$7:$T$7,0))</f>
        <v>12</v>
      </c>
      <c r="I33" s="132">
        <f>IF($A$32='Juan-SESSION'!$A$43,INDEX('Juan-SESSION'!$K$43:$T$50, MATCH("*Military*",'Juan-SESSION'!$B$43:$B$50,0), MATCH("*1st*",'Juan-SESSION'!$K$7:$T$7,0)),"")</f>
        <v>30</v>
      </c>
      <c r="J33" s="48">
        <f>INDEX('Juan-SESSION'!$L$43:$U$50, MATCH("*Military*",'Juan-SESSION'!$B$43:$B$50,0), MATCH("*1st*",'Juan-SESSION'!$K$7:$T$7,0))</f>
        <v>15</v>
      </c>
      <c r="K33" s="131" t="e">
        <f>IF($A$32='Juan-SESSION'!$A$43,INDEX('Juan-SESSION'!$K$43:$T$50, MATCH("*Clean *",'Juan-SESSION'!$B$43:$B$50,0), MATCH("*1st*",'Juan-SESSION'!$K$7:$T$7,0)),"")</f>
        <v>#N/A</v>
      </c>
      <c r="L33" s="48" t="e">
        <f>INDEX('Juan-SESSION'!$L$43:$U$50, MATCH("*Clean *",'Juan-SESSION'!$B$43:$B$50,0), MATCH("*1st*",'Juan-SESSION'!$K$7:$T$7,0))</f>
        <v>#N/A</v>
      </c>
      <c r="M33" s="131" t="e">
        <f>IF($A$32='Juan-SESSION'!$A$43,INDEX('Juan-SESSION'!$K$43:$T$50, MATCH("*Lat Pulldown*",'Juan-SESSION'!$B$43:$B$50,0), MATCH("*1st*",'Juan-SESSION'!$K$7:$T$7,0)),"")</f>
        <v>#N/A</v>
      </c>
      <c r="N33" s="48" t="e">
        <f>INDEX('Juan-SESSION'!$L$43:$U$50, MATCH("*Lat Pulldown*",'Juan-SESSION'!$B$43:$B$50,0), MATCH("*1st*",'Juan-SESSION'!$K$7:$T$7,0))</f>
        <v>#N/A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IF($A$32='Juan-SESSION'!$A$43,INDEX('Juan-SESSION'!$K$43:$T$50, MATCH("*Squat*",'Juan-SESSION'!$B$43:$B$50,0), MATCH("*2nd*",'Juan-SESSION'!$K$7:$T$7,0)),"")</f>
        <v>#N/A</v>
      </c>
      <c r="D34" s="132" t="e">
        <f>INDEX('Juan-SESSION'!$L$43:$U$50, MATCH("*Squat*",'Juan-SESSION'!$B$43:$B$50,0), MATCH("*2nd*",'Juan-SESSION'!$K$7:$T$7,0))</f>
        <v>#N/A</v>
      </c>
      <c r="E34" s="131" t="e">
        <f>IF($A$32='Juan-SESSION'!$A$43,INDEX('Juan-SESSION'!$K$43:$T$50, MATCH("*Deadlift*",'Juan-SESSION'!$B$43:$B$50,0), MATCH("*2ND*",'Juan-SESSION'!$K$7:$T$7,0)),"")</f>
        <v>#N/A</v>
      </c>
      <c r="F34" s="131" t="e">
        <f>INDEX('Juan-SESSION'!$L$43:$U$50, MATCH("*Deadlift*",'Juan-SESSION'!$B$43:$B$50,0), MATCH("*2nd*",'Juan-SESSION'!$K$7:$T$7,0))</f>
        <v>#N/A</v>
      </c>
      <c r="G34" s="131">
        <f>IF($A$32='Juan-SESSION'!$A$43,INDEX('Juan-SESSION'!$K$43:$T$50, MATCH("*Bench Press*",'Juan-SESSION'!$B$43:$B$50,0), MATCH("*2ND*",'Juan-SESSION'!$K$7:$T$7,0)),"")</f>
        <v>50</v>
      </c>
      <c r="H34" s="131">
        <f>INDEX('Juan-SESSION'!$L$43:$U$50, MATCH("*Bench Press*",'Juan-SESSION'!$B$43:$B$50,0), MATCH("*2nd*",'Juan-SESSION'!$K$7:$T$7,0))</f>
        <v>6</v>
      </c>
      <c r="I34" s="132">
        <f>IF($A$32='Juan-SESSION'!$A$43,INDEX('Juan-SESSION'!$K$43:$T$50, MATCH("*Military*",'Juan-SESSION'!$B$43:$B$50,0), MATCH("*2ND*",'Juan-SESSION'!$K$7:$T$7,0)),"")</f>
        <v>35</v>
      </c>
      <c r="J34" s="44">
        <f>INDEX('Juan-SESSION'!$L$43:$U$50, MATCH("*Military*",'Juan-SESSION'!$B$43:$B$50,0), MATCH("*2nd*",'Juan-SESSION'!$K$7:$T$7,0))</f>
        <v>8</v>
      </c>
      <c r="K34" s="131" t="e">
        <f>IF($A$32='Juan-SESSION'!$A$43,INDEX('Juan-SESSION'!$K$43:$T$50, MATCH("*Clean *",'Juan-SESSION'!$B$43:$B$50,0), MATCH("*2ND*",'Juan-SESSION'!$K$7:$T$7,0)),"")</f>
        <v>#N/A</v>
      </c>
      <c r="L34" s="44" t="e">
        <f>INDEX('Juan-SESSION'!$L$43:$U$50, MATCH("*Clean *",'Juan-SESSION'!$B$43:$B$50,0), MATCH("*2nd*",'Juan-SESSION'!$K$7:$T$7,0))</f>
        <v>#N/A</v>
      </c>
      <c r="M34" s="131" t="e">
        <f>IF($A$32='Juan-SESSION'!$A$43,INDEX('Juan-SESSION'!$K$43:$T$50, MATCH("*Lat Pulldown*",'Juan-SESSION'!$B$43:$B$50,0), MATCH("*2ND*",'Juan-SESSION'!$K$7:$T$7,0)),"")</f>
        <v>#N/A</v>
      </c>
      <c r="N34" s="48" t="e">
        <f>INDEX('Juan-SESSION'!$L$43:$U$50, MATCH("*Lat Pulldown*",'Juan-SESSION'!$B$43:$B$50,0), MATCH("*2nd*",'Juan-SESSION'!$K$7:$T$7,0))</f>
        <v>#N/A</v>
      </c>
      <c r="O34" s="151"/>
      <c r="P34" s="151"/>
    </row>
    <row r="35" spans="1:40">
      <c r="B35" t="s">
        <v>5</v>
      </c>
      <c r="C35" s="131" t="e">
        <f>IF($A$32='Juan-SESSION'!$A$43,INDEX('Juan-SESSION'!$K$43:$T$50, MATCH("*Squat*",'Juan-SESSION'!$B$43:$B$50,0), MATCH("*3rd*",'Juan-SESSION'!$K$7:$T$7,0)),"")</f>
        <v>#N/A</v>
      </c>
      <c r="D35" s="132" t="e">
        <f>INDEX('Juan-SESSION'!$L$43:$U$50, MATCH("*Squat*",'Juan-SESSION'!$B$43:$B$50,0), MATCH("*3rd*",'Juan-SESSION'!$K$7:$T$7,0))</f>
        <v>#N/A</v>
      </c>
      <c r="E35" s="131" t="e">
        <f>IF($A$32='Juan-SESSION'!$A$43,INDEX('Juan-SESSION'!$K$43:$T$50, MATCH("*Deadlift*",'Juan-SESSION'!$B$43:$B$50,0), MATCH("*3rd*",'Juan-SESSION'!$K$7:$T$7,0)),"")</f>
        <v>#N/A</v>
      </c>
      <c r="F35" s="131" t="e">
        <f>INDEX('Juan-SESSION'!$L$43:$U$50, MATCH("*Deadlift*",'Juan-SESSION'!$B$43:$B$50,0), MATCH("*3rd*",'Juan-SESSION'!$K$7:$T$7,0))</f>
        <v>#N/A</v>
      </c>
      <c r="G35" s="131">
        <f>IF($A$32='Juan-SESSION'!$A$43,INDEX('Juan-SESSION'!$K$43:$T$50, MATCH("*Bench Press*",'Juan-SESSION'!$B$43:$B$50,0), MATCH("*3rd*",'Juan-SESSION'!$K$7:$T$7,0)),"")</f>
        <v>50</v>
      </c>
      <c r="H35" s="131">
        <f>INDEX('Juan-SESSION'!$L$43:$U$50, MATCH("*Bench Press*",'Juan-SESSION'!$B$43:$B$50,0), MATCH("*3rd*",'Juan-SESSION'!$K$7:$T$7,0))</f>
        <v>8</v>
      </c>
      <c r="I35" s="132">
        <f>IF($A$32='Juan-SESSION'!$A$43,INDEX('Juan-SESSION'!$K$43:$T$50, MATCH("*Military*",'Juan-SESSION'!$B$43:$B$50,0), MATCH("*3rd*",'Juan-SESSION'!$K$7:$T$7,0)),"")</f>
        <v>35</v>
      </c>
      <c r="J35" s="44">
        <f>INDEX('Juan-SESSION'!$L$43:$U$50, MATCH("*Military*",'Juan-SESSION'!$B$43:$B$50,0), MATCH("*3rd*",'Juan-SESSION'!$K$7:$T$7,0))</f>
        <v>5</v>
      </c>
      <c r="K35" s="131" t="e">
        <f>IF($A$32='Juan-SESSION'!$A$43,INDEX('Juan-SESSION'!$K$43:$T$50, MATCH("*Clean *",'Juan-SESSION'!$B$43:$B$50,0), MATCH("*3rd*",'Juan-SESSION'!$K$7:$T$7,0)),"")</f>
        <v>#N/A</v>
      </c>
      <c r="L35" s="44" t="e">
        <f>INDEX('Juan-SESSION'!$L$43:$U$50, MATCH("*Clean *",'Juan-SESSION'!$B$43:$B$50,0), MATCH("*3rd*",'Juan-SESSION'!$K$7:$T$7,0))</f>
        <v>#N/A</v>
      </c>
      <c r="M35" s="131" t="e">
        <f>IF($A$32='Juan-SESSION'!$A$43,INDEX('Juan-SESSION'!$K$43:$T$50, MATCH("*Lat Pulldown*",'Juan-SESSION'!$B$43:$B$50,0), MATCH("*3rd*",'Juan-SESSION'!$K$7:$T$7,0)),"")</f>
        <v>#N/A</v>
      </c>
      <c r="N35" s="48" t="e">
        <f>INDEX('Juan-SESSION'!$L$43:$U$50, MATCH("*Lat Pulldown*",'Juan-SESSION'!$B$43:$B$50,0), MATCH("*3rd*",'Juan-SESSION'!$K$7:$T$7,0))</f>
        <v>#N/A</v>
      </c>
      <c r="O35" s="151"/>
      <c r="P35" s="151"/>
    </row>
    <row r="36" spans="1:40">
      <c r="B36" t="s">
        <v>6</v>
      </c>
      <c r="C36" s="131" t="e">
        <f>IF($A$32='Juan-SESSION'!$A$43,INDEX('Juan-SESSION'!$K$43:$T$50, MATCH("*Squat*",'Juan-SESSION'!$B$43:$B$50,0), MATCH("*4th*",'Juan-SESSION'!$K$7:$T$7,0)),"")</f>
        <v>#N/A</v>
      </c>
      <c r="D36" s="132" t="e">
        <f>INDEX('Juan-SESSION'!$L$43:$U$50, MATCH("*Squat*",'Juan-SESSION'!$B$43:$B$50,0), MATCH("*4th*",'Juan-SESSION'!$K$7:$T$7,0))</f>
        <v>#N/A</v>
      </c>
      <c r="E36" s="131" t="e">
        <f>IF($A$32='Juan-SESSION'!$A$43,INDEX('Juan-SESSION'!$K$43:$T$50, MATCH("*Deadlift*",'Juan-SESSION'!$B$43:$B$50,0), MATCH("*4th*",'Juan-SESSION'!$K$7:$T$7,0)),"")</f>
        <v>#N/A</v>
      </c>
      <c r="F36" s="131" t="e">
        <f>INDEX('Juan-SESSION'!$L$43:$U$50, MATCH("*Deadlift*",'Juan-SESSION'!$B$43:$B$50,0), MATCH("*4th*",'Juan-SESSION'!$K$7:$T$7,0))</f>
        <v>#N/A</v>
      </c>
      <c r="G36" s="131">
        <f>IF($A$32='Juan-SESSION'!$A$43,INDEX('Juan-SESSION'!$K$43:$T$50, MATCH("*Bench Press*",'Juan-SESSION'!$B$43:$B$50,0), MATCH("*4th*",'Juan-SESSION'!$K$7:$T$7,0)),"")</f>
        <v>50</v>
      </c>
      <c r="H36" s="131">
        <f>INDEX('Juan-SESSION'!$L$43:$U$50, MATCH("*Bench Press*",'Juan-SESSION'!$B$43:$B$50,0), MATCH("*4th*",'Juan-SESSION'!$K$7:$T$7,0))</f>
        <v>6</v>
      </c>
      <c r="I36" s="132">
        <f>IF($A$32='Juan-SESSION'!$A$43,INDEX('Juan-SESSION'!$K$43:$T$50, MATCH("*Military*",'Juan-SESSION'!$B$43:$B$50,0), MATCH("*4th*",'Juan-SESSION'!$K$7:$T$7,0)),"")</f>
        <v>35</v>
      </c>
      <c r="J36" s="44">
        <f>INDEX('Juan-SESSION'!$L$43:$U$50, MATCH("*Military*",'Juan-SESSION'!$B$43:$B$50,0), MATCH("*4th*",'Juan-SESSION'!$K$7:$T$7,0))</f>
        <v>5</v>
      </c>
      <c r="K36" s="131" t="e">
        <f>IF($A$32='Juan-SESSION'!$A$43,INDEX('Juan-SESSION'!$K$43:$T$50, MATCH("*Clean *",'Juan-SESSION'!$B$43:$B$50,0), MATCH("*4th*",'Juan-SESSION'!$K$7:$T$7,0)),"")</f>
        <v>#N/A</v>
      </c>
      <c r="L36" s="44" t="e">
        <f>INDEX('Juan-SESSION'!$L$43:$U$50, MATCH("*Clean *",'Juan-SESSION'!$B$43:$B$50,0), MATCH("*4th*",'Juan-SESSION'!$K$7:$T$7,0))</f>
        <v>#N/A</v>
      </c>
      <c r="M36" s="131" t="e">
        <f>IF($A$32='Juan-SESSION'!$A$43,INDEX('Juan-SESSION'!$K$43:$T$50, MATCH("*Lat Pulldown*",'Juan-SESSION'!$B$43:$B$50,0), MATCH("*4th*",'Juan-SESSION'!$K$7:$T$7,0)),"")</f>
        <v>#N/A</v>
      </c>
      <c r="N36" s="48" t="e">
        <f>INDEX('Juan-SESSION'!$L$43:$U$50, MATCH("*Lat Pulldown*",'Juan-SESSION'!$B$43:$B$50,0), MATCH("*4th*",'Juan-SESSION'!$K$7:$T$7,0))</f>
        <v>#N/A</v>
      </c>
      <c r="O36" s="151"/>
      <c r="P36" s="151"/>
    </row>
    <row r="37" spans="1:40">
      <c r="B37" t="s">
        <v>7</v>
      </c>
      <c r="C37" s="131" t="e">
        <f>IF($A$32='Juan-SESSION'!$A$43,INDEX('Juan-SESSION'!$K$43:$T$50, MATCH("*Squat*",'Juan-SESSION'!$B$43:$B$50,0), MATCH("*5th*",'Juan-SESSION'!$K$7:$T$7,0)),"")</f>
        <v>#N/A</v>
      </c>
      <c r="D37" s="132" t="e">
        <f>INDEX('Juan-SESSION'!$L$43:$U$50, MATCH("*Squat*",'Juan-SESSION'!$B$43:$B$50,0), MATCH("*5th*",'Juan-SESSION'!$K$7:$T$7,0))</f>
        <v>#N/A</v>
      </c>
      <c r="E37" s="131" t="e">
        <f>IF($A$32='Juan-SESSION'!$A$43,INDEX('Juan-SESSION'!$K$43:$T$50, MATCH("*Deadlift*",'Juan-SESSION'!$B$43:$B$50,0), MATCH("*5th*",'Juan-SESSION'!$K$7:$T$7,0)),"")</f>
        <v>#N/A</v>
      </c>
      <c r="F37" s="131" t="e">
        <f>INDEX('Juan-SESSION'!$L$43:$U$50, MATCH("*Deadlift*",'Juan-SESSION'!$B$43:$B$50,0), MATCH("*5th*",'Juan-SESSION'!$K$7:$T$7,0))</f>
        <v>#N/A</v>
      </c>
      <c r="G37" s="131">
        <f>IF($A$32='Juan-SESSION'!$A$43,INDEX('Juan-SESSION'!$K$43:$T$50, MATCH("*Bench Press*",'Juan-SESSION'!$B$43:$B$50,0), MATCH("*5th*",'Juan-SESSION'!$K$7:$T$7,0)),"")</f>
        <v>0</v>
      </c>
      <c r="H37" s="131">
        <f>INDEX('Juan-SESSION'!$L$43:$U$50, MATCH("*Bench Press*",'Juan-SESSION'!$B$43:$B$50,0), MATCH("*5th*",'Juan-SESSION'!$K$7:$T$7,0))</f>
        <v>0</v>
      </c>
      <c r="I37" s="132">
        <f>IF($A$32='Juan-SESSION'!$A$43,INDEX('Juan-SESSION'!$K$43:$T$50, MATCH("*Military*",'Juan-SESSION'!$B$43:$B$50,0), MATCH("*5th*",'Juan-SESSION'!$K$7:$T$7,0)),"")</f>
        <v>0</v>
      </c>
      <c r="J37" s="44">
        <f>INDEX('Juan-SESSION'!$L$43:$U$50, MATCH("*Military*",'Juan-SESSION'!$B$43:$B$50,0), MATCH("*5th*",'Juan-SESSION'!$K$7:$T$7,0))</f>
        <v>0</v>
      </c>
      <c r="K37" s="131" t="e">
        <f>IF($A$32='Juan-SESSION'!$A$43,INDEX('Juan-SESSION'!$K$43:$T$50, MATCH("*Clean *",'Juan-SESSION'!$B$43:$B$50,0), MATCH("*5th*",'Juan-SESSION'!$K$7:$T$7,0)),"")</f>
        <v>#N/A</v>
      </c>
      <c r="L37" s="44" t="e">
        <f>INDEX('Juan-SESSION'!$L$43:$U$50, MATCH("*Clean *",'Juan-SESSION'!$B$43:$B$50,0), MATCH("*5th*",'Juan-SESSION'!$K$7:$T$7,0))</f>
        <v>#N/A</v>
      </c>
      <c r="M37" s="131" t="e">
        <f>IF($A$32='Juan-SESSION'!$A$43,INDEX('Juan-SESSION'!$K$43:$T$50, MATCH("*Lat Pulldown*",'Juan-SESSION'!$B$43:$B$50,0), MATCH("*5th*",'Juan-SESSION'!$K$7:$T$7,0)),"")</f>
        <v>#N/A</v>
      </c>
      <c r="N37" s="48" t="e">
        <f>INDEX('Juan-SESSION'!$L$43:$U$50, MATCH("*Lat Pulldown*",'Juan-SESSION'!$B$43:$B$50,0), MATCH("*5th*",'Juan-SESSION'!$K$7:$T$7,0))</f>
        <v>#N/A</v>
      </c>
      <c r="O37" s="151"/>
      <c r="P37" s="151"/>
    </row>
    <row r="38" spans="1:40">
      <c r="A38" s="129">
        <f>'Juan-SESSION'!A52</f>
        <v>42450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 t="e">
        <f>MAX(E39:E43)</f>
        <v>#N/A</v>
      </c>
      <c r="F38" s="116" t="e">
        <f t="array" ref="F38">MAX(IF(E39:E43=E38,F39:F43))</f>
        <v>#N/A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IF($A$38='Juan-SESSION'!$A$52,INDEX('Juan-SESSION'!$K$52:$T$59, MATCH("*1k Row*",'Juan-SESSION'!$B$52:$B$59,0), MATCH("*1st*",'Juan-SESSION'!$K$7:$T$7,0)),"")</f>
        <v>#N/A</v>
      </c>
      <c r="P38" s="152" t="e">
        <f>IF($A$38='Juan-SESSION'!$A$52,INDEX('Juan-SESSION'!$K$52:$T$59, MATCH("*HIIT*",'Juan-SESSION'!$B$52:$B$59,0), MATCH("*1st*",'Juan-SESSION'!$K$7:$T$7,0)),"")</f>
        <v>#N/A</v>
      </c>
      <c r="Q38" s="117" t="e">
        <f>INDEX('Juan-SESSION'!$L$52:$U$59, MATCH("*HIIT*",'Juan-SESSION'!$B$52:$B$59,0), MATCH("*1st*",'Juan-SESSION'!$K$7:$T$7,0))</f>
        <v>#N/A</v>
      </c>
      <c r="R38" s="117">
        <f>'Juan-SESSION'!U52</f>
        <v>0</v>
      </c>
      <c r="S38" s="116"/>
      <c r="T38" s="116"/>
      <c r="U38" s="120">
        <f>'Juan-SESSION'!A53</f>
        <v>93.6</v>
      </c>
      <c r="V38" s="120">
        <f>'Juan-SESSION'!A54</f>
        <v>12.9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IF($A$38='Juan-SESSION'!$A$52,INDEX('Juan-SESSION'!$K$52:$T$59, MATCH("*Squat*",'Juan-SESSION'!$B$52:$B$59,0), MATCH("*1st*",'Juan-SESSION'!$K$7:$T$7,0)),"")</f>
        <v>#N/A</v>
      </c>
      <c r="D39" s="132" t="e">
        <f>INDEX('Juan-SESSION'!L$52:U$59, MATCH("*Squat*",'Juan-SESSION'!$B$52:$B$59,0), MATCH("*1st*",'Juan-SESSION'!K$7:T$7,0))</f>
        <v>#N/A</v>
      </c>
      <c r="E39" s="131" t="e">
        <f>IF($A$38='Juan-SESSION'!$A$52,INDEX('Juan-SESSION'!$K$52:$T$59, MATCH("*Deadlift*",'Juan-SESSION'!$B$52:$B$59,0), MATCH("*1st*",'Juan-SESSION'!$K$7:$T$7,0)),"")</f>
        <v>#N/A</v>
      </c>
      <c r="F39" s="131" t="e">
        <f>INDEX('Juan-SESSION'!$L$52:$U$59, MATCH("*Deadlift*",'Juan-SESSION'!$B$52:$B$59,0), MATCH("*1st*",'Juan-SESSION'!$K$7:$T$7,0))</f>
        <v>#N/A</v>
      </c>
      <c r="G39" s="131" t="e">
        <f>IF($A$38='Juan-SESSION'!$A$52,INDEX('Juan-SESSION'!$K$52:$T$59, MATCH("*Bench Press*",'Juan-SESSION'!$B$52:$B$59,0), MATCH("*1st*",'Juan-SESSION'!$K$7:$T$7,0)),"")</f>
        <v>#N/A</v>
      </c>
      <c r="H39" s="131" t="e">
        <f>INDEX('Juan-SESSION'!$L$52:$U$59, MATCH("*Bench Press*",'Juan-SESSION'!$B$52:$B$59,0), MATCH("*1st*",'Juan-SESSION'!$K$7:$T$7,0))</f>
        <v>#N/A</v>
      </c>
      <c r="I39" s="132" t="e">
        <f>IF($A$38='Juan-SESSION'!$A$52,INDEX('Juan-SESSION'!$K$52:$T$59, MATCH("*Military*",'Juan-SESSION'!$B$52:$B$59,0), MATCH("*1st*",'Juan-SESSION'!$K$7:$T$7,0)),"")</f>
        <v>#N/A</v>
      </c>
      <c r="J39" s="48" t="e">
        <f>INDEX('Juan-SESSION'!$L$52:$U$59, MATCH("*Military*",'Juan-SESSION'!$B$52:$B$59,0), MATCH("*1st*",'Juan-SESSION'!$K$7:$T$7,0))</f>
        <v>#N/A</v>
      </c>
      <c r="K39" s="131" t="e">
        <f>IF($A$38='Juan-SESSION'!$A$52,INDEX('Juan-SESSION'!$K$52:$T$59, MATCH("*Clean *",'Juan-SESSION'!$B$52:$B$59,0), MATCH("*1st*",'Juan-SESSION'!$K$7:$T$7,0)),"")</f>
        <v>#N/A</v>
      </c>
      <c r="L39" s="48" t="e">
        <f>INDEX('Juan-SESSION'!$L$52:$U$59, MATCH("*Clean *",'Juan-SESSION'!$B$52:$B$59,0), MATCH("*1st*",'Juan-SESSION'!$K$7:$T$7,0))</f>
        <v>#N/A</v>
      </c>
      <c r="M39" s="131" t="e">
        <f>IF($A$38='Juan-SESSION'!$A$52,INDEX('Juan-SESSION'!$K$52:$T$59, MATCH("*Lat Pulldown*",'Juan-SESSION'!$B$52:$B$59,0), MATCH("*1st*",'Juan-SESSION'!$K$7:$T$7,0)),"")</f>
        <v>#N/A</v>
      </c>
      <c r="N39" s="48" t="e">
        <f>INDEX('Juan-SESSION'!$L$52:$U$59, MATCH("*Lat Pulldown*",'Juan-SESSION'!$B$52:$B$59,0), MATCH("*1st*",'Juan-SESSION'!$K$7:$T$7,0))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IF($A$38='Juan-SESSION'!$A$52,INDEX('Juan-SESSION'!$K$52:$T$59, MATCH("*Squat*",'Juan-SESSION'!$B$52:$B$59,0), MATCH("*2nd*",'Juan-SESSION'!$K$7:$T$7,0)),"")</f>
        <v>#N/A</v>
      </c>
      <c r="D40" s="132" t="e">
        <f>INDEX('Juan-SESSION'!L$52:U$59, MATCH("*Squat*",'Juan-SESSION'!$B$52:$B$59,0), MATCH("*2nd*",'Juan-SESSION'!K$7:T$7,0))</f>
        <v>#N/A</v>
      </c>
      <c r="E40" s="131" t="e">
        <f>IF($A$38='Juan-SESSION'!$A$52,INDEX('Juan-SESSION'!$K$52:$T$59, MATCH("*Deadlift*",'Juan-SESSION'!$B$52:$B$59,0), MATCH("*2ND*",'Juan-SESSION'!$K$7:$T$7,0)),"")</f>
        <v>#N/A</v>
      </c>
      <c r="F40" s="131" t="e">
        <f>INDEX('Juan-SESSION'!$L$52:$U$59, MATCH("*Deadlift*",'Juan-SESSION'!$B$52:$B$59,0), MATCH("*2nd*",'Juan-SESSION'!$K$7:$T$7,0))</f>
        <v>#N/A</v>
      </c>
      <c r="G40" s="131" t="e">
        <f>IF($A$38='Juan-SESSION'!$A$52,INDEX('Juan-SESSION'!$K$52:$T$59, MATCH("*Bench Press*",'Juan-SESSION'!$B$52:$B$59,0), MATCH("*2ND*",'Juan-SESSION'!$K$7:$T$7,0)),"")</f>
        <v>#N/A</v>
      </c>
      <c r="H40" s="131" t="e">
        <f>INDEX('Juan-SESSION'!$L$52:$U$59, MATCH("*Bench Press*",'Juan-SESSION'!$B$52:$B$59,0), MATCH("*2nd*",'Juan-SESSION'!$K$7:$T$7,0))</f>
        <v>#N/A</v>
      </c>
      <c r="I40" s="132" t="e">
        <f>IF($A$38='Juan-SESSION'!$A$52,INDEX('Juan-SESSION'!$K$52:$T$59, MATCH("*Military*",'Juan-SESSION'!$B$52:$B$59,0), MATCH("*2ND*",'Juan-SESSION'!$K$7:$T$7,0)),"")</f>
        <v>#N/A</v>
      </c>
      <c r="J40" s="44" t="e">
        <f>INDEX('Juan-SESSION'!$L$52:$U$59, MATCH("*Military*",'Juan-SESSION'!$B$52:$B$59,0), MATCH("*2nd*",'Juan-SESSION'!$K$7:$T$7,0))</f>
        <v>#N/A</v>
      </c>
      <c r="K40" s="131" t="e">
        <f>IF($A$38='Juan-SESSION'!$A$52,INDEX('Juan-SESSION'!$K$52:$T$59, MATCH("*Clean *",'Juan-SESSION'!$B$52:$B$59,0), MATCH("*2ND*",'Juan-SESSION'!$K$7:$T$7,0)),"")</f>
        <v>#N/A</v>
      </c>
      <c r="L40" s="44" t="e">
        <f>INDEX('Juan-SESSION'!$L$52:$U$59, MATCH("*Clean *",'Juan-SESSION'!$B$52:$B$59,0), MATCH("*2nd*",'Juan-SESSION'!$K$7:$T$7,0))</f>
        <v>#N/A</v>
      </c>
      <c r="M40" s="131" t="e">
        <f>IF($A$38='Juan-SESSION'!$A$52,INDEX('Juan-SESSION'!$K$52:$T$59, MATCH("*Lat Pulldown*",'Juan-SESSION'!$B$52:$B$59,0), MATCH("*2ND*",'Juan-SESSION'!$K$7:$T$7,0)),"")</f>
        <v>#N/A</v>
      </c>
      <c r="N40" s="48" t="e">
        <f>INDEX('Juan-SESSION'!$L$52:$U$59, MATCH("*Lat Pulldown*",'Juan-SESSION'!$B$52:$B$59,0), MATCH("*2nd*",'Juan-SESSION'!$K$7:$T$7,0))</f>
        <v>#N/A</v>
      </c>
      <c r="O40" s="151"/>
      <c r="P40" s="151"/>
    </row>
    <row r="41" spans="1:40">
      <c r="B41" t="s">
        <v>5</v>
      </c>
      <c r="C41" s="131" t="e">
        <f>IF($A$38='Juan-SESSION'!$A$52,INDEX('Juan-SESSION'!$K$52:$T$59, MATCH("*Squat*",'Juan-SESSION'!$B$52:$B$59,0), MATCH("*3rd*",'Juan-SESSION'!$K$7:$T$7,0)),"")</f>
        <v>#N/A</v>
      </c>
      <c r="D41" s="132" t="e">
        <f>INDEX('Juan-SESSION'!L$52:U$59, MATCH("*Squat*",'Juan-SESSION'!$B$52:$B$59,0), MATCH("*3rd*",'Juan-SESSION'!K$7:T$7,0))</f>
        <v>#N/A</v>
      </c>
      <c r="E41" s="131" t="e">
        <f>IF($A$38='Juan-SESSION'!$A$52,INDEX('Juan-SESSION'!$K$52:$T$59, MATCH("*Deadlift*",'Juan-SESSION'!$B$52:$B$59,0), MATCH("*3rd*",'Juan-SESSION'!$K$7:$T$7,0)),"")</f>
        <v>#N/A</v>
      </c>
      <c r="F41" s="131" t="e">
        <f>INDEX('Juan-SESSION'!$L$52:$U$59, MATCH("*Deadlift*",'Juan-SESSION'!$B$52:$B$59,0), MATCH("*3rd*",'Juan-SESSION'!$K$7:$T$7,0))</f>
        <v>#N/A</v>
      </c>
      <c r="G41" s="131" t="e">
        <f>IF($A$38='Juan-SESSION'!$A$52,INDEX('Juan-SESSION'!$K$52:$T$59, MATCH("*Bench Press*",'Juan-SESSION'!$B$52:$B$59,0), MATCH("*3rd*",'Juan-SESSION'!$K$7:$T$7,0)),"")</f>
        <v>#N/A</v>
      </c>
      <c r="H41" s="131" t="e">
        <f>INDEX('Juan-SESSION'!$L$52:$U$59, MATCH("*Bench Press*",'Juan-SESSION'!$B$52:$B$59,0), MATCH("*3rd*",'Juan-SESSION'!$K$7:$T$7,0))</f>
        <v>#N/A</v>
      </c>
      <c r="I41" s="132" t="e">
        <f>IF($A$38='Juan-SESSION'!$A$52,INDEX('Juan-SESSION'!$K$52:$T$59, MATCH("*Military*",'Juan-SESSION'!$B$52:$B$59,0), MATCH("*3rd*",'Juan-SESSION'!$K$7:$T$7,0)),"")</f>
        <v>#N/A</v>
      </c>
      <c r="J41" s="44" t="e">
        <f>INDEX('Juan-SESSION'!$L$52:$U$59, MATCH("*Military*",'Juan-SESSION'!$B$52:$B$59,0), MATCH("*3rd*",'Juan-SESSION'!$K$7:$T$7,0))</f>
        <v>#N/A</v>
      </c>
      <c r="K41" s="131" t="e">
        <f>IF($A$38='Juan-SESSION'!$A$52,INDEX('Juan-SESSION'!$K$52:$T$59, MATCH("*Clean *",'Juan-SESSION'!$B$52:$B$59,0), MATCH("*3rd*",'Juan-SESSION'!$K$7:$T$7,0)),"")</f>
        <v>#N/A</v>
      </c>
      <c r="L41" s="44" t="e">
        <f>INDEX('Juan-SESSION'!$L$52:$U$59, MATCH("*Clean *",'Juan-SESSION'!$B$52:$B$59,0), MATCH("*3rd*",'Juan-SESSION'!$K$7:$T$7,0))</f>
        <v>#N/A</v>
      </c>
      <c r="M41" s="131" t="e">
        <f>IF($A$38='Juan-SESSION'!$A$52,INDEX('Juan-SESSION'!$K$52:$T$59, MATCH("*Lat Pulldown*",'Juan-SESSION'!$B$52:$B$59,0), MATCH("*3rd*",'Juan-SESSION'!$K$7:$T$7,0)),"")</f>
        <v>#N/A</v>
      </c>
      <c r="N41" s="48" t="e">
        <f>INDEX('Juan-SESSION'!$L$52:$U$59, MATCH("*Lat Pulldown*",'Juan-SESSION'!$B$52:$B$59,0), MATCH("*3rd*",'Juan-SESSION'!$K$7:$T$7,0))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IF($A$38='Juan-SESSION'!$A$52,INDEX('Juan-SESSION'!$K$52:$T$59, MATCH("*Squat*",'Juan-SESSION'!$B$52:$B$59,0), MATCH("*4th*",'Juan-SESSION'!$K$7:$T$7,0)),"")</f>
        <v>#N/A</v>
      </c>
      <c r="D42" s="132" t="e">
        <f>INDEX('Juan-SESSION'!L$52:U$59, MATCH("*Squat*",'Juan-SESSION'!$B$52:$B$59,0), MATCH("*4th*",'Juan-SESSION'!K$7:T$7,0))</f>
        <v>#N/A</v>
      </c>
      <c r="E42" s="131" t="e">
        <f>IF($A$38='Juan-SESSION'!$A$52,INDEX('Juan-SESSION'!$K$52:$T$59, MATCH("*Deadlift*",'Juan-SESSION'!$B$52:$B$59,0), MATCH("*4th*",'Juan-SESSION'!$K$7:$T$7,0)),"")</f>
        <v>#N/A</v>
      </c>
      <c r="F42" s="131" t="e">
        <f>INDEX('Juan-SESSION'!$L$52:$U$59, MATCH("*Deadlift*",'Juan-SESSION'!$B$52:$B$59,0), MATCH("*4th*",'Juan-SESSION'!$K$7:$T$7,0))</f>
        <v>#N/A</v>
      </c>
      <c r="G42" s="131" t="e">
        <f>IF($A$38='Juan-SESSION'!$A$52,INDEX('Juan-SESSION'!$K$52:$T$59, MATCH("*Bench Press*",'Juan-SESSION'!$B$52:$B$59,0), MATCH("*4th*",'Juan-SESSION'!$K$7:$T$7,0)),"")</f>
        <v>#N/A</v>
      </c>
      <c r="H42" s="131" t="e">
        <f>INDEX('Juan-SESSION'!$L$52:$U$59, MATCH("*Bench Press*",'Juan-SESSION'!$B$52:$B$59,0), MATCH("*4th*",'Juan-SESSION'!$K$7:$T$7,0))</f>
        <v>#N/A</v>
      </c>
      <c r="I42" s="132" t="e">
        <f>IF($A$38='Juan-SESSION'!$A$52,INDEX('Juan-SESSION'!$K$52:$T$59, MATCH("*Military*",'Juan-SESSION'!$B$52:$B$59,0), MATCH("*4th*",'Juan-SESSION'!$K$7:$T$7,0)),"")</f>
        <v>#N/A</v>
      </c>
      <c r="J42" s="44" t="e">
        <f>INDEX('Juan-SESSION'!$L$52:$U$59, MATCH("*Military*",'Juan-SESSION'!$B$52:$B$59,0), MATCH("*4th*",'Juan-SESSION'!$K$7:$T$7,0))</f>
        <v>#N/A</v>
      </c>
      <c r="K42" s="131" t="e">
        <f>IF($A$38='Juan-SESSION'!$A$52,INDEX('Juan-SESSION'!$K$52:$T$59, MATCH("*Clean *",'Juan-SESSION'!$B$52:$B$59,0), MATCH("*4th*",'Juan-SESSION'!$K$7:$T$7,0)),"")</f>
        <v>#N/A</v>
      </c>
      <c r="L42" s="44" t="e">
        <f>INDEX('Juan-SESSION'!$L$52:$U$59, MATCH("*Clean *",'Juan-SESSION'!$B$52:$B$59,0), MATCH("*4th*",'Juan-SESSION'!$K$7:$T$7,0))</f>
        <v>#N/A</v>
      </c>
      <c r="M42" s="131" t="e">
        <f>IF($A$38='Juan-SESSION'!$A$52,INDEX('Juan-SESSION'!$K$52:$T$59, MATCH("*Lat Pulldown*",'Juan-SESSION'!$B$52:$B$59,0), MATCH("*4th*",'Juan-SESSION'!$K$7:$T$7,0)),"")</f>
        <v>#N/A</v>
      </c>
      <c r="N42" s="44" t="e">
        <f>INDEX('Juan-SESSION'!$L$52:$U$59, MATCH("*Lat Pulldown*",'Juan-SESSION'!$B$52:$B$59,0), MATCH("*4th*",'Juan-SESSION'!$K$7:$T$7,0))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IF($A$38='Juan-SESSION'!$A$52,INDEX('Juan-SESSION'!$K$52:$T$59, MATCH("*Squat*",'Juan-SESSION'!$B$52:$B$59,0), MATCH("*5th*",'Juan-SESSION'!$K$7:$T$7,0)),"")</f>
        <v>#N/A</v>
      </c>
      <c r="D43" s="132" t="e">
        <f>INDEX('Juan-SESSION'!L$52:U$59, MATCH("*Squat*",'Juan-SESSION'!$B$52:$B$59,0), MATCH("*5th*",'Juan-SESSION'!K$7:T$7,0))</f>
        <v>#N/A</v>
      </c>
      <c r="E43" s="131" t="e">
        <f>IF($A$38='Juan-SESSION'!$A$52,INDEX('Juan-SESSION'!$K$52:$T$59, MATCH("*Deadlift*",'Juan-SESSION'!$B$52:$B$59,0), MATCH("*5th*",'Juan-SESSION'!$K$7:$T$7,0)),"")</f>
        <v>#N/A</v>
      </c>
      <c r="F43" s="131" t="e">
        <f>INDEX('Juan-SESSION'!$L$52:$U$59, MATCH("*Deadlift*",'Juan-SESSION'!$B$52:$B$59,0), MATCH("*5th*",'Juan-SESSION'!$K$7:$T$7,0))</f>
        <v>#N/A</v>
      </c>
      <c r="G43" s="131" t="e">
        <f>IF($A$38='Juan-SESSION'!$A$52,INDEX('Juan-SESSION'!$K$52:$T$59, MATCH("*Bench Press*",'Juan-SESSION'!$B$52:$B$59,0), MATCH("*5th*",'Juan-SESSION'!$K$7:$T$7,0)),"")</f>
        <v>#N/A</v>
      </c>
      <c r="H43" s="131" t="e">
        <f>INDEX('Juan-SESSION'!$L$52:$U$59, MATCH("*Bench Press*",'Juan-SESSION'!$B$52:$B$59,0), MATCH("*5th*",'Juan-SESSION'!$K$7:$T$7,0))</f>
        <v>#N/A</v>
      </c>
      <c r="I43" s="132" t="e">
        <f>IF($A$38='Juan-SESSION'!$A$52,INDEX('Juan-SESSION'!$K$52:$T$59, MATCH("*Military*",'Juan-SESSION'!$B$52:$B$59,0), MATCH("*5th*",'Juan-SESSION'!$K$7:$T$7,0)),"")</f>
        <v>#N/A</v>
      </c>
      <c r="J43" s="44" t="e">
        <f>INDEX('Juan-SESSION'!$L$52:$U$59, MATCH("*Military*",'Juan-SESSION'!$B$52:$B$59,0), MATCH("*5th*",'Juan-SESSION'!$K$7:$T$7,0))</f>
        <v>#N/A</v>
      </c>
      <c r="K43" s="131" t="e">
        <f>IF($A$38='Juan-SESSION'!$A$52,INDEX('Juan-SESSION'!$K$52:$T$59, MATCH("*Clean *",'Juan-SESSION'!$B$52:$B$59,0), MATCH("*5th*",'Juan-SESSION'!$K$7:$T$7,0)),"")</f>
        <v>#N/A</v>
      </c>
      <c r="L43" s="44" t="e">
        <f>INDEX('Juan-SESSION'!$L$52:$U$59, MATCH("*Clean *",'Juan-SESSION'!$B$52:$B$59,0), MATCH("*5th*",'Juan-SESSION'!$K$7:$T$7,0))</f>
        <v>#N/A</v>
      </c>
      <c r="M43" s="131" t="e">
        <f>IF($A$38='Juan-SESSION'!$A$52,INDEX('Juan-SESSION'!$K$52:$T$59, MATCH("*Lat Pulldown*",'Juan-SESSION'!$B$52:$B$59,0), MATCH("*5th*",'Juan-SESSION'!$K$7:$T$7,0)),"")</f>
        <v>#N/A</v>
      </c>
      <c r="N43" s="44" t="e">
        <f>INDEX('Juan-SESSION'!$L$52:$U$59, MATCH("*Lat Pulldown*",'Juan-SESSION'!$B$52:$B$59,0), MATCH("*5th*",'Juan-SESSION'!$K$7:$T$7,0))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'Juan-SESSION'!A61</f>
        <v>0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 t="e">
        <f>MAX(M45:M49)</f>
        <v>#N/A</v>
      </c>
      <c r="N44" s="117" t="e">
        <f t="array" ref="N44">MAX(IF(M45:M49=M44,N45:N49))</f>
        <v>#N/A</v>
      </c>
      <c r="O44" s="152" t="e">
        <f>IF($A$44='Juan-SESSION'!$A$61,INDEX('Juan-SESSION'!$K$61:$T$68, MATCH("*1k Row*",'Juan-SESSION'!$B$61:$B$68,0), MATCH("*1st*",'Juan-SESSION'!$K$7:$T$7,0)),"")</f>
        <v>#N/A</v>
      </c>
      <c r="P44" s="152" t="e">
        <f>IF($A$44='Juan-SESSION'!$A$61,INDEX('Juan-SESSION'!$K$61:$T$68, MATCH("*HIIT*",'Juan-SESSION'!$B$61:$B$68,0), MATCH("*1st*",'Juan-SESSION'!$K$7:$T$7,0)),"")</f>
        <v>#N/A</v>
      </c>
      <c r="Q44" s="119" t="e">
        <f>INDEX('Juan-SESSION'!$L$61:$U$68, MATCH("*HIIT*",'Juan-SESSION'!$B$61:$B$68,0), MATCH("*1st*",'Juan-SESSION'!$K$7:$T$7,0))</f>
        <v>#N/A</v>
      </c>
      <c r="R44" s="119">
        <f>'Juan-SESSION'!U61</f>
        <v>0</v>
      </c>
      <c r="S44" s="116"/>
      <c r="T44" s="116"/>
      <c r="U44" s="120">
        <f>'Juan-SESSION'!A62</f>
        <v>0</v>
      </c>
      <c r="V44" s="120">
        <f>'Juan-SESSION'!A63</f>
        <v>0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IF($A$44='Juan-SESSION'!$A$61,INDEX('Juan-SESSION'!$K$61:$T$69, MATCH("*Squat*",'Juan-SESSION'!$B$61:$B$69,0), MATCH("*1st*",'Juan-SESSION'!$K$7:$T$7,0)),"")</f>
        <v>#N/A</v>
      </c>
      <c r="D45" s="132" t="e">
        <f>INDEX('Juan-SESSION'!L$61:U$69, MATCH("*Squat*",'Juan-SESSION'!$B$61:$B$69,0), MATCH("*1st*",'Juan-SESSION'!K$7:T$7,0))</f>
        <v>#N/A</v>
      </c>
      <c r="E45" s="131" t="e">
        <f>IF($A$44='Juan-SESSION'!$A$61,INDEX('Juan-SESSION'!$K$61:$T$68, MATCH("*Deadlift*",'Juan-SESSION'!$B$61:$B$68,0), MATCH("*1st*",'Juan-SESSION'!$K$7:$T$7,0)),"")</f>
        <v>#N/A</v>
      </c>
      <c r="F45" s="131" t="e">
        <f>INDEX('Juan-SESSION'!$L$61:$U$68, MATCH("*Deadlift*",'Juan-SESSION'!$B$61:$B$68,0), MATCH("*1st*",'Juan-SESSION'!$K$7:$T$7,0))</f>
        <v>#N/A</v>
      </c>
      <c r="G45" s="131" t="e">
        <f>IF($A$44='Juan-SESSION'!$A$61,INDEX('Juan-SESSION'!$K$61:$T$68, MATCH("*Bench Press*",'Juan-SESSION'!$B$61:$B$68,0), MATCH("*1st*",'Juan-SESSION'!$K$7:$T$7,0)),"")</f>
        <v>#N/A</v>
      </c>
      <c r="H45" s="131" t="e">
        <f>INDEX('Juan-SESSION'!$L$61:$U$68, MATCH("*Bench Press*",'Juan-SESSION'!$B$61:$B$68,0), MATCH("*1st*",'Juan-SESSION'!$K$7:$T$7,0))</f>
        <v>#N/A</v>
      </c>
      <c r="I45" s="132" t="e">
        <f>IF($A$44='Juan-SESSION'!$A$61,INDEX('Juan-SESSION'!$K$61:$T$68, MATCH("*Military*",'Juan-SESSION'!$B$61:$B$68,0), MATCH("*1st*",'Juan-SESSION'!$K$7:$T$7,0)),"")</f>
        <v>#N/A</v>
      </c>
      <c r="J45" s="48" t="e">
        <f>INDEX('Juan-SESSION'!$L$61:$U$68, MATCH("*Military*",'Juan-SESSION'!$B$61:$B$68,0), MATCH("*1st*",'Juan-SESSION'!$K$7:$T$7,0))</f>
        <v>#N/A</v>
      </c>
      <c r="K45" s="131" t="e">
        <f>IF($A$44='Juan-SESSION'!$A$61,INDEX('Juan-SESSION'!$K$61:$T$68, MATCH("*Clean *",'Juan-SESSION'!$B$61:$B$68,0), MATCH("*1st*",'Juan-SESSION'!$K$7:$T$7,0)),"")</f>
        <v>#N/A</v>
      </c>
      <c r="L45" s="48" t="e">
        <f>INDEX('Juan-SESSION'!$L$61:$U$68, MATCH("*Clean *",'Juan-SESSION'!$B$61:$B$68,0), MATCH("*1st*",'Juan-SESSION'!$K$7:$T$7,0))</f>
        <v>#N/A</v>
      </c>
      <c r="M45" s="131" t="e">
        <f>IF($A$44='Juan-SESSION'!$A$61,INDEX('Juan-SESSION'!$K$61:$T$68, MATCH("*Lat Pulldown*",'Juan-SESSION'!$B$61:$B$68,0), MATCH("*1st*",'Juan-SESSION'!$K$7:$T$7,0)),"")</f>
        <v>#N/A</v>
      </c>
      <c r="N45" s="48" t="e">
        <f>INDEX('Juan-SESSION'!$L$61:$U$68, MATCH("*Lat Pulldown*",'Juan-SESSION'!$B$61:$B$68,0), MATCH("*1st*",'Juan-SESSION'!$K$7:$T$7,0))</f>
        <v>#N/A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IF($A$44='Juan-SESSION'!$A$61,INDEX('Juan-SESSION'!$K$61:$T$69, MATCH("*Squat*",'Juan-SESSION'!$B$61:$B$69,0), MATCH("*2nd*",'Juan-SESSION'!$K$7:$T$7,0)),"")</f>
        <v>#N/A</v>
      </c>
      <c r="D46" s="132" t="e">
        <f>INDEX('Juan-SESSION'!L$61:U$69, MATCH("*Squat*",'Juan-SESSION'!$B$61:$B$69,0), MATCH("*2nd*",'Juan-SESSION'!K$7:T$7,0))</f>
        <v>#N/A</v>
      </c>
      <c r="E46" s="131" t="e">
        <f>IF($A$44='Juan-SESSION'!$A$61,INDEX('Juan-SESSION'!$K$61:$T$68, MATCH("*Deadlift*",'Juan-SESSION'!$B$61:$B$68,0), MATCH("*2ND*",'Juan-SESSION'!$K$7:$T$7,0)),"")</f>
        <v>#N/A</v>
      </c>
      <c r="F46" s="131" t="e">
        <f>INDEX('Juan-SESSION'!$L$61:$U$68, MATCH("*Deadlift*",'Juan-SESSION'!$B$61:$B$68,0), MATCH("*2nd*",'Juan-SESSION'!$K$7:$T$7,0))</f>
        <v>#N/A</v>
      </c>
      <c r="G46" s="131" t="e">
        <f>IF($A$44='Juan-SESSION'!$A$61,INDEX('Juan-SESSION'!$K$61:$T$68, MATCH("*Bench Press*",'Juan-SESSION'!$B$61:$B$68,0), MATCH("*2ND*",'Juan-SESSION'!$K$7:$T$7,0)),"")</f>
        <v>#N/A</v>
      </c>
      <c r="H46" s="131" t="e">
        <f>INDEX('Juan-SESSION'!$L$61:$U$68, MATCH("*Bench Press*",'Juan-SESSION'!$B$61:$B$68,0), MATCH("*2nd*",'Juan-SESSION'!$K$7:$T$7,0))</f>
        <v>#N/A</v>
      </c>
      <c r="I46" s="132" t="e">
        <f>IF($A$44='Juan-SESSION'!$A$61,INDEX('Juan-SESSION'!$K$61:$T$68, MATCH("*Military*",'Juan-SESSION'!$B$61:$B$68,0), MATCH("*2ND*",'Juan-SESSION'!$K$7:$T$7,0)),"")</f>
        <v>#N/A</v>
      </c>
      <c r="J46" s="44" t="e">
        <f>INDEX('Juan-SESSION'!$L$61:$U$68, MATCH("*Military*",'Juan-SESSION'!$B$61:$B$68,0), MATCH("*2nd*",'Juan-SESSION'!$K$7:$T$7,0))</f>
        <v>#N/A</v>
      </c>
      <c r="K46" s="131" t="e">
        <f>IF($A$44='Juan-SESSION'!$A$61,INDEX('Juan-SESSION'!$K$61:$T$68, MATCH("*Clean *",'Juan-SESSION'!$B$61:$B$68,0), MATCH("*2ND*",'Juan-SESSION'!$K$7:$T$7,0)),"")</f>
        <v>#N/A</v>
      </c>
      <c r="L46" s="44" t="e">
        <f>INDEX('Juan-SESSION'!$L$61:$U$68, MATCH("*Clean *",'Juan-SESSION'!$B$61:$B$68,0), MATCH("*2nd*",'Juan-SESSION'!$K$7:$T$7,0))</f>
        <v>#N/A</v>
      </c>
      <c r="M46" s="131" t="e">
        <f>IF($A$44='Juan-SESSION'!$A$61,INDEX('Juan-SESSION'!$K$61:$T$68, MATCH("*Lat Pulldown*",'Juan-SESSION'!$B$61:$B$68,0), MATCH("*2ND*",'Juan-SESSION'!$K$7:$T$7,0)),"")</f>
        <v>#N/A</v>
      </c>
      <c r="N46" s="44" t="e">
        <f>INDEX('Juan-SESSION'!$L$61:$U$68, MATCH("*Lat Pulldown*",'Juan-SESSION'!$B$61:$B$68,0), MATCH("*2nd*",'Juan-SESSION'!$K$7:$T$7,0))</f>
        <v>#N/A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IF($A$44='Juan-SESSION'!$A$61,INDEX('Juan-SESSION'!$K$61:$T$69, MATCH("*Squat*",'Juan-SESSION'!$B$61:$B$69,0), MATCH("*3rd*",'Juan-SESSION'!$K$7:$T$7,0)),"")</f>
        <v>#N/A</v>
      </c>
      <c r="D47" s="132" t="e">
        <f>INDEX('Juan-SESSION'!L$61:U$69, MATCH("*Squat*",'Juan-SESSION'!$B$61:$B$69,0), MATCH("*3rd*",'Juan-SESSION'!K$7:T$7,0))</f>
        <v>#N/A</v>
      </c>
      <c r="E47" s="131" t="e">
        <f>IF($A$44='Juan-SESSION'!$A$61,INDEX('Juan-SESSION'!$K$61:$T$68, MATCH("*Deadlift*",'Juan-SESSION'!$B$61:$B$68,0), MATCH("*3rd*",'Juan-SESSION'!$K$7:$T$7,0)),"")</f>
        <v>#N/A</v>
      </c>
      <c r="F47" s="131" t="e">
        <f>INDEX('Juan-SESSION'!$L$61:$U$68, MATCH("*Deadlift*",'Juan-SESSION'!$B$61:$B$68,0), MATCH("*3rd*",'Juan-SESSION'!$K$7:$T$7,0))</f>
        <v>#N/A</v>
      </c>
      <c r="G47" s="131" t="e">
        <f>IF($A$44='Juan-SESSION'!$A$61,INDEX('Juan-SESSION'!$K$61:$T$68, MATCH("*Bench Press*",'Juan-SESSION'!$B$61:$B$68,0), MATCH("*3rd*",'Juan-SESSION'!$K$7:$T$7,0)),"")</f>
        <v>#N/A</v>
      </c>
      <c r="H47" s="131" t="e">
        <f>INDEX('Juan-SESSION'!$L$61:$U$68, MATCH("*Bench Press*",'Juan-SESSION'!$B$61:$B$68,0), MATCH("*3rd*",'Juan-SESSION'!$K$7:$T$7,0))</f>
        <v>#N/A</v>
      </c>
      <c r="I47" s="132" t="e">
        <f>IF($A$44='Juan-SESSION'!$A$61,INDEX('Juan-SESSION'!$K$61:$T$68, MATCH("*Military*",'Juan-SESSION'!$B$61:$B$68,0), MATCH("*3rd*",'Juan-SESSION'!$K$7:$T$7,0)),"")</f>
        <v>#N/A</v>
      </c>
      <c r="J47" s="44" t="e">
        <f>INDEX('Juan-SESSION'!$L$61:$U$68, MATCH("*Military*",'Juan-SESSION'!$B$61:$B$68,0), MATCH("*3rd*",'Juan-SESSION'!$K$7:$T$7,0))</f>
        <v>#N/A</v>
      </c>
      <c r="K47" s="131" t="e">
        <f>IF($A$44='Juan-SESSION'!$A$61,INDEX('Juan-SESSION'!$K$61:$T$68, MATCH("*Clean *",'Juan-SESSION'!$B$61:$B$68,0), MATCH("*3rd*",'Juan-SESSION'!$K$7:$T$7,0)),"")</f>
        <v>#N/A</v>
      </c>
      <c r="L47" s="44" t="e">
        <f>INDEX('Juan-SESSION'!$L$61:$U$68, MATCH("*Clean *",'Juan-SESSION'!$B$61:$B$68,0), MATCH("*3rd*",'Juan-SESSION'!$K$7:$T$7,0))</f>
        <v>#N/A</v>
      </c>
      <c r="M47" s="131" t="e">
        <f>IF($A$44='Juan-SESSION'!$A$61,INDEX('Juan-SESSION'!$K$61:$T$68, MATCH("*Lat Pulldown*",'Juan-SESSION'!$B$61:$B$68,0), MATCH("*3rd*",'Juan-SESSION'!$K$7:$T$7,0)),"")</f>
        <v>#N/A</v>
      </c>
      <c r="N47" s="44" t="e">
        <f>INDEX('Juan-SESSION'!$L$61:$U$68, MATCH("*Lat Pulldown*",'Juan-SESSION'!$B$61:$B$68,0), MATCH("*3rd*",'Juan-SESSION'!$K$7:$T$7,0))</f>
        <v>#N/A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IF($A$44='Juan-SESSION'!$A$61,INDEX('Juan-SESSION'!$K$61:$T$69, MATCH("*Squat*",'Juan-SESSION'!$B$61:$B$69,0), MATCH("*4th*",'Juan-SESSION'!$K$7:$T$7,0)),"")</f>
        <v>#N/A</v>
      </c>
      <c r="D48" s="132" t="e">
        <f>INDEX('Juan-SESSION'!L$61:U$69, MATCH("*Squat*",'Juan-SESSION'!$B$61:$B$69,0), MATCH("*4th*",'Juan-SESSION'!K$7:T$7,0))</f>
        <v>#N/A</v>
      </c>
      <c r="E48" s="131" t="e">
        <f>IF($A$44='Juan-SESSION'!$A$61,INDEX('Juan-SESSION'!$K$61:$T$68, MATCH("*Deadlift*",'Juan-SESSION'!$B$61:$B$68,0), MATCH("*4th*",'Juan-SESSION'!$K$7:$T$7,0)),"")</f>
        <v>#N/A</v>
      </c>
      <c r="F48" s="131" t="e">
        <f>INDEX('Juan-SESSION'!$L$61:$U$68, MATCH("*Deadlift*",'Juan-SESSION'!$B$61:$B$68,0), MATCH("*4th*",'Juan-SESSION'!$K$7:$T$7,0))</f>
        <v>#N/A</v>
      </c>
      <c r="G48" s="131" t="e">
        <f>IF($A$44='Juan-SESSION'!$A$61,INDEX('Juan-SESSION'!$K$61:$T$68, MATCH("*Bench Press*",'Juan-SESSION'!$B$61:$B$68,0), MATCH("*4th*",'Juan-SESSION'!$K$7:$T$7,0)),"")</f>
        <v>#N/A</v>
      </c>
      <c r="H48" s="131" t="e">
        <f>INDEX('Juan-SESSION'!$L$61:$U$68, MATCH("*Bench Press*",'Juan-SESSION'!$B$61:$B$68,0), MATCH("*4th*",'Juan-SESSION'!$K$7:$T$7,0))</f>
        <v>#N/A</v>
      </c>
      <c r="I48" s="132" t="e">
        <f>IF($A$44='Juan-SESSION'!$A$61,INDEX('Juan-SESSION'!$K$61:$T$68, MATCH("*Military*",'Juan-SESSION'!$B$61:$B$68,0), MATCH("*4th*",'Juan-SESSION'!$K$7:$T$7,0)),"")</f>
        <v>#N/A</v>
      </c>
      <c r="J48" s="44" t="e">
        <f>INDEX('Juan-SESSION'!$L$61:$U$68, MATCH("*Military*",'Juan-SESSION'!$B$61:$B$68,0), MATCH("*4th*",'Juan-SESSION'!$K$7:$T$7,0))</f>
        <v>#N/A</v>
      </c>
      <c r="K48" s="131" t="e">
        <f>IF($A$44='Juan-SESSION'!$A$61,INDEX('Juan-SESSION'!$K$61:$T$68, MATCH("*Clean *",'Juan-SESSION'!$B$61:$B$68,0), MATCH("*4th*",'Juan-SESSION'!$K$7:$T$7,0)),"")</f>
        <v>#N/A</v>
      </c>
      <c r="L48" s="44" t="e">
        <f>INDEX('Juan-SESSION'!$L$61:$U$68, MATCH("*Clean *",'Juan-SESSION'!$B$61:$B$68,0), MATCH("*4th*",'Juan-SESSION'!$K$7:$T$7,0))</f>
        <v>#N/A</v>
      </c>
      <c r="M48" s="131" t="e">
        <f>IF($A$44='Juan-SESSION'!$A$61,INDEX('Juan-SESSION'!$K$61:$T$68, MATCH("*Lat Pulldown*",'Juan-SESSION'!$B$61:$B$68,0), MATCH("*4th*",'Juan-SESSION'!$K$7:$T$7,0)),"")</f>
        <v>#N/A</v>
      </c>
      <c r="N48" s="44" t="e">
        <f>INDEX('Juan-SESSION'!$L$61:$U$68, MATCH("*Lat Pulldown*",'Juan-SESSION'!$B$61:$B$68,0), MATCH("*4th*",'Juan-SESSION'!$K$7:$T$7,0))</f>
        <v>#N/A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IF($A$44='Juan-SESSION'!$A$61,INDEX('Juan-SESSION'!$K$61:$T$69, MATCH("*Squat*",'Juan-SESSION'!$B$61:$B$69,0), MATCH("*5th*",'Juan-SESSION'!$K$7:$T$7,0)),"")</f>
        <v>#N/A</v>
      </c>
      <c r="D49" s="132" t="e">
        <f>INDEX('Juan-SESSION'!L$61:U$69, MATCH("*Squat*",'Juan-SESSION'!$B$61:$B$69,0), MATCH("*5th*",'Juan-SESSION'!K$7:T$7,0))</f>
        <v>#N/A</v>
      </c>
      <c r="E49" s="131" t="e">
        <f>IF($A$44='Juan-SESSION'!$A$61,INDEX('Juan-SESSION'!$K$61:$T$68, MATCH("*Deadlift*",'Juan-SESSION'!$B$61:$B$68,0), MATCH("*5th*",'Juan-SESSION'!$K$7:$T$7,0)),"")</f>
        <v>#N/A</v>
      </c>
      <c r="F49" s="131" t="e">
        <f>INDEX('Juan-SESSION'!$L$61:$U$68, MATCH("*Deadlift*",'Juan-SESSION'!$B$61:$B$68,0), MATCH("*5th*",'Juan-SESSION'!$K$7:$T$7,0))</f>
        <v>#N/A</v>
      </c>
      <c r="G49" s="131" t="e">
        <f>IF($A$44='Juan-SESSION'!$A$61,INDEX('Juan-SESSION'!$K$61:$T$68, MATCH("*Bench Press*",'Juan-SESSION'!$B$61:$B$68,0), MATCH("*5th*",'Juan-SESSION'!$K$7:$T$7,0)),"")</f>
        <v>#N/A</v>
      </c>
      <c r="H49" s="131" t="e">
        <f>INDEX('Juan-SESSION'!$L$61:$U$68, MATCH("*Bench Press*",'Juan-SESSION'!$B$61:$B$68,0), MATCH("*5th*",'Juan-SESSION'!$K$7:$T$7,0))</f>
        <v>#N/A</v>
      </c>
      <c r="I49" s="132" t="e">
        <f>IF($A$44='Juan-SESSION'!$A$61,INDEX('Juan-SESSION'!$K$61:$T$68, MATCH("*Military*",'Juan-SESSION'!$B$61:$B$68,0), MATCH("*5th*",'Juan-SESSION'!$K$7:$T$7,0)),"")</f>
        <v>#N/A</v>
      </c>
      <c r="J49" s="44" t="e">
        <f>INDEX('Juan-SESSION'!$L$61:$U$68, MATCH("*Military*",'Juan-SESSION'!$B$61:$B$68,0), MATCH("*5th*",'Juan-SESSION'!$K$7:$T$7,0))</f>
        <v>#N/A</v>
      </c>
      <c r="K49" s="131" t="e">
        <f>IF($A$44='Juan-SESSION'!$A$61,INDEX('Juan-SESSION'!$K$61:$T$68, MATCH("*Clean *",'Juan-SESSION'!$B$61:$B$68,0), MATCH("*5th*",'Juan-SESSION'!$K$7:$T$7,0)),"")</f>
        <v>#N/A</v>
      </c>
      <c r="L49" s="44" t="e">
        <f>INDEX('Juan-SESSION'!$L$61:$U$68, MATCH("*Clean *",'Juan-SESSION'!$B$61:$B$68,0), MATCH("*5th*",'Juan-SESSION'!$K$7:$T$7,0))</f>
        <v>#N/A</v>
      </c>
      <c r="M49" s="131" t="e">
        <f>IF($A$44='Juan-SESSION'!$A$61,INDEX('Juan-SESSION'!$K$61:$T$68, MATCH("*Lat Pulldown*",'Juan-SESSION'!$B$61:$B$68,0), MATCH("*5th*",'Juan-SESSION'!$K$7:$T$7,0)),"")</f>
        <v>#N/A</v>
      </c>
      <c r="N49" s="44" t="e">
        <f>INDEX('Juan-SESSION'!$L$61:$U$68, MATCH("*Lat Pulldown*",'Juan-SESSION'!$B$61:$B$68,0), MATCH("*5th*",'Juan-SESSION'!$K$7:$T$7,0))</f>
        <v>#N/A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'Juan-SESSION'!A79</f>
        <v>0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IF($A$50='Juan-SESSION'!$A$79,INDEX('Juan-SESSION'!$K$70:$T$77, MATCH("*1k Row*",'Juan-SESSION'!$B$70:$B$77,0), MATCH("*1st*",'Juan-SESSION'!$K$7:$T$7,0)),"")</f>
        <v>#N/A</v>
      </c>
      <c r="P50" s="152" t="e">
        <f>IF($A$50='Juan-SESSION'!$A$79,INDEX('Juan-SESSION'!$K$70:$T$77, MATCH("*HIIT*",'Juan-SESSION'!$B$70:$B$77,0), MATCH("*1st*",'Juan-SESSION'!$K$7:$T$7,0)),"")</f>
        <v>#N/A</v>
      </c>
      <c r="Q50" s="119" t="e">
        <f>INDEX('Juan-SESSION'!$L$70:$U$77, MATCH("*HIIT*",'Juan-SESSION'!$B$70:$B$77,0), MATCH("*1st*",'Juan-SESSION'!$K$7:$T$7,0))</f>
        <v>#N/A</v>
      </c>
      <c r="R50" s="119">
        <f>'Juan-SESSION'!U79</f>
        <v>0</v>
      </c>
      <c r="S50" s="116"/>
      <c r="T50" s="116"/>
      <c r="U50" s="120">
        <f>'Juan-SESSION'!A80</f>
        <v>0</v>
      </c>
      <c r="V50" s="120">
        <f>'Juan-SESSION'!A81</f>
        <v>0</v>
      </c>
      <c r="W50" s="116"/>
      <c r="X50" s="116"/>
      <c r="Y50" s="116"/>
      <c r="Z50" s="116"/>
      <c r="AA50" s="116"/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IF($A$50='Juan-SESSION'!$A$79,INDEX('Juan-SESSION'!$K$70:$T$77, MATCH("*Squat*",'Juan-SESSION'!$B$70:$B$77,0), MATCH("*1st*",'Juan-SESSION'!$K$7:$T$7,0)),"")</f>
        <v>#N/A</v>
      </c>
      <c r="D51" s="132" t="e">
        <f>INDEX('Juan-SESSION'!L$70:U$77, MATCH("*Squat*",'Juan-SESSION'!$B$70:$B$77,0), MATCH("*1st*",'Juan-SESSION'!K$7:T$7,0))</f>
        <v>#N/A</v>
      </c>
      <c r="E51" s="131" t="e">
        <f>IF($A$50='Juan-SESSION'!$A$79,INDEX('Juan-SESSION'!$K$70:$T$77, MATCH("*Deadlift*",'Juan-SESSION'!$B$70:$B$77,0), MATCH("*1st*",'Juan-SESSION'!$K$7:$T$7,0)),"")</f>
        <v>#N/A</v>
      </c>
      <c r="F51" s="131" t="e">
        <f>INDEX('Juan-SESSION'!$L$70:$U$77, MATCH("*Deadlift*",'Juan-SESSION'!$B$70:$B$77,0), MATCH("*1st*",'Juan-SESSION'!$K$7:$T$7,0))</f>
        <v>#N/A</v>
      </c>
      <c r="G51" s="131" t="e">
        <f>IF($A$50='Juan-SESSION'!$A$79,INDEX('Juan-SESSION'!$K$70:$T$77, MATCH("*Bench Press*",'Juan-SESSION'!$B$70:$B$77,0), MATCH("*1st*",'Juan-SESSION'!$K$7:$T$7,0)),"")</f>
        <v>#N/A</v>
      </c>
      <c r="H51" s="131" t="e">
        <f>INDEX('Juan-SESSION'!$L$70:$U$77, MATCH("*Bench Press*",'Juan-SESSION'!$B$70:$B$77,0), MATCH("*1st*",'Juan-SESSION'!$K$7:$T$7,0))</f>
        <v>#N/A</v>
      </c>
      <c r="I51" s="132" t="e">
        <f>IF($A$50='Juan-SESSION'!$A$79,INDEX('Juan-SESSION'!$K$70:$T$77, MATCH("*Military*",'Juan-SESSION'!$B$70:$B$77,0), MATCH("*1st*",'Juan-SESSION'!$K$7:$T$7,0)),"")</f>
        <v>#N/A</v>
      </c>
      <c r="J51" s="48" t="e">
        <f>INDEX('Juan-SESSION'!$L$70:$U$77, MATCH("*Military*",'Juan-SESSION'!$B$70:$B$77,0), MATCH("*1st*",'Juan-SESSION'!$K$7:$T$7,0))</f>
        <v>#N/A</v>
      </c>
      <c r="K51" s="131" t="e">
        <f>IF($A$50='Juan-SESSION'!$A$79,INDEX('Juan-SESSION'!$K$70:$T$77, MATCH("*Clean *",'Juan-SESSION'!$B$70:$B$77,0), MATCH("*1st*",'Juan-SESSION'!$K$7:$T$7,0)),"")</f>
        <v>#N/A</v>
      </c>
      <c r="L51" s="48" t="e">
        <f>INDEX('Juan-SESSION'!$L$70:$U$77, MATCH("*Clean *",'Juan-SESSION'!$B$70:$B$77,0), MATCH("*1st*",'Juan-SESSION'!$K$7:$T$7,0))</f>
        <v>#N/A</v>
      </c>
      <c r="M51" s="131" t="e">
        <f>IF($A$50='Juan-SESSION'!$A$79,INDEX('Juan-SESSION'!$K$70:$T$77, MATCH("*Lat Pulldown*",'Juan-SESSION'!$B$70:$B$77,0), MATCH("*1st*",'Juan-SESSION'!$K$7:$T$7,0)),"")</f>
        <v>#N/A</v>
      </c>
      <c r="N51" s="48" t="e">
        <f>INDEX('Juan-SESSION'!$L$70:$U$77, MATCH("*Lat Pulldown*",'Juan-SESSION'!$B$70:$B$77,0), MATCH("*1st*",'Juan-SESSION'!$K$7:$T$7,0))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IF($A$50='Juan-SESSION'!$A$79,INDEX('Juan-SESSION'!$K$70:$T$77, MATCH("*Squat*",'Juan-SESSION'!$B$70:$B$77,0), MATCH("*2nd*",'Juan-SESSION'!$K$7:$T$7,0)),"")</f>
        <v>#N/A</v>
      </c>
      <c r="D52" s="132" t="e">
        <f>INDEX('Juan-SESSION'!L$70:U$77, MATCH("*Squat*",'Juan-SESSION'!$B$70:$B$77,0), MATCH("*2nd*",'Juan-SESSION'!K$7:T$7,0))</f>
        <v>#N/A</v>
      </c>
      <c r="E52" s="131" t="e">
        <f>IF($A$50='Juan-SESSION'!$A$79,INDEX('Juan-SESSION'!$K$70:$T$77, MATCH("*Deadlift*",'Juan-SESSION'!$B$70:$B$77,0), MATCH("*2ND*",'Juan-SESSION'!$K$7:$T$7,0)),"")</f>
        <v>#N/A</v>
      </c>
      <c r="F52" s="131" t="e">
        <f>INDEX('Juan-SESSION'!$L$70:$U$77, MATCH("*Deadlift*",'Juan-SESSION'!$B$70:$B$77,0), MATCH("*2nd*",'Juan-SESSION'!$K$7:$T$7,0))</f>
        <v>#N/A</v>
      </c>
      <c r="G52" s="131" t="e">
        <f>IF($A$50='Juan-SESSION'!$A$79,INDEX('Juan-SESSION'!$K$70:$T$77, MATCH("*Bench Press*",'Juan-SESSION'!$B$70:$B$77,0), MATCH("*2ND*",'Juan-SESSION'!$K$7:$T$7,0)),"")</f>
        <v>#N/A</v>
      </c>
      <c r="H52" s="131" t="e">
        <f>INDEX('Juan-SESSION'!$L$70:$U$77, MATCH("*Bench Press*",'Juan-SESSION'!$B$70:$B$77,0), MATCH("*2nd*",'Juan-SESSION'!$K$7:$T$7,0))</f>
        <v>#N/A</v>
      </c>
      <c r="I52" s="132" t="e">
        <f>IF($A$50='Juan-SESSION'!$A$79,INDEX('Juan-SESSION'!$K$70:$T$77, MATCH("*Military*",'Juan-SESSION'!$B$70:$B$77,0), MATCH("*2ND*",'Juan-SESSION'!$K$7:$T$7,0)),"")</f>
        <v>#N/A</v>
      </c>
      <c r="J52" s="44" t="e">
        <f>INDEX('Juan-SESSION'!$L$70:$U$77, MATCH("*Military*",'Juan-SESSION'!$B$70:$B$77,0), MATCH("*2nd*",'Juan-SESSION'!$K$7:$T$7,0))</f>
        <v>#N/A</v>
      </c>
      <c r="K52" s="131" t="e">
        <f>IF($A$50='Juan-SESSION'!$A$79,INDEX('Juan-SESSION'!$K$70:$T$77, MATCH("*Clean *",'Juan-SESSION'!$B$70:$B$77,0), MATCH("*2ND*",'Juan-SESSION'!$K$7:$T$7,0)),"")</f>
        <v>#N/A</v>
      </c>
      <c r="L52" s="44" t="e">
        <f>INDEX('Juan-SESSION'!$L$70:$U$77, MATCH("*Clean *",'Juan-SESSION'!$B$70:$B$77,0), MATCH("*2nd*",'Juan-SESSION'!$K$7:$T$7,0))</f>
        <v>#N/A</v>
      </c>
      <c r="M52" s="131" t="e">
        <f>IF($A$50='Juan-SESSION'!$A$79,INDEX('Juan-SESSION'!$K$70:$T$77, MATCH("*Lat Pulldown*",'Juan-SESSION'!$B$70:$B$77,0), MATCH("*2ND*",'Juan-SESSION'!$K$7:$T$7,0)),"")</f>
        <v>#N/A</v>
      </c>
      <c r="N52" s="44" t="e">
        <f>INDEX('Juan-SESSION'!$L$70:$U$77, MATCH("*Lat Pulldown*",'Juan-SESSION'!$B$70:$B$77,0), MATCH("*2nd*",'Juan-SESSION'!$K$7:$T$7,0))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IF($A$50='Juan-SESSION'!$A$79,INDEX('Juan-SESSION'!$K$70:$T$77, MATCH("*Squat*",'Juan-SESSION'!$B$70:$B$77,0), MATCH("*3rd*",'Juan-SESSION'!$K$7:$T$7,0)),"")</f>
        <v>#N/A</v>
      </c>
      <c r="D53" s="132" t="e">
        <f>INDEX('Juan-SESSION'!L$70:U$77, MATCH("*Squat*",'Juan-SESSION'!$B$70:$B$77,0), MATCH("*3rd*",'Juan-SESSION'!K$7:T$7,0))</f>
        <v>#N/A</v>
      </c>
      <c r="E53" s="131" t="e">
        <f>IF($A$50='Juan-SESSION'!$A$79,INDEX('Juan-SESSION'!$K$70:$T$77, MATCH("*Deadlift*",'Juan-SESSION'!$B$70:$B$77,0), MATCH("*3rd*",'Juan-SESSION'!$K$7:$T$7,0)),"")</f>
        <v>#N/A</v>
      </c>
      <c r="F53" s="131" t="e">
        <f>INDEX('Juan-SESSION'!$L$70:$U$77, MATCH("*Deadlift*",'Juan-SESSION'!$B$70:$B$77,0), MATCH("*3rd*",'Juan-SESSION'!$K$7:$T$7,0))</f>
        <v>#N/A</v>
      </c>
      <c r="G53" s="131" t="e">
        <f>IF($A$50='Juan-SESSION'!$A$79,INDEX('Juan-SESSION'!$K$70:$T$77, MATCH("*Bench Press*",'Juan-SESSION'!$B$70:$B$77,0), MATCH("*3rd*",'Juan-SESSION'!$K$7:$T$7,0)),"")</f>
        <v>#N/A</v>
      </c>
      <c r="H53" s="131" t="e">
        <f>INDEX('Juan-SESSION'!$L$70:$U$77, MATCH("*Bench Press*",'Juan-SESSION'!$B$70:$B$77,0), MATCH("*3rd*",'Juan-SESSION'!$K$7:$T$7,0))</f>
        <v>#N/A</v>
      </c>
      <c r="I53" s="132" t="e">
        <f>IF($A$50='Juan-SESSION'!$A$79,INDEX('Juan-SESSION'!$K$70:$T$77, MATCH("*Military*",'Juan-SESSION'!$B$70:$B$77,0), MATCH("*3rd*",'Juan-SESSION'!$K$7:$T$7,0)),"")</f>
        <v>#N/A</v>
      </c>
      <c r="J53" s="44" t="e">
        <f>INDEX('Juan-SESSION'!$L$70:$U$77, MATCH("*Military*",'Juan-SESSION'!$B$70:$B$77,0), MATCH("*3rd*",'Juan-SESSION'!$K$7:$T$7,0))</f>
        <v>#N/A</v>
      </c>
      <c r="K53" s="131" t="e">
        <f>IF($A$50='Juan-SESSION'!$A$79,INDEX('Juan-SESSION'!$K$70:$T$77, MATCH("*Clean *",'Juan-SESSION'!$B$70:$B$77,0), MATCH("*3rd*",'Juan-SESSION'!$K$7:$T$7,0)),"")</f>
        <v>#N/A</v>
      </c>
      <c r="L53" s="44" t="e">
        <f>INDEX('Juan-SESSION'!$L$70:$U$77, MATCH("*Clean *",'Juan-SESSION'!$B$70:$B$77,0), MATCH("*3rd*",'Juan-SESSION'!$K$7:$T$7,0))</f>
        <v>#N/A</v>
      </c>
      <c r="M53" s="131" t="e">
        <f>IF($A$50='Juan-SESSION'!$A$79,INDEX('Juan-SESSION'!$K$70:$T$77, MATCH("*Lat Pulldown*",'Juan-SESSION'!$B$70:$B$77,0), MATCH("*3rd*",'Juan-SESSION'!$K$7:$T$7,0)),"")</f>
        <v>#N/A</v>
      </c>
      <c r="N53" s="44" t="e">
        <f>INDEX('Juan-SESSION'!$L$70:$U$77, MATCH("*Lat Pulldown*",'Juan-SESSION'!$B$70:$B$77,0), MATCH("*3rd*",'Juan-SESSION'!$K$7:$T$7,0))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IF($A$50='Juan-SESSION'!$A$79,INDEX('Juan-SESSION'!$K$70:$T$77, MATCH("*Squat*",'Juan-SESSION'!$B$70:$B$77,0), MATCH("*4th*",'Juan-SESSION'!$K$7:$T$7,0)),"")</f>
        <v>#N/A</v>
      </c>
      <c r="D54" s="132" t="e">
        <f>INDEX('Juan-SESSION'!L$70:U$77, MATCH("*Squat*",'Juan-SESSION'!$B$70:$B$77,0), MATCH("*4th*",'Juan-SESSION'!K$7:T$7,0))</f>
        <v>#N/A</v>
      </c>
      <c r="E54" s="131" t="e">
        <f>IF($A$50='Juan-SESSION'!$A$79,INDEX('Juan-SESSION'!$K$70:$T$77, MATCH("*Deadlift*",'Juan-SESSION'!$B$70:$B$77,0), MATCH("*4th*",'Juan-SESSION'!$K$7:$T$7,0)),"")</f>
        <v>#N/A</v>
      </c>
      <c r="F54" s="131" t="e">
        <f>INDEX('Juan-SESSION'!$L$70:$U$77, MATCH("*Deadlift*",'Juan-SESSION'!$B$70:$B$77,0), MATCH("*4th*",'Juan-SESSION'!$K$7:$T$7,0))</f>
        <v>#N/A</v>
      </c>
      <c r="G54" s="131" t="e">
        <f>IF($A$50='Juan-SESSION'!$A$79,INDEX('Juan-SESSION'!$K$70:$T$77, MATCH("*Bench Press*",'Juan-SESSION'!$B$70:$B$77,0), MATCH("*4th*",'Juan-SESSION'!$K$7:$T$7,0)),"")</f>
        <v>#N/A</v>
      </c>
      <c r="H54" s="131" t="e">
        <f>INDEX('Juan-SESSION'!$L$70:$U$77, MATCH("*Bench Press*",'Juan-SESSION'!$B$70:$B$77,0), MATCH("*4th*",'Juan-SESSION'!$K$7:$T$7,0))</f>
        <v>#N/A</v>
      </c>
      <c r="I54" s="132" t="e">
        <f>IF($A$50='Juan-SESSION'!$A$79,INDEX('Juan-SESSION'!$K$70:$T$77, MATCH("*Military*",'Juan-SESSION'!$B$70:$B$77,0), MATCH("*4th*",'Juan-SESSION'!$K$7:$T$7,0)),"")</f>
        <v>#N/A</v>
      </c>
      <c r="J54" s="44" t="e">
        <f>INDEX('Juan-SESSION'!$L$70:$U$77, MATCH("*Military*",'Juan-SESSION'!$B$70:$B$77,0), MATCH("*4th*",'Juan-SESSION'!$K$7:$T$7,0))</f>
        <v>#N/A</v>
      </c>
      <c r="K54" s="131" t="e">
        <f>IF($A$50='Juan-SESSION'!$A$79,INDEX('Juan-SESSION'!$K$70:$T$77, MATCH("*Clean *",'Juan-SESSION'!$B$70:$B$77,0), MATCH("*4th*",'Juan-SESSION'!$K$7:$T$7,0)),"")</f>
        <v>#N/A</v>
      </c>
      <c r="L54" s="44" t="e">
        <f>INDEX('Juan-SESSION'!$L$70:$U$77, MATCH("*Clean *",'Juan-SESSION'!$B$70:$B$77,0), MATCH("*4th*",'Juan-SESSION'!$K$7:$T$7,0))</f>
        <v>#N/A</v>
      </c>
      <c r="M54" s="131" t="e">
        <f>IF($A$50='Juan-SESSION'!$A$79,INDEX('Juan-SESSION'!$K$70:$T$77, MATCH("*Lat Pulldown*",'Juan-SESSION'!$B$70:$B$77,0), MATCH("*4th*",'Juan-SESSION'!$K$7:$T$7,0)),"")</f>
        <v>#N/A</v>
      </c>
      <c r="N54" s="44" t="e">
        <f>INDEX('Juan-SESSION'!$L$70:$U$77, MATCH("*Lat Pulldown*",'Juan-SESSION'!$B$70:$B$77,0), MATCH("*4th*",'Juan-SESSION'!$K$7:$T$7,0))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IF($A$50='Juan-SESSION'!$A$79,INDEX('Juan-SESSION'!$K$70:$T$77, MATCH("*Squat*",'Juan-SESSION'!$B$70:$B$77,0), MATCH("*5th*",'Juan-SESSION'!$K$7:$T$7,0)),"")</f>
        <v>#N/A</v>
      </c>
      <c r="D55" s="132" t="e">
        <f>INDEX('Juan-SESSION'!L$70:U$77, MATCH("*Squat*",'Juan-SESSION'!$B$70:$B$77,0), MATCH("*5th*",'Juan-SESSION'!K$7:T$7,0))</f>
        <v>#N/A</v>
      </c>
      <c r="E55" s="131" t="e">
        <f>IF($A$50='Juan-SESSION'!$A$79,INDEX('Juan-SESSION'!$K$70:$T$77, MATCH("*Deadlift*",'Juan-SESSION'!$B$70:$B$77,0), MATCH("*5th*",'Juan-SESSION'!$K$7:$T$7,0)),"")</f>
        <v>#N/A</v>
      </c>
      <c r="F55" s="131" t="e">
        <f>INDEX('Juan-SESSION'!$L$70:$U$77, MATCH("*Deadlift*",'Juan-SESSION'!$B$70:$B$77,0), MATCH("*5th*",'Juan-SESSION'!$K$7:$T$7,0))</f>
        <v>#N/A</v>
      </c>
      <c r="G55" s="131" t="e">
        <f>IF($A$50='Juan-SESSION'!$A$79,INDEX('Juan-SESSION'!$K$70:$T$77, MATCH("*Bench Press*",'Juan-SESSION'!$B$70:$B$77,0), MATCH("*5th*",'Juan-SESSION'!$K$7:$T$7,0)),"")</f>
        <v>#N/A</v>
      </c>
      <c r="H55" s="131" t="e">
        <f>INDEX('Juan-SESSION'!$L$70:$U$77, MATCH("*Bench Press*",'Juan-SESSION'!$B$70:$B$77,0), MATCH("*5th*",'Juan-SESSION'!$K$7:$T$7,0))</f>
        <v>#N/A</v>
      </c>
      <c r="I55" s="132" t="e">
        <f>IF($A$50='Juan-SESSION'!$A$79,INDEX('Juan-SESSION'!$K$70:$T$77, MATCH("*Military*",'Juan-SESSION'!$B$70:$B$77,0), MATCH("*5th*",'Juan-SESSION'!$K$7:$T$7,0)),"")</f>
        <v>#N/A</v>
      </c>
      <c r="J55" s="44" t="e">
        <f>INDEX('Juan-SESSION'!$L$70:$U$77, MATCH("*Military*",'Juan-SESSION'!$B$70:$B$77,0), MATCH("*5th*",'Juan-SESSION'!$K$7:$T$7,0))</f>
        <v>#N/A</v>
      </c>
      <c r="K55" s="131" t="e">
        <f>IF($A$50='Juan-SESSION'!$A$79,INDEX('Juan-SESSION'!$K$70:$T$77, MATCH("*Clean *",'Juan-SESSION'!$B$70:$B$77,0), MATCH("*5th*",'Juan-SESSION'!$K$7:$T$7,0)),"")</f>
        <v>#N/A</v>
      </c>
      <c r="L55" s="44" t="e">
        <f>INDEX('Juan-SESSION'!$L$70:$U$77, MATCH("*Clean *",'Juan-SESSION'!$B$70:$B$77,0), MATCH("*5th*",'Juan-SESSION'!$K$7:$T$7,0))</f>
        <v>#N/A</v>
      </c>
      <c r="M55" s="131" t="e">
        <f>IF($A$50='Juan-SESSION'!$A$79,INDEX('Juan-SESSION'!$K$70:$T$77, MATCH("*Lat Pulldown*",'Juan-SESSION'!$B$70:$B$77,0), MATCH("*5th*",'Juan-SESSION'!$K$7:$T$7,0)),"")</f>
        <v>#N/A</v>
      </c>
      <c r="N55" s="44" t="e">
        <f>INDEX('Juan-SESSION'!$L$70:$U$77, MATCH("*Lat Pulldown*",'Juan-SESSION'!$B$70:$B$77,0), MATCH("*5th*",'Juan-SESSION'!$K$7:$T$7,0))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'Juan-SESSION'!A88</f>
        <v>0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 t="e">
        <f>MAX(E57:E61)</f>
        <v>#N/A</v>
      </c>
      <c r="F56" s="116" t="e">
        <f t="array" ref="F56">MAX(IF(E57:E61=E56,F57:F61))</f>
        <v>#N/A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 t="e">
        <f>MAX(M57:M61)</f>
        <v>#N/A</v>
      </c>
      <c r="N56" s="117" t="e">
        <f t="array" ref="N56">MAX(IF(M57:M61=M56,N57:N61))</f>
        <v>#N/A</v>
      </c>
      <c r="O56" s="152" t="e">
        <f>IF($A$56='Juan-SESSION'!$A$88,INDEX('Juan-SESSION'!$K$79:$T$86, MATCH("*1k Row*",'Juan-SESSION'!$B$79:$B$86,0), MATCH("*1st*",'Juan-SESSION'!$K$7:$T$7,0)),"")</f>
        <v>#N/A</v>
      </c>
      <c r="P56" s="152" t="e">
        <f>IF($A$56='Juan-SESSION'!$A$88,INDEX('Juan-SESSION'!$K$79:$T$86, MATCH("*HIIT*",'Juan-SESSION'!$B$79:$B$86,0), MATCH("*1st*",'Juan-SESSION'!$K$7:$T$7,0)),"")</f>
        <v>#N/A</v>
      </c>
      <c r="Q56" s="119" t="e">
        <f>INDEX('Juan-SESSION'!$L$79:$U$86, MATCH("*HIIT*",'Juan-SESSION'!$B$79:$B$86,0), MATCH("*1st*",'Juan-SESSION'!$K$7:$T$7,0))</f>
        <v>#N/A</v>
      </c>
      <c r="R56" s="119">
        <f>'Juan-SESSION'!U88</f>
        <v>0</v>
      </c>
      <c r="S56" s="116"/>
      <c r="T56" s="116"/>
      <c r="U56" s="120">
        <f>'Juan-SESSION'!A89</f>
        <v>0</v>
      </c>
      <c r="V56" s="120">
        <f>'Juan-SESSION'!A90</f>
        <v>0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IF($A$56='Juan-SESSION'!$A$88,INDEX('Juan-SESSION'!$K$79:$T$86, MATCH("*Squat*",'Juan-SESSION'!$B$79:$B$86,0), MATCH("*1st*",'Juan-SESSION'!$K$7:$T$7,0)),"")</f>
        <v>#N/A</v>
      </c>
      <c r="D57" s="132" t="e">
        <f>INDEX('Juan-SESSION'!L$79:U$86, MATCH("*Squat*",'Juan-SESSION'!$B$79:$B$86,0), MATCH("*1st*",'Juan-SESSION'!K$7:T$7,0))</f>
        <v>#N/A</v>
      </c>
      <c r="E57" s="131" t="e">
        <f>IF($A$56='Juan-SESSION'!$A$88,INDEX('Juan-SESSION'!$K$79:$T$86, MATCH("*Deadlift*",'Juan-SESSION'!$B$79:$B$86,0), MATCH("*1st*",'Juan-SESSION'!$K$7:$T$7,0)),"")</f>
        <v>#N/A</v>
      </c>
      <c r="F57" s="131" t="e">
        <f>INDEX('Juan-SESSION'!$L$79:$U$86, MATCH("*Deadlift*",'Juan-SESSION'!$B$79:$B$86,0), MATCH("*1st*",'Juan-SESSION'!$K$7:$T$7,0))</f>
        <v>#N/A</v>
      </c>
      <c r="G57" s="131" t="e">
        <f>IF($A$56='Juan-SESSION'!$A$88,INDEX('Juan-SESSION'!$K$79:$T$86, MATCH("*Bench Press*",'Juan-SESSION'!$B$79:$B$86,0), MATCH("*1st*",'Juan-SESSION'!$K$7:$T$7,0)),"")</f>
        <v>#N/A</v>
      </c>
      <c r="H57" s="131" t="e">
        <f>INDEX('Juan-SESSION'!$L$79:$U$86, MATCH("*Bench Press*",'Juan-SESSION'!$B$79:$B$86,0), MATCH("*1st*",'Juan-SESSION'!$K$7:$T$7,0))</f>
        <v>#N/A</v>
      </c>
      <c r="I57" s="132" t="e">
        <f>IF($A$56='Juan-SESSION'!$A$88,INDEX('Juan-SESSION'!$K$79:$T$86, MATCH("*Military*",'Juan-SESSION'!$B$79:$B$86,0), MATCH("*1st*",'Juan-SESSION'!$K$7:$T$7,0)),"")</f>
        <v>#N/A</v>
      </c>
      <c r="J57" s="48" t="e">
        <f>INDEX('Juan-SESSION'!$L$79:$U$86, MATCH("*Military*",'Juan-SESSION'!$B$79:$B$86,0), MATCH("*1st*",'Juan-SESSION'!$K$7:$T$7,0))</f>
        <v>#N/A</v>
      </c>
      <c r="K57" s="131" t="e">
        <f>IF($A$56='Juan-SESSION'!$A$88,INDEX('Juan-SESSION'!$K$79:$T$86, MATCH("*Clean *",'Juan-SESSION'!$B$79:$B$86,0), MATCH("*1st*",'Juan-SESSION'!$K$7:$T$7,0)),"")</f>
        <v>#N/A</v>
      </c>
      <c r="L57" s="48" t="e">
        <f>INDEX('Juan-SESSION'!$L$79:$U$86, MATCH("*Clean *",'Juan-SESSION'!$B$79:$B$86,0), MATCH("*1st*",'Juan-SESSION'!$K$7:$T$7,0))</f>
        <v>#N/A</v>
      </c>
      <c r="M57" s="131" t="e">
        <f>IF($A$56='Juan-SESSION'!$A$88,INDEX('Juan-SESSION'!$K$79:$T$86, MATCH("*Lat Pulldown*",'Juan-SESSION'!$B$79:$B$86,0), MATCH("*1st*",'Juan-SESSION'!$K$7:$T$7,0)),"")</f>
        <v>#N/A</v>
      </c>
      <c r="N57" s="48" t="e">
        <f>INDEX('Juan-SESSION'!$L$79:$U$86, MATCH("*Lat Pulldown*",'Juan-SESSION'!$B$79:$B$86,0), MATCH("*1st*",'Juan-SESSION'!$K$7:$T$7,0))</f>
        <v>#N/A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IF($A$56='Juan-SESSION'!$A$88,INDEX('Juan-SESSION'!$K$79:$T$86, MATCH("*Squat*",'Juan-SESSION'!$B$79:$B$86,0), MATCH("*2nd*",'Juan-SESSION'!$K$7:$T$7,0)),"")</f>
        <v>#N/A</v>
      </c>
      <c r="D58" s="132" t="e">
        <f>INDEX('Juan-SESSION'!L$79:U$86, MATCH("*Squat*",'Juan-SESSION'!$B$79:$B$86,0), MATCH("*2nd*",'Juan-SESSION'!K$7:T$7,0))</f>
        <v>#N/A</v>
      </c>
      <c r="E58" s="131" t="e">
        <f>IF($A$56='Juan-SESSION'!$A$88,INDEX('Juan-SESSION'!$K$79:$T$86, MATCH("*Deadlift*",'Juan-SESSION'!$B$79:$B$86,0), MATCH("*2ND*",'Juan-SESSION'!$K$7:$T$7,0)),"")</f>
        <v>#N/A</v>
      </c>
      <c r="F58" s="131" t="e">
        <f>INDEX('Juan-SESSION'!$L$79:$U$86, MATCH("*Deadlift*",'Juan-SESSION'!$B$79:$B$86,0), MATCH("*2nd*",'Juan-SESSION'!$K$7:$T$7,0))</f>
        <v>#N/A</v>
      </c>
      <c r="G58" s="131" t="e">
        <f>IF($A$56='Juan-SESSION'!$A$88,INDEX('Juan-SESSION'!$K$79:$T$86, MATCH("*Bench Press*",'Juan-SESSION'!$B$79:$B$86,0), MATCH("*2ND*",'Juan-SESSION'!$K$7:$T$7,0)),"")</f>
        <v>#N/A</v>
      </c>
      <c r="H58" s="131" t="e">
        <f>INDEX('Juan-SESSION'!$L$79:$U$86, MATCH("*Bench Press*",'Juan-SESSION'!$B$79:$B$86,0), MATCH("*2nd*",'Juan-SESSION'!$K$7:$T$7,0))</f>
        <v>#N/A</v>
      </c>
      <c r="I58" s="132" t="e">
        <f>IF($A$56='Juan-SESSION'!$A$88,INDEX('Juan-SESSION'!$K$79:$T$86, MATCH("*Military*",'Juan-SESSION'!$B$79:$B$86,0), MATCH("*2ND*",'Juan-SESSION'!$K$7:$T$7,0)),"")</f>
        <v>#N/A</v>
      </c>
      <c r="J58" s="44" t="e">
        <f>INDEX('Juan-SESSION'!$L$79:$U$86, MATCH("*Military*",'Juan-SESSION'!$B$79:$B$86,0), MATCH("*2nd*",'Juan-SESSION'!$K$7:$T$7,0))</f>
        <v>#N/A</v>
      </c>
      <c r="K58" s="131" t="e">
        <f>IF($A$56='Juan-SESSION'!$A$88,INDEX('Juan-SESSION'!$K$79:$T$86, MATCH("*Clean *",'Juan-SESSION'!$B$79:$B$86,0), MATCH("*2ND*",'Juan-SESSION'!$K$7:$T$7,0)),"")</f>
        <v>#N/A</v>
      </c>
      <c r="L58" s="44" t="e">
        <f>INDEX('Juan-SESSION'!$L$79:$U$86, MATCH("*Clean *",'Juan-SESSION'!$B$79:$B$86,0), MATCH("*2nd*",'Juan-SESSION'!$K$7:$T$7,0))</f>
        <v>#N/A</v>
      </c>
      <c r="M58" s="131" t="e">
        <f>IF($A$56='Juan-SESSION'!$A$88,INDEX('Juan-SESSION'!$K$79:$T$86, MATCH("*Lat Pulldown*",'Juan-SESSION'!$B$79:$B$86,0), MATCH("*2ND*",'Juan-SESSION'!$K$7:$T$7,0)),"")</f>
        <v>#N/A</v>
      </c>
      <c r="N58" s="44" t="e">
        <f>INDEX('Juan-SESSION'!$L$79:$U$86, MATCH("*Lat Pulldown*",'Juan-SESSION'!$B$79:$B$86,0), MATCH("*2nd*",'Juan-SESSION'!$K$7:$T$7,0))</f>
        <v>#N/A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IF($A$56='Juan-SESSION'!$A$88,INDEX('Juan-SESSION'!$K$79:$T$86, MATCH("*Squat*",'Juan-SESSION'!$B$79:$B$86,0), MATCH("*3rd*",'Juan-SESSION'!$K$7:$T$7,0)),"")</f>
        <v>#N/A</v>
      </c>
      <c r="D59" s="132" t="e">
        <f>INDEX('Juan-SESSION'!L$79:U$86, MATCH("*Squat*",'Juan-SESSION'!$B$79:$B$86,0), MATCH("*3rd*",'Juan-SESSION'!K$7:T$7,0))</f>
        <v>#N/A</v>
      </c>
      <c r="E59" s="131" t="e">
        <f>IF($A$56='Juan-SESSION'!$A$88,INDEX('Juan-SESSION'!$K$79:$T$86, MATCH("*Deadlift*",'Juan-SESSION'!$B$79:$B$86,0), MATCH("*3rd*",'Juan-SESSION'!$K$7:$T$7,0)),"")</f>
        <v>#N/A</v>
      </c>
      <c r="F59" s="131" t="e">
        <f>INDEX('Juan-SESSION'!$L$79:$U$86, MATCH("*Deadlift*",'Juan-SESSION'!$B$79:$B$86,0), MATCH("*3rd*",'Juan-SESSION'!$K$7:$T$7,0))</f>
        <v>#N/A</v>
      </c>
      <c r="G59" s="131" t="e">
        <f>IF($A$56='Juan-SESSION'!$A$88,INDEX('Juan-SESSION'!$K$79:$T$86, MATCH("*Bench Press*",'Juan-SESSION'!$B$79:$B$86,0), MATCH("*3rd*",'Juan-SESSION'!$K$7:$T$7,0)),"")</f>
        <v>#N/A</v>
      </c>
      <c r="H59" s="131" t="e">
        <f>INDEX('Juan-SESSION'!$L$79:$U$86, MATCH("*Bench Press*",'Juan-SESSION'!$B$79:$B$86,0), MATCH("*3rd*",'Juan-SESSION'!$K$7:$T$7,0))</f>
        <v>#N/A</v>
      </c>
      <c r="I59" s="132" t="e">
        <f>IF($A$56='Juan-SESSION'!$A$88,INDEX('Juan-SESSION'!$K$79:$T$86, MATCH("*Military*",'Juan-SESSION'!$B$79:$B$86,0), MATCH("*3rd*",'Juan-SESSION'!$K$7:$T$7,0)),"")</f>
        <v>#N/A</v>
      </c>
      <c r="J59" s="44" t="e">
        <f>INDEX('Juan-SESSION'!$L$79:$U$86, MATCH("*Military*",'Juan-SESSION'!$B$79:$B$86,0), MATCH("*3rd*",'Juan-SESSION'!$K$7:$T$7,0))</f>
        <v>#N/A</v>
      </c>
      <c r="K59" s="131" t="e">
        <f>IF($A$56='Juan-SESSION'!$A$88,INDEX('Juan-SESSION'!$K$79:$T$86, MATCH("*Clean *",'Juan-SESSION'!$B$79:$B$86,0), MATCH("*3rd*",'Juan-SESSION'!$K$7:$T$7,0)),"")</f>
        <v>#N/A</v>
      </c>
      <c r="L59" s="44" t="e">
        <f>INDEX('Juan-SESSION'!$L$79:$U$86, MATCH("*Clean *",'Juan-SESSION'!$B$79:$B$86,0), MATCH("*3rd*",'Juan-SESSION'!$K$7:$T$7,0))</f>
        <v>#N/A</v>
      </c>
      <c r="M59" s="131" t="e">
        <f>IF($A$56='Juan-SESSION'!$A$88,INDEX('Juan-SESSION'!$K$79:$T$86, MATCH("*Lat Pulldown*",'Juan-SESSION'!$B$79:$B$86,0), MATCH("*3rd*",'Juan-SESSION'!$K$7:$T$7,0)),"")</f>
        <v>#N/A</v>
      </c>
      <c r="N59" s="44" t="e">
        <f>INDEX('Juan-SESSION'!$L$79:$U$86, MATCH("*Lat Pulldown*",'Juan-SESSION'!$B$79:$B$86,0), MATCH("*3rd*",'Juan-SESSION'!$K$7:$T$7,0))</f>
        <v>#N/A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IF($A$56='Juan-SESSION'!$A$88,INDEX('Juan-SESSION'!$K$79:$T$86, MATCH("*Squat*",'Juan-SESSION'!$B$79:$B$86,0), MATCH("*4th*",'Juan-SESSION'!$K$7:$T$7,0)),"")</f>
        <v>#N/A</v>
      </c>
      <c r="D60" s="132" t="e">
        <f>INDEX('Juan-SESSION'!L$79:U$86, MATCH("*Squat*",'Juan-SESSION'!$B$79:$B$86,0), MATCH("*4th*",'Juan-SESSION'!K$7:T$7,0))</f>
        <v>#N/A</v>
      </c>
      <c r="E60" s="131" t="e">
        <f>IF($A$56='Juan-SESSION'!$A$88,INDEX('Juan-SESSION'!$K$79:$T$86, MATCH("*Deadlift*",'Juan-SESSION'!$B$79:$B$86,0), MATCH("*4th*",'Juan-SESSION'!$K$7:$T$7,0)),"")</f>
        <v>#N/A</v>
      </c>
      <c r="F60" s="131" t="e">
        <f>INDEX('Juan-SESSION'!$L$79:$U$86, MATCH("*Deadlift*",'Juan-SESSION'!$B$79:$B$86,0), MATCH("*4th*",'Juan-SESSION'!$K$7:$T$7,0))</f>
        <v>#N/A</v>
      </c>
      <c r="G60" s="131" t="e">
        <f>IF($A$56='Juan-SESSION'!$A$88,INDEX('Juan-SESSION'!$K$79:$T$86, MATCH("*Bench Press*",'Juan-SESSION'!$B$79:$B$86,0), MATCH("*4th*",'Juan-SESSION'!$K$7:$T$7,0)),"")</f>
        <v>#N/A</v>
      </c>
      <c r="H60" s="131" t="e">
        <f>INDEX('Juan-SESSION'!$L$79:$U$86, MATCH("*Bench Press*",'Juan-SESSION'!$B$79:$B$86,0), MATCH("*4th*",'Juan-SESSION'!$K$7:$T$7,0))</f>
        <v>#N/A</v>
      </c>
      <c r="I60" s="132" t="e">
        <f>IF($A$56='Juan-SESSION'!$A$88,INDEX('Juan-SESSION'!$K$79:$T$86, MATCH("*Military*",'Juan-SESSION'!$B$79:$B$86,0), MATCH("*4th*",'Juan-SESSION'!$K$7:$T$7,0)),"")</f>
        <v>#N/A</v>
      </c>
      <c r="J60" s="44" t="e">
        <f>INDEX('Juan-SESSION'!$L$79:$U$86, MATCH("*Military*",'Juan-SESSION'!$B$79:$B$86,0), MATCH("*4th*",'Juan-SESSION'!$K$7:$T$7,0))</f>
        <v>#N/A</v>
      </c>
      <c r="K60" s="131" t="e">
        <f>IF($A$56='Juan-SESSION'!$A$88,INDEX('Juan-SESSION'!$K$79:$T$86, MATCH("*Clean *",'Juan-SESSION'!$B$79:$B$86,0), MATCH("*4th*",'Juan-SESSION'!$K$7:$T$7,0)),"")</f>
        <v>#N/A</v>
      </c>
      <c r="L60" s="44" t="e">
        <f>INDEX('Juan-SESSION'!$L$79:$U$86, MATCH("*Clean *",'Juan-SESSION'!$B$79:$B$86,0), MATCH("*4th*",'Juan-SESSION'!$K$7:$T$7,0))</f>
        <v>#N/A</v>
      </c>
      <c r="M60" s="131" t="e">
        <f>IF($A$56='Juan-SESSION'!$A$88,INDEX('Juan-SESSION'!$K$79:$T$86, MATCH("*Lat Pulldown*",'Juan-SESSION'!$B$79:$B$86,0), MATCH("*4th*",'Juan-SESSION'!$K$7:$T$7,0)),"")</f>
        <v>#N/A</v>
      </c>
      <c r="N60" s="44" t="e">
        <f>INDEX('Juan-SESSION'!$L$79:$U$86, MATCH("*Lat Pulldown*",'Juan-SESSION'!$B$79:$B$86,0), MATCH("*4th*",'Juan-SESSION'!$K$7:$T$7,0))</f>
        <v>#N/A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IF($A$56='Juan-SESSION'!$A$88,INDEX('Juan-SESSION'!$K$79:$T$86, MATCH("*Squat*",'Juan-SESSION'!$B$79:$B$86,0), MATCH("*5th*",'Juan-SESSION'!$K$7:$T$7,0)),"")</f>
        <v>#N/A</v>
      </c>
      <c r="D61" s="132" t="e">
        <f>INDEX('Juan-SESSION'!L$79:U$86, MATCH("*Squat*",'Juan-SESSION'!$B$79:$B$86,0), MATCH("*5th*",'Juan-SESSION'!K$7:T$7,0))</f>
        <v>#N/A</v>
      </c>
      <c r="E61" s="131" t="e">
        <f>IF($A$56='Juan-SESSION'!$A$88,INDEX('Juan-SESSION'!$K$79:$T$86, MATCH("*Deadlift*",'Juan-SESSION'!$B$79:$B$86,0), MATCH("*5th*",'Juan-SESSION'!$K$7:$T$7,0)),"")</f>
        <v>#N/A</v>
      </c>
      <c r="F61" s="131" t="e">
        <f>INDEX('Juan-SESSION'!$L$79:$U$86, MATCH("*Deadlift*",'Juan-SESSION'!$B$79:$B$86,0), MATCH("*5th*",'Juan-SESSION'!$K$7:$T$7,0))</f>
        <v>#N/A</v>
      </c>
      <c r="G61" s="131" t="e">
        <f>IF($A$56='Juan-SESSION'!$A$88,INDEX('Juan-SESSION'!$K$79:$T$86, MATCH("*Bench Press*",'Juan-SESSION'!$B$79:$B$86,0), MATCH("*5th*",'Juan-SESSION'!$K$7:$T$7,0)),"")</f>
        <v>#N/A</v>
      </c>
      <c r="H61" s="131" t="e">
        <f>INDEX('Juan-SESSION'!$L$79:$U$86, MATCH("*Bench Press*",'Juan-SESSION'!$B$79:$B$86,0), MATCH("*5th*",'Juan-SESSION'!$K$7:$T$7,0))</f>
        <v>#N/A</v>
      </c>
      <c r="I61" s="132" t="e">
        <f>IF($A$56='Juan-SESSION'!$A$88,INDEX('Juan-SESSION'!$K$79:$T$86, MATCH("*Military*",'Juan-SESSION'!$B$79:$B$86,0), MATCH("*5th*",'Juan-SESSION'!$K$7:$T$7,0)),"")</f>
        <v>#N/A</v>
      </c>
      <c r="J61" s="44" t="e">
        <f>INDEX('Juan-SESSION'!$L$79:$U$86, MATCH("*Military*",'Juan-SESSION'!$B$79:$B$86,0), MATCH("*5th*",'Juan-SESSION'!$K$7:$T$7,0))</f>
        <v>#N/A</v>
      </c>
      <c r="K61" s="131" t="e">
        <f>IF($A$56='Juan-SESSION'!$A$88,INDEX('Juan-SESSION'!$K$79:$T$86, MATCH("*Clean *",'Juan-SESSION'!$B$79:$B$86,0), MATCH("*5th*",'Juan-SESSION'!$K$7:$T$7,0)),"")</f>
        <v>#N/A</v>
      </c>
      <c r="L61" s="44" t="e">
        <f>INDEX('Juan-SESSION'!$L$79:$U$86, MATCH("*Clean *",'Juan-SESSION'!$B$79:$B$86,0), MATCH("*5th*",'Juan-SESSION'!$K$7:$T$7,0))</f>
        <v>#N/A</v>
      </c>
      <c r="M61" s="131" t="e">
        <f>IF($A$56='Juan-SESSION'!$A$88,INDEX('Juan-SESSION'!$K$79:$T$86, MATCH("*Lat Pulldown*",'Juan-SESSION'!$B$79:$B$86,0), MATCH("*5th*",'Juan-SESSION'!$K$7:$T$7,0)),"")</f>
        <v>#N/A</v>
      </c>
      <c r="N61" s="44" t="e">
        <f>INDEX('Juan-SESSION'!$L$79:$U$86, MATCH("*Lat Pulldown*",'Juan-SESSION'!$B$79:$B$86,0), MATCH("*5th*",'Juan-SESSION'!$K$7:$T$7,0))</f>
        <v>#N/A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'Juan-SESSION'!A97</f>
        <v>0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 t="e">
        <f>MAX(G63:G67)</f>
        <v>#N/A</v>
      </c>
      <c r="H62" s="116" t="e">
        <f t="array" ref="H62">MAX(IF(G63:G67=G62,H63:H67))</f>
        <v>#N/A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 t="e">
        <f>MAX(M63:M67)</f>
        <v>#N/A</v>
      </c>
      <c r="N62" s="117" t="e">
        <f t="array" ref="N62">MAX(IF(M63:M67=M62,N63:N67))</f>
        <v>#N/A</v>
      </c>
      <c r="O62" s="152" t="e">
        <f>IF(A62='Juan-SESSION'!$A$97,INDEX('Juan-SESSION'!$K$97:$T$104, MATCH("*1k Row*",'Juan-SESSION'!$B$97:$B$104,0), MATCH("*1st*",'Juan-SESSION'!$K$7:$T$7,0)),"")</f>
        <v>#N/A</v>
      </c>
      <c r="P62" s="152" t="e">
        <f>IF(A62='Juan-SESSION'!$A$97,INDEX('Juan-SESSION'!$K$97:$T$104, MATCH("*HIIT*",'Juan-SESSION'!$B$97:$B$104,0), MATCH("*1st*",'Juan-SESSION'!$K$7:$T$7,0)),"")</f>
        <v>#N/A</v>
      </c>
      <c r="Q62" s="119" t="e">
        <f>INDEX('Juan-SESSION'!$L$97:$U$104, MATCH("*HIIT*",'Juan-SESSION'!$B$97:$B$104,0), MATCH("*1st*",'Juan-SESSION'!$K$7:$T$7,0))</f>
        <v>#N/A</v>
      </c>
      <c r="R62" s="119">
        <f>'Juan-SESSION'!U97</f>
        <v>0</v>
      </c>
      <c r="S62" s="116"/>
      <c r="T62" s="116"/>
      <c r="U62" s="120">
        <f>'Juan-SESSION'!A98</f>
        <v>0</v>
      </c>
      <c r="V62" s="120">
        <f>'Juan-SESSION'!A99</f>
        <v>0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IF(A62='Juan-SESSION'!$A$97,INDEX('Juan-SESSION'!$K$97:$T$104, MATCH("*Squat*",'Juan-SESSION'!$B$97:$B$104,0), MATCH("*1st*",'Juan-SESSION'!$K$7:$T$7,0)),"")</f>
        <v>#N/A</v>
      </c>
      <c r="D63" s="132" t="e">
        <f>INDEX('Juan-SESSION'!L$97:U$104, MATCH("*Squat*",'Juan-SESSION'!$B$97:$B$104,0), MATCH("*1st*",'Juan-SESSION'!K$7:T$7,0))</f>
        <v>#N/A</v>
      </c>
      <c r="E63" s="131" t="e">
        <f>IF(A62='Juan-SESSION'!$A$97,INDEX('Juan-SESSION'!$K$97:$T$104, MATCH("*Deadlift*",'Juan-SESSION'!$B$97:$B$104,0), MATCH("*1st*",'Juan-SESSION'!$K$7:$T$7,0)),"")</f>
        <v>#N/A</v>
      </c>
      <c r="F63" s="131" t="e">
        <f>INDEX('Juan-SESSION'!$L$97:$U$104, MATCH("*Deadlift*",'Juan-SESSION'!$B$97:$B$104,0), MATCH("*1st*",'Juan-SESSION'!$K$7:$T$7,0))</f>
        <v>#N/A</v>
      </c>
      <c r="G63" s="131" t="e">
        <f>IF(A62='Juan-SESSION'!$A$97,INDEX('Juan-SESSION'!$K$97:$T$104, MATCH("*Bench Press*",'Juan-SESSION'!$B$97:$B$104,0), MATCH("*1st*",'Juan-SESSION'!$K$7:$T$7,0)),"")</f>
        <v>#N/A</v>
      </c>
      <c r="H63" s="131" t="e">
        <f>INDEX('Juan-SESSION'!$L$97:$U$104, MATCH("*Bench Press*",'Juan-SESSION'!$B$97:$B$104,0), MATCH("*1st*",'Juan-SESSION'!$K$7:$T$7,0))</f>
        <v>#N/A</v>
      </c>
      <c r="I63" s="132" t="e">
        <f>IF(A62='Juan-SESSION'!$A$97,INDEX('Juan-SESSION'!$K$97:$T$104, MATCH("*Military*",'Juan-SESSION'!$B$97:$B$104,0), MATCH("*1st*",'Juan-SESSION'!$K$7:$T$7,0)),"")</f>
        <v>#N/A</v>
      </c>
      <c r="J63" s="48" t="e">
        <f>INDEX('Juan-SESSION'!$L$97:$U$104, MATCH("*Military*",'Juan-SESSION'!$B$97:$B$104,0), MATCH("*1st*",'Juan-SESSION'!$K$7:$T$7,0))</f>
        <v>#N/A</v>
      </c>
      <c r="K63" s="131" t="e">
        <f>IF(A62='Juan-SESSION'!$A$97,INDEX('Juan-SESSION'!$K$97:$T$104, MATCH("*Clean *",'Juan-SESSION'!$B$97:$B$104,0), MATCH("*1st*",'Juan-SESSION'!$K$7:$T$7,0)),"")</f>
        <v>#N/A</v>
      </c>
      <c r="L63" s="48" t="e">
        <f>INDEX('Juan-SESSION'!$L$97:$U$104, MATCH("*Clean *",'Juan-SESSION'!$B$97:$B$104,0), MATCH("*1st*",'Juan-SESSION'!$K$7:$T$7,0))</f>
        <v>#N/A</v>
      </c>
      <c r="M63" s="131" t="e">
        <f>IF(A62='Juan-SESSION'!$A$97,INDEX('Juan-SESSION'!$K$97:$T$104, MATCH("*Lat Pulldown*",'Juan-SESSION'!$B$97:$B$104,0), MATCH("*1st*",'Juan-SESSION'!$K$7:$T$7,0)),"")</f>
        <v>#N/A</v>
      </c>
      <c r="N63" s="50" t="e">
        <f>INDEX('Juan-SESSION'!$L$97:$U$104, MATCH("*Lat Pulldown*",'Juan-SESSION'!$B$97:$B$104,0), MATCH("*1st*",'Juan-SESSION'!$K$7:$T$7,0))</f>
        <v>#N/A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IF(A62='Juan-SESSION'!$A$97,INDEX('Juan-SESSION'!$K$97:$T$104, MATCH("*Squat*",'Juan-SESSION'!$B$97:$B$104,0), MATCH("*2nd*",'Juan-SESSION'!$K$7:$T$7,0)),"")</f>
        <v>#N/A</v>
      </c>
      <c r="D64" s="132" t="e">
        <f>INDEX('Juan-SESSION'!L$97:U$104, MATCH("*Squat*",'Juan-SESSION'!$B$97:$B$104,0), MATCH("*2nd*",'Juan-SESSION'!K$7:T$7,0))</f>
        <v>#N/A</v>
      </c>
      <c r="E64" s="131" t="e">
        <f>IF(A62='Juan-SESSION'!$A$97,INDEX('Juan-SESSION'!$K$97:$T$104, MATCH("*Deadlift*",'Juan-SESSION'!$B$97:$B$104,0), MATCH("*2ND*",'Juan-SESSION'!$K$7:$T$7,0)),"")</f>
        <v>#N/A</v>
      </c>
      <c r="F64" s="131" t="e">
        <f>INDEX('Juan-SESSION'!$L$97:$U$104, MATCH("*Deadlift*",'Juan-SESSION'!$B$97:$B$104,0), MATCH("*2nd*",'Juan-SESSION'!$K$7:$T$7,0))</f>
        <v>#N/A</v>
      </c>
      <c r="G64" s="131" t="e">
        <f>IF(A62='Juan-SESSION'!$A$97,INDEX('Juan-SESSION'!$K$97:$T$104, MATCH("*Bench Press*",'Juan-SESSION'!$B$97:$B$104,0), MATCH("*2ND*",'Juan-SESSION'!$K$7:$T$7,0)),"")</f>
        <v>#N/A</v>
      </c>
      <c r="H64" s="131" t="e">
        <f>INDEX('Juan-SESSION'!$L$97:$U$104, MATCH("*Bench Press*",'Juan-SESSION'!$B$97:$B$104,0), MATCH("*2nd*",'Juan-SESSION'!$K$7:$T$7,0))</f>
        <v>#N/A</v>
      </c>
      <c r="I64" s="132" t="e">
        <f>IF(A62='Juan-SESSION'!$A$97,INDEX('Juan-SESSION'!$K$97:$T$104, MATCH("*Military*",'Juan-SESSION'!$B$97:$B$104,0), MATCH("*2ND*",'Juan-SESSION'!$K$7:$T$7,0)),"")</f>
        <v>#N/A</v>
      </c>
      <c r="J64" s="44" t="e">
        <f>INDEX('Juan-SESSION'!$L$97:$U$104, MATCH("*Military*",'Juan-SESSION'!$B$97:$B$104,0), MATCH("*2nd*",'Juan-SESSION'!$K$7:$T$7,0))</f>
        <v>#N/A</v>
      </c>
      <c r="K64" s="131" t="e">
        <f>IF(A62='Juan-SESSION'!$A$97,INDEX('Juan-SESSION'!$K$97:$T$104, MATCH("*Clean *",'Juan-SESSION'!$B$97:$B$104,0), MATCH("*2ND*",'Juan-SESSION'!$K$7:$T$7,0)),"")</f>
        <v>#N/A</v>
      </c>
      <c r="L64" s="44" t="e">
        <f>INDEX('Juan-SESSION'!$L$97:$U$104, MATCH("*Clean *",'Juan-SESSION'!$B$97:$B$104,0), MATCH("*2nd*",'Juan-SESSION'!$K$7:$T$7,0))</f>
        <v>#N/A</v>
      </c>
      <c r="M64" s="131" t="e">
        <f>IF(A62='Juan-SESSION'!$A$97,INDEX('Juan-SESSION'!$K$97:$T$104, MATCH("*Lat Pulldown*",'Juan-SESSION'!$B$97:$B$104,0), MATCH("*2ND*",'Juan-SESSION'!$K$7:$T$7,0)),"")</f>
        <v>#N/A</v>
      </c>
      <c r="N64" s="44" t="e">
        <f>INDEX('Juan-SESSION'!$L$97:$U$104, MATCH("*Lat Pulldown*",'Juan-SESSION'!$B$97:$B$104,0), MATCH("*2nd*",'Juan-SESSION'!$K$7:$T$7,0))</f>
        <v>#N/A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IF(A62='Juan-SESSION'!$A$97,INDEX('Juan-SESSION'!$K$97:$T$104, MATCH("*Squat*",'Juan-SESSION'!$B$97:$B$104,0), MATCH("*3rd*",'Juan-SESSION'!$K$7:$T$7,0)),"")</f>
        <v>#N/A</v>
      </c>
      <c r="D65" s="132" t="e">
        <f>INDEX('Juan-SESSION'!L$97:U$104, MATCH("*Squat*",'Juan-SESSION'!$B$97:$B$104,0), MATCH("*3rd*",'Juan-SESSION'!K$7:T$7,0))</f>
        <v>#N/A</v>
      </c>
      <c r="E65" s="131" t="e">
        <f>IF(A62='Juan-SESSION'!$A$97,INDEX('Juan-SESSION'!$K$97:$T$104, MATCH("*Deadlift*",'Juan-SESSION'!$B$97:$B$104,0), MATCH("*3rd*",'Juan-SESSION'!$K$7:$T$7,0)),"")</f>
        <v>#N/A</v>
      </c>
      <c r="F65" s="131" t="e">
        <f>INDEX('Juan-SESSION'!$L$97:$U$104, MATCH("*Deadlift*",'Juan-SESSION'!$B$97:$B$104,0), MATCH("*3rd*",'Juan-SESSION'!$K$7:$T$7,0))</f>
        <v>#N/A</v>
      </c>
      <c r="G65" s="131" t="e">
        <f>IF(A62='Juan-SESSION'!$A$97,INDEX('Juan-SESSION'!$K$97:$T$104, MATCH("*Bench Press*",'Juan-SESSION'!$B$97:$B$104,0), MATCH("*3rd*",'Juan-SESSION'!$K$7:$T$7,0)),"")</f>
        <v>#N/A</v>
      </c>
      <c r="H65" s="131" t="e">
        <f>INDEX('Juan-SESSION'!$L$97:$U$104, MATCH("*Bench Press*",'Juan-SESSION'!$B$97:$B$104,0), MATCH("*3rd*",'Juan-SESSION'!$K$7:$T$7,0))</f>
        <v>#N/A</v>
      </c>
      <c r="I65" s="132" t="e">
        <f>IF(A62='Juan-SESSION'!$A$97,INDEX('Juan-SESSION'!$K$97:$T$104, MATCH("*Military*",'Juan-SESSION'!$B$97:$B$104,0), MATCH("*3rd*",'Juan-SESSION'!$K$7:$T$7,0)),"")</f>
        <v>#N/A</v>
      </c>
      <c r="J65" s="44" t="e">
        <f>INDEX('Juan-SESSION'!$L$97:$U$104, MATCH("*Military*",'Juan-SESSION'!$B$97:$B$104,0), MATCH("*3rd*",'Juan-SESSION'!$K$7:$T$7,0))</f>
        <v>#N/A</v>
      </c>
      <c r="K65" s="131" t="e">
        <f>IF(A62='Juan-SESSION'!$A$97,INDEX('Juan-SESSION'!$K$97:$T$104, MATCH("*Clean *",'Juan-SESSION'!$B$97:$B$104,0), MATCH("*3rd*",'Juan-SESSION'!$K$7:$T$7,0)),"")</f>
        <v>#N/A</v>
      </c>
      <c r="L65" s="44" t="e">
        <f>INDEX('Juan-SESSION'!$L$97:$U$104, MATCH("*Clean *",'Juan-SESSION'!$B$97:$B$104,0), MATCH("*3rd*",'Juan-SESSION'!$K$7:$T$7,0))</f>
        <v>#N/A</v>
      </c>
      <c r="M65" s="131" t="e">
        <f>IF(A62='Juan-SESSION'!$A$97,INDEX('Juan-SESSION'!$K$97:$T$104, MATCH("*Lat Pulldown*",'Juan-SESSION'!$B$97:$B$104,0), MATCH("*3rd*",'Juan-SESSION'!$K$7:$T$7,0)),"")</f>
        <v>#N/A</v>
      </c>
      <c r="N65" s="44" t="e">
        <f>INDEX('Juan-SESSION'!$L$97:$U$104, MATCH("*Lat Pulldown*",'Juan-SESSION'!$B$97:$B$104,0), MATCH("*3rd*",'Juan-SESSION'!$K$7:$T$7,0))</f>
        <v>#N/A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IF(A62='Juan-SESSION'!$A$97,INDEX('Juan-SESSION'!$K$97:$T$104, MATCH("*Squat*",'Juan-SESSION'!$B$97:$B$104,0), MATCH("*4th*",'Juan-SESSION'!$K$7:$T$7,0)),"")</f>
        <v>#N/A</v>
      </c>
      <c r="D66" s="132" t="e">
        <f>INDEX('Juan-SESSION'!L$97:U$104, MATCH("*Squat*",'Juan-SESSION'!$B$97:$B$104,0), MATCH("*4th*",'Juan-SESSION'!K$7:T$7,0))</f>
        <v>#N/A</v>
      </c>
      <c r="E66" s="131" t="e">
        <f>IF(A62='Juan-SESSION'!$A$97,INDEX('Juan-SESSION'!$K$97:$T$104, MATCH("*Deadlift*",'Juan-SESSION'!$B$97:$B$104,0), MATCH("*4th*",'Juan-SESSION'!$K$7:$T$7,0)),"")</f>
        <v>#N/A</v>
      </c>
      <c r="F66" s="131" t="e">
        <f>INDEX('Juan-SESSION'!$L$97:$U$104, MATCH("*Deadlift*",'Juan-SESSION'!$B$97:$B$104,0), MATCH("*4th*",'Juan-SESSION'!$K$7:$T$7,0))</f>
        <v>#N/A</v>
      </c>
      <c r="G66" s="131" t="e">
        <f>IF(A62='Juan-SESSION'!$A$97,INDEX('Juan-SESSION'!$K$97:$T$104, MATCH("*Bench Press*",'Juan-SESSION'!$B$97:$B$104,0), MATCH("*4th*",'Juan-SESSION'!$K$7:$T$7,0)),"")</f>
        <v>#N/A</v>
      </c>
      <c r="H66" s="131" t="e">
        <f>INDEX('Juan-SESSION'!$L$97:$U$104, MATCH("*Bench Press*",'Juan-SESSION'!$B$97:$B$104,0), MATCH("*4th*",'Juan-SESSION'!$K$7:$T$7,0))</f>
        <v>#N/A</v>
      </c>
      <c r="I66" s="132" t="e">
        <f>IF(A62='Juan-SESSION'!$A$97,INDEX('Juan-SESSION'!$K$97:$T$104, MATCH("*Military*",'Juan-SESSION'!$B$97:$B$104,0), MATCH("*4th*",'Juan-SESSION'!$K$7:$T$7,0)),"")</f>
        <v>#N/A</v>
      </c>
      <c r="J66" s="44" t="e">
        <f>INDEX('Juan-SESSION'!$L$97:$U$104, MATCH("*Military*",'Juan-SESSION'!$B$97:$B$104,0), MATCH("*4th*",'Juan-SESSION'!$K$7:$T$7,0))</f>
        <v>#N/A</v>
      </c>
      <c r="K66" s="131" t="e">
        <f>IF(A62='Juan-SESSION'!$A$97,INDEX('Juan-SESSION'!$K$97:$T$104, MATCH("*Clean *",'Juan-SESSION'!$B$97:$B$104,0), MATCH("*4th*",'Juan-SESSION'!$K$7:$T$7,0)),"")</f>
        <v>#N/A</v>
      </c>
      <c r="L66" s="44" t="e">
        <f>INDEX('Juan-SESSION'!$L$97:$U$104, MATCH("*Clean *",'Juan-SESSION'!$B$97:$B$104,0), MATCH("*4th*",'Juan-SESSION'!$K$7:$T$7,0))</f>
        <v>#N/A</v>
      </c>
      <c r="M66" s="131" t="e">
        <f>IF(A62='Juan-SESSION'!$A$97,INDEX('Juan-SESSION'!$K$97:$T$104, MATCH("*Lat Pulldown*",'Juan-SESSION'!$B$97:$B$104,0), MATCH("*4th*",'Juan-SESSION'!$K$7:$T$7,0)),"")</f>
        <v>#N/A</v>
      </c>
      <c r="N66" s="44" t="e">
        <f>INDEX('Juan-SESSION'!$L$97:$U$104, MATCH("*Lat Pulldown*",'Juan-SESSION'!$B$97:$B$104,0), MATCH("*4th*",'Juan-SESSION'!$K$7:$T$7,0))</f>
        <v>#N/A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IF(A62='Juan-SESSION'!$A$97,INDEX('Juan-SESSION'!$K$97:$T$104, MATCH("*Squat*",'Juan-SESSION'!$B$97:$B$104,0), MATCH("*5th*",'Juan-SESSION'!$K$7:$T$7,0)),"")</f>
        <v>#N/A</v>
      </c>
      <c r="D67" s="132" t="e">
        <f>INDEX('Juan-SESSION'!L$97:U$104, MATCH("*Squat*",'Juan-SESSION'!$B$97:$B$104,0), MATCH("*5th*",'Juan-SESSION'!K$7:T$7,0))</f>
        <v>#N/A</v>
      </c>
      <c r="E67" s="131" t="e">
        <f>IF(A62='Juan-SESSION'!$A$97,INDEX('Juan-SESSION'!$K$97:$T$104, MATCH("*Deadlift*",'Juan-SESSION'!$B$97:$B$104,0), MATCH("*5th*",'Juan-SESSION'!$K$7:$T$7,0)),"")</f>
        <v>#N/A</v>
      </c>
      <c r="F67" s="131" t="e">
        <f>INDEX('Juan-SESSION'!$L$97:$U$104, MATCH("*Deadlift*",'Juan-SESSION'!$B$97:$B$104,0), MATCH("*5th*",'Juan-SESSION'!$K$7:$T$7,0))</f>
        <v>#N/A</v>
      </c>
      <c r="G67" s="131" t="e">
        <f>IF(A62='Juan-SESSION'!$A$97,INDEX('Juan-SESSION'!$K$97:$T$104, MATCH("*Bench Press*",'Juan-SESSION'!$B$97:$B$104,0), MATCH("*5th*",'Juan-SESSION'!$K$7:$T$7,0)),"")</f>
        <v>#N/A</v>
      </c>
      <c r="H67" s="131" t="e">
        <f>INDEX('Juan-SESSION'!$L$97:$U$104, MATCH("*Bench Press*",'Juan-SESSION'!$B$97:$B$104,0), MATCH("*5th*",'Juan-SESSION'!$K$7:$T$7,0))</f>
        <v>#N/A</v>
      </c>
      <c r="I67" s="132" t="e">
        <f>IF(A62='Juan-SESSION'!$A$97,INDEX('Juan-SESSION'!$K$97:$T$104, MATCH("*Military*",'Juan-SESSION'!$B$97:$B$104,0), MATCH("*5th*",'Juan-SESSION'!$K$7:$T$7,0)),"")</f>
        <v>#N/A</v>
      </c>
      <c r="J67" s="44" t="e">
        <f>INDEX('Juan-SESSION'!$L$97:$U$104, MATCH("*Military*",'Juan-SESSION'!$B$97:$B$104,0), MATCH("*5th*",'Juan-SESSION'!$K$7:$T$7,0))</f>
        <v>#N/A</v>
      </c>
      <c r="K67" s="131" t="e">
        <f>IF(A62='Juan-SESSION'!$A$97,INDEX('Juan-SESSION'!$K$97:$T$104, MATCH("*Clean *",'Juan-SESSION'!$B$97:$B$104,0), MATCH("*5th*",'Juan-SESSION'!$K$7:$T$7,0)),"")</f>
        <v>#N/A</v>
      </c>
      <c r="L67" s="44" t="e">
        <f>INDEX('Juan-SESSION'!$L$97:$U$104, MATCH("*Clean *",'Juan-SESSION'!$B$97:$B$104,0), MATCH("*5th*",'Juan-SESSION'!$K$7:$T$7,0))</f>
        <v>#N/A</v>
      </c>
      <c r="M67" s="131" t="e">
        <f>IF(A62='Juan-SESSION'!$A$97,INDEX('Juan-SESSION'!$K$97:$T$104, MATCH("*Lat Pulldown*",'Juan-SESSION'!$B$97:$B$104,0), MATCH("*5th*",'Juan-SESSION'!$K$7:$T$7,0)),"")</f>
        <v>#N/A</v>
      </c>
      <c r="N67" s="44" t="e">
        <f>INDEX('Juan-SESSION'!$L$97:$U$104, MATCH("*Lat Pulldown*",'Juan-SESSION'!$B$97:$B$104,0), MATCH("*5th*",'Juan-SESSION'!$K$7:$T$7,0))</f>
        <v>#N/A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'Juan-SESSION'!A106</f>
        <v>0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 t="e">
        <f>MAX(G69:G73)</f>
        <v>#N/A</v>
      </c>
      <c r="H68" s="116" t="e">
        <f t="array" ref="H68">MAX(IF(G69:G73=G68,H69:H73))</f>
        <v>#N/A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52" t="e">
        <f>IF($A$68='Juan-SESSION'!$A$106,INDEX('Juan-SESSION'!$K$106:$T$113, MATCH("*1k Row*",'Juan-SESSION'!$B$106:$B$113,0), MATCH("*1st*",'Juan-SESSION'!$K$7:$T$7,0)),"")</f>
        <v>#N/A</v>
      </c>
      <c r="P68" s="152" t="e">
        <f>IF($A$68='Juan-SESSION'!$A$106,INDEX('Juan-SESSION'!$K$106:$T$113, MATCH("*HIIT*",'Juan-SESSION'!$B$106:$B$113,0), MATCH("*1st*",'Juan-SESSION'!$K$7:$T$7,0)),"")</f>
        <v>#N/A</v>
      </c>
      <c r="Q68" s="119" t="e">
        <f>INDEX('Juan-SESSION'!$L$106:$U$113, MATCH("*HIIT*",'Juan-SESSION'!$B$106:$B$113,0), MATCH("*1st*",'Juan-SESSION'!$K$7:$T$7,0))</f>
        <v>#N/A</v>
      </c>
      <c r="R68" s="119">
        <f>'Juan-SESSION'!U106</f>
        <v>0</v>
      </c>
      <c r="S68" s="116"/>
      <c r="T68" s="116"/>
      <c r="U68" s="120">
        <f>'Juan-SESSION'!A107</f>
        <v>0</v>
      </c>
      <c r="V68" s="120">
        <f>'Juan-SESSION'!A108</f>
        <v>0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IF(A68='Juan-SESSION'!$A$106,INDEX('Juan-SESSION'!$K$106:$T$113, MATCH("*Squat*",'Juan-SESSION'!$B$106:$B$113,0), MATCH("*1st*",'Juan-SESSION'!$K$7:$T$7,0)),"")</f>
        <v>#N/A</v>
      </c>
      <c r="D69" s="132" t="e">
        <f>INDEX('Juan-SESSION'!L$106:U$113, MATCH("*Squat*",'Juan-SESSION'!$B$106:$B$113,0), MATCH("*1st*",'Juan-SESSION'!K$7:T$7,0))</f>
        <v>#N/A</v>
      </c>
      <c r="E69" s="131" t="e">
        <f>IF($A$68='Juan-SESSION'!$A$106,INDEX('Juan-SESSION'!$K$106:$T$113, MATCH("*Deadlift*",'Juan-SESSION'!$B$106:$B$113,0), MATCH("*1st*",'Juan-SESSION'!$K$7:$T$7,0)),"")</f>
        <v>#N/A</v>
      </c>
      <c r="F69" s="131" t="e">
        <f>INDEX('Juan-SESSION'!$L$106:$U$113, MATCH("*Deadlift*",'Juan-SESSION'!$B$106:$B$113,0), MATCH("*1st*",'Juan-SESSION'!$K$7:$T$7,0))</f>
        <v>#N/A</v>
      </c>
      <c r="G69" s="131" t="e">
        <f>IF($A$68='Juan-SESSION'!$A$106,INDEX('Juan-SESSION'!$K$106:$T$113, MATCH("*Bench Press*",'Juan-SESSION'!$B$106:$B$113,0), MATCH("*1st*",'Juan-SESSION'!$K$7:$T$7,0)),"")</f>
        <v>#N/A</v>
      </c>
      <c r="H69" s="131" t="e">
        <f>INDEX('Juan-SESSION'!$L$106:$U$113, MATCH("*Bench Press*",'Juan-SESSION'!$B$106:$B$113,0), MATCH("*1st*",'Juan-SESSION'!$K$7:$T$7,0))</f>
        <v>#N/A</v>
      </c>
      <c r="I69" s="132" t="e">
        <f>IF($A$68='Juan-SESSION'!$A$106,INDEX('Juan-SESSION'!$K$106:$T$113, MATCH("*Military*",'Juan-SESSION'!$B$106:$B$113,0), MATCH("*1st*",'Juan-SESSION'!$K$7:$T$7,0)),"")</f>
        <v>#N/A</v>
      </c>
      <c r="J69" s="48" t="e">
        <f>INDEX('Juan-SESSION'!$L$106:$U$113, MATCH("*Military*",'Juan-SESSION'!$B$106:$B$113,0), MATCH("*1st*",'Juan-SESSION'!$K$7:$T$7,0))</f>
        <v>#N/A</v>
      </c>
      <c r="K69" s="131" t="e">
        <f>IF($A$68='Juan-SESSION'!$A$106,INDEX('Juan-SESSION'!$K$106:$T$113, MATCH("*Clean *",'Juan-SESSION'!$B$106:$B$113,0), MATCH("*1st*",'Juan-SESSION'!$K$7:$T$7,0)),"")</f>
        <v>#N/A</v>
      </c>
      <c r="L69" s="48" t="e">
        <f>INDEX('Juan-SESSION'!$L$106:$U$113, MATCH("*Clean *",'Juan-SESSION'!$B$106:$B$113,0), MATCH("*1st*",'Juan-SESSION'!$K$7:$T$7,0))</f>
        <v>#N/A</v>
      </c>
      <c r="M69" s="131" t="e">
        <f>IF($A$68='Juan-SESSION'!$A$106,INDEX('Juan-SESSION'!$K$106:$T$113, MATCH("*Lat Pulldown*",'Juan-SESSION'!$B$106:$B$113,0), MATCH("*1st*",'Juan-SESSION'!$K$7:$T$7,0)),"")</f>
        <v>#N/A</v>
      </c>
      <c r="N69" s="48" t="e">
        <f>INDEX('Juan-SESSION'!$L$106:$U$113, MATCH("*Lat Pulldown*",'Juan-SESSION'!$B$106:$B$113,0), MATCH("*1st*",'Juan-SESSION'!$K$7:$T$7,0))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IF(A68='Juan-SESSION'!$A$106,INDEX('Juan-SESSION'!$K$106:$T$113, MATCH("*Squat*",'Juan-SESSION'!$B$106:$B$113,0), MATCH("*2nd*",'Juan-SESSION'!$K$7:$T$7,0)),"")</f>
        <v>#N/A</v>
      </c>
      <c r="D70" s="132" t="e">
        <f>INDEX('Juan-SESSION'!L$106:U$113, MATCH("*Squat*",'Juan-SESSION'!$B$106:$B$113,0), MATCH("*2nd*",'Juan-SESSION'!K$7:T$7,0))</f>
        <v>#N/A</v>
      </c>
      <c r="E70" s="131" t="e">
        <f>IF($A$68='Juan-SESSION'!$A$106,INDEX('Juan-SESSION'!$K$106:$T$113, MATCH("*Deadlift*",'Juan-SESSION'!$B$106:$B$113,0), MATCH("*2ND*",'Juan-SESSION'!$K$7:$T$7,0)),"")</f>
        <v>#N/A</v>
      </c>
      <c r="F70" s="131" t="e">
        <f>INDEX('Juan-SESSION'!$L$106:$U$113, MATCH("*Deadlift*",'Juan-SESSION'!$B$106:$B$113,0), MATCH("*2nd*",'Juan-SESSION'!$K$7:$T$7,0))</f>
        <v>#N/A</v>
      </c>
      <c r="G70" s="131" t="e">
        <f>IF($A$68='Juan-SESSION'!$A$106,INDEX('Juan-SESSION'!$K$106:$T$113, MATCH("*Bench Press*",'Juan-SESSION'!$B$106:$B$113,0), MATCH("*2ND*",'Juan-SESSION'!$K$7:$T$7,0)),"")</f>
        <v>#N/A</v>
      </c>
      <c r="H70" s="131" t="e">
        <f>INDEX('Juan-SESSION'!$L$106:$U$113, MATCH("*Bench Press*",'Juan-SESSION'!$B$106:$B$113,0), MATCH("*2nd*",'Juan-SESSION'!$K$7:$T$7,0))</f>
        <v>#N/A</v>
      </c>
      <c r="I70" s="132" t="e">
        <f>IF($A$68='Juan-SESSION'!$A$106,INDEX('Juan-SESSION'!$K$106:$T$113, MATCH("*Military*",'Juan-SESSION'!$B$106:$B$113,0), MATCH("*2ND*",'Juan-SESSION'!$K$7:$T$7,0)),"")</f>
        <v>#N/A</v>
      </c>
      <c r="J70" s="44" t="e">
        <f>INDEX('Juan-SESSION'!$L$106:$U$113, MATCH("*Military*",'Juan-SESSION'!$B$106:$B$113,0), MATCH("*2nd*",'Juan-SESSION'!$K$7:$T$7,0))</f>
        <v>#N/A</v>
      </c>
      <c r="K70" s="131" t="e">
        <f>IF($A$68='Juan-SESSION'!$A$106,INDEX('Juan-SESSION'!$K$106:$T$113, MATCH("*Clean *",'Juan-SESSION'!$B$106:$B$113,0), MATCH("*2ND*",'Juan-SESSION'!$K$7:$T$7,0)),"")</f>
        <v>#N/A</v>
      </c>
      <c r="L70" s="44" t="e">
        <f>INDEX('Juan-SESSION'!$L$106:$U$113, MATCH("*Clean *",'Juan-SESSION'!$B$106:$B$113,0), MATCH("*2nd*",'Juan-SESSION'!$K$7:$T$7,0))</f>
        <v>#N/A</v>
      </c>
      <c r="M70" s="131" t="e">
        <f>IF($A$68='Juan-SESSION'!$A$106,INDEX('Juan-SESSION'!$K$106:$T$113, MATCH("*Lat Pulldown*",'Juan-SESSION'!$B$106:$B$113,0), MATCH("*2ND*",'Juan-SESSION'!$K$7:$T$7,0)),"")</f>
        <v>#N/A</v>
      </c>
      <c r="N70" s="44" t="e">
        <f>INDEX('Juan-SESSION'!$L$106:$U$113, MATCH("*Lat Pulldown*",'Juan-SESSION'!$B$106:$B$113,0), MATCH("*2nd*",'Juan-SESSION'!$K$7:$T$7,0))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IF(A68='Juan-SESSION'!$A$106,INDEX('Juan-SESSION'!$K$106:$T$113, MATCH("*Squat*",'Juan-SESSION'!$B$106:$B$113,0), MATCH("*3rd*",'Juan-SESSION'!$K$7:$T$7,0)),"")</f>
        <v>#N/A</v>
      </c>
      <c r="D71" s="132" t="e">
        <f>INDEX('Juan-SESSION'!L$106:U$113, MATCH("*Squat*",'Juan-SESSION'!$B$106:$B$113,0), MATCH("*3rd*",'Juan-SESSION'!K$7:T$7,0))</f>
        <v>#N/A</v>
      </c>
      <c r="E71" s="131" t="e">
        <f>IF($A$68='Juan-SESSION'!$A$106,INDEX('Juan-SESSION'!$K$106:$T$113, MATCH("*Deadlift*",'Juan-SESSION'!$B$106:$B$113,0), MATCH("*3rd*",'Juan-SESSION'!$K$7:$T$7,0)),"")</f>
        <v>#N/A</v>
      </c>
      <c r="F71" s="131" t="e">
        <f>INDEX('Juan-SESSION'!$L$106:$U$113, MATCH("*Deadlift*",'Juan-SESSION'!$B$106:$B$113,0), MATCH("*3rd*",'Juan-SESSION'!$K$7:$T$7,0))</f>
        <v>#N/A</v>
      </c>
      <c r="G71" s="131" t="e">
        <f>IF($A$68='Juan-SESSION'!$A$106,INDEX('Juan-SESSION'!$K$106:$T$113, MATCH("*Bench Press*",'Juan-SESSION'!$B$106:$B$113,0), MATCH("*3rd*",'Juan-SESSION'!$K$7:$T$7,0)),"")</f>
        <v>#N/A</v>
      </c>
      <c r="H71" s="131" t="e">
        <f>INDEX('Juan-SESSION'!$L$106:$U$113, MATCH("*Bench Press*",'Juan-SESSION'!$B$106:$B$113,0), MATCH("*3rd*",'Juan-SESSION'!$K$7:$T$7,0))</f>
        <v>#N/A</v>
      </c>
      <c r="I71" s="132" t="e">
        <f>IF($A$68='Juan-SESSION'!$A$106,INDEX('Juan-SESSION'!$K$106:$T$113, MATCH("*Military*",'Juan-SESSION'!$B$106:$B$113,0), MATCH("*3rd*",'Juan-SESSION'!$K$7:$T$7,0)),"")</f>
        <v>#N/A</v>
      </c>
      <c r="J71" s="44" t="e">
        <f>INDEX('Juan-SESSION'!$L$106:$U$113, MATCH("*Military*",'Juan-SESSION'!$B$106:$B$113,0), MATCH("*3rd*",'Juan-SESSION'!$K$7:$T$7,0))</f>
        <v>#N/A</v>
      </c>
      <c r="K71" s="131" t="e">
        <f>IF($A$68='Juan-SESSION'!$A$106,INDEX('Juan-SESSION'!$K$106:$T$113, MATCH("*Clean *",'Juan-SESSION'!$B$106:$B$113,0), MATCH("*3rd*",'Juan-SESSION'!$K$7:$T$7,0)),"")</f>
        <v>#N/A</v>
      </c>
      <c r="L71" s="44" t="e">
        <f>INDEX('Juan-SESSION'!$L$106:$U$113, MATCH("*Clean *",'Juan-SESSION'!$B$106:$B$113,0), MATCH("*3rd*",'Juan-SESSION'!$K$7:$T$7,0))</f>
        <v>#N/A</v>
      </c>
      <c r="M71" s="131" t="e">
        <f>IF($A$68='Juan-SESSION'!$A$106,INDEX('Juan-SESSION'!$K$106:$T$113, MATCH("*Lat Pulldown*",'Juan-SESSION'!$B$106:$B$113,0), MATCH("*3rd*",'Juan-SESSION'!$K$7:$T$7,0)),"")</f>
        <v>#N/A</v>
      </c>
      <c r="N71" s="44" t="e">
        <f>INDEX('Juan-SESSION'!$L$106:$U$113, MATCH("*Lat Pulldown*",'Juan-SESSION'!$B$106:$B$113,0), MATCH("*3rd*",'Juan-SESSION'!$K$7:$T$7,0))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IF(A68='Juan-SESSION'!$A$106,INDEX('Juan-SESSION'!$K$106:$T$113, MATCH("*Squat*",'Juan-SESSION'!$B$106:$B$113,0), MATCH("*4th*",'Juan-SESSION'!$K$7:$T$7,0)),"")</f>
        <v>#N/A</v>
      </c>
      <c r="D72" s="132" t="e">
        <f>INDEX('Juan-SESSION'!L$106:U$113, MATCH("*Squat*",'Juan-SESSION'!$B$106:$B$113,0), MATCH("*4th*",'Juan-SESSION'!K$7:T$7,0))</f>
        <v>#N/A</v>
      </c>
      <c r="E72" s="131" t="e">
        <f>IF($A$68='Juan-SESSION'!$A$106,INDEX('Juan-SESSION'!$K$106:$T$113, MATCH("*Deadlift*",'Juan-SESSION'!$B$106:$B$113,0), MATCH("*4th*",'Juan-SESSION'!$K$7:$T$7,0)),"")</f>
        <v>#N/A</v>
      </c>
      <c r="F72" s="131" t="e">
        <f>INDEX('Juan-SESSION'!$L$106:$U$113, MATCH("*Deadlift*",'Juan-SESSION'!$B$106:$B$113,0), MATCH("*4th*",'Juan-SESSION'!$K$7:$T$7,0))</f>
        <v>#N/A</v>
      </c>
      <c r="G72" s="131" t="e">
        <f>IF($A$68='Juan-SESSION'!$A$106,INDEX('Juan-SESSION'!$K$106:$T$113, MATCH("*Bench Press*",'Juan-SESSION'!$B$106:$B$113,0), MATCH("*4th*",'Juan-SESSION'!$K$7:$T$7,0)),"")</f>
        <v>#N/A</v>
      </c>
      <c r="H72" s="131" t="e">
        <f>INDEX('Juan-SESSION'!$L$106:$U$113, MATCH("*Bench Press*",'Juan-SESSION'!$B$106:$B$113,0), MATCH("*4th*",'Juan-SESSION'!$K$7:$T$7,0))</f>
        <v>#N/A</v>
      </c>
      <c r="I72" s="132" t="e">
        <f>IF($A$68='Juan-SESSION'!$A$106,INDEX('Juan-SESSION'!$K$106:$T$113, MATCH("*Military*",'Juan-SESSION'!$B$106:$B$113,0), MATCH("*4th*",'Juan-SESSION'!$K$7:$T$7,0)),"")</f>
        <v>#N/A</v>
      </c>
      <c r="J72" s="44" t="e">
        <f>INDEX('Juan-SESSION'!$L$106:$U$113, MATCH("*Military*",'Juan-SESSION'!$B$106:$B$113,0), MATCH("*4th*",'Juan-SESSION'!$K$7:$T$7,0))</f>
        <v>#N/A</v>
      </c>
      <c r="K72" s="131" t="e">
        <f>IF($A$68='Juan-SESSION'!$A$106,INDEX('Juan-SESSION'!$K$106:$T$113, MATCH("*Clean *",'Juan-SESSION'!$B$106:$B$113,0), MATCH("*4th*",'Juan-SESSION'!$K$7:$T$7,0)),"")</f>
        <v>#N/A</v>
      </c>
      <c r="L72" s="44" t="e">
        <f>INDEX('Juan-SESSION'!$L$106:$U$113, MATCH("*Clean *",'Juan-SESSION'!$B$106:$B$113,0), MATCH("*4th*",'Juan-SESSION'!$K$7:$T$7,0))</f>
        <v>#N/A</v>
      </c>
      <c r="M72" s="131" t="e">
        <f>IF($A$68='Juan-SESSION'!$A$106,INDEX('Juan-SESSION'!$K$106:$T$113, MATCH("*Lat Pulldown*",'Juan-SESSION'!$B$106:$B$113,0), MATCH("*4th*",'Juan-SESSION'!$K$7:$T$7,0)),"")</f>
        <v>#N/A</v>
      </c>
      <c r="N72" s="44" t="e">
        <f>INDEX('Juan-SESSION'!$L$106:$U$113, MATCH("*Lat Pulldown*",'Juan-SESSION'!$B$106:$B$113,0), MATCH("*4th*",'Juan-SESSION'!$K$7:$T$7,0))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IF(A68='Juan-SESSION'!$A$106,INDEX('Juan-SESSION'!$K$106:$T$113, MATCH("*Squat*",'Juan-SESSION'!$B$106:$B$113,0), MATCH("*5th*",'Juan-SESSION'!$K$7:$T$7,0)),"")</f>
        <v>#N/A</v>
      </c>
      <c r="D73" s="132" t="e">
        <f>INDEX('Juan-SESSION'!L$106:U$113, MATCH("*Squat*",'Juan-SESSION'!$B$106:$B$113,0), MATCH("*5th*",'Juan-SESSION'!K$7:T$7,0))</f>
        <v>#N/A</v>
      </c>
      <c r="E73" s="131" t="e">
        <f>IF($A$68='Juan-SESSION'!$A$106,INDEX('Juan-SESSION'!$K$106:$T$113, MATCH("*Deadlift*",'Juan-SESSION'!$B$106:$B$113,0), MATCH("*5th*",'Juan-SESSION'!$K$7:$T$7,0)),"")</f>
        <v>#N/A</v>
      </c>
      <c r="F73" s="131" t="e">
        <f>INDEX('Juan-SESSION'!$L$106:$U$113, MATCH("*Deadlift*",'Juan-SESSION'!$B$106:$B$113,0), MATCH("*5th*",'Juan-SESSION'!$K$7:$T$7,0))</f>
        <v>#N/A</v>
      </c>
      <c r="G73" s="131" t="e">
        <f>IF($A$68='Juan-SESSION'!$A$106,INDEX('Juan-SESSION'!$K$106:$T$113, MATCH("*Bench Press*",'Juan-SESSION'!$B$106:$B$113,0), MATCH("*5th*",'Juan-SESSION'!$K$7:$T$7,0)),"")</f>
        <v>#N/A</v>
      </c>
      <c r="H73" s="131" t="e">
        <f>INDEX('Juan-SESSION'!$L$106:$U$113, MATCH("*Bench Press*",'Juan-SESSION'!$B$106:$B$113,0), MATCH("*5th*",'Juan-SESSION'!$K$7:$T$7,0))</f>
        <v>#N/A</v>
      </c>
      <c r="I73" s="132" t="e">
        <f>IF($A$68='Juan-SESSION'!$A$106,INDEX('Juan-SESSION'!$K$106:$T$113, MATCH("*Military*",'Juan-SESSION'!$B$106:$B$113,0), MATCH("*5th*",'Juan-SESSION'!$K$7:$T$7,0)),"")</f>
        <v>#N/A</v>
      </c>
      <c r="J73" s="44" t="e">
        <f>INDEX('Juan-SESSION'!$L$106:$U$113, MATCH("*Military*",'Juan-SESSION'!$B$106:$B$113,0), MATCH("*5th*",'Juan-SESSION'!$K$7:$T$7,0))</f>
        <v>#N/A</v>
      </c>
      <c r="K73" s="131" t="e">
        <f>IF($A$68='Juan-SESSION'!$A$106,INDEX('Juan-SESSION'!$K$106:$T$113, MATCH("*Clean *",'Juan-SESSION'!$B$106:$B$113,0), MATCH("*5th*",'Juan-SESSION'!$K$7:$T$7,0)),"")</f>
        <v>#N/A</v>
      </c>
      <c r="L73" s="44" t="e">
        <f>INDEX('Juan-SESSION'!$L$106:$U$113, MATCH("*Clean *",'Juan-SESSION'!$B$106:$B$113,0), MATCH("*5th*",'Juan-SESSION'!$K$7:$T$7,0))</f>
        <v>#N/A</v>
      </c>
      <c r="M73" s="131" t="e">
        <f>IF($A$68='Juan-SESSION'!$A$106,INDEX('Juan-SESSION'!$K$106:$T$113, MATCH("*Lat Pulldown*",'Juan-SESSION'!$B$106:$B$113,0), MATCH("*5th*",'Juan-SESSION'!$K$7:$T$7,0)),"")</f>
        <v>#N/A</v>
      </c>
      <c r="N73" s="44" t="e">
        <f>INDEX('Juan-SESSION'!$L$106:$U$113, MATCH("*Lat Pulldown*",'Juan-SESSION'!$B$106:$B$113,0), MATCH("*5th*",'Juan-SESSION'!$K$7:$T$7,0))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'Juan-SESSION'!A115</f>
        <v>0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 t="e">
        <f>MAX(E75:E79)</f>
        <v>#N/A</v>
      </c>
      <c r="F74" s="116" t="e">
        <f t="array" ref="F74">MAX(IF(E75:E79=E74,F75:F79))</f>
        <v>#N/A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 t="e">
        <f>IF($A$74='Juan-SESSION'!$A$115,INDEX('Juan-SESSION'!$K$115:$T$122, MATCH("*1k Row*",'Juan-SESSION'!$B$115:$B$122,0), MATCH("*1st*",'Juan-SESSION'!$K$7:$T$7,0)),"")</f>
        <v>#N/A</v>
      </c>
      <c r="P74" s="152" t="e">
        <f>IF($A$74='Juan-SESSION'!$A$115,INDEX('Juan-SESSION'!$K$115:$T$122, MATCH("*HIIT*",'Juan-SESSION'!$B$115:$B$122,0), MATCH("*1st*",'Juan-SESSION'!$K$7:$T$7,0)),"")</f>
        <v>#N/A</v>
      </c>
      <c r="Q74" s="123" t="e">
        <f>INDEX('Juan-SESSION'!$L$115:$U$122, MATCH("*HIIT*",'Juan-SESSION'!$B$115:$B$122,0), MATCH("*1st*",'Juan-SESSION'!$K$7:$T$7,0))</f>
        <v>#N/A</v>
      </c>
      <c r="R74" s="119">
        <f>'Juan-SESSION'!U115</f>
        <v>0</v>
      </c>
      <c r="S74" s="116"/>
      <c r="T74" s="116"/>
      <c r="U74" s="120">
        <f>'Juan-SESSION'!A116</f>
        <v>0</v>
      </c>
      <c r="V74" s="120">
        <f>'Juan-SESSION'!A117</f>
        <v>0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IF($A$74='Juan-SESSION'!$A$115,INDEX('Juan-SESSION'!$K$115:$T$122, MATCH("*Squat*",'Juan-SESSION'!$B$115:$B$122,0), MATCH("*1st*",'Juan-SESSION'!$K$7:$T$7,0)),"")</f>
        <v>#N/A</v>
      </c>
      <c r="D75" s="132" t="e">
        <f>INDEX('Juan-SESSION'!L$115:U$122, MATCH("*Squat*",'Juan-SESSION'!$B$115:$B$122,0), MATCH("*1st*",'Juan-SESSION'!K$7:T$7,0))</f>
        <v>#N/A</v>
      </c>
      <c r="E75" s="131" t="e">
        <f>IF($A$74='Juan-SESSION'!$A$115,INDEX('Juan-SESSION'!$K$115:$T$122, MATCH("*Deadlift*",'Juan-SESSION'!$B$115:$B$122,0), MATCH("*1st*",'Juan-SESSION'!$K$7:$T$7,0)),"")</f>
        <v>#N/A</v>
      </c>
      <c r="F75" s="131" t="e">
        <f>INDEX('Juan-SESSION'!$L$115:$U$122, MATCH("*Deadlift*",'Juan-SESSION'!$B$115:$B$122,0), MATCH("*1st*",'Juan-SESSION'!$K$7:$T$7,0))</f>
        <v>#N/A</v>
      </c>
      <c r="G75" s="131" t="e">
        <f>IF($A$74='Juan-SESSION'!$A$115,INDEX('Juan-SESSION'!$K$115:$T$122, MATCH("*Bench Press*",'Juan-SESSION'!$B$115:$B$122,0), MATCH("*1st*",'Juan-SESSION'!$K$7:$T$7,0)),"")</f>
        <v>#N/A</v>
      </c>
      <c r="H75" s="131" t="e">
        <f>INDEX('Juan-SESSION'!$L$115:$U$122, MATCH("*Bench Press*",'Juan-SESSION'!$B$115:$B$122,0), MATCH("*1st*",'Juan-SESSION'!$K$7:$T$7,0))</f>
        <v>#N/A</v>
      </c>
      <c r="I75" s="132" t="e">
        <f>IF($A$74='Juan-SESSION'!$A$115,INDEX('Juan-SESSION'!$K$115:$T$122, MATCH("*Military*",'Juan-SESSION'!$B$115:$B$122,0), MATCH("*1st*",'Juan-SESSION'!$K$7:$T$7,0)),"")</f>
        <v>#N/A</v>
      </c>
      <c r="J75" s="48" t="e">
        <f>INDEX('Juan-SESSION'!$L$115:$U$122, MATCH("*Military*",'Juan-SESSION'!$B$115:$B$122,0), MATCH("*1st*",'Juan-SESSION'!$K$7:$T$7,0))</f>
        <v>#N/A</v>
      </c>
      <c r="K75" s="131" t="e">
        <f>IF($A$74='Juan-SESSION'!$A$115,INDEX('Juan-SESSION'!$K$115:$T$122, MATCH("*Clean *",'Juan-SESSION'!$B$115:$B$122,0), MATCH("*1st*",'Juan-SESSION'!$K$7:$T$7,0)),"")</f>
        <v>#N/A</v>
      </c>
      <c r="L75" s="48" t="e">
        <f>INDEX('Juan-SESSION'!$L$115:$U$122, MATCH("*Clean *",'Juan-SESSION'!$B$115:$B$122,0), MATCH("*1st*",'Juan-SESSION'!$K$7:$T$7,0))</f>
        <v>#N/A</v>
      </c>
      <c r="M75" s="131" t="e">
        <f>IF($A$74='Juan-SESSION'!$A$115,INDEX('Juan-SESSION'!$K$115:$T$122, MATCH("*Lat Pulldown*",'Juan-SESSION'!$B$115:$B$122,0), MATCH("*1st*",'Juan-SESSION'!$K$7:$T$7,0)),"")</f>
        <v>#N/A</v>
      </c>
      <c r="N75" s="48" t="e">
        <f>INDEX('Juan-SESSION'!$L$115:$U$122, MATCH("*Lat Pulldown*",'Juan-SESSION'!$B$115:$B$122,0), MATCH("*1st*",'Juan-SESSION'!$K$7:$T$7,0))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IF($A$74='Juan-SESSION'!$A$115,INDEX('Juan-SESSION'!$K$115:$T$122, MATCH("*Squat*",'Juan-SESSION'!$B$115:$B$122,0), MATCH("*2nd*",'Juan-SESSION'!$K$7:$T$7,0)),"")</f>
        <v>#N/A</v>
      </c>
      <c r="D76" s="132" t="e">
        <f>INDEX('Juan-SESSION'!L$115:U$122, MATCH("*Squat*",'Juan-SESSION'!$B$115:$B$122,0), MATCH("*2nd*",'Juan-SESSION'!K$7:T$7,0))</f>
        <v>#N/A</v>
      </c>
      <c r="E76" s="131" t="e">
        <f>IF($A$74='Juan-SESSION'!$A$115,INDEX('Juan-SESSION'!$K$115:$T$122, MATCH("*Deadlift*",'Juan-SESSION'!$B$115:$B$122,0), MATCH("*2ND*",'Juan-SESSION'!$K$7:$T$7,0)),"")</f>
        <v>#N/A</v>
      </c>
      <c r="F76" s="131" t="e">
        <f>INDEX('Juan-SESSION'!$L$115:$U$122, MATCH("*Deadlift*",'Juan-SESSION'!$B$115:$B$122,0), MATCH("*2nd*",'Juan-SESSION'!$K$7:$T$7,0))</f>
        <v>#N/A</v>
      </c>
      <c r="G76" s="131" t="e">
        <f>IF($A$74='Juan-SESSION'!$A$115,INDEX('Juan-SESSION'!$K$115:$T$122, MATCH("*Bench Press*",'Juan-SESSION'!$B$115:$B$122,0), MATCH("*2ND*",'Juan-SESSION'!$K$7:$T$7,0)),"")</f>
        <v>#N/A</v>
      </c>
      <c r="H76" s="131" t="e">
        <f>INDEX('Juan-SESSION'!$L$115:$U$122, MATCH("*Bench Press*",'Juan-SESSION'!$B$115:$B$122,0), MATCH("*2nd*",'Juan-SESSION'!$K$7:$T$7,0))</f>
        <v>#N/A</v>
      </c>
      <c r="I76" s="132" t="e">
        <f>IF($A$74='Juan-SESSION'!$A$115,INDEX('Juan-SESSION'!$K$115:$T$122, MATCH("*Military*",'Juan-SESSION'!$B$115:$B$122,0), MATCH("*2ND*",'Juan-SESSION'!$K$7:$T$7,0)),"")</f>
        <v>#N/A</v>
      </c>
      <c r="J76" s="44" t="e">
        <f>INDEX('Juan-SESSION'!$L$115:$U$122, MATCH("*Military*",'Juan-SESSION'!$B$115:$B$122,0), MATCH("*2nd*",'Juan-SESSION'!$K$7:$T$7,0))</f>
        <v>#N/A</v>
      </c>
      <c r="K76" s="131" t="e">
        <f>IF($A$74='Juan-SESSION'!$A$115,INDEX('Juan-SESSION'!$K$115:$T$122, MATCH("*Clean *",'Juan-SESSION'!$B$115:$B$122,0), MATCH("*2ND*",'Juan-SESSION'!$K$7:$T$7,0)),"")</f>
        <v>#N/A</v>
      </c>
      <c r="L76" s="44" t="e">
        <f>INDEX('Juan-SESSION'!$L$115:$U$122, MATCH("*Clean *",'Juan-SESSION'!$B$115:$B$122,0), MATCH("*2nd*",'Juan-SESSION'!$K$7:$T$7,0))</f>
        <v>#N/A</v>
      </c>
      <c r="M76" s="131" t="e">
        <f>IF($A$74='Juan-SESSION'!$A$115,INDEX('Juan-SESSION'!$K$115:$T$122, MATCH("*Lat Pulldown*",'Juan-SESSION'!$B$115:$B$122,0), MATCH("*2ND*",'Juan-SESSION'!$K$7:$T$7,0)),"")</f>
        <v>#N/A</v>
      </c>
      <c r="N76" s="44" t="e">
        <f>INDEX('Juan-SESSION'!$L$115:$U$122, MATCH("*Lat Pulldown*",'Juan-SESSION'!$B$115:$B$122,0), MATCH("*2nd*",'Juan-SESSION'!$K$7:$T$7,0))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IF($A$74='Juan-SESSION'!$A$115,INDEX('Juan-SESSION'!$K$115:$T$122, MATCH("*Squat*",'Juan-SESSION'!$B$115:$B$122,0), MATCH("*3rd*",'Juan-SESSION'!$K$7:$T$7,0)),"")</f>
        <v>#N/A</v>
      </c>
      <c r="D77" s="132" t="e">
        <f>INDEX('Juan-SESSION'!L$115:U$122, MATCH("*Squat*",'Juan-SESSION'!$B$115:$B$122,0), MATCH("*3rd*",'Juan-SESSION'!K$7:T$7,0))</f>
        <v>#N/A</v>
      </c>
      <c r="E77" s="131" t="e">
        <f>IF($A$74='Juan-SESSION'!$A$115,INDEX('Juan-SESSION'!$K$115:$T$122, MATCH("*Deadlift*",'Juan-SESSION'!$B$115:$B$122,0), MATCH("*3rd*",'Juan-SESSION'!$K$7:$T$7,0)),"")</f>
        <v>#N/A</v>
      </c>
      <c r="F77" s="131" t="e">
        <f>INDEX('Juan-SESSION'!$L$115:$U$122, MATCH("*Deadlift*",'Juan-SESSION'!$B$115:$B$122,0), MATCH("*3rd*",'Juan-SESSION'!$K$7:$T$7,0))</f>
        <v>#N/A</v>
      </c>
      <c r="G77" s="131" t="e">
        <f>IF($A$74='Juan-SESSION'!$A$115,INDEX('Juan-SESSION'!$K$115:$T$122, MATCH("*Bench Press*",'Juan-SESSION'!$B$115:$B$122,0), MATCH("*3rd*",'Juan-SESSION'!$K$7:$T$7,0)),"")</f>
        <v>#N/A</v>
      </c>
      <c r="H77" s="131" t="e">
        <f>INDEX('Juan-SESSION'!$L$115:$U$122, MATCH("*Bench Press*",'Juan-SESSION'!$B$115:$B$122,0), MATCH("*3rd*",'Juan-SESSION'!$K$7:$T$7,0))</f>
        <v>#N/A</v>
      </c>
      <c r="I77" s="132" t="e">
        <f>IF($A$74='Juan-SESSION'!$A$115,INDEX('Juan-SESSION'!$K$115:$T$122, MATCH("*Military*",'Juan-SESSION'!$B$115:$B$122,0), MATCH("*3rd*",'Juan-SESSION'!$K$7:$T$7,0)),"")</f>
        <v>#N/A</v>
      </c>
      <c r="J77" s="44" t="e">
        <f>INDEX('Juan-SESSION'!$L$115:$U$122, MATCH("*Military*",'Juan-SESSION'!$B$115:$B$122,0), MATCH("*3rd*",'Juan-SESSION'!$K$7:$T$7,0))</f>
        <v>#N/A</v>
      </c>
      <c r="K77" s="131" t="e">
        <f>IF($A$74='Juan-SESSION'!$A$115,INDEX('Juan-SESSION'!$K$115:$T$122, MATCH("*Clean *",'Juan-SESSION'!$B$115:$B$122,0), MATCH("*3rd*",'Juan-SESSION'!$K$7:$T$7,0)),"")</f>
        <v>#N/A</v>
      </c>
      <c r="L77" s="44" t="e">
        <f>INDEX('Juan-SESSION'!$L$115:$U$122, MATCH("*Clean *",'Juan-SESSION'!$B$115:$B$122,0), MATCH("*3rd*",'Juan-SESSION'!$K$7:$T$7,0))</f>
        <v>#N/A</v>
      </c>
      <c r="M77" s="131" t="e">
        <f>IF($A$74='Juan-SESSION'!$A$115,INDEX('Juan-SESSION'!$K$115:$T$122, MATCH("*Lat Pulldown*",'Juan-SESSION'!$B$115:$B$122,0), MATCH("*3rd*",'Juan-SESSION'!$K$7:$T$7,0)),"")</f>
        <v>#N/A</v>
      </c>
      <c r="N77" s="44" t="e">
        <f>INDEX('Juan-SESSION'!$L$115:$U$122, MATCH("*Lat Pulldown*",'Juan-SESSION'!$B$115:$B$122,0), MATCH("*3rd*",'Juan-SESSION'!$K$7:$T$7,0))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IF($A$74='Juan-SESSION'!$A$115,INDEX('Juan-SESSION'!$K$115:$T$122, MATCH("*Squat*",'Juan-SESSION'!$B$115:$B$122,0), MATCH("*4th*",'Juan-SESSION'!$K$7:$T$7,0)),"")</f>
        <v>#N/A</v>
      </c>
      <c r="D78" s="132" t="e">
        <f>INDEX('Juan-SESSION'!L$115:U$122, MATCH("*Squat*",'Juan-SESSION'!$B$115:$B$122,0), MATCH("*4th*",'Juan-SESSION'!K$7:T$7,0))</f>
        <v>#N/A</v>
      </c>
      <c r="E78" s="131" t="e">
        <f>IF($A$74='Juan-SESSION'!$A$115,INDEX('Juan-SESSION'!$K$115:$T$122, MATCH("*Deadlift*",'Juan-SESSION'!$B$115:$B$122,0), MATCH("*4th*",'Juan-SESSION'!$K$7:$T$7,0)),"")</f>
        <v>#N/A</v>
      </c>
      <c r="F78" s="131" t="e">
        <f>INDEX('Juan-SESSION'!$L$115:$U$122, MATCH("*Deadlift*",'Juan-SESSION'!$B$115:$B$122,0), MATCH("*4th*",'Juan-SESSION'!$K$7:$T$7,0))</f>
        <v>#N/A</v>
      </c>
      <c r="G78" s="131" t="e">
        <f>IF($A$74='Juan-SESSION'!$A$115,INDEX('Juan-SESSION'!$K$115:$T$122, MATCH("*Bench Press*",'Juan-SESSION'!$B$115:$B$122,0), MATCH("*4th*",'Juan-SESSION'!$K$7:$T$7,0)),"")</f>
        <v>#N/A</v>
      </c>
      <c r="H78" s="131" t="e">
        <f>INDEX('Juan-SESSION'!$L$115:$U$122, MATCH("*Bench Press*",'Juan-SESSION'!$B$115:$B$122,0), MATCH("*4th*",'Juan-SESSION'!$K$7:$T$7,0))</f>
        <v>#N/A</v>
      </c>
      <c r="I78" s="132" t="e">
        <f>IF($A$74='Juan-SESSION'!$A$115,INDEX('Juan-SESSION'!$K$115:$T$122, MATCH("*Military*",'Juan-SESSION'!$B$115:$B$122,0), MATCH("*4th*",'Juan-SESSION'!$K$7:$T$7,0)),"")</f>
        <v>#N/A</v>
      </c>
      <c r="J78" s="44" t="e">
        <f>INDEX('Juan-SESSION'!$L$115:$U$122, MATCH("*Military*",'Juan-SESSION'!$B$115:$B$122,0), MATCH("*4th*",'Juan-SESSION'!$K$7:$T$7,0))</f>
        <v>#N/A</v>
      </c>
      <c r="K78" s="131" t="e">
        <f>IF($A$74='Juan-SESSION'!$A$115,INDEX('Juan-SESSION'!$K$115:$T$122, MATCH("*Clean *",'Juan-SESSION'!$B$115:$B$122,0), MATCH("*4th*",'Juan-SESSION'!$K$7:$T$7,0)),"")</f>
        <v>#N/A</v>
      </c>
      <c r="L78" s="44" t="e">
        <f>INDEX('Juan-SESSION'!$L$115:$U$122, MATCH("*Clean *",'Juan-SESSION'!$B$115:$B$122,0), MATCH("*4th*",'Juan-SESSION'!$K$7:$T$7,0))</f>
        <v>#N/A</v>
      </c>
      <c r="M78" s="131" t="e">
        <f>IF($A$74='Juan-SESSION'!$A$115,INDEX('Juan-SESSION'!$K$115:$T$122, MATCH("*Lat Pulldown*",'Juan-SESSION'!$B$115:$B$122,0), MATCH("*4th*",'Juan-SESSION'!$K$7:$T$7,0)),"")</f>
        <v>#N/A</v>
      </c>
      <c r="N78" s="44" t="e">
        <f>INDEX('Juan-SESSION'!$L$115:$U$122, MATCH("*Lat Pulldown*",'Juan-SESSION'!$B$115:$B$122,0), MATCH("*4th*",'Juan-SESSION'!$K$7:$T$7,0))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IF($A$74='Juan-SESSION'!$A$115,INDEX('Juan-SESSION'!$K$115:$T$122, MATCH("*Squat*",'Juan-SESSION'!$B$115:$B$122,0), MATCH("*5th*",'Juan-SESSION'!$K$7:$T$7,0)),"")</f>
        <v>#N/A</v>
      </c>
      <c r="D79" s="132" t="e">
        <f>INDEX('Juan-SESSION'!L$115:U$122, MATCH("*Squat*",'Juan-SESSION'!$B$115:$B$122,0), MATCH("*5th*",'Juan-SESSION'!K$7:T$7,0))</f>
        <v>#N/A</v>
      </c>
      <c r="E79" s="131" t="e">
        <f>IF($A$74='Juan-SESSION'!$A$115,INDEX('Juan-SESSION'!$K$115:$T$122, MATCH("*Deadlift*",'Juan-SESSION'!$B$115:$B$122,0), MATCH("*5th*",'Juan-SESSION'!$K$7:$T$7,0)),"")</f>
        <v>#N/A</v>
      </c>
      <c r="F79" s="131" t="e">
        <f>INDEX('Juan-SESSION'!$L$115:$U$122, MATCH("*Deadlift*",'Juan-SESSION'!$B$115:$B$122,0), MATCH("*5th*",'Juan-SESSION'!$K$7:$T$7,0))</f>
        <v>#N/A</v>
      </c>
      <c r="G79" s="131" t="e">
        <f>IF($A$74='Juan-SESSION'!$A$115,INDEX('Juan-SESSION'!$K$115:$T$122, MATCH("*Bench Press*",'Juan-SESSION'!$B$115:$B$122,0), MATCH("*5th*",'Juan-SESSION'!$K$7:$T$7,0)),"")</f>
        <v>#N/A</v>
      </c>
      <c r="H79" s="131" t="e">
        <f>INDEX('Juan-SESSION'!$L$115:$U$122, MATCH("*Bench Press*",'Juan-SESSION'!$B$115:$B$122,0), MATCH("*5th*",'Juan-SESSION'!$K$7:$T$7,0))</f>
        <v>#N/A</v>
      </c>
      <c r="I79" s="132" t="e">
        <f>IF($A$74='Juan-SESSION'!$A$115,INDEX('Juan-SESSION'!$K$115:$T$122, MATCH("*Military*",'Juan-SESSION'!$B$115:$B$122,0), MATCH("*5th*",'Juan-SESSION'!$K$7:$T$7,0)),"")</f>
        <v>#N/A</v>
      </c>
      <c r="J79" s="44" t="e">
        <f>INDEX('Juan-SESSION'!$L$115:$U$122, MATCH("*Military*",'Juan-SESSION'!$B$115:$B$122,0), MATCH("*5th*",'Juan-SESSION'!$K$7:$T$7,0))</f>
        <v>#N/A</v>
      </c>
      <c r="K79" s="131" t="e">
        <f>IF($A$74='Juan-SESSION'!$A$115,INDEX('Juan-SESSION'!$K$115:$T$122, MATCH("*Clean *",'Juan-SESSION'!$B$115:$B$122,0), MATCH("*5th*",'Juan-SESSION'!$K$7:$T$7,0)),"")</f>
        <v>#N/A</v>
      </c>
      <c r="L79" s="44" t="e">
        <f>INDEX('Juan-SESSION'!$L$115:$U$122, MATCH("*Clean *",'Juan-SESSION'!$B$115:$B$122,0), MATCH("*5th*",'Juan-SESSION'!$K$7:$T$7,0))</f>
        <v>#N/A</v>
      </c>
      <c r="M79" s="131" t="e">
        <f>IF($A$74='Juan-SESSION'!$A$115,INDEX('Juan-SESSION'!$K$115:$T$122, MATCH("*Lat Pulldown*",'Juan-SESSION'!$B$115:$B$122,0), MATCH("*5th*",'Juan-SESSION'!$K$7:$T$7,0)),"")</f>
        <v>#N/A</v>
      </c>
      <c r="N79" s="44" t="e">
        <f>INDEX('Juan-SESSION'!$L$115:$U$122, MATCH("*Lat Pulldown*",'Juan-SESSION'!$B$115:$B$122,0), MATCH("*5th*",'Juan-SESSION'!$K$7:$T$7,0))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'Juan-SESSION'!A124</f>
        <v>0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 t="e">
        <f>MAX(M81:M85)</f>
        <v>#N/A</v>
      </c>
      <c r="N80" s="117" t="e">
        <f t="array" ref="N80">MAX(IF(M81:M85=M80,N81:N85))</f>
        <v>#N/A</v>
      </c>
      <c r="O80" s="152" t="e">
        <f>IF($A$80='Juan-SESSION'!$A$124,INDEX('Juan-SESSION'!$K$124:$T$131, MATCH("*1k Row*",'Juan-SESSION'!$B$124:$B$131,0), MATCH("*1st*",'Juan-SESSION'!$K$7:$T$7,0)),"")</f>
        <v>#N/A</v>
      </c>
      <c r="P80" s="152" t="e">
        <f>IF($A$80='Juan-SESSION'!$A$124,INDEX('Juan-SESSION'!$K$124:$T$131, MATCH("*HIIT*",'Juan-SESSION'!$B$124:$B$131,0), MATCH("*1st*",'Juan-SESSION'!$K$7:$T$7,0)),"")</f>
        <v>#N/A</v>
      </c>
      <c r="Q80" s="123" t="e">
        <f>INDEX('Juan-SESSION'!$L$124:$U$131, MATCH("*HIIT*",'Juan-SESSION'!$B$124:$B$131,0), MATCH("*1st*",'Juan-SESSION'!$K$7:$T$7,0))</f>
        <v>#N/A</v>
      </c>
      <c r="R80" s="119">
        <f>'Juan-SESSION'!U124</f>
        <v>0</v>
      </c>
      <c r="S80" s="116"/>
      <c r="T80" s="116"/>
      <c r="U80" s="120">
        <f>'Juan-SESSION'!A125</f>
        <v>0</v>
      </c>
      <c r="V80" s="120">
        <f>'Juan-SESSION'!A126</f>
        <v>0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IF($A$80='Juan-SESSION'!$A$124,INDEX('Juan-SESSION'!$K$124:$T$131, MATCH("*Squat*",'Juan-SESSION'!$B$124:$B$131,0), MATCH("*1st*",'Juan-SESSION'!$K$7:$T$7,0)),"")</f>
        <v>#N/A</v>
      </c>
      <c r="D81" s="132" t="e">
        <f>INDEX('Juan-SESSION'!L$124:U$131, MATCH("*Squat*",'Juan-SESSION'!$B$124:$B$131,0), MATCH("*1st*",'Juan-SESSION'!K$7:T$7,0))</f>
        <v>#N/A</v>
      </c>
      <c r="E81" s="131" t="e">
        <f>IF($A$80='Juan-SESSION'!$A$124,INDEX('Juan-SESSION'!$K$124:$T$131, MATCH("*Deadlift*",'Juan-SESSION'!$B$124:$B$131,0), MATCH("*1st*",'Juan-SESSION'!$K$7:$T$7,0)),"")</f>
        <v>#N/A</v>
      </c>
      <c r="F81" s="131" t="e">
        <f>INDEX('Juan-SESSION'!$L$124:$U$131, MATCH("*Deadlift*",'Juan-SESSION'!$B$124:$B$131,0), MATCH("*1st*",'Juan-SESSION'!$K$7:$T$7,0))</f>
        <v>#N/A</v>
      </c>
      <c r="G81" s="131" t="e">
        <f>IF($A$80='Juan-SESSION'!$A$124,INDEX('Juan-SESSION'!$K$124:$T$131, MATCH("*Bench Press*",'Juan-SESSION'!$B$124:$B$131,0), MATCH("*1st*",'Juan-SESSION'!$K$7:$T$7,0)),"")</f>
        <v>#N/A</v>
      </c>
      <c r="H81" s="131" t="e">
        <f>INDEX('Juan-SESSION'!$L$124:$U$131, MATCH("*Bench Press*",'Juan-SESSION'!$B$124:$B$131,0), MATCH("*1st*",'Juan-SESSION'!$K$7:$T$7,0))</f>
        <v>#N/A</v>
      </c>
      <c r="I81" s="132" t="e">
        <f>IF($A$80='Juan-SESSION'!$A$124,INDEX('Juan-SESSION'!$K$124:$T$131, MATCH("*Military*",'Juan-SESSION'!$B$124:$B$131,0), MATCH("*1st*",'Juan-SESSION'!$K$7:$T$7,0)),"")</f>
        <v>#N/A</v>
      </c>
      <c r="J81" s="48" t="e">
        <f>INDEX('Juan-SESSION'!$L$124:$U$131, MATCH("*Military*",'Juan-SESSION'!$B$124:$B$131,0), MATCH("*1st*",'Juan-SESSION'!$K$7:$T$7,0))</f>
        <v>#N/A</v>
      </c>
      <c r="K81" s="131" t="e">
        <f>IF($A$80='Juan-SESSION'!$A$124,INDEX('Juan-SESSION'!$K$124:$T$131, MATCH("*Clean *",'Juan-SESSION'!$B$124:$B$131,0), MATCH("*1st*",'Juan-SESSION'!$K$7:$T$7,0)),"")</f>
        <v>#N/A</v>
      </c>
      <c r="L81" s="48" t="e">
        <f>INDEX('Juan-SESSION'!$L$124:$U$131, MATCH("*Clean *",'Juan-SESSION'!$B$124:$B$131,0), MATCH("*1st*",'Juan-SESSION'!$K$7:$T$7,0))</f>
        <v>#N/A</v>
      </c>
      <c r="M81" s="131" t="e">
        <f>IF($A$80='Juan-SESSION'!$A$124,INDEX('Juan-SESSION'!$K$124:$T$131, MATCH("*Lat Pulldown*",'Juan-SESSION'!$B$124:$B$131,0), MATCH("*1st*",'Juan-SESSION'!$K$7:$T$7,0)),"")</f>
        <v>#N/A</v>
      </c>
      <c r="N81" s="48" t="e">
        <f>INDEX('Juan-SESSION'!$L$124:$U$131, MATCH("*Lat Pulldown*",'Juan-SESSION'!$B$124:$B$131,0), MATCH("*1st*",'Juan-SESSION'!$K$7:$T$7,0))</f>
        <v>#N/A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IF($A$80='Juan-SESSION'!$A$124,INDEX('Juan-SESSION'!$K$124:$T$131, MATCH("*Squat*",'Juan-SESSION'!$B$124:$B$131,0), MATCH("*1st*",'Juan-SESSION'!$K$7:$T$7,0)),"")</f>
        <v>#N/A</v>
      </c>
      <c r="D82" s="132" t="e">
        <f>INDEX('Juan-SESSION'!L$124:U$131, MATCH("*Squat*",'Juan-SESSION'!$B$124:$B$131,0), MATCH("*1st*",'Juan-SESSION'!K$7:T$7,0))</f>
        <v>#N/A</v>
      </c>
      <c r="E82" s="131" t="e">
        <f>IF($A$80='Juan-SESSION'!$A$124,INDEX('Juan-SESSION'!$K$124:$T$131, MATCH("*Deadlift*",'Juan-SESSION'!$B$124:$B$131,0), MATCH("*2ND*",'Juan-SESSION'!$K$7:$T$7,0)),"")</f>
        <v>#N/A</v>
      </c>
      <c r="F82" s="131" t="e">
        <f>INDEX('Juan-SESSION'!$L$124:$U$131, MATCH("*Deadlift*",'Juan-SESSION'!$B$124:$B$131,0), MATCH("*2nd*",'Juan-SESSION'!$K$7:$T$7,0))</f>
        <v>#N/A</v>
      </c>
      <c r="G82" s="131" t="e">
        <f>IF($A$80='Juan-SESSION'!$A$124,INDEX('Juan-SESSION'!$K$124:$T$131, MATCH("*Bench Press*",'Juan-SESSION'!$B$124:$B$131,0), MATCH("*2ND*",'Juan-SESSION'!$K$7:$T$7,0)),"")</f>
        <v>#N/A</v>
      </c>
      <c r="H82" s="131" t="e">
        <f>INDEX('Juan-SESSION'!$L$124:$U$131, MATCH("*Bench Press*",'Juan-SESSION'!$B$124:$B$131,0), MATCH("*2nd*",'Juan-SESSION'!$K$7:$T$7,0))</f>
        <v>#N/A</v>
      </c>
      <c r="I82" s="132" t="e">
        <f>IF($A$80='Juan-SESSION'!$A$124,INDEX('Juan-SESSION'!$K$124:$T$131, MATCH("*Military*",'Juan-SESSION'!$B$124:$B$131,0), MATCH("*2ND*",'Juan-SESSION'!$K$7:$T$7,0)),"")</f>
        <v>#N/A</v>
      </c>
      <c r="J82" s="44" t="e">
        <f>INDEX('Juan-SESSION'!$L$124:$U$131, MATCH("*Military*",'Juan-SESSION'!$B$124:$B$131,0), MATCH("*2nd*",'Juan-SESSION'!$K$7:$T$7,0))</f>
        <v>#N/A</v>
      </c>
      <c r="K82" s="131" t="e">
        <f>IF($A$80='Juan-SESSION'!$A$124,INDEX('Juan-SESSION'!$K$124:$T$131, MATCH("*Clean *",'Juan-SESSION'!$B$124:$B$131,0), MATCH("*2ND*",'Juan-SESSION'!$K$7:$T$7,0)),"")</f>
        <v>#N/A</v>
      </c>
      <c r="L82" s="44" t="e">
        <f>INDEX('Juan-SESSION'!$L$124:$U$131, MATCH("*Clean *",'Juan-SESSION'!$B$124:$B$131,0), MATCH("*2nd*",'Juan-SESSION'!$K$7:$T$7,0))</f>
        <v>#N/A</v>
      </c>
      <c r="M82" s="131" t="e">
        <f>IF($A$80='Juan-SESSION'!$A$124,INDEX('Juan-SESSION'!$K$124:$T$131, MATCH("*Lat Pulldown*",'Juan-SESSION'!$B$124:$B$131,0), MATCH("*2ND*",'Juan-SESSION'!$K$7:$T$7,0)),"")</f>
        <v>#N/A</v>
      </c>
      <c r="N82" s="44" t="e">
        <f>INDEX('Juan-SESSION'!$L$124:$U$131, MATCH("*Lat Pulldown*",'Juan-SESSION'!$B$124:$B$131,0), MATCH("*2nd*",'Juan-SESSION'!$K$7:$T$7,0))</f>
        <v>#N/A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IF($A$80='Juan-SESSION'!$A$124,INDEX('Juan-SESSION'!$K$124:$T$131, MATCH("*Squat*",'Juan-SESSION'!$B$124:$B$131,0), MATCH("*1st*",'Juan-SESSION'!$K$7:$T$7,0)),"")</f>
        <v>#N/A</v>
      </c>
      <c r="D83" s="132" t="e">
        <f>INDEX('Juan-SESSION'!L$124:U$131, MATCH("*Squat*",'Juan-SESSION'!$B$124:$B$131,0), MATCH("*1st*",'Juan-SESSION'!K$7:T$7,0))</f>
        <v>#N/A</v>
      </c>
      <c r="E83" s="131" t="e">
        <f>IF($A$80='Juan-SESSION'!$A$124,INDEX('Juan-SESSION'!$K$124:$T$131, MATCH("*Deadlift*",'Juan-SESSION'!$B$124:$B$131,0), MATCH("*3rd*",'Juan-SESSION'!$K$7:$T$7,0)),"")</f>
        <v>#N/A</v>
      </c>
      <c r="F83" s="131" t="e">
        <f>INDEX('Juan-SESSION'!$L$124:$U$131, MATCH("*Deadlift*",'Juan-SESSION'!$B$124:$B$131,0), MATCH("*3rd*",'Juan-SESSION'!$K$7:$T$7,0))</f>
        <v>#N/A</v>
      </c>
      <c r="G83" s="131" t="e">
        <f>IF($A$80='Juan-SESSION'!$A$124,INDEX('Juan-SESSION'!$K$124:$T$131, MATCH("*Bench Press*",'Juan-SESSION'!$B$124:$B$131,0), MATCH("*3rd*",'Juan-SESSION'!$K$7:$T$7,0)),"")</f>
        <v>#N/A</v>
      </c>
      <c r="H83" s="131" t="e">
        <f>INDEX('Juan-SESSION'!$L$124:$U$131, MATCH("*Bench Press*",'Juan-SESSION'!$B$124:$B$131,0), MATCH("*3rd*",'Juan-SESSION'!$K$7:$T$7,0))</f>
        <v>#N/A</v>
      </c>
      <c r="I83" s="132" t="e">
        <f>IF($A$80='Juan-SESSION'!$A$124,INDEX('Juan-SESSION'!$K$124:$T$131, MATCH("*Military*",'Juan-SESSION'!$B$124:$B$131,0), MATCH("*3rd*",'Juan-SESSION'!$K$7:$T$7,0)),"")</f>
        <v>#N/A</v>
      </c>
      <c r="J83" s="44" t="e">
        <f>INDEX('Juan-SESSION'!$L$124:$U$131, MATCH("*Military*",'Juan-SESSION'!$B$124:$B$131,0), MATCH("*3rd*",'Juan-SESSION'!$K$7:$T$7,0))</f>
        <v>#N/A</v>
      </c>
      <c r="K83" s="131" t="e">
        <f>IF($A$80='Juan-SESSION'!$A$124,INDEX('Juan-SESSION'!$K$124:$T$131, MATCH("*Clean *",'Juan-SESSION'!$B$124:$B$131,0), MATCH("*3rd*",'Juan-SESSION'!$K$7:$T$7,0)),"")</f>
        <v>#N/A</v>
      </c>
      <c r="L83" s="44" t="e">
        <f>INDEX('Juan-SESSION'!$L$124:$U$131, MATCH("*Clean *",'Juan-SESSION'!$B$124:$B$131,0), MATCH("*3rd*",'Juan-SESSION'!$K$7:$T$7,0))</f>
        <v>#N/A</v>
      </c>
      <c r="M83" s="131" t="e">
        <f>IF($A$80='Juan-SESSION'!$A$124,INDEX('Juan-SESSION'!$K$124:$T$131, MATCH("*Lat Pulldown*",'Juan-SESSION'!$B$124:$B$131,0), MATCH("*3rd*",'Juan-SESSION'!$K$7:$T$7,0)),"")</f>
        <v>#N/A</v>
      </c>
      <c r="N83" s="44" t="e">
        <f>INDEX('Juan-SESSION'!$L$124:$U$131, MATCH("*Lat Pulldown*",'Juan-SESSION'!$B$124:$B$131,0), MATCH("*3rd*",'Juan-SESSION'!$K$7:$T$7,0))</f>
        <v>#N/A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IF($A$80='Juan-SESSION'!$A$124,INDEX('Juan-SESSION'!$K$124:$T$131, MATCH("*Squat*",'Juan-SESSION'!$B$124:$B$131,0), MATCH("*1st*",'Juan-SESSION'!$K$7:$T$7,0)),"")</f>
        <v>#N/A</v>
      </c>
      <c r="D84" s="132" t="e">
        <f>INDEX('Juan-SESSION'!L$124:U$131, MATCH("*Squat*",'Juan-SESSION'!$B$124:$B$131,0), MATCH("*1st*",'Juan-SESSION'!K$7:T$7,0))</f>
        <v>#N/A</v>
      </c>
      <c r="E84" s="131" t="e">
        <f>IF($A$80='Juan-SESSION'!$A$124,INDEX('Juan-SESSION'!$K$124:$T$131, MATCH("*Deadlift*",'Juan-SESSION'!$B$124:$B$131,0), MATCH("*4th*",'Juan-SESSION'!$K$7:$T$7,0)),"")</f>
        <v>#N/A</v>
      </c>
      <c r="F84" s="131" t="e">
        <f>INDEX('Juan-SESSION'!$L$124:$U$131, MATCH("*Deadlift*",'Juan-SESSION'!$B$124:$B$131,0), MATCH("*4th*",'Juan-SESSION'!$K$7:$T$7,0))</f>
        <v>#N/A</v>
      </c>
      <c r="G84" s="131" t="e">
        <f>IF($A$80='Juan-SESSION'!$A$124,INDEX('Juan-SESSION'!$K$124:$T$131, MATCH("*Bench Press*",'Juan-SESSION'!$B$124:$B$131,0), MATCH("*4th*",'Juan-SESSION'!$K$7:$T$7,0)),"")</f>
        <v>#N/A</v>
      </c>
      <c r="H84" s="131" t="e">
        <f>INDEX('Juan-SESSION'!$L$124:$U$131, MATCH("*Bench Press*",'Juan-SESSION'!$B$124:$B$131,0), MATCH("*4th*",'Juan-SESSION'!$K$7:$T$7,0))</f>
        <v>#N/A</v>
      </c>
      <c r="I84" s="132" t="e">
        <f>IF($A$80='Juan-SESSION'!$A$124,INDEX('Juan-SESSION'!$K$124:$T$131, MATCH("*Military*",'Juan-SESSION'!$B$124:$B$131,0), MATCH("*4th*",'Juan-SESSION'!$K$7:$T$7,0)),"")</f>
        <v>#N/A</v>
      </c>
      <c r="J84" s="44" t="e">
        <f>INDEX('Juan-SESSION'!$L$124:$U$131, MATCH("*Military*",'Juan-SESSION'!$B$124:$B$131,0), MATCH("*4th*",'Juan-SESSION'!$K$7:$T$7,0))</f>
        <v>#N/A</v>
      </c>
      <c r="K84" s="131" t="e">
        <f>IF($A$80='Juan-SESSION'!$A$124,INDEX('Juan-SESSION'!$K$124:$T$131, MATCH("*Clean *",'Juan-SESSION'!$B$124:$B$131,0), MATCH("*4th*",'Juan-SESSION'!$K$7:$T$7,0)),"")</f>
        <v>#N/A</v>
      </c>
      <c r="L84" s="44" t="e">
        <f>INDEX('Juan-SESSION'!$L$124:$U$131, MATCH("*Clean *",'Juan-SESSION'!$B$124:$B$131,0), MATCH("*4th*",'Juan-SESSION'!$K$7:$T$7,0))</f>
        <v>#N/A</v>
      </c>
      <c r="M84" s="131" t="e">
        <f>IF($A$80='Juan-SESSION'!$A$124,INDEX('Juan-SESSION'!$K$124:$T$131, MATCH("*Lat Pulldown*",'Juan-SESSION'!$B$124:$B$131,0), MATCH("*4th*",'Juan-SESSION'!$K$7:$T$7,0)),"")</f>
        <v>#N/A</v>
      </c>
      <c r="N84" s="44" t="e">
        <f>INDEX('Juan-SESSION'!$L$124:$U$131, MATCH("*Lat Pulldown*",'Juan-SESSION'!$B$124:$B$131,0), MATCH("*4th*",'Juan-SESSION'!$K$7:$T$7,0))</f>
        <v>#N/A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IF($A$80='Juan-SESSION'!$A$124,INDEX('Juan-SESSION'!$K$124:$T$131, MATCH("*Squat*",'Juan-SESSION'!$B$124:$B$131,0), MATCH("*1st*",'Juan-SESSION'!$K$7:$T$7,0)),"")</f>
        <v>#N/A</v>
      </c>
      <c r="D85" s="132" t="e">
        <f>INDEX('Juan-SESSION'!L$124:U$131, MATCH("*Squat*",'Juan-SESSION'!$B$124:$B$131,0), MATCH("*1st*",'Juan-SESSION'!K$7:T$7,0))</f>
        <v>#N/A</v>
      </c>
      <c r="E85" s="131" t="e">
        <f>IF($A$80='Juan-SESSION'!$A$124,INDEX('Juan-SESSION'!$K$124:$T$131, MATCH("*Deadlift*",'Juan-SESSION'!$B$124:$B$131,0), MATCH("*5th*",'Juan-SESSION'!$K$7:$T$7,0)),"")</f>
        <v>#N/A</v>
      </c>
      <c r="F85" s="131" t="e">
        <f>INDEX('Juan-SESSION'!$L$124:$U$131, MATCH("*Deadlift*",'Juan-SESSION'!$B$124:$B$131,0), MATCH("*5th*",'Juan-SESSION'!$K$7:$T$7,0))</f>
        <v>#N/A</v>
      </c>
      <c r="G85" s="131" t="e">
        <f>IF($A$80='Juan-SESSION'!$A$124,INDEX('Juan-SESSION'!$K$124:$T$131, MATCH("*Bench Press*",'Juan-SESSION'!$B$124:$B$131,0), MATCH("*5th*",'Juan-SESSION'!$K$7:$T$7,0)),"")</f>
        <v>#N/A</v>
      </c>
      <c r="H85" s="131" t="e">
        <f>INDEX('Juan-SESSION'!$L$124:$U$131, MATCH("*Bench Press*",'Juan-SESSION'!$B$124:$B$131,0), MATCH("*5th*",'Juan-SESSION'!$K$7:$T$7,0))</f>
        <v>#N/A</v>
      </c>
      <c r="I85" s="132" t="e">
        <f>IF($A$80='Juan-SESSION'!$A$124,INDEX('Juan-SESSION'!$K$124:$T$131, MATCH("*Military*",'Juan-SESSION'!$B$124:$B$131,0), MATCH("*5th*",'Juan-SESSION'!$K$7:$T$7,0)),"")</f>
        <v>#N/A</v>
      </c>
      <c r="J85" s="44" t="e">
        <f>INDEX('Juan-SESSION'!$L$124:$U$131, MATCH("*Military*",'Juan-SESSION'!$B$124:$B$131,0), MATCH("*5th*",'Juan-SESSION'!$K$7:$T$7,0))</f>
        <v>#N/A</v>
      </c>
      <c r="K85" s="131" t="e">
        <f>IF($A$80='Juan-SESSION'!$A$124,INDEX('Juan-SESSION'!$K$124:$T$131, MATCH("*Clean *",'Juan-SESSION'!$B$124:$B$131,0), MATCH("*5th*",'Juan-SESSION'!$K$7:$T$7,0)),"")</f>
        <v>#N/A</v>
      </c>
      <c r="L85" s="44" t="e">
        <f>INDEX('Juan-SESSION'!$L$124:$U$131, MATCH("*Clean *",'Juan-SESSION'!$B$124:$B$131,0), MATCH("*5th*",'Juan-SESSION'!$K$7:$T$7,0))</f>
        <v>#N/A</v>
      </c>
      <c r="M85" s="131" t="e">
        <f>IF($A$80='Juan-SESSION'!$A$124,INDEX('Juan-SESSION'!$K$124:$T$131, MATCH("*Lat Pulldown*",'Juan-SESSION'!$B$124:$B$131,0), MATCH("*5th*",'Juan-SESSION'!$K$7:$T$7,0)),"")</f>
        <v>#N/A</v>
      </c>
      <c r="N85" s="44" t="e">
        <f>INDEX('Juan-SESSION'!$L$124:$U$131, MATCH("*Lat Pulldown*",'Juan-SESSION'!$B$124:$B$131,0), MATCH("*5th*",'Juan-SESSION'!$K$7:$T$7,0))</f>
        <v>#N/A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'Juan-SESSION'!A133</f>
        <v>0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 t="e">
        <f>MAX(G87:G91)</f>
        <v>#N/A</v>
      </c>
      <c r="H86" s="116" t="e">
        <f t="array" ref="H86">MAX(IF(G87:G91=G86,H87:H91))</f>
        <v>#N/A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52" t="e">
        <f>IF($A$86='Juan-SESSION'!$A$133,INDEX('Juan-SESSION'!$K$133:$T$140, MATCH("*1k Row*",'Juan-SESSION'!$B$133:$B$140,0), MATCH("*1st*",'Juan-SESSION'!$K$7:$T$7,0)),"")</f>
        <v>#N/A</v>
      </c>
      <c r="P86" s="152" t="e">
        <f>IF($A$86='Juan-SESSION'!$A$133,INDEX('Juan-SESSION'!$K$133:$T$140, MATCH("*HIIT*",'Juan-SESSION'!$B$133:$B$140,0), MATCH("*1st*",'Juan-SESSION'!$K$7:$T$7,0)),"")</f>
        <v>#N/A</v>
      </c>
      <c r="Q86" s="119" t="e">
        <f>INDEX('Juan-SESSION'!$L$133:$U$140, MATCH("*HIIT*",'Juan-SESSION'!$B$133:$B$140,0), MATCH("*1st*",'Juan-SESSION'!$K$7:$T$7,0))</f>
        <v>#N/A</v>
      </c>
      <c r="R86" s="119">
        <f>'Juan-SESSION'!U133</f>
        <v>0</v>
      </c>
      <c r="S86" s="116"/>
      <c r="T86" s="116"/>
      <c r="U86" s="120">
        <f>'Juan-SESSION'!A134</f>
        <v>0</v>
      </c>
      <c r="V86" s="120">
        <f>'Juan-SESSION'!A135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IF($A$86='Juan-SESSION'!$A$133,INDEX('Juan-SESSION'!$K$133:$T$140, MATCH("*Squat*",'Juan-SESSION'!$B$133:$B$140,0), MATCH("*1st*",'Juan-SESSION'!$K$7:$T$7,0)),"")</f>
        <v>#N/A</v>
      </c>
      <c r="D87" s="132" t="e">
        <f>INDEX('Juan-SESSION'!L$133:U$140, MATCH("*Squat*",'Juan-SESSION'!$B$133:$B$140,0), MATCH("*1st*",'Juan-SESSION'!K$7:T$7,0))</f>
        <v>#N/A</v>
      </c>
      <c r="E87" s="131" t="e">
        <f>IF($A$86='Juan-SESSION'!$A$133,INDEX('Juan-SESSION'!$K$133:$T$140, MATCH("*Deadlift*",'Juan-SESSION'!$B$133:$B$140,0), MATCH("*1st*",'Juan-SESSION'!$K$7:$T$7,0)),"")</f>
        <v>#N/A</v>
      </c>
      <c r="F87" s="131" t="e">
        <f>INDEX('Juan-SESSION'!$L$133:$U$140, MATCH("*Deadlift*",'Juan-SESSION'!$B$133:$B$140,0), MATCH("*1st*",'Juan-SESSION'!$K$7:$T$7,0))</f>
        <v>#N/A</v>
      </c>
      <c r="G87" s="131" t="e">
        <f>IF($A$86='Juan-SESSION'!$A$133,INDEX('Juan-SESSION'!$K$133:$T$140, MATCH("*Bench Press*",'Juan-SESSION'!$B$133:$B$140,0), MATCH("*1st*",'Juan-SESSION'!$K$7:$T$7,0)),"")</f>
        <v>#N/A</v>
      </c>
      <c r="H87" s="131" t="e">
        <f>INDEX('Juan-SESSION'!$L$133:$U$140, MATCH("*Bench Press*",'Juan-SESSION'!$B$133:$B$140,0), MATCH("*1st*",'Juan-SESSION'!$K$7:$T$7,0))</f>
        <v>#N/A</v>
      </c>
      <c r="I87" s="132" t="e">
        <f>IF($A$86='Juan-SESSION'!$A$133,INDEX('Juan-SESSION'!$K$133:$T$140, MATCH("*Military*",'Juan-SESSION'!$B$133:$B$140,0), MATCH("*1st*",'Juan-SESSION'!$K$7:$T$7,0)),"")</f>
        <v>#N/A</v>
      </c>
      <c r="J87" s="48" t="e">
        <f>INDEX('Juan-SESSION'!$L$133:$U$140, MATCH("*Military*",'Juan-SESSION'!$B$133:$B$140,0), MATCH("*1st*",'Juan-SESSION'!$K$7:$T$7,0))</f>
        <v>#N/A</v>
      </c>
      <c r="K87" s="131" t="e">
        <f>IF($A$86='Juan-SESSION'!$A$133,INDEX('Juan-SESSION'!$K$133:$T$140, MATCH("*Clean *",'Juan-SESSION'!$B$133:$B$140,0), MATCH("*1st*",'Juan-SESSION'!$K$7:$T$7,0)),"")</f>
        <v>#N/A</v>
      </c>
      <c r="L87" s="48" t="e">
        <f>INDEX('Juan-SESSION'!$L$133:$U$140, MATCH("*Clean *",'Juan-SESSION'!$B$133:$B$140,0), MATCH("*1st*",'Juan-SESSION'!$K$7:$T$7,0))</f>
        <v>#N/A</v>
      </c>
      <c r="M87" s="131" t="e">
        <f>IF($A$86='Juan-SESSION'!$A$133,INDEX('Juan-SESSION'!$K$133:$T$140, MATCH("*Lat Pulldown*",'Juan-SESSION'!$B$133:$B$140,0), MATCH("*1st*",'Juan-SESSION'!$K$7:$T$7,0)),"")</f>
        <v>#N/A</v>
      </c>
      <c r="N87" s="48" t="e">
        <f>INDEX('Juan-SESSION'!$L$133:$U$140, MATCH("*Lat Pulldown*",'Juan-SESSION'!$B$133:$B$140,0), MATCH("*1st*",'Juan-SESSION'!$K$7:$T$7,0))</f>
        <v>#N/A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IF($A$86='Juan-SESSION'!$A$133,INDEX('Juan-SESSION'!$K$133:$T$140, MATCH("*Squat*",'Juan-SESSION'!$B$133:$B$140,0), MATCH("*2nd*",'Juan-SESSION'!$K$7:$T$7,0)),"")</f>
        <v>#N/A</v>
      </c>
      <c r="D88" s="132" t="e">
        <f>INDEX('Juan-SESSION'!L$133:U$140, MATCH("*Squat*",'Juan-SESSION'!$B$133:$B$140,0), MATCH("*2nd*",'Juan-SESSION'!K$7:T$7,0))</f>
        <v>#N/A</v>
      </c>
      <c r="E88" s="131" t="e">
        <f>IF($A$86='Juan-SESSION'!$A$133,INDEX('Juan-SESSION'!$K$133:$T$140, MATCH("*Deadlift*",'Juan-SESSION'!$B$133:$B$140,0), MATCH("*2ND*",'Juan-SESSION'!$K$7:$T$7,0)),"")</f>
        <v>#N/A</v>
      </c>
      <c r="F88" s="131" t="e">
        <f>INDEX('Juan-SESSION'!$L$133:$U$140, MATCH("*Deadlift*",'Juan-SESSION'!$B$133:$B$140,0), MATCH("*2nd*",'Juan-SESSION'!$K$7:$T$7,0))</f>
        <v>#N/A</v>
      </c>
      <c r="G88" s="131" t="e">
        <f>IF($A$86='Juan-SESSION'!$A$133,INDEX('Juan-SESSION'!$K$133:$T$140, MATCH("*Bench Press*",'Juan-SESSION'!$B$133:$B$140,0), MATCH("*2ND*",'Juan-SESSION'!$K$7:$T$7,0)),"")</f>
        <v>#N/A</v>
      </c>
      <c r="H88" s="131" t="e">
        <f>INDEX('Juan-SESSION'!$L$133:$U$140, MATCH("*Bench Press*",'Juan-SESSION'!$B$133:$B$140,0), MATCH("*2nd*",'Juan-SESSION'!$K$7:$T$7,0))</f>
        <v>#N/A</v>
      </c>
      <c r="I88" s="132" t="e">
        <f>IF($A$86='Juan-SESSION'!$A$133,INDEX('Juan-SESSION'!$K$133:$T$140, MATCH("*Military*",'Juan-SESSION'!$B$133:$B$140,0), MATCH("*2ND*",'Juan-SESSION'!$K$7:$T$7,0)),"")</f>
        <v>#N/A</v>
      </c>
      <c r="J88" s="44" t="e">
        <f>INDEX('Juan-SESSION'!$L$133:$U$140, MATCH("*Military*",'Juan-SESSION'!$B$133:$B$140,0), MATCH("*2nd*",'Juan-SESSION'!$K$7:$T$7,0))</f>
        <v>#N/A</v>
      </c>
      <c r="K88" s="131" t="e">
        <f>IF($A$86='Juan-SESSION'!$A$133,INDEX('Juan-SESSION'!$K$133:$T$140, MATCH("*Clean *",'Juan-SESSION'!$B$133:$B$140,0), MATCH("*2ND*",'Juan-SESSION'!$K$7:$T$7,0)),"")</f>
        <v>#N/A</v>
      </c>
      <c r="L88" s="44" t="e">
        <f>INDEX('Juan-SESSION'!$L$133:$U$140, MATCH("*Clean *",'Juan-SESSION'!$B$133:$B$140,0), MATCH("*2nd*",'Juan-SESSION'!$K$7:$T$7,0))</f>
        <v>#N/A</v>
      </c>
      <c r="M88" s="131" t="e">
        <f>IF($A$86='Juan-SESSION'!$A$133,INDEX('Juan-SESSION'!$K$133:$T$140, MATCH("*Lat Pulldown*",'Juan-SESSION'!$B$133:$B$140,0), MATCH("*2ND*",'Juan-SESSION'!$K$7:$T$7,0)),"")</f>
        <v>#N/A</v>
      </c>
      <c r="N88" s="44" t="e">
        <f>INDEX('Juan-SESSION'!$L$133:$U$140, MATCH("*Lat Pulldown*",'Juan-SESSION'!$B$133:$B$140,0), MATCH("*2nd*",'Juan-SESSION'!$K$7:$T$7,0))</f>
        <v>#N/A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IF($A$86='Juan-SESSION'!$A$133,INDEX('Juan-SESSION'!$K$133:$T$140, MATCH("*Squat*",'Juan-SESSION'!$B$133:$B$140,0), MATCH("*3rd*",'Juan-SESSION'!$K$7:$T$7,0)),"")</f>
        <v>#N/A</v>
      </c>
      <c r="D89" s="132" t="e">
        <f>INDEX('Juan-SESSION'!L$133:U$140, MATCH("*Squat*",'Juan-SESSION'!$B$133:$B$140,0), MATCH("*3rd*",'Juan-SESSION'!K$7:T$7,0))</f>
        <v>#N/A</v>
      </c>
      <c r="E89" s="131" t="e">
        <f>IF($A$86='Juan-SESSION'!$A$133,INDEX('Juan-SESSION'!$K$133:$T$140, MATCH("*Deadlift*",'Juan-SESSION'!$B$133:$B$140,0), MATCH("*3rd*",'Juan-SESSION'!$K$7:$T$7,0)),"")</f>
        <v>#N/A</v>
      </c>
      <c r="F89" s="131" t="e">
        <f>INDEX('Juan-SESSION'!$L$133:$U$140, MATCH("*Deadlift*",'Juan-SESSION'!$B$133:$B$140,0), MATCH("*3rd*",'Juan-SESSION'!$K$7:$T$7,0))</f>
        <v>#N/A</v>
      </c>
      <c r="G89" s="131" t="e">
        <f>IF($A$86='Juan-SESSION'!$A$133,INDEX('Juan-SESSION'!$K$133:$T$140, MATCH("*Bench Press*",'Juan-SESSION'!$B$133:$B$140,0), MATCH("*3rd*",'Juan-SESSION'!$K$7:$T$7,0)),"")</f>
        <v>#N/A</v>
      </c>
      <c r="H89" s="131" t="e">
        <f>INDEX('Juan-SESSION'!$L$133:$U$140, MATCH("*Bench Press*",'Juan-SESSION'!$B$133:$B$140,0), MATCH("*3rd*",'Juan-SESSION'!$K$7:$T$7,0))</f>
        <v>#N/A</v>
      </c>
      <c r="I89" s="132" t="e">
        <f>IF($A$86='Juan-SESSION'!$A$133,INDEX('Juan-SESSION'!$K$133:$T$140, MATCH("*Military*",'Juan-SESSION'!$B$133:$B$140,0), MATCH("*3rd*",'Juan-SESSION'!$K$7:$T$7,0)),"")</f>
        <v>#N/A</v>
      </c>
      <c r="J89" s="44" t="e">
        <f>INDEX('Juan-SESSION'!$L$133:$U$140, MATCH("*Military*",'Juan-SESSION'!$B$133:$B$140,0), MATCH("*3rd*",'Juan-SESSION'!$K$7:$T$7,0))</f>
        <v>#N/A</v>
      </c>
      <c r="K89" s="131" t="e">
        <f>IF($A$86='Juan-SESSION'!$A$133,INDEX('Juan-SESSION'!$K$133:$T$140, MATCH("*Clean *",'Juan-SESSION'!$B$133:$B$140,0), MATCH("*3rd*",'Juan-SESSION'!$K$7:$T$7,0)),"")</f>
        <v>#N/A</v>
      </c>
      <c r="L89" s="44" t="e">
        <f>INDEX('Juan-SESSION'!$L$133:$U$140, MATCH("*Clean *",'Juan-SESSION'!$B$133:$B$140,0), MATCH("*3rd*",'Juan-SESSION'!$K$7:$T$7,0))</f>
        <v>#N/A</v>
      </c>
      <c r="M89" s="131" t="e">
        <f>IF($A$86='Juan-SESSION'!$A$133,INDEX('Juan-SESSION'!$K$133:$T$140, MATCH("*Lat Pulldown*",'Juan-SESSION'!$B$133:$B$140,0), MATCH("*3rd*",'Juan-SESSION'!$K$7:$T$7,0)),"")</f>
        <v>#N/A</v>
      </c>
      <c r="N89" s="44" t="e">
        <f>INDEX('Juan-SESSION'!$L$133:$U$140, MATCH("*Lat Pulldown*",'Juan-SESSION'!$B$133:$B$140,0), MATCH("*3rd*",'Juan-SESSION'!$K$7:$T$7,0))</f>
        <v>#N/A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IF($A$86='Juan-SESSION'!$A$133,INDEX('Juan-SESSION'!$K$133:$T$140, MATCH("*Squat*",'Juan-SESSION'!$B$133:$B$140,0), MATCH("*4th*",'Juan-SESSION'!$K$7:$T$7,0)),"")</f>
        <v>#N/A</v>
      </c>
      <c r="D90" s="132" t="e">
        <f>INDEX('Juan-SESSION'!L$133:U$140, MATCH("*Squat*",'Juan-SESSION'!$B$133:$B$140,0), MATCH("*4th*",'Juan-SESSION'!K$7:T$7,0))</f>
        <v>#N/A</v>
      </c>
      <c r="E90" s="131" t="e">
        <f>IF($A$86='Juan-SESSION'!$A$133,INDEX('Juan-SESSION'!$K$133:$T$140, MATCH("*Deadlift*",'Juan-SESSION'!$B$133:$B$140,0), MATCH("*4th*",'Juan-SESSION'!$K$7:$T$7,0)),"")</f>
        <v>#N/A</v>
      </c>
      <c r="F90" s="131" t="e">
        <f>INDEX('Juan-SESSION'!$L$133:$U$140, MATCH("*Deadlift*",'Juan-SESSION'!$B$133:$B$140,0), MATCH("*4th*",'Juan-SESSION'!$K$7:$T$7,0))</f>
        <v>#N/A</v>
      </c>
      <c r="G90" s="131" t="e">
        <f>IF($A$86='Juan-SESSION'!$A$133,INDEX('Juan-SESSION'!$K$133:$T$140, MATCH("*Bench Press*",'Juan-SESSION'!$B$133:$B$140,0), MATCH("*4th*",'Juan-SESSION'!$K$7:$T$7,0)),"")</f>
        <v>#N/A</v>
      </c>
      <c r="H90" s="131" t="e">
        <f>INDEX('Juan-SESSION'!$L$133:$U$140, MATCH("*Bench Press*",'Juan-SESSION'!$B$133:$B$140,0), MATCH("*4th*",'Juan-SESSION'!$K$7:$T$7,0))</f>
        <v>#N/A</v>
      </c>
      <c r="I90" s="132" t="e">
        <f>IF($A$86='Juan-SESSION'!$A$133,INDEX('Juan-SESSION'!$K$133:$T$140, MATCH("*Military*",'Juan-SESSION'!$B$133:$B$140,0), MATCH("*4th*",'Juan-SESSION'!$K$7:$T$7,0)),"")</f>
        <v>#N/A</v>
      </c>
      <c r="J90" s="44" t="e">
        <f>INDEX('Juan-SESSION'!$L$133:$U$140, MATCH("*Military*",'Juan-SESSION'!$B$133:$B$140,0), MATCH("*4th*",'Juan-SESSION'!$K$7:$T$7,0))</f>
        <v>#N/A</v>
      </c>
      <c r="K90" s="131" t="e">
        <f>IF($A$86='Juan-SESSION'!$A$133,INDEX('Juan-SESSION'!$K$133:$T$140, MATCH("*Clean *",'Juan-SESSION'!$B$133:$B$140,0), MATCH("*4th*",'Juan-SESSION'!$K$7:$T$7,0)),"")</f>
        <v>#N/A</v>
      </c>
      <c r="L90" s="44" t="e">
        <f>INDEX('Juan-SESSION'!$L$133:$U$140, MATCH("*Clean *",'Juan-SESSION'!$B$133:$B$140,0), MATCH("*4th*",'Juan-SESSION'!$K$7:$T$7,0))</f>
        <v>#N/A</v>
      </c>
      <c r="M90" s="131" t="e">
        <f>IF($A$86='Juan-SESSION'!$A$133,INDEX('Juan-SESSION'!$K$133:$T$140, MATCH("*Lat Pulldown*",'Juan-SESSION'!$B$133:$B$140,0), MATCH("*4th*",'Juan-SESSION'!$K$7:$T$7,0)),"")</f>
        <v>#N/A</v>
      </c>
      <c r="N90" s="44" t="e">
        <f>INDEX('Juan-SESSION'!$L$133:$U$140, MATCH("*Lat Pulldown*",'Juan-SESSION'!$B$133:$B$140,0), MATCH("*4th*",'Juan-SESSION'!$K$7:$T$7,0))</f>
        <v>#N/A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IF($A$86='Juan-SESSION'!$A$133,INDEX('Juan-SESSION'!$K$133:$T$140, MATCH("*Squat*",'Juan-SESSION'!$B$133:$B$140,0), MATCH("*5th*",'Juan-SESSION'!$K$7:$T$7,0)),"")</f>
        <v>#N/A</v>
      </c>
      <c r="D91" s="132" t="e">
        <f>INDEX('Juan-SESSION'!L$133:U$140, MATCH("*Squat*",'Juan-SESSION'!$B$133:$B$140,0), MATCH("*5th*",'Juan-SESSION'!K$7:T$7,0))</f>
        <v>#N/A</v>
      </c>
      <c r="E91" s="131" t="e">
        <f>IF($A$86='Juan-SESSION'!$A$133,INDEX('Juan-SESSION'!$K$133:$T$140, MATCH("*Deadlift*",'Juan-SESSION'!$B$133:$B$140,0), MATCH("*5th*",'Juan-SESSION'!$K$7:$T$7,0)),"")</f>
        <v>#N/A</v>
      </c>
      <c r="F91" s="131" t="e">
        <f>INDEX('Juan-SESSION'!$L$133:$U$140, MATCH("*Deadlift*",'Juan-SESSION'!$B$133:$B$140,0), MATCH("*5th*",'Juan-SESSION'!$K$7:$T$7,0))</f>
        <v>#N/A</v>
      </c>
      <c r="G91" s="131" t="e">
        <f>IF($A$86='Juan-SESSION'!$A$133,INDEX('Juan-SESSION'!$K$133:$T$140, MATCH("*Bench Press*",'Juan-SESSION'!$B$133:$B$140,0), MATCH("*5th*",'Juan-SESSION'!$K$7:$T$7,0)),"")</f>
        <v>#N/A</v>
      </c>
      <c r="H91" s="131" t="e">
        <f>INDEX('Juan-SESSION'!$L$133:$U$140, MATCH("*Bench Press*",'Juan-SESSION'!$B$133:$B$140,0), MATCH("*5th*",'Juan-SESSION'!$K$7:$T$7,0))</f>
        <v>#N/A</v>
      </c>
      <c r="I91" s="132" t="e">
        <f>IF($A$86='Juan-SESSION'!$A$133,INDEX('Juan-SESSION'!$K$133:$T$140, MATCH("*Military*",'Juan-SESSION'!$B$133:$B$140,0), MATCH("*5th*",'Juan-SESSION'!$K$7:$T$7,0)),"")</f>
        <v>#N/A</v>
      </c>
      <c r="J91" s="44" t="e">
        <f>INDEX('Juan-SESSION'!$L$133:$U$140, MATCH("*Military*",'Juan-SESSION'!$B$133:$B$140,0), MATCH("*5th*",'Juan-SESSION'!$K$7:$T$7,0))</f>
        <v>#N/A</v>
      </c>
      <c r="K91" s="131" t="e">
        <f>IF($A$86='Juan-SESSION'!$A$133,INDEX('Juan-SESSION'!$K$133:$T$140, MATCH("*Clean *",'Juan-SESSION'!$B$133:$B$140,0), MATCH("*5th*",'Juan-SESSION'!$K$7:$T$7,0)),"")</f>
        <v>#N/A</v>
      </c>
      <c r="L91" s="44" t="e">
        <f>INDEX('Juan-SESSION'!$L$133:$U$140, MATCH("*Clean *",'Juan-SESSION'!$B$133:$B$140,0), MATCH("*5th*",'Juan-SESSION'!$K$7:$T$7,0))</f>
        <v>#N/A</v>
      </c>
      <c r="M91" s="131" t="e">
        <f>IF($A$86='Juan-SESSION'!$A$133,INDEX('Juan-SESSION'!$K$133:$T$140, MATCH("*Lat Pulldown*",'Juan-SESSION'!$B$133:$B$140,0), MATCH("*5th*",'Juan-SESSION'!$K$7:$T$7,0)),"")</f>
        <v>#N/A</v>
      </c>
      <c r="N91" s="44" t="e">
        <f>INDEX('Juan-SESSION'!$L$133:$U$140, MATCH("*Lat Pulldown*",'Juan-SESSION'!$B$133:$B$140,0), MATCH("*5th*",'Juan-SESSION'!$K$7:$T$7,0))</f>
        <v>#N/A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'Juan-SESSION'!A142</f>
        <v>0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 t="e">
        <f>MAX(M93:M97)</f>
        <v>#N/A</v>
      </c>
      <c r="N92" s="117" t="e">
        <f t="array" ref="N92">MAX(IF(M93:M97=M92,N93:N97))</f>
        <v>#N/A</v>
      </c>
      <c r="O92" s="152" t="e">
        <f>IF($A$92='Juan-SESSION'!$A$142,INDEX('Juan-SESSION'!$K$142:$T$149, MATCH("*1k Row*",'Juan-SESSION'!$B$142:$B$149,0), MATCH("*1st*",'Juan-SESSION'!$K$7:$T$7,0)),"")</f>
        <v>#N/A</v>
      </c>
      <c r="P92" s="152" t="e">
        <f>IF($A$92='Juan-SESSION'!$A$142,INDEX('Juan-SESSION'!$K$142:$T$149, MATCH("*HIIT*",'Juan-SESSION'!$B$142:$B$149,0), MATCH("*1st*",'Juan-SESSION'!$K$7:$T$7,0)),"")</f>
        <v>#N/A</v>
      </c>
      <c r="Q92" s="119" t="e">
        <f>INDEX('Juan-SESSION'!$L$142:$U$149, MATCH("*HIIT*",'Juan-SESSION'!$B$142:$B$149,0), MATCH("*1st*",'Juan-SESSION'!$K$7:$T$7,0))</f>
        <v>#N/A</v>
      </c>
      <c r="R92" s="119">
        <f>'Juan-SESSION'!U142</f>
        <v>0</v>
      </c>
      <c r="S92" s="116"/>
      <c r="T92" s="116"/>
      <c r="U92" s="120">
        <f>'Juan-SESSION'!A143</f>
        <v>0</v>
      </c>
      <c r="V92" s="120">
        <f>'Juan-SESSION'!A144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IF($A$92='Juan-SESSION'!$A$142,INDEX('Juan-SESSION'!$K$142:$T$149, MATCH("*Squat*",'Juan-SESSION'!$B$142:$B$149,0), MATCH("*1st*",'Juan-SESSION'!$K$7:$T$7,0)),"")</f>
        <v>#N/A</v>
      </c>
      <c r="D93" s="132" t="e">
        <f>INDEX('Juan-SESSION'!L$142:U$149, MATCH("*Squat*",'Juan-SESSION'!$B$142:$B$149,0), MATCH("*1st*",'Juan-SESSION'!K$7:T$7,0))</f>
        <v>#N/A</v>
      </c>
      <c r="E93" s="131" t="e">
        <f>IF($A$92='Juan-SESSION'!$A$142,INDEX('Juan-SESSION'!$K$142:$T$149, MATCH("*Deadlift*",'Juan-SESSION'!$B$142:$B$149,0), MATCH("*1st*",'Juan-SESSION'!$K$7:$T$7,0)),"")</f>
        <v>#N/A</v>
      </c>
      <c r="F93" s="131" t="e">
        <f>INDEX('Juan-SESSION'!$L$142:$U$149, MATCH("*Deadlift*",'Juan-SESSION'!$B$142:$B$149,0), MATCH("*1st*",'Juan-SESSION'!$K$7:$T$7,0))</f>
        <v>#N/A</v>
      </c>
      <c r="G93" s="131" t="e">
        <f>IF($A$92='Juan-SESSION'!$A$142,INDEX('Juan-SESSION'!$K$142:$T$149, MATCH("*Bench Press*",'Juan-SESSION'!$B$142:$B$149,0), MATCH("*1st*",'Juan-SESSION'!$K$7:$T$7,0)),"")</f>
        <v>#N/A</v>
      </c>
      <c r="H93" s="131" t="e">
        <f>INDEX('Juan-SESSION'!$L$142:$U$149, MATCH("*Bench Press*",'Juan-SESSION'!$B$142:$B$149,0), MATCH("*1st*",'Juan-SESSION'!$K$7:$T$7,0))</f>
        <v>#N/A</v>
      </c>
      <c r="I93" s="132" t="e">
        <f>IF($A$92='Juan-SESSION'!$A$142,INDEX('Juan-SESSION'!$K$142:$T$149, MATCH("*Military*",'Juan-SESSION'!$B$142:$B$149,0), MATCH("*1st*",'Juan-SESSION'!$K$7:$T$7,0)),"")</f>
        <v>#N/A</v>
      </c>
      <c r="J93" s="48" t="e">
        <f>INDEX('Juan-SESSION'!$L$142:$U$149, MATCH("*Military*",'Juan-SESSION'!$B$142:$B$149,0), MATCH("*1st*",'Juan-SESSION'!$K$7:$T$7,0))</f>
        <v>#N/A</v>
      </c>
      <c r="K93" s="131" t="e">
        <f>IF($A$92='Juan-SESSION'!$A$142,INDEX('Juan-SESSION'!$K$142:$T$149, MATCH("*Clean *",'Juan-SESSION'!$B$142:$B$149,0), MATCH("*1st*",'Juan-SESSION'!$K$7:$T$7,0)),"")</f>
        <v>#N/A</v>
      </c>
      <c r="L93" s="48" t="e">
        <f>INDEX('Juan-SESSION'!$L$142:$U$149, MATCH("*Clean *",'Juan-SESSION'!$B$142:$B$149,0), MATCH("*1st*",'Juan-SESSION'!$K$7:$T$7,0))</f>
        <v>#N/A</v>
      </c>
      <c r="M93" s="131" t="e">
        <f>IF($A$92='Juan-SESSION'!$A$142,INDEX('Juan-SESSION'!$K$142:$T$149, MATCH("*Lat Pulldown*",'Juan-SESSION'!$B$142:$B$149,0), MATCH("*1st*",'Juan-SESSION'!$K$7:$T$7,0)),"")</f>
        <v>#N/A</v>
      </c>
      <c r="N93" s="48" t="e">
        <f>INDEX('Juan-SESSION'!$L$142:$U$149, MATCH("*Lat Pulldown*",'Juan-SESSION'!$B$142:$B$149,0), MATCH("*1st*",'Juan-SESSION'!$K$7:$T$7,0))</f>
        <v>#N/A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IF($A$92='Juan-SESSION'!$A$142,INDEX('Juan-SESSION'!$K$142:$T$149, MATCH("*Squat*",'Juan-SESSION'!$B$142:$B$149,0), MATCH("*2nd*",'Juan-SESSION'!$K$7:$T$7,0)),"")</f>
        <v>#N/A</v>
      </c>
      <c r="D94" s="132" t="e">
        <f>INDEX('Juan-SESSION'!L$142:U$149, MATCH("*Squat*",'Juan-SESSION'!$B$142:$B$149,0), MATCH("*2nd*",'Juan-SESSION'!K$7:T$7,0))</f>
        <v>#N/A</v>
      </c>
      <c r="E94" s="131" t="e">
        <f>IF($A$92='Juan-SESSION'!$A$142,INDEX('Juan-SESSION'!$K$142:$T$149, MATCH("*Deadlift*",'Juan-SESSION'!$B$142:$B$149,0), MATCH("*2ND*",'Juan-SESSION'!$K$7:$T$7,0)),"")</f>
        <v>#N/A</v>
      </c>
      <c r="F94" s="131" t="e">
        <f>INDEX('Juan-SESSION'!$L$142:$U$149, MATCH("*Deadlift*",'Juan-SESSION'!$B$142:$B$149,0), MATCH("*2nd*",'Juan-SESSION'!$K$7:$T$7,0))</f>
        <v>#N/A</v>
      </c>
      <c r="G94" s="131" t="e">
        <f>IF($A$92='Juan-SESSION'!$A$142,INDEX('Juan-SESSION'!$K$142:$T$149, MATCH("*Bench Press*",'Juan-SESSION'!$B$142:$B$149,0), MATCH("*2ND*",'Juan-SESSION'!$K$7:$T$7,0)),"")</f>
        <v>#N/A</v>
      </c>
      <c r="H94" s="131" t="e">
        <f>INDEX('Juan-SESSION'!$L$142:$U$149, MATCH("*Bench Press*",'Juan-SESSION'!$B$142:$B$149,0), MATCH("*2nd*",'Juan-SESSION'!$K$7:$T$7,0))</f>
        <v>#N/A</v>
      </c>
      <c r="I94" s="132" t="e">
        <f>IF($A$92='Juan-SESSION'!$A$142,INDEX('Juan-SESSION'!$K$142:$T$149, MATCH("*Military*",'Juan-SESSION'!$B$142:$B$149,0), MATCH("*2ND*",'Juan-SESSION'!$K$7:$T$7,0)),"")</f>
        <v>#N/A</v>
      </c>
      <c r="J94" s="44" t="e">
        <f>INDEX('Juan-SESSION'!$L$142:$U$149, MATCH("*Military*",'Juan-SESSION'!$B$142:$B$149,0), MATCH("*2nd*",'Juan-SESSION'!$K$7:$T$7,0))</f>
        <v>#N/A</v>
      </c>
      <c r="K94" s="131" t="e">
        <f>IF($A$92='Juan-SESSION'!$A$142,INDEX('Juan-SESSION'!$K$142:$T$149, MATCH("*Clean *",'Juan-SESSION'!$B$142:$B$149,0), MATCH("*2ND*",'Juan-SESSION'!$K$7:$T$7,0)),"")</f>
        <v>#N/A</v>
      </c>
      <c r="L94" s="44" t="e">
        <f>INDEX('Juan-SESSION'!$L$142:$U$149, MATCH("*Clean *",'Juan-SESSION'!$B$142:$B$149,0), MATCH("*2nd*",'Juan-SESSION'!$K$7:$T$7,0))</f>
        <v>#N/A</v>
      </c>
      <c r="M94" s="131" t="e">
        <f>IF($A$92='Juan-SESSION'!$A$142,INDEX('Juan-SESSION'!$K$142:$T$149, MATCH("*Lat Pulldown*",'Juan-SESSION'!$B$142:$B$149,0), MATCH("*2ND*",'Juan-SESSION'!$K$7:$T$7,0)),"")</f>
        <v>#N/A</v>
      </c>
      <c r="N94" s="44" t="e">
        <f>INDEX('Juan-SESSION'!$L$142:$U$149, MATCH("*Lat Pulldown*",'Juan-SESSION'!$B$142:$B$149,0), MATCH("*2nd*",'Juan-SESSION'!$K$7:$T$7,0))</f>
        <v>#N/A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IF($A$92='Juan-SESSION'!$A$142,INDEX('Juan-SESSION'!$K$142:$T$149, MATCH("*Squat*",'Juan-SESSION'!$B$142:$B$149,0), MATCH("*3rd*",'Juan-SESSION'!$K$7:$T$7,0)),"")</f>
        <v>#N/A</v>
      </c>
      <c r="D95" s="132" t="e">
        <f>INDEX('Juan-SESSION'!L$142:U$149, MATCH("*Squat*",'Juan-SESSION'!$B$142:$B$149,0), MATCH("*3rd*",'Juan-SESSION'!K$7:T$7,0))</f>
        <v>#N/A</v>
      </c>
      <c r="E95" s="131" t="e">
        <f>IF($A$92='Juan-SESSION'!$A$142,INDEX('Juan-SESSION'!$K$142:$T$149, MATCH("*Deadlift*",'Juan-SESSION'!$B$142:$B$149,0), MATCH("*3rd*",'Juan-SESSION'!$K$7:$T$7,0)),"")</f>
        <v>#N/A</v>
      </c>
      <c r="F95" s="131" t="e">
        <f>INDEX('Juan-SESSION'!$L$142:$U$149, MATCH("*Deadlift*",'Juan-SESSION'!$B$142:$B$149,0), MATCH("*3rd*",'Juan-SESSION'!$K$7:$T$7,0))</f>
        <v>#N/A</v>
      </c>
      <c r="G95" s="131" t="e">
        <f>IF($A$92='Juan-SESSION'!$A$142,INDEX('Juan-SESSION'!$K$142:$T$149, MATCH("*Bench Press*",'Juan-SESSION'!$B$142:$B$149,0), MATCH("*3rd*",'Juan-SESSION'!$K$7:$T$7,0)),"")</f>
        <v>#N/A</v>
      </c>
      <c r="H95" s="131" t="e">
        <f>INDEX('Juan-SESSION'!$L$142:$U$149, MATCH("*Bench Press*",'Juan-SESSION'!$B$142:$B$149,0), MATCH("*3rd*",'Juan-SESSION'!$K$7:$T$7,0))</f>
        <v>#N/A</v>
      </c>
      <c r="I95" s="132" t="e">
        <f>IF($A$92='Juan-SESSION'!$A$142,INDEX('Juan-SESSION'!$K$142:$T$149, MATCH("*Military*",'Juan-SESSION'!$B$142:$B$149,0), MATCH("*3rd*",'Juan-SESSION'!$K$7:$T$7,0)),"")</f>
        <v>#N/A</v>
      </c>
      <c r="J95" s="44" t="e">
        <f>INDEX('Juan-SESSION'!$L$142:$U$149, MATCH("*Military*",'Juan-SESSION'!$B$142:$B$149,0), MATCH("*3rd*",'Juan-SESSION'!$K$7:$T$7,0))</f>
        <v>#N/A</v>
      </c>
      <c r="K95" s="131" t="e">
        <f>IF($A$92='Juan-SESSION'!$A$142,INDEX('Juan-SESSION'!$K$142:$T$149, MATCH("*Clean *",'Juan-SESSION'!$B$142:$B$149,0), MATCH("*3rd*",'Juan-SESSION'!$K$7:$T$7,0)),"")</f>
        <v>#N/A</v>
      </c>
      <c r="L95" s="44" t="e">
        <f>INDEX('Juan-SESSION'!$L$142:$U$149, MATCH("*Clean *",'Juan-SESSION'!$B$142:$B$149,0), MATCH("*3rd*",'Juan-SESSION'!$K$7:$T$7,0))</f>
        <v>#N/A</v>
      </c>
      <c r="M95" s="131" t="e">
        <f>IF($A$92='Juan-SESSION'!$A$142,INDEX('Juan-SESSION'!$K$142:$T$149, MATCH("*Lat Pulldown*",'Juan-SESSION'!$B$142:$B$149,0), MATCH("*3rd*",'Juan-SESSION'!$K$7:$T$7,0)),"")</f>
        <v>#N/A</v>
      </c>
      <c r="N95" s="44" t="e">
        <f>INDEX('Juan-SESSION'!$L$142:$U$149, MATCH("*Lat Pulldown*",'Juan-SESSION'!$B$142:$B$149,0), MATCH("*3rd*",'Juan-SESSION'!$K$7:$T$7,0))</f>
        <v>#N/A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IF($A$92='Juan-SESSION'!$A$142,INDEX('Juan-SESSION'!$K$142:$T$149, MATCH("*Squat*",'Juan-SESSION'!$B$142:$B$149,0), MATCH("*4th*",'Juan-SESSION'!$K$7:$T$7,0)),"")</f>
        <v>#N/A</v>
      </c>
      <c r="D96" s="132" t="e">
        <f>INDEX('Juan-SESSION'!L$142:U$149, MATCH("*Squat*",'Juan-SESSION'!$B$142:$B$149,0), MATCH("*4th*",'Juan-SESSION'!K$7:T$7,0))</f>
        <v>#N/A</v>
      </c>
      <c r="E96" s="131" t="e">
        <f>IF($A$92='Juan-SESSION'!$A$142,INDEX('Juan-SESSION'!$K$142:$T$149, MATCH("*Deadlift*",'Juan-SESSION'!$B$142:$B$149,0), MATCH("*4th*",'Juan-SESSION'!$K$7:$T$7,0)),"")</f>
        <v>#N/A</v>
      </c>
      <c r="F96" s="131" t="e">
        <f>INDEX('Juan-SESSION'!$L$142:$U$149, MATCH("*Deadlift*",'Juan-SESSION'!$B$142:$B$149,0), MATCH("*4th*",'Juan-SESSION'!$K$7:$T$7,0))</f>
        <v>#N/A</v>
      </c>
      <c r="G96" s="131" t="e">
        <f>IF($A$92='Juan-SESSION'!$A$142,INDEX('Juan-SESSION'!$K$142:$T$149, MATCH("*Bench Press*",'Juan-SESSION'!$B$142:$B$149,0), MATCH("*4th*",'Juan-SESSION'!$K$7:$T$7,0)),"")</f>
        <v>#N/A</v>
      </c>
      <c r="H96" s="131" t="e">
        <f>INDEX('Juan-SESSION'!$L$142:$U$149, MATCH("*Bench Press*",'Juan-SESSION'!$B$142:$B$149,0), MATCH("*4th*",'Juan-SESSION'!$K$7:$T$7,0))</f>
        <v>#N/A</v>
      </c>
      <c r="I96" s="132" t="e">
        <f>IF($A$92='Juan-SESSION'!$A$142,INDEX('Juan-SESSION'!$K$142:$T$149, MATCH("*Military*",'Juan-SESSION'!$B$142:$B$149,0), MATCH("*4th*",'Juan-SESSION'!$K$7:$T$7,0)),"")</f>
        <v>#N/A</v>
      </c>
      <c r="J96" s="44" t="e">
        <f>INDEX('Juan-SESSION'!$L$142:$U$149, MATCH("*Military*",'Juan-SESSION'!$B$142:$B$149,0), MATCH("*4th*",'Juan-SESSION'!$K$7:$T$7,0))</f>
        <v>#N/A</v>
      </c>
      <c r="K96" s="131" t="e">
        <f>IF($A$92='Juan-SESSION'!$A$142,INDEX('Juan-SESSION'!$K$142:$T$149, MATCH("*Clean *",'Juan-SESSION'!$B$142:$B$149,0), MATCH("*4th*",'Juan-SESSION'!$K$7:$T$7,0)),"")</f>
        <v>#N/A</v>
      </c>
      <c r="L96" s="44" t="e">
        <f>INDEX('Juan-SESSION'!$L$142:$U$149, MATCH("*Clean *",'Juan-SESSION'!$B$142:$B$149,0), MATCH("*4th*",'Juan-SESSION'!$K$7:$T$7,0))</f>
        <v>#N/A</v>
      </c>
      <c r="M96" s="131" t="e">
        <f>IF($A$92='Juan-SESSION'!$A$142,INDEX('Juan-SESSION'!$K$142:$T$149, MATCH("*Lat Pulldown*",'Juan-SESSION'!$B$142:$B$149,0), MATCH("*4th*",'Juan-SESSION'!$K$7:$T$7,0)),"")</f>
        <v>#N/A</v>
      </c>
      <c r="N96" s="44" t="e">
        <f>INDEX('Juan-SESSION'!$L$142:$U$149, MATCH("*Lat Pulldown*",'Juan-SESSION'!$B$142:$B$149,0), MATCH("*4th*",'Juan-SESSION'!$K$7:$T$7,0))</f>
        <v>#N/A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IF($A$92='Juan-SESSION'!$A$142,INDEX('Juan-SESSION'!$K$142:$T$149, MATCH("*Squat*",'Juan-SESSION'!$B$142:$B$149,0), MATCH("*5th*",'Juan-SESSION'!$K$7:$T$7,0)),"")</f>
        <v>#N/A</v>
      </c>
      <c r="D97" s="132" t="e">
        <f>INDEX('Juan-SESSION'!L$142:U$149, MATCH("*Squat*",'Juan-SESSION'!$B$142:$B$149,0), MATCH("*5th*",'Juan-SESSION'!K$7:T$7,0))</f>
        <v>#N/A</v>
      </c>
      <c r="E97" s="131" t="e">
        <f>IF($A$92='Juan-SESSION'!$A$142,INDEX('Juan-SESSION'!$K$142:$T$149, MATCH("*Deadlift*",'Juan-SESSION'!$B$142:$B$149,0), MATCH("*5th*",'Juan-SESSION'!$K$7:$T$7,0)),"")</f>
        <v>#N/A</v>
      </c>
      <c r="F97" s="131" t="e">
        <f>INDEX('Juan-SESSION'!$L$142:$U$149, MATCH("*Deadlift*",'Juan-SESSION'!$B$142:$B$149,0), MATCH("*5th*",'Juan-SESSION'!$K$7:$T$7,0))</f>
        <v>#N/A</v>
      </c>
      <c r="G97" s="131" t="e">
        <f>IF($A$92='Juan-SESSION'!$A$142,INDEX('Juan-SESSION'!$K$142:$T$149, MATCH("*Bench Press*",'Juan-SESSION'!$B$142:$B$149,0), MATCH("*5th*",'Juan-SESSION'!$K$7:$T$7,0)),"")</f>
        <v>#N/A</v>
      </c>
      <c r="H97" s="131" t="e">
        <f>INDEX('Juan-SESSION'!$L$142:$U$149, MATCH("*Bench Press*",'Juan-SESSION'!$B$142:$B$149,0), MATCH("*5th*",'Juan-SESSION'!$K$7:$T$7,0))</f>
        <v>#N/A</v>
      </c>
      <c r="I97" s="132" t="e">
        <f>IF($A$92='Juan-SESSION'!$A$142,INDEX('Juan-SESSION'!$K$142:$T$149, MATCH("*Military*",'Juan-SESSION'!$B$142:$B$149,0), MATCH("*5th*",'Juan-SESSION'!$K$7:$T$7,0)),"")</f>
        <v>#N/A</v>
      </c>
      <c r="J97" s="44" t="e">
        <f>INDEX('Juan-SESSION'!$L$142:$U$149, MATCH("*Military*",'Juan-SESSION'!$B$142:$B$149,0), MATCH("*5th*",'Juan-SESSION'!$K$7:$T$7,0))</f>
        <v>#N/A</v>
      </c>
      <c r="K97" s="131" t="e">
        <f>IF($A$92='Juan-SESSION'!$A$142,INDEX('Juan-SESSION'!$K$142:$T$149, MATCH("*Clean *",'Juan-SESSION'!$B$142:$B$149,0), MATCH("*5th*",'Juan-SESSION'!$K$7:$T$7,0)),"")</f>
        <v>#N/A</v>
      </c>
      <c r="L97" s="44" t="e">
        <f>INDEX('Juan-SESSION'!$L$142:$U$149, MATCH("*Clean *",'Juan-SESSION'!$B$142:$B$149,0), MATCH("*5th*",'Juan-SESSION'!$K$7:$T$7,0))</f>
        <v>#N/A</v>
      </c>
      <c r="M97" s="131" t="e">
        <f>IF($A$92='Juan-SESSION'!$A$142,INDEX('Juan-SESSION'!$K$142:$T$149, MATCH("*Lat Pulldown*",'Juan-SESSION'!$B$142:$B$149,0), MATCH("*5th*",'Juan-SESSION'!$K$7:$T$7,0)),"")</f>
        <v>#N/A</v>
      </c>
      <c r="N97" s="44" t="e">
        <f>INDEX('Juan-SESSION'!$L$142:$U$149, MATCH("*Lat Pulldown*",'Juan-SESSION'!$B$142:$B$149,0), MATCH("*5th*",'Juan-SESSION'!$K$7:$T$7,0))</f>
        <v>#N/A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'Juan-SESSION'!A151</f>
        <v>0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 t="e">
        <f>MAX(I99:I103)</f>
        <v>#N/A</v>
      </c>
      <c r="J98" s="116" t="e">
        <f t="array" ref="J98">MAX(IF(I99:I103=I98,J99:J103))</f>
        <v>#N/A</v>
      </c>
      <c r="K98" s="116" t="e">
        <f>MAX(K99:K103)</f>
        <v>#N/A</v>
      </c>
      <c r="L98" s="116" t="e">
        <f t="array" ref="L98">MAX(IF(K99:K103=K98,L99:L103))</f>
        <v>#N/A</v>
      </c>
      <c r="M98" s="116" t="e">
        <f>MAX(M99:M103)</f>
        <v>#N/A</v>
      </c>
      <c r="N98" s="117" t="e">
        <f t="array" ref="N98">MAX(IF(M99:M103=M98,N99:N103))</f>
        <v>#N/A</v>
      </c>
      <c r="O98" s="152" t="e">
        <f>IF($A$98='Juan-SESSION'!$A$151,INDEX('Juan-SESSION'!$K$151:$T$159, MATCH("*1k Row*",'Juan-SESSION'!$B$151:$B$159,0), MATCH("*1st*",'Juan-SESSION'!$K$7:$T$7,0)),"")</f>
        <v>#N/A</v>
      </c>
      <c r="P98" s="152" t="e">
        <f>IF($A$98='Juan-SESSION'!$A$151,INDEX('Juan-SESSION'!$K$151:$T$159, MATCH("*HIIT*",'Juan-SESSION'!$B$151:$B$159,0), MATCH("*1st*",'Juan-SESSION'!$K$7:$T$7,0)),"")</f>
        <v>#N/A</v>
      </c>
      <c r="Q98" s="119" t="e">
        <f>INDEX('Juan-SESSION'!$K$151:$L$159, MATCH("*HIIT*",'Juan-SESSION'!$B$151:$B$159,0), MATCH("*1st*",'Juan-SESSION'!$K$7:$T$7,0))</f>
        <v>#N/A</v>
      </c>
      <c r="R98" s="119">
        <f>'Juan-SESSION'!U151</f>
        <v>0</v>
      </c>
      <c r="S98" s="116"/>
      <c r="T98" s="116"/>
      <c r="U98" s="120">
        <f>'Juan-SESSION'!A152</f>
        <v>0</v>
      </c>
      <c r="V98" s="120">
        <f>'Juan-SESSION'!A153</f>
        <v>0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IF($A$98='Juan-SESSION'!$A$151,INDEX('Juan-SESSION'!$K$151:$T$158, MATCH("*Squat*",'Juan-SESSION'!$B$151:$B$158,0), MATCH("*1st*",'Juan-SESSION'!$K$7:$T$7,0)),"")</f>
        <v>#N/A</v>
      </c>
      <c r="D99" s="132" t="e">
        <f>INDEX('Juan-SESSION'!L$151:U$158, MATCH("*Squat*",'Juan-SESSION'!$B$151:$B$158,0), MATCH("*1st*",'Juan-SESSION'!K$7:T$7,0))</f>
        <v>#N/A</v>
      </c>
      <c r="E99" s="131" t="e">
        <f>IF($A$98='Juan-SESSION'!$A$151,INDEX('Juan-SESSION'!$K$151:$T$159, MATCH("*Deadlift*",'Juan-SESSION'!$B$151:$B$159,0), MATCH("*1st*",'Juan-SESSION'!$K$7:$T$7,0)),"")</f>
        <v>#N/A</v>
      </c>
      <c r="F99" s="131" t="e">
        <f>INDEX('Juan-SESSION'!$L$151:$U$159, MATCH("*Deadlift*",'Juan-SESSION'!$B$151:$B$159,0), MATCH("*1st*",'Juan-SESSION'!$K$7:$T$7,0))</f>
        <v>#N/A</v>
      </c>
      <c r="G99" s="131" t="e">
        <f>IF($A$98='Juan-SESSION'!$A$151,INDEX('Juan-SESSION'!$K$151:$T$159, MATCH("*Bench Press*",'Juan-SESSION'!$B$151:$B$159,0), MATCH("*1st*",'Juan-SESSION'!$K$7:$T$7,0)),"")</f>
        <v>#N/A</v>
      </c>
      <c r="H99" s="131" t="e">
        <f>INDEX('Juan-SESSION'!$K$151:$L$159, MATCH("*Bench Press*",'Juan-SESSION'!$B$151:$B$159,0), MATCH("*1st*",'Juan-SESSION'!$K$7:$T$7,0))</f>
        <v>#N/A</v>
      </c>
      <c r="I99" s="132" t="e">
        <f>IF($A$98='Juan-SESSION'!$A$151,INDEX('Juan-SESSION'!$K$151:$T$159, MATCH("*Military*",'Juan-SESSION'!$B$151:$B$159,0), MATCH("*1st*",'Juan-SESSION'!$K$7:$T$7,0)),"")</f>
        <v>#N/A</v>
      </c>
      <c r="J99" s="48" t="e">
        <f>INDEX('Juan-SESSION'!$K$151:$L$159, MATCH("*Military*",'Juan-SESSION'!$B$151:$B$159,0), MATCH("*1st*",'Juan-SESSION'!$K$7:$T$7,0))</f>
        <v>#N/A</v>
      </c>
      <c r="K99" s="131" t="e">
        <f>IF($A$98='Juan-SESSION'!$A$151,INDEX('Juan-SESSION'!$K$151:$T$159, MATCH("*Clean *",'Juan-SESSION'!$B$151:$B$159,0), MATCH("*1st*",'Juan-SESSION'!$K$7:$T$7,0)),"")</f>
        <v>#N/A</v>
      </c>
      <c r="L99" s="48" t="e">
        <f>INDEX('Juan-SESSION'!$K$151:$L$159, MATCH("*Clean *",'Juan-SESSION'!$B$151:$B$159,0), MATCH("*1st*",'Juan-SESSION'!$K$7:$T$7,0))</f>
        <v>#N/A</v>
      </c>
      <c r="M99" s="131" t="e">
        <f>IF($A$98='Juan-SESSION'!$A$151,INDEX('Juan-SESSION'!$K$151:$T$159, MATCH("*Lat Pulldown*",'Juan-SESSION'!$B$151:$B$159,0), MATCH("*1st*",'Juan-SESSION'!$K$7:$T$7,0)),"")</f>
        <v>#N/A</v>
      </c>
      <c r="N99" s="48" t="e">
        <f>INDEX('Juan-SESSION'!$K$151:$L$159, MATCH("*Lat Pulldown*",'Juan-SESSION'!$B$151:$B$159,0), MATCH("*1st*",'Juan-SESSION'!$K$7:$T$7,0))</f>
        <v>#N/A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IF($A$98='Juan-SESSION'!$A$151,INDEX('Juan-SESSION'!$K$151:$T$158, MATCH("*Squat*",'Juan-SESSION'!$B$151:$B$158,0), MATCH("*2nd*",'Juan-SESSION'!$K$7:$T$7,0)),"")</f>
        <v>#N/A</v>
      </c>
      <c r="D100" s="132" t="e">
        <f>INDEX('Juan-SESSION'!L$151:U$158, MATCH("*Squat*",'Juan-SESSION'!$B$151:$B$158,0), MATCH("*2nd*",'Juan-SESSION'!K$7:T$7,0))</f>
        <v>#N/A</v>
      </c>
      <c r="E100" s="131" t="e">
        <f>IF($A$98='Juan-SESSION'!$A$151,INDEX('Juan-SESSION'!$K$151:$T$159, MATCH("*Deadlift*",'Juan-SESSION'!$B$151:$B$159,0), MATCH("*2ND*",'Juan-SESSION'!$K$7:$T$7,0)),"")</f>
        <v>#N/A</v>
      </c>
      <c r="F100" s="131" t="e">
        <f>INDEX('Juan-SESSION'!$L$151:$U$159, MATCH("*Deadlift*",'Juan-SESSION'!$B$151:$B$159,0), MATCH("*2nd*",'Juan-SESSION'!$K$7:$T$7,0))</f>
        <v>#N/A</v>
      </c>
      <c r="G100" s="131" t="e">
        <f>IF($A$98='Juan-SESSION'!$A$151,INDEX('Juan-SESSION'!$K$151:$T$159, MATCH("*Bench Press*",'Juan-SESSION'!$B$151:$B$159,0), MATCH("*2ND*",'Juan-SESSION'!$K$7:$T$7,0)),"")</f>
        <v>#N/A</v>
      </c>
      <c r="H100" s="131" t="e">
        <f>INDEX('Juan-SESSION'!$K$151:$L$159, MATCH("*Bench Press*",'Juan-SESSION'!$B$151:$B$159,0), MATCH("*2nd*",'Juan-SESSION'!$K$7:$T$7,0))</f>
        <v>#N/A</v>
      </c>
      <c r="I100" s="132" t="e">
        <f>IF($A$98='Juan-SESSION'!$A$151,INDEX('Juan-SESSION'!$K$151:$T$159, MATCH("*Military*",'Juan-SESSION'!$B$151:$B$159,0), MATCH("*2ND*",'Juan-SESSION'!$K$7:$T$7,0)),"")</f>
        <v>#N/A</v>
      </c>
      <c r="J100" s="44" t="e">
        <f>INDEX('Juan-SESSION'!$L$151:$U$159, MATCH("*Military*",'Juan-SESSION'!$B$151:$B$159,0), MATCH("*2nd*",'Juan-SESSION'!$K$7:$T$7,0))</f>
        <v>#N/A</v>
      </c>
      <c r="K100" s="131" t="e">
        <f>IF($A$98='Juan-SESSION'!$A$151,INDEX('Juan-SESSION'!$K$151:$T$159, MATCH("*Clean *",'Juan-SESSION'!$B$151:$B$159,0), MATCH("*2ND*",'Juan-SESSION'!$K$7:$T$7,0)),"")</f>
        <v>#N/A</v>
      </c>
      <c r="L100" s="44" t="e">
        <f>INDEX('Juan-SESSION'!$K$151:$L$159, MATCH("*Clean *",'Juan-SESSION'!$B$151:$B$159,0), MATCH("*2nd*",'Juan-SESSION'!$K$7:$T$7,0))</f>
        <v>#N/A</v>
      </c>
      <c r="M100" s="131" t="e">
        <f>IF($A$98='Juan-SESSION'!$A$151,INDEX('Juan-SESSION'!$K$151:$T$159, MATCH("*Lat Pulldown*",'Juan-SESSION'!$B$151:$B$159,0), MATCH("*2ND*",'Juan-SESSION'!$K$7:$T$7,0)),"")</f>
        <v>#N/A</v>
      </c>
      <c r="N100" s="44" t="e">
        <f>INDEX('Juan-SESSION'!$L$151:$U$159, MATCH("*Lat Pulldown*",'Juan-SESSION'!$B$151:$B$159,0), MATCH("*2nd*",'Juan-SESSION'!$K$7:$T$7,0))</f>
        <v>#N/A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IF($A$98='Juan-SESSION'!$A$151,INDEX('Juan-SESSION'!$K$151:$T$158, MATCH("*Squat*",'Juan-SESSION'!$B$151:$B$158,0), MATCH("*3rd*",'Juan-SESSION'!$K$7:$T$7,0)),"")</f>
        <v>#N/A</v>
      </c>
      <c r="D101" s="132" t="e">
        <f>INDEX('Juan-SESSION'!L$151:U$158, MATCH("*Squat*",'Juan-SESSION'!$B$151:$B$158,0), MATCH("*3rd*",'Juan-SESSION'!K$7:T$7,0))</f>
        <v>#N/A</v>
      </c>
      <c r="E101" s="131" t="e">
        <f>IF($A$98='Juan-SESSION'!$A$151,INDEX('Juan-SESSION'!$K$151:$T$159, MATCH("*Deadlift*",'Juan-SESSION'!$B$151:$B$159,0), MATCH("*3rd*",'Juan-SESSION'!$K$7:$T$7,0)),"")</f>
        <v>#N/A</v>
      </c>
      <c r="F101" s="131" t="e">
        <f>INDEX('Juan-SESSION'!$L$151:$U$159, MATCH("*Deadlift*",'Juan-SESSION'!$B$151:$B$159,0), MATCH("*3rd*",'Juan-SESSION'!$K$7:$T$7,0))</f>
        <v>#N/A</v>
      </c>
      <c r="G101" s="131" t="e">
        <f>IF($A$98='Juan-SESSION'!$A$151,INDEX('Juan-SESSION'!$K$151:$T$159, MATCH("*Bench Press*",'Juan-SESSION'!$B$151:$B$159,0), MATCH("*3rd*",'Juan-SESSION'!$K$7:$T$7,0)),"")</f>
        <v>#N/A</v>
      </c>
      <c r="H101" s="131" t="e">
        <f>INDEX('Juan-SESSION'!$K$151:$L$159, MATCH("*Bench Press*",'Juan-SESSION'!$B$151:$B$159,0), MATCH("*3rd*",'Juan-SESSION'!$K$7:$T$7,0))</f>
        <v>#N/A</v>
      </c>
      <c r="I101" s="132" t="e">
        <f>IF($A$98='Juan-SESSION'!$A$151,INDEX('Juan-SESSION'!$K$151:$T$159, MATCH("*Military*",'Juan-SESSION'!$B$151:$B$159,0), MATCH("*3rd*",'Juan-SESSION'!$K$7:$T$7,0)),"")</f>
        <v>#N/A</v>
      </c>
      <c r="J101" s="44" t="e">
        <f>INDEX('Juan-SESSION'!$L$151:$U$159, MATCH("*Military*",'Juan-SESSION'!$B$151:$B$159,0), MATCH("*3rd*",'Juan-SESSION'!$K$7:$T$7,0))</f>
        <v>#N/A</v>
      </c>
      <c r="K101" s="131" t="e">
        <f>IF($A$98='Juan-SESSION'!$A$151,INDEX('Juan-SESSION'!$K$151:$T$159, MATCH("*Clean *",'Juan-SESSION'!$B$151:$B$159,0), MATCH("*3rd*",'Juan-SESSION'!$K$7:$T$7,0)),"")</f>
        <v>#N/A</v>
      </c>
      <c r="L101" s="44" t="e">
        <f>INDEX('Juan-SESSION'!$K$151:$L$159, MATCH("*Clean *",'Juan-SESSION'!$B$151:$B$159,0), MATCH("*3rd*",'Juan-SESSION'!$K$7:$T$7,0))</f>
        <v>#N/A</v>
      </c>
      <c r="M101" s="131" t="e">
        <f>IF($A$98='Juan-SESSION'!$A$151,INDEX('Juan-SESSION'!$K$151:$T$159, MATCH("*Lat Pulldown*",'Juan-SESSION'!$B$151:$B$159,0), MATCH("*3rd*",'Juan-SESSION'!$K$7:$T$7,0)),"")</f>
        <v>#N/A</v>
      </c>
      <c r="N101" s="44" t="e">
        <f>INDEX('Juan-SESSION'!$L$151:$U$159, MATCH("*Lat Pulldown*",'Juan-SESSION'!$B$151:$B$159,0), MATCH("*3rd*",'Juan-SESSION'!$K$7:$T$7,0))</f>
        <v>#N/A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IF($A$98='Juan-SESSION'!$A$151,INDEX('Juan-SESSION'!$K$151:$T$158, MATCH("*Squat*",'Juan-SESSION'!$B$151:$B$158,0), MATCH("*4th*",'Juan-SESSION'!$K$7:$T$7,0)),"")</f>
        <v>#N/A</v>
      </c>
      <c r="D102" s="132" t="e">
        <f>INDEX('Juan-SESSION'!L$151:U$158, MATCH("*Squat*",'Juan-SESSION'!$B$151:$B$158,0), MATCH("*4th*",'Juan-SESSION'!K$7:T$7,0))</f>
        <v>#N/A</v>
      </c>
      <c r="E102" s="131" t="e">
        <f>IF($A$98='Juan-SESSION'!$A$151,INDEX('Juan-SESSION'!$K$151:$T$159, MATCH("*Deadlift*",'Juan-SESSION'!$B$151:$B$159,0), MATCH("*4th*",'Juan-SESSION'!$K$7:$T$7,0)),"")</f>
        <v>#N/A</v>
      </c>
      <c r="F102" s="131" t="e">
        <f>INDEX('Juan-SESSION'!$L$151:$U$159, MATCH("*Deadlift*",'Juan-SESSION'!$B$151:$B$159,0), MATCH("*4th*",'Juan-SESSION'!$K$7:$T$7,0))</f>
        <v>#N/A</v>
      </c>
      <c r="G102" s="131" t="e">
        <f>IF($A$98='Juan-SESSION'!$A$151,INDEX('Juan-SESSION'!$K$151:$T$159, MATCH("*Bench Press*",'Juan-SESSION'!$B$151:$B$159,0), MATCH("*4th*",'Juan-SESSION'!$K$7:$T$7,0)),"")</f>
        <v>#N/A</v>
      </c>
      <c r="H102" s="131" t="e">
        <f>INDEX('Juan-SESSION'!$K$151:$L$159, MATCH("*Bench Press*",'Juan-SESSION'!$B$151:$B$159,0), MATCH("*4th*",'Juan-SESSION'!$K$7:$T$7,0))</f>
        <v>#N/A</v>
      </c>
      <c r="I102" s="132" t="e">
        <f>IF($A$98='Juan-SESSION'!$A$151,INDEX('Juan-SESSION'!$K$151:$T$159, MATCH("*Military*",'Juan-SESSION'!$B$151:$B$159,0), MATCH("*4th*",'Juan-SESSION'!$K$7:$T$7,0)),"")</f>
        <v>#N/A</v>
      </c>
      <c r="J102" s="44" t="e">
        <f>INDEX('Juan-SESSION'!$L$151:$U$159, MATCH("*Military*",'Juan-SESSION'!$B$151:$B$159,0), MATCH("*4th*",'Juan-SESSION'!$K$7:$T$7,0))</f>
        <v>#N/A</v>
      </c>
      <c r="K102" s="131" t="e">
        <f>IF($A$98='Juan-SESSION'!$A$151,INDEX('Juan-SESSION'!$K$151:$T$159, MATCH("*Clean *",'Juan-SESSION'!$B$151:$B$159,0), MATCH("*4th*",'Juan-SESSION'!$K$7:$T$7,0)),"")</f>
        <v>#N/A</v>
      </c>
      <c r="L102" s="44" t="e">
        <f>INDEX('Juan-SESSION'!$K$151:$L$159, MATCH("*Clean *",'Juan-SESSION'!$B$151:$B$159,0), MATCH("*4th*",'Juan-SESSION'!$K$7:$T$7,0))</f>
        <v>#N/A</v>
      </c>
      <c r="M102" s="131" t="e">
        <f>IF($A$98='Juan-SESSION'!$A$151,INDEX('Juan-SESSION'!$K$151:$T$159, MATCH("*Lat Pulldown*",'Juan-SESSION'!$B$151:$B$159,0), MATCH("*4th*",'Juan-SESSION'!$K$7:$T$7,0)),"")</f>
        <v>#N/A</v>
      </c>
      <c r="N102" s="44" t="e">
        <f>INDEX('Juan-SESSION'!$L$151:$U$159, MATCH("*Lat Pulldown*",'Juan-SESSION'!$B$151:$B$159,0), MATCH("*4th*",'Juan-SESSION'!$K$7:$T$7,0))</f>
        <v>#N/A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IF($A$98='Juan-SESSION'!$A$151,INDEX('Juan-SESSION'!$K$151:$T$158, MATCH("*Squat*",'Juan-SESSION'!$B$151:$B$158,0), MATCH("*5th*",'Juan-SESSION'!$K$7:$T$7,0)),"")</f>
        <v>#N/A</v>
      </c>
      <c r="D103" s="132" t="e">
        <f>INDEX('Juan-SESSION'!L$151:U$158, MATCH("*Squat*",'Juan-SESSION'!$B$151:$B$158,0), MATCH("*5th*",'Juan-SESSION'!K$7:T$7,0))</f>
        <v>#N/A</v>
      </c>
      <c r="E103" s="131" t="e">
        <f>IF($A$98='Juan-SESSION'!$A$151,INDEX('Juan-SESSION'!$K$151:$T$159, MATCH("*Deadlift*",'Juan-SESSION'!$B$151:$B$159,0), MATCH("*5th*",'Juan-SESSION'!$K$7:$T$7,0)),"")</f>
        <v>#N/A</v>
      </c>
      <c r="F103" s="131" t="e">
        <f>INDEX('Juan-SESSION'!$L$151:$U$159, MATCH("*Deadlift*",'Juan-SESSION'!$B$151:$B$159,0), MATCH("*5th*",'Juan-SESSION'!$K$7:$T$7,0))</f>
        <v>#N/A</v>
      </c>
      <c r="G103" s="131" t="e">
        <f>IF($A$98='Juan-SESSION'!$A$151,INDEX('Juan-SESSION'!$K$151:$T$159, MATCH("*Bench Press*",'Juan-SESSION'!$B$151:$B$159,0), MATCH("*5th*",'Juan-SESSION'!$K$7:$T$7,0)),"")</f>
        <v>#N/A</v>
      </c>
      <c r="H103" s="131" t="e">
        <f>INDEX('Juan-SESSION'!$K$151:$L$159, MATCH("*Bench Press*",'Juan-SESSION'!$B$151:$B$159,0), MATCH("*5th*",'Juan-SESSION'!$K$7:$T$7,0))</f>
        <v>#N/A</v>
      </c>
      <c r="I103" s="132" t="e">
        <f>IF($A$98='Juan-SESSION'!$A$151,INDEX('Juan-SESSION'!$K$151:$T$159, MATCH("*Military*",'Juan-SESSION'!$B$151:$B$159,0), MATCH("*5th*",'Juan-SESSION'!$K$7:$T$7,0)),"")</f>
        <v>#N/A</v>
      </c>
      <c r="J103" s="44" t="e">
        <f>INDEX('Juan-SESSION'!$L$151:$U$159, MATCH("*Military*",'Juan-SESSION'!$B$151:$B$159,0), MATCH("*5th*",'Juan-SESSION'!$K$7:$T$7,0))</f>
        <v>#N/A</v>
      </c>
      <c r="K103" s="131" t="e">
        <f>IF($A$98='Juan-SESSION'!$A$151,INDEX('Juan-SESSION'!$K$151:$T$159, MATCH("*Clean *",'Juan-SESSION'!$B$151:$B$159,0), MATCH("*5th*",'Juan-SESSION'!$K$7:$T$7,0)),"")</f>
        <v>#N/A</v>
      </c>
      <c r="L103" s="44" t="e">
        <f>INDEX('Juan-SESSION'!$K$151:$L$159, MATCH("*Clean *",'Juan-SESSION'!$B$151:$B$159,0), MATCH("*5th*",'Juan-SESSION'!$K$7:$T$7,0))</f>
        <v>#N/A</v>
      </c>
      <c r="M103" s="131" t="e">
        <f>IF($A$98='Juan-SESSION'!$A$151,INDEX('Juan-SESSION'!$K$151:$T$159, MATCH("*Lat Pulldown*",'Juan-SESSION'!$B$151:$B$159,0), MATCH("*5th*",'Juan-SESSION'!$K$7:$T$7,0)),"")</f>
        <v>#N/A</v>
      </c>
      <c r="N103" s="44" t="e">
        <f>INDEX('Juan-SESSION'!$L$151:$U$159, MATCH("*Lat Pulldown*",'Juan-SESSION'!$B$151:$B$159,0), MATCH("*5th*",'Juan-SESSION'!$K$7:$T$7,0))</f>
        <v>#N/A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'Juan-SESSION'!A160</f>
        <v>0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 t="e">
        <f>MAX(K105:K109)</f>
        <v>#N/A</v>
      </c>
      <c r="L104" s="116" t="e">
        <f t="array" ref="L104">MAX(IF(K105:K109=K104,L105:L109))</f>
        <v>#N/A</v>
      </c>
      <c r="M104" s="116" t="e">
        <f>MAX(M105:M109)</f>
        <v>#N/A</v>
      </c>
      <c r="N104" s="117" t="e">
        <f t="array" ref="N104">MAX(IF(M105:M109=M104,N105:N109))</f>
        <v>#N/A</v>
      </c>
      <c r="O104" s="152" t="e">
        <f>IF($A$104='Juan-SESSION'!$A$160,INDEX('Juan-SESSION'!$K$160:$T$167, MATCH("*1k Row*",'Juan-SESSION'!$B$160:$B$167,0), MATCH("*1st*",'Juan-SESSION'!$K$7:$T$7,0)),"")</f>
        <v>#N/A</v>
      </c>
      <c r="P104" s="152" t="e">
        <f>IF($A$104='Juan-SESSION'!$A$160,INDEX('Juan-SESSION'!$K$160:$T$167, MATCH("*HIIT*",'Juan-SESSION'!$B$160:$B$167,0), MATCH("*1st*",'Juan-SESSION'!$K$7:$T$7,0)),"")</f>
        <v>#N/A</v>
      </c>
      <c r="Q104" s="119" t="e">
        <f>INDEX('Juan-SESSION'!$L$160:$U$167, MATCH("*HIIT*",'Juan-SESSION'!$B$160:$B$167,0), MATCH("*1st*",'Juan-SESSION'!$K$7:$T$7,0))</f>
        <v>#N/A</v>
      </c>
      <c r="R104" s="119">
        <f>'Juan-SESSION'!U160</f>
        <v>0</v>
      </c>
      <c r="S104" s="116"/>
      <c r="T104" s="116"/>
      <c r="U104" s="120">
        <f>'Juan-SESSION'!A161</f>
        <v>0</v>
      </c>
      <c r="V104" s="120">
        <f>'Juan-SESSION'!A162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 t="array" ref="C105">IF($A$104='Juan-SESSION'!$A$160,INDEX('Juan-SESSION'!$K$160:$T$167, MATCH("*Squat*",'Juan-SESSION'!$B$160:$B$167,0), MATCH("*1st*",'Juan-SESSION'!$K$7:$T$7,0)),"")</f>
        <v>#N/A</v>
      </c>
      <c r="D105" s="132" t="e">
        <f>INDEX('Juan-SESSION'!L$160:U$167, MATCH("*Squat*",'Juan-SESSION'!$B$160:$B$167,0), MATCH("*1st*",'Juan-SESSION'!K$7:T$7,0))</f>
        <v>#N/A</v>
      </c>
      <c r="E105" s="131" t="e">
        <f>IF($A$104='Juan-SESSION'!$A$160,INDEX('Juan-SESSION'!$K$160:$T$167, MATCH("*Deadlift*",'Juan-SESSION'!$B$160:$B$167,0), MATCH("*1st*",'Juan-SESSION'!$K$7:$T$7,0)),"")</f>
        <v>#N/A</v>
      </c>
      <c r="F105" s="131" t="e">
        <f>INDEX('Juan-SESSION'!$L$160:$U$167, MATCH("*Deadlift*",'Juan-SESSION'!$B$160:$B$167,0), MATCH("*1st*",'Juan-SESSION'!$K$7:$T$7,0))</f>
        <v>#N/A</v>
      </c>
      <c r="G105" s="131" t="e">
        <f>IF($A$104='Juan-SESSION'!$A$160,INDEX('Juan-SESSION'!$K$160:$T$167, MATCH("*Bench Press*",'Juan-SESSION'!$B$160:$B$167,0), MATCH("*1st*",'Juan-SESSION'!$K$7:$T$7,0)),"")</f>
        <v>#N/A</v>
      </c>
      <c r="H105" s="131" t="e">
        <f>INDEX('Juan-SESSION'!$L$160:$U$167, MATCH("*Bench Press*",'Juan-SESSION'!$B$160:$B$167,0), MATCH("*1st*",'Juan-SESSION'!$K$7:$T$7,0))</f>
        <v>#N/A</v>
      </c>
      <c r="I105" s="132" t="e">
        <f>IF($A$104='Juan-SESSION'!$A$160,INDEX('Juan-SESSION'!$K$160:$T$167, MATCH("*Military*",'Juan-SESSION'!$B$160:$B$167,0), MATCH("*1st*",'Juan-SESSION'!$K$7:$T$7,0)),"")</f>
        <v>#N/A</v>
      </c>
      <c r="J105" s="48" t="e">
        <f>INDEX('Juan-SESSION'!$L$160:$U$167, MATCH("*Military*",'Juan-SESSION'!$B$160:$B$167,0), MATCH("*1st*",'Juan-SESSION'!$K$7:$T$7,0))</f>
        <v>#N/A</v>
      </c>
      <c r="K105" s="131" t="e">
        <f>IF($A$104='Juan-SESSION'!$A$160,INDEX('Juan-SESSION'!$K$160:$T$167, MATCH("*Clean *",'Juan-SESSION'!$B$160:$B$167,0), MATCH("*1st*",'Juan-SESSION'!$K$7:$T$7,0)),"")</f>
        <v>#N/A</v>
      </c>
      <c r="L105" s="48" t="e">
        <f>INDEX('Juan-SESSION'!$L$160:$U$167, MATCH("*Clean *",'Juan-SESSION'!$B$160:$B$167,0), MATCH("*1st*",'Juan-SESSION'!$K$7:$T$7,0))</f>
        <v>#N/A</v>
      </c>
      <c r="M105" s="131" t="e">
        <f>IF($A$104='Juan-SESSION'!$A$160,INDEX('Juan-SESSION'!$K$160:$T$167, MATCH("*Lat Pulldown*",'Juan-SESSION'!$B$160:$B$167,0), MATCH("*1st*",'Juan-SESSION'!$K$7:$T$7,0)),"")</f>
        <v>#N/A</v>
      </c>
      <c r="N105" s="48" t="e">
        <f>INDEX('Juan-SESSION'!$L$160:$U$167, MATCH("*Lat Pulldown*",'Juan-SESSION'!$B$160:$B$167,0), MATCH("*1st*",'Juan-SESSION'!$K$7:$T$7,0))</f>
        <v>#N/A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IF($A$104='Juan-SESSION'!$A$160,INDEX('Juan-SESSION'!$K$160:$T$167, MATCH("*Squat*",'Juan-SESSION'!$B$160:$B$167,0), MATCH("*2nd*",'Juan-SESSION'!$K$7:$T$7,0)),"")</f>
        <v>#N/A</v>
      </c>
      <c r="D106" s="132" t="e">
        <f>INDEX('Juan-SESSION'!L$160:U$167, MATCH("*Squat*",'Juan-SESSION'!$B$160:$B$167,0), MATCH("*2nd*",'Juan-SESSION'!K$7:T$7,0))</f>
        <v>#N/A</v>
      </c>
      <c r="E106" s="131" t="e">
        <f>IF($A$104='Juan-SESSION'!$A$160,INDEX('Juan-SESSION'!$K$160:$T$167, MATCH("*Deadlift*",'Juan-SESSION'!$B$160:$B$167,0), MATCH("*2ND*",'Juan-SESSION'!$K$7:$T$7,0)),"")</f>
        <v>#N/A</v>
      </c>
      <c r="F106" s="131" t="e">
        <f>INDEX('Juan-SESSION'!$L$160:$U$167, MATCH("*Deadlift*",'Juan-SESSION'!$B$160:$B$167,0), MATCH("*2nd*",'Juan-SESSION'!$K$7:$T$7,0))</f>
        <v>#N/A</v>
      </c>
      <c r="G106" s="131" t="e">
        <f>IF($A$104='Juan-SESSION'!$A$160,INDEX('Juan-SESSION'!$K$160:$T$167, MATCH("*Bench Press*",'Juan-SESSION'!$B$160:$B$167,0), MATCH("*2ND*",'Juan-SESSION'!$K$7:$T$7,0)),"")</f>
        <v>#N/A</v>
      </c>
      <c r="H106" s="131" t="e">
        <f>INDEX('Juan-SESSION'!$L$160:$U$167, MATCH("*Bench Press*",'Juan-SESSION'!$B$160:$B$167,0), MATCH("*2nd*",'Juan-SESSION'!$K$7:$T$7,0))</f>
        <v>#N/A</v>
      </c>
      <c r="I106" s="132" t="e">
        <f>IF($A$104='Juan-SESSION'!$A$160,INDEX('Juan-SESSION'!$K$160:$T$167, MATCH("*Military*",'Juan-SESSION'!$B$160:$B$167,0), MATCH("*2ND*",'Juan-SESSION'!$K$7:$T$7,0)),"")</f>
        <v>#N/A</v>
      </c>
      <c r="J106" s="44" t="e">
        <f>INDEX('Juan-SESSION'!$L$160:$U$167, MATCH("*Military*",'Juan-SESSION'!$B$160:$B$167,0), MATCH("*2nd*",'Juan-SESSION'!$K$7:$T$7,0))</f>
        <v>#N/A</v>
      </c>
      <c r="K106" s="131" t="e">
        <f>IF($A$104='Juan-SESSION'!$A$160,INDEX('Juan-SESSION'!$K$160:$T$167, MATCH("*Clean *",'Juan-SESSION'!$B$160:$B$167,0), MATCH("*2ND*",'Juan-SESSION'!$K$7:$T$7,0)),"")</f>
        <v>#N/A</v>
      </c>
      <c r="L106" s="44" t="e">
        <f>INDEX('Juan-SESSION'!$L$160:$U$167, MATCH("*Clean *",'Juan-SESSION'!$B$160:$B$167,0), MATCH("*2nd*",'Juan-SESSION'!$K$7:$T$7,0))</f>
        <v>#N/A</v>
      </c>
      <c r="M106" s="131" t="e">
        <f>IF($A$104='Juan-SESSION'!$A$160,INDEX('Juan-SESSION'!$K$160:$T$167, MATCH("*Lat Pulldown*",'Juan-SESSION'!$B$160:$B$167,0), MATCH("*2ND*",'Juan-SESSION'!$K$7:$T$7,0)),"")</f>
        <v>#N/A</v>
      </c>
      <c r="N106" s="44" t="e">
        <f>INDEX('Juan-SESSION'!$L$160:$U$167, MATCH("*Lat Pulldown*",'Juan-SESSION'!$B$160:$B$167,0), MATCH("*2nd*",'Juan-SESSION'!$K$7:$T$7,0))</f>
        <v>#N/A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IF($A$104='Juan-SESSION'!$A$160,INDEX('Juan-SESSION'!$K$160:$T$167, MATCH("*Squat*",'Juan-SESSION'!$B$160:$B$167,0), MATCH("*3rd*",'Juan-SESSION'!$K$7:$T$7,0)),"")</f>
        <v>#N/A</v>
      </c>
      <c r="D107" s="132" t="e">
        <f>INDEX('Juan-SESSION'!L$160:U$167, MATCH("*Squat*",'Juan-SESSION'!$B$160:$B$167,0), MATCH("*3rd*",'Juan-SESSION'!K$7:T$7,0))</f>
        <v>#N/A</v>
      </c>
      <c r="E107" s="131" t="e">
        <f>IF($A$104='Juan-SESSION'!$A$160,INDEX('Juan-SESSION'!$K$160:$T$167, MATCH("*Deadlift*",'Juan-SESSION'!$B$160:$B$167,0), MATCH("*3rd*",'Juan-SESSION'!$K$7:$T$7,0)),"")</f>
        <v>#N/A</v>
      </c>
      <c r="F107" s="131" t="e">
        <f>INDEX('Juan-SESSION'!$L$160:$U$167, MATCH("*Deadlift*",'Juan-SESSION'!$B$160:$B$167,0), MATCH("*3rd*",'Juan-SESSION'!$K$7:$T$7,0))</f>
        <v>#N/A</v>
      </c>
      <c r="G107" s="131" t="e">
        <f>IF($A$104='Juan-SESSION'!$A$160,INDEX('Juan-SESSION'!$K$160:$T$167, MATCH("*Bench Press*",'Juan-SESSION'!$B$160:$B$167,0), MATCH("*3rd*",'Juan-SESSION'!$K$7:$T$7,0)),"")</f>
        <v>#N/A</v>
      </c>
      <c r="H107" s="131" t="e">
        <f>INDEX('Juan-SESSION'!$L$160:$U$167, MATCH("*Bench Press*",'Juan-SESSION'!$B$160:$B$167,0), MATCH("*3rd*",'Juan-SESSION'!$K$7:$T$7,0))</f>
        <v>#N/A</v>
      </c>
      <c r="I107" s="132" t="e">
        <f>IF($A$104='Juan-SESSION'!$A$160,INDEX('Juan-SESSION'!$K$160:$T$167, MATCH("*Military*",'Juan-SESSION'!$B$160:$B$167,0), MATCH("*3rd*",'Juan-SESSION'!$K$7:$T$7,0)),"")</f>
        <v>#N/A</v>
      </c>
      <c r="J107" s="44" t="e">
        <f>INDEX('Juan-SESSION'!$L$160:$U$167, MATCH("*Military*",'Juan-SESSION'!$B$160:$B$167,0), MATCH("*3rd*",'Juan-SESSION'!$K$7:$T$7,0))</f>
        <v>#N/A</v>
      </c>
      <c r="K107" s="131" t="e">
        <f>IF($A$104='Juan-SESSION'!$A$160,INDEX('Juan-SESSION'!$K$160:$T$167, MATCH("*Clean *",'Juan-SESSION'!$B$160:$B$167,0), MATCH("*3rd*",'Juan-SESSION'!$K$7:$T$7,0)),"")</f>
        <v>#N/A</v>
      </c>
      <c r="L107" s="44" t="e">
        <f>INDEX('Juan-SESSION'!$L$160:$U$167, MATCH("*Clean *",'Juan-SESSION'!$B$160:$B$167,0), MATCH("*3rd*",'Juan-SESSION'!$K$7:$T$7,0))</f>
        <v>#N/A</v>
      </c>
      <c r="M107" s="131" t="e">
        <f>IF($A$104='Juan-SESSION'!$A$160,INDEX('Juan-SESSION'!$K$160:$T$167, MATCH("*Lat Pulldown*",'Juan-SESSION'!$B$160:$B$167,0), MATCH("*3rd*",'Juan-SESSION'!$K$7:$T$7,0)),"")</f>
        <v>#N/A</v>
      </c>
      <c r="N107" s="44" t="e">
        <f>INDEX('Juan-SESSION'!$L$160:$U$167, MATCH("*Lat Pulldown*",'Juan-SESSION'!$B$160:$B$167,0), MATCH("*3rd*",'Juan-SESSION'!$K$7:$T$7,0))</f>
        <v>#N/A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IF($A$104='Juan-SESSION'!$A$160,INDEX('Juan-SESSION'!$K$160:$T$167, MATCH("*Squat*",'Juan-SESSION'!$B$160:$B$167,0), MATCH("*4th*",'Juan-SESSION'!$K$7:$T$7,0)),"")</f>
        <v>#N/A</v>
      </c>
      <c r="D108" s="132" t="e">
        <f>INDEX('Juan-SESSION'!L$160:U$167, MATCH("*Squat*",'Juan-SESSION'!$B$160:$B$167,0), MATCH("*4th*",'Juan-SESSION'!K$7:T$7,0))</f>
        <v>#N/A</v>
      </c>
      <c r="E108" s="131" t="e">
        <f>IF($A$104='Juan-SESSION'!$A$160,INDEX('Juan-SESSION'!$K$160:$T$167, MATCH("*Deadlift*",'Juan-SESSION'!$B$160:$B$167,0), MATCH("*4th*",'Juan-SESSION'!$K$7:$T$7,0)),"")</f>
        <v>#N/A</v>
      </c>
      <c r="F108" s="131" t="e">
        <f>INDEX('Juan-SESSION'!$L$160:$U$167, MATCH("*Deadlift*",'Juan-SESSION'!$B$160:$B$167,0), MATCH("*4th*",'Juan-SESSION'!$K$7:$T$7,0))</f>
        <v>#N/A</v>
      </c>
      <c r="G108" s="131" t="e">
        <f>IF($A$104='Juan-SESSION'!$A$160,INDEX('Juan-SESSION'!$K$160:$T$167, MATCH("*Bench Press*",'Juan-SESSION'!$B$160:$B$167,0), MATCH("*4th*",'Juan-SESSION'!$K$7:$T$7,0)),"")</f>
        <v>#N/A</v>
      </c>
      <c r="H108" s="131" t="e">
        <f>INDEX('Juan-SESSION'!$L$160:$U$167, MATCH("*Bench Press*",'Juan-SESSION'!$B$160:$B$167,0), MATCH("*4th*",'Juan-SESSION'!$K$7:$T$7,0))</f>
        <v>#N/A</v>
      </c>
      <c r="I108" s="132" t="e">
        <f>IF($A$104='Juan-SESSION'!$A$160,INDEX('Juan-SESSION'!$K$160:$T$167, MATCH("*Military*",'Juan-SESSION'!$B$160:$B$167,0), MATCH("*4th*",'Juan-SESSION'!$K$7:$T$7,0)),"")</f>
        <v>#N/A</v>
      </c>
      <c r="J108" s="44" t="e">
        <f>INDEX('Juan-SESSION'!$L$160:$U$167, MATCH("*Military*",'Juan-SESSION'!$B$160:$B$167,0), MATCH("*4th*",'Juan-SESSION'!$K$7:$T$7,0))</f>
        <v>#N/A</v>
      </c>
      <c r="K108" s="131" t="e">
        <f>IF($A$104='Juan-SESSION'!$A$160,INDEX('Juan-SESSION'!$K$160:$T$167, MATCH("*Clean *",'Juan-SESSION'!$B$160:$B$167,0), MATCH("*4th*",'Juan-SESSION'!$K$7:$T$7,0)),"")</f>
        <v>#N/A</v>
      </c>
      <c r="L108" s="44" t="e">
        <f>INDEX('Juan-SESSION'!$L$160:$U$167, MATCH("*Clean *",'Juan-SESSION'!$B$160:$B$167,0), MATCH("*4th*",'Juan-SESSION'!$K$7:$T$7,0))</f>
        <v>#N/A</v>
      </c>
      <c r="M108" s="131" t="e">
        <f>IF($A$104='Juan-SESSION'!$A$160,INDEX('Juan-SESSION'!$K$160:$T$167, MATCH("*Lat Pulldown*",'Juan-SESSION'!$B$160:$B$167,0), MATCH("*4th*",'Juan-SESSION'!$K$7:$T$7,0)),"")</f>
        <v>#N/A</v>
      </c>
      <c r="N108" s="44" t="e">
        <f>INDEX('Juan-SESSION'!$L$160:$U$167, MATCH("*Lat Pulldown*",'Juan-SESSION'!$B$160:$B$167,0), MATCH("*4th*",'Juan-SESSION'!$K$7:$T$7,0))</f>
        <v>#N/A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IF($A$104='Juan-SESSION'!$A$160,INDEX('Juan-SESSION'!$K$160:$T$167, MATCH("*Squat*",'Juan-SESSION'!$B$160:$B$167,0), MATCH("*5th*",'Juan-SESSION'!$K$7:$T$7,0)),"")</f>
        <v>#N/A</v>
      </c>
      <c r="D109" s="132" t="e">
        <f>INDEX('Juan-SESSION'!L$160:U$167, MATCH("*Squat*",'Juan-SESSION'!$B$160:$B$167,0), MATCH("*5th*",'Juan-SESSION'!K$7:T$7,0))</f>
        <v>#N/A</v>
      </c>
      <c r="E109" s="131" t="e">
        <f>IF($A$104='Juan-SESSION'!$A$160,INDEX('Juan-SESSION'!$K$160:$T$167, MATCH("*Deadlift*",'Juan-SESSION'!$B$160:$B$167,0), MATCH("*5th*",'Juan-SESSION'!$K$7:$T$7,0)),"")</f>
        <v>#N/A</v>
      </c>
      <c r="F109" s="131" t="e">
        <f>INDEX('Juan-SESSION'!$L$160:$U$167, MATCH("*Deadlift*",'Juan-SESSION'!$B$160:$B$167,0), MATCH("*5th*",'Juan-SESSION'!$K$7:$T$7,0))</f>
        <v>#N/A</v>
      </c>
      <c r="G109" s="131" t="e">
        <f>IF($A$104='Juan-SESSION'!$A$160,INDEX('Juan-SESSION'!$K$160:$T$167, MATCH("*Bench Press*",'Juan-SESSION'!$B$160:$B$167,0), MATCH("*5th*",'Juan-SESSION'!$K$7:$T$7,0)),"")</f>
        <v>#N/A</v>
      </c>
      <c r="H109" s="131" t="e">
        <f>INDEX('Juan-SESSION'!$L$160:$U$167, MATCH("*Bench Press*",'Juan-SESSION'!$B$160:$B$167,0), MATCH("*5th*",'Juan-SESSION'!$K$7:$T$7,0))</f>
        <v>#N/A</v>
      </c>
      <c r="I109" s="132" t="e">
        <f>IF($A$104='Juan-SESSION'!$A$160,INDEX('Juan-SESSION'!$K$160:$T$167, MATCH("*Military*",'Juan-SESSION'!$B$160:$B$167,0), MATCH("*5th*",'Juan-SESSION'!$K$7:$T$7,0)),"")</f>
        <v>#N/A</v>
      </c>
      <c r="J109" s="44" t="e">
        <f>INDEX('Juan-SESSION'!$L$160:$U$167, MATCH("*Military*",'Juan-SESSION'!$B$160:$B$167,0), MATCH("*5th*",'Juan-SESSION'!$K$7:$T$7,0))</f>
        <v>#N/A</v>
      </c>
      <c r="K109" s="131" t="e">
        <f>IF($A$104='Juan-SESSION'!$A$160,INDEX('Juan-SESSION'!$K$160:$T$167, MATCH("*Clean *",'Juan-SESSION'!$B$160:$B$167,0), MATCH("*5th*",'Juan-SESSION'!$K$7:$T$7,0)),"")</f>
        <v>#N/A</v>
      </c>
      <c r="L109" s="44" t="e">
        <f>INDEX('Juan-SESSION'!$L$160:$U$167, MATCH("*Clean *",'Juan-SESSION'!$B$160:$B$167,0), MATCH("*5th*",'Juan-SESSION'!$K$7:$T$7,0))</f>
        <v>#N/A</v>
      </c>
      <c r="M109" s="131" t="e">
        <f>IF($A$104='Juan-SESSION'!$A$160,INDEX('Juan-SESSION'!$K$160:$T$167, MATCH("*Lat Pulldown*",'Juan-SESSION'!$B$160:$B$167,0), MATCH("*5th*",'Juan-SESSION'!$K$7:$T$7,0)),"")</f>
        <v>#N/A</v>
      </c>
      <c r="N109" s="44" t="e">
        <f>INDEX('Juan-SESSION'!$L$160:$U$167, MATCH("*Lat Pulldown*",'Juan-SESSION'!$B$160:$B$167,0), MATCH("*5th*",'Juan-SESSION'!$K$7:$T$7,0))</f>
        <v>#N/A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'Juan-SESSION'!A169</f>
        <v>0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 t="e">
        <f>MAX(G111:G115)</f>
        <v>#N/A</v>
      </c>
      <c r="H110" s="116" t="e">
        <f t="array" ref="H110">MAX(IF(G111:G115=G110,H111:H115))</f>
        <v>#N/A</v>
      </c>
      <c r="I110" s="116" t="e">
        <f>MAX(I111:I115)</f>
        <v>#N/A</v>
      </c>
      <c r="J110" s="116" t="e">
        <f t="array" ref="J110">MAX(IF(I111:I115=I110,J111:J115))</f>
        <v>#N/A</v>
      </c>
      <c r="K110" s="116" t="e">
        <f>MAX(K111:K115)</f>
        <v>#N/A</v>
      </c>
      <c r="L110" s="116" t="e">
        <f t="array" ref="L110">MAX(IF(K111:K115=K110,L111:L115))</f>
        <v>#N/A</v>
      </c>
      <c r="M110" s="116" t="e">
        <f>MAX(M111:M115)</f>
        <v>#N/A</v>
      </c>
      <c r="N110" s="117" t="e">
        <f t="array" ref="N110">MAX(IF(M111:M115=M110,N111:N115))</f>
        <v>#N/A</v>
      </c>
      <c r="O110" s="152" t="e">
        <f>IF($A$110='Juan-SESSION'!$A$169,INDEX('Juan-SESSION'!$K$169:$T$176, MATCH("*1k Row*",'Juan-SESSION'!$B$169:$B$176,0), MATCH("*1st*",'Juan-SESSION'!$K$7:$T$7,0)),"")</f>
        <v>#N/A</v>
      </c>
      <c r="P110" s="152" t="e">
        <f>IF($A$110='Juan-SESSION'!$A$169,INDEX('Juan-SESSION'!$K$169:$T$176, MATCH("*HIIT*",'Juan-SESSION'!$B$169:$B$176,0), MATCH("*1st*",'Juan-SESSION'!$K$7:$T$7,0)),"")</f>
        <v>#N/A</v>
      </c>
      <c r="Q110" s="119" t="e">
        <f>INDEX('Juan-SESSION'!$L$169:$U$176, MATCH("*HIIT*",'Juan-SESSION'!$B$169:$B$176,0), MATCH("*1st*",'Juan-SESSION'!$K$7:$T$7,0))</f>
        <v>#N/A</v>
      </c>
      <c r="R110" s="119">
        <f>'Juan-SESSION'!U169</f>
        <v>0</v>
      </c>
      <c r="S110" s="116"/>
      <c r="T110" s="116"/>
      <c r="U110" s="120">
        <f>'Juan-SESSION'!A170</f>
        <v>0</v>
      </c>
      <c r="V110" s="120">
        <f>'Juan-SESSION'!A171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IF($A$110='Juan-SESSION'!$A$169,INDEX('Juan-SESSION'!$K$169:$T$176, MATCH("*Squat*",'Juan-SESSION'!$B$169:$B$176,0), MATCH("*1st*",'Juan-SESSION'!$K$7:$T$7,0)),"")</f>
        <v>#N/A</v>
      </c>
      <c r="D111" s="132" t="e">
        <f>INDEX('Juan-SESSION'!L$169:U$176, MATCH("*Squat*",'Juan-SESSION'!$B$169:$B$176,0), MATCH("*1st*",'Juan-SESSION'!K$7:T$7,0))</f>
        <v>#N/A</v>
      </c>
      <c r="E111" s="131" t="e">
        <f>IF($A$110='Juan-SESSION'!$A$169,INDEX('Juan-SESSION'!$K$169:$T$176, MATCH("*Deadlift*",'Juan-SESSION'!$B$169:$B$176,0), MATCH("*1st*",'Juan-SESSION'!$K$7:$T$7,0)),"")</f>
        <v>#N/A</v>
      </c>
      <c r="F111" s="131" t="e">
        <f>INDEX('Juan-SESSION'!$L$169:$U$176, MATCH("*Deadlift*",'Juan-SESSION'!$B$169:$B$176,0), MATCH("*1st*",'Juan-SESSION'!$K$7:$T$7,0))</f>
        <v>#N/A</v>
      </c>
      <c r="G111" s="131" t="e">
        <f>IF($A$110='Juan-SESSION'!$A$169,INDEX('Juan-SESSION'!$K$169:$T$176, MATCH("*Bench Press*",'Juan-SESSION'!$B$169:$B$176,0), MATCH("*1st*",'Juan-SESSION'!$K$7:$T$7,0)),"")</f>
        <v>#N/A</v>
      </c>
      <c r="H111" s="131" t="e">
        <f>INDEX('Juan-SESSION'!$L$169:$U$176, MATCH("*Bench Press*",'Juan-SESSION'!$B$169:$B$176,0), MATCH("*1st*",'Juan-SESSION'!$K$7:$T$7,0))</f>
        <v>#N/A</v>
      </c>
      <c r="I111" s="132" t="e">
        <f>IF($A$110='Juan-SESSION'!$A$169,INDEX('Juan-SESSION'!$K$169:$T$176, MATCH("*Military*",'Juan-SESSION'!$B$169:$B$176,0), MATCH("*1st*",'Juan-SESSION'!$K$7:$T$7,0)),"")</f>
        <v>#N/A</v>
      </c>
      <c r="J111" s="48" t="e">
        <f>INDEX('Juan-SESSION'!$L$169:$U$176, MATCH("*Military*",'Juan-SESSION'!$B$169:$B$176,0), MATCH("*1st*",'Juan-SESSION'!$K$7:$T$7,0))</f>
        <v>#N/A</v>
      </c>
      <c r="K111" s="131" t="e">
        <f>IF($A$110='Juan-SESSION'!$A$169,INDEX('Juan-SESSION'!$K$169:$T$176, MATCH("*Clean *",'Juan-SESSION'!$B$169:$B$176,0), MATCH("*1st*",'Juan-SESSION'!$K$7:$T$7,0)),"")</f>
        <v>#N/A</v>
      </c>
      <c r="L111" s="48" t="e">
        <f>INDEX('Juan-SESSION'!$L$169:$U$176, MATCH("*Clean *",'Juan-SESSION'!$B$169:$B$176,0), MATCH("*1st*",'Juan-SESSION'!$K$7:$T$7,0))</f>
        <v>#N/A</v>
      </c>
      <c r="M111" s="131" t="e">
        <f>IF($A$110='Juan-SESSION'!$A$169,INDEX('Juan-SESSION'!$K$169:$T$176, MATCH("*Lat Pulldown*",'Juan-SESSION'!$B$169:$B$176,0), MATCH("*1st*",'Juan-SESSION'!$K$7:$T$7,0)),"")</f>
        <v>#N/A</v>
      </c>
      <c r="N111" s="48" t="e">
        <f>INDEX('Juan-SESSION'!$L$169:$U$176, MATCH("*Lat Pulldown*",'Juan-SESSION'!$B$169:$B$176,0), MATCH("*1st*",'Juan-SESSION'!$K$7:$T$7,0))</f>
        <v>#N/A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IF($A$110='Juan-SESSION'!$A$169,INDEX('Juan-SESSION'!$K$169:$T$176, MATCH("*Squat*",'Juan-SESSION'!$B$169:$B$176,0), MATCH("*2nd*",'Juan-SESSION'!$K$7:$T$7,0)),"")</f>
        <v>#N/A</v>
      </c>
      <c r="D112" s="132" t="e">
        <f>INDEX('Juan-SESSION'!L$169:U$176, MATCH("*Squat*",'Juan-SESSION'!$B$169:$B$176,0), MATCH("*2nd*",'Juan-SESSION'!K$7:T$7,0))</f>
        <v>#N/A</v>
      </c>
      <c r="E112" s="131" t="e">
        <f>IF($A$110='Juan-SESSION'!$A$169,INDEX('Juan-SESSION'!$K$169:$T$176, MATCH("*Deadlift*",'Juan-SESSION'!$B$169:$B$176,0), MATCH("*2ND*",'Juan-SESSION'!$K$7:$T$7,0)),"")</f>
        <v>#N/A</v>
      </c>
      <c r="F112" s="131" t="e">
        <f>INDEX('Juan-SESSION'!$L$169:$U$176, MATCH("*Deadlift*",'Juan-SESSION'!$B$169:$B$176,0), MATCH("*2nd*",'Juan-SESSION'!$K$7:$T$7,0))</f>
        <v>#N/A</v>
      </c>
      <c r="G112" s="131" t="e">
        <f>IF($A$110='Juan-SESSION'!$A$169,INDEX('Juan-SESSION'!$K$169:$T$176, MATCH("*Bench Press*",'Juan-SESSION'!$B$169:$B$176,0), MATCH("*2ND*",'Juan-SESSION'!$K$7:$T$7,0)),"")</f>
        <v>#N/A</v>
      </c>
      <c r="H112" s="131" t="e">
        <f>INDEX('Juan-SESSION'!$L$169:$U$176, MATCH("*Bench Press*",'Juan-SESSION'!$B$169:$B$176,0), MATCH("*2nd*",'Juan-SESSION'!$K$7:$T$7,0))</f>
        <v>#N/A</v>
      </c>
      <c r="I112" s="132" t="e">
        <f>IF($A$110='Juan-SESSION'!$A$169,INDEX('Juan-SESSION'!$K$169:$T$176, MATCH("*Military*",'Juan-SESSION'!$B$169:$B$176,0), MATCH("*2ND*",'Juan-SESSION'!$K$7:$T$7,0)),"")</f>
        <v>#N/A</v>
      </c>
      <c r="J112" s="44" t="e">
        <f>INDEX('Juan-SESSION'!$L$169:$U$176, MATCH("*Military*",'Juan-SESSION'!$B$169:$B$176,0), MATCH("*2nd*",'Juan-SESSION'!$K$7:$T$7,0))</f>
        <v>#N/A</v>
      </c>
      <c r="K112" s="131" t="e">
        <f>IF($A$110='Juan-SESSION'!$A$169,INDEX('Juan-SESSION'!$K$169:$T$176, MATCH("*Clean *",'Juan-SESSION'!$B$169:$B$176,0), MATCH("*2ND*",'Juan-SESSION'!$K$7:$T$7,0)),"")</f>
        <v>#N/A</v>
      </c>
      <c r="L112" s="44" t="e">
        <f>INDEX('Juan-SESSION'!$L$169:$U$176, MATCH("*Clean *",'Juan-SESSION'!$B$169:$B$176,0), MATCH("*2nd*",'Juan-SESSION'!$K$7:$T$7,0))</f>
        <v>#N/A</v>
      </c>
      <c r="M112" s="131" t="e">
        <f>IF($A$110='Juan-SESSION'!$A$169,INDEX('Juan-SESSION'!$K$169:$T$176, MATCH("*Lat Pulldown*",'Juan-SESSION'!$B$169:$B$176,0), MATCH("*2ND*",'Juan-SESSION'!$K$7:$T$7,0)),"")</f>
        <v>#N/A</v>
      </c>
      <c r="N112" s="44" t="e">
        <f>INDEX('Juan-SESSION'!$L$169:$U$176, MATCH("*Lat Pulldown*",'Juan-SESSION'!$B$169:$B$176,0), MATCH("*2nd*",'Juan-SESSION'!$K$7:$T$7,0))</f>
        <v>#N/A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IF($A$110='Juan-SESSION'!$A$169,INDEX('Juan-SESSION'!$K$169:$T$176, MATCH("*Squat*",'Juan-SESSION'!$B$169:$B$176,0), MATCH("*3rd*",'Juan-SESSION'!$K$7:$T$7,0)),"")</f>
        <v>#N/A</v>
      </c>
      <c r="D113" s="132" t="e">
        <f>INDEX('Juan-SESSION'!L$169:U$176, MATCH("*Squat*",'Juan-SESSION'!$B$169:$B$176,0), MATCH("*3rd*",'Juan-SESSION'!K$7:T$7,0))</f>
        <v>#N/A</v>
      </c>
      <c r="E113" s="131" t="e">
        <f>IF($A$110='Juan-SESSION'!$A$169,INDEX('Juan-SESSION'!$K$169:$T$176, MATCH("*Deadlift*",'Juan-SESSION'!$B$169:$B$176,0), MATCH("*3rd*",'Juan-SESSION'!$K$7:$T$7,0)),"")</f>
        <v>#N/A</v>
      </c>
      <c r="F113" s="131" t="e">
        <f>INDEX('Juan-SESSION'!$L$169:$U$176, MATCH("*Deadlift*",'Juan-SESSION'!$B$169:$B$176,0), MATCH("*3rd*",'Juan-SESSION'!$K$7:$T$7,0))</f>
        <v>#N/A</v>
      </c>
      <c r="G113" s="131" t="e">
        <f>IF($A$110='Juan-SESSION'!$A$169,INDEX('Juan-SESSION'!$K$169:$T$176, MATCH("*Bench Press*",'Juan-SESSION'!$B$169:$B$176,0), MATCH("*3rd*",'Juan-SESSION'!$K$7:$T$7,0)),"")</f>
        <v>#N/A</v>
      </c>
      <c r="H113" s="131" t="e">
        <f>INDEX('Juan-SESSION'!$L$169:$U$176, MATCH("*Bench Press*",'Juan-SESSION'!$B$169:$B$176,0), MATCH("*3rd*",'Juan-SESSION'!$K$7:$T$7,0))</f>
        <v>#N/A</v>
      </c>
      <c r="I113" s="132" t="e">
        <f>IF($A$110='Juan-SESSION'!$A$169,INDEX('Juan-SESSION'!$K$169:$T$176, MATCH("*Military*",'Juan-SESSION'!$B$169:$B$176,0), MATCH("*3rd*",'Juan-SESSION'!$K$7:$T$7,0)),"")</f>
        <v>#N/A</v>
      </c>
      <c r="J113" s="44" t="e">
        <f>INDEX('Juan-SESSION'!$L$169:$U$176, MATCH("*Military*",'Juan-SESSION'!$B$169:$B$176,0), MATCH("*3rd*",'Juan-SESSION'!$K$7:$T$7,0))</f>
        <v>#N/A</v>
      </c>
      <c r="K113" s="131" t="e">
        <f>IF($A$110='Juan-SESSION'!$A$169,INDEX('Juan-SESSION'!$K$169:$T$176, MATCH("*Clean *",'Juan-SESSION'!$B$169:$B$176,0), MATCH("*3rd*",'Juan-SESSION'!$K$7:$T$7,0)),"")</f>
        <v>#N/A</v>
      </c>
      <c r="L113" s="44" t="e">
        <f>INDEX('Juan-SESSION'!$L$169:$U$176, MATCH("*Clean *",'Juan-SESSION'!$B$169:$B$176,0), MATCH("*3rd*",'Juan-SESSION'!$K$7:$T$7,0))</f>
        <v>#N/A</v>
      </c>
      <c r="M113" s="131" t="e">
        <f>IF($A$110='Juan-SESSION'!$A$169,INDEX('Juan-SESSION'!$K$169:$T$176, MATCH("*Lat Pulldown*",'Juan-SESSION'!$B$169:$B$176,0), MATCH("*3rd*",'Juan-SESSION'!$K$7:$T$7,0)),"")</f>
        <v>#N/A</v>
      </c>
      <c r="N113" s="44" t="e">
        <f>INDEX('Juan-SESSION'!$L$169:$U$176, MATCH("*Lat Pulldown*",'Juan-SESSION'!$B$169:$B$176,0), MATCH("*3rd*",'Juan-SESSION'!$K$7:$T$7,0))</f>
        <v>#N/A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IF($A$110='Juan-SESSION'!$A$169,INDEX('Juan-SESSION'!$K$169:$T$176, MATCH("*Squat*",'Juan-SESSION'!$B$169:$B$176,0), MATCH("*4th*",'Juan-SESSION'!$K$7:$T$7,0)),"")</f>
        <v>#N/A</v>
      </c>
      <c r="D114" s="132" t="e">
        <f>INDEX('Juan-SESSION'!L$169:U$176, MATCH("*Squat*",'Juan-SESSION'!$B$169:$B$176,0), MATCH("*4th*",'Juan-SESSION'!K$7:T$7,0))</f>
        <v>#N/A</v>
      </c>
      <c r="E114" s="131" t="e">
        <f>IF($A$110='Juan-SESSION'!$A$169,INDEX('Juan-SESSION'!$K$169:$T$176, MATCH("*Deadlift*",'Juan-SESSION'!$B$169:$B$176,0), MATCH("*4th*",'Juan-SESSION'!$K$7:$T$7,0)),"")</f>
        <v>#N/A</v>
      </c>
      <c r="F114" s="131" t="e">
        <f>INDEX('Juan-SESSION'!$L$169:$U$176, MATCH("*Deadlift*",'Juan-SESSION'!$B$169:$B$176,0), MATCH("*4th*",'Juan-SESSION'!$K$7:$T$7,0))</f>
        <v>#N/A</v>
      </c>
      <c r="G114" s="131" t="e">
        <f>IF($A$110='Juan-SESSION'!$A$169,INDEX('Juan-SESSION'!$K$169:$T$176, MATCH("*Bench Press*",'Juan-SESSION'!$B$169:$B$176,0), MATCH("*4th*",'Juan-SESSION'!$K$7:$T$7,0)),"")</f>
        <v>#N/A</v>
      </c>
      <c r="H114" s="131" t="e">
        <f>INDEX('Juan-SESSION'!$L$169:$U$176, MATCH("*Bench Press*",'Juan-SESSION'!$B$169:$B$176,0), MATCH("*4th*",'Juan-SESSION'!$K$7:$T$7,0))</f>
        <v>#N/A</v>
      </c>
      <c r="I114" s="132" t="e">
        <f>IF($A$110='Juan-SESSION'!$A$169,INDEX('Juan-SESSION'!$K$169:$T$176, MATCH("*Military*",'Juan-SESSION'!$B$169:$B$176,0), MATCH("*4th*",'Juan-SESSION'!$K$7:$T$7,0)),"")</f>
        <v>#N/A</v>
      </c>
      <c r="J114" s="44" t="e">
        <f>INDEX('Juan-SESSION'!$L$169:$U$176, MATCH("*Military*",'Juan-SESSION'!$B$169:$B$176,0), MATCH("*4th*",'Juan-SESSION'!$K$7:$T$7,0))</f>
        <v>#N/A</v>
      </c>
      <c r="K114" s="131" t="e">
        <f>IF($A$110='Juan-SESSION'!$A$169,INDEX('Juan-SESSION'!$K$169:$T$176, MATCH("*Clean *",'Juan-SESSION'!$B$169:$B$176,0), MATCH("*4th*",'Juan-SESSION'!$K$7:$T$7,0)),"")</f>
        <v>#N/A</v>
      </c>
      <c r="L114" s="44" t="e">
        <f>INDEX('Juan-SESSION'!$L$169:$U$176, MATCH("*Clean *",'Juan-SESSION'!$B$169:$B$176,0), MATCH("*4th*",'Juan-SESSION'!$K$7:$T$7,0))</f>
        <v>#N/A</v>
      </c>
      <c r="M114" s="131" t="e">
        <f>IF($A$110='Juan-SESSION'!$A$169,INDEX('Juan-SESSION'!$K$169:$T$176, MATCH("*Lat Pulldown*",'Juan-SESSION'!$B$169:$B$176,0), MATCH("*4th*",'Juan-SESSION'!$K$7:$T$7,0)),"")</f>
        <v>#N/A</v>
      </c>
      <c r="N114" s="44" t="e">
        <f>INDEX('Juan-SESSION'!$L$169:$U$176, MATCH("*Lat Pulldown*",'Juan-SESSION'!$B$169:$B$176,0), MATCH("*4th*",'Juan-SESSION'!$K$7:$T$7,0))</f>
        <v>#N/A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IF($A$110='Juan-SESSION'!$A$169,INDEX('Juan-SESSION'!$K$169:$T$176, MATCH("*Squat*",'Juan-SESSION'!$B$169:$B$176,0), MATCH("*5th*",'Juan-SESSION'!$K$7:$T$7,0)),"")</f>
        <v>#N/A</v>
      </c>
      <c r="D115" s="132" t="e">
        <f>INDEX('Juan-SESSION'!L$169:U$176, MATCH("*Squat*",'Juan-SESSION'!$B$169:$B$176,0), MATCH("*5th*",'Juan-SESSION'!K$7:T$7,0))</f>
        <v>#N/A</v>
      </c>
      <c r="E115" s="131" t="e">
        <f>IF($A$110='Juan-SESSION'!$A$169,INDEX('Juan-SESSION'!$K$169:$T$176, MATCH("*Deadlift*",'Juan-SESSION'!$B$169:$B$176,0), MATCH("*5th*",'Juan-SESSION'!$K$7:$T$7,0)),"")</f>
        <v>#N/A</v>
      </c>
      <c r="F115" s="131" t="e">
        <f>INDEX('Juan-SESSION'!$L$169:$U$176, MATCH("*Deadlift*",'Juan-SESSION'!$B$169:$B$176,0), MATCH("*5th*",'Juan-SESSION'!$K$7:$T$7,0))</f>
        <v>#N/A</v>
      </c>
      <c r="G115" s="131" t="e">
        <f>IF($A$110='Juan-SESSION'!$A$169,INDEX('Juan-SESSION'!$K$169:$T$176, MATCH("*Bench Press*",'Juan-SESSION'!$B$169:$B$176,0), MATCH("*5th*",'Juan-SESSION'!$K$7:$T$7,0)),"")</f>
        <v>#N/A</v>
      </c>
      <c r="H115" s="131" t="e">
        <f>INDEX('Juan-SESSION'!$L$169:$U$176, MATCH("*Bench Press*",'Juan-SESSION'!$B$169:$B$176,0), MATCH("*5th*",'Juan-SESSION'!$K$7:$T$7,0))</f>
        <v>#N/A</v>
      </c>
      <c r="I115" s="132" t="e">
        <f>IF($A$110='Juan-SESSION'!$A$169,INDEX('Juan-SESSION'!$K$169:$T$176, MATCH("*Military*",'Juan-SESSION'!$B$169:$B$176,0), MATCH("*5th*",'Juan-SESSION'!$K$7:$T$7,0)),"")</f>
        <v>#N/A</v>
      </c>
      <c r="J115" s="44" t="e">
        <f>INDEX('Juan-SESSION'!$L$169:$U$176, MATCH("*Military*",'Juan-SESSION'!$B$169:$B$176,0), MATCH("*5th*",'Juan-SESSION'!$K$7:$T$7,0))</f>
        <v>#N/A</v>
      </c>
      <c r="K115" s="131" t="e">
        <f>IF($A$110='Juan-SESSION'!$A$169,INDEX('Juan-SESSION'!$K$169:$T$176, MATCH("*Clean *",'Juan-SESSION'!$B$169:$B$176,0), MATCH("*5th*",'Juan-SESSION'!$K$7:$T$7,0)),"")</f>
        <v>#N/A</v>
      </c>
      <c r="L115" s="44" t="e">
        <f>INDEX('Juan-SESSION'!$L$169:$U$176, MATCH("*Clean *",'Juan-SESSION'!$B$169:$B$176,0), MATCH("*5th*",'Juan-SESSION'!$K$7:$T$7,0))</f>
        <v>#N/A</v>
      </c>
      <c r="M115" s="131" t="e">
        <f>IF($A$110='Juan-SESSION'!$A$169,INDEX('Juan-SESSION'!$K$169:$T$176, MATCH("*Lat Pulldown*",'Juan-SESSION'!$B$169:$B$176,0), MATCH("*5th*",'Juan-SESSION'!$K$7:$T$7,0)),"")</f>
        <v>#N/A</v>
      </c>
      <c r="N115" s="44" t="e">
        <f>INDEX('Juan-SESSION'!$L$169:$U$176, MATCH("*Lat Pulldown*",'Juan-SESSION'!$B$169:$B$176,0), MATCH("*5th*",'Juan-SESSION'!$K$7:$T$7,0))</f>
        <v>#N/A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'Juan-SESSION'!A178</f>
        <v>0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 t="e">
        <f>MAX(E117:E121)</f>
        <v>#N/A</v>
      </c>
      <c r="F116" s="116" t="e">
        <f t="array" ref="F116">MAX(IF(E117:E121=E116,F117:F121))</f>
        <v>#N/A</v>
      </c>
      <c r="G116" s="116" t="e">
        <f>MAX(G117:G121)</f>
        <v>#N/A</v>
      </c>
      <c r="H116" s="116" t="e">
        <f t="array" ref="H116">MAX(IF(G117:G121=G116,H117:H121))</f>
        <v>#N/A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52" t="e">
        <f>IF($A$116='Juan-SESSION'!$A$178,INDEX('Juan-SESSION'!$K$178:$T$185, MATCH("*1k Row*",'Juan-SESSION'!$B$178:$B$185,0), MATCH("*1st*",'Juan-SESSION'!$K$7:$T$7,0)),"")</f>
        <v>#N/A</v>
      </c>
      <c r="P116" s="152" t="e">
        <f>IF($A$116='Juan-SESSION'!$A$178,INDEX('Juan-SESSION'!$K$178:$T$185, MATCH("*HIIT*",'Juan-SESSION'!$B$178:$B$185,0), MATCH("*1st*",'Juan-SESSION'!$K$7:$T$7,0)),"")</f>
        <v>#N/A</v>
      </c>
      <c r="Q116" s="119" t="e">
        <f>INDEX('Juan-SESSION'!$L$178:$U$185, MATCH("*HIIT*",'Juan-SESSION'!$B$178:$B$185,0), MATCH("*1st*",'Juan-SESSION'!$K$7:$T$7,0))</f>
        <v>#N/A</v>
      </c>
      <c r="R116" s="119">
        <f>'Juan-SESSION'!U178</f>
        <v>0</v>
      </c>
      <c r="S116" s="116"/>
      <c r="T116" s="116"/>
      <c r="U116" s="120">
        <f>'Juan-SESSION'!A179</f>
        <v>0</v>
      </c>
      <c r="V116" s="120">
        <f>'Juan-SESSION'!A180</f>
        <v>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IF($A$116='Juan-SESSION'!$A$178,INDEX('Juan-SESSION'!$K$178:$T$185, MATCH("*Squat*",'Juan-SESSION'!$B$178:$B$185,0), MATCH("*1st*",'Juan-SESSION'!$K$7:$T$7,0)),"")</f>
        <v>#N/A</v>
      </c>
      <c r="D117" s="132" t="e">
        <f>INDEX('Juan-SESSION'!L$178:U$185, MATCH("*Squat*",'Juan-SESSION'!$B$178:$B$185,0), MATCH("*1st*",'Juan-SESSION'!K$7:T$7,0))</f>
        <v>#N/A</v>
      </c>
      <c r="E117" s="131" t="e">
        <f>IF($A$116='Juan-SESSION'!$A$178,INDEX('Juan-SESSION'!$K$178:$T$185, MATCH("*Deadlift*",'Juan-SESSION'!$B$178:$B$185,0), MATCH("*1st*",'Juan-SESSION'!$K$7:$T$7,0)),"")</f>
        <v>#N/A</v>
      </c>
      <c r="F117" s="131" t="e">
        <f>INDEX('Juan-SESSION'!$L$178:$U$185, MATCH("*Deadlift*",'Juan-SESSION'!$B$178:$B$185,0), MATCH("*1st*",'Juan-SESSION'!$K$7:$T$7,0))</f>
        <v>#N/A</v>
      </c>
      <c r="G117" s="131" t="e">
        <f>IF($A$116='Juan-SESSION'!$A$178,INDEX('Juan-SESSION'!$K$178:$T$185, MATCH("*Bench Press*",'Juan-SESSION'!$B$178:$B$185,0), MATCH("*1st*",'Juan-SESSION'!$K$7:$T$7,0)),"")</f>
        <v>#N/A</v>
      </c>
      <c r="H117" s="131" t="e">
        <f>INDEX('Juan-SESSION'!$L$178:$U$185, MATCH("*Bench Press*",'Juan-SESSION'!$B$178:$B$185,0), MATCH("*1st*",'Juan-SESSION'!$K$7:$T$7,0))</f>
        <v>#N/A</v>
      </c>
      <c r="I117" s="132" t="e">
        <f>IF($A$116='Juan-SESSION'!$A$178,INDEX('Juan-SESSION'!$K$178:$T$185, MATCH("*Military*",'Juan-SESSION'!$B$178:$B$185,0), MATCH("*1st*",'Juan-SESSION'!$K$7:$T$7,0)),"")</f>
        <v>#N/A</v>
      </c>
      <c r="J117" s="48" t="e">
        <f>INDEX('Juan-SESSION'!$L$178:$U$185, MATCH("*Military*",'Juan-SESSION'!$B$178:$B$185,0), MATCH("*1st*",'Juan-SESSION'!$K$7:$T$7,0))</f>
        <v>#N/A</v>
      </c>
      <c r="K117" s="131" t="e">
        <f>IF($A$116='Juan-SESSION'!$A$178,INDEX('Juan-SESSION'!$K$178:$T$185, MATCH("*Clean *",'Juan-SESSION'!$B$178:$B$185,0), MATCH("*1st*",'Juan-SESSION'!$K$7:$T$7,0)),"")</f>
        <v>#N/A</v>
      </c>
      <c r="L117" s="48" t="e">
        <f>INDEX('Juan-SESSION'!$L$178:$U$185, MATCH("*Clean *",'Juan-SESSION'!$B$178:$B$185,0), MATCH("*1st*",'Juan-SESSION'!$K$7:$T$7,0))</f>
        <v>#N/A</v>
      </c>
      <c r="M117" s="131" t="e">
        <f>IF($A$116='Juan-SESSION'!$A$178,INDEX('Juan-SESSION'!$K$178:$T$185, MATCH("*Lat Pulldown*",'Juan-SESSION'!$B$178:$B$185,0), MATCH("*1st*",'Juan-SESSION'!$K$7:$T$7,0)),"")</f>
        <v>#N/A</v>
      </c>
      <c r="N117" s="48" t="e">
        <f>INDEX('Juan-SESSION'!$L$178:$U$185, MATCH("*Lat Pulldown*",'Juan-SESSION'!$B$178:$B$185,0), MATCH("*1st*",'Juan-SESSION'!$K$7:$T$7,0))</f>
        <v>#N/A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IF($A$116='Juan-SESSION'!$A$178,INDEX('Juan-SESSION'!$K$178:$T$185, MATCH("*Squat*",'Juan-SESSION'!$B$178:$B$185,0), MATCH("*2nd*",'Juan-SESSION'!$K$7:$T$7,0)),"")</f>
        <v>#N/A</v>
      </c>
      <c r="D118" s="132" t="e">
        <f>INDEX('Juan-SESSION'!L$178:U$185, MATCH("*Squat*",'Juan-SESSION'!$B$178:$B$185,0), MATCH("*2nd*",'Juan-SESSION'!K$7:T$7,0))</f>
        <v>#N/A</v>
      </c>
      <c r="E118" s="131" t="e">
        <f>IF($A$116='Juan-SESSION'!$A$178,INDEX('Juan-SESSION'!$K$178:$T$185, MATCH("*Deadlift*",'Juan-SESSION'!$B$178:$B$185,0), MATCH("*2ND*",'Juan-SESSION'!$K$7:$T$7,0)),"")</f>
        <v>#N/A</v>
      </c>
      <c r="F118" s="131" t="e">
        <f>INDEX('Juan-SESSION'!$L$178:$U$185, MATCH("*Deadlift*",'Juan-SESSION'!$B$178:$B$185,0), MATCH("*2nd*",'Juan-SESSION'!$K$7:$T$7,0))</f>
        <v>#N/A</v>
      </c>
      <c r="G118" s="131" t="e">
        <f>IF($A$116='Juan-SESSION'!$A$178,INDEX('Juan-SESSION'!$K$178:$T$185, MATCH("*Bench Press*",'Juan-SESSION'!$B$178:$B$185,0), MATCH("*2ND*",'Juan-SESSION'!$K$7:$T$7,0)),"")</f>
        <v>#N/A</v>
      </c>
      <c r="H118" s="131" t="e">
        <f>INDEX('Juan-SESSION'!$L$178:$U$185, MATCH("*Bench Press*",'Juan-SESSION'!$B$178:$B$185,0), MATCH("*2nd*",'Juan-SESSION'!$K$7:$T$7,0))</f>
        <v>#N/A</v>
      </c>
      <c r="I118" s="132" t="e">
        <f>IF($A$116='Juan-SESSION'!$A$178,INDEX('Juan-SESSION'!$K$178:$T$185, MATCH("*Military*",'Juan-SESSION'!$B$178:$B$185,0), MATCH("*2ND*",'Juan-SESSION'!$K$7:$T$7,0)),"")</f>
        <v>#N/A</v>
      </c>
      <c r="J118" s="44" t="e">
        <f>INDEX('Juan-SESSION'!$L$178:$U$185, MATCH("*Military*",'Juan-SESSION'!$B$178:$B$185,0), MATCH("*2nd*",'Juan-SESSION'!$K$7:$T$7,0))</f>
        <v>#N/A</v>
      </c>
      <c r="K118" s="131" t="e">
        <f>IF($A$116='Juan-SESSION'!$A$178,INDEX('Juan-SESSION'!$K$178:$T$185, MATCH("*Clean *",'Juan-SESSION'!$B$178:$B$185,0), MATCH("*2ND*",'Juan-SESSION'!$K$7:$T$7,0)),"")</f>
        <v>#N/A</v>
      </c>
      <c r="L118" s="44" t="e">
        <f>INDEX('Juan-SESSION'!$L$178:$U$185, MATCH("*Clean *",'Juan-SESSION'!$B$178:$B$185,0), MATCH("*2nd*",'Juan-SESSION'!$K$7:$T$7,0))</f>
        <v>#N/A</v>
      </c>
      <c r="M118" s="131" t="e">
        <f>IF($A$116='Juan-SESSION'!$A$178,INDEX('Juan-SESSION'!$K$178:$T$185, MATCH("*Lat Pulldown*",'Juan-SESSION'!$B$178:$B$185,0), MATCH("*2ND*",'Juan-SESSION'!$K$7:$T$7,0)),"")</f>
        <v>#N/A</v>
      </c>
      <c r="N118" s="44" t="e">
        <f>INDEX('Juan-SESSION'!$L$178:$U$185, MATCH("*Lat Pulldown*",'Juan-SESSION'!$B$178:$B$185,0), MATCH("*2nd*",'Juan-SESSION'!$K$7:$T$7,0))</f>
        <v>#N/A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IF($A$116='Juan-SESSION'!$A$178,INDEX('Juan-SESSION'!$K$178:$T$185, MATCH("*Squat*",'Juan-SESSION'!$B$178:$B$185,0), MATCH("*3rd*",'Juan-SESSION'!$K$7:$T$7,0)),"")</f>
        <v>#N/A</v>
      </c>
      <c r="D119" s="132" t="e">
        <f>INDEX('Juan-SESSION'!L$178:U$185, MATCH("*Squat*",'Juan-SESSION'!$B$178:$B$185,0), MATCH("*3rd*",'Juan-SESSION'!K$7:T$7,0))</f>
        <v>#N/A</v>
      </c>
      <c r="E119" s="131" t="e">
        <f>IF($A$116='Juan-SESSION'!$A$178,INDEX('Juan-SESSION'!$K$178:$T$185, MATCH("*Deadlift*",'Juan-SESSION'!$B$178:$B$185,0), MATCH("*3rd*",'Juan-SESSION'!$K$7:$T$7,0)),"")</f>
        <v>#N/A</v>
      </c>
      <c r="F119" s="131" t="e">
        <f>INDEX('Juan-SESSION'!$L$178:$U$185, MATCH("*Deadlift*",'Juan-SESSION'!$B$178:$B$185,0), MATCH("*3rd*",'Juan-SESSION'!$K$7:$T$7,0))</f>
        <v>#N/A</v>
      </c>
      <c r="G119" s="131" t="e">
        <f>IF($A$116='Juan-SESSION'!$A$178,INDEX('Juan-SESSION'!$K$178:$T$185, MATCH("*Bench Press*",'Juan-SESSION'!$B$178:$B$185,0), MATCH("*3rd*",'Juan-SESSION'!$K$7:$T$7,0)),"")</f>
        <v>#N/A</v>
      </c>
      <c r="H119" s="131" t="e">
        <f>INDEX('Juan-SESSION'!$L$178:$U$185, MATCH("*Bench Press*",'Juan-SESSION'!$B$178:$B$185,0), MATCH("*3rd*",'Juan-SESSION'!$K$7:$T$7,0))</f>
        <v>#N/A</v>
      </c>
      <c r="I119" s="132" t="e">
        <f>IF($A$116='Juan-SESSION'!$A$178,INDEX('Juan-SESSION'!$K$178:$T$185, MATCH("*Military*",'Juan-SESSION'!$B$178:$B$185,0), MATCH("*3rd*",'Juan-SESSION'!$K$7:$T$7,0)),"")</f>
        <v>#N/A</v>
      </c>
      <c r="J119" s="44" t="e">
        <f>INDEX('Juan-SESSION'!$L$178:$U$185, MATCH("*Military*",'Juan-SESSION'!$B$178:$B$185,0), MATCH("*3rd*",'Juan-SESSION'!$K$7:$T$7,0))</f>
        <v>#N/A</v>
      </c>
      <c r="K119" s="131" t="e">
        <f>IF($A$116='Juan-SESSION'!$A$178,INDEX('Juan-SESSION'!$K$178:$T$185, MATCH("*Clean *",'Juan-SESSION'!$B$178:$B$185,0), MATCH("*3rd*",'Juan-SESSION'!$K$7:$T$7,0)),"")</f>
        <v>#N/A</v>
      </c>
      <c r="L119" s="44" t="e">
        <f>INDEX('Juan-SESSION'!$L$178:$U$185, MATCH("*Clean *",'Juan-SESSION'!$B$178:$B$185,0), MATCH("*3rd*",'Juan-SESSION'!$K$7:$T$7,0))</f>
        <v>#N/A</v>
      </c>
      <c r="M119" s="131" t="e">
        <f>IF($A$116='Juan-SESSION'!$A$178,INDEX('Juan-SESSION'!$K$178:$T$185, MATCH("*Lat Pulldown*",'Juan-SESSION'!$B$178:$B$185,0), MATCH("*3rd*",'Juan-SESSION'!$K$7:$T$7,0)),"")</f>
        <v>#N/A</v>
      </c>
      <c r="N119" s="44" t="e">
        <f>INDEX('Juan-SESSION'!$L$178:$U$185, MATCH("*Lat Pulldown*",'Juan-SESSION'!$B$178:$B$185,0), MATCH("*3rd*",'Juan-SESSION'!$K$7:$T$7,0))</f>
        <v>#N/A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IF($A$116='Juan-SESSION'!$A$178,INDEX('Juan-SESSION'!$K$178:$T$185, MATCH("*Squat*",'Juan-SESSION'!$B$178:$B$185,0), MATCH("*4th*",'Juan-SESSION'!$K$7:$T$7,0)),"")</f>
        <v>#N/A</v>
      </c>
      <c r="D120" s="132" t="e">
        <f>INDEX('Juan-SESSION'!L$178:U$185, MATCH("*Squat*",'Juan-SESSION'!$B$178:$B$185,0), MATCH("*4th*",'Juan-SESSION'!K$7:T$7,0))</f>
        <v>#N/A</v>
      </c>
      <c r="E120" s="131" t="e">
        <f>IF($A$116='Juan-SESSION'!$A$178,INDEX('Juan-SESSION'!$K$178:$T$185, MATCH("*Deadlift*",'Juan-SESSION'!$B$178:$B$185,0), MATCH("*4th*",'Juan-SESSION'!$K$7:$T$7,0)),"")</f>
        <v>#N/A</v>
      </c>
      <c r="F120" s="131" t="e">
        <f>INDEX('Juan-SESSION'!$L$178:$U$185, MATCH("*Deadlift*",'Juan-SESSION'!$B$178:$B$185,0), MATCH("*4th*",'Juan-SESSION'!$K$7:$T$7,0))</f>
        <v>#N/A</v>
      </c>
      <c r="G120" s="131" t="e">
        <f>IF($A$116='Juan-SESSION'!$A$178,INDEX('Juan-SESSION'!$K$178:$T$185, MATCH("*Bench Press*",'Juan-SESSION'!$B$178:$B$185,0), MATCH("*4th*",'Juan-SESSION'!$K$7:$T$7,0)),"")</f>
        <v>#N/A</v>
      </c>
      <c r="H120" s="131" t="e">
        <f>INDEX('Juan-SESSION'!$L$178:$U$185, MATCH("*Bench Press*",'Juan-SESSION'!$B$178:$B$185,0), MATCH("*4th*",'Juan-SESSION'!$K$7:$T$7,0))</f>
        <v>#N/A</v>
      </c>
      <c r="I120" s="132" t="e">
        <f>IF($A$116='Juan-SESSION'!$A$178,INDEX('Juan-SESSION'!$K$178:$T$185, MATCH("*Military*",'Juan-SESSION'!$B$178:$B$185,0), MATCH("*4th*",'Juan-SESSION'!$K$7:$T$7,0)),"")</f>
        <v>#N/A</v>
      </c>
      <c r="J120" s="44" t="e">
        <f>INDEX('Juan-SESSION'!$L$178:$U$185, MATCH("*Military*",'Juan-SESSION'!$B$178:$B$185,0), MATCH("*4th*",'Juan-SESSION'!$K$7:$T$7,0))</f>
        <v>#N/A</v>
      </c>
      <c r="K120" s="131" t="e">
        <f>IF($A$116='Juan-SESSION'!$A$178,INDEX('Juan-SESSION'!$K$178:$T$185, MATCH("*Clean *",'Juan-SESSION'!$B$178:$B$185,0), MATCH("*4th*",'Juan-SESSION'!$K$7:$T$7,0)),"")</f>
        <v>#N/A</v>
      </c>
      <c r="L120" s="44" t="e">
        <f>INDEX('Juan-SESSION'!$L$178:$U$185, MATCH("*Clean *",'Juan-SESSION'!$B$178:$B$185,0), MATCH("*4th*",'Juan-SESSION'!$K$7:$T$7,0))</f>
        <v>#N/A</v>
      </c>
      <c r="M120" s="131" t="e">
        <f>IF($A$116='Juan-SESSION'!$A$178,INDEX('Juan-SESSION'!$K$178:$T$185, MATCH("*Lat Pulldown*",'Juan-SESSION'!$B$178:$B$185,0), MATCH("*4th*",'Juan-SESSION'!$K$7:$T$7,0)),"")</f>
        <v>#N/A</v>
      </c>
      <c r="N120" s="44" t="e">
        <f>INDEX('Juan-SESSION'!$L$178:$U$185, MATCH("*Lat Pulldown*",'Juan-SESSION'!$B$178:$B$185,0), MATCH("*4th*",'Juan-SESSION'!$K$7:$T$7,0))</f>
        <v>#N/A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IF($A$116='Juan-SESSION'!$A$178,INDEX('Juan-SESSION'!$K$178:$T$185, MATCH("*Squat*",'Juan-SESSION'!$B$178:$B$185,0), MATCH("*5th*",'Juan-SESSION'!$K$7:$T$7,0)),"")</f>
        <v>#N/A</v>
      </c>
      <c r="D121" s="132" t="e">
        <f>INDEX('Juan-SESSION'!L$178:U$185, MATCH("*Squat*",'Juan-SESSION'!$B$178:$B$185,0), MATCH("*5th*",'Juan-SESSION'!K$7:T$7,0))</f>
        <v>#N/A</v>
      </c>
      <c r="E121" s="131" t="e">
        <f>IF($A$116='Juan-SESSION'!$A$178,INDEX('Juan-SESSION'!$K$178:$T$185, MATCH("*Deadlift*",'Juan-SESSION'!$B$178:$B$185,0), MATCH("*5th*",'Juan-SESSION'!$K$7:$T$7,0)),"")</f>
        <v>#N/A</v>
      </c>
      <c r="F121" s="131" t="e">
        <f>INDEX('Juan-SESSION'!$L$178:$U$185, MATCH("*Deadlift*",'Juan-SESSION'!$B$178:$B$185,0), MATCH("*5th*",'Juan-SESSION'!$K$7:$T$7,0))</f>
        <v>#N/A</v>
      </c>
      <c r="G121" s="131" t="e">
        <f>IF($A$116='Juan-SESSION'!$A$178,INDEX('Juan-SESSION'!$K$178:$T$185, MATCH("*Bench Press*",'Juan-SESSION'!$B$178:$B$185,0), MATCH("*5th*",'Juan-SESSION'!$K$7:$T$7,0)),"")</f>
        <v>#N/A</v>
      </c>
      <c r="H121" s="131" t="e">
        <f>INDEX('Juan-SESSION'!$L$178:$U$185, MATCH("*Bench Press*",'Juan-SESSION'!$B$178:$B$185,0), MATCH("*5th*",'Juan-SESSION'!$K$7:$T$7,0))</f>
        <v>#N/A</v>
      </c>
      <c r="I121" s="132" t="e">
        <f>IF($A$116='Juan-SESSION'!$A$178,INDEX('Juan-SESSION'!$K$178:$T$185, MATCH("*Military*",'Juan-SESSION'!$B$178:$B$185,0), MATCH("*5th*",'Juan-SESSION'!$K$7:$T$7,0)),"")</f>
        <v>#N/A</v>
      </c>
      <c r="J121" s="44" t="e">
        <f>INDEX('Juan-SESSION'!$L$178:$U$185, MATCH("*Military*",'Juan-SESSION'!$B$178:$B$185,0), MATCH("*5th*",'Juan-SESSION'!$K$7:$T$7,0))</f>
        <v>#N/A</v>
      </c>
      <c r="K121" s="131" t="e">
        <f>IF($A$116='Juan-SESSION'!$A$178,INDEX('Juan-SESSION'!$K$178:$T$185, MATCH("*Clean *",'Juan-SESSION'!$B$178:$B$185,0), MATCH("*5th*",'Juan-SESSION'!$K$7:$T$7,0)),"")</f>
        <v>#N/A</v>
      </c>
      <c r="L121" s="44" t="e">
        <f>INDEX('Juan-SESSION'!$L$178:$U$185, MATCH("*Clean *",'Juan-SESSION'!$B$178:$B$185,0), MATCH("*5th*",'Juan-SESSION'!$K$7:$T$7,0))</f>
        <v>#N/A</v>
      </c>
      <c r="M121" s="131" t="e">
        <f>IF($A$116='Juan-SESSION'!$A$178,INDEX('Juan-SESSION'!$K$178:$T$185, MATCH("*Lat Pulldown*",'Juan-SESSION'!$B$178:$B$185,0), MATCH("*5th*",'Juan-SESSION'!$K$7:$T$7,0)),"")</f>
        <v>#N/A</v>
      </c>
      <c r="N121" s="44" t="e">
        <f>INDEX('Juan-SESSION'!$L$178:$U$185, MATCH("*Lat Pulldown*",'Juan-SESSION'!$B$178:$B$185,0), MATCH("*5th*",'Juan-SESSION'!$K$7:$T$7,0))</f>
        <v>#N/A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'Juan-SESSION'!A187</f>
        <v>0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 t="e">
        <f>MAX(M123:M127)</f>
        <v>#N/A</v>
      </c>
      <c r="N122" s="117" t="e">
        <f t="array" ref="N122">MAX(IF(M123:M127=M122,N123:N127))</f>
        <v>#N/A</v>
      </c>
      <c r="O122" s="152" t="e">
        <f>IF($A$122='Juan-SESSION'!$A$187,INDEX('Juan-SESSION'!$K$187:$T$194, MATCH("*1k Row*",'Juan-SESSION'!$B$187:$B$194,0), MATCH("*1st*",'Juan-SESSION'!$K$7:$T$7,0)),"")</f>
        <v>#N/A</v>
      </c>
      <c r="P122" s="152" t="e">
        <f>IF($A$122='Juan-SESSION'!$A$187,INDEX('Juan-SESSION'!$K$187:$T$194, MATCH("*HIIT*",'Juan-SESSION'!$B$187:$B$194,0), MATCH("*1st*",'Juan-SESSION'!$K$7:$T$7,0)),"")</f>
        <v>#N/A</v>
      </c>
      <c r="Q122" s="119" t="e">
        <f>INDEX('Juan-SESSION'!$L$187:$U$194, MATCH("*HIIT*",'Juan-SESSION'!$B$187:$B$194,0), MATCH("*1st*",'Juan-SESSION'!$K$7:$T$7,0))</f>
        <v>#N/A</v>
      </c>
      <c r="R122" s="119">
        <f>'Juan-SESSION'!U187</f>
        <v>0</v>
      </c>
      <c r="S122" s="116"/>
      <c r="T122" s="116"/>
      <c r="U122" s="120">
        <f>'Juan-SESSION'!A188</f>
        <v>0</v>
      </c>
      <c r="V122" s="120">
        <f>'Juan-SESSION'!A189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IF($A$122='Juan-SESSION'!$A$187,INDEX('Juan-SESSION'!$K$187:$T$194, MATCH("*Squat*",'Juan-SESSION'!$B$187:$B$194,0), MATCH("*1st*",'Juan-SESSION'!$K$7:$T$7,0)),"")</f>
        <v>#N/A</v>
      </c>
      <c r="D123" s="132" t="e">
        <f>INDEX('Juan-SESSION'!L$187:U$194, MATCH("*Squat*",'Juan-SESSION'!$B$187:$B$194,0), MATCH("*1st*",'Juan-SESSION'!K$7:T$7,0))</f>
        <v>#N/A</v>
      </c>
      <c r="E123" s="131" t="e">
        <f>IF($A$122='Juan-SESSION'!$A$187,INDEX('Juan-SESSION'!$K$187:$T$194, MATCH("*Deadlift*",'Juan-SESSION'!$B$187:$B$194,0), MATCH("*1st*",'Juan-SESSION'!$K$7:$T$7,0)),"")</f>
        <v>#N/A</v>
      </c>
      <c r="F123" s="131" t="e">
        <f>INDEX('Juan-SESSION'!$L$187:$U$194, MATCH("*Deadlift*",'Juan-SESSION'!$B$187:$B$194,0), MATCH("*1st*",'Juan-SESSION'!$K$7:$T$7,0))</f>
        <v>#N/A</v>
      </c>
      <c r="G123" s="131" t="e">
        <f>IF($A$122='Juan-SESSION'!$A$187,INDEX('Juan-SESSION'!$K$187:$T$194, MATCH("*Bench Press*",'Juan-SESSION'!$B$187:$B$194,0), MATCH("*1st*",'Juan-SESSION'!$K$7:$T$7,0)),"")</f>
        <v>#N/A</v>
      </c>
      <c r="H123" s="131" t="e">
        <f>INDEX('Juan-SESSION'!$L$187:$U$194, MATCH("*Bench Press*",'Juan-SESSION'!$B$187:$B$194,0), MATCH("*1st*",'Juan-SESSION'!$K$7:$T$7,0))</f>
        <v>#N/A</v>
      </c>
      <c r="I123" s="132" t="e">
        <f>IF($A$122='Juan-SESSION'!$A$187,INDEX('Juan-SESSION'!$K$187:$T$194, MATCH("*Military*",'Juan-SESSION'!$B$187:$B$194,0), MATCH("*1st*",'Juan-SESSION'!$K$7:$T$7,0)),"")</f>
        <v>#N/A</v>
      </c>
      <c r="J123" s="48" t="e">
        <f>INDEX('Juan-SESSION'!$L$187:$U$194, MATCH("*Military*",'Juan-SESSION'!$B$187:$B$194,0), MATCH("*1st*",'Juan-SESSION'!$K$7:$T$7,0))</f>
        <v>#N/A</v>
      </c>
      <c r="K123" s="131" t="e">
        <f>IF($A$122='Juan-SESSION'!$A$187,INDEX('Juan-SESSION'!$K$187:$T$194, MATCH("*Clean *",'Juan-SESSION'!$B$187:$B$194,0), MATCH("*1st*",'Juan-SESSION'!$K$7:$T$7,0)),"")</f>
        <v>#N/A</v>
      </c>
      <c r="L123" s="48" t="e">
        <f>INDEX('Juan-SESSION'!$L$187:$U$194, MATCH("*Clean *",'Juan-SESSION'!$B$187:$B$194,0), MATCH("*1st*",'Juan-SESSION'!$K$7:$T$7,0))</f>
        <v>#N/A</v>
      </c>
      <c r="M123" s="131" t="e">
        <f>IF($A$122='Juan-SESSION'!$A$187,INDEX('Juan-SESSION'!$K$187:$T$194, MATCH("*Lat Pulldown*",'Juan-SESSION'!$B$187:$B$194,0), MATCH("*1st*",'Juan-SESSION'!$K$7:$T$7,0)),"")</f>
        <v>#N/A</v>
      </c>
      <c r="N123" s="48" t="e">
        <f>INDEX('Juan-SESSION'!$L$187:$U$194, MATCH("*Lat Pulldown*",'Juan-SESSION'!$B$187:$B$194,0), MATCH("*1st*",'Juan-SESSION'!$K$7:$T$7,0))</f>
        <v>#N/A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IF($A$122='Juan-SESSION'!$A$187,INDEX('Juan-SESSION'!$K$187:$T$194, MATCH("*Squat*",'Juan-SESSION'!$B$187:$B$194,0), MATCH("*2nd*",'Juan-SESSION'!$K$7:$T$7,0)),"")</f>
        <v>#N/A</v>
      </c>
      <c r="D124" s="132" t="e">
        <f>INDEX('Juan-SESSION'!L$187:U$194, MATCH("*Squat*",'Juan-SESSION'!$B$187:$B$194,0), MATCH("*2nd*",'Juan-SESSION'!K$7:T$7,0))</f>
        <v>#N/A</v>
      </c>
      <c r="E124" s="131" t="e">
        <f>IF($A$122='Juan-SESSION'!$A$187,INDEX('Juan-SESSION'!$K$187:$T$194, MATCH("*Deadlift*",'Juan-SESSION'!$B$187:$B$194,0), MATCH("*2ND*",'Juan-SESSION'!$K$7:$T$7,0)),"")</f>
        <v>#N/A</v>
      </c>
      <c r="F124" s="131" t="e">
        <f>INDEX('Juan-SESSION'!$L$187:$U$194, MATCH("*Deadlift*",'Juan-SESSION'!$B$187:$B$194,0), MATCH("*2nd*",'Juan-SESSION'!$K$7:$T$7,0))</f>
        <v>#N/A</v>
      </c>
      <c r="G124" s="131" t="e">
        <f>IF($A$122='Juan-SESSION'!$A$187,INDEX('Juan-SESSION'!$K$187:$T$194, MATCH("*Bench Press*",'Juan-SESSION'!$B$187:$B$194,0), MATCH("*2ND*",'Juan-SESSION'!$K$7:$T$7,0)),"")</f>
        <v>#N/A</v>
      </c>
      <c r="H124" s="131" t="e">
        <f>INDEX('Juan-SESSION'!$L$187:$U$194, MATCH("*Bench Press*",'Juan-SESSION'!$B$187:$B$194,0), MATCH("*2nd*",'Juan-SESSION'!$K$7:$T$7,0))</f>
        <v>#N/A</v>
      </c>
      <c r="I124" s="132" t="e">
        <f>IF($A$122='Juan-SESSION'!$A$187,INDEX('Juan-SESSION'!$K$187:$T$194, MATCH("*Military*",'Juan-SESSION'!$B$187:$B$194,0), MATCH("*2ND*",'Juan-SESSION'!$K$7:$T$7,0)),"")</f>
        <v>#N/A</v>
      </c>
      <c r="J124" s="44" t="e">
        <f>INDEX('Juan-SESSION'!$L$187:$U$194, MATCH("*Military*",'Juan-SESSION'!$B$187:$B$194,0), MATCH("*2nd*",'Juan-SESSION'!$K$7:$T$7,0))</f>
        <v>#N/A</v>
      </c>
      <c r="K124" s="131" t="e">
        <f>IF($A$122='Juan-SESSION'!$A$187,INDEX('Juan-SESSION'!$K$187:$T$194, MATCH("*Clean *",'Juan-SESSION'!$B$187:$B$194,0), MATCH("*2ND*",'Juan-SESSION'!$K$7:$T$7,0)),"")</f>
        <v>#N/A</v>
      </c>
      <c r="L124" s="44" t="e">
        <f>INDEX('Juan-SESSION'!$L$187:$U$194, MATCH("*Clean *",'Juan-SESSION'!$B$187:$B$194,0), MATCH("*2nd*",'Juan-SESSION'!$K$7:$T$7,0))</f>
        <v>#N/A</v>
      </c>
      <c r="M124" s="131" t="e">
        <f>IF($A$122='Juan-SESSION'!$A$187,INDEX('Juan-SESSION'!$K$187:$T$194, MATCH("*Lat Pulldown*",'Juan-SESSION'!$B$187:$B$194,0), MATCH("*2ND*",'Juan-SESSION'!$K$7:$T$7,0)),"")</f>
        <v>#N/A</v>
      </c>
      <c r="N124" s="44" t="e">
        <f>INDEX('Juan-SESSION'!$L$187:$U$194, MATCH("*Lat Pulldown*",'Juan-SESSION'!$B$187:$B$194,0), MATCH("*2nd*",'Juan-SESSION'!$K$7:$T$7,0))</f>
        <v>#N/A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IF($A$122='Juan-SESSION'!$A$187,INDEX('Juan-SESSION'!$K$187:$T$194, MATCH("*Squat*",'Juan-SESSION'!$B$187:$B$194,0), MATCH("*3rd*",'Juan-SESSION'!$K$7:$T$7,0)),"")</f>
        <v>#N/A</v>
      </c>
      <c r="D125" s="132" t="e">
        <f>INDEX('Juan-SESSION'!L$187:U$194, MATCH("*Squat*",'Juan-SESSION'!$B$187:$B$194,0), MATCH("*3rd*",'Juan-SESSION'!K$7:T$7,0))</f>
        <v>#N/A</v>
      </c>
      <c r="E125" s="131" t="e">
        <f>IF($A$122='Juan-SESSION'!$A$187,INDEX('Juan-SESSION'!$K$187:$T$194, MATCH("*Deadlift*",'Juan-SESSION'!$B$187:$B$194,0), MATCH("*3rd*",'Juan-SESSION'!$K$7:$T$7,0)),"")</f>
        <v>#N/A</v>
      </c>
      <c r="F125" s="131" t="e">
        <f>INDEX('Juan-SESSION'!$L$187:$U$194, MATCH("*Deadlift*",'Juan-SESSION'!$B$187:$B$194,0), MATCH("*3rd*",'Juan-SESSION'!$K$7:$T$7,0))</f>
        <v>#N/A</v>
      </c>
      <c r="G125" s="131" t="e">
        <f>IF($A$122='Juan-SESSION'!$A$187,INDEX('Juan-SESSION'!$K$187:$T$194, MATCH("*Bench Press*",'Juan-SESSION'!$B$187:$B$194,0), MATCH("*3rd*",'Juan-SESSION'!$K$7:$T$7,0)),"")</f>
        <v>#N/A</v>
      </c>
      <c r="H125" s="131" t="e">
        <f>INDEX('Juan-SESSION'!$L$187:$U$194, MATCH("*Bench Press*",'Juan-SESSION'!$B$187:$B$194,0), MATCH("*3rd*",'Juan-SESSION'!$K$7:$T$7,0))</f>
        <v>#N/A</v>
      </c>
      <c r="I125" s="132" t="e">
        <f>IF($A$122='Juan-SESSION'!$A$187,INDEX('Juan-SESSION'!$K$187:$T$194, MATCH("*Military*",'Juan-SESSION'!$B$187:$B$194,0), MATCH("*3rd*",'Juan-SESSION'!$K$7:$T$7,0)),"")</f>
        <v>#N/A</v>
      </c>
      <c r="J125" s="44" t="e">
        <f>INDEX('Juan-SESSION'!$L$187:$U$194, MATCH("*Military*",'Juan-SESSION'!$B$187:$B$194,0), MATCH("*3rd*",'Juan-SESSION'!$K$7:$T$7,0))</f>
        <v>#N/A</v>
      </c>
      <c r="K125" s="131" t="e">
        <f>IF($A$122='Juan-SESSION'!$A$187,INDEX('Juan-SESSION'!$K$187:$T$194, MATCH("*Clean *",'Juan-SESSION'!$B$187:$B$194,0), MATCH("*3rd*",'Juan-SESSION'!$K$7:$T$7,0)),"")</f>
        <v>#N/A</v>
      </c>
      <c r="L125" s="44" t="e">
        <f>INDEX('Juan-SESSION'!$L$187:$U$194, MATCH("*Clean *",'Juan-SESSION'!$B$187:$B$194,0), MATCH("*3rd*",'Juan-SESSION'!$K$7:$T$7,0))</f>
        <v>#N/A</v>
      </c>
      <c r="M125" s="131" t="e">
        <f>IF($A$122='Juan-SESSION'!$A$187,INDEX('Juan-SESSION'!$K$187:$T$194, MATCH("*Lat Pulldown*",'Juan-SESSION'!$B$187:$B$194,0), MATCH("*3rd*",'Juan-SESSION'!$K$7:$T$7,0)),"")</f>
        <v>#N/A</v>
      </c>
      <c r="N125" s="44" t="e">
        <f>INDEX('Juan-SESSION'!$L$187:$U$194, MATCH("*Lat Pulldown*",'Juan-SESSION'!$B$187:$B$194,0), MATCH("*3rd*",'Juan-SESSION'!$K$7:$T$7,0))</f>
        <v>#N/A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IF($A$122='Juan-SESSION'!$A$187,INDEX('Juan-SESSION'!$K$187:$T$194, MATCH("*Squat*",'Juan-SESSION'!$B$187:$B$194,0), MATCH("*4th*",'Juan-SESSION'!$K$7:$T$7,0)),"")</f>
        <v>#N/A</v>
      </c>
      <c r="D126" s="132" t="e">
        <f>INDEX('Juan-SESSION'!L$187:U$194, MATCH("*Squat*",'Juan-SESSION'!$B$187:$B$194,0), MATCH("*4th*",'Juan-SESSION'!K$7:T$7,0))</f>
        <v>#N/A</v>
      </c>
      <c r="E126" s="131" t="e">
        <f>IF($A$122='Juan-SESSION'!$A$187,INDEX('Juan-SESSION'!$K$187:$T$194, MATCH("*Deadlift*",'Juan-SESSION'!$B$187:$B$194,0), MATCH("*4th*",'Juan-SESSION'!$K$7:$T$7,0)),"")</f>
        <v>#N/A</v>
      </c>
      <c r="F126" s="131" t="e">
        <f>INDEX('Juan-SESSION'!$L$187:$U$194, MATCH("*Deadlift*",'Juan-SESSION'!$B$187:$B$194,0), MATCH("*4th*",'Juan-SESSION'!$K$7:$T$7,0))</f>
        <v>#N/A</v>
      </c>
      <c r="G126" s="131" t="e">
        <f>IF($A$122='Juan-SESSION'!$A$187,INDEX('Juan-SESSION'!$K$187:$T$194, MATCH("*Bench Press*",'Juan-SESSION'!$B$187:$B$194,0), MATCH("*4th*",'Juan-SESSION'!$K$7:$T$7,0)),"")</f>
        <v>#N/A</v>
      </c>
      <c r="H126" s="131" t="e">
        <f>INDEX('Juan-SESSION'!$L$187:$U$194, MATCH("*Bench Press*",'Juan-SESSION'!$B$187:$B$194,0), MATCH("*4th*",'Juan-SESSION'!$K$7:$T$7,0))</f>
        <v>#N/A</v>
      </c>
      <c r="I126" s="132" t="e">
        <f>IF($A$122='Juan-SESSION'!$A$187,INDEX('Juan-SESSION'!$K$187:$T$194, MATCH("*Military*",'Juan-SESSION'!$B$187:$B$194,0), MATCH("*4th*",'Juan-SESSION'!$K$7:$T$7,0)),"")</f>
        <v>#N/A</v>
      </c>
      <c r="J126" s="44" t="e">
        <f>INDEX('Juan-SESSION'!$L$187:$U$194, MATCH("*Military*",'Juan-SESSION'!$B$187:$B$194,0), MATCH("*4th*",'Juan-SESSION'!$K$7:$T$7,0))</f>
        <v>#N/A</v>
      </c>
      <c r="K126" s="131" t="e">
        <f>IF($A$122='Juan-SESSION'!$A$187,INDEX('Juan-SESSION'!$K$187:$T$194, MATCH("*Clean *",'Juan-SESSION'!$B$187:$B$194,0), MATCH("*4th*",'Juan-SESSION'!$K$7:$T$7,0)),"")</f>
        <v>#N/A</v>
      </c>
      <c r="L126" s="44" t="e">
        <f>INDEX('Juan-SESSION'!$L$187:$U$194, MATCH("*Clean *",'Juan-SESSION'!$B$187:$B$194,0), MATCH("*4th*",'Juan-SESSION'!$K$7:$T$7,0))</f>
        <v>#N/A</v>
      </c>
      <c r="M126" s="131" t="e">
        <f>IF($A$122='Juan-SESSION'!$A$187,INDEX('Juan-SESSION'!$K$187:$T$194, MATCH("*Lat Pulldown*",'Juan-SESSION'!$B$187:$B$194,0), MATCH("*4th*",'Juan-SESSION'!$K$7:$T$7,0)),"")</f>
        <v>#N/A</v>
      </c>
      <c r="N126" s="44" t="e">
        <f>INDEX('Juan-SESSION'!$L$187:$U$194, MATCH("*Lat Pulldown*",'Juan-SESSION'!$B$187:$B$194,0), MATCH("*4th*",'Juan-SESSION'!$K$7:$T$7,0))</f>
        <v>#N/A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IF($A$122='Juan-SESSION'!$A$187,INDEX('Juan-SESSION'!$K$187:$T$194, MATCH("*Squat*",'Juan-SESSION'!$B$187:$B$194,0), MATCH("*5th*",'Juan-SESSION'!$K$7:$T$7,0)),"")</f>
        <v>#N/A</v>
      </c>
      <c r="D127" s="132" t="e">
        <f>INDEX('Juan-SESSION'!L$187:U$194, MATCH("*Squat*",'Juan-SESSION'!$B$187:$B$194,0), MATCH("*5th*",'Juan-SESSION'!K$7:T$7,0))</f>
        <v>#N/A</v>
      </c>
      <c r="E127" s="131" t="e">
        <f>IF($A$122='Juan-SESSION'!$A$187,INDEX('Juan-SESSION'!$K$187:$T$194, MATCH("*Deadlift*",'Juan-SESSION'!$B$187:$B$194,0), MATCH("*5th*",'Juan-SESSION'!$K$7:$T$7,0)),"")</f>
        <v>#N/A</v>
      </c>
      <c r="F127" s="131" t="e">
        <f>INDEX('Juan-SESSION'!$L$187:$U$194, MATCH("*Deadlift*",'Juan-SESSION'!$B$187:$B$194,0), MATCH("*5th*",'Juan-SESSION'!$K$7:$T$7,0))</f>
        <v>#N/A</v>
      </c>
      <c r="G127" s="131" t="e">
        <f>IF($A$122='Juan-SESSION'!$A$187,INDEX('Juan-SESSION'!$K$187:$T$194, MATCH("*Bench Press*",'Juan-SESSION'!$B$187:$B$194,0), MATCH("*5th*",'Juan-SESSION'!$K$7:$T$7,0)),"")</f>
        <v>#N/A</v>
      </c>
      <c r="H127" s="131" t="e">
        <f>INDEX('Juan-SESSION'!$L$187:$U$194, MATCH("*Bench Press*",'Juan-SESSION'!$B$187:$B$194,0), MATCH("*5th*",'Juan-SESSION'!$K$7:$T$7,0))</f>
        <v>#N/A</v>
      </c>
      <c r="I127" s="132" t="e">
        <f>IF($A$122='Juan-SESSION'!$A$187,INDEX('Juan-SESSION'!$K$187:$T$194, MATCH("*Military*",'Juan-SESSION'!$B$187:$B$194,0), MATCH("*5th*",'Juan-SESSION'!$K$7:$T$7,0)),"")</f>
        <v>#N/A</v>
      </c>
      <c r="J127" s="44" t="e">
        <f>INDEX('Juan-SESSION'!$L$187:$U$194, MATCH("*Military*",'Juan-SESSION'!$B$187:$B$194,0), MATCH("*5th*",'Juan-SESSION'!$K$7:$T$7,0))</f>
        <v>#N/A</v>
      </c>
      <c r="K127" s="131" t="e">
        <f>IF($A$122='Juan-SESSION'!$A$187,INDEX('Juan-SESSION'!$K$187:$T$194, MATCH("*Clean *",'Juan-SESSION'!$B$187:$B$194,0), MATCH("*5th*",'Juan-SESSION'!$K$7:$T$7,0)),"")</f>
        <v>#N/A</v>
      </c>
      <c r="L127" s="44" t="e">
        <f>INDEX('Juan-SESSION'!$L$187:$U$194, MATCH("*Clean *",'Juan-SESSION'!$B$187:$B$194,0), MATCH("*5th*",'Juan-SESSION'!$K$7:$T$7,0))</f>
        <v>#N/A</v>
      </c>
      <c r="M127" s="131" t="e">
        <f>IF($A$122='Juan-SESSION'!$A$187,INDEX('Juan-SESSION'!$K$187:$T$194, MATCH("*Lat Pulldown*",'Juan-SESSION'!$B$187:$B$194,0), MATCH("*5th*",'Juan-SESSION'!$K$7:$T$7,0)),"")</f>
        <v>#N/A</v>
      </c>
      <c r="N127" s="44" t="e">
        <f>INDEX('Juan-SESSION'!$L$187:$U$194, MATCH("*Lat Pulldown*",'Juan-SESSION'!$B$187:$B$194,0), MATCH("*5th*",'Juan-SESSION'!$K$7:$T$7,0))</f>
        <v>#N/A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'Juan-SESSION'!A196</f>
        <v>0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 t="e">
        <f>MAX(M129:M133)</f>
        <v>#N/A</v>
      </c>
      <c r="N128" s="117" t="e">
        <f t="array" ref="N128">MAX(IF(M129:M133=M128,N129:N133))</f>
        <v>#N/A</v>
      </c>
      <c r="O128" s="152" t="e">
        <f>IF($A$128='Juan-SESSION'!$A$196,INDEX('Juan-SESSION'!$K$196:$T$203, MATCH("*1k Row*",'Juan-SESSION'!$B$196:$B$203,0), MATCH("*1st*",'Juan-SESSION'!$K$7:$T$7,0)),"")</f>
        <v>#N/A</v>
      </c>
      <c r="P128" s="152" t="e">
        <f>IF($A$128='Juan-SESSION'!$A$196,INDEX('Juan-SESSION'!$K$196:$T$203, MATCH("*HIIT*",'Juan-SESSION'!$B$196:$B$203,0), MATCH("*1st*",'Juan-SESSION'!$K$7:$T$7,0)),"")</f>
        <v>#N/A</v>
      </c>
      <c r="Q128" s="119" t="e">
        <f>INDEX('Juan-SESSION'!$L$196:$U$203, MATCH("*HIIT*",'Juan-SESSION'!$B$196:$B$203,0), MATCH("*1st*",'Juan-SESSION'!$K$7:$T$7,0))</f>
        <v>#N/A</v>
      </c>
      <c r="R128" s="119">
        <f>'Juan-SESSION'!U196</f>
        <v>0</v>
      </c>
      <c r="S128" s="116"/>
      <c r="T128" s="116"/>
      <c r="U128" s="120">
        <f>'Juan-SESSION'!A197</f>
        <v>0</v>
      </c>
      <c r="V128" s="120">
        <f>'Juan-SESSION'!A198</f>
        <v>0</v>
      </c>
      <c r="W128" s="116"/>
      <c r="X128" s="116"/>
      <c r="Y128" s="116"/>
      <c r="Z128" s="116"/>
      <c r="AA128" s="116"/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IF($A$128='Juan-SESSION'!$A$196,INDEX('Juan-SESSION'!$K$196:$T$203, MATCH("*Squat*",'Juan-SESSION'!$B$196:$B$203,0), MATCH("*1st*",'Juan-SESSION'!$K$7:$T$7,0)),"")</f>
        <v>#N/A</v>
      </c>
      <c r="D129" s="132" t="e">
        <f>INDEX('Juan-SESSION'!L$196:U$203, MATCH("*Squat*",'Juan-SESSION'!$B$196:$B$203,0), MATCH("*1st*",'Juan-SESSION'!K$7:T$7,0))</f>
        <v>#N/A</v>
      </c>
      <c r="E129" s="131" t="e">
        <f>IF($A$128='Juan-SESSION'!$A$196,INDEX('Juan-SESSION'!$K$196:$T$203, MATCH("*Deadlift*",'Juan-SESSION'!$B$196:$B$203,0), MATCH("*1st*",'Juan-SESSION'!$K$7:$T$7,0)),"")</f>
        <v>#N/A</v>
      </c>
      <c r="F129" s="131" t="e">
        <f>INDEX('Juan-SESSION'!$L$196:$U$203, MATCH("*Deadlift*",'Juan-SESSION'!$B$196:$B$203,0), MATCH("*1st*",'Juan-SESSION'!$K$7:$T$7,0))</f>
        <v>#N/A</v>
      </c>
      <c r="G129" s="131" t="e">
        <f>IF($A$128='Juan-SESSION'!$A$196,INDEX('Juan-SESSION'!$K$196:$T$203, MATCH("*Bench Press*",'Juan-SESSION'!$B$196:$B$203,0), MATCH("*1st*",'Juan-SESSION'!$K$7:$T$7,0)),"")</f>
        <v>#N/A</v>
      </c>
      <c r="H129" s="131" t="e">
        <f>INDEX('Juan-SESSION'!$L$196:$U$203, MATCH("*Bench Press*",'Juan-SESSION'!$B$196:$B$203,0), MATCH("*1st*",'Juan-SESSION'!$K$7:$T$7,0))</f>
        <v>#N/A</v>
      </c>
      <c r="I129" s="132" t="e">
        <f>IF($A$128='Juan-SESSION'!$A$196,INDEX('Juan-SESSION'!$K$196:$T$203, MATCH("*Military*",'Juan-SESSION'!$B$196:$B$203,0), MATCH("*1st*",'Juan-SESSION'!$K$7:$T$7,0)),"")</f>
        <v>#N/A</v>
      </c>
      <c r="J129" s="48" t="e">
        <f>INDEX('Juan-SESSION'!$L$196:$U$203, MATCH("*Military*",'Juan-SESSION'!$B$196:$B$203,0), MATCH("*1st*",'Juan-SESSION'!$K$7:$T$7,0))</f>
        <v>#N/A</v>
      </c>
      <c r="K129" s="131" t="e">
        <f>IF($A$128='Juan-SESSION'!$A$196,INDEX('Juan-SESSION'!$K$196:$T$203, MATCH("*Clean *",'Juan-SESSION'!$B$196:$B$203,0), MATCH("*1st*",'Juan-SESSION'!$K$7:$T$7,0)),"")</f>
        <v>#N/A</v>
      </c>
      <c r="L129" s="48" t="e">
        <f>INDEX('Juan-SESSION'!$L$196:$U$203, MATCH("*Clean *",'Juan-SESSION'!$B$196:$B$203,0), MATCH("*1st*",'Juan-SESSION'!$K$7:$T$7,0))</f>
        <v>#N/A</v>
      </c>
      <c r="M129" s="131" t="e">
        <f>IF($A$128='Juan-SESSION'!$A$196,INDEX('Juan-SESSION'!$K$196:$T$203, MATCH("*Lat Pulldown*",'Juan-SESSION'!$B$196:$B$203,0), MATCH("*1st*",'Juan-SESSION'!$K$7:$T$7,0)),"")</f>
        <v>#N/A</v>
      </c>
      <c r="N129" s="48" t="e">
        <f>INDEX('Juan-SESSION'!$L$196:$U$203, MATCH("*Lat Pulldown*",'Juan-SESSION'!$B$196:$B$203,0), MATCH("*1st*",'Juan-SESSION'!$K$7:$T$7,0))</f>
        <v>#N/A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IF($A$128='Juan-SESSION'!$A$196,INDEX('Juan-SESSION'!$K$196:$T$203, MATCH("*Squat*",'Juan-SESSION'!$B$196:$B$203,0), MATCH("*2nd*",'Juan-SESSION'!$K$7:$T$7,0)),"")</f>
        <v>#N/A</v>
      </c>
      <c r="D130" s="132" t="e">
        <f>INDEX('Juan-SESSION'!L$196:U$203, MATCH("*Squat*",'Juan-SESSION'!$B$196:$B$203,0), MATCH("*2nd*",'Juan-SESSION'!K$7:T$7,0))</f>
        <v>#N/A</v>
      </c>
      <c r="E130" s="131" t="e">
        <f>IF($A$128='Juan-SESSION'!$A$196,INDEX('Juan-SESSION'!$K$196:$T$203, MATCH("*Deadlift*",'Juan-SESSION'!$B$196:$B$203,0), MATCH("*2ND*",'Juan-SESSION'!$K$7:$T$7,0)),"")</f>
        <v>#N/A</v>
      </c>
      <c r="F130" s="131" t="e">
        <f>INDEX('Juan-SESSION'!$L$196:$U$203, MATCH("*Deadlift*",'Juan-SESSION'!$B$196:$B$203,0), MATCH("*2nd*",'Juan-SESSION'!$K$7:$T$7,0))</f>
        <v>#N/A</v>
      </c>
      <c r="G130" s="131" t="e">
        <f>IF($A$128='Juan-SESSION'!$A$196,INDEX('Juan-SESSION'!$K$196:$T$203, MATCH("*Bench Press*",'Juan-SESSION'!$B$196:$B$203,0), MATCH("*2ND*",'Juan-SESSION'!$K$7:$T$7,0)),"")</f>
        <v>#N/A</v>
      </c>
      <c r="H130" s="131" t="e">
        <f>INDEX('Juan-SESSION'!$L$196:$U$203, MATCH("*Bench Press*",'Juan-SESSION'!$B$196:$B$203,0), MATCH("*2nd*",'Juan-SESSION'!$K$7:$T$7,0))</f>
        <v>#N/A</v>
      </c>
      <c r="I130" s="132" t="e">
        <f>IF($A$128='Juan-SESSION'!$A$196,INDEX('Juan-SESSION'!$K$196:$T$203, MATCH("*Military*",'Juan-SESSION'!$B$196:$B$203,0), MATCH("*2ND*",'Juan-SESSION'!$K$7:$T$7,0)),"")</f>
        <v>#N/A</v>
      </c>
      <c r="J130" s="44" t="e">
        <f>INDEX('Juan-SESSION'!$L$196:$U$203, MATCH("*Military*",'Juan-SESSION'!$B$196:$B$203,0), MATCH("*2nd*",'Juan-SESSION'!$K$7:$T$7,0))</f>
        <v>#N/A</v>
      </c>
      <c r="K130" s="131" t="e">
        <f>IF($A$128='Juan-SESSION'!$A$196,INDEX('Juan-SESSION'!$K$196:$T$203, MATCH("*Clean *",'Juan-SESSION'!$B$196:$B$203,0), MATCH("*2ND*",'Juan-SESSION'!$K$7:$T$7,0)),"")</f>
        <v>#N/A</v>
      </c>
      <c r="L130" s="44" t="e">
        <f>INDEX('Juan-SESSION'!$L$196:$U$203, MATCH("*Clean *",'Juan-SESSION'!$B$196:$B$203,0), MATCH("*2nd*",'Juan-SESSION'!$K$7:$T$7,0))</f>
        <v>#N/A</v>
      </c>
      <c r="M130" s="131" t="e">
        <f>IF($A$128='Juan-SESSION'!$A$196,INDEX('Juan-SESSION'!$K$196:$T$203, MATCH("*Lat Pulldown*",'Juan-SESSION'!$B$196:$B$203,0), MATCH("*2ND*",'Juan-SESSION'!$K$7:$T$7,0)),"")</f>
        <v>#N/A</v>
      </c>
      <c r="N130" s="44" t="e">
        <f>INDEX('Juan-SESSION'!$L$196:$U$203, MATCH("*Lat Pulldown*",'Juan-SESSION'!$B$196:$B$203,0), MATCH("*2nd*",'Juan-SESSION'!$K$7:$T$7,0))</f>
        <v>#N/A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IF($A$128='Juan-SESSION'!$A$196,INDEX('Juan-SESSION'!$K$196:$T$203, MATCH("*Squat*",'Juan-SESSION'!$B$196:$B$203,0), MATCH("*3rd*",'Juan-SESSION'!$K$7:$T$7,0)),"")</f>
        <v>#N/A</v>
      </c>
      <c r="D131" s="132" t="e">
        <f>INDEX('Juan-SESSION'!L$196:U$203, MATCH("*Squat*",'Juan-SESSION'!$B$196:$B$203,0), MATCH("*3rd*",'Juan-SESSION'!K$7:T$7,0))</f>
        <v>#N/A</v>
      </c>
      <c r="E131" s="131" t="e">
        <f>IF($A$128='Juan-SESSION'!$A$196,INDEX('Juan-SESSION'!$K$196:$T$203, MATCH("*Deadlift*",'Juan-SESSION'!$B$196:$B$203,0), MATCH("*3rd*",'Juan-SESSION'!$K$7:$T$7,0)),"")</f>
        <v>#N/A</v>
      </c>
      <c r="F131" s="131" t="e">
        <f>INDEX('Juan-SESSION'!$L$196:$U$203, MATCH("*Deadlift*",'Juan-SESSION'!$B$196:$B$203,0), MATCH("*3rd*",'Juan-SESSION'!$K$7:$T$7,0))</f>
        <v>#N/A</v>
      </c>
      <c r="G131" s="131" t="e">
        <f>IF($A$128='Juan-SESSION'!$A$196,INDEX('Juan-SESSION'!$K$196:$T$203, MATCH("*Bench Press*",'Juan-SESSION'!$B$196:$B$203,0), MATCH("*3rd*",'Juan-SESSION'!$K$7:$T$7,0)),"")</f>
        <v>#N/A</v>
      </c>
      <c r="H131" s="131" t="e">
        <f>INDEX('Juan-SESSION'!$L$196:$U$203, MATCH("*Bench Press*",'Juan-SESSION'!$B$196:$B$203,0), MATCH("*3rd*",'Juan-SESSION'!$K$7:$T$7,0))</f>
        <v>#N/A</v>
      </c>
      <c r="I131" s="132" t="e">
        <f>IF($A$128='Juan-SESSION'!$A$196,INDEX('Juan-SESSION'!$K$196:$T$203, MATCH("*Military*",'Juan-SESSION'!$B$196:$B$203,0), MATCH("*3rd*",'Juan-SESSION'!$K$7:$T$7,0)),"")</f>
        <v>#N/A</v>
      </c>
      <c r="J131" s="44" t="e">
        <f>INDEX('Juan-SESSION'!$L$196:$U$203, MATCH("*Military*",'Juan-SESSION'!$B$196:$B$203,0), MATCH("*3rd*",'Juan-SESSION'!$K$7:$T$7,0))</f>
        <v>#N/A</v>
      </c>
      <c r="K131" s="131" t="e">
        <f>IF($A$128='Juan-SESSION'!$A$196,INDEX('Juan-SESSION'!$K$196:$T$203, MATCH("*Clean *",'Juan-SESSION'!$B$196:$B$203,0), MATCH("*3rd*",'Juan-SESSION'!$K$7:$T$7,0)),"")</f>
        <v>#N/A</v>
      </c>
      <c r="L131" s="44" t="e">
        <f>INDEX('Juan-SESSION'!$L$196:$U$203, MATCH("*Clean *",'Juan-SESSION'!$B$196:$B$203,0), MATCH("*3rd*",'Juan-SESSION'!$K$7:$T$7,0))</f>
        <v>#N/A</v>
      </c>
      <c r="M131" s="131" t="e">
        <f>IF($A$128='Juan-SESSION'!$A$196,INDEX('Juan-SESSION'!$K$196:$T$203, MATCH("*Lat Pulldown*",'Juan-SESSION'!$B$196:$B$203,0), MATCH("*3rd*",'Juan-SESSION'!$K$7:$T$7,0)),"")</f>
        <v>#N/A</v>
      </c>
      <c r="N131" s="44" t="e">
        <f>INDEX('Juan-SESSION'!$L$196:$U$203, MATCH("*Lat Pulldown*",'Juan-SESSION'!$B$196:$B$203,0), MATCH("*3rd*",'Juan-SESSION'!$K$7:$T$7,0))</f>
        <v>#N/A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IF($A$128='Juan-SESSION'!$A$196,INDEX('Juan-SESSION'!$K$196:$T$203, MATCH("*Squat*",'Juan-SESSION'!$B$196:$B$203,0), MATCH("*4th*",'Juan-SESSION'!$K$7:$T$7,0)),"")</f>
        <v>#N/A</v>
      </c>
      <c r="D132" s="132" t="e">
        <f>INDEX('Juan-SESSION'!L$196:U$203, MATCH("*Squat*",'Juan-SESSION'!$B$196:$B$203,0), MATCH("*4th*",'Juan-SESSION'!K$7:T$7,0))</f>
        <v>#N/A</v>
      </c>
      <c r="E132" s="131" t="e">
        <f>IF($A$128='Juan-SESSION'!$A$196,INDEX('Juan-SESSION'!$K$196:$T$203, MATCH("*Deadlift*",'Juan-SESSION'!$B$196:$B$203,0), MATCH("*4th*",'Juan-SESSION'!$K$7:$T$7,0)),"")</f>
        <v>#N/A</v>
      </c>
      <c r="F132" s="131" t="e">
        <f>INDEX('Juan-SESSION'!$L$196:$U$203, MATCH("*Deadlift*",'Juan-SESSION'!$B$196:$B$203,0), MATCH("*4th*",'Juan-SESSION'!$K$7:$T$7,0))</f>
        <v>#N/A</v>
      </c>
      <c r="G132" s="131" t="e">
        <f>IF($A$128='Juan-SESSION'!$A$196,INDEX('Juan-SESSION'!$K$196:$T$203, MATCH("*Bench Press*",'Juan-SESSION'!$B$196:$B$203,0), MATCH("*4th*",'Juan-SESSION'!$K$7:$T$7,0)),"")</f>
        <v>#N/A</v>
      </c>
      <c r="H132" s="131" t="e">
        <f>INDEX('Juan-SESSION'!$L$196:$U$203, MATCH("*Bench Press*",'Juan-SESSION'!$B$196:$B$203,0), MATCH("*4th*",'Juan-SESSION'!$K$7:$T$7,0))</f>
        <v>#N/A</v>
      </c>
      <c r="I132" s="132" t="e">
        <f>IF($A$128='Juan-SESSION'!$A$196,INDEX('Juan-SESSION'!$K$196:$T$203, MATCH("*Military*",'Juan-SESSION'!$B$196:$B$203,0), MATCH("*4th*",'Juan-SESSION'!$K$7:$T$7,0)),"")</f>
        <v>#N/A</v>
      </c>
      <c r="J132" s="44" t="e">
        <f>INDEX('Juan-SESSION'!$L$196:$U$203, MATCH("*Military*",'Juan-SESSION'!$B$196:$B$203,0), MATCH("*4th*",'Juan-SESSION'!$K$7:$T$7,0))</f>
        <v>#N/A</v>
      </c>
      <c r="K132" s="131" t="e">
        <f>IF($A$128='Juan-SESSION'!$A$196,INDEX('Juan-SESSION'!$K$196:$T$203, MATCH("*Clean *",'Juan-SESSION'!$B$196:$B$203,0), MATCH("*4th*",'Juan-SESSION'!$K$7:$T$7,0)),"")</f>
        <v>#N/A</v>
      </c>
      <c r="L132" s="44" t="e">
        <f>INDEX('Juan-SESSION'!$L$196:$U$203, MATCH("*Clean *",'Juan-SESSION'!$B$196:$B$203,0), MATCH("*4th*",'Juan-SESSION'!$K$7:$T$7,0))</f>
        <v>#N/A</v>
      </c>
      <c r="M132" s="131" t="e">
        <f>IF($A$128='Juan-SESSION'!$A$196,INDEX('Juan-SESSION'!$K$196:$T$203, MATCH("*Lat Pulldown*",'Juan-SESSION'!$B$196:$B$203,0), MATCH("*4th*",'Juan-SESSION'!$K$7:$T$7,0)),"")</f>
        <v>#N/A</v>
      </c>
      <c r="N132" s="44" t="e">
        <f>INDEX('Juan-SESSION'!$L$196:$U$203, MATCH("*Lat Pulldown*",'Juan-SESSION'!$B$196:$B$203,0), MATCH("*4th*",'Juan-SESSION'!$K$7:$T$7,0))</f>
        <v>#N/A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IF($A$128='Juan-SESSION'!$A$196,INDEX('Juan-SESSION'!$K$196:$T$203, MATCH("*Squat*",'Juan-SESSION'!$B$196:$B$203,0), MATCH("*5th*",'Juan-SESSION'!$K$7:$T$7,0)),"")</f>
        <v>#N/A</v>
      </c>
      <c r="D133" s="132" t="e">
        <f>INDEX('Juan-SESSION'!L$196:U$203, MATCH("*Squat*",'Juan-SESSION'!$B$196:$B$203,0), MATCH("*5th*",'Juan-SESSION'!K$7:T$7,0))</f>
        <v>#N/A</v>
      </c>
      <c r="E133" s="131" t="e">
        <f>IF($A$128='Juan-SESSION'!$A$196,INDEX('Juan-SESSION'!$K$196:$T$203, MATCH("*Deadlift*",'Juan-SESSION'!$B$196:$B$203,0), MATCH("*5th*",'Juan-SESSION'!$K$7:$T$7,0)),"")</f>
        <v>#N/A</v>
      </c>
      <c r="F133" s="131" t="e">
        <f>INDEX('Juan-SESSION'!$L$196:$U$203, MATCH("*Deadlift*",'Juan-SESSION'!$B$196:$B$203,0), MATCH("*5th*",'Juan-SESSION'!$K$7:$T$7,0))</f>
        <v>#N/A</v>
      </c>
      <c r="G133" s="131" t="e">
        <f>IF($A$128='Juan-SESSION'!$A$196,INDEX('Juan-SESSION'!$K$196:$T$203, MATCH("*Bench Press*",'Juan-SESSION'!$B$196:$B$203,0), MATCH("*5th*",'Juan-SESSION'!$K$7:$T$7,0)),"")</f>
        <v>#N/A</v>
      </c>
      <c r="H133" s="131" t="e">
        <f>INDEX('Juan-SESSION'!$L$196:$U$203, MATCH("*Bench Press*",'Juan-SESSION'!$B$196:$B$203,0), MATCH("*5th*",'Juan-SESSION'!$K$7:$T$7,0))</f>
        <v>#N/A</v>
      </c>
      <c r="I133" s="132" t="e">
        <f>IF($A$128='Juan-SESSION'!$A$196,INDEX('Juan-SESSION'!$K$196:$T$203, MATCH("*Military*",'Juan-SESSION'!$B$196:$B$203,0), MATCH("*5th*",'Juan-SESSION'!$K$7:$T$7,0)),"")</f>
        <v>#N/A</v>
      </c>
      <c r="J133" s="44" t="e">
        <f>INDEX('Juan-SESSION'!$L$196:$U$203, MATCH("*Military*",'Juan-SESSION'!$B$196:$B$203,0), MATCH("*5th*",'Juan-SESSION'!$K$7:$T$7,0))</f>
        <v>#N/A</v>
      </c>
      <c r="K133" s="131" t="e">
        <f>IF($A$128='Juan-SESSION'!$A$196,INDEX('Juan-SESSION'!$K$196:$T$203, MATCH("*Clean *",'Juan-SESSION'!$B$196:$B$203,0), MATCH("*5th*",'Juan-SESSION'!$K$7:$T$7,0)),"")</f>
        <v>#N/A</v>
      </c>
      <c r="L133" s="44" t="e">
        <f>INDEX('Juan-SESSION'!$L$196:$U$203, MATCH("*Clean *",'Juan-SESSION'!$B$196:$B$203,0), MATCH("*5th*",'Juan-SESSION'!$K$7:$T$7,0))</f>
        <v>#N/A</v>
      </c>
      <c r="M133" s="131" t="e">
        <f>IF($A$128='Juan-SESSION'!$A$196,INDEX('Juan-SESSION'!$K$196:$T$203, MATCH("*Lat Pulldown*",'Juan-SESSION'!$B$196:$B$203,0), MATCH("*5th*",'Juan-SESSION'!$K$7:$T$7,0)),"")</f>
        <v>#N/A</v>
      </c>
      <c r="N133" s="44" t="e">
        <f>INDEX('Juan-SESSION'!$L$196:$U$203, MATCH("*Lat Pulldown*",'Juan-SESSION'!$B$196:$B$203,0), MATCH("*5th*",'Juan-SESSION'!$K$7:$T$7,0))</f>
        <v>#N/A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'Juan-SESSION'!A205</f>
        <v>0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 t="e">
        <f>MAX(E135:E139)</f>
        <v>#N/A</v>
      </c>
      <c r="F134" s="116" t="e">
        <f t="array" ref="F134">MAX(IF(E135:E139=E134,F135:F139))</f>
        <v>#N/A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 t="e">
        <f>MAX(K135:K139)</f>
        <v>#N/A</v>
      </c>
      <c r="L134" s="116" t="e">
        <f t="array" ref="L134">MAX(IF(K135:K139=K134,L135:L139))</f>
        <v>#N/A</v>
      </c>
      <c r="M134" s="116" t="e">
        <f>MAX(M135:M139)</f>
        <v>#N/A</v>
      </c>
      <c r="N134" s="117" t="e">
        <f t="array" ref="N134">MAX(IF(M135:M139=M134,N135:N139))</f>
        <v>#N/A</v>
      </c>
      <c r="O134" s="152" t="e">
        <f>IF($A$134='Juan-SESSION'!$A$205,INDEX('Juan-SESSION'!$K$205:$T$212, MATCH("*1k Row*",'Juan-SESSION'!$B$205:$B$212,0), MATCH("*1st*",'Juan-SESSION'!$K$7:$T$7,0)),"")</f>
        <v>#N/A</v>
      </c>
      <c r="P134" s="152" t="e">
        <f>IF($A$134='Juan-SESSION'!$A$205,INDEX('Juan-SESSION'!$K$205:$T$212, MATCH("*HIIT*",'Juan-SESSION'!$B$205:$B$212,0), MATCH("*1st*",'Juan-SESSION'!$K$7:$T$7,0)),"")</f>
        <v>#N/A</v>
      </c>
      <c r="Q134" s="119" t="e">
        <f>INDEX('Juan-SESSION'!$L$205:$U$212, MATCH("*HIIT*",'Juan-SESSION'!$B$205:$B$212,0), MATCH("*1st*",'Juan-SESSION'!$K$7:$T$7,0))</f>
        <v>#N/A</v>
      </c>
      <c r="R134" s="119">
        <f>'Juan-SESSION'!U205</f>
        <v>0</v>
      </c>
      <c r="S134" s="116"/>
      <c r="T134" s="116"/>
      <c r="U134" s="120">
        <f>'Juan-SESSION'!A206</f>
        <v>0</v>
      </c>
      <c r="V134" s="120">
        <f>'Juan-SESSION'!A207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IF($A$134='Juan-SESSION'!$A$205,INDEX('Juan-SESSION'!$K$205:$T$212, MATCH("*Squat*",'Juan-SESSION'!$B$205:$B$212,0), MATCH("*1st*",'Juan-SESSION'!$K$7:$T$7,0)),"")</f>
        <v>#N/A</v>
      </c>
      <c r="D135" s="132" t="e">
        <f>INDEX('Juan-SESSION'!L$205:U$212, MATCH("*Squat*",'Juan-SESSION'!$B$205:$B$212,0), MATCH("*1st*",'Juan-SESSION'!K$7:T$7,0))</f>
        <v>#N/A</v>
      </c>
      <c r="E135" s="131" t="e">
        <f>IF($A$134='Juan-SESSION'!$A$205,INDEX('Juan-SESSION'!$K$205:$T$212, MATCH("*Deadlift*",'Juan-SESSION'!$B$205:$B$212,0), MATCH("*1st*",'Juan-SESSION'!$K$7:$T$7,0)),"")</f>
        <v>#N/A</v>
      </c>
      <c r="F135" s="131" t="e">
        <f>INDEX('Juan-SESSION'!$L$205:$U$212, MATCH("*Deadlift*",'Juan-SESSION'!$B$205:$B$212,0), MATCH("*1st*",'Juan-SESSION'!$K$7:$T$7,0))</f>
        <v>#N/A</v>
      </c>
      <c r="G135" s="131" t="e">
        <f>IF($A$134='Juan-SESSION'!$A$205,INDEX('Juan-SESSION'!$K$205:$T$212, MATCH("*Bench Press*",'Juan-SESSION'!$B$205:$B$212,0), MATCH("*1st*",'Juan-SESSION'!$K$7:$T$7,0)),"")</f>
        <v>#N/A</v>
      </c>
      <c r="H135" s="131" t="e">
        <f>INDEX('Juan-SESSION'!$L$205:$U$212, MATCH("*Bench Press*",'Juan-SESSION'!$B$205:$B$212,0), MATCH("*1st*",'Juan-SESSION'!$K$7:$T$7,0))</f>
        <v>#N/A</v>
      </c>
      <c r="I135" s="132" t="e">
        <f>IF($A$134='Juan-SESSION'!$A$205,INDEX('Juan-SESSION'!$K$205:$T$212, MATCH("*Military*",'Juan-SESSION'!$B$205:$B$212,0), MATCH("*1st*",'Juan-SESSION'!$K$7:$T$7,0)),"")</f>
        <v>#N/A</v>
      </c>
      <c r="J135" s="48" t="e">
        <f>INDEX('Juan-SESSION'!$L$205:$U$212, MATCH("*Military*",'Juan-SESSION'!$B$205:$B$212,0), MATCH("*1st*",'Juan-SESSION'!$K$7:$T$7,0))</f>
        <v>#N/A</v>
      </c>
      <c r="K135" s="131" t="e">
        <f>IF($A$134='Juan-SESSION'!$A$205,INDEX('Juan-SESSION'!$K$205:$T$212, MATCH("*Clean *",'Juan-SESSION'!$B$205:$B$212,0), MATCH("*1st*",'Juan-SESSION'!$K$7:$T$7,0)),"")</f>
        <v>#N/A</v>
      </c>
      <c r="L135" s="48" t="e">
        <f>INDEX('Juan-SESSION'!$L$205:$U$212, MATCH("*Clean *",'Juan-SESSION'!$B$205:$B$212,0), MATCH("*1st*",'Juan-SESSION'!$K$7:$T$7,0))</f>
        <v>#N/A</v>
      </c>
      <c r="M135" s="131" t="e">
        <f>IF($A$134='Juan-SESSION'!$A$205,INDEX('Juan-SESSION'!$K$205:$T$212, MATCH("*Lat Pulldown*",'Juan-SESSION'!$B$205:$B$212,0), MATCH("*1st*",'Juan-SESSION'!$K$7:$T$7,0)),"")</f>
        <v>#N/A</v>
      </c>
      <c r="N135" s="48" t="e">
        <f>INDEX('Juan-SESSION'!$L$205:$U$212, MATCH("*Lat Pulldown*",'Juan-SESSION'!$B$205:$B$212,0), MATCH("*1st*",'Juan-SESSION'!$K$7:$T$7,0))</f>
        <v>#N/A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IF($A$134='Juan-SESSION'!$A$205,INDEX('Juan-SESSION'!$K$205:$T$212, MATCH("*Squat*",'Juan-SESSION'!$B$205:$B$212,0), MATCH("*2nd*",'Juan-SESSION'!$K$7:$T$7,0)),"")</f>
        <v>#N/A</v>
      </c>
      <c r="D136" s="132" t="e">
        <f>INDEX('Juan-SESSION'!L$205:U$212, MATCH("*Squat*",'Juan-SESSION'!$B$205:$B$212,0), MATCH("*2nd*",'Juan-SESSION'!K$7:T$7,0))</f>
        <v>#N/A</v>
      </c>
      <c r="E136" s="131" t="e">
        <f>IF($A$134='Juan-SESSION'!$A$205,INDEX('Juan-SESSION'!$K$205:$T$212, MATCH("*Deadlift*",'Juan-SESSION'!$B$205:$B$212,0), MATCH("*2ND*",'Juan-SESSION'!$K$7:$T$7,0)),"")</f>
        <v>#N/A</v>
      </c>
      <c r="F136" s="131" t="e">
        <f>INDEX('Juan-SESSION'!$L$205:$U$212, MATCH("*Deadlift*",'Juan-SESSION'!$B$205:$B$212,0), MATCH("*2nd*",'Juan-SESSION'!$K$7:$T$7,0))</f>
        <v>#N/A</v>
      </c>
      <c r="G136" s="131" t="e">
        <f>IF($A$134='Juan-SESSION'!$A$205,INDEX('Juan-SESSION'!$K$205:$T$212, MATCH("*Bench Press*",'Juan-SESSION'!$B$205:$B$212,0), MATCH("*2ND*",'Juan-SESSION'!$K$7:$T$7,0)),"")</f>
        <v>#N/A</v>
      </c>
      <c r="H136" s="131" t="e">
        <f>INDEX('Juan-SESSION'!$L$205:$U$212, MATCH("*Bench Press*",'Juan-SESSION'!$B$205:$B$212,0), MATCH("*2nd*",'Juan-SESSION'!$K$7:$T$7,0))</f>
        <v>#N/A</v>
      </c>
      <c r="I136" s="132" t="e">
        <f>IF($A$134='Juan-SESSION'!$A$205,INDEX('Juan-SESSION'!$K$205:$T$212, MATCH("*Military*",'Juan-SESSION'!$B$205:$B$212,0), MATCH("*2ND*",'Juan-SESSION'!$K$7:$T$7,0)),"")</f>
        <v>#N/A</v>
      </c>
      <c r="J136" s="44" t="e">
        <f>INDEX('Juan-SESSION'!$L$205:$U$212, MATCH("*Military*",'Juan-SESSION'!$B$205:$B$212,0), MATCH("*2nd*",'Juan-SESSION'!$K$7:$T$7,0))</f>
        <v>#N/A</v>
      </c>
      <c r="K136" s="131" t="e">
        <f>IF($A$134='Juan-SESSION'!$A$205,INDEX('Juan-SESSION'!$K$205:$T$212, MATCH("*Clean *",'Juan-SESSION'!$B$205:$B$212,0), MATCH("*2ND*",'Juan-SESSION'!$K$7:$T$7,0)),"")</f>
        <v>#N/A</v>
      </c>
      <c r="L136" s="44" t="e">
        <f>INDEX('Juan-SESSION'!$L$205:$U$212, MATCH("*Clean *",'Juan-SESSION'!$B$205:$B$212,0), MATCH("*2nd*",'Juan-SESSION'!$K$7:$T$7,0))</f>
        <v>#N/A</v>
      </c>
      <c r="M136" s="131" t="e">
        <f>IF($A$134='Juan-SESSION'!$A$205,INDEX('Juan-SESSION'!$K$205:$T$212, MATCH("*Lat Pulldown*",'Juan-SESSION'!$B$205:$B$212,0), MATCH("*2ND*",'Juan-SESSION'!$K$7:$T$7,0)),"")</f>
        <v>#N/A</v>
      </c>
      <c r="N136" s="44" t="e">
        <f>INDEX('Juan-SESSION'!$L$205:$U$212, MATCH("*Lat Pulldown*",'Juan-SESSION'!$B$205:$B$212,0), MATCH("*2nd*",'Juan-SESSION'!$K$7:$T$7,0))</f>
        <v>#N/A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IF($A$134='Juan-SESSION'!$A$205,INDEX('Juan-SESSION'!$K$205:$T$212, MATCH("*Squat*",'Juan-SESSION'!$B$205:$B$212,0), MATCH("*3rd*",'Juan-SESSION'!$K$7:$T$7,0)),"")</f>
        <v>#N/A</v>
      </c>
      <c r="D137" s="132" t="e">
        <f>INDEX('Juan-SESSION'!L$205:U$212, MATCH("*Squat*",'Juan-SESSION'!$B$205:$B$212,0), MATCH("*3rd*",'Juan-SESSION'!K$7:T$7,0))</f>
        <v>#N/A</v>
      </c>
      <c r="E137" s="131" t="e">
        <f>IF($A$134='Juan-SESSION'!$A$205,INDEX('Juan-SESSION'!$K$205:$T$212, MATCH("*Deadlift*",'Juan-SESSION'!$B$205:$B$212,0), MATCH("*3rd*",'Juan-SESSION'!$K$7:$T$7,0)),"")</f>
        <v>#N/A</v>
      </c>
      <c r="F137" s="131" t="e">
        <f>INDEX('Juan-SESSION'!$L$205:$U$212, MATCH("*Deadlift*",'Juan-SESSION'!$B$205:$B$212,0), MATCH("*3rd*",'Juan-SESSION'!$K$7:$T$7,0))</f>
        <v>#N/A</v>
      </c>
      <c r="G137" s="131" t="e">
        <f>IF($A$134='Juan-SESSION'!$A$205,INDEX('Juan-SESSION'!$K$205:$T$212, MATCH("*Bench Press*",'Juan-SESSION'!$B$205:$B$212,0), MATCH("*3rd*",'Juan-SESSION'!$K$7:$T$7,0)),"")</f>
        <v>#N/A</v>
      </c>
      <c r="H137" s="131" t="e">
        <f>INDEX('Juan-SESSION'!$L$205:$U$212, MATCH("*Bench Press*",'Juan-SESSION'!$B$205:$B$212,0), MATCH("*3rd*",'Juan-SESSION'!$K$7:$T$7,0))</f>
        <v>#N/A</v>
      </c>
      <c r="I137" s="132" t="e">
        <f>IF($A$134='Juan-SESSION'!$A$205,INDEX('Juan-SESSION'!$K$205:$T$212, MATCH("*Military*",'Juan-SESSION'!$B$205:$B$212,0), MATCH("*3rd*",'Juan-SESSION'!$K$7:$T$7,0)),"")</f>
        <v>#N/A</v>
      </c>
      <c r="J137" s="44" t="e">
        <f>INDEX('Juan-SESSION'!$L$205:$U$212, MATCH("*Military*",'Juan-SESSION'!$B$205:$B$212,0), MATCH("*3rd*",'Juan-SESSION'!$K$7:$T$7,0))</f>
        <v>#N/A</v>
      </c>
      <c r="K137" s="131" t="e">
        <f>IF($A$134='Juan-SESSION'!$A$205,INDEX('Juan-SESSION'!$K$205:$T$212, MATCH("*Clean *",'Juan-SESSION'!$B$205:$B$212,0), MATCH("*3rd*",'Juan-SESSION'!$K$7:$T$7,0)),"")</f>
        <v>#N/A</v>
      </c>
      <c r="L137" s="44" t="e">
        <f>INDEX('Juan-SESSION'!$L$205:$U$212, MATCH("*Clean *",'Juan-SESSION'!$B$205:$B$212,0), MATCH("*3rd*",'Juan-SESSION'!$K$7:$T$7,0))</f>
        <v>#N/A</v>
      </c>
      <c r="M137" s="131" t="e">
        <f>IF($A$134='Juan-SESSION'!$A$205,INDEX('Juan-SESSION'!$K$205:$T$212, MATCH("*Lat Pulldown*",'Juan-SESSION'!$B$205:$B$212,0), MATCH("*3rd*",'Juan-SESSION'!$K$7:$T$7,0)),"")</f>
        <v>#N/A</v>
      </c>
      <c r="N137" s="44" t="e">
        <f>INDEX('Juan-SESSION'!$L$205:$U$212, MATCH("*Lat Pulldown*",'Juan-SESSION'!$B$205:$B$212,0), MATCH("*3rd*",'Juan-SESSION'!$K$7:$T$7,0))</f>
        <v>#N/A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IF($A$134='Juan-SESSION'!$A$205,INDEX('Juan-SESSION'!$K$205:$T$212, MATCH("*Squat*",'Juan-SESSION'!$B$205:$B$212,0), MATCH("*4th*",'Juan-SESSION'!$K$7:$T$7,0)),"")</f>
        <v>#N/A</v>
      </c>
      <c r="D138" s="132" t="e">
        <f>INDEX('Juan-SESSION'!L$205:U$212, MATCH("*Squat*",'Juan-SESSION'!$B$205:$B$212,0), MATCH("*4th*",'Juan-SESSION'!K$7:T$7,0))</f>
        <v>#N/A</v>
      </c>
      <c r="E138" s="131" t="e">
        <f>IF($A$134='Juan-SESSION'!$A$205,INDEX('Juan-SESSION'!$K$205:$T$212, MATCH("*Deadlift*",'Juan-SESSION'!$B$205:$B$212,0), MATCH("*4th*",'Juan-SESSION'!$K$7:$T$7,0)),"")</f>
        <v>#N/A</v>
      </c>
      <c r="F138" s="131" t="e">
        <f>INDEX('Juan-SESSION'!$L$205:$U$212, MATCH("*Deadlift*",'Juan-SESSION'!$B$205:$B$212,0), MATCH("*4th*",'Juan-SESSION'!$K$7:$T$7,0))</f>
        <v>#N/A</v>
      </c>
      <c r="G138" s="131" t="e">
        <f>IF($A$134='Juan-SESSION'!$A$205,INDEX('Juan-SESSION'!$K$205:$T$212, MATCH("*Bench Press*",'Juan-SESSION'!$B$205:$B$212,0), MATCH("*4th*",'Juan-SESSION'!$K$7:$T$7,0)),"")</f>
        <v>#N/A</v>
      </c>
      <c r="H138" s="131" t="e">
        <f>INDEX('Juan-SESSION'!$L$205:$U$212, MATCH("*Bench Press*",'Juan-SESSION'!$B$205:$B$212,0), MATCH("*4th*",'Juan-SESSION'!$K$7:$T$7,0))</f>
        <v>#N/A</v>
      </c>
      <c r="I138" s="132" t="e">
        <f>IF($A$134='Juan-SESSION'!$A$205,INDEX('Juan-SESSION'!$K$205:$T$212, MATCH("*Military*",'Juan-SESSION'!$B$205:$B$212,0), MATCH("*4th*",'Juan-SESSION'!$K$7:$T$7,0)),"")</f>
        <v>#N/A</v>
      </c>
      <c r="J138" s="44" t="e">
        <f>INDEX('Juan-SESSION'!$L$205:$U$212, MATCH("*Military*",'Juan-SESSION'!$B$205:$B$212,0), MATCH("*4th*",'Juan-SESSION'!$K$7:$T$7,0))</f>
        <v>#N/A</v>
      </c>
      <c r="K138" s="131" t="e">
        <f>IF($A$134='Juan-SESSION'!$A$205,INDEX('Juan-SESSION'!$K$205:$T$212, MATCH("*Clean *",'Juan-SESSION'!$B$205:$B$212,0), MATCH("*4th*",'Juan-SESSION'!$K$7:$T$7,0)),"")</f>
        <v>#N/A</v>
      </c>
      <c r="L138" s="44" t="e">
        <f>INDEX('Juan-SESSION'!$L$205:$U$212, MATCH("*Clean *",'Juan-SESSION'!$B$205:$B$212,0), MATCH("*4th*",'Juan-SESSION'!$K$7:$T$7,0))</f>
        <v>#N/A</v>
      </c>
      <c r="M138" s="131" t="e">
        <f>IF($A$134='Juan-SESSION'!$A$205,INDEX('Juan-SESSION'!$K$205:$T$212, MATCH("*Lat Pulldown*",'Juan-SESSION'!$B$205:$B$212,0), MATCH("*4th*",'Juan-SESSION'!$K$7:$T$7,0)),"")</f>
        <v>#N/A</v>
      </c>
      <c r="N138" s="44" t="e">
        <f>INDEX('Juan-SESSION'!$L$205:$U$212, MATCH("*Lat Pulldown*",'Juan-SESSION'!$B$205:$B$212,0), MATCH("*4th*",'Juan-SESSION'!$K$7:$T$7,0))</f>
        <v>#N/A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IF($A$134='Juan-SESSION'!$A$205,INDEX('Juan-SESSION'!$K$205:$T$212, MATCH("*Squat*",'Juan-SESSION'!$B$205:$B$212,0), MATCH("*5th*",'Juan-SESSION'!$K$7:$T$7,0)),"")</f>
        <v>#N/A</v>
      </c>
      <c r="D139" s="132" t="e">
        <f>INDEX('Juan-SESSION'!L$205:U$212, MATCH("*Squat*",'Juan-SESSION'!$B$205:$B$212,0), MATCH("*5th*",'Juan-SESSION'!K$7:T$7,0))</f>
        <v>#N/A</v>
      </c>
      <c r="E139" s="131" t="e">
        <f>IF($A$134='Juan-SESSION'!$A$205,INDEX('Juan-SESSION'!$K$205:$T$212, MATCH("*Deadlift*",'Juan-SESSION'!$B$205:$B$212,0), MATCH("*5th*",'Juan-SESSION'!$K$7:$T$7,0)),"")</f>
        <v>#N/A</v>
      </c>
      <c r="F139" s="131" t="e">
        <f>INDEX('Juan-SESSION'!$L$205:$U$212, MATCH("*Deadlift*",'Juan-SESSION'!$B$205:$B$212,0), MATCH("*5th*",'Juan-SESSION'!$K$7:$T$7,0))</f>
        <v>#N/A</v>
      </c>
      <c r="G139" s="131" t="e">
        <f>IF($A$134='Juan-SESSION'!$A$205,INDEX('Juan-SESSION'!$K$205:$T$212, MATCH("*Bench Press*",'Juan-SESSION'!$B$205:$B$212,0), MATCH("*5th*",'Juan-SESSION'!$K$7:$T$7,0)),"")</f>
        <v>#N/A</v>
      </c>
      <c r="H139" s="131" t="e">
        <f>INDEX('Juan-SESSION'!$L$205:$U$212, MATCH("*Bench Press*",'Juan-SESSION'!$B$205:$B$212,0), MATCH("*5th*",'Juan-SESSION'!$K$7:$T$7,0))</f>
        <v>#N/A</v>
      </c>
      <c r="I139" s="132" t="e">
        <f>IF($A$134='Juan-SESSION'!$A$205,INDEX('Juan-SESSION'!$K$205:$T$212, MATCH("*Military*",'Juan-SESSION'!$B$205:$B$212,0), MATCH("*5th*",'Juan-SESSION'!$K$7:$T$7,0)),"")</f>
        <v>#N/A</v>
      </c>
      <c r="J139" s="44" t="e">
        <f>INDEX('Juan-SESSION'!$L$205:$U$212, MATCH("*Military*",'Juan-SESSION'!$B$205:$B$212,0), MATCH("*5th*",'Juan-SESSION'!$K$7:$T$7,0))</f>
        <v>#N/A</v>
      </c>
      <c r="K139" s="131" t="e">
        <f>IF($A$134='Juan-SESSION'!$A$205,INDEX('Juan-SESSION'!$K$205:$T$212, MATCH("*Clean *",'Juan-SESSION'!$B$205:$B$212,0), MATCH("*5th*",'Juan-SESSION'!$K$7:$T$7,0)),"")</f>
        <v>#N/A</v>
      </c>
      <c r="L139" s="44" t="e">
        <f>INDEX('Juan-SESSION'!$L$205:$U$212, MATCH("*Clean *",'Juan-SESSION'!$B$205:$B$212,0), MATCH("*5th*",'Juan-SESSION'!$K$7:$T$7,0))</f>
        <v>#N/A</v>
      </c>
      <c r="M139" s="131" t="e">
        <f>IF($A$134='Juan-SESSION'!$A$205,INDEX('Juan-SESSION'!$K$205:$T$212, MATCH("*Lat Pulldown*",'Juan-SESSION'!$B$205:$B$212,0), MATCH("*5th*",'Juan-SESSION'!$K$7:$T$7,0)),"")</f>
        <v>#N/A</v>
      </c>
      <c r="N139" s="44" t="e">
        <f>INDEX('Juan-SESSION'!$L$205:$U$212, MATCH("*Lat Pulldown*",'Juan-SESSION'!$B$205:$B$212,0), MATCH("*5th*",'Juan-SESSION'!$K$7:$T$7,0))</f>
        <v>#N/A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'Juan-SESSION'!A214</f>
        <v>0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52" t="e">
        <f>IF($A$140='Juan-SESSION'!$A$214,INDEX('Juan-SESSION'!$K$214:$T$221, MATCH("*1k Row*",'Juan-SESSION'!$B$214:$B$221,0), MATCH("*1st*",'Juan-SESSION'!$K$7:$T$7,0)),"")</f>
        <v>#N/A</v>
      </c>
      <c r="P140" s="152" t="e">
        <f>IF($A$140='Juan-SESSION'!$A$214,INDEX('Juan-SESSION'!$K$214:$T$221, MATCH("*HIIT*",'Juan-SESSION'!$B$214:$B$221,0), MATCH("*1st*",'Juan-SESSION'!$K$7:$T$7,0)),"")</f>
        <v>#N/A</v>
      </c>
      <c r="Q140" s="119" t="e">
        <f>INDEX('Juan-SESSION'!$L$212:$U$214, MATCH("*HIIT*",'Juan-SESSION'!$B$212:$B$214,0), MATCH("*1st*",'Juan-SESSION'!$K$7:$T$7,0))</f>
        <v>#N/A</v>
      </c>
      <c r="R140" s="119">
        <f>'Juan-SESSION'!U214</f>
        <v>0</v>
      </c>
      <c r="S140" s="116"/>
      <c r="T140" s="116"/>
      <c r="U140" s="120">
        <f>'Juan-SESSION'!A215</f>
        <v>0</v>
      </c>
      <c r="V140" s="120">
        <f>'Juan-SESSION'!A216</f>
        <v>0</v>
      </c>
      <c r="W140" s="116"/>
      <c r="X140" s="116"/>
      <c r="Y140" s="116"/>
      <c r="Z140" s="116"/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IF($A$140='Juan-SESSION'!$A$214,INDEX('Juan-SESSION'!$K$214:$T$221, MATCH("*Squat*",'Juan-SESSION'!$B$214:$B$221,0), MATCH("*1st*",'Juan-SESSION'!$K$7:$T$7,0)),"")</f>
        <v>#N/A</v>
      </c>
      <c r="D141" s="132" t="e">
        <f>INDEX('Juan-SESSION'!L$214:U$221, MATCH("*Squat*",'Juan-SESSION'!$B$214:$B$221,0), MATCH("*1st*",'Juan-SESSION'!K$7:T$7,0))</f>
        <v>#N/A</v>
      </c>
      <c r="E141" s="131" t="e">
        <f>IF($A$140='Juan-SESSION'!$A$214,INDEX('Juan-SESSION'!$K$214:$T$221, MATCH("*Deadlift*",'Juan-SESSION'!$B$214:$B$221,0), MATCH("*1st*",'Juan-SESSION'!$K$7:$T$7,0)),"")</f>
        <v>#N/A</v>
      </c>
      <c r="F141" s="131" t="e">
        <f>INDEX('Juan-SESSION'!$L$214:$U$221, MATCH("*Deadlift*",'Juan-SESSION'!$B$214:$B$221,0), MATCH("*1st*",'Juan-SESSION'!$K$7:$T$7,0))</f>
        <v>#N/A</v>
      </c>
      <c r="G141" s="131" t="e">
        <f>IF($A$140='Juan-SESSION'!$A$214,INDEX('Juan-SESSION'!$K$214:$T$221, MATCH("*Bench Press*",'Juan-SESSION'!$B$214:$B$221,0), MATCH("*1st*",'Juan-SESSION'!$K$7:$T$7,0)),"")</f>
        <v>#N/A</v>
      </c>
      <c r="H141" s="131" t="e">
        <f>INDEX('Juan-SESSION'!$L$214:$U$221, MATCH("*Bench Press*",'Juan-SESSION'!$B$214:$B$221,0), MATCH("*1st*",'Juan-SESSION'!$K$7:$T$7,0))</f>
        <v>#N/A</v>
      </c>
      <c r="I141" s="132" t="e">
        <f>IF($A$140='Juan-SESSION'!$A$214,INDEX('Juan-SESSION'!$K$214:$T$221, MATCH("*Military*",'Juan-SESSION'!$B$214:$B$221,0), MATCH("*1st*",'Juan-SESSION'!$K$7:$T$7,0)),"")</f>
        <v>#N/A</v>
      </c>
      <c r="J141" s="48" t="e">
        <f>INDEX('Juan-SESSION'!$L$214:$U$221, MATCH("*Military*",'Juan-SESSION'!$B$214:$B$221,0), MATCH("*1st*",'Juan-SESSION'!$K$7:$T$7,0))</f>
        <v>#N/A</v>
      </c>
      <c r="K141" s="131" t="e">
        <f>IF($A$140='Juan-SESSION'!$A$214,INDEX('Juan-SESSION'!$K$214:$T$221, MATCH("*Clean *",'Juan-SESSION'!$B$214:$B$221,0), MATCH("*1st*",'Juan-SESSION'!$K$7:$T$7,0)),"")</f>
        <v>#N/A</v>
      </c>
      <c r="L141" s="48" t="e">
        <f>INDEX('Juan-SESSION'!$L$214:$U$221, MATCH("*Clean *",'Juan-SESSION'!$B$214:$B$221,0), MATCH("*1st*",'Juan-SESSION'!$K$7:$T$7,0))</f>
        <v>#N/A</v>
      </c>
      <c r="M141" s="131" t="e">
        <f>IF($A$140='Juan-SESSION'!$A$214,INDEX('Juan-SESSION'!$K$214:$T$221, MATCH("*Lat Pulldown*",'Juan-SESSION'!$B$214:$B$221,0), MATCH("*1st*",'Juan-SESSION'!$K$7:$T$7,0)),"")</f>
        <v>#N/A</v>
      </c>
      <c r="N141" s="48" t="e">
        <f>INDEX('Juan-SESSION'!$L$214:$U$221, MATCH("*Lat Pulldown*",'Juan-SESSION'!$B$214:$B$221,0), MATCH("*1st*",'Juan-SESSION'!$K$7:$T$7,0))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IF($A$140='Juan-SESSION'!$A$214,INDEX('Juan-SESSION'!$K$214:$T$221, MATCH("*Squat*",'Juan-SESSION'!$B$214:$B$221,0), MATCH("*2nd*",'Juan-SESSION'!$K$7:$T$7,0)),"")</f>
        <v>#N/A</v>
      </c>
      <c r="D142" s="132" t="e">
        <f>INDEX('Juan-SESSION'!L$214:U$221, MATCH("*Squat*",'Juan-SESSION'!$B$214:$B$221,0), MATCH("*2nd*",'Juan-SESSION'!K$7:T$7,0))</f>
        <v>#N/A</v>
      </c>
      <c r="E142" s="131" t="e">
        <f>IF($A$140='Juan-SESSION'!$A$214,INDEX('Juan-SESSION'!$K$214:$T$221, MATCH("*Deadlift*",'Juan-SESSION'!$B$214:$B$221,0), MATCH("*2ND*",'Juan-SESSION'!$K$7:$T$7,0)),"")</f>
        <v>#N/A</v>
      </c>
      <c r="F142" s="131" t="e">
        <f>INDEX('Juan-SESSION'!$L$214:$U$221, MATCH("*Deadlift*",'Juan-SESSION'!$B$214:$B$221,0), MATCH("*2nd*",'Juan-SESSION'!$K$7:$T$7,0))</f>
        <v>#N/A</v>
      </c>
      <c r="G142" s="131" t="e">
        <f>IF($A$140='Juan-SESSION'!$A$214,INDEX('Juan-SESSION'!$K$214:$T$221, MATCH("*Bench Press*",'Juan-SESSION'!$B$214:$B$221,0), MATCH("*2ND*",'Juan-SESSION'!$K$7:$T$7,0)),"")</f>
        <v>#N/A</v>
      </c>
      <c r="H142" s="131" t="e">
        <f>INDEX('Juan-SESSION'!$L$214:$U$221, MATCH("*Bench Press*",'Juan-SESSION'!$B$214:$B$221,0), MATCH("*2nd*",'Juan-SESSION'!$K$7:$T$7,0))</f>
        <v>#N/A</v>
      </c>
      <c r="I142" s="132" t="e">
        <f>IF($A$140='Juan-SESSION'!$A$214,INDEX('Juan-SESSION'!$K$214:$T$221, MATCH("*Military*",'Juan-SESSION'!$B$214:$B$221,0), MATCH("*2ND*",'Juan-SESSION'!$K$7:$T$7,0)),"")</f>
        <v>#N/A</v>
      </c>
      <c r="J142" s="44" t="e">
        <f>INDEX('Juan-SESSION'!$L$214:$U$221, MATCH("*Military*",'Juan-SESSION'!$B$214:$B$221,0), MATCH("*2nd*",'Juan-SESSION'!$K$7:$T$7,0))</f>
        <v>#N/A</v>
      </c>
      <c r="K142" s="131" t="e">
        <f>IF($A$140='Juan-SESSION'!$A$214,INDEX('Juan-SESSION'!$K$214:$T$221, MATCH("*Clean *",'Juan-SESSION'!$B$214:$B$221,0), MATCH("*2ND*",'Juan-SESSION'!$K$7:$T$7,0)),"")</f>
        <v>#N/A</v>
      </c>
      <c r="L142" s="44" t="e">
        <f>INDEX('Juan-SESSION'!$L$214:$U$221, MATCH("*Clean *",'Juan-SESSION'!$B$214:$B$221,0), MATCH("*2nd*",'Juan-SESSION'!$K$7:$T$7,0))</f>
        <v>#N/A</v>
      </c>
      <c r="M142" s="131" t="e">
        <f>IF($A$140='Juan-SESSION'!$A$214,INDEX('Juan-SESSION'!$K$214:$T$221, MATCH("*Lat Pulldown*",'Juan-SESSION'!$B$214:$B$221,0), MATCH("*2ND*",'Juan-SESSION'!$K$7:$T$7,0)),"")</f>
        <v>#N/A</v>
      </c>
      <c r="N142" s="44" t="e">
        <f>INDEX('Juan-SESSION'!$L$214:$U$221, MATCH("*Lat Pulldown*",'Juan-SESSION'!$B$214:$B$221,0), MATCH("*2nd*",'Juan-SESSION'!$K$7:$T$7,0))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IF($A$140='Juan-SESSION'!$A$214,INDEX('Juan-SESSION'!$K$214:$T$221, MATCH("*Squat*",'Juan-SESSION'!$B$214:$B$221,0), MATCH("*3rd*",'Juan-SESSION'!$K$7:$T$7,0)),"")</f>
        <v>#N/A</v>
      </c>
      <c r="D143" s="132" t="e">
        <f>INDEX('Juan-SESSION'!L$214:U$221, MATCH("*Squat*",'Juan-SESSION'!$B$214:$B$221,0), MATCH("*3rd*",'Juan-SESSION'!K$7:T$7,0))</f>
        <v>#N/A</v>
      </c>
      <c r="E143" s="131" t="e">
        <f>IF($A$140='Juan-SESSION'!$A$214,INDEX('Juan-SESSION'!$K$214:$T$221, MATCH("*Deadlift*",'Juan-SESSION'!$B$214:$B$221,0), MATCH("*3rd*",'Juan-SESSION'!$K$7:$T$7,0)),"")</f>
        <v>#N/A</v>
      </c>
      <c r="F143" s="131" t="e">
        <f>INDEX('Juan-SESSION'!$L$214:$U$221, MATCH("*Deadlift*",'Juan-SESSION'!$B$214:$B$221,0), MATCH("*3rd*",'Juan-SESSION'!$K$7:$T$7,0))</f>
        <v>#N/A</v>
      </c>
      <c r="G143" s="131" t="e">
        <f>IF($A$140='Juan-SESSION'!$A$214,INDEX('Juan-SESSION'!$K$214:$T$221, MATCH("*Bench Press*",'Juan-SESSION'!$B$214:$B$221,0), MATCH("*3rd*",'Juan-SESSION'!$K$7:$T$7,0)),"")</f>
        <v>#N/A</v>
      </c>
      <c r="H143" s="131" t="e">
        <f>INDEX('Juan-SESSION'!$L$214:$U$221, MATCH("*Bench Press*",'Juan-SESSION'!$B$214:$B$221,0), MATCH("*3rd*",'Juan-SESSION'!$K$7:$T$7,0))</f>
        <v>#N/A</v>
      </c>
      <c r="I143" s="132" t="e">
        <f>IF($A$140='Juan-SESSION'!$A$214,INDEX('Juan-SESSION'!$K$214:$T$221, MATCH("*Military*",'Juan-SESSION'!$B$214:$B$221,0), MATCH("*3rd*",'Juan-SESSION'!$K$7:$T$7,0)),"")</f>
        <v>#N/A</v>
      </c>
      <c r="J143" s="44" t="e">
        <f>INDEX('Juan-SESSION'!$L$214:$U$221, MATCH("*Military*",'Juan-SESSION'!$B$214:$B$221,0), MATCH("*3rd*",'Juan-SESSION'!$K$7:$T$7,0))</f>
        <v>#N/A</v>
      </c>
      <c r="K143" s="131" t="e">
        <f>IF($A$140='Juan-SESSION'!$A$214,INDEX('Juan-SESSION'!$K$214:$T$221, MATCH("*Clean *",'Juan-SESSION'!$B$214:$B$221,0), MATCH("*3rd*",'Juan-SESSION'!$K$7:$T$7,0)),"")</f>
        <v>#N/A</v>
      </c>
      <c r="L143" s="44" t="e">
        <f>INDEX('Juan-SESSION'!$L$214:$U$221, MATCH("*Clean *",'Juan-SESSION'!$B$214:$B$221,0), MATCH("*3rd*",'Juan-SESSION'!$K$7:$T$7,0))</f>
        <v>#N/A</v>
      </c>
      <c r="M143" s="131" t="e">
        <f>IF($A$140='Juan-SESSION'!$A$214,INDEX('Juan-SESSION'!$K$214:$T$221, MATCH("*Lat Pulldown*",'Juan-SESSION'!$B$214:$B$221,0), MATCH("*3rd*",'Juan-SESSION'!$K$7:$T$7,0)),"")</f>
        <v>#N/A</v>
      </c>
      <c r="N143" s="44" t="e">
        <f>INDEX('Juan-SESSION'!$L$214:$U$221, MATCH("*Lat Pulldown*",'Juan-SESSION'!$B$214:$B$221,0), MATCH("*3rd*",'Juan-SESSION'!$K$7:$T$7,0))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IF($A$140='Juan-SESSION'!$A$214,INDEX('Juan-SESSION'!$K$214:$T$221, MATCH("*Squat*",'Juan-SESSION'!$B$214:$B$221,0), MATCH("*4th*",'Juan-SESSION'!$K$7:$T$7,0)),"")</f>
        <v>#N/A</v>
      </c>
      <c r="D144" s="132" t="e">
        <f>INDEX('Juan-SESSION'!L$214:U$221, MATCH("*Squat*",'Juan-SESSION'!$B$214:$B$221,0), MATCH("*4th*",'Juan-SESSION'!K$7:T$7,0))</f>
        <v>#N/A</v>
      </c>
      <c r="E144" s="131" t="e">
        <f>IF($A$140='Juan-SESSION'!$A$214,INDEX('Juan-SESSION'!$K$214:$T$221, MATCH("*Deadlift*",'Juan-SESSION'!$B$214:$B$221,0), MATCH("*4th*",'Juan-SESSION'!$K$7:$T$7,0)),"")</f>
        <v>#N/A</v>
      </c>
      <c r="F144" s="131" t="e">
        <f>INDEX('Juan-SESSION'!$L$214:$U$221, MATCH("*Deadlift*",'Juan-SESSION'!$B$214:$B$221,0), MATCH("*4th*",'Juan-SESSION'!$K$7:$T$7,0))</f>
        <v>#N/A</v>
      </c>
      <c r="G144" s="131" t="e">
        <f>IF($A$140='Juan-SESSION'!$A$214,INDEX('Juan-SESSION'!$K$214:$T$221, MATCH("*Bench Press*",'Juan-SESSION'!$B$214:$B$221,0), MATCH("*4th*",'Juan-SESSION'!$K$7:$T$7,0)),"")</f>
        <v>#N/A</v>
      </c>
      <c r="H144" s="131" t="e">
        <f>INDEX('Juan-SESSION'!$L$214:$U$221, MATCH("*Bench Press*",'Juan-SESSION'!$B$214:$B$221,0), MATCH("*4th*",'Juan-SESSION'!$K$7:$T$7,0))</f>
        <v>#N/A</v>
      </c>
      <c r="I144" s="132" t="e">
        <f>IF($A$140='Juan-SESSION'!$A$214,INDEX('Juan-SESSION'!$K$214:$T$221, MATCH("*Military*",'Juan-SESSION'!$B$214:$B$221,0), MATCH("*4th*",'Juan-SESSION'!$K$7:$T$7,0)),"")</f>
        <v>#N/A</v>
      </c>
      <c r="J144" s="44" t="e">
        <f>INDEX('Juan-SESSION'!$L$214:$U$221, MATCH("*Military*",'Juan-SESSION'!$B$214:$B$221,0), MATCH("*4th*",'Juan-SESSION'!$K$7:$T$7,0))</f>
        <v>#N/A</v>
      </c>
      <c r="K144" s="131" t="e">
        <f>IF($A$140='Juan-SESSION'!$A$214,INDEX('Juan-SESSION'!$K$214:$T$221, MATCH("*Clean *",'Juan-SESSION'!$B$214:$B$221,0), MATCH("*4th*",'Juan-SESSION'!$K$7:$T$7,0)),"")</f>
        <v>#N/A</v>
      </c>
      <c r="L144" s="44" t="e">
        <f>INDEX('Juan-SESSION'!$L$214:$U$221, MATCH("*Clean *",'Juan-SESSION'!$B$214:$B$221,0), MATCH("*4th*",'Juan-SESSION'!$K$7:$T$7,0))</f>
        <v>#N/A</v>
      </c>
      <c r="M144" s="131" t="e">
        <f>IF($A$140='Juan-SESSION'!$A$214,INDEX('Juan-SESSION'!$K$214:$T$221, MATCH("*Lat Pulldown*",'Juan-SESSION'!$B$214:$B$221,0), MATCH("*4th*",'Juan-SESSION'!$K$7:$T$7,0)),"")</f>
        <v>#N/A</v>
      </c>
      <c r="N144" s="44" t="e">
        <f>INDEX('Juan-SESSION'!$L$214:$U$221, MATCH("*Lat Pulldown*",'Juan-SESSION'!$B$214:$B$221,0), MATCH("*4th*",'Juan-SESSION'!$K$7:$T$7,0))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IF($A$140='Juan-SESSION'!$A$214,INDEX('Juan-SESSION'!$K$214:$T$221, MATCH("*Squat*",'Juan-SESSION'!$B$214:$B$221,0), MATCH("*5th*",'Juan-SESSION'!$K$7:$T$7,0)),"")</f>
        <v>#N/A</v>
      </c>
      <c r="D145" s="132" t="e">
        <f>INDEX('Juan-SESSION'!L$214:U$221, MATCH("*Squat*",'Juan-SESSION'!$B$214:$B$221,0), MATCH("*5th*",'Juan-SESSION'!K$7:T$7,0))</f>
        <v>#N/A</v>
      </c>
      <c r="E145" s="131" t="e">
        <f>IF($A$140='Juan-SESSION'!$A$214,INDEX('Juan-SESSION'!$K$214:$T$221, MATCH("*Deadlift*",'Juan-SESSION'!$B$214:$B$221,0), MATCH("*5th*",'Juan-SESSION'!$K$7:$T$7,0)),"")</f>
        <v>#N/A</v>
      </c>
      <c r="F145" s="131" t="e">
        <f>INDEX('Juan-SESSION'!$L$214:$U$221, MATCH("*Deadlift*",'Juan-SESSION'!$B$214:$B$221,0), MATCH("*5th*",'Juan-SESSION'!$K$7:$T$7,0))</f>
        <v>#N/A</v>
      </c>
      <c r="G145" s="131" t="e">
        <f>IF($A$140='Juan-SESSION'!$A$214,INDEX('Juan-SESSION'!$K$214:$T$221, MATCH("*Bench Press*",'Juan-SESSION'!$B$214:$B$221,0), MATCH("*5th*",'Juan-SESSION'!$K$7:$T$7,0)),"")</f>
        <v>#N/A</v>
      </c>
      <c r="H145" s="131" t="e">
        <f>INDEX('Juan-SESSION'!$L$214:$U$221, MATCH("*Bench Press*",'Juan-SESSION'!$B$214:$B$221,0), MATCH("*5th*",'Juan-SESSION'!$K$7:$T$7,0))</f>
        <v>#N/A</v>
      </c>
      <c r="I145" s="132" t="e">
        <f>IF($A$140='Juan-SESSION'!$A$214,INDEX('Juan-SESSION'!$K$214:$T$221, MATCH("*Military*",'Juan-SESSION'!$B$214:$B$221,0), MATCH("*5th*",'Juan-SESSION'!$K$7:$T$7,0)),"")</f>
        <v>#N/A</v>
      </c>
      <c r="J145" s="44" t="e">
        <f>INDEX('Juan-SESSION'!$L$214:$U$221, MATCH("*Military*",'Juan-SESSION'!$B$214:$B$221,0), MATCH("*5th*",'Juan-SESSION'!$K$7:$T$7,0))</f>
        <v>#N/A</v>
      </c>
      <c r="K145" s="131" t="e">
        <f>IF($A$140='Juan-SESSION'!$A$214,INDEX('Juan-SESSION'!$K$214:$T$221, MATCH("*Clean *",'Juan-SESSION'!$B$214:$B$221,0), MATCH("*5th*",'Juan-SESSION'!$K$7:$T$7,0)),"")</f>
        <v>#N/A</v>
      </c>
      <c r="L145" s="44" t="e">
        <f>INDEX('Juan-SESSION'!$L$214:$U$221, MATCH("*Clean *",'Juan-SESSION'!$B$214:$B$221,0), MATCH("*5th*",'Juan-SESSION'!$K$7:$T$7,0))</f>
        <v>#N/A</v>
      </c>
      <c r="M145" s="131" t="e">
        <f>IF($A$140='Juan-SESSION'!$A$214,INDEX('Juan-SESSION'!$K$214:$T$221, MATCH("*Lat Pulldown*",'Juan-SESSION'!$B$214:$B$221,0), MATCH("*5th*",'Juan-SESSION'!$K$7:$T$7,0)),"")</f>
        <v>#N/A</v>
      </c>
      <c r="N145" s="44" t="e">
        <f>INDEX('Juan-SESSION'!$L$214:$U$221, MATCH("*Lat Pulldown*",'Juan-SESSION'!$B$214:$B$221,0), MATCH("*5th*",'Juan-SESSION'!$K$7:$T$7,0))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'Juan-SESSION'!A223</f>
        <v>0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 t="e">
        <f>MAX(G147:G151)</f>
        <v>#N/A</v>
      </c>
      <c r="H146" s="116" t="e">
        <f t="array" ref="H146">MAX(IF(G147:G151=G146,H147:H151))</f>
        <v>#N/A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 t="e">
        <f>MAX(M147:M151)</f>
        <v>#N/A</v>
      </c>
      <c r="N146" s="117" t="e">
        <f t="array" ref="N146">MAX(IF(M147:M151=M146,N147:N151))</f>
        <v>#N/A</v>
      </c>
      <c r="O146" s="152" t="e">
        <f>IF($A$146='Juan-SESSION'!$A$223,INDEX('Juan-SESSION'!$K$223:$T$230, MATCH("*1k Row*",'Juan-SESSION'!$B$223:$B$230,0), MATCH("*1st*",'Juan-SESSION'!$K$7:$T$7,0)),"")</f>
        <v>#N/A</v>
      </c>
      <c r="P146" s="152" t="e">
        <f>IF($A$146='Juan-SESSION'!$A$223,INDEX('Juan-SESSION'!$K$223:$T$230, MATCH("*HIIT*",'Juan-SESSION'!$B$223:$B$230,0), MATCH("*1st*",'Juan-SESSION'!$K$7:$T$7,0)),"")</f>
        <v>#N/A</v>
      </c>
      <c r="Q146" s="152" t="e">
        <f>INDEX('Juan-SESSION'!$L$223:$U$230, MATCH("*HIIT*",'Juan-SESSION'!$B$223:$B$230,0), MATCH("*1st*",'Juan-SESSION'!$K$7:$T$7,0))</f>
        <v>#N/A</v>
      </c>
      <c r="R146" s="119">
        <f>'Juan-SESSION'!U223</f>
        <v>0</v>
      </c>
      <c r="S146" s="116"/>
      <c r="T146" s="116"/>
      <c r="U146" s="120">
        <f>'Juan-SESSION'!A227</f>
        <v>0</v>
      </c>
      <c r="V146" s="120">
        <f>'Juan-SESSION'!A228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IF($A$146='Juan-SESSION'!$A$223,INDEX('Juan-SESSION'!$K$223:$T$230, MATCH("*Squat*",'Juan-SESSION'!$B$223:$B$230,0), MATCH("*1st*",'Juan-SESSION'!$K$7:$T$7,0)),"")</f>
        <v>#N/A</v>
      </c>
      <c r="D147" s="132" t="e">
        <f>INDEX('Juan-SESSION'!L$223:U$230, MATCH("*Squat*",'Juan-SESSION'!$B$223:$B$230,0), MATCH("*1st*",'Juan-SESSION'!K$7:T$7,0))</f>
        <v>#N/A</v>
      </c>
      <c r="E147" s="131" t="e">
        <f>IF($A$146='Juan-SESSION'!$A$223,INDEX('Juan-SESSION'!$K$223:$T$230, MATCH("*Deadlift*",'Juan-SESSION'!$B$223:$B$230,0), MATCH("*1st*",'Juan-SESSION'!$K$7:$T$7,0)),"")</f>
        <v>#N/A</v>
      </c>
      <c r="F147" s="131" t="e">
        <f>INDEX('Juan-SESSION'!$L$223:$U$230, MATCH("*Deadlift*",'Juan-SESSION'!$B$223:$B$230,0), MATCH("*1st*",'Juan-SESSION'!$K$7:$T$7,0))</f>
        <v>#N/A</v>
      </c>
      <c r="G147" s="131" t="e">
        <f>IF($A$146='Juan-SESSION'!$A$223,INDEX('Juan-SESSION'!$K$223:$T$230, MATCH("*Bench Press*",'Juan-SESSION'!$B$223:$B$230,0), MATCH("*1st*",'Juan-SESSION'!$K$7:$T$7,0)),"")</f>
        <v>#N/A</v>
      </c>
      <c r="H147" s="131" t="e">
        <f>INDEX('Juan-SESSION'!$L$223:$U$230, MATCH("*Bench Press*",'Juan-SESSION'!$B$223:$B$230,0), MATCH("*1st*",'Juan-SESSION'!$K$7:$T$7,0))</f>
        <v>#N/A</v>
      </c>
      <c r="I147" s="132" t="e">
        <f>IF($A$146='Juan-SESSION'!$A$223,INDEX('Juan-SESSION'!$K$223:$T$230, MATCH("*Military*",'Juan-SESSION'!$B$223:$B$230,0), MATCH("*1st*",'Juan-SESSION'!$K$7:$T$7,0)),"")</f>
        <v>#N/A</v>
      </c>
      <c r="J147" s="48" t="e">
        <f>INDEX('Juan-SESSION'!$L$223:$U$230, MATCH("*Military*",'Juan-SESSION'!$B$223:$B$230,0), MATCH("*1st*",'Juan-SESSION'!$K$7:$T$7,0))</f>
        <v>#N/A</v>
      </c>
      <c r="K147" s="131" t="e">
        <f>IF($A$146='Juan-SESSION'!$A$223,INDEX('Juan-SESSION'!$K$223:$T$230, MATCH("*Clean *",'Juan-SESSION'!$B$223:$B$230,0), MATCH("*1st*",'Juan-SESSION'!$K$7:$T$7,0)),"")</f>
        <v>#N/A</v>
      </c>
      <c r="L147" s="48" t="e">
        <f>INDEX('Juan-SESSION'!$L$223:$U$230, MATCH("*Clean *",'Juan-SESSION'!$B$223:$B$230,0), MATCH("*1st*",'Juan-SESSION'!$K$7:$T$7,0))</f>
        <v>#N/A</v>
      </c>
      <c r="M147" s="131" t="e">
        <f>IF($A$146='Juan-SESSION'!$A$223,INDEX('Juan-SESSION'!$K$223:$T$230, MATCH("*Lat Pulldown*",'Juan-SESSION'!$B$223:$B$230,0), MATCH("*1st*",'Juan-SESSION'!$K$7:$T$7,0)),"")</f>
        <v>#N/A</v>
      </c>
      <c r="N147" s="48" t="e">
        <f>INDEX('Juan-SESSION'!$L$223:$U$230, MATCH("*Lat Pulldown*",'Juan-SESSION'!$B$223:$B$230,0), MATCH("*1st*",'Juan-SESSION'!$K$7:$T$7,0))</f>
        <v>#N/A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IF($A$146='Juan-SESSION'!$A$223,INDEX('Juan-SESSION'!$K$223:$T$230, MATCH("*Squat*",'Juan-SESSION'!$B$223:$B$230,0), MATCH("*2nd*",'Juan-SESSION'!$K$7:$T$7,0)),"")</f>
        <v>#N/A</v>
      </c>
      <c r="D148" s="132" t="e">
        <f>INDEX('Juan-SESSION'!L$223:U$230, MATCH("*Squat*",'Juan-SESSION'!$B$223:$B$230,0), MATCH("*2nd*",'Juan-SESSION'!K$7:T$7,0))</f>
        <v>#N/A</v>
      </c>
      <c r="E148" s="131" t="e">
        <f>IF($A$146='Juan-SESSION'!$A$223,INDEX('Juan-SESSION'!$K$223:$T$230, MATCH("*Deadlift*",'Juan-SESSION'!$B$223:$B$230,0), MATCH("*2ND*",'Juan-SESSION'!$K$7:$T$7,0)),"")</f>
        <v>#N/A</v>
      </c>
      <c r="F148" s="131" t="e">
        <f>INDEX('Juan-SESSION'!$L$223:$U$230, MATCH("*Deadlift*",'Juan-SESSION'!$B$223:$B$230,0), MATCH("*2nd*",'Juan-SESSION'!$K$7:$T$7,0))</f>
        <v>#N/A</v>
      </c>
      <c r="G148" s="131" t="e">
        <f>IF($A$146='Juan-SESSION'!$A$223,INDEX('Juan-SESSION'!$K$223:$T$230, MATCH("*Bench Press*",'Juan-SESSION'!$B$223:$B$230,0), MATCH("*2ND*",'Juan-SESSION'!$K$7:$T$7,0)),"")</f>
        <v>#N/A</v>
      </c>
      <c r="H148" s="131" t="e">
        <f>INDEX('Juan-SESSION'!$L$223:$U$230, MATCH("*Bench Press*",'Juan-SESSION'!$B$223:$B$230,0), MATCH("*2nd*",'Juan-SESSION'!$K$7:$T$7,0))</f>
        <v>#N/A</v>
      </c>
      <c r="I148" s="132" t="e">
        <f>IF($A$146='Juan-SESSION'!$A$223,INDEX('Juan-SESSION'!$K$223:$T$230, MATCH("*Military*",'Juan-SESSION'!$B$223:$B$230,0), MATCH("*2ND*",'Juan-SESSION'!$K$7:$T$7,0)),"")</f>
        <v>#N/A</v>
      </c>
      <c r="J148" s="44" t="e">
        <f>INDEX('Juan-SESSION'!$L$223:$U$230, MATCH("*Military*",'Juan-SESSION'!$B$223:$B$230,0), MATCH("*2nd*",'Juan-SESSION'!$K$7:$T$7,0))</f>
        <v>#N/A</v>
      </c>
      <c r="K148" s="131" t="e">
        <f>IF($A$146='Juan-SESSION'!$A$223,INDEX('Juan-SESSION'!$K$223:$T$230, MATCH("*Clean *",'Juan-SESSION'!$B$223:$B$230,0), MATCH("*2ND*",'Juan-SESSION'!$K$7:$T$7,0)),"")</f>
        <v>#N/A</v>
      </c>
      <c r="L148" s="44" t="e">
        <f>INDEX('Juan-SESSION'!$L$223:$U$230, MATCH("*Clean *",'Juan-SESSION'!$B$223:$B$230,0), MATCH("*2nd*",'Juan-SESSION'!$K$7:$T$7,0))</f>
        <v>#N/A</v>
      </c>
      <c r="M148" s="131" t="e">
        <f>IF($A$146='Juan-SESSION'!$A$223,INDEX('Juan-SESSION'!$K$223:$T$230, MATCH("*Lat Pulldown*",'Juan-SESSION'!$B$223:$B$230,0), MATCH("*2ND*",'Juan-SESSION'!$K$7:$T$7,0)),"")</f>
        <v>#N/A</v>
      </c>
      <c r="N148" s="44" t="e">
        <f>INDEX('Juan-SESSION'!$L$223:$U$230, MATCH("*Lat Pulldown*",'Juan-SESSION'!$B$223:$B$230,0), MATCH("*2nd*",'Juan-SESSION'!$K$7:$T$7,0))</f>
        <v>#N/A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IF($A$146='Juan-SESSION'!$A$223,INDEX('Juan-SESSION'!$K$223:$T$230, MATCH("*Squat*",'Juan-SESSION'!$B$223:$B$230,0), MATCH("*3rd*",'Juan-SESSION'!$K$7:$T$7,0)),"")</f>
        <v>#N/A</v>
      </c>
      <c r="D149" s="132" t="e">
        <f>INDEX('Juan-SESSION'!L$223:U$230, MATCH("*Squat*",'Juan-SESSION'!$B$223:$B$230,0), MATCH("*3rd*",'Juan-SESSION'!K$7:T$7,0))</f>
        <v>#N/A</v>
      </c>
      <c r="E149" s="131" t="e">
        <f>IF($A$146='Juan-SESSION'!$A$223,INDEX('Juan-SESSION'!$K$223:$T$230, MATCH("*Deadlift*",'Juan-SESSION'!$B$223:$B$230,0), MATCH("*3rd*",'Juan-SESSION'!$K$7:$T$7,0)),"")</f>
        <v>#N/A</v>
      </c>
      <c r="F149" s="131" t="e">
        <f>INDEX('Juan-SESSION'!$L$223:$U$230, MATCH("*Deadlift*",'Juan-SESSION'!$B$223:$B$230,0), MATCH("*3rd*",'Juan-SESSION'!$K$7:$T$7,0))</f>
        <v>#N/A</v>
      </c>
      <c r="G149" s="131" t="e">
        <f>IF($A$146='Juan-SESSION'!$A$223,INDEX('Juan-SESSION'!$K$223:$T$230, MATCH("*Bench Press*",'Juan-SESSION'!$B$223:$B$230,0), MATCH("*3rd*",'Juan-SESSION'!$K$7:$T$7,0)),"")</f>
        <v>#N/A</v>
      </c>
      <c r="H149" s="131" t="e">
        <f>INDEX('Juan-SESSION'!$L$223:$U$230, MATCH("*Bench Press*",'Juan-SESSION'!$B$223:$B$230,0), MATCH("*3rd*",'Juan-SESSION'!$K$7:$T$7,0))</f>
        <v>#N/A</v>
      </c>
      <c r="I149" s="132" t="e">
        <f>IF($A$146='Juan-SESSION'!$A$223,INDEX('Juan-SESSION'!$K$223:$T$230, MATCH("*Military*",'Juan-SESSION'!$B$223:$B$230,0), MATCH("*3rd*",'Juan-SESSION'!$K$7:$T$7,0)),"")</f>
        <v>#N/A</v>
      </c>
      <c r="J149" s="44" t="e">
        <f>INDEX('Juan-SESSION'!$L$223:$U$230, MATCH("*Military*",'Juan-SESSION'!$B$223:$B$230,0), MATCH("*3rd*",'Juan-SESSION'!$K$7:$T$7,0))</f>
        <v>#N/A</v>
      </c>
      <c r="K149" s="131" t="e">
        <f>IF($A$146='Juan-SESSION'!$A$223,INDEX('Juan-SESSION'!$K$223:$T$230, MATCH("*Clean *",'Juan-SESSION'!$B$223:$B$230,0), MATCH("*3rd*",'Juan-SESSION'!$K$7:$T$7,0)),"")</f>
        <v>#N/A</v>
      </c>
      <c r="L149" s="44" t="e">
        <f>INDEX('Juan-SESSION'!$L$223:$U$230, MATCH("*Clean *",'Juan-SESSION'!$B$223:$B$230,0), MATCH("*3rd*",'Juan-SESSION'!$K$7:$T$7,0))</f>
        <v>#N/A</v>
      </c>
      <c r="M149" s="131" t="e">
        <f>IF($A$146='Juan-SESSION'!$A$223,INDEX('Juan-SESSION'!$K$223:$T$230, MATCH("*Lat Pulldown*",'Juan-SESSION'!$B$223:$B$230,0), MATCH("*3rd*",'Juan-SESSION'!$K$7:$T$7,0)),"")</f>
        <v>#N/A</v>
      </c>
      <c r="N149" s="44" t="e">
        <f>INDEX('Juan-SESSION'!$L$223:$U$230, MATCH("*Lat Pulldown*",'Juan-SESSION'!$B$223:$B$230,0), MATCH("*3rd*",'Juan-SESSION'!$K$7:$T$7,0))</f>
        <v>#N/A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IF($A$146='Juan-SESSION'!$A$223,INDEX('Juan-SESSION'!$K$223:$T$230, MATCH("*Squat*",'Juan-SESSION'!$B$223:$B$230,0), MATCH("*4th*",'Juan-SESSION'!$K$7:$T$7,0)),"")</f>
        <v>#N/A</v>
      </c>
      <c r="D150" s="132" t="e">
        <f>INDEX('Juan-SESSION'!L$223:U$230, MATCH("*Squat*",'Juan-SESSION'!$B$223:$B$230,0), MATCH("*4th*",'Juan-SESSION'!K$7:T$7,0))</f>
        <v>#N/A</v>
      </c>
      <c r="E150" s="131" t="e">
        <f>IF($A$146='Juan-SESSION'!$A$223,INDEX('Juan-SESSION'!$K$223:$T$230, MATCH("*Deadlift*",'Juan-SESSION'!$B$223:$B$230,0), MATCH("*4th*",'Juan-SESSION'!$K$7:$T$7,0)),"")</f>
        <v>#N/A</v>
      </c>
      <c r="F150" s="131" t="e">
        <f>INDEX('Juan-SESSION'!$L$223:$U$230, MATCH("*Deadlift*",'Juan-SESSION'!$B$223:$B$230,0), MATCH("*4th*",'Juan-SESSION'!$K$7:$T$7,0))</f>
        <v>#N/A</v>
      </c>
      <c r="G150" s="131" t="e">
        <f>IF($A$146='Juan-SESSION'!$A$223,INDEX('Juan-SESSION'!$K$223:$T$230, MATCH("*Bench Press*",'Juan-SESSION'!$B$223:$B$230,0), MATCH("*4th*",'Juan-SESSION'!$K$7:$T$7,0)),"")</f>
        <v>#N/A</v>
      </c>
      <c r="H150" s="131" t="e">
        <f>INDEX('Juan-SESSION'!$L$223:$U$230, MATCH("*Bench Press*",'Juan-SESSION'!$B$223:$B$230,0), MATCH("*4th*",'Juan-SESSION'!$K$7:$T$7,0))</f>
        <v>#N/A</v>
      </c>
      <c r="I150" s="132" t="e">
        <f>IF($A$146='Juan-SESSION'!$A$223,INDEX('Juan-SESSION'!$K$223:$T$230, MATCH("*Military*",'Juan-SESSION'!$B$223:$B$230,0), MATCH("*4th*",'Juan-SESSION'!$K$7:$T$7,0)),"")</f>
        <v>#N/A</v>
      </c>
      <c r="J150" s="44" t="e">
        <f>INDEX('Juan-SESSION'!$L$223:$U$230, MATCH("*Military*",'Juan-SESSION'!$B$223:$B$230,0), MATCH("*4th*",'Juan-SESSION'!$K$7:$T$7,0))</f>
        <v>#N/A</v>
      </c>
      <c r="K150" s="131" t="e">
        <f>IF($A$146='Juan-SESSION'!$A$223,INDEX('Juan-SESSION'!$K$223:$T$230, MATCH("*Clean *",'Juan-SESSION'!$B$223:$B$230,0), MATCH("*4th*",'Juan-SESSION'!$K$7:$T$7,0)),"")</f>
        <v>#N/A</v>
      </c>
      <c r="L150" s="44" t="e">
        <f>INDEX('Juan-SESSION'!$L$223:$U$230, MATCH("*Clean *",'Juan-SESSION'!$B$223:$B$230,0), MATCH("*4th*",'Juan-SESSION'!$K$7:$T$7,0))</f>
        <v>#N/A</v>
      </c>
      <c r="M150" s="131" t="e">
        <f>IF($A$146='Juan-SESSION'!$A$223,INDEX('Juan-SESSION'!$K$223:$T$230, MATCH("*Lat Pulldown*",'Juan-SESSION'!$B$223:$B$230,0), MATCH("*4th*",'Juan-SESSION'!$K$7:$T$7,0)),"")</f>
        <v>#N/A</v>
      </c>
      <c r="N150" s="44" t="e">
        <f>INDEX('Juan-SESSION'!$L$223:$U$230, MATCH("*Lat Pulldown*",'Juan-SESSION'!$B$223:$B$230,0), MATCH("*4th*",'Juan-SESSION'!$K$7:$T$7,0))</f>
        <v>#N/A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IF($A$146='Juan-SESSION'!$A$223,INDEX('Juan-SESSION'!$K$223:$T$230, MATCH("*Squat*",'Juan-SESSION'!$B$223:$B$230,0), MATCH("*5th*",'Juan-SESSION'!$K$7:$T$7,0)),"")</f>
        <v>#N/A</v>
      </c>
      <c r="D151" s="132" t="e">
        <f>INDEX('Juan-SESSION'!L$223:U$230, MATCH("*Squat*",'Juan-SESSION'!$B$223:$B$230,0), MATCH("*5th*",'Juan-SESSION'!K$7:T$7,0))</f>
        <v>#N/A</v>
      </c>
      <c r="E151" s="131" t="e">
        <f>IF($A$146='Juan-SESSION'!$A$223,INDEX('Juan-SESSION'!$K$223:$T$230, MATCH("*Deadlift*",'Juan-SESSION'!$B$223:$B$230,0), MATCH("*5th*",'Juan-SESSION'!$K$7:$T$7,0)),"")</f>
        <v>#N/A</v>
      </c>
      <c r="F151" s="131" t="e">
        <f>INDEX('Juan-SESSION'!$L$223:$U$230, MATCH("*Deadlift*",'Juan-SESSION'!$B$223:$B$230,0), MATCH("*5th*",'Juan-SESSION'!$K$7:$T$7,0))</f>
        <v>#N/A</v>
      </c>
      <c r="G151" s="131" t="e">
        <f>IF($A$146='Juan-SESSION'!$A$223,INDEX('Juan-SESSION'!$K$223:$T$230, MATCH("*Bench Press*",'Juan-SESSION'!$B$223:$B$230,0), MATCH("*5th*",'Juan-SESSION'!$K$7:$T$7,0)),"")</f>
        <v>#N/A</v>
      </c>
      <c r="H151" s="131" t="e">
        <f>INDEX('Juan-SESSION'!$L$223:$U$230, MATCH("*Bench Press*",'Juan-SESSION'!$B$223:$B$230,0), MATCH("*5th*",'Juan-SESSION'!$K$7:$T$7,0))</f>
        <v>#N/A</v>
      </c>
      <c r="I151" s="132" t="e">
        <f>IF($A$146='Juan-SESSION'!$A$223,INDEX('Juan-SESSION'!$K$223:$T$230, MATCH("*Military*",'Juan-SESSION'!$B$223:$B$230,0), MATCH("*5th*",'Juan-SESSION'!$K$7:$T$7,0)),"")</f>
        <v>#N/A</v>
      </c>
      <c r="J151" s="44" t="e">
        <f>INDEX('Juan-SESSION'!$L$223:$U$230, MATCH("*Military*",'Juan-SESSION'!$B$223:$B$230,0), MATCH("*5th*",'Juan-SESSION'!$K$7:$T$7,0))</f>
        <v>#N/A</v>
      </c>
      <c r="K151" s="131" t="e">
        <f>IF($A$146='Juan-SESSION'!$A$223,INDEX('Juan-SESSION'!$K$223:$T$230, MATCH("*Clean *",'Juan-SESSION'!$B$223:$B$230,0), MATCH("*5th*",'Juan-SESSION'!$K$7:$T$7,0)),"")</f>
        <v>#N/A</v>
      </c>
      <c r="L151" s="44" t="e">
        <f>INDEX('Juan-SESSION'!$L$223:$U$230, MATCH("*Clean *",'Juan-SESSION'!$B$223:$B$230,0), MATCH("*5th*",'Juan-SESSION'!$K$7:$T$7,0))</f>
        <v>#N/A</v>
      </c>
      <c r="M151" s="131" t="e">
        <f>IF($A$146='Juan-SESSION'!$A$223,INDEX('Juan-SESSION'!$K$223:$T$230, MATCH("*Lat Pulldown*",'Juan-SESSION'!$B$223:$B$230,0), MATCH("*5th*",'Juan-SESSION'!$K$7:$T$7,0)),"")</f>
        <v>#N/A</v>
      </c>
      <c r="N151" s="44" t="e">
        <f>INDEX('Juan-SESSION'!$L$223:$U$230, MATCH("*Lat Pulldown*",'Juan-SESSION'!$B$223:$B$230,0), MATCH("*5th*",'Juan-SESSION'!$K$7:$T$7,0))</f>
        <v>#N/A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'Juan-SESSION'!A232</f>
        <v>0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 t="e">
        <f>MAX(G153:G157)</f>
        <v>#N/A</v>
      </c>
      <c r="H152" s="116" t="e">
        <f t="array" ref="H152">MAX(IF(G153:G157=G152,H153:H157))</f>
        <v>#N/A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 t="e">
        <f>MAX(M153:M157)</f>
        <v>#N/A</v>
      </c>
      <c r="N152" s="117" t="e">
        <f t="array" ref="N152">MAX(IF(M153:M157=M152,N153:N157))</f>
        <v>#N/A</v>
      </c>
      <c r="O152" s="152" t="e">
        <f>IF($A$140='Juan-SESSION'!$A$214,INDEX('Juan-SESSION'!$K$214:$T$221, MATCH("*1k Row*",'Juan-SESSION'!$B$214:$B$221,0), MATCH("*1st*",'Juan-SESSION'!$K$7:$T$7,0)),"")</f>
        <v>#N/A</v>
      </c>
      <c r="P152" s="152" t="e">
        <f>IF($A$140='Juan-SESSION'!$A$214,INDEX('Juan-SESSION'!$K$214:$T$221, MATCH("*HIIT*",'Juan-SESSION'!$B$214:$B$221,0), MATCH("*1st*",'Juan-SESSION'!$K$7:$T$7,0)),"")</f>
        <v>#N/A</v>
      </c>
      <c r="Q152" s="119" t="e">
        <f>INDEX('Juan-SESSION'!$L$212:$U$214, MATCH("*HIIT*",'Juan-SESSION'!$B$212:$B$214,0), MATCH("*1st*",'Juan-SESSION'!$K$7:$T$7,0))</f>
        <v>#N/A</v>
      </c>
      <c r="R152" s="119">
        <f>'Juan-SESSION'!U232</f>
        <v>0</v>
      </c>
      <c r="S152" s="116"/>
      <c r="T152" s="116"/>
      <c r="U152" s="120">
        <f>'Juan-SESSION'!A233</f>
        <v>0</v>
      </c>
      <c r="V152" s="120">
        <f>'Juan-SESSION'!A234</f>
        <v>0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IF($A$152='Juan-SESSION'!$A$232,INDEX('Juan-SESSION'!$K$232:$T$239, MATCH("*Squat*",'Juan-SESSION'!$B$232:$B$239,0), MATCH("*1st*",'Juan-SESSION'!$K$7:$T$7,0)),"")</f>
        <v>#N/A</v>
      </c>
      <c r="D153" s="132" t="e">
        <f>INDEX('Juan-SESSION'!L$232:U$239, MATCH("*Squat*",'Juan-SESSION'!$B$232:$B$239,0), MATCH("*1st*",'Juan-SESSION'!K$7:T$7,0))</f>
        <v>#N/A</v>
      </c>
      <c r="E153" s="131" t="e">
        <f>IF($A$152='Juan-SESSION'!$A$232,INDEX('Juan-SESSION'!$K$232:$T$239, MATCH("*Deadlift*",'Juan-SESSION'!$B$232:$B$239,0), MATCH("*1st*",'Juan-SESSION'!$K$7:$T$7,0)),"")</f>
        <v>#N/A</v>
      </c>
      <c r="F153" s="131" t="e">
        <f>INDEX('Juan-SESSION'!$L$232:$U$239, MATCH("*Deadlift*",'Juan-SESSION'!$B$232:$B$239,0), MATCH("*1st*",'Juan-SESSION'!$K$7:$T$7,0))</f>
        <v>#N/A</v>
      </c>
      <c r="G153" s="131" t="e">
        <f>IF($A$152='Juan-SESSION'!$A$232,INDEX('Juan-SESSION'!$K$232:$T$239, MATCH("*Bench Press*",'Juan-SESSION'!$B$232:$B$239,0), MATCH("*1st*",'Juan-SESSION'!$K$7:$T$7,0)),"")</f>
        <v>#N/A</v>
      </c>
      <c r="H153" s="131" t="e">
        <f>INDEX('Juan-SESSION'!$L$232:$U$239, MATCH("*Bench Press*",'Juan-SESSION'!$B$232:$B$239,0), MATCH("*1st*",'Juan-SESSION'!$K$7:$T$7,0))</f>
        <v>#N/A</v>
      </c>
      <c r="I153" s="132" t="e">
        <f>IF($A$152='Juan-SESSION'!$A$232,INDEX('Juan-SESSION'!$K$232:$T$239, MATCH("*Military*",'Juan-SESSION'!$B$232:$B$239,0), MATCH("*1st*",'Juan-SESSION'!$K$7:$T$7,0)),"")</f>
        <v>#N/A</v>
      </c>
      <c r="J153" s="48" t="e">
        <f>INDEX('Juan-SESSION'!$L$232:$U$239, MATCH("*Military*",'Juan-SESSION'!$B$232:$B$239,0), MATCH("*1st*",'Juan-SESSION'!$K$7:$T$7,0))</f>
        <v>#N/A</v>
      </c>
      <c r="K153" s="131" t="e">
        <f>IF($A$152='Juan-SESSION'!$A$232,INDEX('Juan-SESSION'!$K$232:$T$239, MATCH("*Clean *",'Juan-SESSION'!$B$232:$B$239,0), MATCH("*1st*",'Juan-SESSION'!$K$7:$T$7,0)),"")</f>
        <v>#N/A</v>
      </c>
      <c r="L153" s="48" t="e">
        <f>INDEX('Juan-SESSION'!$L$232:$U$239, MATCH("*Clean *",'Juan-SESSION'!$B$232:$B$239,0), MATCH("*1st*",'Juan-SESSION'!$K$7:$T$7,0))</f>
        <v>#N/A</v>
      </c>
      <c r="M153" s="131" t="e">
        <f>IF($A$152='Juan-SESSION'!$A$232,INDEX('Juan-SESSION'!$K$232:$T$239, MATCH("*Lat Pulldown*",'Juan-SESSION'!$B$232:$B$239,0), MATCH("*1st*",'Juan-SESSION'!$K$7:$T$7,0)),"")</f>
        <v>#N/A</v>
      </c>
      <c r="N153" s="48" t="e">
        <f>INDEX('Juan-SESSION'!$L$232:$U$239, MATCH("*Lat Pulldown*",'Juan-SESSION'!$B$232:$B$239,0), MATCH("*1st*",'Juan-SESSION'!$K$7:$T$7,0))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IF($A$152='Juan-SESSION'!$A$232,INDEX('Juan-SESSION'!$K$232:$T$239, MATCH("*Squat*",'Juan-SESSION'!$B$232:$B$239,0), MATCH("*2nd*",'Juan-SESSION'!$K$7:$T$7,0)),"")</f>
        <v>#N/A</v>
      </c>
      <c r="D154" s="132" t="e">
        <f>INDEX('Juan-SESSION'!L$232:U$239, MATCH("*Squat*",'Juan-SESSION'!$B$232:$B$239,0), MATCH("*2nd*",'Juan-SESSION'!K$7:T$7,0))</f>
        <v>#N/A</v>
      </c>
      <c r="E154" s="131" t="e">
        <f>IF($A$152='Juan-SESSION'!$A$232,INDEX('Juan-SESSION'!$K$232:$T$239, MATCH("*Deadlift*",'Juan-SESSION'!$B$232:$B$239,0), MATCH("*2ND*",'Juan-SESSION'!$K$7:$T$7,0)),"")</f>
        <v>#N/A</v>
      </c>
      <c r="F154" s="131" t="e">
        <f>INDEX('Juan-SESSION'!$L$232:$U$239, MATCH("*Deadlift*",'Juan-SESSION'!$B$232:$B$239,0), MATCH("*2nd*",'Juan-SESSION'!$K$7:$T$7,0))</f>
        <v>#N/A</v>
      </c>
      <c r="G154" s="131" t="e">
        <f>IF($A$152='Juan-SESSION'!$A$232,INDEX('Juan-SESSION'!$K$232:$T$239, MATCH("*Bench Press*",'Juan-SESSION'!$B$232:$B$239,0), MATCH("*2ND*",'Juan-SESSION'!$K$7:$T$7,0)),"")</f>
        <v>#N/A</v>
      </c>
      <c r="H154" s="131" t="e">
        <f>INDEX('Juan-SESSION'!$L$232:$U$239, MATCH("*Bench Press*",'Juan-SESSION'!$B$232:$B$239,0), MATCH("*2nd*",'Juan-SESSION'!$K$7:$T$7,0))</f>
        <v>#N/A</v>
      </c>
      <c r="I154" s="132" t="e">
        <f>IF($A$152='Juan-SESSION'!$A$232,INDEX('Juan-SESSION'!$K$232:$T$239, MATCH("*Military*",'Juan-SESSION'!$B$232:$B$239,0), MATCH("*2ND*",'Juan-SESSION'!$K$7:$T$7,0)),"")</f>
        <v>#N/A</v>
      </c>
      <c r="J154" s="44" t="e">
        <f>INDEX('Juan-SESSION'!$L$232:$U$239, MATCH("*Military*",'Juan-SESSION'!$B$232:$B$239,0), MATCH("*2nd*",'Juan-SESSION'!$K$7:$T$7,0))</f>
        <v>#N/A</v>
      </c>
      <c r="K154" s="131" t="e">
        <f>IF($A$152='Juan-SESSION'!$A$232,INDEX('Juan-SESSION'!$K$232:$T$239, MATCH("*Clean *",'Juan-SESSION'!$B$232:$B$239,0), MATCH("*2ND*",'Juan-SESSION'!$K$7:$T$7,0)),"")</f>
        <v>#N/A</v>
      </c>
      <c r="L154" s="44" t="e">
        <f>INDEX('Juan-SESSION'!$L$232:$U$239, MATCH("*Clean *",'Juan-SESSION'!$B$232:$B$239,0), MATCH("*2nd*",'Juan-SESSION'!$K$7:$T$7,0))</f>
        <v>#N/A</v>
      </c>
      <c r="M154" s="131" t="e">
        <f>IF($A$152='Juan-SESSION'!$A$232,INDEX('Juan-SESSION'!$K$232:$T$239, MATCH("*Lat Pulldown*",'Juan-SESSION'!$B$232:$B$239,0), MATCH("*2ND*",'Juan-SESSION'!$K$7:$T$7,0)),"")</f>
        <v>#N/A</v>
      </c>
      <c r="N154" s="44" t="e">
        <f>INDEX('Juan-SESSION'!$L$232:$U$239, MATCH("*Lat Pulldown*",'Juan-SESSION'!$B$232:$B$239,0), MATCH("*2nd*",'Juan-SESSION'!$K$7:$T$7,0))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IF($A$152='Juan-SESSION'!$A$232,INDEX('Juan-SESSION'!$K$232:$T$239, MATCH("*Squat*",'Juan-SESSION'!$B$232:$B$239,0), MATCH("*3rd*",'Juan-SESSION'!$K$7:$T$7,0)),"")</f>
        <v>#N/A</v>
      </c>
      <c r="D155" s="132" t="e">
        <f>INDEX('Juan-SESSION'!L$232:U$239, MATCH("*Squat*",'Juan-SESSION'!$B$232:$B$239,0), MATCH("*3rd*",'Juan-SESSION'!K$7:T$7,0))</f>
        <v>#N/A</v>
      </c>
      <c r="E155" s="131" t="e">
        <f>IF($A$152='Juan-SESSION'!$A$232,INDEX('Juan-SESSION'!$K$232:$T$239, MATCH("*Deadlift*",'Juan-SESSION'!$B$232:$B$239,0), MATCH("*3rd*",'Juan-SESSION'!$K$7:$T$7,0)),"")</f>
        <v>#N/A</v>
      </c>
      <c r="F155" s="131" t="e">
        <f>INDEX('Juan-SESSION'!$L$232:$U$239, MATCH("*Deadlift*",'Juan-SESSION'!$B$232:$B$239,0), MATCH("*3rd*",'Juan-SESSION'!$K$7:$T$7,0))</f>
        <v>#N/A</v>
      </c>
      <c r="G155" s="131" t="e">
        <f>IF($A$152='Juan-SESSION'!$A$232,INDEX('Juan-SESSION'!$K$232:$T$239, MATCH("*Bench Press*",'Juan-SESSION'!$B$232:$B$239,0), MATCH("*3rd*",'Juan-SESSION'!$K$7:$T$7,0)),"")</f>
        <v>#N/A</v>
      </c>
      <c r="H155" s="131" t="e">
        <f>INDEX('Juan-SESSION'!$L$232:$U$239, MATCH("*Bench Press*",'Juan-SESSION'!$B$232:$B$239,0), MATCH("*3rd*",'Juan-SESSION'!$K$7:$T$7,0))</f>
        <v>#N/A</v>
      </c>
      <c r="I155" s="132" t="e">
        <f>IF($A$152='Juan-SESSION'!$A$232,INDEX('Juan-SESSION'!$K$232:$T$239, MATCH("*Military*",'Juan-SESSION'!$B$232:$B$239,0), MATCH("*3rd*",'Juan-SESSION'!$K$7:$T$7,0)),"")</f>
        <v>#N/A</v>
      </c>
      <c r="J155" s="44" t="e">
        <f>INDEX('Juan-SESSION'!$L$232:$U$239, MATCH("*Military*",'Juan-SESSION'!$B$232:$B$239,0), MATCH("*3rd*",'Juan-SESSION'!$K$7:$T$7,0))</f>
        <v>#N/A</v>
      </c>
      <c r="K155" s="131" t="e">
        <f>IF($A$152='Juan-SESSION'!$A$232,INDEX('Juan-SESSION'!$K$232:$T$239, MATCH("*Clean *",'Juan-SESSION'!$B$232:$B$239,0), MATCH("*3rd*",'Juan-SESSION'!$K$7:$T$7,0)),"")</f>
        <v>#N/A</v>
      </c>
      <c r="L155" s="44" t="e">
        <f>INDEX('Juan-SESSION'!$L$232:$U$239, MATCH("*Clean *",'Juan-SESSION'!$B$232:$B$239,0), MATCH("*3rd*",'Juan-SESSION'!$K$7:$T$7,0))</f>
        <v>#N/A</v>
      </c>
      <c r="M155" s="131" t="e">
        <f>IF($A$152='Juan-SESSION'!$A$232,INDEX('Juan-SESSION'!$K$232:$T$239, MATCH("*Lat Pulldown*",'Juan-SESSION'!$B$232:$B$239,0), MATCH("*3rd*",'Juan-SESSION'!$K$7:$T$7,0)),"")</f>
        <v>#N/A</v>
      </c>
      <c r="N155" s="44" t="e">
        <f>INDEX('Juan-SESSION'!$L$232:$U$239, MATCH("*Lat Pulldown*",'Juan-SESSION'!$B$232:$B$239,0), MATCH("*3rd*",'Juan-SESSION'!$K$7:$T$7,0))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IF($A$152='Juan-SESSION'!$A$232,INDEX('Juan-SESSION'!$K$232:$T$239, MATCH("*Squat*",'Juan-SESSION'!$B$232:$B$239,0), MATCH("*4th*",'Juan-SESSION'!$K$7:$T$7,0)),"")</f>
        <v>#N/A</v>
      </c>
      <c r="D156" s="132" t="e">
        <f>INDEX('Juan-SESSION'!L$232:U$239, MATCH("*Squat*",'Juan-SESSION'!$B$232:$B$239,0), MATCH("*4th*",'Juan-SESSION'!K$7:T$7,0))</f>
        <v>#N/A</v>
      </c>
      <c r="E156" s="131" t="e">
        <f>IF($A$152='Juan-SESSION'!$A$232,INDEX('Juan-SESSION'!$K$232:$T$239, MATCH("*Deadlift*",'Juan-SESSION'!$B$232:$B$239,0), MATCH("*4th*",'Juan-SESSION'!$K$7:$T$7,0)),"")</f>
        <v>#N/A</v>
      </c>
      <c r="F156" s="131" t="e">
        <f>INDEX('Juan-SESSION'!$L$232:$U$239, MATCH("*Deadlift*",'Juan-SESSION'!$B$232:$B$239,0), MATCH("*4th*",'Juan-SESSION'!$K$7:$T$7,0))</f>
        <v>#N/A</v>
      </c>
      <c r="G156" s="131" t="e">
        <f>IF($A$152='Juan-SESSION'!$A$232,INDEX('Juan-SESSION'!$K$232:$T$239, MATCH("*Bench Press*",'Juan-SESSION'!$B$232:$B$239,0), MATCH("*4th*",'Juan-SESSION'!$K$7:$T$7,0)),"")</f>
        <v>#N/A</v>
      </c>
      <c r="H156" s="131" t="e">
        <f>INDEX('Juan-SESSION'!$L$232:$U$239, MATCH("*Bench Press*",'Juan-SESSION'!$B$232:$B$239,0), MATCH("*4th*",'Juan-SESSION'!$K$7:$T$7,0))</f>
        <v>#N/A</v>
      </c>
      <c r="I156" s="132" t="e">
        <f>IF($A$152='Juan-SESSION'!$A$232,INDEX('Juan-SESSION'!$K$232:$T$239, MATCH("*Military*",'Juan-SESSION'!$B$232:$B$239,0), MATCH("*4th*",'Juan-SESSION'!$K$7:$T$7,0)),"")</f>
        <v>#N/A</v>
      </c>
      <c r="J156" s="44" t="e">
        <f>INDEX('Juan-SESSION'!$L$232:$U$239, MATCH("*Military*",'Juan-SESSION'!$B$232:$B$239,0), MATCH("*4th*",'Juan-SESSION'!$K$7:$T$7,0))</f>
        <v>#N/A</v>
      </c>
      <c r="K156" s="131" t="e">
        <f>IF($A$152='Juan-SESSION'!$A$232,INDEX('Juan-SESSION'!$K$232:$T$239, MATCH("*Clean *",'Juan-SESSION'!$B$232:$B$239,0), MATCH("*4th*",'Juan-SESSION'!$K$7:$T$7,0)),"")</f>
        <v>#N/A</v>
      </c>
      <c r="L156" s="44" t="e">
        <f>INDEX('Juan-SESSION'!$L$232:$U$239, MATCH("*Clean *",'Juan-SESSION'!$B$232:$B$239,0), MATCH("*4th*",'Juan-SESSION'!$K$7:$T$7,0))</f>
        <v>#N/A</v>
      </c>
      <c r="M156" s="131" t="e">
        <f>IF($A$152='Juan-SESSION'!$A$232,INDEX('Juan-SESSION'!$K$232:$T$239, MATCH("*Lat Pulldown*",'Juan-SESSION'!$B$232:$B$239,0), MATCH("*4th*",'Juan-SESSION'!$K$7:$T$7,0)),"")</f>
        <v>#N/A</v>
      </c>
      <c r="N156" s="44" t="e">
        <f>INDEX('Juan-SESSION'!$L$232:$U$239, MATCH("*Lat Pulldown*",'Juan-SESSION'!$B$232:$B$239,0), MATCH("*4th*",'Juan-SESSION'!$K$7:$T$7,0))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IF($A$152='Juan-SESSION'!$A$232,INDEX('Juan-SESSION'!$K$232:$T$239, MATCH("*Squat*",'Juan-SESSION'!$B$232:$B$239,0), MATCH("*5th*",'Juan-SESSION'!$K$7:$T$7,0)),"")</f>
        <v>#N/A</v>
      </c>
      <c r="D157" s="132" t="e">
        <f>INDEX('Juan-SESSION'!L$232:U$239, MATCH("*Squat*",'Juan-SESSION'!$B$232:$B$239,0), MATCH("*5th*",'Juan-SESSION'!K$7:T$7,0))</f>
        <v>#N/A</v>
      </c>
      <c r="E157" s="131" t="e">
        <f>IF($A$152='Juan-SESSION'!$A$232,INDEX('Juan-SESSION'!$K$232:$T$239, MATCH("*Deadlift*",'Juan-SESSION'!$B$232:$B$239,0), MATCH("*5th*",'Juan-SESSION'!$K$7:$T$7,0)),"")</f>
        <v>#N/A</v>
      </c>
      <c r="F157" s="131" t="e">
        <f>INDEX('Juan-SESSION'!$L$232:$U$239, MATCH("*Deadlift*",'Juan-SESSION'!$B$232:$B$239,0), MATCH("*5th*",'Juan-SESSION'!$K$7:$T$7,0))</f>
        <v>#N/A</v>
      </c>
      <c r="G157" s="131" t="e">
        <f>IF($A$152='Juan-SESSION'!$A$232,INDEX('Juan-SESSION'!$K$232:$T$239, MATCH("*Bench Press*",'Juan-SESSION'!$B$232:$B$239,0), MATCH("*5th*",'Juan-SESSION'!$K$7:$T$7,0)),"")</f>
        <v>#N/A</v>
      </c>
      <c r="H157" s="131" t="e">
        <f>INDEX('Juan-SESSION'!$L$232:$U$239, MATCH("*Bench Press*",'Juan-SESSION'!$B$232:$B$239,0), MATCH("*5th*",'Juan-SESSION'!$K$7:$T$7,0))</f>
        <v>#N/A</v>
      </c>
      <c r="I157" s="132" t="e">
        <f>IF($A$152='Juan-SESSION'!$A$232,INDEX('Juan-SESSION'!$K$232:$T$239, MATCH("*Military*",'Juan-SESSION'!$B$232:$B$239,0), MATCH("*5th*",'Juan-SESSION'!$K$7:$T$7,0)),"")</f>
        <v>#N/A</v>
      </c>
      <c r="J157" s="44" t="e">
        <f>INDEX('Juan-SESSION'!$L$232:$U$239, MATCH("*Military*",'Juan-SESSION'!$B$232:$B$239,0), MATCH("*5th*",'Juan-SESSION'!$K$7:$T$7,0))</f>
        <v>#N/A</v>
      </c>
      <c r="K157" s="131" t="e">
        <f>IF($A$152='Juan-SESSION'!$A$232,INDEX('Juan-SESSION'!$K$232:$T$239, MATCH("*Clean *",'Juan-SESSION'!$B$232:$B$239,0), MATCH("*5th*",'Juan-SESSION'!$K$7:$T$7,0)),"")</f>
        <v>#N/A</v>
      </c>
      <c r="L157" s="44" t="e">
        <f>INDEX('Juan-SESSION'!$L$232:$U$239, MATCH("*Clean *",'Juan-SESSION'!$B$232:$B$239,0), MATCH("*5th*",'Juan-SESSION'!$K$7:$T$7,0))</f>
        <v>#N/A</v>
      </c>
      <c r="M157" s="131" t="e">
        <f>IF($A$152='Juan-SESSION'!$A$232,INDEX('Juan-SESSION'!$K$232:$T$239, MATCH("*Lat Pulldown*",'Juan-SESSION'!$B$232:$B$239,0), MATCH("*5th*",'Juan-SESSION'!$K$7:$T$7,0)),"")</f>
        <v>#N/A</v>
      </c>
      <c r="N157" s="44" t="e">
        <f>INDEX('Juan-SESSION'!$L$232:$U$239, MATCH("*Lat Pulldown*",'Juan-SESSION'!$B$232:$B$239,0), MATCH("*5th*",'Juan-SESSION'!$K$7:$T$7,0))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'Juan-SESSION'!A241</f>
        <v>0</v>
      </c>
      <c r="B158" s="116" t="s">
        <v>84</v>
      </c>
      <c r="C158" s="117" t="e">
        <f>MAX(C159:C163)</f>
        <v>#N/A</v>
      </c>
      <c r="D158" s="116" t="e">
        <f t="array" ref="D158">MAX(IF(C159:C163=C158,D159:D163))</f>
        <v>#N/A</v>
      </c>
      <c r="E158" s="116" t="e">
        <f>MAX(E159:E163)</f>
        <v>#N/A</v>
      </c>
      <c r="F158" s="116" t="e">
        <f t="array" ref="F158">MAX(IF(E159:E163=E158,F159:F163))</f>
        <v>#N/A</v>
      </c>
      <c r="G158" s="116" t="e">
        <f>MAX(G159:G163)</f>
        <v>#N/A</v>
      </c>
      <c r="H158" s="116" t="e">
        <f t="array" ref="H158">MAX(IF(G159:G163=G158,H159:H163))</f>
        <v>#N/A</v>
      </c>
      <c r="I158" s="116" t="e">
        <f>MAX(I159:I163)</f>
        <v>#N/A</v>
      </c>
      <c r="J158" s="116" t="e">
        <f t="array" ref="J158">MAX(IF(I159:I163=I158,J159:J163))</f>
        <v>#N/A</v>
      </c>
      <c r="K158" s="116" t="e">
        <f>MAX(K159:K163)</f>
        <v>#N/A</v>
      </c>
      <c r="L158" s="116" t="e">
        <f t="array" ref="L158">MAX(IF(K159:K163=K158,L159:L163))</f>
        <v>#N/A</v>
      </c>
      <c r="M158" s="116" t="e">
        <f>MAX(M159:M163)</f>
        <v>#N/A</v>
      </c>
      <c r="N158" s="117" t="e">
        <f t="array" ref="N158">MAX(IF(M159:M163=M158,N159:N163))</f>
        <v>#N/A</v>
      </c>
      <c r="O158" s="152" t="e">
        <f>IF($A$134='Juan-SESSION'!$A$205,INDEX('Juan-SESSION'!$K$205:$T$212, MATCH("*1k Row*",'Juan-SESSION'!$B$205:$B$212,0), MATCH("*1st*",'Juan-SESSION'!$K$7:$T$7,0)),"")</f>
        <v>#N/A</v>
      </c>
      <c r="P158" s="152" t="e">
        <f>IF($A$134='Juan-SESSION'!$A$205,INDEX('Juan-SESSION'!$K$205:$T$212, MATCH("*HIIT*",'Juan-SESSION'!$B$205:$B$212,0), MATCH("*1st*",'Juan-SESSION'!$K$7:$T$7,0)),"")</f>
        <v>#N/A</v>
      </c>
      <c r="Q158" s="119" t="e">
        <f>INDEX('Juan-SESSION'!$L$205:$U$212, MATCH("*HIIT*",'Juan-SESSION'!$B$205:$B$212,0), MATCH("*1st*",'Juan-SESSION'!$K$7:$T$7,0))</f>
        <v>#N/A</v>
      </c>
      <c r="R158" s="119">
        <f>'Juan-SESSION'!U241</f>
        <v>0</v>
      </c>
      <c r="S158" s="116"/>
      <c r="T158" s="116"/>
      <c r="U158" s="120">
        <f>'Juan-SESSION'!B242</f>
        <v>0</v>
      </c>
      <c r="V158" s="120">
        <f>'Juan-SESSION'!A243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 t="e">
        <f>IF($A$158='Juan-SESSION'!$A$241,INDEX('Juan-SESSION'!$K$241:$T$248, MATCH("*Squat*",'Juan-SESSION'!$B$241:$B$248,0), MATCH("*1st*",'Juan-SESSION'!$K$7:$T$7,0)),"")</f>
        <v>#N/A</v>
      </c>
      <c r="D159" s="132" t="e">
        <f>INDEX('Juan-SESSION'!L$241:U$248, MATCH("*Squat*",'Juan-SESSION'!$B$241:$B$248,0), MATCH("*1st*",'Juan-SESSION'!K$7:T$7,0))</f>
        <v>#N/A</v>
      </c>
      <c r="E159" s="131" t="e">
        <f>IF($A$158='Juan-SESSION'!$A$241,INDEX('Juan-SESSION'!$K$241:$T$248, MATCH("*Deadlift*",'Juan-SESSION'!$B$241:$B$248,0), MATCH("*1st*",'Juan-SESSION'!$K$7:$T$7,0)),"")</f>
        <v>#N/A</v>
      </c>
      <c r="F159" s="131" t="e">
        <f>INDEX('Juan-SESSION'!$L$241:$U$248, MATCH("*Deadlift*",'Juan-SESSION'!$B$241:$B$248,0), MATCH("*1st*",'Juan-SESSION'!$K$7:$T$7,0))</f>
        <v>#N/A</v>
      </c>
      <c r="G159" s="131" t="e">
        <f>IF($A$158='Juan-SESSION'!$A$241,INDEX('Juan-SESSION'!$K$241:$T$248, MATCH("*Bench Press*",'Juan-SESSION'!$B$241:$B$248,0), MATCH("*1st*",'Juan-SESSION'!$K$7:$T$7,0)),"")</f>
        <v>#N/A</v>
      </c>
      <c r="H159" s="131" t="e">
        <f>INDEX('Juan-SESSION'!$L$241:$U$248, MATCH("*Bench Press*",'Juan-SESSION'!$B$241:$B$248,0), MATCH("*1st*",'Juan-SESSION'!$K$7:$T$7,0))</f>
        <v>#N/A</v>
      </c>
      <c r="I159" s="132" t="e">
        <f>IF($A$158='Juan-SESSION'!$A$241,INDEX('Juan-SESSION'!$K$241:$T$248, MATCH("*Military*",'Juan-SESSION'!$B$241:$B$248,0), MATCH("*1st*",'Juan-SESSION'!$K$7:$T$7,0)),"")</f>
        <v>#N/A</v>
      </c>
      <c r="J159" s="48" t="e">
        <f>INDEX('Juan-SESSION'!$L$241:$U$248, MATCH("*Military*",'Juan-SESSION'!$B$241:$B$248,0), MATCH("*1st*",'Juan-SESSION'!$K$7:$T$7,0))</f>
        <v>#N/A</v>
      </c>
      <c r="K159" s="131" t="e">
        <f>IF($A$158='Juan-SESSION'!$A$241,INDEX('Juan-SESSION'!$K$241:$T$248, MATCH("*Clean *",'Juan-SESSION'!$B$241:$B$248,0), MATCH("*1st*",'Juan-SESSION'!$K$7:$T$7,0)),"")</f>
        <v>#N/A</v>
      </c>
      <c r="L159" s="48" t="e">
        <f>INDEX('Juan-SESSION'!$L$241:$U$248, MATCH("*Clean *",'Juan-SESSION'!$B$241:$B$248,0), MATCH("*1st*",'Juan-SESSION'!$K$7:$T$7,0))</f>
        <v>#N/A</v>
      </c>
      <c r="M159" s="131" t="e">
        <f>IF($A$158='Juan-SESSION'!$A$241,INDEX('Juan-SESSION'!$K$241:$T$248, MATCH("*Lat Pulldown*",'Juan-SESSION'!$B$241:$B$248,0), MATCH("*1st*",'Juan-SESSION'!$K$7:$T$7,0)),"")</f>
        <v>#N/A</v>
      </c>
      <c r="N159" s="48" t="e">
        <f>INDEX('Juan-SESSION'!$L$241:$U$248, MATCH("*Lat Pulldown*",'Juan-SESSION'!$B$241:$B$248,0), MATCH("*1st*",'Juan-SESSION'!$K$7:$T$7,0))</f>
        <v>#N/A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 t="e">
        <f>IF($A$158='Juan-SESSION'!$A$241,INDEX('Juan-SESSION'!$K$241:$T$248, MATCH("*Squat*",'Juan-SESSION'!$B$241:$B$248,0), MATCH("*2nd*",'Juan-SESSION'!$K$7:$T$7,0)),"")</f>
        <v>#N/A</v>
      </c>
      <c r="D160" s="132" t="e">
        <f>INDEX('Juan-SESSION'!L$241:U$248, MATCH("*Squat*",'Juan-SESSION'!$B$241:$B$248,0), MATCH("*2nd*",'Juan-SESSION'!K$7:T$7,0))</f>
        <v>#N/A</v>
      </c>
      <c r="E160" s="131" t="e">
        <f>IF($A$158='Juan-SESSION'!$A$241,INDEX('Juan-SESSION'!$K$241:$T$248, MATCH("*Deadlift*",'Juan-SESSION'!$B$241:$B$248,0), MATCH("*2ND*",'Juan-SESSION'!$K$7:$T$7,0)),"")</f>
        <v>#N/A</v>
      </c>
      <c r="F160" s="131" t="e">
        <f>INDEX('Juan-SESSION'!$L$241:$U$248, MATCH("*Deadlift*",'Juan-SESSION'!$B$241:$B$248,0), MATCH("*2nd*",'Juan-SESSION'!$K$7:$T$7,0))</f>
        <v>#N/A</v>
      </c>
      <c r="G160" s="131" t="e">
        <f>IF($A$158='Juan-SESSION'!$A$241,INDEX('Juan-SESSION'!$K$241:$T$248, MATCH("*Bench Press*",'Juan-SESSION'!$B$241:$B$248,0), MATCH("*2ND*",'Juan-SESSION'!$K$7:$T$7,0)),"")</f>
        <v>#N/A</v>
      </c>
      <c r="H160" s="131" t="e">
        <f>INDEX('Juan-SESSION'!$L$241:$U$248, MATCH("*Bench Press*",'Juan-SESSION'!$B$241:$B$248,0), MATCH("*2nd*",'Juan-SESSION'!$K$7:$T$7,0))</f>
        <v>#N/A</v>
      </c>
      <c r="I160" s="132" t="e">
        <f>IF($A$158='Juan-SESSION'!$A$241,INDEX('Juan-SESSION'!$K$241:$T$248, MATCH("*Military*",'Juan-SESSION'!$B$241:$B$248,0), MATCH("*2ND*",'Juan-SESSION'!$K$7:$T$7,0)),"")</f>
        <v>#N/A</v>
      </c>
      <c r="J160" s="44" t="e">
        <f>INDEX('Juan-SESSION'!$L$241:$U$248, MATCH("*Military*",'Juan-SESSION'!$B$241:$B$248,0), MATCH("*2nd*",'Juan-SESSION'!$K$7:$T$7,0))</f>
        <v>#N/A</v>
      </c>
      <c r="K160" s="131" t="e">
        <f>IF($A$158='Juan-SESSION'!$A$241,INDEX('Juan-SESSION'!$K$241:$T$248, MATCH("*Clean *",'Juan-SESSION'!$B$241:$B$248,0), MATCH("*2ND*",'Juan-SESSION'!$K$7:$T$7,0)),"")</f>
        <v>#N/A</v>
      </c>
      <c r="L160" s="44" t="e">
        <f>INDEX('Juan-SESSION'!$L$241:$U$248, MATCH("*Clean *",'Juan-SESSION'!$B$241:$B$248,0), MATCH("*2nd*",'Juan-SESSION'!$K$7:$T$7,0))</f>
        <v>#N/A</v>
      </c>
      <c r="M160" s="131" t="e">
        <f>IF($A$158='Juan-SESSION'!$A$241,INDEX('Juan-SESSION'!$K$241:$T$248, MATCH("*Lat Pulldown*",'Juan-SESSION'!$B$241:$B$248,0), MATCH("*2ND*",'Juan-SESSION'!$K$7:$T$7,0)),"")</f>
        <v>#N/A</v>
      </c>
      <c r="N160" s="44" t="e">
        <f>INDEX('Juan-SESSION'!$L$241:$U$248, MATCH("*Lat Pulldown*",'Juan-SESSION'!$B$241:$B$248,0), MATCH("*2nd*",'Juan-SESSION'!$K$7:$T$7,0))</f>
        <v>#N/A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 t="e">
        <f>IF($A$158='Juan-SESSION'!$A$241,INDEX('Juan-SESSION'!$K$241:$T$248, MATCH("*Squat*",'Juan-SESSION'!$B$241:$B$248,0), MATCH("*3rd*",'Juan-SESSION'!$K$7:$T$7,0)),"")</f>
        <v>#N/A</v>
      </c>
      <c r="D161" s="132" t="e">
        <f>INDEX('Juan-SESSION'!L$241:U$248, MATCH("*Squat*",'Juan-SESSION'!$B$241:$B$248,0), MATCH("*3rd*",'Juan-SESSION'!K$7:T$7,0))</f>
        <v>#N/A</v>
      </c>
      <c r="E161" s="131" t="e">
        <f>IF($A$158='Juan-SESSION'!$A$241,INDEX('Juan-SESSION'!$K$241:$T$248, MATCH("*Deadlift*",'Juan-SESSION'!$B$241:$B$248,0), MATCH("*3rd*",'Juan-SESSION'!$K$7:$T$7,0)),"")</f>
        <v>#N/A</v>
      </c>
      <c r="F161" s="131" t="e">
        <f>INDEX('Juan-SESSION'!$L$241:$U$248, MATCH("*Deadlift*",'Juan-SESSION'!$B$241:$B$248,0), MATCH("*3rd*",'Juan-SESSION'!$K$7:$T$7,0))</f>
        <v>#N/A</v>
      </c>
      <c r="G161" s="131" t="e">
        <f>IF($A$158='Juan-SESSION'!$A$241,INDEX('Juan-SESSION'!$K$241:$T$248, MATCH("*Bench Press*",'Juan-SESSION'!$B$241:$B$248,0), MATCH("*3rd*",'Juan-SESSION'!$K$7:$T$7,0)),"")</f>
        <v>#N/A</v>
      </c>
      <c r="H161" s="131" t="e">
        <f>INDEX('Juan-SESSION'!$L$241:$U$248, MATCH("*Bench Press*",'Juan-SESSION'!$B$241:$B$248,0), MATCH("*3rd*",'Juan-SESSION'!$K$7:$T$7,0))</f>
        <v>#N/A</v>
      </c>
      <c r="I161" s="132" t="e">
        <f>IF($A$158='Juan-SESSION'!$A$241,INDEX('Juan-SESSION'!$K$241:$T$248, MATCH("*Military*",'Juan-SESSION'!$B$241:$B$248,0), MATCH("*3rd*",'Juan-SESSION'!$K$7:$T$7,0)),"")</f>
        <v>#N/A</v>
      </c>
      <c r="J161" s="44" t="e">
        <f>INDEX('Juan-SESSION'!$L$241:$U$248, MATCH("*Military*",'Juan-SESSION'!$B$241:$B$248,0), MATCH("*3rd*",'Juan-SESSION'!$K$7:$T$7,0))</f>
        <v>#N/A</v>
      </c>
      <c r="K161" s="131" t="e">
        <f>IF($A$158='Juan-SESSION'!$A$241,INDEX('Juan-SESSION'!$K$241:$T$248, MATCH("*Clean *",'Juan-SESSION'!$B$241:$B$248,0), MATCH("*3rd*",'Juan-SESSION'!$K$7:$T$7,0)),"")</f>
        <v>#N/A</v>
      </c>
      <c r="L161" s="44" t="e">
        <f>INDEX('Juan-SESSION'!$L$241:$U$248, MATCH("*Clean *",'Juan-SESSION'!$B$241:$B$248,0), MATCH("*3rd*",'Juan-SESSION'!$K$7:$T$7,0))</f>
        <v>#N/A</v>
      </c>
      <c r="M161" s="131" t="e">
        <f>IF($A$158='Juan-SESSION'!$A$241,INDEX('Juan-SESSION'!$K$241:$T$248, MATCH("*Lat Pulldown*",'Juan-SESSION'!$B$241:$B$248,0), MATCH("*3rd*",'Juan-SESSION'!$K$7:$T$7,0)),"")</f>
        <v>#N/A</v>
      </c>
      <c r="N161" s="44" t="e">
        <f>INDEX('Juan-SESSION'!$L$241:$U$248, MATCH("*Lat Pulldown*",'Juan-SESSION'!$B$241:$B$248,0), MATCH("*3rd*",'Juan-SESSION'!$K$7:$T$7,0))</f>
        <v>#N/A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 t="e">
        <f>IF($A$158='Juan-SESSION'!$A$241,INDEX('Juan-SESSION'!$K$241:$T$248, MATCH("*Squat*",'Juan-SESSION'!$B$241:$B$248,0), MATCH("*4th*",'Juan-SESSION'!$K$7:$T$7,0)),"")</f>
        <v>#N/A</v>
      </c>
      <c r="D162" s="132" t="e">
        <f>INDEX('Juan-SESSION'!L$241:U$248, MATCH("*Squat*",'Juan-SESSION'!$B$241:$B$248,0), MATCH("*4th*",'Juan-SESSION'!K$7:T$7,0))</f>
        <v>#N/A</v>
      </c>
      <c r="E162" s="131" t="e">
        <f>IF($A$158='Juan-SESSION'!$A$241,INDEX('Juan-SESSION'!$K$241:$T$248, MATCH("*Deadlift*",'Juan-SESSION'!$B$241:$B$248,0), MATCH("*4th*",'Juan-SESSION'!$K$7:$T$7,0)),"")</f>
        <v>#N/A</v>
      </c>
      <c r="F162" s="131" t="e">
        <f>INDEX('Juan-SESSION'!$L$241:$U$248, MATCH("*Deadlift*",'Juan-SESSION'!$B$241:$B$248,0), MATCH("*4th*",'Juan-SESSION'!$K$7:$T$7,0))</f>
        <v>#N/A</v>
      </c>
      <c r="G162" s="131" t="e">
        <f>IF($A$158='Juan-SESSION'!$A$241,INDEX('Juan-SESSION'!$K$241:$T$248, MATCH("*Bench Press*",'Juan-SESSION'!$B$241:$B$248,0), MATCH("*4th*",'Juan-SESSION'!$K$7:$T$7,0)),"")</f>
        <v>#N/A</v>
      </c>
      <c r="H162" s="131" t="e">
        <f>INDEX('Juan-SESSION'!$L$241:$U$248, MATCH("*Bench Press*",'Juan-SESSION'!$B$241:$B$248,0), MATCH("*4th*",'Juan-SESSION'!$K$7:$T$7,0))</f>
        <v>#N/A</v>
      </c>
      <c r="I162" s="132" t="e">
        <f>IF($A$158='Juan-SESSION'!$A$241,INDEX('Juan-SESSION'!$K$241:$T$248, MATCH("*Military*",'Juan-SESSION'!$B$241:$B$248,0), MATCH("*4th*",'Juan-SESSION'!$K$7:$T$7,0)),"")</f>
        <v>#N/A</v>
      </c>
      <c r="J162" s="44" t="e">
        <f>INDEX('Juan-SESSION'!$L$241:$U$248, MATCH("*Military*",'Juan-SESSION'!$B$241:$B$248,0), MATCH("*4th*",'Juan-SESSION'!$K$7:$T$7,0))</f>
        <v>#N/A</v>
      </c>
      <c r="K162" s="131" t="e">
        <f>IF($A$158='Juan-SESSION'!$A$241,INDEX('Juan-SESSION'!$K$241:$T$248, MATCH("*Clean *",'Juan-SESSION'!$B$241:$B$248,0), MATCH("*4th*",'Juan-SESSION'!$K$7:$T$7,0)),"")</f>
        <v>#N/A</v>
      </c>
      <c r="L162" s="44" t="e">
        <f>INDEX('Juan-SESSION'!$L$241:$U$248, MATCH("*Clean *",'Juan-SESSION'!$B$241:$B$248,0), MATCH("*4th*",'Juan-SESSION'!$K$7:$T$7,0))</f>
        <v>#N/A</v>
      </c>
      <c r="M162" s="131" t="e">
        <f>IF($A$158='Juan-SESSION'!$A$241,INDEX('Juan-SESSION'!$K$241:$T$248, MATCH("*Lat Pulldown*",'Juan-SESSION'!$B$241:$B$248,0), MATCH("*4th*",'Juan-SESSION'!$K$7:$T$7,0)),"")</f>
        <v>#N/A</v>
      </c>
      <c r="N162" s="44" t="e">
        <f>INDEX('Juan-SESSION'!$L$241:$U$248, MATCH("*Lat Pulldown*",'Juan-SESSION'!$B$241:$B$248,0), MATCH("*4th*",'Juan-SESSION'!$K$7:$T$7,0))</f>
        <v>#N/A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 t="e">
        <f>IF($A$158='Juan-SESSION'!$A$241,INDEX('Juan-SESSION'!$K$241:$T$248, MATCH("*Squat*",'Juan-SESSION'!$B$241:$B$248,0), MATCH("*5th*",'Juan-SESSION'!$K$7:$T$7,0)),"")</f>
        <v>#N/A</v>
      </c>
      <c r="D163" s="132" t="e">
        <f>INDEX('Juan-SESSION'!L$241:U$248, MATCH("*Squat*",'Juan-SESSION'!$B$241:$B$248,0), MATCH("*5th*",'Juan-SESSION'!K$7:T$7,0))</f>
        <v>#N/A</v>
      </c>
      <c r="E163" s="131" t="e">
        <f>IF($A$158='Juan-SESSION'!$A$241,INDEX('Juan-SESSION'!$K$241:$T$248, MATCH("*Deadlift*",'Juan-SESSION'!$B$241:$B$248,0), MATCH("*5th*",'Juan-SESSION'!$K$7:$T$7,0)),"")</f>
        <v>#N/A</v>
      </c>
      <c r="F163" s="131" t="e">
        <f>INDEX('Juan-SESSION'!$L$241:$U$248, MATCH("*Deadlift*",'Juan-SESSION'!$B$241:$B$248,0), MATCH("*5th*",'Juan-SESSION'!$K$7:$T$7,0))</f>
        <v>#N/A</v>
      </c>
      <c r="G163" s="131" t="e">
        <f>IF($A$158='Juan-SESSION'!$A$241,INDEX('Juan-SESSION'!$K$241:$T$248, MATCH("*Bench Press*",'Juan-SESSION'!$B$241:$B$248,0), MATCH("*5th*",'Juan-SESSION'!$K$7:$T$7,0)),"")</f>
        <v>#N/A</v>
      </c>
      <c r="H163" s="131" t="e">
        <f>INDEX('Juan-SESSION'!$L$241:$U$248, MATCH("*Bench Press*",'Juan-SESSION'!$B$241:$B$248,0), MATCH("*5th*",'Juan-SESSION'!$K$7:$T$7,0))</f>
        <v>#N/A</v>
      </c>
      <c r="I163" s="132" t="e">
        <f>IF($A$158='Juan-SESSION'!$A$241,INDEX('Juan-SESSION'!$K$241:$T$248, MATCH("*Military*",'Juan-SESSION'!$B$241:$B$248,0), MATCH("*5th*",'Juan-SESSION'!$K$7:$T$7,0)),"")</f>
        <v>#N/A</v>
      </c>
      <c r="J163" s="44" t="e">
        <f>INDEX('Juan-SESSION'!$L$241:$U$248, MATCH("*Military*",'Juan-SESSION'!$B$241:$B$248,0), MATCH("*5th*",'Juan-SESSION'!$K$7:$T$7,0))</f>
        <v>#N/A</v>
      </c>
      <c r="K163" s="131" t="e">
        <f>IF($A$158='Juan-SESSION'!$A$241,INDEX('Juan-SESSION'!$K$241:$T$248, MATCH("*Clean *",'Juan-SESSION'!$B$241:$B$248,0), MATCH("*5th*",'Juan-SESSION'!$K$7:$T$7,0)),"")</f>
        <v>#N/A</v>
      </c>
      <c r="L163" s="44" t="e">
        <f>INDEX('Juan-SESSION'!$L$241:$U$248, MATCH("*Clean *",'Juan-SESSION'!$B$241:$B$248,0), MATCH("*5th*",'Juan-SESSION'!$K$7:$T$7,0))</f>
        <v>#N/A</v>
      </c>
      <c r="M163" s="131" t="e">
        <f>IF($A$158='Juan-SESSION'!$A$241,INDEX('Juan-SESSION'!$K$241:$T$248, MATCH("*Lat Pulldown*",'Juan-SESSION'!$B$241:$B$248,0), MATCH("*5th*",'Juan-SESSION'!$K$7:$T$7,0)),"")</f>
        <v>#N/A</v>
      </c>
      <c r="N163" s="44" t="e">
        <f>INDEX('Juan-SESSION'!$L$241:$U$248, MATCH("*Lat Pulldown*",'Juan-SESSION'!$B$241:$B$248,0), MATCH("*5th*",'Juan-SESSION'!$K$7:$T$7,0))</f>
        <v>#N/A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'Juan-SESSION'!A250</f>
        <v>0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 t="e">
        <f>MAX(E165:E169)</f>
        <v>#N/A</v>
      </c>
      <c r="F164" s="116" t="e">
        <f t="array" ref="F164">MAX(IF(E165:E169=E164,F165:F169))</f>
        <v>#N/A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 t="e">
        <f>MAX(M165:M169)</f>
        <v>#N/A</v>
      </c>
      <c r="N164" s="117" t="e">
        <f t="array" ref="N164">MAX(IF(M165:M169=M164,N165:N169))</f>
        <v>#N/A</v>
      </c>
      <c r="O164" s="152" t="e">
        <f>IF($A$164='Juan-SESSION'!$A$250,INDEX('Juan-SESSION'!$K$250:$T$257, MATCH("*1k Row*",'Juan-SESSION'!$B$250:$B$257,0), MATCH("*1st*",'Juan-SESSION'!$K$7:$T$7,0)),"")</f>
        <v>#N/A</v>
      </c>
      <c r="P164" s="152" t="e">
        <f>IF($A$164='Juan-SESSION'!$A$250,INDEX('Juan-SESSION'!$K$250:$T$257, MATCH("*HIIT*",'Juan-SESSION'!$B$250:$B$257,0), MATCH("*1st*",'Juan-SESSION'!$K$7:$T$7,0)),"")</f>
        <v>#N/A</v>
      </c>
      <c r="Q164" s="119" t="e">
        <f>INDEX('Juan-SESSION'!$L$250:$U$257, MATCH("*HIIT*",'Juan-SESSION'!$B$250:$B$257,0), MATCH("*1st*",'Juan-SESSION'!$K$7:$T$7,0))</f>
        <v>#N/A</v>
      </c>
      <c r="R164" s="119">
        <f>'Juan-SESSION'!U250</f>
        <v>0</v>
      </c>
      <c r="S164" s="116"/>
      <c r="T164" s="116"/>
      <c r="U164" s="120">
        <f>'Juan-SESSION'!A251</f>
        <v>0</v>
      </c>
      <c r="V164" s="120">
        <f>'Juan-SESSION'!A252</f>
        <v>0</v>
      </c>
      <c r="W164" s="116"/>
      <c r="X164" s="116"/>
      <c r="Y164" s="116"/>
      <c r="Z164" s="116"/>
      <c r="AA164" s="116"/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IF($A$164='Juan-SESSION'!$A$250,INDEX('Juan-SESSION'!$K$250:$T$257, MATCH("*Squat*",'Juan-SESSION'!$B$250:$B$257,0), MATCH("*1st*",'Juan-SESSION'!$K$7:$T$7,0)),"")</f>
        <v>#N/A</v>
      </c>
      <c r="D165" s="132" t="e">
        <f>INDEX('Juan-SESSION'!L$250:U$257, MATCH("*Squat*",'Juan-SESSION'!$B$250:$B$257,0), MATCH("*1st*",'Juan-SESSION'!K$7:T$7,0))</f>
        <v>#N/A</v>
      </c>
      <c r="E165" s="131" t="e">
        <f>IF($A$164='Juan-SESSION'!$A$250,INDEX('Juan-SESSION'!$K$250:$T$257, MATCH("*Deadlift*",'Juan-SESSION'!$B$250:$B$257,0), MATCH("*1st*",'Juan-SESSION'!$K$7:$T$7,0)),"")</f>
        <v>#N/A</v>
      </c>
      <c r="F165" s="131" t="e">
        <f>INDEX('Juan-SESSION'!$L$250:$U$257, MATCH("*Deadlift*",'Juan-SESSION'!$B$250:$B$257,0), MATCH("*1st*",'Juan-SESSION'!$K$7:$T$7,0))</f>
        <v>#N/A</v>
      </c>
      <c r="G165" s="131" t="e">
        <f>IF($A$164='Juan-SESSION'!$A$250,INDEX('Juan-SESSION'!$K$250:$T$257, MATCH("*Bench Press*",'Juan-SESSION'!$B$250:$B$257,0), MATCH("*1st*",'Juan-SESSION'!$K$7:$T$7,0)),"")</f>
        <v>#N/A</v>
      </c>
      <c r="H165" s="131" t="e">
        <f>INDEX('Juan-SESSION'!$L$250:$U$257, MATCH("*Bench Press*",'Juan-SESSION'!$B$250:$B$257,0), MATCH("*1st*",'Juan-SESSION'!$K$7:$T$7,0))</f>
        <v>#N/A</v>
      </c>
      <c r="I165" s="132" t="e">
        <f>IF($A$164='Juan-SESSION'!$A$250,INDEX('Juan-SESSION'!$K$250:$T$257, MATCH("*Military*",'Juan-SESSION'!$B$250:$B$257,0), MATCH("*1st*",'Juan-SESSION'!$K$7:$T$7,0)),"")</f>
        <v>#N/A</v>
      </c>
      <c r="J165" s="48" t="e">
        <f>INDEX('Juan-SESSION'!$L$250:$U$257, MATCH("*Military*",'Juan-SESSION'!$B$250:$B$257,0), MATCH("*1st*",'Juan-SESSION'!$K$7:$T$7,0))</f>
        <v>#N/A</v>
      </c>
      <c r="K165" s="131" t="e">
        <f>IF($A$164='Juan-SESSION'!$A$250,INDEX('Juan-SESSION'!$K$250:$T$257, MATCH("*Clean *",'Juan-SESSION'!$B$250:$B$257,0), MATCH("*1st*",'Juan-SESSION'!$K$7:$T$7,0)),"")</f>
        <v>#N/A</v>
      </c>
      <c r="L165" s="48" t="e">
        <f>INDEX('Juan-SESSION'!$L$250:$U$257, MATCH("*Clean *",'Juan-SESSION'!$B$250:$B$257,0), MATCH("*1st*",'Juan-SESSION'!$K$7:$T$7,0))</f>
        <v>#N/A</v>
      </c>
      <c r="M165" s="131" t="e">
        <f>IF($A$164='Juan-SESSION'!$A$250,INDEX('Juan-SESSION'!$K$250:$T$257, MATCH("*Lat Pulldown*",'Juan-SESSION'!$B$250:$B$257,0), MATCH("*1st*",'Juan-SESSION'!$K$7:$T$7,0)),"")</f>
        <v>#N/A</v>
      </c>
      <c r="N165" s="48" t="e">
        <f>INDEX('Juan-SESSION'!$L$250:$U$257, MATCH("*Lat Pulldown*",'Juan-SESSION'!$B$250:$B$257,0), MATCH("*1st*",'Juan-SESSION'!$K$7:$T$7,0))</f>
        <v>#N/A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IF($A$164='Juan-SESSION'!$A$250,INDEX('Juan-SESSION'!$K$250:$T$257, MATCH("*Squat*",'Juan-SESSION'!$B$250:$B$257,0), MATCH("*2nd*",'Juan-SESSION'!$K$7:$T$7,0)),"")</f>
        <v>#N/A</v>
      </c>
      <c r="D166" s="132" t="e">
        <f>INDEX('Juan-SESSION'!L$250:U$257, MATCH("*Squat*",'Juan-SESSION'!$B$250:$B$257,0), MATCH("*2nd*",'Juan-SESSION'!K$7:T$7,0))</f>
        <v>#N/A</v>
      </c>
      <c r="E166" s="131" t="e">
        <f>IF($A$164='Juan-SESSION'!$A$250,INDEX('Juan-SESSION'!$K$250:$T$257, MATCH("*Deadlift*",'Juan-SESSION'!$B$250:$B$257,0), MATCH("*2ND*",'Juan-SESSION'!$K$7:$T$7,0)),"")</f>
        <v>#N/A</v>
      </c>
      <c r="F166" s="131" t="e">
        <f>INDEX('Juan-SESSION'!$L$250:$U$257, MATCH("*Deadlift*",'Juan-SESSION'!$B$250:$B$257,0), MATCH("*2nd*",'Juan-SESSION'!$K$7:$T$7,0))</f>
        <v>#N/A</v>
      </c>
      <c r="G166" s="131" t="e">
        <f>IF($A$164='Juan-SESSION'!$A$250,INDEX('Juan-SESSION'!$K$250:$T$257, MATCH("*Bench Press*",'Juan-SESSION'!$B$250:$B$257,0), MATCH("*2ND*",'Juan-SESSION'!$K$7:$T$7,0)),"")</f>
        <v>#N/A</v>
      </c>
      <c r="H166" s="131" t="e">
        <f>INDEX('Juan-SESSION'!$L$250:$U$257, MATCH("*Bench Press*",'Juan-SESSION'!$B$250:$B$257,0), MATCH("*2nd*",'Juan-SESSION'!$K$7:$T$7,0))</f>
        <v>#N/A</v>
      </c>
      <c r="I166" s="132" t="e">
        <f>IF($A$164='Juan-SESSION'!$A$250,INDEX('Juan-SESSION'!$K$250:$T$257, MATCH("*Military*",'Juan-SESSION'!$B$250:$B$257,0), MATCH("*2ND*",'Juan-SESSION'!$K$7:$T$7,0)),"")</f>
        <v>#N/A</v>
      </c>
      <c r="J166" s="44" t="e">
        <f>INDEX('Juan-SESSION'!$L$250:$U$257, MATCH("*Military*",'Juan-SESSION'!$B$250:$B$257,0), MATCH("*2nd*",'Juan-SESSION'!$K$7:$T$7,0))</f>
        <v>#N/A</v>
      </c>
      <c r="K166" s="131" t="e">
        <f>IF($A$164='Juan-SESSION'!$A$250,INDEX('Juan-SESSION'!$K$250:$T$257, MATCH("*Clean *",'Juan-SESSION'!$B$250:$B$257,0), MATCH("*2ND*",'Juan-SESSION'!$K$7:$T$7,0)),"")</f>
        <v>#N/A</v>
      </c>
      <c r="L166" s="44" t="e">
        <f>INDEX('Juan-SESSION'!$L$250:$U$257, MATCH("*Clean *",'Juan-SESSION'!$B$250:$B$257,0), MATCH("*2nd*",'Juan-SESSION'!$K$7:$T$7,0))</f>
        <v>#N/A</v>
      </c>
      <c r="M166" s="131" t="e">
        <f>IF($A$164='Juan-SESSION'!$A$250,INDEX('Juan-SESSION'!$K$250:$T$257, MATCH("*Lat Pulldown*",'Juan-SESSION'!$B$250:$B$257,0), MATCH("*2ND*",'Juan-SESSION'!$K$7:$T$7,0)),"")</f>
        <v>#N/A</v>
      </c>
      <c r="N166" s="44" t="e">
        <f>INDEX('Juan-SESSION'!$L$250:$U$257, MATCH("*Lat Pulldown*",'Juan-SESSION'!$B$250:$B$257,0), MATCH("*2nd*",'Juan-SESSION'!$K$7:$T$7,0))</f>
        <v>#N/A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IF($A$164='Juan-SESSION'!$A$250,INDEX('Juan-SESSION'!$K$250:$T$257, MATCH("*Squat*",'Juan-SESSION'!$B$250:$B$257,0), MATCH("*3rd*",'Juan-SESSION'!$K$7:$T$7,0)),"")</f>
        <v>#N/A</v>
      </c>
      <c r="D167" s="132" t="e">
        <f>INDEX('Juan-SESSION'!L$250:U$257, MATCH("*Squat*",'Juan-SESSION'!$B$250:$B$257,0), MATCH("*3rd*",'Juan-SESSION'!K$7:T$7,0))</f>
        <v>#N/A</v>
      </c>
      <c r="E167" s="131" t="e">
        <f>IF($A$164='Juan-SESSION'!$A$250,INDEX('Juan-SESSION'!$K$250:$T$257, MATCH("*Deadlift*",'Juan-SESSION'!$B$250:$B$257,0), MATCH("*3rd*",'Juan-SESSION'!$K$7:$T$7,0)),"")</f>
        <v>#N/A</v>
      </c>
      <c r="F167" s="131" t="e">
        <f>INDEX('Juan-SESSION'!$L$250:$U$257, MATCH("*Deadlift*",'Juan-SESSION'!$B$250:$B$257,0), MATCH("*3rd*",'Juan-SESSION'!$K$7:$T$7,0))</f>
        <v>#N/A</v>
      </c>
      <c r="G167" s="131" t="e">
        <f>IF($A$164='Juan-SESSION'!$A$250,INDEX('Juan-SESSION'!$K$250:$T$257, MATCH("*Bench Press*",'Juan-SESSION'!$B$250:$B$257,0), MATCH("*3rd*",'Juan-SESSION'!$K$7:$T$7,0)),"")</f>
        <v>#N/A</v>
      </c>
      <c r="H167" s="131" t="e">
        <f>INDEX('Juan-SESSION'!$L$250:$U$257, MATCH("*Bench Press*",'Juan-SESSION'!$B$250:$B$257,0), MATCH("*3rd*",'Juan-SESSION'!$K$7:$T$7,0))</f>
        <v>#N/A</v>
      </c>
      <c r="I167" s="132" t="e">
        <f>IF($A$164='Juan-SESSION'!$A$250,INDEX('Juan-SESSION'!$K$250:$T$257, MATCH("*Military*",'Juan-SESSION'!$B$250:$B$257,0), MATCH("*3rd*",'Juan-SESSION'!$K$7:$T$7,0)),"")</f>
        <v>#N/A</v>
      </c>
      <c r="J167" s="44" t="e">
        <f>INDEX('Juan-SESSION'!$L$250:$U$257, MATCH("*Military*",'Juan-SESSION'!$B$250:$B$257,0), MATCH("*3rd*",'Juan-SESSION'!$K$7:$T$7,0))</f>
        <v>#N/A</v>
      </c>
      <c r="K167" s="131" t="e">
        <f>IF($A$164='Juan-SESSION'!$A$250,INDEX('Juan-SESSION'!$K$250:$T$257, MATCH("*Clean *",'Juan-SESSION'!$B$250:$B$257,0), MATCH("*3rd*",'Juan-SESSION'!$K$7:$T$7,0)),"")</f>
        <v>#N/A</v>
      </c>
      <c r="L167" s="44" t="e">
        <f>INDEX('Juan-SESSION'!$L$250:$U$257, MATCH("*Clean *",'Juan-SESSION'!$B$250:$B$257,0), MATCH("*3rd*",'Juan-SESSION'!$K$7:$T$7,0))</f>
        <v>#N/A</v>
      </c>
      <c r="M167" s="131" t="e">
        <f>IF($A$164='Juan-SESSION'!$A$250,INDEX('Juan-SESSION'!$K$250:$T$257, MATCH("*Lat Pulldown*",'Juan-SESSION'!$B$250:$B$257,0), MATCH("*3rd*",'Juan-SESSION'!$K$7:$T$7,0)),"")</f>
        <v>#N/A</v>
      </c>
      <c r="N167" s="44" t="e">
        <f>INDEX('Juan-SESSION'!$L$250:$U$257, MATCH("*Lat Pulldown*",'Juan-SESSION'!$B$250:$B$257,0), MATCH("*3rd*",'Juan-SESSION'!$K$7:$T$7,0))</f>
        <v>#N/A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IF($A$164='Juan-SESSION'!$A$250,INDEX('Juan-SESSION'!$K$250:$T$257, MATCH("*Squat*",'Juan-SESSION'!$B$250:$B$257,0), MATCH("*4th*",'Juan-SESSION'!$K$7:$T$7,0)),"")</f>
        <v>#N/A</v>
      </c>
      <c r="D168" s="132" t="e">
        <f>INDEX('Juan-SESSION'!L$250:U$257, MATCH("*Squat*",'Juan-SESSION'!$B$250:$B$257,0), MATCH("*4th*",'Juan-SESSION'!K$7:T$7,0))</f>
        <v>#N/A</v>
      </c>
      <c r="E168" s="131" t="e">
        <f>IF($A$164='Juan-SESSION'!$A$250,INDEX('Juan-SESSION'!$K$250:$T$257, MATCH("*Deadlift*",'Juan-SESSION'!$B$250:$B$257,0), MATCH("*4th*",'Juan-SESSION'!$K$7:$T$7,0)),"")</f>
        <v>#N/A</v>
      </c>
      <c r="F168" s="131" t="e">
        <f>INDEX('Juan-SESSION'!$L$250:$U$257, MATCH("*Deadlift*",'Juan-SESSION'!$B$250:$B$257,0), MATCH("*4th*",'Juan-SESSION'!$K$7:$T$7,0))</f>
        <v>#N/A</v>
      </c>
      <c r="G168" s="131" t="e">
        <f>IF($A$164='Juan-SESSION'!$A$250,INDEX('Juan-SESSION'!$K$250:$T$257, MATCH("*Bench Press*",'Juan-SESSION'!$B$250:$B$257,0), MATCH("*4th*",'Juan-SESSION'!$K$7:$T$7,0)),"")</f>
        <v>#N/A</v>
      </c>
      <c r="H168" s="131" t="e">
        <f>INDEX('Juan-SESSION'!$L$250:$U$257, MATCH("*Bench Press*",'Juan-SESSION'!$B$250:$B$257,0), MATCH("*4th*",'Juan-SESSION'!$K$7:$T$7,0))</f>
        <v>#N/A</v>
      </c>
      <c r="I168" s="132" t="e">
        <f>IF($A$164='Juan-SESSION'!$A$250,INDEX('Juan-SESSION'!$K$250:$T$257, MATCH("*Military*",'Juan-SESSION'!$B$250:$B$257,0), MATCH("*4th*",'Juan-SESSION'!$K$7:$T$7,0)),"")</f>
        <v>#N/A</v>
      </c>
      <c r="J168" s="44" t="e">
        <f>INDEX('Juan-SESSION'!$L$250:$U$257, MATCH("*Military*",'Juan-SESSION'!$B$250:$B$257,0), MATCH("*4th*",'Juan-SESSION'!$K$7:$T$7,0))</f>
        <v>#N/A</v>
      </c>
      <c r="K168" s="131" t="e">
        <f>IF($A$164='Juan-SESSION'!$A$250,INDEX('Juan-SESSION'!$K$250:$T$257, MATCH("*Clean *",'Juan-SESSION'!$B$250:$B$257,0), MATCH("*4th*",'Juan-SESSION'!$K$7:$T$7,0)),"")</f>
        <v>#N/A</v>
      </c>
      <c r="L168" s="44" t="e">
        <f>INDEX('Juan-SESSION'!$L$250:$U$257, MATCH("*Clean *",'Juan-SESSION'!$B$250:$B$257,0), MATCH("*4th*",'Juan-SESSION'!$K$7:$T$7,0))</f>
        <v>#N/A</v>
      </c>
      <c r="M168" s="131" t="e">
        <f>IF($A$164='Juan-SESSION'!$A$250,INDEX('Juan-SESSION'!$K$250:$T$257, MATCH("*Lat Pulldown*",'Juan-SESSION'!$B$250:$B$257,0), MATCH("*4th*",'Juan-SESSION'!$K$7:$T$7,0)),"")</f>
        <v>#N/A</v>
      </c>
      <c r="N168" s="44" t="e">
        <f>INDEX('Juan-SESSION'!$L$250:$U$257, MATCH("*Lat Pulldown*",'Juan-SESSION'!$B$250:$B$257,0), MATCH("*4th*",'Juan-SESSION'!$K$7:$T$7,0))</f>
        <v>#N/A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IF($A$164='Juan-SESSION'!$A$250,INDEX('Juan-SESSION'!$K$250:$T$257, MATCH("*Squat*",'Juan-SESSION'!$B$250:$B$257,0), MATCH("*5th*",'Juan-SESSION'!$K$7:$T$7,0)),"")</f>
        <v>#N/A</v>
      </c>
      <c r="D169" s="132" t="e">
        <f>INDEX('Juan-SESSION'!L$250:U$257, MATCH("*Squat*",'Juan-SESSION'!$B$250:$B$257,0), MATCH("*5th*",'Juan-SESSION'!K$7:T$7,0))</f>
        <v>#N/A</v>
      </c>
      <c r="E169" s="131" t="e">
        <f>IF($A$164='Juan-SESSION'!$A$250,INDEX('Juan-SESSION'!$K$250:$T$257, MATCH("*Deadlift*",'Juan-SESSION'!$B$250:$B$257,0), MATCH("*5th*",'Juan-SESSION'!$K$7:$T$7,0)),"")</f>
        <v>#N/A</v>
      </c>
      <c r="F169" s="131" t="e">
        <f>INDEX('Juan-SESSION'!$L$250:$U$257, MATCH("*Deadlift*",'Juan-SESSION'!$B$250:$B$257,0), MATCH("*5th*",'Juan-SESSION'!$K$7:$T$7,0))</f>
        <v>#N/A</v>
      </c>
      <c r="G169" s="131" t="e">
        <f>IF($A$164='Juan-SESSION'!$A$250,INDEX('Juan-SESSION'!$K$250:$T$257, MATCH("*Bench Press*",'Juan-SESSION'!$B$250:$B$257,0), MATCH("*5th*",'Juan-SESSION'!$K$7:$T$7,0)),"")</f>
        <v>#N/A</v>
      </c>
      <c r="H169" s="131" t="e">
        <f>INDEX('Juan-SESSION'!$L$250:$U$257, MATCH("*Bench Press*",'Juan-SESSION'!$B$250:$B$257,0), MATCH("*5th*",'Juan-SESSION'!$K$7:$T$7,0))</f>
        <v>#N/A</v>
      </c>
      <c r="I169" s="132" t="e">
        <f>IF($A$164='Juan-SESSION'!$A$250,INDEX('Juan-SESSION'!$K$250:$T$257, MATCH("*Military*",'Juan-SESSION'!$B$250:$B$257,0), MATCH("*5th*",'Juan-SESSION'!$K$7:$T$7,0)),"")</f>
        <v>#N/A</v>
      </c>
      <c r="J169" s="44" t="e">
        <f>INDEX('Juan-SESSION'!$L$250:$U$257, MATCH("*Military*",'Juan-SESSION'!$B$250:$B$257,0), MATCH("*5th*",'Juan-SESSION'!$K$7:$T$7,0))</f>
        <v>#N/A</v>
      </c>
      <c r="K169" s="131" t="e">
        <f>IF($A$164='Juan-SESSION'!$A$250,INDEX('Juan-SESSION'!$K$250:$T$257, MATCH("*Clean *",'Juan-SESSION'!$B$250:$B$257,0), MATCH("*5th*",'Juan-SESSION'!$K$7:$T$7,0)),"")</f>
        <v>#N/A</v>
      </c>
      <c r="L169" s="44" t="e">
        <f>INDEX('Juan-SESSION'!$L$250:$U$257, MATCH("*Clean *",'Juan-SESSION'!$B$250:$B$257,0), MATCH("*5th*",'Juan-SESSION'!$K$7:$T$7,0))</f>
        <v>#N/A</v>
      </c>
      <c r="M169" s="131" t="e">
        <f>IF($A$164='Juan-SESSION'!$A$250,INDEX('Juan-SESSION'!$K$250:$T$257, MATCH("*Lat Pulldown*",'Juan-SESSION'!$B$250:$B$257,0), MATCH("*5th*",'Juan-SESSION'!$K$7:$T$7,0)),"")</f>
        <v>#N/A</v>
      </c>
      <c r="N169" s="44" t="e">
        <f>INDEX('Juan-SESSION'!$L$250:$U$257, MATCH("*Lat Pulldown*",'Juan-SESSION'!$B$250:$B$257,0), MATCH("*5th*",'Juan-SESSION'!$K$7:$T$7,0))</f>
        <v>#N/A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'Juan-SESSION'!A259</f>
        <v>0</v>
      </c>
      <c r="B170" s="116" t="s">
        <v>84</v>
      </c>
      <c r="C170" s="117" t="e">
        <f>MAX(C171:C175)</f>
        <v>#N/A</v>
      </c>
      <c r="D170" s="116" t="e">
        <f t="array" ref="D170">MAX(IF(C171:C175=C170,D171:D175))</f>
        <v>#N/A</v>
      </c>
      <c r="E170" s="116" t="e">
        <f>MAX(E171:E175)</f>
        <v>#N/A</v>
      </c>
      <c r="F170" s="116" t="e">
        <f t="array" ref="F170">MAX(IF(E171:E175=E170,F171:F175))</f>
        <v>#N/A</v>
      </c>
      <c r="G170" s="116" t="e">
        <f>MAX(G171:G175)</f>
        <v>#N/A</v>
      </c>
      <c r="H170" s="116" t="e">
        <f t="array" ref="H170">MAX(IF(G171:G175=G170,H171:H175))</f>
        <v>#N/A</v>
      </c>
      <c r="I170" s="116" t="e">
        <f>MAX(I171:I175)</f>
        <v>#N/A</v>
      </c>
      <c r="J170" s="116" t="e">
        <f t="array" ref="J170">MAX(IF(I171:I175=I170,J171:J175))</f>
        <v>#N/A</v>
      </c>
      <c r="K170" s="116" t="e">
        <f>MAX(K171:K175)</f>
        <v>#N/A</v>
      </c>
      <c r="L170" s="116" t="e">
        <f t="array" ref="L170">MAX(IF(K171:K175=K170,L171:L175))</f>
        <v>#N/A</v>
      </c>
      <c r="M170" s="116" t="e">
        <f>MAX(M171:M175)</f>
        <v>#N/A</v>
      </c>
      <c r="N170" s="117" t="e">
        <f t="array" ref="N170">MAX(IF(M171:M175=M170,N171:N175))</f>
        <v>#N/A</v>
      </c>
      <c r="O170" s="152" t="e">
        <f>IF($A$170='Juan-SESSION'!$A$259,INDEX('Juan-SESSION'!$K$259:$T$266, MATCH("*1k Row*",'Juan-SESSION'!$B$259:$B$266,0), MATCH("*1st*",'Juan-SESSION'!$K$7:$T$7,0)),"")</f>
        <v>#N/A</v>
      </c>
      <c r="P170" s="152" t="e">
        <f>IF($A$170='Juan-SESSION'!$A$259,INDEX('Juan-SESSION'!$K259:$T$266, MATCH("*HIIT*",'Juan-SESSION'!$B$259:$B$266,0), MATCH("*1st*",'Juan-SESSION'!$K$7:$T$7,0)),"")</f>
        <v>#N/A</v>
      </c>
      <c r="Q170" s="119" t="e">
        <f>INDEX('Juan-SESSION'!$L$259:$U$266, MATCH("*HIIT*",'Juan-SESSION'!$B$259:$B$266,0), MATCH("*1st*",'Juan-SESSION'!$K$7:$T$7,0))</f>
        <v>#N/A</v>
      </c>
      <c r="R170" s="119">
        <f>'Juan-SESSION'!U259</f>
        <v>0</v>
      </c>
      <c r="S170" s="116"/>
      <c r="T170" s="116"/>
      <c r="U170" s="120">
        <f>'Juan-SESSION'!A260</f>
        <v>0</v>
      </c>
      <c r="V170" s="120">
        <f>'Juan-SESSION'!A261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 t="e">
        <f>IF($A$170='Juan-SESSION'!$A$259,INDEX('Juan-SESSION'!$K$259:$T$266, MATCH("*Squat*",'Juan-SESSION'!$B$259:$B$266,0), MATCH("*1st*",'Juan-SESSION'!$K$7:$T$7,0)),"")</f>
        <v>#N/A</v>
      </c>
      <c r="D171" s="132" t="e">
        <f>INDEX('Juan-SESSION'!L$259:U$266, MATCH("*Squat*",'Juan-SESSION'!$B$259:$B$266,0), MATCH("*1st*",'Juan-SESSION'!K$7:T$7,0))</f>
        <v>#N/A</v>
      </c>
      <c r="E171" s="131" t="e">
        <f>IF($A$170='Juan-SESSION'!$A$259,INDEX('Juan-SESSION'!$K$259:$T$266, MATCH("*Deadlift*",'Juan-SESSION'!$B$259:$B$266,0), MATCH("*1st*",'Juan-SESSION'!$K$7:$T$7,0)),"")</f>
        <v>#N/A</v>
      </c>
      <c r="F171" s="131" t="e">
        <f>INDEX('Juan-SESSION'!$L$259:$U$266, MATCH("*Deadlift*",'Juan-SESSION'!$B$259:$B$266,0), MATCH("*1st*",'Juan-SESSION'!$K$7:$T$7,0))</f>
        <v>#N/A</v>
      </c>
      <c r="G171" s="131" t="e">
        <f>IF($A$170='Juan-SESSION'!$A$259,INDEX('Juan-SESSION'!$K$259:$T$266, MATCH("*Bench Press*",'Juan-SESSION'!$B$259:$B$266,0), MATCH("*1st*",'Juan-SESSION'!$K$7:$T$7,0)),"")</f>
        <v>#N/A</v>
      </c>
      <c r="H171" s="131" t="e">
        <f>INDEX('Juan-SESSION'!$L$259:$U$266, MATCH("*Bench Press*",'Juan-SESSION'!$B$259:$B$266,0), MATCH("*1st*",'Juan-SESSION'!$K$7:$T$7,0))</f>
        <v>#N/A</v>
      </c>
      <c r="I171" s="132" t="e">
        <f>IF($A$170='Juan-SESSION'!$A$259,INDEX('Juan-SESSION'!$K$259:$T$266, MATCH("*Military*",'Juan-SESSION'!$B$259:$B$266,0), MATCH("*1st*",'Juan-SESSION'!$K$7:$T$7,0)),"")</f>
        <v>#N/A</v>
      </c>
      <c r="J171" s="48" t="e">
        <f>INDEX('Juan-SESSION'!$L$259:$U$266, MATCH("*Military*",'Juan-SESSION'!$B$259:$B$266,0), MATCH("*1st*",'Juan-SESSION'!$K$7:$T$7,0))</f>
        <v>#N/A</v>
      </c>
      <c r="K171" s="131" t="e">
        <f>IF($A$170='Juan-SESSION'!$A$259,INDEX('Juan-SESSION'!$K$259:$T$266, MATCH("*Clean *",'Juan-SESSION'!$B$259:$B$266,0), MATCH("*1st*",'Juan-SESSION'!$K$7:$T$7,0)),"")</f>
        <v>#N/A</v>
      </c>
      <c r="L171" s="48" t="e">
        <f>INDEX('Juan-SESSION'!$L$259:$U$266, MATCH("*Clean *",'Juan-SESSION'!$B$259:$B$266,0), MATCH("*1st*",'Juan-SESSION'!$K$7:$T$7,0))</f>
        <v>#N/A</v>
      </c>
      <c r="M171" s="131" t="e">
        <f>IF($A$170='Juan-SESSION'!$A$259,INDEX('Juan-SESSION'!$K$259:$T$266, MATCH("*Lat Pulldown*",'Juan-SESSION'!$B$259:$B$266,0), MATCH("*1st*",'Juan-SESSION'!$K$7:$T$7,0)),"")</f>
        <v>#N/A</v>
      </c>
      <c r="N171" s="48" t="e">
        <f>INDEX('Juan-SESSION'!$L$259:$U$266, MATCH("*Lat Pulldown*",'Juan-SESSION'!$B$259:$B$266,0), MATCH("*1st*",'Juan-SESSION'!$K$7:$T$7,0))</f>
        <v>#N/A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 t="e">
        <f>IF($A$170='Juan-SESSION'!$A$259,INDEX('Juan-SESSION'!$K$259:$T$266, MATCH("*Squat*",'Juan-SESSION'!$B$259:$B$266,0), MATCH("*2nd*",'Juan-SESSION'!$K$7:$T$7,0)),"")</f>
        <v>#N/A</v>
      </c>
      <c r="D172" s="132" t="e">
        <f>INDEX('Juan-SESSION'!L$259:U$266, MATCH("*Squat*",'Juan-SESSION'!$B$259:$B$266,0), MATCH("*2nd*",'Juan-SESSION'!K$7:T$7,0))</f>
        <v>#N/A</v>
      </c>
      <c r="E172" s="131" t="e">
        <f>IF($A$170='Juan-SESSION'!$A$259,INDEX('Juan-SESSION'!$K$259:$T$266, MATCH("*Deadlift*",'Juan-SESSION'!$B$259:$B$266,0), MATCH("*2ND*",'Juan-SESSION'!$K$7:$T$7,0)),"")</f>
        <v>#N/A</v>
      </c>
      <c r="F172" s="131" t="e">
        <f>INDEX('Juan-SESSION'!$L$259:$U$266, MATCH("*Deadlift*",'Juan-SESSION'!$B$259:$B$266,0), MATCH("*2nd*",'Juan-SESSION'!$K$7:$T$7,0))</f>
        <v>#N/A</v>
      </c>
      <c r="G172" s="131" t="e">
        <f>IF($A$170='Juan-SESSION'!$A$259,INDEX('Juan-SESSION'!$K$259:$T$266, MATCH("*Bench Press*",'Juan-SESSION'!$B$259:$B$266,0), MATCH("*2ND*",'Juan-SESSION'!$K$7:$T$7,0)),"")</f>
        <v>#N/A</v>
      </c>
      <c r="H172" s="131" t="e">
        <f>INDEX('Juan-SESSION'!$L$259:$U$266, MATCH("*Bench Press*",'Juan-SESSION'!$B$259:$B$266,0), MATCH("*2nd*",'Juan-SESSION'!$K$7:$T$7,0))</f>
        <v>#N/A</v>
      </c>
      <c r="I172" s="132" t="e">
        <f>IF($A$170='Juan-SESSION'!$A$259,INDEX('Juan-SESSION'!$K$259:$T$266, MATCH("*Military*",'Juan-SESSION'!$B$259:$B$266,0), MATCH("*2ND*",'Juan-SESSION'!$K$7:$T$7,0)),"")</f>
        <v>#N/A</v>
      </c>
      <c r="J172" s="44" t="e">
        <f>INDEX('Juan-SESSION'!$L$259:$U$266, MATCH("*Military*",'Juan-SESSION'!$B$259:$B$266,0), MATCH("*2nd*",'Juan-SESSION'!$K$7:$T$7,0))</f>
        <v>#N/A</v>
      </c>
      <c r="K172" s="131" t="e">
        <f>IF($A$170='Juan-SESSION'!$A$259,INDEX('Juan-SESSION'!$K$259:$T$266, MATCH("*Clean *",'Juan-SESSION'!$B$259:$B$266,0), MATCH("*2ND*",'Juan-SESSION'!$K$7:$T$7,0)),"")</f>
        <v>#N/A</v>
      </c>
      <c r="L172" s="44" t="e">
        <f>INDEX('Juan-SESSION'!$L$259:$U$266, MATCH("*Clean *",'Juan-SESSION'!$B$259:$B$266,0), MATCH("*2nd*",'Juan-SESSION'!$K$7:$T$7,0))</f>
        <v>#N/A</v>
      </c>
      <c r="M172" s="131" t="e">
        <f>IF($A$170='Juan-SESSION'!$A$259,INDEX('Juan-SESSION'!$K$259:$T$266, MATCH("*Lat Pulldown*",'Juan-SESSION'!$B$259:$B$266,0), MATCH("*2ND*",'Juan-SESSION'!$K$7:$T$7,0)),"")</f>
        <v>#N/A</v>
      </c>
      <c r="N172" s="44" t="e">
        <f>INDEX('Juan-SESSION'!$L$259:$U$266, MATCH("*Lat Pulldown*",'Juan-SESSION'!$B$259:$B$266,0), MATCH("*2nd*",'Juan-SESSION'!$K$7:$T$7,0))</f>
        <v>#N/A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 t="e">
        <f>IF($A$170='Juan-SESSION'!$A$259,INDEX('Juan-SESSION'!$K$259:$T$266, MATCH("*Squat*",'Juan-SESSION'!$B$259:$B$266,0), MATCH("*3rd*",'Juan-SESSION'!$K$7:$T$7,0)),"")</f>
        <v>#N/A</v>
      </c>
      <c r="D173" s="132" t="e">
        <f>INDEX('Juan-SESSION'!L$259:U$266, MATCH("*Squat*",'Juan-SESSION'!$B$259:$B$266,0), MATCH("*3rd*",'Juan-SESSION'!K$7:T$7,0))</f>
        <v>#N/A</v>
      </c>
      <c r="E173" s="131" t="e">
        <f>IF($A$170='Juan-SESSION'!$A$259,INDEX('Juan-SESSION'!$K$259:$T$266, MATCH("*Deadlift*",'Juan-SESSION'!$B$259:$B$266,0), MATCH("*3rd*",'Juan-SESSION'!$K$7:$T$7,0)),"")</f>
        <v>#N/A</v>
      </c>
      <c r="F173" s="131" t="e">
        <f>INDEX('Juan-SESSION'!$L$259:$U$266, MATCH("*Deadlift*",'Juan-SESSION'!$B$259:$B$266,0), MATCH("*3rd*",'Juan-SESSION'!$K$7:$T$7,0))</f>
        <v>#N/A</v>
      </c>
      <c r="G173" s="131" t="e">
        <f>IF($A$170='Juan-SESSION'!$A$259,INDEX('Juan-SESSION'!$K$259:$T$266, MATCH("*Bench Press*",'Juan-SESSION'!$B$259:$B$266,0), MATCH("*3rd*",'Juan-SESSION'!$K$7:$T$7,0)),"")</f>
        <v>#N/A</v>
      </c>
      <c r="H173" s="131" t="e">
        <f>INDEX('Juan-SESSION'!$L$259:$U$266, MATCH("*Bench Press*",'Juan-SESSION'!$B$259:$B$266,0), MATCH("*3rd*",'Juan-SESSION'!$K$7:$T$7,0))</f>
        <v>#N/A</v>
      </c>
      <c r="I173" s="132" t="e">
        <f>IF($A$170='Juan-SESSION'!$A$259,INDEX('Juan-SESSION'!$K$259:$T$266, MATCH("*Military*",'Juan-SESSION'!$B$259:$B$266,0), MATCH("*3rd*",'Juan-SESSION'!$K$7:$T$7,0)),"")</f>
        <v>#N/A</v>
      </c>
      <c r="J173" s="44" t="e">
        <f>INDEX('Juan-SESSION'!$L$259:$U$266, MATCH("*Military*",'Juan-SESSION'!$B$259:$B$266,0), MATCH("*3rd*",'Juan-SESSION'!$K$7:$T$7,0))</f>
        <v>#N/A</v>
      </c>
      <c r="K173" s="131" t="e">
        <f>IF($A$170='Juan-SESSION'!$A$259,INDEX('Juan-SESSION'!$K$259:$T$266, MATCH("*Clean *",'Juan-SESSION'!$B$259:$B$266,0), MATCH("*3rd*",'Juan-SESSION'!$K$7:$T$7,0)),"")</f>
        <v>#N/A</v>
      </c>
      <c r="L173" s="44" t="e">
        <f>INDEX('Juan-SESSION'!$L$259:$U$266, MATCH("*Clean *",'Juan-SESSION'!$B$259:$B$266,0), MATCH("*3rd*",'Juan-SESSION'!$K$7:$T$7,0))</f>
        <v>#N/A</v>
      </c>
      <c r="M173" s="131" t="e">
        <f>IF($A$170='Juan-SESSION'!$A$259,INDEX('Juan-SESSION'!$K$259:$T$266, MATCH("*Lat Pulldown*",'Juan-SESSION'!$B$259:$B$266,0), MATCH("*3rd*",'Juan-SESSION'!$K$7:$T$7,0)),"")</f>
        <v>#N/A</v>
      </c>
      <c r="N173" s="44" t="e">
        <f>INDEX('Juan-SESSION'!$L$259:$U$266, MATCH("*Lat Pulldown*",'Juan-SESSION'!$B$259:$B$266,0), MATCH("*3rd*",'Juan-SESSION'!$K$7:$T$7,0))</f>
        <v>#N/A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 t="e">
        <f>IF($A$170='Juan-SESSION'!$A$259,INDEX('Juan-SESSION'!$K$259:$T$266, MATCH("*Squat*",'Juan-SESSION'!$B$259:$B$266,0), MATCH("*4th*",'Juan-SESSION'!$K$7:$T$7,0)),"")</f>
        <v>#N/A</v>
      </c>
      <c r="D174" s="132" t="e">
        <f>INDEX('Juan-SESSION'!L$259:U$266, MATCH("*Squat*",'Juan-SESSION'!$B$259:$B$266,0), MATCH("*4th*",'Juan-SESSION'!K$7:T$7,0))</f>
        <v>#N/A</v>
      </c>
      <c r="E174" s="131" t="e">
        <f>IF($A$170='Juan-SESSION'!$A$259,INDEX('Juan-SESSION'!$K$259:$T$266, MATCH("*Deadlift*",'Juan-SESSION'!$B$259:$B$266,0), MATCH("*4th*",'Juan-SESSION'!$K$7:$T$7,0)),"")</f>
        <v>#N/A</v>
      </c>
      <c r="F174" s="131" t="e">
        <f>INDEX('Juan-SESSION'!$L$259:$U$266, MATCH("*Deadlift*",'Juan-SESSION'!$B$259:$B$266,0), MATCH("*4th*",'Juan-SESSION'!$K$7:$T$7,0))</f>
        <v>#N/A</v>
      </c>
      <c r="G174" s="131" t="e">
        <f>IF($A$170='Juan-SESSION'!$A$259,INDEX('Juan-SESSION'!$K$259:$T$266, MATCH("*Bench Press*",'Juan-SESSION'!$B$259:$B$266,0), MATCH("*4th*",'Juan-SESSION'!$K$7:$T$7,0)),"")</f>
        <v>#N/A</v>
      </c>
      <c r="H174" s="131" t="e">
        <f>INDEX('Juan-SESSION'!$L$259:$U$266, MATCH("*Bench Press*",'Juan-SESSION'!$B$259:$B$266,0), MATCH("*4th*",'Juan-SESSION'!$K$7:$T$7,0))</f>
        <v>#N/A</v>
      </c>
      <c r="I174" s="132" t="e">
        <f>IF($A$170='Juan-SESSION'!$A$259,INDEX('Juan-SESSION'!$K$259:$T$266, MATCH("*Military*",'Juan-SESSION'!$B$259:$B$266,0), MATCH("*4th*",'Juan-SESSION'!$K$7:$T$7,0)),"")</f>
        <v>#N/A</v>
      </c>
      <c r="J174" s="44" t="e">
        <f>INDEX('Juan-SESSION'!$L$259:$U$266, MATCH("*Military*",'Juan-SESSION'!$B$259:$B$266,0), MATCH("*4th*",'Juan-SESSION'!$K$7:$T$7,0))</f>
        <v>#N/A</v>
      </c>
      <c r="K174" s="131" t="e">
        <f>IF($A$170='Juan-SESSION'!$A$259,INDEX('Juan-SESSION'!$K$259:$T$266, MATCH("*Clean *",'Juan-SESSION'!$B$259:$B$266,0), MATCH("*4th*",'Juan-SESSION'!$K$7:$T$7,0)),"")</f>
        <v>#N/A</v>
      </c>
      <c r="L174" s="44" t="e">
        <f>INDEX('Juan-SESSION'!$L$259:$U$266, MATCH("*Clean *",'Juan-SESSION'!$B$259:$B$266,0), MATCH("*4th*",'Juan-SESSION'!$K$7:$T$7,0))</f>
        <v>#N/A</v>
      </c>
      <c r="M174" s="131" t="e">
        <f>IF($A$170='Juan-SESSION'!$A$259,INDEX('Juan-SESSION'!$K$259:$T$266, MATCH("*Lat Pulldown*",'Juan-SESSION'!$B$259:$B$266,0), MATCH("*4th*",'Juan-SESSION'!$K$7:$T$7,0)),"")</f>
        <v>#N/A</v>
      </c>
      <c r="N174" s="44" t="e">
        <f>INDEX('Juan-SESSION'!$L$259:$U$266, MATCH("*Lat Pulldown*",'Juan-SESSION'!$B$259:$B$266,0), MATCH("*4th*",'Juan-SESSION'!$K$7:$T$7,0))</f>
        <v>#N/A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 t="e">
        <f>IF($A$170='Juan-SESSION'!$A$259,INDEX('Juan-SESSION'!$K$259:$T$266, MATCH("*Squat*",'Juan-SESSION'!$B$259:$B$266,0), MATCH("*5th*",'Juan-SESSION'!$K$7:$T$7,0)),"")</f>
        <v>#N/A</v>
      </c>
      <c r="D175" s="132" t="e">
        <f>INDEX('Juan-SESSION'!L$259:U$266, MATCH("*Squat*",'Juan-SESSION'!$B$259:$B$266,0), MATCH("*5th*",'Juan-SESSION'!K$7:T$7,0))</f>
        <v>#N/A</v>
      </c>
      <c r="E175" s="131" t="e">
        <f>IF($A$170='Juan-SESSION'!$A$259,INDEX('Juan-SESSION'!$K$259:$T$266, MATCH("*Deadlift*",'Juan-SESSION'!$B$259:$B$266,0), MATCH("*5th*",'Juan-SESSION'!$K$7:$T$7,0)),"")</f>
        <v>#N/A</v>
      </c>
      <c r="F175" s="131" t="e">
        <f>INDEX('Juan-SESSION'!$L$259:$U$266, MATCH("*Deadlift*",'Juan-SESSION'!$B$259:$B$266,0), MATCH("*5th*",'Juan-SESSION'!$K$7:$T$7,0))</f>
        <v>#N/A</v>
      </c>
      <c r="G175" s="131" t="e">
        <f>IF($A$170='Juan-SESSION'!$A$259,INDEX('Juan-SESSION'!$K$259:$T$266, MATCH("*Bench Press*",'Juan-SESSION'!$B$259:$B$266,0), MATCH("*5th*",'Juan-SESSION'!$K$7:$T$7,0)),"")</f>
        <v>#N/A</v>
      </c>
      <c r="H175" s="131" t="e">
        <f>INDEX('Juan-SESSION'!$L$259:$U$266, MATCH("*Bench Press*",'Juan-SESSION'!$B$259:$B$266,0), MATCH("*5th*",'Juan-SESSION'!$K$7:$T$7,0))</f>
        <v>#N/A</v>
      </c>
      <c r="I175" s="132" t="e">
        <f>IF($A$170='Juan-SESSION'!$A$259,INDEX('Juan-SESSION'!$K$259:$T$266, MATCH("*Military*",'Juan-SESSION'!$B$259:$B$266,0), MATCH("*5th*",'Juan-SESSION'!$K$7:$T$7,0)),"")</f>
        <v>#N/A</v>
      </c>
      <c r="J175" s="44" t="e">
        <f>INDEX('Juan-SESSION'!$L$259:$U$266, MATCH("*Military*",'Juan-SESSION'!$B$259:$B$266,0), MATCH("*5th*",'Juan-SESSION'!$K$7:$T$7,0))</f>
        <v>#N/A</v>
      </c>
      <c r="K175" s="131" t="e">
        <f>IF($A$170='Juan-SESSION'!$A$259,INDEX('Juan-SESSION'!$K$259:$T$266, MATCH("*Clean *",'Juan-SESSION'!$B$259:$B$266,0), MATCH("*5th*",'Juan-SESSION'!$K$7:$T$7,0)),"")</f>
        <v>#N/A</v>
      </c>
      <c r="L175" s="44" t="e">
        <f>INDEX('Juan-SESSION'!$L$259:$U$266, MATCH("*Clean *",'Juan-SESSION'!$B$259:$B$266,0), MATCH("*5th*",'Juan-SESSION'!$K$7:$T$7,0))</f>
        <v>#N/A</v>
      </c>
      <c r="M175" s="131" t="e">
        <f>IF($A$170='Juan-SESSION'!$A$259,INDEX('Juan-SESSION'!$K$259:$T$266, MATCH("*Lat Pulldown*",'Juan-SESSION'!$B$259:$B$266,0), MATCH("*5th*",'Juan-SESSION'!$K$7:$T$7,0)),"")</f>
        <v>#N/A</v>
      </c>
      <c r="N175" s="44" t="e">
        <f>INDEX('Juan-SESSION'!$L$259:$U$266, MATCH("*Lat Pulldown*",'Juan-SESSION'!$B$259:$B$266,0), MATCH("*5th*",'Juan-SESSION'!$K$7:$T$7,0))</f>
        <v>#N/A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'Juan-SESSION'!A268</f>
        <v>0</v>
      </c>
      <c r="B176" s="116" t="s">
        <v>84</v>
      </c>
      <c r="C176" s="117" t="e">
        <f>MAX(C177:C181)</f>
        <v>#N/A</v>
      </c>
      <c r="D176" s="116" t="e">
        <f t="array" ref="D176">MAX(IF(C177:C181=C176,D177:D181))</f>
        <v>#N/A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 t="e">
        <f>MAX(M177:M181)</f>
        <v>#N/A</v>
      </c>
      <c r="N176" s="117" t="e">
        <f t="array" ref="N176">MAX(IF(M177:M181=M176,N177:N181))</f>
        <v>#N/A</v>
      </c>
      <c r="O176" s="152" t="e">
        <f>IF($A$176='Juan-SESSION'!$A$268,INDEX('Juan-SESSION'!$K$268:$T$275, MATCH("*1k Row*",'Juan-SESSION'!$B$268:$B$275,0), MATCH("*1st*",'Juan-SESSION'!$K$7:$T$7,0)),"")</f>
        <v>#N/A</v>
      </c>
      <c r="P176" s="152" t="e">
        <f>IF($A$176='Juan-SESSION'!$A$268,INDEX('Juan-SESSION'!$K$268:$T$275, MATCH("*HIIT*",'Juan-SESSION'!$B$268:$B$275,0), MATCH("*1st*",'Juan-SESSION'!$K$7:$T$7,0)),"")</f>
        <v>#N/A</v>
      </c>
      <c r="Q176" s="119" t="e">
        <f>INDEX('Juan-SESSION'!$L$268:$U$275, MATCH("*HIIT*",'Juan-SESSION'!$B$268:$B$275,0), MATCH("*1st*",'Juan-SESSION'!$K$7:$T$7,0))</f>
        <v>#N/A</v>
      </c>
      <c r="R176" s="119">
        <f>'Juan-SESSION'!U268</f>
        <v>0</v>
      </c>
      <c r="S176" s="116"/>
      <c r="T176" s="116"/>
      <c r="U176" s="120">
        <f>'Juan-SESSION'!A269</f>
        <v>0</v>
      </c>
      <c r="V176" s="120">
        <f>'Juan-SESSION'!A270</f>
        <v>0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 t="e">
        <f>IF($A$176='Juan-SESSION'!$A$268,INDEX('Juan-SESSION'!$K$268:$T$275, MATCH("*Squat*",'Juan-SESSION'!$B$268:$B$275,0), MATCH("*1st*",'Juan-SESSION'!$K$7:$T$7,0)),"")</f>
        <v>#N/A</v>
      </c>
      <c r="D177" s="132" t="e">
        <f>INDEX('Juan-SESSION'!L$268:U$275, MATCH("*Squat*",'Juan-SESSION'!$B$268:$B$275,0), MATCH("*1st*",'Juan-SESSION'!K$7:T$7,0))</f>
        <v>#N/A</v>
      </c>
      <c r="E177" s="131" t="e">
        <f>IF($A$176='Juan-SESSION'!$A$268,INDEX('Juan-SESSION'!$K$268:$T$275, MATCH("*Deadlift*",'Juan-SESSION'!$B$268:$B$275,0), MATCH("*1st*",'Juan-SESSION'!$K$7:$T$7,0)),"")</f>
        <v>#N/A</v>
      </c>
      <c r="F177" s="131" t="e">
        <f>INDEX('Juan-SESSION'!$L$268:$U$275, MATCH("*Deadlift*",'Juan-SESSION'!$B$268:$B$275,0), MATCH("*1st*",'Juan-SESSION'!$K$7:$T$7,0))</f>
        <v>#N/A</v>
      </c>
      <c r="G177" s="131" t="e">
        <f>IF($A$176='Juan-SESSION'!$A$268,INDEX('Juan-SESSION'!$K$268:$T$275, MATCH("*Bench Press*",'Juan-SESSION'!$B$268:$B$275,0), MATCH("*1st*",'Juan-SESSION'!$K$7:$T$7,0)),"")</f>
        <v>#N/A</v>
      </c>
      <c r="H177" s="131" t="e">
        <f>INDEX('Juan-SESSION'!$L$268:$U$275, MATCH("*Bench Press*",'Juan-SESSION'!$B$268:$B$275,0), MATCH("*1st*",'Juan-SESSION'!$K$7:$T$7,0))</f>
        <v>#N/A</v>
      </c>
      <c r="I177" s="132" t="e">
        <f>IF($A$176='Juan-SESSION'!$A$268,INDEX('Juan-SESSION'!$K$268:$T$275, MATCH("*Military*",'Juan-SESSION'!$B$268:$B$275,0), MATCH("*1st*",'Juan-SESSION'!$K$7:$T$7,0)),"")</f>
        <v>#N/A</v>
      </c>
      <c r="J177" s="48" t="e">
        <f>INDEX('Juan-SESSION'!$L$268:$U$275, MATCH("*Military*",'Juan-SESSION'!$B$268:$B$275,0), MATCH("*1st*",'Juan-SESSION'!$K$7:$T$7,0))</f>
        <v>#N/A</v>
      </c>
      <c r="K177" s="131" t="e">
        <f>IF($A$176='Juan-SESSION'!$A$268,INDEX('Juan-SESSION'!$K$268:$T$275, MATCH("*Clean *",'Juan-SESSION'!$B$268:$B$275,0), MATCH("*1st*",'Juan-SESSION'!$K$7:$T$7,0)),"")</f>
        <v>#N/A</v>
      </c>
      <c r="L177" s="48" t="e">
        <f>INDEX('Juan-SESSION'!$L$268:$U$275, MATCH("*Clean *",'Juan-SESSION'!$B$268:$B$275,0), MATCH("*1st*",'Juan-SESSION'!$K$7:$T$7,0))</f>
        <v>#N/A</v>
      </c>
      <c r="M177" s="131" t="e">
        <f>IF($A$176='Juan-SESSION'!$A$268,INDEX('Juan-SESSION'!$K$268:$T$275, MATCH("*Lat Pulldown*",'Juan-SESSION'!$B$268:$B$275,0), MATCH("*1st*",'Juan-SESSION'!$K$7:$T$7,0)),"")</f>
        <v>#N/A</v>
      </c>
      <c r="N177" s="48" t="e">
        <f>INDEX('Juan-SESSION'!$L$268:$U$275, MATCH("*Lat Pulldown*",'Juan-SESSION'!$B$268:$B$275,0), MATCH("*1st*",'Juan-SESSION'!$K$7:$T$7,0))</f>
        <v>#N/A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 t="e">
        <f>IF($A$176='Juan-SESSION'!$A$268,INDEX('Juan-SESSION'!$K$268:$T$275, MATCH("*Squat*",'Juan-SESSION'!$B$268:$B$275,0), MATCH("*2nd*",'Juan-SESSION'!$K$7:$T$7,0)),"")</f>
        <v>#N/A</v>
      </c>
      <c r="D178" s="132" t="e">
        <f>INDEX('Juan-SESSION'!L$268:U$275, MATCH("*Squat*",'Juan-SESSION'!$B$268:$B$275,0), MATCH("*2nd*",'Juan-SESSION'!K$7:T$7,0))</f>
        <v>#N/A</v>
      </c>
      <c r="E178" s="131" t="e">
        <f>IF($A$176='Juan-SESSION'!$A$268,INDEX('Juan-SESSION'!$K$268:$T$275, MATCH("*Deadlift*",'Juan-SESSION'!$B$268:$B$275,0), MATCH("*2ND*",'Juan-SESSION'!$K$7:$T$7,0)),"")</f>
        <v>#N/A</v>
      </c>
      <c r="F178" s="131" t="e">
        <f>INDEX('Juan-SESSION'!$L$268:$U$275, MATCH("*Deadlift*",'Juan-SESSION'!$B$268:$B$275,0), MATCH("*2nd*",'Juan-SESSION'!$K$7:$T$7,0))</f>
        <v>#N/A</v>
      </c>
      <c r="G178" s="131" t="e">
        <f>IF($A$176='Juan-SESSION'!$A$268,INDEX('Juan-SESSION'!$K$268:$T$275, MATCH("*Bench Press*",'Juan-SESSION'!$B$268:$B$275,0), MATCH("*2ND*",'Juan-SESSION'!$K$7:$T$7,0)),"")</f>
        <v>#N/A</v>
      </c>
      <c r="H178" s="131" t="e">
        <f>INDEX('Juan-SESSION'!$L$268:$U$275, MATCH("*Bench Press*",'Juan-SESSION'!$B$268:$B$275,0), MATCH("*2nd*",'Juan-SESSION'!$K$7:$T$7,0))</f>
        <v>#N/A</v>
      </c>
      <c r="I178" s="132" t="e">
        <f>IF($A$176='Juan-SESSION'!$A$268,INDEX('Juan-SESSION'!$K$268:$T$275, MATCH("*Military*",'Juan-SESSION'!$B$268:$B$275,0), MATCH("*2ND*",'Juan-SESSION'!$K$7:$T$7,0)),"")</f>
        <v>#N/A</v>
      </c>
      <c r="J178" s="44" t="e">
        <f>INDEX('Juan-SESSION'!$L$268:$U$275, MATCH("*Military*",'Juan-SESSION'!$B$268:$B$275,0), MATCH("*2nd*",'Juan-SESSION'!$K$7:$T$7,0))</f>
        <v>#N/A</v>
      </c>
      <c r="K178" s="131" t="e">
        <f>IF($A$176='Juan-SESSION'!$A$268,INDEX('Juan-SESSION'!$K$268:$T$275, MATCH("*Clean *",'Juan-SESSION'!$B$268:$B$275,0), MATCH("*2ND*",'Juan-SESSION'!$K$7:$T$7,0)),"")</f>
        <v>#N/A</v>
      </c>
      <c r="L178" s="44" t="e">
        <f>INDEX('Juan-SESSION'!$L$268:$U$275, MATCH("*Clean *",'Juan-SESSION'!$B$268:$B$275,0), MATCH("*2nd*",'Juan-SESSION'!$K$7:$T$7,0))</f>
        <v>#N/A</v>
      </c>
      <c r="M178" s="131" t="e">
        <f>IF($A$176='Juan-SESSION'!$A$268,INDEX('Juan-SESSION'!$K$268:$T$275, MATCH("*Lat Pulldown*",'Juan-SESSION'!$B$268:$B$275,0), MATCH("*2ND*",'Juan-SESSION'!$K$7:$T$7,0)),"")</f>
        <v>#N/A</v>
      </c>
      <c r="N178" s="44" t="e">
        <f>INDEX('Juan-SESSION'!$L$268:$U$275, MATCH("*Lat Pulldown*",'Juan-SESSION'!$B$268:$B$275,0), MATCH("*2nd*",'Juan-SESSION'!$K$7:$T$7,0))</f>
        <v>#N/A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 t="e">
        <f>IF($A$176='Juan-SESSION'!$A$268,INDEX('Juan-SESSION'!$K$268:$T$275, MATCH("*Squat*",'Juan-SESSION'!$B$268:$B$275,0), MATCH("*3rd*",'Juan-SESSION'!$K$7:$T$7,0)),"")</f>
        <v>#N/A</v>
      </c>
      <c r="D179" s="132" t="e">
        <f>INDEX('Juan-SESSION'!L$268:U$275, MATCH("*Squat*",'Juan-SESSION'!$B$268:$B$275,0), MATCH("*3rd*",'Juan-SESSION'!K$7:T$7,0))</f>
        <v>#N/A</v>
      </c>
      <c r="E179" s="131" t="e">
        <f>IF($A$176='Juan-SESSION'!$A$268,INDEX('Juan-SESSION'!$K$268:$T$275, MATCH("*Deadlift*",'Juan-SESSION'!$B$268:$B$275,0), MATCH("*3rd*",'Juan-SESSION'!$K$7:$T$7,0)),"")</f>
        <v>#N/A</v>
      </c>
      <c r="F179" s="131" t="e">
        <f>INDEX('Juan-SESSION'!$L$268:$U$275, MATCH("*Deadlift*",'Juan-SESSION'!$B$268:$B$275,0), MATCH("*3rd*",'Juan-SESSION'!$K$7:$T$7,0))</f>
        <v>#N/A</v>
      </c>
      <c r="G179" s="131" t="e">
        <f>IF($A$176='Juan-SESSION'!$A$268,INDEX('Juan-SESSION'!$K$268:$T$275, MATCH("*Bench Press*",'Juan-SESSION'!$B$268:$B$275,0), MATCH("*3rd*",'Juan-SESSION'!$K$7:$T$7,0)),"")</f>
        <v>#N/A</v>
      </c>
      <c r="H179" s="131" t="e">
        <f>INDEX('Juan-SESSION'!$L$268:$U$275, MATCH("*Bench Press*",'Juan-SESSION'!$B$268:$B$275,0), MATCH("*3rd*",'Juan-SESSION'!$K$7:$T$7,0))</f>
        <v>#N/A</v>
      </c>
      <c r="I179" s="132" t="e">
        <f>IF($A$176='Juan-SESSION'!$A$268,INDEX('Juan-SESSION'!$K$268:$T$275, MATCH("*Military*",'Juan-SESSION'!$B$268:$B$275,0), MATCH("*3rd*",'Juan-SESSION'!$K$7:$T$7,0)),"")</f>
        <v>#N/A</v>
      </c>
      <c r="J179" s="44" t="e">
        <f>INDEX('Juan-SESSION'!$L$268:$U$275, MATCH("*Military*",'Juan-SESSION'!$B$268:$B$275,0), MATCH("*3rd*",'Juan-SESSION'!$K$7:$T$7,0))</f>
        <v>#N/A</v>
      </c>
      <c r="K179" s="131" t="e">
        <f>IF($A$176='Juan-SESSION'!$A$268,INDEX('Juan-SESSION'!$K$268:$T$275, MATCH("*Clean *",'Juan-SESSION'!$B$268:$B$275,0), MATCH("*3rd*",'Juan-SESSION'!$K$7:$T$7,0)),"")</f>
        <v>#N/A</v>
      </c>
      <c r="L179" s="44" t="e">
        <f>INDEX('Juan-SESSION'!$L$268:$U$275, MATCH("*Clean *",'Juan-SESSION'!$B$268:$B$275,0), MATCH("*3rd*",'Juan-SESSION'!$K$7:$T$7,0))</f>
        <v>#N/A</v>
      </c>
      <c r="M179" s="131" t="e">
        <f>IF($A$176='Juan-SESSION'!$A$268,INDEX('Juan-SESSION'!$K$268:$T$275, MATCH("*Lat Pulldown*",'Juan-SESSION'!$B$268:$B$275,0), MATCH("*3rd*",'Juan-SESSION'!$K$7:$T$7,0)),"")</f>
        <v>#N/A</v>
      </c>
      <c r="N179" s="44" t="e">
        <f>INDEX('Juan-SESSION'!$L$268:$U$275, MATCH("*Lat Pulldown*",'Juan-SESSION'!$B$268:$B$275,0), MATCH("*3rd*",'Juan-SESSION'!$K$7:$T$7,0))</f>
        <v>#N/A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 t="e">
        <f>IF($A$176='Juan-SESSION'!$A$268,INDEX('Juan-SESSION'!$K$268:$T$275, MATCH("*Squat*",'Juan-SESSION'!$B$268:$B$275,0), MATCH("*4th*",'Juan-SESSION'!$K$7:$T$7,0)),"")</f>
        <v>#N/A</v>
      </c>
      <c r="D180" s="132" t="e">
        <f>INDEX('Juan-SESSION'!L$268:U$275, MATCH("*Squat*",'Juan-SESSION'!$B$268:$B$275,0), MATCH("*4th*",'Juan-SESSION'!K$7:T$7,0))</f>
        <v>#N/A</v>
      </c>
      <c r="E180" s="131" t="e">
        <f>IF($A$176='Juan-SESSION'!$A$268,INDEX('Juan-SESSION'!$K$268:$T$275, MATCH("*Deadlift*",'Juan-SESSION'!$B$268:$B$275,0), MATCH("*4th*",'Juan-SESSION'!$K$7:$T$7,0)),"")</f>
        <v>#N/A</v>
      </c>
      <c r="F180" s="131" t="e">
        <f>INDEX('Juan-SESSION'!$L$268:$U$275, MATCH("*Deadlift*",'Juan-SESSION'!$B$268:$B$275,0), MATCH("*4th*",'Juan-SESSION'!$K$7:$T$7,0))</f>
        <v>#N/A</v>
      </c>
      <c r="G180" s="131" t="e">
        <f>IF($A$176='Juan-SESSION'!$A$268,INDEX('Juan-SESSION'!$K$268:$T$275, MATCH("*Bench Press*",'Juan-SESSION'!$B$268:$B$275,0), MATCH("*4th*",'Juan-SESSION'!$K$7:$T$7,0)),"")</f>
        <v>#N/A</v>
      </c>
      <c r="H180" s="131" t="e">
        <f>INDEX('Juan-SESSION'!$L$268:$U$275, MATCH("*Bench Press*",'Juan-SESSION'!$B$268:$B$275,0), MATCH("*4th*",'Juan-SESSION'!$K$7:$T$7,0))</f>
        <v>#N/A</v>
      </c>
      <c r="I180" s="132" t="e">
        <f>IF($A$176='Juan-SESSION'!$A$268,INDEX('Juan-SESSION'!$K$268:$T$275, MATCH("*Military*",'Juan-SESSION'!$B$268:$B$275,0), MATCH("*4th*",'Juan-SESSION'!$K$7:$T$7,0)),"")</f>
        <v>#N/A</v>
      </c>
      <c r="J180" s="44" t="e">
        <f>INDEX('Juan-SESSION'!$L$268:$U$275, MATCH("*Military*",'Juan-SESSION'!$B$268:$B$275,0), MATCH("*4th*",'Juan-SESSION'!$K$7:$T$7,0))</f>
        <v>#N/A</v>
      </c>
      <c r="K180" s="131" t="e">
        <f>IF($A$176='Juan-SESSION'!$A$268,INDEX('Juan-SESSION'!$K$268:$T$275, MATCH("*Clean *",'Juan-SESSION'!$B$268:$B$275,0), MATCH("*4th*",'Juan-SESSION'!$K$7:$T$7,0)),"")</f>
        <v>#N/A</v>
      </c>
      <c r="L180" s="44" t="e">
        <f>INDEX('Juan-SESSION'!$L$268:$U$275, MATCH("*Clean *",'Juan-SESSION'!$B$268:$B$275,0), MATCH("*4th*",'Juan-SESSION'!$K$7:$T$7,0))</f>
        <v>#N/A</v>
      </c>
      <c r="M180" s="131" t="e">
        <f>IF($A$176='Juan-SESSION'!$A$268,INDEX('Juan-SESSION'!$K$268:$T$275, MATCH("*Lat Pulldown*",'Juan-SESSION'!$B$268:$B$275,0), MATCH("*4th*",'Juan-SESSION'!$K$7:$T$7,0)),"")</f>
        <v>#N/A</v>
      </c>
      <c r="N180" s="44" t="e">
        <f>INDEX('Juan-SESSION'!$L$268:$U$275, MATCH("*Lat Pulldown*",'Juan-SESSION'!$B$268:$B$275,0), MATCH("*4th*",'Juan-SESSION'!$K$7:$T$7,0))</f>
        <v>#N/A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 t="e">
        <f>IF($A$176='Juan-SESSION'!$A$268,INDEX('Juan-SESSION'!$K$268:$T$275, MATCH("*Squat*",'Juan-SESSION'!$B$268:$B$275,0), MATCH("*5th*",'Juan-SESSION'!$K$7:$T$7,0)),"")</f>
        <v>#N/A</v>
      </c>
      <c r="D181" s="132" t="e">
        <f>INDEX('Juan-SESSION'!L$268:U$275, MATCH("*Squat*",'Juan-SESSION'!$B$268:$B$275,0), MATCH("*5th*",'Juan-SESSION'!K$7:T$7,0))</f>
        <v>#N/A</v>
      </c>
      <c r="E181" s="131" t="e">
        <f>IF($A$176='Juan-SESSION'!$A$268,INDEX('Juan-SESSION'!$K$268:$T$275, MATCH("*Deadlift*",'Juan-SESSION'!$B$268:$B$275,0), MATCH("*5th*",'Juan-SESSION'!$K$7:$T$7,0)),"")</f>
        <v>#N/A</v>
      </c>
      <c r="F181" s="131" t="e">
        <f>INDEX('Juan-SESSION'!$L$268:$U$275, MATCH("*Deadlift*",'Juan-SESSION'!$B$268:$B$275,0), MATCH("*5th*",'Juan-SESSION'!$K$7:$T$7,0))</f>
        <v>#N/A</v>
      </c>
      <c r="G181" s="131" t="e">
        <f>IF($A$176='Juan-SESSION'!$A$268,INDEX('Juan-SESSION'!$K$268:$T$275, MATCH("*Bench Press*",'Juan-SESSION'!$B$268:$B$275,0), MATCH("*5th*",'Juan-SESSION'!$K$7:$T$7,0)),"")</f>
        <v>#N/A</v>
      </c>
      <c r="H181" s="131" t="e">
        <f>INDEX('Juan-SESSION'!$L$268:$U$275, MATCH("*Bench Press*",'Juan-SESSION'!$B$268:$B$275,0), MATCH("*5th*",'Juan-SESSION'!$K$7:$T$7,0))</f>
        <v>#N/A</v>
      </c>
      <c r="I181" s="132" t="e">
        <f>IF($A$176='Juan-SESSION'!$A$268,INDEX('Juan-SESSION'!$K$268:$T$275, MATCH("*Military*",'Juan-SESSION'!$B$268:$B$275,0), MATCH("*5th*",'Juan-SESSION'!$K$7:$T$7,0)),"")</f>
        <v>#N/A</v>
      </c>
      <c r="J181" s="44" t="e">
        <f>INDEX('Juan-SESSION'!$L$268:$U$275, MATCH("*Military*",'Juan-SESSION'!$B$268:$B$275,0), MATCH("*5th*",'Juan-SESSION'!$K$7:$T$7,0))</f>
        <v>#N/A</v>
      </c>
      <c r="K181" s="131" t="e">
        <f>IF($A$176='Juan-SESSION'!$A$268,INDEX('Juan-SESSION'!$K$268:$T$275, MATCH("*Clean *",'Juan-SESSION'!$B$268:$B$275,0), MATCH("*5th*",'Juan-SESSION'!$K$7:$T$7,0)),"")</f>
        <v>#N/A</v>
      </c>
      <c r="L181" s="44" t="e">
        <f>INDEX('Juan-SESSION'!$L$268:$U$275, MATCH("*Clean *",'Juan-SESSION'!$B$268:$B$275,0), MATCH("*5th*",'Juan-SESSION'!$K$7:$T$7,0))</f>
        <v>#N/A</v>
      </c>
      <c r="M181" s="131" t="e">
        <f>IF($A$176='Juan-SESSION'!$A$268,INDEX('Juan-SESSION'!$K$268:$T$275, MATCH("*Lat Pulldown*",'Juan-SESSION'!$B$268:$B$275,0), MATCH("*5th*",'Juan-SESSION'!$K$7:$T$7,0)),"")</f>
        <v>#N/A</v>
      </c>
      <c r="N181" s="44" t="e">
        <f>INDEX('Juan-SESSION'!$L$268:$U$275, MATCH("*Lat Pulldown*",'Juan-SESSION'!$B$268:$B$275,0), MATCH("*5th*",'Juan-SESSION'!$K$7:$T$7,0))</f>
        <v>#N/A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'Juan-SESSION'!A277</f>
        <v>0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 t="e">
        <f>MAX(E183:E187)</f>
        <v>#N/A</v>
      </c>
      <c r="F182" s="116" t="e">
        <f t="array" ref="F182">MAX(IF(E183:E187=E182,F183:F187))</f>
        <v>#N/A</v>
      </c>
      <c r="G182" s="116" t="e">
        <f>MAX(G183:G187)</f>
        <v>#N/A</v>
      </c>
      <c r="H182" s="116" t="e">
        <f t="array" ref="H182">MAX(IF(G183:G187=G182,H183:H187))</f>
        <v>#N/A</v>
      </c>
      <c r="I182" s="116" t="e">
        <f>MAX(I183:I187)</f>
        <v>#N/A</v>
      </c>
      <c r="J182" s="116" t="e">
        <f t="array" ref="J182">MAX(IF(I183:I187=I182,J183:J187))</f>
        <v>#N/A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IF($A$182='Juan-SESSION'!$A$277,INDEX('Juan-SESSION'!$K$277:$T$284, MATCH("*1k Row*",'Juan-SESSION'!$B$277:$B$284,0), MATCH("*1st*",'Juan-SESSION'!$K$7:$T$7,0)),"")</f>
        <v>#N/A</v>
      </c>
      <c r="P182" s="152" t="e">
        <f>IF($A$182='Juan-SESSION'!$A$277,INDEX('Juan-SESSION'!$K$277:$T$284, MATCH("*HIIT*",'Juan-SESSION'!$B$277:$B$284,0), MATCH("*1st*",'Juan-SESSION'!$K$7:$T$7,0)),"")</f>
        <v>#N/A</v>
      </c>
      <c r="Q182" s="119" t="e">
        <f>INDEX('Juan-SESSION'!$L$212:$U$277, MATCH("*HIIT*",'Juan-SESSION'!$B$212:$B$277,0), MATCH("*1st*",'Juan-SESSION'!$K$7:$T$7,0))</f>
        <v>#N/A</v>
      </c>
      <c r="R182" s="119">
        <f>'Juan-SESSION'!U277</f>
        <v>0</v>
      </c>
      <c r="S182" s="116"/>
      <c r="T182" s="116"/>
      <c r="U182" s="120">
        <f>'Juan-SESSION'!A278</f>
        <v>0</v>
      </c>
      <c r="V182" s="120">
        <f>'Juan-SESSION'!A279</f>
        <v>0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IF($A$182='Juan-SESSION'!$A$277,INDEX('Juan-SESSION'!$K$277:$T$284, MATCH("*Squat*",'Juan-SESSION'!$B$277:$B$284,0), MATCH("*1st*",'Juan-SESSION'!$K$7:$T$7,0)),"")</f>
        <v>#N/A</v>
      </c>
      <c r="D183" s="132" t="e">
        <f>INDEX('Juan-SESSION'!L$277:U$284, MATCH("*Squat*",'Juan-SESSION'!$B$277:$B$284,0), MATCH("*1st*",'Juan-SESSION'!K$7:T$7,0))</f>
        <v>#N/A</v>
      </c>
      <c r="E183" s="131" t="e">
        <f>IF($A$182='Juan-SESSION'!$A$277,INDEX('Juan-SESSION'!$K$277:$T$284, MATCH("*Deadlift*",'Juan-SESSION'!$B$277:$B$284,0), MATCH("*1st*",'Juan-SESSION'!$K$7:$T$7,0)),"")</f>
        <v>#N/A</v>
      </c>
      <c r="F183" s="131" t="e">
        <f>INDEX('Juan-SESSION'!$L$277:$U$284, MATCH("*Deadlift*",'Juan-SESSION'!$B$277:$B$284,0), MATCH("*1st*",'Juan-SESSION'!$K$7:$T$7,0))</f>
        <v>#N/A</v>
      </c>
      <c r="G183" s="131" t="e">
        <f>IF($A$182='Juan-SESSION'!$A$277,INDEX('Juan-SESSION'!$K$277:$T$284, MATCH("*Bench Press*",'Juan-SESSION'!$B$277:$B$284,0), MATCH("*1st*",'Juan-SESSION'!$K$7:$T$7,0)),"")</f>
        <v>#N/A</v>
      </c>
      <c r="H183" s="131" t="e">
        <f>INDEX('Juan-SESSION'!$L$277:$U$284, MATCH("*Bench Press*",'Juan-SESSION'!$B$277:$B$284,0), MATCH("*1st*",'Juan-SESSION'!$K$7:$T$7,0))</f>
        <v>#N/A</v>
      </c>
      <c r="I183" s="132" t="e">
        <f>IF($A$182='Juan-SESSION'!$A$277,INDEX('Juan-SESSION'!$K$277:$T$284, MATCH("*Military*",'Juan-SESSION'!$B$277:$B$284,0), MATCH("*1st*",'Juan-SESSION'!$K$7:$T$7,0)),"")</f>
        <v>#N/A</v>
      </c>
      <c r="J183" s="48" t="e">
        <f>INDEX('Juan-SESSION'!$L$277:$U$284, MATCH("*Military*",'Juan-SESSION'!$B$277:$B$284,0), MATCH("*1st*",'Juan-SESSION'!$K$7:$T$7,0))</f>
        <v>#N/A</v>
      </c>
      <c r="K183" s="131" t="e">
        <f>IF($A$182='Juan-SESSION'!$A$277,INDEX('Juan-SESSION'!$K$277:$T$284, MATCH("*Clean *",'Juan-SESSION'!$B$277:$B$284,0), MATCH("*1st*",'Juan-SESSION'!$K$7:$T$7,0)),"")</f>
        <v>#N/A</v>
      </c>
      <c r="L183" s="48" t="e">
        <f>INDEX('Juan-SESSION'!$L$277:$U$284, MATCH("*Clean *",'Juan-SESSION'!$B$277:$B$284,0), MATCH("*1st*",'Juan-SESSION'!$K$7:$T$7,0))</f>
        <v>#N/A</v>
      </c>
      <c r="M183" s="131" t="e">
        <f>IF($A$182='Juan-SESSION'!$A$277,INDEX('Juan-SESSION'!$K$277:$T$284, MATCH("*Lat Pulldown*",'Juan-SESSION'!$B$277:$B$284,0), MATCH("*1st*",'Juan-SESSION'!$K$7:$T$7,0)),"")</f>
        <v>#N/A</v>
      </c>
      <c r="N183" s="48" t="e">
        <f>INDEX('Juan-SESSION'!$L$277:$U$284, MATCH("*Lat Pulldown*",'Juan-SESSION'!$B$277:$B$284,0), MATCH("*1st*",'Juan-SESSION'!$K$7:$T$7,0))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IF($A$182='Juan-SESSION'!$A$277,INDEX('Juan-SESSION'!$K$277:$T$284, MATCH("*Squat*",'Juan-SESSION'!$B$277:$B$284,0), MATCH("*2nd*",'Juan-SESSION'!$K$7:$T$7,0)),"")</f>
        <v>#N/A</v>
      </c>
      <c r="D184" s="132" t="e">
        <f>INDEX('Juan-SESSION'!L$277:U$284, MATCH("*Squat*",'Juan-SESSION'!$B$277:$B$284,0), MATCH("*2nd*",'Juan-SESSION'!K$7:T$7,0))</f>
        <v>#N/A</v>
      </c>
      <c r="E184" s="131" t="e">
        <f>IF($A$182='Juan-SESSION'!$A$277,INDEX('Juan-SESSION'!$K$277:$T$284, MATCH("*Deadlift*",'Juan-SESSION'!$B$277:$B$284,0), MATCH("*2ND*",'Juan-SESSION'!$K$7:$T$7,0)),"")</f>
        <v>#N/A</v>
      </c>
      <c r="F184" s="131" t="e">
        <f>INDEX('Juan-SESSION'!$L$277:$U$284, MATCH("*Deadlift*",'Juan-SESSION'!$B$277:$B$284,0), MATCH("*2nd*",'Juan-SESSION'!$K$7:$T$7,0))</f>
        <v>#N/A</v>
      </c>
      <c r="G184" s="131" t="e">
        <f>IF($A$182='Juan-SESSION'!$A$277,INDEX('Juan-SESSION'!$K$277:$T$284, MATCH("*Bench Press*",'Juan-SESSION'!$B$277:$B$284,0), MATCH("*2ND*",'Juan-SESSION'!$K$7:$T$7,0)),"")</f>
        <v>#N/A</v>
      </c>
      <c r="H184" s="131" t="e">
        <f>INDEX('Juan-SESSION'!$L$277:$U$284, MATCH("*Bench Press*",'Juan-SESSION'!$B$277:$B$284,0), MATCH("*2nd*",'Juan-SESSION'!$K$7:$T$7,0))</f>
        <v>#N/A</v>
      </c>
      <c r="I184" s="132" t="e">
        <f>IF($A$182='Juan-SESSION'!$A$277,INDEX('Juan-SESSION'!$K$277:$T$284, MATCH("*Military*",'Juan-SESSION'!$B$277:$B$284,0), MATCH("*2ND*",'Juan-SESSION'!$K$7:$T$7,0)),"")</f>
        <v>#N/A</v>
      </c>
      <c r="J184" s="44" t="e">
        <f>INDEX('Juan-SESSION'!$L$277:$U$284, MATCH("*Military*",'Juan-SESSION'!$B$277:$B$284,0), MATCH("*2nd*",'Juan-SESSION'!$K$7:$T$7,0))</f>
        <v>#N/A</v>
      </c>
      <c r="K184" s="131" t="e">
        <f>IF($A$182='Juan-SESSION'!$A$277,INDEX('Juan-SESSION'!$K$277:$T$284, MATCH("*Clean *",'Juan-SESSION'!$B$277:$B$284,0), MATCH("*2ND*",'Juan-SESSION'!$K$7:$T$7,0)),"")</f>
        <v>#N/A</v>
      </c>
      <c r="L184" s="44" t="e">
        <f>INDEX('Juan-SESSION'!$L$277:$U$284, MATCH("*Clean *",'Juan-SESSION'!$B$277:$B$284,0), MATCH("*2nd*",'Juan-SESSION'!$K$7:$T$7,0))</f>
        <v>#N/A</v>
      </c>
      <c r="M184" s="131" t="e">
        <f>IF($A$182='Juan-SESSION'!$A$277,INDEX('Juan-SESSION'!$K$277:$T$284, MATCH("*Lat Pulldown*",'Juan-SESSION'!$B$277:$B$284,0), MATCH("*2ND*",'Juan-SESSION'!$K$7:$T$7,0)),"")</f>
        <v>#N/A</v>
      </c>
      <c r="N184" s="44" t="e">
        <f>INDEX('Juan-SESSION'!$L$277:$U$284, MATCH("*Lat Pulldown*",'Juan-SESSION'!$B$277:$B$284,0), MATCH("*2nd*",'Juan-SESSION'!$K$7:$T$7,0))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IF($A$182='Juan-SESSION'!$A$277,INDEX('Juan-SESSION'!$K$277:$T$284, MATCH("*Squat*",'Juan-SESSION'!$B$277:$B$284,0), MATCH("*3rd*",'Juan-SESSION'!$K$7:$T$7,0)),"")</f>
        <v>#N/A</v>
      </c>
      <c r="D185" s="132" t="e">
        <f>INDEX('Juan-SESSION'!L$277:U$284, MATCH("*Squat*",'Juan-SESSION'!$B$277:$B$284,0), MATCH("*3rd*",'Juan-SESSION'!K$7:T$7,0))</f>
        <v>#N/A</v>
      </c>
      <c r="E185" s="131" t="e">
        <f>IF($A$182='Juan-SESSION'!$A$277,INDEX('Juan-SESSION'!$K$277:$T$284, MATCH("*Deadlift*",'Juan-SESSION'!$B$277:$B$284,0), MATCH("*3rd*",'Juan-SESSION'!$K$7:$T$7,0)),"")</f>
        <v>#N/A</v>
      </c>
      <c r="F185" s="131" t="e">
        <f>INDEX('Juan-SESSION'!$L$277:$U$284, MATCH("*Deadlift*",'Juan-SESSION'!$B$277:$B$284,0), MATCH("*3rd*",'Juan-SESSION'!$K$7:$T$7,0))</f>
        <v>#N/A</v>
      </c>
      <c r="G185" s="131" t="e">
        <f>IF($A$182='Juan-SESSION'!$A$277,INDEX('Juan-SESSION'!$K$277:$T$284, MATCH("*Bench Press*",'Juan-SESSION'!$B$277:$B$284,0), MATCH("*3rd*",'Juan-SESSION'!$K$7:$T$7,0)),"")</f>
        <v>#N/A</v>
      </c>
      <c r="H185" s="131" t="e">
        <f>INDEX('Juan-SESSION'!$L$277:$U$284, MATCH("*Bench Press*",'Juan-SESSION'!$B$277:$B$284,0), MATCH("*3rd*",'Juan-SESSION'!$K$7:$T$7,0))</f>
        <v>#N/A</v>
      </c>
      <c r="I185" s="132" t="e">
        <f>IF($A$182='Juan-SESSION'!$A$277,INDEX('Juan-SESSION'!$K$277:$T$284, MATCH("*Military*",'Juan-SESSION'!$B$277:$B$284,0), MATCH("*3rd*",'Juan-SESSION'!$K$7:$T$7,0)),"")</f>
        <v>#N/A</v>
      </c>
      <c r="J185" s="44" t="e">
        <f>INDEX('Juan-SESSION'!$L$277:$U$284, MATCH("*Military*",'Juan-SESSION'!$B$277:$B$284,0), MATCH("*3rd*",'Juan-SESSION'!$K$7:$T$7,0))</f>
        <v>#N/A</v>
      </c>
      <c r="K185" s="131" t="e">
        <f>IF($A$182='Juan-SESSION'!$A$277,INDEX('Juan-SESSION'!$K$277:$T$284, MATCH("*Clean *",'Juan-SESSION'!$B$277:$B$284,0), MATCH("*3rd*",'Juan-SESSION'!$K$7:$T$7,0)),"")</f>
        <v>#N/A</v>
      </c>
      <c r="L185" s="44" t="e">
        <f>INDEX('Juan-SESSION'!$L$277:$U$284, MATCH("*Clean *",'Juan-SESSION'!$B$277:$B$284,0), MATCH("*3rd*",'Juan-SESSION'!$K$7:$T$7,0))</f>
        <v>#N/A</v>
      </c>
      <c r="M185" s="131" t="e">
        <f>IF($A$182='Juan-SESSION'!$A$277,INDEX('Juan-SESSION'!$K$277:$T$284, MATCH("*Lat Pulldown*",'Juan-SESSION'!$B$277:$B$284,0), MATCH("*3rd*",'Juan-SESSION'!$K$7:$T$7,0)),"")</f>
        <v>#N/A</v>
      </c>
      <c r="N185" s="44" t="e">
        <f>INDEX('Juan-SESSION'!$L$277:$U$284, MATCH("*Lat Pulldown*",'Juan-SESSION'!$B$277:$B$284,0), MATCH("*3rd*",'Juan-SESSION'!$K$7:$T$7,0))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IF($A$182='Juan-SESSION'!$A$277,INDEX('Juan-SESSION'!$K$277:$T$284, MATCH("*Squat*",'Juan-SESSION'!$B$277:$B$284,0), MATCH("*4th*",'Juan-SESSION'!$K$7:$T$7,0)),"")</f>
        <v>#N/A</v>
      </c>
      <c r="D186" s="132" t="e">
        <f>INDEX('Juan-SESSION'!L$277:U$284, MATCH("*Squat*",'Juan-SESSION'!$B$277:$B$284,0), MATCH("*4th*",'Juan-SESSION'!K$7:T$7,0))</f>
        <v>#N/A</v>
      </c>
      <c r="E186" s="131" t="e">
        <f>IF($A$182='Juan-SESSION'!$A$277,INDEX('Juan-SESSION'!$K$277:$T$284, MATCH("*Deadlift*",'Juan-SESSION'!$B$277:$B$284,0), MATCH("*4th*",'Juan-SESSION'!$K$7:$T$7,0)),"")</f>
        <v>#N/A</v>
      </c>
      <c r="F186" s="131" t="e">
        <f>INDEX('Juan-SESSION'!$L$277:$U$284, MATCH("*Deadlift*",'Juan-SESSION'!$B$277:$B$284,0), MATCH("*4th*",'Juan-SESSION'!$K$7:$T$7,0))</f>
        <v>#N/A</v>
      </c>
      <c r="G186" s="131" t="e">
        <f>IF($A$182='Juan-SESSION'!$A$277,INDEX('Juan-SESSION'!$K$277:$T$284, MATCH("*Bench Press*",'Juan-SESSION'!$B$277:$B$284,0), MATCH("*4th*",'Juan-SESSION'!$K$7:$T$7,0)),"")</f>
        <v>#N/A</v>
      </c>
      <c r="H186" s="131" t="e">
        <f>INDEX('Juan-SESSION'!$L$277:$U$284, MATCH("*Bench Press*",'Juan-SESSION'!$B$277:$B$284,0), MATCH("*4th*",'Juan-SESSION'!$K$7:$T$7,0))</f>
        <v>#N/A</v>
      </c>
      <c r="I186" s="132" t="e">
        <f>IF($A$182='Juan-SESSION'!$A$277,INDEX('Juan-SESSION'!$K$277:$T$284, MATCH("*Military*",'Juan-SESSION'!$B$277:$B$284,0), MATCH("*4th*",'Juan-SESSION'!$K$7:$T$7,0)),"")</f>
        <v>#N/A</v>
      </c>
      <c r="J186" s="44" t="e">
        <f>INDEX('Juan-SESSION'!$L$277:$U$284, MATCH("*Military*",'Juan-SESSION'!$B$277:$B$284,0), MATCH("*4th*",'Juan-SESSION'!$K$7:$T$7,0))</f>
        <v>#N/A</v>
      </c>
      <c r="K186" s="131" t="e">
        <f>IF($A$182='Juan-SESSION'!$A$277,INDEX('Juan-SESSION'!$K$277:$T$284, MATCH("*Clean *",'Juan-SESSION'!$B$277:$B$284,0), MATCH("*4th*",'Juan-SESSION'!$K$7:$T$7,0)),"")</f>
        <v>#N/A</v>
      </c>
      <c r="L186" s="44" t="e">
        <f>INDEX('Juan-SESSION'!$L$277:$U$284, MATCH("*Clean *",'Juan-SESSION'!$B$277:$B$284,0), MATCH("*4th*",'Juan-SESSION'!$K$7:$T$7,0))</f>
        <v>#N/A</v>
      </c>
      <c r="M186" s="131" t="e">
        <f>IF($A$182='Juan-SESSION'!$A$277,INDEX('Juan-SESSION'!$K$277:$T$284, MATCH("*Lat Pulldown*",'Juan-SESSION'!$B$277:$B$284,0), MATCH("*4th*",'Juan-SESSION'!$K$7:$T$7,0)),"")</f>
        <v>#N/A</v>
      </c>
      <c r="N186" s="44" t="e">
        <f>INDEX('Juan-SESSION'!$L$277:$U$284, MATCH("*Lat Pulldown*",'Juan-SESSION'!$B$277:$B$284,0), MATCH("*4th*",'Juan-SESSION'!$K$7:$T$7,0))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IF($A$182='Juan-SESSION'!$A$277,INDEX('Juan-SESSION'!$K$277:$T$284, MATCH("*Squat*",'Juan-SESSION'!$B$277:$B$284,0), MATCH("*5th*",'Juan-SESSION'!$K$7:$T$7,0)),"")</f>
        <v>#N/A</v>
      </c>
      <c r="D187" s="132" t="e">
        <f>INDEX('Juan-SESSION'!L$277:U$284, MATCH("*Squat*",'Juan-SESSION'!$B$277:$B$284,0), MATCH("*5th*",'Juan-SESSION'!K$7:T$7,0))</f>
        <v>#N/A</v>
      </c>
      <c r="E187" s="131" t="e">
        <f>IF($A$182='Juan-SESSION'!$A$277,INDEX('Juan-SESSION'!$K$277:$T$284, MATCH("*Deadlift*",'Juan-SESSION'!$B$277:$B$284,0), MATCH("*5th*",'Juan-SESSION'!$K$7:$T$7,0)),"")</f>
        <v>#N/A</v>
      </c>
      <c r="F187" s="131" t="e">
        <f>INDEX('Juan-SESSION'!$L$277:$U$284, MATCH("*Deadlift*",'Juan-SESSION'!$B$277:$B$284,0), MATCH("*5th*",'Juan-SESSION'!$K$7:$T$7,0))</f>
        <v>#N/A</v>
      </c>
      <c r="G187" s="131" t="e">
        <f>IF($A$182='Juan-SESSION'!$A$277,INDEX('Juan-SESSION'!$K$277:$T$284, MATCH("*Bench Press*",'Juan-SESSION'!$B$277:$B$284,0), MATCH("*5th*",'Juan-SESSION'!$K$7:$T$7,0)),"")</f>
        <v>#N/A</v>
      </c>
      <c r="H187" s="131" t="e">
        <f>INDEX('Juan-SESSION'!$L$277:$U$284, MATCH("*Bench Press*",'Juan-SESSION'!$B$277:$B$284,0), MATCH("*5th*",'Juan-SESSION'!$K$7:$T$7,0))</f>
        <v>#N/A</v>
      </c>
      <c r="I187" s="132" t="e">
        <f>IF($A$182='Juan-SESSION'!$A$277,INDEX('Juan-SESSION'!$K$277:$T$284, MATCH("*Military*",'Juan-SESSION'!$B$277:$B$284,0), MATCH("*5th*",'Juan-SESSION'!$K$7:$T$7,0)),"")</f>
        <v>#N/A</v>
      </c>
      <c r="J187" s="44" t="e">
        <f>INDEX('Juan-SESSION'!$L$277:$U$284, MATCH("*Military*",'Juan-SESSION'!$B$277:$B$284,0), MATCH("*5th*",'Juan-SESSION'!$K$7:$T$7,0))</f>
        <v>#N/A</v>
      </c>
      <c r="K187" s="131" t="e">
        <f>IF($A$182='Juan-SESSION'!$A$277,INDEX('Juan-SESSION'!$K$277:$T$284, MATCH("*Clean *",'Juan-SESSION'!$B$277:$B$284,0), MATCH("*5th*",'Juan-SESSION'!$K$7:$T$7,0)),"")</f>
        <v>#N/A</v>
      </c>
      <c r="L187" s="44" t="e">
        <f>INDEX('Juan-SESSION'!$L$277:$U$284, MATCH("*Clean *",'Juan-SESSION'!$B$277:$B$284,0), MATCH("*5th*",'Juan-SESSION'!$K$7:$T$7,0))</f>
        <v>#N/A</v>
      </c>
      <c r="M187" s="131" t="e">
        <f>IF($A$182='Juan-SESSION'!$A$277,INDEX('Juan-SESSION'!$K$277:$T$284, MATCH("*Lat Pulldown*",'Juan-SESSION'!$B$277:$B$284,0), MATCH("*5th*",'Juan-SESSION'!$K$7:$T$7,0)),"")</f>
        <v>#N/A</v>
      </c>
      <c r="N187" s="44" t="e">
        <f>INDEX('Juan-SESSION'!$L$277:$U$284, MATCH("*Lat Pulldown*",'Juan-SESSION'!$B$277:$B$284,0), MATCH("*5th*",'Juan-SESSION'!$K$7:$T$7,0))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'Juan-SESSION'!A286</f>
        <v>0</v>
      </c>
      <c r="B188" s="116" t="s">
        <v>84</v>
      </c>
      <c r="C188" s="117" t="e">
        <f>MAX(C189:C193)</f>
        <v>#N/A</v>
      </c>
      <c r="D188" s="116" t="e">
        <f t="array" ref="D188">MAX(IF(C189:C193=C188,D189:D193))</f>
        <v>#N/A</v>
      </c>
      <c r="E188" s="116" t="e">
        <f>MAX(E189:E193)</f>
        <v>#N/A</v>
      </c>
      <c r="F188" s="116" t="e">
        <f t="array" ref="F188">MAX(IF(E189:E193=E188,F189:F193))</f>
        <v>#N/A</v>
      </c>
      <c r="G188" s="116" t="e">
        <f>MAX(G189:G193)</f>
        <v>#N/A</v>
      </c>
      <c r="H188" s="116" t="e">
        <f t="array" ref="H188">MAX(IF(G189:G193=G188,H189:H193))</f>
        <v>#N/A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 t="e">
        <f>IF($A$188='Juan-SESSION'!$A$286,INDEX('Juan-SESSION'!$K$286:$T$293, MATCH("*1k Row*",'Juan-SESSION'!$B$286:$B$293,0), MATCH("*1st*",'Juan-SESSION'!$K$7:$T$7,0)),"")</f>
        <v>#N/A</v>
      </c>
      <c r="P188" s="152" t="e">
        <f>IF($A$188='Juan-SESSION'!$A$286,INDEX('Juan-SESSION'!$K$286:$T$293, MATCH("*HIIT*",'Juan-SESSION'!$B$286:$B$293,0), MATCH("*1st*",'Juan-SESSION'!$K$7:$T$7,0)),"")</f>
        <v>#N/A</v>
      </c>
      <c r="Q188" s="119" t="e">
        <f>INDEX('Juan-SESSION'!$L$286:$U$293, MATCH("*HIIT*",'Juan-SESSION'!$B$286:$B$293,0), MATCH("*1st*",'Juan-SESSION'!$K$7:$T$7,0))</f>
        <v>#N/A</v>
      </c>
      <c r="R188" s="119">
        <f>'Juan-SESSION'!U286</f>
        <v>0</v>
      </c>
      <c r="S188" s="116"/>
      <c r="T188" s="116"/>
      <c r="U188" s="120">
        <f>'Juan-SESSION'!A287</f>
        <v>0</v>
      </c>
      <c r="V188" s="120">
        <f>'Juan-SESSION'!A288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 t="e">
        <f>IF($A$188='Juan-SESSION'!$A$286,INDEX('Juan-SESSION'!$K$286:$T$293, MATCH("*Squat*",'Juan-SESSION'!$B$286:$B$293,0), MATCH("*1st*",'Juan-SESSION'!$K$7:$T$7,0)),"")</f>
        <v>#N/A</v>
      </c>
      <c r="D189" s="132" t="e">
        <f>INDEX('Juan-SESSION'!L$188:U$293, MATCH("*Squat*",'Juan-SESSION'!$B$286:$B$293,0), MATCH("*1st*",'Juan-SESSION'!K$7:T$7,0))</f>
        <v>#N/A</v>
      </c>
      <c r="E189" s="131" t="e">
        <f>IF($A$188='Juan-SESSION'!$A$286,INDEX('Juan-SESSION'!$K$286:$T$293, MATCH("*Deadlift*",'Juan-SESSION'!$B$286:$B$293,0), MATCH("*1st*",'Juan-SESSION'!$K$7:$T$7,0)),"")</f>
        <v>#N/A</v>
      </c>
      <c r="F189" s="131" t="e">
        <f>INDEX('Juan-SESSION'!$L$188:$U$293, MATCH("*Deadlift*",'Juan-SESSION'!$B$286:$B$293,0), MATCH("*1st*",'Juan-SESSION'!$K$7:$T$7,0))</f>
        <v>#N/A</v>
      </c>
      <c r="G189" s="131" t="e">
        <f>IF($A$188='Juan-SESSION'!$A$286,INDEX('Juan-SESSION'!$K$286:$T$293, MATCH("*Bench Press*",'Juan-SESSION'!$B$286:$B$293,0), MATCH("*1st*",'Juan-SESSION'!$K$7:$T$7,0)),"")</f>
        <v>#N/A</v>
      </c>
      <c r="H189" s="131" t="e">
        <f>INDEX('Juan-SESSION'!$L$188:$U$293, MATCH("*Bench Press*",'Juan-SESSION'!$B$286:$B$293,0), MATCH("*1st*",'Juan-SESSION'!$K$7:$T$7,0))</f>
        <v>#N/A</v>
      </c>
      <c r="I189" s="132" t="e">
        <f>IF($A$188='Juan-SESSION'!$A$286,INDEX('Juan-SESSION'!$K$286:$T$293, MATCH("*Military*",'Juan-SESSION'!$B$286:$B$293,0), MATCH("*1st*",'Juan-SESSION'!$K$7:$T$7,0)),"")</f>
        <v>#N/A</v>
      </c>
      <c r="J189" s="48" t="e">
        <f>INDEX('Juan-SESSION'!$L$188:$U$293, MATCH("*Military*",'Juan-SESSION'!$B$286:$B$293,0), MATCH("*1st*",'Juan-SESSION'!$K$7:$T$7,0))</f>
        <v>#N/A</v>
      </c>
      <c r="K189" s="131" t="e">
        <f>IF($A$188='Juan-SESSION'!$A$286,INDEX('Juan-SESSION'!$K$286:$T$293, MATCH("*Clean *",'Juan-SESSION'!$B$286:$B$293,0), MATCH("*1st*",'Juan-SESSION'!$K$7:$T$7,0)),"")</f>
        <v>#N/A</v>
      </c>
      <c r="L189" s="48" t="e">
        <f>INDEX('Juan-SESSION'!$L$188:$U$293, MATCH("*Clean *",'Juan-SESSION'!$B$286:$B$293,0), MATCH("*1st*",'Juan-SESSION'!$K$7:$T$7,0))</f>
        <v>#N/A</v>
      </c>
      <c r="M189" s="131" t="e">
        <f>IF($A$188='Juan-SESSION'!$A$286,INDEX('Juan-SESSION'!$K$286:$T$293, MATCH("*Lat Pulldown*",'Juan-SESSION'!$B$286:$B$293,0), MATCH("*1st*",'Juan-SESSION'!$K$7:$T$7,0)),"")</f>
        <v>#N/A</v>
      </c>
      <c r="N189" s="48" t="e">
        <f>INDEX('Juan-SESSION'!$L$188:$U$293, MATCH("*Lat Pulldown*",'Juan-SESSION'!$B$286:$B$293,0), MATCH("*1st*",'Juan-SESSION'!$K$7:$T$7,0))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 t="e">
        <f>IF($A$188='Juan-SESSION'!$A$286,INDEX('Juan-SESSION'!$K$286:$T$293, MATCH("*Squat*",'Juan-SESSION'!$B$286:$B$293,0), MATCH("*2nd*",'Juan-SESSION'!$K$7:$T$7,0)),"")</f>
        <v>#N/A</v>
      </c>
      <c r="D190" s="132" t="e">
        <f>INDEX('Juan-SESSION'!L$188:U$293, MATCH("*Squat*",'Juan-SESSION'!$B$286:$B$293,0), MATCH("*2nd*",'Juan-SESSION'!K$7:T$7,0))</f>
        <v>#N/A</v>
      </c>
      <c r="E190" s="131" t="e">
        <f>IF($A$188='Juan-SESSION'!$A$286,INDEX('Juan-SESSION'!$K$286:$T$293, MATCH("*Deadlift*",'Juan-SESSION'!$B$286:$B$293,0), MATCH("*2ND*",'Juan-SESSION'!$K$7:$T$7,0)),"")</f>
        <v>#N/A</v>
      </c>
      <c r="F190" s="131" t="e">
        <f>INDEX('Juan-SESSION'!$L$188:$U$293, MATCH("*Deadlift*",'Juan-SESSION'!$B$286:$B$293,0), MATCH("*2nd*",'Juan-SESSION'!$K$7:$T$7,0))</f>
        <v>#N/A</v>
      </c>
      <c r="G190" s="131" t="e">
        <f>IF($A$188='Juan-SESSION'!$A$286,INDEX('Juan-SESSION'!$K$286:$T$293, MATCH("*Bench Press*",'Juan-SESSION'!$B$286:$B$293,0), MATCH("*2ND*",'Juan-SESSION'!$K$7:$T$7,0)),"")</f>
        <v>#N/A</v>
      </c>
      <c r="H190" s="131" t="e">
        <f>INDEX('Juan-SESSION'!$L$188:$U$293, MATCH("*Bench Press*",'Juan-SESSION'!$B$286:$B$293,0), MATCH("*2nd*",'Juan-SESSION'!$K$7:$T$7,0))</f>
        <v>#N/A</v>
      </c>
      <c r="I190" s="132" t="e">
        <f>IF($A$188='Juan-SESSION'!$A$286,INDEX('Juan-SESSION'!$K$286:$T$293, MATCH("*Military*",'Juan-SESSION'!$B$286:$B$293,0), MATCH("*2ND*",'Juan-SESSION'!$K$7:$T$7,0)),"")</f>
        <v>#N/A</v>
      </c>
      <c r="J190" s="44" t="e">
        <f>INDEX('Juan-SESSION'!$L$188:$U$293, MATCH("*Military*",'Juan-SESSION'!$B$286:$B$293,0), MATCH("*2nd*",'Juan-SESSION'!$K$7:$T$7,0))</f>
        <v>#N/A</v>
      </c>
      <c r="K190" s="131" t="e">
        <f>IF($A$188='Juan-SESSION'!$A$286,INDEX('Juan-SESSION'!$K$286:$T$293, MATCH("*Clean *",'Juan-SESSION'!$B$286:$B$293,0), MATCH("*2ND*",'Juan-SESSION'!$K$7:$T$7,0)),"")</f>
        <v>#N/A</v>
      </c>
      <c r="L190" s="44" t="e">
        <f>INDEX('Juan-SESSION'!$L$188:$U$293, MATCH("*Clean *",'Juan-SESSION'!$B$286:$B$293,0), MATCH("*2nd*",'Juan-SESSION'!$K$7:$T$7,0))</f>
        <v>#N/A</v>
      </c>
      <c r="M190" s="131" t="e">
        <f>IF($A$188='Juan-SESSION'!$A$286,INDEX('Juan-SESSION'!$K$286:$T$293, MATCH("*Lat Pulldown*",'Juan-SESSION'!$B$286:$B$293,0), MATCH("*2ND*",'Juan-SESSION'!$K$7:$T$7,0)),"")</f>
        <v>#N/A</v>
      </c>
      <c r="N190" s="44" t="e">
        <f>INDEX('Juan-SESSION'!$L$188:$U$293, MATCH("*Lat Pulldown*",'Juan-SESSION'!$B$286:$B$293,0), MATCH("*2nd*",'Juan-SESSION'!$K$7:$T$7,0))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 t="e">
        <f>IF($A$188='Juan-SESSION'!$A$286,INDEX('Juan-SESSION'!$K$286:$T$293, MATCH("*Squat*",'Juan-SESSION'!$B$286:$B$293,0), MATCH("*3rd*",'Juan-SESSION'!$K$7:$T$7,0)),"")</f>
        <v>#N/A</v>
      </c>
      <c r="D191" s="132" t="e">
        <f>INDEX('Juan-SESSION'!L$188:U$293, MATCH("*Squat*",'Juan-SESSION'!$B$286:$B$293,0), MATCH("*3rd*",'Juan-SESSION'!K$7:T$7,0))</f>
        <v>#N/A</v>
      </c>
      <c r="E191" s="131" t="e">
        <f>IF($A$188='Juan-SESSION'!$A$286,INDEX('Juan-SESSION'!$K$286:$T$293, MATCH("*Deadlift*",'Juan-SESSION'!$B$286:$B$293,0), MATCH("*3rd*",'Juan-SESSION'!$K$7:$T$7,0)),"")</f>
        <v>#N/A</v>
      </c>
      <c r="F191" s="131" t="e">
        <f>INDEX('Juan-SESSION'!$L$188:$U$293, MATCH("*Deadlift*",'Juan-SESSION'!$B$286:$B$293,0), MATCH("*3rd*",'Juan-SESSION'!$K$7:$T$7,0))</f>
        <v>#N/A</v>
      </c>
      <c r="G191" s="131" t="e">
        <f>IF($A$188='Juan-SESSION'!$A$286,INDEX('Juan-SESSION'!$K$286:$T$293, MATCH("*Bench Press*",'Juan-SESSION'!$B$286:$B$293,0), MATCH("*3rd*",'Juan-SESSION'!$K$7:$T$7,0)),"")</f>
        <v>#N/A</v>
      </c>
      <c r="H191" s="131" t="e">
        <f>INDEX('Juan-SESSION'!$L$188:$U$293, MATCH("*Bench Press*",'Juan-SESSION'!$B$286:$B$293,0), MATCH("*3rd*",'Juan-SESSION'!$K$7:$T$7,0))</f>
        <v>#N/A</v>
      </c>
      <c r="I191" s="132" t="e">
        <f>IF($A$188='Juan-SESSION'!$A$286,INDEX('Juan-SESSION'!$K$286:$T$293, MATCH("*Military*",'Juan-SESSION'!$B$286:$B$293,0), MATCH("*3rd*",'Juan-SESSION'!$K$7:$T$7,0)),"")</f>
        <v>#N/A</v>
      </c>
      <c r="J191" s="44" t="e">
        <f>INDEX('Juan-SESSION'!$L$188:$U$293, MATCH("*Military*",'Juan-SESSION'!$B$286:$B$293,0), MATCH("*3rd*",'Juan-SESSION'!$K$7:$T$7,0))</f>
        <v>#N/A</v>
      </c>
      <c r="K191" s="131" t="e">
        <f>IF($A$188='Juan-SESSION'!$A$286,INDEX('Juan-SESSION'!$K$286:$T$293, MATCH("*Clean *",'Juan-SESSION'!$B$286:$B$293,0), MATCH("*3rd*",'Juan-SESSION'!$K$7:$T$7,0)),"")</f>
        <v>#N/A</v>
      </c>
      <c r="L191" s="44" t="e">
        <f>INDEX('Juan-SESSION'!$L$188:$U$293, MATCH("*Clean *",'Juan-SESSION'!$B$286:$B$293,0), MATCH("*3rd*",'Juan-SESSION'!$K$7:$T$7,0))</f>
        <v>#N/A</v>
      </c>
      <c r="M191" s="131" t="e">
        <f>IF($A$188='Juan-SESSION'!$A$286,INDEX('Juan-SESSION'!$K$286:$T$293, MATCH("*Lat Pulldown*",'Juan-SESSION'!$B$286:$B$293,0), MATCH("*3rd*",'Juan-SESSION'!$K$7:$T$7,0)),"")</f>
        <v>#N/A</v>
      </c>
      <c r="N191" s="44" t="e">
        <f>INDEX('Juan-SESSION'!$L$188:$U$293, MATCH("*Lat Pulldown*",'Juan-SESSION'!$B$286:$B$293,0), MATCH("*3rd*",'Juan-SESSION'!$K$7:$T$7,0))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 t="e">
        <f>IF($A$188='Juan-SESSION'!$A$286,INDEX('Juan-SESSION'!$K$286:$T$293, MATCH("*Squat*",'Juan-SESSION'!$B$286:$B$293,0), MATCH("*4th*",'Juan-SESSION'!$K$7:$T$7,0)),"")</f>
        <v>#N/A</v>
      </c>
      <c r="D192" s="132" t="e">
        <f>INDEX('Juan-SESSION'!L$188:U$293, MATCH("*Squat*",'Juan-SESSION'!$B$286:$B$293,0), MATCH("*4th*",'Juan-SESSION'!K$7:T$7,0))</f>
        <v>#N/A</v>
      </c>
      <c r="E192" s="131" t="e">
        <f>IF($A$188='Juan-SESSION'!$A$286,INDEX('Juan-SESSION'!$K$286:$T$293, MATCH("*Deadlift*",'Juan-SESSION'!$B$286:$B$293,0), MATCH("*4th*",'Juan-SESSION'!$K$7:$T$7,0)),"")</f>
        <v>#N/A</v>
      </c>
      <c r="F192" s="131" t="e">
        <f>INDEX('Juan-SESSION'!$L$188:$U$293, MATCH("*Deadlift*",'Juan-SESSION'!$B$286:$B$293,0), MATCH("*4th*",'Juan-SESSION'!$K$7:$T$7,0))</f>
        <v>#N/A</v>
      </c>
      <c r="G192" s="131" t="e">
        <f>IF($A$188='Juan-SESSION'!$A$286,INDEX('Juan-SESSION'!$K$286:$T$293, MATCH("*Bench Press*",'Juan-SESSION'!$B$286:$B$293,0), MATCH("*4th*",'Juan-SESSION'!$K$7:$T$7,0)),"")</f>
        <v>#N/A</v>
      </c>
      <c r="H192" s="131" t="e">
        <f>INDEX('Juan-SESSION'!$L$188:$U$293, MATCH("*Bench Press*",'Juan-SESSION'!$B$286:$B$293,0), MATCH("*4th*",'Juan-SESSION'!$K$7:$T$7,0))</f>
        <v>#N/A</v>
      </c>
      <c r="I192" s="132" t="e">
        <f>IF($A$188='Juan-SESSION'!$A$286,INDEX('Juan-SESSION'!$K$286:$T$293, MATCH("*Military*",'Juan-SESSION'!$B$286:$B$293,0), MATCH("*4th*",'Juan-SESSION'!$K$7:$T$7,0)),"")</f>
        <v>#N/A</v>
      </c>
      <c r="J192" s="44" t="e">
        <f>INDEX('Juan-SESSION'!$L$188:$U$293, MATCH("*Military*",'Juan-SESSION'!$B$286:$B$293,0), MATCH("*4th*",'Juan-SESSION'!$K$7:$T$7,0))</f>
        <v>#N/A</v>
      </c>
      <c r="K192" s="131" t="e">
        <f>IF($A$188='Juan-SESSION'!$A$286,INDEX('Juan-SESSION'!$K$286:$T$293, MATCH("*Clean *",'Juan-SESSION'!$B$286:$B$293,0), MATCH("*4th*",'Juan-SESSION'!$K$7:$T$7,0)),"")</f>
        <v>#N/A</v>
      </c>
      <c r="L192" s="44" t="e">
        <f>INDEX('Juan-SESSION'!$L$188:$U$293, MATCH("*Clean *",'Juan-SESSION'!$B$286:$B$293,0), MATCH("*4th*",'Juan-SESSION'!$K$7:$T$7,0))</f>
        <v>#N/A</v>
      </c>
      <c r="M192" s="131" t="e">
        <f>IF($A$188='Juan-SESSION'!$A$286,INDEX('Juan-SESSION'!$K$286:$T$293, MATCH("*Lat Pulldown*",'Juan-SESSION'!$B$286:$B$293,0), MATCH("*4th*",'Juan-SESSION'!$K$7:$T$7,0)),"")</f>
        <v>#N/A</v>
      </c>
      <c r="N192" s="44" t="e">
        <f>INDEX('Juan-SESSION'!$L$188:$U$293, MATCH("*Lat Pulldown*",'Juan-SESSION'!$B$286:$B$293,0), MATCH("*4th*",'Juan-SESSION'!$K$7:$T$7,0))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 t="e">
        <f>IF($A$188='Juan-SESSION'!$A$286,INDEX('Juan-SESSION'!$K$286:$T$293, MATCH("*Squat*",'Juan-SESSION'!$B$286:$B$293,0), MATCH("*5th*",'Juan-SESSION'!$K$7:$T$7,0)),"")</f>
        <v>#N/A</v>
      </c>
      <c r="D193" s="132" t="e">
        <f>INDEX('Juan-SESSION'!L$188:U$293, MATCH("*Squat*",'Juan-SESSION'!$B$286:$B$293,0), MATCH("*5th*",'Juan-SESSION'!K$7:T$7,0))</f>
        <v>#N/A</v>
      </c>
      <c r="E193" s="131" t="e">
        <f>IF($A$188='Juan-SESSION'!$A$286,INDEX('Juan-SESSION'!$K$286:$T$293, MATCH("*Deadlift*",'Juan-SESSION'!$B$286:$B$293,0), MATCH("*5th*",'Juan-SESSION'!$K$7:$T$7,0)),"")</f>
        <v>#N/A</v>
      </c>
      <c r="F193" s="131" t="e">
        <f>INDEX('Juan-SESSION'!$L$188:$U$293, MATCH("*Deadlift*",'Juan-SESSION'!$B$286:$B$293,0), MATCH("*5th*",'Juan-SESSION'!$K$7:$T$7,0))</f>
        <v>#N/A</v>
      </c>
      <c r="G193" s="131" t="e">
        <f>IF($A$188='Juan-SESSION'!$A$286,INDEX('Juan-SESSION'!$K$286:$T$293, MATCH("*Bench Press*",'Juan-SESSION'!$B$286:$B$293,0), MATCH("*5th*",'Juan-SESSION'!$K$7:$T$7,0)),"")</f>
        <v>#N/A</v>
      </c>
      <c r="H193" s="131" t="e">
        <f>INDEX('Juan-SESSION'!$L$188:$U$293, MATCH("*Bench Press*",'Juan-SESSION'!$B$286:$B$293,0), MATCH("*5th*",'Juan-SESSION'!$K$7:$T$7,0))</f>
        <v>#N/A</v>
      </c>
      <c r="I193" s="132" t="e">
        <f>IF($A$188='Juan-SESSION'!$A$286,INDEX('Juan-SESSION'!$K$286:$T$293, MATCH("*Military*",'Juan-SESSION'!$B$286:$B$293,0), MATCH("*5th*",'Juan-SESSION'!$K$7:$T$7,0)),"")</f>
        <v>#N/A</v>
      </c>
      <c r="J193" s="44" t="e">
        <f>INDEX('Juan-SESSION'!$L$188:$U$293, MATCH("*Military*",'Juan-SESSION'!$B$286:$B$293,0), MATCH("*5th*",'Juan-SESSION'!$K$7:$T$7,0))</f>
        <v>#N/A</v>
      </c>
      <c r="K193" s="131" t="e">
        <f>IF($A$188='Juan-SESSION'!$A$286,INDEX('Juan-SESSION'!$K$286:$T$293, MATCH("*Clean *",'Juan-SESSION'!$B$286:$B$293,0), MATCH("*5th*",'Juan-SESSION'!$K$7:$T$7,0)),"")</f>
        <v>#N/A</v>
      </c>
      <c r="L193" s="44" t="e">
        <f>INDEX('Juan-SESSION'!$L$188:$U$293, MATCH("*Clean *",'Juan-SESSION'!$B$286:$B$293,0), MATCH("*5th*",'Juan-SESSION'!$K$7:$T$7,0))</f>
        <v>#N/A</v>
      </c>
      <c r="M193" s="131" t="e">
        <f>IF($A$188='Juan-SESSION'!$A$286,INDEX('Juan-SESSION'!$K$286:$T$293, MATCH("*Lat Pulldown*",'Juan-SESSION'!$B$286:$B$293,0), MATCH("*5th*",'Juan-SESSION'!$K$7:$T$7,0)),"")</f>
        <v>#N/A</v>
      </c>
      <c r="N193" s="44" t="e">
        <f>INDEX('Juan-SESSION'!$L$188:$U$293, MATCH("*Lat Pulldown*",'Juan-SESSION'!$B$286:$B$293,0), MATCH("*5th*",'Juan-SESSION'!$K$7:$T$7,0))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'Juan-SESSION'!A295</f>
        <v>0</v>
      </c>
      <c r="B194" s="116" t="s">
        <v>84</v>
      </c>
      <c r="C194" s="117" t="e">
        <f>MAX(C195:C199)</f>
        <v>#N/A</v>
      </c>
      <c r="D194" s="116" t="e">
        <f t="array" ref="D194">MAX(IF(C195:C199=C194,D195:D199))</f>
        <v>#N/A</v>
      </c>
      <c r="E194" s="116" t="e">
        <f>MAX(E195:E199)</f>
        <v>#N/A</v>
      </c>
      <c r="F194" s="116" t="e">
        <f t="array" ref="F194">MAX(IF(E195:E199=E194,F195:F199))</f>
        <v>#N/A</v>
      </c>
      <c r="G194" s="116" t="e">
        <f>MAX(G195:G199)</f>
        <v>#N/A</v>
      </c>
      <c r="H194" s="116" t="e">
        <f t="array" ref="H194">MAX(IF(G195:G199=G194,H195:H199))</f>
        <v>#N/A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 t="e">
        <f>MAX(M195:M199)</f>
        <v>#N/A</v>
      </c>
      <c r="N194" s="117" t="e">
        <f t="array" ref="N194">MAX(IF(M195:M199=M194,N195:N199))</f>
        <v>#N/A</v>
      </c>
      <c r="O194" s="152" t="e">
        <f>IF($A$194='Juan-SESSION'!$A$295,INDEX('Juan-SESSION'!$K$295:$T$302, MATCH("*1k Row*",'Juan-SESSION'!$B$295:$B$302,0), MATCH("*1st*",'Juan-SESSION'!$K$7:$T$7,0)),"")</f>
        <v>#N/A</v>
      </c>
      <c r="P194" s="152" t="e">
        <f>IF($A$194='Juan-SESSION'!$A$295,INDEX('Juan-SESSION'!$K$295:$T$302, MATCH("*HIIT*",'Juan-SESSION'!$B$295:$B$302,0), MATCH("*1st*",'Juan-SESSION'!$K$7:$T$7,0)),"")</f>
        <v>#N/A</v>
      </c>
      <c r="Q194" s="119" t="e">
        <f>INDEX('Juan-SESSION'!$L$212:$U$295, MATCH("*HIIT*",'Juan-SESSION'!$B$212:$B$295,0), MATCH("*1st*",'Juan-SESSION'!$K$7:$T$7,0))</f>
        <v>#N/A</v>
      </c>
      <c r="R194" s="119">
        <f>'Juan-SESSION'!U295</f>
        <v>0</v>
      </c>
      <c r="S194" s="116"/>
      <c r="T194" s="116"/>
      <c r="U194" s="120">
        <f>'Juan-SESSION'!A296</f>
        <v>0</v>
      </c>
      <c r="V194" s="120">
        <f>'Juan-SESSION'!A297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 t="e">
        <f>IF($A$194='Juan-SESSION'!$A$295,INDEX('Juan-SESSION'!$K$295:$T$302, MATCH("*Squat*",'Juan-SESSION'!$B$295:$B$302,0), MATCH("*1st*",'Juan-SESSION'!$K$7:$T$7,0)),"")</f>
        <v>#N/A</v>
      </c>
      <c r="D195" s="132" t="e">
        <f>INDEX('Juan-SESSION'!L$295:U$302, MATCH("*Squat*",'Juan-SESSION'!$B$295:$B$302,0), MATCH("*1st*",'Juan-SESSION'!K$7:T$7,0))</f>
        <v>#N/A</v>
      </c>
      <c r="E195" s="131" t="e">
        <f>IF($A$194='Juan-SESSION'!$A$295,INDEX('Juan-SESSION'!$K$295:$T$302, MATCH("*Deadlift*",'Juan-SESSION'!$B$295:$B$302,0), MATCH("*1st*",'Juan-SESSION'!$K$7:$T$7,0)),"")</f>
        <v>#N/A</v>
      </c>
      <c r="F195" s="131" t="e">
        <f>INDEX('Juan-SESSION'!$L$295:$U$302, MATCH("*Deadlift*",'Juan-SESSION'!$B$295:$B$302,0), MATCH("*1st*",'Juan-SESSION'!$K$7:$T$7,0))</f>
        <v>#N/A</v>
      </c>
      <c r="G195" s="131" t="e">
        <f>IF($A$194='Juan-SESSION'!$A$295,INDEX('Juan-SESSION'!$K$295:$T$302, MATCH("*Bench Press*",'Juan-SESSION'!$B$295:$B$302,0), MATCH("*1st*",'Juan-SESSION'!$K$7:$T$7,0)),"")</f>
        <v>#N/A</v>
      </c>
      <c r="H195" s="131" t="e">
        <f>INDEX('Juan-SESSION'!$L$295:$U$302, MATCH("*Bench Press*",'Juan-SESSION'!$B$295:$B$302,0), MATCH("*1st*",'Juan-SESSION'!$K$7:$T$7,0))</f>
        <v>#N/A</v>
      </c>
      <c r="I195" s="132" t="e">
        <f>IF($A$194='Juan-SESSION'!$A$295,INDEX('Juan-SESSION'!$K$295:$T$302, MATCH("*Military*",'Juan-SESSION'!$B$295:$B$302,0), MATCH("*1st*",'Juan-SESSION'!$K$7:$T$7,0)),"")</f>
        <v>#N/A</v>
      </c>
      <c r="J195" s="48" t="e">
        <f>INDEX('Juan-SESSION'!$L$295:$U$302, MATCH("*Military*",'Juan-SESSION'!$B$295:$B$302,0), MATCH("*1st*",'Juan-SESSION'!$K$7:$T$7,0))</f>
        <v>#N/A</v>
      </c>
      <c r="K195" s="131" t="e">
        <f>IF($A$194='Juan-SESSION'!$A$295,INDEX('Juan-SESSION'!$K$295:$T$302, MATCH("*Clean *",'Juan-SESSION'!$B$295:$B$302,0), MATCH("*1st*",'Juan-SESSION'!$K$7:$T$7,0)),"")</f>
        <v>#N/A</v>
      </c>
      <c r="L195" s="48" t="e">
        <f>INDEX('Juan-SESSION'!$L$295:$U$302, MATCH("*Clean *",'Juan-SESSION'!$B$295:$B$302,0), MATCH("*1st*",'Juan-SESSION'!$K$7:$T$7,0))</f>
        <v>#N/A</v>
      </c>
      <c r="M195" s="131" t="e">
        <f>IF($A$194='Juan-SESSION'!$A$295,INDEX('Juan-SESSION'!$K$295:$T$302, MATCH("*Lat Pulldown*",'Juan-SESSION'!$B$295:$B$302,0), MATCH("*1st*",'Juan-SESSION'!$K$7:$T$7,0)),"")</f>
        <v>#N/A</v>
      </c>
      <c r="N195" s="48" t="e">
        <f>INDEX('Juan-SESSION'!$L$295:$U$302, MATCH("*Lat Pulldown*",'Juan-SESSION'!$B$295:$B$302,0), MATCH("*1st*",'Juan-SESSION'!$K$7:$T$7,0))</f>
        <v>#N/A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 t="e">
        <f>IF($A$194='Juan-SESSION'!$A$295,INDEX('Juan-SESSION'!$K$295:$T$302, MATCH("*Squat*",'Juan-SESSION'!$B$295:$B$302,0), MATCH("*2nd*",'Juan-SESSION'!$K$7:$T$7,0)),"")</f>
        <v>#N/A</v>
      </c>
      <c r="D196" s="132" t="e">
        <f>INDEX('Juan-SESSION'!L$295:U$302, MATCH("*Squat*",'Juan-SESSION'!$B$295:$B$302,0), MATCH("*2nd*",'Juan-SESSION'!K$7:T$7,0))</f>
        <v>#N/A</v>
      </c>
      <c r="E196" s="131" t="e">
        <f>IF($A$194='Juan-SESSION'!$A$295,INDEX('Juan-SESSION'!$K$295:$T$302, MATCH("*Deadlift*",'Juan-SESSION'!$B$295:$B$302,0), MATCH("*2ND*",'Juan-SESSION'!$K$7:$T$7,0)),"")</f>
        <v>#N/A</v>
      </c>
      <c r="F196" s="131" t="e">
        <f>INDEX('Juan-SESSION'!$L$295:$U$302, MATCH("*Deadlift*",'Juan-SESSION'!$B$295:$B$302,0), MATCH("*2nd*",'Juan-SESSION'!$K$7:$T$7,0))</f>
        <v>#N/A</v>
      </c>
      <c r="G196" s="131" t="e">
        <f>IF($A$194='Juan-SESSION'!$A$295,INDEX('Juan-SESSION'!$K$295:$T$302, MATCH("*Bench Press*",'Juan-SESSION'!$B$295:$B$302,0), MATCH("*2ND*",'Juan-SESSION'!$K$7:$T$7,0)),"")</f>
        <v>#N/A</v>
      </c>
      <c r="H196" s="131" t="e">
        <f>INDEX('Juan-SESSION'!$L$295:$U$302, MATCH("*Bench Press*",'Juan-SESSION'!$B$295:$B$302,0), MATCH("*2nd*",'Juan-SESSION'!$K$7:$T$7,0))</f>
        <v>#N/A</v>
      </c>
      <c r="I196" s="132" t="e">
        <f>IF($A$194='Juan-SESSION'!$A$295,INDEX('Juan-SESSION'!$K$295:$T$302, MATCH("*Military*",'Juan-SESSION'!$B$295:$B$302,0), MATCH("*2ND*",'Juan-SESSION'!$K$7:$T$7,0)),"")</f>
        <v>#N/A</v>
      </c>
      <c r="J196" s="44" t="e">
        <f>INDEX('Juan-SESSION'!$L$295:$U$302, MATCH("*Military*",'Juan-SESSION'!$B$295:$B$302,0), MATCH("*2nd*",'Juan-SESSION'!$K$7:$T$7,0))</f>
        <v>#N/A</v>
      </c>
      <c r="K196" s="131" t="e">
        <f>IF($A$194='Juan-SESSION'!$A$295,INDEX('Juan-SESSION'!$K$295:$T$302, MATCH("*Clean *",'Juan-SESSION'!$B$295:$B$302,0), MATCH("*2ND*",'Juan-SESSION'!$K$7:$T$7,0)),"")</f>
        <v>#N/A</v>
      </c>
      <c r="L196" s="44" t="e">
        <f>INDEX('Juan-SESSION'!$L$295:$U$302, MATCH("*Clean *",'Juan-SESSION'!$B$295:$B$302,0), MATCH("*2nd*",'Juan-SESSION'!$K$7:$T$7,0))</f>
        <v>#N/A</v>
      </c>
      <c r="M196" s="131" t="e">
        <f>IF($A$194='Juan-SESSION'!$A$295,INDEX('Juan-SESSION'!$K$295:$T$302, MATCH("*Lat Pulldown*",'Juan-SESSION'!$B$295:$B$302,0), MATCH("*2ND*",'Juan-SESSION'!$K$7:$T$7,0)),"")</f>
        <v>#N/A</v>
      </c>
      <c r="N196" s="44" t="e">
        <f>INDEX('Juan-SESSION'!$L$295:$U$302, MATCH("*Lat Pulldown*",'Juan-SESSION'!$B$295:$B$302,0), MATCH("*2nd*",'Juan-SESSION'!$K$7:$T$7,0))</f>
        <v>#N/A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 t="e">
        <f>IF($A$194='Juan-SESSION'!$A$295,INDEX('Juan-SESSION'!$K$295:$T$302, MATCH("*Squat*",'Juan-SESSION'!$B$295:$B$302,0), MATCH("*3rd*",'Juan-SESSION'!$K$7:$T$7,0)),"")</f>
        <v>#N/A</v>
      </c>
      <c r="D197" s="132" t="e">
        <f>INDEX('Juan-SESSION'!L$295:U$302, MATCH("*Squat*",'Juan-SESSION'!$B$295:$B$302,0), MATCH("*3rd*",'Juan-SESSION'!K$7:T$7,0))</f>
        <v>#N/A</v>
      </c>
      <c r="E197" s="131" t="e">
        <f>IF($A$194='Juan-SESSION'!$A$295,INDEX('Juan-SESSION'!$K$295:$T$302, MATCH("*Deadlift*",'Juan-SESSION'!$B$295:$B$302,0), MATCH("*3rd*",'Juan-SESSION'!$K$7:$T$7,0)),"")</f>
        <v>#N/A</v>
      </c>
      <c r="F197" s="131" t="e">
        <f>INDEX('Juan-SESSION'!$L$295:$U$302, MATCH("*Deadlift*",'Juan-SESSION'!$B$295:$B$302,0), MATCH("*3rd*",'Juan-SESSION'!$K$7:$T$7,0))</f>
        <v>#N/A</v>
      </c>
      <c r="G197" s="131" t="e">
        <f>IF($A$194='Juan-SESSION'!$A$295,INDEX('Juan-SESSION'!$K$295:$T$302, MATCH("*Bench Press*",'Juan-SESSION'!$B$295:$B$302,0), MATCH("*3rd*",'Juan-SESSION'!$K$7:$T$7,0)),"")</f>
        <v>#N/A</v>
      </c>
      <c r="H197" s="131" t="e">
        <f>INDEX('Juan-SESSION'!$L$295:$U$302, MATCH("*Bench Press*",'Juan-SESSION'!$B$295:$B$302,0), MATCH("*3rd*",'Juan-SESSION'!$K$7:$T$7,0))</f>
        <v>#N/A</v>
      </c>
      <c r="I197" s="132" t="e">
        <f>IF($A$194='Juan-SESSION'!$A$295,INDEX('Juan-SESSION'!$K$295:$T$302, MATCH("*Military*",'Juan-SESSION'!$B$295:$B$302,0), MATCH("*3rd*",'Juan-SESSION'!$K$7:$T$7,0)),"")</f>
        <v>#N/A</v>
      </c>
      <c r="J197" s="44" t="e">
        <f>INDEX('Juan-SESSION'!$L$295:$U$302, MATCH("*Military*",'Juan-SESSION'!$B$295:$B$302,0), MATCH("*3rd*",'Juan-SESSION'!$K$7:$T$7,0))</f>
        <v>#N/A</v>
      </c>
      <c r="K197" s="131" t="e">
        <f>IF($A$194='Juan-SESSION'!$A$295,INDEX('Juan-SESSION'!$K$295:$T$302, MATCH("*Clean *",'Juan-SESSION'!$B$295:$B$302,0), MATCH("*3rd*",'Juan-SESSION'!$K$7:$T$7,0)),"")</f>
        <v>#N/A</v>
      </c>
      <c r="L197" s="44" t="e">
        <f>INDEX('Juan-SESSION'!$L$295:$U$302, MATCH("*Clean *",'Juan-SESSION'!$B$295:$B$302,0), MATCH("*3rd*",'Juan-SESSION'!$K$7:$T$7,0))</f>
        <v>#N/A</v>
      </c>
      <c r="M197" s="131" t="e">
        <f>IF($A$194='Juan-SESSION'!$A$295,INDEX('Juan-SESSION'!$K$295:$T$302, MATCH("*Lat Pulldown*",'Juan-SESSION'!$B$295:$B$302,0), MATCH("*3rd*",'Juan-SESSION'!$K$7:$T$7,0)),"")</f>
        <v>#N/A</v>
      </c>
      <c r="N197" s="44" t="e">
        <f>INDEX('Juan-SESSION'!$L$295:$U$302, MATCH("*Lat Pulldown*",'Juan-SESSION'!$B$295:$B$302,0), MATCH("*3rd*",'Juan-SESSION'!$K$7:$T$7,0))</f>
        <v>#N/A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 t="e">
        <f>IF($A$194='Juan-SESSION'!$A$295,INDEX('Juan-SESSION'!$K$295:$T$302, MATCH("*Squat*",'Juan-SESSION'!$B$295:$B$302,0), MATCH("*4th*",'Juan-SESSION'!$K$7:$T$7,0)),"")</f>
        <v>#N/A</v>
      </c>
      <c r="D198" s="132" t="e">
        <f>INDEX('Juan-SESSION'!L$295:U$302, MATCH("*Squat*",'Juan-SESSION'!$B$295:$B$302,0), MATCH("*4th*",'Juan-SESSION'!K$7:T$7,0))</f>
        <v>#N/A</v>
      </c>
      <c r="E198" s="131" t="e">
        <f>IF($A$194='Juan-SESSION'!$A$295,INDEX('Juan-SESSION'!$K$295:$T$302, MATCH("*Deadlift*",'Juan-SESSION'!$B$295:$B$302,0), MATCH("*4th*",'Juan-SESSION'!$K$7:$T$7,0)),"")</f>
        <v>#N/A</v>
      </c>
      <c r="F198" s="131" t="e">
        <f>INDEX('Juan-SESSION'!$L$295:$U$302, MATCH("*Deadlift*",'Juan-SESSION'!$B$295:$B$302,0), MATCH("*4th*",'Juan-SESSION'!$K$7:$T$7,0))</f>
        <v>#N/A</v>
      </c>
      <c r="G198" s="131" t="e">
        <f>IF($A$194='Juan-SESSION'!$A$295,INDEX('Juan-SESSION'!$K$295:$T$302, MATCH("*Bench Press*",'Juan-SESSION'!$B$295:$B$302,0), MATCH("*4th*",'Juan-SESSION'!$K$7:$T$7,0)),"")</f>
        <v>#N/A</v>
      </c>
      <c r="H198" s="131" t="e">
        <f>INDEX('Juan-SESSION'!$L$295:$U$302, MATCH("*Bench Press*",'Juan-SESSION'!$B$295:$B$302,0), MATCH("*4th*",'Juan-SESSION'!$K$7:$T$7,0))</f>
        <v>#N/A</v>
      </c>
      <c r="I198" s="132" t="e">
        <f>IF($A$194='Juan-SESSION'!$A$295,INDEX('Juan-SESSION'!$K$295:$T$302, MATCH("*Military*",'Juan-SESSION'!$B$295:$B$302,0), MATCH("*4th*",'Juan-SESSION'!$K$7:$T$7,0)),"")</f>
        <v>#N/A</v>
      </c>
      <c r="J198" s="44" t="e">
        <f>INDEX('Juan-SESSION'!$L$295:$U$302, MATCH("*Military*",'Juan-SESSION'!$B$295:$B$302,0), MATCH("*4th*",'Juan-SESSION'!$K$7:$T$7,0))</f>
        <v>#N/A</v>
      </c>
      <c r="K198" s="131" t="e">
        <f>IF($A$194='Juan-SESSION'!$A$295,INDEX('Juan-SESSION'!$K$295:$T$302, MATCH("*Clean *",'Juan-SESSION'!$B$295:$B$302,0), MATCH("*4th*",'Juan-SESSION'!$K$7:$T$7,0)),"")</f>
        <v>#N/A</v>
      </c>
      <c r="L198" s="44" t="e">
        <f>INDEX('Juan-SESSION'!$L$295:$U$302, MATCH("*Clean *",'Juan-SESSION'!$B$295:$B$302,0), MATCH("*4th*",'Juan-SESSION'!$K$7:$T$7,0))</f>
        <v>#N/A</v>
      </c>
      <c r="M198" s="131" t="e">
        <f>IF($A$194='Juan-SESSION'!$A$295,INDEX('Juan-SESSION'!$K$295:$T$302, MATCH("*Lat Pulldown*",'Juan-SESSION'!$B$295:$B$302,0), MATCH("*4th*",'Juan-SESSION'!$K$7:$T$7,0)),"")</f>
        <v>#N/A</v>
      </c>
      <c r="N198" s="44" t="e">
        <f>INDEX('Juan-SESSION'!$L$295:$U$302, MATCH("*Lat Pulldown*",'Juan-SESSION'!$B$295:$B$302,0), MATCH("*4th*",'Juan-SESSION'!$K$7:$T$7,0))</f>
        <v>#N/A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 t="e">
        <f>IF($A$194='Juan-SESSION'!$A$295,INDEX('Juan-SESSION'!$K$295:$T$302, MATCH("*Squat*",'Juan-SESSION'!$B$295:$B$302,0), MATCH("*5th*",'Juan-SESSION'!$K$7:$T$7,0)),"")</f>
        <v>#N/A</v>
      </c>
      <c r="D199" s="132" t="e">
        <f>INDEX('Juan-SESSION'!L$295:U$302, MATCH("*Squat*",'Juan-SESSION'!$B$295:$B$302,0), MATCH("*5th*",'Juan-SESSION'!K$7:T$7,0))</f>
        <v>#N/A</v>
      </c>
      <c r="E199" s="131" t="e">
        <f>IF($A$194='Juan-SESSION'!$A$295,INDEX('Juan-SESSION'!$K$295:$T$302, MATCH("*Deadlift*",'Juan-SESSION'!$B$295:$B$302,0), MATCH("*5th*",'Juan-SESSION'!$K$7:$T$7,0)),"")</f>
        <v>#N/A</v>
      </c>
      <c r="F199" s="131" t="e">
        <f>INDEX('Juan-SESSION'!$L$295:$U$302, MATCH("*Deadlift*",'Juan-SESSION'!$B$295:$B$302,0), MATCH("*5th*",'Juan-SESSION'!$K$7:$T$7,0))</f>
        <v>#N/A</v>
      </c>
      <c r="G199" s="131" t="e">
        <f>IF($A$194='Juan-SESSION'!$A$295,INDEX('Juan-SESSION'!$K$295:$T$302, MATCH("*Bench Press*",'Juan-SESSION'!$B$295:$B$302,0), MATCH("*5th*",'Juan-SESSION'!$K$7:$T$7,0)),"")</f>
        <v>#N/A</v>
      </c>
      <c r="H199" s="131" t="e">
        <f>INDEX('Juan-SESSION'!$L$295:$U$302, MATCH("*Bench Press*",'Juan-SESSION'!$B$295:$B$302,0), MATCH("*5th*",'Juan-SESSION'!$K$7:$T$7,0))</f>
        <v>#N/A</v>
      </c>
      <c r="I199" s="132" t="e">
        <f>IF($A$194='Juan-SESSION'!$A$295,INDEX('Juan-SESSION'!$K$295:$T$302, MATCH("*Military*",'Juan-SESSION'!$B$295:$B$302,0), MATCH("*5th*",'Juan-SESSION'!$K$7:$T$7,0)),"")</f>
        <v>#N/A</v>
      </c>
      <c r="J199" s="44" t="e">
        <f>INDEX('Juan-SESSION'!$L$295:$U$302, MATCH("*Military*",'Juan-SESSION'!$B$295:$B$302,0), MATCH("*5th*",'Juan-SESSION'!$K$7:$T$7,0))</f>
        <v>#N/A</v>
      </c>
      <c r="K199" s="131" t="e">
        <f>IF($A$194='Juan-SESSION'!$A$295,INDEX('Juan-SESSION'!$K$295:$T$302, MATCH("*Clean *",'Juan-SESSION'!$B$295:$B$302,0), MATCH("*5th*",'Juan-SESSION'!$K$7:$T$7,0)),"")</f>
        <v>#N/A</v>
      </c>
      <c r="L199" s="44" t="e">
        <f>INDEX('Juan-SESSION'!$L$295:$U$302, MATCH("*Clean *",'Juan-SESSION'!$B$295:$B$302,0), MATCH("*5th*",'Juan-SESSION'!$K$7:$T$7,0))</f>
        <v>#N/A</v>
      </c>
      <c r="M199" s="131" t="e">
        <f>IF($A$194='Juan-SESSION'!$A$295,INDEX('Juan-SESSION'!$K$295:$T$302, MATCH("*Lat Pulldown*",'Juan-SESSION'!$B$295:$B$302,0), MATCH("*5th*",'Juan-SESSION'!$K$7:$T$7,0)),"")</f>
        <v>#N/A</v>
      </c>
      <c r="N199" s="44" t="e">
        <f>INDEX('Juan-SESSION'!$L$295:$U$302, MATCH("*Lat Pulldown*",'Juan-SESSION'!$B$295:$B$302,0), MATCH("*5th*",'Juan-SESSION'!$K$7:$T$7,0))</f>
        <v>#N/A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'Juan-SESSION'!A304</f>
        <v>0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 t="e">
        <f>MAX(E201:E205)</f>
        <v>#N/A</v>
      </c>
      <c r="F200" s="116" t="e">
        <f t="array" ref="F200">MAX(IF(E201:E205=E200,F201:F205))</f>
        <v>#N/A</v>
      </c>
      <c r="G200" s="116" t="e">
        <f>MAX(G201:G205)</f>
        <v>#N/A</v>
      </c>
      <c r="H200" s="116" t="e">
        <f t="array" ref="H200">MAX(IF(G201:G205=G200,H201:H205))</f>
        <v>#N/A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 t="e">
        <f>MAX(M201:M205)</f>
        <v>#N/A</v>
      </c>
      <c r="N200" s="117" t="e">
        <f t="array" ref="N200">MAX(IF(M201:M205=M200,N201:N205))</f>
        <v>#N/A</v>
      </c>
      <c r="O200" s="152" t="e">
        <f>IF($A$200='Juan-SESSION'!$A$304,INDEX('Juan-SESSION'!$K$304:$T$311, MATCH("*1k Row*",'Juan-SESSION'!$B$304:$B$311,0), MATCH("*1st*",'Juan-SESSION'!$K$7:$T$7,0)),"")</f>
        <v>#N/A</v>
      </c>
      <c r="P200" s="152" t="e">
        <f>IF($A$200='Juan-SESSION'!$A$304,INDEX('Juan-SESSION'!$K$304:$T$311, MATCH("*HIIT*",'Juan-SESSION'!$B$304:$B$311,0), MATCH("*1st*",'Juan-SESSION'!$K$7:$T$7,0)),"")</f>
        <v>#N/A</v>
      </c>
      <c r="Q200" s="119" t="e">
        <f>INDEX('Juan-SESSION'!$L$304:$U$311, MATCH("*HIIT*",'Juan-SESSION'!$B$304:$B$311,0), MATCH("*1st*",'Juan-SESSION'!$K$7:$T$7,0))</f>
        <v>#N/A</v>
      </c>
      <c r="R200" s="119">
        <f>'Juan-SESSION'!U304</f>
        <v>0</v>
      </c>
      <c r="S200" s="116"/>
      <c r="T200" s="116"/>
      <c r="U200" s="120">
        <f>'Juan-SESSION'!A305</f>
        <v>0</v>
      </c>
      <c r="V200" s="120">
        <f>'Juan-SESSION'!A306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e">
        <f>IF($A$200='Juan-SESSION'!$A$304,INDEX('Juan-SESSION'!$K$304:$T$311, MATCH("*Squat*",'Juan-SESSION'!$B$304:$B$311,0), MATCH("*1st*",'Juan-SESSION'!$K$7:$T$7,0)),"")</f>
        <v>#N/A</v>
      </c>
      <c r="D201" s="132" t="e">
        <f>INDEX('Juan-SESSION'!L$304:U$311, MATCH("*Squat*",'Juan-SESSION'!$B$304:$B$311,0), MATCH("*1st*",'Juan-SESSION'!K$7:T$7,0))</f>
        <v>#N/A</v>
      </c>
      <c r="E201" s="131" t="e">
        <f>IF($A$200='Juan-SESSION'!$A$304,INDEX('Juan-SESSION'!$K$304:$T$311, MATCH("*Deadlift*",'Juan-SESSION'!$B$304:$B$311,0), MATCH("*1st*",'Juan-SESSION'!$K$7:$T$7,0)),"")</f>
        <v>#N/A</v>
      </c>
      <c r="F201" s="131" t="e">
        <f>INDEX('Juan-SESSION'!$L$304:$U$311, MATCH("*Deadlift*",'Juan-SESSION'!$B$304:$B$311,0), MATCH("*1st*",'Juan-SESSION'!$K$7:$T$7,0))</f>
        <v>#N/A</v>
      </c>
      <c r="G201" s="131" t="e">
        <f>IF($A$200='Juan-SESSION'!$A$304,INDEX('Juan-SESSION'!$K$304:$T$311, MATCH("*Bench Press*",'Juan-SESSION'!$B$304:$B$311,0), MATCH("*1st*",'Juan-SESSION'!$K$7:$T$7,0)),"")</f>
        <v>#N/A</v>
      </c>
      <c r="H201" s="131" t="e">
        <f>INDEX('Juan-SESSION'!$L$304:$U$311, MATCH("*Bench Press*",'Juan-SESSION'!$B$304:$B$311,0), MATCH("*1st*",'Juan-SESSION'!$K$7:$T$7,0))</f>
        <v>#N/A</v>
      </c>
      <c r="I201" s="132" t="e">
        <f>IF($A$200='Juan-SESSION'!$A$304,INDEX('Juan-SESSION'!$K$304:$T$311, MATCH("*Military*",'Juan-SESSION'!$B$304:$B$311,0), MATCH("*1st*",'Juan-SESSION'!$K$7:$T$7,0)),"")</f>
        <v>#N/A</v>
      </c>
      <c r="J201" s="48" t="e">
        <f>INDEX('Juan-SESSION'!$L$304:$U$311, MATCH("*Military*",'Juan-SESSION'!$B$304:$B$311,0), MATCH("*1st*",'Juan-SESSION'!$K$7:$T$7,0))</f>
        <v>#N/A</v>
      </c>
      <c r="K201" s="131" t="e">
        <f>IF($A$200='Juan-SESSION'!$A$304,INDEX('Juan-SESSION'!$K$304:$T$311, MATCH("*Clean *",'Juan-SESSION'!$B$304:$B$311,0), MATCH("*1st*",'Juan-SESSION'!$K$7:$T$7,0)),"")</f>
        <v>#N/A</v>
      </c>
      <c r="L201" s="48" t="e">
        <f>INDEX('Juan-SESSION'!$L$304:$U$311, MATCH("*Clean *",'Juan-SESSION'!$B$304:$B$311,0), MATCH("*1st*",'Juan-SESSION'!$K$7:$T$7,0))</f>
        <v>#N/A</v>
      </c>
      <c r="M201" s="131" t="e">
        <f>IF($A$200='Juan-SESSION'!$A$304,INDEX('Juan-SESSION'!$K$304:$T$311, MATCH("*Lat Pulldown*",'Juan-SESSION'!$B$304:$B$311,0), MATCH("*1st*",'Juan-SESSION'!$K$7:$T$7,0)),"")</f>
        <v>#N/A</v>
      </c>
      <c r="N201" s="48" t="e">
        <f>INDEX('Juan-SESSION'!$L$304:$U$311, MATCH("*Lat Pulldown*",'Juan-SESSION'!$B$304:$B$311,0), MATCH("*1st*",'Juan-SESSION'!$K$7:$T$7,0))</f>
        <v>#N/A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IF($A$200='Juan-SESSION'!$A$304,INDEX('Juan-SESSION'!$K$304:$T$311, MATCH("*Squat*",'Juan-SESSION'!$B$304:$B$311,0), MATCH("*2nd*",'Juan-SESSION'!$K$7:$T$7,0)),"")</f>
        <v>#N/A</v>
      </c>
      <c r="D202" s="132" t="e">
        <f>INDEX('Juan-SESSION'!L$304:U$311, MATCH("*Squat*",'Juan-SESSION'!$B$304:$B$311,0), MATCH("*2nd*",'Juan-SESSION'!K$7:T$7,0))</f>
        <v>#N/A</v>
      </c>
      <c r="E202" s="131" t="e">
        <f>IF($A$200='Juan-SESSION'!$A$304,INDEX('Juan-SESSION'!$K$304:$T$311, MATCH("*Deadlift*",'Juan-SESSION'!$B$304:$B$311,0), MATCH("*2ND*",'Juan-SESSION'!$K$7:$T$7,0)),"")</f>
        <v>#N/A</v>
      </c>
      <c r="F202" s="131" t="e">
        <f>INDEX('Juan-SESSION'!$L$304:$U$311, MATCH("*Deadlift*",'Juan-SESSION'!$B$304:$B$311,0), MATCH("*2nd*",'Juan-SESSION'!$K$7:$T$7,0))</f>
        <v>#N/A</v>
      </c>
      <c r="G202" s="131" t="e">
        <f>IF($A$200='Juan-SESSION'!$A$304,INDEX('Juan-SESSION'!$K$304:$T$311, MATCH("*Bench Press*",'Juan-SESSION'!$B$304:$B$311,0), MATCH("*2ND*",'Juan-SESSION'!$K$7:$T$7,0)),"")</f>
        <v>#N/A</v>
      </c>
      <c r="H202" s="131" t="e">
        <f>INDEX('Juan-SESSION'!$L$304:$U$311, MATCH("*Bench Press*",'Juan-SESSION'!$B$304:$B$311,0), MATCH("*2nd*",'Juan-SESSION'!$K$7:$T$7,0))</f>
        <v>#N/A</v>
      </c>
      <c r="I202" s="132" t="e">
        <f>IF($A$200='Juan-SESSION'!$A$304,INDEX('Juan-SESSION'!$K$304:$T$311, MATCH("*Military*",'Juan-SESSION'!$B$304:$B$311,0), MATCH("*2ND*",'Juan-SESSION'!$K$7:$T$7,0)),"")</f>
        <v>#N/A</v>
      </c>
      <c r="J202" s="44" t="e">
        <f>INDEX('Juan-SESSION'!$L$304:$U$311, MATCH("*Military*",'Juan-SESSION'!$B$304:$B$311,0), MATCH("*2nd*",'Juan-SESSION'!$K$7:$T$7,0))</f>
        <v>#N/A</v>
      </c>
      <c r="K202" s="131" t="e">
        <f>IF($A$200='Juan-SESSION'!$A$304,INDEX('Juan-SESSION'!$K$304:$T$311, MATCH("*Clean *",'Juan-SESSION'!$B$304:$B$311,0), MATCH("*2ND*",'Juan-SESSION'!$K$7:$T$7,0)),"")</f>
        <v>#N/A</v>
      </c>
      <c r="L202" s="44" t="e">
        <f>INDEX('Juan-SESSION'!$L$304:$U$311, MATCH("*Clean *",'Juan-SESSION'!$B$304:$B$311,0), MATCH("*2nd*",'Juan-SESSION'!$K$7:$T$7,0))</f>
        <v>#N/A</v>
      </c>
      <c r="M202" s="131" t="e">
        <f>IF($A$200='Juan-SESSION'!$A$304,INDEX('Juan-SESSION'!$K$304:$T$311, MATCH("*Lat Pulldown*",'Juan-SESSION'!$B$304:$B$311,0), MATCH("*2ND*",'Juan-SESSION'!$K$7:$T$7,0)),"")</f>
        <v>#N/A</v>
      </c>
      <c r="N202" s="44" t="e">
        <f>INDEX('Juan-SESSION'!$L$304:$U$311, MATCH("*Lat Pulldown*",'Juan-SESSION'!$B$304:$B$311,0), MATCH("*2nd*",'Juan-SESSION'!$K$7:$T$7,0))</f>
        <v>#N/A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IF($A$200='Juan-SESSION'!$A$304,INDEX('Juan-SESSION'!$K$304:$T$311, MATCH("*Squat*",'Juan-SESSION'!$B$304:$B$311,0), MATCH("*3rd*",'Juan-SESSION'!$K$7:$T$7,0)),"")</f>
        <v>#N/A</v>
      </c>
      <c r="D203" s="132" t="e">
        <f>INDEX('Juan-SESSION'!L$304:U$311, MATCH("*Squat*",'Juan-SESSION'!$B$304:$B$311,0), MATCH("*3rd*",'Juan-SESSION'!K$7:T$7,0))</f>
        <v>#N/A</v>
      </c>
      <c r="E203" s="131" t="e">
        <f>IF($A$200='Juan-SESSION'!$A$304,INDEX('Juan-SESSION'!$K$304:$T$311, MATCH("*Deadlift*",'Juan-SESSION'!$B$304:$B$311,0), MATCH("*3rd*",'Juan-SESSION'!$K$7:$T$7,0)),"")</f>
        <v>#N/A</v>
      </c>
      <c r="F203" s="131" t="e">
        <f>INDEX('Juan-SESSION'!$L$304:$U$311, MATCH("*Deadlift*",'Juan-SESSION'!$B$304:$B$311,0), MATCH("*3rd*",'Juan-SESSION'!$K$7:$T$7,0))</f>
        <v>#N/A</v>
      </c>
      <c r="G203" s="131" t="e">
        <f>IF($A$200='Juan-SESSION'!$A$304,INDEX('Juan-SESSION'!$K$304:$T$311, MATCH("*Bench Press*",'Juan-SESSION'!$B$304:$B$311,0), MATCH("*3rd*",'Juan-SESSION'!$K$7:$T$7,0)),"")</f>
        <v>#N/A</v>
      </c>
      <c r="H203" s="131" t="e">
        <f>INDEX('Juan-SESSION'!$L$304:$U$311, MATCH("*Bench Press*",'Juan-SESSION'!$B$304:$B$311,0), MATCH("*3rd*",'Juan-SESSION'!$K$7:$T$7,0))</f>
        <v>#N/A</v>
      </c>
      <c r="I203" s="132" t="e">
        <f>IF($A$200='Juan-SESSION'!$A$304,INDEX('Juan-SESSION'!$K$304:$T$311, MATCH("*Military*",'Juan-SESSION'!$B$304:$B$311,0), MATCH("*3rd*",'Juan-SESSION'!$K$7:$T$7,0)),"")</f>
        <v>#N/A</v>
      </c>
      <c r="J203" s="44" t="e">
        <f>INDEX('Juan-SESSION'!$L$304:$U$311, MATCH("*Military*",'Juan-SESSION'!$B$304:$B$311,0), MATCH("*3rd*",'Juan-SESSION'!$K$7:$T$7,0))</f>
        <v>#N/A</v>
      </c>
      <c r="K203" s="131" t="e">
        <f>IF($A$200='Juan-SESSION'!$A$304,INDEX('Juan-SESSION'!$K$304:$T$311, MATCH("*Clean *",'Juan-SESSION'!$B$304:$B$311,0), MATCH("*3rd*",'Juan-SESSION'!$K$7:$T$7,0)),"")</f>
        <v>#N/A</v>
      </c>
      <c r="L203" s="44" t="e">
        <f>INDEX('Juan-SESSION'!$L$304:$U$311, MATCH("*Clean *",'Juan-SESSION'!$B$304:$B$311,0), MATCH("*3rd*",'Juan-SESSION'!$K$7:$T$7,0))</f>
        <v>#N/A</v>
      </c>
      <c r="M203" s="131" t="e">
        <f>IF($A$200='Juan-SESSION'!$A$304,INDEX('Juan-SESSION'!$K$304:$T$311, MATCH("*Lat Pulldown*",'Juan-SESSION'!$B$304:$B$311,0), MATCH("*3rd*",'Juan-SESSION'!$K$7:$T$7,0)),"")</f>
        <v>#N/A</v>
      </c>
      <c r="N203" s="44" t="e">
        <f>INDEX('Juan-SESSION'!$L$304:$U$311, MATCH("*Lat Pulldown*",'Juan-SESSION'!$B$304:$B$311,0), MATCH("*3rd*",'Juan-SESSION'!$K$7:$T$7,0))</f>
        <v>#N/A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IF($A$200='Juan-SESSION'!$A$304,INDEX('Juan-SESSION'!$K$304:$T$311, MATCH("*Squat*",'Juan-SESSION'!$B$304:$B$311,0), MATCH("*4th*",'Juan-SESSION'!$K$7:$T$7,0)),"")</f>
        <v>#N/A</v>
      </c>
      <c r="D204" s="132" t="e">
        <f>INDEX('Juan-SESSION'!L$304:U$311, MATCH("*Squat*",'Juan-SESSION'!$B$304:$B$311,0), MATCH("*4th*",'Juan-SESSION'!K$7:T$7,0))</f>
        <v>#N/A</v>
      </c>
      <c r="E204" s="131" t="e">
        <f>IF($A$200='Juan-SESSION'!$A$304,INDEX('Juan-SESSION'!$K$304:$T$311, MATCH("*Deadlift*",'Juan-SESSION'!$B$304:$B$311,0), MATCH("*4th*",'Juan-SESSION'!$K$7:$T$7,0)),"")</f>
        <v>#N/A</v>
      </c>
      <c r="F204" s="131" t="e">
        <f>INDEX('Juan-SESSION'!$L$304:$U$311, MATCH("*Deadlift*",'Juan-SESSION'!$B$304:$B$311,0), MATCH("*4th*",'Juan-SESSION'!$K$7:$T$7,0))</f>
        <v>#N/A</v>
      </c>
      <c r="G204" s="131" t="e">
        <f>IF($A$200='Juan-SESSION'!$A$304,INDEX('Juan-SESSION'!$K$304:$T$311, MATCH("*Bench Press*",'Juan-SESSION'!$B$304:$B$311,0), MATCH("*4th*",'Juan-SESSION'!$K$7:$T$7,0)),"")</f>
        <v>#N/A</v>
      </c>
      <c r="H204" s="131" t="e">
        <f>INDEX('Juan-SESSION'!$L$304:$U$311, MATCH("*Bench Press*",'Juan-SESSION'!$B$304:$B$311,0), MATCH("*4th*",'Juan-SESSION'!$K$7:$T$7,0))</f>
        <v>#N/A</v>
      </c>
      <c r="I204" s="132" t="e">
        <f>IF($A$200='Juan-SESSION'!$A$304,INDEX('Juan-SESSION'!$K$304:$T$311, MATCH("*Military*",'Juan-SESSION'!$B$304:$B$311,0), MATCH("*4th*",'Juan-SESSION'!$K$7:$T$7,0)),"")</f>
        <v>#N/A</v>
      </c>
      <c r="J204" s="44" t="e">
        <f>INDEX('Juan-SESSION'!$L$304:$U$311, MATCH("*Military*",'Juan-SESSION'!$B$304:$B$311,0), MATCH("*4th*",'Juan-SESSION'!$K$7:$T$7,0))</f>
        <v>#N/A</v>
      </c>
      <c r="K204" s="131" t="e">
        <f>IF($A$200='Juan-SESSION'!$A$304,INDEX('Juan-SESSION'!$K$304:$T$311, MATCH("*Clean *",'Juan-SESSION'!$B$304:$B$311,0), MATCH("*4th*",'Juan-SESSION'!$K$7:$T$7,0)),"")</f>
        <v>#N/A</v>
      </c>
      <c r="L204" s="44" t="e">
        <f>INDEX('Juan-SESSION'!$L$304:$U$311, MATCH("*Clean *",'Juan-SESSION'!$B$304:$B$311,0), MATCH("*4th*",'Juan-SESSION'!$K$7:$T$7,0))</f>
        <v>#N/A</v>
      </c>
      <c r="M204" s="131" t="e">
        <f>IF($A$200='Juan-SESSION'!$A$304,INDEX('Juan-SESSION'!$K$304:$T$311, MATCH("*Lat Pulldown*",'Juan-SESSION'!$B$304:$B$311,0), MATCH("*4th*",'Juan-SESSION'!$K$7:$T$7,0)),"")</f>
        <v>#N/A</v>
      </c>
      <c r="N204" s="44" t="e">
        <f>INDEX('Juan-SESSION'!$L$304:$U$311, MATCH("*Lat Pulldown*",'Juan-SESSION'!$B$304:$B$311,0), MATCH("*4th*",'Juan-SESSION'!$K$7:$T$7,0))</f>
        <v>#N/A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IF($A$200='Juan-SESSION'!$A$304,INDEX('Juan-SESSION'!$K$304:$T$311, MATCH("*Squat*",'Juan-SESSION'!$B$304:$B$311,0), MATCH("*5th*",'Juan-SESSION'!$K$7:$T$7,0)),"")</f>
        <v>#N/A</v>
      </c>
      <c r="D205" s="132" t="e">
        <f>INDEX('Juan-SESSION'!L$304:U$311, MATCH("*Squat*",'Juan-SESSION'!$B$304:$B$311,0), MATCH("*5th*",'Juan-SESSION'!K$7:T$7,0))</f>
        <v>#N/A</v>
      </c>
      <c r="E205" s="131" t="e">
        <f>IF($A$200='Juan-SESSION'!$A$304,INDEX('Juan-SESSION'!$K$304:$T$311, MATCH("*Deadlift*",'Juan-SESSION'!$B$304:$B$311,0), MATCH("*5th*",'Juan-SESSION'!$K$7:$T$7,0)),"")</f>
        <v>#N/A</v>
      </c>
      <c r="F205" s="131" t="e">
        <f>INDEX('Juan-SESSION'!$L$304:$U$311, MATCH("*Deadlift*",'Juan-SESSION'!$B$304:$B$311,0), MATCH("*5th*",'Juan-SESSION'!$K$7:$T$7,0))</f>
        <v>#N/A</v>
      </c>
      <c r="G205" s="131" t="e">
        <f>IF($A$200='Juan-SESSION'!$A$304,INDEX('Juan-SESSION'!$K$304:$T$311, MATCH("*Bench Press*",'Juan-SESSION'!$B$304:$B$311,0), MATCH("*5th*",'Juan-SESSION'!$K$7:$T$7,0)),"")</f>
        <v>#N/A</v>
      </c>
      <c r="H205" s="131" t="e">
        <f>INDEX('Juan-SESSION'!$L$304:$U$311, MATCH("*Bench Press*",'Juan-SESSION'!$B$304:$B$311,0), MATCH("*5th*",'Juan-SESSION'!$K$7:$T$7,0))</f>
        <v>#N/A</v>
      </c>
      <c r="I205" s="132" t="e">
        <f>IF($A$200='Juan-SESSION'!$A$304,INDEX('Juan-SESSION'!$K$304:$T$311, MATCH("*Military*",'Juan-SESSION'!$B$304:$B$311,0), MATCH("*5th*",'Juan-SESSION'!$K$7:$T$7,0)),"")</f>
        <v>#N/A</v>
      </c>
      <c r="J205" s="44" t="e">
        <f>INDEX('Juan-SESSION'!$L$304:$U$311, MATCH("*Military*",'Juan-SESSION'!$B$304:$B$311,0), MATCH("*5th*",'Juan-SESSION'!$K$7:$T$7,0))</f>
        <v>#N/A</v>
      </c>
      <c r="K205" s="131" t="e">
        <f>IF($A$200='Juan-SESSION'!$A$304,INDEX('Juan-SESSION'!$K$304:$T$311, MATCH("*Clean *",'Juan-SESSION'!$B$304:$B$311,0), MATCH("*5th*",'Juan-SESSION'!$K$7:$T$7,0)),"")</f>
        <v>#N/A</v>
      </c>
      <c r="L205" s="44" t="e">
        <f>INDEX('Juan-SESSION'!$L$304:$U$311, MATCH("*Clean *",'Juan-SESSION'!$B$304:$B$311,0), MATCH("*5th*",'Juan-SESSION'!$K$7:$T$7,0))</f>
        <v>#N/A</v>
      </c>
      <c r="M205" s="131" t="e">
        <f>IF($A$200='Juan-SESSION'!$A$304,INDEX('Juan-SESSION'!$K$304:$T$311, MATCH("*Lat Pulldown*",'Juan-SESSION'!$B$304:$B$311,0), MATCH("*5th*",'Juan-SESSION'!$K$7:$T$7,0)),"")</f>
        <v>#N/A</v>
      </c>
      <c r="N205" s="44" t="e">
        <f>INDEX('Juan-SESSION'!$L$304:$U$311, MATCH("*Lat Pulldown*",'Juan-SESSION'!$B$304:$B$311,0), MATCH("*5th*",'Juan-SESSION'!$K$7:$T$7,0))</f>
        <v>#N/A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'Juan-SESSION'!A313</f>
        <v>0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 t="e">
        <f>MAX(E207:E211)</f>
        <v>#N/A</v>
      </c>
      <c r="F206" s="116" t="e">
        <f t="array" ref="F206">MAX(IF(E207:E211=E206,F207:F211))</f>
        <v>#N/A</v>
      </c>
      <c r="G206" s="116" t="e">
        <f>MAX(G207:G211)</f>
        <v>#N/A</v>
      </c>
      <c r="H206" s="116" t="e">
        <f t="array" ref="H206">MAX(IF(G207:G211=G206,H207:H211))</f>
        <v>#N/A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 t="e">
        <f>MAX(M207:M211)</f>
        <v>#N/A</v>
      </c>
      <c r="N206" s="117" t="e">
        <f t="array" ref="N206">MAX(IF(M207:M211=M206,N207:N211))</f>
        <v>#N/A</v>
      </c>
      <c r="O206" s="152" t="e">
        <f>IF($A$206='Juan-SESSION'!$A$313,INDEX('Juan-SESSION'!$K$313:$T$320, MATCH("*1k Row*",'Juan-SESSION'!$B$313:$B$320,0), MATCH("*1st*",'Juan-SESSION'!$K$7:$T$7,0)),"")</f>
        <v>#N/A</v>
      </c>
      <c r="P206" s="152" t="e">
        <f>IF($A$206='Juan-SESSION'!$A$313,INDEX('Juan-SESSION'!$K$313:$T$320, MATCH("*HIIT*",'Juan-SESSION'!$B$313:$B$320,0), MATCH("*1st*",'Juan-SESSION'!$K$7:$T$7,0)),"")</f>
        <v>#N/A</v>
      </c>
      <c r="Q206" s="119" t="e">
        <f>INDEX('Juan-SESSION'!$L$313:$U$320, MATCH("*HIIT*",'Juan-SESSION'!$B$313:$B$320,0), MATCH("*1st*",'Juan-SESSION'!$K$7:$T$7,0))</f>
        <v>#N/A</v>
      </c>
      <c r="R206" s="119">
        <f>'Juan-SESSION'!U313</f>
        <v>0</v>
      </c>
      <c r="S206" s="116"/>
      <c r="T206" s="116"/>
      <c r="U206" s="120">
        <f>'Juan-SESSION'!A314</f>
        <v>0</v>
      </c>
      <c r="V206" s="120">
        <f>'Juan-SESSION'!A315</f>
        <v>0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IF($A$206='Juan-SESSION'!$A$313,INDEX('Juan-SESSION'!$K$313:$T$320, MATCH("*Squat*",'Juan-SESSION'!$B$313:$B$320,0), MATCH("*1st*",'Juan-SESSION'!$K$7:$T$7,0)),"")</f>
        <v>#N/A</v>
      </c>
      <c r="D207" s="132" t="e">
        <f>INDEX('Juan-SESSION'!L$313:U$320, MATCH("*Squat*",'Juan-SESSION'!$B$313:$B$320,0), MATCH("*1st*",'Juan-SESSION'!K$7:T$7,0))</f>
        <v>#N/A</v>
      </c>
      <c r="E207" s="131" t="e">
        <f>IF($A$206='Juan-SESSION'!$A$313,INDEX('Juan-SESSION'!$K$313:$T$320, MATCH("*Deadlift*",'Juan-SESSION'!$B$313:$B$320,0), MATCH("*1st*",'Juan-SESSION'!$K$7:$T$7,0)),"")</f>
        <v>#N/A</v>
      </c>
      <c r="F207" s="131" t="e">
        <f>INDEX('Juan-SESSION'!$L$313:$U$320, MATCH("*Deadlift*",'Juan-SESSION'!$B$313:$B$320,0), MATCH("*1st*",'Juan-SESSION'!$K$7:$T$7,0))</f>
        <v>#N/A</v>
      </c>
      <c r="G207" s="131" t="e">
        <f>IF($A$206='Juan-SESSION'!$A$313,INDEX('Juan-SESSION'!$K$313:$T$320, MATCH("*Bench Press*",'Juan-SESSION'!$B$313:$B$320,0), MATCH("*1st*",'Juan-SESSION'!$K$7:$T$7,0)),"")</f>
        <v>#N/A</v>
      </c>
      <c r="H207" s="131" t="e">
        <f>INDEX('Juan-SESSION'!$L$313:$U$320, MATCH("*Bench Press*",'Juan-SESSION'!$B$313:$B$320,0), MATCH("*1st*",'Juan-SESSION'!$K$7:$T$7,0))</f>
        <v>#N/A</v>
      </c>
      <c r="I207" s="132" t="e">
        <f>IF($A$206='Juan-SESSION'!$A$313,INDEX('Juan-SESSION'!$K$313:$T$320, MATCH("*Military*",'Juan-SESSION'!$B$313:$B$320,0), MATCH("*1st*",'Juan-SESSION'!$K$7:$T$7,0)),"")</f>
        <v>#N/A</v>
      </c>
      <c r="J207" s="48" t="e">
        <f>INDEX('Juan-SESSION'!$L$313:$U$320, MATCH("*Military*",'Juan-SESSION'!$B$313:$B$320,0), MATCH("*1st*",'Juan-SESSION'!$K$7:$T$7,0))</f>
        <v>#N/A</v>
      </c>
      <c r="K207" s="131" t="e">
        <f>IF($A$206='Juan-SESSION'!$A$313,INDEX('Juan-SESSION'!$K$313:$T$320, MATCH("*Clean *",'Juan-SESSION'!$B$313:$B$320,0), MATCH("*1st*",'Juan-SESSION'!$K$7:$T$7,0)),"")</f>
        <v>#N/A</v>
      </c>
      <c r="L207" s="48" t="e">
        <f>INDEX('Juan-SESSION'!$L$313:$U$320, MATCH("*Clean *",'Juan-SESSION'!$B$313:$B$320,0), MATCH("*1st*",'Juan-SESSION'!$K$7:$T$7,0))</f>
        <v>#N/A</v>
      </c>
      <c r="M207" s="131" t="e">
        <f>IF($A$206='Juan-SESSION'!$A$313,INDEX('Juan-SESSION'!$K$313:$T$320, MATCH("*Lat Pulldown*",'Juan-SESSION'!$B$313:$B$320,0), MATCH("*1st*",'Juan-SESSION'!$K$7:$T$7,0)),"")</f>
        <v>#N/A</v>
      </c>
      <c r="N207" s="48" t="e">
        <f>INDEX('Juan-SESSION'!$L$313:$U$320, MATCH("*Lat Pulldown*",'Juan-SESSION'!$B$313:$B$320,0), MATCH("*1st*",'Juan-SESSION'!$K$7:$T$7,0))</f>
        <v>#N/A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IF($A$206='Juan-SESSION'!$A$313,INDEX('Juan-SESSION'!$K$313:$T$320, MATCH("*Squat*",'Juan-SESSION'!$B$313:$B$320,0), MATCH("*2nd*",'Juan-SESSION'!$K$7:$T$7,0)),"")</f>
        <v>#N/A</v>
      </c>
      <c r="D208" s="132" t="e">
        <f>INDEX('Juan-SESSION'!L$313:U$320, MATCH("*Squat*",'Juan-SESSION'!$B$313:$B$320,0), MATCH("*2nd*",'Juan-SESSION'!K$7:T$7,0))</f>
        <v>#N/A</v>
      </c>
      <c r="E208" s="131" t="e">
        <f>IF($A$206='Juan-SESSION'!$A$313,INDEX('Juan-SESSION'!$K$313:$T$320, MATCH("*Deadlift*",'Juan-SESSION'!$B$313:$B$320,0), MATCH("*2ND*",'Juan-SESSION'!$K$7:$T$7,0)),"")</f>
        <v>#N/A</v>
      </c>
      <c r="F208" s="131" t="e">
        <f>INDEX('Juan-SESSION'!$L$313:$U$320, MATCH("*Deadlift*",'Juan-SESSION'!$B$313:$B$320,0), MATCH("*2nd*",'Juan-SESSION'!$K$7:$T$7,0))</f>
        <v>#N/A</v>
      </c>
      <c r="G208" s="131" t="e">
        <f>IF($A$206='Juan-SESSION'!$A$313,INDEX('Juan-SESSION'!$K$313:$T$320, MATCH("*Bench Press*",'Juan-SESSION'!$B$313:$B$320,0), MATCH("*2ND*",'Juan-SESSION'!$K$7:$T$7,0)),"")</f>
        <v>#N/A</v>
      </c>
      <c r="H208" s="131" t="e">
        <f>INDEX('Juan-SESSION'!$L$313:$U$320, MATCH("*Bench Press*",'Juan-SESSION'!$B$313:$B$320,0), MATCH("*2nd*",'Juan-SESSION'!$K$7:$T$7,0))</f>
        <v>#N/A</v>
      </c>
      <c r="I208" s="132" t="e">
        <f>IF($A$206='Juan-SESSION'!$A$313,INDEX('Juan-SESSION'!$K$313:$T$320, MATCH("*Military*",'Juan-SESSION'!$B$313:$B$320,0), MATCH("*2ND*",'Juan-SESSION'!$K$7:$T$7,0)),"")</f>
        <v>#N/A</v>
      </c>
      <c r="J208" s="44" t="e">
        <f>INDEX('Juan-SESSION'!$L$313:$U$320, MATCH("*Military*",'Juan-SESSION'!$B$313:$B$320,0), MATCH("*2nd*",'Juan-SESSION'!$K$7:$T$7,0))</f>
        <v>#N/A</v>
      </c>
      <c r="K208" s="131" t="e">
        <f>IF($A$206='Juan-SESSION'!$A$313,INDEX('Juan-SESSION'!$K$313:$T$320, MATCH("*Clean *",'Juan-SESSION'!$B$313:$B$320,0), MATCH("*2ND*",'Juan-SESSION'!$K$7:$T$7,0)),"")</f>
        <v>#N/A</v>
      </c>
      <c r="L208" s="44" t="e">
        <f>INDEX('Juan-SESSION'!$L$313:$U$320, MATCH("*Clean *",'Juan-SESSION'!$B$313:$B$320,0), MATCH("*2nd*",'Juan-SESSION'!$K$7:$T$7,0))</f>
        <v>#N/A</v>
      </c>
      <c r="M208" s="131" t="e">
        <f>IF($A$206='Juan-SESSION'!$A$313,INDEX('Juan-SESSION'!$K$313:$T$320, MATCH("*Lat Pulldown*",'Juan-SESSION'!$B$313:$B$320,0), MATCH("*2ND*",'Juan-SESSION'!$K$7:$T$7,0)),"")</f>
        <v>#N/A</v>
      </c>
      <c r="N208" s="44" t="e">
        <f>INDEX('Juan-SESSION'!$L$313:$U$320, MATCH("*Lat Pulldown*",'Juan-SESSION'!$B$313:$B$320,0), MATCH("*2nd*",'Juan-SESSION'!$K$7:$T$7,0))</f>
        <v>#N/A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IF($A$206='Juan-SESSION'!$A$313,INDEX('Juan-SESSION'!$K$313:$T$320, MATCH("*Squat*",'Juan-SESSION'!$B$313:$B$320,0), MATCH("*3rd*",'Juan-SESSION'!$K$7:$T$7,0)),"")</f>
        <v>#N/A</v>
      </c>
      <c r="D209" s="132" t="e">
        <f>INDEX('Juan-SESSION'!L$313:U$320, MATCH("*Squat*",'Juan-SESSION'!$B$313:$B$320,0), MATCH("*3rd*",'Juan-SESSION'!K$7:T$7,0))</f>
        <v>#N/A</v>
      </c>
      <c r="E209" s="131" t="e">
        <f>IF($A$206='Juan-SESSION'!$A$313,INDEX('Juan-SESSION'!$K$313:$T$320, MATCH("*Deadlift*",'Juan-SESSION'!$B$313:$B$320,0), MATCH("*3rd*",'Juan-SESSION'!$K$7:$T$7,0)),"")</f>
        <v>#N/A</v>
      </c>
      <c r="F209" s="131" t="e">
        <f>INDEX('Juan-SESSION'!$L$313:$U$320, MATCH("*Deadlift*",'Juan-SESSION'!$B$313:$B$320,0), MATCH("*3rd*",'Juan-SESSION'!$K$7:$T$7,0))</f>
        <v>#N/A</v>
      </c>
      <c r="G209" s="131" t="e">
        <f>IF($A$206='Juan-SESSION'!$A$313,INDEX('Juan-SESSION'!$K$313:$T$320, MATCH("*Bench Press*",'Juan-SESSION'!$B$313:$B$320,0), MATCH("*3rd*",'Juan-SESSION'!$K$7:$T$7,0)),"")</f>
        <v>#N/A</v>
      </c>
      <c r="H209" s="131" t="e">
        <f>INDEX('Juan-SESSION'!$L$313:$U$320, MATCH("*Bench Press*",'Juan-SESSION'!$B$313:$B$320,0), MATCH("*3rd*",'Juan-SESSION'!$K$7:$T$7,0))</f>
        <v>#N/A</v>
      </c>
      <c r="I209" s="132" t="e">
        <f>IF($A$206='Juan-SESSION'!$A$313,INDEX('Juan-SESSION'!$K$313:$T$320, MATCH("*Military*",'Juan-SESSION'!$B$313:$B$320,0), MATCH("*3rd*",'Juan-SESSION'!$K$7:$T$7,0)),"")</f>
        <v>#N/A</v>
      </c>
      <c r="J209" s="44" t="e">
        <f>INDEX('Juan-SESSION'!$L$313:$U$320, MATCH("*Military*",'Juan-SESSION'!$B$313:$B$320,0), MATCH("*3rd*",'Juan-SESSION'!$K$7:$T$7,0))</f>
        <v>#N/A</v>
      </c>
      <c r="K209" s="131" t="e">
        <f>IF($A$206='Juan-SESSION'!$A$313,INDEX('Juan-SESSION'!$K$313:$T$320, MATCH("*Clean *",'Juan-SESSION'!$B$313:$B$320,0), MATCH("*3rd*",'Juan-SESSION'!$K$7:$T$7,0)),"")</f>
        <v>#N/A</v>
      </c>
      <c r="L209" s="44" t="e">
        <f>INDEX('Juan-SESSION'!$L$313:$U$320, MATCH("*Clean *",'Juan-SESSION'!$B$313:$B$320,0), MATCH("*3rd*",'Juan-SESSION'!$K$7:$T$7,0))</f>
        <v>#N/A</v>
      </c>
      <c r="M209" s="131" t="e">
        <f>IF($A$206='Juan-SESSION'!$A$313,INDEX('Juan-SESSION'!$K$313:$T$320, MATCH("*Lat Pulldown*",'Juan-SESSION'!$B$313:$B$320,0), MATCH("*3rd*",'Juan-SESSION'!$K$7:$T$7,0)),"")</f>
        <v>#N/A</v>
      </c>
      <c r="N209" s="44" t="e">
        <f>INDEX('Juan-SESSION'!$L$313:$U$320, MATCH("*Lat Pulldown*",'Juan-SESSION'!$B$313:$B$320,0), MATCH("*3rd*",'Juan-SESSION'!$K$7:$T$7,0))</f>
        <v>#N/A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IF($A$206='Juan-SESSION'!$A$313,INDEX('Juan-SESSION'!$K$313:$T$320, MATCH("*Squat*",'Juan-SESSION'!$B$313:$B$320,0), MATCH("*4th*",'Juan-SESSION'!$K$7:$T$7,0)),"")</f>
        <v>#N/A</v>
      </c>
      <c r="D210" s="132" t="e">
        <f>INDEX('Juan-SESSION'!L$313:U$320, MATCH("*Squat*",'Juan-SESSION'!$B$313:$B$320,0), MATCH("*4th*",'Juan-SESSION'!K$7:T$7,0))</f>
        <v>#N/A</v>
      </c>
      <c r="E210" s="131" t="e">
        <f>IF($A$206='Juan-SESSION'!$A$313,INDEX('Juan-SESSION'!$K$313:$T$320, MATCH("*Deadlift*",'Juan-SESSION'!$B$313:$B$320,0), MATCH("*4th*",'Juan-SESSION'!$K$7:$T$7,0)),"")</f>
        <v>#N/A</v>
      </c>
      <c r="F210" s="131" t="e">
        <f>INDEX('Juan-SESSION'!$L$313:$U$320, MATCH("*Deadlift*",'Juan-SESSION'!$B$313:$B$320,0), MATCH("*4th*",'Juan-SESSION'!$K$7:$T$7,0))</f>
        <v>#N/A</v>
      </c>
      <c r="G210" s="131" t="e">
        <f>IF($A$206='Juan-SESSION'!$A$313,INDEX('Juan-SESSION'!$K$313:$T$320, MATCH("*Bench Press*",'Juan-SESSION'!$B$313:$B$320,0), MATCH("*4th*",'Juan-SESSION'!$K$7:$T$7,0)),"")</f>
        <v>#N/A</v>
      </c>
      <c r="H210" s="131" t="e">
        <f>INDEX('Juan-SESSION'!$L$313:$U$320, MATCH("*Bench Press*",'Juan-SESSION'!$B$313:$B$320,0), MATCH("*4th*",'Juan-SESSION'!$K$7:$T$7,0))</f>
        <v>#N/A</v>
      </c>
      <c r="I210" s="132" t="e">
        <f>IF($A$206='Juan-SESSION'!$A$313,INDEX('Juan-SESSION'!$K$313:$T$320, MATCH("*Military*",'Juan-SESSION'!$B$313:$B$320,0), MATCH("*4th*",'Juan-SESSION'!$K$7:$T$7,0)),"")</f>
        <v>#N/A</v>
      </c>
      <c r="J210" s="44" t="e">
        <f>INDEX('Juan-SESSION'!$L$313:$U$320, MATCH("*Military*",'Juan-SESSION'!$B$313:$B$320,0), MATCH("*4th*",'Juan-SESSION'!$K$7:$T$7,0))</f>
        <v>#N/A</v>
      </c>
      <c r="K210" s="131" t="e">
        <f>IF($A$206='Juan-SESSION'!$A$313,INDEX('Juan-SESSION'!$K$313:$T$320, MATCH("*Clean *",'Juan-SESSION'!$B$313:$B$320,0), MATCH("*4th*",'Juan-SESSION'!$K$7:$T$7,0)),"")</f>
        <v>#N/A</v>
      </c>
      <c r="L210" s="44" t="e">
        <f>INDEX('Juan-SESSION'!$L$313:$U$320, MATCH("*Clean *",'Juan-SESSION'!$B$313:$B$320,0), MATCH("*4th*",'Juan-SESSION'!$K$7:$T$7,0))</f>
        <v>#N/A</v>
      </c>
      <c r="M210" s="131" t="e">
        <f>IF($A$206='Juan-SESSION'!$A$313,INDEX('Juan-SESSION'!$K$313:$T$320, MATCH("*Lat Pulldown*",'Juan-SESSION'!$B$313:$B$320,0), MATCH("*4th*",'Juan-SESSION'!$K$7:$T$7,0)),"")</f>
        <v>#N/A</v>
      </c>
      <c r="N210" s="44" t="e">
        <f>INDEX('Juan-SESSION'!$L$313:$U$320, MATCH("*Lat Pulldown*",'Juan-SESSION'!$B$313:$B$320,0), MATCH("*4th*",'Juan-SESSION'!$K$7:$T$7,0))</f>
        <v>#N/A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IF($A$206='Juan-SESSION'!$A$313,INDEX('Juan-SESSION'!$K$313:$T$320, MATCH("*Squat*",'Juan-SESSION'!$B$313:$B$320,0), MATCH("*5th*",'Juan-SESSION'!$K$7:$T$7,0)),"")</f>
        <v>#N/A</v>
      </c>
      <c r="D211" s="132" t="e">
        <f>INDEX('Juan-SESSION'!L$313:U$320, MATCH("*Squat*",'Juan-SESSION'!$B$313:$B$320,0), MATCH("*5th*",'Juan-SESSION'!K$7:T$7,0))</f>
        <v>#N/A</v>
      </c>
      <c r="E211" s="131" t="e">
        <f>IF($A$206='Juan-SESSION'!$A$313,INDEX('Juan-SESSION'!$K$313:$T$320, MATCH("*Deadlift*",'Juan-SESSION'!$B$313:$B$320,0), MATCH("*5th*",'Juan-SESSION'!$K$7:$T$7,0)),"")</f>
        <v>#N/A</v>
      </c>
      <c r="F211" s="131" t="e">
        <f>INDEX('Juan-SESSION'!$L$313:$U$320, MATCH("*Deadlift*",'Juan-SESSION'!$B$313:$B$320,0), MATCH("*5th*",'Juan-SESSION'!$K$7:$T$7,0))</f>
        <v>#N/A</v>
      </c>
      <c r="G211" s="131" t="e">
        <f>IF($A$206='Juan-SESSION'!$A$313,INDEX('Juan-SESSION'!$K$313:$T$320, MATCH("*Bench Press*",'Juan-SESSION'!$B$313:$B$320,0), MATCH("*5th*",'Juan-SESSION'!$K$7:$T$7,0)),"")</f>
        <v>#N/A</v>
      </c>
      <c r="H211" s="131" t="e">
        <f>INDEX('Juan-SESSION'!$L$313:$U$320, MATCH("*Bench Press*",'Juan-SESSION'!$B$313:$B$320,0), MATCH("*5th*",'Juan-SESSION'!$K$7:$T$7,0))</f>
        <v>#N/A</v>
      </c>
      <c r="I211" s="132" t="e">
        <f>IF($A$206='Juan-SESSION'!$A$313,INDEX('Juan-SESSION'!$K$313:$T$320, MATCH("*Military*",'Juan-SESSION'!$B$313:$B$320,0), MATCH("*5th*",'Juan-SESSION'!$K$7:$T$7,0)),"")</f>
        <v>#N/A</v>
      </c>
      <c r="J211" s="44" t="e">
        <f>INDEX('Juan-SESSION'!$L$313:$U$320, MATCH("*Military*",'Juan-SESSION'!$B$313:$B$320,0), MATCH("*5th*",'Juan-SESSION'!$K$7:$T$7,0))</f>
        <v>#N/A</v>
      </c>
      <c r="K211" s="131" t="e">
        <f>IF($A$206='Juan-SESSION'!$A$313,INDEX('Juan-SESSION'!$K$313:$T$320, MATCH("*Clean *",'Juan-SESSION'!$B$313:$B$320,0), MATCH("*5th*",'Juan-SESSION'!$K$7:$T$7,0)),"")</f>
        <v>#N/A</v>
      </c>
      <c r="L211" s="44" t="e">
        <f>INDEX('Juan-SESSION'!$L$313:$U$320, MATCH("*Clean *",'Juan-SESSION'!$B$313:$B$320,0), MATCH("*5th*",'Juan-SESSION'!$K$7:$T$7,0))</f>
        <v>#N/A</v>
      </c>
      <c r="M211" s="131" t="e">
        <f>IF($A$206='Juan-SESSION'!$A$313,INDEX('Juan-SESSION'!$K$313:$T$320, MATCH("*Lat Pulldown*",'Juan-SESSION'!$B$313:$B$320,0), MATCH("*5th*",'Juan-SESSION'!$K$7:$T$7,0)),"")</f>
        <v>#N/A</v>
      </c>
      <c r="N211" s="44" t="e">
        <f>INDEX('Juan-SESSION'!$L$313:$U$320, MATCH("*Lat Pulldown*",'Juan-SESSION'!$B$313:$B$320,0), MATCH("*5th*",'Juan-SESSION'!$K$7:$T$7,0))</f>
        <v>#N/A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'Juan-SESSION'!A322</f>
        <v>0</v>
      </c>
      <c r="B212" s="116" t="s">
        <v>84</v>
      </c>
      <c r="C212" s="117" t="e">
        <f>MAX(C213:C217)</f>
        <v>#N/A</v>
      </c>
      <c r="D212" s="116" t="e">
        <f t="array" ref="D212">MAX(IF(C213:C217=C212,D213:D217))</f>
        <v>#N/A</v>
      </c>
      <c r="E212" s="116" t="e">
        <f>MAX(E213:E217)</f>
        <v>#N/A</v>
      </c>
      <c r="F212" s="116" t="e">
        <f t="array" ref="F212">MAX(IF(E213:E217=E212,F213:F217))</f>
        <v>#N/A</v>
      </c>
      <c r="G212" s="116" t="e">
        <f>MAX(G213:G217)</f>
        <v>#N/A</v>
      </c>
      <c r="H212" s="116" t="e">
        <f t="array" ref="H212">MAX(IF(G213:G217=G212,H213:H217))</f>
        <v>#N/A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IF($A$212='Juan-SESSION'!$A$322,INDEX('Juan-SESSION'!$K$322:$T$329, MATCH("*1k Row*",'Juan-SESSION'!$B$322:$B$329,0), MATCH("*1st*",'Juan-SESSION'!$K$7:$T$7,0)),"")</f>
        <v>#N/A</v>
      </c>
      <c r="P212" s="152" t="e">
        <f>IF($A$212='Juan-SESSION'!$A$322,INDEX('Juan-SESSION'!$K$322:$T$329, MATCH("*HIIT*",'Juan-SESSION'!$B$322:$B$329,0), MATCH("*1st*",'Juan-SESSION'!$K$7:$T$7,0)),"")</f>
        <v>#N/A</v>
      </c>
      <c r="Q212" s="119" t="e">
        <f>INDEX('Juan-SESSION'!$L$322:$U$329, MATCH("*HIIT*",'Juan-SESSION'!$B$322:$B$329,0), MATCH("*1st*",'Juan-SESSION'!$K$7:$T$7,0))</f>
        <v>#N/A</v>
      </c>
      <c r="R212" s="119">
        <f>'Juan-SESSION'!U322</f>
        <v>0</v>
      </c>
      <c r="S212" s="116"/>
      <c r="T212" s="116"/>
      <c r="U212" s="120">
        <f>'Juan-SESSION'!A323</f>
        <v>0</v>
      </c>
      <c r="V212" s="120">
        <f>'Juan-SESSION'!A324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 t="e">
        <f>IF($A$212='Juan-SESSION'!$A$322,INDEX('Juan-SESSION'!$K$322:$T$329, MATCH("*Squat*",'Juan-SESSION'!$B$322:$B$329,0), MATCH("*1st*",'Juan-SESSION'!$K$7:$T$7,0)),"")</f>
        <v>#N/A</v>
      </c>
      <c r="D213" s="132" t="e">
        <f>INDEX('Juan-SESSION'!L$322:U$329, MATCH("*Squat*",'Juan-SESSION'!$B$322:$B$329,0), MATCH("*1st*",'Juan-SESSION'!K$7:T$7,0))</f>
        <v>#N/A</v>
      </c>
      <c r="E213" s="131" t="e">
        <f>IF($A$212='Juan-SESSION'!$A$322,INDEX('Juan-SESSION'!$K$322:$T$329, MATCH("*Deadlift*",'Juan-SESSION'!$B$322:$B$329,0), MATCH("*1st*",'Juan-SESSION'!$K$7:$T$7,0)),"")</f>
        <v>#N/A</v>
      </c>
      <c r="F213" s="131" t="e">
        <f>INDEX('Juan-SESSION'!$L$322:$U$329, MATCH("*Deadlift*",'Juan-SESSION'!$B$322:$B$329,0), MATCH("*1st*",'Juan-SESSION'!$K$7:$T$7,0))</f>
        <v>#N/A</v>
      </c>
      <c r="G213" s="131" t="e">
        <f>IF($A$212='Juan-SESSION'!$A$322,INDEX('Juan-SESSION'!$K$322:$T$329, MATCH("*Bench Press*",'Juan-SESSION'!$B$322:$B$329,0), MATCH("*1st*",'Juan-SESSION'!$K$7:$T$7,0)),"")</f>
        <v>#N/A</v>
      </c>
      <c r="H213" s="131" t="e">
        <f>INDEX('Juan-SESSION'!$L$322:$U$329, MATCH("*Bench Press*",'Juan-SESSION'!$B$322:$B$329,0), MATCH("*1st*",'Juan-SESSION'!$K$7:$T$7,0))</f>
        <v>#N/A</v>
      </c>
      <c r="I213" s="132" t="e">
        <f>IF($A$212='Juan-SESSION'!$A$322,INDEX('Juan-SESSION'!$K$322:$T$329, MATCH("*Military*",'Juan-SESSION'!$B$322:$B$329,0), MATCH("*1st*",'Juan-SESSION'!$K$7:$T$7,0)),"")</f>
        <v>#N/A</v>
      </c>
      <c r="J213" s="48" t="e">
        <f>INDEX('Juan-SESSION'!$L$322:$U$329, MATCH("*Military*",'Juan-SESSION'!$B$322:$B$329,0), MATCH("*1st*",'Juan-SESSION'!$K$7:$T$7,0))</f>
        <v>#N/A</v>
      </c>
      <c r="K213" s="131" t="e">
        <f>IF($A$212='Juan-SESSION'!$A$322,INDEX('Juan-SESSION'!$K$322:$T$329, MATCH("*Clean *",'Juan-SESSION'!$B$322:$B$329,0), MATCH("*1st*",'Juan-SESSION'!$K$7:$T$7,0)),"")</f>
        <v>#N/A</v>
      </c>
      <c r="L213" s="48" t="e">
        <f>INDEX('Juan-SESSION'!$L$322:$U$329, MATCH("*Clean *",'Juan-SESSION'!$B$322:$B$329,0), MATCH("*1st*",'Juan-SESSION'!$K$7:$T$7,0))</f>
        <v>#N/A</v>
      </c>
      <c r="M213" s="131" t="e">
        <f>IF($A$212='Juan-SESSION'!$A$322,INDEX('Juan-SESSION'!$K$322:$T$329, MATCH("*Lat Pulldown*",'Juan-SESSION'!$B$322:$B$329,0), MATCH("*1st*",'Juan-SESSION'!$K$7:$T$7,0)),"")</f>
        <v>#N/A</v>
      </c>
      <c r="N213" s="48" t="e">
        <f>INDEX('Juan-SESSION'!$L$322:$U$329, MATCH("*Lat Pulldown*",'Juan-SESSION'!$B$322:$B$329,0), MATCH("*1st*",'Juan-SESSION'!$K$7:$T$7,0))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 t="e">
        <f>IF($A$212='Juan-SESSION'!$A$322,INDEX('Juan-SESSION'!$K$322:$T$329, MATCH("*Squat*",'Juan-SESSION'!$B$322:$B$329,0), MATCH("*2nd*",'Juan-SESSION'!$K$7:$T$7,0)),"")</f>
        <v>#N/A</v>
      </c>
      <c r="D214" s="132" t="e">
        <f>INDEX('Juan-SESSION'!L$322:U$329, MATCH("*Squat*",'Juan-SESSION'!$B$322:$B$329,0), MATCH("*2nd*",'Juan-SESSION'!K$7:T$7,0))</f>
        <v>#N/A</v>
      </c>
      <c r="E214" s="131" t="e">
        <f>IF($A$212='Juan-SESSION'!$A$322,INDEX('Juan-SESSION'!$K$322:$T$329, MATCH("*Deadlift*",'Juan-SESSION'!$B$322:$B$329,0), MATCH("*2ND*",'Juan-SESSION'!$K$7:$T$7,0)),"")</f>
        <v>#N/A</v>
      </c>
      <c r="F214" s="131" t="e">
        <f>INDEX('Juan-SESSION'!$L$322:$U$329, MATCH("*Deadlift*",'Juan-SESSION'!$B$322:$B$329,0), MATCH("*2nd*",'Juan-SESSION'!$K$7:$T$7,0))</f>
        <v>#N/A</v>
      </c>
      <c r="G214" s="131" t="e">
        <f>IF($A$212='Juan-SESSION'!$A$322,INDEX('Juan-SESSION'!$K$322:$T$329, MATCH("*Bench Press*",'Juan-SESSION'!$B$322:$B$329,0), MATCH("*2ND*",'Juan-SESSION'!$K$7:$T$7,0)),"")</f>
        <v>#N/A</v>
      </c>
      <c r="H214" s="131" t="e">
        <f>INDEX('Juan-SESSION'!$L$322:$U$329, MATCH("*Bench Press*",'Juan-SESSION'!$B$322:$B$329,0), MATCH("*2nd*",'Juan-SESSION'!$K$7:$T$7,0))</f>
        <v>#N/A</v>
      </c>
      <c r="I214" s="132" t="e">
        <f>IF($A$212='Juan-SESSION'!$A$322,INDEX('Juan-SESSION'!$K$322:$T$329, MATCH("*Military*",'Juan-SESSION'!$B$322:$B$329,0), MATCH("*2ND*",'Juan-SESSION'!$K$7:$T$7,0)),"")</f>
        <v>#N/A</v>
      </c>
      <c r="J214" s="44" t="e">
        <f>INDEX('Juan-SESSION'!$L$322:$U$329, MATCH("*Military*",'Juan-SESSION'!$B$322:$B$329,0), MATCH("*2nd*",'Juan-SESSION'!$K$7:$T$7,0))</f>
        <v>#N/A</v>
      </c>
      <c r="K214" s="131" t="e">
        <f>IF($A$212='Juan-SESSION'!$A$322,INDEX('Juan-SESSION'!$K$322:$T$329, MATCH("*Clean *",'Juan-SESSION'!$B$322:$B$329,0), MATCH("*2ND*",'Juan-SESSION'!$K$7:$T$7,0)),"")</f>
        <v>#N/A</v>
      </c>
      <c r="L214" s="44" t="e">
        <f>INDEX('Juan-SESSION'!$L$322:$U$329, MATCH("*Clean *",'Juan-SESSION'!$B$322:$B$329,0), MATCH("*2nd*",'Juan-SESSION'!$K$7:$T$7,0))</f>
        <v>#N/A</v>
      </c>
      <c r="M214" s="131" t="e">
        <f>IF($A$212='Juan-SESSION'!$A$322,INDEX('Juan-SESSION'!$K$322:$T$329, MATCH("*Lat Pulldown*",'Juan-SESSION'!$B$322:$B$329,0), MATCH("*2ND*",'Juan-SESSION'!$K$7:$T$7,0)),"")</f>
        <v>#N/A</v>
      </c>
      <c r="N214" s="44" t="e">
        <f>INDEX('Juan-SESSION'!$L$322:$U$329, MATCH("*Lat Pulldown*",'Juan-SESSION'!$B$322:$B$329,0), MATCH("*2nd*",'Juan-SESSION'!$K$7:$T$7,0))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 t="e">
        <f>IF($A$212='Juan-SESSION'!$A$322,INDEX('Juan-SESSION'!$K$322:$T$329, MATCH("*Squat*",'Juan-SESSION'!$B$322:$B$329,0), MATCH("*3rd*",'Juan-SESSION'!$K$7:$T$7,0)),"")</f>
        <v>#N/A</v>
      </c>
      <c r="D215" s="132" t="e">
        <f>INDEX('Juan-SESSION'!L$322:U$329, MATCH("*Squat*",'Juan-SESSION'!$B$322:$B$329,0), MATCH("*3rd*",'Juan-SESSION'!K$7:T$7,0))</f>
        <v>#N/A</v>
      </c>
      <c r="E215" s="131" t="e">
        <f>IF($A$212='Juan-SESSION'!$A$322,INDEX('Juan-SESSION'!$K$322:$T$329, MATCH("*Deadlift*",'Juan-SESSION'!$B$322:$B$329,0), MATCH("*3rd*",'Juan-SESSION'!$K$7:$T$7,0)),"")</f>
        <v>#N/A</v>
      </c>
      <c r="F215" s="131" t="e">
        <f>INDEX('Juan-SESSION'!$L$322:$U$329, MATCH("*Deadlift*",'Juan-SESSION'!$B$322:$B$329,0), MATCH("*3rd*",'Juan-SESSION'!$K$7:$T$7,0))</f>
        <v>#N/A</v>
      </c>
      <c r="G215" s="131" t="e">
        <f>IF($A$212='Juan-SESSION'!$A$322,INDEX('Juan-SESSION'!$K$322:$T$329, MATCH("*Bench Press*",'Juan-SESSION'!$B$322:$B$329,0), MATCH("*3rd*",'Juan-SESSION'!$K$7:$T$7,0)),"")</f>
        <v>#N/A</v>
      </c>
      <c r="H215" s="131" t="e">
        <f>INDEX('Juan-SESSION'!$L$322:$U$329, MATCH("*Bench Press*",'Juan-SESSION'!$B$322:$B$329,0), MATCH("*3rd*",'Juan-SESSION'!$K$7:$T$7,0))</f>
        <v>#N/A</v>
      </c>
      <c r="I215" s="132" t="e">
        <f>IF($A$212='Juan-SESSION'!$A$322,INDEX('Juan-SESSION'!$K$322:$T$329, MATCH("*Military*",'Juan-SESSION'!$B$322:$B$329,0), MATCH("*3rd*",'Juan-SESSION'!$K$7:$T$7,0)),"")</f>
        <v>#N/A</v>
      </c>
      <c r="J215" s="44" t="e">
        <f>INDEX('Juan-SESSION'!$L$322:$U$329, MATCH("*Military*",'Juan-SESSION'!$B$322:$B$329,0), MATCH("*3rd*",'Juan-SESSION'!$K$7:$T$7,0))</f>
        <v>#N/A</v>
      </c>
      <c r="K215" s="131" t="e">
        <f>IF($A$212='Juan-SESSION'!$A$322,INDEX('Juan-SESSION'!$K$322:$T$329, MATCH("*Clean *",'Juan-SESSION'!$B$322:$B$329,0), MATCH("*3rd*",'Juan-SESSION'!$K$7:$T$7,0)),"")</f>
        <v>#N/A</v>
      </c>
      <c r="L215" s="44" t="e">
        <f>INDEX('Juan-SESSION'!$L$322:$U$329, MATCH("*Clean *",'Juan-SESSION'!$B$322:$B$329,0), MATCH("*3rd*",'Juan-SESSION'!$K$7:$T$7,0))</f>
        <v>#N/A</v>
      </c>
      <c r="M215" s="131" t="e">
        <f>IF($A$212='Juan-SESSION'!$A$322,INDEX('Juan-SESSION'!$K$322:$T$329, MATCH("*Lat Pulldown*",'Juan-SESSION'!$B$322:$B$329,0), MATCH("*3rd*",'Juan-SESSION'!$K$7:$T$7,0)),"")</f>
        <v>#N/A</v>
      </c>
      <c r="N215" s="44" t="e">
        <f>INDEX('Juan-SESSION'!$L$322:$U$329, MATCH("*Lat Pulldown*",'Juan-SESSION'!$B$322:$B$329,0), MATCH("*3rd*",'Juan-SESSION'!$K$7:$T$7,0))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 t="e">
        <f>IF($A$212='Juan-SESSION'!$A$322,INDEX('Juan-SESSION'!$K$322:$T$329, MATCH("*Squat*",'Juan-SESSION'!$B$322:$B$329,0), MATCH("*4th*",'Juan-SESSION'!$K$7:$T$7,0)),"")</f>
        <v>#N/A</v>
      </c>
      <c r="D216" s="132" t="e">
        <f>INDEX('Juan-SESSION'!L$322:U$329, MATCH("*Squat*",'Juan-SESSION'!$B$322:$B$329,0), MATCH("*4th*",'Juan-SESSION'!K$7:T$7,0))</f>
        <v>#N/A</v>
      </c>
      <c r="E216" s="131" t="e">
        <f>IF($A$212='Juan-SESSION'!$A$322,INDEX('Juan-SESSION'!$K$322:$T$329, MATCH("*Deadlift*",'Juan-SESSION'!$B$322:$B$329,0), MATCH("*4th*",'Juan-SESSION'!$K$7:$T$7,0)),"")</f>
        <v>#N/A</v>
      </c>
      <c r="F216" s="131" t="e">
        <f>INDEX('Juan-SESSION'!$L$322:$U$329, MATCH("*Deadlift*",'Juan-SESSION'!$B$322:$B$329,0), MATCH("*4th*",'Juan-SESSION'!$K$7:$T$7,0))</f>
        <v>#N/A</v>
      </c>
      <c r="G216" s="131" t="e">
        <f>IF($A$212='Juan-SESSION'!$A$322,INDEX('Juan-SESSION'!$K$322:$T$329, MATCH("*Bench Press*",'Juan-SESSION'!$B$322:$B$329,0), MATCH("*4th*",'Juan-SESSION'!$K$7:$T$7,0)),"")</f>
        <v>#N/A</v>
      </c>
      <c r="H216" s="131" t="e">
        <f>INDEX('Juan-SESSION'!$L$322:$U$329, MATCH("*Bench Press*",'Juan-SESSION'!$B$322:$B$329,0), MATCH("*4th*",'Juan-SESSION'!$K$7:$T$7,0))</f>
        <v>#N/A</v>
      </c>
      <c r="I216" s="132" t="e">
        <f>IF($A$212='Juan-SESSION'!$A$322,INDEX('Juan-SESSION'!$K$322:$T$329, MATCH("*Military*",'Juan-SESSION'!$B$322:$B$329,0), MATCH("*4th*",'Juan-SESSION'!$K$7:$T$7,0)),"")</f>
        <v>#N/A</v>
      </c>
      <c r="J216" s="44" t="e">
        <f>INDEX('Juan-SESSION'!$L$322:$U$329, MATCH("*Military*",'Juan-SESSION'!$B$322:$B$329,0), MATCH("*4th*",'Juan-SESSION'!$K$7:$T$7,0))</f>
        <v>#N/A</v>
      </c>
      <c r="K216" s="131" t="e">
        <f>IF($A$212='Juan-SESSION'!$A$322,INDEX('Juan-SESSION'!$K$322:$T$329, MATCH("*Clean *",'Juan-SESSION'!$B$322:$B$329,0), MATCH("*4th*",'Juan-SESSION'!$K$7:$T$7,0)),"")</f>
        <v>#N/A</v>
      </c>
      <c r="L216" s="44" t="e">
        <f>INDEX('Juan-SESSION'!$L$322:$U$329, MATCH("*Clean *",'Juan-SESSION'!$B$322:$B$329,0), MATCH("*4th*",'Juan-SESSION'!$K$7:$T$7,0))</f>
        <v>#N/A</v>
      </c>
      <c r="M216" s="131" t="e">
        <f>IF($A$212='Juan-SESSION'!$A$322,INDEX('Juan-SESSION'!$K$322:$T$329, MATCH("*Lat Pulldown*",'Juan-SESSION'!$B$322:$B$329,0), MATCH("*4th*",'Juan-SESSION'!$K$7:$T$7,0)),"")</f>
        <v>#N/A</v>
      </c>
      <c r="N216" s="44" t="e">
        <f>INDEX('Juan-SESSION'!$L$322:$U$329, MATCH("*Lat Pulldown*",'Juan-SESSION'!$B$322:$B$329,0), MATCH("*4th*",'Juan-SESSION'!$K$7:$T$7,0))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 t="e">
        <f>IF($A$212='Juan-SESSION'!$A$322,INDEX('Juan-SESSION'!$K$322:$T$329, MATCH("*Squat*",'Juan-SESSION'!$B$322:$B$329,0), MATCH("*5th*",'Juan-SESSION'!$K$7:$T$7,0)),"")</f>
        <v>#N/A</v>
      </c>
      <c r="D217" s="132" t="e">
        <f>INDEX('Juan-SESSION'!L$322:U$329, MATCH("*Squat*",'Juan-SESSION'!$B$322:$B$329,0), MATCH("*5th*",'Juan-SESSION'!K$7:T$7,0))</f>
        <v>#N/A</v>
      </c>
      <c r="E217" s="131" t="e">
        <f>IF($A$212='Juan-SESSION'!$A$322,INDEX('Juan-SESSION'!$K$322:$T$329, MATCH("*Deadlift*",'Juan-SESSION'!$B$322:$B$329,0), MATCH("*5th*",'Juan-SESSION'!$K$7:$T$7,0)),"")</f>
        <v>#N/A</v>
      </c>
      <c r="F217" s="131" t="e">
        <f>INDEX('Juan-SESSION'!$L$322:$U$329, MATCH("*Deadlift*",'Juan-SESSION'!$B$322:$B$329,0), MATCH("*5th*",'Juan-SESSION'!$K$7:$T$7,0))</f>
        <v>#N/A</v>
      </c>
      <c r="G217" s="131" t="e">
        <f>IF($A$212='Juan-SESSION'!$A$322,INDEX('Juan-SESSION'!$K$322:$T$329, MATCH("*Bench Press*",'Juan-SESSION'!$B$322:$B$329,0), MATCH("*5th*",'Juan-SESSION'!$K$7:$T$7,0)),"")</f>
        <v>#N/A</v>
      </c>
      <c r="H217" s="131" t="e">
        <f>INDEX('Juan-SESSION'!$L$322:$U$329, MATCH("*Bench Press*",'Juan-SESSION'!$B$322:$B$329,0), MATCH("*5th*",'Juan-SESSION'!$K$7:$T$7,0))</f>
        <v>#N/A</v>
      </c>
      <c r="I217" s="132" t="e">
        <f>IF($A$212='Juan-SESSION'!$A$322,INDEX('Juan-SESSION'!$K$322:$T$329, MATCH("*Military*",'Juan-SESSION'!$B$322:$B$329,0), MATCH("*5th*",'Juan-SESSION'!$K$7:$T$7,0)),"")</f>
        <v>#N/A</v>
      </c>
      <c r="J217" s="44" t="e">
        <f>INDEX('Juan-SESSION'!$L$322:$U$329, MATCH("*Military*",'Juan-SESSION'!$B$322:$B$329,0), MATCH("*5th*",'Juan-SESSION'!$K$7:$T$7,0))</f>
        <v>#N/A</v>
      </c>
      <c r="K217" s="131" t="e">
        <f>IF($A$212='Juan-SESSION'!$A$322,INDEX('Juan-SESSION'!$K$322:$T$329, MATCH("*Clean *",'Juan-SESSION'!$B$322:$B$329,0), MATCH("*5th*",'Juan-SESSION'!$K$7:$T$7,0)),"")</f>
        <v>#N/A</v>
      </c>
      <c r="L217" s="44" t="e">
        <f>INDEX('Juan-SESSION'!$L$322:$U$329, MATCH("*Clean *",'Juan-SESSION'!$B$322:$B$329,0), MATCH("*5th*",'Juan-SESSION'!$K$7:$T$7,0))</f>
        <v>#N/A</v>
      </c>
      <c r="M217" s="131" t="e">
        <f>IF($A$212='Juan-SESSION'!$A$322,INDEX('Juan-SESSION'!$K$322:$T$329, MATCH("*Lat Pulldown*",'Juan-SESSION'!$B$322:$B$329,0), MATCH("*5th*",'Juan-SESSION'!$K$7:$T$7,0)),"")</f>
        <v>#N/A</v>
      </c>
      <c r="N217" s="44" t="e">
        <f>INDEX('Juan-SESSION'!$L$322:$U$329, MATCH("*Lat Pulldown*",'Juan-SESSION'!$B$322:$B$329,0), MATCH("*5th*",'Juan-SESSION'!$K$7:$T$7,0))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'Juan-SESSION'!A331</f>
        <v>0</v>
      </c>
      <c r="B218" s="116" t="s">
        <v>84</v>
      </c>
      <c r="C218" s="117" t="e">
        <f>MAX(C219:C223)</f>
        <v>#N/A</v>
      </c>
      <c r="D218" s="116" t="e">
        <f t="array" ref="D218">MAX(IF(C219:C223=C218,D219:D223))</f>
        <v>#N/A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 t="e">
        <f>IF($A$218='Juan-SESSION'!$A$331,INDEX('Juan-SESSION'!$K$331:$T$338, MATCH("*1k Row*",'Juan-SESSION'!$B$331:$B$338,0), MATCH("*1st*",'Juan-SESSION'!$K$7:$T$7,0)),"")</f>
        <v>#N/A</v>
      </c>
      <c r="P218" s="152" t="e">
        <f>IF($A$218='Juan-SESSION'!$A$331,INDEX('Juan-SESSION'!$K$331:$T$338, MATCH("*HIIT*",'Juan-SESSION'!$B$331:$B$338,0), MATCH("*1st*",'Juan-SESSION'!$K$7:$T$7,0)),"")</f>
        <v>#N/A</v>
      </c>
      <c r="Q218" s="119" t="e">
        <f>INDEX('Juan-SESSION'!$L$212:$U$331, MATCH("*HIIT*",'Juan-SESSION'!$B$212:$B$331,0), MATCH("*1st*",'Juan-SESSION'!$K$7:$T$7,0))</f>
        <v>#N/A</v>
      </c>
      <c r="R218" s="119">
        <f>'Juan-SESSION'!U331</f>
        <v>0</v>
      </c>
      <c r="S218" s="116"/>
      <c r="T218" s="116"/>
      <c r="U218" s="120">
        <f>'Juan-SESSION'!A332</f>
        <v>0</v>
      </c>
      <c r="V218" s="120">
        <f>'Juan-SESSION'!A333</f>
        <v>0</v>
      </c>
      <c r="W218" s="116"/>
      <c r="X218" s="116"/>
      <c r="Y218" s="116"/>
      <c r="Z218" s="116"/>
      <c r="AA218" s="116"/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 t="e">
        <f>IF($A$218='Juan-SESSION'!$A$331,INDEX('Juan-SESSION'!$K$331:$T$338, MATCH("*Squat*",'Juan-SESSION'!$B$331:$B$338,0), MATCH("*1st*",'Juan-SESSION'!$K$7:$T$7,0)),"")</f>
        <v>#N/A</v>
      </c>
      <c r="D219" s="132" t="e">
        <f>INDEX('Juan-SESSION'!L$331:U$338, MATCH("*Squat*",'Juan-SESSION'!$B$331:$B$338,0), MATCH("*1st*",'Juan-SESSION'!K$7:T$7,0))</f>
        <v>#N/A</v>
      </c>
      <c r="E219" s="131" t="e">
        <f>IF($A$218='Juan-SESSION'!$A$331,INDEX('Juan-SESSION'!$K$331:$T$338, MATCH("*Deadlift*",'Juan-SESSION'!$B$331:$B$338,0), MATCH("*1st*",'Juan-SESSION'!$K$7:$T$7,0)),"")</f>
        <v>#N/A</v>
      </c>
      <c r="F219" s="131" t="e">
        <f>INDEX('Juan-SESSION'!$L$331:$U$338, MATCH("*Deadlift*",'Juan-SESSION'!$B$331:$B$338,0), MATCH("*1st*",'Juan-SESSION'!$K$7:$T$7,0))</f>
        <v>#N/A</v>
      </c>
      <c r="G219" s="131" t="e">
        <f>IF($A$218='Juan-SESSION'!$A$331,INDEX('Juan-SESSION'!$K$331:$T$338, MATCH("*Bench Press*",'Juan-SESSION'!$B$338:$B$338,0), MATCH("*1st*",'Juan-SESSION'!$K$7:$T$7,0)),"")</f>
        <v>#N/A</v>
      </c>
      <c r="H219" s="131" t="e">
        <f>INDEX('Juan-SESSION'!$L$331:$U$338, MATCH("*Bench Press*",'Juan-SESSION'!$B$331:$B$338,0), MATCH("*1st*",'Juan-SESSION'!$K$7:$T$7,0))</f>
        <v>#N/A</v>
      </c>
      <c r="I219" s="132" t="e">
        <f>IF($A$218='Juan-SESSION'!$A$331,INDEX('Juan-SESSION'!$K$331:$T$338, MATCH("*Military*",'Juan-SESSION'!$B$338:$B$338,0), MATCH("*1st*",'Juan-SESSION'!$K$7:$T$7,0)),"")</f>
        <v>#N/A</v>
      </c>
      <c r="J219" s="48" t="e">
        <f>INDEX('Juan-SESSION'!$L$331:$U$338, MATCH("*Military*",'Juan-SESSION'!$B$331:$B$338,0), MATCH("*1st*",'Juan-SESSION'!$K$7:$T$7,0))</f>
        <v>#N/A</v>
      </c>
      <c r="K219" s="131" t="e">
        <f>IF($A$218='Juan-SESSION'!$A$331,INDEX('Juan-SESSION'!$K$331:$T$338, MATCH("*Clean *",'Juan-SESSION'!$B$338:$B$338,0), MATCH("*1st*",'Juan-SESSION'!$K$7:$T$7,0)),"")</f>
        <v>#N/A</v>
      </c>
      <c r="L219" s="48" t="e">
        <f>INDEX('Juan-SESSION'!$L$331:$U$338, MATCH("*Clean *",'Juan-SESSION'!$B$331:$B$338,0), MATCH("*1st*",'Juan-SESSION'!$K$7:$T$7,0))</f>
        <v>#N/A</v>
      </c>
      <c r="M219" s="131" t="e">
        <f>IF($A$218='Juan-SESSION'!$A$331,INDEX('Juan-SESSION'!$K$331:$T$338, MATCH("*Lat Pulldown*",'Juan-SESSION'!$B$338:$B$338,0), MATCH("*1st*",'Juan-SESSION'!$K$7:$T$7,0)),"")</f>
        <v>#N/A</v>
      </c>
      <c r="N219" s="48" t="e">
        <f>INDEX('Juan-SESSION'!$L$331:$U$338, MATCH("*Lat Pulldown*",'Juan-SESSION'!$B$331:$B$338,0), MATCH("*1st*",'Juan-SESSION'!$K$7:$T$7,0))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 t="e">
        <f>IF($A$218='Juan-SESSION'!$A$331,INDEX('Juan-SESSION'!$K$331:$T$338, MATCH("*Squat*",'Juan-SESSION'!$B$331:$B$338,0), MATCH("*2nd*",'Juan-SESSION'!$K$7:$T$7,0)),"")</f>
        <v>#N/A</v>
      </c>
      <c r="D220" s="132" t="e">
        <f>INDEX('Juan-SESSION'!L$331:U$338, MATCH("*Squat*",'Juan-SESSION'!$B$331:$B$338,0), MATCH("*2nd*",'Juan-SESSION'!K$7:T$7,0))</f>
        <v>#N/A</v>
      </c>
      <c r="E220" s="131" t="e">
        <f>IF($A$218='Juan-SESSION'!$A$331,INDEX('Juan-SESSION'!$K$331:$T$338, MATCH("*Deadlift*",'Juan-SESSION'!$B$331:$B$338,0), MATCH("*2ND*",'Juan-SESSION'!$K$7:$T$7,0)),"")</f>
        <v>#N/A</v>
      </c>
      <c r="F220" s="131" t="e">
        <f>INDEX('Juan-SESSION'!$L$331:$U$338, MATCH("*Deadlift*",'Juan-SESSION'!$B$331:$B$338,0), MATCH("*2nd*",'Juan-SESSION'!$K$7:$T$7,0))</f>
        <v>#N/A</v>
      </c>
      <c r="G220" s="131" t="e">
        <f>IF($A$218='Juan-SESSION'!$A$331,INDEX('Juan-SESSION'!$K$331:$T$338, MATCH("*Bench Press*",'Juan-SESSION'!$B$338:$B$338,0), MATCH("*2ND*",'Juan-SESSION'!$K$7:$T$7,0)),"")</f>
        <v>#N/A</v>
      </c>
      <c r="H220" s="131" t="e">
        <f>INDEX('Juan-SESSION'!$L$331:$U$338, MATCH("*Bench Press*",'Juan-SESSION'!$B$331:$B$338,0), MATCH("*2nd*",'Juan-SESSION'!$K$7:$T$7,0))</f>
        <v>#N/A</v>
      </c>
      <c r="I220" s="132" t="e">
        <f>IF($A$218='Juan-SESSION'!$A$331,INDEX('Juan-SESSION'!$K$331:$T$338, MATCH("*Military*",'Juan-SESSION'!$B$338:$B$338,0), MATCH("*2ND*",'Juan-SESSION'!$K$7:$T$7,0)),"")</f>
        <v>#N/A</v>
      </c>
      <c r="J220" s="44" t="e">
        <f>INDEX('Juan-SESSION'!$L$331:$U$338, MATCH("*Military*",'Juan-SESSION'!$B$331:$B$338,0), MATCH("*2nd*",'Juan-SESSION'!$K$7:$T$7,0))</f>
        <v>#N/A</v>
      </c>
      <c r="K220" s="131" t="e">
        <f>IF($A$218='Juan-SESSION'!$A$331,INDEX('Juan-SESSION'!$K$331:$T$338, MATCH("*Clean *",'Juan-SESSION'!$B$338:$B$338,0), MATCH("*2ND*",'Juan-SESSION'!$K$7:$T$7,0)),"")</f>
        <v>#N/A</v>
      </c>
      <c r="L220" s="44" t="e">
        <f>INDEX('Juan-SESSION'!$L$331:$U$338, MATCH("*Clean *",'Juan-SESSION'!$B$331:$B$338,0), MATCH("*2nd*",'Juan-SESSION'!$K$7:$T$7,0))</f>
        <v>#N/A</v>
      </c>
      <c r="M220" s="131" t="e">
        <f>IF($A$218='Juan-SESSION'!$A$331,INDEX('Juan-SESSION'!$K$331:$T$338, MATCH("*Lat Pulldown*",'Juan-SESSION'!$B$338:$B$338,0), MATCH("*2ND*",'Juan-SESSION'!$K$7:$T$7,0)),"")</f>
        <v>#N/A</v>
      </c>
      <c r="N220" s="44" t="e">
        <f>INDEX('Juan-SESSION'!$L$331:$U$338, MATCH("*Lat Pulldown*",'Juan-SESSION'!$B$331:$B$338,0), MATCH("*2nd*",'Juan-SESSION'!$K$7:$T$7,0))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 t="e">
        <f>IF($A$218='Juan-SESSION'!$A$331,INDEX('Juan-SESSION'!$K$331:$T$338, MATCH("*Squat*",'Juan-SESSION'!$B$331:$B$338,0), MATCH("*3rd*",'Juan-SESSION'!$K$7:$T$7,0)),"")</f>
        <v>#N/A</v>
      </c>
      <c r="D221" s="132" t="e">
        <f>INDEX('Juan-SESSION'!L$331:U$338, MATCH("*Squat*",'Juan-SESSION'!$B$331:$B$338,0), MATCH("*3rd*",'Juan-SESSION'!K$7:T$7,0))</f>
        <v>#N/A</v>
      </c>
      <c r="E221" s="131" t="e">
        <f>IF($A$218='Juan-SESSION'!$A$331,INDEX('Juan-SESSION'!$K$331:$T$338, MATCH("*Deadlift*",'Juan-SESSION'!$B$331:$B$338,0), MATCH("*3rd*",'Juan-SESSION'!$K$7:$T$7,0)),"")</f>
        <v>#N/A</v>
      </c>
      <c r="F221" s="131" t="e">
        <f>INDEX('Juan-SESSION'!$L$331:$U$338, MATCH("*Deadlift*",'Juan-SESSION'!$B$331:$B$338,0), MATCH("*3rd*",'Juan-SESSION'!$K$7:$T$7,0))</f>
        <v>#N/A</v>
      </c>
      <c r="G221" s="131" t="e">
        <f>IF($A$218='Juan-SESSION'!$A$331,INDEX('Juan-SESSION'!$K$331:$T$338, MATCH("*Bench Press*",'Juan-SESSION'!$B$338:$B$338,0), MATCH("*3rd*",'Juan-SESSION'!$K$7:$T$7,0)),"")</f>
        <v>#N/A</v>
      </c>
      <c r="H221" s="131" t="e">
        <f>INDEX('Juan-SESSION'!$L$331:$U$338, MATCH("*Bench Press*",'Juan-SESSION'!$B$331:$B$338,0), MATCH("*3rd*",'Juan-SESSION'!$K$7:$T$7,0))</f>
        <v>#N/A</v>
      </c>
      <c r="I221" s="132" t="e">
        <f>IF($A$218='Juan-SESSION'!$A$331,INDEX('Juan-SESSION'!$K$331:$T$338, MATCH("*Military*",'Juan-SESSION'!$B$338:$B$338,0), MATCH("*3rd*",'Juan-SESSION'!$K$7:$T$7,0)),"")</f>
        <v>#N/A</v>
      </c>
      <c r="J221" s="44" t="e">
        <f>INDEX('Juan-SESSION'!$L$331:$U$338, MATCH("*Military*",'Juan-SESSION'!$B$331:$B$338,0), MATCH("*3rd*",'Juan-SESSION'!$K$7:$T$7,0))</f>
        <v>#N/A</v>
      </c>
      <c r="K221" s="131" t="e">
        <f>IF($A$218='Juan-SESSION'!$A$331,INDEX('Juan-SESSION'!$K$331:$T$338, MATCH("*Clean *",'Juan-SESSION'!$B$338:$B$338,0), MATCH("*3rd*",'Juan-SESSION'!$K$7:$T$7,0)),"")</f>
        <v>#N/A</v>
      </c>
      <c r="L221" s="44" t="e">
        <f>INDEX('Juan-SESSION'!$L$331:$U$338, MATCH("*Clean *",'Juan-SESSION'!$B$331:$B$338,0), MATCH("*3rd*",'Juan-SESSION'!$K$7:$T$7,0))</f>
        <v>#N/A</v>
      </c>
      <c r="M221" s="131" t="e">
        <f>IF($A$218='Juan-SESSION'!$A$331,INDEX('Juan-SESSION'!$K$331:$T$338, MATCH("*Lat Pulldown*",'Juan-SESSION'!$B$338:$B$338,0), MATCH("*3rd*",'Juan-SESSION'!$K$7:$T$7,0)),"")</f>
        <v>#N/A</v>
      </c>
      <c r="N221" s="44" t="e">
        <f>INDEX('Juan-SESSION'!$L$331:$U$338, MATCH("*Lat Pulldown*",'Juan-SESSION'!$B$331:$B$338,0), MATCH("*3rd*",'Juan-SESSION'!$K$7:$T$7,0))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 t="e">
        <f>IF($A$218='Juan-SESSION'!$A$331,INDEX('Juan-SESSION'!$K$331:$T$338, MATCH("*Squat*",'Juan-SESSION'!$B$331:$B$338,0), MATCH("*4th*",'Juan-SESSION'!$K$7:$T$7,0)),"")</f>
        <v>#N/A</v>
      </c>
      <c r="D222" s="132" t="e">
        <f>INDEX('Juan-SESSION'!L$331:U$338, MATCH("*Squat*",'Juan-SESSION'!$B$331:$B$338,0), MATCH("*4th*",'Juan-SESSION'!K$7:T$7,0))</f>
        <v>#N/A</v>
      </c>
      <c r="E222" s="131" t="e">
        <f>IF($A$218='Juan-SESSION'!$A$331,INDEX('Juan-SESSION'!$K$331:$T$338, MATCH("*Deadlift*",'Juan-SESSION'!$B$331:$B$338,0), MATCH("*4th*",'Juan-SESSION'!$K$7:$T$7,0)),"")</f>
        <v>#N/A</v>
      </c>
      <c r="F222" s="131" t="e">
        <f>INDEX('Juan-SESSION'!$L$331:$U$338, MATCH("*Deadlift*",'Juan-SESSION'!$B$331:$B$338,0), MATCH("*4th*",'Juan-SESSION'!$K$7:$T$7,0))</f>
        <v>#N/A</v>
      </c>
      <c r="G222" s="131" t="e">
        <f>IF($A$218='Juan-SESSION'!$A$331,INDEX('Juan-SESSION'!$K$331:$T$338, MATCH("*Bench Press*",'Juan-SESSION'!$B$338:$B$338,0), MATCH("*4th*",'Juan-SESSION'!$K$7:$T$7,0)),"")</f>
        <v>#N/A</v>
      </c>
      <c r="H222" s="131" t="e">
        <f>INDEX('Juan-SESSION'!$L$331:$U$338, MATCH("*Bench Press*",'Juan-SESSION'!$B$331:$B$338,0), MATCH("*4th*",'Juan-SESSION'!$K$7:$T$7,0))</f>
        <v>#N/A</v>
      </c>
      <c r="I222" s="132" t="e">
        <f>IF($A$218='Juan-SESSION'!$A$331,INDEX('Juan-SESSION'!$K$331:$T$338, MATCH("*Military*",'Juan-SESSION'!$B$338:$B$338,0), MATCH("*4th*",'Juan-SESSION'!$K$7:$T$7,0)),"")</f>
        <v>#N/A</v>
      </c>
      <c r="J222" s="44" t="e">
        <f>INDEX('Juan-SESSION'!$L$331:$U$338, MATCH("*Military*",'Juan-SESSION'!$B$331:$B$338,0), MATCH("*4th*",'Juan-SESSION'!$K$7:$T$7,0))</f>
        <v>#N/A</v>
      </c>
      <c r="K222" s="131" t="e">
        <f>IF($A$218='Juan-SESSION'!$A$331,INDEX('Juan-SESSION'!$K$331:$T$338, MATCH("*Clean *",'Juan-SESSION'!$B$338:$B$338,0), MATCH("*4th*",'Juan-SESSION'!$K$7:$T$7,0)),"")</f>
        <v>#N/A</v>
      </c>
      <c r="L222" s="44" t="e">
        <f>INDEX('Juan-SESSION'!$L$331:$U$338, MATCH("*Clean *",'Juan-SESSION'!$B$331:$B$338,0), MATCH("*4th*",'Juan-SESSION'!$K$7:$T$7,0))</f>
        <v>#N/A</v>
      </c>
      <c r="M222" s="131" t="e">
        <f>IF($A$218='Juan-SESSION'!$A$331,INDEX('Juan-SESSION'!$K$331:$T$338, MATCH("*Lat Pulldown*",'Juan-SESSION'!$B$338:$B$338,0), MATCH("*4th*",'Juan-SESSION'!$K$7:$T$7,0)),"")</f>
        <v>#N/A</v>
      </c>
      <c r="N222" s="44" t="e">
        <f>INDEX('Juan-SESSION'!$L$331:$U$338, MATCH("*Lat Pulldown*",'Juan-SESSION'!$B$331:$B$338,0), MATCH("*4th*",'Juan-SESSION'!$K$7:$T$7,0))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 t="e">
        <f>IF($A$218='Juan-SESSION'!$A$331,INDEX('Juan-SESSION'!$K$331:$T$338, MATCH("*Squat*",'Juan-SESSION'!$B$331:$B$338,0), MATCH("*5th*",'Juan-SESSION'!$K$7:$T$7,0)),"")</f>
        <v>#N/A</v>
      </c>
      <c r="D223" s="132" t="e">
        <f>INDEX('Juan-SESSION'!L$331:U$338, MATCH("*Squat*",'Juan-SESSION'!$B$331:$B$338,0), MATCH("*5th*",'Juan-SESSION'!K$7:T$7,0))</f>
        <v>#N/A</v>
      </c>
      <c r="E223" s="131" t="e">
        <f>IF($A$218='Juan-SESSION'!$A$331,INDEX('Juan-SESSION'!$K$331:$T$338, MATCH("*Deadlift*",'Juan-SESSION'!$B$331:$B$338,0), MATCH("*5th*",'Juan-SESSION'!$K$7:$T$7,0)),"")</f>
        <v>#N/A</v>
      </c>
      <c r="F223" s="131" t="e">
        <f>INDEX('Juan-SESSION'!$L$331:$U$338, MATCH("*Deadlift*",'Juan-SESSION'!$B$331:$B$338,0), MATCH("*5th*",'Juan-SESSION'!$K$7:$T$7,0))</f>
        <v>#N/A</v>
      </c>
      <c r="G223" s="131" t="e">
        <f>IF($A$218='Juan-SESSION'!$A$331,INDEX('Juan-SESSION'!$K$331:$T$338, MATCH("*Bench Press*",'Juan-SESSION'!$B$338:$B$338,0), MATCH("*5th*",'Juan-SESSION'!$K$7:$T$7,0)),"")</f>
        <v>#N/A</v>
      </c>
      <c r="H223" s="131" t="e">
        <f>INDEX('Juan-SESSION'!$L$331:$U$338, MATCH("*Bench Press*",'Juan-SESSION'!$B$331:$B$338,0), MATCH("*5th*",'Juan-SESSION'!$K$7:$T$7,0))</f>
        <v>#N/A</v>
      </c>
      <c r="I223" s="132" t="e">
        <f>IF($A$218='Juan-SESSION'!$A$331,INDEX('Juan-SESSION'!$K$331:$T$338, MATCH("*Military*",'Juan-SESSION'!$B$338:$B$338,0), MATCH("*5th*",'Juan-SESSION'!$K$7:$T$7,0)),"")</f>
        <v>#N/A</v>
      </c>
      <c r="J223" s="44" t="e">
        <f>INDEX('Juan-SESSION'!$L$331:$U$338, MATCH("*Military*",'Juan-SESSION'!$B$331:$B$338,0), MATCH("*5th*",'Juan-SESSION'!$K$7:$T$7,0))</f>
        <v>#N/A</v>
      </c>
      <c r="K223" s="131" t="e">
        <f>IF($A$218='Juan-SESSION'!$A$331,INDEX('Juan-SESSION'!$K$331:$T$338, MATCH("*Clean *",'Juan-SESSION'!$B$338:$B$338,0), MATCH("*5th*",'Juan-SESSION'!$K$7:$T$7,0)),"")</f>
        <v>#N/A</v>
      </c>
      <c r="L223" s="44" t="e">
        <f>INDEX('Juan-SESSION'!$L$331:$U$338, MATCH("*Clean *",'Juan-SESSION'!$B$331:$B$338,0), MATCH("*5th*",'Juan-SESSION'!$K$7:$T$7,0))</f>
        <v>#N/A</v>
      </c>
      <c r="M223" s="131" t="e">
        <f>IF($A$218='Juan-SESSION'!$A$331,INDEX('Juan-SESSION'!$K$331:$T$338, MATCH("*Lat Pulldown*",'Juan-SESSION'!$B$338:$B$338,0), MATCH("*5th*",'Juan-SESSION'!$K$7:$T$7,0)),"")</f>
        <v>#N/A</v>
      </c>
      <c r="N223" s="44" t="e">
        <f>INDEX('Juan-SESSION'!$L$331:$U$338, MATCH("*Lat Pulldown*",'Juan-SESSION'!$B$331:$B$338,0), MATCH("*5th*",'Juan-SESSION'!$K$7:$T$7,0))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'Juan-SESSION'!A340</f>
        <v>0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 t="e">
        <f>MAX(E225:E229)</f>
        <v>#N/A</v>
      </c>
      <c r="F224" s="116" t="e">
        <f t="array" ref="F224">MAX(IF(E225:E229=E224,F225:F229))</f>
        <v>#N/A</v>
      </c>
      <c r="G224" s="116" t="e">
        <f>MAX(G225:G229)</f>
        <v>#N/A</v>
      </c>
      <c r="H224" s="116" t="e">
        <f t="array" ref="H224">MAX(IF(G225:G229=G224,H225:H229))</f>
        <v>#N/A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IF($A$224='Juan-SESSION'!$A$340,INDEX('Juan-SESSION'!$K$340:$T$347, MATCH("*1k Row*",'Juan-SESSION'!$B$340:$B$347,0), MATCH("*1st*",'Juan-SESSION'!$K$7:$T$7,0)),"")</f>
        <v>#N/A</v>
      </c>
      <c r="P224" s="152" t="e">
        <f>IF($A$224='Juan-SESSION'!$A$340,INDEX('Juan-SESSION'!$K$340:$T$347, MATCH("*HIIT*",'Juan-SESSION'!$B$340:$B$347,0), MATCH("*1st*",'Juan-SESSION'!$K$7:$T$7,0)),"")</f>
        <v>#N/A</v>
      </c>
      <c r="Q224" s="119" t="e">
        <f>INDEX('Juan-SESSION'!$L$340:$U$347, MATCH("*HIIT*",'Juan-SESSION'!$B$340:$B$347,0), MATCH("*1st*",'Juan-SESSION'!$K$7:$T$7,0))</f>
        <v>#N/A</v>
      </c>
      <c r="R224" s="119">
        <f>'Juan-SESSION'!U340</f>
        <v>0</v>
      </c>
      <c r="S224" s="116"/>
      <c r="T224" s="116"/>
      <c r="U224" s="120">
        <f>'Juan-SESSION'!A341</f>
        <v>0</v>
      </c>
      <c r="V224" s="120">
        <f>'Juan-SESSION'!A342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IF($A$224='Juan-SESSION'!$A$340,INDEX('Juan-SESSION'!$K$340:$T$347, MATCH("*Squat*",'Juan-SESSION'!$B$340:$B$347,0), MATCH("*1st*",'Juan-SESSION'!$K$7:$T$7,0)),"")</f>
        <v>#N/A</v>
      </c>
      <c r="D225" s="132" t="e">
        <f>INDEX('Juan-SESSION'!L$340:U$347, MATCH("*Squat*",'Juan-SESSION'!$B$340:$B$347,0), MATCH("*1st*",'Juan-SESSION'!K$7:T$7,0))</f>
        <v>#N/A</v>
      </c>
      <c r="E225" s="131" t="e">
        <f>IF($A$224='Juan-SESSION'!$A$340,INDEX('Juan-SESSION'!$K$340:$T$347, MATCH("*Deadlift*",'Juan-SESSION'!$B$340:$B$347,0), MATCH("*1st*",'Juan-SESSION'!$K$7:$T$7,0)),"")</f>
        <v>#N/A</v>
      </c>
      <c r="F225" s="131" t="e">
        <f>INDEX('Juan-SESSION'!$L$340:$U$347, MATCH("*Deadlift*",'Juan-SESSION'!$B$340:$B$347,0), MATCH("*1st*",'Juan-SESSION'!$K$7:$T$7,0))</f>
        <v>#N/A</v>
      </c>
      <c r="G225" s="131" t="e">
        <f>IF($A$224='Juan-SESSION'!$A$340,INDEX('Juan-SESSION'!$K$340:$T$347, MATCH("*Bench Press*",'Juan-SESSION'!$B$340:$B$347,0), MATCH("*1st*",'Juan-SESSION'!$K$7:$T$7,0)),"")</f>
        <v>#N/A</v>
      </c>
      <c r="H225" s="131" t="e">
        <f>INDEX('Juan-SESSION'!$L$340:$U$347, MATCH("*Bench Press*",'Juan-SESSION'!$B$340:$B$347,0), MATCH("*1st*",'Juan-SESSION'!$K$7:$T$7,0))</f>
        <v>#N/A</v>
      </c>
      <c r="I225" s="132" t="e">
        <f>IF($A$224='Juan-SESSION'!$A$340,INDEX('Juan-SESSION'!$K$340:$T$347, MATCH("*Military*",'Juan-SESSION'!$B$340:$B$347,0), MATCH("*1st*",'Juan-SESSION'!$K$7:$T$7,0)),"")</f>
        <v>#N/A</v>
      </c>
      <c r="J225" s="48" t="e">
        <f>INDEX('Juan-SESSION'!$L$340:$U$347, MATCH("*Military*",'Juan-SESSION'!$B$340:$B$347,0), MATCH("*1st*",'Juan-SESSION'!$K$7:$T$7,0))</f>
        <v>#N/A</v>
      </c>
      <c r="K225" s="131" t="e">
        <f>IF($A$224='Juan-SESSION'!$A$340,INDEX('Juan-SESSION'!$K$340:$T$347, MATCH("*Clean *",'Juan-SESSION'!$B$340:$B$347,0), MATCH("*1st*",'Juan-SESSION'!$K$7:$T$7,0)),"")</f>
        <v>#N/A</v>
      </c>
      <c r="L225" s="48" t="e">
        <f>INDEX('Juan-SESSION'!$L$340:$U$347, MATCH("*Clean *",'Juan-SESSION'!$B$340:$B$347,0), MATCH("*1st*",'Juan-SESSION'!$K$7:$T$7,0))</f>
        <v>#N/A</v>
      </c>
      <c r="M225" s="131" t="e">
        <f>IF($A$224='Juan-SESSION'!$A$340,INDEX('Juan-SESSION'!$K$340:$T$347, MATCH("*Lat Pulldown*",'Juan-SESSION'!$B$340:$B$347,0), MATCH("*1st*",'Juan-SESSION'!$K$7:$T$7,0)),"")</f>
        <v>#N/A</v>
      </c>
      <c r="N225" s="48" t="e">
        <f>INDEX('Juan-SESSION'!$L$340:$U$347, MATCH("*Lat Pulldown*",'Juan-SESSION'!$B$340:$B$347,0), MATCH("*1st*",'Juan-SESSION'!$K$7:$T$7,0))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IF($A$224='Juan-SESSION'!$A$340,INDEX('Juan-SESSION'!$K$340:$T$347, MATCH("*Squat*",'Juan-SESSION'!$B$340:$B$347,0), MATCH("*2nd*",'Juan-SESSION'!$K$7:$T$7,0)),"")</f>
        <v>#N/A</v>
      </c>
      <c r="D226" s="132" t="e">
        <f>INDEX('Juan-SESSION'!L$340:U$347, MATCH("*Squat*",'Juan-SESSION'!$B$340:$B$347,0), MATCH("*2nd*",'Juan-SESSION'!K$7:T$7,0))</f>
        <v>#N/A</v>
      </c>
      <c r="E226" s="131" t="e">
        <f>IF($A$224='Juan-SESSION'!$A$340,INDEX('Juan-SESSION'!$K$340:$T$347, MATCH("*Deadlift*",'Juan-SESSION'!$B$340:$B$347,0), MATCH("*2ND*",'Juan-SESSION'!$K$7:$T$7,0)),"")</f>
        <v>#N/A</v>
      </c>
      <c r="F226" s="131" t="e">
        <f>INDEX('Juan-SESSION'!$L$340:$U$347, MATCH("*Deadlift*",'Juan-SESSION'!$B$340:$B$347,0), MATCH("*2nd*",'Juan-SESSION'!$K$7:$T$7,0))</f>
        <v>#N/A</v>
      </c>
      <c r="G226" s="131" t="e">
        <f>IF($A$224='Juan-SESSION'!$A$340,INDEX('Juan-SESSION'!$K$340:$T$347, MATCH("*Bench Press*",'Juan-SESSION'!$B$340:$B$347,0), MATCH("*2ND*",'Juan-SESSION'!$K$7:$T$7,0)),"")</f>
        <v>#N/A</v>
      </c>
      <c r="H226" s="131" t="e">
        <f>INDEX('Juan-SESSION'!$L$340:$U$347, MATCH("*Bench Press*",'Juan-SESSION'!$B$340:$B$347,0), MATCH("*2nd*",'Juan-SESSION'!$K$7:$T$7,0))</f>
        <v>#N/A</v>
      </c>
      <c r="I226" s="132" t="e">
        <f>IF($A$224='Juan-SESSION'!$A$340,INDEX('Juan-SESSION'!$K$340:$T$347, MATCH("*Military*",'Juan-SESSION'!$B$340:$B$347,0), MATCH("*2ND*",'Juan-SESSION'!$K$7:$T$7,0)),"")</f>
        <v>#N/A</v>
      </c>
      <c r="J226" s="44" t="e">
        <f>INDEX('Juan-SESSION'!$L$340:$U$347, MATCH("*Military*",'Juan-SESSION'!$B$340:$B$347,0), MATCH("*2nd*",'Juan-SESSION'!$K$7:$T$7,0))</f>
        <v>#N/A</v>
      </c>
      <c r="K226" s="131" t="e">
        <f>IF($A$224='Juan-SESSION'!$A$340,INDEX('Juan-SESSION'!$K$340:$T$347, MATCH("*Clean *",'Juan-SESSION'!$B$340:$B$347,0), MATCH("*2ND*",'Juan-SESSION'!$K$7:$T$7,0)),"")</f>
        <v>#N/A</v>
      </c>
      <c r="L226" s="44" t="e">
        <f>INDEX('Juan-SESSION'!$L$340:$U$347, MATCH("*Clean *",'Juan-SESSION'!$B$340:$B$347,0), MATCH("*2nd*",'Juan-SESSION'!$K$7:$T$7,0))</f>
        <v>#N/A</v>
      </c>
      <c r="M226" s="131" t="e">
        <f>IF($A$224='Juan-SESSION'!$A$340,INDEX('Juan-SESSION'!$K$340:$T$347, MATCH("*Lat Pulldown*",'Juan-SESSION'!$B$340:$B$347,0), MATCH("*2ND*",'Juan-SESSION'!$K$7:$T$7,0)),"")</f>
        <v>#N/A</v>
      </c>
      <c r="N226" s="44" t="e">
        <f>INDEX('Juan-SESSION'!$L$340:$U$347, MATCH("*Lat Pulldown*",'Juan-SESSION'!$B$340:$B$347,0), MATCH("*2nd*",'Juan-SESSION'!$K$7:$T$7,0))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IF($A$224='Juan-SESSION'!$A$340,INDEX('Juan-SESSION'!$K$340:$T$347, MATCH("*Squat*",'Juan-SESSION'!$B$340:$B$347,0), MATCH("*3rd*",'Juan-SESSION'!$K$7:$T$7,0)),"")</f>
        <v>#N/A</v>
      </c>
      <c r="D227" s="132" t="e">
        <f>INDEX('Juan-SESSION'!L$340:U$347, MATCH("*Squat*",'Juan-SESSION'!$B$340:$B$347,0), MATCH("*3rd*",'Juan-SESSION'!K$7:T$7,0))</f>
        <v>#N/A</v>
      </c>
      <c r="E227" s="131" t="e">
        <f>IF($A$224='Juan-SESSION'!$A$340,INDEX('Juan-SESSION'!$K$340:$T$347, MATCH("*Deadlift*",'Juan-SESSION'!$B$340:$B$347,0), MATCH("*3rd*",'Juan-SESSION'!$K$7:$T$7,0)),"")</f>
        <v>#N/A</v>
      </c>
      <c r="F227" s="131" t="e">
        <f>INDEX('Juan-SESSION'!$L$340:$U$347, MATCH("*Deadlift*",'Juan-SESSION'!$B$340:$B$347,0), MATCH("*3rd*",'Juan-SESSION'!$K$7:$T$7,0))</f>
        <v>#N/A</v>
      </c>
      <c r="G227" s="131" t="e">
        <f>IF($A$224='Juan-SESSION'!$A$340,INDEX('Juan-SESSION'!$K$340:$T$347, MATCH("*Bench Press*",'Juan-SESSION'!$B$340:$B$347,0), MATCH("*3rd*",'Juan-SESSION'!$K$7:$T$7,0)),"")</f>
        <v>#N/A</v>
      </c>
      <c r="H227" s="131" t="e">
        <f>INDEX('Juan-SESSION'!$L$340:$U$347, MATCH("*Bench Press*",'Juan-SESSION'!$B$340:$B$347,0), MATCH("*3rd*",'Juan-SESSION'!$K$7:$T$7,0))</f>
        <v>#N/A</v>
      </c>
      <c r="I227" s="132" t="e">
        <f>IF($A$224='Juan-SESSION'!$A$340,INDEX('Juan-SESSION'!$K$340:$T$347, MATCH("*Military*",'Juan-SESSION'!$B$340:$B$347,0), MATCH("*3rd*",'Juan-SESSION'!$K$7:$T$7,0)),"")</f>
        <v>#N/A</v>
      </c>
      <c r="J227" s="44" t="e">
        <f>INDEX('Juan-SESSION'!$L$340:$U$347, MATCH("*Military*",'Juan-SESSION'!$B$340:$B$347,0), MATCH("*3rd*",'Juan-SESSION'!$K$7:$T$7,0))</f>
        <v>#N/A</v>
      </c>
      <c r="K227" s="131" t="e">
        <f>IF($A$224='Juan-SESSION'!$A$340,INDEX('Juan-SESSION'!$K$340:$T$347, MATCH("*Clean *",'Juan-SESSION'!$B$340:$B$347,0), MATCH("*3rd*",'Juan-SESSION'!$K$7:$T$7,0)),"")</f>
        <v>#N/A</v>
      </c>
      <c r="L227" s="44" t="e">
        <f>INDEX('Juan-SESSION'!$L$340:$U$347, MATCH("*Clean *",'Juan-SESSION'!$B$340:$B$347,0), MATCH("*3rd*",'Juan-SESSION'!$K$7:$T$7,0))</f>
        <v>#N/A</v>
      </c>
      <c r="M227" s="131" t="e">
        <f>IF($A$224='Juan-SESSION'!$A$340,INDEX('Juan-SESSION'!$K$340:$T$347, MATCH("*Lat Pulldown*",'Juan-SESSION'!$B$340:$B$347,0), MATCH("*3rd*",'Juan-SESSION'!$K$7:$T$7,0)),"")</f>
        <v>#N/A</v>
      </c>
      <c r="N227" s="44" t="e">
        <f>INDEX('Juan-SESSION'!$L$340:$U$347, MATCH("*Lat Pulldown*",'Juan-SESSION'!$B$340:$B$347,0), MATCH("*3rd*",'Juan-SESSION'!$K$7:$T$7,0))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IF($A$224='Juan-SESSION'!$A$340,INDEX('Juan-SESSION'!$K$340:$T$347, MATCH("*Squat*",'Juan-SESSION'!$B$340:$B$347,0), MATCH("*4th*",'Juan-SESSION'!$K$7:$T$7,0)),"")</f>
        <v>#N/A</v>
      </c>
      <c r="D228" s="132" t="e">
        <f>INDEX('Juan-SESSION'!L$340:U$347, MATCH("*Squat*",'Juan-SESSION'!$B$340:$B$347,0), MATCH("*4th*",'Juan-SESSION'!K$7:T$7,0))</f>
        <v>#N/A</v>
      </c>
      <c r="E228" s="131" t="e">
        <f>IF($A$224='Juan-SESSION'!$A$340,INDEX('Juan-SESSION'!$K$340:$T$347, MATCH("*Deadlift*",'Juan-SESSION'!$B$340:$B$347,0), MATCH("*4th*",'Juan-SESSION'!$K$7:$T$7,0)),"")</f>
        <v>#N/A</v>
      </c>
      <c r="F228" s="131" t="e">
        <f>INDEX('Juan-SESSION'!$L$340:$U$347, MATCH("*Deadlift*",'Juan-SESSION'!$B$340:$B$347,0), MATCH("*4th*",'Juan-SESSION'!$K$7:$T$7,0))</f>
        <v>#N/A</v>
      </c>
      <c r="G228" s="131" t="e">
        <f>IF($A$224='Juan-SESSION'!$A$340,INDEX('Juan-SESSION'!$K$340:$T$347, MATCH("*Bench Press*",'Juan-SESSION'!$B$340:$B$347,0), MATCH("*4th*",'Juan-SESSION'!$K$7:$T$7,0)),"")</f>
        <v>#N/A</v>
      </c>
      <c r="H228" s="131" t="e">
        <f>INDEX('Juan-SESSION'!$L$340:$U$347, MATCH("*Bench Press*",'Juan-SESSION'!$B$340:$B$347,0), MATCH("*4th*",'Juan-SESSION'!$K$7:$T$7,0))</f>
        <v>#N/A</v>
      </c>
      <c r="I228" s="132" t="e">
        <f>IF($A$224='Juan-SESSION'!$A$340,INDEX('Juan-SESSION'!$K$340:$T$347, MATCH("*Military*",'Juan-SESSION'!$B$340:$B$347,0), MATCH("*4th*",'Juan-SESSION'!$K$7:$T$7,0)),"")</f>
        <v>#N/A</v>
      </c>
      <c r="J228" s="44" t="e">
        <f>INDEX('Juan-SESSION'!$L$340:$U$347, MATCH("*Military*",'Juan-SESSION'!$B$340:$B$347,0), MATCH("*4th*",'Juan-SESSION'!$K$7:$T$7,0))</f>
        <v>#N/A</v>
      </c>
      <c r="K228" s="131" t="e">
        <f>IF($A$224='Juan-SESSION'!$A$340,INDEX('Juan-SESSION'!$K$340:$T$347, MATCH("*Clean *",'Juan-SESSION'!$B$340:$B$347,0), MATCH("*4th*",'Juan-SESSION'!$K$7:$T$7,0)),"")</f>
        <v>#N/A</v>
      </c>
      <c r="L228" s="44" t="e">
        <f>INDEX('Juan-SESSION'!$L$340:$U$347, MATCH("*Clean *",'Juan-SESSION'!$B$340:$B$347,0), MATCH("*4th*",'Juan-SESSION'!$K$7:$T$7,0))</f>
        <v>#N/A</v>
      </c>
      <c r="M228" s="131" t="e">
        <f>IF($A$224='Juan-SESSION'!$A$340,INDEX('Juan-SESSION'!$K$340:$T$347, MATCH("*Lat Pulldown*",'Juan-SESSION'!$B$340:$B$347,0), MATCH("*4th*",'Juan-SESSION'!$K$7:$T$7,0)),"")</f>
        <v>#N/A</v>
      </c>
      <c r="N228" s="44" t="e">
        <f>INDEX('Juan-SESSION'!$L$340:$U$347, MATCH("*Lat Pulldown*",'Juan-SESSION'!$B$340:$B$347,0), MATCH("*4th*",'Juan-SESSION'!$K$7:$T$7,0))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IF($A$224='Juan-SESSION'!$A$340,INDEX('Juan-SESSION'!$K$340:$T$347, MATCH("*Squat*",'Juan-SESSION'!$B$340:$B$347,0), MATCH("*5th*",'Juan-SESSION'!$K$7:$T$7,0)),"")</f>
        <v>#N/A</v>
      </c>
      <c r="D229" s="132" t="e">
        <f>INDEX('Juan-SESSION'!L$340:U$347, MATCH("*Squat*",'Juan-SESSION'!$B$340:$B$347,0), MATCH("*5th*",'Juan-SESSION'!K$7:T$7,0))</f>
        <v>#N/A</v>
      </c>
      <c r="E229" s="131" t="e">
        <f>IF($A$224='Juan-SESSION'!$A$340,INDEX('Juan-SESSION'!$K$340:$T$347, MATCH("*Deadlift*",'Juan-SESSION'!$B$340:$B$347,0), MATCH("*5th*",'Juan-SESSION'!$K$7:$T$7,0)),"")</f>
        <v>#N/A</v>
      </c>
      <c r="F229" s="131" t="e">
        <f>INDEX('Juan-SESSION'!$L$340:$U$347, MATCH("*Deadlift*",'Juan-SESSION'!$B$340:$B$347,0), MATCH("*5th*",'Juan-SESSION'!$K$7:$T$7,0))</f>
        <v>#N/A</v>
      </c>
      <c r="G229" s="131" t="e">
        <f>IF($A$224='Juan-SESSION'!$A$340,INDEX('Juan-SESSION'!$K$340:$T$347, MATCH("*Bench Press*",'Juan-SESSION'!$B$340:$B$347,0), MATCH("*5th*",'Juan-SESSION'!$K$7:$T$7,0)),"")</f>
        <v>#N/A</v>
      </c>
      <c r="H229" s="131" t="e">
        <f>INDEX('Juan-SESSION'!$L$340:$U$347, MATCH("*Bench Press*",'Juan-SESSION'!$B$340:$B$347,0), MATCH("*5th*",'Juan-SESSION'!$K$7:$T$7,0))</f>
        <v>#N/A</v>
      </c>
      <c r="I229" s="132" t="e">
        <f>IF($A$224='Juan-SESSION'!$A$340,INDEX('Juan-SESSION'!$K$340:$T$347, MATCH("*Military*",'Juan-SESSION'!$B$340:$B$347,0), MATCH("*5th*",'Juan-SESSION'!$K$7:$T$7,0)),"")</f>
        <v>#N/A</v>
      </c>
      <c r="J229" s="44" t="e">
        <f>INDEX('Juan-SESSION'!$L$340:$U$347, MATCH("*Military*",'Juan-SESSION'!$B$340:$B$347,0), MATCH("*5th*",'Juan-SESSION'!$K$7:$T$7,0))</f>
        <v>#N/A</v>
      </c>
      <c r="K229" s="131" t="e">
        <f>IF($A$224='Juan-SESSION'!$A$340,INDEX('Juan-SESSION'!$K$340:$T$347, MATCH("*Clean *",'Juan-SESSION'!$B$340:$B$347,0), MATCH("*5th*",'Juan-SESSION'!$K$7:$T$7,0)),"")</f>
        <v>#N/A</v>
      </c>
      <c r="L229" s="44" t="e">
        <f>INDEX('Juan-SESSION'!$L$340:$U$347, MATCH("*Clean *",'Juan-SESSION'!$B$340:$B$347,0), MATCH("*5th*",'Juan-SESSION'!$K$7:$T$7,0))</f>
        <v>#N/A</v>
      </c>
      <c r="M229" s="131" t="e">
        <f>IF($A$224='Juan-SESSION'!$A$340,INDEX('Juan-SESSION'!$K$340:$T$347, MATCH("*Lat Pulldown*",'Juan-SESSION'!$B$340:$B$347,0), MATCH("*5th*",'Juan-SESSION'!$K$7:$T$7,0)),"")</f>
        <v>#N/A</v>
      </c>
      <c r="N229" s="44" t="e">
        <f>INDEX('Juan-SESSION'!$L$340:$U$347, MATCH("*Lat Pulldown*",'Juan-SESSION'!$B$340:$B$347,0), MATCH("*5th*",'Juan-SESSION'!$K$7:$T$7,0))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'Juan-SESSION'!A349</f>
        <v>0</v>
      </c>
      <c r="B230" s="116" t="s">
        <v>84</v>
      </c>
      <c r="C230" s="117" t="e">
        <f>MAX(C231:C235)</f>
        <v>#N/A</v>
      </c>
      <c r="D230" s="116" t="e">
        <f t="array" ref="D230">MAX(IF(C231:C235=C230,D231:D235))</f>
        <v>#N/A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 t="e">
        <f>MAX(M231:M235)</f>
        <v>#N/A</v>
      </c>
      <c r="N230" s="117" t="e">
        <f t="array" ref="N230">MAX(IF(M231:M235=M230,N231:N235))</f>
        <v>#N/A</v>
      </c>
      <c r="O230" s="152" t="e">
        <f>IF($A$230='Juan-SESSION'!$A$349,INDEX('Juan-SESSION'!$K$349:$T$356, MATCH("*1k Row*",'Juan-SESSION'!$B$349:$B$356,0), MATCH("*1st*",'Juan-SESSION'!$K$7:$T$7,0)),"")</f>
        <v>#N/A</v>
      </c>
      <c r="P230" s="152" t="e">
        <f>IF($A$230='Juan-SESSION'!$A$349,INDEX('Juan-SESSION'!$K$349:$T$356, MATCH("*HIIT*",'Juan-SESSION'!$B$349:$B$356,0), MATCH("*1st*",'Juan-SESSION'!$K$7:$T$7,0)),"")</f>
        <v>#N/A</v>
      </c>
      <c r="Q230" s="119" t="e">
        <f>INDEX('Juan-SESSION'!$L$212:$U$349, MATCH("*HIIT*",'Juan-SESSION'!$B$212:$B$349,0), MATCH("*1st*",'Juan-SESSION'!$K$7:$T$7,0))</f>
        <v>#N/A</v>
      </c>
      <c r="R230" s="119">
        <f>'Juan-SESSION'!U349</f>
        <v>0</v>
      </c>
      <c r="S230" s="116"/>
      <c r="T230" s="116"/>
      <c r="U230" s="120">
        <f>'Juan-SESSION'!A548</f>
        <v>0</v>
      </c>
      <c r="V230" s="120">
        <f>'Juan-SESSION'!A351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 t="e">
        <f>IF($A$230='Juan-SESSION'!$A$349,INDEX('Juan-SESSION'!$K$349:$T$356, MATCH("*Squat*",'Juan-SESSION'!$B$349:$B$356,0), MATCH("*1st*",'Juan-SESSION'!$K$7:$T$7,0)),"")</f>
        <v>#N/A</v>
      </c>
      <c r="D231" s="132" t="e">
        <f>INDEX('Juan-SESSION'!L$349:U$356, MATCH("*Squat*",'Juan-SESSION'!$B$349:$B$356,0), MATCH("*1st*",'Juan-SESSION'!K$7:T$7,0))</f>
        <v>#N/A</v>
      </c>
      <c r="E231" s="131" t="e">
        <f>IF($A$230='Juan-SESSION'!$A$349,INDEX('Juan-SESSION'!$K$349:$T$356, MATCH("*Deadlift*",'Juan-SESSION'!$B$349:$B$356,0), MATCH("*1st*",'Juan-SESSION'!$K$7:$T$7,0)),"")</f>
        <v>#N/A</v>
      </c>
      <c r="F231" s="131" t="e">
        <f>INDEX('Juan-SESSION'!$L$349:$U$356, MATCH("*Deadlift*",'Juan-SESSION'!$B$349:$B$356,0), MATCH("*1st*",'Juan-SESSION'!$K$7:$T$7,0))</f>
        <v>#N/A</v>
      </c>
      <c r="G231" s="131" t="e">
        <f>IF($A$230='Juan-SESSION'!$A$349,INDEX('Juan-SESSION'!$K$349:$T$356, MATCH("*Bench Press*",'Juan-SESSION'!$B$349:$B$356,0), MATCH("*1st*",'Juan-SESSION'!$K$7:$T$7,0)),"")</f>
        <v>#N/A</v>
      </c>
      <c r="H231" s="131" t="e">
        <f>INDEX('Juan-SESSION'!$L$349:$U$356, MATCH("*Bench Press*",'Juan-SESSION'!$B$349:$B$356,0), MATCH("*1st*",'Juan-SESSION'!$K$7:$T$7,0))</f>
        <v>#N/A</v>
      </c>
      <c r="I231" s="132" t="e">
        <f>IF($A$230='Juan-SESSION'!$A$349,INDEX('Juan-SESSION'!$K$349:$T$356, MATCH("*Military*",'Juan-SESSION'!$B$349:$B$356,0), MATCH("*1st*",'Juan-SESSION'!$K$7:$T$7,0)),"")</f>
        <v>#N/A</v>
      </c>
      <c r="J231" s="48" t="e">
        <f>INDEX('Juan-SESSION'!$L$349:$U$356, MATCH("*Military*",'Juan-SESSION'!$B$349:$B$356,0), MATCH("*1st*",'Juan-SESSION'!$K$7:$T$7,0))</f>
        <v>#N/A</v>
      </c>
      <c r="K231" s="131" t="e">
        <f>IF($A$230='Juan-SESSION'!$A$349,INDEX('Juan-SESSION'!$K$349:$T$356, MATCH("*Clean *",'Juan-SESSION'!$B$349:$B$356,0), MATCH("*1st*",'Juan-SESSION'!$K$7:$T$7,0)),"")</f>
        <v>#N/A</v>
      </c>
      <c r="L231" s="48" t="e">
        <f>INDEX('Juan-SESSION'!$L$349:$U$356, MATCH("*Clean *",'Juan-SESSION'!$B$349:$B$356,0), MATCH("*1st*",'Juan-SESSION'!$K$7:$T$7,0))</f>
        <v>#N/A</v>
      </c>
      <c r="M231" s="131" t="e">
        <f>IF($A$230='Juan-SESSION'!$A$349,INDEX('Juan-SESSION'!$K$349:$T$356, MATCH("*Lat Pulldown*",'Juan-SESSION'!$B$349:$B$356,0), MATCH("*1st*",'Juan-SESSION'!$K$7:$T$7,0)),"")</f>
        <v>#N/A</v>
      </c>
      <c r="N231" s="48" t="e">
        <f>INDEX('Juan-SESSION'!$L$349:$U$356, MATCH("*Lat Pulldown*",'Juan-SESSION'!$B$349:$B$356,0), MATCH("*1st*",'Juan-SESSION'!$K$7:$T$7,0))</f>
        <v>#N/A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 t="e">
        <f>IF($A$230='Juan-SESSION'!$A$349,INDEX('Juan-SESSION'!$K$349:$T$356, MATCH("*Squat*",'Juan-SESSION'!$B$349:$B$356,0), MATCH("*2nd*",'Juan-SESSION'!$K$7:$T$7,0)),"")</f>
        <v>#N/A</v>
      </c>
      <c r="D232" s="132" t="e">
        <f>INDEX('Juan-SESSION'!L$349:U$356, MATCH("*Squat*",'Juan-SESSION'!$B$349:$B$356,0), MATCH("*2nd*",'Juan-SESSION'!K$7:T$7,0))</f>
        <v>#N/A</v>
      </c>
      <c r="E232" s="131" t="e">
        <f>IF($A$230='Juan-SESSION'!$A$349,INDEX('Juan-SESSION'!$K$349:$T$356, MATCH("*Deadlift*",'Juan-SESSION'!$B$349:$B$356,0), MATCH("*2ND*",'Juan-SESSION'!$K$7:$T$7,0)),"")</f>
        <v>#N/A</v>
      </c>
      <c r="F232" s="131" t="e">
        <f>INDEX('Juan-SESSION'!$L$349:$U$356, MATCH("*Deadlift*",'Juan-SESSION'!$B$349:$B$356,0), MATCH("*2nd*",'Juan-SESSION'!$K$7:$T$7,0))</f>
        <v>#N/A</v>
      </c>
      <c r="G232" s="131" t="e">
        <f>IF($A$230='Juan-SESSION'!$A$349,INDEX('Juan-SESSION'!$K$349:$T$356, MATCH("*Bench Press*",'Juan-SESSION'!$B$349:$B$356,0), MATCH("*2ND*",'Juan-SESSION'!$K$7:$T$7,0)),"")</f>
        <v>#N/A</v>
      </c>
      <c r="H232" s="131" t="e">
        <f>INDEX('Juan-SESSION'!$L$349:$U$356, MATCH("*Bench Press*",'Juan-SESSION'!$B$349:$B$356,0), MATCH("*2nd*",'Juan-SESSION'!$K$7:$T$7,0))</f>
        <v>#N/A</v>
      </c>
      <c r="I232" s="132" t="e">
        <f>IF($A$230='Juan-SESSION'!$A$349,INDEX('Juan-SESSION'!$K$349:$T$356, MATCH("*Military*",'Juan-SESSION'!$B$349:$B$356,0), MATCH("*2ND*",'Juan-SESSION'!$K$7:$T$7,0)),"")</f>
        <v>#N/A</v>
      </c>
      <c r="J232" s="44" t="e">
        <f>INDEX('Juan-SESSION'!$L$349:$U$356, MATCH("*Military*",'Juan-SESSION'!$B$349:$B$356,0), MATCH("*2nd*",'Juan-SESSION'!$K$7:$T$7,0))</f>
        <v>#N/A</v>
      </c>
      <c r="K232" s="131" t="e">
        <f>IF($A$230='Juan-SESSION'!$A$349,INDEX('Juan-SESSION'!$K$349:$T$356, MATCH("*Clean *",'Juan-SESSION'!$B$349:$B$356,0), MATCH("*2ND*",'Juan-SESSION'!$K$7:$T$7,0)),"")</f>
        <v>#N/A</v>
      </c>
      <c r="L232" s="44" t="e">
        <f>INDEX('Juan-SESSION'!$L$349:$U$356, MATCH("*Clean *",'Juan-SESSION'!$B$349:$B$356,0), MATCH("*2nd*",'Juan-SESSION'!$K$7:$T$7,0))</f>
        <v>#N/A</v>
      </c>
      <c r="M232" s="131" t="e">
        <f>IF($A$230='Juan-SESSION'!$A$349,INDEX('Juan-SESSION'!$K$349:$T$356, MATCH("*Lat Pulldown*",'Juan-SESSION'!$B$349:$B$356,0), MATCH("*2ND*",'Juan-SESSION'!$K$7:$T$7,0)),"")</f>
        <v>#N/A</v>
      </c>
      <c r="N232" s="44" t="e">
        <f>INDEX('Juan-SESSION'!$L$349:$U$356, MATCH("*Lat Pulldown*",'Juan-SESSION'!$B$349:$B$356,0), MATCH("*2nd*",'Juan-SESSION'!$K$7:$T$7,0))</f>
        <v>#N/A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 t="e">
        <f>IF($A$230='Juan-SESSION'!$A$349,INDEX('Juan-SESSION'!$K$349:$T$356, MATCH("*Squat*",'Juan-SESSION'!$B$349:$B$356,0), MATCH("*3rd*",'Juan-SESSION'!$K$7:$T$7,0)),"")</f>
        <v>#N/A</v>
      </c>
      <c r="D233" s="132" t="e">
        <f>INDEX('Juan-SESSION'!L$349:U$356, MATCH("*Squat*",'Juan-SESSION'!$B$349:$B$356,0), MATCH("*3rd*",'Juan-SESSION'!K$7:T$7,0))</f>
        <v>#N/A</v>
      </c>
      <c r="E233" s="131" t="e">
        <f>IF($A$230='Juan-SESSION'!$A$349,INDEX('Juan-SESSION'!$K$349:$T$356, MATCH("*Deadlift*",'Juan-SESSION'!$B$349:$B$356,0), MATCH("*3rd*",'Juan-SESSION'!$K$7:$T$7,0)),"")</f>
        <v>#N/A</v>
      </c>
      <c r="F233" s="131" t="e">
        <f>INDEX('Juan-SESSION'!$L$349:$U$356, MATCH("*Deadlift*",'Juan-SESSION'!$B$349:$B$356,0), MATCH("*3rd*",'Juan-SESSION'!$K$7:$T$7,0))</f>
        <v>#N/A</v>
      </c>
      <c r="G233" s="131" t="e">
        <f>IF($A$230='Juan-SESSION'!$A$349,INDEX('Juan-SESSION'!$K$349:$T$356, MATCH("*Bench Press*",'Juan-SESSION'!$B$349:$B$356,0), MATCH("*3rd*",'Juan-SESSION'!$K$7:$T$7,0)),"")</f>
        <v>#N/A</v>
      </c>
      <c r="H233" s="131" t="e">
        <f>INDEX('Juan-SESSION'!$L$349:$U$356, MATCH("*Bench Press*",'Juan-SESSION'!$B$349:$B$356,0), MATCH("*3rd*",'Juan-SESSION'!$K$7:$T$7,0))</f>
        <v>#N/A</v>
      </c>
      <c r="I233" s="132" t="e">
        <f>IF($A$230='Juan-SESSION'!$A$349,INDEX('Juan-SESSION'!$K$349:$T$356, MATCH("*Military*",'Juan-SESSION'!$B$349:$B$356,0), MATCH("*3rd*",'Juan-SESSION'!$K$7:$T$7,0)),"")</f>
        <v>#N/A</v>
      </c>
      <c r="J233" s="44" t="e">
        <f>INDEX('Juan-SESSION'!$L$349:$U$356, MATCH("*Military*",'Juan-SESSION'!$B$349:$B$356,0), MATCH("*3rd*",'Juan-SESSION'!$K$7:$T$7,0))</f>
        <v>#N/A</v>
      </c>
      <c r="K233" s="131" t="e">
        <f>IF($A$230='Juan-SESSION'!$A$349,INDEX('Juan-SESSION'!$K$349:$T$356, MATCH("*Clean *",'Juan-SESSION'!$B$349:$B$356,0), MATCH("*3rd*",'Juan-SESSION'!$K$7:$T$7,0)),"")</f>
        <v>#N/A</v>
      </c>
      <c r="L233" s="44" t="e">
        <f>INDEX('Juan-SESSION'!$L$349:$U$356, MATCH("*Clean *",'Juan-SESSION'!$B$349:$B$356,0), MATCH("*3rd*",'Juan-SESSION'!$K$7:$T$7,0))</f>
        <v>#N/A</v>
      </c>
      <c r="M233" s="131" t="e">
        <f>IF($A$230='Juan-SESSION'!$A$349,INDEX('Juan-SESSION'!$K$349:$T$356, MATCH("*Lat Pulldown*",'Juan-SESSION'!$B$349:$B$356,0), MATCH("*3rd*",'Juan-SESSION'!$K$7:$T$7,0)),"")</f>
        <v>#N/A</v>
      </c>
      <c r="N233" s="44" t="e">
        <f>INDEX('Juan-SESSION'!$L$349:$U$356, MATCH("*Lat Pulldown*",'Juan-SESSION'!$B$349:$B$356,0), MATCH("*3rd*",'Juan-SESSION'!$K$7:$T$7,0))</f>
        <v>#N/A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 t="e">
        <f>IF($A$230='Juan-SESSION'!$A$349,INDEX('Juan-SESSION'!$K$349:$T$356, MATCH("*Squat*",'Juan-SESSION'!$B$349:$B$356,0), MATCH("*4th*",'Juan-SESSION'!$K$7:$T$7,0)),"")</f>
        <v>#N/A</v>
      </c>
      <c r="D234" s="132" t="e">
        <f>INDEX('Juan-SESSION'!L$349:U$356, MATCH("*Squat*",'Juan-SESSION'!$B$349:$B$356,0), MATCH("*4th*",'Juan-SESSION'!K$7:T$7,0))</f>
        <v>#N/A</v>
      </c>
      <c r="E234" s="131" t="e">
        <f>IF($A$230='Juan-SESSION'!$A$349,INDEX('Juan-SESSION'!$K$349:$T$356, MATCH("*Deadlift*",'Juan-SESSION'!$B$349:$B$356,0), MATCH("*4th*",'Juan-SESSION'!$K$7:$T$7,0)),"")</f>
        <v>#N/A</v>
      </c>
      <c r="F234" s="131" t="e">
        <f>INDEX('Juan-SESSION'!$L$349:$U$356, MATCH("*Deadlift*",'Juan-SESSION'!$B$349:$B$356,0), MATCH("*4th*",'Juan-SESSION'!$K$7:$T$7,0))</f>
        <v>#N/A</v>
      </c>
      <c r="G234" s="131" t="e">
        <f>IF($A$230='Juan-SESSION'!$A$349,INDEX('Juan-SESSION'!$K$349:$T$356, MATCH("*Bench Press*",'Juan-SESSION'!$B$349:$B$356,0), MATCH("*4th*",'Juan-SESSION'!$K$7:$T$7,0)),"")</f>
        <v>#N/A</v>
      </c>
      <c r="H234" s="131" t="e">
        <f>INDEX('Juan-SESSION'!$L$349:$U$356, MATCH("*Bench Press*",'Juan-SESSION'!$B$349:$B$356,0), MATCH("*4th*",'Juan-SESSION'!$K$7:$T$7,0))</f>
        <v>#N/A</v>
      </c>
      <c r="I234" s="132" t="e">
        <f>IF($A$230='Juan-SESSION'!$A$349,INDEX('Juan-SESSION'!$K$349:$T$356, MATCH("*Military*",'Juan-SESSION'!$B$349:$B$356,0), MATCH("*4th*",'Juan-SESSION'!$K$7:$T$7,0)),"")</f>
        <v>#N/A</v>
      </c>
      <c r="J234" s="44" t="e">
        <f>INDEX('Juan-SESSION'!$L$349:$U$356, MATCH("*Military*",'Juan-SESSION'!$B$349:$B$356,0), MATCH("*4th*",'Juan-SESSION'!$K$7:$T$7,0))</f>
        <v>#N/A</v>
      </c>
      <c r="K234" s="131" t="e">
        <f>IF($A$230='Juan-SESSION'!$A$349,INDEX('Juan-SESSION'!$K$349:$T$356, MATCH("*Clean *",'Juan-SESSION'!$B$349:$B$356,0), MATCH("*4th*",'Juan-SESSION'!$K$7:$T$7,0)),"")</f>
        <v>#N/A</v>
      </c>
      <c r="L234" s="44" t="e">
        <f>INDEX('Juan-SESSION'!$L$349:$U$356, MATCH("*Clean *",'Juan-SESSION'!$B$349:$B$356,0), MATCH("*4th*",'Juan-SESSION'!$K$7:$T$7,0))</f>
        <v>#N/A</v>
      </c>
      <c r="M234" s="131" t="e">
        <f>IF($A$230='Juan-SESSION'!$A$349,INDEX('Juan-SESSION'!$K$349:$T$356, MATCH("*Lat Pulldown*",'Juan-SESSION'!$B$349:$B$356,0), MATCH("*4th*",'Juan-SESSION'!$K$7:$T$7,0)),"")</f>
        <v>#N/A</v>
      </c>
      <c r="N234" s="44" t="e">
        <f>INDEX('Juan-SESSION'!$L$349:$U$356, MATCH("*Lat Pulldown*",'Juan-SESSION'!$B$349:$B$356,0), MATCH("*4th*",'Juan-SESSION'!$K$7:$T$7,0))</f>
        <v>#N/A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 t="e">
        <f>IF($A$230='Juan-SESSION'!$A$349,INDEX('Juan-SESSION'!$K$349:$T$356, MATCH("*Squat*",'Juan-SESSION'!$B$349:$B$356,0), MATCH("*5th*",'Juan-SESSION'!$K$7:$T$7,0)),"")</f>
        <v>#N/A</v>
      </c>
      <c r="D235" s="132" t="e">
        <f>INDEX('Juan-SESSION'!L$349:U$356, MATCH("*Squat*",'Juan-SESSION'!$B$349:$B$356,0), MATCH("*5th*",'Juan-SESSION'!K$7:T$7,0))</f>
        <v>#N/A</v>
      </c>
      <c r="E235" s="131" t="e">
        <f>IF($A$230='Juan-SESSION'!$A$349,INDEX('Juan-SESSION'!$K$349:$T$356, MATCH("*Deadlift*",'Juan-SESSION'!$B$349:$B$356,0), MATCH("*5th*",'Juan-SESSION'!$K$7:$T$7,0)),"")</f>
        <v>#N/A</v>
      </c>
      <c r="F235" s="131" t="e">
        <f>INDEX('Juan-SESSION'!$L$349:$U$356, MATCH("*Deadlift*",'Juan-SESSION'!$B$349:$B$356,0), MATCH("*5th*",'Juan-SESSION'!$K$7:$T$7,0))</f>
        <v>#N/A</v>
      </c>
      <c r="G235" s="131" t="e">
        <f>IF($A$230='Juan-SESSION'!$A$349,INDEX('Juan-SESSION'!$K$349:$T$356, MATCH("*Bench Press*",'Juan-SESSION'!$B$349:$B$356,0), MATCH("*5th*",'Juan-SESSION'!$K$7:$T$7,0)),"")</f>
        <v>#N/A</v>
      </c>
      <c r="H235" s="131" t="e">
        <f>INDEX('Juan-SESSION'!$L$349:$U$356, MATCH("*Bench Press*",'Juan-SESSION'!$B$349:$B$356,0), MATCH("*5th*",'Juan-SESSION'!$K$7:$T$7,0))</f>
        <v>#N/A</v>
      </c>
      <c r="I235" s="132" t="e">
        <f>IF($A$230='Juan-SESSION'!$A$349,INDEX('Juan-SESSION'!$K$349:$T$356, MATCH("*Military*",'Juan-SESSION'!$B$349:$B$356,0), MATCH("*5th*",'Juan-SESSION'!$K$7:$T$7,0)),"")</f>
        <v>#N/A</v>
      </c>
      <c r="J235" s="44" t="e">
        <f>INDEX('Juan-SESSION'!$L$349:$U$356, MATCH("*Military*",'Juan-SESSION'!$B$349:$B$356,0), MATCH("*5th*",'Juan-SESSION'!$K$7:$T$7,0))</f>
        <v>#N/A</v>
      </c>
      <c r="K235" s="131" t="e">
        <f>IF($A$230='Juan-SESSION'!$A$349,INDEX('Juan-SESSION'!$K$349:$T$356, MATCH("*Clean *",'Juan-SESSION'!$B$349:$B$356,0), MATCH("*5th*",'Juan-SESSION'!$K$7:$T$7,0)),"")</f>
        <v>#N/A</v>
      </c>
      <c r="L235" s="44" t="e">
        <f>INDEX('Juan-SESSION'!$L$349:$U$356, MATCH("*Clean *",'Juan-SESSION'!$B$349:$B$356,0), MATCH("*5th*",'Juan-SESSION'!$K$7:$T$7,0))</f>
        <v>#N/A</v>
      </c>
      <c r="M235" s="131" t="e">
        <f>IF($A$230='Juan-SESSION'!$A$349,INDEX('Juan-SESSION'!$K$349:$T$356, MATCH("*Lat Pulldown*",'Juan-SESSION'!$B$349:$B$356,0), MATCH("*5th*",'Juan-SESSION'!$K$7:$T$7,0)),"")</f>
        <v>#N/A</v>
      </c>
      <c r="N235" s="44" t="e">
        <f>INDEX('Juan-SESSION'!$L$349:$U$356, MATCH("*Lat Pulldown*",'Juan-SESSION'!$B$349:$B$356,0), MATCH("*5th*",'Juan-SESSION'!$K$7:$T$7,0))</f>
        <v>#N/A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'Juan-SESSION'!A358</f>
        <v>0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 t="e">
        <f>MAX(I237:I241)</f>
        <v>#N/A</v>
      </c>
      <c r="J236" s="116" t="e">
        <f t="array" ref="J236">MAX(IF(I237:I241=I236,J237:J241))</f>
        <v>#N/A</v>
      </c>
      <c r="K236" s="116" t="e">
        <f>MAX(K237:K241)</f>
        <v>#N/A</v>
      </c>
      <c r="L236" s="116" t="e">
        <f t="array" ref="L236">MAX(IF(K237:K241=K236,L237:L241))</f>
        <v>#N/A</v>
      </c>
      <c r="M236" s="116" t="e">
        <f>MAX(M237:M241)</f>
        <v>#N/A</v>
      </c>
      <c r="N236" s="117" t="e">
        <f t="array" ref="N236">MAX(IF(M237:M241=M236,N237:N241))</f>
        <v>#N/A</v>
      </c>
      <c r="O236" s="152" t="e">
        <f>IF($A$236='Juan-SESSION'!$A$358,INDEX('Juan-SESSION'!$K$358:$T$365, MATCH("*1k Row*",'Juan-SESSION'!$B$358:$B$365,0), MATCH("*1st*",'Juan-SESSION'!$K$7:$T$7,0)),"")</f>
        <v>#N/A</v>
      </c>
      <c r="P236" s="152" t="e">
        <f>IF($A$236='Juan-SESSION'!$A$358,INDEX('Juan-SESSION'!$K$358:$T$365, MATCH("*HIIT*",'Juan-SESSION'!$B$358:$B$365,0), MATCH("*1st*",'Juan-SESSION'!$K$7:$T$7,0)),"")</f>
        <v>#N/A</v>
      </c>
      <c r="Q236" s="119" t="e">
        <f>INDEX('Juan-SESSION'!$L$358:$U$365, MATCH("*HIIT*",'Juan-SESSION'!$B$358:$B$365,0), MATCH("*1st*",'Juan-SESSION'!$K$7:$T$7,0))</f>
        <v>#N/A</v>
      </c>
      <c r="R236" s="119">
        <f>'Juan-SESSION'!U358</f>
        <v>0</v>
      </c>
      <c r="S236" s="116"/>
      <c r="T236" s="116"/>
      <c r="U236" s="120">
        <f>'Juan-SESSION'!A358</f>
        <v>0</v>
      </c>
      <c r="V236" s="120">
        <f>'Juan-SESSION'!A359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IF($A$236='Juan-SESSION'!$A$358,INDEX('Juan-SESSION'!$K$358:$T$365, MATCH("*Squat*",'Juan-SESSION'!$B$358:$B$365,0), MATCH("*1st*",'Juan-SESSION'!$K$7:$T$7,0)),"")</f>
        <v>#N/A</v>
      </c>
      <c r="D237" s="132" t="e">
        <f>INDEX('Juan-SESSION'!L$358:U$365, MATCH("*Squat*",'Juan-SESSION'!$B$358:$B$365,0), MATCH("*1st*",'Juan-SESSION'!K$7:T$7,0))</f>
        <v>#N/A</v>
      </c>
      <c r="E237" s="131" t="e">
        <f>IF($A$236='Juan-SESSION'!$A$358,INDEX('Juan-SESSION'!$K$358:$T$365, MATCH("*Deadlift*",'Juan-SESSION'!$B$358:$B$365,0), MATCH("*1st*",'Juan-SESSION'!$K$7:$T$7,0)),"")</f>
        <v>#N/A</v>
      </c>
      <c r="F237" s="131" t="e">
        <f>INDEX('Juan-SESSION'!$L$358:$U$365, MATCH("*Deadlift*",'Juan-SESSION'!$B$358:$B$365,0), MATCH("*1st*",'Juan-SESSION'!$K$7:$T$7,0))</f>
        <v>#N/A</v>
      </c>
      <c r="G237" s="131" t="e">
        <f>IF($A$236='Juan-SESSION'!$A$358,INDEX('Juan-SESSION'!$K$358:$T$365, MATCH("*Bench Press*",'Juan-SESSION'!$B$358:$B$365,0), MATCH("*1st*",'Juan-SESSION'!$K$7:$T$7,0)),"")</f>
        <v>#N/A</v>
      </c>
      <c r="H237" s="131" t="e">
        <f>INDEX('Juan-SESSION'!$L$358:$U$365, MATCH("*Bench Press*",'Juan-SESSION'!$B$358:$B$365,0), MATCH("*1st*",'Juan-SESSION'!$K$7:$T$7,0))</f>
        <v>#N/A</v>
      </c>
      <c r="I237" s="132" t="e">
        <f>IF($A$236='Juan-SESSION'!$A$358,INDEX('Juan-SESSION'!$K$358:$T$365, MATCH("*Military*",'Juan-SESSION'!$B$358:$B$365,0), MATCH("*1st*",'Juan-SESSION'!$K$7:$T$7,0)),"")</f>
        <v>#N/A</v>
      </c>
      <c r="J237" s="48" t="e">
        <f>INDEX('Juan-SESSION'!$L$358:$U$365, MATCH("*Military*",'Juan-SESSION'!$B$358:$B$365,0), MATCH("*1st*",'Juan-SESSION'!$K$7:$T$7,0))</f>
        <v>#N/A</v>
      </c>
      <c r="K237" s="131" t="e">
        <f>IF($A$236='Juan-SESSION'!$A$358,INDEX('Juan-SESSION'!$K$358:$T$365, MATCH("*Clean *",'Juan-SESSION'!$B$358:$B$365,0), MATCH("*1st*",'Juan-SESSION'!$K$7:$T$7,0)),"")</f>
        <v>#N/A</v>
      </c>
      <c r="L237" s="48" t="e">
        <f>INDEX('Juan-SESSION'!$L$358:$U$365, MATCH("*Clean *",'Juan-SESSION'!$B$358:$B$365,0), MATCH("*1st*",'Juan-SESSION'!$K$7:$T$7,0))</f>
        <v>#N/A</v>
      </c>
      <c r="M237" s="131" t="e">
        <f>IF($A$236='Juan-SESSION'!$A$358,INDEX('Juan-SESSION'!$K$358:$T$365, MATCH("*Lat Pulldown*",'Juan-SESSION'!$B$358:$B$365,0), MATCH("*1st*",'Juan-SESSION'!$K$7:$T$7,0)),"")</f>
        <v>#N/A</v>
      </c>
      <c r="N237" s="48" t="e">
        <f>INDEX('Juan-SESSION'!$L$358:$U$365, MATCH("*Lat Pulldown*",'Juan-SESSION'!$B$358:$B$365,0), MATCH("*1st*",'Juan-SESSION'!$K$7:$T$7,0))</f>
        <v>#N/A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IF($A$236='Juan-SESSION'!$A$358,INDEX('Juan-SESSION'!$K$358:$T$365, MATCH("*Squat*",'Juan-SESSION'!$B$358:$B$365,0), MATCH("*2nd*",'Juan-SESSION'!$K$7:$T$7,0)),"")</f>
        <v>#N/A</v>
      </c>
      <c r="D238" s="132" t="e">
        <f>INDEX('Juan-SESSION'!L$358:U$365, MATCH("*Squat*",'Juan-SESSION'!$B$358:$B$365,0), MATCH("*2nd*",'Juan-SESSION'!K$7:T$7,0))</f>
        <v>#N/A</v>
      </c>
      <c r="E238" s="131" t="e">
        <f>IF($A$236='Juan-SESSION'!$A$358,INDEX('Juan-SESSION'!$K$358:$T$365, MATCH("*Deadlift*",'Juan-SESSION'!$B$358:$B$365,0), MATCH("*2ND*",'Juan-SESSION'!$K$7:$T$7,0)),"")</f>
        <v>#N/A</v>
      </c>
      <c r="F238" s="131" t="e">
        <f>INDEX('Juan-SESSION'!$L$358:$U$365, MATCH("*Deadlift*",'Juan-SESSION'!$B$358:$B$365,0), MATCH("*2nd*",'Juan-SESSION'!$K$7:$T$7,0))</f>
        <v>#N/A</v>
      </c>
      <c r="G238" s="131" t="e">
        <f>IF($A$236='Juan-SESSION'!$A$358,INDEX('Juan-SESSION'!$K$358:$T$365, MATCH("*Bench Press*",'Juan-SESSION'!$B$358:$B$365,0), MATCH("*2ND*",'Juan-SESSION'!$K$7:$T$7,0)),"")</f>
        <v>#N/A</v>
      </c>
      <c r="H238" s="131" t="e">
        <f>INDEX('Juan-SESSION'!$L$358:$U$365, MATCH("*Bench Press*",'Juan-SESSION'!$B$358:$B$365,0), MATCH("*2nd*",'Juan-SESSION'!$K$7:$T$7,0))</f>
        <v>#N/A</v>
      </c>
      <c r="I238" s="132" t="e">
        <f>IF($A$236='Juan-SESSION'!$A$358,INDEX('Juan-SESSION'!$K$358:$T$365, MATCH("*Military*",'Juan-SESSION'!$B$358:$B$365,0), MATCH("*2ND*",'Juan-SESSION'!$K$7:$T$7,0)),"")</f>
        <v>#N/A</v>
      </c>
      <c r="J238" s="44" t="e">
        <f>INDEX('Juan-SESSION'!$L$358:$U$365, MATCH("*Military*",'Juan-SESSION'!$B$358:$B$365,0), MATCH("*2nd*",'Juan-SESSION'!$K$7:$T$7,0))</f>
        <v>#N/A</v>
      </c>
      <c r="K238" s="131" t="e">
        <f>IF($A$236='Juan-SESSION'!$A$358,INDEX('Juan-SESSION'!$K$358:$T$365, MATCH("*Clean *",'Juan-SESSION'!$B$358:$B$365,0), MATCH("*2ND*",'Juan-SESSION'!$K$7:$T$7,0)),"")</f>
        <v>#N/A</v>
      </c>
      <c r="L238" s="44" t="e">
        <f>INDEX('Juan-SESSION'!$L$358:$U$365, MATCH("*Clean *",'Juan-SESSION'!$B$358:$B$365,0), MATCH("*2nd*",'Juan-SESSION'!$K$7:$T$7,0))</f>
        <v>#N/A</v>
      </c>
      <c r="M238" s="131" t="e">
        <f>IF($A$236='Juan-SESSION'!$A$358,INDEX('Juan-SESSION'!$K$358:$T$365, MATCH("*Lat Pulldown*",'Juan-SESSION'!$B$358:$B$365,0), MATCH("*2ND*",'Juan-SESSION'!$K$7:$T$7,0)),"")</f>
        <v>#N/A</v>
      </c>
      <c r="N238" s="44" t="e">
        <f>INDEX('Juan-SESSION'!$L$358:$U$365, MATCH("*Lat Pulldown*",'Juan-SESSION'!$B$358:$B$365,0), MATCH("*2nd*",'Juan-SESSION'!$K$7:$T$7,0))</f>
        <v>#N/A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IF($A$236='Juan-SESSION'!$A$358,INDEX('Juan-SESSION'!$K$358:$T$365, MATCH("*Squat*",'Juan-SESSION'!$B$358:$B$365,0), MATCH("*3rd*",'Juan-SESSION'!$K$7:$T$7,0)),"")</f>
        <v>#N/A</v>
      </c>
      <c r="D239" s="132" t="e">
        <f>INDEX('Juan-SESSION'!L$358:U$365, MATCH("*Squat*",'Juan-SESSION'!$B$358:$B$365,0), MATCH("*3rd*",'Juan-SESSION'!K$7:T$7,0))</f>
        <v>#N/A</v>
      </c>
      <c r="E239" s="131" t="e">
        <f>IF($A$236='Juan-SESSION'!$A$358,INDEX('Juan-SESSION'!$K$358:$T$365, MATCH("*Deadlift*",'Juan-SESSION'!$B$358:$B$365,0), MATCH("*3rd*",'Juan-SESSION'!$K$7:$T$7,0)),"")</f>
        <v>#N/A</v>
      </c>
      <c r="F239" s="131" t="e">
        <f>INDEX('Juan-SESSION'!$L$358:$U$365, MATCH("*Deadlift*",'Juan-SESSION'!$B$358:$B$365,0), MATCH("*3rd*",'Juan-SESSION'!$K$7:$T$7,0))</f>
        <v>#N/A</v>
      </c>
      <c r="G239" s="131" t="e">
        <f>IF($A$236='Juan-SESSION'!$A$358,INDEX('Juan-SESSION'!$K$358:$T$365, MATCH("*Bench Press*",'Juan-SESSION'!$B$358:$B$365,0), MATCH("*3rd*",'Juan-SESSION'!$K$7:$T$7,0)),"")</f>
        <v>#N/A</v>
      </c>
      <c r="H239" s="131" t="e">
        <f>INDEX('Juan-SESSION'!$L$358:$U$365, MATCH("*Bench Press*",'Juan-SESSION'!$B$358:$B$365,0), MATCH("*3rd*",'Juan-SESSION'!$K$7:$T$7,0))</f>
        <v>#N/A</v>
      </c>
      <c r="I239" s="132" t="e">
        <f>IF($A$236='Juan-SESSION'!$A$358,INDEX('Juan-SESSION'!$K$358:$T$365, MATCH("*Military*",'Juan-SESSION'!$B$358:$B$365,0), MATCH("*3rd*",'Juan-SESSION'!$K$7:$T$7,0)),"")</f>
        <v>#N/A</v>
      </c>
      <c r="J239" s="44" t="e">
        <f>INDEX('Juan-SESSION'!$L$358:$U$365, MATCH("*Military*",'Juan-SESSION'!$B$358:$B$365,0), MATCH("*3rd*",'Juan-SESSION'!$K$7:$T$7,0))</f>
        <v>#N/A</v>
      </c>
      <c r="K239" s="131" t="e">
        <f>IF($A$236='Juan-SESSION'!$A$358,INDEX('Juan-SESSION'!$K$358:$T$365, MATCH("*Clean *",'Juan-SESSION'!$B$358:$B$365,0), MATCH("*3rd*",'Juan-SESSION'!$K$7:$T$7,0)),"")</f>
        <v>#N/A</v>
      </c>
      <c r="L239" s="44" t="e">
        <f>INDEX('Juan-SESSION'!$L$358:$U$365, MATCH("*Clean *",'Juan-SESSION'!$B$358:$B$365,0), MATCH("*3rd*",'Juan-SESSION'!$K$7:$T$7,0))</f>
        <v>#N/A</v>
      </c>
      <c r="M239" s="131" t="e">
        <f>IF($A$236='Juan-SESSION'!$A$358,INDEX('Juan-SESSION'!$K$358:$T$365, MATCH("*Lat Pulldown*",'Juan-SESSION'!$B$358:$B$365,0), MATCH("*3rd*",'Juan-SESSION'!$K$7:$T$7,0)),"")</f>
        <v>#N/A</v>
      </c>
      <c r="N239" s="44" t="e">
        <f>INDEX('Juan-SESSION'!$L$358:$U$365, MATCH("*Lat Pulldown*",'Juan-SESSION'!$B$358:$B$365,0), MATCH("*3rd*",'Juan-SESSION'!$K$7:$T$7,0))</f>
        <v>#N/A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IF($A$236='Juan-SESSION'!$A$358,INDEX('Juan-SESSION'!$K$358:$T$365, MATCH("*Squat*",'Juan-SESSION'!$B$358:$B$365,0), MATCH("*4th*",'Juan-SESSION'!$K$7:$T$7,0)),"")</f>
        <v>#N/A</v>
      </c>
      <c r="D240" s="132" t="e">
        <f>INDEX('Juan-SESSION'!L$358:U$365, MATCH("*Squat*",'Juan-SESSION'!$B$358:$B$365,0), MATCH("*4th*",'Juan-SESSION'!K$7:T$7,0))</f>
        <v>#N/A</v>
      </c>
      <c r="E240" s="131" t="e">
        <f>IF($A$236='Juan-SESSION'!$A$358,INDEX('Juan-SESSION'!$K$358:$T$365, MATCH("*Deadlift*",'Juan-SESSION'!$B$358:$B$365,0), MATCH("*4th*",'Juan-SESSION'!$K$7:$T$7,0)),"")</f>
        <v>#N/A</v>
      </c>
      <c r="F240" s="131" t="e">
        <f>INDEX('Juan-SESSION'!$L$358:$U$365, MATCH("*Deadlift*",'Juan-SESSION'!$B$358:$B$365,0), MATCH("*4th*",'Juan-SESSION'!$K$7:$T$7,0))</f>
        <v>#N/A</v>
      </c>
      <c r="G240" s="131" t="e">
        <f>IF($A$236='Juan-SESSION'!$A$358,INDEX('Juan-SESSION'!$K$358:$T$365, MATCH("*Bench Press*",'Juan-SESSION'!$B$358:$B$365,0), MATCH("*4th*",'Juan-SESSION'!$K$7:$T$7,0)),"")</f>
        <v>#N/A</v>
      </c>
      <c r="H240" s="131" t="e">
        <f>INDEX('Juan-SESSION'!$L$358:$U$365, MATCH("*Bench Press*",'Juan-SESSION'!$B$358:$B$365,0), MATCH("*4th*",'Juan-SESSION'!$K$7:$T$7,0))</f>
        <v>#N/A</v>
      </c>
      <c r="I240" s="132" t="e">
        <f>IF($A$236='Juan-SESSION'!$A$358,INDEX('Juan-SESSION'!$K$358:$T$365, MATCH("*Military*",'Juan-SESSION'!$B$358:$B$365,0), MATCH("*4th*",'Juan-SESSION'!$K$7:$T$7,0)),"")</f>
        <v>#N/A</v>
      </c>
      <c r="J240" s="44" t="e">
        <f>INDEX('Juan-SESSION'!$L$358:$U$365, MATCH("*Military*",'Juan-SESSION'!$B$358:$B$365,0), MATCH("*4th*",'Juan-SESSION'!$K$7:$T$7,0))</f>
        <v>#N/A</v>
      </c>
      <c r="K240" s="131" t="e">
        <f>IF($A$236='Juan-SESSION'!$A$358,INDEX('Juan-SESSION'!$K$358:$T$365, MATCH("*Clean *",'Juan-SESSION'!$B$358:$B$365,0), MATCH("*4th*",'Juan-SESSION'!$K$7:$T$7,0)),"")</f>
        <v>#N/A</v>
      </c>
      <c r="L240" s="44" t="e">
        <f>INDEX('Juan-SESSION'!$L$358:$U$365, MATCH("*Clean *",'Juan-SESSION'!$B$358:$B$365,0), MATCH("*4th*",'Juan-SESSION'!$K$7:$T$7,0))</f>
        <v>#N/A</v>
      </c>
      <c r="M240" s="131" t="e">
        <f>IF($A$236='Juan-SESSION'!$A$358,INDEX('Juan-SESSION'!$K$358:$T$365, MATCH("*Lat Pulldown*",'Juan-SESSION'!$B$358:$B$365,0), MATCH("*4th*",'Juan-SESSION'!$K$7:$T$7,0)),"")</f>
        <v>#N/A</v>
      </c>
      <c r="N240" s="44" t="e">
        <f>INDEX('Juan-SESSION'!$L$358:$U$365, MATCH("*Lat Pulldown*",'Juan-SESSION'!$B$358:$B$365,0), MATCH("*4th*",'Juan-SESSION'!$K$7:$T$7,0))</f>
        <v>#N/A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IF($A$236='Juan-SESSION'!$A$358,INDEX('Juan-SESSION'!$K$358:$T$365, MATCH("*Squat*",'Juan-SESSION'!$B$358:$B$365,0), MATCH("*5th*",'Juan-SESSION'!$K$7:$T$7,0)),"")</f>
        <v>#N/A</v>
      </c>
      <c r="D241" s="132" t="e">
        <f>INDEX('Juan-SESSION'!L$358:U$365, MATCH("*Squat*",'Juan-SESSION'!$B$358:$B$365,0), MATCH("*5th*",'Juan-SESSION'!K$7:T$7,0))</f>
        <v>#N/A</v>
      </c>
      <c r="E241" s="131" t="e">
        <f>IF($A$236='Juan-SESSION'!$A$358,INDEX('Juan-SESSION'!$K$358:$T$365, MATCH("*Deadlift*",'Juan-SESSION'!$B$358:$B$365,0), MATCH("*5th*",'Juan-SESSION'!$K$7:$T$7,0)),"")</f>
        <v>#N/A</v>
      </c>
      <c r="F241" s="131" t="e">
        <f>INDEX('Juan-SESSION'!$L$358:$U$365, MATCH("*Deadlift*",'Juan-SESSION'!$B$358:$B$365,0), MATCH("*5th*",'Juan-SESSION'!$K$7:$T$7,0))</f>
        <v>#N/A</v>
      </c>
      <c r="G241" s="131" t="e">
        <f>IF($A$236='Juan-SESSION'!$A$358,INDEX('Juan-SESSION'!$K$358:$T$365, MATCH("*Bench Press*",'Juan-SESSION'!$B$358:$B$365,0), MATCH("*5th*",'Juan-SESSION'!$K$7:$T$7,0)),"")</f>
        <v>#N/A</v>
      </c>
      <c r="H241" s="131" t="e">
        <f>INDEX('Juan-SESSION'!$L$358:$U$365, MATCH("*Bench Press*",'Juan-SESSION'!$B$358:$B$365,0), MATCH("*5th*",'Juan-SESSION'!$K$7:$T$7,0))</f>
        <v>#N/A</v>
      </c>
      <c r="I241" s="132" t="e">
        <f>IF($A$236='Juan-SESSION'!$A$358,INDEX('Juan-SESSION'!$K$358:$T$365, MATCH("*Military*",'Juan-SESSION'!$B$358:$B$365,0), MATCH("*5th*",'Juan-SESSION'!$K$7:$T$7,0)),"")</f>
        <v>#N/A</v>
      </c>
      <c r="J241" s="44" t="e">
        <f>INDEX('Juan-SESSION'!$L$358:$U$365, MATCH("*Military*",'Juan-SESSION'!$B$358:$B$365,0), MATCH("*5th*",'Juan-SESSION'!$K$7:$T$7,0))</f>
        <v>#N/A</v>
      </c>
      <c r="K241" s="131" t="e">
        <f>IF($A$236='Juan-SESSION'!$A$358,INDEX('Juan-SESSION'!$K$358:$T$365, MATCH("*Clean *",'Juan-SESSION'!$B$358:$B$365,0), MATCH("*5th*",'Juan-SESSION'!$K$7:$T$7,0)),"")</f>
        <v>#N/A</v>
      </c>
      <c r="L241" s="44" t="e">
        <f>INDEX('Juan-SESSION'!$L$358:$U$365, MATCH("*Clean *",'Juan-SESSION'!$B$358:$B$365,0), MATCH("*5th*",'Juan-SESSION'!$K$7:$T$7,0))</f>
        <v>#N/A</v>
      </c>
      <c r="M241" s="131" t="e">
        <f>IF($A$236='Juan-SESSION'!$A$358,INDEX('Juan-SESSION'!$K$358:$T$365, MATCH("*Lat Pulldown*",'Juan-SESSION'!$B$358:$B$365,0), MATCH("*5th*",'Juan-SESSION'!$K$7:$T$7,0)),"")</f>
        <v>#N/A</v>
      </c>
      <c r="N241" s="44" t="e">
        <f>INDEX('Juan-SESSION'!$L$358:$U$365, MATCH("*Lat Pulldown*",'Juan-SESSION'!$B$358:$B$365,0), MATCH("*5th*",'Juan-SESSION'!$K$7:$T$7,0))</f>
        <v>#N/A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'Juan-SESSION'!A367</f>
        <v>0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IF($A$242='Juan-SESSION'!$A$367,INDEX('Juan-SESSION'!$K$367:$T$374, MATCH("*1k Row*",'Juan-SESSION'!$B$367:$B$374,0), MATCH("*1st*",'Juan-SESSION'!$K$7:$T$7,0)),"")</f>
        <v>#N/A</v>
      </c>
      <c r="P242" s="152" t="e">
        <f>IF($A$242='Juan-SESSION'!$A$367,INDEX('Juan-SESSION'!$K$367:$T$374, MATCH("*HIIT*",'Juan-SESSION'!$B$367:$B$374,0), MATCH("*1st*",'Juan-SESSION'!$K$7:$T$7,0)),"")</f>
        <v>#N/A</v>
      </c>
      <c r="Q242" s="119" t="e">
        <f>INDEX('Juan-SESSION'!$L$212:$U$367, MATCH("*HIIT*",'Juan-SESSION'!$B$212:$B$367,0), MATCH("*1st*",'Juan-SESSION'!$K$7:$T$7,0))</f>
        <v>#N/A</v>
      </c>
      <c r="R242" s="119">
        <f>'Juan-SESSION'!U367</f>
        <v>0</v>
      </c>
      <c r="S242" s="116"/>
      <c r="T242" s="116"/>
      <c r="U242" s="120">
        <f>'Juan-SESSION'!A368</f>
        <v>0</v>
      </c>
      <c r="V242" s="120">
        <f>'Juan-SESSION'!A369</f>
        <v>0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IF($A$242='Juan-SESSION'!$A$367,INDEX('Juan-SESSION'!$K$367:$T$374, MATCH("*Squat*",'Juan-SESSION'!$B$367:$B$374,0), MATCH("*1st*",'Juan-SESSION'!$K$7:$T$7,0)),"")</f>
        <v>#N/A</v>
      </c>
      <c r="D243" s="132" t="e">
        <f>INDEX('Juan-SESSION'!L$367:U$374, MATCH("*Squat*",'Juan-SESSION'!$B$367:$B$374,0), MATCH("*1st*",'Juan-SESSION'!K$7:T$7,0))</f>
        <v>#N/A</v>
      </c>
      <c r="E243" s="131" t="e">
        <f>IF($A$242='Juan-SESSION'!$A$367,INDEX('Juan-SESSION'!$K$367:$T$374, MATCH("*Deadlift*",'Juan-SESSION'!$B$367:$B$374,0), MATCH("*1st*",'Juan-SESSION'!$K$7:$T$7,0)),"")</f>
        <v>#N/A</v>
      </c>
      <c r="F243" s="131" t="e">
        <f>INDEX('Juan-SESSION'!$L$367:$U$374, MATCH("*Deadlift*",'Juan-SESSION'!$B$367:$B$374,0), MATCH("*1st*",'Juan-SESSION'!$K$7:$T$7,0))</f>
        <v>#N/A</v>
      </c>
      <c r="G243" s="131" t="e">
        <f>IF($A$242='Juan-SESSION'!$A$367,INDEX('Juan-SESSION'!$K$367:$T$374, MATCH("*Bench Press*",'Juan-SESSION'!$B$367:$B$374,0), MATCH("*1st*",'Juan-SESSION'!$K$7:$T$7,0)),"")</f>
        <v>#N/A</v>
      </c>
      <c r="H243" s="131" t="e">
        <f>INDEX('Juan-SESSION'!$L$367:$U$374, MATCH("*Bench Press*",'Juan-SESSION'!$B$367:$B$374,0), MATCH("*1st*",'Juan-SESSION'!$K$7:$T$7,0))</f>
        <v>#N/A</v>
      </c>
      <c r="I243" s="132" t="e">
        <f>IF($A$242='Juan-SESSION'!$A$367,INDEX('Juan-SESSION'!$K$367:$T$374, MATCH("*Military*",'Juan-SESSION'!$B$367:$B$374,0), MATCH("*1st*",'Juan-SESSION'!$K$7:$T$7,0)),"")</f>
        <v>#N/A</v>
      </c>
      <c r="J243" s="48" t="e">
        <f>INDEX('Juan-SESSION'!$L$367:$U$374, MATCH("*Military*",'Juan-SESSION'!$B$367:$B$374,0), MATCH("*1st*",'Juan-SESSION'!$K$7:$T$7,0))</f>
        <v>#N/A</v>
      </c>
      <c r="K243" s="131" t="e">
        <f>IF($A$242='Juan-SESSION'!$A$367,INDEX('Juan-SESSION'!$K$367:$T$374, MATCH("*Clean *",'Juan-SESSION'!$B$367:$B$374,0), MATCH("*1st*",'Juan-SESSION'!$K$7:$T$7,0)),"")</f>
        <v>#N/A</v>
      </c>
      <c r="L243" s="48" t="e">
        <f>INDEX('Juan-SESSION'!$L$367:$U$374, MATCH("*Clean *",'Juan-SESSION'!$B$367:$B$374,0), MATCH("*1st*",'Juan-SESSION'!$K$7:$T$7,0))</f>
        <v>#N/A</v>
      </c>
      <c r="M243" s="131" t="e">
        <f>IF($A$242='Juan-SESSION'!$A$367,INDEX('Juan-SESSION'!$K$367:$T$374, MATCH("*Lat Pulldown*",'Juan-SESSION'!$B$367:$B$374,0), MATCH("*1st*",'Juan-SESSION'!$K$7:$T$7,0)),"")</f>
        <v>#N/A</v>
      </c>
      <c r="N243" s="48" t="e">
        <f>INDEX('Juan-SESSION'!$L$367:$U$374, MATCH("*Lat Pulldown*",'Juan-SESSION'!$B$367:$B$374,0), MATCH("*1st*",'Juan-SESSION'!$K$7:$T$7,0))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IF($A$242='Juan-SESSION'!$A$367,INDEX('Juan-SESSION'!$K$367:$T$374, MATCH("*Squat*",'Juan-SESSION'!$B$367:$B$374,0), MATCH("*2nd*",'Juan-SESSION'!$K$7:$T$7,0)),"")</f>
        <v>#N/A</v>
      </c>
      <c r="D244" s="132" t="e">
        <f>INDEX('Juan-SESSION'!L$367:U$374, MATCH("*Squat*",'Juan-SESSION'!$B$367:$B$374,0), MATCH("*2nd*",'Juan-SESSION'!K$7:T$7,0))</f>
        <v>#N/A</v>
      </c>
      <c r="E244" s="131" t="e">
        <f>IF($A$242='Juan-SESSION'!$A$367,INDEX('Juan-SESSION'!$K$367:$T$374, MATCH("*Deadlift*",'Juan-SESSION'!$B$367:$B$374,0), MATCH("*2ND*",'Juan-SESSION'!$K$7:$T$7,0)),"")</f>
        <v>#N/A</v>
      </c>
      <c r="F244" s="131" t="e">
        <f>INDEX('Juan-SESSION'!$L$367:$U$374, MATCH("*Deadlift*",'Juan-SESSION'!$B$367:$B$374,0), MATCH("*2nd*",'Juan-SESSION'!$K$7:$T$7,0))</f>
        <v>#N/A</v>
      </c>
      <c r="G244" s="131" t="e">
        <f>IF($A$242='Juan-SESSION'!$A$367,INDEX('Juan-SESSION'!$K$367:$T$374, MATCH("*Bench Press*",'Juan-SESSION'!$B$367:$B$374,0), MATCH("*2ND*",'Juan-SESSION'!$K$7:$T$7,0)),"")</f>
        <v>#N/A</v>
      </c>
      <c r="H244" s="131" t="e">
        <f>INDEX('Juan-SESSION'!$L$367:$U$374, MATCH("*Bench Press*",'Juan-SESSION'!$B$367:$B$374,0), MATCH("*2nd*",'Juan-SESSION'!$K$7:$T$7,0))</f>
        <v>#N/A</v>
      </c>
      <c r="I244" s="132" t="e">
        <f>IF($A$242='Juan-SESSION'!$A$367,INDEX('Juan-SESSION'!$K$367:$T$374, MATCH("*Military*",'Juan-SESSION'!$B$367:$B$374,0), MATCH("*2ND*",'Juan-SESSION'!$K$7:$T$7,0)),"")</f>
        <v>#N/A</v>
      </c>
      <c r="J244" s="44" t="e">
        <f>INDEX('Juan-SESSION'!$L$367:$U$374, MATCH("*Military*",'Juan-SESSION'!$B$367:$B$374,0), MATCH("*2nd*",'Juan-SESSION'!$K$7:$T$7,0))</f>
        <v>#N/A</v>
      </c>
      <c r="K244" s="131" t="e">
        <f>IF($A$242='Juan-SESSION'!$A$367,INDEX('Juan-SESSION'!$K$367:$T$374, MATCH("*Clean *",'Juan-SESSION'!$B$367:$B$374,0), MATCH("*2ND*",'Juan-SESSION'!$K$7:$T$7,0)),"")</f>
        <v>#N/A</v>
      </c>
      <c r="L244" s="44" t="e">
        <f>INDEX('Juan-SESSION'!$L$367:$U$374, MATCH("*Clean *",'Juan-SESSION'!$B$367:$B$374,0), MATCH("*2nd*",'Juan-SESSION'!$K$7:$T$7,0))</f>
        <v>#N/A</v>
      </c>
      <c r="M244" s="131" t="e">
        <f>IF($A$242='Juan-SESSION'!$A$367,INDEX('Juan-SESSION'!$K$367:$T$374, MATCH("*Lat Pulldown*",'Juan-SESSION'!$B$367:$B$374,0), MATCH("*2ND*",'Juan-SESSION'!$K$7:$T$7,0)),"")</f>
        <v>#N/A</v>
      </c>
      <c r="N244" s="44" t="e">
        <f>INDEX('Juan-SESSION'!$L$367:$U$374, MATCH("*Lat Pulldown*",'Juan-SESSION'!$B$367:$B$374,0), MATCH("*2nd*",'Juan-SESSION'!$K$7:$T$7,0))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IF($A$242='Juan-SESSION'!$A$367,INDEX('Juan-SESSION'!$K$367:$T$374, MATCH("*Squat*",'Juan-SESSION'!$B$367:$B$374,0), MATCH("*3rd*",'Juan-SESSION'!$K$7:$T$7,0)),"")</f>
        <v>#N/A</v>
      </c>
      <c r="D245" s="132" t="e">
        <f>INDEX('Juan-SESSION'!L$367:U$374, MATCH("*Squat*",'Juan-SESSION'!$B$367:$B$374,0), MATCH("*3rd*",'Juan-SESSION'!K$7:T$7,0))</f>
        <v>#N/A</v>
      </c>
      <c r="E245" s="131" t="e">
        <f>IF($A$242='Juan-SESSION'!$A$367,INDEX('Juan-SESSION'!$K$367:$T$374, MATCH("*Deadlift*",'Juan-SESSION'!$B$367:$B$374,0), MATCH("*3rd*",'Juan-SESSION'!$K$7:$T$7,0)),"")</f>
        <v>#N/A</v>
      </c>
      <c r="F245" s="131" t="e">
        <f>INDEX('Juan-SESSION'!$L$367:$U$374, MATCH("*Deadlift*",'Juan-SESSION'!$B$367:$B$374,0), MATCH("*3rd*",'Juan-SESSION'!$K$7:$T$7,0))</f>
        <v>#N/A</v>
      </c>
      <c r="G245" s="131" t="e">
        <f>IF($A$242='Juan-SESSION'!$A$367,INDEX('Juan-SESSION'!$K$367:$T$374, MATCH("*Bench Press*",'Juan-SESSION'!$B$367:$B$374,0), MATCH("*3rd*",'Juan-SESSION'!$K$7:$T$7,0)),"")</f>
        <v>#N/A</v>
      </c>
      <c r="H245" s="131" t="e">
        <f>INDEX('Juan-SESSION'!$L$367:$U$374, MATCH("*Bench Press*",'Juan-SESSION'!$B$367:$B$374,0), MATCH("*3rd*",'Juan-SESSION'!$K$7:$T$7,0))</f>
        <v>#N/A</v>
      </c>
      <c r="I245" s="132" t="e">
        <f>IF($A$242='Juan-SESSION'!$A$367,INDEX('Juan-SESSION'!$K$367:$T$374, MATCH("*Military*",'Juan-SESSION'!$B$367:$B$374,0), MATCH("*3rd*",'Juan-SESSION'!$K$7:$T$7,0)),"")</f>
        <v>#N/A</v>
      </c>
      <c r="J245" s="44" t="e">
        <f>INDEX('Juan-SESSION'!$L$367:$U$374, MATCH("*Military*",'Juan-SESSION'!$B$367:$B$374,0), MATCH("*3rd*",'Juan-SESSION'!$K$7:$T$7,0))</f>
        <v>#N/A</v>
      </c>
      <c r="K245" s="131" t="e">
        <f>IF($A$242='Juan-SESSION'!$A$367,INDEX('Juan-SESSION'!$K$367:$T$374, MATCH("*Clean *",'Juan-SESSION'!$B$367:$B$374,0), MATCH("*3rd*",'Juan-SESSION'!$K$7:$T$7,0)),"")</f>
        <v>#N/A</v>
      </c>
      <c r="L245" s="44" t="e">
        <f>INDEX('Juan-SESSION'!$L$367:$U$374, MATCH("*Clean *",'Juan-SESSION'!$B$367:$B$374,0), MATCH("*3rd*",'Juan-SESSION'!$K$7:$T$7,0))</f>
        <v>#N/A</v>
      </c>
      <c r="M245" s="131" t="e">
        <f>IF($A$242='Juan-SESSION'!$A$367,INDEX('Juan-SESSION'!$K$367:$T$374, MATCH("*Lat Pulldown*",'Juan-SESSION'!$B$367:$B$374,0), MATCH("*3rd*",'Juan-SESSION'!$K$7:$T$7,0)),"")</f>
        <v>#N/A</v>
      </c>
      <c r="N245" s="44" t="e">
        <f>INDEX('Juan-SESSION'!$L$367:$U$374, MATCH("*Lat Pulldown*",'Juan-SESSION'!$B$367:$B$374,0), MATCH("*3rd*",'Juan-SESSION'!$K$7:$T$7,0))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IF($A$242='Juan-SESSION'!$A$367,INDEX('Juan-SESSION'!$K$367:$T$374, MATCH("*Squat*",'Juan-SESSION'!$B$367:$B$374,0), MATCH("*4th*",'Juan-SESSION'!$K$7:$T$7,0)),"")</f>
        <v>#N/A</v>
      </c>
      <c r="D246" s="132" t="e">
        <f>INDEX('Juan-SESSION'!L$367:U$374, MATCH("*Squat*",'Juan-SESSION'!$B$367:$B$374,0), MATCH("*4th*",'Juan-SESSION'!K$7:T$7,0))</f>
        <v>#N/A</v>
      </c>
      <c r="E246" s="131" t="e">
        <f>IF($A$242='Juan-SESSION'!$A$367,INDEX('Juan-SESSION'!$K$367:$T$374, MATCH("*Deadlift*",'Juan-SESSION'!$B$367:$B$374,0), MATCH("*4th*",'Juan-SESSION'!$K$7:$T$7,0)),"")</f>
        <v>#N/A</v>
      </c>
      <c r="F246" s="131" t="e">
        <f>INDEX('Juan-SESSION'!$L$367:$U$374, MATCH("*Deadlift*",'Juan-SESSION'!$B$367:$B$374,0), MATCH("*4th*",'Juan-SESSION'!$K$7:$T$7,0))</f>
        <v>#N/A</v>
      </c>
      <c r="G246" s="131" t="e">
        <f>IF($A$242='Juan-SESSION'!$A$367,INDEX('Juan-SESSION'!$K$367:$T$374, MATCH("*Bench Press*",'Juan-SESSION'!$B$367:$B$374,0), MATCH("*4th*",'Juan-SESSION'!$K$7:$T$7,0)),"")</f>
        <v>#N/A</v>
      </c>
      <c r="H246" s="131" t="e">
        <f>INDEX('Juan-SESSION'!$L$367:$U$374, MATCH("*Bench Press*",'Juan-SESSION'!$B$367:$B$374,0), MATCH("*4th*",'Juan-SESSION'!$K$7:$T$7,0))</f>
        <v>#N/A</v>
      </c>
      <c r="I246" s="132" t="e">
        <f>IF($A$242='Juan-SESSION'!$A$367,INDEX('Juan-SESSION'!$K$367:$T$374, MATCH("*Military*",'Juan-SESSION'!$B$367:$B$374,0), MATCH("*4th*",'Juan-SESSION'!$K$7:$T$7,0)),"")</f>
        <v>#N/A</v>
      </c>
      <c r="J246" s="44" t="e">
        <f>INDEX('Juan-SESSION'!$L$367:$U$374, MATCH("*Military*",'Juan-SESSION'!$B$367:$B$374,0), MATCH("*4th*",'Juan-SESSION'!$K$7:$T$7,0))</f>
        <v>#N/A</v>
      </c>
      <c r="K246" s="131" t="e">
        <f>IF($A$242='Juan-SESSION'!$A$367,INDEX('Juan-SESSION'!$K$367:$T$374, MATCH("*Clean *",'Juan-SESSION'!$B$367:$B$374,0), MATCH("*4th*",'Juan-SESSION'!$K$7:$T$7,0)),"")</f>
        <v>#N/A</v>
      </c>
      <c r="L246" s="44" t="e">
        <f>INDEX('Juan-SESSION'!$L$367:$U$374, MATCH("*Clean *",'Juan-SESSION'!$B$367:$B$374,0), MATCH("*4th*",'Juan-SESSION'!$K$7:$T$7,0))</f>
        <v>#N/A</v>
      </c>
      <c r="M246" s="131" t="e">
        <f>IF($A$242='Juan-SESSION'!$A$367,INDEX('Juan-SESSION'!$K$367:$T$374, MATCH("*Lat Pulldown*",'Juan-SESSION'!$B$367:$B$374,0), MATCH("*4th*",'Juan-SESSION'!$K$7:$T$7,0)),"")</f>
        <v>#N/A</v>
      </c>
      <c r="N246" s="44" t="e">
        <f>INDEX('Juan-SESSION'!$L$367:$U$374, MATCH("*Lat Pulldown*",'Juan-SESSION'!$B$367:$B$374,0), MATCH("*4th*",'Juan-SESSION'!$K$7:$T$7,0))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IF($A$242='Juan-SESSION'!$A$367,INDEX('Juan-SESSION'!$K$367:$T$374, MATCH("*Squat*",'Juan-SESSION'!$B$367:$B$374,0), MATCH("*5th*",'Juan-SESSION'!$K$7:$T$7,0)),"")</f>
        <v>#N/A</v>
      </c>
      <c r="D247" s="132" t="e">
        <f>INDEX('Juan-SESSION'!L$367:U$374, MATCH("*Squat*",'Juan-SESSION'!$B$367:$B$374,0), MATCH("*5th*",'Juan-SESSION'!K$7:T$7,0))</f>
        <v>#N/A</v>
      </c>
      <c r="E247" s="131" t="e">
        <f>IF($A$242='Juan-SESSION'!$A$367,INDEX('Juan-SESSION'!$K$367:$T$374, MATCH("*Deadlift*",'Juan-SESSION'!$B$367:$B$374,0), MATCH("*5th*",'Juan-SESSION'!$K$7:$T$7,0)),"")</f>
        <v>#N/A</v>
      </c>
      <c r="F247" s="131" t="e">
        <f>INDEX('Juan-SESSION'!$L$367:$U$374, MATCH("*Deadlift*",'Juan-SESSION'!$B$367:$B$374,0), MATCH("*5th*",'Juan-SESSION'!$K$7:$T$7,0))</f>
        <v>#N/A</v>
      </c>
      <c r="G247" s="131" t="e">
        <f>IF($A$242='Juan-SESSION'!$A$367,INDEX('Juan-SESSION'!$K$367:$T$374, MATCH("*Bench Press*",'Juan-SESSION'!$B$367:$B$374,0), MATCH("*5th*",'Juan-SESSION'!$K$7:$T$7,0)),"")</f>
        <v>#N/A</v>
      </c>
      <c r="H247" s="131" t="e">
        <f>INDEX('Juan-SESSION'!$L$367:$U$374, MATCH("*Bench Press*",'Juan-SESSION'!$B$367:$B$374,0), MATCH("*5th*",'Juan-SESSION'!$K$7:$T$7,0))</f>
        <v>#N/A</v>
      </c>
      <c r="I247" s="132" t="e">
        <f>IF($A$242='Juan-SESSION'!$A$367,INDEX('Juan-SESSION'!$K$367:$T$374, MATCH("*Military*",'Juan-SESSION'!$B$367:$B$374,0), MATCH("*5th*",'Juan-SESSION'!$K$7:$T$7,0)),"")</f>
        <v>#N/A</v>
      </c>
      <c r="J247" s="44" t="e">
        <f>INDEX('Juan-SESSION'!$L$367:$U$374, MATCH("*Military*",'Juan-SESSION'!$B$367:$B$374,0), MATCH("*5th*",'Juan-SESSION'!$K$7:$T$7,0))</f>
        <v>#N/A</v>
      </c>
      <c r="K247" s="131" t="e">
        <f>IF($A$242='Juan-SESSION'!$A$367,INDEX('Juan-SESSION'!$K$367:$T$374, MATCH("*Clean *",'Juan-SESSION'!$B$367:$B$374,0), MATCH("*5th*",'Juan-SESSION'!$K$7:$T$7,0)),"")</f>
        <v>#N/A</v>
      </c>
      <c r="L247" s="44" t="e">
        <f>INDEX('Juan-SESSION'!$L$367:$U$374, MATCH("*Clean *",'Juan-SESSION'!$B$367:$B$374,0), MATCH("*5th*",'Juan-SESSION'!$K$7:$T$7,0))</f>
        <v>#N/A</v>
      </c>
      <c r="M247" s="131" t="e">
        <f>IF($A$242='Juan-SESSION'!$A$367,INDEX('Juan-SESSION'!$K$367:$T$374, MATCH("*Lat Pulldown*",'Juan-SESSION'!$B$367:$B$374,0), MATCH("*5th*",'Juan-SESSION'!$K$7:$T$7,0)),"")</f>
        <v>#N/A</v>
      </c>
      <c r="N247" s="44" t="e">
        <f>INDEX('Juan-SESSION'!$L$367:$U$374, MATCH("*Lat Pulldown*",'Juan-SESSION'!$B$367:$B$374,0), MATCH("*5th*",'Juan-SESSION'!$K$7:$T$7,0))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'Juan-SESSION'!A376</f>
        <v>0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IF($A$248='Juan-SESSION'!$A$376,INDEX('Juan-SESSION'!$K$376:$T$383, MATCH("*1k Row*",'Juan-SESSION'!$B$376:$B$383,0), MATCH("*1st*",'Juan-SESSION'!$K$7:$T$7,0)),"")</f>
        <v>#N/A</v>
      </c>
      <c r="P248" s="152" t="e">
        <f>IF($A$248='Juan-SESSION'!$A$376,INDEX('Juan-SESSION'!$K$376:$T$383, MATCH("*HIIT*",'Juan-SESSION'!$B$376:$B$383,0), MATCH("*1st*",'Juan-SESSION'!$K$7:$T$7,0)),"")</f>
        <v>#N/A</v>
      </c>
      <c r="Q248" s="119" t="e">
        <f>INDEX('Juan-SESSION'!$L$376:$U$383, MATCH("*HIIT*",'Juan-SESSION'!$B$376:$B$383,0), MATCH("*1st*",'Juan-SESSION'!$K$7:$T$7,0))</f>
        <v>#N/A</v>
      </c>
      <c r="R248" s="119">
        <f>'Juan-SESSION'!U376</f>
        <v>0</v>
      </c>
      <c r="S248" s="116"/>
      <c r="T248" s="116"/>
      <c r="U248" s="120">
        <f>'Juan-SESSION'!A377</f>
        <v>0</v>
      </c>
      <c r="V248" s="120">
        <f>'Juan-SESSION'!A378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IF($A$248='Juan-SESSION'!$A$376,INDEX('Juan-SESSION'!$K$376:$T$383, MATCH("*Squat*",'Juan-SESSION'!$B$376:$B$383,0), MATCH("*1st*",'Juan-SESSION'!$K$7:$T$7,0)),"")</f>
        <v>#N/A</v>
      </c>
      <c r="D249" s="132" t="e">
        <f>INDEX('Juan-SESSION'!L$376:U$383, MATCH("*Squat*",'Juan-SESSION'!$B$376:$B$383,0), MATCH("*1st*",'Juan-SESSION'!K$7:T$7,0))</f>
        <v>#N/A</v>
      </c>
      <c r="E249" s="131" t="e">
        <f>IF($A$248='Juan-SESSION'!$A$376,INDEX('Juan-SESSION'!$K$376:$T$383, MATCH("*Deadlift*",'Juan-SESSION'!$B$376:$B$383,0), MATCH("*1st*",'Juan-SESSION'!$K$7:$T$7,0)),"")</f>
        <v>#N/A</v>
      </c>
      <c r="F249" s="131" t="e">
        <f>INDEX('Juan-SESSION'!$L$376:$U$383, MATCH("*Deadlift*",'Juan-SESSION'!$B$376:$B$383,0), MATCH("*1st*",'Juan-SESSION'!$K$7:$T$7,0))</f>
        <v>#N/A</v>
      </c>
      <c r="G249" s="131" t="e">
        <f>IF($A$248='Juan-SESSION'!$A$376,INDEX('Juan-SESSION'!$K$376:$T$383, MATCH("*Bench Press*",'Juan-SESSION'!$B$376:$B$383,0), MATCH("*1st*",'Juan-SESSION'!$K$7:$T$7,0)),"")</f>
        <v>#N/A</v>
      </c>
      <c r="H249" s="131" t="e">
        <f>INDEX('Juan-SESSION'!$L$376:$U$383, MATCH("*Bench Press*",'Juan-SESSION'!$B$376:$B$383,0), MATCH("*1st*",'Juan-SESSION'!$K$7:$T$7,0))</f>
        <v>#N/A</v>
      </c>
      <c r="I249" s="132" t="e">
        <f>IF($A$248='Juan-SESSION'!$A$376,INDEX('Juan-SESSION'!$K$376:$T$383, MATCH("*Military*",'Juan-SESSION'!$B$376:$B$383,0), MATCH("*1st*",'Juan-SESSION'!$K$7:$T$7,0)),"")</f>
        <v>#N/A</v>
      </c>
      <c r="J249" s="48" t="e">
        <f>INDEX('Juan-SESSION'!$L$376:$U$383, MATCH("*Military*",'Juan-SESSION'!$B$376:$B$383,0), MATCH("*1st*",'Juan-SESSION'!$K$7:$T$7,0))</f>
        <v>#N/A</v>
      </c>
      <c r="K249" s="131" t="e">
        <f>IF($A$248='Juan-SESSION'!$A$376,INDEX('Juan-SESSION'!$K$376:$T$383, MATCH("*Clean *",'Juan-SESSION'!$B$376:$B$383,0), MATCH("*1st*",'Juan-SESSION'!$K$7:$T$7,0)),"")</f>
        <v>#N/A</v>
      </c>
      <c r="L249" s="48" t="e">
        <f>INDEX('Juan-SESSION'!$L$376:$U$383, MATCH("*Clean *",'Juan-SESSION'!$B$376:$B$383,0), MATCH("*1st*",'Juan-SESSION'!$K$7:$T$7,0))</f>
        <v>#N/A</v>
      </c>
      <c r="M249" s="131" t="e">
        <f>IF($A$248='Juan-SESSION'!$A$376,INDEX('Juan-SESSION'!$K$376:$T$383, MATCH("*Lat Pulldown*",'Juan-SESSION'!$B$376:$B$383,0), MATCH("*1st*",'Juan-SESSION'!$K$7:$T$7,0)),"")</f>
        <v>#N/A</v>
      </c>
      <c r="N249" s="48" t="e">
        <f>INDEX('Juan-SESSION'!$L$376:$U$383, MATCH("*Lat Pulldown*",'Juan-SESSION'!$B$376:$B$383,0), MATCH("*1st*",'Juan-SESSION'!$K$7:$T$7,0))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IF($A$248='Juan-SESSION'!$A$376,INDEX('Juan-SESSION'!$K$376:$T$383, MATCH("*Squat*",'Juan-SESSION'!$B$376:$B$383,0), MATCH("*2nd*",'Juan-SESSION'!$K$7:$T$7,0)),"")</f>
        <v>#N/A</v>
      </c>
      <c r="D250" s="132" t="e">
        <f>INDEX('Juan-SESSION'!L$376:U$383, MATCH("*Squat*",'Juan-SESSION'!$B$376:$B$383,0), MATCH("*2nd*",'Juan-SESSION'!K$7:T$7,0))</f>
        <v>#N/A</v>
      </c>
      <c r="E250" s="131" t="e">
        <f>IF($A$248='Juan-SESSION'!$A$376,INDEX('Juan-SESSION'!$K$376:$T$383, MATCH("*Deadlift*",'Juan-SESSION'!$B$376:$B$383,0), MATCH("*2ND*",'Juan-SESSION'!$K$7:$T$7,0)),"")</f>
        <v>#N/A</v>
      </c>
      <c r="F250" s="131" t="e">
        <f>INDEX('Juan-SESSION'!$L$376:$U$383, MATCH("*Deadlift*",'Juan-SESSION'!$B$376:$B$383,0), MATCH("*2nd*",'Juan-SESSION'!$K$7:$T$7,0))</f>
        <v>#N/A</v>
      </c>
      <c r="G250" s="131" t="e">
        <f>IF($A$248='Juan-SESSION'!$A$376,INDEX('Juan-SESSION'!$K$376:$T$383, MATCH("*Bench Press*",'Juan-SESSION'!$B$376:$B$383,0), MATCH("*2ND*",'Juan-SESSION'!$K$7:$T$7,0)),"")</f>
        <v>#N/A</v>
      </c>
      <c r="H250" s="131" t="e">
        <f>INDEX('Juan-SESSION'!$L$376:$U$383, MATCH("*Bench Press*",'Juan-SESSION'!$B$376:$B$383,0), MATCH("*2nd*",'Juan-SESSION'!$K$7:$T$7,0))</f>
        <v>#N/A</v>
      </c>
      <c r="I250" s="132" t="e">
        <f>IF($A$248='Juan-SESSION'!$A$376,INDEX('Juan-SESSION'!$K$376:$T$383, MATCH("*Military*",'Juan-SESSION'!$B$376:$B$383,0), MATCH("*2ND*",'Juan-SESSION'!$K$7:$T$7,0)),"")</f>
        <v>#N/A</v>
      </c>
      <c r="J250" s="44" t="e">
        <f>INDEX('Juan-SESSION'!$L$376:$U$383, MATCH("*Military*",'Juan-SESSION'!$B$376:$B$383,0), MATCH("*2nd*",'Juan-SESSION'!$K$7:$T$7,0))</f>
        <v>#N/A</v>
      </c>
      <c r="K250" s="131" t="e">
        <f>IF($A$248='Juan-SESSION'!$A$376,INDEX('Juan-SESSION'!$K$376:$T$383, MATCH("*Clean *",'Juan-SESSION'!$B$376:$B$383,0), MATCH("*2ND*",'Juan-SESSION'!$K$7:$T$7,0)),"")</f>
        <v>#N/A</v>
      </c>
      <c r="L250" s="44" t="e">
        <f>INDEX('Juan-SESSION'!$L$376:$U$383, MATCH("*Clean *",'Juan-SESSION'!$B$376:$B$383,0), MATCH("*2nd*",'Juan-SESSION'!$K$7:$T$7,0))</f>
        <v>#N/A</v>
      </c>
      <c r="M250" s="131" t="e">
        <f>IF($A$248='Juan-SESSION'!$A$376,INDEX('Juan-SESSION'!$K$376:$T$383, MATCH("*Lat Pulldown*",'Juan-SESSION'!$B$376:$B$383,0), MATCH("*2ND*",'Juan-SESSION'!$K$7:$T$7,0)),"")</f>
        <v>#N/A</v>
      </c>
      <c r="N250" s="44" t="e">
        <f>INDEX('Juan-SESSION'!$L$376:$U$383, MATCH("*Lat Pulldown*",'Juan-SESSION'!$B$376:$B$383,0), MATCH("*2nd*",'Juan-SESSION'!$K$7:$T$7,0))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IF($A$248='Juan-SESSION'!$A$376,INDEX('Juan-SESSION'!$K$376:$T$383, MATCH("*Squat*",'Juan-SESSION'!$B$376:$B$383,0), MATCH("*3rd*",'Juan-SESSION'!$K$7:$T$7,0)),"")</f>
        <v>#N/A</v>
      </c>
      <c r="D251" s="132" t="e">
        <f>INDEX('Juan-SESSION'!L$376:U$383, MATCH("*Squat*",'Juan-SESSION'!$B$376:$B$383,0), MATCH("*3rd*",'Juan-SESSION'!K$7:T$7,0))</f>
        <v>#N/A</v>
      </c>
      <c r="E251" s="131" t="e">
        <f>IF($A$248='Juan-SESSION'!$A$376,INDEX('Juan-SESSION'!$K$376:$T$383, MATCH("*Deadlift*",'Juan-SESSION'!$B$376:$B$383,0), MATCH("*3rd*",'Juan-SESSION'!$K$7:$T$7,0)),"")</f>
        <v>#N/A</v>
      </c>
      <c r="F251" s="131" t="e">
        <f>INDEX('Juan-SESSION'!$L$376:$U$383, MATCH("*Deadlift*",'Juan-SESSION'!$B$376:$B$383,0), MATCH("*3rd*",'Juan-SESSION'!$K$7:$T$7,0))</f>
        <v>#N/A</v>
      </c>
      <c r="G251" s="131" t="e">
        <f>IF($A$248='Juan-SESSION'!$A$376,INDEX('Juan-SESSION'!$K$376:$T$383, MATCH("*Bench Press*",'Juan-SESSION'!$B$376:$B$383,0), MATCH("*3rd*",'Juan-SESSION'!$K$7:$T$7,0)),"")</f>
        <v>#N/A</v>
      </c>
      <c r="H251" s="131" t="e">
        <f>INDEX('Juan-SESSION'!$L$376:$U$383, MATCH("*Bench Press*",'Juan-SESSION'!$B$376:$B$383,0), MATCH("*3rd*",'Juan-SESSION'!$K$7:$T$7,0))</f>
        <v>#N/A</v>
      </c>
      <c r="I251" s="132" t="e">
        <f>IF($A$248='Juan-SESSION'!$A$376,INDEX('Juan-SESSION'!$K$376:$T$383, MATCH("*Military*",'Juan-SESSION'!$B$376:$B$383,0), MATCH("*3rd*",'Juan-SESSION'!$K$7:$T$7,0)),"")</f>
        <v>#N/A</v>
      </c>
      <c r="J251" s="44" t="e">
        <f>INDEX('Juan-SESSION'!$L$376:$U$383, MATCH("*Military*",'Juan-SESSION'!$B$376:$B$383,0), MATCH("*3rd*",'Juan-SESSION'!$K$7:$T$7,0))</f>
        <v>#N/A</v>
      </c>
      <c r="K251" s="131" t="e">
        <f>IF($A$248='Juan-SESSION'!$A$376,INDEX('Juan-SESSION'!$K$376:$T$383, MATCH("*Clean *",'Juan-SESSION'!$B$376:$B$383,0), MATCH("*3rd*",'Juan-SESSION'!$K$7:$T$7,0)),"")</f>
        <v>#N/A</v>
      </c>
      <c r="L251" s="44" t="e">
        <f>INDEX('Juan-SESSION'!$L$376:$U$383, MATCH("*Clean *",'Juan-SESSION'!$B$376:$B$383,0), MATCH("*3rd*",'Juan-SESSION'!$K$7:$T$7,0))</f>
        <v>#N/A</v>
      </c>
      <c r="M251" s="131" t="e">
        <f>IF($A$248='Juan-SESSION'!$A$376,INDEX('Juan-SESSION'!$K$376:$T$383, MATCH("*Lat Pulldown*",'Juan-SESSION'!$B$376:$B$383,0), MATCH("*3rd*",'Juan-SESSION'!$K$7:$T$7,0)),"")</f>
        <v>#N/A</v>
      </c>
      <c r="N251" s="44" t="e">
        <f>INDEX('Juan-SESSION'!$L$376:$U$383, MATCH("*Lat Pulldown*",'Juan-SESSION'!$B$376:$B$383,0), MATCH("*3rd*",'Juan-SESSION'!$K$7:$T$7,0))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IF($A$248='Juan-SESSION'!$A$376,INDEX('Juan-SESSION'!$K$376:$T$383, MATCH("*Squat*",'Juan-SESSION'!$B$376:$B$383,0), MATCH("*4th*",'Juan-SESSION'!$K$7:$T$7,0)),"")</f>
        <v>#N/A</v>
      </c>
      <c r="D252" s="132" t="e">
        <f>INDEX('Juan-SESSION'!L$376:U$383, MATCH("*Squat*",'Juan-SESSION'!$B$376:$B$383,0), MATCH("*4th*",'Juan-SESSION'!K$7:T$7,0))</f>
        <v>#N/A</v>
      </c>
      <c r="E252" s="131" t="e">
        <f>IF($A$248='Juan-SESSION'!$A$376,INDEX('Juan-SESSION'!$K$376:$T$383, MATCH("*Deadlift*",'Juan-SESSION'!$B$376:$B$383,0), MATCH("*4th*",'Juan-SESSION'!$K$7:$T$7,0)),"")</f>
        <v>#N/A</v>
      </c>
      <c r="F252" s="131" t="e">
        <f>INDEX('Juan-SESSION'!$L$376:$U$383, MATCH("*Deadlift*",'Juan-SESSION'!$B$376:$B$383,0), MATCH("*4th*",'Juan-SESSION'!$K$7:$T$7,0))</f>
        <v>#N/A</v>
      </c>
      <c r="G252" s="131" t="e">
        <f>IF($A$248='Juan-SESSION'!$A$376,INDEX('Juan-SESSION'!$K$376:$T$383, MATCH("*Bench Press*",'Juan-SESSION'!$B$376:$B$383,0), MATCH("*4th*",'Juan-SESSION'!$K$7:$T$7,0)),"")</f>
        <v>#N/A</v>
      </c>
      <c r="H252" s="131" t="e">
        <f>INDEX('Juan-SESSION'!$L$376:$U$383, MATCH("*Bench Press*",'Juan-SESSION'!$B$376:$B$383,0), MATCH("*4th*",'Juan-SESSION'!$K$7:$T$7,0))</f>
        <v>#N/A</v>
      </c>
      <c r="I252" s="132" t="e">
        <f>IF($A$248='Juan-SESSION'!$A$376,INDEX('Juan-SESSION'!$K$376:$T$383, MATCH("*Military*",'Juan-SESSION'!$B$376:$B$383,0), MATCH("*4th*",'Juan-SESSION'!$K$7:$T$7,0)),"")</f>
        <v>#N/A</v>
      </c>
      <c r="J252" s="44" t="e">
        <f>INDEX('Juan-SESSION'!$L$376:$U$383, MATCH("*Military*",'Juan-SESSION'!$B$376:$B$383,0), MATCH("*4th*",'Juan-SESSION'!$K$7:$T$7,0))</f>
        <v>#N/A</v>
      </c>
      <c r="K252" s="131" t="e">
        <f>IF($A$248='Juan-SESSION'!$A$376,INDEX('Juan-SESSION'!$K$376:$T$383, MATCH("*Clean *",'Juan-SESSION'!$B$376:$B$383,0), MATCH("*4th*",'Juan-SESSION'!$K$7:$T$7,0)),"")</f>
        <v>#N/A</v>
      </c>
      <c r="L252" s="44" t="e">
        <f>INDEX('Juan-SESSION'!$L$376:$U$383, MATCH("*Clean *",'Juan-SESSION'!$B$376:$B$383,0), MATCH("*4th*",'Juan-SESSION'!$K$7:$T$7,0))</f>
        <v>#N/A</v>
      </c>
      <c r="M252" s="131" t="e">
        <f>IF($A$248='Juan-SESSION'!$A$376,INDEX('Juan-SESSION'!$K$376:$T$383, MATCH("*Lat Pulldown*",'Juan-SESSION'!$B$376:$B$383,0), MATCH("*4th*",'Juan-SESSION'!$K$7:$T$7,0)),"")</f>
        <v>#N/A</v>
      </c>
      <c r="N252" s="44" t="e">
        <f>INDEX('Juan-SESSION'!$L$376:$U$383, MATCH("*Lat Pulldown*",'Juan-SESSION'!$B$376:$B$383,0), MATCH("*4th*",'Juan-SESSION'!$K$7:$T$7,0))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IF($A$248='Juan-SESSION'!$A$376,INDEX('Juan-SESSION'!$K$376:$T$383, MATCH("*Squat*",'Juan-SESSION'!$B$376:$B$383,0), MATCH("*5th*",'Juan-SESSION'!$K$7:$T$7,0)),"")</f>
        <v>#N/A</v>
      </c>
      <c r="D253" s="132" t="e">
        <f>INDEX('Juan-SESSION'!L$376:U$383, MATCH("*Squat*",'Juan-SESSION'!$B$376:$B$383,0), MATCH("*5th*",'Juan-SESSION'!K$7:T$7,0))</f>
        <v>#N/A</v>
      </c>
      <c r="E253" s="131" t="e">
        <f>IF($A$248='Juan-SESSION'!$A$376,INDEX('Juan-SESSION'!$K$376:$T$383, MATCH("*Deadlift*",'Juan-SESSION'!$B$376:$B$383,0), MATCH("*5th*",'Juan-SESSION'!$K$7:$T$7,0)),"")</f>
        <v>#N/A</v>
      </c>
      <c r="F253" s="131" t="e">
        <f>INDEX('Juan-SESSION'!$L$376:$U$383, MATCH("*Deadlift*",'Juan-SESSION'!$B$376:$B$383,0), MATCH("*5th*",'Juan-SESSION'!$K$7:$T$7,0))</f>
        <v>#N/A</v>
      </c>
      <c r="G253" s="131" t="e">
        <f>IF($A$248='Juan-SESSION'!$A$376,INDEX('Juan-SESSION'!$K$376:$T$383, MATCH("*Bench Press*",'Juan-SESSION'!$B$376:$B$383,0), MATCH("*5th*",'Juan-SESSION'!$K$7:$T$7,0)),"")</f>
        <v>#N/A</v>
      </c>
      <c r="H253" s="131" t="e">
        <f>INDEX('Juan-SESSION'!$L$376:$U$383, MATCH("*Bench Press*",'Juan-SESSION'!$B$376:$B$383,0), MATCH("*5th*",'Juan-SESSION'!$K$7:$T$7,0))</f>
        <v>#N/A</v>
      </c>
      <c r="I253" s="132" t="e">
        <f>IF($A$248='Juan-SESSION'!$A$376,INDEX('Juan-SESSION'!$K$376:$T$383, MATCH("*Military*",'Juan-SESSION'!$B$376:$B$383,0), MATCH("*5th*",'Juan-SESSION'!$K$7:$T$7,0)),"")</f>
        <v>#N/A</v>
      </c>
      <c r="J253" s="44" t="e">
        <f>INDEX('Juan-SESSION'!$L$376:$U$383, MATCH("*Military*",'Juan-SESSION'!$B$376:$B$383,0), MATCH("*5th*",'Juan-SESSION'!$K$7:$T$7,0))</f>
        <v>#N/A</v>
      </c>
      <c r="K253" s="131" t="e">
        <f>IF($A$248='Juan-SESSION'!$A$376,INDEX('Juan-SESSION'!$K$376:$T$383, MATCH("*Clean *",'Juan-SESSION'!$B$376:$B$383,0), MATCH("*5th*",'Juan-SESSION'!$K$7:$T$7,0)),"")</f>
        <v>#N/A</v>
      </c>
      <c r="L253" s="44" t="e">
        <f>INDEX('Juan-SESSION'!$L$376:$U$383, MATCH("*Clean *",'Juan-SESSION'!$B$376:$B$383,0), MATCH("*5th*",'Juan-SESSION'!$K$7:$T$7,0))</f>
        <v>#N/A</v>
      </c>
      <c r="M253" s="131" t="e">
        <f>IF($A$248='Juan-SESSION'!$A$376,INDEX('Juan-SESSION'!$K$376:$T$383, MATCH("*Lat Pulldown*",'Juan-SESSION'!$B$376:$B$383,0), MATCH("*5th*",'Juan-SESSION'!$K$7:$T$7,0)),"")</f>
        <v>#N/A</v>
      </c>
      <c r="N253" s="44" t="e">
        <f>INDEX('Juan-SESSION'!$L$376:$U$383, MATCH("*Lat Pulldown*",'Juan-SESSION'!$B$376:$B$383,0), MATCH("*5th*",'Juan-SESSION'!$K$7:$T$7,0))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'Juan-SESSION'!A385</f>
        <v>0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 t="e">
        <f>MAX(E255:E259)</f>
        <v>#N/A</v>
      </c>
      <c r="F254" s="116" t="e">
        <f t="array" ref="F254">MAX(IF(E255:E259=E254,F255:F259))</f>
        <v>#N/A</v>
      </c>
      <c r="G254" s="116" t="e">
        <f>MAX(G255:G259)</f>
        <v>#N/A</v>
      </c>
      <c r="H254" s="116" t="e">
        <f t="array" ref="H254">MAX(IF(G255:G259=G254,H255:H259))</f>
        <v>#N/A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IF($A$254='Juan-SESSION'!$A$385,INDEX('Juan-SESSION'!$K$385:$T$392, MATCH("*1k Row*",'Juan-SESSION'!$B$385:$B$392,0), MATCH("*1st*",'Juan-SESSION'!$K$7:$T$7,0)),"")</f>
        <v>#N/A</v>
      </c>
      <c r="P254" s="152" t="e">
        <f>IF($A$254='Juan-SESSION'!$A$385,INDEX('Juan-SESSION'!$K$385:$T$392, MATCH("*HIIT*",'Juan-SESSION'!$B$385:$B$392,0), MATCH("*1st*",'Juan-SESSION'!$K$7:$T$7,0)),"")</f>
        <v>#N/A</v>
      </c>
      <c r="Q254" s="119" t="e">
        <f>INDEX('Juan-SESSION'!$L$212:$U$385, MATCH("*HIIT*",'Juan-SESSION'!$B$212:$B$385,0), MATCH("*1st*",'Juan-SESSION'!$K$7:$T$7,0))</f>
        <v>#N/A</v>
      </c>
      <c r="R254" s="119">
        <f>'Juan-SESSION'!U385</f>
        <v>0</v>
      </c>
      <c r="S254" s="116"/>
      <c r="T254" s="116"/>
      <c r="U254" s="120">
        <f>'Juan-SESSION'!A386</f>
        <v>0</v>
      </c>
      <c r="V254" s="120">
        <f>'Juan-SESSION'!A387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IF($A$254='Juan-SESSION'!$A$385,INDEX('Juan-SESSION'!$K$385:$T$392, MATCH("*Squat*",'Juan-SESSION'!$B$385:$B$392,0), MATCH("*1st*",'Juan-SESSION'!$K$7:$T$7,0)),"")</f>
        <v>#N/A</v>
      </c>
      <c r="D255" s="132" t="e">
        <f>INDEX('Juan-SESSION'!L$385:U$392, MATCH("*Squat*",'Juan-SESSION'!$B$385:$B$392,0), MATCH("*1st*",'Juan-SESSION'!K$7:T$7,0))</f>
        <v>#N/A</v>
      </c>
      <c r="E255" s="131" t="e">
        <f>IF($A$254='Juan-SESSION'!$A$385,INDEX('Juan-SESSION'!$K$385:$T$392, MATCH("*Deadlift*",'Juan-SESSION'!$B$385:$B$392,0), MATCH("*1st*",'Juan-SESSION'!$K$7:$T$7,0)),"")</f>
        <v>#N/A</v>
      </c>
      <c r="F255" s="131" t="e">
        <f>INDEX('Juan-SESSION'!$L$385:$U$392, MATCH("*Deadlift*",'Juan-SESSION'!$B$385:$B$392,0), MATCH("*1st*",'Juan-SESSION'!$K$7:$T$7,0))</f>
        <v>#N/A</v>
      </c>
      <c r="G255" s="131" t="e">
        <f>IF($A$254='Juan-SESSION'!$A$385,INDEX('Juan-SESSION'!$K$385:$T$392, MATCH("*Bench Press*",'Juan-SESSION'!$B$385:$B$392,0), MATCH("*1st*",'Juan-SESSION'!$K$7:$T$7,0)),"")</f>
        <v>#N/A</v>
      </c>
      <c r="H255" s="131" t="e">
        <f>INDEX('Juan-SESSION'!$L$385:$U$392, MATCH("*Bench Press*",'Juan-SESSION'!$B$385:$B$392,0), MATCH("*1st*",'Juan-SESSION'!$K$7:$T$7,0))</f>
        <v>#N/A</v>
      </c>
      <c r="I255" s="132" t="e">
        <f>IF($A$254='Juan-SESSION'!$A$385,INDEX('Juan-SESSION'!$K$385:$T$392, MATCH("*Military*",'Juan-SESSION'!$B$385:$B$392,0), MATCH("*1st*",'Juan-SESSION'!$K$7:$T$7,0)),"")</f>
        <v>#N/A</v>
      </c>
      <c r="J255" s="48" t="e">
        <f>INDEX('Juan-SESSION'!$L$385:$U$392, MATCH("*Military*",'Juan-SESSION'!$B$385:$B$392,0), MATCH("*1st*",'Juan-SESSION'!$K$7:$T$7,0))</f>
        <v>#N/A</v>
      </c>
      <c r="K255" s="131" t="e">
        <f>IF($A$254='Juan-SESSION'!$A$385,INDEX('Juan-SESSION'!$K$385:$T$392, MATCH("*Clean *",'Juan-SESSION'!$B$385:$B$392,0), MATCH("*1st*",'Juan-SESSION'!$K$7:$T$7,0)),"")</f>
        <v>#N/A</v>
      </c>
      <c r="L255" s="48" t="e">
        <f>INDEX('Juan-SESSION'!$L$385:$U$392, MATCH("*Clean *",'Juan-SESSION'!$B$385:$B$392,0), MATCH("*1st*",'Juan-SESSION'!$K$7:$T$7,0))</f>
        <v>#N/A</v>
      </c>
      <c r="M255" s="131" t="e">
        <f>IF($A$254='Juan-SESSION'!$A$385,INDEX('Juan-SESSION'!$K$385:$T$392, MATCH("*Lat Pulldown*",'Juan-SESSION'!$B$385:$B$392,0), MATCH("*1st*",'Juan-SESSION'!$K$7:$T$7,0)),"")</f>
        <v>#N/A</v>
      </c>
      <c r="N255" s="48" t="e">
        <f>INDEX('Juan-SESSION'!$L$385:$U$392, MATCH("*Lat Pulldown*",'Juan-SESSION'!$B$385:$B$392,0), MATCH("*1st*",'Juan-SESSION'!$K$7:$T$7,0))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IF($A$254='Juan-SESSION'!$A$385,INDEX('Juan-SESSION'!$K$385:$T$392, MATCH("*Squat*",'Juan-SESSION'!$B$385:$B$392,0), MATCH("*2nd*",'Juan-SESSION'!$K$7:$T$7,0)),"")</f>
        <v>#N/A</v>
      </c>
      <c r="D256" s="132" t="e">
        <f>INDEX('Juan-SESSION'!L$385:U$392, MATCH("*Squat*",'Juan-SESSION'!$B$385:$B$392,0), MATCH("*2nd*",'Juan-SESSION'!K$7:T$7,0))</f>
        <v>#N/A</v>
      </c>
      <c r="E256" s="131" t="e">
        <f>IF($A$254='Juan-SESSION'!$A$385,INDEX('Juan-SESSION'!$K$385:$T$392, MATCH("*Deadlift*",'Juan-SESSION'!$B$385:$B$392,0), MATCH("*2ND*",'Juan-SESSION'!$K$7:$T$7,0)),"")</f>
        <v>#N/A</v>
      </c>
      <c r="F256" s="131" t="e">
        <f>INDEX('Juan-SESSION'!$L$385:$U$392, MATCH("*Deadlift*",'Juan-SESSION'!$B$385:$B$392,0), MATCH("*2nd*",'Juan-SESSION'!$K$7:$T$7,0))</f>
        <v>#N/A</v>
      </c>
      <c r="G256" s="131" t="e">
        <f>IF($A$254='Juan-SESSION'!$A$385,INDEX('Juan-SESSION'!$K$385:$T$392, MATCH("*Bench Press*",'Juan-SESSION'!$B$385:$B$392,0), MATCH("*2ND*",'Juan-SESSION'!$K$7:$T$7,0)),"")</f>
        <v>#N/A</v>
      </c>
      <c r="H256" s="131" t="e">
        <f>INDEX('Juan-SESSION'!$L$385:$U$392, MATCH("*Bench Press*",'Juan-SESSION'!$B$385:$B$392,0), MATCH("*2nd*",'Juan-SESSION'!$K$7:$T$7,0))</f>
        <v>#N/A</v>
      </c>
      <c r="I256" s="132" t="e">
        <f>IF($A$254='Juan-SESSION'!$A$385,INDEX('Juan-SESSION'!$K$385:$T$392, MATCH("*Military*",'Juan-SESSION'!$B$385:$B$392,0), MATCH("*2ND*",'Juan-SESSION'!$K$7:$T$7,0)),"")</f>
        <v>#N/A</v>
      </c>
      <c r="J256" s="44" t="e">
        <f>INDEX('Juan-SESSION'!$L$385:$U$392, MATCH("*Military*",'Juan-SESSION'!$B$385:$B$392,0), MATCH("*2nd*",'Juan-SESSION'!$K$7:$T$7,0))</f>
        <v>#N/A</v>
      </c>
      <c r="K256" s="131" t="e">
        <f>IF($A$254='Juan-SESSION'!$A$385,INDEX('Juan-SESSION'!$K$385:$T$392, MATCH("*Clean *",'Juan-SESSION'!$B$385:$B$392,0), MATCH("*2ND*",'Juan-SESSION'!$K$7:$T$7,0)),"")</f>
        <v>#N/A</v>
      </c>
      <c r="L256" s="44" t="e">
        <f>INDEX('Juan-SESSION'!$L$385:$U$392, MATCH("*Clean *",'Juan-SESSION'!$B$385:$B$392,0), MATCH("*2nd*",'Juan-SESSION'!$K$7:$T$7,0))</f>
        <v>#N/A</v>
      </c>
      <c r="M256" s="131" t="e">
        <f>IF($A$254='Juan-SESSION'!$A$385,INDEX('Juan-SESSION'!$K$385:$T$392, MATCH("*Lat Pulldown*",'Juan-SESSION'!$B$385:$B$392,0), MATCH("*2ND*",'Juan-SESSION'!$K$7:$T$7,0)),"")</f>
        <v>#N/A</v>
      </c>
      <c r="N256" s="44" t="e">
        <f>INDEX('Juan-SESSION'!$L$385:$U$392, MATCH("*Lat Pulldown*",'Juan-SESSION'!$B$385:$B$392,0), MATCH("*2nd*",'Juan-SESSION'!$K$7:$T$7,0))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IF($A$254='Juan-SESSION'!$A$385,INDEX('Juan-SESSION'!$K$385:$T$392, MATCH("*Squat*",'Juan-SESSION'!$B$385:$B$392,0), MATCH("*3rd*",'Juan-SESSION'!$K$7:$T$7,0)),"")</f>
        <v>#N/A</v>
      </c>
      <c r="D257" s="132" t="e">
        <f>INDEX('Juan-SESSION'!L$385:U$392, MATCH("*Squat*",'Juan-SESSION'!$B$385:$B$392,0), MATCH("*3rd*",'Juan-SESSION'!K$7:T$7,0))</f>
        <v>#N/A</v>
      </c>
      <c r="E257" s="131" t="e">
        <f>IF($A$254='Juan-SESSION'!$A$385,INDEX('Juan-SESSION'!$K$385:$T$392, MATCH("*Deadlift*",'Juan-SESSION'!$B$385:$B$392,0), MATCH("*3rd*",'Juan-SESSION'!$K$7:$T$7,0)),"")</f>
        <v>#N/A</v>
      </c>
      <c r="F257" s="131" t="e">
        <f>INDEX('Juan-SESSION'!$L$385:$U$392, MATCH("*Deadlift*",'Juan-SESSION'!$B$385:$B$392,0), MATCH("*3rd*",'Juan-SESSION'!$K$7:$T$7,0))</f>
        <v>#N/A</v>
      </c>
      <c r="G257" s="131" t="e">
        <f>IF($A$254='Juan-SESSION'!$A$385,INDEX('Juan-SESSION'!$K$385:$T$392, MATCH("*Bench Press*",'Juan-SESSION'!$B$385:$B$392,0), MATCH("*3rd*",'Juan-SESSION'!$K$7:$T$7,0)),"")</f>
        <v>#N/A</v>
      </c>
      <c r="H257" s="131" t="e">
        <f>INDEX('Juan-SESSION'!$L$385:$U$392, MATCH("*Bench Press*",'Juan-SESSION'!$B$385:$B$392,0), MATCH("*3rd*",'Juan-SESSION'!$K$7:$T$7,0))</f>
        <v>#N/A</v>
      </c>
      <c r="I257" s="132" t="e">
        <f>IF($A$254='Juan-SESSION'!$A$385,INDEX('Juan-SESSION'!$K$385:$T$392, MATCH("*Military*",'Juan-SESSION'!$B$385:$B$392,0), MATCH("*3rd*",'Juan-SESSION'!$K$7:$T$7,0)),"")</f>
        <v>#N/A</v>
      </c>
      <c r="J257" s="44" t="e">
        <f>INDEX('Juan-SESSION'!$L$385:$U$392, MATCH("*Military*",'Juan-SESSION'!$B$385:$B$392,0), MATCH("*3rd*",'Juan-SESSION'!$K$7:$T$7,0))</f>
        <v>#N/A</v>
      </c>
      <c r="K257" s="131" t="e">
        <f>IF($A$254='Juan-SESSION'!$A$385,INDEX('Juan-SESSION'!$K$385:$T$392, MATCH("*Clean *",'Juan-SESSION'!$B$385:$B$392,0), MATCH("*3rd*",'Juan-SESSION'!$K$7:$T$7,0)),"")</f>
        <v>#N/A</v>
      </c>
      <c r="L257" s="44" t="e">
        <f>INDEX('Juan-SESSION'!$L$385:$U$392, MATCH("*Clean *",'Juan-SESSION'!$B$385:$B$392,0), MATCH("*3rd*",'Juan-SESSION'!$K$7:$T$7,0))</f>
        <v>#N/A</v>
      </c>
      <c r="M257" s="131" t="e">
        <f>IF($A$254='Juan-SESSION'!$A$385,INDEX('Juan-SESSION'!$K$385:$T$392, MATCH("*Lat Pulldown*",'Juan-SESSION'!$B$385:$B$392,0), MATCH("*3rd*",'Juan-SESSION'!$K$7:$T$7,0)),"")</f>
        <v>#N/A</v>
      </c>
      <c r="N257" s="44" t="e">
        <f>INDEX('Juan-SESSION'!$L$385:$U$392, MATCH("*Lat Pulldown*",'Juan-SESSION'!$B$385:$B$392,0), MATCH("*3rd*",'Juan-SESSION'!$K$7:$T$7,0))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IF($A$254='Juan-SESSION'!$A$385,INDEX('Juan-SESSION'!$K$385:$T$392, MATCH("*Squat*",'Juan-SESSION'!$B$385:$B$392,0), MATCH("*4th*",'Juan-SESSION'!$K$7:$T$7,0)),"")</f>
        <v>#N/A</v>
      </c>
      <c r="D258" s="132" t="e">
        <f>INDEX('Juan-SESSION'!L$385:U$392, MATCH("*Squat*",'Juan-SESSION'!$B$385:$B$392,0), MATCH("*4th*",'Juan-SESSION'!K$7:T$7,0))</f>
        <v>#N/A</v>
      </c>
      <c r="E258" s="131" t="e">
        <f>IF($A$254='Juan-SESSION'!$A$385,INDEX('Juan-SESSION'!$K$385:$T$392, MATCH("*Deadlift*",'Juan-SESSION'!$B$385:$B$392,0), MATCH("*4th*",'Juan-SESSION'!$K$7:$T$7,0)),"")</f>
        <v>#N/A</v>
      </c>
      <c r="F258" s="131" t="e">
        <f>INDEX('Juan-SESSION'!$L$385:$U$392, MATCH("*Deadlift*",'Juan-SESSION'!$B$385:$B$392,0), MATCH("*4th*",'Juan-SESSION'!$K$7:$T$7,0))</f>
        <v>#N/A</v>
      </c>
      <c r="G258" s="131" t="e">
        <f>IF($A$254='Juan-SESSION'!$A$385,INDEX('Juan-SESSION'!$K$385:$T$392, MATCH("*Bench Press*",'Juan-SESSION'!$B$385:$B$392,0), MATCH("*4th*",'Juan-SESSION'!$K$7:$T$7,0)),"")</f>
        <v>#N/A</v>
      </c>
      <c r="H258" s="131" t="e">
        <f>INDEX('Juan-SESSION'!$L$385:$U$392, MATCH("*Bench Press*",'Juan-SESSION'!$B$385:$B$392,0), MATCH("*4th*",'Juan-SESSION'!$K$7:$T$7,0))</f>
        <v>#N/A</v>
      </c>
      <c r="I258" s="132" t="e">
        <f>IF($A$254='Juan-SESSION'!$A$385,INDEX('Juan-SESSION'!$K$385:$T$392, MATCH("*Military*",'Juan-SESSION'!$B$385:$B$392,0), MATCH("*4th*",'Juan-SESSION'!$K$7:$T$7,0)),"")</f>
        <v>#N/A</v>
      </c>
      <c r="J258" s="44" t="e">
        <f>INDEX('Juan-SESSION'!$L$385:$U$392, MATCH("*Military*",'Juan-SESSION'!$B$385:$B$392,0), MATCH("*4th*",'Juan-SESSION'!$K$7:$T$7,0))</f>
        <v>#N/A</v>
      </c>
      <c r="K258" s="131" t="e">
        <f>IF($A$254='Juan-SESSION'!$A$385,INDEX('Juan-SESSION'!$K$385:$T$392, MATCH("*Clean *",'Juan-SESSION'!$B$385:$B$392,0), MATCH("*4th*",'Juan-SESSION'!$K$7:$T$7,0)),"")</f>
        <v>#N/A</v>
      </c>
      <c r="L258" s="44" t="e">
        <f>INDEX('Juan-SESSION'!$L$385:$U$392, MATCH("*Clean *",'Juan-SESSION'!$B$385:$B$392,0), MATCH("*4th*",'Juan-SESSION'!$K$7:$T$7,0))</f>
        <v>#N/A</v>
      </c>
      <c r="M258" s="131" t="e">
        <f>IF($A$254='Juan-SESSION'!$A$385,INDEX('Juan-SESSION'!$K$385:$T$392, MATCH("*Lat Pulldown*",'Juan-SESSION'!$B$385:$B$392,0), MATCH("*4th*",'Juan-SESSION'!$K$7:$T$7,0)),"")</f>
        <v>#N/A</v>
      </c>
      <c r="N258" s="44" t="e">
        <f>INDEX('Juan-SESSION'!$L$385:$U$392, MATCH("*Lat Pulldown*",'Juan-SESSION'!$B$385:$B$392,0), MATCH("*4th*",'Juan-SESSION'!$K$7:$T$7,0))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IF($A$254='Juan-SESSION'!$A$385,INDEX('Juan-SESSION'!$K$385:$T$392, MATCH("*Squat*",'Juan-SESSION'!$B$385:$B$392,0), MATCH("*5th*",'Juan-SESSION'!$K$7:$T$7,0)),"")</f>
        <v>#N/A</v>
      </c>
      <c r="D259" s="132" t="e">
        <f>INDEX('Juan-SESSION'!L$385:U$392, MATCH("*Squat*",'Juan-SESSION'!$B$385:$B$392,0), MATCH("*5th*",'Juan-SESSION'!K$7:T$7,0))</f>
        <v>#N/A</v>
      </c>
      <c r="E259" s="131" t="e">
        <f>IF($A$254='Juan-SESSION'!$A$385,INDEX('Juan-SESSION'!$K$385:$T$392, MATCH("*Deadlift*",'Juan-SESSION'!$B$385:$B$392,0), MATCH("*5th*",'Juan-SESSION'!$K$7:$T$7,0)),"")</f>
        <v>#N/A</v>
      </c>
      <c r="F259" s="131" t="e">
        <f>INDEX('Juan-SESSION'!$L$385:$U$392, MATCH("*Deadlift*",'Juan-SESSION'!$B$385:$B$392,0), MATCH("*5th*",'Juan-SESSION'!$K$7:$T$7,0))</f>
        <v>#N/A</v>
      </c>
      <c r="G259" s="131" t="e">
        <f>IF($A$254='Juan-SESSION'!$A$385,INDEX('Juan-SESSION'!$K$385:$T$392, MATCH("*Bench Press*",'Juan-SESSION'!$B$385:$B$392,0), MATCH("*5th*",'Juan-SESSION'!$K$7:$T$7,0)),"")</f>
        <v>#N/A</v>
      </c>
      <c r="H259" s="131" t="e">
        <f>INDEX('Juan-SESSION'!$L$385:$U$392, MATCH("*Bench Press*",'Juan-SESSION'!$B$385:$B$392,0), MATCH("*5th*",'Juan-SESSION'!$K$7:$T$7,0))</f>
        <v>#N/A</v>
      </c>
      <c r="I259" s="132" t="e">
        <f>IF($A$254='Juan-SESSION'!$A$385,INDEX('Juan-SESSION'!$K$385:$T$392, MATCH("*Military*",'Juan-SESSION'!$B$385:$B$392,0), MATCH("*5th*",'Juan-SESSION'!$K$7:$T$7,0)),"")</f>
        <v>#N/A</v>
      </c>
      <c r="J259" s="44" t="e">
        <f>INDEX('Juan-SESSION'!$L$385:$U$392, MATCH("*Military*",'Juan-SESSION'!$B$385:$B$392,0), MATCH("*5th*",'Juan-SESSION'!$K$7:$T$7,0))</f>
        <v>#N/A</v>
      </c>
      <c r="K259" s="131" t="e">
        <f>IF($A$254='Juan-SESSION'!$A$385,INDEX('Juan-SESSION'!$K$385:$T$392, MATCH("*Clean *",'Juan-SESSION'!$B$385:$B$392,0), MATCH("*5th*",'Juan-SESSION'!$K$7:$T$7,0)),"")</f>
        <v>#N/A</v>
      </c>
      <c r="L259" s="44" t="e">
        <f>INDEX('Juan-SESSION'!$L$385:$U$392, MATCH("*Clean *",'Juan-SESSION'!$B$385:$B$392,0), MATCH("*5th*",'Juan-SESSION'!$K$7:$T$7,0))</f>
        <v>#N/A</v>
      </c>
      <c r="M259" s="131" t="e">
        <f>IF($A$254='Juan-SESSION'!$A$385,INDEX('Juan-SESSION'!$K$385:$T$392, MATCH("*Lat Pulldown*",'Juan-SESSION'!$B$385:$B$392,0), MATCH("*5th*",'Juan-SESSION'!$K$7:$T$7,0)),"")</f>
        <v>#N/A</v>
      </c>
      <c r="N259" s="44" t="e">
        <f>INDEX('Juan-SESSION'!$L$385:$U$392, MATCH("*Lat Pulldown*",'Juan-SESSION'!$B$385:$B$392,0), MATCH("*5th*",'Juan-SESSION'!$K$7:$T$7,0))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'Juan-SESSION'!A394</f>
        <v>0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IF($A$260='Juan-SESSION'!$A$394,INDEX('Juan-SESSION'!$K$394:$T$401, MATCH("*1k Row*",'Juan-SESSION'!$B$394:$B$401,0), MATCH("*1st*",'Juan-SESSION'!$K$7:$T$7,0)),"")</f>
        <v>#N/A</v>
      </c>
      <c r="P260" s="152" t="e">
        <f>IF($A$260='Juan-SESSION'!$A$394,INDEX('Juan-SESSION'!$K$394:$T$401, MATCH("*HIIT*",'Juan-SESSION'!$B$394:$B$401,0), MATCH("*1st*",'Juan-SESSION'!$K$7:$T$7,0)),"")</f>
        <v>#N/A</v>
      </c>
      <c r="Q260" s="119" t="e">
        <f>INDEX('Juan-SESSION'!$L$394:$U$401, MATCH("*HIIT*",'Juan-SESSION'!$B$394:$B$401,0), MATCH("*1st*",'Juan-SESSION'!$K$7:$T$7,0))</f>
        <v>#N/A</v>
      </c>
      <c r="R260" s="119">
        <f>'Juan-SESSION'!U394</f>
        <v>0</v>
      </c>
      <c r="S260" s="116"/>
      <c r="T260" s="116"/>
      <c r="U260" s="120">
        <f>'Juan-SESSION'!A395</f>
        <v>0</v>
      </c>
      <c r="V260" s="120">
        <f>'Juan-SESSION'!A396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IF($A$260='Juan-SESSION'!$A$394,INDEX('Juan-SESSION'!$K$394:$T$401, MATCH("*Squat*",'Juan-SESSION'!$B$394:$B$401,0), MATCH("*1st*",'Juan-SESSION'!$K$7:$T$7,0)),"")</f>
        <v>#N/A</v>
      </c>
      <c r="D261" s="132" t="e">
        <f>INDEX('Juan-SESSION'!L$394:U$401, MATCH("*Squat*",'Juan-SESSION'!$B$394:$B$401,0), MATCH("*1st*",'Juan-SESSION'!K$7:T$7,0))</f>
        <v>#N/A</v>
      </c>
      <c r="E261" s="131" t="e">
        <f>IF($A$260='Juan-SESSION'!$A$394,INDEX('Juan-SESSION'!$K$394:$T$401, MATCH("*Deadlift*",'Juan-SESSION'!$B$394:$B$401,0), MATCH("*1st*",'Juan-SESSION'!$K$7:$T$7,0)),"")</f>
        <v>#N/A</v>
      </c>
      <c r="F261" s="131" t="e">
        <f>INDEX('Juan-SESSION'!$L$394:$U$401, MATCH("*Deadlift*",'Juan-SESSION'!$B$394:$B$401,0), MATCH("*1st*",'Juan-SESSION'!$K$7:$T$7,0))</f>
        <v>#N/A</v>
      </c>
      <c r="G261" s="131" t="e">
        <f>IF($A$260='Juan-SESSION'!$A$394,INDEX('Juan-SESSION'!$K$394:$T$401, MATCH("*Bench Press*",'Juan-SESSION'!$B$394:$B$401,0), MATCH("*1st*",'Juan-SESSION'!$K$7:$T$7,0)),"")</f>
        <v>#N/A</v>
      </c>
      <c r="H261" s="131" t="e">
        <f>INDEX('Juan-SESSION'!$L$394:$U$401, MATCH("*Bench Press*",'Juan-SESSION'!$B$394:$B$401,0), MATCH("*1st*",'Juan-SESSION'!$K$7:$T$7,0))</f>
        <v>#N/A</v>
      </c>
      <c r="I261" s="132" t="e">
        <f>IF($A$260='Juan-SESSION'!$A$394,INDEX('Juan-SESSION'!$K$394:$T$401, MATCH("*Military*",'Juan-SESSION'!$B$394:$B$401,0), MATCH("*1st*",'Juan-SESSION'!$K$7:$T$7,0)),"")</f>
        <v>#N/A</v>
      </c>
      <c r="J261" s="48" t="e">
        <f>INDEX('Juan-SESSION'!$L$394:$U$401, MATCH("*Military*",'Juan-SESSION'!$B$394:$B$401,0), MATCH("*1st*",'Juan-SESSION'!$K$7:$T$7,0))</f>
        <v>#N/A</v>
      </c>
      <c r="K261" s="131" t="e">
        <f>IF($A$260='Juan-SESSION'!$A$394,INDEX('Juan-SESSION'!$K$394:$T$401, MATCH("*Clean *",'Juan-SESSION'!$B$394:$B$401,0), MATCH("*1st*",'Juan-SESSION'!$K$7:$T$7,0)),"")</f>
        <v>#N/A</v>
      </c>
      <c r="L261" s="48" t="e">
        <f>INDEX('Juan-SESSION'!$L$394:$U$401, MATCH("*Clean *",'Juan-SESSION'!$B$394:$B$401,0), MATCH("*1st*",'Juan-SESSION'!$K$7:$T$7,0))</f>
        <v>#N/A</v>
      </c>
      <c r="M261" s="131" t="e">
        <f>IF($A$260='Juan-SESSION'!$A$394,INDEX('Juan-SESSION'!$K$394:$T$401, MATCH("*Lat Pulldown*",'Juan-SESSION'!$B$394:$B$401,0), MATCH("*1st*",'Juan-SESSION'!$K$7:$T$7,0)),"")</f>
        <v>#N/A</v>
      </c>
      <c r="N261" s="48" t="e">
        <f>INDEX('Juan-SESSION'!$L$394:$U$401, MATCH("*Lat Pulldown*",'Juan-SESSION'!$B$394:$B$401,0), MATCH("*1st*",'Juan-SESSION'!$K$7:$T$7,0))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IF($A$260='Juan-SESSION'!$A$394,INDEX('Juan-SESSION'!$K$394:$T$401, MATCH("*Squat*",'Juan-SESSION'!$B$394:$B$401,0), MATCH("*2nd*",'Juan-SESSION'!$K$7:$T$7,0)),"")</f>
        <v>#N/A</v>
      </c>
      <c r="D262" s="132" t="e">
        <f>INDEX('Juan-SESSION'!L$394:U$401, MATCH("*Squat*",'Juan-SESSION'!$B$394:$B$401,0), MATCH("*2nd*",'Juan-SESSION'!K$7:T$7,0))</f>
        <v>#N/A</v>
      </c>
      <c r="E262" s="131" t="e">
        <f>IF($A$260='Juan-SESSION'!$A$394,INDEX('Juan-SESSION'!$K$394:$T$401, MATCH("*Deadlift*",'Juan-SESSION'!$B$394:$B$401,0), MATCH("*2ND*",'Juan-SESSION'!$K$7:$T$7,0)),"")</f>
        <v>#N/A</v>
      </c>
      <c r="F262" s="131" t="e">
        <f>INDEX('Juan-SESSION'!$L$394:$U$401, MATCH("*Deadlift*",'Juan-SESSION'!$B$394:$B$401,0), MATCH("*2nd*",'Juan-SESSION'!$K$7:$T$7,0))</f>
        <v>#N/A</v>
      </c>
      <c r="G262" s="131" t="e">
        <f>IF($A$260='Juan-SESSION'!$A$394,INDEX('Juan-SESSION'!$K$394:$T$401, MATCH("*Bench Press*",'Juan-SESSION'!$B$394:$B$401,0), MATCH("*2ND*",'Juan-SESSION'!$K$7:$T$7,0)),"")</f>
        <v>#N/A</v>
      </c>
      <c r="H262" s="131" t="e">
        <f>INDEX('Juan-SESSION'!$L$394:$U$401, MATCH("*Bench Press*",'Juan-SESSION'!$B$394:$B$401,0), MATCH("*2nd*",'Juan-SESSION'!$K$7:$T$7,0))</f>
        <v>#N/A</v>
      </c>
      <c r="I262" s="132" t="e">
        <f>IF($A$260='Juan-SESSION'!$A$394,INDEX('Juan-SESSION'!$K$394:$T$401, MATCH("*Military*",'Juan-SESSION'!$B$394:$B$401,0), MATCH("*2ND*",'Juan-SESSION'!$K$7:$T$7,0)),"")</f>
        <v>#N/A</v>
      </c>
      <c r="J262" s="44" t="e">
        <f>INDEX('Juan-SESSION'!$L$394:$U$401, MATCH("*Military*",'Juan-SESSION'!$B$394:$B$401,0), MATCH("*2nd*",'Juan-SESSION'!$K$7:$T$7,0))</f>
        <v>#N/A</v>
      </c>
      <c r="K262" s="131" t="e">
        <f>IF($A$260='Juan-SESSION'!$A$394,INDEX('Juan-SESSION'!$K$394:$T$401, MATCH("*Clean *",'Juan-SESSION'!$B$394:$B$401,0), MATCH("*2ND*",'Juan-SESSION'!$K$7:$T$7,0)),"")</f>
        <v>#N/A</v>
      </c>
      <c r="L262" s="44" t="e">
        <f>INDEX('Juan-SESSION'!$L$394:$U$401, MATCH("*Clean *",'Juan-SESSION'!$B$394:$B$401,0), MATCH("*2nd*",'Juan-SESSION'!$K$7:$T$7,0))</f>
        <v>#N/A</v>
      </c>
      <c r="M262" s="131" t="e">
        <f>IF($A$260='Juan-SESSION'!$A$394,INDEX('Juan-SESSION'!$K$394:$T$401, MATCH("*Lat Pulldown*",'Juan-SESSION'!$B$394:$B$401,0), MATCH("*2ND*",'Juan-SESSION'!$K$7:$T$7,0)),"")</f>
        <v>#N/A</v>
      </c>
      <c r="N262" s="44" t="e">
        <f>INDEX('Juan-SESSION'!$L$394:$U$401, MATCH("*Lat Pulldown*",'Juan-SESSION'!$B$394:$B$401,0), MATCH("*2nd*",'Juan-SESSION'!$K$7:$T$7,0))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IF($A$260='Juan-SESSION'!$A$394,INDEX('Juan-SESSION'!$K$394:$T$401, MATCH("*Squat*",'Juan-SESSION'!$B$394:$B$401,0), MATCH("*3rd*",'Juan-SESSION'!$K$7:$T$7,0)),"")</f>
        <v>#N/A</v>
      </c>
      <c r="D263" s="132" t="e">
        <f>INDEX('Juan-SESSION'!L$394:U$401, MATCH("*Squat*",'Juan-SESSION'!$B$394:$B$401,0), MATCH("*3rd*",'Juan-SESSION'!K$7:T$7,0))</f>
        <v>#N/A</v>
      </c>
      <c r="E263" s="131" t="e">
        <f>IF($A$260='Juan-SESSION'!$A$394,INDEX('Juan-SESSION'!$K$394:$T$401, MATCH("*Deadlift*",'Juan-SESSION'!$B$394:$B$401,0), MATCH("*3rd*",'Juan-SESSION'!$K$7:$T$7,0)),"")</f>
        <v>#N/A</v>
      </c>
      <c r="F263" s="131" t="e">
        <f>INDEX('Juan-SESSION'!$L$394:$U$401, MATCH("*Deadlift*",'Juan-SESSION'!$B$394:$B$401,0), MATCH("*3rd*",'Juan-SESSION'!$K$7:$T$7,0))</f>
        <v>#N/A</v>
      </c>
      <c r="G263" s="131" t="e">
        <f>IF($A$260='Juan-SESSION'!$A$394,INDEX('Juan-SESSION'!$K$394:$T$401, MATCH("*Bench Press*",'Juan-SESSION'!$B$394:$B$401,0), MATCH("*3rd*",'Juan-SESSION'!$K$7:$T$7,0)),"")</f>
        <v>#N/A</v>
      </c>
      <c r="H263" s="131" t="e">
        <f>INDEX('Juan-SESSION'!$L$394:$U$401, MATCH("*Bench Press*",'Juan-SESSION'!$B$394:$B$401,0), MATCH("*3rd*",'Juan-SESSION'!$K$7:$T$7,0))</f>
        <v>#N/A</v>
      </c>
      <c r="I263" s="132" t="e">
        <f>IF($A$260='Juan-SESSION'!$A$394,INDEX('Juan-SESSION'!$K$394:$T$401, MATCH("*Military*",'Juan-SESSION'!$B$394:$B$401,0), MATCH("*3rd*",'Juan-SESSION'!$K$7:$T$7,0)),"")</f>
        <v>#N/A</v>
      </c>
      <c r="J263" s="44" t="e">
        <f>INDEX('Juan-SESSION'!$L$394:$U$401, MATCH("*Military*",'Juan-SESSION'!$B$394:$B$401,0), MATCH("*3rd*",'Juan-SESSION'!$K$7:$T$7,0))</f>
        <v>#N/A</v>
      </c>
      <c r="K263" s="131" t="e">
        <f>IF($A$260='Juan-SESSION'!$A$394,INDEX('Juan-SESSION'!$K$394:$T$401, MATCH("*Clean *",'Juan-SESSION'!$B$394:$B$401,0), MATCH("*3rd*",'Juan-SESSION'!$K$7:$T$7,0)),"")</f>
        <v>#N/A</v>
      </c>
      <c r="L263" s="44" t="e">
        <f>INDEX('Juan-SESSION'!$L$394:$U$401, MATCH("*Clean *",'Juan-SESSION'!$B$394:$B$401,0), MATCH("*3rd*",'Juan-SESSION'!$K$7:$T$7,0))</f>
        <v>#N/A</v>
      </c>
      <c r="M263" s="131" t="e">
        <f>IF($A$260='Juan-SESSION'!$A$394,INDEX('Juan-SESSION'!$K$394:$T$401, MATCH("*Lat Pulldown*",'Juan-SESSION'!$B$394:$B$401,0), MATCH("*3rd*",'Juan-SESSION'!$K$7:$T$7,0)),"")</f>
        <v>#N/A</v>
      </c>
      <c r="N263" s="44" t="e">
        <f>INDEX('Juan-SESSION'!$L$394:$U$401, MATCH("*Lat Pulldown*",'Juan-SESSION'!$B$394:$B$401,0), MATCH("*3rd*",'Juan-SESSION'!$K$7:$T$7,0))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IF($A$260='Juan-SESSION'!$A$394,INDEX('Juan-SESSION'!$K$394:$T$401, MATCH("*Squat*",'Juan-SESSION'!$B$394:$B$401,0), MATCH("*4th*",'Juan-SESSION'!$K$7:$T$7,0)),"")</f>
        <v>#N/A</v>
      </c>
      <c r="D264" s="132" t="e">
        <f>INDEX('Juan-SESSION'!L$394:U$401, MATCH("*Squat*",'Juan-SESSION'!$B$394:$B$401,0), MATCH("*4th*",'Juan-SESSION'!K$7:T$7,0))</f>
        <v>#N/A</v>
      </c>
      <c r="E264" s="131" t="e">
        <f>IF($A$260='Juan-SESSION'!$A$394,INDEX('Juan-SESSION'!$K$394:$T$401, MATCH("*Deadlift*",'Juan-SESSION'!$B$394:$B$401,0), MATCH("*4th*",'Juan-SESSION'!$K$7:$T$7,0)),"")</f>
        <v>#N/A</v>
      </c>
      <c r="F264" s="131" t="e">
        <f>INDEX('Juan-SESSION'!$L$394:$U$401, MATCH("*Deadlift*",'Juan-SESSION'!$B$394:$B$401,0), MATCH("*4th*",'Juan-SESSION'!$K$7:$T$7,0))</f>
        <v>#N/A</v>
      </c>
      <c r="G264" s="131" t="e">
        <f>IF($A$260='Juan-SESSION'!$A$394,INDEX('Juan-SESSION'!$K$394:$T$401, MATCH("*Bench Press*",'Juan-SESSION'!$B$394:$B$401,0), MATCH("*4th*",'Juan-SESSION'!$K$7:$T$7,0)),"")</f>
        <v>#N/A</v>
      </c>
      <c r="H264" s="131" t="e">
        <f>INDEX('Juan-SESSION'!$L$394:$U$401, MATCH("*Bench Press*",'Juan-SESSION'!$B$394:$B$401,0), MATCH("*4th*",'Juan-SESSION'!$K$7:$T$7,0))</f>
        <v>#N/A</v>
      </c>
      <c r="I264" s="132" t="e">
        <f>IF($A$260='Juan-SESSION'!$A$394,INDEX('Juan-SESSION'!$K$394:$T$401, MATCH("*Military*",'Juan-SESSION'!$B$394:$B$401,0), MATCH("*4th*",'Juan-SESSION'!$K$7:$T$7,0)),"")</f>
        <v>#N/A</v>
      </c>
      <c r="J264" s="44" t="e">
        <f>INDEX('Juan-SESSION'!$L$394:$U$401, MATCH("*Military*",'Juan-SESSION'!$B$394:$B$401,0), MATCH("*4th*",'Juan-SESSION'!$K$7:$T$7,0))</f>
        <v>#N/A</v>
      </c>
      <c r="K264" s="131" t="e">
        <f>IF($A$260='Juan-SESSION'!$A$394,INDEX('Juan-SESSION'!$K$394:$T$401, MATCH("*Clean *",'Juan-SESSION'!$B$394:$B$401,0), MATCH("*4th*",'Juan-SESSION'!$K$7:$T$7,0)),"")</f>
        <v>#N/A</v>
      </c>
      <c r="L264" s="44" t="e">
        <f>INDEX('Juan-SESSION'!$L$394:$U$401, MATCH("*Clean *",'Juan-SESSION'!$B$394:$B$401,0), MATCH("*4th*",'Juan-SESSION'!$K$7:$T$7,0))</f>
        <v>#N/A</v>
      </c>
      <c r="M264" s="131" t="e">
        <f>IF($A$260='Juan-SESSION'!$A$394,INDEX('Juan-SESSION'!$K$394:$T$401, MATCH("*Lat Pulldown*",'Juan-SESSION'!$B$394:$B$401,0), MATCH("*4th*",'Juan-SESSION'!$K$7:$T$7,0)),"")</f>
        <v>#N/A</v>
      </c>
      <c r="N264" s="44" t="e">
        <f>INDEX('Juan-SESSION'!$L$394:$U$401, MATCH("*Lat Pulldown*",'Juan-SESSION'!$B$394:$B$401,0), MATCH("*4th*",'Juan-SESSION'!$K$7:$T$7,0))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IF($A$260='Juan-SESSION'!$A$394,INDEX('Juan-SESSION'!$K$394:$T$401, MATCH("*Squat*",'Juan-SESSION'!$B$394:$B$401,0), MATCH("*5th*",'Juan-SESSION'!$K$7:$T$7,0)),"")</f>
        <v>#N/A</v>
      </c>
      <c r="D265" s="132" t="e">
        <f>INDEX('Juan-SESSION'!L$394:U$401, MATCH("*Squat*",'Juan-SESSION'!$B$394:$B$401,0), MATCH("*5th*",'Juan-SESSION'!K$7:T$7,0))</f>
        <v>#N/A</v>
      </c>
      <c r="E265" s="131" t="e">
        <f>IF($A$260='Juan-SESSION'!$A$394,INDEX('Juan-SESSION'!$K$394:$T$401, MATCH("*Deadlift*",'Juan-SESSION'!$B$394:$B$401,0), MATCH("*5th*",'Juan-SESSION'!$K$7:$T$7,0)),"")</f>
        <v>#N/A</v>
      </c>
      <c r="F265" s="131" t="e">
        <f>INDEX('Juan-SESSION'!$L$394:$U$401, MATCH("*Deadlift*",'Juan-SESSION'!$B$394:$B$401,0), MATCH("*5th*",'Juan-SESSION'!$K$7:$T$7,0))</f>
        <v>#N/A</v>
      </c>
      <c r="G265" s="131" t="e">
        <f>IF($A$260='Juan-SESSION'!$A$394,INDEX('Juan-SESSION'!$K$394:$T$401, MATCH("*Bench Press*",'Juan-SESSION'!$B$394:$B$401,0), MATCH("*5th*",'Juan-SESSION'!$K$7:$T$7,0)),"")</f>
        <v>#N/A</v>
      </c>
      <c r="H265" s="131" t="e">
        <f>INDEX('Juan-SESSION'!$L$394:$U$401, MATCH("*Bench Press*",'Juan-SESSION'!$B$394:$B$401,0), MATCH("*5th*",'Juan-SESSION'!$K$7:$T$7,0))</f>
        <v>#N/A</v>
      </c>
      <c r="I265" s="132" t="e">
        <f>IF($A$260='Juan-SESSION'!$A$394,INDEX('Juan-SESSION'!$K$394:$T$401, MATCH("*Military*",'Juan-SESSION'!$B$394:$B$401,0), MATCH("*5th*",'Juan-SESSION'!$K$7:$T$7,0)),"")</f>
        <v>#N/A</v>
      </c>
      <c r="J265" s="44" t="e">
        <f>INDEX('Juan-SESSION'!$L$394:$U$401, MATCH("*Military*",'Juan-SESSION'!$B$394:$B$401,0), MATCH("*5th*",'Juan-SESSION'!$K$7:$T$7,0))</f>
        <v>#N/A</v>
      </c>
      <c r="K265" s="131" t="e">
        <f>IF($A$260='Juan-SESSION'!$A$394,INDEX('Juan-SESSION'!$K$394:$T$401, MATCH("*Clean *",'Juan-SESSION'!$B$394:$B$401,0), MATCH("*5th*",'Juan-SESSION'!$K$7:$T$7,0)),"")</f>
        <v>#N/A</v>
      </c>
      <c r="L265" s="44" t="e">
        <f>INDEX('Juan-SESSION'!$L$394:$U$401, MATCH("*Clean *",'Juan-SESSION'!$B$394:$B$401,0), MATCH("*5th*",'Juan-SESSION'!$K$7:$T$7,0))</f>
        <v>#N/A</v>
      </c>
      <c r="M265" s="131" t="e">
        <f>IF($A$260='Juan-SESSION'!$A$394,INDEX('Juan-SESSION'!$K$394:$T$401, MATCH("*Lat Pulldown*",'Juan-SESSION'!$B$394:$B$401,0), MATCH("*5th*",'Juan-SESSION'!$K$7:$T$7,0)),"")</f>
        <v>#N/A</v>
      </c>
      <c r="N265" s="44" t="e">
        <f>INDEX('Juan-SESSION'!$L$394:$U$401, MATCH("*Lat Pulldown*",'Juan-SESSION'!$B$394:$B$401,0), MATCH("*5th*",'Juan-SESSION'!$K$7:$T$7,0))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'Juan-SESSION'!A403</f>
        <v>0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IF($A$266='Juan-SESSION'!$A$403,INDEX('Juan-SESSION'!$K$403:$T$410, MATCH("*1k Row*",'Juan-SESSION'!$B$403:$B$410,0), MATCH("*1st*",'Juan-SESSION'!$K$7:$T$7,0)),"")</f>
        <v>#N/A</v>
      </c>
      <c r="P266" s="152" t="e">
        <f>IF($A$266='Juan-SESSION'!$A$403,INDEX('Juan-SESSION'!$K$403:$T$410, MATCH("*HIIT*",'Juan-SESSION'!$B$403:$B$410,0), MATCH("*1st*",'Juan-SESSION'!$K$7:$T$7,0)),"")</f>
        <v>#N/A</v>
      </c>
      <c r="Q266" s="119" t="e">
        <f>INDEX('Juan-SESSION'!$L$212:$U$403, MATCH("*HIIT*",'Juan-SESSION'!$B$212:$B$403,0), MATCH("*1st*",'Juan-SESSION'!$K$7:$T$7,0))</f>
        <v>#N/A</v>
      </c>
      <c r="R266" s="119">
        <f>'Juan-SESSION'!U403</f>
        <v>0</v>
      </c>
      <c r="S266" s="116"/>
      <c r="T266" s="116"/>
      <c r="U266" s="120">
        <f>'Juan-SESSION'!A404</f>
        <v>0</v>
      </c>
      <c r="V266" s="120">
        <f>'Juan-SESSION'!A405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IF($A$266='Juan-SESSION'!$A$403,INDEX('Juan-SESSION'!$K$403:$T$410, MATCH("*Squat*",'Juan-SESSION'!$B$403:$B$410,0), MATCH("*1st*",'Juan-SESSION'!$K$7:$T$7,0)),"")</f>
        <v>#N/A</v>
      </c>
      <c r="D267" s="132" t="e">
        <f>INDEX('Juan-SESSION'!L$403:U$410, MATCH("*Squat*",'Juan-SESSION'!$B$403:$B$410,0), MATCH("*1st*",'Juan-SESSION'!K$7:T$7,0))</f>
        <v>#N/A</v>
      </c>
      <c r="E267" s="131" t="e">
        <f>IF($A$266='Juan-SESSION'!$A$403,INDEX('Juan-SESSION'!$K$403:$T$410, MATCH("*Deadlift*",'Juan-SESSION'!$B$403:$B$410,0), MATCH("*1st*",'Juan-SESSION'!$K$7:$T$7,0)),"")</f>
        <v>#N/A</v>
      </c>
      <c r="F267" s="131" t="e">
        <f>INDEX('Juan-SESSION'!$L$403:$U$410, MATCH("*Deadlift*",'Juan-SESSION'!$B$403:$B$410,0), MATCH("*1st*",'Juan-SESSION'!$K$7:$T$7,0))</f>
        <v>#N/A</v>
      </c>
      <c r="G267" s="131" t="e">
        <f>IF($A$266='Juan-SESSION'!$A$403,INDEX('Juan-SESSION'!$K$403:$T$410, MATCH("*Bench Press*",'Juan-SESSION'!$B$403:$B$410,0), MATCH("*1st*",'Juan-SESSION'!$K$7:$T$7,0)),"")</f>
        <v>#N/A</v>
      </c>
      <c r="H267" s="131" t="e">
        <f>INDEX('Juan-SESSION'!$L$403:$U$410, MATCH("*Bench Press*",'Juan-SESSION'!$B$403:$B$410,0), MATCH("*1st*",'Juan-SESSION'!$K$7:$T$7,0))</f>
        <v>#N/A</v>
      </c>
      <c r="I267" s="132" t="e">
        <f>IF($A$266='Juan-SESSION'!$A$403,INDEX('Juan-SESSION'!$K$403:$T$410, MATCH("*Military*",'Juan-SESSION'!$B$403:$B$410,0), MATCH("*1st*",'Juan-SESSION'!$K$7:$T$7,0)),"")</f>
        <v>#N/A</v>
      </c>
      <c r="J267" s="48" t="e">
        <f>INDEX('Juan-SESSION'!$L$403:$U$410, MATCH("*Military*",'Juan-SESSION'!$B$403:$B$410,0), MATCH("*1st*",'Juan-SESSION'!$K$7:$T$7,0))</f>
        <v>#N/A</v>
      </c>
      <c r="K267" s="131" t="e">
        <f>IF($A$266='Juan-SESSION'!$A$403,INDEX('Juan-SESSION'!$K$403:$T$410, MATCH("*Clean *",'Juan-SESSION'!$B$403:$B$410,0), MATCH("*1st*",'Juan-SESSION'!$K$7:$T$7,0)),"")</f>
        <v>#N/A</v>
      </c>
      <c r="L267" s="48" t="e">
        <f>INDEX('Juan-SESSION'!$L$403:$U$410, MATCH("*Clean *",'Juan-SESSION'!$B$403:$B$410,0), MATCH("*1st*",'Juan-SESSION'!$K$7:$T$7,0))</f>
        <v>#N/A</v>
      </c>
      <c r="M267" s="131" t="e">
        <f>IF($A$266='Juan-SESSION'!$A$403,INDEX('Juan-SESSION'!$K$403:$T$410, MATCH("*Lat Pulldown*",'Juan-SESSION'!$B$403:$B$410,0), MATCH("*1st*",'Juan-SESSION'!$K$7:$T$7,0)),"")</f>
        <v>#N/A</v>
      </c>
      <c r="N267" s="48" t="e">
        <f>INDEX('Juan-SESSION'!$L$403:$U$410, MATCH("*Lat Pulldown*",'Juan-SESSION'!$B$403:$B$410,0), MATCH("*1st*",'Juan-SESSION'!$K$7:$T$7,0))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IF($A$266='Juan-SESSION'!$A$403,INDEX('Juan-SESSION'!$K$403:$T$410, MATCH("*Squat*",'Juan-SESSION'!$B$403:$B$410,0), MATCH("*2nd*",'Juan-SESSION'!$K$7:$T$7,0)),"")</f>
        <v>#N/A</v>
      </c>
      <c r="D268" s="132" t="e">
        <f>INDEX('Juan-SESSION'!L$403:U$410, MATCH("*Squat*",'Juan-SESSION'!$B$403:$B$410,0), MATCH("*2nd*",'Juan-SESSION'!K$7:T$7,0))</f>
        <v>#N/A</v>
      </c>
      <c r="E268" s="131" t="e">
        <f>IF($A$266='Juan-SESSION'!$A$403,INDEX('Juan-SESSION'!$K$403:$T$410, MATCH("*Deadlift*",'Juan-SESSION'!$B$403:$B$410,0), MATCH("*2ND*",'Juan-SESSION'!$K$7:$T$7,0)),"")</f>
        <v>#N/A</v>
      </c>
      <c r="F268" s="131" t="e">
        <f>INDEX('Juan-SESSION'!$L$403:$U$410, MATCH("*Deadlift*",'Juan-SESSION'!$B$403:$B$410,0), MATCH("*2nd*",'Juan-SESSION'!$K$7:$T$7,0))</f>
        <v>#N/A</v>
      </c>
      <c r="G268" s="131" t="e">
        <f>IF($A$266='Juan-SESSION'!$A$403,INDEX('Juan-SESSION'!$K$403:$T$410, MATCH("*Bench Press*",'Juan-SESSION'!$B$403:$B$410,0), MATCH("*2ND*",'Juan-SESSION'!$K$7:$T$7,0)),"")</f>
        <v>#N/A</v>
      </c>
      <c r="H268" s="131" t="e">
        <f>INDEX('Juan-SESSION'!$L$403:$U$410, MATCH("*Bench Press*",'Juan-SESSION'!$B$403:$B$410,0), MATCH("*2nd*",'Juan-SESSION'!$K$7:$T$7,0))</f>
        <v>#N/A</v>
      </c>
      <c r="I268" s="132" t="e">
        <f>IF($A$266='Juan-SESSION'!$A$403,INDEX('Juan-SESSION'!$K$403:$T$410, MATCH("*Military*",'Juan-SESSION'!$B$403:$B$410,0), MATCH("*2ND*",'Juan-SESSION'!$K$7:$T$7,0)),"")</f>
        <v>#N/A</v>
      </c>
      <c r="J268" s="44" t="e">
        <f>INDEX('Juan-SESSION'!$L$403:$U$410, MATCH("*Military*",'Juan-SESSION'!$B$403:$B$410,0), MATCH("*2nd*",'Juan-SESSION'!$K$7:$T$7,0))</f>
        <v>#N/A</v>
      </c>
      <c r="K268" s="131" t="e">
        <f>IF($A$266='Juan-SESSION'!$A$403,INDEX('Juan-SESSION'!$K$403:$T$410, MATCH("*Clean *",'Juan-SESSION'!$B$403:$B$410,0), MATCH("*2ND*",'Juan-SESSION'!$K$7:$T$7,0)),"")</f>
        <v>#N/A</v>
      </c>
      <c r="L268" s="44" t="e">
        <f>INDEX('Juan-SESSION'!$L$403:$U$410, MATCH("*Clean *",'Juan-SESSION'!$B$403:$B$410,0), MATCH("*2nd*",'Juan-SESSION'!$K$7:$T$7,0))</f>
        <v>#N/A</v>
      </c>
      <c r="M268" s="131" t="e">
        <f>IF($A$266='Juan-SESSION'!$A$403,INDEX('Juan-SESSION'!$K$403:$T$410, MATCH("*Lat Pulldown*",'Juan-SESSION'!$B$403:$B$410,0), MATCH("*2ND*",'Juan-SESSION'!$K$7:$T$7,0)),"")</f>
        <v>#N/A</v>
      </c>
      <c r="N268" s="44" t="e">
        <f>INDEX('Juan-SESSION'!$L$403:$U$410, MATCH("*Lat Pulldown*",'Juan-SESSION'!$B$403:$B$410,0), MATCH("*2nd*",'Juan-SESSION'!$K$7:$T$7,0))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IF($A$266='Juan-SESSION'!$A$403,INDEX('Juan-SESSION'!$K$403:$T$410, MATCH("*Squat*",'Juan-SESSION'!$B$403:$B$410,0), MATCH("*3rd*",'Juan-SESSION'!$K$7:$T$7,0)),"")</f>
        <v>#N/A</v>
      </c>
      <c r="D269" s="132" t="e">
        <f>INDEX('Juan-SESSION'!L$403:U$410, MATCH("*Squat*",'Juan-SESSION'!$B$403:$B$410,0), MATCH("*3rd*",'Juan-SESSION'!K$7:T$7,0))</f>
        <v>#N/A</v>
      </c>
      <c r="E269" s="131" t="e">
        <f>IF($A$266='Juan-SESSION'!$A$403,INDEX('Juan-SESSION'!$K$403:$T$410, MATCH("*Deadlift*",'Juan-SESSION'!$B$403:$B$410,0), MATCH("*3rd*",'Juan-SESSION'!$K$7:$T$7,0)),"")</f>
        <v>#N/A</v>
      </c>
      <c r="F269" s="131" t="e">
        <f>INDEX('Juan-SESSION'!$L$403:$U$410, MATCH("*Deadlift*",'Juan-SESSION'!$B$403:$B$410,0), MATCH("*3rd*",'Juan-SESSION'!$K$7:$T$7,0))</f>
        <v>#N/A</v>
      </c>
      <c r="G269" s="131" t="e">
        <f>IF($A$266='Juan-SESSION'!$A$403,INDEX('Juan-SESSION'!$K$403:$T$410, MATCH("*Bench Press*",'Juan-SESSION'!$B$403:$B$410,0), MATCH("*3rd*",'Juan-SESSION'!$K$7:$T$7,0)),"")</f>
        <v>#N/A</v>
      </c>
      <c r="H269" s="131" t="e">
        <f>INDEX('Juan-SESSION'!$L$403:$U$410, MATCH("*Bench Press*",'Juan-SESSION'!$B$403:$B$410,0), MATCH("*3rd*",'Juan-SESSION'!$K$7:$T$7,0))</f>
        <v>#N/A</v>
      </c>
      <c r="I269" s="132" t="e">
        <f>IF($A$266='Juan-SESSION'!$A$403,INDEX('Juan-SESSION'!$K$403:$T$410, MATCH("*Military*",'Juan-SESSION'!$B$403:$B$410,0), MATCH("*3rd*",'Juan-SESSION'!$K$7:$T$7,0)),"")</f>
        <v>#N/A</v>
      </c>
      <c r="J269" s="44" t="e">
        <f>INDEX('Juan-SESSION'!$L$403:$U$410, MATCH("*Military*",'Juan-SESSION'!$B$403:$B$410,0), MATCH("*3rd*",'Juan-SESSION'!$K$7:$T$7,0))</f>
        <v>#N/A</v>
      </c>
      <c r="K269" s="131" t="e">
        <f>IF($A$266='Juan-SESSION'!$A$403,INDEX('Juan-SESSION'!$K$403:$T$410, MATCH("*Clean *",'Juan-SESSION'!$B$403:$B$410,0), MATCH("*3rd*",'Juan-SESSION'!$K$7:$T$7,0)),"")</f>
        <v>#N/A</v>
      </c>
      <c r="L269" s="44" t="e">
        <f>INDEX('Juan-SESSION'!$L$403:$U$410, MATCH("*Clean *",'Juan-SESSION'!$B$403:$B$410,0), MATCH("*3rd*",'Juan-SESSION'!$K$7:$T$7,0))</f>
        <v>#N/A</v>
      </c>
      <c r="M269" s="131" t="e">
        <f>IF($A$266='Juan-SESSION'!$A$403,INDEX('Juan-SESSION'!$K$403:$T$410, MATCH("*Lat Pulldown*",'Juan-SESSION'!$B$403:$B$410,0), MATCH("*3rd*",'Juan-SESSION'!$K$7:$T$7,0)),"")</f>
        <v>#N/A</v>
      </c>
      <c r="N269" s="44" t="e">
        <f>INDEX('Juan-SESSION'!$L$403:$U$410, MATCH("*Lat Pulldown*",'Juan-SESSION'!$B$403:$B$410,0), MATCH("*3rd*",'Juan-SESSION'!$K$7:$T$7,0))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IF($A$266='Juan-SESSION'!$A$403,INDEX('Juan-SESSION'!$K$403:$T$410, MATCH("*Squat*",'Juan-SESSION'!$B$403:$B$410,0), MATCH("*4th*",'Juan-SESSION'!$K$7:$T$7,0)),"")</f>
        <v>#N/A</v>
      </c>
      <c r="D270" s="132" t="e">
        <f>INDEX('Juan-SESSION'!L$403:U$410, MATCH("*Squat*",'Juan-SESSION'!$B$403:$B$410,0), MATCH("*4th*",'Juan-SESSION'!K$7:T$7,0))</f>
        <v>#N/A</v>
      </c>
      <c r="E270" s="131" t="e">
        <f>IF($A$266='Juan-SESSION'!$A$403,INDEX('Juan-SESSION'!$K$403:$T$410, MATCH("*Deadlift*",'Juan-SESSION'!$B$403:$B$410,0), MATCH("*4th*",'Juan-SESSION'!$K$7:$T$7,0)),"")</f>
        <v>#N/A</v>
      </c>
      <c r="F270" s="131" t="e">
        <f>INDEX('Juan-SESSION'!$L$403:$U$410, MATCH("*Deadlift*",'Juan-SESSION'!$B$403:$B$410,0), MATCH("*4th*",'Juan-SESSION'!$K$7:$T$7,0))</f>
        <v>#N/A</v>
      </c>
      <c r="G270" s="131" t="e">
        <f>IF($A$266='Juan-SESSION'!$A$403,INDEX('Juan-SESSION'!$K$403:$T$410, MATCH("*Bench Press*",'Juan-SESSION'!$B$403:$B$410,0), MATCH("*4th*",'Juan-SESSION'!$K$7:$T$7,0)),"")</f>
        <v>#N/A</v>
      </c>
      <c r="H270" s="131" t="e">
        <f>INDEX('Juan-SESSION'!$L$403:$U$410, MATCH("*Bench Press*",'Juan-SESSION'!$B$403:$B$410,0), MATCH("*4th*",'Juan-SESSION'!$K$7:$T$7,0))</f>
        <v>#N/A</v>
      </c>
      <c r="I270" s="132" t="e">
        <f>IF($A$266='Juan-SESSION'!$A$403,INDEX('Juan-SESSION'!$K$403:$T$410, MATCH("*Military*",'Juan-SESSION'!$B$403:$B$410,0), MATCH("*4th*",'Juan-SESSION'!$K$7:$T$7,0)),"")</f>
        <v>#N/A</v>
      </c>
      <c r="J270" s="44" t="e">
        <f>INDEX('Juan-SESSION'!$L$403:$U$410, MATCH("*Military*",'Juan-SESSION'!$B$403:$B$410,0), MATCH("*4th*",'Juan-SESSION'!$K$7:$T$7,0))</f>
        <v>#N/A</v>
      </c>
      <c r="K270" s="131" t="e">
        <f>IF($A$266='Juan-SESSION'!$A$403,INDEX('Juan-SESSION'!$K$403:$T$410, MATCH("*Clean *",'Juan-SESSION'!$B$403:$B$410,0), MATCH("*4th*",'Juan-SESSION'!$K$7:$T$7,0)),"")</f>
        <v>#N/A</v>
      </c>
      <c r="L270" s="44" t="e">
        <f>INDEX('Juan-SESSION'!$L$403:$U$410, MATCH("*Clean *",'Juan-SESSION'!$B$403:$B$410,0), MATCH("*4th*",'Juan-SESSION'!$K$7:$T$7,0))</f>
        <v>#N/A</v>
      </c>
      <c r="M270" s="131" t="e">
        <f>IF($A$266='Juan-SESSION'!$A$403,INDEX('Juan-SESSION'!$K$403:$T$410, MATCH("*Lat Pulldown*",'Juan-SESSION'!$B$403:$B$410,0), MATCH("*4th*",'Juan-SESSION'!$K$7:$T$7,0)),"")</f>
        <v>#N/A</v>
      </c>
      <c r="N270" s="44" t="e">
        <f>INDEX('Juan-SESSION'!$L$403:$U$410, MATCH("*Lat Pulldown*",'Juan-SESSION'!$B$403:$B$410,0), MATCH("*4th*",'Juan-SESSION'!$K$7:$T$7,0))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IF($A$266='Juan-SESSION'!$A$403,INDEX('Juan-SESSION'!$K$403:$T$410, MATCH("*Squat*",'Juan-SESSION'!$B$403:$B$410,0), MATCH("*5th*",'Juan-SESSION'!$K$7:$T$7,0)),"")</f>
        <v>#N/A</v>
      </c>
      <c r="D271" s="132" t="e">
        <f>INDEX('Juan-SESSION'!L$403:U$410, MATCH("*Squat*",'Juan-SESSION'!$B$403:$B$410,0), MATCH("*5th*",'Juan-SESSION'!K$7:T$7,0))</f>
        <v>#N/A</v>
      </c>
      <c r="E271" s="131" t="e">
        <f>IF($A$266='Juan-SESSION'!$A$403,INDEX('Juan-SESSION'!$K$403:$T$410, MATCH("*Deadlift*",'Juan-SESSION'!$B$403:$B$410,0), MATCH("*5th*",'Juan-SESSION'!$K$7:$T$7,0)),"")</f>
        <v>#N/A</v>
      </c>
      <c r="F271" s="131" t="e">
        <f>INDEX('Juan-SESSION'!$L$403:$U$410, MATCH("*Deadlift*",'Juan-SESSION'!$B$403:$B$410,0), MATCH("*5th*",'Juan-SESSION'!$K$7:$T$7,0))</f>
        <v>#N/A</v>
      </c>
      <c r="G271" s="131" t="e">
        <f>IF($A$266='Juan-SESSION'!$A$403,INDEX('Juan-SESSION'!$K$403:$T$410, MATCH("*Bench Press*",'Juan-SESSION'!$B$403:$B$410,0), MATCH("*5th*",'Juan-SESSION'!$K$7:$T$7,0)),"")</f>
        <v>#N/A</v>
      </c>
      <c r="H271" s="131" t="e">
        <f>INDEX('Juan-SESSION'!$L$403:$U$410, MATCH("*Bench Press*",'Juan-SESSION'!$B$403:$B$410,0), MATCH("*5th*",'Juan-SESSION'!$K$7:$T$7,0))</f>
        <v>#N/A</v>
      </c>
      <c r="I271" s="132" t="e">
        <f>IF($A$266='Juan-SESSION'!$A$403,INDEX('Juan-SESSION'!$K$403:$T$410, MATCH("*Military*",'Juan-SESSION'!$B$403:$B$410,0), MATCH("*5th*",'Juan-SESSION'!$K$7:$T$7,0)),"")</f>
        <v>#N/A</v>
      </c>
      <c r="J271" s="44" t="e">
        <f>INDEX('Juan-SESSION'!$L$403:$U$410, MATCH("*Military*",'Juan-SESSION'!$B$403:$B$410,0), MATCH("*5th*",'Juan-SESSION'!$K$7:$T$7,0))</f>
        <v>#N/A</v>
      </c>
      <c r="K271" s="131" t="e">
        <f>IF($A$266='Juan-SESSION'!$A$403,INDEX('Juan-SESSION'!$K$403:$T$410, MATCH("*Clean *",'Juan-SESSION'!$B$403:$B$410,0), MATCH("*5th*",'Juan-SESSION'!$K$7:$T$7,0)),"")</f>
        <v>#N/A</v>
      </c>
      <c r="L271" s="44" t="e">
        <f>INDEX('Juan-SESSION'!$L$403:$U$410, MATCH("*Clean *",'Juan-SESSION'!$B$403:$B$410,0), MATCH("*5th*",'Juan-SESSION'!$K$7:$T$7,0))</f>
        <v>#N/A</v>
      </c>
      <c r="M271" s="131" t="e">
        <f>IF($A$266='Juan-SESSION'!$A$403,INDEX('Juan-SESSION'!$K$403:$T$410, MATCH("*Lat Pulldown*",'Juan-SESSION'!$B$403:$B$410,0), MATCH("*5th*",'Juan-SESSION'!$K$7:$T$7,0)),"")</f>
        <v>#N/A</v>
      </c>
      <c r="N271" s="44" t="e">
        <f>INDEX('Juan-SESSION'!$L$403:$U$410, MATCH("*Lat Pulldown*",'Juan-SESSION'!$B$403:$B$410,0), MATCH("*5th*",'Juan-SESSION'!$K$7:$T$7,0))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'Juan-SESSION'!A412</f>
        <v>0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 t="e">
        <f>MAX(M273:M277)</f>
        <v>#N/A</v>
      </c>
      <c r="N272" s="117" t="e">
        <f t="array" ref="N272">MAX(IF(M273:M277=M272,N273:N277))</f>
        <v>#N/A</v>
      </c>
      <c r="O272" s="152" t="e">
        <f>IF($A$272='Juan-SESSION'!$A$412,INDEX('Juan-SESSION'!$K$412:$T$419, MATCH("*1k Row*",'Juan-SESSION'!$B$412:$B$419,0), MATCH("*1st*",'Juan-SESSION'!$K$7:$T$7,0)),"")</f>
        <v>#N/A</v>
      </c>
      <c r="P272" s="152" t="e">
        <f>IF($A$272='Juan-SESSION'!$A$412,INDEX('Juan-SESSION'!$K$412:$T$419, MATCH("*HIIT*",'Juan-SESSION'!$B$412:$B$419,0), MATCH("*1st*",'Juan-SESSION'!$K$7:$T$7,0)),"")</f>
        <v>#N/A</v>
      </c>
      <c r="Q272" s="119" t="e">
        <f>INDEX('Juan-SESSION'!$L$412:$U$419, MATCH("*HIIT*",'Juan-SESSION'!$B$412:$B$419,0), MATCH("*1st*",'Juan-SESSION'!$K$7:$T$7,0))</f>
        <v>#N/A</v>
      </c>
      <c r="R272" s="119">
        <f>'Juan-SESSION'!U412</f>
        <v>0</v>
      </c>
      <c r="S272" s="116"/>
      <c r="T272" s="116"/>
      <c r="U272" s="120">
        <f>'Juan-SESSION'!A413</f>
        <v>0</v>
      </c>
      <c r="V272" s="120">
        <f>'Juan-SESSION'!A414</f>
        <v>0</v>
      </c>
      <c r="W272" s="116"/>
      <c r="X272" s="116"/>
      <c r="Y272" s="116"/>
      <c r="Z272" s="116"/>
      <c r="AA272" s="116"/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IF($A$272='Juan-SESSION'!$A$412,INDEX('Juan-SESSION'!$K$412:$T$419, MATCH("*Squat*",'Juan-SESSION'!$B$412:$B$419,0), MATCH("*1st*",'Juan-SESSION'!$K$7:$T$7,0)),"")</f>
        <v>#N/A</v>
      </c>
      <c r="D273" s="132" t="e">
        <f>INDEX('Juan-SESSION'!L$412:U$419, MATCH("*Squat*",'Juan-SESSION'!$B$412:$B$419,0), MATCH("*1st*",'Juan-SESSION'!K$7:T$7,0))</f>
        <v>#N/A</v>
      </c>
      <c r="E273" s="131" t="e">
        <f>IF($A$272='Juan-SESSION'!$A$412,INDEX('Juan-SESSION'!$K$412:$T$419, MATCH("*Deadlift*",'Juan-SESSION'!$B$412:$B$419,0), MATCH("*1st*",'Juan-SESSION'!$K$7:$T$7,0)),"")</f>
        <v>#N/A</v>
      </c>
      <c r="F273" s="131" t="e">
        <f>INDEX('Juan-SESSION'!$L$412:$U$419, MATCH("*Deadlift*",'Juan-SESSION'!$B$412:$B$419,0), MATCH("*1st*",'Juan-SESSION'!$K$7:$T$7,0))</f>
        <v>#N/A</v>
      </c>
      <c r="G273" s="131" t="e">
        <f>IF($A$272='Juan-SESSION'!$A$412,INDEX('Juan-SESSION'!$K$412:$T$419, MATCH("*Bench Press*",'Juan-SESSION'!$B$412:$B$419,0), MATCH("*1st*",'Juan-SESSION'!$K$7:$T$7,0)),"")</f>
        <v>#N/A</v>
      </c>
      <c r="H273" s="131" t="e">
        <f>INDEX('Juan-SESSION'!$L$412:$U$419, MATCH("*Bench Press*",'Juan-SESSION'!$B$412:$B$419,0), MATCH("*1st*",'Juan-SESSION'!$K$7:$T$7,0))</f>
        <v>#N/A</v>
      </c>
      <c r="I273" s="132" t="e">
        <f>IF($A$272='Juan-SESSION'!$A$412,INDEX('Juan-SESSION'!$K$412:$T$419, MATCH("*Military*",'Juan-SESSION'!$B$412:$B$419,0), MATCH("*1st*",'Juan-SESSION'!$K$7:$T$7,0)),"")</f>
        <v>#N/A</v>
      </c>
      <c r="J273" s="48" t="e">
        <f>INDEX('Juan-SESSION'!$L$412:$U$419, MATCH("*Military*",'Juan-SESSION'!$B$412:$B$419,0), MATCH("*1st*",'Juan-SESSION'!$K$7:$T$7,0))</f>
        <v>#N/A</v>
      </c>
      <c r="K273" s="131" t="e">
        <f>IF($A$272='Juan-SESSION'!$A$412,INDEX('Juan-SESSION'!$K$412:$T$419, MATCH("*Clean *",'Juan-SESSION'!$B$412:$B$419,0), MATCH("*1st*",'Juan-SESSION'!$K$7:$T$7,0)),"")</f>
        <v>#N/A</v>
      </c>
      <c r="L273" s="48" t="e">
        <f>INDEX('Juan-SESSION'!$L$412:$U$419, MATCH("*Clean *",'Juan-SESSION'!$B$412:$B$419,0), MATCH("*1st*",'Juan-SESSION'!$K$7:$T$7,0))</f>
        <v>#N/A</v>
      </c>
      <c r="M273" s="131" t="e">
        <f>IF($A$272='Juan-SESSION'!$A$412,INDEX('Juan-SESSION'!$K$412:$T$419, MATCH("*Lat Pulldown*",'Juan-SESSION'!$B$412:$B$419,0), MATCH("*1st*",'Juan-SESSION'!$K$7:$T$7,0)),"")</f>
        <v>#N/A</v>
      </c>
      <c r="N273" s="48" t="e">
        <f>INDEX('Juan-SESSION'!$L$412:$U$419, MATCH("*Lat Pulldown*",'Juan-SESSION'!$B$412:$B$419,0), MATCH("*1st*",'Juan-SESSION'!$K$7:$T$7,0))</f>
        <v>#N/A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IF($A$272='Juan-SESSION'!$A$412,INDEX('Juan-SESSION'!$K$412:$T$419, MATCH("*Squat*",'Juan-SESSION'!$B$412:$B$419,0), MATCH("*2nd*",'Juan-SESSION'!$K$7:$T$7,0)),"")</f>
        <v>#N/A</v>
      </c>
      <c r="D274" s="132" t="e">
        <f>INDEX('Juan-SESSION'!L$412:U$419, MATCH("*Squat*",'Juan-SESSION'!$B$412:$B$419,0), MATCH("*2nd*",'Juan-SESSION'!K$7:T$7,0))</f>
        <v>#N/A</v>
      </c>
      <c r="E274" s="131" t="e">
        <f>IF($A$272='Juan-SESSION'!$A$412,INDEX('Juan-SESSION'!$K$412:$T$419, MATCH("*Deadlift*",'Juan-SESSION'!$B$412:$B$419,0), MATCH("*2ND*",'Juan-SESSION'!$K$7:$T$7,0)),"")</f>
        <v>#N/A</v>
      </c>
      <c r="F274" s="131" t="e">
        <f>INDEX('Juan-SESSION'!$L$412:$U$419, MATCH("*Deadlift*",'Juan-SESSION'!$B$412:$B$419,0), MATCH("*2nd*",'Juan-SESSION'!$K$7:$T$7,0))</f>
        <v>#N/A</v>
      </c>
      <c r="G274" s="131" t="e">
        <f>IF($A$272='Juan-SESSION'!$A$412,INDEX('Juan-SESSION'!$K$412:$T$419, MATCH("*Bench Press*",'Juan-SESSION'!$B$412:$B$419,0), MATCH("*2ND*",'Juan-SESSION'!$K$7:$T$7,0)),"")</f>
        <v>#N/A</v>
      </c>
      <c r="H274" s="131" t="e">
        <f>INDEX('Juan-SESSION'!$L$412:$U$419, MATCH("*Bench Press*",'Juan-SESSION'!$B$412:$B$419,0), MATCH("*2nd*",'Juan-SESSION'!$K$7:$T$7,0))</f>
        <v>#N/A</v>
      </c>
      <c r="I274" s="132" t="e">
        <f>IF($A$272='Juan-SESSION'!$A$412,INDEX('Juan-SESSION'!$K$412:$T$419, MATCH("*Military*",'Juan-SESSION'!$B$412:$B$419,0), MATCH("*2ND*",'Juan-SESSION'!$K$7:$T$7,0)),"")</f>
        <v>#N/A</v>
      </c>
      <c r="J274" s="44" t="e">
        <f>INDEX('Juan-SESSION'!$L$412:$U$419, MATCH("*Military*",'Juan-SESSION'!$B$412:$B$419,0), MATCH("*2nd*",'Juan-SESSION'!$K$7:$T$7,0))</f>
        <v>#N/A</v>
      </c>
      <c r="K274" s="131" t="e">
        <f>IF($A$272='Juan-SESSION'!$A$412,INDEX('Juan-SESSION'!$K$412:$T$419, MATCH("*Clean *",'Juan-SESSION'!$B$412:$B$419,0), MATCH("*2ND*",'Juan-SESSION'!$K$7:$T$7,0)),"")</f>
        <v>#N/A</v>
      </c>
      <c r="L274" s="44" t="e">
        <f>INDEX('Juan-SESSION'!$L$412:$U$419, MATCH("*Clean *",'Juan-SESSION'!$B$412:$B$419,0), MATCH("*2nd*",'Juan-SESSION'!$K$7:$T$7,0))</f>
        <v>#N/A</v>
      </c>
      <c r="M274" s="131" t="e">
        <f>IF($A$272='Juan-SESSION'!$A$412,INDEX('Juan-SESSION'!$K$412:$T$419, MATCH("*Lat Pulldown*",'Juan-SESSION'!$B$412:$B$419,0), MATCH("*2ND*",'Juan-SESSION'!$K$7:$T$7,0)),"")</f>
        <v>#N/A</v>
      </c>
      <c r="N274" s="44" t="e">
        <f>INDEX('Juan-SESSION'!$L$412:$U$419, MATCH("*Lat Pulldown*",'Juan-SESSION'!$B$412:$B$419,0), MATCH("*2nd*",'Juan-SESSION'!$K$7:$T$7,0))</f>
        <v>#N/A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IF($A$272='Juan-SESSION'!$A$412,INDEX('Juan-SESSION'!$K$412:$T$419, MATCH("*Squat*",'Juan-SESSION'!$B$412:$B$419,0), MATCH("*3rd*",'Juan-SESSION'!$K$7:$T$7,0)),"")</f>
        <v>#N/A</v>
      </c>
      <c r="D275" s="132" t="e">
        <f>INDEX('Juan-SESSION'!L$412:U$419, MATCH("*Squat*",'Juan-SESSION'!$B$412:$B$419,0), MATCH("*3rd*",'Juan-SESSION'!K$7:T$7,0))</f>
        <v>#N/A</v>
      </c>
      <c r="E275" s="131" t="e">
        <f>IF($A$272='Juan-SESSION'!$A$412,INDEX('Juan-SESSION'!$K$412:$T$419, MATCH("*Deadlift*",'Juan-SESSION'!$B$412:$B$419,0), MATCH("*3rd*",'Juan-SESSION'!$K$7:$T$7,0)),"")</f>
        <v>#N/A</v>
      </c>
      <c r="F275" s="131" t="e">
        <f>INDEX('Juan-SESSION'!$L$412:$U$419, MATCH("*Deadlift*",'Juan-SESSION'!$B$412:$B$419,0), MATCH("*3rd*",'Juan-SESSION'!$K$7:$T$7,0))</f>
        <v>#N/A</v>
      </c>
      <c r="G275" s="131" t="e">
        <f>IF($A$272='Juan-SESSION'!$A$412,INDEX('Juan-SESSION'!$K$412:$T$419, MATCH("*Bench Press*",'Juan-SESSION'!$B$412:$B$419,0), MATCH("*3rd*",'Juan-SESSION'!$K$7:$T$7,0)),"")</f>
        <v>#N/A</v>
      </c>
      <c r="H275" s="131" t="e">
        <f>INDEX('Juan-SESSION'!$L$412:$U$419, MATCH("*Bench Press*",'Juan-SESSION'!$B$412:$B$419,0), MATCH("*3rd*",'Juan-SESSION'!$K$7:$T$7,0))</f>
        <v>#N/A</v>
      </c>
      <c r="I275" s="132" t="e">
        <f>IF($A$272='Juan-SESSION'!$A$412,INDEX('Juan-SESSION'!$K$412:$T$419, MATCH("*Military*",'Juan-SESSION'!$B$412:$B$419,0), MATCH("*3rd*",'Juan-SESSION'!$K$7:$T$7,0)),"")</f>
        <v>#N/A</v>
      </c>
      <c r="J275" s="44" t="e">
        <f>INDEX('Juan-SESSION'!$L$412:$U$419, MATCH("*Military*",'Juan-SESSION'!$B$412:$B$419,0), MATCH("*3rd*",'Juan-SESSION'!$K$7:$T$7,0))</f>
        <v>#N/A</v>
      </c>
      <c r="K275" s="131" t="e">
        <f>IF($A$272='Juan-SESSION'!$A$412,INDEX('Juan-SESSION'!$K$412:$T$419, MATCH("*Clean *",'Juan-SESSION'!$B$412:$B$419,0), MATCH("*3rd*",'Juan-SESSION'!$K$7:$T$7,0)),"")</f>
        <v>#N/A</v>
      </c>
      <c r="L275" s="44" t="e">
        <f>INDEX('Juan-SESSION'!$L$412:$U$419, MATCH("*Clean *",'Juan-SESSION'!$B$412:$B$419,0), MATCH("*3rd*",'Juan-SESSION'!$K$7:$T$7,0))</f>
        <v>#N/A</v>
      </c>
      <c r="M275" s="131" t="e">
        <f>IF($A$272='Juan-SESSION'!$A$412,INDEX('Juan-SESSION'!$K$412:$T$419, MATCH("*Lat Pulldown*",'Juan-SESSION'!$B$412:$B$419,0), MATCH("*3rd*",'Juan-SESSION'!$K$7:$T$7,0)),"")</f>
        <v>#N/A</v>
      </c>
      <c r="N275" s="44" t="e">
        <f>INDEX('Juan-SESSION'!$L$412:$U$419, MATCH("*Lat Pulldown*",'Juan-SESSION'!$B$412:$B$419,0), MATCH("*3rd*",'Juan-SESSION'!$K$7:$T$7,0))</f>
        <v>#N/A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IF($A$272='Juan-SESSION'!$A$412,INDEX('Juan-SESSION'!$K$412:$T$419, MATCH("*Squat*",'Juan-SESSION'!$B$412:$B$419,0), MATCH("*4th*",'Juan-SESSION'!$K$7:$T$7,0)),"")</f>
        <v>#N/A</v>
      </c>
      <c r="D276" s="132" t="e">
        <f>INDEX('Juan-SESSION'!L$412:U$419, MATCH("*Squat*",'Juan-SESSION'!$B$412:$B$419,0), MATCH("*4th*",'Juan-SESSION'!K$7:T$7,0))</f>
        <v>#N/A</v>
      </c>
      <c r="E276" s="131" t="e">
        <f>IF($A$272='Juan-SESSION'!$A$412,INDEX('Juan-SESSION'!$K$412:$T$419, MATCH("*Deadlift*",'Juan-SESSION'!$B$412:$B$419,0), MATCH("*4th*",'Juan-SESSION'!$K$7:$T$7,0)),"")</f>
        <v>#N/A</v>
      </c>
      <c r="F276" s="131" t="e">
        <f>INDEX('Juan-SESSION'!$L$412:$U$419, MATCH("*Deadlift*",'Juan-SESSION'!$B$412:$B$419,0), MATCH("*4th*",'Juan-SESSION'!$K$7:$T$7,0))</f>
        <v>#N/A</v>
      </c>
      <c r="G276" s="131" t="e">
        <f>IF($A$272='Juan-SESSION'!$A$412,INDEX('Juan-SESSION'!$K$412:$T$419, MATCH("*Bench Press*",'Juan-SESSION'!$B$412:$B$419,0), MATCH("*4th*",'Juan-SESSION'!$K$7:$T$7,0)),"")</f>
        <v>#N/A</v>
      </c>
      <c r="H276" s="131" t="e">
        <f>INDEX('Juan-SESSION'!$L$412:$U$419, MATCH("*Bench Press*",'Juan-SESSION'!$B$412:$B$419,0), MATCH("*4th*",'Juan-SESSION'!$K$7:$T$7,0))</f>
        <v>#N/A</v>
      </c>
      <c r="I276" s="132" t="e">
        <f>IF($A$272='Juan-SESSION'!$A$412,INDEX('Juan-SESSION'!$K$412:$T$419, MATCH("*Military*",'Juan-SESSION'!$B$412:$B$419,0), MATCH("*4th*",'Juan-SESSION'!$K$7:$T$7,0)),"")</f>
        <v>#N/A</v>
      </c>
      <c r="J276" s="44" t="e">
        <f>INDEX('Juan-SESSION'!$L$412:$U$419, MATCH("*Military*",'Juan-SESSION'!$B$412:$B$419,0), MATCH("*4th*",'Juan-SESSION'!$K$7:$T$7,0))</f>
        <v>#N/A</v>
      </c>
      <c r="K276" s="131" t="e">
        <f>IF($A$272='Juan-SESSION'!$A$412,INDEX('Juan-SESSION'!$K$412:$T$419, MATCH("*Clean *",'Juan-SESSION'!$B$412:$B$419,0), MATCH("*4th*",'Juan-SESSION'!$K$7:$T$7,0)),"")</f>
        <v>#N/A</v>
      </c>
      <c r="L276" s="44" t="e">
        <f>INDEX('Juan-SESSION'!$L$412:$U$419, MATCH("*Clean *",'Juan-SESSION'!$B$412:$B$419,0), MATCH("*4th*",'Juan-SESSION'!$K$7:$T$7,0))</f>
        <v>#N/A</v>
      </c>
      <c r="M276" s="131" t="e">
        <f>IF($A$272='Juan-SESSION'!$A$412,INDEX('Juan-SESSION'!$K$412:$T$419, MATCH("*Lat Pulldown*",'Juan-SESSION'!$B$412:$B$419,0), MATCH("*4th*",'Juan-SESSION'!$K$7:$T$7,0)),"")</f>
        <v>#N/A</v>
      </c>
      <c r="N276" s="44" t="e">
        <f>INDEX('Juan-SESSION'!$L$412:$U$419, MATCH("*Lat Pulldown*",'Juan-SESSION'!$B$412:$B$419,0), MATCH("*4th*",'Juan-SESSION'!$K$7:$T$7,0))</f>
        <v>#N/A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IF($A$272='Juan-SESSION'!$A$412,INDEX('Juan-SESSION'!$K$412:$T$419, MATCH("*Squat*",'Juan-SESSION'!$B$412:$B$419,0), MATCH("*5th*",'Juan-SESSION'!$K$7:$T$7,0)),"")</f>
        <v>#N/A</v>
      </c>
      <c r="D277" s="132" t="e">
        <f>INDEX('Juan-SESSION'!L$412:U$419, MATCH("*Squat*",'Juan-SESSION'!$B$412:$B$419,0), MATCH("*5th*",'Juan-SESSION'!K$7:T$7,0))</f>
        <v>#N/A</v>
      </c>
      <c r="E277" s="131" t="e">
        <f>IF($A$272='Juan-SESSION'!$A$412,INDEX('Juan-SESSION'!$K$412:$T$419, MATCH("*Deadlift*",'Juan-SESSION'!$B$412:$B$419,0), MATCH("*5th*",'Juan-SESSION'!$K$7:$T$7,0)),"")</f>
        <v>#N/A</v>
      </c>
      <c r="F277" s="131" t="e">
        <f>INDEX('Juan-SESSION'!$L$412:$U$419, MATCH("*Deadlift*",'Juan-SESSION'!$B$412:$B$419,0), MATCH("*5th*",'Juan-SESSION'!$K$7:$T$7,0))</f>
        <v>#N/A</v>
      </c>
      <c r="G277" s="131" t="e">
        <f>IF($A$272='Juan-SESSION'!$A$412,INDEX('Juan-SESSION'!$K$412:$T$419, MATCH("*Bench Press*",'Juan-SESSION'!$B$412:$B$419,0), MATCH("*5th*",'Juan-SESSION'!$K$7:$T$7,0)),"")</f>
        <v>#N/A</v>
      </c>
      <c r="H277" s="131" t="e">
        <f>INDEX('Juan-SESSION'!$L$412:$U$419, MATCH("*Bench Press*",'Juan-SESSION'!$B$412:$B$419,0), MATCH("*5th*",'Juan-SESSION'!$K$7:$T$7,0))</f>
        <v>#N/A</v>
      </c>
      <c r="I277" s="132" t="e">
        <f>IF($A$272='Juan-SESSION'!$A$412,INDEX('Juan-SESSION'!$K$412:$T$419, MATCH("*Military*",'Juan-SESSION'!$B$412:$B$419,0), MATCH("*5th*",'Juan-SESSION'!$K$7:$T$7,0)),"")</f>
        <v>#N/A</v>
      </c>
      <c r="J277" s="44" t="e">
        <f>INDEX('Juan-SESSION'!$L$412:$U$419, MATCH("*Military*",'Juan-SESSION'!$B$412:$B$419,0), MATCH("*5th*",'Juan-SESSION'!$K$7:$T$7,0))</f>
        <v>#N/A</v>
      </c>
      <c r="K277" s="131" t="e">
        <f>IF($A$272='Juan-SESSION'!$A$412,INDEX('Juan-SESSION'!$K$412:$T$419, MATCH("*Clean *",'Juan-SESSION'!$B$412:$B$419,0), MATCH("*5th*",'Juan-SESSION'!$K$7:$T$7,0)),"")</f>
        <v>#N/A</v>
      </c>
      <c r="L277" s="44" t="e">
        <f>INDEX('Juan-SESSION'!$L$412:$U$419, MATCH("*Clean *",'Juan-SESSION'!$B$412:$B$419,0), MATCH("*5th*",'Juan-SESSION'!$K$7:$T$7,0))</f>
        <v>#N/A</v>
      </c>
      <c r="M277" s="131" t="e">
        <f>IF($A$272='Juan-SESSION'!$A$412,INDEX('Juan-SESSION'!$K$412:$T$419, MATCH("*Lat Pulldown*",'Juan-SESSION'!$B$412:$B$419,0), MATCH("*5th*",'Juan-SESSION'!$K$7:$T$7,0)),"")</f>
        <v>#N/A</v>
      </c>
      <c r="N277" s="44" t="e">
        <f>INDEX('Juan-SESSION'!$L$412:$U$419, MATCH("*Lat Pulldown*",'Juan-SESSION'!$B$412:$B$419,0), MATCH("*5th*",'Juan-SESSION'!$K$7:$T$7,0))</f>
        <v>#N/A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'Juan-SESSION'!A421</f>
        <v>0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 t="e">
        <f>MAX(E279:E283)</f>
        <v>#N/A</v>
      </c>
      <c r="F278" s="116" t="e">
        <f t="array" ref="F278">MAX(IF(E279:E283=E278,F279:F283))</f>
        <v>#N/A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IF($A$278='Juan-SESSION'!$A$421,INDEX('Juan-SESSION'!$K$421:$T$428, MATCH("*1k Row*",'Juan-SESSION'!$B$421:$B$428,0), MATCH("*1st*",'Juan-SESSION'!$K$7:$T$7,0)),"")</f>
        <v>#N/A</v>
      </c>
      <c r="P278" s="152" t="e">
        <f>IF($A$278='Juan-SESSION'!$A$421,INDEX('Juan-SESSION'!$K$421:$T$428, MATCH("*HIIT*",'Juan-SESSION'!$B$421:$B$428,0), MATCH("*1st*",'Juan-SESSION'!$K$7:$T$7,0)),"")</f>
        <v>#N/A</v>
      </c>
      <c r="Q278" s="119" t="e">
        <f>INDEX('Juan-SESSION'!$L$212:$U$421, MATCH("*HIIT*",'Juan-SESSION'!$B$212:$B$421,0), MATCH("*1st*",'Juan-SESSION'!$K$7:$T$7,0))</f>
        <v>#N/A</v>
      </c>
      <c r="R278" s="119">
        <f>'Juan-SESSION'!U421</f>
        <v>0</v>
      </c>
      <c r="S278" s="116"/>
      <c r="T278" s="116"/>
      <c r="U278" s="120">
        <f>'Juan-SESSION'!A422</f>
        <v>0</v>
      </c>
      <c r="V278" s="120">
        <f>'Juan-SESSION'!A423</f>
        <v>0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IF($A$278='Juan-SESSION'!$A$421,INDEX('Juan-SESSION'!$K$421:$T$428, MATCH("*Squat*",'Juan-SESSION'!$B$421:$B$428,0), MATCH("*1st*",'Juan-SESSION'!$K$7:$T$7,0)),"")</f>
        <v>#N/A</v>
      </c>
      <c r="D279" s="132" t="e">
        <f>INDEX('Juan-SESSION'!L$421:U$428, MATCH("*Squat*",'Juan-SESSION'!$B$421:$B$428,0), MATCH("*1st*",'Juan-SESSION'!K$7:T$7,0))</f>
        <v>#N/A</v>
      </c>
      <c r="E279" s="131" t="e">
        <f>IF($A$278='Juan-SESSION'!$A$421,INDEX('Juan-SESSION'!$K$421:$T$428, MATCH("*Deadlift*",'Juan-SESSION'!$B$421:$B$428,0), MATCH("*1st*",'Juan-SESSION'!$K$7:$T$7,0)),"")</f>
        <v>#N/A</v>
      </c>
      <c r="F279" s="131" t="e">
        <f>INDEX('Juan-SESSION'!$L$212:$U$421, MATCH("*Deadlift*",'Juan-SESSION'!$B$212:$B$421,0), MATCH("*1st*",'Juan-SESSION'!$K$7:$T$7,0))</f>
        <v>#N/A</v>
      </c>
      <c r="G279" s="131" t="e">
        <f>IF($A$278='Juan-SESSION'!$A$421,INDEX('Juan-SESSION'!$K$421:$T$428, MATCH("*Bench Press*",'Juan-SESSION'!$B$421:$B$428,0), MATCH("*1st*",'Juan-SESSION'!$K$7:$T$7,0)),"")</f>
        <v>#N/A</v>
      </c>
      <c r="H279" s="131" t="e">
        <f>INDEX('Juan-SESSION'!$L$421:$U$428, MATCH("*Bench Press*",'Juan-SESSION'!$B$421:$B$428,0), MATCH("*1st*",'Juan-SESSION'!$K$7:$T$7,0))</f>
        <v>#N/A</v>
      </c>
      <c r="I279" s="132" t="e">
        <f>IF($A$278='Juan-SESSION'!$A$421,INDEX('Juan-SESSION'!$K$421:$T$428, MATCH("*Military*",'Juan-SESSION'!$B$421:$B$428,0), MATCH("*1st*",'Juan-SESSION'!$K$7:$T$7,0)),"")</f>
        <v>#N/A</v>
      </c>
      <c r="J279" s="48" t="e">
        <f>INDEX('Juan-SESSION'!$L$421:$U$428, MATCH("*Military*",'Juan-SESSION'!$B$421:$B$428,0), MATCH("*1st*",'Juan-SESSION'!$K$7:$T$7,0))</f>
        <v>#N/A</v>
      </c>
      <c r="K279" s="131" t="e">
        <f>IF($A$278='Juan-SESSION'!$A$421,INDEX('Juan-SESSION'!$K$421:$T$428, MATCH("*Clean *",'Juan-SESSION'!$B$421:$B$428,0), MATCH("*1st*",'Juan-SESSION'!$K$7:$T$7,0)),"")</f>
        <v>#N/A</v>
      </c>
      <c r="L279" s="48" t="e">
        <f>INDEX('Juan-SESSION'!$L$421:$U$428, MATCH("*Clean *",'Juan-SESSION'!$B$421:$B$428,0), MATCH("*1st*",'Juan-SESSION'!$K$7:$T$7,0))</f>
        <v>#N/A</v>
      </c>
      <c r="M279" s="131" t="e">
        <f>IF($A$278='Juan-SESSION'!$A$421,INDEX('Juan-SESSION'!$K$421:$T$428, MATCH("*Lat Pulldown*",'Juan-SESSION'!$B$421:$B$428,0), MATCH("*1st*",'Juan-SESSION'!$K$7:$T$7,0)),"")</f>
        <v>#N/A</v>
      </c>
      <c r="N279" s="48" t="e">
        <f>INDEX('Juan-SESSION'!$L$421:$U$428, MATCH("*Lat Pulldown*",'Juan-SESSION'!$B$421:$B$428,0), MATCH("*1st*",'Juan-SESSION'!$K$7:$T$7,0))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IF($A$278='Juan-SESSION'!$A$421,INDEX('Juan-SESSION'!$K$421:$T$428, MATCH("*Squat*",'Juan-SESSION'!$B$421:$B$428,0), MATCH("*2nd*",'Juan-SESSION'!$K$7:$T$7,0)),"")</f>
        <v>#N/A</v>
      </c>
      <c r="D280" s="132" t="e">
        <f>INDEX('Juan-SESSION'!L$421:U$428, MATCH("*Squat*",'Juan-SESSION'!$B$421:$B$428,0), MATCH("*2nd*",'Juan-SESSION'!K$7:T$7,0))</f>
        <v>#N/A</v>
      </c>
      <c r="E280" s="131" t="e">
        <f>IF($A$278='Juan-SESSION'!$A$421,INDEX('Juan-SESSION'!$K$421:$T$428, MATCH("*Deadlift*",'Juan-SESSION'!$B$421:$B$428,0), MATCH("*2ND*",'Juan-SESSION'!$K$7:$T$7,0)),"")</f>
        <v>#N/A</v>
      </c>
      <c r="F280" s="131" t="e">
        <f>INDEX('Juan-SESSION'!$L$212:$U$421, MATCH("*Deadlift*",'Juan-SESSION'!$B$212:$B$421,0), MATCH("*2nd*",'Juan-SESSION'!$K$7:$T$7,0))</f>
        <v>#N/A</v>
      </c>
      <c r="G280" s="131" t="e">
        <f>IF($A$278='Juan-SESSION'!$A$421,INDEX('Juan-SESSION'!$K$421:$T$428, MATCH("*Bench Press*",'Juan-SESSION'!$B$421:$B$428,0), MATCH("*2ND*",'Juan-SESSION'!$K$7:$T$7,0)),"")</f>
        <v>#N/A</v>
      </c>
      <c r="H280" s="131" t="e">
        <f>INDEX('Juan-SESSION'!$L$421:$U$428, MATCH("*Bench Press*",'Juan-SESSION'!$B$421:$B$428,0), MATCH("*2nd*",'Juan-SESSION'!$K$7:$T$7,0))</f>
        <v>#N/A</v>
      </c>
      <c r="I280" s="132" t="e">
        <f>IF($A$278='Juan-SESSION'!$A$421,INDEX('Juan-SESSION'!$K$421:$T$428, MATCH("*Military*",'Juan-SESSION'!$B$421:$B$428,0), MATCH("*2ND*",'Juan-SESSION'!$K$7:$T$7,0)),"")</f>
        <v>#N/A</v>
      </c>
      <c r="J280" s="44" t="e">
        <f>INDEX('Juan-SESSION'!$L$421:$U$428, MATCH("*Military*",'Juan-SESSION'!$B$421:$B$428,0), MATCH("*2nd*",'Juan-SESSION'!$K$7:$T$7,0))</f>
        <v>#N/A</v>
      </c>
      <c r="K280" s="131" t="e">
        <f>IF($A$278='Juan-SESSION'!$A$421,INDEX('Juan-SESSION'!$K$421:$T$428, MATCH("*Clean *",'Juan-SESSION'!$B$421:$B$428,0), MATCH("*2ND*",'Juan-SESSION'!$K$7:$T$7,0)),"")</f>
        <v>#N/A</v>
      </c>
      <c r="L280" s="44" t="e">
        <f>INDEX('Juan-SESSION'!$L$421:$U$428, MATCH("*Clean *",'Juan-SESSION'!$B$421:$B$428,0), MATCH("*2nd*",'Juan-SESSION'!$K$7:$T$7,0))</f>
        <v>#N/A</v>
      </c>
      <c r="M280" s="131" t="e">
        <f>IF($A$278='Juan-SESSION'!$A$421,INDEX('Juan-SESSION'!$K$421:$T$428, MATCH("*Lat Pulldown*",'Juan-SESSION'!$B$421:$B$428,0), MATCH("*2ND*",'Juan-SESSION'!$K$7:$T$7,0)),"")</f>
        <v>#N/A</v>
      </c>
      <c r="N280" s="44" t="e">
        <f>INDEX('Juan-SESSION'!$L$421:$U$428, MATCH("*Lat Pulldown*",'Juan-SESSION'!$B$421:$B$428,0), MATCH("*2nd*",'Juan-SESSION'!$K$7:$T$7,0))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IF($A$278='Juan-SESSION'!$A$421,INDEX('Juan-SESSION'!$K$421:$T$428, MATCH("*Squat*",'Juan-SESSION'!$B$421:$B$428,0), MATCH("*3rd*",'Juan-SESSION'!$K$7:$T$7,0)),"")</f>
        <v>#N/A</v>
      </c>
      <c r="D281" s="132" t="e">
        <f>INDEX('Juan-SESSION'!L$421:U$428, MATCH("*Squat*",'Juan-SESSION'!$B$421:$B$428,0), MATCH("*3rd*",'Juan-SESSION'!K$7:T$7,0))</f>
        <v>#N/A</v>
      </c>
      <c r="E281" s="131" t="e">
        <f>IF($A$278='Juan-SESSION'!$A$421,INDEX('Juan-SESSION'!$K$421:$T$428, MATCH("*Deadlift*",'Juan-SESSION'!$B$421:$B$428,0), MATCH("*3rd*",'Juan-SESSION'!$K$7:$T$7,0)),"")</f>
        <v>#N/A</v>
      </c>
      <c r="F281" s="131" t="e">
        <f>INDEX('Juan-SESSION'!$L$212:$U$421, MATCH("*Deadlift*",'Juan-SESSION'!$B$212:$B$421,0), MATCH("*3rd*",'Juan-SESSION'!$K$7:$T$7,0))</f>
        <v>#N/A</v>
      </c>
      <c r="G281" s="131" t="e">
        <f>IF($A$278='Juan-SESSION'!$A$421,INDEX('Juan-SESSION'!$K$421:$T$428, MATCH("*Bench Press*",'Juan-SESSION'!$B$421:$B$428,0), MATCH("*3rd*",'Juan-SESSION'!$K$7:$T$7,0)),"")</f>
        <v>#N/A</v>
      </c>
      <c r="H281" s="131" t="e">
        <f>INDEX('Juan-SESSION'!$L$421:$U$428, MATCH("*Bench Press*",'Juan-SESSION'!$B$421:$B$428,0), MATCH("*3rd*",'Juan-SESSION'!$K$7:$T$7,0))</f>
        <v>#N/A</v>
      </c>
      <c r="I281" s="132" t="e">
        <f>IF($A$278='Juan-SESSION'!$A$421,INDEX('Juan-SESSION'!$K$421:$T$428, MATCH("*Military*",'Juan-SESSION'!$B$421:$B$428,0), MATCH("*3rd*",'Juan-SESSION'!$K$7:$T$7,0)),"")</f>
        <v>#N/A</v>
      </c>
      <c r="J281" s="44" t="e">
        <f>INDEX('Juan-SESSION'!$L$421:$U$428, MATCH("*Military*",'Juan-SESSION'!$B$421:$B$428,0), MATCH("*3rd*",'Juan-SESSION'!$K$7:$T$7,0))</f>
        <v>#N/A</v>
      </c>
      <c r="K281" s="131" t="e">
        <f>IF($A$278='Juan-SESSION'!$A$421,INDEX('Juan-SESSION'!$K$421:$T$428, MATCH("*Clean *",'Juan-SESSION'!$B$421:$B$428,0), MATCH("*3rd*",'Juan-SESSION'!$K$7:$T$7,0)),"")</f>
        <v>#N/A</v>
      </c>
      <c r="L281" s="44" t="e">
        <f>INDEX('Juan-SESSION'!$L$421:$U$428, MATCH("*Clean *",'Juan-SESSION'!$B$421:$B$428,0), MATCH("*3rd*",'Juan-SESSION'!$K$7:$T$7,0))</f>
        <v>#N/A</v>
      </c>
      <c r="M281" s="131" t="e">
        <f>IF($A$278='Juan-SESSION'!$A$421,INDEX('Juan-SESSION'!$K$421:$T$428, MATCH("*Lat Pulldown*",'Juan-SESSION'!$B$421:$B$428,0), MATCH("*3rd*",'Juan-SESSION'!$K$7:$T$7,0)),"")</f>
        <v>#N/A</v>
      </c>
      <c r="N281" s="44" t="e">
        <f>INDEX('Juan-SESSION'!$L$421:$U$428, MATCH("*Lat Pulldown*",'Juan-SESSION'!$B$421:$B$428,0), MATCH("*3rd*",'Juan-SESSION'!$K$7:$T$7,0))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IF($A$278='Juan-SESSION'!$A$421,INDEX('Juan-SESSION'!$K$421:$T$428, MATCH("*Squat*",'Juan-SESSION'!$B$421:$B$428,0), MATCH("*4th*",'Juan-SESSION'!$K$7:$T$7,0)),"")</f>
        <v>#N/A</v>
      </c>
      <c r="D282" s="132" t="e">
        <f>INDEX('Juan-SESSION'!L$421:U$428, MATCH("*Squat*",'Juan-SESSION'!$B$421:$B$428,0), MATCH("*4th*",'Juan-SESSION'!K$7:T$7,0))</f>
        <v>#N/A</v>
      </c>
      <c r="E282" s="131" t="e">
        <f>IF($A$278='Juan-SESSION'!$A$421,INDEX('Juan-SESSION'!$K$421:$T$428, MATCH("*Deadlift*",'Juan-SESSION'!$B$421:$B$428,0), MATCH("*4th*",'Juan-SESSION'!$K$7:$T$7,0)),"")</f>
        <v>#N/A</v>
      </c>
      <c r="F282" s="131" t="e">
        <f>INDEX('Juan-SESSION'!$L$212:$U$421, MATCH("*Deadlift*",'Juan-SESSION'!$B$212:$B$421,0), MATCH("*4th*",'Juan-SESSION'!$K$7:$T$7,0))</f>
        <v>#N/A</v>
      </c>
      <c r="G282" s="131" t="e">
        <f>IF($A$278='Juan-SESSION'!$A$421,INDEX('Juan-SESSION'!$K$421:$T$428, MATCH("*Bench Press*",'Juan-SESSION'!$B$421:$B$428,0), MATCH("*4th*",'Juan-SESSION'!$K$7:$T$7,0)),"")</f>
        <v>#N/A</v>
      </c>
      <c r="H282" s="131" t="e">
        <f>INDEX('Juan-SESSION'!$L$421:$U$428, MATCH("*Bench Press*",'Juan-SESSION'!$B$421:$B$428,0), MATCH("*4th*",'Juan-SESSION'!$K$7:$T$7,0))</f>
        <v>#N/A</v>
      </c>
      <c r="I282" s="132" t="e">
        <f>IF($A$278='Juan-SESSION'!$A$421,INDEX('Juan-SESSION'!$K$421:$T$428, MATCH("*Military*",'Juan-SESSION'!$B$421:$B$428,0), MATCH("*4th*",'Juan-SESSION'!$K$7:$T$7,0)),"")</f>
        <v>#N/A</v>
      </c>
      <c r="J282" s="44" t="e">
        <f>INDEX('Juan-SESSION'!$L$421:$U$428, MATCH("*Military*",'Juan-SESSION'!$B$421:$B$428,0), MATCH("*4th*",'Juan-SESSION'!$K$7:$T$7,0))</f>
        <v>#N/A</v>
      </c>
      <c r="K282" s="131" t="e">
        <f>IF($A$278='Juan-SESSION'!$A$421,INDEX('Juan-SESSION'!$K$421:$T$428, MATCH("*Clean *",'Juan-SESSION'!$B$421:$B$428,0), MATCH("*4th*",'Juan-SESSION'!$K$7:$T$7,0)),"")</f>
        <v>#N/A</v>
      </c>
      <c r="L282" s="44" t="e">
        <f>INDEX('Juan-SESSION'!$L$421:$U$428, MATCH("*Clean *",'Juan-SESSION'!$B$421:$B$428,0), MATCH("*4th*",'Juan-SESSION'!$K$7:$T$7,0))</f>
        <v>#N/A</v>
      </c>
      <c r="M282" s="131" t="e">
        <f>IF($A$278='Juan-SESSION'!$A$421,INDEX('Juan-SESSION'!$K$421:$T$428, MATCH("*Lat Pulldown*",'Juan-SESSION'!$B$421:$B$428,0), MATCH("*4th*",'Juan-SESSION'!$K$7:$T$7,0)),"")</f>
        <v>#N/A</v>
      </c>
      <c r="N282" s="44" t="e">
        <f>INDEX('Juan-SESSION'!$L$421:$U$428, MATCH("*Lat Pulldown*",'Juan-SESSION'!$B$421:$B$428,0), MATCH("*4th*",'Juan-SESSION'!$K$7:$T$7,0))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IF($A$278='Juan-SESSION'!$A$421,INDEX('Juan-SESSION'!$K$421:$T$428, MATCH("*Squat*",'Juan-SESSION'!$B$421:$B$428,0), MATCH("*5th*",'Juan-SESSION'!$K$7:$T$7,0)),"")</f>
        <v>#N/A</v>
      </c>
      <c r="D283" s="132" t="e">
        <f>INDEX('Juan-SESSION'!L$421:U$428, MATCH("*Squat*",'Juan-SESSION'!$B$421:$B$428,0), MATCH("*5th*",'Juan-SESSION'!K$7:T$7,0))</f>
        <v>#N/A</v>
      </c>
      <c r="E283" s="131" t="e">
        <f>IF($A$278='Juan-SESSION'!$A$421,INDEX('Juan-SESSION'!$K$421:$T$428, MATCH("*Deadlift*",'Juan-SESSION'!$B$421:$B$428,0), MATCH("*5th*",'Juan-SESSION'!$K$7:$T$7,0)),"")</f>
        <v>#N/A</v>
      </c>
      <c r="F283" s="131" t="e">
        <f>INDEX('Juan-SESSION'!$L$212:$U$421, MATCH("*Deadlift*",'Juan-SESSION'!$B$212:$B$421,0), MATCH("*5th*",'Juan-SESSION'!$K$7:$T$7,0))</f>
        <v>#N/A</v>
      </c>
      <c r="G283" s="131" t="e">
        <f>IF($A$278='Juan-SESSION'!$A$421,INDEX('Juan-SESSION'!$K$421:$T$428, MATCH("*Bench Press*",'Juan-SESSION'!$B$421:$B$428,0), MATCH("*5th*",'Juan-SESSION'!$K$7:$T$7,0)),"")</f>
        <v>#N/A</v>
      </c>
      <c r="H283" s="131" t="e">
        <f>INDEX('Juan-SESSION'!$L$421:$U$428, MATCH("*Bench Press*",'Juan-SESSION'!$B$421:$B$428,0), MATCH("*5th*",'Juan-SESSION'!$K$7:$T$7,0))</f>
        <v>#N/A</v>
      </c>
      <c r="I283" s="132" t="e">
        <f>IF($A$278='Juan-SESSION'!$A$421,INDEX('Juan-SESSION'!$K$421:$T$428, MATCH("*Military*",'Juan-SESSION'!$B$421:$B$428,0), MATCH("*5th*",'Juan-SESSION'!$K$7:$T$7,0)),"")</f>
        <v>#N/A</v>
      </c>
      <c r="J283" s="44" t="e">
        <f>INDEX('Juan-SESSION'!$L$421:$U$428, MATCH("*Military*",'Juan-SESSION'!$B$421:$B$428,0), MATCH("*5th*",'Juan-SESSION'!$K$7:$T$7,0))</f>
        <v>#N/A</v>
      </c>
      <c r="K283" s="131" t="e">
        <f>IF($A$278='Juan-SESSION'!$A$421,INDEX('Juan-SESSION'!$K$421:$T$428, MATCH("*Clean *",'Juan-SESSION'!$B$421:$B$428,0), MATCH("*5th*",'Juan-SESSION'!$K$7:$T$7,0)),"")</f>
        <v>#N/A</v>
      </c>
      <c r="L283" s="44" t="e">
        <f>INDEX('Juan-SESSION'!$L$421:$U$428, MATCH("*Clean *",'Juan-SESSION'!$B$421:$B$428,0), MATCH("*5th*",'Juan-SESSION'!$K$7:$T$7,0))</f>
        <v>#N/A</v>
      </c>
      <c r="M283" s="131" t="e">
        <f>IF($A$278='Juan-SESSION'!$A$421,INDEX('Juan-SESSION'!$K$421:$T$428, MATCH("*Lat Pulldown*",'Juan-SESSION'!$B$421:$B$428,0), MATCH("*5th*",'Juan-SESSION'!$K$7:$T$7,0)),"")</f>
        <v>#N/A</v>
      </c>
      <c r="N283" s="44" t="e">
        <f>INDEX('Juan-SESSION'!$L$421:$U$428, MATCH("*Lat Pulldown*",'Juan-SESSION'!$B$421:$B$428,0), MATCH("*5th*",'Juan-SESSION'!$K$7:$T$7,0))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'Juan-SESSION'!A430</f>
        <v>0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IF($A$284='Juan-SESSION'!$A$430,INDEX('Juan-SESSION'!$K$430:$T$437, MATCH("*1k Row*",'Juan-SESSION'!$B$430:$B$437,0), MATCH("*1st*",'Juan-SESSION'!$K$7:$T$7,0)),"")</f>
        <v>#N/A</v>
      </c>
      <c r="P284" s="152" t="e">
        <f>IF($A$284='Juan-SESSION'!$A$430,INDEX('Juan-SESSION'!$K$430:$T$437, MATCH("*HIIT*",'Juan-SESSION'!$B$430:$B$437,0), MATCH("*1st*",'Juan-SESSION'!$K$7:$T$7,0)),"")</f>
        <v>#N/A</v>
      </c>
      <c r="Q284" s="119" t="e">
        <f>INDEX('Juan-SESSION'!$L$430:$U$437, MATCH("*HIIT*",'Juan-SESSION'!$B$430:$B$437,0), MATCH("*1st*",'Juan-SESSION'!$K$7:$T$7,0))</f>
        <v>#N/A</v>
      </c>
      <c r="R284" s="119">
        <f>'Juan-SESSION'!U430</f>
        <v>0</v>
      </c>
      <c r="S284" s="116"/>
      <c r="T284" s="116"/>
      <c r="U284" s="120">
        <f>'Juan-SESSION'!A431</f>
        <v>0</v>
      </c>
      <c r="V284" s="120">
        <f>'Juan-SESSION'!A432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IF($A$284='Juan-SESSION'!$A$430,INDEX('Juan-SESSION'!$K$430:$T$437, MATCH("*Squat*",'Juan-SESSION'!$B$430:$B$437,0), MATCH("*1st*",'Juan-SESSION'!$K$7:$T$7,0)),"")</f>
        <v>#N/A</v>
      </c>
      <c r="D285" s="132" t="e">
        <f>INDEX('Juan-SESSION'!L$430:U$437, MATCH("*Squat*",'Juan-SESSION'!$B$430:$B$437,0), MATCH("*1st*",'Juan-SESSION'!K$7:T$7,0))</f>
        <v>#N/A</v>
      </c>
      <c r="E285" s="131" t="e">
        <f>IF($A$284='Juan-SESSION'!$A$430,INDEX('Juan-SESSION'!$K$430:$T$437, MATCH("*Deadlift*",'Juan-SESSION'!$B$430:$B$437,0), MATCH("*1st*",'Juan-SESSION'!$K$7:$T$7,0)),"")</f>
        <v>#N/A</v>
      </c>
      <c r="F285" s="131" t="e">
        <f>INDEX('Juan-SESSION'!$L$430:$U$437, MATCH("*Deadlift*",'Juan-SESSION'!$B$430:$B$437,0), MATCH("*1st*",'Juan-SESSION'!$K$7:$T$7,0))</f>
        <v>#N/A</v>
      </c>
      <c r="G285" s="131" t="e">
        <f>IF($A$284='Juan-SESSION'!$A$430,INDEX('Juan-SESSION'!$K$430:$T$437, MATCH("*Bench Press*",'Juan-SESSION'!$B$430:$B$437,0), MATCH("*1st*",'Juan-SESSION'!$K$7:$T$7,0)),"")</f>
        <v>#N/A</v>
      </c>
      <c r="H285" s="131" t="e">
        <f>INDEX('Juan-SESSION'!$L$430:$U$437, MATCH("*Bench Press*",'Juan-SESSION'!$B$430:$B$437,0), MATCH("*1st*",'Juan-SESSION'!$K$7:$T$7,0))</f>
        <v>#N/A</v>
      </c>
      <c r="I285" s="132" t="e">
        <f>IF($A$284='Juan-SESSION'!$A$430,INDEX('Juan-SESSION'!$K$430:$T$437, MATCH("*Military*",'Juan-SESSION'!$B$430:$B$437,0), MATCH("*1st*",'Juan-SESSION'!$K$7:$T$7,0)),"")</f>
        <v>#N/A</v>
      </c>
      <c r="J285" s="48" t="e">
        <f>INDEX('Juan-SESSION'!$L$430:$U$437, MATCH("*Military*",'Juan-SESSION'!$B$430:$B$437,0), MATCH("*1st*",'Juan-SESSION'!$K$7:$T$7,0))</f>
        <v>#N/A</v>
      </c>
      <c r="K285" s="131" t="e">
        <f>IF($A$284='Juan-SESSION'!$A$430,INDEX('Juan-SESSION'!$K$430:$T$437, MATCH("*Clean *",'Juan-SESSION'!$B$430:$B$437,0), MATCH("*1st*",'Juan-SESSION'!$K$7:$T$7,0)),"")</f>
        <v>#N/A</v>
      </c>
      <c r="L285" s="48" t="e">
        <f>INDEX('Juan-SESSION'!$L$430:$U$437, MATCH("*Clean *",'Juan-SESSION'!$B$430:$B$437,0), MATCH("*1st*",'Juan-SESSION'!$K$7:$T$7,0))</f>
        <v>#N/A</v>
      </c>
      <c r="M285" s="131" t="e">
        <f>IF($A$284='Juan-SESSION'!$A$430,INDEX('Juan-SESSION'!$K$430:$T$437, MATCH("*Lat Pulldown*",'Juan-SESSION'!$B$430:$B$437,0), MATCH("*1st*",'Juan-SESSION'!$K$7:$T$7,0)),"")</f>
        <v>#N/A</v>
      </c>
      <c r="N285" s="48" t="e">
        <f>INDEX('Juan-SESSION'!$L$430:$U$437, MATCH("*Lat Pulldown*",'Juan-SESSION'!$B$430:$B$437,0), MATCH("*1st*",'Juan-SESSION'!$K$7:$T$7,0))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IF($A$284='Juan-SESSION'!$A$430,INDEX('Juan-SESSION'!$K$430:$T$437, MATCH("*Squat*",'Juan-SESSION'!$B$430:$B$437,0), MATCH("*2nd*",'Juan-SESSION'!$K$7:$T$7,0)),"")</f>
        <v>#N/A</v>
      </c>
      <c r="D286" s="132" t="e">
        <f>INDEX('Juan-SESSION'!L$430:U$437, MATCH("*Squat*",'Juan-SESSION'!$B$430:$B$437,0), MATCH("*2nd*",'Juan-SESSION'!K$7:T$7,0))</f>
        <v>#N/A</v>
      </c>
      <c r="E286" s="131" t="e">
        <f>IF($A$284='Juan-SESSION'!$A$430,INDEX('Juan-SESSION'!$K$430:$T$437, MATCH("*Deadlift*",'Juan-SESSION'!$B$430:$B$437,0), MATCH("*2ND*",'Juan-SESSION'!$K$7:$T$7,0)),"")</f>
        <v>#N/A</v>
      </c>
      <c r="F286" s="131" t="e">
        <f>INDEX('Juan-SESSION'!$L$430:$U$437, MATCH("*Deadlift*",'Juan-SESSION'!$B$430:$B$437,0), MATCH("*2nd*",'Juan-SESSION'!$K$7:$T$7,0))</f>
        <v>#N/A</v>
      </c>
      <c r="G286" s="131" t="e">
        <f>IF($A$284='Juan-SESSION'!$A$430,INDEX('Juan-SESSION'!$K$430:$T$437, MATCH("*Bench Press*",'Juan-SESSION'!$B$430:$B$437,0), MATCH("*2ND*",'Juan-SESSION'!$K$7:$T$7,0)),"")</f>
        <v>#N/A</v>
      </c>
      <c r="H286" s="131" t="e">
        <f>INDEX('Juan-SESSION'!$L$430:$U$437, MATCH("*Bench Press*",'Juan-SESSION'!$B$430:$B$437,0), MATCH("*2nd*",'Juan-SESSION'!$K$7:$T$7,0))</f>
        <v>#N/A</v>
      </c>
      <c r="I286" s="132" t="e">
        <f>IF($A$284='Juan-SESSION'!$A$430,INDEX('Juan-SESSION'!$K$430:$T$437, MATCH("*Military*",'Juan-SESSION'!$B$430:$B$437,0), MATCH("*2ND*",'Juan-SESSION'!$K$7:$T$7,0)),"")</f>
        <v>#N/A</v>
      </c>
      <c r="J286" s="44" t="e">
        <f>INDEX('Juan-SESSION'!$L$430:$U$437, MATCH("*Military*",'Juan-SESSION'!$B$430:$B$437,0), MATCH("*2nd*",'Juan-SESSION'!$K$7:$T$7,0))</f>
        <v>#N/A</v>
      </c>
      <c r="K286" s="131" t="e">
        <f>IF($A$284='Juan-SESSION'!$A$430,INDEX('Juan-SESSION'!$K$430:$T$437, MATCH("*Clean *",'Juan-SESSION'!$B$430:$B$437,0), MATCH("*2ND*",'Juan-SESSION'!$K$7:$T$7,0)),"")</f>
        <v>#N/A</v>
      </c>
      <c r="L286" s="44" t="e">
        <f>INDEX('Juan-SESSION'!$L$430:$U$437, MATCH("*Clean *",'Juan-SESSION'!$B$430:$B$437,0), MATCH("*2nd*",'Juan-SESSION'!$K$7:$T$7,0))</f>
        <v>#N/A</v>
      </c>
      <c r="M286" s="131" t="e">
        <f>IF($A$284='Juan-SESSION'!$A$430,INDEX('Juan-SESSION'!$K$430:$T$437, MATCH("*Lat Pulldown*",'Juan-SESSION'!$B$430:$B$437,0), MATCH("*2ND*",'Juan-SESSION'!$K$7:$T$7,0)),"")</f>
        <v>#N/A</v>
      </c>
      <c r="N286" s="44" t="e">
        <f>INDEX('Juan-SESSION'!$L$430:$U$437, MATCH("*Lat Pulldown*",'Juan-SESSION'!$B$430:$B$437,0), MATCH("*2nd*",'Juan-SESSION'!$K$7:$T$7,0))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IF($A$284='Juan-SESSION'!$A$430,INDEX('Juan-SESSION'!$K$430:$T$437, MATCH("*Squat*",'Juan-SESSION'!$B$430:$B$437,0), MATCH("*3rd*",'Juan-SESSION'!$K$7:$T$7,0)),"")</f>
        <v>#N/A</v>
      </c>
      <c r="D287" s="132" t="e">
        <f>INDEX('Juan-SESSION'!L$430:U$437, MATCH("*Squat*",'Juan-SESSION'!$B$430:$B$437,0), MATCH("*3rd*",'Juan-SESSION'!K$7:T$7,0))</f>
        <v>#N/A</v>
      </c>
      <c r="E287" s="131" t="e">
        <f>IF($A$284='Juan-SESSION'!$A$430,INDEX('Juan-SESSION'!$K$430:$T$437, MATCH("*Deadlift*",'Juan-SESSION'!$B$430:$B$437,0), MATCH("*3rd*",'Juan-SESSION'!$K$7:$T$7,0)),"")</f>
        <v>#N/A</v>
      </c>
      <c r="F287" s="131" t="e">
        <f>INDEX('Juan-SESSION'!$L$430:$U$437, MATCH("*Deadlift*",'Juan-SESSION'!$B$430:$B$437,0), MATCH("*3rd*",'Juan-SESSION'!$K$7:$T$7,0))</f>
        <v>#N/A</v>
      </c>
      <c r="G287" s="131" t="e">
        <f>IF($A$284='Juan-SESSION'!$A$430,INDEX('Juan-SESSION'!$K$430:$T$437, MATCH("*Bench Press*",'Juan-SESSION'!$B$430:$B$437,0), MATCH("*3rd*",'Juan-SESSION'!$K$7:$T$7,0)),"")</f>
        <v>#N/A</v>
      </c>
      <c r="H287" s="131" t="e">
        <f>INDEX('Juan-SESSION'!$L$430:$U$437, MATCH("*Bench Press*",'Juan-SESSION'!$B$430:$B$437,0), MATCH("*3rd*",'Juan-SESSION'!$K$7:$T$7,0))</f>
        <v>#N/A</v>
      </c>
      <c r="I287" s="132" t="e">
        <f>IF($A$284='Juan-SESSION'!$A$430,INDEX('Juan-SESSION'!$K$430:$T$437, MATCH("*Military*",'Juan-SESSION'!$B$430:$B$437,0), MATCH("*3rd*",'Juan-SESSION'!$K$7:$T$7,0)),"")</f>
        <v>#N/A</v>
      </c>
      <c r="J287" s="44" t="e">
        <f>INDEX('Juan-SESSION'!$L$430:$U$437, MATCH("*Military*",'Juan-SESSION'!$B$430:$B$437,0), MATCH("*3rd*",'Juan-SESSION'!$K$7:$T$7,0))</f>
        <v>#N/A</v>
      </c>
      <c r="K287" s="131" t="e">
        <f>IF($A$284='Juan-SESSION'!$A$430,INDEX('Juan-SESSION'!$K$430:$T$437, MATCH("*Clean *",'Juan-SESSION'!$B$430:$B$437,0), MATCH("*3rd*",'Juan-SESSION'!$K$7:$T$7,0)),"")</f>
        <v>#N/A</v>
      </c>
      <c r="L287" s="44" t="e">
        <f>INDEX('Juan-SESSION'!$L$430:$U$437, MATCH("*Clean *",'Juan-SESSION'!$B$430:$B$437,0), MATCH("*3rd*",'Juan-SESSION'!$K$7:$T$7,0))</f>
        <v>#N/A</v>
      </c>
      <c r="M287" s="131" t="e">
        <f>IF($A$284='Juan-SESSION'!$A$430,INDEX('Juan-SESSION'!$K$430:$T$437, MATCH("*Lat Pulldown*",'Juan-SESSION'!$B$430:$B$437,0), MATCH("*3rd*",'Juan-SESSION'!$K$7:$T$7,0)),"")</f>
        <v>#N/A</v>
      </c>
      <c r="N287" s="44" t="e">
        <f>INDEX('Juan-SESSION'!$L$430:$U$437, MATCH("*Lat Pulldown*",'Juan-SESSION'!$B$430:$B$437,0), MATCH("*3rd*",'Juan-SESSION'!$K$7:$T$7,0))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IF($A$284='Juan-SESSION'!$A$430,INDEX('Juan-SESSION'!$K$430:$T$437, MATCH("*Squat*",'Juan-SESSION'!$B$430:$B$437,0), MATCH("*4th*",'Juan-SESSION'!$K$7:$T$7,0)),"")</f>
        <v>#N/A</v>
      </c>
      <c r="D288" s="132" t="e">
        <f>INDEX('Juan-SESSION'!L$430:U$437, MATCH("*Squat*",'Juan-SESSION'!$B$430:$B$437,0), MATCH("*4th*",'Juan-SESSION'!K$7:T$7,0))</f>
        <v>#N/A</v>
      </c>
      <c r="E288" s="131" t="e">
        <f>IF($A$284='Juan-SESSION'!$A$430,INDEX('Juan-SESSION'!$K$430:$T$437, MATCH("*Deadlift*",'Juan-SESSION'!$B$430:$B$437,0), MATCH("*4th*",'Juan-SESSION'!$K$7:$T$7,0)),"")</f>
        <v>#N/A</v>
      </c>
      <c r="F288" s="131" t="e">
        <f>INDEX('Juan-SESSION'!$L$430:$U$437, MATCH("*Deadlift*",'Juan-SESSION'!$B$430:$B$437,0), MATCH("*4th*",'Juan-SESSION'!$K$7:$T$7,0))</f>
        <v>#N/A</v>
      </c>
      <c r="G288" s="131" t="e">
        <f>IF($A$284='Juan-SESSION'!$A$430,INDEX('Juan-SESSION'!$K$430:$T$437, MATCH("*Bench Press*",'Juan-SESSION'!$B$430:$B$437,0), MATCH("*4th*",'Juan-SESSION'!$K$7:$T$7,0)),"")</f>
        <v>#N/A</v>
      </c>
      <c r="H288" s="131" t="e">
        <f>INDEX('Juan-SESSION'!$L$430:$U$437, MATCH("*Bench Press*",'Juan-SESSION'!$B$430:$B$437,0), MATCH("*4th*",'Juan-SESSION'!$K$7:$T$7,0))</f>
        <v>#N/A</v>
      </c>
      <c r="I288" s="132" t="e">
        <f>IF($A$284='Juan-SESSION'!$A$430,INDEX('Juan-SESSION'!$K$430:$T$437, MATCH("*Military*",'Juan-SESSION'!$B$430:$B$437,0), MATCH("*4th*",'Juan-SESSION'!$K$7:$T$7,0)),"")</f>
        <v>#N/A</v>
      </c>
      <c r="J288" s="44" t="e">
        <f>INDEX('Juan-SESSION'!$L$430:$U$437, MATCH("*Military*",'Juan-SESSION'!$B$430:$B$437,0), MATCH("*4th*",'Juan-SESSION'!$K$7:$T$7,0))</f>
        <v>#N/A</v>
      </c>
      <c r="K288" s="131" t="e">
        <f>IF($A$284='Juan-SESSION'!$A$430,INDEX('Juan-SESSION'!$K$430:$T$437, MATCH("*Clean *",'Juan-SESSION'!$B$430:$B$437,0), MATCH("*4th*",'Juan-SESSION'!$K$7:$T$7,0)),"")</f>
        <v>#N/A</v>
      </c>
      <c r="L288" s="44" t="e">
        <f>INDEX('Juan-SESSION'!$L$430:$U$437, MATCH("*Clean *",'Juan-SESSION'!$B$430:$B$437,0), MATCH("*4th*",'Juan-SESSION'!$K$7:$T$7,0))</f>
        <v>#N/A</v>
      </c>
      <c r="M288" s="131" t="e">
        <f>IF($A$284='Juan-SESSION'!$A$430,INDEX('Juan-SESSION'!$K$430:$T$437, MATCH("*Lat Pulldown*",'Juan-SESSION'!$B$430:$B$437,0), MATCH("*4th*",'Juan-SESSION'!$K$7:$T$7,0)),"")</f>
        <v>#N/A</v>
      </c>
      <c r="N288" s="44" t="e">
        <f>INDEX('Juan-SESSION'!$L$430:$U$437, MATCH("*Lat Pulldown*",'Juan-SESSION'!$B$430:$B$437,0), MATCH("*4th*",'Juan-SESSION'!$K$7:$T$7,0))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IF($A$284='Juan-SESSION'!$A$430,INDEX('Juan-SESSION'!$K$430:$T$437, MATCH("*Squat*",'Juan-SESSION'!$B$430:$B$437,0), MATCH("*5th*",'Juan-SESSION'!$K$7:$T$7,0)),"")</f>
        <v>#N/A</v>
      </c>
      <c r="D289" s="132" t="e">
        <f>INDEX('Juan-SESSION'!L$430:U$437, MATCH("*Squat*",'Juan-SESSION'!$B$430:$B$437,0), MATCH("*5th*",'Juan-SESSION'!K$7:T$7,0))</f>
        <v>#N/A</v>
      </c>
      <c r="E289" s="131" t="e">
        <f>IF($A$284='Juan-SESSION'!$A$430,INDEX('Juan-SESSION'!$K$430:$T$437, MATCH("*Deadlift*",'Juan-SESSION'!$B$430:$B$437,0), MATCH("*5th*",'Juan-SESSION'!$K$7:$T$7,0)),"")</f>
        <v>#N/A</v>
      </c>
      <c r="F289" s="131" t="e">
        <f>INDEX('Juan-SESSION'!$L$430:$U$437, MATCH("*Deadlift*",'Juan-SESSION'!$B$430:$B$437,0), MATCH("*5th*",'Juan-SESSION'!$K$7:$T$7,0))</f>
        <v>#N/A</v>
      </c>
      <c r="G289" s="131" t="e">
        <f>IF($A$284='Juan-SESSION'!$A$430,INDEX('Juan-SESSION'!$K$430:$T$437, MATCH("*Bench Press*",'Juan-SESSION'!$B$430:$B$437,0), MATCH("*5th*",'Juan-SESSION'!$K$7:$T$7,0)),"")</f>
        <v>#N/A</v>
      </c>
      <c r="H289" s="131" t="e">
        <f>INDEX('Juan-SESSION'!$L$430:$U$437, MATCH("*Bench Press*",'Juan-SESSION'!$B$430:$B$437,0), MATCH("*5th*",'Juan-SESSION'!$K$7:$T$7,0))</f>
        <v>#N/A</v>
      </c>
      <c r="I289" s="132" t="e">
        <f>IF($A$284='Juan-SESSION'!$A$430,INDEX('Juan-SESSION'!$K$430:$T$437, MATCH("*Military*",'Juan-SESSION'!$B$430:$B$437,0), MATCH("*5th*",'Juan-SESSION'!$K$7:$T$7,0)),"")</f>
        <v>#N/A</v>
      </c>
      <c r="J289" s="44" t="e">
        <f>INDEX('Juan-SESSION'!$L$430:$U$437, MATCH("*Military*",'Juan-SESSION'!$B$430:$B$437,0), MATCH("*5th*",'Juan-SESSION'!$K$7:$T$7,0))</f>
        <v>#N/A</v>
      </c>
      <c r="K289" s="131" t="e">
        <f>IF($A$284='Juan-SESSION'!$A$430,INDEX('Juan-SESSION'!$K$430:$T$437, MATCH("*Clean *",'Juan-SESSION'!$B$430:$B$437,0), MATCH("*5th*",'Juan-SESSION'!$K$7:$T$7,0)),"")</f>
        <v>#N/A</v>
      </c>
      <c r="L289" s="44" t="e">
        <f>INDEX('Juan-SESSION'!$L$430:$U$437, MATCH("*Clean *",'Juan-SESSION'!$B$430:$B$437,0), MATCH("*5th*",'Juan-SESSION'!$K$7:$T$7,0))</f>
        <v>#N/A</v>
      </c>
      <c r="M289" s="131" t="e">
        <f>IF($A$284='Juan-SESSION'!$A$430,INDEX('Juan-SESSION'!$K$430:$T$437, MATCH("*Lat Pulldown*",'Juan-SESSION'!$B$430:$B$437,0), MATCH("*5th*",'Juan-SESSION'!$K$7:$T$7,0)),"")</f>
        <v>#N/A</v>
      </c>
      <c r="N289" s="44" t="e">
        <f>INDEX('Juan-SESSION'!$L$430:$U$437, MATCH("*Lat Pulldown*",'Juan-SESSION'!$B$430:$B$437,0), MATCH("*5th*",'Juan-SESSION'!$K$7:$T$7,0))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'Juan-SESSION'!A439</f>
        <v>0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IF($A$290='Juan-SESSION'!$A$439,INDEX('Juan-SESSION'!$K$439:$T$446, MATCH("*1k Row*",'Juan-SESSION'!$B$439:$B$446,0), MATCH("*1st*",'Juan-SESSION'!$K$7:$T$7,0)),"")</f>
        <v>#N/A</v>
      </c>
      <c r="P290" s="152" t="e">
        <f>IF($A$290='Juan-SESSION'!$A$439,INDEX('Juan-SESSION'!$K$439:$T$446, MATCH("*HIIT*",'Juan-SESSION'!$B$439:$B$446,0), MATCH("*1st*",'Juan-SESSION'!$K$7:$T$7,0)),"")</f>
        <v>#N/A</v>
      </c>
      <c r="Q290" s="119" t="e">
        <f>INDEX('Juan-SESSION'!$L$212:$U$439, MATCH("*HIIT*",'Juan-SESSION'!$B$212:$B$439,0), MATCH("*1st*",'Juan-SESSION'!$K$7:$T$7,0))</f>
        <v>#N/A</v>
      </c>
      <c r="R290" s="119">
        <f>'Juan-SESSION'!U439</f>
        <v>0</v>
      </c>
      <c r="S290" s="116"/>
      <c r="T290" s="116"/>
      <c r="U290" s="120">
        <f>'Juan-SESSION'!A440</f>
        <v>0</v>
      </c>
      <c r="V290" s="120">
        <f>'Juan-SESSION'!A441</f>
        <v>0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IF($A$290='Juan-SESSION'!$A$439,INDEX('Juan-SESSION'!$K$439:$T$446, MATCH("*Squat*",'Juan-SESSION'!$B$439:$B$446,0), MATCH("*1st*",'Juan-SESSION'!$K$7:$T$7,0)),"")</f>
        <v>#N/A</v>
      </c>
      <c r="D291" s="132" t="e">
        <f>INDEX('Juan-SESSION'!L$439:U$446, MATCH("*Squat*",'Juan-SESSION'!$B$439:$B$446,0), MATCH("*1st*",'Juan-SESSION'!K$7:T$7,0))</f>
        <v>#N/A</v>
      </c>
      <c r="E291" s="131" t="e">
        <f>IF($A$290='Juan-SESSION'!$A$439,INDEX('Juan-SESSION'!$K$439:$T$446, MATCH("*Deadlift*",'Juan-SESSION'!$B$439:$B$446,0), MATCH("*1st*",'Juan-SESSION'!$K$7:$T$7,0)),"")</f>
        <v>#N/A</v>
      </c>
      <c r="F291" s="131" t="e">
        <f>INDEX('Juan-SESSION'!$L$439:$U$446, MATCH("*Deadlift*",'Juan-SESSION'!$B$439:$B$446,0), MATCH("*1st*",'Juan-SESSION'!$K$7:$T$7,0))</f>
        <v>#N/A</v>
      </c>
      <c r="G291" s="131" t="e">
        <f>IF($A$290='Juan-SESSION'!$A$439,INDEX('Juan-SESSION'!$K$439:$T$446, MATCH("*Bench Press*",'Juan-SESSION'!$B$439:$B$446,0), MATCH("*1st*",'Juan-SESSION'!$K$7:$T$7,0)),"")</f>
        <v>#N/A</v>
      </c>
      <c r="H291" s="131" t="e">
        <f>INDEX('Juan-SESSION'!$L$439:$U$446, MATCH("*Bench Press*",'Juan-SESSION'!$B$439:$B$446,0), MATCH("*1st*",'Juan-SESSION'!$K$7:$T$7,0))</f>
        <v>#N/A</v>
      </c>
      <c r="I291" s="132" t="e">
        <f>IF($A$290='Juan-SESSION'!$A$439,INDEX('Juan-SESSION'!$K$439:$T$446, MATCH("*Military*",'Juan-SESSION'!$B$439:$B$446,0), MATCH("*1st*",'Juan-SESSION'!$K$7:$T$7,0)),"")</f>
        <v>#N/A</v>
      </c>
      <c r="J291" s="48" t="e">
        <f>INDEX('Juan-SESSION'!$L$439:$U$446, MATCH("*Military*",'Juan-SESSION'!$B$439:$B$446,0), MATCH("*1st*",'Juan-SESSION'!$K$7:$T$7,0))</f>
        <v>#N/A</v>
      </c>
      <c r="K291" s="131" t="e">
        <f>IF($A$290='Juan-SESSION'!$A$439,INDEX('Juan-SESSION'!$K$439:$T$446, MATCH("*Clean *",'Juan-SESSION'!$B$439:$B$446,0), MATCH("*1st*",'Juan-SESSION'!$K$7:$T$7,0)),"")</f>
        <v>#N/A</v>
      </c>
      <c r="L291" s="48" t="e">
        <f>INDEX('Juan-SESSION'!$L$439:$U$446, MATCH("*Clean *",'Juan-SESSION'!$B$439:$B$446,0), MATCH("*1st*",'Juan-SESSION'!$K$7:$T$7,0))</f>
        <v>#N/A</v>
      </c>
      <c r="M291" s="131" t="e">
        <f>IF($A$290='Juan-SESSION'!$A$439,INDEX('Juan-SESSION'!$K$439:$T$446, MATCH("*Lat Pulldown*",'Juan-SESSION'!$B$439:$B$446,0), MATCH("*1st*",'Juan-SESSION'!$K$7:$T$7,0)),"")</f>
        <v>#N/A</v>
      </c>
      <c r="N291" s="48" t="e">
        <f>INDEX('Juan-SESSION'!$L$439:$U$446, MATCH("*Lat Pulldown*",'Juan-SESSION'!$B$439:$B$446,0), MATCH("*1st*",'Juan-SESSION'!$K$7:$T$7,0))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IF($A$290='Juan-SESSION'!$A$439,INDEX('Juan-SESSION'!$K$439:$T$446, MATCH("*Squat*",'Juan-SESSION'!$B$439:$B$446,0), MATCH("*2nd*",'Juan-SESSION'!$K$7:$T$7,0)),"")</f>
        <v>#N/A</v>
      </c>
      <c r="D292" s="132" t="e">
        <f>INDEX('Juan-SESSION'!L$439:U$446, MATCH("*Squat*",'Juan-SESSION'!$B$439:$B$446,0), MATCH("*2nd*",'Juan-SESSION'!K$7:T$7,0))</f>
        <v>#N/A</v>
      </c>
      <c r="E292" s="131" t="e">
        <f>IF($A$290='Juan-SESSION'!$A$439,INDEX('Juan-SESSION'!$K$439:$T$446, MATCH("*Deadlift*",'Juan-SESSION'!$B$439:$B$446,0), MATCH("*2ND*",'Juan-SESSION'!$K$7:$T$7,0)),"")</f>
        <v>#N/A</v>
      </c>
      <c r="F292" s="131" t="e">
        <f>INDEX('Juan-SESSION'!$L$439:$U$446, MATCH("*Deadlift*",'Juan-SESSION'!$B$439:$B$446,0), MATCH("*2nd*",'Juan-SESSION'!$K$7:$T$7,0))</f>
        <v>#N/A</v>
      </c>
      <c r="G292" s="131" t="e">
        <f>IF($A$290='Juan-SESSION'!$A$439,INDEX('Juan-SESSION'!$K$439:$T$446, MATCH("*Bench Press*",'Juan-SESSION'!$B$439:$B$446,0), MATCH("*2ND*",'Juan-SESSION'!$K$7:$T$7,0)),"")</f>
        <v>#N/A</v>
      </c>
      <c r="H292" s="131" t="e">
        <f>INDEX('Juan-SESSION'!$L$439:$U$446, MATCH("*Bench Press*",'Juan-SESSION'!$B$439:$B$446,0), MATCH("*2nd*",'Juan-SESSION'!$K$7:$T$7,0))</f>
        <v>#N/A</v>
      </c>
      <c r="I292" s="132" t="e">
        <f>IF($A$290='Juan-SESSION'!$A$439,INDEX('Juan-SESSION'!$K$439:$T$446, MATCH("*Military*",'Juan-SESSION'!$B$439:$B$446,0), MATCH("*2ND*",'Juan-SESSION'!$K$7:$T$7,0)),"")</f>
        <v>#N/A</v>
      </c>
      <c r="J292" s="44" t="e">
        <f>INDEX('Juan-SESSION'!$L$439:$U$446, MATCH("*Military*",'Juan-SESSION'!$B$439:$B$446,0), MATCH("*2nd*",'Juan-SESSION'!$K$7:$T$7,0))</f>
        <v>#N/A</v>
      </c>
      <c r="K292" s="131" t="e">
        <f>IF($A$290='Juan-SESSION'!$A$439,INDEX('Juan-SESSION'!$K$439:$T$446, MATCH("*Clean *",'Juan-SESSION'!$B$439:$B$446,0), MATCH("*2ND*",'Juan-SESSION'!$K$7:$T$7,0)),"")</f>
        <v>#N/A</v>
      </c>
      <c r="L292" s="44" t="e">
        <f>INDEX('Juan-SESSION'!$L$439:$U$446, MATCH("*Clean *",'Juan-SESSION'!$B$439:$B$446,0), MATCH("*2nd*",'Juan-SESSION'!$K$7:$T$7,0))</f>
        <v>#N/A</v>
      </c>
      <c r="M292" s="131" t="e">
        <f>IF($A$290='Juan-SESSION'!$A$439,INDEX('Juan-SESSION'!$K$439:$T$446, MATCH("*Lat Pulldown*",'Juan-SESSION'!$B$439:$B$446,0), MATCH("*2ND*",'Juan-SESSION'!$K$7:$T$7,0)),"")</f>
        <v>#N/A</v>
      </c>
      <c r="N292" s="44" t="e">
        <f>INDEX('Juan-SESSION'!$L$439:$U$446, MATCH("*Lat Pulldown*",'Juan-SESSION'!$B$439:$B$446,0), MATCH("*2nd*",'Juan-SESSION'!$K$7:$T$7,0))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IF($A$290='Juan-SESSION'!$A$439,INDEX('Juan-SESSION'!$K$439:$T$446, MATCH("*Squat*",'Juan-SESSION'!$B$439:$B$446,0), MATCH("*3rd*",'Juan-SESSION'!$K$7:$T$7,0)),"")</f>
        <v>#N/A</v>
      </c>
      <c r="D293" s="132" t="e">
        <f>INDEX('Juan-SESSION'!L$439:U$446, MATCH("*Squat*",'Juan-SESSION'!$B$439:$B$446,0), MATCH("*3rd*",'Juan-SESSION'!K$7:T$7,0))</f>
        <v>#N/A</v>
      </c>
      <c r="E293" s="131" t="e">
        <f>IF($A$290='Juan-SESSION'!$A$439,INDEX('Juan-SESSION'!$K$439:$T$446, MATCH("*Deadlift*",'Juan-SESSION'!$B$439:$B$446,0), MATCH("*3rd*",'Juan-SESSION'!$K$7:$T$7,0)),"")</f>
        <v>#N/A</v>
      </c>
      <c r="F293" s="131" t="e">
        <f>INDEX('Juan-SESSION'!$L$439:$U$446, MATCH("*Deadlift*",'Juan-SESSION'!$B$439:$B$446,0), MATCH("*3rd*",'Juan-SESSION'!$K$7:$T$7,0))</f>
        <v>#N/A</v>
      </c>
      <c r="G293" s="131" t="e">
        <f>IF($A$290='Juan-SESSION'!$A$439,INDEX('Juan-SESSION'!$K$439:$T$446, MATCH("*Bench Press*",'Juan-SESSION'!$B$439:$B$446,0), MATCH("*3rd*",'Juan-SESSION'!$K$7:$T$7,0)),"")</f>
        <v>#N/A</v>
      </c>
      <c r="H293" s="131" t="e">
        <f>INDEX('Juan-SESSION'!$L$439:$U$446, MATCH("*Bench Press*",'Juan-SESSION'!$B$439:$B$446,0), MATCH("*3rd*",'Juan-SESSION'!$K$7:$T$7,0))</f>
        <v>#N/A</v>
      </c>
      <c r="I293" s="132" t="e">
        <f>IF($A$290='Juan-SESSION'!$A$439,INDEX('Juan-SESSION'!$K$439:$T$446, MATCH("*Military*",'Juan-SESSION'!$B$439:$B$446,0), MATCH("*3rd*",'Juan-SESSION'!$K$7:$T$7,0)),"")</f>
        <v>#N/A</v>
      </c>
      <c r="J293" s="44" t="e">
        <f>INDEX('Juan-SESSION'!$L$439:$U$446, MATCH("*Military*",'Juan-SESSION'!$B$439:$B$446,0), MATCH("*3rd*",'Juan-SESSION'!$K$7:$T$7,0))</f>
        <v>#N/A</v>
      </c>
      <c r="K293" s="131" t="e">
        <f>IF($A$290='Juan-SESSION'!$A$439,INDEX('Juan-SESSION'!$K$439:$T$446, MATCH("*Clean *",'Juan-SESSION'!$B$439:$B$446,0), MATCH("*3rd*",'Juan-SESSION'!$K$7:$T$7,0)),"")</f>
        <v>#N/A</v>
      </c>
      <c r="L293" s="44" t="e">
        <f>INDEX('Juan-SESSION'!$L$439:$U$446, MATCH("*Clean *",'Juan-SESSION'!$B$439:$B$446,0), MATCH("*3rd*",'Juan-SESSION'!$K$7:$T$7,0))</f>
        <v>#N/A</v>
      </c>
      <c r="M293" s="131" t="e">
        <f>IF($A$290='Juan-SESSION'!$A$439,INDEX('Juan-SESSION'!$K$439:$T$446, MATCH("*Lat Pulldown*",'Juan-SESSION'!$B$439:$B$446,0), MATCH("*3rd*",'Juan-SESSION'!$K$7:$T$7,0)),"")</f>
        <v>#N/A</v>
      </c>
      <c r="N293" s="44" t="e">
        <f>INDEX('Juan-SESSION'!$L$439:$U$446, MATCH("*Lat Pulldown*",'Juan-SESSION'!$B$439:$B$446,0), MATCH("*3rd*",'Juan-SESSION'!$K$7:$T$7,0))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IF($A$290='Juan-SESSION'!$A$439,INDEX('Juan-SESSION'!$K$439:$T$446, MATCH("*Squat*",'Juan-SESSION'!$B$439:$B$446,0), MATCH("*4th*",'Juan-SESSION'!$K$7:$T$7,0)),"")</f>
        <v>#N/A</v>
      </c>
      <c r="D294" s="132" t="e">
        <f>INDEX('Juan-SESSION'!L$439:U$446, MATCH("*Squat*",'Juan-SESSION'!$B$439:$B$446,0), MATCH("*4th*",'Juan-SESSION'!K$7:T$7,0))</f>
        <v>#N/A</v>
      </c>
      <c r="E294" s="131" t="e">
        <f>IF($A$290='Juan-SESSION'!$A$439,INDEX('Juan-SESSION'!$K$439:$T$446, MATCH("*Deadlift*",'Juan-SESSION'!$B$439:$B$446,0), MATCH("*4th*",'Juan-SESSION'!$K$7:$T$7,0)),"")</f>
        <v>#N/A</v>
      </c>
      <c r="F294" s="131" t="e">
        <f>INDEX('Juan-SESSION'!$L$439:$U$446, MATCH("*Deadlift*",'Juan-SESSION'!$B$439:$B$446,0), MATCH("*4th*",'Juan-SESSION'!$K$7:$T$7,0))</f>
        <v>#N/A</v>
      </c>
      <c r="G294" s="131" t="e">
        <f>IF($A$290='Juan-SESSION'!$A$439,INDEX('Juan-SESSION'!$K$439:$T$446, MATCH("*Bench Press*",'Juan-SESSION'!$B$439:$B$446,0), MATCH("*4th*",'Juan-SESSION'!$K$7:$T$7,0)),"")</f>
        <v>#N/A</v>
      </c>
      <c r="H294" s="131" t="e">
        <f>INDEX('Juan-SESSION'!$L$439:$U$446, MATCH("*Bench Press*",'Juan-SESSION'!$B$439:$B$446,0), MATCH("*4th*",'Juan-SESSION'!$K$7:$T$7,0))</f>
        <v>#N/A</v>
      </c>
      <c r="I294" s="132" t="e">
        <f>IF($A$290='Juan-SESSION'!$A$439,INDEX('Juan-SESSION'!$K$439:$T$446, MATCH("*Military*",'Juan-SESSION'!$B$439:$B$446,0), MATCH("*4th*",'Juan-SESSION'!$K$7:$T$7,0)),"")</f>
        <v>#N/A</v>
      </c>
      <c r="J294" s="44" t="e">
        <f>INDEX('Juan-SESSION'!$L$439:$U$446, MATCH("*Military*",'Juan-SESSION'!$B$439:$B$446,0), MATCH("*4th*",'Juan-SESSION'!$K$7:$T$7,0))</f>
        <v>#N/A</v>
      </c>
      <c r="K294" s="131" t="e">
        <f>IF($A$290='Juan-SESSION'!$A$439,INDEX('Juan-SESSION'!$K$439:$T$446, MATCH("*Clean *",'Juan-SESSION'!$B$439:$B$446,0), MATCH("*4th*",'Juan-SESSION'!$K$7:$T$7,0)),"")</f>
        <v>#N/A</v>
      </c>
      <c r="L294" s="44" t="e">
        <f>INDEX('Juan-SESSION'!$L$439:$U$446, MATCH("*Clean *",'Juan-SESSION'!$B$439:$B$446,0), MATCH("*4th*",'Juan-SESSION'!$K$7:$T$7,0))</f>
        <v>#N/A</v>
      </c>
      <c r="M294" s="131" t="e">
        <f>IF($A$290='Juan-SESSION'!$A$439,INDEX('Juan-SESSION'!$K$439:$T$446, MATCH("*Lat Pulldown*",'Juan-SESSION'!$B$439:$B$446,0), MATCH("*4th*",'Juan-SESSION'!$K$7:$T$7,0)),"")</f>
        <v>#N/A</v>
      </c>
      <c r="N294" s="44" t="e">
        <f>INDEX('Juan-SESSION'!$L$439:$U$446, MATCH("*Lat Pulldown*",'Juan-SESSION'!$B$439:$B$446,0), MATCH("*4th*",'Juan-SESSION'!$K$7:$T$7,0))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IF($A$290='Juan-SESSION'!$A$439,INDEX('Juan-SESSION'!$K$439:$T$446, MATCH("*Squat*",'Juan-SESSION'!$B$439:$B$446,0), MATCH("*5th*",'Juan-SESSION'!$K$7:$T$7,0)),"")</f>
        <v>#N/A</v>
      </c>
      <c r="D295" s="132" t="e">
        <f>INDEX('Juan-SESSION'!L$439:U$446, MATCH("*Squat*",'Juan-SESSION'!$B$439:$B$446,0), MATCH("*5th*",'Juan-SESSION'!K$7:T$7,0))</f>
        <v>#N/A</v>
      </c>
      <c r="E295" s="131" t="e">
        <f>IF($A$290='Juan-SESSION'!$A$439,INDEX('Juan-SESSION'!$K$439:$T$446, MATCH("*Deadlift*",'Juan-SESSION'!$B$439:$B$446,0), MATCH("*5th*",'Juan-SESSION'!$K$7:$T$7,0)),"")</f>
        <v>#N/A</v>
      </c>
      <c r="F295" s="131" t="e">
        <f>INDEX('Juan-SESSION'!$L$439:$U$446, MATCH("*Deadlift*",'Juan-SESSION'!$B$439:$B$446,0), MATCH("*5th*",'Juan-SESSION'!$K$7:$T$7,0))</f>
        <v>#N/A</v>
      </c>
      <c r="G295" s="131" t="e">
        <f>IF($A$290='Juan-SESSION'!$A$439,INDEX('Juan-SESSION'!$K$439:$T$446, MATCH("*Bench Press*",'Juan-SESSION'!$B$439:$B$446,0), MATCH("*5th*",'Juan-SESSION'!$K$7:$T$7,0)),"")</f>
        <v>#N/A</v>
      </c>
      <c r="H295" s="131" t="e">
        <f>INDEX('Juan-SESSION'!$L$439:$U$446, MATCH("*Bench Press*",'Juan-SESSION'!$B$439:$B$446,0), MATCH("*5th*",'Juan-SESSION'!$K$7:$T$7,0))</f>
        <v>#N/A</v>
      </c>
      <c r="I295" s="132" t="e">
        <f>IF($A$290='Juan-SESSION'!$A$439,INDEX('Juan-SESSION'!$K$439:$T$446, MATCH("*Military*",'Juan-SESSION'!$B$439:$B$446,0), MATCH("*5th*",'Juan-SESSION'!$K$7:$T$7,0)),"")</f>
        <v>#N/A</v>
      </c>
      <c r="J295" s="44" t="e">
        <f>INDEX('Juan-SESSION'!$L$439:$U$446, MATCH("*Military*",'Juan-SESSION'!$B$439:$B$446,0), MATCH("*5th*",'Juan-SESSION'!$K$7:$T$7,0))</f>
        <v>#N/A</v>
      </c>
      <c r="K295" s="131" t="e">
        <f>IF($A$290='Juan-SESSION'!$A$439,INDEX('Juan-SESSION'!$K$439:$T$446, MATCH("*Clean *",'Juan-SESSION'!$B$439:$B$446,0), MATCH("*5th*",'Juan-SESSION'!$K$7:$T$7,0)),"")</f>
        <v>#N/A</v>
      </c>
      <c r="L295" s="44" t="e">
        <f>INDEX('Juan-SESSION'!$L$439:$U$446, MATCH("*Clean *",'Juan-SESSION'!$B$439:$B$446,0), MATCH("*5th*",'Juan-SESSION'!$K$7:$T$7,0))</f>
        <v>#N/A</v>
      </c>
      <c r="M295" s="131" t="e">
        <f>IF($A$290='Juan-SESSION'!$A$439,INDEX('Juan-SESSION'!$K$439:$T$446, MATCH("*Lat Pulldown*",'Juan-SESSION'!$B$439:$B$446,0), MATCH("*5th*",'Juan-SESSION'!$K$7:$T$7,0)),"")</f>
        <v>#N/A</v>
      </c>
      <c r="N295" s="44" t="e">
        <f>INDEX('Juan-SESSION'!$L$439:$U$446, MATCH("*Lat Pulldown*",'Juan-SESSION'!$B$439:$B$446,0), MATCH("*5th*",'Juan-SESSION'!$K$7:$T$7,0))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'Juan-SESSION'!A448</f>
        <v>0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IF($A$296='Juan-SESSION'!$A$448,INDEX('Juan-SESSION'!$K$448:$T$455, MATCH("*1k Row*",'Juan-SESSION'!$B$448:$B$455,0), MATCH("*1st*",'Juan-SESSION'!$K$7:$T$7,0)),"")</f>
        <v>#N/A</v>
      </c>
      <c r="P296" s="152" t="e">
        <f>IF($A$296='Juan-SESSION'!$A$448,INDEX('Juan-SESSION'!$K$448:$T$455, MATCH("*HIIT*",'Juan-SESSION'!$B$448:$B$455,0), MATCH("*1st*",'Juan-SESSION'!$K$7:$T$7,0)),"")</f>
        <v>#N/A</v>
      </c>
      <c r="Q296" s="119" t="e">
        <f>INDEX('Juan-SESSION'!$L$448:$U$455, MATCH("*HIIT*",'Juan-SESSION'!$B$448:$B$455,0), MATCH("*1st*",'Juan-SESSION'!$K$7:$T$7,0))</f>
        <v>#N/A</v>
      </c>
      <c r="R296" s="119">
        <f>'Juan-SESSION'!U448</f>
        <v>0</v>
      </c>
      <c r="S296" s="116"/>
      <c r="T296" s="116"/>
      <c r="U296" s="120">
        <f>'Juan-SESSION'!A449</f>
        <v>0</v>
      </c>
      <c r="V296" s="120">
        <f>'Juan-SESSION'!A450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IF($A$296='Juan-SESSION'!$A$448,INDEX('Juan-SESSION'!$K$448:$T$455, MATCH("*Squat*",'Juan-SESSION'!$B$448:$B$455,0), MATCH("*1st*",'Juan-SESSION'!$K$7:$T$7,0)),"")</f>
        <v>#N/A</v>
      </c>
      <c r="D297" s="132" t="e">
        <f>INDEX('Juan-SESSION'!L$448:U$455, MATCH("*Squat*",'Juan-SESSION'!$B$448:$B$455,0), MATCH("*1st*",'Juan-SESSION'!K$7:T$7,0))</f>
        <v>#N/A</v>
      </c>
      <c r="E297" s="131" t="e">
        <f>IF($A$296='Juan-SESSION'!$A$448,INDEX('Juan-SESSION'!$K$448:$T$455, MATCH("*Deadlift*",'Juan-SESSION'!$B$448:$B$455,0), MATCH("*1st*",'Juan-SESSION'!$K$7:$T$7,0)),"")</f>
        <v>#N/A</v>
      </c>
      <c r="F297" s="131" t="e">
        <f>INDEX('Juan-SESSION'!$L$448:$U$455, MATCH("*Deadlift*",'Juan-SESSION'!$B$448:$B$455,0), MATCH("*1st*",'Juan-SESSION'!$K$7:$T$7,0))</f>
        <v>#N/A</v>
      </c>
      <c r="G297" s="131" t="e">
        <f>IF($A$296='Juan-SESSION'!$A$448,INDEX('Juan-SESSION'!$K$448:$T$455, MATCH("*Bench Press*",'Juan-SESSION'!$B$448:$B$455,0), MATCH("*1st*",'Juan-SESSION'!$K$7:$T$7,0)),"")</f>
        <v>#N/A</v>
      </c>
      <c r="H297" s="131" t="e">
        <f>INDEX('Juan-SESSION'!$L$448:$U$455, MATCH("*Bench Press*",'Juan-SESSION'!$B$448:$B$455,0), MATCH("*1st*",'Juan-SESSION'!$K$7:$T$7,0))</f>
        <v>#N/A</v>
      </c>
      <c r="I297" s="132" t="e">
        <f>IF($A$296='Juan-SESSION'!$A$448,INDEX('Juan-SESSION'!$K$448:$T$455, MATCH("*Military*",'Juan-SESSION'!$B$448:$B$455,0), MATCH("*1st*",'Juan-SESSION'!$K$7:$T$7,0)),"")</f>
        <v>#N/A</v>
      </c>
      <c r="J297" s="48" t="e">
        <f>INDEX('Juan-SESSION'!$L$448:$U$455, MATCH("*Military*",'Juan-SESSION'!$B$448:$B$455,0), MATCH("*1st*",'Juan-SESSION'!$K$7:$T$7,0))</f>
        <v>#N/A</v>
      </c>
      <c r="K297" s="131" t="e">
        <f>IF($A$296='Juan-SESSION'!$A$448,INDEX('Juan-SESSION'!$K$448:$T$455, MATCH("*Clean *",'Juan-SESSION'!$B$448:$B$455,0), MATCH("*1st*",'Juan-SESSION'!$K$7:$T$7,0)),"")</f>
        <v>#N/A</v>
      </c>
      <c r="L297" s="48" t="e">
        <f>INDEX('Juan-SESSION'!$L$448:$U$455, MATCH("*Clean *",'Juan-SESSION'!$B$448:$B$455,0), MATCH("*1st*",'Juan-SESSION'!$K$7:$T$7,0))</f>
        <v>#N/A</v>
      </c>
      <c r="M297" s="131" t="e">
        <f>IF($A$296='Juan-SESSION'!$A$448,INDEX('Juan-SESSION'!$K$448:$T$455, MATCH("*Lat Pulldown*",'Juan-SESSION'!$B$448:$B$455,0), MATCH("*1st*",'Juan-SESSION'!$K$7:$T$7,0)),"")</f>
        <v>#N/A</v>
      </c>
      <c r="N297" s="48" t="e">
        <f>INDEX('Juan-SESSION'!$L$448:$U$455, MATCH("*Lat Pulldown*",'Juan-SESSION'!$B$448:$B$455,0), MATCH("*1st*",'Juan-SESSION'!$K$7:$T$7,0))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IF($A$296='Juan-SESSION'!$A$448,INDEX('Juan-SESSION'!$K$448:$T$455, MATCH("*Squat*",'Juan-SESSION'!$B$448:$B$455,0), MATCH("*2nd*",'Juan-SESSION'!$K$7:$T$7,0)),"")</f>
        <v>#N/A</v>
      </c>
      <c r="D298" s="132" t="e">
        <f>INDEX('Juan-SESSION'!L$448:U$455, MATCH("*Squat*",'Juan-SESSION'!$B$448:$B$455,0), MATCH("*2nd*",'Juan-SESSION'!K$7:T$7,0))</f>
        <v>#N/A</v>
      </c>
      <c r="E298" s="131" t="e">
        <f>IF($A$296='Juan-SESSION'!$A$448,INDEX('Juan-SESSION'!$K$448:$T$455, MATCH("*Deadlift*",'Juan-SESSION'!$B$448:$B$455,0), MATCH("*2ND*",'Juan-SESSION'!$K$7:$T$7,0)),"")</f>
        <v>#N/A</v>
      </c>
      <c r="F298" s="131" t="e">
        <f>INDEX('Juan-SESSION'!$L$448:$U$455, MATCH("*Deadlift*",'Juan-SESSION'!$B$448:$B$455,0), MATCH("*2nd*",'Juan-SESSION'!$K$7:$T$7,0))</f>
        <v>#N/A</v>
      </c>
      <c r="G298" s="131" t="e">
        <f>IF($A$296='Juan-SESSION'!$A$448,INDEX('Juan-SESSION'!$K$448:$T$455, MATCH("*Bench Press*",'Juan-SESSION'!$B$448:$B$455,0), MATCH("*2ND*",'Juan-SESSION'!$K$7:$T$7,0)),"")</f>
        <v>#N/A</v>
      </c>
      <c r="H298" s="131" t="e">
        <f>INDEX('Juan-SESSION'!$L$448:$U$455, MATCH("*Bench Press*",'Juan-SESSION'!$B$448:$B$455,0), MATCH("*2nd*",'Juan-SESSION'!$K$7:$T$7,0))</f>
        <v>#N/A</v>
      </c>
      <c r="I298" s="132" t="e">
        <f>IF($A$296='Juan-SESSION'!$A$448,INDEX('Juan-SESSION'!$K$448:$T$455, MATCH("*Military*",'Juan-SESSION'!$B$448:$B$455,0), MATCH("*2ND*",'Juan-SESSION'!$K$7:$T$7,0)),"")</f>
        <v>#N/A</v>
      </c>
      <c r="J298" s="44" t="e">
        <f>INDEX('Juan-SESSION'!$L$448:$U$455, MATCH("*Military*",'Juan-SESSION'!$B$448:$B$455,0), MATCH("*2nd*",'Juan-SESSION'!$K$7:$T$7,0))</f>
        <v>#N/A</v>
      </c>
      <c r="K298" s="131" t="e">
        <f>IF($A$296='Juan-SESSION'!$A$448,INDEX('Juan-SESSION'!$K$448:$T$455, MATCH("*Clean *",'Juan-SESSION'!$B$448:$B$455,0), MATCH("*2ND*",'Juan-SESSION'!$K$7:$T$7,0)),"")</f>
        <v>#N/A</v>
      </c>
      <c r="L298" s="44" t="e">
        <f>INDEX('Juan-SESSION'!$L$448:$U$455, MATCH("*Clean *",'Juan-SESSION'!$B$448:$B$455,0), MATCH("*2nd*",'Juan-SESSION'!$K$7:$T$7,0))</f>
        <v>#N/A</v>
      </c>
      <c r="M298" s="131" t="e">
        <f>IF($A$296='Juan-SESSION'!$A$448,INDEX('Juan-SESSION'!$K$448:$T$455, MATCH("*Lat Pulldown*",'Juan-SESSION'!$B$448:$B$455,0), MATCH("*2ND*",'Juan-SESSION'!$K$7:$T$7,0)),"")</f>
        <v>#N/A</v>
      </c>
      <c r="N298" s="44" t="e">
        <f>INDEX('Juan-SESSION'!$L$448:$U$455, MATCH("*Lat Pulldown*",'Juan-SESSION'!$B$448:$B$455,0), MATCH("*2nd*",'Juan-SESSION'!$K$7:$T$7,0))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IF($A$296='Juan-SESSION'!$A$448,INDEX('Juan-SESSION'!$K$448:$T$455, MATCH("*Squat*",'Juan-SESSION'!$B$448:$B$455,0), MATCH("*3rd*",'Juan-SESSION'!$K$7:$T$7,0)),"")</f>
        <v>#N/A</v>
      </c>
      <c r="D299" s="132" t="e">
        <f>INDEX('Juan-SESSION'!L$448:U$455, MATCH("*Squat*",'Juan-SESSION'!$B$448:$B$455,0), MATCH("*3rd*",'Juan-SESSION'!K$7:T$7,0))</f>
        <v>#N/A</v>
      </c>
      <c r="E299" s="131" t="e">
        <f>IF($A$296='Juan-SESSION'!$A$448,INDEX('Juan-SESSION'!$K$448:$T$455, MATCH("*Deadlift*",'Juan-SESSION'!$B$448:$B$455,0), MATCH("*3rd*",'Juan-SESSION'!$K$7:$T$7,0)),"")</f>
        <v>#N/A</v>
      </c>
      <c r="F299" s="131" t="e">
        <f>INDEX('Juan-SESSION'!$L$448:$U$455, MATCH("*Deadlift*",'Juan-SESSION'!$B$448:$B$455,0), MATCH("*3rd*",'Juan-SESSION'!$K$7:$T$7,0))</f>
        <v>#N/A</v>
      </c>
      <c r="G299" s="131" t="e">
        <f>IF($A$296='Juan-SESSION'!$A$448,INDEX('Juan-SESSION'!$K$448:$T$455, MATCH("*Bench Press*",'Juan-SESSION'!$B$448:$B$455,0), MATCH("*3rd*",'Juan-SESSION'!$K$7:$T$7,0)),"")</f>
        <v>#N/A</v>
      </c>
      <c r="H299" s="131" t="e">
        <f>INDEX('Juan-SESSION'!$L$448:$U$455, MATCH("*Bench Press*",'Juan-SESSION'!$B$448:$B$455,0), MATCH("*3rd*",'Juan-SESSION'!$K$7:$T$7,0))</f>
        <v>#N/A</v>
      </c>
      <c r="I299" s="132" t="e">
        <f>IF($A$296='Juan-SESSION'!$A$448,INDEX('Juan-SESSION'!$K$448:$T$455, MATCH("*Military*",'Juan-SESSION'!$B$448:$B$455,0), MATCH("*3rd*",'Juan-SESSION'!$K$7:$T$7,0)),"")</f>
        <v>#N/A</v>
      </c>
      <c r="J299" s="44" t="e">
        <f>INDEX('Juan-SESSION'!$L$448:$U$455, MATCH("*Military*",'Juan-SESSION'!$B$448:$B$455,0), MATCH("*3rd*",'Juan-SESSION'!$K$7:$T$7,0))</f>
        <v>#N/A</v>
      </c>
      <c r="K299" s="131" t="e">
        <f>IF($A$296='Juan-SESSION'!$A$448,INDEX('Juan-SESSION'!$K$448:$T$455, MATCH("*Clean *",'Juan-SESSION'!$B$448:$B$455,0), MATCH("*3rd*",'Juan-SESSION'!$K$7:$T$7,0)),"")</f>
        <v>#N/A</v>
      </c>
      <c r="L299" s="44" t="e">
        <f>INDEX('Juan-SESSION'!$L$448:$U$455, MATCH("*Clean *",'Juan-SESSION'!$B$448:$B$455,0), MATCH("*3rd*",'Juan-SESSION'!$K$7:$T$7,0))</f>
        <v>#N/A</v>
      </c>
      <c r="M299" s="131" t="e">
        <f>IF($A$296='Juan-SESSION'!$A$448,INDEX('Juan-SESSION'!$K$448:$T$455, MATCH("*Lat Pulldown*",'Juan-SESSION'!$B$448:$B$455,0), MATCH("*3rd*",'Juan-SESSION'!$K$7:$T$7,0)),"")</f>
        <v>#N/A</v>
      </c>
      <c r="N299" s="44" t="e">
        <f>INDEX('Juan-SESSION'!$L$448:$U$455, MATCH("*Lat Pulldown*",'Juan-SESSION'!$B$448:$B$455,0), MATCH("*3rd*",'Juan-SESSION'!$K$7:$T$7,0))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IF($A$296='Juan-SESSION'!$A$448,INDEX('Juan-SESSION'!$K$448:$T$455, MATCH("*Squat*",'Juan-SESSION'!$B$448:$B$455,0), MATCH("*4th*",'Juan-SESSION'!$K$7:$T$7,0)),"")</f>
        <v>#N/A</v>
      </c>
      <c r="D300" s="132" t="e">
        <f>INDEX('Juan-SESSION'!L$448:U$455, MATCH("*Squat*",'Juan-SESSION'!$B$448:$B$455,0), MATCH("*4th*",'Juan-SESSION'!K$7:T$7,0))</f>
        <v>#N/A</v>
      </c>
      <c r="E300" s="131" t="e">
        <f>IF($A$296='Juan-SESSION'!$A$448,INDEX('Juan-SESSION'!$K$448:$T$455, MATCH("*Deadlift*",'Juan-SESSION'!$B$448:$B$455,0), MATCH("*4th*",'Juan-SESSION'!$K$7:$T$7,0)),"")</f>
        <v>#N/A</v>
      </c>
      <c r="F300" s="131" t="e">
        <f>INDEX('Juan-SESSION'!$L$448:$U$455, MATCH("*Deadlift*",'Juan-SESSION'!$B$448:$B$455,0), MATCH("*4th*",'Juan-SESSION'!$K$7:$T$7,0))</f>
        <v>#N/A</v>
      </c>
      <c r="G300" s="131" t="e">
        <f>IF($A$296='Juan-SESSION'!$A$448,INDEX('Juan-SESSION'!$K$448:$T$455, MATCH("*Bench Press*",'Juan-SESSION'!$B$448:$B$455,0), MATCH("*4th*",'Juan-SESSION'!$K$7:$T$7,0)),"")</f>
        <v>#N/A</v>
      </c>
      <c r="H300" s="131" t="e">
        <f>INDEX('Juan-SESSION'!$L$448:$U$455, MATCH("*Bench Press*",'Juan-SESSION'!$B$448:$B$455,0), MATCH("*4th*",'Juan-SESSION'!$K$7:$T$7,0))</f>
        <v>#N/A</v>
      </c>
      <c r="I300" s="132" t="e">
        <f>IF($A$296='Juan-SESSION'!$A$448,INDEX('Juan-SESSION'!$K$448:$T$455, MATCH("*Military*",'Juan-SESSION'!$B$448:$B$455,0), MATCH("*4th*",'Juan-SESSION'!$K$7:$T$7,0)),"")</f>
        <v>#N/A</v>
      </c>
      <c r="J300" s="44" t="e">
        <f>INDEX('Juan-SESSION'!$L$448:$U$455, MATCH("*Military*",'Juan-SESSION'!$B$448:$B$455,0), MATCH("*4th*",'Juan-SESSION'!$K$7:$T$7,0))</f>
        <v>#N/A</v>
      </c>
      <c r="K300" s="131" t="e">
        <f>IF($A$296='Juan-SESSION'!$A$448,INDEX('Juan-SESSION'!$K$448:$T$455, MATCH("*Clean *",'Juan-SESSION'!$B$448:$B$455,0), MATCH("*4th*",'Juan-SESSION'!$K$7:$T$7,0)),"")</f>
        <v>#N/A</v>
      </c>
      <c r="L300" s="44" t="e">
        <f>INDEX('Juan-SESSION'!$L$448:$U$455, MATCH("*Clean *",'Juan-SESSION'!$B$448:$B$455,0), MATCH("*4th*",'Juan-SESSION'!$K$7:$T$7,0))</f>
        <v>#N/A</v>
      </c>
      <c r="M300" s="131" t="e">
        <f>IF($A$296='Juan-SESSION'!$A$448,INDEX('Juan-SESSION'!$K$448:$T$455, MATCH("*Lat Pulldown*",'Juan-SESSION'!$B$448:$B$455,0), MATCH("*4th*",'Juan-SESSION'!$K$7:$T$7,0)),"")</f>
        <v>#N/A</v>
      </c>
      <c r="N300" s="44" t="e">
        <f>INDEX('Juan-SESSION'!$L$448:$U$455, MATCH("*Lat Pulldown*",'Juan-SESSION'!$B$448:$B$455,0), MATCH("*4th*",'Juan-SESSION'!$K$7:$T$7,0))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IF($A$296='Juan-SESSION'!$A$448,INDEX('Juan-SESSION'!$K$448:$T$455, MATCH("*Squat*",'Juan-SESSION'!$B$448:$B$455,0), MATCH("*5th*",'Juan-SESSION'!$K$7:$T$7,0)),"")</f>
        <v>#N/A</v>
      </c>
      <c r="D301" s="132" t="e">
        <f>INDEX('Juan-SESSION'!L$448:U$455, MATCH("*Squat*",'Juan-SESSION'!$B$448:$B$455,0), MATCH("*5th*",'Juan-SESSION'!K$7:T$7,0))</f>
        <v>#N/A</v>
      </c>
      <c r="E301" s="131" t="e">
        <f>IF($A$296='Juan-SESSION'!$A$448,INDEX('Juan-SESSION'!$K$448:$T$455, MATCH("*Deadlift*",'Juan-SESSION'!$B$448:$B$455,0), MATCH("*5th*",'Juan-SESSION'!$K$7:$T$7,0)),"")</f>
        <v>#N/A</v>
      </c>
      <c r="F301" s="131" t="e">
        <f>INDEX('Juan-SESSION'!$L$448:$U$455, MATCH("*Deadlift*",'Juan-SESSION'!$B$448:$B$455,0), MATCH("*5th*",'Juan-SESSION'!$K$7:$T$7,0))</f>
        <v>#N/A</v>
      </c>
      <c r="G301" s="131" t="e">
        <f>IF($A$296='Juan-SESSION'!$A$448,INDEX('Juan-SESSION'!$K$448:$T$455, MATCH("*Bench Press*",'Juan-SESSION'!$B$448:$B$455,0), MATCH("*5th*",'Juan-SESSION'!$K$7:$T$7,0)),"")</f>
        <v>#N/A</v>
      </c>
      <c r="H301" s="131" t="e">
        <f>INDEX('Juan-SESSION'!$L$448:$U$455, MATCH("*Bench Press*",'Juan-SESSION'!$B$448:$B$455,0), MATCH("*5th*",'Juan-SESSION'!$K$7:$T$7,0))</f>
        <v>#N/A</v>
      </c>
      <c r="I301" s="132" t="e">
        <f>IF($A$296='Juan-SESSION'!$A$448,INDEX('Juan-SESSION'!$K$448:$T$455, MATCH("*Military*",'Juan-SESSION'!$B$448:$B$455,0), MATCH("*5th*",'Juan-SESSION'!$K$7:$T$7,0)),"")</f>
        <v>#N/A</v>
      </c>
      <c r="J301" s="44" t="e">
        <f>INDEX('Juan-SESSION'!$L$448:$U$455, MATCH("*Military*",'Juan-SESSION'!$B$448:$B$455,0), MATCH("*5th*",'Juan-SESSION'!$K$7:$T$7,0))</f>
        <v>#N/A</v>
      </c>
      <c r="K301" s="131" t="e">
        <f>IF($A$296='Juan-SESSION'!$A$448,INDEX('Juan-SESSION'!$K$448:$T$455, MATCH("*Clean *",'Juan-SESSION'!$B$448:$B$455,0), MATCH("*5th*",'Juan-SESSION'!$K$7:$T$7,0)),"")</f>
        <v>#N/A</v>
      </c>
      <c r="L301" s="44" t="e">
        <f>INDEX('Juan-SESSION'!$L$448:$U$455, MATCH("*Clean *",'Juan-SESSION'!$B$448:$B$455,0), MATCH("*5th*",'Juan-SESSION'!$K$7:$T$7,0))</f>
        <v>#N/A</v>
      </c>
      <c r="M301" s="131" t="e">
        <f>IF($A$296='Juan-SESSION'!$A$448,INDEX('Juan-SESSION'!$K$448:$T$455, MATCH("*Lat Pulldown*",'Juan-SESSION'!$B$448:$B$455,0), MATCH("*5th*",'Juan-SESSION'!$K$7:$T$7,0)),"")</f>
        <v>#N/A</v>
      </c>
      <c r="N301" s="44" t="e">
        <f>INDEX('Juan-SESSION'!$L$448:$U$455, MATCH("*Lat Pulldown*",'Juan-SESSION'!$B$448:$B$455,0), MATCH("*5th*",'Juan-SESSION'!$K$7:$T$7,0))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'Juan-SESSION'!A457</f>
        <v>0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IF($A$302='Juan-SESSION'!$A$457,INDEX('Juan-SESSION'!$K$457:$T$464, MATCH("*1k Row*",'Juan-SESSION'!$B$457:$B$464,0), MATCH("*1st*",'Juan-SESSION'!$K$7:$T$7,0)),"")</f>
        <v>#N/A</v>
      </c>
      <c r="P302" s="152" t="e">
        <f>IF($A$302='Juan-SESSION'!$A$457,INDEX('Juan-SESSION'!$K$457:$T$464, MATCH("*HIIT*",'Juan-SESSION'!$B$457:$B$464,0), MATCH("*1st*",'Juan-SESSION'!$K$7:$T$7,0)),"")</f>
        <v>#N/A</v>
      </c>
      <c r="Q302" s="119" t="e">
        <f>INDEX('Juan-SESSION'!$L$212:$U$457, MATCH("*HIIT*",'Juan-SESSION'!$B$212:$B$457,0), MATCH("*1st*",'Juan-SESSION'!$K$7:$T$7,0))</f>
        <v>#N/A</v>
      </c>
      <c r="R302" s="119">
        <f>'Juan-SESSION'!U457</f>
        <v>0</v>
      </c>
      <c r="S302" s="116"/>
      <c r="T302" s="116"/>
      <c r="U302" s="120">
        <f>'Juan-SESSION'!A458</f>
        <v>0</v>
      </c>
      <c r="V302" s="120">
        <f>'Juan-SESSION'!A459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IF($A$302='Juan-SESSION'!$A$457,INDEX('Juan-SESSION'!$K$457:$T$464, MATCH("*Squat*",'Juan-SESSION'!$B$457:$B$464,0), MATCH("*1st*",'Juan-SESSION'!$K$7:$T$7,0)),"")</f>
        <v>#N/A</v>
      </c>
      <c r="D303" s="132" t="e">
        <f>INDEX('Juan-SESSION'!L$457:U$464, MATCH("*Squat*",'Juan-SESSION'!$B$457:$B$464,0), MATCH("*1st*",'Juan-SESSION'!K$7:T$7,0))</f>
        <v>#N/A</v>
      </c>
      <c r="E303" s="131" t="e">
        <f>IF($A$302='Juan-SESSION'!$A$457,INDEX('Juan-SESSION'!$K$457:$T$464, MATCH("*Deadlift*",'Juan-SESSION'!$B$457:$B$464,0), MATCH("*1st*",'Juan-SESSION'!$K$7:$T$7,0)),"")</f>
        <v>#N/A</v>
      </c>
      <c r="F303" s="131" t="e">
        <f>INDEX('Juan-SESSION'!$L$457:$U$464, MATCH("*Deadlift*",'Juan-SESSION'!$B$457:$B$464,0), MATCH("*1st*",'Juan-SESSION'!$K$7:$T$7,0))</f>
        <v>#N/A</v>
      </c>
      <c r="G303" s="131" t="e">
        <f>IF($A$302='Juan-SESSION'!$A$457,INDEX('Juan-SESSION'!$K$457:$T$464, MATCH("*Bench Press*",'Juan-SESSION'!$B$457:$B$464,0), MATCH("*1st*",'Juan-SESSION'!$K$7:$T$7,0)),"")</f>
        <v>#N/A</v>
      </c>
      <c r="H303" s="131" t="e">
        <f>INDEX('Juan-SESSION'!$L$457:$U$464, MATCH("*Bench Press*",'Juan-SESSION'!$B$457:$B$464,0), MATCH("*1st*",'Juan-SESSION'!$K$7:$T$7,0))</f>
        <v>#N/A</v>
      </c>
      <c r="I303" s="132" t="e">
        <f>IF($A$302='Juan-SESSION'!$A$457,INDEX('Juan-SESSION'!$K$457:$T$464, MATCH("*Military*",'Juan-SESSION'!$B$457:$B$464,0), MATCH("*1st*",'Juan-SESSION'!$K$7:$T$7,0)),"")</f>
        <v>#N/A</v>
      </c>
      <c r="J303" s="48" t="e">
        <f>INDEX('Juan-SESSION'!$L$457:$U$464, MATCH("*Military*",'Juan-SESSION'!$B$457:$B$464,0), MATCH("*1st*",'Juan-SESSION'!$K$7:$T$7,0))</f>
        <v>#N/A</v>
      </c>
      <c r="K303" s="131" t="e">
        <f>IF($A$302='Juan-SESSION'!$A$457,INDEX('Juan-SESSION'!$K$457:$T$464, MATCH("*Clean *",'Juan-SESSION'!$B$457:$B$464,0), MATCH("*1st*",'Juan-SESSION'!$K$7:$T$7,0)),"")</f>
        <v>#N/A</v>
      </c>
      <c r="L303" s="48" t="e">
        <f>INDEX('Juan-SESSION'!$L$457:$U$464, MATCH("*Clean *",'Juan-SESSION'!$B$457:$B$464,0), MATCH("*1st*",'Juan-SESSION'!$K$7:$T$7,0))</f>
        <v>#N/A</v>
      </c>
      <c r="M303" s="131" t="e">
        <f>IF($A$302='Juan-SESSION'!$A$457,INDEX('Juan-SESSION'!$K$457:$T$464, MATCH("*Lat Pulldown*",'Juan-SESSION'!$B$457:$B$464,0), MATCH("*1st*",'Juan-SESSION'!$K$7:$T$7,0)),"")</f>
        <v>#N/A</v>
      </c>
      <c r="N303" s="48" t="e">
        <f>INDEX('Juan-SESSION'!$L$457:$U$464, MATCH("*Lat Pulldown*",'Juan-SESSION'!$B$457:$B$464,0), MATCH("*1st*",'Juan-SESSION'!$K$7:$T$7,0))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IF($A$302='Juan-SESSION'!$A$457,INDEX('Juan-SESSION'!$K$457:$T$464, MATCH("*Squat*",'Juan-SESSION'!$B$457:$B$464,0), MATCH("*2nd*",'Juan-SESSION'!$K$7:$T$7,0)),"")</f>
        <v>#N/A</v>
      </c>
      <c r="D304" s="132" t="e">
        <f>INDEX('Juan-SESSION'!L$457:U$464, MATCH("*Squat*",'Juan-SESSION'!$B$457:$B$464,0), MATCH("*2nd*",'Juan-SESSION'!K$7:T$7,0))</f>
        <v>#N/A</v>
      </c>
      <c r="E304" s="131" t="e">
        <f>IF($A$302='Juan-SESSION'!$A$457,INDEX('Juan-SESSION'!$K$457:$T$464, MATCH("*Deadlift*",'Juan-SESSION'!$B$457:$B$464,0), MATCH("*2ND*",'Juan-SESSION'!$K$7:$T$7,0)),"")</f>
        <v>#N/A</v>
      </c>
      <c r="F304" s="131" t="e">
        <f>INDEX('Juan-SESSION'!$L$457:$U$464, MATCH("*Deadlift*",'Juan-SESSION'!$B$457:$B$464,0), MATCH("*2nd*",'Juan-SESSION'!$K$7:$T$7,0))</f>
        <v>#N/A</v>
      </c>
      <c r="G304" s="131" t="e">
        <f>IF($A$302='Juan-SESSION'!$A$457,INDEX('Juan-SESSION'!$K$457:$T$464, MATCH("*Bench Press*",'Juan-SESSION'!$B$457:$B$464,0), MATCH("*2ND*",'Juan-SESSION'!$K$7:$T$7,0)),"")</f>
        <v>#N/A</v>
      </c>
      <c r="H304" s="131" t="e">
        <f>INDEX('Juan-SESSION'!$L$457:$U$464, MATCH("*Bench Press*",'Juan-SESSION'!$B$457:$B$464,0), MATCH("*2nd*",'Juan-SESSION'!$K$7:$T$7,0))</f>
        <v>#N/A</v>
      </c>
      <c r="I304" s="132" t="e">
        <f>IF($A$302='Juan-SESSION'!$A$457,INDEX('Juan-SESSION'!$K$457:$T$464, MATCH("*Military*",'Juan-SESSION'!$B$457:$B$464,0), MATCH("*2ND*",'Juan-SESSION'!$K$7:$T$7,0)),"")</f>
        <v>#N/A</v>
      </c>
      <c r="J304" s="44" t="e">
        <f>INDEX('Juan-SESSION'!$L$457:$U$464, MATCH("*Military*",'Juan-SESSION'!$B$457:$B$464,0), MATCH("*2nd*",'Juan-SESSION'!$K$7:$T$7,0))</f>
        <v>#N/A</v>
      </c>
      <c r="K304" s="131" t="e">
        <f>IF($A$302='Juan-SESSION'!$A$457,INDEX('Juan-SESSION'!$K$457:$T$464, MATCH("*Clean *",'Juan-SESSION'!$B$457:$B$464,0), MATCH("*2ND*",'Juan-SESSION'!$K$7:$T$7,0)),"")</f>
        <v>#N/A</v>
      </c>
      <c r="L304" s="44" t="e">
        <f>INDEX('Juan-SESSION'!$L$457:$U$464, MATCH("*Clean *",'Juan-SESSION'!$B$457:$B$464,0), MATCH("*2nd*",'Juan-SESSION'!$K$7:$T$7,0))</f>
        <v>#N/A</v>
      </c>
      <c r="M304" s="131" t="e">
        <f>IF($A$302='Juan-SESSION'!$A$457,INDEX('Juan-SESSION'!$K$457:$T$464, MATCH("*Lat Pulldown*",'Juan-SESSION'!$B$457:$B$464,0), MATCH("*2ND*",'Juan-SESSION'!$K$7:$T$7,0)),"")</f>
        <v>#N/A</v>
      </c>
      <c r="N304" s="44" t="e">
        <f>INDEX('Juan-SESSION'!$L$457:$U$464, MATCH("*Lat Pulldown*",'Juan-SESSION'!$B$457:$B$464,0), MATCH("*2nd*",'Juan-SESSION'!$K$7:$T$7,0))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IF($A$302='Juan-SESSION'!$A$457,INDEX('Juan-SESSION'!$K$457:$T$464, MATCH("*Squat*",'Juan-SESSION'!$B$457:$B$464,0), MATCH("*3rd*",'Juan-SESSION'!$K$7:$T$7,0)),"")</f>
        <v>#N/A</v>
      </c>
      <c r="D305" s="132" t="e">
        <f>INDEX('Juan-SESSION'!L$457:U$464, MATCH("*Squat*",'Juan-SESSION'!$B$457:$B$464,0), MATCH("*3rd*",'Juan-SESSION'!K$7:T$7,0))</f>
        <v>#N/A</v>
      </c>
      <c r="E305" s="131" t="e">
        <f>IF($A$302='Juan-SESSION'!$A$457,INDEX('Juan-SESSION'!$K$457:$T$464, MATCH("*Deadlift*",'Juan-SESSION'!$B$457:$B$464,0), MATCH("*3rd*",'Juan-SESSION'!$K$7:$T$7,0)),"")</f>
        <v>#N/A</v>
      </c>
      <c r="F305" s="131" t="e">
        <f>INDEX('Juan-SESSION'!$L$457:$U$464, MATCH("*Deadlift*",'Juan-SESSION'!$B$457:$B$464,0), MATCH("*3rd*",'Juan-SESSION'!$K$7:$T$7,0))</f>
        <v>#N/A</v>
      </c>
      <c r="G305" s="131" t="e">
        <f>IF($A$302='Juan-SESSION'!$A$457,INDEX('Juan-SESSION'!$K$457:$T$464, MATCH("*Bench Press*",'Juan-SESSION'!$B$457:$B$464,0), MATCH("*3rd*",'Juan-SESSION'!$K$7:$T$7,0)),"")</f>
        <v>#N/A</v>
      </c>
      <c r="H305" s="131" t="e">
        <f>INDEX('Juan-SESSION'!$L$457:$U$464, MATCH("*Bench Press*",'Juan-SESSION'!$B$457:$B$464,0), MATCH("*3rd*",'Juan-SESSION'!$K$7:$T$7,0))</f>
        <v>#N/A</v>
      </c>
      <c r="I305" s="132" t="e">
        <f>IF($A$302='Juan-SESSION'!$A$457,INDEX('Juan-SESSION'!$K$457:$T$464, MATCH("*Military*",'Juan-SESSION'!$B$457:$B$464,0), MATCH("*3rd*",'Juan-SESSION'!$K$7:$T$7,0)),"")</f>
        <v>#N/A</v>
      </c>
      <c r="J305" s="44" t="e">
        <f>INDEX('Juan-SESSION'!$L$457:$U$464, MATCH("*Military*",'Juan-SESSION'!$B$457:$B$464,0), MATCH("*3rd*",'Juan-SESSION'!$K$7:$T$7,0))</f>
        <v>#N/A</v>
      </c>
      <c r="K305" s="131" t="e">
        <f>IF($A$302='Juan-SESSION'!$A$457,INDEX('Juan-SESSION'!$K$457:$T$464, MATCH("*Clean *",'Juan-SESSION'!$B$457:$B$464,0), MATCH("*3rd*",'Juan-SESSION'!$K$7:$T$7,0)),"")</f>
        <v>#N/A</v>
      </c>
      <c r="L305" s="44" t="e">
        <f>INDEX('Juan-SESSION'!$L$457:$U$464, MATCH("*Clean *",'Juan-SESSION'!$B$457:$B$464,0), MATCH("*3rd*",'Juan-SESSION'!$K$7:$T$7,0))</f>
        <v>#N/A</v>
      </c>
      <c r="M305" s="131" t="e">
        <f>IF($A$302='Juan-SESSION'!$A$457,INDEX('Juan-SESSION'!$K$457:$T$464, MATCH("*Lat Pulldown*",'Juan-SESSION'!$B$457:$B$464,0), MATCH("*3rd*",'Juan-SESSION'!$K$7:$T$7,0)),"")</f>
        <v>#N/A</v>
      </c>
      <c r="N305" s="44" t="e">
        <f>INDEX('Juan-SESSION'!$L$457:$U$464, MATCH("*Lat Pulldown*",'Juan-SESSION'!$B$457:$B$464,0), MATCH("*3rd*",'Juan-SESSION'!$K$7:$T$7,0))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IF($A$302='Juan-SESSION'!$A$457,INDEX('Juan-SESSION'!$K$457:$T$464, MATCH("*Squat*",'Juan-SESSION'!$B$457:$B$464,0), MATCH("*4th*",'Juan-SESSION'!$K$7:$T$7,0)),"")</f>
        <v>#N/A</v>
      </c>
      <c r="D306" s="132" t="e">
        <f>INDEX('Juan-SESSION'!L$457:U$464, MATCH("*Squat*",'Juan-SESSION'!$B$457:$B$464,0), MATCH("*4th*",'Juan-SESSION'!K$7:T$7,0))</f>
        <v>#N/A</v>
      </c>
      <c r="E306" s="131" t="e">
        <f>IF($A$302='Juan-SESSION'!$A$457,INDEX('Juan-SESSION'!$K$457:$T$464, MATCH("*Deadlift*",'Juan-SESSION'!$B$457:$B$464,0), MATCH("*4th*",'Juan-SESSION'!$K$7:$T$7,0)),"")</f>
        <v>#N/A</v>
      </c>
      <c r="F306" s="131" t="e">
        <f>INDEX('Juan-SESSION'!$L$457:$U$464, MATCH("*Deadlift*",'Juan-SESSION'!$B$457:$B$464,0), MATCH("*4th*",'Juan-SESSION'!$K$7:$T$7,0))</f>
        <v>#N/A</v>
      </c>
      <c r="G306" s="131" t="e">
        <f>IF($A$302='Juan-SESSION'!$A$457,INDEX('Juan-SESSION'!$K$457:$T$464, MATCH("*Bench Press*",'Juan-SESSION'!$B$457:$B$464,0), MATCH("*4th*",'Juan-SESSION'!$K$7:$T$7,0)),"")</f>
        <v>#N/A</v>
      </c>
      <c r="H306" s="131" t="e">
        <f>INDEX('Juan-SESSION'!$L$457:$U$464, MATCH("*Bench Press*",'Juan-SESSION'!$B$457:$B$464,0), MATCH("*4th*",'Juan-SESSION'!$K$7:$T$7,0))</f>
        <v>#N/A</v>
      </c>
      <c r="I306" s="132" t="e">
        <f>IF($A$302='Juan-SESSION'!$A$457,INDEX('Juan-SESSION'!$K$457:$T$464, MATCH("*Military*",'Juan-SESSION'!$B$457:$B$464,0), MATCH("*4th*",'Juan-SESSION'!$K$7:$T$7,0)),"")</f>
        <v>#N/A</v>
      </c>
      <c r="J306" s="44" t="e">
        <f>INDEX('Juan-SESSION'!$L$457:$U$464, MATCH("*Military*",'Juan-SESSION'!$B$457:$B$464,0), MATCH("*4th*",'Juan-SESSION'!$K$7:$T$7,0))</f>
        <v>#N/A</v>
      </c>
      <c r="K306" s="131" t="e">
        <f>IF($A$302='Juan-SESSION'!$A$457,INDEX('Juan-SESSION'!$K$457:$T$464, MATCH("*Clean *",'Juan-SESSION'!$B$457:$B$464,0), MATCH("*4th*",'Juan-SESSION'!$K$7:$T$7,0)),"")</f>
        <v>#N/A</v>
      </c>
      <c r="L306" s="44" t="e">
        <f>INDEX('Juan-SESSION'!$L$457:$U$464, MATCH("*Clean *",'Juan-SESSION'!$B$457:$B$464,0), MATCH("*4th*",'Juan-SESSION'!$K$7:$T$7,0))</f>
        <v>#N/A</v>
      </c>
      <c r="M306" s="131" t="e">
        <f>IF($A$302='Juan-SESSION'!$A$457,INDEX('Juan-SESSION'!$K$457:$T$464, MATCH("*Lat Pulldown*",'Juan-SESSION'!$B$457:$B$464,0), MATCH("*4th*",'Juan-SESSION'!$K$7:$T$7,0)),"")</f>
        <v>#N/A</v>
      </c>
      <c r="N306" s="44" t="e">
        <f>INDEX('Juan-SESSION'!$L$457:$U$464, MATCH("*Lat Pulldown*",'Juan-SESSION'!$B$457:$B$464,0), MATCH("*4th*",'Juan-SESSION'!$K$7:$T$7,0))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IF($A$302='Juan-SESSION'!$A$457,INDEX('Juan-SESSION'!$K$457:$T$464, MATCH("*Squat*",'Juan-SESSION'!$B$457:$B$464,0), MATCH("*5th*",'Juan-SESSION'!$K$7:$T$7,0)),"")</f>
        <v>#N/A</v>
      </c>
      <c r="D307" s="132" t="e">
        <f>INDEX('Juan-SESSION'!L$457:U$464, MATCH("*Squat*",'Juan-SESSION'!$B$457:$B$464,0), MATCH("*5th*",'Juan-SESSION'!K$7:T$7,0))</f>
        <v>#N/A</v>
      </c>
      <c r="E307" s="131" t="e">
        <f>IF($A$302='Juan-SESSION'!$A$457,INDEX('Juan-SESSION'!$K$457:$T$464, MATCH("*Deadlift*",'Juan-SESSION'!$B$457:$B$464,0), MATCH("*5th*",'Juan-SESSION'!$K$7:$T$7,0)),"")</f>
        <v>#N/A</v>
      </c>
      <c r="F307" s="131" t="e">
        <f>INDEX('Juan-SESSION'!$L$457:$U$464, MATCH("*Deadlift*",'Juan-SESSION'!$B$457:$B$464,0), MATCH("*5th*",'Juan-SESSION'!$K$7:$T$7,0))</f>
        <v>#N/A</v>
      </c>
      <c r="G307" s="131" t="e">
        <f>IF($A$302='Juan-SESSION'!$A$457,INDEX('Juan-SESSION'!$K$457:$T$464, MATCH("*Bench Press*",'Juan-SESSION'!$B$457:$B$464,0), MATCH("*5th*",'Juan-SESSION'!$K$7:$T$7,0)),"")</f>
        <v>#N/A</v>
      </c>
      <c r="H307" s="131" t="e">
        <f>INDEX('Juan-SESSION'!$L$457:$U$464, MATCH("*Bench Press*",'Juan-SESSION'!$B$457:$B$464,0), MATCH("*5th*",'Juan-SESSION'!$K$7:$T$7,0))</f>
        <v>#N/A</v>
      </c>
      <c r="I307" s="132" t="e">
        <f>IF($A$302='Juan-SESSION'!$A$457,INDEX('Juan-SESSION'!$K$457:$T$464, MATCH("*Military*",'Juan-SESSION'!$B$457:$B$464,0), MATCH("*5th*",'Juan-SESSION'!$K$7:$T$7,0)),"")</f>
        <v>#N/A</v>
      </c>
      <c r="J307" s="44" t="e">
        <f>INDEX('Juan-SESSION'!$L$457:$U$464, MATCH("*Military*",'Juan-SESSION'!$B$457:$B$464,0), MATCH("*5th*",'Juan-SESSION'!$K$7:$T$7,0))</f>
        <v>#N/A</v>
      </c>
      <c r="K307" s="131" t="e">
        <f>IF($A$302='Juan-SESSION'!$A$457,INDEX('Juan-SESSION'!$K$457:$T$464, MATCH("*Clean *",'Juan-SESSION'!$B$457:$B$464,0), MATCH("*5th*",'Juan-SESSION'!$K$7:$T$7,0)),"")</f>
        <v>#N/A</v>
      </c>
      <c r="L307" s="44" t="e">
        <f>INDEX('Juan-SESSION'!$L$457:$U$464, MATCH("*Clean *",'Juan-SESSION'!$B$457:$B$464,0), MATCH("*5th*",'Juan-SESSION'!$K$7:$T$7,0))</f>
        <v>#N/A</v>
      </c>
      <c r="M307" s="131" t="e">
        <f>IF($A$302='Juan-SESSION'!$A$457,INDEX('Juan-SESSION'!$K$457:$T$464, MATCH("*Lat Pulldown*",'Juan-SESSION'!$B$457:$B$464,0), MATCH("*5th*",'Juan-SESSION'!$K$7:$T$7,0)),"")</f>
        <v>#N/A</v>
      </c>
      <c r="N307" s="44" t="e">
        <f>INDEX('Juan-SESSION'!$L$457:$U$464, MATCH("*Lat Pulldown*",'Juan-SESSION'!$B$457:$B$464,0), MATCH("*5th*",'Juan-SESSION'!$K$7:$T$7,0))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'Juan-SESSION'!A466</f>
        <v>0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 t="e">
        <f>MAX(M309:M313)</f>
        <v>#N/A</v>
      </c>
      <c r="N308" s="117" t="e">
        <f t="array" ref="N308">MAX(IF(M309:M313=M308,N309:N313))</f>
        <v>#N/A</v>
      </c>
      <c r="O308" s="152" t="e">
        <f>IF($A$308='Juan-SESSION'!$A$466,INDEX('Juan-SESSION'!$K$466:$T$473, MATCH("*1k Row*",'Juan-SESSION'!$B$466:$B$473,0), MATCH("*1st*",'Juan-SESSION'!$K$7:$T$7,0)),"")</f>
        <v>#N/A</v>
      </c>
      <c r="P308" s="152" t="e">
        <f>IF($A$308='Juan-SESSION'!$A$466,INDEX('Juan-SESSION'!$K$466:$T$473, MATCH("*HIIT*",'Juan-SESSION'!$B$466:$B$473,0), MATCH("*1st*",'Juan-SESSION'!$K$7:$T$7,0)),"")</f>
        <v>#N/A</v>
      </c>
      <c r="Q308" s="119" t="e">
        <f>INDEX('Juan-SESSION'!$L$466:$U$473, MATCH("*HIIT*",'Juan-SESSION'!$B$466:$B$473,0), MATCH("*1st*",'Juan-SESSION'!$K$7:$T$7,0))</f>
        <v>#N/A</v>
      </c>
      <c r="R308" s="119">
        <f>'Juan-SESSION'!U466</f>
        <v>0</v>
      </c>
      <c r="S308" s="116"/>
      <c r="T308" s="116"/>
      <c r="U308" s="120">
        <f>'Juan-SESSION'!A467</f>
        <v>0</v>
      </c>
      <c r="V308" s="120">
        <f>'Juan-SESSION'!A468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IF($A$308='Juan-SESSION'!$A$466,INDEX('Juan-SESSION'!$K$466:$T$473, MATCH("*Squat*",'Juan-SESSION'!$B$466:$B$473,0), MATCH("*1st*",'Juan-SESSION'!$K$7:$T$7,0)),"")</f>
        <v>#N/A</v>
      </c>
      <c r="D309" s="132" t="e">
        <f>INDEX('Juan-SESSION'!L$466:U$473, MATCH("*Squat*",'Juan-SESSION'!$B$466:$B$473,0), MATCH("*1st*",'Juan-SESSION'!K$7:T$7,0))</f>
        <v>#N/A</v>
      </c>
      <c r="E309" s="131" t="e">
        <f>IF($A$308='Juan-SESSION'!$A$466,INDEX('Juan-SESSION'!$K$466:$T$473, MATCH("*Deadlift*",'Juan-SESSION'!$B$466:$B$473,0), MATCH("*1st*",'Juan-SESSION'!$K$7:$T$7,0)),"")</f>
        <v>#N/A</v>
      </c>
      <c r="F309" s="131" t="e">
        <f>INDEX('Juan-SESSION'!$L$466:$U$473, MATCH("*Deadlift*",'Juan-SESSION'!$B$466:$B$473,0), MATCH("*1st*",'Juan-SESSION'!$K$7:$T$7,0))</f>
        <v>#N/A</v>
      </c>
      <c r="G309" s="131" t="e">
        <f>IF($A$308='Juan-SESSION'!$A$466,INDEX('Juan-SESSION'!$K$466:$T$473, MATCH("*Bench Press*",'Juan-SESSION'!$B$466:$B$473,0), MATCH("*1st*",'Juan-SESSION'!$K$7:$T$7,0)),"")</f>
        <v>#N/A</v>
      </c>
      <c r="H309" s="131" t="e">
        <f>INDEX('Juan-SESSION'!$L$466:$U$473, MATCH("*Bench Press*",'Juan-SESSION'!$B$466:$B$473,0), MATCH("*1st*",'Juan-SESSION'!$K$7:$T$7,0))</f>
        <v>#N/A</v>
      </c>
      <c r="I309" s="132" t="e">
        <f>IF($A$308='Juan-SESSION'!$A$466,INDEX('Juan-SESSION'!$K$466:$T$473, MATCH("*Military*",'Juan-SESSION'!$B$466:$B$473,0), MATCH("*1st*",'Juan-SESSION'!$K$7:$T$7,0)),"")</f>
        <v>#N/A</v>
      </c>
      <c r="J309" s="48" t="e">
        <f>INDEX('Juan-SESSION'!$L$466:$U$473, MATCH("*Military*",'Juan-SESSION'!$B$466:$B$473,0), MATCH("*1st*",'Juan-SESSION'!$K$7:$T$7,0))</f>
        <v>#N/A</v>
      </c>
      <c r="K309" s="131" t="e">
        <f>IF($A$308='Juan-SESSION'!$A$466,INDEX('Juan-SESSION'!$K$466:$T$473, MATCH("*Clean *",'Juan-SESSION'!$B$466:$B$473,0), MATCH("*1st*",'Juan-SESSION'!$K$7:$T$7,0)),"")</f>
        <v>#N/A</v>
      </c>
      <c r="L309" s="48" t="e">
        <f>INDEX('Juan-SESSION'!$L$466:$U$473, MATCH("*Clean *",'Juan-SESSION'!$B$466:$B$473,0), MATCH("*1st*",'Juan-SESSION'!$K$7:$T$7,0))</f>
        <v>#N/A</v>
      </c>
      <c r="M309" s="131" t="e">
        <f>IF($A$308='Juan-SESSION'!$A$466,INDEX('Juan-SESSION'!$K$466:$T$473, MATCH("*Lat Pulldown*",'Juan-SESSION'!$B$466:$B$473,0), MATCH("*1st*",'Juan-SESSION'!$K$7:$T$7,0)),"")</f>
        <v>#N/A</v>
      </c>
      <c r="N309" s="48" t="e">
        <f>INDEX('Juan-SESSION'!$L$466:$U$473, MATCH("*Lat Pulldown*",'Juan-SESSION'!$B$466:$B$473,0), MATCH("*1st*",'Juan-SESSION'!$K$7:$T$7,0))</f>
        <v>#N/A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IF($A$308='Juan-SESSION'!$A$466,INDEX('Juan-SESSION'!$K$466:$T$473, MATCH("*Squat*",'Juan-SESSION'!$B$466:$B$473,0), MATCH("*2nd*",'Juan-SESSION'!$K$7:$T$7,0)),"")</f>
        <v>#N/A</v>
      </c>
      <c r="D310" s="132" t="e">
        <f>INDEX('Juan-SESSION'!L$466:U$473, MATCH("*Squat*",'Juan-SESSION'!$B$466:$B$473,0), MATCH("*2nd*",'Juan-SESSION'!K$7:T$7,0))</f>
        <v>#N/A</v>
      </c>
      <c r="E310" s="131" t="e">
        <f>IF($A$308='Juan-SESSION'!$A$466,INDEX('Juan-SESSION'!$K$466:$T$473, MATCH("*Deadlift*",'Juan-SESSION'!$B$466:$B$473,0), MATCH("*2ND*",'Juan-SESSION'!$K$7:$T$7,0)),"")</f>
        <v>#N/A</v>
      </c>
      <c r="F310" s="131" t="e">
        <f>INDEX('Juan-SESSION'!$L$466:$U$473, MATCH("*Deadlift*",'Juan-SESSION'!$B$466:$B$473,0), MATCH("*2nd*",'Juan-SESSION'!$K$7:$T$7,0))</f>
        <v>#N/A</v>
      </c>
      <c r="G310" s="131" t="e">
        <f>IF($A$308='Juan-SESSION'!$A$466,INDEX('Juan-SESSION'!$K$466:$T$473, MATCH("*Bench Press*",'Juan-SESSION'!$B$466:$B$473,0), MATCH("*2ND*",'Juan-SESSION'!$K$7:$T$7,0)),"")</f>
        <v>#N/A</v>
      </c>
      <c r="H310" s="131" t="e">
        <f>INDEX('Juan-SESSION'!$L$466:$U$473, MATCH("*Bench Press*",'Juan-SESSION'!$B$466:$B$473,0), MATCH("*2nd*",'Juan-SESSION'!$K$7:$T$7,0))</f>
        <v>#N/A</v>
      </c>
      <c r="I310" s="132" t="e">
        <f>IF($A$308='Juan-SESSION'!$A$466,INDEX('Juan-SESSION'!$K$466:$T$473, MATCH("*Military*",'Juan-SESSION'!$B$466:$B$473,0), MATCH("*2ND*",'Juan-SESSION'!$K$7:$T$7,0)),"")</f>
        <v>#N/A</v>
      </c>
      <c r="J310" s="44" t="e">
        <f>INDEX('Juan-SESSION'!$L$466:$U$473, MATCH("*Military*",'Juan-SESSION'!$B$466:$B$473,0), MATCH("*2nd*",'Juan-SESSION'!$K$7:$T$7,0))</f>
        <v>#N/A</v>
      </c>
      <c r="K310" s="131" t="e">
        <f>IF($A$308='Juan-SESSION'!$A$466,INDEX('Juan-SESSION'!$K$466:$T$473, MATCH("*Clean *",'Juan-SESSION'!$B$466:$B$473,0), MATCH("*2ND*",'Juan-SESSION'!$K$7:$T$7,0)),"")</f>
        <v>#N/A</v>
      </c>
      <c r="L310" s="44" t="e">
        <f>INDEX('Juan-SESSION'!$L$466:$U$473, MATCH("*Clean *",'Juan-SESSION'!$B$466:$B$473,0), MATCH("*2nd*",'Juan-SESSION'!$K$7:$T$7,0))</f>
        <v>#N/A</v>
      </c>
      <c r="M310" s="131" t="e">
        <f>IF($A$308='Juan-SESSION'!$A$466,INDEX('Juan-SESSION'!$K$466:$T$473, MATCH("*Lat Pulldown*",'Juan-SESSION'!$B$466:$B$473,0), MATCH("*2ND*",'Juan-SESSION'!$K$7:$T$7,0)),"")</f>
        <v>#N/A</v>
      </c>
      <c r="N310" s="44" t="e">
        <f>INDEX('Juan-SESSION'!$L$466:$U$473, MATCH("*Lat Pulldown*",'Juan-SESSION'!$B$466:$B$473,0), MATCH("*2nd*",'Juan-SESSION'!$K$7:$T$7,0))</f>
        <v>#N/A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IF($A$308='Juan-SESSION'!$A$466,INDEX('Juan-SESSION'!$K$466:$T$473, MATCH("*Squat*",'Juan-SESSION'!$B$466:$B$473,0), MATCH("*3rd*",'Juan-SESSION'!$K$7:$T$7,0)),"")</f>
        <v>#N/A</v>
      </c>
      <c r="D311" s="132" t="e">
        <f>INDEX('Juan-SESSION'!L$466:U$473, MATCH("*Squat*",'Juan-SESSION'!$B$466:$B$473,0), MATCH("*3rd*",'Juan-SESSION'!K$7:T$7,0))</f>
        <v>#N/A</v>
      </c>
      <c r="E311" s="131" t="e">
        <f>IF($A$308='Juan-SESSION'!$A$466,INDEX('Juan-SESSION'!$K$466:$T$473, MATCH("*Deadlift*",'Juan-SESSION'!$B$466:$B$473,0), MATCH("*3rd*",'Juan-SESSION'!$K$7:$T$7,0)),"")</f>
        <v>#N/A</v>
      </c>
      <c r="F311" s="131" t="e">
        <f>INDEX('Juan-SESSION'!$L$466:$U$473, MATCH("*Deadlift*",'Juan-SESSION'!$B$466:$B$473,0), MATCH("*3rd*",'Juan-SESSION'!$K$7:$T$7,0))</f>
        <v>#N/A</v>
      </c>
      <c r="G311" s="131" t="e">
        <f>IF($A$308='Juan-SESSION'!$A$466,INDEX('Juan-SESSION'!$K$466:$T$473, MATCH("*Bench Press*",'Juan-SESSION'!$B$466:$B$473,0), MATCH("*3rd*",'Juan-SESSION'!$K$7:$T$7,0)),"")</f>
        <v>#N/A</v>
      </c>
      <c r="H311" s="131" t="e">
        <f>INDEX('Juan-SESSION'!$L$466:$U$473, MATCH("*Bench Press*",'Juan-SESSION'!$B$466:$B$473,0), MATCH("*3rd*",'Juan-SESSION'!$K$7:$T$7,0))</f>
        <v>#N/A</v>
      </c>
      <c r="I311" s="132" t="e">
        <f>IF($A$308='Juan-SESSION'!$A$466,INDEX('Juan-SESSION'!$K$466:$T$473, MATCH("*Military*",'Juan-SESSION'!$B$466:$B$473,0), MATCH("*3rd*",'Juan-SESSION'!$K$7:$T$7,0)),"")</f>
        <v>#N/A</v>
      </c>
      <c r="J311" s="44" t="e">
        <f>INDEX('Juan-SESSION'!$L$466:$U$473, MATCH("*Military*",'Juan-SESSION'!$B$466:$B$473,0), MATCH("*3rd*",'Juan-SESSION'!$K$7:$T$7,0))</f>
        <v>#N/A</v>
      </c>
      <c r="K311" s="131" t="e">
        <f>IF($A$308='Juan-SESSION'!$A$466,INDEX('Juan-SESSION'!$K$466:$T$473, MATCH("*Clean *",'Juan-SESSION'!$B$466:$B$473,0), MATCH("*3rd*",'Juan-SESSION'!$K$7:$T$7,0)),"")</f>
        <v>#N/A</v>
      </c>
      <c r="L311" s="44" t="e">
        <f>INDEX('Juan-SESSION'!$L$466:$U$473, MATCH("*Clean *",'Juan-SESSION'!$B$466:$B$473,0), MATCH("*3rd*",'Juan-SESSION'!$K$7:$T$7,0))</f>
        <v>#N/A</v>
      </c>
      <c r="M311" s="131" t="e">
        <f>IF($A$308='Juan-SESSION'!$A$466,INDEX('Juan-SESSION'!$K$466:$T$473, MATCH("*Lat Pulldown*",'Juan-SESSION'!$B$466:$B$473,0), MATCH("*3rd*",'Juan-SESSION'!$K$7:$T$7,0)),"")</f>
        <v>#N/A</v>
      </c>
      <c r="N311" s="44" t="e">
        <f>INDEX('Juan-SESSION'!$L$466:$U$473, MATCH("*Lat Pulldown*",'Juan-SESSION'!$B$466:$B$473,0), MATCH("*3rd*",'Juan-SESSION'!$K$7:$T$7,0))</f>
        <v>#N/A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IF($A$308='Juan-SESSION'!$A$466,INDEX('Juan-SESSION'!$K$466:$T$473, MATCH("*Squat*",'Juan-SESSION'!$B$466:$B$473,0), MATCH("*4th*",'Juan-SESSION'!$K$7:$T$7,0)),"")</f>
        <v>#N/A</v>
      </c>
      <c r="D312" s="132" t="e">
        <f>INDEX('Juan-SESSION'!L$466:U$473, MATCH("*Squat*",'Juan-SESSION'!$B$466:$B$473,0), MATCH("*4th*",'Juan-SESSION'!K$7:T$7,0))</f>
        <v>#N/A</v>
      </c>
      <c r="E312" s="131" t="e">
        <f>IF($A$308='Juan-SESSION'!$A$466,INDEX('Juan-SESSION'!$K$466:$T$473, MATCH("*Deadlift*",'Juan-SESSION'!$B$466:$B$473,0), MATCH("*4th*",'Juan-SESSION'!$K$7:$T$7,0)),"")</f>
        <v>#N/A</v>
      </c>
      <c r="F312" s="131" t="e">
        <f>INDEX('Juan-SESSION'!$L$466:$U$473, MATCH("*Deadlift*",'Juan-SESSION'!$B$466:$B$473,0), MATCH("*4th*",'Juan-SESSION'!$K$7:$T$7,0))</f>
        <v>#N/A</v>
      </c>
      <c r="G312" s="131" t="e">
        <f>IF($A$308='Juan-SESSION'!$A$466,INDEX('Juan-SESSION'!$K$466:$T$473, MATCH("*Bench Press*",'Juan-SESSION'!$B$466:$B$473,0), MATCH("*4th*",'Juan-SESSION'!$K$7:$T$7,0)),"")</f>
        <v>#N/A</v>
      </c>
      <c r="H312" s="131" t="e">
        <f>INDEX('Juan-SESSION'!$L$466:$U$473, MATCH("*Bench Press*",'Juan-SESSION'!$B$466:$B$473,0), MATCH("*4th*",'Juan-SESSION'!$K$7:$T$7,0))</f>
        <v>#N/A</v>
      </c>
      <c r="I312" s="132" t="e">
        <f>IF($A$308='Juan-SESSION'!$A$466,INDEX('Juan-SESSION'!$K$466:$T$473, MATCH("*Military*",'Juan-SESSION'!$B$466:$B$473,0), MATCH("*4th*",'Juan-SESSION'!$K$7:$T$7,0)),"")</f>
        <v>#N/A</v>
      </c>
      <c r="J312" s="44" t="e">
        <f>INDEX('Juan-SESSION'!$L$466:$U$473, MATCH("*Military*",'Juan-SESSION'!$B$466:$B$473,0), MATCH("*4th*",'Juan-SESSION'!$K$7:$T$7,0))</f>
        <v>#N/A</v>
      </c>
      <c r="K312" s="131" t="e">
        <f>IF($A$308='Juan-SESSION'!$A$466,INDEX('Juan-SESSION'!$K$466:$T$473, MATCH("*Clean *",'Juan-SESSION'!$B$466:$B$473,0), MATCH("*4th*",'Juan-SESSION'!$K$7:$T$7,0)),"")</f>
        <v>#N/A</v>
      </c>
      <c r="L312" s="44" t="e">
        <f>INDEX('Juan-SESSION'!$L$466:$U$473, MATCH("*Clean *",'Juan-SESSION'!$B$466:$B$473,0), MATCH("*4th*",'Juan-SESSION'!$K$7:$T$7,0))</f>
        <v>#N/A</v>
      </c>
      <c r="M312" s="131" t="e">
        <f>IF($A$308='Juan-SESSION'!$A$466,INDEX('Juan-SESSION'!$K$466:$T$473, MATCH("*Lat Pulldown*",'Juan-SESSION'!$B$466:$B$473,0), MATCH("*4th*",'Juan-SESSION'!$K$7:$T$7,0)),"")</f>
        <v>#N/A</v>
      </c>
      <c r="N312" s="44" t="e">
        <f>INDEX('Juan-SESSION'!$L$466:$U$473, MATCH("*Lat Pulldown*",'Juan-SESSION'!$B$466:$B$473,0), MATCH("*4th*",'Juan-SESSION'!$K$7:$T$7,0))</f>
        <v>#N/A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IF($A$308='Juan-SESSION'!$A$466,INDEX('Juan-SESSION'!$K$466:$T$473, MATCH("*Squat*",'Juan-SESSION'!$B$466:$B$473,0), MATCH("*5th*",'Juan-SESSION'!$K$7:$T$7,0)),"")</f>
        <v>#N/A</v>
      </c>
      <c r="D313" s="132" t="e">
        <f>INDEX('Juan-SESSION'!L$466:U$473, MATCH("*Squat*",'Juan-SESSION'!$B$466:$B$473,0), MATCH("*5th*",'Juan-SESSION'!K$7:T$7,0))</f>
        <v>#N/A</v>
      </c>
      <c r="E313" s="131" t="e">
        <f>IF($A$308='Juan-SESSION'!$A$466,INDEX('Juan-SESSION'!$K$466:$T$473, MATCH("*Deadlift*",'Juan-SESSION'!$B$466:$B$473,0), MATCH("*5th*",'Juan-SESSION'!$K$7:$T$7,0)),"")</f>
        <v>#N/A</v>
      </c>
      <c r="F313" s="131" t="e">
        <f>INDEX('Juan-SESSION'!$L$466:$U$473, MATCH("*Deadlift*",'Juan-SESSION'!$B$466:$B$473,0), MATCH("*5th*",'Juan-SESSION'!$K$7:$T$7,0))</f>
        <v>#N/A</v>
      </c>
      <c r="G313" s="131" t="e">
        <f>IF($A$308='Juan-SESSION'!$A$466,INDEX('Juan-SESSION'!$K$466:$T$473, MATCH("*Bench Press*",'Juan-SESSION'!$B$466:$B$473,0), MATCH("*5th*",'Juan-SESSION'!$K$7:$T$7,0)),"")</f>
        <v>#N/A</v>
      </c>
      <c r="H313" s="131" t="e">
        <f>INDEX('Juan-SESSION'!$L$466:$U$473, MATCH("*Bench Press*",'Juan-SESSION'!$B$466:$B$473,0), MATCH("*5th*",'Juan-SESSION'!$K$7:$T$7,0))</f>
        <v>#N/A</v>
      </c>
      <c r="I313" s="132" t="e">
        <f>IF($A$308='Juan-SESSION'!$A$466,INDEX('Juan-SESSION'!$K$466:$T$473, MATCH("*Military*",'Juan-SESSION'!$B$466:$B$473,0), MATCH("*5th*",'Juan-SESSION'!$K$7:$T$7,0)),"")</f>
        <v>#N/A</v>
      </c>
      <c r="J313" s="44" t="e">
        <f>INDEX('Juan-SESSION'!$L$466:$U$473, MATCH("*Military*",'Juan-SESSION'!$B$466:$B$473,0), MATCH("*5th*",'Juan-SESSION'!$K$7:$T$7,0))</f>
        <v>#N/A</v>
      </c>
      <c r="K313" s="131" t="e">
        <f>IF($A$308='Juan-SESSION'!$A$466,INDEX('Juan-SESSION'!$K$466:$T$473, MATCH("*Clean *",'Juan-SESSION'!$B$466:$B$473,0), MATCH("*5th*",'Juan-SESSION'!$K$7:$T$7,0)),"")</f>
        <v>#N/A</v>
      </c>
      <c r="L313" s="44" t="e">
        <f>INDEX('Juan-SESSION'!$L$466:$U$473, MATCH("*Clean *",'Juan-SESSION'!$B$466:$B$473,0), MATCH("*5th*",'Juan-SESSION'!$K$7:$T$7,0))</f>
        <v>#N/A</v>
      </c>
      <c r="M313" s="131" t="e">
        <f>IF($A$308='Juan-SESSION'!$A$466,INDEX('Juan-SESSION'!$K$466:$T$473, MATCH("*Lat Pulldown*",'Juan-SESSION'!$B$466:$B$473,0), MATCH("*5th*",'Juan-SESSION'!$K$7:$T$7,0)),"")</f>
        <v>#N/A</v>
      </c>
      <c r="N313" s="44" t="e">
        <f>INDEX('Juan-SESSION'!$L$466:$U$473, MATCH("*Lat Pulldown*",'Juan-SESSION'!$B$466:$B$473,0), MATCH("*5th*",'Juan-SESSION'!$K$7:$T$7,0))</f>
        <v>#N/A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'Juan-SESSION'!A475</f>
        <v>0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 t="e">
        <f>MAX(G315:G319)</f>
        <v>#N/A</v>
      </c>
      <c r="H314" s="116" t="e">
        <f t="array" ref="H314">MAX(IF(G315:G319=G314,H315:H319))</f>
        <v>#N/A</v>
      </c>
      <c r="I314" s="116" t="e">
        <f>MAX(I315:I319)</f>
        <v>#N/A</v>
      </c>
      <c r="J314" s="116" t="e">
        <f t="array" ref="J314">MAX(IF(I315:I319=I314,J315:J319))</f>
        <v>#N/A</v>
      </c>
      <c r="K314" s="116" t="e">
        <f>MAX(K315:K319)</f>
        <v>#N/A</v>
      </c>
      <c r="L314" s="116" t="e">
        <f t="array" ref="L314">MAX(IF(K315:K319=K314,L315:L319))</f>
        <v>#N/A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IF($A$314='Juan-SESSION'!$A$475,INDEX('Juan-SESSION'!$K$475:$T$482, MATCH("*1k Row*",'Juan-SESSION'!$B$475:$B$482,0), MATCH("*1st*",'Juan-SESSION'!$K$7:$T$7,0)),"")</f>
        <v>#N/A</v>
      </c>
      <c r="P314" s="152" t="e">
        <f>IF($A$314='Juan-SESSION'!$A$475,INDEX('Juan-SESSION'!$K$475:$T$482, MATCH("*HIIT*",'Juan-SESSION'!$B$475:$B$482,0), MATCH("*1st*",'Juan-SESSION'!$K$7:$T$7,0)),"")</f>
        <v>#N/A</v>
      </c>
      <c r="Q314" s="119" t="e">
        <f>INDEX('Juan-SESSION'!$L$475:$U$482, MATCH("*HIIT*",'Juan-SESSION'!$B$475:$B$482,0), MATCH("*1st*",'Juan-SESSION'!$K$7:$T$7,0))</f>
        <v>#N/A</v>
      </c>
      <c r="R314" s="119">
        <f>'Juan-SESSION'!U475</f>
        <v>0</v>
      </c>
      <c r="S314" s="116"/>
      <c r="T314" s="116"/>
      <c r="U314" s="120">
        <f>'Juan-SESSION'!A476</f>
        <v>0</v>
      </c>
      <c r="V314" s="120">
        <f>'Juan-SESSION'!A477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IF($A$314='Juan-SESSION'!$A$475,INDEX('Juan-SESSION'!$K$475:$T$482, MATCH("*Squat*",'Juan-SESSION'!$B$475:$B$482,0), MATCH("*1st*",'Juan-SESSION'!$K$7:$T$7,0)),"")</f>
        <v>#N/A</v>
      </c>
      <c r="D315" s="132" t="e">
        <f>INDEX('Juan-SESSION'!L$475:U$482, MATCH("*Squat*",'Juan-SESSION'!$B$475:$B$482,0), MATCH("*1st*",'Juan-SESSION'!K$7:T$7,0))</f>
        <v>#N/A</v>
      </c>
      <c r="E315" s="131" t="e">
        <f>IF($A$314='Juan-SESSION'!$A$475,INDEX('Juan-SESSION'!$K$475:$T$482, MATCH("*Deadlift*",'Juan-SESSION'!$B$475:$B$482,0), MATCH("*1st*",'Juan-SESSION'!$K$7:$T$7,0)),"")</f>
        <v>#N/A</v>
      </c>
      <c r="F315" s="131" t="e">
        <f>INDEX('Juan-SESSION'!$L$475:$U$482, MATCH("*Deadlift*",'Juan-SESSION'!$B$475:$B$482,0), MATCH("*1st*",'Juan-SESSION'!$K$7:$T$7,0))</f>
        <v>#N/A</v>
      </c>
      <c r="G315" s="131" t="e">
        <f>IF($A$314='Juan-SESSION'!$A$475,INDEX('Juan-SESSION'!$K$475:$T$482, MATCH("*Bench Press*",'Juan-SESSION'!$B$475:$B$482,0), MATCH("*1st*",'Juan-SESSION'!$K$7:$T$7,0)),"")</f>
        <v>#N/A</v>
      </c>
      <c r="H315" s="131" t="e">
        <f>INDEX('Juan-SESSION'!$L$475:$U$482, MATCH("*Bench Press*",'Juan-SESSION'!$B$475:$B$482,0), MATCH("*1st*",'Juan-SESSION'!$K$7:$T$7,0))</f>
        <v>#N/A</v>
      </c>
      <c r="I315" s="132" t="e">
        <f>IF($A$314='Juan-SESSION'!$A$475,INDEX('Juan-SESSION'!$K$475:$T$482, MATCH("*Military*",'Juan-SESSION'!$B$475:$B$482,0), MATCH("*1st*",'Juan-SESSION'!$K$7:$T$7,0)),"")</f>
        <v>#N/A</v>
      </c>
      <c r="J315" s="48" t="e">
        <f>INDEX('Juan-SESSION'!$L$475:$U$482, MATCH("*Military*",'Juan-SESSION'!$B$475:$B$482,0), MATCH("*1st*",'Juan-SESSION'!$K$7:$T$7,0))</f>
        <v>#N/A</v>
      </c>
      <c r="K315" s="131" t="e">
        <f>IF($A$314='Juan-SESSION'!$A$475,INDEX('Juan-SESSION'!$K$475:$T$482, MATCH("*Clean *",'Juan-SESSION'!$B$475:$B$482,0), MATCH("*1st*",'Juan-SESSION'!$K$7:$T$7,0)),"")</f>
        <v>#N/A</v>
      </c>
      <c r="L315" s="48" t="e">
        <f>INDEX('Juan-SESSION'!$L$475:$U$482, MATCH("*Clean *",'Juan-SESSION'!$B$475:$B$482,0), MATCH("*1st*",'Juan-SESSION'!$K$7:$T$7,0))</f>
        <v>#N/A</v>
      </c>
      <c r="M315" s="131" t="e">
        <f>IF($A$314='Juan-SESSION'!$A$475,INDEX('Juan-SESSION'!$K$475:$T$482, MATCH("*Lat Pulldown*",'Juan-SESSION'!$B$475:$B$482,0), MATCH("*1st*",'Juan-SESSION'!$K$7:$T$7,0)),"")</f>
        <v>#N/A</v>
      </c>
      <c r="N315" s="48" t="e">
        <f>INDEX('Juan-SESSION'!$L$475:$U$482, MATCH("*Lat Pulldown*",'Juan-SESSION'!$B$475:$B$482,0), MATCH("*1st*",'Juan-SESSION'!$K$7:$T$7,0))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IF($A$314='Juan-SESSION'!$A$475,INDEX('Juan-SESSION'!$K$475:$T$482, MATCH("*Squat*",'Juan-SESSION'!$B$475:$B$482,0), MATCH("*2nd*",'Juan-SESSION'!$K$7:$T$7,0)),"")</f>
        <v>#N/A</v>
      </c>
      <c r="D316" s="132" t="e">
        <f>INDEX('Juan-SESSION'!L$475:U$482, MATCH("*Squat*",'Juan-SESSION'!$B$475:$B$482,0), MATCH("*2nd*",'Juan-SESSION'!K$7:T$7,0))</f>
        <v>#N/A</v>
      </c>
      <c r="E316" s="131" t="e">
        <f>IF($A$314='Juan-SESSION'!$A$475,INDEX('Juan-SESSION'!$K$475:$T$482, MATCH("*Deadlift*",'Juan-SESSION'!$B$475:$B$482,0), MATCH("*2ND*",'Juan-SESSION'!$K$7:$T$7,0)),"")</f>
        <v>#N/A</v>
      </c>
      <c r="F316" s="131" t="e">
        <f>INDEX('Juan-SESSION'!$L$475:$U$482, MATCH("*Deadlift*",'Juan-SESSION'!$B$475:$B$482,0), MATCH("*2nd*",'Juan-SESSION'!$K$7:$T$7,0))</f>
        <v>#N/A</v>
      </c>
      <c r="G316" s="131" t="e">
        <f>IF($A$314='Juan-SESSION'!$A$475,INDEX('Juan-SESSION'!$K$475:$T$482, MATCH("*Bench Press*",'Juan-SESSION'!$B$475:$B$482,0), MATCH("*2ND*",'Juan-SESSION'!$K$7:$T$7,0)),"")</f>
        <v>#N/A</v>
      </c>
      <c r="H316" s="131" t="e">
        <f>INDEX('Juan-SESSION'!$L$475:$U$482, MATCH("*Bench Press*",'Juan-SESSION'!$B$475:$B$482,0), MATCH("*2nd*",'Juan-SESSION'!$K$7:$T$7,0))</f>
        <v>#N/A</v>
      </c>
      <c r="I316" s="132" t="e">
        <f>IF($A$314='Juan-SESSION'!$A$475,INDEX('Juan-SESSION'!$K$475:$T$482, MATCH("*Military*",'Juan-SESSION'!$B$475:$B$482,0), MATCH("*2ND*",'Juan-SESSION'!$K$7:$T$7,0)),"")</f>
        <v>#N/A</v>
      </c>
      <c r="J316" s="44" t="e">
        <f>INDEX('Juan-SESSION'!$L$475:$U$482, MATCH("*Military*",'Juan-SESSION'!$B$475:$B$482,0), MATCH("*2nd*",'Juan-SESSION'!$K$7:$T$7,0))</f>
        <v>#N/A</v>
      </c>
      <c r="K316" s="131" t="e">
        <f>IF($A$314='Juan-SESSION'!$A$475,INDEX('Juan-SESSION'!$K$475:$T$482, MATCH("*Clean *",'Juan-SESSION'!$B$475:$B$482,0), MATCH("*2ND*",'Juan-SESSION'!$K$7:$T$7,0)),"")</f>
        <v>#N/A</v>
      </c>
      <c r="L316" s="44" t="e">
        <f>INDEX('Juan-SESSION'!$L$475:$U$482, MATCH("*Clean *",'Juan-SESSION'!$B$475:$B$482,0), MATCH("*2nd*",'Juan-SESSION'!$K$7:$T$7,0))</f>
        <v>#N/A</v>
      </c>
      <c r="M316" s="131" t="e">
        <f>IF($A$314='Juan-SESSION'!$A$475,INDEX('Juan-SESSION'!$K$475:$T$482, MATCH("*Lat Pulldown*",'Juan-SESSION'!$B$475:$B$482,0), MATCH("*2ND*",'Juan-SESSION'!$K$7:$T$7,0)),"")</f>
        <v>#N/A</v>
      </c>
      <c r="N316" s="44" t="e">
        <f>INDEX('Juan-SESSION'!$L$475:$U$482, MATCH("*Lat Pulldown*",'Juan-SESSION'!$B$475:$B$482,0), MATCH("*2nd*",'Juan-SESSION'!$K$7:$T$7,0))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IF($A$314='Juan-SESSION'!$A$475,INDEX('Juan-SESSION'!$K$475:$T$482, MATCH("*Squat*",'Juan-SESSION'!$B$475:$B$482,0), MATCH("*3rd*",'Juan-SESSION'!$K$7:$T$7,0)),"")</f>
        <v>#N/A</v>
      </c>
      <c r="D317" s="132" t="e">
        <f>INDEX('Juan-SESSION'!L$475:U$482, MATCH("*Squat*",'Juan-SESSION'!$B$475:$B$482,0), MATCH("*3rd*",'Juan-SESSION'!K$7:T$7,0))</f>
        <v>#N/A</v>
      </c>
      <c r="E317" s="131" t="e">
        <f>IF($A$314='Juan-SESSION'!$A$475,INDEX('Juan-SESSION'!$K$475:$T$482, MATCH("*Deadlift*",'Juan-SESSION'!$B$475:$B$482,0), MATCH("*3rd*",'Juan-SESSION'!$K$7:$T$7,0)),"")</f>
        <v>#N/A</v>
      </c>
      <c r="F317" s="131" t="e">
        <f>INDEX('Juan-SESSION'!$L$475:$U$482, MATCH("*Deadlift*",'Juan-SESSION'!$B$475:$B$482,0), MATCH("*3rd*",'Juan-SESSION'!$K$7:$T$7,0))</f>
        <v>#N/A</v>
      </c>
      <c r="G317" s="131" t="e">
        <f>IF($A$314='Juan-SESSION'!$A$475,INDEX('Juan-SESSION'!$K$475:$T$482, MATCH("*Bench Press*",'Juan-SESSION'!$B$475:$B$482,0), MATCH("*3rd*",'Juan-SESSION'!$K$7:$T$7,0)),"")</f>
        <v>#N/A</v>
      </c>
      <c r="H317" s="131" t="e">
        <f>INDEX('Juan-SESSION'!$L$475:$U$482, MATCH("*Bench Press*",'Juan-SESSION'!$B$475:$B$482,0), MATCH("*3rd*",'Juan-SESSION'!$K$7:$T$7,0))</f>
        <v>#N/A</v>
      </c>
      <c r="I317" s="132" t="e">
        <f>IF($A$314='Juan-SESSION'!$A$475,INDEX('Juan-SESSION'!$K$475:$T$482, MATCH("*Military*",'Juan-SESSION'!$B$475:$B$482,0), MATCH("*3rd*",'Juan-SESSION'!$K$7:$T$7,0)),"")</f>
        <v>#N/A</v>
      </c>
      <c r="J317" s="44" t="e">
        <f>INDEX('Juan-SESSION'!$L$475:$U$482, MATCH("*Military*",'Juan-SESSION'!$B$475:$B$482,0), MATCH("*3rd*",'Juan-SESSION'!$K$7:$T$7,0))</f>
        <v>#N/A</v>
      </c>
      <c r="K317" s="131" t="e">
        <f>IF($A$314='Juan-SESSION'!$A$475,INDEX('Juan-SESSION'!$K$475:$T$482, MATCH("*Clean *",'Juan-SESSION'!$B$475:$B$482,0), MATCH("*3rd*",'Juan-SESSION'!$K$7:$T$7,0)),"")</f>
        <v>#N/A</v>
      </c>
      <c r="L317" s="44" t="e">
        <f>INDEX('Juan-SESSION'!$L$475:$U$482, MATCH("*Clean *",'Juan-SESSION'!$B$475:$B$482,0), MATCH("*3rd*",'Juan-SESSION'!$K$7:$T$7,0))</f>
        <v>#N/A</v>
      </c>
      <c r="M317" s="131" t="e">
        <f>IF($A$314='Juan-SESSION'!$A$475,INDEX('Juan-SESSION'!$K$475:$T$482, MATCH("*Lat Pulldown*",'Juan-SESSION'!$B$475:$B$482,0), MATCH("*3rd*",'Juan-SESSION'!$K$7:$T$7,0)),"")</f>
        <v>#N/A</v>
      </c>
      <c r="N317" s="44" t="e">
        <f>INDEX('Juan-SESSION'!$L$475:$U$482, MATCH("*Lat Pulldown*",'Juan-SESSION'!$B$475:$B$482,0), MATCH("*3rd*",'Juan-SESSION'!$K$7:$T$7,0))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IF($A$314='Juan-SESSION'!$A$475,INDEX('Juan-SESSION'!$K$475:$T$482, MATCH("*Squat*",'Juan-SESSION'!$B$475:$B$482,0), MATCH("*4th*",'Juan-SESSION'!$K$7:$T$7,0)),"")</f>
        <v>#N/A</v>
      </c>
      <c r="D318" s="132" t="e">
        <f>INDEX('Juan-SESSION'!L$475:U$482, MATCH("*Squat*",'Juan-SESSION'!$B$475:$B$482,0), MATCH("*4th*",'Juan-SESSION'!K$7:T$7,0))</f>
        <v>#N/A</v>
      </c>
      <c r="E318" s="131" t="e">
        <f>IF($A$314='Juan-SESSION'!$A$475,INDEX('Juan-SESSION'!$K$475:$T$482, MATCH("*Deadlift*",'Juan-SESSION'!$B$475:$B$482,0), MATCH("*4th*",'Juan-SESSION'!$K$7:$T$7,0)),"")</f>
        <v>#N/A</v>
      </c>
      <c r="F318" s="131" t="e">
        <f>INDEX('Juan-SESSION'!$L$475:$U$482, MATCH("*Deadlift*",'Juan-SESSION'!$B$475:$B$482,0), MATCH("*4th*",'Juan-SESSION'!$K$7:$T$7,0))</f>
        <v>#N/A</v>
      </c>
      <c r="G318" s="131" t="e">
        <f>IF($A$314='Juan-SESSION'!$A$475,INDEX('Juan-SESSION'!$K$475:$T$482, MATCH("*Bench Press*",'Juan-SESSION'!$B$475:$B$482,0), MATCH("*4th*",'Juan-SESSION'!$K$7:$T$7,0)),"")</f>
        <v>#N/A</v>
      </c>
      <c r="H318" s="131" t="e">
        <f>INDEX('Juan-SESSION'!$L$475:$U$482, MATCH("*Bench Press*",'Juan-SESSION'!$B$475:$B$482,0), MATCH("*4th*",'Juan-SESSION'!$K$7:$T$7,0))</f>
        <v>#N/A</v>
      </c>
      <c r="I318" s="132" t="e">
        <f>IF($A$314='Juan-SESSION'!$A$475,INDEX('Juan-SESSION'!$K$475:$T$482, MATCH("*Military*",'Juan-SESSION'!$B$475:$B$482,0), MATCH("*4th*",'Juan-SESSION'!$K$7:$T$7,0)),"")</f>
        <v>#N/A</v>
      </c>
      <c r="J318" s="44" t="e">
        <f>INDEX('Juan-SESSION'!$L$475:$U$482, MATCH("*Military*",'Juan-SESSION'!$B$475:$B$482,0), MATCH("*4th*",'Juan-SESSION'!$K$7:$T$7,0))</f>
        <v>#N/A</v>
      </c>
      <c r="K318" s="131" t="e">
        <f>IF($A$314='Juan-SESSION'!$A$475,INDEX('Juan-SESSION'!$K$475:$T$482, MATCH("*Clean *",'Juan-SESSION'!$B$475:$B$482,0), MATCH("*4th*",'Juan-SESSION'!$K$7:$T$7,0)),"")</f>
        <v>#N/A</v>
      </c>
      <c r="L318" s="44" t="e">
        <f>INDEX('Juan-SESSION'!$L$475:$U$482, MATCH("*Clean *",'Juan-SESSION'!$B$475:$B$482,0), MATCH("*4th*",'Juan-SESSION'!$K$7:$T$7,0))</f>
        <v>#N/A</v>
      </c>
      <c r="M318" s="131" t="e">
        <f>IF($A$314='Juan-SESSION'!$A$475,INDEX('Juan-SESSION'!$K$475:$T$482, MATCH("*Lat Pulldown*",'Juan-SESSION'!$B$475:$B$482,0), MATCH("*4th*",'Juan-SESSION'!$K$7:$T$7,0)),"")</f>
        <v>#N/A</v>
      </c>
      <c r="N318" s="44" t="e">
        <f>INDEX('Juan-SESSION'!$L$475:$U$482, MATCH("*Lat Pulldown*",'Juan-SESSION'!$B$475:$B$482,0), MATCH("*4th*",'Juan-SESSION'!$K$7:$T$7,0))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IF($A$314='Juan-SESSION'!$A$475,INDEX('Juan-SESSION'!$K$475:$T$482, MATCH("*Squat*",'Juan-SESSION'!$B$475:$B$482,0), MATCH("*5th*",'Juan-SESSION'!$K$7:$T$7,0)),"")</f>
        <v>#N/A</v>
      </c>
      <c r="D319" s="132" t="e">
        <f>INDEX('Juan-SESSION'!L$475:U$482, MATCH("*Squat*",'Juan-SESSION'!$B$475:$B$482,0), MATCH("*5th*",'Juan-SESSION'!K$7:T$7,0))</f>
        <v>#N/A</v>
      </c>
      <c r="E319" s="131" t="e">
        <f>IF($A$314='Juan-SESSION'!$A$475,INDEX('Juan-SESSION'!$K$475:$T$482, MATCH("*Deadlift*",'Juan-SESSION'!$B$475:$B$482,0), MATCH("*5th*",'Juan-SESSION'!$K$7:$T$7,0)),"")</f>
        <v>#N/A</v>
      </c>
      <c r="F319" s="131" t="e">
        <f>INDEX('Juan-SESSION'!$L$475:$U$482, MATCH("*Deadlift*",'Juan-SESSION'!$B$475:$B$482,0), MATCH("*5th*",'Juan-SESSION'!$K$7:$T$7,0))</f>
        <v>#N/A</v>
      </c>
      <c r="G319" s="131" t="e">
        <f>IF($A$314='Juan-SESSION'!$A$475,INDEX('Juan-SESSION'!$K$475:$T$482, MATCH("*Bench Press*",'Juan-SESSION'!$B$475:$B$482,0), MATCH("*5th*",'Juan-SESSION'!$K$7:$T$7,0)),"")</f>
        <v>#N/A</v>
      </c>
      <c r="H319" s="131" t="e">
        <f>INDEX('Juan-SESSION'!$L$475:$U$482, MATCH("*Bench Press*",'Juan-SESSION'!$B$475:$B$482,0), MATCH("*5th*",'Juan-SESSION'!$K$7:$T$7,0))</f>
        <v>#N/A</v>
      </c>
      <c r="I319" s="132" t="e">
        <f>IF($A$314='Juan-SESSION'!$A$475,INDEX('Juan-SESSION'!$K$475:$T$482, MATCH("*Military*",'Juan-SESSION'!$B$475:$B$482,0), MATCH("*5th*",'Juan-SESSION'!$K$7:$T$7,0)),"")</f>
        <v>#N/A</v>
      </c>
      <c r="J319" s="44" t="e">
        <f>INDEX('Juan-SESSION'!$L$475:$U$482, MATCH("*Military*",'Juan-SESSION'!$B$475:$B$482,0), MATCH("*5th*",'Juan-SESSION'!$K$7:$T$7,0))</f>
        <v>#N/A</v>
      </c>
      <c r="K319" s="131" t="e">
        <f>IF($A$314='Juan-SESSION'!$A$475,INDEX('Juan-SESSION'!$K$475:$T$482, MATCH("*Clean *",'Juan-SESSION'!$B$475:$B$482,0), MATCH("*5th*",'Juan-SESSION'!$K$7:$T$7,0)),"")</f>
        <v>#N/A</v>
      </c>
      <c r="L319" s="44" t="e">
        <f>INDEX('Juan-SESSION'!$L$475:$U$482, MATCH("*Clean *",'Juan-SESSION'!$B$475:$B$482,0), MATCH("*5th*",'Juan-SESSION'!$K$7:$T$7,0))</f>
        <v>#N/A</v>
      </c>
      <c r="M319" s="131" t="e">
        <f>IF($A$314='Juan-SESSION'!$A$475,INDEX('Juan-SESSION'!$K$475:$T$482, MATCH("*Lat Pulldown*",'Juan-SESSION'!$B$475:$B$482,0), MATCH("*5th*",'Juan-SESSION'!$K$7:$T$7,0)),"")</f>
        <v>#N/A</v>
      </c>
      <c r="N319" s="44" t="e">
        <f>INDEX('Juan-SESSION'!$L$475:$U$482, MATCH("*Lat Pulldown*",'Juan-SESSION'!$B$475:$B$482,0), MATCH("*5th*",'Juan-SESSION'!$K$7:$T$7,0))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'Juan-SESSION'!A484</f>
        <v>0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IF($A$320='Juan-SESSION'!$A$484,INDEX('Juan-SESSION'!$K$484:$T$491, MATCH("*1k Row*",'Juan-SESSION'!$B$484:$B$491,0), MATCH("*1st*",'Juan-SESSION'!$K$7:$T$7,0)),"")</f>
        <v>#N/A</v>
      </c>
      <c r="P320" s="152" t="e">
        <f>IF($A$320='Juan-SESSION'!$A$484,INDEX('Juan-SESSION'!$K$484:$T$491, MATCH("*HIIT*",'Juan-SESSION'!$B$484:$B$491,0), MATCH("*1st*",'Juan-SESSION'!$K$7:$T$7,0)),"")</f>
        <v>#N/A</v>
      </c>
      <c r="Q320" s="119" t="e">
        <f>INDEX('Juan-SESSION'!$L$484:$U$491, MATCH("*HIIT*",'Juan-SESSION'!$B$484:$B$491,0), MATCH("*1st*",'Juan-SESSION'!$K$7:$T$7,0))</f>
        <v>#N/A</v>
      </c>
      <c r="R320" s="119">
        <f>'Juan-SESSION'!U484</f>
        <v>0</v>
      </c>
      <c r="S320" s="116"/>
      <c r="T320" s="116"/>
      <c r="U320" s="120">
        <f>'Juan-SESSION'!A485</f>
        <v>0</v>
      </c>
      <c r="V320" s="120">
        <f>'Juan-SESSION'!A486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IF($A$320='Juan-SESSION'!$A$484,INDEX('Juan-SESSION'!$K$484:$T$491, MATCH("*Squat*",'Juan-SESSION'!$B$484:$B$491,0), MATCH("*1st*",'Juan-SESSION'!$K$7:$T$7,0)),"")</f>
        <v>#N/A</v>
      </c>
      <c r="D321" s="132" t="e">
        <f>INDEX('Juan-SESSION'!L$484:U$491, MATCH("*Squat*",'Juan-SESSION'!$B$484:$B$491,0), MATCH("*1st*",'Juan-SESSION'!K$7:T$7,0))</f>
        <v>#N/A</v>
      </c>
      <c r="E321" s="131" t="e">
        <f>IF($A$320='Juan-SESSION'!$A$484,INDEX('Juan-SESSION'!$K$484:$T$491, MATCH("*Deadlift*",'Juan-SESSION'!$B$484:$B$491,0), MATCH("*1st*",'Juan-SESSION'!$K$7:$T$7,0)),"")</f>
        <v>#N/A</v>
      </c>
      <c r="F321" s="131" t="e">
        <f>INDEX('Juan-SESSION'!$L$484:$U$491, MATCH("*Deadlift*",'Juan-SESSION'!$B$484:$B$491,0), MATCH("*1st*",'Juan-SESSION'!$K$7:$T$7,0))</f>
        <v>#N/A</v>
      </c>
      <c r="G321" s="131" t="e">
        <f>IF($A$320='Juan-SESSION'!$A$484,INDEX('Juan-SESSION'!$K$484:$T$491, MATCH("*Bench Press*",'Juan-SESSION'!$B$484:$B$491,0), MATCH("*1st*",'Juan-SESSION'!$K$7:$T$7,0)),"")</f>
        <v>#N/A</v>
      </c>
      <c r="H321" s="131" t="e">
        <f>INDEX('Juan-SESSION'!$L$484:$U$491, MATCH("*Bench Press*",'Juan-SESSION'!$B$484:$B$491,0), MATCH("*1st*",'Juan-SESSION'!$K$7:$T$7,0))</f>
        <v>#N/A</v>
      </c>
      <c r="I321" s="132" t="e">
        <f>IF($A$320='Juan-SESSION'!$A$484,INDEX('Juan-SESSION'!$K$484:$T$491, MATCH("*Military*",'Juan-SESSION'!$B$484:$B$491,0), MATCH("*1st*",'Juan-SESSION'!$K$7:$T$7,0)),"")</f>
        <v>#N/A</v>
      </c>
      <c r="J321" s="48" t="e">
        <f>INDEX('Juan-SESSION'!$L$484:$U$491, MATCH("*Military*",'Juan-SESSION'!$B$484:$B$491,0), MATCH("*1st*",'Juan-SESSION'!$K$7:$T$7,0))</f>
        <v>#N/A</v>
      </c>
      <c r="K321" s="131" t="e">
        <f>IF($A$320='Juan-SESSION'!$A$484,INDEX('Juan-SESSION'!$K$484:$T$491, MATCH("*Clean *",'Juan-SESSION'!$B$484:$B$491,0), MATCH("*1st*",'Juan-SESSION'!$K$7:$T$7,0)),"")</f>
        <v>#N/A</v>
      </c>
      <c r="L321" s="48" t="e">
        <f>INDEX('Juan-SESSION'!$L$484:$U$491, MATCH("*Clean *",'Juan-SESSION'!$B$484:$B$491,0), MATCH("*1st*",'Juan-SESSION'!$K$7:$T$7,0))</f>
        <v>#N/A</v>
      </c>
      <c r="M321" s="131" t="e">
        <f>IF($A$320='Juan-SESSION'!$A$484,INDEX('Juan-SESSION'!$K$484:$T$491, MATCH("*Lat Pulldown*",'Juan-SESSION'!$B$484:$B$491,0), MATCH("*1st*",'Juan-SESSION'!$K$7:$T$7,0)),"")</f>
        <v>#N/A</v>
      </c>
      <c r="N321" s="48" t="e">
        <f>INDEX('Juan-SESSION'!$L$484:$U$491, MATCH("*Lat Pulldown*",'Juan-SESSION'!$B$484:$B$491,0), MATCH("*1st*",'Juan-SESSION'!$K$7:$T$7,0))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IF($A$320='Juan-SESSION'!$A$484,INDEX('Juan-SESSION'!$K$484:$T$491, MATCH("*Squat*",'Juan-SESSION'!$B$484:$B$491,0), MATCH("*2nd*",'Juan-SESSION'!$K$7:$T$7,0)),"")</f>
        <v>#N/A</v>
      </c>
      <c r="D322" s="132" t="e">
        <f>INDEX('Juan-SESSION'!L$484:U$491, MATCH("*Squat*",'Juan-SESSION'!$B$484:$B$491,0), MATCH("*2nd*",'Juan-SESSION'!K$7:T$7,0))</f>
        <v>#N/A</v>
      </c>
      <c r="E322" s="131" t="e">
        <f>IF($A$320='Juan-SESSION'!$A$484,INDEX('Juan-SESSION'!$K$484:$T$491, MATCH("*Deadlift*",'Juan-SESSION'!$B$484:$B$491,0), MATCH("*2ND*",'Juan-SESSION'!$K$7:$T$7,0)),"")</f>
        <v>#N/A</v>
      </c>
      <c r="F322" s="131" t="e">
        <f>INDEX('Juan-SESSION'!$L$484:$U$491, MATCH("*Deadlift*",'Juan-SESSION'!$B$484:$B$491,0), MATCH("*2nd*",'Juan-SESSION'!$K$7:$T$7,0))</f>
        <v>#N/A</v>
      </c>
      <c r="G322" s="131" t="e">
        <f>IF($A$320='Juan-SESSION'!$A$484,INDEX('Juan-SESSION'!$K$484:$T$491, MATCH("*Bench Press*",'Juan-SESSION'!$B$484:$B$491,0), MATCH("*2ND*",'Juan-SESSION'!$K$7:$T$7,0)),"")</f>
        <v>#N/A</v>
      </c>
      <c r="H322" s="131" t="e">
        <f>INDEX('Juan-SESSION'!$L$484:$U$491, MATCH("*Bench Press*",'Juan-SESSION'!$B$484:$B$491,0), MATCH("*2nd*",'Juan-SESSION'!$K$7:$T$7,0))</f>
        <v>#N/A</v>
      </c>
      <c r="I322" s="132" t="e">
        <f>IF($A$320='Juan-SESSION'!$A$484,INDEX('Juan-SESSION'!$K$484:$T$491, MATCH("*Military*",'Juan-SESSION'!$B$484:$B$491,0), MATCH("*2ND*",'Juan-SESSION'!$K$7:$T$7,0)),"")</f>
        <v>#N/A</v>
      </c>
      <c r="J322" s="44" t="e">
        <f>INDEX('Juan-SESSION'!$L$484:$U$491, MATCH("*Military*",'Juan-SESSION'!$B$484:$B$491,0), MATCH("*2nd*",'Juan-SESSION'!$K$7:$T$7,0))</f>
        <v>#N/A</v>
      </c>
      <c r="K322" s="131" t="e">
        <f>IF($A$320='Juan-SESSION'!$A$484,INDEX('Juan-SESSION'!$K$484:$T$491, MATCH("*Clean *",'Juan-SESSION'!$B$484:$B$491,0), MATCH("*2ND*",'Juan-SESSION'!$K$7:$T$7,0)),"")</f>
        <v>#N/A</v>
      </c>
      <c r="L322" s="44" t="e">
        <f>INDEX('Juan-SESSION'!$L$484:$U$491, MATCH("*Clean *",'Juan-SESSION'!$B$484:$B$491,0), MATCH("*2nd*",'Juan-SESSION'!$K$7:$T$7,0))</f>
        <v>#N/A</v>
      </c>
      <c r="M322" s="131" t="e">
        <f>IF($A$320='Juan-SESSION'!$A$484,INDEX('Juan-SESSION'!$K$484:$T$491, MATCH("*Lat Pulldown*",'Juan-SESSION'!$B$484:$B$491,0), MATCH("*2ND*",'Juan-SESSION'!$K$7:$T$7,0)),"")</f>
        <v>#N/A</v>
      </c>
      <c r="N322" s="44" t="e">
        <f>INDEX('Juan-SESSION'!$L$484:$U$491, MATCH("*Lat Pulldown*",'Juan-SESSION'!$B$484:$B$491,0), MATCH("*2nd*",'Juan-SESSION'!$K$7:$T$7,0))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IF($A$320='Juan-SESSION'!$A$484,INDEX('Juan-SESSION'!$K$484:$T$491, MATCH("*Squat*",'Juan-SESSION'!$B$484:$B$491,0), MATCH("*3rd*",'Juan-SESSION'!$K$7:$T$7,0)),"")</f>
        <v>#N/A</v>
      </c>
      <c r="D323" s="132" t="e">
        <f>INDEX('Juan-SESSION'!L$484:U$491, MATCH("*Squat*",'Juan-SESSION'!$B$484:$B$491,0), MATCH("*3rd*",'Juan-SESSION'!K$7:T$7,0))</f>
        <v>#N/A</v>
      </c>
      <c r="E323" s="131" t="e">
        <f>IF($A$320='Juan-SESSION'!$A$484,INDEX('Juan-SESSION'!$K$484:$T$491, MATCH("*Deadlift*",'Juan-SESSION'!$B$484:$B$491,0), MATCH("*3rd*",'Juan-SESSION'!$K$7:$T$7,0)),"")</f>
        <v>#N/A</v>
      </c>
      <c r="F323" s="131" t="e">
        <f>INDEX('Juan-SESSION'!$L$484:$U$491, MATCH("*Deadlift*",'Juan-SESSION'!$B$484:$B$491,0), MATCH("*3rd*",'Juan-SESSION'!$K$7:$T$7,0))</f>
        <v>#N/A</v>
      </c>
      <c r="G323" s="131" t="e">
        <f>IF($A$320='Juan-SESSION'!$A$484,INDEX('Juan-SESSION'!$K$484:$T$491, MATCH("*Bench Press*",'Juan-SESSION'!$B$484:$B$491,0), MATCH("*3rd*",'Juan-SESSION'!$K$7:$T$7,0)),"")</f>
        <v>#N/A</v>
      </c>
      <c r="H323" s="131" t="e">
        <f>INDEX('Juan-SESSION'!$L$484:$U$491, MATCH("*Bench Press*",'Juan-SESSION'!$B$484:$B$491,0), MATCH("*3rd*",'Juan-SESSION'!$K$7:$T$7,0))</f>
        <v>#N/A</v>
      </c>
      <c r="I323" s="132" t="e">
        <f>IF($A$320='Juan-SESSION'!$A$484,INDEX('Juan-SESSION'!$K$484:$T$491, MATCH("*Military*",'Juan-SESSION'!$B$484:$B$491,0), MATCH("*3rd*",'Juan-SESSION'!$K$7:$T$7,0)),"")</f>
        <v>#N/A</v>
      </c>
      <c r="J323" s="44" t="e">
        <f>INDEX('Juan-SESSION'!$L$484:$U$491, MATCH("*Military*",'Juan-SESSION'!$B$484:$B$491,0), MATCH("*3rd*",'Juan-SESSION'!$K$7:$T$7,0))</f>
        <v>#N/A</v>
      </c>
      <c r="K323" s="131" t="e">
        <f>IF($A$320='Juan-SESSION'!$A$484,INDEX('Juan-SESSION'!$K$484:$T$491, MATCH("*Clean *",'Juan-SESSION'!$B$484:$B$491,0), MATCH("*3rd*",'Juan-SESSION'!$K$7:$T$7,0)),"")</f>
        <v>#N/A</v>
      </c>
      <c r="L323" s="44" t="e">
        <f>INDEX('Juan-SESSION'!$L$484:$U$491, MATCH("*Clean *",'Juan-SESSION'!$B$484:$B$491,0), MATCH("*3rd*",'Juan-SESSION'!$K$7:$T$7,0))</f>
        <v>#N/A</v>
      </c>
      <c r="M323" s="131" t="e">
        <f>IF($A$320='Juan-SESSION'!$A$484,INDEX('Juan-SESSION'!$K$484:$T$491, MATCH("*Lat Pulldown*",'Juan-SESSION'!$B$484:$B$491,0), MATCH("*3rd*",'Juan-SESSION'!$K$7:$T$7,0)),"")</f>
        <v>#N/A</v>
      </c>
      <c r="N323" s="44" t="e">
        <f>INDEX('Juan-SESSION'!$L$484:$U$491, MATCH("*Lat Pulldown*",'Juan-SESSION'!$B$484:$B$491,0), MATCH("*3rd*",'Juan-SESSION'!$K$7:$T$7,0))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IF($A$320='Juan-SESSION'!$A$484,INDEX('Juan-SESSION'!$K$484:$T$491, MATCH("*Squat*",'Juan-SESSION'!$B$484:$B$491,0), MATCH("*4th*",'Juan-SESSION'!$K$7:$T$7,0)),"")</f>
        <v>#N/A</v>
      </c>
      <c r="D324" s="132" t="e">
        <f>INDEX('Juan-SESSION'!L$484:U$491, MATCH("*Squat*",'Juan-SESSION'!$B$484:$B$491,0), MATCH("*4th*",'Juan-SESSION'!K$7:T$7,0))</f>
        <v>#N/A</v>
      </c>
      <c r="E324" s="131" t="e">
        <f>IF($A$320='Juan-SESSION'!$A$484,INDEX('Juan-SESSION'!$K$484:$T$491, MATCH("*Deadlift*",'Juan-SESSION'!$B$484:$B$491,0), MATCH("*4th*",'Juan-SESSION'!$K$7:$T$7,0)),"")</f>
        <v>#N/A</v>
      </c>
      <c r="F324" s="131" t="e">
        <f>INDEX('Juan-SESSION'!$L$484:$U$491, MATCH("*Deadlift*",'Juan-SESSION'!$B$484:$B$491,0), MATCH("*4th*",'Juan-SESSION'!$K$7:$T$7,0))</f>
        <v>#N/A</v>
      </c>
      <c r="G324" s="131" t="e">
        <f>IF($A$320='Juan-SESSION'!$A$484,INDEX('Juan-SESSION'!$K$484:$T$491, MATCH("*Bench Press*",'Juan-SESSION'!$B$484:$B$491,0), MATCH("*4th*",'Juan-SESSION'!$K$7:$T$7,0)),"")</f>
        <v>#N/A</v>
      </c>
      <c r="H324" s="131" t="e">
        <f>INDEX('Juan-SESSION'!$L$484:$U$491, MATCH("*Bench Press*",'Juan-SESSION'!$B$484:$B$491,0), MATCH("*4th*",'Juan-SESSION'!$K$7:$T$7,0))</f>
        <v>#N/A</v>
      </c>
      <c r="I324" s="132" t="e">
        <f>IF($A$320='Juan-SESSION'!$A$484,INDEX('Juan-SESSION'!$K$484:$T$491, MATCH("*Military*",'Juan-SESSION'!$B$484:$B$491,0), MATCH("*4th*",'Juan-SESSION'!$K$7:$T$7,0)),"")</f>
        <v>#N/A</v>
      </c>
      <c r="J324" s="44" t="e">
        <f>INDEX('Juan-SESSION'!$L$484:$U$491, MATCH("*Military*",'Juan-SESSION'!$B$484:$B$491,0), MATCH("*4th*",'Juan-SESSION'!$K$7:$T$7,0))</f>
        <v>#N/A</v>
      </c>
      <c r="K324" s="131" t="e">
        <f>IF($A$320='Juan-SESSION'!$A$484,INDEX('Juan-SESSION'!$K$484:$T$491, MATCH("*Clean *",'Juan-SESSION'!$B$484:$B$491,0), MATCH("*4th*",'Juan-SESSION'!$K$7:$T$7,0)),"")</f>
        <v>#N/A</v>
      </c>
      <c r="L324" s="44" t="e">
        <f>INDEX('Juan-SESSION'!$L$484:$U$491, MATCH("*Clean *",'Juan-SESSION'!$B$484:$B$491,0), MATCH("*4th*",'Juan-SESSION'!$K$7:$T$7,0))</f>
        <v>#N/A</v>
      </c>
      <c r="M324" s="131" t="e">
        <f>IF($A$320='Juan-SESSION'!$A$484,INDEX('Juan-SESSION'!$K$484:$T$491, MATCH("*Lat Pulldown*",'Juan-SESSION'!$B$484:$B$491,0), MATCH("*4th*",'Juan-SESSION'!$K$7:$T$7,0)),"")</f>
        <v>#N/A</v>
      </c>
      <c r="N324" s="44" t="e">
        <f>INDEX('Juan-SESSION'!$L$484:$U$491, MATCH("*Lat Pulldown*",'Juan-SESSION'!$B$484:$B$491,0), MATCH("*4th*",'Juan-SESSION'!$K$7:$T$7,0))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IF($A$320='Juan-SESSION'!$A$484,INDEX('Juan-SESSION'!$K$484:$T$491, MATCH("*Squat*",'Juan-SESSION'!$B$484:$B$491,0), MATCH("*5th*",'Juan-SESSION'!$K$7:$T$7,0)),"")</f>
        <v>#N/A</v>
      </c>
      <c r="D325" s="132" t="e">
        <f>INDEX('Juan-SESSION'!L$484:U$491, MATCH("*Squat*",'Juan-SESSION'!$B$484:$B$491,0), MATCH("*5th*",'Juan-SESSION'!K$7:T$7,0))</f>
        <v>#N/A</v>
      </c>
      <c r="E325" s="131" t="e">
        <f>IF($A$320='Juan-SESSION'!$A$484,INDEX('Juan-SESSION'!$K$484:$T$491, MATCH("*Deadlift*",'Juan-SESSION'!$B$484:$B$491,0), MATCH("*5th*",'Juan-SESSION'!$K$7:$T$7,0)),"")</f>
        <v>#N/A</v>
      </c>
      <c r="F325" s="131" t="e">
        <f>INDEX('Juan-SESSION'!$L$484:$U$491, MATCH("*Deadlift*",'Juan-SESSION'!$B$484:$B$491,0), MATCH("*5th*",'Juan-SESSION'!$K$7:$T$7,0))</f>
        <v>#N/A</v>
      </c>
      <c r="G325" s="131" t="e">
        <f>IF($A$320='Juan-SESSION'!$A$484,INDEX('Juan-SESSION'!$K$484:$T$491, MATCH("*Bench Press*",'Juan-SESSION'!$B$484:$B$491,0), MATCH("*5th*",'Juan-SESSION'!$K$7:$T$7,0)),"")</f>
        <v>#N/A</v>
      </c>
      <c r="H325" s="131" t="e">
        <f>INDEX('Juan-SESSION'!$L$484:$U$491, MATCH("*Bench Press*",'Juan-SESSION'!$B$484:$B$491,0), MATCH("*5th*",'Juan-SESSION'!$K$7:$T$7,0))</f>
        <v>#N/A</v>
      </c>
      <c r="I325" s="132" t="e">
        <f>IF($A$320='Juan-SESSION'!$A$484,INDEX('Juan-SESSION'!$K$484:$T$491, MATCH("*Military*",'Juan-SESSION'!$B$484:$B$491,0), MATCH("*5th*",'Juan-SESSION'!$K$7:$T$7,0)),"")</f>
        <v>#N/A</v>
      </c>
      <c r="J325" s="44" t="e">
        <f>INDEX('Juan-SESSION'!$L$484:$U$491, MATCH("*Military*",'Juan-SESSION'!$B$484:$B$491,0), MATCH("*5th*",'Juan-SESSION'!$K$7:$T$7,0))</f>
        <v>#N/A</v>
      </c>
      <c r="K325" s="131" t="e">
        <f>IF($A$320='Juan-SESSION'!$A$484,INDEX('Juan-SESSION'!$K$484:$T$491, MATCH("*Clean *",'Juan-SESSION'!$B$484:$B$491,0), MATCH("*5th*",'Juan-SESSION'!$K$7:$T$7,0)),"")</f>
        <v>#N/A</v>
      </c>
      <c r="L325" s="44" t="e">
        <f>INDEX('Juan-SESSION'!$L$484:$U$491, MATCH("*Clean *",'Juan-SESSION'!$B$484:$B$491,0), MATCH("*5th*",'Juan-SESSION'!$K$7:$T$7,0))</f>
        <v>#N/A</v>
      </c>
      <c r="M325" s="131" t="e">
        <f>IF($A$320='Juan-SESSION'!$A$484,INDEX('Juan-SESSION'!$K$484:$T$491, MATCH("*Lat Pulldown*",'Juan-SESSION'!$B$484:$B$491,0), MATCH("*5th*",'Juan-SESSION'!$K$7:$T$7,0)),"")</f>
        <v>#N/A</v>
      </c>
      <c r="N325" s="44" t="e">
        <f>INDEX('Juan-SESSION'!$L$484:$U$491, MATCH("*Lat Pulldown*",'Juan-SESSION'!$B$484:$B$491,0), MATCH("*5th*",'Juan-SESSION'!$K$7:$T$7,0))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'Juan-SESSION'!A493</f>
        <v>0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IF($A$326='Juan-SESSION'!$A$493,INDEX('Juan-SESSION'!$K$493:$T$500, MATCH("*1k Row*",'Juan-SESSION'!$B$493:$B$500,0), MATCH("*1st*",'Juan-SESSION'!$K$7:$T$7,0)),"")</f>
        <v>#N/A</v>
      </c>
      <c r="P326" s="152" t="e">
        <f>IF($A$326='Juan-SESSION'!$A$493,INDEX('Juan-SESSION'!$K$493:$T$500, MATCH("*HIIT*",'Juan-SESSION'!$B$493:$B$500,0), MATCH("*1st*",'Juan-SESSION'!$K$7:$T$7,0)),"")</f>
        <v>#N/A</v>
      </c>
      <c r="Q326" s="119" t="e">
        <f>INDEX('Juan-SESSION'!$L$493:$U$500, MATCH("*HIIT*",'Juan-SESSION'!$B$493:$B$500,0), MATCH("*1st*",'Juan-SESSION'!$K$7:$T$7,0))</f>
        <v>#N/A</v>
      </c>
      <c r="R326" s="119">
        <f>'Juan-SESSION'!U493</f>
        <v>0</v>
      </c>
      <c r="S326" s="116"/>
      <c r="T326" s="116"/>
      <c r="U326" s="120">
        <f>'Juan-SESSION'!A494</f>
        <v>0</v>
      </c>
      <c r="V326" s="120">
        <f>'Juan-SESSION'!A495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IF($A$326='Juan-SESSION'!$A$493,INDEX('Juan-SESSION'!$K$493:$T$500, MATCH("*Squat*",'Juan-SESSION'!$B$493:$B$500,0), MATCH("*1st*",'Juan-SESSION'!$K$7:$T$7,0)),"")</f>
        <v>#N/A</v>
      </c>
      <c r="D327" s="132" t="e">
        <f>INDEX('Juan-SESSION'!L$493:U$500, MATCH("*Squat*",'Juan-SESSION'!$B$493:$B$500,0), MATCH("*1st*",'Juan-SESSION'!K$7:T$7,0))</f>
        <v>#N/A</v>
      </c>
      <c r="E327" s="131" t="e">
        <f>IF($A$326='Juan-SESSION'!$A$493,INDEX('Juan-SESSION'!$K$493:$T$500, MATCH("*Deadlift*",'Juan-SESSION'!$B$493:$B$500,0), MATCH("*1st*",'Juan-SESSION'!$K$7:$T$7,0)),"")</f>
        <v>#N/A</v>
      </c>
      <c r="F327" s="131" t="e">
        <f>INDEX('Juan-SESSION'!$L$493:$U$500, MATCH("*Deadlift*",'Juan-SESSION'!$B$493:$B$500,0), MATCH("*1st*",'Juan-SESSION'!$K$7:$T$7,0))</f>
        <v>#N/A</v>
      </c>
      <c r="G327" s="131" t="e">
        <f>IF($A$326='Juan-SESSION'!$A$493,INDEX('Juan-SESSION'!$K$493:$T$500, MATCH("*Bench Press*",'Juan-SESSION'!$B$493:$B$500,0), MATCH("*1st*",'Juan-SESSION'!$K$7:$T$7,0)),"")</f>
        <v>#N/A</v>
      </c>
      <c r="H327" s="131" t="e">
        <f>INDEX('Juan-SESSION'!$L$493:$U$500, MATCH("*Bench Press*",'Juan-SESSION'!$B$493:$B$500,0), MATCH("*1st*",'Juan-SESSION'!$K$7:$T$7,0))</f>
        <v>#N/A</v>
      </c>
      <c r="I327" s="132" t="e">
        <f>IF($A$326='Juan-SESSION'!$A$493,INDEX('Juan-SESSION'!$K$493:$T$500, MATCH("*Military*",'Juan-SESSION'!$B$493:$B$500,0), MATCH("*1st*",'Juan-SESSION'!$K$7:$T$7,0)),"")</f>
        <v>#N/A</v>
      </c>
      <c r="J327" s="48" t="e">
        <f>INDEX('Juan-SESSION'!$L$493:$U$500, MATCH("*Military*",'Juan-SESSION'!$B$493:$B$500,0), MATCH("*1st*",'Juan-SESSION'!$K$7:$T$7,0))</f>
        <v>#N/A</v>
      </c>
      <c r="K327" s="131" t="e">
        <f>IF($A$326='Juan-SESSION'!$A$493,INDEX('Juan-SESSION'!$K$493:$T$500, MATCH("*Clean *",'Juan-SESSION'!$B$493:$B$500,0), MATCH("*1st*",'Juan-SESSION'!$K$7:$T$7,0)),"")</f>
        <v>#N/A</v>
      </c>
      <c r="L327" s="48" t="e">
        <f>INDEX('Juan-SESSION'!$L$493:$U$500, MATCH("*Clean *",'Juan-SESSION'!$B$493:$B$500,0), MATCH("*1st*",'Juan-SESSION'!$K$7:$T$7,0))</f>
        <v>#N/A</v>
      </c>
      <c r="M327" s="131" t="e">
        <f>IF($A$326='Juan-SESSION'!$A$493,INDEX('Juan-SESSION'!$K$493:$T$500, MATCH("*Lat Pulldown*",'Juan-SESSION'!$B$493:$B$500,0), MATCH("*1st*",'Juan-SESSION'!$K$7:$T$7,0)),"")</f>
        <v>#N/A</v>
      </c>
      <c r="N327" s="48" t="e">
        <f>INDEX('Juan-SESSION'!$L$493:$U$500, MATCH("*Lat Pulldown*",'Juan-SESSION'!$B$493:$B$500,0), MATCH("*1st*",'Juan-SESSION'!$K$7:$T$7,0))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IF($A$326='Juan-SESSION'!$A$493,INDEX('Juan-SESSION'!$K$493:$T$500, MATCH("*Squat*",'Juan-SESSION'!$B$493:$B$500,0), MATCH("*2nd*",'Juan-SESSION'!$K$7:$T$7,0)),"")</f>
        <v>#N/A</v>
      </c>
      <c r="D328" s="132" t="e">
        <f>INDEX('Juan-SESSION'!L$493:U$500, MATCH("*Squat*",'Juan-SESSION'!$B$493:$B$500,0), MATCH("*2nd*",'Juan-SESSION'!K$7:T$7,0))</f>
        <v>#N/A</v>
      </c>
      <c r="E328" s="131" t="e">
        <f>IF($A$326='Juan-SESSION'!$A$493,INDEX('Juan-SESSION'!$K$493:$T$500, MATCH("*Deadlift*",'Juan-SESSION'!$B$493:$B$500,0), MATCH("*2ND*",'Juan-SESSION'!$K$7:$T$7,0)),"")</f>
        <v>#N/A</v>
      </c>
      <c r="F328" s="131" t="e">
        <f>INDEX('Juan-SESSION'!$L$493:$U$500, MATCH("*Deadlift*",'Juan-SESSION'!$B$493:$B$500,0), MATCH("*2nd*",'Juan-SESSION'!$K$7:$T$7,0))</f>
        <v>#N/A</v>
      </c>
      <c r="G328" s="131" t="e">
        <f>IF($A$326='Juan-SESSION'!$A$493,INDEX('Juan-SESSION'!$K$493:$T$500, MATCH("*Bench Press*",'Juan-SESSION'!$B$493:$B$500,0), MATCH("*2ND*",'Juan-SESSION'!$K$7:$T$7,0)),"")</f>
        <v>#N/A</v>
      </c>
      <c r="H328" s="131" t="e">
        <f>INDEX('Juan-SESSION'!$L$493:$U$500, MATCH("*Bench Press*",'Juan-SESSION'!$B$493:$B$500,0), MATCH("*2nd*",'Juan-SESSION'!$K$7:$T$7,0))</f>
        <v>#N/A</v>
      </c>
      <c r="I328" s="132" t="e">
        <f>IF($A$326='Juan-SESSION'!$A$493,INDEX('Juan-SESSION'!$K$493:$T$500, MATCH("*Military*",'Juan-SESSION'!$B$493:$B$500,0), MATCH("*2ND*",'Juan-SESSION'!$K$7:$T$7,0)),"")</f>
        <v>#N/A</v>
      </c>
      <c r="J328" s="44" t="e">
        <f>INDEX('Juan-SESSION'!$L$493:$U$500, MATCH("*Military*",'Juan-SESSION'!$B$493:$B$500,0), MATCH("*2nd*",'Juan-SESSION'!$K$7:$T$7,0))</f>
        <v>#N/A</v>
      </c>
      <c r="K328" s="131" t="e">
        <f>IF($A$326='Juan-SESSION'!$A$493,INDEX('Juan-SESSION'!$K$493:$T$500, MATCH("*Clean *",'Juan-SESSION'!$B$493:$B$500,0), MATCH("*2ND*",'Juan-SESSION'!$K$7:$T$7,0)),"")</f>
        <v>#N/A</v>
      </c>
      <c r="L328" s="44" t="e">
        <f>INDEX('Juan-SESSION'!$L$493:$U$500, MATCH("*Clean *",'Juan-SESSION'!$B$493:$B$500,0), MATCH("*2nd*",'Juan-SESSION'!$K$7:$T$7,0))</f>
        <v>#N/A</v>
      </c>
      <c r="M328" s="131" t="e">
        <f>IF($A$326='Juan-SESSION'!$A$493,INDEX('Juan-SESSION'!$K$493:$T$500, MATCH("*Lat Pulldown*",'Juan-SESSION'!$B$493:$B$500,0), MATCH("*2ND*",'Juan-SESSION'!$K$7:$T$7,0)),"")</f>
        <v>#N/A</v>
      </c>
      <c r="N328" s="44" t="e">
        <f>INDEX('Juan-SESSION'!$L$493:$U$500, MATCH("*Lat Pulldown*",'Juan-SESSION'!$B$493:$B$500,0), MATCH("*2nd*",'Juan-SESSION'!$K$7:$T$7,0))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IF($A$326='Juan-SESSION'!$A$493,INDEX('Juan-SESSION'!$K$493:$T$500, MATCH("*Squat*",'Juan-SESSION'!$B$493:$B$500,0), MATCH("*3rd*",'Juan-SESSION'!$K$7:$T$7,0)),"")</f>
        <v>#N/A</v>
      </c>
      <c r="D329" s="132" t="e">
        <f>INDEX('Juan-SESSION'!L$493:U$500, MATCH("*Squat*",'Juan-SESSION'!$B$493:$B$500,0), MATCH("*3rd*",'Juan-SESSION'!K$7:T$7,0))</f>
        <v>#N/A</v>
      </c>
      <c r="E329" s="131" t="e">
        <f>IF($A$326='Juan-SESSION'!$A$493,INDEX('Juan-SESSION'!$K$493:$T$500, MATCH("*Deadlift*",'Juan-SESSION'!$B$493:$B$500,0), MATCH("*3rd*",'Juan-SESSION'!$K$7:$T$7,0)),"")</f>
        <v>#N/A</v>
      </c>
      <c r="F329" s="131" t="e">
        <f>INDEX('Juan-SESSION'!$L$493:$U$500, MATCH("*Deadlift*",'Juan-SESSION'!$B$493:$B$500,0), MATCH("*3rd*",'Juan-SESSION'!$K$7:$T$7,0))</f>
        <v>#N/A</v>
      </c>
      <c r="G329" s="131" t="e">
        <f>IF($A$326='Juan-SESSION'!$A$493,INDEX('Juan-SESSION'!$K$493:$T$500, MATCH("*Bench Press*",'Juan-SESSION'!$B$493:$B$500,0), MATCH("*3rd*",'Juan-SESSION'!$K$7:$T$7,0)),"")</f>
        <v>#N/A</v>
      </c>
      <c r="H329" s="131" t="e">
        <f>INDEX('Juan-SESSION'!$L$493:$U$500, MATCH("*Bench Press*",'Juan-SESSION'!$B$493:$B$500,0), MATCH("*3rd*",'Juan-SESSION'!$K$7:$T$7,0))</f>
        <v>#N/A</v>
      </c>
      <c r="I329" s="132" t="e">
        <f>IF($A$326='Juan-SESSION'!$A$493,INDEX('Juan-SESSION'!$K$493:$T$500, MATCH("*Military*",'Juan-SESSION'!$B$493:$B$500,0), MATCH("*3rd*",'Juan-SESSION'!$K$7:$T$7,0)),"")</f>
        <v>#N/A</v>
      </c>
      <c r="J329" s="44" t="e">
        <f>INDEX('Juan-SESSION'!$L$493:$U$500, MATCH("*Military*",'Juan-SESSION'!$B$493:$B$500,0), MATCH("*3rd*",'Juan-SESSION'!$K$7:$T$7,0))</f>
        <v>#N/A</v>
      </c>
      <c r="K329" s="131" t="e">
        <f>IF($A$326='Juan-SESSION'!$A$493,INDEX('Juan-SESSION'!$K$493:$T$500, MATCH("*Clean *",'Juan-SESSION'!$B$493:$B$500,0), MATCH("*3rd*",'Juan-SESSION'!$K$7:$T$7,0)),"")</f>
        <v>#N/A</v>
      </c>
      <c r="L329" s="44" t="e">
        <f>INDEX('Juan-SESSION'!$L$493:$U$500, MATCH("*Clean *",'Juan-SESSION'!$B$493:$B$500,0), MATCH("*3rd*",'Juan-SESSION'!$K$7:$T$7,0))</f>
        <v>#N/A</v>
      </c>
      <c r="M329" s="131" t="e">
        <f>IF($A$326='Juan-SESSION'!$A$493,INDEX('Juan-SESSION'!$K$493:$T$500, MATCH("*Lat Pulldown*",'Juan-SESSION'!$B$493:$B$500,0), MATCH("*3rd*",'Juan-SESSION'!$K$7:$T$7,0)),"")</f>
        <v>#N/A</v>
      </c>
      <c r="N329" s="44" t="e">
        <f>INDEX('Juan-SESSION'!$L$493:$U$500, MATCH("*Lat Pulldown*",'Juan-SESSION'!$B$493:$B$500,0), MATCH("*3rd*",'Juan-SESSION'!$K$7:$T$7,0))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IF($A$326='Juan-SESSION'!$A$493,INDEX('Juan-SESSION'!$K$493:$T$500, MATCH("*Squat*",'Juan-SESSION'!$B$493:$B$500,0), MATCH("*4th*",'Juan-SESSION'!$K$7:$T$7,0)),"")</f>
        <v>#N/A</v>
      </c>
      <c r="D330" s="132" t="e">
        <f>INDEX('Juan-SESSION'!L$493:U$500, MATCH("*Squat*",'Juan-SESSION'!$B$493:$B$500,0), MATCH("*4th*",'Juan-SESSION'!K$7:T$7,0))</f>
        <v>#N/A</v>
      </c>
      <c r="E330" s="131" t="e">
        <f>IF($A$326='Juan-SESSION'!$A$493,INDEX('Juan-SESSION'!$K$493:$T$500, MATCH("*Deadlift*",'Juan-SESSION'!$B$493:$B$500,0), MATCH("*4th*",'Juan-SESSION'!$K$7:$T$7,0)),"")</f>
        <v>#N/A</v>
      </c>
      <c r="F330" s="131" t="e">
        <f>INDEX('Juan-SESSION'!$L$493:$U$500, MATCH("*Deadlift*",'Juan-SESSION'!$B$493:$B$500,0), MATCH("*4th*",'Juan-SESSION'!$K$7:$T$7,0))</f>
        <v>#N/A</v>
      </c>
      <c r="G330" s="131" t="e">
        <f>IF($A$326='Juan-SESSION'!$A$493,INDEX('Juan-SESSION'!$K$493:$T$500, MATCH("*Bench Press*",'Juan-SESSION'!$B$493:$B$500,0), MATCH("*4th*",'Juan-SESSION'!$K$7:$T$7,0)),"")</f>
        <v>#N/A</v>
      </c>
      <c r="H330" s="131" t="e">
        <f>INDEX('Juan-SESSION'!$L$493:$U$500, MATCH("*Bench Press*",'Juan-SESSION'!$B$493:$B$500,0), MATCH("*4th*",'Juan-SESSION'!$K$7:$T$7,0))</f>
        <v>#N/A</v>
      </c>
      <c r="I330" s="132" t="e">
        <f>IF($A$326='Juan-SESSION'!$A$493,INDEX('Juan-SESSION'!$K$493:$T$500, MATCH("*Military*",'Juan-SESSION'!$B$493:$B$500,0), MATCH("*4th*",'Juan-SESSION'!$K$7:$T$7,0)),"")</f>
        <v>#N/A</v>
      </c>
      <c r="J330" s="44" t="e">
        <f>INDEX('Juan-SESSION'!$L$493:$U$500, MATCH("*Military*",'Juan-SESSION'!$B$493:$B$500,0), MATCH("*4th*",'Juan-SESSION'!$K$7:$T$7,0))</f>
        <v>#N/A</v>
      </c>
      <c r="K330" s="131" t="e">
        <f>IF($A$326='Juan-SESSION'!$A$493,INDEX('Juan-SESSION'!$K$493:$T$500, MATCH("*Clean *",'Juan-SESSION'!$B$493:$B$500,0), MATCH("*4th*",'Juan-SESSION'!$K$7:$T$7,0)),"")</f>
        <v>#N/A</v>
      </c>
      <c r="L330" s="44" t="e">
        <f>INDEX('Juan-SESSION'!$L$493:$U$500, MATCH("*Clean *",'Juan-SESSION'!$B$493:$B$500,0), MATCH("*4th*",'Juan-SESSION'!$K$7:$T$7,0))</f>
        <v>#N/A</v>
      </c>
      <c r="M330" s="131" t="e">
        <f>IF($A$326='Juan-SESSION'!$A$493,INDEX('Juan-SESSION'!$K$493:$T$500, MATCH("*Lat Pulldown*",'Juan-SESSION'!$B$493:$B$500,0), MATCH("*4th*",'Juan-SESSION'!$K$7:$T$7,0)),"")</f>
        <v>#N/A</v>
      </c>
      <c r="N330" s="44" t="e">
        <f>INDEX('Juan-SESSION'!$L$493:$U$500, MATCH("*Lat Pulldown*",'Juan-SESSION'!$B$493:$B$500,0), MATCH("*4th*",'Juan-SESSION'!$K$7:$T$7,0))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IF($A$326='Juan-SESSION'!$A$493,INDEX('Juan-SESSION'!$K$493:$T$500, MATCH("*Squat*",'Juan-SESSION'!$B$493:$B$500,0), MATCH("*5th*",'Juan-SESSION'!$K$7:$T$7,0)),"")</f>
        <v>#N/A</v>
      </c>
      <c r="D331" s="132" t="e">
        <f>INDEX('Juan-SESSION'!L$493:U$500, MATCH("*Squat*",'Juan-SESSION'!$B$493:$B$500,0), MATCH("*5th*",'Juan-SESSION'!K$7:T$7,0))</f>
        <v>#N/A</v>
      </c>
      <c r="E331" s="131" t="e">
        <f>IF($A$326='Juan-SESSION'!$A$493,INDEX('Juan-SESSION'!$K$493:$T$500, MATCH("*Deadlift*",'Juan-SESSION'!$B$493:$B$500,0), MATCH("*5th*",'Juan-SESSION'!$K$7:$T$7,0)),"")</f>
        <v>#N/A</v>
      </c>
      <c r="F331" s="131" t="e">
        <f>INDEX('Juan-SESSION'!$L$493:$U$500, MATCH("*Deadlift*",'Juan-SESSION'!$B$493:$B$500,0), MATCH("*5th*",'Juan-SESSION'!$K$7:$T$7,0))</f>
        <v>#N/A</v>
      </c>
      <c r="G331" s="131" t="e">
        <f>IF($A$326='Juan-SESSION'!$A$493,INDEX('Juan-SESSION'!$K$493:$T$500, MATCH("*Bench Press*",'Juan-SESSION'!$B$493:$B$500,0), MATCH("*5th*",'Juan-SESSION'!$K$7:$T$7,0)),"")</f>
        <v>#N/A</v>
      </c>
      <c r="H331" s="131" t="e">
        <f>INDEX('Juan-SESSION'!$L$493:$U$500, MATCH("*Bench Press*",'Juan-SESSION'!$B$493:$B$500,0), MATCH("*5th*",'Juan-SESSION'!$K$7:$T$7,0))</f>
        <v>#N/A</v>
      </c>
      <c r="I331" s="132" t="e">
        <f>IF($A$326='Juan-SESSION'!$A$493,INDEX('Juan-SESSION'!$K$493:$T$500, MATCH("*Military*",'Juan-SESSION'!$B$493:$B$500,0), MATCH("*5th*",'Juan-SESSION'!$K$7:$T$7,0)),"")</f>
        <v>#N/A</v>
      </c>
      <c r="J331" s="44" t="e">
        <f>INDEX('Juan-SESSION'!$L$493:$U$500, MATCH("*Military*",'Juan-SESSION'!$B$493:$B$500,0), MATCH("*5th*",'Juan-SESSION'!$K$7:$T$7,0))</f>
        <v>#N/A</v>
      </c>
      <c r="K331" s="131" t="e">
        <f>IF($A$326='Juan-SESSION'!$A$493,INDEX('Juan-SESSION'!$K$493:$T$500, MATCH("*Clean *",'Juan-SESSION'!$B$493:$B$500,0), MATCH("*5th*",'Juan-SESSION'!$K$7:$T$7,0)),"")</f>
        <v>#N/A</v>
      </c>
      <c r="L331" s="44" t="e">
        <f>INDEX('Juan-SESSION'!$L$493:$U$500, MATCH("*Clean *",'Juan-SESSION'!$B$493:$B$500,0), MATCH("*5th*",'Juan-SESSION'!$K$7:$T$7,0))</f>
        <v>#N/A</v>
      </c>
      <c r="M331" s="131" t="e">
        <f>IF($A$326='Juan-SESSION'!$A$493,INDEX('Juan-SESSION'!$K$493:$T$500, MATCH("*Lat Pulldown*",'Juan-SESSION'!$B$493:$B$500,0), MATCH("*5th*",'Juan-SESSION'!$K$7:$T$7,0)),"")</f>
        <v>#N/A</v>
      </c>
      <c r="N331" s="44" t="e">
        <f>INDEX('Juan-SESSION'!$L$493:$U$500, MATCH("*Lat Pulldown*",'Juan-SESSION'!$B$493:$B$500,0), MATCH("*5th*",'Juan-SESSION'!$K$7:$T$7,0))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'Juan-SESSION'!A502</f>
        <v>0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IF($A$332='Juan-SESSION'!$A$502,INDEX('Juan-SESSION'!$K$502:$T$509, MATCH("*1k Row*",'Juan-SESSION'!$B$502:$B$509,0), MATCH("*1st*",'Juan-SESSION'!$K$7:$T$7,0)),"")</f>
        <v>#N/A</v>
      </c>
      <c r="P332" s="152" t="e">
        <f>IF($A$332='Juan-SESSION'!$A$502,INDEX('Juan-SESSION'!$K$502:$T$509, MATCH("*HIIT*",'Juan-SESSION'!$B$502:$B$509,0), MATCH("*1st*",'Juan-SESSION'!$K$7:$T$7,0)),"")</f>
        <v>#N/A</v>
      </c>
      <c r="Q332" s="119" t="e">
        <f>INDEX('Juan-SESSION'!$L$502:$U$509, MATCH("*HIIT*",'Juan-SESSION'!$B$502:$B$509,0), MATCH("*1st*",'Juan-SESSION'!$K$7:$T$7,0))</f>
        <v>#N/A</v>
      </c>
      <c r="R332" s="119">
        <f>'Juan-SESSION'!U502</f>
        <v>0</v>
      </c>
      <c r="S332" s="116"/>
      <c r="T332" s="116"/>
      <c r="U332" s="120">
        <f>'Juan-SESSION'!A503</f>
        <v>0</v>
      </c>
      <c r="V332" s="120">
        <f>'Juan-SESSION'!A504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IF($A$332='Juan-SESSION'!$A$502,INDEX('Juan-SESSION'!$K$502:$T$509, MATCH("*Squat*",'Juan-SESSION'!$B$502:$B$509,0), MATCH("*1st*",'Juan-SESSION'!$K$7:$T$7,0)),"")</f>
        <v>#N/A</v>
      </c>
      <c r="D333" s="132" t="e">
        <f>INDEX('Juan-SESSION'!L$502:U$509, MATCH("*Squat*",'Juan-SESSION'!$B$502:$B$509,0), MATCH("*1st*",'Juan-SESSION'!K$7:T$7,0))</f>
        <v>#N/A</v>
      </c>
      <c r="E333" s="131" t="e">
        <f>IF($A$332='Juan-SESSION'!$A$502,INDEX('Juan-SESSION'!$K$502:$T$509, MATCH("*Deadlift*",'Juan-SESSION'!$B$502:$B$509,0), MATCH("*1st*",'Juan-SESSION'!$K$7:$T$7,0)),"")</f>
        <v>#N/A</v>
      </c>
      <c r="F333" s="131" t="e">
        <f>INDEX('Juan-SESSION'!$L$502:$U$509, MATCH("*Deadlift*",'Juan-SESSION'!$B$502:$B$509,0), MATCH("*1st*",'Juan-SESSION'!$K$7:$T$7,0))</f>
        <v>#N/A</v>
      </c>
      <c r="G333" s="131" t="e">
        <f>IF($A$332='Juan-SESSION'!$A$502,INDEX('Juan-SESSION'!$K$502:$T$509, MATCH("*Bench Press*",'Juan-SESSION'!$B$502:$B$509,0), MATCH("*1st*",'Juan-SESSION'!$K$7:$T$7,0)),"")</f>
        <v>#N/A</v>
      </c>
      <c r="H333" s="131" t="e">
        <f>INDEX('Juan-SESSION'!$L$502:$U$509, MATCH("*Bench Press*",'Juan-SESSION'!$B$502:$B$509,0), MATCH("*1st*",'Juan-SESSION'!$K$7:$T$7,0))</f>
        <v>#N/A</v>
      </c>
      <c r="I333" s="132" t="e">
        <f>IF($A$332='Juan-SESSION'!$A$502,INDEX('Juan-SESSION'!$K$502:$T$509, MATCH("*Military*",'Juan-SESSION'!$B$502:$B$509,0), MATCH("*1st*",'Juan-SESSION'!$K$7:$T$7,0)),"")</f>
        <v>#N/A</v>
      </c>
      <c r="J333" s="48" t="e">
        <f>INDEX('Juan-SESSION'!$L$502:$U$509, MATCH("*Military*",'Juan-SESSION'!$B$502:$B$509,0), MATCH("*1st*",'Juan-SESSION'!$K$7:$T$7,0))</f>
        <v>#N/A</v>
      </c>
      <c r="K333" s="131" t="e">
        <f>IF($A$332='Juan-SESSION'!$A$502,INDEX('Juan-SESSION'!$K$502:$T$509, MATCH("*Clean *",'Juan-SESSION'!$B$502:$B$509,0), MATCH("*1st*",'Juan-SESSION'!$K$7:$T$7,0)),"")</f>
        <v>#N/A</v>
      </c>
      <c r="L333" s="48" t="e">
        <f>INDEX('Juan-SESSION'!$L$502:$U$509, MATCH("*Clean *",'Juan-SESSION'!$B$502:$B$509,0), MATCH("*1st*",'Juan-SESSION'!$K$7:$T$7,0))</f>
        <v>#N/A</v>
      </c>
      <c r="M333" s="131" t="e">
        <f>IF($A$332='Juan-SESSION'!$A$502,INDEX('Juan-SESSION'!$K$502:$T$509, MATCH("*Lat Pulldown*",'Juan-SESSION'!$B$502:$B$509,0), MATCH("*1st*",'Juan-SESSION'!$K$7:$T$7,0)),"")</f>
        <v>#N/A</v>
      </c>
      <c r="N333" s="48" t="e">
        <f>INDEX('Juan-SESSION'!$L$502:$U$509, MATCH("*Lat Pulldown*",'Juan-SESSION'!$B$502:$B$509,0), MATCH("*1st*",'Juan-SESSION'!$K$7:$T$7,0))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IF($A$332='Juan-SESSION'!$A$502,INDEX('Juan-SESSION'!$K$502:$T$509, MATCH("*Squat*",'Juan-SESSION'!$B$502:$B$509,0), MATCH("*2nd*",'Juan-SESSION'!$K$7:$T$7,0)),"")</f>
        <v>#N/A</v>
      </c>
      <c r="D334" s="132" t="e">
        <f>INDEX('Juan-SESSION'!L$502:U$509, MATCH("*Squat*",'Juan-SESSION'!$B$502:$B$509,0), MATCH("*2nd*",'Juan-SESSION'!K$7:T$7,0))</f>
        <v>#N/A</v>
      </c>
      <c r="E334" s="131" t="e">
        <f>IF($A$332='Juan-SESSION'!$A$502,INDEX('Juan-SESSION'!$K$502:$T$509, MATCH("*Deadlift*",'Juan-SESSION'!$B$502:$B$509,0), MATCH("*2ND*",'Juan-SESSION'!$K$7:$T$7,0)),"")</f>
        <v>#N/A</v>
      </c>
      <c r="F334" s="131" t="e">
        <f>INDEX('Juan-SESSION'!$L$502:$U$509, MATCH("*Deadlift*",'Juan-SESSION'!$B$502:$B$509,0), MATCH("*2nd*",'Juan-SESSION'!$K$7:$T$7,0))</f>
        <v>#N/A</v>
      </c>
      <c r="G334" s="131" t="e">
        <f>IF($A$332='Juan-SESSION'!$A$502,INDEX('Juan-SESSION'!$K$502:$T$509, MATCH("*Bench Press*",'Juan-SESSION'!$B$502:$B$509,0), MATCH("*2ND*",'Juan-SESSION'!$K$7:$T$7,0)),"")</f>
        <v>#N/A</v>
      </c>
      <c r="H334" s="131" t="e">
        <f>INDEX('Juan-SESSION'!$L$502:$U$509, MATCH("*Bench Press*",'Juan-SESSION'!$B$502:$B$509,0), MATCH("*2nd*",'Juan-SESSION'!$K$7:$T$7,0))</f>
        <v>#N/A</v>
      </c>
      <c r="I334" s="132" t="e">
        <f>IF($A$332='Juan-SESSION'!$A$502,INDEX('Juan-SESSION'!$K$502:$T$509, MATCH("*Military*",'Juan-SESSION'!$B$502:$B$509,0), MATCH("*2ND*",'Juan-SESSION'!$K$7:$T$7,0)),"")</f>
        <v>#N/A</v>
      </c>
      <c r="J334" s="44" t="e">
        <f>INDEX('Juan-SESSION'!$L$502:$U$509, MATCH("*Military*",'Juan-SESSION'!$B$502:$B$509,0), MATCH("*2nd*",'Juan-SESSION'!$K$7:$T$7,0))</f>
        <v>#N/A</v>
      </c>
      <c r="K334" s="131" t="e">
        <f>IF($A$332='Juan-SESSION'!$A$502,INDEX('Juan-SESSION'!$K$502:$T$509, MATCH("*Clean *",'Juan-SESSION'!$B$502:$B$509,0), MATCH("*2ND*",'Juan-SESSION'!$K$7:$T$7,0)),"")</f>
        <v>#N/A</v>
      </c>
      <c r="L334" s="44" t="e">
        <f>INDEX('Juan-SESSION'!$L$502:$U$509, MATCH("*Clean *",'Juan-SESSION'!$B$502:$B$509,0), MATCH("*2nd*",'Juan-SESSION'!$K$7:$T$7,0))</f>
        <v>#N/A</v>
      </c>
      <c r="M334" s="131" t="e">
        <f>IF($A$332='Juan-SESSION'!$A$502,INDEX('Juan-SESSION'!$K$502:$T$509, MATCH("*Lat Pulldown*",'Juan-SESSION'!$B$502:$B$509,0), MATCH("*2ND*",'Juan-SESSION'!$K$7:$T$7,0)),"")</f>
        <v>#N/A</v>
      </c>
      <c r="N334" s="44" t="e">
        <f>INDEX('Juan-SESSION'!$L$502:$U$509, MATCH("*Lat Pulldown*",'Juan-SESSION'!$B$502:$B$509,0), MATCH("*2nd*",'Juan-SESSION'!$K$7:$T$7,0))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IF($A$332='Juan-SESSION'!$A$502,INDEX('Juan-SESSION'!$K$502:$T$509, MATCH("*Squat*",'Juan-SESSION'!$B$502:$B$509,0), MATCH("*3rd*",'Juan-SESSION'!$K$7:$T$7,0)),"")</f>
        <v>#N/A</v>
      </c>
      <c r="D335" s="132" t="e">
        <f>INDEX('Juan-SESSION'!L$502:U$509, MATCH("*Squat*",'Juan-SESSION'!$B$502:$B$509,0), MATCH("*3rd*",'Juan-SESSION'!K$7:T$7,0))</f>
        <v>#N/A</v>
      </c>
      <c r="E335" s="131" t="e">
        <f>IF($A$332='Juan-SESSION'!$A$502,INDEX('Juan-SESSION'!$K$502:$T$509, MATCH("*Deadlift*",'Juan-SESSION'!$B$502:$B$509,0), MATCH("*3rd*",'Juan-SESSION'!$K$7:$T$7,0)),"")</f>
        <v>#N/A</v>
      </c>
      <c r="F335" s="131" t="e">
        <f>INDEX('Juan-SESSION'!$L$502:$U$509, MATCH("*Deadlift*",'Juan-SESSION'!$B$502:$B$509,0), MATCH("*3rd*",'Juan-SESSION'!$K$7:$T$7,0))</f>
        <v>#N/A</v>
      </c>
      <c r="G335" s="131" t="e">
        <f>IF($A$332='Juan-SESSION'!$A$502,INDEX('Juan-SESSION'!$K$502:$T$509, MATCH("*Bench Press*",'Juan-SESSION'!$B$502:$B$509,0), MATCH("*3rd*",'Juan-SESSION'!$K$7:$T$7,0)),"")</f>
        <v>#N/A</v>
      </c>
      <c r="H335" s="131" t="e">
        <f>INDEX('Juan-SESSION'!$L$502:$U$509, MATCH("*Bench Press*",'Juan-SESSION'!$B$502:$B$509,0), MATCH("*3rd*",'Juan-SESSION'!$K$7:$T$7,0))</f>
        <v>#N/A</v>
      </c>
      <c r="I335" s="132" t="e">
        <f>IF($A$332='Juan-SESSION'!$A$502,INDEX('Juan-SESSION'!$K$502:$T$509, MATCH("*Military*",'Juan-SESSION'!$B$502:$B$509,0), MATCH("*3rd*",'Juan-SESSION'!$K$7:$T$7,0)),"")</f>
        <v>#N/A</v>
      </c>
      <c r="J335" s="44" t="e">
        <f>INDEX('Juan-SESSION'!$L$502:$U$509, MATCH("*Military*",'Juan-SESSION'!$B$502:$B$509,0), MATCH("*3rd*",'Juan-SESSION'!$K$7:$T$7,0))</f>
        <v>#N/A</v>
      </c>
      <c r="K335" s="131" t="e">
        <f>IF($A$332='Juan-SESSION'!$A$502,INDEX('Juan-SESSION'!$K$502:$T$509, MATCH("*Clean *",'Juan-SESSION'!$B$502:$B$509,0), MATCH("*3rd*",'Juan-SESSION'!$K$7:$T$7,0)),"")</f>
        <v>#N/A</v>
      </c>
      <c r="L335" s="44" t="e">
        <f>INDEX('Juan-SESSION'!$L$502:$U$509, MATCH("*Clean *",'Juan-SESSION'!$B$502:$B$509,0), MATCH("*3rd*",'Juan-SESSION'!$K$7:$T$7,0))</f>
        <v>#N/A</v>
      </c>
      <c r="M335" s="131" t="e">
        <f>IF($A$332='Juan-SESSION'!$A$502,INDEX('Juan-SESSION'!$K$502:$T$509, MATCH("*Lat Pulldown*",'Juan-SESSION'!$B$502:$B$509,0), MATCH("*3rd*",'Juan-SESSION'!$K$7:$T$7,0)),"")</f>
        <v>#N/A</v>
      </c>
      <c r="N335" s="44" t="e">
        <f>INDEX('Juan-SESSION'!$L$502:$U$509, MATCH("*Lat Pulldown*",'Juan-SESSION'!$B$502:$B$509,0), MATCH("*3rd*",'Juan-SESSION'!$K$7:$T$7,0))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IF($A$332='Juan-SESSION'!$A$502,INDEX('Juan-SESSION'!$K$502:$T$509, MATCH("*Squat*",'Juan-SESSION'!$B$502:$B$509,0), MATCH("*4th*",'Juan-SESSION'!$K$7:$T$7,0)),"")</f>
        <v>#N/A</v>
      </c>
      <c r="D336" s="132" t="e">
        <f>INDEX('Juan-SESSION'!L$502:U$509, MATCH("*Squat*",'Juan-SESSION'!$B$502:$B$509,0), MATCH("*4th*",'Juan-SESSION'!K$7:T$7,0))</f>
        <v>#N/A</v>
      </c>
      <c r="E336" s="131" t="e">
        <f>IF($A$332='Juan-SESSION'!$A$502,INDEX('Juan-SESSION'!$K$502:$T$509, MATCH("*Deadlift*",'Juan-SESSION'!$B$502:$B$509,0), MATCH("*4th*",'Juan-SESSION'!$K$7:$T$7,0)),"")</f>
        <v>#N/A</v>
      </c>
      <c r="F336" s="131" t="e">
        <f>INDEX('Juan-SESSION'!$L$502:$U$509, MATCH("*Deadlift*",'Juan-SESSION'!$B$502:$B$509,0), MATCH("*4th*",'Juan-SESSION'!$K$7:$T$7,0))</f>
        <v>#N/A</v>
      </c>
      <c r="G336" s="131" t="e">
        <f>IF($A$332='Juan-SESSION'!$A$502,INDEX('Juan-SESSION'!$K$502:$T$509, MATCH("*Bench Press*",'Juan-SESSION'!$B$502:$B$509,0), MATCH("*4th*",'Juan-SESSION'!$K$7:$T$7,0)),"")</f>
        <v>#N/A</v>
      </c>
      <c r="H336" s="131" t="e">
        <f>INDEX('Juan-SESSION'!$L$502:$U$509, MATCH("*Bench Press*",'Juan-SESSION'!$B$502:$B$509,0), MATCH("*4th*",'Juan-SESSION'!$K$7:$T$7,0))</f>
        <v>#N/A</v>
      </c>
      <c r="I336" s="132" t="e">
        <f>IF($A$332='Juan-SESSION'!$A$502,INDEX('Juan-SESSION'!$K$502:$T$509, MATCH("*Military*",'Juan-SESSION'!$B$502:$B$509,0), MATCH("*4th*",'Juan-SESSION'!$K$7:$T$7,0)),"")</f>
        <v>#N/A</v>
      </c>
      <c r="J336" s="44" t="e">
        <f>INDEX('Juan-SESSION'!$L$502:$U$509, MATCH("*Military*",'Juan-SESSION'!$B$502:$B$509,0), MATCH("*4th*",'Juan-SESSION'!$K$7:$T$7,0))</f>
        <v>#N/A</v>
      </c>
      <c r="K336" s="131" t="e">
        <f>IF($A$332='Juan-SESSION'!$A$502,INDEX('Juan-SESSION'!$K$502:$T$509, MATCH("*Clean *",'Juan-SESSION'!$B$502:$B$509,0), MATCH("*4th*",'Juan-SESSION'!$K$7:$T$7,0)),"")</f>
        <v>#N/A</v>
      </c>
      <c r="L336" s="44" t="e">
        <f>INDEX('Juan-SESSION'!$L$502:$U$509, MATCH("*Clean *",'Juan-SESSION'!$B$502:$B$509,0), MATCH("*4th*",'Juan-SESSION'!$K$7:$T$7,0))</f>
        <v>#N/A</v>
      </c>
      <c r="M336" s="131" t="e">
        <f>IF($A$332='Juan-SESSION'!$A$502,INDEX('Juan-SESSION'!$K$502:$T$509, MATCH("*Lat Pulldown*",'Juan-SESSION'!$B$502:$B$509,0), MATCH("*4th*",'Juan-SESSION'!$K$7:$T$7,0)),"")</f>
        <v>#N/A</v>
      </c>
      <c r="N336" s="44" t="e">
        <f>INDEX('Juan-SESSION'!$L$502:$U$509, MATCH("*Lat Pulldown*",'Juan-SESSION'!$B$502:$B$509,0), MATCH("*4th*",'Juan-SESSION'!$K$7:$T$7,0))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IF($A$332='Juan-SESSION'!$A$502,INDEX('Juan-SESSION'!$K$502:$T$509, MATCH("*Squat*",'Juan-SESSION'!$B$502:$B$509,0), MATCH("*5th*",'Juan-SESSION'!$K$7:$T$7,0)),"")</f>
        <v>#N/A</v>
      </c>
      <c r="D337" s="132" t="e">
        <f>INDEX('Juan-SESSION'!L$502:U$509, MATCH("*Squat*",'Juan-SESSION'!$B$502:$B$509,0), MATCH("*5th*",'Juan-SESSION'!K$7:T$7,0))</f>
        <v>#N/A</v>
      </c>
      <c r="E337" s="131" t="e">
        <f>IF($A$332='Juan-SESSION'!$A$502,INDEX('Juan-SESSION'!$K$502:$T$509, MATCH("*Deadlift*",'Juan-SESSION'!$B$502:$B$509,0), MATCH("*5th*",'Juan-SESSION'!$K$7:$T$7,0)),"")</f>
        <v>#N/A</v>
      </c>
      <c r="F337" s="131" t="e">
        <f>INDEX('Juan-SESSION'!$L$502:$U$509, MATCH("*Deadlift*",'Juan-SESSION'!$B$502:$B$509,0), MATCH("*5th*",'Juan-SESSION'!$K$7:$T$7,0))</f>
        <v>#N/A</v>
      </c>
      <c r="G337" s="131" t="e">
        <f>IF($A$332='Juan-SESSION'!$A$502,INDEX('Juan-SESSION'!$K$502:$T$509, MATCH("*Bench Press*",'Juan-SESSION'!$B$502:$B$509,0), MATCH("*5th*",'Juan-SESSION'!$K$7:$T$7,0)),"")</f>
        <v>#N/A</v>
      </c>
      <c r="H337" s="131" t="e">
        <f>INDEX('Juan-SESSION'!$L$502:$U$509, MATCH("*Bench Press*",'Juan-SESSION'!$B$502:$B$509,0), MATCH("*5th*",'Juan-SESSION'!$K$7:$T$7,0))</f>
        <v>#N/A</v>
      </c>
      <c r="I337" s="132" t="e">
        <f>IF($A$332='Juan-SESSION'!$A$502,INDEX('Juan-SESSION'!$K$502:$T$509, MATCH("*Military*",'Juan-SESSION'!$B$502:$B$509,0), MATCH("*5th*",'Juan-SESSION'!$K$7:$T$7,0)),"")</f>
        <v>#N/A</v>
      </c>
      <c r="J337" s="44" t="e">
        <f>INDEX('Juan-SESSION'!$L$502:$U$509, MATCH("*Military*",'Juan-SESSION'!$B$502:$B$509,0), MATCH("*5th*",'Juan-SESSION'!$K$7:$T$7,0))</f>
        <v>#N/A</v>
      </c>
      <c r="K337" s="131" t="e">
        <f>IF($A$332='Juan-SESSION'!$A$502,INDEX('Juan-SESSION'!$K$502:$T$509, MATCH("*Clean *",'Juan-SESSION'!$B$502:$B$509,0), MATCH("*5th*",'Juan-SESSION'!$K$7:$T$7,0)),"")</f>
        <v>#N/A</v>
      </c>
      <c r="L337" s="44" t="e">
        <f>INDEX('Juan-SESSION'!$L$502:$U$509, MATCH("*Clean *",'Juan-SESSION'!$B$502:$B$509,0), MATCH("*5th*",'Juan-SESSION'!$K$7:$T$7,0))</f>
        <v>#N/A</v>
      </c>
      <c r="M337" s="131" t="e">
        <f>IF($A$332='Juan-SESSION'!$A$502,INDEX('Juan-SESSION'!$K$502:$T$509, MATCH("*Lat Pulldown*",'Juan-SESSION'!$B$502:$B$509,0), MATCH("*5th*",'Juan-SESSION'!$K$7:$T$7,0)),"")</f>
        <v>#N/A</v>
      </c>
      <c r="N337" s="44" t="e">
        <f>INDEX('Juan-SESSION'!$L$502:$U$509, MATCH("*Lat Pulldown*",'Juan-SESSION'!$B$502:$B$509,0), MATCH("*5th*",'Juan-SESSION'!$K$7:$T$7,0))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'Juan-SESSION'!A511</f>
        <v>0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 t="e">
        <f>MAX(G339:G343)</f>
        <v>#N/A</v>
      </c>
      <c r="H338" s="116" t="e">
        <f t="array" ref="H338">MAX(IF(G339:G343=G338,H339:H343))</f>
        <v>#N/A</v>
      </c>
      <c r="I338" s="116" t="e">
        <f>MAX(I339:I343)</f>
        <v>#N/A</v>
      </c>
      <c r="J338" s="116" t="e">
        <f t="array" ref="J338">MAX(IF(I339:I343=I338,J339:J343))</f>
        <v>#N/A</v>
      </c>
      <c r="K338" s="116" t="e">
        <f>MAX(K339:K343)</f>
        <v>#N/A</v>
      </c>
      <c r="L338" s="116" t="e">
        <f t="array" ref="L338">MAX(IF(K339:K343=K338,L339:L343))</f>
        <v>#N/A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IF($A$338='Juan-SESSION'!$A$511,INDEX('Juan-SESSION'!$K$511:$T$518, MATCH("*1k Row*",'Juan-SESSION'!$B$511:$B$518,0), MATCH("*1st*",'Juan-SESSION'!$K$7:$T$7,0)),"")</f>
        <v>#N/A</v>
      </c>
      <c r="P338" s="152" t="e">
        <f>IF($A$338='Juan-SESSION'!$A$511,INDEX('Juan-SESSION'!$K$511:$T$518, MATCH("*HIIT*",'Juan-SESSION'!$B$511:$B$518,0), MATCH("*1st*",'Juan-SESSION'!$K$7:$T$7,0)),"")</f>
        <v>#N/A</v>
      </c>
      <c r="Q338" s="119" t="e">
        <f>INDEX('Juan-SESSION'!$L$511:$U$518, MATCH("*HIIT*",'Juan-SESSION'!$B$511:$B$518,0), MATCH("*1st*",'Juan-SESSION'!$K$7:$T$7,0))</f>
        <v>#N/A</v>
      </c>
      <c r="R338" s="119">
        <f>'Juan-SESSION'!U511</f>
        <v>0</v>
      </c>
      <c r="S338" s="116"/>
      <c r="T338" s="116"/>
      <c r="U338" s="120">
        <f>'Juan-SESSION'!A512</f>
        <v>0</v>
      </c>
      <c r="V338" s="120">
        <f>'Juan-SESSION'!A513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IF($A$338='Juan-SESSION'!$A$511,INDEX('Juan-SESSION'!$K$511:$T$518, MATCH("*Squat*",'Juan-SESSION'!$B$511:$B$518,0), MATCH("*1st*",'Juan-SESSION'!$K$7:$T$7,0)),"")</f>
        <v>#N/A</v>
      </c>
      <c r="D339" s="132" t="e">
        <f>INDEX('Juan-SESSION'!L$214:U$221, MATCH("*Squat*",'Juan-SESSION'!$B$214:$B$221,0), MATCH("*1st*",'Juan-SESSION'!K$7:T$7,0))</f>
        <v>#N/A</v>
      </c>
      <c r="E339" s="131" t="e">
        <f>IF($A$338='Juan-SESSION'!$A$511,INDEX('Juan-SESSION'!$K$511:$T$518, MATCH("*Deadlift*",'Juan-SESSION'!$B$511:$B$518,0), MATCH("*1st*",'Juan-SESSION'!$K$7:$T$7,0)),"")</f>
        <v>#N/A</v>
      </c>
      <c r="F339" s="131" t="e">
        <f>INDEX('Juan-SESSION'!$L$511:$U$518, MATCH("*Deadlift*",'Juan-SESSION'!$B$511:$B$518,0), MATCH("*1st*",'Juan-SESSION'!$K$7:$T$7,0))</f>
        <v>#N/A</v>
      </c>
      <c r="G339" s="131" t="e">
        <f>IF($A$338='Juan-SESSION'!$A$511,INDEX('Juan-SESSION'!$K$511:$T$518, MATCH("*Bench Press*",'Juan-SESSION'!$B$511:$B$518,0), MATCH("*1st*",'Juan-SESSION'!$K$7:$T$7,0)),"")</f>
        <v>#N/A</v>
      </c>
      <c r="H339" s="131" t="e">
        <f>INDEX('Juan-SESSION'!$L$511:$U$518, MATCH("*Bench Press*",'Juan-SESSION'!$B$511:$B$518,0), MATCH("*1st*",'Juan-SESSION'!$K$7:$T$7,0))</f>
        <v>#N/A</v>
      </c>
      <c r="I339" s="132" t="e">
        <f>IF($A$338='Juan-SESSION'!$A$511,INDEX('Juan-SESSION'!$K$511:$T$518, MATCH("*Military*",'Juan-SESSION'!$B$511:$B$518,0), MATCH("*1st*",'Juan-SESSION'!$K$7:$T$7,0)),"")</f>
        <v>#N/A</v>
      </c>
      <c r="J339" s="48" t="e">
        <f>INDEX('Juan-SESSION'!$L$511:$U$518, MATCH("*Military*",'Juan-SESSION'!$B$511:$B$518,0), MATCH("*1st*",'Juan-SESSION'!$K$7:$T$7,0))</f>
        <v>#N/A</v>
      </c>
      <c r="K339" s="131" t="e">
        <f>IF($A$338='Juan-SESSION'!$A$511,INDEX('Juan-SESSION'!$K$511:$T$518, MATCH("*Clean *",'Juan-SESSION'!$B$511:$B$518,0), MATCH("*1st*",'Juan-SESSION'!$K$7:$T$7,0)),"")</f>
        <v>#N/A</v>
      </c>
      <c r="L339" s="48" t="e">
        <f>INDEX('Juan-SESSION'!$L$511:$U$518, MATCH("*Clean *",'Juan-SESSION'!$B$511:$B$518,0), MATCH("*1st*",'Juan-SESSION'!$K$7:$T$7,0))</f>
        <v>#N/A</v>
      </c>
      <c r="M339" s="131" t="e">
        <f>IF($A$338='Juan-SESSION'!$A$511,INDEX('Juan-SESSION'!$K$511:$T$518, MATCH("*Lat Pulldown*",'Juan-SESSION'!$B$511:$B$518,0), MATCH("*1st*",'Juan-SESSION'!$K$7:$T$7,0)),"")</f>
        <v>#N/A</v>
      </c>
      <c r="N339" s="48" t="e">
        <f>INDEX('Juan-SESSION'!$L$511:$U$518, MATCH("*Lat Pulldown*",'Juan-SESSION'!$B$511:$B$518,0), MATCH("*1st*",'Juan-SESSION'!$K$7:$T$7,0))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IF($A$338='Juan-SESSION'!$A$511,INDEX('Juan-SESSION'!$K$511:$T$518, MATCH("*Squat*",'Juan-SESSION'!$B$511:$B$518,0), MATCH("*2nd*",'Juan-SESSION'!$K$7:$T$7,0)),"")</f>
        <v>#N/A</v>
      </c>
      <c r="D340" s="132" t="e">
        <f>INDEX('Juan-SESSION'!L$214:U$221, MATCH("*Squat*",'Juan-SESSION'!$B$214:$B$221,0), MATCH("*2nd*",'Juan-SESSION'!K$7:T$7,0))</f>
        <v>#N/A</v>
      </c>
      <c r="E340" s="131" t="e">
        <f>IF($A$338='Juan-SESSION'!$A$511,INDEX('Juan-SESSION'!$K$511:$T$518, MATCH("*Deadlift*",'Juan-SESSION'!$B$511:$B$518,0), MATCH("*2ND*",'Juan-SESSION'!$K$7:$T$7,0)),"")</f>
        <v>#N/A</v>
      </c>
      <c r="F340" s="131" t="e">
        <f>INDEX('Juan-SESSION'!$L$511:$U$518, MATCH("*Deadlift*",'Juan-SESSION'!$B$511:$B$518,0), MATCH("*2nd*",'Juan-SESSION'!$K$7:$T$7,0))</f>
        <v>#N/A</v>
      </c>
      <c r="G340" s="131" t="e">
        <f>IF($A$338='Juan-SESSION'!$A$511,INDEX('Juan-SESSION'!$K$511:$T$518, MATCH("*Bench Press*",'Juan-SESSION'!$B$511:$B$518,0), MATCH("*2ND*",'Juan-SESSION'!$K$7:$T$7,0)),"")</f>
        <v>#N/A</v>
      </c>
      <c r="H340" s="131" t="e">
        <f>INDEX('Juan-SESSION'!$L$511:$U$518, MATCH("*Bench Press*",'Juan-SESSION'!$B$511:$B$518,0), MATCH("*2nd*",'Juan-SESSION'!$K$7:$T$7,0))</f>
        <v>#N/A</v>
      </c>
      <c r="I340" s="132" t="e">
        <f>IF($A$338='Juan-SESSION'!$A$511,INDEX('Juan-SESSION'!$K$511:$T$518, MATCH("*Military*",'Juan-SESSION'!$B$511:$B$518,0), MATCH("*2ND*",'Juan-SESSION'!$K$7:$T$7,0)),"")</f>
        <v>#N/A</v>
      </c>
      <c r="J340" s="44" t="e">
        <f>INDEX('Juan-SESSION'!$L$511:$U$518, MATCH("*Military*",'Juan-SESSION'!$B$511:$B$518,0), MATCH("*2nd*",'Juan-SESSION'!$K$7:$T$7,0))</f>
        <v>#N/A</v>
      </c>
      <c r="K340" s="131" t="e">
        <f>IF($A$338='Juan-SESSION'!$A$511,INDEX('Juan-SESSION'!$K$511:$T$518, MATCH("*Clean *",'Juan-SESSION'!$B$511:$B$518,0), MATCH("*2ND*",'Juan-SESSION'!$K$7:$T$7,0)),"")</f>
        <v>#N/A</v>
      </c>
      <c r="L340" s="44" t="e">
        <f>INDEX('Juan-SESSION'!$L$511:$U$518, MATCH("*Clean *",'Juan-SESSION'!$B$511:$B$518,0), MATCH("*2nd*",'Juan-SESSION'!$K$7:$T$7,0))</f>
        <v>#N/A</v>
      </c>
      <c r="M340" s="131" t="e">
        <f>IF($A$338='Juan-SESSION'!$A$511,INDEX('Juan-SESSION'!$K$511:$T$518, MATCH("*Lat Pulldown*",'Juan-SESSION'!$B$511:$B$518,0), MATCH("*2ND*",'Juan-SESSION'!$K$7:$T$7,0)),"")</f>
        <v>#N/A</v>
      </c>
      <c r="N340" s="44" t="e">
        <f>INDEX('Juan-SESSION'!$L$511:$U$518, MATCH("*Lat Pulldown*",'Juan-SESSION'!$B$511:$B$518,0), MATCH("*2nd*",'Juan-SESSION'!$K$7:$T$7,0))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IF($A$338='Juan-SESSION'!$A$511,INDEX('Juan-SESSION'!$K$511:$T$518, MATCH("*Squat*",'Juan-SESSION'!$B$511:$B$518,0), MATCH("*3rd*",'Juan-SESSION'!$K$7:$T$7,0)),"")</f>
        <v>#N/A</v>
      </c>
      <c r="D341" s="132" t="e">
        <f>INDEX('Juan-SESSION'!L$214:U$221, MATCH("*Squat*",'Juan-SESSION'!$B$214:$B$221,0), MATCH("*3rd*",'Juan-SESSION'!K$7:T$7,0))</f>
        <v>#N/A</v>
      </c>
      <c r="E341" s="131" t="e">
        <f>IF($A$338='Juan-SESSION'!$A$511,INDEX('Juan-SESSION'!$K$511:$T$518, MATCH("*Deadlift*",'Juan-SESSION'!$B$511:$B$518,0), MATCH("*3rd*",'Juan-SESSION'!$K$7:$T$7,0)),"")</f>
        <v>#N/A</v>
      </c>
      <c r="F341" s="131" t="e">
        <f>INDEX('Juan-SESSION'!$L$511:$U$518, MATCH("*Deadlift*",'Juan-SESSION'!$B$511:$B$518,0), MATCH("*3rd*",'Juan-SESSION'!$K$7:$T$7,0))</f>
        <v>#N/A</v>
      </c>
      <c r="G341" s="131" t="e">
        <f>IF($A$338='Juan-SESSION'!$A$511,INDEX('Juan-SESSION'!$K$511:$T$518, MATCH("*Bench Press*",'Juan-SESSION'!$B$511:$B$518,0), MATCH("*3rd*",'Juan-SESSION'!$K$7:$T$7,0)),"")</f>
        <v>#N/A</v>
      </c>
      <c r="H341" s="131" t="e">
        <f>INDEX('Juan-SESSION'!$L$511:$U$518, MATCH("*Bench Press*",'Juan-SESSION'!$B$511:$B$518,0), MATCH("*3rd*",'Juan-SESSION'!$K$7:$T$7,0))</f>
        <v>#N/A</v>
      </c>
      <c r="I341" s="132" t="e">
        <f>IF($A$338='Juan-SESSION'!$A$511,INDEX('Juan-SESSION'!$K$511:$T$518, MATCH("*Military*",'Juan-SESSION'!$B$511:$B$518,0), MATCH("*3rd*",'Juan-SESSION'!$K$7:$T$7,0)),"")</f>
        <v>#N/A</v>
      </c>
      <c r="J341" s="44" t="e">
        <f>INDEX('Juan-SESSION'!$L$511:$U$518, MATCH("*Military*",'Juan-SESSION'!$B$511:$B$518,0), MATCH("*3rd*",'Juan-SESSION'!$K$7:$T$7,0))</f>
        <v>#N/A</v>
      </c>
      <c r="K341" s="131" t="e">
        <f>IF($A$338='Juan-SESSION'!$A$511,INDEX('Juan-SESSION'!$K$511:$T$518, MATCH("*Clean *",'Juan-SESSION'!$B$511:$B$518,0), MATCH("*3rd*",'Juan-SESSION'!$K$7:$T$7,0)),"")</f>
        <v>#N/A</v>
      </c>
      <c r="L341" s="44" t="e">
        <f>INDEX('Juan-SESSION'!$L$511:$U$518, MATCH("*Clean *",'Juan-SESSION'!$B$511:$B$518,0), MATCH("*3rd*",'Juan-SESSION'!$K$7:$T$7,0))</f>
        <v>#N/A</v>
      </c>
      <c r="M341" s="131" t="e">
        <f>IF($A$338='Juan-SESSION'!$A$511,INDEX('Juan-SESSION'!$K$511:$T$518, MATCH("*Lat Pulldown*",'Juan-SESSION'!$B$511:$B$518,0), MATCH("*3rd*",'Juan-SESSION'!$K$7:$T$7,0)),"")</f>
        <v>#N/A</v>
      </c>
      <c r="N341" s="44" t="e">
        <f>INDEX('Juan-SESSION'!$L$511:$U$518, MATCH("*Lat Pulldown*",'Juan-SESSION'!$B$511:$B$518,0), MATCH("*3rd*",'Juan-SESSION'!$K$7:$T$7,0))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IF($A$338='Juan-SESSION'!$A$511,INDEX('Juan-SESSION'!$K$511:$T$518, MATCH("*Squat*",'Juan-SESSION'!$B$511:$B$518,0), MATCH("*4th*",'Juan-SESSION'!$K$7:$T$7,0)),"")</f>
        <v>#N/A</v>
      </c>
      <c r="D342" s="132" t="e">
        <f>INDEX('Juan-SESSION'!L$214:U$221, MATCH("*Squat*",'Juan-SESSION'!$B$214:$B$221,0), MATCH("*4th*",'Juan-SESSION'!K$7:T$7,0))</f>
        <v>#N/A</v>
      </c>
      <c r="E342" s="131" t="e">
        <f>IF($A$338='Juan-SESSION'!$A$511,INDEX('Juan-SESSION'!$K$511:$T$518, MATCH("*Deadlift*",'Juan-SESSION'!$B$511:$B$518,0), MATCH("*4th*",'Juan-SESSION'!$K$7:$T$7,0)),"")</f>
        <v>#N/A</v>
      </c>
      <c r="F342" s="131" t="e">
        <f>INDEX('Juan-SESSION'!$L$511:$U$518, MATCH("*Deadlift*",'Juan-SESSION'!$B$511:$B$518,0), MATCH("*4th*",'Juan-SESSION'!$K$7:$T$7,0))</f>
        <v>#N/A</v>
      </c>
      <c r="G342" s="131" t="e">
        <f>IF($A$338='Juan-SESSION'!$A$511,INDEX('Juan-SESSION'!$K$511:$T$518, MATCH("*Bench Press*",'Juan-SESSION'!$B$511:$B$518,0), MATCH("*4th*",'Juan-SESSION'!$K$7:$T$7,0)),"")</f>
        <v>#N/A</v>
      </c>
      <c r="H342" s="131" t="e">
        <f>INDEX('Juan-SESSION'!$L$511:$U$518, MATCH("*Bench Press*",'Juan-SESSION'!$B$511:$B$518,0), MATCH("*4th*",'Juan-SESSION'!$K$7:$T$7,0))</f>
        <v>#N/A</v>
      </c>
      <c r="I342" s="132" t="e">
        <f>IF($A$338='Juan-SESSION'!$A$511,INDEX('Juan-SESSION'!$K$511:$T$518, MATCH("*Military*",'Juan-SESSION'!$B$511:$B$518,0), MATCH("*4th*",'Juan-SESSION'!$K$7:$T$7,0)),"")</f>
        <v>#N/A</v>
      </c>
      <c r="J342" s="44" t="e">
        <f>INDEX('Juan-SESSION'!$L$511:$U$518, MATCH("*Military*",'Juan-SESSION'!$B$511:$B$518,0), MATCH("*4th*",'Juan-SESSION'!$K$7:$T$7,0))</f>
        <v>#N/A</v>
      </c>
      <c r="K342" s="131" t="e">
        <f>IF($A$338='Juan-SESSION'!$A$511,INDEX('Juan-SESSION'!$K$511:$T$518, MATCH("*Clean *",'Juan-SESSION'!$B$511:$B$518,0), MATCH("*4th*",'Juan-SESSION'!$K$7:$T$7,0)),"")</f>
        <v>#N/A</v>
      </c>
      <c r="L342" s="44" t="e">
        <f>INDEX('Juan-SESSION'!$L$511:$U$518, MATCH("*Clean *",'Juan-SESSION'!$B$511:$B$518,0), MATCH("*4th*",'Juan-SESSION'!$K$7:$T$7,0))</f>
        <v>#N/A</v>
      </c>
      <c r="M342" s="131" t="e">
        <f>IF($A$338='Juan-SESSION'!$A$511,INDEX('Juan-SESSION'!$K$511:$T$518, MATCH("*Lat Pulldown*",'Juan-SESSION'!$B$511:$B$518,0), MATCH("*4th*",'Juan-SESSION'!$K$7:$T$7,0)),"")</f>
        <v>#N/A</v>
      </c>
      <c r="N342" s="44" t="e">
        <f>INDEX('Juan-SESSION'!$L$511:$U$518, MATCH("*Lat Pulldown*",'Juan-SESSION'!$B$511:$B$518,0), MATCH("*4th*",'Juan-SESSION'!$K$7:$T$7,0))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IF($A$338='Juan-SESSION'!$A$511,INDEX('Juan-SESSION'!$K$511:$T$518, MATCH("*Squat*",'Juan-SESSION'!$B$511:$B$518,0), MATCH("*5th*",'Juan-SESSION'!$K$7:$T$7,0)),"")</f>
        <v>#N/A</v>
      </c>
      <c r="D343" s="132" t="e">
        <f>INDEX('Juan-SESSION'!L$214:U$221, MATCH("*Squat*",'Juan-SESSION'!$B$214:$B$221,0), MATCH("*5th*",'Juan-SESSION'!K$7:T$7,0))</f>
        <v>#N/A</v>
      </c>
      <c r="E343" s="131" t="e">
        <f>IF($A$338='Juan-SESSION'!$A$511,INDEX('Juan-SESSION'!$K$511:$T$518, MATCH("*Deadlift*",'Juan-SESSION'!$B$511:$B$518,0), MATCH("*5th*",'Juan-SESSION'!$K$7:$T$7,0)),"")</f>
        <v>#N/A</v>
      </c>
      <c r="F343" s="131" t="e">
        <f>INDEX('Juan-SESSION'!$L$511:$U$518, MATCH("*Deadlift*",'Juan-SESSION'!$B$511:$B$518,0), MATCH("*5th*",'Juan-SESSION'!$K$7:$T$7,0))</f>
        <v>#N/A</v>
      </c>
      <c r="G343" s="131" t="e">
        <f>IF($A$338='Juan-SESSION'!$A$511,INDEX('Juan-SESSION'!$K$511:$T$518, MATCH("*Bench Press*",'Juan-SESSION'!$B$511:$B$518,0), MATCH("*5th*",'Juan-SESSION'!$K$7:$T$7,0)),"")</f>
        <v>#N/A</v>
      </c>
      <c r="H343" s="131" t="e">
        <f>INDEX('Juan-SESSION'!$L$511:$U$518, MATCH("*Bench Press*",'Juan-SESSION'!$B$511:$B$518,0), MATCH("*5th*",'Juan-SESSION'!$K$7:$T$7,0))</f>
        <v>#N/A</v>
      </c>
      <c r="I343" s="132" t="e">
        <f>IF($A$338='Juan-SESSION'!$A$511,INDEX('Juan-SESSION'!$K$511:$T$518, MATCH("*Military*",'Juan-SESSION'!$B$511:$B$518,0), MATCH("*5th*",'Juan-SESSION'!$K$7:$T$7,0)),"")</f>
        <v>#N/A</v>
      </c>
      <c r="J343" s="44" t="e">
        <f>INDEX('Juan-SESSION'!$L$511:$U$518, MATCH("*Military*",'Juan-SESSION'!$B$511:$B$518,0), MATCH("*5th*",'Juan-SESSION'!$K$7:$T$7,0))</f>
        <v>#N/A</v>
      </c>
      <c r="K343" s="131" t="e">
        <f>IF($A$338='Juan-SESSION'!$A$511,INDEX('Juan-SESSION'!$K$511:$T$518, MATCH("*Clean *",'Juan-SESSION'!$B$511:$B$518,0), MATCH("*5th*",'Juan-SESSION'!$K$7:$T$7,0)),"")</f>
        <v>#N/A</v>
      </c>
      <c r="L343" s="44" t="e">
        <f>INDEX('Juan-SESSION'!$L$511:$U$518, MATCH("*Clean *",'Juan-SESSION'!$B$511:$B$518,0), MATCH("*5th*",'Juan-SESSION'!$K$7:$T$7,0))</f>
        <v>#N/A</v>
      </c>
      <c r="M343" s="131" t="e">
        <f>IF($A$338='Juan-SESSION'!$A$511,INDEX('Juan-SESSION'!$K$511:$T$518, MATCH("*Lat Pulldown*",'Juan-SESSION'!$B$511:$B$518,0), MATCH("*5th*",'Juan-SESSION'!$K$7:$T$7,0)),"")</f>
        <v>#N/A</v>
      </c>
      <c r="N343" s="44" t="e">
        <f>INDEX('Juan-SESSION'!$L$511:$U$518, MATCH("*Lat Pulldown*",'Juan-SESSION'!$B$511:$B$518,0), MATCH("*5th*",'Juan-SESSION'!$K$7:$T$7,0))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'Juan-SESSION'!A520</f>
        <v>0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 t="e">
        <f>MAX(E345:E349)</f>
        <v>#N/A</v>
      </c>
      <c r="F344" s="116" t="e">
        <f t="array" ref="F344">MAX(IF(E345:E349=E344,F345:F349))</f>
        <v>#N/A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IF($A$344='Juan-SESSION'!$A$520,INDEX('Juan-SESSION'!$K$520:$T$527, MATCH("*1k Row*",'Juan-SESSION'!$B$520:$B$527,0), MATCH("*1st*",'Juan-SESSION'!$K$7:$T$7,0)),"")</f>
        <v>#N/A</v>
      </c>
      <c r="P344" s="152" t="e">
        <f>IF($A$344='Juan-SESSION'!$A$520,INDEX('Juan-SESSION'!$K$520:$T$527, MATCH("*HIIT*",'Juan-SESSION'!$B$520:$B$527,0), MATCH("*1st*",'Juan-SESSION'!$K$7:$T$7,0)),"")</f>
        <v>#N/A</v>
      </c>
      <c r="Q344" s="119" t="e">
        <f>INDEX('Juan-SESSION'!$L$520:$U$527, MATCH("*HIIT*",'Juan-SESSION'!$B$520:$B$527,0), MATCH("*1st*",'Juan-SESSION'!$K$7:$T$7,0))</f>
        <v>#N/A</v>
      </c>
      <c r="R344" s="119">
        <f>'Juan-SESSION'!U520</f>
        <v>0</v>
      </c>
      <c r="S344" s="116"/>
      <c r="T344" s="116"/>
      <c r="U344" s="120">
        <f>'Juan-SESSION'!A521</f>
        <v>0</v>
      </c>
      <c r="V344" s="120">
        <f>'Juan-SESSION'!A522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IF($A$344='Juan-SESSION'!$A$520,INDEX('Juan-SESSION'!$K$520:$T$527, MATCH("*Squat*",'Juan-SESSION'!$B$520:$B$527,0), MATCH("*1st*",'Juan-SESSION'!$K$7:$T$7,0)),"")</f>
        <v>#N/A</v>
      </c>
      <c r="D345" s="132" t="e">
        <f>INDEX('Juan-SESSION'!L$520:U$527, MATCH("*Squat*",'Juan-SESSION'!$B$520:$B$527,0), MATCH("*1st*",'Juan-SESSION'!K$7:T$7,0))</f>
        <v>#N/A</v>
      </c>
      <c r="E345" s="131" t="e">
        <f>IF($A$344='Juan-SESSION'!$A$520,INDEX('Juan-SESSION'!$K$520:$T$527, MATCH("*Deadlift*",'Juan-SESSION'!$B$520:$B$527,0), MATCH("*1st*",'Juan-SESSION'!$K$7:$T$7,0)),"")</f>
        <v>#N/A</v>
      </c>
      <c r="F345" s="131" t="e">
        <f>INDEX('Juan-SESSION'!$L$520:$U$527, MATCH("*Deadlift*",'Juan-SESSION'!$B$520:$B$527,0), MATCH("*1st*",'Juan-SESSION'!$K$7:$T$7,0))</f>
        <v>#N/A</v>
      </c>
      <c r="G345" s="131" t="e">
        <f>IF($A$344='Juan-SESSION'!$A$520,INDEX('Juan-SESSION'!$K$520:$T$527, MATCH("*Bench Press*",'Juan-SESSION'!$B$520:$B$527,0), MATCH("*1st*",'Juan-SESSION'!$K$7:$T$7,0)),"")</f>
        <v>#N/A</v>
      </c>
      <c r="H345" s="131" t="e">
        <f>INDEX('Juan-SESSION'!$L$520:$U$527, MATCH("*Bench Press*",'Juan-SESSION'!$B$520:$B$527,0), MATCH("*1st*",'Juan-SESSION'!$K$7:$T$7,0))</f>
        <v>#N/A</v>
      </c>
      <c r="I345" s="132" t="e">
        <f>IF($A$344='Juan-SESSION'!$A$520,INDEX('Juan-SESSION'!$K$520:$T$527, MATCH("*Military*",'Juan-SESSION'!$B$520:$B$527,0), MATCH("*1st*",'Juan-SESSION'!$K$7:$T$7,0)),"")</f>
        <v>#N/A</v>
      </c>
      <c r="J345" s="48" t="e">
        <f>INDEX('Juan-SESSION'!$L$520:$U$527, MATCH("*Military*",'Juan-SESSION'!$B$520:$B$527,0), MATCH("*1st*",'Juan-SESSION'!$K$7:$T$7,0))</f>
        <v>#N/A</v>
      </c>
      <c r="K345" s="131" t="e">
        <f>IF($A$344='Juan-SESSION'!$A$520,INDEX('Juan-SESSION'!$K$520:$T$527, MATCH("*Clean *",'Juan-SESSION'!$B$520:$B$527,0), MATCH("*1st*",'Juan-SESSION'!$K$7:$T$7,0)),"")</f>
        <v>#N/A</v>
      </c>
      <c r="L345" s="48" t="e">
        <f>INDEX('Juan-SESSION'!$L$520:$U$527, MATCH("*Clean *",'Juan-SESSION'!$B$520:$B$527,0), MATCH("*1st*",'Juan-SESSION'!$K$7:$T$7,0))</f>
        <v>#N/A</v>
      </c>
      <c r="M345" s="131" t="e">
        <f>IF($A$344='Juan-SESSION'!$A$520,INDEX('Juan-SESSION'!$K$520:$T$527, MATCH("*Lat Pulldown*",'Juan-SESSION'!$B$520:$B$527,0), MATCH("*1st*",'Juan-SESSION'!$K$7:$T$7,0)),"")</f>
        <v>#N/A</v>
      </c>
      <c r="N345" s="48" t="e">
        <f>INDEX('Juan-SESSION'!$L$520:$U$527, MATCH("*Lat Pulldown*",'Juan-SESSION'!$B$520:$B$527,0), MATCH("*1st*",'Juan-SESSION'!$K$7:$T$7,0))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IF($A$344='Juan-SESSION'!$A$520,INDEX('Juan-SESSION'!$K$520:$T$527, MATCH("*Squat*",'Juan-SESSION'!$B$520:$B$527,0), MATCH("*2nd*",'Juan-SESSION'!$K$7:$T$7,0)),"")</f>
        <v>#N/A</v>
      </c>
      <c r="D346" s="132" t="e">
        <f>INDEX('Juan-SESSION'!L$520:U$527, MATCH("*Squat*",'Juan-SESSION'!$B$520:$B$527,0), MATCH("*2nd*",'Juan-SESSION'!K$7:T$7,0))</f>
        <v>#N/A</v>
      </c>
      <c r="E346" s="131" t="e">
        <f>IF($A$344='Juan-SESSION'!$A$520,INDEX('Juan-SESSION'!$K$520:$T$527, MATCH("*Deadlift*",'Juan-SESSION'!$B$520:$B$527,0), MATCH("*2ND*",'Juan-SESSION'!$K$7:$T$7,0)),"")</f>
        <v>#N/A</v>
      </c>
      <c r="F346" s="131" t="e">
        <f>INDEX('Juan-SESSION'!$L$520:$U$527, MATCH("*Deadlift*",'Juan-SESSION'!$B$520:$B$527,0), MATCH("*2nd*",'Juan-SESSION'!$K$7:$T$7,0))</f>
        <v>#N/A</v>
      </c>
      <c r="G346" s="131" t="e">
        <f>IF($A$344='Juan-SESSION'!$A$520,INDEX('Juan-SESSION'!$K$520:$T$527, MATCH("*Bench Press*",'Juan-SESSION'!$B$520:$B$527,0), MATCH("*2ND*",'Juan-SESSION'!$K$7:$T$7,0)),"")</f>
        <v>#N/A</v>
      </c>
      <c r="H346" s="131" t="e">
        <f>INDEX('Juan-SESSION'!$L$520:$U$527, MATCH("*Bench Press*",'Juan-SESSION'!$B$520:$B$527,0), MATCH("*2nd*",'Juan-SESSION'!$K$7:$T$7,0))</f>
        <v>#N/A</v>
      </c>
      <c r="I346" s="132" t="e">
        <f>IF($A$344='Juan-SESSION'!$A$520,INDEX('Juan-SESSION'!$K$520:$T$527, MATCH("*Military*",'Juan-SESSION'!$B$520:$B$527,0), MATCH("*2ND*",'Juan-SESSION'!$K$7:$T$7,0)),"")</f>
        <v>#N/A</v>
      </c>
      <c r="J346" s="44" t="e">
        <f>INDEX('Juan-SESSION'!$L$520:$U$527, MATCH("*Military*",'Juan-SESSION'!$B$520:$B$527,0), MATCH("*2nd*",'Juan-SESSION'!$K$7:$T$7,0))</f>
        <v>#N/A</v>
      </c>
      <c r="K346" s="131" t="e">
        <f>IF($A$344='Juan-SESSION'!$A$520,INDEX('Juan-SESSION'!$K$520:$T$527, MATCH("*Clean *",'Juan-SESSION'!$B$520:$B$527,0), MATCH("*2ND*",'Juan-SESSION'!$K$7:$T$7,0)),"")</f>
        <v>#N/A</v>
      </c>
      <c r="L346" s="44" t="e">
        <f>INDEX('Juan-SESSION'!$L$520:$U$527, MATCH("*Clean *",'Juan-SESSION'!$B$520:$B$527,0), MATCH("*2nd*",'Juan-SESSION'!$K$7:$T$7,0))</f>
        <v>#N/A</v>
      </c>
      <c r="M346" s="131" t="e">
        <f>IF($A$344='Juan-SESSION'!$A$520,INDEX('Juan-SESSION'!$K$520:$T$527, MATCH("*Lat Pulldown*",'Juan-SESSION'!$B$520:$B$527,0), MATCH("*2ND*",'Juan-SESSION'!$K$7:$T$7,0)),"")</f>
        <v>#N/A</v>
      </c>
      <c r="N346" s="44" t="e">
        <f>INDEX('Juan-SESSION'!$L$520:$U$527, MATCH("*Lat Pulldown*",'Juan-SESSION'!$B$520:$B$527,0), MATCH("*2nd*",'Juan-SESSION'!$K$7:$T$7,0))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IF($A$344='Juan-SESSION'!$A$520,INDEX('Juan-SESSION'!$K$520:$T$527, MATCH("*Squat*",'Juan-SESSION'!$B$520:$B$527,0), MATCH("*3rd*",'Juan-SESSION'!$K$7:$T$7,0)),"")</f>
        <v>#N/A</v>
      </c>
      <c r="D347" s="132" t="e">
        <f>INDEX('Juan-SESSION'!L$520:U$527, MATCH("*Squat*",'Juan-SESSION'!$B$520:$B$527,0), MATCH("*3rd*",'Juan-SESSION'!K$7:T$7,0))</f>
        <v>#N/A</v>
      </c>
      <c r="E347" s="131" t="e">
        <f>IF($A$344='Juan-SESSION'!$A$520,INDEX('Juan-SESSION'!$K$520:$T$527, MATCH("*Deadlift*",'Juan-SESSION'!$B$520:$B$527,0), MATCH("*3rd*",'Juan-SESSION'!$K$7:$T$7,0)),"")</f>
        <v>#N/A</v>
      </c>
      <c r="F347" s="131" t="e">
        <f>INDEX('Juan-SESSION'!$L$520:$U$527, MATCH("*Deadlift*",'Juan-SESSION'!$B$520:$B$527,0), MATCH("*3rd*",'Juan-SESSION'!$K$7:$T$7,0))</f>
        <v>#N/A</v>
      </c>
      <c r="G347" s="131" t="e">
        <f>IF($A$344='Juan-SESSION'!$A$520,INDEX('Juan-SESSION'!$K$520:$T$527, MATCH("*Bench Press*",'Juan-SESSION'!$B$520:$B$527,0), MATCH("*3rd*",'Juan-SESSION'!$K$7:$T$7,0)),"")</f>
        <v>#N/A</v>
      </c>
      <c r="H347" s="131" t="e">
        <f>INDEX('Juan-SESSION'!$L$520:$U$527, MATCH("*Bench Press*",'Juan-SESSION'!$B$520:$B$527,0), MATCH("*3rd*",'Juan-SESSION'!$K$7:$T$7,0))</f>
        <v>#N/A</v>
      </c>
      <c r="I347" s="132" t="e">
        <f>IF($A$344='Juan-SESSION'!$A$520,INDEX('Juan-SESSION'!$K$520:$T$527, MATCH("*Military*",'Juan-SESSION'!$B$520:$B$527,0), MATCH("*3rd*",'Juan-SESSION'!$K$7:$T$7,0)),"")</f>
        <v>#N/A</v>
      </c>
      <c r="J347" s="44" t="e">
        <f>INDEX('Juan-SESSION'!$L$520:$U$527, MATCH("*Military*",'Juan-SESSION'!$B$520:$B$527,0), MATCH("*3rd*",'Juan-SESSION'!$K$7:$T$7,0))</f>
        <v>#N/A</v>
      </c>
      <c r="K347" s="131" t="e">
        <f>IF($A$344='Juan-SESSION'!$A$520,INDEX('Juan-SESSION'!$K$520:$T$527, MATCH("*Clean *",'Juan-SESSION'!$B$520:$B$527,0), MATCH("*3rd*",'Juan-SESSION'!$K$7:$T$7,0)),"")</f>
        <v>#N/A</v>
      </c>
      <c r="L347" s="44" t="e">
        <f>INDEX('Juan-SESSION'!$L$520:$U$527, MATCH("*Clean *",'Juan-SESSION'!$B$520:$B$527,0), MATCH("*3rd*",'Juan-SESSION'!$K$7:$T$7,0))</f>
        <v>#N/A</v>
      </c>
      <c r="M347" s="131" t="e">
        <f>IF($A$344='Juan-SESSION'!$A$520,INDEX('Juan-SESSION'!$K$520:$T$527, MATCH("*Lat Pulldown*",'Juan-SESSION'!$B$520:$B$527,0), MATCH("*3rd*",'Juan-SESSION'!$K$7:$T$7,0)),"")</f>
        <v>#N/A</v>
      </c>
      <c r="N347" s="44" t="e">
        <f>INDEX('Juan-SESSION'!$L$520:$U$527, MATCH("*Lat Pulldown*",'Juan-SESSION'!$B$520:$B$527,0), MATCH("*3rd*",'Juan-SESSION'!$K$7:$T$7,0))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IF($A$344='Juan-SESSION'!$A$520,INDEX('Juan-SESSION'!$K$520:$T$527, MATCH("*Squat*",'Juan-SESSION'!$B$520:$B$527,0), MATCH("*4th*",'Juan-SESSION'!$K$7:$T$7,0)),"")</f>
        <v>#N/A</v>
      </c>
      <c r="D348" s="132" t="e">
        <f>INDEX('Juan-SESSION'!L$520:U$527, MATCH("*Squat*",'Juan-SESSION'!$B$520:$B$527,0), MATCH("*4th*",'Juan-SESSION'!K$7:T$7,0))</f>
        <v>#N/A</v>
      </c>
      <c r="E348" s="131" t="e">
        <f>IF($A$344='Juan-SESSION'!$A$520,INDEX('Juan-SESSION'!$K$520:$T$527, MATCH("*Deadlift*",'Juan-SESSION'!$B$520:$B$527,0), MATCH("*4th*",'Juan-SESSION'!$K$7:$T$7,0)),"")</f>
        <v>#N/A</v>
      </c>
      <c r="F348" s="131" t="e">
        <f>INDEX('Juan-SESSION'!$L$520:$U$527, MATCH("*Deadlift*",'Juan-SESSION'!$B$520:$B$527,0), MATCH("*4th*",'Juan-SESSION'!$K$7:$T$7,0))</f>
        <v>#N/A</v>
      </c>
      <c r="G348" s="131" t="e">
        <f>IF($A$344='Juan-SESSION'!$A$520,INDEX('Juan-SESSION'!$K$520:$T$527, MATCH("*Bench Press*",'Juan-SESSION'!$B$520:$B$527,0), MATCH("*4th*",'Juan-SESSION'!$K$7:$T$7,0)),"")</f>
        <v>#N/A</v>
      </c>
      <c r="H348" s="131" t="e">
        <f>INDEX('Juan-SESSION'!$L$520:$U$527, MATCH("*Bench Press*",'Juan-SESSION'!$B$520:$B$527,0), MATCH("*4th*",'Juan-SESSION'!$K$7:$T$7,0))</f>
        <v>#N/A</v>
      </c>
      <c r="I348" s="132" t="e">
        <f>IF($A$344='Juan-SESSION'!$A$520,INDEX('Juan-SESSION'!$K$520:$T$527, MATCH("*Military*",'Juan-SESSION'!$B$520:$B$527,0), MATCH("*4th*",'Juan-SESSION'!$K$7:$T$7,0)),"")</f>
        <v>#N/A</v>
      </c>
      <c r="J348" s="44" t="e">
        <f>INDEX('Juan-SESSION'!$L$520:$U$527, MATCH("*Military*",'Juan-SESSION'!$B$520:$B$527,0), MATCH("*4th*",'Juan-SESSION'!$K$7:$T$7,0))</f>
        <v>#N/A</v>
      </c>
      <c r="K348" s="131" t="e">
        <f>IF($A$344='Juan-SESSION'!$A$520,INDEX('Juan-SESSION'!$K$520:$T$527, MATCH("*Clean *",'Juan-SESSION'!$B$520:$B$527,0), MATCH("*4th*",'Juan-SESSION'!$K$7:$T$7,0)),"")</f>
        <v>#N/A</v>
      </c>
      <c r="L348" s="44" t="e">
        <f>INDEX('Juan-SESSION'!$L$520:$U$527, MATCH("*Clean *",'Juan-SESSION'!$B$520:$B$527,0), MATCH("*4th*",'Juan-SESSION'!$K$7:$T$7,0))</f>
        <v>#N/A</v>
      </c>
      <c r="M348" s="131" t="e">
        <f>IF($A$344='Juan-SESSION'!$A$520,INDEX('Juan-SESSION'!$K$520:$T$527, MATCH("*Lat Pulldown*",'Juan-SESSION'!$B$520:$B$527,0), MATCH("*4th*",'Juan-SESSION'!$K$7:$T$7,0)),"")</f>
        <v>#N/A</v>
      </c>
      <c r="N348" s="44" t="e">
        <f>INDEX('Juan-SESSION'!$L$520:$U$527, MATCH("*Lat Pulldown*",'Juan-SESSION'!$B$520:$B$527,0), MATCH("*4th*",'Juan-SESSION'!$K$7:$T$7,0))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IF($A$344='Juan-SESSION'!$A$520,INDEX('Juan-SESSION'!$K$520:$T$527, MATCH("*Squat*",'Juan-SESSION'!$B$520:$B$527,0), MATCH("*5th*",'Juan-SESSION'!$K$7:$T$7,0)),"")</f>
        <v>#N/A</v>
      </c>
      <c r="D349" s="132" t="e">
        <f>INDEX('Juan-SESSION'!L$520:U$527, MATCH("*Squat*",'Juan-SESSION'!$B$520:$B$527,0), MATCH("*5th*",'Juan-SESSION'!K$7:T$7,0))</f>
        <v>#N/A</v>
      </c>
      <c r="E349" s="131" t="e">
        <f>IF($A$344='Juan-SESSION'!$A$520,INDEX('Juan-SESSION'!$K$520:$T$527, MATCH("*Deadlift*",'Juan-SESSION'!$B$520:$B$527,0), MATCH("*5th*",'Juan-SESSION'!$K$7:$T$7,0)),"")</f>
        <v>#N/A</v>
      </c>
      <c r="F349" s="131" t="e">
        <f>INDEX('Juan-SESSION'!$L$520:$U$527, MATCH("*Deadlift*",'Juan-SESSION'!$B$520:$B$527,0), MATCH("*5th*",'Juan-SESSION'!$K$7:$T$7,0))</f>
        <v>#N/A</v>
      </c>
      <c r="G349" s="131" t="e">
        <f>IF($A$344='Juan-SESSION'!$A$520,INDEX('Juan-SESSION'!$K$520:$T$527, MATCH("*Bench Press*",'Juan-SESSION'!$B$520:$B$527,0), MATCH("*5th*",'Juan-SESSION'!$K$7:$T$7,0)),"")</f>
        <v>#N/A</v>
      </c>
      <c r="H349" s="131" t="e">
        <f>INDEX('Juan-SESSION'!$L$520:$U$527, MATCH("*Bench Press*",'Juan-SESSION'!$B$520:$B$527,0), MATCH("*5th*",'Juan-SESSION'!$K$7:$T$7,0))</f>
        <v>#N/A</v>
      </c>
      <c r="I349" s="132" t="e">
        <f>IF($A$344='Juan-SESSION'!$A$520,INDEX('Juan-SESSION'!$K$520:$T$527, MATCH("*Military*",'Juan-SESSION'!$B$520:$B$527,0), MATCH("*5th*",'Juan-SESSION'!$K$7:$T$7,0)),"")</f>
        <v>#N/A</v>
      </c>
      <c r="J349" s="44" t="e">
        <f>INDEX('Juan-SESSION'!$L$520:$U$527, MATCH("*Military*",'Juan-SESSION'!$B$520:$B$527,0), MATCH("*5th*",'Juan-SESSION'!$K$7:$T$7,0))</f>
        <v>#N/A</v>
      </c>
      <c r="K349" s="131" t="e">
        <f>IF($A$344='Juan-SESSION'!$A$520,INDEX('Juan-SESSION'!$K$520:$T$527, MATCH("*Clean *",'Juan-SESSION'!$B$520:$B$527,0), MATCH("*5th*",'Juan-SESSION'!$K$7:$T$7,0)),"")</f>
        <v>#N/A</v>
      </c>
      <c r="L349" s="44" t="e">
        <f>INDEX('Juan-SESSION'!$L$520:$U$527, MATCH("*Clean *",'Juan-SESSION'!$B$520:$B$527,0), MATCH("*5th*",'Juan-SESSION'!$K$7:$T$7,0))</f>
        <v>#N/A</v>
      </c>
      <c r="M349" s="131" t="e">
        <f>IF($A$344='Juan-SESSION'!$A$520,INDEX('Juan-SESSION'!$K$520:$T$527, MATCH("*Lat Pulldown*",'Juan-SESSION'!$B$520:$B$527,0), MATCH("*5th*",'Juan-SESSION'!$K$7:$T$7,0)),"")</f>
        <v>#N/A</v>
      </c>
      <c r="N349" s="44" t="e">
        <f>INDEX('Juan-SESSION'!$L$520:$U$527, MATCH("*Lat Pulldown*",'Juan-SESSION'!$B$520:$B$527,0), MATCH("*5th*",'Juan-SESSION'!$K$7:$T$7,0))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'Juan-SESSION'!A529</f>
        <v>0</v>
      </c>
      <c r="B350" s="116" t="s">
        <v>84</v>
      </c>
      <c r="C350" s="117" t="e">
        <f>MAX(C351:C355)</f>
        <v>#N/A</v>
      </c>
      <c r="D350" s="116" t="e">
        <f t="array" ref="D350">MAX(IF(C351:C355=C548,D351:D355))</f>
        <v>#N/A</v>
      </c>
      <c r="E350" s="116" t="e">
        <f>MAX(E351:E355)</f>
        <v>#N/A</v>
      </c>
      <c r="F350" s="116" t="e">
        <f t="array" ref="F350">MAX(IF(E351:E355=E548,F351:F355))</f>
        <v>#N/A</v>
      </c>
      <c r="G350" s="116" t="e">
        <f>MAX(G351:G355)</f>
        <v>#N/A</v>
      </c>
      <c r="H350" s="116" t="e">
        <f t="array" ref="H350">MAX(IF(G351:G355=G548,H351:H355))</f>
        <v>#N/A</v>
      </c>
      <c r="I350" s="116" t="e">
        <f>MAX(I351:I355)</f>
        <v>#N/A</v>
      </c>
      <c r="J350" s="116" t="e">
        <f t="array" ref="J350">MAX(IF(I351:I355=I548,J351:J355))</f>
        <v>#N/A</v>
      </c>
      <c r="K350" s="116" t="e">
        <f>MAX(K351:K355)</f>
        <v>#N/A</v>
      </c>
      <c r="L350" s="116" t="e">
        <f t="array" ref="L350">MAX(IF(K351:K355=K548,L351:L355))</f>
        <v>#N/A</v>
      </c>
      <c r="M350" s="116" t="e">
        <f>MAX(M351:M355)</f>
        <v>#N/A</v>
      </c>
      <c r="N350" s="117" t="e">
        <f t="array" ref="N350">MAX(IF(M351:M355=M548,N351:N355))</f>
        <v>#N/A</v>
      </c>
      <c r="O350" s="152" t="e">
        <f>IF($A$140='Juan-SESSION'!$A$529,INDEX('Juan-SESSION'!$K$529:$T$536, MATCH("*1k Row*",'Juan-SESSION'!$B$529:$B$536,0), MATCH("*1st*",'Juan-SESSION'!$K$7:$T$7,0)),"")</f>
        <v>#N/A</v>
      </c>
      <c r="P350" s="152" t="e">
        <f>IF($A$140='Juan-SESSION'!$A$529,INDEX('Juan-SESSION'!$K$529:$T$536, MATCH("*HIIT*",'Juan-SESSION'!$B$529:$B$536,0), MATCH("*1st*",'Juan-SESSION'!$K$7:$T$7,0)),"")</f>
        <v>#N/A</v>
      </c>
      <c r="Q350" s="119" t="e">
        <f>INDEX('Juan-SESSION'!$L$529:$U$529, MATCH("*HIIT*",'Juan-SESSION'!$B$529:$B$529,0), MATCH("*1st*",'Juan-SESSION'!$K$7:$T$7,0))</f>
        <v>#N/A</v>
      </c>
      <c r="R350" s="119">
        <f>'Juan-SESSION'!U418</f>
        <v>0</v>
      </c>
      <c r="S350" s="116"/>
      <c r="T350" s="116"/>
      <c r="U350" s="120">
        <f>'Juan-SESSION'!A530</f>
        <v>0</v>
      </c>
      <c r="V350" s="120">
        <f>'Juan-SESSION'!A531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IF($A$350='Juan-SESSION'!$A$529,INDEX('Juan-SESSION'!$K$529:$T$536, MATCH("*Squat*",'Juan-SESSION'!$B$529:$B$536,0), MATCH("*1st*",'Juan-SESSION'!$K$7:$T$7,0)),"")</f>
        <v>#N/A</v>
      </c>
      <c r="D351" s="132" t="e">
        <f>INDEX('Juan-SESSION'!L$529:U$536, MATCH("*Squat*",'Juan-SESSION'!$B$529:$B$536,0), MATCH("*1st*",'Juan-SESSION'!K$7:T$7,0))</f>
        <v>#N/A</v>
      </c>
      <c r="E351" s="131" t="e">
        <f>IF($A$350='Juan-SESSION'!$A$529,INDEX('Juan-SESSION'!$K$529:$T$536, MATCH("*Deadlift*",'Juan-SESSION'!$B$529:$B$536,0), MATCH("*1st*",'Juan-SESSION'!$K$7:$T$7,0)),"")</f>
        <v>#N/A</v>
      </c>
      <c r="F351" s="131" t="e">
        <f>INDEX('Juan-SESSION'!$L$529:$U$536, MATCH("*Deadlift*",'Juan-SESSION'!$B$529:$B$536,0), MATCH("*1st*",'Juan-SESSION'!$K$7:$T$7,0))</f>
        <v>#N/A</v>
      </c>
      <c r="G351" s="131" t="e">
        <f>IF($A$350='Juan-SESSION'!$A$529,INDEX('Juan-SESSION'!$K$529:$T$536, MATCH("*Bench Press*",'Juan-SESSION'!$B$529:$B$536,0), MATCH("*1st*",'Juan-SESSION'!$K$7:$T$7,0)),"")</f>
        <v>#N/A</v>
      </c>
      <c r="H351" s="131" t="e">
        <f>INDEX('Juan-SESSION'!$L$529:$U$536, MATCH("*Bench Press*",'Juan-SESSION'!$B$529:$B$536,0), MATCH("*1st*",'Juan-SESSION'!$K$7:$T$7,0))</f>
        <v>#N/A</v>
      </c>
      <c r="I351" s="132" t="e">
        <f>IF($A$350='Juan-SESSION'!$A$529,INDEX('Juan-SESSION'!$K$529:$T$536, MATCH("*Military*",'Juan-SESSION'!$B$529:$B$536,0), MATCH("*1st*",'Juan-SESSION'!$K$7:$T$7,0)),"")</f>
        <v>#N/A</v>
      </c>
      <c r="J351" s="48" t="e">
        <f>INDEX('Juan-SESSION'!$L$529:$U$536, MATCH("*Military*",'Juan-SESSION'!$B$529:$B$536,0), MATCH("*1st*",'Juan-SESSION'!$K$7:$T$7,0))</f>
        <v>#N/A</v>
      </c>
      <c r="K351" s="131" t="e">
        <f>IF($A$350='Juan-SESSION'!$A$529,INDEX('Juan-SESSION'!$K$529:$T$536, MATCH("*Clean *",'Juan-SESSION'!$B$529:$B$536,0), MATCH("*1st*",'Juan-SESSION'!$K$7:$T$7,0)),"")</f>
        <v>#N/A</v>
      </c>
      <c r="L351" s="48" t="e">
        <f>INDEX('Juan-SESSION'!$L$529:$U$536, MATCH("*Clean *",'Juan-SESSION'!$B$529:$B$536,0), MATCH("*1st*",'Juan-SESSION'!$K$7:$T$7,0))</f>
        <v>#N/A</v>
      </c>
      <c r="M351" s="131" t="e">
        <f>IF($A$350='Juan-SESSION'!$A$529,INDEX('Juan-SESSION'!$K$529:$T$536, MATCH("*Lat Pulldown*",'Juan-SESSION'!$B$529:$B$536,0), MATCH("*1st*",'Juan-SESSION'!$K$7:$T$7,0)),"")</f>
        <v>#N/A</v>
      </c>
      <c r="N351" s="48" t="e">
        <f>INDEX('Juan-SESSION'!$L$529:$U$536, MATCH("*Lat Pulldown*",'Juan-SESSION'!$B$529:$B$536,0), MATCH("*1st*",'Juan-SESSION'!$K$7:$T$7,0))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IF($A$350='Juan-SESSION'!$A$529,INDEX('Juan-SESSION'!$K$529:$T$536, MATCH("*Squat*",'Juan-SESSION'!$B$529:$B$536,0), MATCH("*2nd*",'Juan-SESSION'!$K$7:$T$7,0)),"")</f>
        <v>#N/A</v>
      </c>
      <c r="D352" s="132" t="e">
        <f>INDEX('Juan-SESSION'!L$529:U$536, MATCH("*Squat*",'Juan-SESSION'!$B$529:$B$536,0), MATCH("*2nd*",'Juan-SESSION'!K$7:T$7,0))</f>
        <v>#N/A</v>
      </c>
      <c r="E352" s="131" t="e">
        <f>IF($A$350='Juan-SESSION'!$A$529,INDEX('Juan-SESSION'!$K$529:$T$536, MATCH("*Deadlift*",'Juan-SESSION'!$B$529:$B$536,0), MATCH("*2ND*",'Juan-SESSION'!$K$7:$T$7,0)),"")</f>
        <v>#N/A</v>
      </c>
      <c r="F352" s="131" t="e">
        <f>INDEX('Juan-SESSION'!$L$529:$U$536, MATCH("*Deadlift*",'Juan-SESSION'!$B$529:$B$536,0), MATCH("*2nd*",'Juan-SESSION'!$K$7:$T$7,0))</f>
        <v>#N/A</v>
      </c>
      <c r="G352" s="131" t="e">
        <f>IF($A$350='Juan-SESSION'!$A$529,INDEX('Juan-SESSION'!$K$529:$T$536, MATCH("*Bench Press*",'Juan-SESSION'!$B$529:$B$536,0), MATCH("*2ND*",'Juan-SESSION'!$K$7:$T$7,0)),"")</f>
        <v>#N/A</v>
      </c>
      <c r="H352" s="131" t="e">
        <f>INDEX('Juan-SESSION'!$L$529:$U$536, MATCH("*Bench Press*",'Juan-SESSION'!$B$529:$B$536,0), MATCH("*2nd*",'Juan-SESSION'!$K$7:$T$7,0))</f>
        <v>#N/A</v>
      </c>
      <c r="I352" s="132" t="e">
        <f>IF($A$350='Juan-SESSION'!$A$529,INDEX('Juan-SESSION'!$K$529:$T$536, MATCH("*Military*",'Juan-SESSION'!$B$529:$B$536,0), MATCH("*2ND*",'Juan-SESSION'!$K$7:$T$7,0)),"")</f>
        <v>#N/A</v>
      </c>
      <c r="J352" s="44" t="e">
        <f>INDEX('Juan-SESSION'!$L$529:$U$536, MATCH("*Military*",'Juan-SESSION'!$B$529:$B$536,0), MATCH("*2nd*",'Juan-SESSION'!$K$7:$T$7,0))</f>
        <v>#N/A</v>
      </c>
      <c r="K352" s="131" t="e">
        <f>IF($A$350='Juan-SESSION'!$A$529,INDEX('Juan-SESSION'!$K$529:$T$536, MATCH("*Clean *",'Juan-SESSION'!$B$529:$B$536,0), MATCH("*2ND*",'Juan-SESSION'!$K$7:$T$7,0)),"")</f>
        <v>#N/A</v>
      </c>
      <c r="L352" s="44" t="e">
        <f>INDEX('Juan-SESSION'!$L$529:$U$536, MATCH("*Clean *",'Juan-SESSION'!$B$529:$B$536,0), MATCH("*2nd*",'Juan-SESSION'!$K$7:$T$7,0))</f>
        <v>#N/A</v>
      </c>
      <c r="M352" s="131" t="e">
        <f>IF($A$350='Juan-SESSION'!$A$529,INDEX('Juan-SESSION'!$K$529:$T$536, MATCH("*Lat Pulldown*",'Juan-SESSION'!$B$529:$B$536,0), MATCH("*2ND*",'Juan-SESSION'!$K$7:$T$7,0)),"")</f>
        <v>#N/A</v>
      </c>
      <c r="N352" s="44" t="e">
        <f>INDEX('Juan-SESSION'!$L$529:$U$536, MATCH("*Lat Pulldown*",'Juan-SESSION'!$B$529:$B$536,0), MATCH("*2nd*",'Juan-SESSION'!$K$7:$T$7,0))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IF($A$350='Juan-SESSION'!$A$529,INDEX('Juan-SESSION'!$K$529:$T$536, MATCH("*Squat*",'Juan-SESSION'!$B$529:$B$536,0), MATCH("*3rd*",'Juan-SESSION'!$K$7:$T$7,0)),"")</f>
        <v>#N/A</v>
      </c>
      <c r="D353" s="132" t="e">
        <f>INDEX('Juan-SESSION'!L$529:U$536, MATCH("*Squat*",'Juan-SESSION'!$B$529:$B$536,0), MATCH("*3rd*",'Juan-SESSION'!K$7:T$7,0))</f>
        <v>#N/A</v>
      </c>
      <c r="E353" s="131" t="e">
        <f>IF($A$350='Juan-SESSION'!$A$529,INDEX('Juan-SESSION'!$K$529:$T$536, MATCH("*Deadlift*",'Juan-SESSION'!$B$529:$B$536,0), MATCH("*3rd*",'Juan-SESSION'!$K$7:$T$7,0)),"")</f>
        <v>#N/A</v>
      </c>
      <c r="F353" s="131" t="e">
        <f>INDEX('Juan-SESSION'!$L$529:$U$536, MATCH("*Deadlift*",'Juan-SESSION'!$B$529:$B$536,0), MATCH("*3rd*",'Juan-SESSION'!$K$7:$T$7,0))</f>
        <v>#N/A</v>
      </c>
      <c r="G353" s="131" t="e">
        <f>IF($A$350='Juan-SESSION'!$A$529,INDEX('Juan-SESSION'!$K$529:$T$536, MATCH("*Bench Press*",'Juan-SESSION'!$B$529:$B$536,0), MATCH("*3rd*",'Juan-SESSION'!$K$7:$T$7,0)),"")</f>
        <v>#N/A</v>
      </c>
      <c r="H353" s="131" t="e">
        <f>INDEX('Juan-SESSION'!$L$529:$U$536, MATCH("*Bench Press*",'Juan-SESSION'!$B$529:$B$536,0), MATCH("*3rd*",'Juan-SESSION'!$K$7:$T$7,0))</f>
        <v>#N/A</v>
      </c>
      <c r="I353" s="132" t="e">
        <f>IF($A$350='Juan-SESSION'!$A$529,INDEX('Juan-SESSION'!$K$529:$T$536, MATCH("*Military*",'Juan-SESSION'!$B$529:$B$536,0), MATCH("*3rd*",'Juan-SESSION'!$K$7:$T$7,0)),"")</f>
        <v>#N/A</v>
      </c>
      <c r="J353" s="44" t="e">
        <f>INDEX('Juan-SESSION'!$L$529:$U$536, MATCH("*Military*",'Juan-SESSION'!$B$529:$B$536,0), MATCH("*3rd*",'Juan-SESSION'!$K$7:$T$7,0))</f>
        <v>#N/A</v>
      </c>
      <c r="K353" s="131" t="e">
        <f>IF($A$350='Juan-SESSION'!$A$529,INDEX('Juan-SESSION'!$K$529:$T$536, MATCH("*Clean *",'Juan-SESSION'!$B$529:$B$536,0), MATCH("*3rd*",'Juan-SESSION'!$K$7:$T$7,0)),"")</f>
        <v>#N/A</v>
      </c>
      <c r="L353" s="44" t="e">
        <f>INDEX('Juan-SESSION'!$L$529:$U$536, MATCH("*Clean *",'Juan-SESSION'!$B$529:$B$536,0), MATCH("*3rd*",'Juan-SESSION'!$K$7:$T$7,0))</f>
        <v>#N/A</v>
      </c>
      <c r="M353" s="131" t="e">
        <f>IF($A$350='Juan-SESSION'!$A$529,INDEX('Juan-SESSION'!$K$529:$T$536, MATCH("*Lat Pulldown*",'Juan-SESSION'!$B$529:$B$536,0), MATCH("*3rd*",'Juan-SESSION'!$K$7:$T$7,0)),"")</f>
        <v>#N/A</v>
      </c>
      <c r="N353" s="44" t="e">
        <f>INDEX('Juan-SESSION'!$L$529:$U$536, MATCH("*Lat Pulldown*",'Juan-SESSION'!$B$529:$B$536,0), MATCH("*3rd*",'Juan-SESSION'!$K$7:$T$7,0))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IF($A$350='Juan-SESSION'!$A$529,INDEX('Juan-SESSION'!$K$529:$T$536, MATCH("*Squat*",'Juan-SESSION'!$B$529:$B$536,0), MATCH("*4th*",'Juan-SESSION'!$K$7:$T$7,0)),"")</f>
        <v>#N/A</v>
      </c>
      <c r="D354" s="132" t="e">
        <f>INDEX('Juan-SESSION'!L$529:U$536, MATCH("*Squat*",'Juan-SESSION'!$B$529:$B$536,0), MATCH("*4th*",'Juan-SESSION'!K$7:T$7,0))</f>
        <v>#N/A</v>
      </c>
      <c r="E354" s="131" t="e">
        <f>IF($A$350='Juan-SESSION'!$A$529,INDEX('Juan-SESSION'!$K$529:$T$536, MATCH("*Deadlift*",'Juan-SESSION'!$B$529:$B$536,0), MATCH("*4th*",'Juan-SESSION'!$K$7:$T$7,0)),"")</f>
        <v>#N/A</v>
      </c>
      <c r="F354" s="131" t="e">
        <f>INDEX('Juan-SESSION'!$L$529:$U$536, MATCH("*Deadlift*",'Juan-SESSION'!$B$529:$B$536,0), MATCH("*4th*",'Juan-SESSION'!$K$7:$T$7,0))</f>
        <v>#N/A</v>
      </c>
      <c r="G354" s="131" t="e">
        <f>IF($A$350='Juan-SESSION'!$A$529,INDEX('Juan-SESSION'!$K$529:$T$536, MATCH("*Bench Press*",'Juan-SESSION'!$B$529:$B$536,0), MATCH("*4th*",'Juan-SESSION'!$K$7:$T$7,0)),"")</f>
        <v>#N/A</v>
      </c>
      <c r="H354" s="131" t="e">
        <f>INDEX('Juan-SESSION'!$L$529:$U$536, MATCH("*Bench Press*",'Juan-SESSION'!$B$529:$B$536,0), MATCH("*4th*",'Juan-SESSION'!$K$7:$T$7,0))</f>
        <v>#N/A</v>
      </c>
      <c r="I354" s="132" t="e">
        <f>IF($A$350='Juan-SESSION'!$A$529,INDEX('Juan-SESSION'!$K$529:$T$536, MATCH("*Military*",'Juan-SESSION'!$B$529:$B$536,0), MATCH("*4th*",'Juan-SESSION'!$K$7:$T$7,0)),"")</f>
        <v>#N/A</v>
      </c>
      <c r="J354" s="44" t="e">
        <f>INDEX('Juan-SESSION'!$L$529:$U$536, MATCH("*Military*",'Juan-SESSION'!$B$529:$B$536,0), MATCH("*4th*",'Juan-SESSION'!$K$7:$T$7,0))</f>
        <v>#N/A</v>
      </c>
      <c r="K354" s="131" t="e">
        <f>IF($A$350='Juan-SESSION'!$A$529,INDEX('Juan-SESSION'!$K$529:$T$536, MATCH("*Clean *",'Juan-SESSION'!$B$529:$B$536,0), MATCH("*4th*",'Juan-SESSION'!$K$7:$T$7,0)),"")</f>
        <v>#N/A</v>
      </c>
      <c r="L354" s="44" t="e">
        <f>INDEX('Juan-SESSION'!$L$529:$U$536, MATCH("*Clean *",'Juan-SESSION'!$B$529:$B$536,0), MATCH("*4th*",'Juan-SESSION'!$K$7:$T$7,0))</f>
        <v>#N/A</v>
      </c>
      <c r="M354" s="131" t="e">
        <f>IF($A$350='Juan-SESSION'!$A$529,INDEX('Juan-SESSION'!$K$529:$T$536, MATCH("*Lat Pulldown*",'Juan-SESSION'!$B$529:$B$536,0), MATCH("*4th*",'Juan-SESSION'!$K$7:$T$7,0)),"")</f>
        <v>#N/A</v>
      </c>
      <c r="N354" s="44" t="e">
        <f>INDEX('Juan-SESSION'!$L$529:$U$536, MATCH("*Lat Pulldown*",'Juan-SESSION'!$B$529:$B$536,0), MATCH("*4th*",'Juan-SESSION'!$K$7:$T$7,0))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IF($A$350='Juan-SESSION'!$A$529,INDEX('Juan-SESSION'!$K$529:$T$536, MATCH("*Squat*",'Juan-SESSION'!$B$529:$B$536,0), MATCH("*5th*",'Juan-SESSION'!$K$7:$T$7,0)),"")</f>
        <v>#N/A</v>
      </c>
      <c r="D355" s="132" t="e">
        <f>INDEX('Juan-SESSION'!L$529:U$536, MATCH("*Squat*",'Juan-SESSION'!$B$529:$B$536,0), MATCH("*5th*",'Juan-SESSION'!K$7:T$7,0))</f>
        <v>#N/A</v>
      </c>
      <c r="E355" s="131" t="e">
        <f>IF($A$350='Juan-SESSION'!$A$529,INDEX('Juan-SESSION'!$K$529:$T$536, MATCH("*Deadlift*",'Juan-SESSION'!$B$529:$B$536,0), MATCH("*5th*",'Juan-SESSION'!$K$7:$T$7,0)),"")</f>
        <v>#N/A</v>
      </c>
      <c r="F355" s="131" t="e">
        <f>INDEX('Juan-SESSION'!$L$529:$U$536, MATCH("*Deadlift*",'Juan-SESSION'!$B$529:$B$536,0), MATCH("*5th*",'Juan-SESSION'!$K$7:$T$7,0))</f>
        <v>#N/A</v>
      </c>
      <c r="G355" s="131" t="e">
        <f>IF($A$350='Juan-SESSION'!$A$529,INDEX('Juan-SESSION'!$K$529:$T$536, MATCH("*Bench Press*",'Juan-SESSION'!$B$529:$B$536,0), MATCH("*5th*",'Juan-SESSION'!$K$7:$T$7,0)),"")</f>
        <v>#N/A</v>
      </c>
      <c r="H355" s="131" t="e">
        <f>INDEX('Juan-SESSION'!$L$529:$U$536, MATCH("*Bench Press*",'Juan-SESSION'!$B$529:$B$536,0), MATCH("*5th*",'Juan-SESSION'!$K$7:$T$7,0))</f>
        <v>#N/A</v>
      </c>
      <c r="I355" s="132" t="e">
        <f>IF($A$350='Juan-SESSION'!$A$529,INDEX('Juan-SESSION'!$K$529:$T$536, MATCH("*Military*",'Juan-SESSION'!$B$529:$B$536,0), MATCH("*5th*",'Juan-SESSION'!$K$7:$T$7,0)),"")</f>
        <v>#N/A</v>
      </c>
      <c r="J355" s="44" t="e">
        <f>INDEX('Juan-SESSION'!$L$529:$U$536, MATCH("*Military*",'Juan-SESSION'!$B$529:$B$536,0), MATCH("*5th*",'Juan-SESSION'!$K$7:$T$7,0))</f>
        <v>#N/A</v>
      </c>
      <c r="K355" s="131" t="e">
        <f>IF($A$350='Juan-SESSION'!$A$529,INDEX('Juan-SESSION'!$K$529:$T$536, MATCH("*Clean *",'Juan-SESSION'!$B$529:$B$536,0), MATCH("*5th*",'Juan-SESSION'!$K$7:$T$7,0)),"")</f>
        <v>#N/A</v>
      </c>
      <c r="L355" s="44" t="e">
        <f>INDEX('Juan-SESSION'!$L$529:$U$536, MATCH("*Clean *",'Juan-SESSION'!$B$529:$B$536,0), MATCH("*5th*",'Juan-SESSION'!$K$7:$T$7,0))</f>
        <v>#N/A</v>
      </c>
      <c r="M355" s="131" t="e">
        <f>IF($A$350='Juan-SESSION'!$A$529,INDEX('Juan-SESSION'!$K$529:$T$536, MATCH("*Lat Pulldown*",'Juan-SESSION'!$B$529:$B$536,0), MATCH("*5th*",'Juan-SESSION'!$K$7:$T$7,0)),"")</f>
        <v>#N/A</v>
      </c>
      <c r="N355" s="44" t="e">
        <f>INDEX('Juan-SESSION'!$L$529:$U$536, MATCH("*Lat Pulldown*",'Juan-SESSION'!$B$529:$B$536,0), MATCH("*5th*",'Juan-SESSION'!$K$7:$T$7,0))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'Juan-SESSION'!A538</f>
        <v>0</v>
      </c>
      <c r="B356" s="116" t="s">
        <v>84</v>
      </c>
      <c r="C356" s="117" t="e">
        <f>MAX(C357:C361)</f>
        <v>#N/A</v>
      </c>
      <c r="D356" s="116" t="e">
        <f t="array" ref="D356">MAX(IF(C357:C361=C356,D357:D361))</f>
        <v>#N/A</v>
      </c>
      <c r="E356" s="116" t="e">
        <f>MAX(E357:E361)</f>
        <v>#N/A</v>
      </c>
      <c r="F356" s="116" t="e">
        <f t="array" ref="F356">MAX(IF(E357:E361=E356,F357:F361))</f>
        <v>#N/A</v>
      </c>
      <c r="G356" s="116" t="e">
        <f>MAX(G357:G361)</f>
        <v>#N/A</v>
      </c>
      <c r="H356" s="116" t="e">
        <f t="array" ref="H356">MAX(IF(G357:G361=G356,H357:H361))</f>
        <v>#N/A</v>
      </c>
      <c r="I356" s="116" t="e">
        <f>MAX(I357:I361)</f>
        <v>#N/A</v>
      </c>
      <c r="J356" s="116" t="e">
        <f t="array" ref="J356">MAX(IF(I357:I361=I356,J357:J361))</f>
        <v>#N/A</v>
      </c>
      <c r="K356" s="116" t="e">
        <f>MAX(K357:K361)</f>
        <v>#N/A</v>
      </c>
      <c r="L356" s="116" t="e">
        <f t="array" ref="L356">MAX(IF(K357:K361=K356,L357:L361))</f>
        <v>#N/A</v>
      </c>
      <c r="M356" s="116" t="e">
        <f>MAX(M357:M361)</f>
        <v>#N/A</v>
      </c>
      <c r="N356" s="117" t="e">
        <f t="array" ref="N356">MAX(IF(M357:M361=M356,N357:N361))</f>
        <v>#N/A</v>
      </c>
      <c r="O356" s="152" t="e">
        <f>IF($A$140='Juan-SESSION'!$A$538,INDEX('Juan-SESSION'!$K$538:$T$545, MATCH("*1k Row*",'Juan-SESSION'!$B$538:$B$545,0), MATCH("*1st*",'Juan-SESSION'!$K$7:$T$7,0)),"")</f>
        <v>#N/A</v>
      </c>
      <c r="P356" s="152" t="e">
        <f>IF($A$140='Juan-SESSION'!$A$538,INDEX('Juan-SESSION'!$K$538:$T$545, MATCH("*HIIT*",'Juan-SESSION'!$B$538:$B$545,0), MATCH("*1st*",'Juan-SESSION'!$K$7:$T$7,0)),"")</f>
        <v>#N/A</v>
      </c>
      <c r="Q356" s="119" t="e">
        <f>INDEX('Juan-SESSION'!$L$538:$U$538, MATCH("*HIIT*",'Juan-SESSION'!$B$538:$B$538,0), MATCH("*1st*",'Juan-SESSION'!$K$7:$T$7,0))</f>
        <v>#N/A</v>
      </c>
      <c r="R356" s="119">
        <f>'Juan-SESSION'!U424</f>
        <v>0</v>
      </c>
      <c r="S356" s="116"/>
      <c r="T356" s="116"/>
      <c r="U356" s="120">
        <f>'Juan-SESSION'!A539</f>
        <v>0</v>
      </c>
      <c r="V356" s="120">
        <f>'Juan-SESSION'!A540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IF($A$356='Juan-SESSION'!$A$538,INDEX('Juan-SESSION'!$K$538:$T$545, MATCH("*Squat*",'Juan-SESSION'!$B$538:$B$545,0), MATCH("*1st*",'Juan-SESSION'!$K$7:$T$7,0)),"")</f>
        <v>#N/A</v>
      </c>
      <c r="D357" s="132" t="e">
        <f>INDEX('Juan-SESSION'!L$538:U$545, MATCH("*Squat*",'Juan-SESSION'!$B$538:$B$545,0), MATCH("*1st*",'Juan-SESSION'!K$7:T$7,0))</f>
        <v>#N/A</v>
      </c>
      <c r="E357" s="131" t="e">
        <f>IF($A$356='Juan-SESSION'!$A$538,INDEX('Juan-SESSION'!$K$538:$T$545, MATCH("*Deadlift*",'Juan-SESSION'!$B$538:$B$545,0), MATCH("*1st*",'Juan-SESSION'!$K$7:$T$7,0)),"")</f>
        <v>#N/A</v>
      </c>
      <c r="F357" s="131" t="e">
        <f>INDEX('Juan-SESSION'!$L$538:$U$545, MATCH("*Deadlift*",'Juan-SESSION'!$B$538:$B$545,0), MATCH("*1st*",'Juan-SESSION'!$K$7:$T$7,0))</f>
        <v>#N/A</v>
      </c>
      <c r="G357" s="131" t="e">
        <f>IF($A$356='Juan-SESSION'!$A$538,INDEX('Juan-SESSION'!$K$538:$T$545, MATCH("*Bench Press*",'Juan-SESSION'!$B$538:$B$545,0), MATCH("*1st*",'Juan-SESSION'!$K$7:$T$7,0)),"")</f>
        <v>#N/A</v>
      </c>
      <c r="H357" s="131" t="e">
        <f>INDEX('Juan-SESSION'!$L$538:$U$545, MATCH("*Bench Press*",'Juan-SESSION'!$B$538:$B$545,0), MATCH("*1st*",'Juan-SESSION'!$K$7:$T$7,0))</f>
        <v>#N/A</v>
      </c>
      <c r="I357" s="132" t="e">
        <f>IF($A$356='Juan-SESSION'!$A$538,INDEX('Juan-SESSION'!$K$538:$T$545, MATCH("*Military*",'Juan-SESSION'!$B$538:$B$545,0), MATCH("*1st*",'Juan-SESSION'!$K$7:$T$7,0)),"")</f>
        <v>#N/A</v>
      </c>
      <c r="J357" s="48" t="e">
        <f>INDEX('Juan-SESSION'!$L$538:$U$545, MATCH("*Military*",'Juan-SESSION'!$B$538:$B$545,0), MATCH("*1st*",'Juan-SESSION'!$K$7:$T$7,0))</f>
        <v>#N/A</v>
      </c>
      <c r="K357" s="131" t="e">
        <f>IF($A$356='Juan-SESSION'!$A$538,INDEX('Juan-SESSION'!$K$538:$T$545, MATCH("*Clean *",'Juan-SESSION'!$B$538:$B$545,0), MATCH("*1st*",'Juan-SESSION'!$K$7:$T$7,0)),"")</f>
        <v>#N/A</v>
      </c>
      <c r="L357" s="48" t="e">
        <f>INDEX('Juan-SESSION'!$L$538:$U$545, MATCH("*Clean *",'Juan-SESSION'!$B$538:$B$545,0), MATCH("*1st*",'Juan-SESSION'!$K$7:$T$7,0))</f>
        <v>#N/A</v>
      </c>
      <c r="M357" s="131" t="e">
        <f>IF($A$356='Juan-SESSION'!$A$538,INDEX('Juan-SESSION'!$K$538:$T$545, MATCH("*Lat Pulldown*",'Juan-SESSION'!$B$538:$B$545,0), MATCH("*1st*",'Juan-SESSION'!$K$7:$T$7,0)),"")</f>
        <v>#N/A</v>
      </c>
      <c r="N357" s="48" t="e">
        <f>INDEX('Juan-SESSION'!$L$538:$U$545, MATCH("*Lat Pulldown*",'Juan-SESSION'!$B$538:$B$545,0), MATCH("*1st*",'Juan-SESSION'!$K$7:$T$7,0))</f>
        <v>#N/A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IF($A$356='Juan-SESSION'!$A$538,INDEX('Juan-SESSION'!$K$538:$T$545, MATCH("*Squat*",'Juan-SESSION'!$B$538:$B$545,0), MATCH("*2nd*",'Juan-SESSION'!$K$7:$T$7,0)),"")</f>
        <v>#N/A</v>
      </c>
      <c r="D358" s="132" t="e">
        <f>INDEX('Juan-SESSION'!L$538:U$545, MATCH("*Squat*",'Juan-SESSION'!$B$538:$B$545,0), MATCH("*2nd*",'Juan-SESSION'!K$7:T$7,0))</f>
        <v>#N/A</v>
      </c>
      <c r="E358" s="131" t="e">
        <f>IF($A$356='Juan-SESSION'!$A$538,INDEX('Juan-SESSION'!$K$538:$T$545, MATCH("*Deadlift*",'Juan-SESSION'!$B$538:$B$545,0), MATCH("*2ND*",'Juan-SESSION'!$K$7:$T$7,0)),"")</f>
        <v>#N/A</v>
      </c>
      <c r="F358" s="131" t="e">
        <f>INDEX('Juan-SESSION'!$L$538:$U$545, MATCH("*Deadlift*",'Juan-SESSION'!$B$538:$B$545,0), MATCH("*2nd*",'Juan-SESSION'!$K$7:$T$7,0))</f>
        <v>#N/A</v>
      </c>
      <c r="G358" s="131" t="e">
        <f>IF($A$356='Juan-SESSION'!$A$538,INDEX('Juan-SESSION'!$K$538:$T$545, MATCH("*Bench Press*",'Juan-SESSION'!$B$538:$B$545,0), MATCH("*2ND*",'Juan-SESSION'!$K$7:$T$7,0)),"")</f>
        <v>#N/A</v>
      </c>
      <c r="H358" s="131" t="e">
        <f>INDEX('Juan-SESSION'!$L$538:$U$545, MATCH("*Bench Press*",'Juan-SESSION'!$B$538:$B$545,0), MATCH("*2nd*",'Juan-SESSION'!$K$7:$T$7,0))</f>
        <v>#N/A</v>
      </c>
      <c r="I358" s="132" t="e">
        <f>IF($A$356='Juan-SESSION'!$A$538,INDEX('Juan-SESSION'!$K$538:$T$545, MATCH("*Military*",'Juan-SESSION'!$B$538:$B$545,0), MATCH("*2ND*",'Juan-SESSION'!$K$7:$T$7,0)),"")</f>
        <v>#N/A</v>
      </c>
      <c r="J358" s="44" t="e">
        <f>INDEX('Juan-SESSION'!$L$538:$U$545, MATCH("*Military*",'Juan-SESSION'!$B$538:$B$545,0), MATCH("*2nd*",'Juan-SESSION'!$K$7:$T$7,0))</f>
        <v>#N/A</v>
      </c>
      <c r="K358" s="131" t="e">
        <f>IF($A$356='Juan-SESSION'!$A$538,INDEX('Juan-SESSION'!$K$538:$T$545, MATCH("*Clean *",'Juan-SESSION'!$B$538:$B$545,0), MATCH("*2ND*",'Juan-SESSION'!$K$7:$T$7,0)),"")</f>
        <v>#N/A</v>
      </c>
      <c r="L358" s="44" t="e">
        <f>INDEX('Juan-SESSION'!$L$538:$U$545, MATCH("*Clean *",'Juan-SESSION'!$B$538:$B$545,0), MATCH("*2nd*",'Juan-SESSION'!$K$7:$T$7,0))</f>
        <v>#N/A</v>
      </c>
      <c r="M358" s="131" t="e">
        <f>IF($A$356='Juan-SESSION'!$A$538,INDEX('Juan-SESSION'!$K$538:$T$545, MATCH("*Lat Pulldown*",'Juan-SESSION'!$B$538:$B$545,0), MATCH("*2ND*",'Juan-SESSION'!$K$7:$T$7,0)),"")</f>
        <v>#N/A</v>
      </c>
      <c r="N358" s="44" t="e">
        <f>INDEX('Juan-SESSION'!$L$538:$U$545, MATCH("*Lat Pulldown*",'Juan-SESSION'!$B$538:$B$545,0), MATCH("*2nd*",'Juan-SESSION'!$K$7:$T$7,0))</f>
        <v>#N/A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IF($A$356='Juan-SESSION'!$A$538,INDEX('Juan-SESSION'!$K$538:$T$545, MATCH("*Squat*",'Juan-SESSION'!$B$538:$B$545,0), MATCH("*3rd*",'Juan-SESSION'!$K$7:$T$7,0)),"")</f>
        <v>#N/A</v>
      </c>
      <c r="D359" s="132" t="e">
        <f>INDEX('Juan-SESSION'!L$538:U$545, MATCH("*Squat*",'Juan-SESSION'!$B$538:$B$545,0), MATCH("*3rd*",'Juan-SESSION'!K$7:T$7,0))</f>
        <v>#N/A</v>
      </c>
      <c r="E359" s="131" t="e">
        <f>IF($A$356='Juan-SESSION'!$A$538,INDEX('Juan-SESSION'!$K$538:$T$545, MATCH("*Deadlift*",'Juan-SESSION'!$B$538:$B$545,0), MATCH("*3rd*",'Juan-SESSION'!$K$7:$T$7,0)),"")</f>
        <v>#N/A</v>
      </c>
      <c r="F359" s="131" t="e">
        <f>INDEX('Juan-SESSION'!$L$538:$U$545, MATCH("*Deadlift*",'Juan-SESSION'!$B$538:$B$545,0), MATCH("*3rd*",'Juan-SESSION'!$K$7:$T$7,0))</f>
        <v>#N/A</v>
      </c>
      <c r="G359" s="131" t="e">
        <f>IF($A$356='Juan-SESSION'!$A$538,INDEX('Juan-SESSION'!$K$538:$T$545, MATCH("*Bench Press*",'Juan-SESSION'!$B$538:$B$545,0), MATCH("*3rd*",'Juan-SESSION'!$K$7:$T$7,0)),"")</f>
        <v>#N/A</v>
      </c>
      <c r="H359" s="131" t="e">
        <f>INDEX('Juan-SESSION'!$L$538:$U$545, MATCH("*Bench Press*",'Juan-SESSION'!$B$538:$B$545,0), MATCH("*3rd*",'Juan-SESSION'!$K$7:$T$7,0))</f>
        <v>#N/A</v>
      </c>
      <c r="I359" s="132" t="e">
        <f>IF($A$356='Juan-SESSION'!$A$538,INDEX('Juan-SESSION'!$K$538:$T$545, MATCH("*Military*",'Juan-SESSION'!$B$538:$B$545,0), MATCH("*3rd*",'Juan-SESSION'!$K$7:$T$7,0)),"")</f>
        <v>#N/A</v>
      </c>
      <c r="J359" s="44" t="e">
        <f>INDEX('Juan-SESSION'!$L$538:$U$545, MATCH("*Military*",'Juan-SESSION'!$B$538:$B$545,0), MATCH("*3rd*",'Juan-SESSION'!$K$7:$T$7,0))</f>
        <v>#N/A</v>
      </c>
      <c r="K359" s="131" t="e">
        <f>IF($A$356='Juan-SESSION'!$A$538,INDEX('Juan-SESSION'!$K$538:$T$545, MATCH("*Clean *",'Juan-SESSION'!$B$538:$B$545,0), MATCH("*3rd*",'Juan-SESSION'!$K$7:$T$7,0)),"")</f>
        <v>#N/A</v>
      </c>
      <c r="L359" s="44" t="e">
        <f>INDEX('Juan-SESSION'!$L$538:$U$545, MATCH("*Clean *",'Juan-SESSION'!$B$538:$B$545,0), MATCH("*3rd*",'Juan-SESSION'!$K$7:$T$7,0))</f>
        <v>#N/A</v>
      </c>
      <c r="M359" s="131" t="e">
        <f>IF($A$356='Juan-SESSION'!$A$538,INDEX('Juan-SESSION'!$K$538:$T$545, MATCH("*Lat Pulldown*",'Juan-SESSION'!$B$538:$B$545,0), MATCH("*3rd*",'Juan-SESSION'!$K$7:$T$7,0)),"")</f>
        <v>#N/A</v>
      </c>
      <c r="N359" s="44" t="e">
        <f>INDEX('Juan-SESSION'!$L$538:$U$545, MATCH("*Lat Pulldown*",'Juan-SESSION'!$B$538:$B$545,0), MATCH("*3rd*",'Juan-SESSION'!$K$7:$T$7,0))</f>
        <v>#N/A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IF($A$356='Juan-SESSION'!$A$538,INDEX('Juan-SESSION'!$K$538:$T$545, MATCH("*Squat*",'Juan-SESSION'!$B$538:$B$545,0), MATCH("*4th*",'Juan-SESSION'!$K$7:$T$7,0)),"")</f>
        <v>#N/A</v>
      </c>
      <c r="D360" s="132" t="e">
        <f>INDEX('Juan-SESSION'!L$538:U$545, MATCH("*Squat*",'Juan-SESSION'!$B$538:$B$545,0), MATCH("*4th*",'Juan-SESSION'!K$7:T$7,0))</f>
        <v>#N/A</v>
      </c>
      <c r="E360" s="131" t="e">
        <f>IF($A$356='Juan-SESSION'!$A$538,INDEX('Juan-SESSION'!$K$538:$T$545, MATCH("*Deadlift*",'Juan-SESSION'!$B$538:$B$545,0), MATCH("*4th*",'Juan-SESSION'!$K$7:$T$7,0)),"")</f>
        <v>#N/A</v>
      </c>
      <c r="F360" s="131" t="e">
        <f>INDEX('Juan-SESSION'!$L$538:$U$545, MATCH("*Deadlift*",'Juan-SESSION'!$B$538:$B$545,0), MATCH("*4th*",'Juan-SESSION'!$K$7:$T$7,0))</f>
        <v>#N/A</v>
      </c>
      <c r="G360" s="131" t="e">
        <f>IF($A$356='Juan-SESSION'!$A$538,INDEX('Juan-SESSION'!$K$538:$T$545, MATCH("*Bench Press*",'Juan-SESSION'!$B$538:$B$545,0), MATCH("*4th*",'Juan-SESSION'!$K$7:$T$7,0)),"")</f>
        <v>#N/A</v>
      </c>
      <c r="H360" s="131" t="e">
        <f>INDEX('Juan-SESSION'!$L$538:$U$545, MATCH("*Bench Press*",'Juan-SESSION'!$B$538:$B$545,0), MATCH("*4th*",'Juan-SESSION'!$K$7:$T$7,0))</f>
        <v>#N/A</v>
      </c>
      <c r="I360" s="132" t="e">
        <f>IF($A$356='Juan-SESSION'!$A$538,INDEX('Juan-SESSION'!$K$538:$T$545, MATCH("*Military*",'Juan-SESSION'!$B$538:$B$545,0), MATCH("*4th*",'Juan-SESSION'!$K$7:$T$7,0)),"")</f>
        <v>#N/A</v>
      </c>
      <c r="J360" s="44" t="e">
        <f>INDEX('Juan-SESSION'!$L$538:$U$545, MATCH("*Military*",'Juan-SESSION'!$B$538:$B$545,0), MATCH("*4th*",'Juan-SESSION'!$K$7:$T$7,0))</f>
        <v>#N/A</v>
      </c>
      <c r="K360" s="131" t="e">
        <f>IF($A$356='Juan-SESSION'!$A$538,INDEX('Juan-SESSION'!$K$538:$T$545, MATCH("*Clean *",'Juan-SESSION'!$B$538:$B$545,0), MATCH("*4th*",'Juan-SESSION'!$K$7:$T$7,0)),"")</f>
        <v>#N/A</v>
      </c>
      <c r="L360" s="44" t="e">
        <f>INDEX('Juan-SESSION'!$L$538:$U$545, MATCH("*Clean *",'Juan-SESSION'!$B$538:$B$545,0), MATCH("*4th*",'Juan-SESSION'!$K$7:$T$7,0))</f>
        <v>#N/A</v>
      </c>
      <c r="M360" s="131" t="e">
        <f>IF($A$356='Juan-SESSION'!$A$538,INDEX('Juan-SESSION'!$K$538:$T$545, MATCH("*Lat Pulldown*",'Juan-SESSION'!$B$538:$B$545,0), MATCH("*4th*",'Juan-SESSION'!$K$7:$T$7,0)),"")</f>
        <v>#N/A</v>
      </c>
      <c r="N360" s="44" t="e">
        <f>INDEX('Juan-SESSION'!$L$538:$U$545, MATCH("*Lat Pulldown*",'Juan-SESSION'!$B$538:$B$545,0), MATCH("*4th*",'Juan-SESSION'!$K$7:$T$7,0))</f>
        <v>#N/A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IF($A$356='Juan-SESSION'!$A$538,INDEX('Juan-SESSION'!$K$538:$T$545, MATCH("*Squat*",'Juan-SESSION'!$B$538:$B$545,0), MATCH("*5th*",'Juan-SESSION'!$K$7:$T$7,0)),"")</f>
        <v>#N/A</v>
      </c>
      <c r="D361" s="132" t="e">
        <f>INDEX('Juan-SESSION'!L$538:U$545, MATCH("*Squat*",'Juan-SESSION'!$B$538:$B$545,0), MATCH("*5th*",'Juan-SESSION'!K$7:T$7,0))</f>
        <v>#N/A</v>
      </c>
      <c r="E361" s="131" t="e">
        <f>IF($A$356='Juan-SESSION'!$A$538,INDEX('Juan-SESSION'!$K$538:$T$545, MATCH("*Deadlift*",'Juan-SESSION'!$B$538:$B$545,0), MATCH("*5th*",'Juan-SESSION'!$K$7:$T$7,0)),"")</f>
        <v>#N/A</v>
      </c>
      <c r="F361" s="131" t="e">
        <f>INDEX('Juan-SESSION'!$L$538:$U$545, MATCH("*Deadlift*",'Juan-SESSION'!$B$538:$B$545,0), MATCH("*5th*",'Juan-SESSION'!$K$7:$T$7,0))</f>
        <v>#N/A</v>
      </c>
      <c r="G361" s="131" t="e">
        <f>IF($A$356='Juan-SESSION'!$A$538,INDEX('Juan-SESSION'!$K$538:$T$545, MATCH("*Bench Press*",'Juan-SESSION'!$B$538:$B$545,0), MATCH("*5th*",'Juan-SESSION'!$K$7:$T$7,0)),"")</f>
        <v>#N/A</v>
      </c>
      <c r="H361" s="131" t="e">
        <f>INDEX('Juan-SESSION'!$L$538:$U$545, MATCH("*Bench Press*",'Juan-SESSION'!$B$538:$B$545,0), MATCH("*5th*",'Juan-SESSION'!$K$7:$T$7,0))</f>
        <v>#N/A</v>
      </c>
      <c r="I361" s="132" t="e">
        <f>IF($A$356='Juan-SESSION'!$A$538,INDEX('Juan-SESSION'!$K$538:$T$545, MATCH("*Military*",'Juan-SESSION'!$B$538:$B$545,0), MATCH("*5th*",'Juan-SESSION'!$K$7:$T$7,0)),"")</f>
        <v>#N/A</v>
      </c>
      <c r="J361" s="44" t="e">
        <f>INDEX('Juan-SESSION'!$L$538:$U$545, MATCH("*Military*",'Juan-SESSION'!$B$538:$B$545,0), MATCH("*5th*",'Juan-SESSION'!$K$7:$T$7,0))</f>
        <v>#N/A</v>
      </c>
      <c r="K361" s="131" t="e">
        <f>IF($A$356='Juan-SESSION'!$A$538,INDEX('Juan-SESSION'!$K$538:$T$545, MATCH("*Clean *",'Juan-SESSION'!$B$538:$B$545,0), MATCH("*5th*",'Juan-SESSION'!$K$7:$T$7,0)),"")</f>
        <v>#N/A</v>
      </c>
      <c r="L361" s="44" t="e">
        <f>INDEX('Juan-SESSION'!$L$538:$U$545, MATCH("*Clean *",'Juan-SESSION'!$B$538:$B$545,0), MATCH("*5th*",'Juan-SESSION'!$K$7:$T$7,0))</f>
        <v>#N/A</v>
      </c>
      <c r="M361" s="131" t="e">
        <f>IF($A$356='Juan-SESSION'!$A$538,INDEX('Juan-SESSION'!$K$538:$T$545, MATCH("*Lat Pulldown*",'Juan-SESSION'!$B$538:$B$545,0), MATCH("*5th*",'Juan-SESSION'!$K$7:$T$7,0)),"")</f>
        <v>#N/A</v>
      </c>
      <c r="N361" s="44" t="e">
        <f>INDEX('Juan-SESSION'!$L$538:$U$545, MATCH("*Lat Pulldown*",'Juan-SESSION'!$B$538:$B$545,0), MATCH("*5th*",'Juan-SESSION'!$K$7:$T$7,0))</f>
        <v>#N/A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'Juan-SESSION'!A547</f>
        <v>0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e">
        <f>IF($A$140='Juan-SESSION'!$A$547,INDEX('Juan-SESSION'!$K$547:$T$554, MATCH("*1k Row*",'Juan-SESSION'!$B$547:$B$554,0), MATCH("*1st*",'Juan-SESSION'!$K$7:$T$7,0)),"")</f>
        <v>#N/A</v>
      </c>
      <c r="P362" s="152" t="e">
        <f>IF($A$140='Juan-SESSION'!$A$547,INDEX('Juan-SESSION'!$K$547:$T$554, MATCH("*HIIT*",'Juan-SESSION'!$B$547:$B$554,0), MATCH("*1st*",'Juan-SESSION'!$K$7:$T$7,0)),"")</f>
        <v>#N/A</v>
      </c>
      <c r="Q362" s="119" t="e">
        <f>INDEX('Juan-SESSION'!$L$547:$U$547, MATCH("*HIIT*",'Juan-SESSION'!$B$547:$B$547,0), MATCH("*1st*",'Juan-SESSION'!$K$7:$T$7,0))</f>
        <v>#N/A</v>
      </c>
      <c r="R362" s="119">
        <f>'Juan-SESSION'!U430</f>
        <v>0</v>
      </c>
      <c r="S362" s="116"/>
      <c r="T362" s="116"/>
      <c r="U362" s="120">
        <f>'Juan-SESSION'!A548</f>
        <v>0</v>
      </c>
      <c r="V362" s="120">
        <f>'Juan-SESSION'!A549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IF($A$362='Juan-SESSION'!$A$547,INDEX('Juan-SESSION'!$K$547:$T$554, MATCH("*Squat*",'Juan-SESSION'!$B$547:$B$554,0), MATCH("*1st*",'Juan-SESSION'!$K$7:$T$7,0)),"")</f>
        <v>#N/A</v>
      </c>
      <c r="D363" s="132" t="e">
        <f>INDEX('Juan-SESSION'!L$547:U$554, MATCH("*Squat*",'Juan-SESSION'!$B$547:$B$554,0), MATCH("*1st*",'Juan-SESSION'!K$7:T$7,0))</f>
        <v>#N/A</v>
      </c>
      <c r="E363" s="131" t="e">
        <f>IF($A$362='Juan-SESSION'!$A$547,INDEX('Juan-SESSION'!$K$547:$T$554, MATCH("*Deadlift*",'Juan-SESSION'!$B$547:$B$554,0), MATCH("*1st*",'Juan-SESSION'!$K$7:$T$7,0)),"")</f>
        <v>#N/A</v>
      </c>
      <c r="F363" s="131" t="e">
        <f>INDEX('Juan-SESSION'!$L$547:$U$554, MATCH("*Deadlift*",'Juan-SESSION'!$B$547:$B$554,0), MATCH("*1st*",'Juan-SESSION'!$K$7:$T$7,0))</f>
        <v>#N/A</v>
      </c>
      <c r="G363" s="131" t="e">
        <f>IF($A$362='Juan-SESSION'!$A$547,INDEX('Juan-SESSION'!$K$547:$T$554, MATCH("*Bench Press*",'Juan-SESSION'!$B$547:$B$554,0), MATCH("*1st*",'Juan-SESSION'!$K$7:$T$7,0)),"")</f>
        <v>#N/A</v>
      </c>
      <c r="H363" s="131" t="e">
        <f>INDEX('Juan-SESSION'!$L$547:$U$554, MATCH("*Bench Press*",'Juan-SESSION'!$B$547:$B$554,0), MATCH("*1st*",'Juan-SESSION'!$K$7:$T$7,0))</f>
        <v>#N/A</v>
      </c>
      <c r="I363" s="132" t="e">
        <f>IF($A$362='Juan-SESSION'!$A$547,INDEX('Juan-SESSION'!$K$547:$T$554, MATCH("*Military*",'Juan-SESSION'!$B$547:$B$554,0), MATCH("*1st*",'Juan-SESSION'!$K$7:$T$7,0)),"")</f>
        <v>#N/A</v>
      </c>
      <c r="J363" s="48" t="e">
        <f>INDEX('Juan-SESSION'!$L$547:$U$554, MATCH("*Military*",'Juan-SESSION'!$B$547:$B$554,0), MATCH("*1st*",'Juan-SESSION'!$K$7:$T$7,0))</f>
        <v>#N/A</v>
      </c>
      <c r="K363" s="131" t="e">
        <f>IF($A$362='Juan-SESSION'!$A$547,INDEX('Juan-SESSION'!$K$547:$T$554, MATCH("*Clean *",'Juan-SESSION'!$B$547:$B$554,0), MATCH("*1st*",'Juan-SESSION'!$K$7:$T$7,0)),"")</f>
        <v>#N/A</v>
      </c>
      <c r="L363" s="48" t="e">
        <f>INDEX('Juan-SESSION'!$L$547:$U$554, MATCH("*Clean *",'Juan-SESSION'!$B$547:$B$554,0), MATCH("*1st*",'Juan-SESSION'!$K$7:$T$7,0))</f>
        <v>#N/A</v>
      </c>
      <c r="M363" s="131" t="e">
        <f>IF($A$362='Juan-SESSION'!$A$547,INDEX('Juan-SESSION'!$K$547:$T$554, MATCH("*Lat Pulldown*",'Juan-SESSION'!$B$547:$B$554,0), MATCH("*1st*",'Juan-SESSION'!$K$7:$T$7,0)),"")</f>
        <v>#N/A</v>
      </c>
      <c r="N363" s="48" t="e">
        <f>INDEX('Juan-SESSION'!$L$547:$U$554, MATCH("*Lat Pulldown*",'Juan-SESSION'!$B$547:$B$554,0), MATCH("*1st*",'Juan-SESSION'!$K$7:$T$7,0))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IF($A$362='Juan-SESSION'!$A$547,INDEX('Juan-SESSION'!$K$547:$T$554, MATCH("*Squat*",'Juan-SESSION'!$B$547:$B$554,0), MATCH("*2nd*",'Juan-SESSION'!$K$7:$T$7,0)),"")</f>
        <v>#N/A</v>
      </c>
      <c r="D364" s="132" t="e">
        <f>INDEX('Juan-SESSION'!L$547:U$554, MATCH("*Squat*",'Juan-SESSION'!$B$547:$B$554,0), MATCH("*2nd*",'Juan-SESSION'!K$7:T$7,0))</f>
        <v>#N/A</v>
      </c>
      <c r="E364" s="131" t="e">
        <f>IF($A$362='Juan-SESSION'!$A$547,INDEX('Juan-SESSION'!$K$547:$T$554, MATCH("*Deadlift*",'Juan-SESSION'!$B$547:$B$554,0), MATCH("*2ND*",'Juan-SESSION'!$K$7:$T$7,0)),"")</f>
        <v>#N/A</v>
      </c>
      <c r="F364" s="131" t="e">
        <f>INDEX('Juan-SESSION'!$L$547:$U$554, MATCH("*Deadlift*",'Juan-SESSION'!$B$547:$B$554,0), MATCH("*2nd*",'Juan-SESSION'!$K$7:$T$7,0))</f>
        <v>#N/A</v>
      </c>
      <c r="G364" s="131" t="e">
        <f>IF($A$362='Juan-SESSION'!$A$547,INDEX('Juan-SESSION'!$K$547:$T$554, MATCH("*Bench Press*",'Juan-SESSION'!$B$547:$B$554,0), MATCH("*2ND*",'Juan-SESSION'!$K$7:$T$7,0)),"")</f>
        <v>#N/A</v>
      </c>
      <c r="H364" s="131" t="e">
        <f>INDEX('Juan-SESSION'!$L$547:$U$554, MATCH("*Bench Press*",'Juan-SESSION'!$B$547:$B$554,0), MATCH("*2nd*",'Juan-SESSION'!$K$7:$T$7,0))</f>
        <v>#N/A</v>
      </c>
      <c r="I364" s="132" t="e">
        <f>IF($A$362='Juan-SESSION'!$A$547,INDEX('Juan-SESSION'!$K$547:$T$554, MATCH("*Military*",'Juan-SESSION'!$B$547:$B$554,0), MATCH("*2ND*",'Juan-SESSION'!$K$7:$T$7,0)),"")</f>
        <v>#N/A</v>
      </c>
      <c r="J364" s="44" t="e">
        <f>INDEX('Juan-SESSION'!$L$547:$U$554, MATCH("*Military*",'Juan-SESSION'!$B$547:$B$554,0), MATCH("*2nd*",'Juan-SESSION'!$K$7:$T$7,0))</f>
        <v>#N/A</v>
      </c>
      <c r="K364" s="131" t="e">
        <f>IF($A$362='Juan-SESSION'!$A$547,INDEX('Juan-SESSION'!$K$547:$T$554, MATCH("*Clean *",'Juan-SESSION'!$B$547:$B$554,0), MATCH("*2ND*",'Juan-SESSION'!$K$7:$T$7,0)),"")</f>
        <v>#N/A</v>
      </c>
      <c r="L364" s="44" t="e">
        <f>INDEX('Juan-SESSION'!$L$547:$U$554, MATCH("*Clean *",'Juan-SESSION'!$B$547:$B$554,0), MATCH("*2nd*",'Juan-SESSION'!$K$7:$T$7,0))</f>
        <v>#N/A</v>
      </c>
      <c r="M364" s="131" t="e">
        <f>IF($A$362='Juan-SESSION'!$A$547,INDEX('Juan-SESSION'!$K$547:$T$554, MATCH("*Lat Pulldown*",'Juan-SESSION'!$B$547:$B$554,0), MATCH("*2ND*",'Juan-SESSION'!$K$7:$T$7,0)),"")</f>
        <v>#N/A</v>
      </c>
      <c r="N364" s="44" t="e">
        <f>INDEX('Juan-SESSION'!$L$547:$U$554, MATCH("*Lat Pulldown*",'Juan-SESSION'!$B$547:$B$554,0), MATCH("*2nd*",'Juan-SESSION'!$K$7:$T$7,0))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IF($A$362='Juan-SESSION'!$A$547,INDEX('Juan-SESSION'!$K$547:$T$554, MATCH("*Squat*",'Juan-SESSION'!$B$547:$B$554,0), MATCH("*3rd*",'Juan-SESSION'!$K$7:$T$7,0)),"")</f>
        <v>#N/A</v>
      </c>
      <c r="D365" s="132" t="e">
        <f>INDEX('Juan-SESSION'!L$547:U$554, MATCH("*Squat*",'Juan-SESSION'!$B$547:$B$554,0), MATCH("*3rd*",'Juan-SESSION'!K$7:T$7,0))</f>
        <v>#N/A</v>
      </c>
      <c r="E365" s="131" t="e">
        <f>IF($A$362='Juan-SESSION'!$A$547,INDEX('Juan-SESSION'!$K$547:$T$554, MATCH("*Deadlift*",'Juan-SESSION'!$B$547:$B$554,0), MATCH("*3rd*",'Juan-SESSION'!$K$7:$T$7,0)),"")</f>
        <v>#N/A</v>
      </c>
      <c r="F365" s="131" t="e">
        <f>INDEX('Juan-SESSION'!$L$547:$U$554, MATCH("*Deadlift*",'Juan-SESSION'!$B$547:$B$554,0), MATCH("*3rd*",'Juan-SESSION'!$K$7:$T$7,0))</f>
        <v>#N/A</v>
      </c>
      <c r="G365" s="131" t="e">
        <f>IF($A$362='Juan-SESSION'!$A$547,INDEX('Juan-SESSION'!$K$547:$T$554, MATCH("*Bench Press*",'Juan-SESSION'!$B$547:$B$554,0), MATCH("*3rd*",'Juan-SESSION'!$K$7:$T$7,0)),"")</f>
        <v>#N/A</v>
      </c>
      <c r="H365" s="131" t="e">
        <f>INDEX('Juan-SESSION'!$L$547:$U$554, MATCH("*Bench Press*",'Juan-SESSION'!$B$547:$B$554,0), MATCH("*3rd*",'Juan-SESSION'!$K$7:$T$7,0))</f>
        <v>#N/A</v>
      </c>
      <c r="I365" s="132" t="e">
        <f>IF($A$362='Juan-SESSION'!$A$547,INDEX('Juan-SESSION'!$K$547:$T$554, MATCH("*Military*",'Juan-SESSION'!$B$547:$B$554,0), MATCH("*3rd*",'Juan-SESSION'!$K$7:$T$7,0)),"")</f>
        <v>#N/A</v>
      </c>
      <c r="J365" s="44" t="e">
        <f>INDEX('Juan-SESSION'!$L$547:$U$554, MATCH("*Military*",'Juan-SESSION'!$B$547:$B$554,0), MATCH("*3rd*",'Juan-SESSION'!$K$7:$T$7,0))</f>
        <v>#N/A</v>
      </c>
      <c r="K365" s="131" t="e">
        <f>IF($A$362='Juan-SESSION'!$A$547,INDEX('Juan-SESSION'!$K$547:$T$554, MATCH("*Clean *",'Juan-SESSION'!$B$547:$B$554,0), MATCH("*3rd*",'Juan-SESSION'!$K$7:$T$7,0)),"")</f>
        <v>#N/A</v>
      </c>
      <c r="L365" s="44" t="e">
        <f>INDEX('Juan-SESSION'!$L$547:$U$554, MATCH("*Clean *",'Juan-SESSION'!$B$547:$B$554,0), MATCH("*3rd*",'Juan-SESSION'!$K$7:$T$7,0))</f>
        <v>#N/A</v>
      </c>
      <c r="M365" s="131" t="e">
        <f>IF($A$362='Juan-SESSION'!$A$547,INDEX('Juan-SESSION'!$K$547:$T$554, MATCH("*Lat Pulldown*",'Juan-SESSION'!$B$547:$B$554,0), MATCH("*3rd*",'Juan-SESSION'!$K$7:$T$7,0)),"")</f>
        <v>#N/A</v>
      </c>
      <c r="N365" s="44" t="e">
        <f>INDEX('Juan-SESSION'!$L$547:$U$554, MATCH("*Lat Pulldown*",'Juan-SESSION'!$B$547:$B$554,0), MATCH("*3rd*",'Juan-SESSION'!$K$7:$T$7,0))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IF($A$362='Juan-SESSION'!$A$547,INDEX('Juan-SESSION'!$K$547:$T$554, MATCH("*Squat*",'Juan-SESSION'!$B$547:$B$554,0), MATCH("*4th*",'Juan-SESSION'!$K$7:$T$7,0)),"")</f>
        <v>#N/A</v>
      </c>
      <c r="D366" s="132" t="e">
        <f>INDEX('Juan-SESSION'!L$547:U$554, MATCH("*Squat*",'Juan-SESSION'!$B$547:$B$554,0), MATCH("*4th*",'Juan-SESSION'!K$7:T$7,0))</f>
        <v>#N/A</v>
      </c>
      <c r="E366" s="131" t="e">
        <f>IF($A$362='Juan-SESSION'!$A$547,INDEX('Juan-SESSION'!$K$547:$T$554, MATCH("*Deadlift*",'Juan-SESSION'!$B$547:$B$554,0), MATCH("*4th*",'Juan-SESSION'!$K$7:$T$7,0)),"")</f>
        <v>#N/A</v>
      </c>
      <c r="F366" s="131" t="e">
        <f>INDEX('Juan-SESSION'!$L$547:$U$554, MATCH("*Deadlift*",'Juan-SESSION'!$B$547:$B$554,0), MATCH("*4th*",'Juan-SESSION'!$K$7:$T$7,0))</f>
        <v>#N/A</v>
      </c>
      <c r="G366" s="131" t="e">
        <f>IF($A$362='Juan-SESSION'!$A$547,INDEX('Juan-SESSION'!$K$547:$T$554, MATCH("*Bench Press*",'Juan-SESSION'!$B$547:$B$554,0), MATCH("*4th*",'Juan-SESSION'!$K$7:$T$7,0)),"")</f>
        <v>#N/A</v>
      </c>
      <c r="H366" s="131" t="e">
        <f>INDEX('Juan-SESSION'!$L$547:$U$554, MATCH("*Bench Press*",'Juan-SESSION'!$B$547:$B$554,0), MATCH("*4th*",'Juan-SESSION'!$K$7:$T$7,0))</f>
        <v>#N/A</v>
      </c>
      <c r="I366" s="132" t="e">
        <f>IF($A$362='Juan-SESSION'!$A$547,INDEX('Juan-SESSION'!$K$547:$T$554, MATCH("*Military*",'Juan-SESSION'!$B$547:$B$554,0), MATCH("*4th*",'Juan-SESSION'!$K$7:$T$7,0)),"")</f>
        <v>#N/A</v>
      </c>
      <c r="J366" s="44" t="e">
        <f>INDEX('Juan-SESSION'!$L$547:$U$554, MATCH("*Military*",'Juan-SESSION'!$B$547:$B$554,0), MATCH("*4th*",'Juan-SESSION'!$K$7:$T$7,0))</f>
        <v>#N/A</v>
      </c>
      <c r="K366" s="131" t="e">
        <f>IF($A$362='Juan-SESSION'!$A$547,INDEX('Juan-SESSION'!$K$547:$T$554, MATCH("*Clean *",'Juan-SESSION'!$B$547:$B$554,0), MATCH("*4th*",'Juan-SESSION'!$K$7:$T$7,0)),"")</f>
        <v>#N/A</v>
      </c>
      <c r="L366" s="44" t="e">
        <f>INDEX('Juan-SESSION'!$L$547:$U$554, MATCH("*Clean *",'Juan-SESSION'!$B$547:$B$554,0), MATCH("*4th*",'Juan-SESSION'!$K$7:$T$7,0))</f>
        <v>#N/A</v>
      </c>
      <c r="M366" s="131" t="e">
        <f>IF($A$362='Juan-SESSION'!$A$547,INDEX('Juan-SESSION'!$K$547:$T$554, MATCH("*Lat Pulldown*",'Juan-SESSION'!$B$547:$B$554,0), MATCH("*4th*",'Juan-SESSION'!$K$7:$T$7,0)),"")</f>
        <v>#N/A</v>
      </c>
      <c r="N366" s="44" t="e">
        <f>INDEX('Juan-SESSION'!$L$547:$U$554, MATCH("*Lat Pulldown*",'Juan-SESSION'!$B$547:$B$554,0), MATCH("*4th*",'Juan-SESSION'!$K$7:$T$7,0))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IF($A$362='Juan-SESSION'!$A$547,INDEX('Juan-SESSION'!$K$547:$T$554, MATCH("*Squat*",'Juan-SESSION'!$B$547:$B$554,0), MATCH("*5th*",'Juan-SESSION'!$K$7:$T$7,0)),"")</f>
        <v>#N/A</v>
      </c>
      <c r="D367" s="132" t="e">
        <f>INDEX('Juan-SESSION'!L$547:U$554, MATCH("*Squat*",'Juan-SESSION'!$B$547:$B$554,0), MATCH("*5th*",'Juan-SESSION'!K$7:T$7,0))</f>
        <v>#N/A</v>
      </c>
      <c r="E367" s="131" t="e">
        <f>IF($A$362='Juan-SESSION'!$A$547,INDEX('Juan-SESSION'!$K$547:$T$554, MATCH("*Deadlift*",'Juan-SESSION'!$B$547:$B$554,0), MATCH("*5th*",'Juan-SESSION'!$K$7:$T$7,0)),"")</f>
        <v>#N/A</v>
      </c>
      <c r="F367" s="131" t="e">
        <f>INDEX('Juan-SESSION'!$L$547:$U$554, MATCH("*Deadlift*",'Juan-SESSION'!$B$547:$B$554,0), MATCH("*5th*",'Juan-SESSION'!$K$7:$T$7,0))</f>
        <v>#N/A</v>
      </c>
      <c r="G367" s="131" t="e">
        <f>IF($A$362='Juan-SESSION'!$A$547,INDEX('Juan-SESSION'!$K$547:$T$554, MATCH("*Bench Press*",'Juan-SESSION'!$B$547:$B$554,0), MATCH("*5th*",'Juan-SESSION'!$K$7:$T$7,0)),"")</f>
        <v>#N/A</v>
      </c>
      <c r="H367" s="131" t="e">
        <f>INDEX('Juan-SESSION'!$L$547:$U$554, MATCH("*Bench Press*",'Juan-SESSION'!$B$547:$B$554,0), MATCH("*5th*",'Juan-SESSION'!$K$7:$T$7,0))</f>
        <v>#N/A</v>
      </c>
      <c r="I367" s="132" t="e">
        <f>IF($A$362='Juan-SESSION'!$A$547,INDEX('Juan-SESSION'!$K$547:$T$554, MATCH("*Military*",'Juan-SESSION'!$B$547:$B$554,0), MATCH("*5th*",'Juan-SESSION'!$K$7:$T$7,0)),"")</f>
        <v>#N/A</v>
      </c>
      <c r="J367" s="44" t="e">
        <f>INDEX('Juan-SESSION'!$L$547:$U$554, MATCH("*Military*",'Juan-SESSION'!$B$547:$B$554,0), MATCH("*5th*",'Juan-SESSION'!$K$7:$T$7,0))</f>
        <v>#N/A</v>
      </c>
      <c r="K367" s="131" t="e">
        <f>IF($A$362='Juan-SESSION'!$A$547,INDEX('Juan-SESSION'!$K$547:$T$554, MATCH("*Clean *",'Juan-SESSION'!$B$547:$B$554,0), MATCH("*5th*",'Juan-SESSION'!$K$7:$T$7,0)),"")</f>
        <v>#N/A</v>
      </c>
      <c r="L367" s="44" t="e">
        <f>INDEX('Juan-SESSION'!$L$547:$U$554, MATCH("*Clean *",'Juan-SESSION'!$B$547:$B$554,0), MATCH("*5th*",'Juan-SESSION'!$K$7:$T$7,0))</f>
        <v>#N/A</v>
      </c>
      <c r="M367" s="131" t="e">
        <f>IF($A$362='Juan-SESSION'!$A$547,INDEX('Juan-SESSION'!$K$547:$T$554, MATCH("*Lat Pulldown*",'Juan-SESSION'!$B$547:$B$554,0), MATCH("*5th*",'Juan-SESSION'!$K$7:$T$7,0)),"")</f>
        <v>#N/A</v>
      </c>
      <c r="N367" s="44" t="e">
        <f>INDEX('Juan-SESSION'!$L$547:$U$554, MATCH("*Lat Pulldown*",'Juan-SESSION'!$B$547:$B$554,0), MATCH("*5th*",'Juan-SESSION'!$K$7:$T$7,0))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'Juan-SESSION'!A556</f>
        <v>0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 t="e">
        <f>MAX(I369:I373)</f>
        <v>#N/A</v>
      </c>
      <c r="J368" s="116" t="e">
        <f t="array" ref="J368">MAX(IF(I369:I373=I368,J369:J373))</f>
        <v>#N/A</v>
      </c>
      <c r="K368" s="116" t="e">
        <f>MAX(K369:K373)</f>
        <v>#N/A</v>
      </c>
      <c r="L368" s="116" t="e">
        <f t="array" ref="L368">MAX(IF(K369:K373=K368,L369:L373))</f>
        <v>#N/A</v>
      </c>
      <c r="M368" s="116" t="e">
        <f>MAX(M369:M373)</f>
        <v>#N/A</v>
      </c>
      <c r="N368" s="117" t="e">
        <f t="array" ref="N368">MAX(IF(M369:M373=M368,N369:N373))</f>
        <v>#N/A</v>
      </c>
      <c r="O368" s="152" t="e">
        <f>IF($A$140='Juan-SESSION'!$A$556,INDEX('Juan-SESSION'!$K$556:$T$563, MATCH("*1k Row*",'Juan-SESSION'!$B$556:$B$563,0), MATCH("*1st*",'Juan-SESSION'!$K$7:$T$7,0)),"")</f>
        <v>#N/A</v>
      </c>
      <c r="P368" s="152" t="e">
        <f>IF($A$140='Juan-SESSION'!$A$556,INDEX('Juan-SESSION'!$K$556:$T$563, MATCH("*HIIT*",'Juan-SESSION'!$B$556:$B$563,0), MATCH("*1st*",'Juan-SESSION'!$K$7:$T$7,0)),"")</f>
        <v>#N/A</v>
      </c>
      <c r="Q368" s="119" t="e">
        <f>INDEX('Juan-SESSION'!$L$556:$U$556, MATCH("*HIIT*",'Juan-SESSION'!$B$556:$B$556,0), MATCH("*1st*",'Juan-SESSION'!$K$7:$T$7,0))</f>
        <v>#N/A</v>
      </c>
      <c r="R368" s="119">
        <f>'Juan-SESSION'!U436</f>
        <v>0</v>
      </c>
      <c r="S368" s="116"/>
      <c r="T368" s="116"/>
      <c r="U368" s="120">
        <f>'Juan-SESSION'!A557</f>
        <v>0</v>
      </c>
      <c r="V368" s="120">
        <f>'Juan-SESSION'!A558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IF($A$368='Juan-SESSION'!$A$556,INDEX('Juan-SESSION'!$K$556:$T$563, MATCH("*Squat*",'Juan-SESSION'!$B$556:$B$563,0), MATCH("*1st*",'Juan-SESSION'!$K$7:$T$7,0)),"")</f>
        <v>#N/A</v>
      </c>
      <c r="D369" s="132" t="e">
        <f>INDEX('Juan-SESSION'!L$556:U$563, MATCH("*Squat*",'Juan-SESSION'!$B$556:$B$563,0), MATCH("*1st*",'Juan-SESSION'!K$7:T$7,0))</f>
        <v>#N/A</v>
      </c>
      <c r="E369" s="131" t="e">
        <f>IF($A$368='Juan-SESSION'!$A$556,INDEX('Juan-SESSION'!$K$556:$T$563, MATCH("*Deadlift*",'Juan-SESSION'!$B$556:$B$563,0), MATCH("*1st*",'Juan-SESSION'!$K$7:$T$7,0)),"")</f>
        <v>#N/A</v>
      </c>
      <c r="F369" s="131" t="e">
        <f>INDEX('Juan-SESSION'!$L$556:$U$563, MATCH("*Deadlift*",'Juan-SESSION'!$B$556:$B$563,0), MATCH("*1st*",'Juan-SESSION'!$K$7:$T$7,0))</f>
        <v>#N/A</v>
      </c>
      <c r="G369" s="131" t="e">
        <f>IF($A$368='Juan-SESSION'!$A$556,INDEX('Juan-SESSION'!$K$556:$T$563, MATCH("*Bench Press*",'Juan-SESSION'!$B$556:$B$563,0), MATCH("*1st*",'Juan-SESSION'!$K$7:$T$7,0)),"")</f>
        <v>#N/A</v>
      </c>
      <c r="H369" s="131" t="e">
        <f>INDEX('Juan-SESSION'!$L$556:$U$563, MATCH("*Bench Press*",'Juan-SESSION'!$B$556:$B$563,0), MATCH("*1st*",'Juan-SESSION'!$K$7:$T$7,0))</f>
        <v>#N/A</v>
      </c>
      <c r="I369" s="132" t="e">
        <f>IF($A$368='Juan-SESSION'!$A$556,INDEX('Juan-SESSION'!$K$556:$T$563, MATCH("*Military*",'Juan-SESSION'!$B$556:$B$563,0), MATCH("*1st*",'Juan-SESSION'!$K$7:$T$7,0)),"")</f>
        <v>#N/A</v>
      </c>
      <c r="J369" s="48" t="e">
        <f>INDEX('Juan-SESSION'!$L$556:$U$563, MATCH("*Military*",'Juan-SESSION'!$B$556:$B$563,0), MATCH("*1st*",'Juan-SESSION'!$K$7:$T$7,0))</f>
        <v>#N/A</v>
      </c>
      <c r="K369" s="131" t="e">
        <f>IF($A$368='Juan-SESSION'!$A$556,INDEX('Juan-SESSION'!$K$556:$T$563, MATCH("*Clean *",'Juan-SESSION'!$B$556:$B$563,0), MATCH("*1st*",'Juan-SESSION'!$K$7:$T$7,0)),"")</f>
        <v>#N/A</v>
      </c>
      <c r="L369" s="48" t="e">
        <f>INDEX('Juan-SESSION'!$L$556:$U$563, MATCH("*Clean *",'Juan-SESSION'!$B$556:$B$563,0), MATCH("*1st*",'Juan-SESSION'!$K$7:$T$7,0))</f>
        <v>#N/A</v>
      </c>
      <c r="M369" s="131" t="e">
        <f>IF($A$368='Juan-SESSION'!$A$556,INDEX('Juan-SESSION'!$K$556:$T$563, MATCH("*Lat Pulldown*",'Juan-SESSION'!$B$556:$B$563,0), MATCH("*1st*",'Juan-SESSION'!$K$7:$T$7,0)),"")</f>
        <v>#N/A</v>
      </c>
      <c r="N369" s="48" t="e">
        <f>INDEX('Juan-SESSION'!$L$556:$U$563, MATCH("*Lat Pulldown*",'Juan-SESSION'!$B$556:$B$563,0), MATCH("*1st*",'Juan-SESSION'!$K$7:$T$7,0))</f>
        <v>#N/A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IF($A$368='Juan-SESSION'!$A$556,INDEX('Juan-SESSION'!$K$556:$T$563, MATCH("*Squat*",'Juan-SESSION'!$B$556:$B$563,0), MATCH("*2nd*",'Juan-SESSION'!$K$7:$T$7,0)),"")</f>
        <v>#N/A</v>
      </c>
      <c r="D370" s="132" t="e">
        <f>INDEX('Juan-SESSION'!L$556:U$563, MATCH("*Squat*",'Juan-SESSION'!$B$556:$B$563,0), MATCH("*2nd*",'Juan-SESSION'!K$7:T$7,0))</f>
        <v>#N/A</v>
      </c>
      <c r="E370" s="131" t="e">
        <f>IF($A$368='Juan-SESSION'!$A$556,INDEX('Juan-SESSION'!$K$556:$T$563, MATCH("*Deadlift*",'Juan-SESSION'!$B$556:$B$563,0), MATCH("*2ND*",'Juan-SESSION'!$K$7:$T$7,0)),"")</f>
        <v>#N/A</v>
      </c>
      <c r="F370" s="131" t="e">
        <f>INDEX('Juan-SESSION'!$L$556:$U$563, MATCH("*Deadlift*",'Juan-SESSION'!$B$556:$B$563,0), MATCH("*2nd*",'Juan-SESSION'!$K$7:$T$7,0))</f>
        <v>#N/A</v>
      </c>
      <c r="G370" s="131" t="e">
        <f>IF($A$368='Juan-SESSION'!$A$556,INDEX('Juan-SESSION'!$K$556:$T$563, MATCH("*Bench Press*",'Juan-SESSION'!$B$556:$B$563,0), MATCH("*2ND*",'Juan-SESSION'!$K$7:$T$7,0)),"")</f>
        <v>#N/A</v>
      </c>
      <c r="H370" s="131" t="e">
        <f>INDEX('Juan-SESSION'!$L$556:$U$563, MATCH("*Bench Press*",'Juan-SESSION'!$B$556:$B$563,0), MATCH("*2nd*",'Juan-SESSION'!$K$7:$T$7,0))</f>
        <v>#N/A</v>
      </c>
      <c r="I370" s="132" t="e">
        <f>IF($A$368='Juan-SESSION'!$A$556,INDEX('Juan-SESSION'!$K$556:$T$563, MATCH("*Military*",'Juan-SESSION'!$B$556:$B$563,0), MATCH("*2ND*",'Juan-SESSION'!$K$7:$T$7,0)),"")</f>
        <v>#N/A</v>
      </c>
      <c r="J370" s="44" t="e">
        <f>INDEX('Juan-SESSION'!$L$556:$U$563, MATCH("*Military*",'Juan-SESSION'!$B$556:$B$563,0), MATCH("*2nd*",'Juan-SESSION'!$K$7:$T$7,0))</f>
        <v>#N/A</v>
      </c>
      <c r="K370" s="131" t="e">
        <f>IF($A$368='Juan-SESSION'!$A$556,INDEX('Juan-SESSION'!$K$556:$T$563, MATCH("*Clean *",'Juan-SESSION'!$B$556:$B$563,0), MATCH("*2ND*",'Juan-SESSION'!$K$7:$T$7,0)),"")</f>
        <v>#N/A</v>
      </c>
      <c r="L370" s="44" t="e">
        <f>INDEX('Juan-SESSION'!$L$556:$U$563, MATCH("*Clean *",'Juan-SESSION'!$B$556:$B$563,0), MATCH("*2nd*",'Juan-SESSION'!$K$7:$T$7,0))</f>
        <v>#N/A</v>
      </c>
      <c r="M370" s="131" t="e">
        <f>IF($A$368='Juan-SESSION'!$A$556,INDEX('Juan-SESSION'!$K$556:$T$563, MATCH("*Lat Pulldown*",'Juan-SESSION'!$B$556:$B$563,0), MATCH("*2ND*",'Juan-SESSION'!$K$7:$T$7,0)),"")</f>
        <v>#N/A</v>
      </c>
      <c r="N370" s="44" t="e">
        <f>INDEX('Juan-SESSION'!$L$556:$U$563, MATCH("*Lat Pulldown*",'Juan-SESSION'!$B$556:$B$563,0), MATCH("*2nd*",'Juan-SESSION'!$K$7:$T$7,0))</f>
        <v>#N/A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IF($A$368='Juan-SESSION'!$A$556,INDEX('Juan-SESSION'!$K$556:$T$563, MATCH("*Squat*",'Juan-SESSION'!$B$556:$B$563,0), MATCH("*3rd*",'Juan-SESSION'!$K$7:$T$7,0)),"")</f>
        <v>#N/A</v>
      </c>
      <c r="D371" s="132" t="e">
        <f>INDEX('Juan-SESSION'!L$556:U$563, MATCH("*Squat*",'Juan-SESSION'!$B$556:$B$563,0), MATCH("*3rd*",'Juan-SESSION'!K$7:T$7,0))</f>
        <v>#N/A</v>
      </c>
      <c r="E371" s="131" t="e">
        <f>IF($A$368='Juan-SESSION'!$A$556,INDEX('Juan-SESSION'!$K$556:$T$563, MATCH("*Deadlift*",'Juan-SESSION'!$B$556:$B$563,0), MATCH("*3rd*",'Juan-SESSION'!$K$7:$T$7,0)),"")</f>
        <v>#N/A</v>
      </c>
      <c r="F371" s="131" t="e">
        <f>INDEX('Juan-SESSION'!$L$556:$U$563, MATCH("*Deadlift*",'Juan-SESSION'!$B$556:$B$563,0), MATCH("*3rd*",'Juan-SESSION'!$K$7:$T$7,0))</f>
        <v>#N/A</v>
      </c>
      <c r="G371" s="131" t="e">
        <f>IF($A$368='Juan-SESSION'!$A$556,INDEX('Juan-SESSION'!$K$556:$T$563, MATCH("*Bench Press*",'Juan-SESSION'!$B$556:$B$563,0), MATCH("*3rd*",'Juan-SESSION'!$K$7:$T$7,0)),"")</f>
        <v>#N/A</v>
      </c>
      <c r="H371" s="131" t="e">
        <f>INDEX('Juan-SESSION'!$L$556:$U$563, MATCH("*Bench Press*",'Juan-SESSION'!$B$556:$B$563,0), MATCH("*3rd*",'Juan-SESSION'!$K$7:$T$7,0))</f>
        <v>#N/A</v>
      </c>
      <c r="I371" s="132" t="e">
        <f>IF($A$368='Juan-SESSION'!$A$556,INDEX('Juan-SESSION'!$K$556:$T$563, MATCH("*Military*",'Juan-SESSION'!$B$556:$B$563,0), MATCH("*3rd*",'Juan-SESSION'!$K$7:$T$7,0)),"")</f>
        <v>#N/A</v>
      </c>
      <c r="J371" s="44" t="e">
        <f>INDEX('Juan-SESSION'!$L$556:$U$563, MATCH("*Military*",'Juan-SESSION'!$B$556:$B$563,0), MATCH("*3rd*",'Juan-SESSION'!$K$7:$T$7,0))</f>
        <v>#N/A</v>
      </c>
      <c r="K371" s="131" t="e">
        <f>IF($A$368='Juan-SESSION'!$A$556,INDEX('Juan-SESSION'!$K$556:$T$563, MATCH("*Clean *",'Juan-SESSION'!$B$556:$B$563,0), MATCH("*3rd*",'Juan-SESSION'!$K$7:$T$7,0)),"")</f>
        <v>#N/A</v>
      </c>
      <c r="L371" s="44" t="e">
        <f>INDEX('Juan-SESSION'!$L$556:$U$563, MATCH("*Clean *",'Juan-SESSION'!$B$556:$B$563,0), MATCH("*3rd*",'Juan-SESSION'!$K$7:$T$7,0))</f>
        <v>#N/A</v>
      </c>
      <c r="M371" s="131" t="e">
        <f>IF($A$368='Juan-SESSION'!$A$556,INDEX('Juan-SESSION'!$K$556:$T$563, MATCH("*Lat Pulldown*",'Juan-SESSION'!$B$556:$B$563,0), MATCH("*3rd*",'Juan-SESSION'!$K$7:$T$7,0)),"")</f>
        <v>#N/A</v>
      </c>
      <c r="N371" s="44" t="e">
        <f>INDEX('Juan-SESSION'!$L$556:$U$563, MATCH("*Lat Pulldown*",'Juan-SESSION'!$B$556:$B$563,0), MATCH("*3rd*",'Juan-SESSION'!$K$7:$T$7,0))</f>
        <v>#N/A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IF($A$368='Juan-SESSION'!$A$556,INDEX('Juan-SESSION'!$K$556:$T$563, MATCH("*Squat*",'Juan-SESSION'!$B$556:$B$563,0), MATCH("*4th*",'Juan-SESSION'!$K$7:$T$7,0)),"")</f>
        <v>#N/A</v>
      </c>
      <c r="D372" s="132" t="e">
        <f>INDEX('Juan-SESSION'!L$556:U$563, MATCH("*Squat*",'Juan-SESSION'!$B$556:$B$563,0), MATCH("*4th*",'Juan-SESSION'!K$7:T$7,0))</f>
        <v>#N/A</v>
      </c>
      <c r="E372" s="131" t="e">
        <f>IF($A$368='Juan-SESSION'!$A$556,INDEX('Juan-SESSION'!$K$556:$T$563, MATCH("*Deadlift*",'Juan-SESSION'!$B$556:$B$563,0), MATCH("*4th*",'Juan-SESSION'!$K$7:$T$7,0)),"")</f>
        <v>#N/A</v>
      </c>
      <c r="F372" s="131" t="e">
        <f>INDEX('Juan-SESSION'!$L$556:$U$563, MATCH("*Deadlift*",'Juan-SESSION'!$B$556:$B$563,0), MATCH("*4th*",'Juan-SESSION'!$K$7:$T$7,0))</f>
        <v>#N/A</v>
      </c>
      <c r="G372" s="131" t="e">
        <f>IF($A$368='Juan-SESSION'!$A$556,INDEX('Juan-SESSION'!$K$556:$T$563, MATCH("*Bench Press*",'Juan-SESSION'!$B$556:$B$563,0), MATCH("*4th*",'Juan-SESSION'!$K$7:$T$7,0)),"")</f>
        <v>#N/A</v>
      </c>
      <c r="H372" s="131" t="e">
        <f>INDEX('Juan-SESSION'!$L$556:$U$563, MATCH("*Bench Press*",'Juan-SESSION'!$B$556:$B$563,0), MATCH("*4th*",'Juan-SESSION'!$K$7:$T$7,0))</f>
        <v>#N/A</v>
      </c>
      <c r="I372" s="132" t="e">
        <f>IF($A$368='Juan-SESSION'!$A$556,INDEX('Juan-SESSION'!$K$556:$T$563, MATCH("*Military*",'Juan-SESSION'!$B$556:$B$563,0), MATCH("*4th*",'Juan-SESSION'!$K$7:$T$7,0)),"")</f>
        <v>#N/A</v>
      </c>
      <c r="J372" s="44" t="e">
        <f>INDEX('Juan-SESSION'!$L$556:$U$563, MATCH("*Military*",'Juan-SESSION'!$B$556:$B$563,0), MATCH("*4th*",'Juan-SESSION'!$K$7:$T$7,0))</f>
        <v>#N/A</v>
      </c>
      <c r="K372" s="131" t="e">
        <f>IF($A$368='Juan-SESSION'!$A$556,INDEX('Juan-SESSION'!$K$556:$T$563, MATCH("*Clean *",'Juan-SESSION'!$B$556:$B$563,0), MATCH("*4th*",'Juan-SESSION'!$K$7:$T$7,0)),"")</f>
        <v>#N/A</v>
      </c>
      <c r="L372" s="44" t="e">
        <f>INDEX('Juan-SESSION'!$L$556:$U$563, MATCH("*Clean *",'Juan-SESSION'!$B$556:$B$563,0), MATCH("*4th*",'Juan-SESSION'!$K$7:$T$7,0))</f>
        <v>#N/A</v>
      </c>
      <c r="M372" s="131" t="e">
        <f>IF($A$368='Juan-SESSION'!$A$556,INDEX('Juan-SESSION'!$K$556:$T$563, MATCH("*Lat Pulldown*",'Juan-SESSION'!$B$556:$B$563,0), MATCH("*4th*",'Juan-SESSION'!$K$7:$T$7,0)),"")</f>
        <v>#N/A</v>
      </c>
      <c r="N372" s="44" t="e">
        <f>INDEX('Juan-SESSION'!$L$556:$U$563, MATCH("*Lat Pulldown*",'Juan-SESSION'!$B$556:$B$563,0), MATCH("*4th*",'Juan-SESSION'!$K$7:$T$7,0))</f>
        <v>#N/A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IF($A$368='Juan-SESSION'!$A$556,INDEX('Juan-SESSION'!$K$556:$T$563, MATCH("*Squat*",'Juan-SESSION'!$B$556:$B$563,0), MATCH("*5th*",'Juan-SESSION'!$K$7:$T$7,0)),"")</f>
        <v>#N/A</v>
      </c>
      <c r="D373" s="132" t="e">
        <f>INDEX('Juan-SESSION'!L$556:U$563, MATCH("*Squat*",'Juan-SESSION'!$B$556:$B$563,0), MATCH("*5th*",'Juan-SESSION'!K$7:T$7,0))</f>
        <v>#N/A</v>
      </c>
      <c r="E373" s="131" t="e">
        <f>IF($A$368='Juan-SESSION'!$A$556,INDEX('Juan-SESSION'!$K$556:$T$563, MATCH("*Deadlift*",'Juan-SESSION'!$B$556:$B$563,0), MATCH("*5th*",'Juan-SESSION'!$K$7:$T$7,0)),"")</f>
        <v>#N/A</v>
      </c>
      <c r="F373" s="131" t="e">
        <f>INDEX('Juan-SESSION'!$L$556:$U$563, MATCH("*Deadlift*",'Juan-SESSION'!$B$556:$B$563,0), MATCH("*5th*",'Juan-SESSION'!$K$7:$T$7,0))</f>
        <v>#N/A</v>
      </c>
      <c r="G373" s="131" t="e">
        <f>IF($A$368='Juan-SESSION'!$A$556,INDEX('Juan-SESSION'!$K$556:$T$563, MATCH("*Bench Press*",'Juan-SESSION'!$B$556:$B$563,0), MATCH("*5th*",'Juan-SESSION'!$K$7:$T$7,0)),"")</f>
        <v>#N/A</v>
      </c>
      <c r="H373" s="131" t="e">
        <f>INDEX('Juan-SESSION'!$L$556:$U$563, MATCH("*Bench Press*",'Juan-SESSION'!$B$556:$B$563,0), MATCH("*5th*",'Juan-SESSION'!$K$7:$T$7,0))</f>
        <v>#N/A</v>
      </c>
      <c r="I373" s="132" t="e">
        <f>IF($A$368='Juan-SESSION'!$A$556,INDEX('Juan-SESSION'!$K$556:$T$563, MATCH("*Military*",'Juan-SESSION'!$B$556:$B$563,0), MATCH("*5th*",'Juan-SESSION'!$K$7:$T$7,0)),"")</f>
        <v>#N/A</v>
      </c>
      <c r="J373" s="44" t="e">
        <f>INDEX('Juan-SESSION'!$L$556:$U$563, MATCH("*Military*",'Juan-SESSION'!$B$556:$B$563,0), MATCH("*5th*",'Juan-SESSION'!$K$7:$T$7,0))</f>
        <v>#N/A</v>
      </c>
      <c r="K373" s="131" t="e">
        <f>IF($A$368='Juan-SESSION'!$A$556,INDEX('Juan-SESSION'!$K$556:$T$563, MATCH("*Clean *",'Juan-SESSION'!$B$556:$B$563,0), MATCH("*5th*",'Juan-SESSION'!$K$7:$T$7,0)),"")</f>
        <v>#N/A</v>
      </c>
      <c r="L373" s="44" t="e">
        <f>INDEX('Juan-SESSION'!$L$556:$U$563, MATCH("*Clean *",'Juan-SESSION'!$B$556:$B$563,0), MATCH("*5th*",'Juan-SESSION'!$K$7:$T$7,0))</f>
        <v>#N/A</v>
      </c>
      <c r="M373" s="131" t="e">
        <f>IF($A$368='Juan-SESSION'!$A$556,INDEX('Juan-SESSION'!$K$556:$T$563, MATCH("*Lat Pulldown*",'Juan-SESSION'!$B$556:$B$563,0), MATCH("*5th*",'Juan-SESSION'!$K$7:$T$7,0)),"")</f>
        <v>#N/A</v>
      </c>
      <c r="N373" s="44" t="e">
        <f>INDEX('Juan-SESSION'!$L$556:$U$563, MATCH("*Lat Pulldown*",'Juan-SESSION'!$B$556:$B$563,0), MATCH("*5th*",'Juan-SESSION'!$K$7:$T$7,0))</f>
        <v>#N/A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'Juan-SESSION'!A565</f>
        <v>0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e">
        <f>IF($A$140='Juan-SESSION'!$A$565,INDEX('Juan-SESSION'!$K$565:$T$572, MATCH("*1k Row*",'Juan-SESSION'!$B$565:$B$572,0), MATCH("*1st*",'Juan-SESSION'!$K$7:$T$7,0)),"")</f>
        <v>#N/A</v>
      </c>
      <c r="P374" s="152" t="e">
        <f>IF($A$140='Juan-SESSION'!$A$565,INDEX('Juan-SESSION'!$K$565:$T$572, MATCH("*HIIT*",'Juan-SESSION'!$B$565:$B$572,0), MATCH("*1st*",'Juan-SESSION'!$K$7:$T$7,0)),"")</f>
        <v>#N/A</v>
      </c>
      <c r="Q374" s="119" t="e">
        <f>INDEX('Juan-SESSION'!$L$565:$U$565, MATCH("*HIIT*",'Juan-SESSION'!$B$565:$B$565,0), MATCH("*1st*",'Juan-SESSION'!$K$7:$T$7,0))</f>
        <v>#N/A</v>
      </c>
      <c r="R374" s="119">
        <f>'Juan-SESSION'!U442</f>
        <v>0</v>
      </c>
      <c r="S374" s="116"/>
      <c r="T374" s="116"/>
      <c r="U374" s="120">
        <f>'Juan-SESSION'!A566</f>
        <v>0</v>
      </c>
      <c r="V374" s="120">
        <f>'Juan-SESSION'!A567</f>
        <v>0</v>
      </c>
      <c r="W374" s="116"/>
      <c r="X374" s="116"/>
      <c r="Y374" s="116"/>
      <c r="Z374" s="116"/>
      <c r="AA374" s="116"/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IF($A$374='Juan-SESSION'!$A$565,INDEX('Juan-SESSION'!$K$565:$T$572, MATCH("*Squat*",'Juan-SESSION'!$B$565:$B$572,0), MATCH("*1st*",'Juan-SESSION'!$K$7:$T$7,0)),"")</f>
        <v>#N/A</v>
      </c>
      <c r="D375" s="132" t="e">
        <f>INDEX('Juan-SESSION'!L$565:U$572, MATCH("*Squat*",'Juan-SESSION'!$B$565:$B$572,0), MATCH("*1st*",'Juan-SESSION'!K$7:T$7,0))</f>
        <v>#N/A</v>
      </c>
      <c r="E375" s="131" t="e">
        <f>IF($A$374='Juan-SESSION'!$A$565,INDEX('Juan-SESSION'!$K$565:$T$572, MATCH("*Deadlift*",'Juan-SESSION'!$B$565:$B$572,0), MATCH("*1st*",'Juan-SESSION'!$K$7:$T$7,0)),"")</f>
        <v>#N/A</v>
      </c>
      <c r="F375" s="131" t="e">
        <f>INDEX('Juan-SESSION'!$L$565:$U$572, MATCH("*Deadlift*",'Juan-SESSION'!$B$565:$B$572,0), MATCH("*1st*",'Juan-SESSION'!$K$7:$T$7,0))</f>
        <v>#N/A</v>
      </c>
      <c r="G375" s="131" t="e">
        <f>IF($A$374='Juan-SESSION'!$A$565,INDEX('Juan-SESSION'!$K$565:$T$572, MATCH("*Bench Press*",'Juan-SESSION'!$B$565:$B$572,0), MATCH("*1st*",'Juan-SESSION'!$K$7:$T$7,0)),"")</f>
        <v>#N/A</v>
      </c>
      <c r="H375" s="131" t="e">
        <f>INDEX('Juan-SESSION'!$L$565:$U$572, MATCH("*Bench Press*",'Juan-SESSION'!$B$565:$B$572,0), MATCH("*1st*",'Juan-SESSION'!$K$7:$T$7,0))</f>
        <v>#N/A</v>
      </c>
      <c r="I375" s="132" t="e">
        <f>IF($A$374='Juan-SESSION'!$A$565,INDEX('Juan-SESSION'!$K$565:$T$572, MATCH("*Military*",'Juan-SESSION'!$B$565:$B$572,0), MATCH("*1st*",'Juan-SESSION'!$K$7:$T$7,0)),"")</f>
        <v>#N/A</v>
      </c>
      <c r="J375" s="48" t="e">
        <f>INDEX('Juan-SESSION'!$L$565:$U$572, MATCH("*Military*",'Juan-SESSION'!$B$565:$B$572,0), MATCH("*1st*",'Juan-SESSION'!$K$7:$T$7,0))</f>
        <v>#N/A</v>
      </c>
      <c r="K375" s="131" t="e">
        <f>IF($A$374='Juan-SESSION'!$A$565,INDEX('Juan-SESSION'!$K$565:$T$572, MATCH("*Clean *",'Juan-SESSION'!$B$565:$B$572,0), MATCH("*1st*",'Juan-SESSION'!$K$7:$T$7,0)),"")</f>
        <v>#N/A</v>
      </c>
      <c r="L375" s="48" t="e">
        <f>INDEX('Juan-SESSION'!$L$565:$U$572, MATCH("*Clean *",'Juan-SESSION'!$B$565:$B$572,0), MATCH("*1st*",'Juan-SESSION'!$K$7:$T$7,0))</f>
        <v>#N/A</v>
      </c>
      <c r="M375" s="131" t="e">
        <f>IF($A$374='Juan-SESSION'!$A$565,INDEX('Juan-SESSION'!$K$565:$T$572, MATCH("*Lat Pulldown*",'Juan-SESSION'!$B$565:$B$572,0), MATCH("*1st*",'Juan-SESSION'!$K$7:$T$7,0)),"")</f>
        <v>#N/A</v>
      </c>
      <c r="N375" s="48" t="e">
        <f>INDEX('Juan-SESSION'!$L$565:$U$572, MATCH("*Lat Pulldown*",'Juan-SESSION'!$B$565:$B$572,0), MATCH("*1st*",'Juan-SESSION'!$K$7:$T$7,0))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IF($A$374='Juan-SESSION'!$A$565,INDEX('Juan-SESSION'!$K$565:$T$572, MATCH("*Squat*",'Juan-SESSION'!$B$565:$B$572,0), MATCH("*2nd*",'Juan-SESSION'!$K$7:$T$7,0)),"")</f>
        <v>#N/A</v>
      </c>
      <c r="D376" s="132" t="e">
        <f>INDEX('Juan-SESSION'!L$565:U$572, MATCH("*Squat*",'Juan-SESSION'!$B$565:$B$572,0), MATCH("*2nd*",'Juan-SESSION'!K$7:T$7,0))</f>
        <v>#N/A</v>
      </c>
      <c r="E376" s="131" t="e">
        <f>IF($A$374='Juan-SESSION'!$A$565,INDEX('Juan-SESSION'!$K$565:$T$572, MATCH("*Deadlift*",'Juan-SESSION'!$B$565:$B$572,0), MATCH("*2ND*",'Juan-SESSION'!$K$7:$T$7,0)),"")</f>
        <v>#N/A</v>
      </c>
      <c r="F376" s="131" t="e">
        <f>INDEX('Juan-SESSION'!$L$565:$U$572, MATCH("*Deadlift*",'Juan-SESSION'!$B$565:$B$572,0), MATCH("*2nd*",'Juan-SESSION'!$K$7:$T$7,0))</f>
        <v>#N/A</v>
      </c>
      <c r="G376" s="131" t="e">
        <f>IF($A$374='Juan-SESSION'!$A$565,INDEX('Juan-SESSION'!$K$565:$T$572, MATCH("*Bench Press*",'Juan-SESSION'!$B$565:$B$572,0), MATCH("*2ND*",'Juan-SESSION'!$K$7:$T$7,0)),"")</f>
        <v>#N/A</v>
      </c>
      <c r="H376" s="131" t="e">
        <f>INDEX('Juan-SESSION'!$L$565:$U$572, MATCH("*Bench Press*",'Juan-SESSION'!$B$565:$B$572,0), MATCH("*2nd*",'Juan-SESSION'!$K$7:$T$7,0))</f>
        <v>#N/A</v>
      </c>
      <c r="I376" s="132" t="e">
        <f>IF($A$374='Juan-SESSION'!$A$565,INDEX('Juan-SESSION'!$K$565:$T$572, MATCH("*Military*",'Juan-SESSION'!$B$565:$B$572,0), MATCH("*2ND*",'Juan-SESSION'!$K$7:$T$7,0)),"")</f>
        <v>#N/A</v>
      </c>
      <c r="J376" s="44" t="e">
        <f>INDEX('Juan-SESSION'!$L$565:$U$572, MATCH("*Military*",'Juan-SESSION'!$B$565:$B$572,0), MATCH("*2nd*",'Juan-SESSION'!$K$7:$T$7,0))</f>
        <v>#N/A</v>
      </c>
      <c r="K376" s="131" t="e">
        <f>IF($A$374='Juan-SESSION'!$A$565,INDEX('Juan-SESSION'!$K$565:$T$572, MATCH("*Clean *",'Juan-SESSION'!$B$565:$B$572,0), MATCH("*2ND*",'Juan-SESSION'!$K$7:$T$7,0)),"")</f>
        <v>#N/A</v>
      </c>
      <c r="L376" s="44" t="e">
        <f>INDEX('Juan-SESSION'!$L$565:$U$572, MATCH("*Clean *",'Juan-SESSION'!$B$565:$B$572,0), MATCH("*2nd*",'Juan-SESSION'!$K$7:$T$7,0))</f>
        <v>#N/A</v>
      </c>
      <c r="M376" s="131" t="e">
        <f>IF($A$374='Juan-SESSION'!$A$565,INDEX('Juan-SESSION'!$K$565:$T$572, MATCH("*Lat Pulldown*",'Juan-SESSION'!$B$565:$B$572,0), MATCH("*2ND*",'Juan-SESSION'!$K$7:$T$7,0)),"")</f>
        <v>#N/A</v>
      </c>
      <c r="N376" s="44" t="e">
        <f>INDEX('Juan-SESSION'!$L$565:$U$572, MATCH("*Lat Pulldown*",'Juan-SESSION'!$B$565:$B$572,0), MATCH("*2nd*",'Juan-SESSION'!$K$7:$T$7,0))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IF($A$374='Juan-SESSION'!$A$565,INDEX('Juan-SESSION'!$K$565:$T$572, MATCH("*Squat*",'Juan-SESSION'!$B$565:$B$572,0), MATCH("*3rd*",'Juan-SESSION'!$K$7:$T$7,0)),"")</f>
        <v>#N/A</v>
      </c>
      <c r="D377" s="132" t="e">
        <f>INDEX('Juan-SESSION'!L$565:U$572, MATCH("*Squat*",'Juan-SESSION'!$B$565:$B$572,0), MATCH("*3rd*",'Juan-SESSION'!K$7:T$7,0))</f>
        <v>#N/A</v>
      </c>
      <c r="E377" s="131" t="e">
        <f>IF($A$374='Juan-SESSION'!$A$565,INDEX('Juan-SESSION'!$K$565:$T$572, MATCH("*Deadlift*",'Juan-SESSION'!$B$565:$B$572,0), MATCH("*3rd*",'Juan-SESSION'!$K$7:$T$7,0)),"")</f>
        <v>#N/A</v>
      </c>
      <c r="F377" s="131" t="e">
        <f>INDEX('Juan-SESSION'!$L$565:$U$572, MATCH("*Deadlift*",'Juan-SESSION'!$B$565:$B$572,0), MATCH("*3rd*",'Juan-SESSION'!$K$7:$T$7,0))</f>
        <v>#N/A</v>
      </c>
      <c r="G377" s="131" t="e">
        <f>IF($A$374='Juan-SESSION'!$A$565,INDEX('Juan-SESSION'!$K$565:$T$572, MATCH("*Bench Press*",'Juan-SESSION'!$B$565:$B$572,0), MATCH("*3rd*",'Juan-SESSION'!$K$7:$T$7,0)),"")</f>
        <v>#N/A</v>
      </c>
      <c r="H377" s="131" t="e">
        <f>INDEX('Juan-SESSION'!$L$565:$U$572, MATCH("*Bench Press*",'Juan-SESSION'!$B$565:$B$572,0), MATCH("*3rd*",'Juan-SESSION'!$K$7:$T$7,0))</f>
        <v>#N/A</v>
      </c>
      <c r="I377" s="132" t="e">
        <f>IF($A$374='Juan-SESSION'!$A$565,INDEX('Juan-SESSION'!$K$565:$T$572, MATCH("*Military*",'Juan-SESSION'!$B$565:$B$572,0), MATCH("*3rd*",'Juan-SESSION'!$K$7:$T$7,0)),"")</f>
        <v>#N/A</v>
      </c>
      <c r="J377" s="44" t="e">
        <f>INDEX('Juan-SESSION'!$L$565:$U$572, MATCH("*Military*",'Juan-SESSION'!$B$565:$B$572,0), MATCH("*3rd*",'Juan-SESSION'!$K$7:$T$7,0))</f>
        <v>#N/A</v>
      </c>
      <c r="K377" s="131" t="e">
        <f>IF($A$374='Juan-SESSION'!$A$565,INDEX('Juan-SESSION'!$K$565:$T$572, MATCH("*Clean *",'Juan-SESSION'!$B$565:$B$572,0), MATCH("*3rd*",'Juan-SESSION'!$K$7:$T$7,0)),"")</f>
        <v>#N/A</v>
      </c>
      <c r="L377" s="44" t="e">
        <f>INDEX('Juan-SESSION'!$L$565:$U$572, MATCH("*Clean *",'Juan-SESSION'!$B$565:$B$572,0), MATCH("*3rd*",'Juan-SESSION'!$K$7:$T$7,0))</f>
        <v>#N/A</v>
      </c>
      <c r="M377" s="131" t="e">
        <f>IF($A$374='Juan-SESSION'!$A$565,INDEX('Juan-SESSION'!$K$565:$T$572, MATCH("*Lat Pulldown*",'Juan-SESSION'!$B$565:$B$572,0), MATCH("*3rd*",'Juan-SESSION'!$K$7:$T$7,0)),"")</f>
        <v>#N/A</v>
      </c>
      <c r="N377" s="44" t="e">
        <f>INDEX('Juan-SESSION'!$L$565:$U$572, MATCH("*Lat Pulldown*",'Juan-SESSION'!$B$565:$B$572,0), MATCH("*3rd*",'Juan-SESSION'!$K$7:$T$7,0))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IF($A$374='Juan-SESSION'!$A$565,INDEX('Juan-SESSION'!$K$565:$T$572, MATCH("*Squat*",'Juan-SESSION'!$B$565:$B$572,0), MATCH("*4th*",'Juan-SESSION'!$K$7:$T$7,0)),"")</f>
        <v>#N/A</v>
      </c>
      <c r="D378" s="132" t="e">
        <f>INDEX('Juan-SESSION'!L$565:U$572, MATCH("*Squat*",'Juan-SESSION'!$B$565:$B$572,0), MATCH("*4th*",'Juan-SESSION'!K$7:T$7,0))</f>
        <v>#N/A</v>
      </c>
      <c r="E378" s="131" t="e">
        <f>IF($A$374='Juan-SESSION'!$A$565,INDEX('Juan-SESSION'!$K$565:$T$572, MATCH("*Deadlift*",'Juan-SESSION'!$B$565:$B$572,0), MATCH("*4th*",'Juan-SESSION'!$K$7:$T$7,0)),"")</f>
        <v>#N/A</v>
      </c>
      <c r="F378" s="131" t="e">
        <f>INDEX('Juan-SESSION'!$L$565:$U$572, MATCH("*Deadlift*",'Juan-SESSION'!$B$565:$B$572,0), MATCH("*4th*",'Juan-SESSION'!$K$7:$T$7,0))</f>
        <v>#N/A</v>
      </c>
      <c r="G378" s="131" t="e">
        <f>IF($A$374='Juan-SESSION'!$A$565,INDEX('Juan-SESSION'!$K$565:$T$572, MATCH("*Bench Press*",'Juan-SESSION'!$B$565:$B$572,0), MATCH("*4th*",'Juan-SESSION'!$K$7:$T$7,0)),"")</f>
        <v>#N/A</v>
      </c>
      <c r="H378" s="131" t="e">
        <f>INDEX('Juan-SESSION'!$L$565:$U$572, MATCH("*Bench Press*",'Juan-SESSION'!$B$565:$B$572,0), MATCH("*4th*",'Juan-SESSION'!$K$7:$T$7,0))</f>
        <v>#N/A</v>
      </c>
      <c r="I378" s="132" t="e">
        <f>IF($A$374='Juan-SESSION'!$A$565,INDEX('Juan-SESSION'!$K$565:$T$572, MATCH("*Military*",'Juan-SESSION'!$B$565:$B$572,0), MATCH("*4th*",'Juan-SESSION'!$K$7:$T$7,0)),"")</f>
        <v>#N/A</v>
      </c>
      <c r="J378" s="44" t="e">
        <f>INDEX('Juan-SESSION'!$L$565:$U$572, MATCH("*Military*",'Juan-SESSION'!$B$565:$B$572,0), MATCH("*4th*",'Juan-SESSION'!$K$7:$T$7,0))</f>
        <v>#N/A</v>
      </c>
      <c r="K378" s="131" t="e">
        <f>IF($A$374='Juan-SESSION'!$A$565,INDEX('Juan-SESSION'!$K$565:$T$572, MATCH("*Clean *",'Juan-SESSION'!$B$565:$B$572,0), MATCH("*4th*",'Juan-SESSION'!$K$7:$T$7,0)),"")</f>
        <v>#N/A</v>
      </c>
      <c r="L378" s="44" t="e">
        <f>INDEX('Juan-SESSION'!$L$565:$U$572, MATCH("*Clean *",'Juan-SESSION'!$B$565:$B$572,0), MATCH("*4th*",'Juan-SESSION'!$K$7:$T$7,0))</f>
        <v>#N/A</v>
      </c>
      <c r="M378" s="131" t="e">
        <f>IF($A$374='Juan-SESSION'!$A$565,INDEX('Juan-SESSION'!$K$565:$T$572, MATCH("*Lat Pulldown*",'Juan-SESSION'!$B$565:$B$572,0), MATCH("*4th*",'Juan-SESSION'!$K$7:$T$7,0)),"")</f>
        <v>#N/A</v>
      </c>
      <c r="N378" s="44" t="e">
        <f>INDEX('Juan-SESSION'!$L$565:$U$572, MATCH("*Lat Pulldown*",'Juan-SESSION'!$B$565:$B$572,0), MATCH("*4th*",'Juan-SESSION'!$K$7:$T$7,0))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IF($A$374='Juan-SESSION'!$A$565,INDEX('Juan-SESSION'!$K$565:$T$572, MATCH("*Squat*",'Juan-SESSION'!$B$565:$B$572,0), MATCH("*5th*",'Juan-SESSION'!$K$7:$T$7,0)),"")</f>
        <v>#N/A</v>
      </c>
      <c r="D379" s="132" t="e">
        <f>INDEX('Juan-SESSION'!L$565:U$572, MATCH("*Squat*",'Juan-SESSION'!$B$565:$B$572,0), MATCH("*5th*",'Juan-SESSION'!K$7:T$7,0))</f>
        <v>#N/A</v>
      </c>
      <c r="E379" s="131" t="e">
        <f>IF($A$374='Juan-SESSION'!$A$565,INDEX('Juan-SESSION'!$K$565:$T$572, MATCH("*Deadlift*",'Juan-SESSION'!$B$565:$B$572,0), MATCH("*5th*",'Juan-SESSION'!$K$7:$T$7,0)),"")</f>
        <v>#N/A</v>
      </c>
      <c r="F379" s="131" t="e">
        <f>INDEX('Juan-SESSION'!$L$565:$U$572, MATCH("*Deadlift*",'Juan-SESSION'!$B$565:$B$572,0), MATCH("*5th*",'Juan-SESSION'!$K$7:$T$7,0))</f>
        <v>#N/A</v>
      </c>
      <c r="G379" s="131" t="e">
        <f>IF($A$374='Juan-SESSION'!$A$565,INDEX('Juan-SESSION'!$K$565:$T$572, MATCH("*Bench Press*",'Juan-SESSION'!$B$565:$B$572,0), MATCH("*5th*",'Juan-SESSION'!$K$7:$T$7,0)),"")</f>
        <v>#N/A</v>
      </c>
      <c r="H379" s="131" t="e">
        <f>INDEX('Juan-SESSION'!$L$565:$U$572, MATCH("*Bench Press*",'Juan-SESSION'!$B$565:$B$572,0), MATCH("*5th*",'Juan-SESSION'!$K$7:$T$7,0))</f>
        <v>#N/A</v>
      </c>
      <c r="I379" s="132" t="e">
        <f>IF($A$374='Juan-SESSION'!$A$565,INDEX('Juan-SESSION'!$K$565:$T$572, MATCH("*Military*",'Juan-SESSION'!$B$565:$B$572,0), MATCH("*5th*",'Juan-SESSION'!$K$7:$T$7,0)),"")</f>
        <v>#N/A</v>
      </c>
      <c r="J379" s="44" t="e">
        <f>INDEX('Juan-SESSION'!$L$565:$U$572, MATCH("*Military*",'Juan-SESSION'!$B$565:$B$572,0), MATCH("*5th*",'Juan-SESSION'!$K$7:$T$7,0))</f>
        <v>#N/A</v>
      </c>
      <c r="K379" s="131" t="e">
        <f>IF($A$374='Juan-SESSION'!$A$565,INDEX('Juan-SESSION'!$K$565:$T$572, MATCH("*Clean *",'Juan-SESSION'!$B$565:$B$572,0), MATCH("*5th*",'Juan-SESSION'!$K$7:$T$7,0)),"")</f>
        <v>#N/A</v>
      </c>
      <c r="L379" s="44" t="e">
        <f>INDEX('Juan-SESSION'!$L$565:$U$572, MATCH("*Clean *",'Juan-SESSION'!$B$565:$B$572,0), MATCH("*5th*",'Juan-SESSION'!$K$7:$T$7,0))</f>
        <v>#N/A</v>
      </c>
      <c r="M379" s="131" t="e">
        <f>IF($A$374='Juan-SESSION'!$A$565,INDEX('Juan-SESSION'!$K$565:$T$572, MATCH("*Lat Pulldown*",'Juan-SESSION'!$B$565:$B$572,0), MATCH("*5th*",'Juan-SESSION'!$K$7:$T$7,0)),"")</f>
        <v>#N/A</v>
      </c>
      <c r="N379" s="44" t="e">
        <f>INDEX('Juan-SESSION'!$L$565:$U$572, MATCH("*Lat Pulldown*",'Juan-SESSION'!$B$565:$B$572,0), MATCH("*5th*",'Juan-SESSION'!$K$7:$T$7,0))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'Juan-SESSION'!A574</f>
        <v>0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 t="e">
        <f>MAX(I381:I385)</f>
        <v>#N/A</v>
      </c>
      <c r="J380" s="116" t="e">
        <f t="array" ref="J380">MAX(IF(I381:I385=I380,J381:J385))</f>
        <v>#N/A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e">
        <f>IF($A$140='Juan-SESSION'!$A$574,INDEX('Juan-SESSION'!$K$574:$T$581, MATCH("*1k Row*",'Juan-SESSION'!$B$574:$B$581,0), MATCH("*1st*",'Juan-SESSION'!$K$7:$T$7,0)),"")</f>
        <v>#N/A</v>
      </c>
      <c r="P380" s="152" t="e">
        <f>IF($A$140='Juan-SESSION'!$A$574,INDEX('Juan-SESSION'!$K$574:$T$581, MATCH("*HIIT*",'Juan-SESSION'!$B$574:$B$581,0), MATCH("*1st*",'Juan-SESSION'!$K$7:$T$7,0)),"")</f>
        <v>#N/A</v>
      </c>
      <c r="Q380" s="119" t="e">
        <f>INDEX('Juan-SESSION'!$L$574:$U$574, MATCH("*HIIT*",'Juan-SESSION'!$B$574:$B$574,0), MATCH("*1st*",'Juan-SESSION'!$K$7:$T$7,0))</f>
        <v>#N/A</v>
      </c>
      <c r="R380" s="119">
        <f>'Juan-SESSION'!U448</f>
        <v>0</v>
      </c>
      <c r="S380" s="116"/>
      <c r="T380" s="116"/>
      <c r="U380" s="120">
        <f>'Juan-SESSION'!A575</f>
        <v>0</v>
      </c>
      <c r="V380" s="120">
        <f>'Juan-SESSION'!A576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IF($A$380='Juan-SESSION'!$A$574,INDEX('Juan-SESSION'!$K$574:$T$581, MATCH("*Squat*",'Juan-SESSION'!$B$574:$B$581,0), MATCH("*1st*",'Juan-SESSION'!$K$7:$T$7,0)),"")</f>
        <v>#N/A</v>
      </c>
      <c r="D381" s="132" t="e">
        <f>INDEX('Juan-SESSION'!L$574:U$581, MATCH("*Squat*",'Juan-SESSION'!$B$574:$B$581,0), MATCH("*1st*",'Juan-SESSION'!K$7:T$7,0))</f>
        <v>#N/A</v>
      </c>
      <c r="E381" s="131" t="e">
        <f>IF($A$380='Juan-SESSION'!$A$574,INDEX('Juan-SESSION'!$K$574:$T$581, MATCH("*Deadlift*",'Juan-SESSION'!$B$574:$B$581,0), MATCH("*1st*",'Juan-SESSION'!$K$7:$T$7,0)),"")</f>
        <v>#N/A</v>
      </c>
      <c r="F381" s="131" t="e">
        <f>INDEX('Juan-SESSION'!$L$574:$U$581, MATCH("*Deadlift*",'Juan-SESSION'!$B$574:$B$581,0), MATCH("*1st*",'Juan-SESSION'!$K$7:$T$7,0))</f>
        <v>#N/A</v>
      </c>
      <c r="G381" s="131" t="e">
        <f>IF($A$380='Juan-SESSION'!$A$574,INDEX('Juan-SESSION'!$K$574:$T$581, MATCH("*Bench Press*",'Juan-SESSION'!$B$574:$B$581,0), MATCH("*1st*",'Juan-SESSION'!$K$7:$T$7,0)),"")</f>
        <v>#N/A</v>
      </c>
      <c r="H381" s="131" t="e">
        <f>INDEX('Juan-SESSION'!$L$574:$U$581, MATCH("*Bench Press*",'Juan-SESSION'!$B$574:$B$581,0), MATCH("*1st*",'Juan-SESSION'!$K$7:$T$7,0))</f>
        <v>#N/A</v>
      </c>
      <c r="I381" s="132" t="e">
        <f>IF($A$380='Juan-SESSION'!$A$574,INDEX('Juan-SESSION'!$K$574:$T$581, MATCH("*Military*",'Juan-SESSION'!$B$574:$B$581,0), MATCH("*1st*",'Juan-SESSION'!$K$7:$T$7,0)),"")</f>
        <v>#N/A</v>
      </c>
      <c r="J381" s="48" t="e">
        <f>INDEX('Juan-SESSION'!$L$574:$U$581, MATCH("*Military*",'Juan-SESSION'!$B$574:$B$581,0), MATCH("*1st*",'Juan-SESSION'!$K$7:$T$7,0))</f>
        <v>#N/A</v>
      </c>
      <c r="K381" s="131" t="e">
        <f>IF($A$380='Juan-SESSION'!$A$574,INDEX('Juan-SESSION'!$K$574:$T$581, MATCH("*Clean *",'Juan-SESSION'!$B$574:$B$581,0), MATCH("*1st*",'Juan-SESSION'!$K$7:$T$7,0)),"")</f>
        <v>#N/A</v>
      </c>
      <c r="L381" s="48" t="e">
        <f>INDEX('Juan-SESSION'!$L$574:$U$581, MATCH("*Clean *",'Juan-SESSION'!$B$574:$B$581,0), MATCH("*1st*",'Juan-SESSION'!$K$7:$T$7,0))</f>
        <v>#N/A</v>
      </c>
      <c r="M381" s="131" t="e">
        <f>IF($A$380='Juan-SESSION'!$A$574,INDEX('Juan-SESSION'!$K$574:$T$581, MATCH("*Lat Pulldown*",'Juan-SESSION'!$B$574:$B$581,0), MATCH("*1st*",'Juan-SESSION'!$K$7:$T$7,0)),"")</f>
        <v>#N/A</v>
      </c>
      <c r="N381" s="48" t="e">
        <f>INDEX('Juan-SESSION'!$L$574:$U$581, MATCH("*Lat Pulldown*",'Juan-SESSION'!$B$574:$B$581,0), MATCH("*1st*",'Juan-SESSION'!$K$7:$T$7,0))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IF($A$380='Juan-SESSION'!$A$574,INDEX('Juan-SESSION'!$K$574:$T$581, MATCH("*Squat*",'Juan-SESSION'!$B$574:$B$581,0), MATCH("*2nd*",'Juan-SESSION'!$K$7:$T$7,0)),"")</f>
        <v>#N/A</v>
      </c>
      <c r="D382" s="132" t="e">
        <f>INDEX('Juan-SESSION'!L$574:U$581, MATCH("*Squat*",'Juan-SESSION'!$B$574:$B$581,0), MATCH("*2nd*",'Juan-SESSION'!K$7:T$7,0))</f>
        <v>#N/A</v>
      </c>
      <c r="E382" s="131" t="e">
        <f>IF($A$380='Juan-SESSION'!$A$574,INDEX('Juan-SESSION'!$K$574:$T$581, MATCH("*Deadlift*",'Juan-SESSION'!$B$574:$B$581,0), MATCH("*2ND*",'Juan-SESSION'!$K$7:$T$7,0)),"")</f>
        <v>#N/A</v>
      </c>
      <c r="F382" s="131" t="e">
        <f>INDEX('Juan-SESSION'!$L$574:$U$581, MATCH("*Deadlift*",'Juan-SESSION'!$B$574:$B$581,0), MATCH("*2nd*",'Juan-SESSION'!$K$7:$T$7,0))</f>
        <v>#N/A</v>
      </c>
      <c r="G382" s="131" t="e">
        <f>IF($A$380='Juan-SESSION'!$A$574,INDEX('Juan-SESSION'!$K$574:$T$581, MATCH("*Bench Press*",'Juan-SESSION'!$B$574:$B$581,0), MATCH("*2ND*",'Juan-SESSION'!$K$7:$T$7,0)),"")</f>
        <v>#N/A</v>
      </c>
      <c r="H382" s="131" t="e">
        <f>INDEX('Juan-SESSION'!$L$574:$U$581, MATCH("*Bench Press*",'Juan-SESSION'!$B$574:$B$581,0), MATCH("*2nd*",'Juan-SESSION'!$K$7:$T$7,0))</f>
        <v>#N/A</v>
      </c>
      <c r="I382" s="132" t="e">
        <f>IF($A$380='Juan-SESSION'!$A$574,INDEX('Juan-SESSION'!$K$574:$T$581, MATCH("*Military*",'Juan-SESSION'!$B$574:$B$581,0), MATCH("*2ND*",'Juan-SESSION'!$K$7:$T$7,0)),"")</f>
        <v>#N/A</v>
      </c>
      <c r="J382" s="44" t="e">
        <f>INDEX('Juan-SESSION'!$L$574:$U$581, MATCH("*Military*",'Juan-SESSION'!$B$574:$B$581,0), MATCH("*2nd*",'Juan-SESSION'!$K$7:$T$7,0))</f>
        <v>#N/A</v>
      </c>
      <c r="K382" s="131" t="e">
        <f>IF($A$380='Juan-SESSION'!$A$574,INDEX('Juan-SESSION'!$K$574:$T$581, MATCH("*Clean *",'Juan-SESSION'!$B$574:$B$581,0), MATCH("*2ND*",'Juan-SESSION'!$K$7:$T$7,0)),"")</f>
        <v>#N/A</v>
      </c>
      <c r="L382" s="44" t="e">
        <f>INDEX('Juan-SESSION'!$L$574:$U$581, MATCH("*Clean *",'Juan-SESSION'!$B$574:$B$581,0), MATCH("*2nd*",'Juan-SESSION'!$K$7:$T$7,0))</f>
        <v>#N/A</v>
      </c>
      <c r="M382" s="131" t="e">
        <f>IF($A$380='Juan-SESSION'!$A$574,INDEX('Juan-SESSION'!$K$574:$T$581, MATCH("*Lat Pulldown*",'Juan-SESSION'!$B$574:$B$581,0), MATCH("*2ND*",'Juan-SESSION'!$K$7:$T$7,0)),"")</f>
        <v>#N/A</v>
      </c>
      <c r="N382" s="44" t="e">
        <f>INDEX('Juan-SESSION'!$L$574:$U$581, MATCH("*Lat Pulldown*",'Juan-SESSION'!$B$574:$B$581,0), MATCH("*2nd*",'Juan-SESSION'!$K$7:$T$7,0))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IF($A$380='Juan-SESSION'!$A$574,INDEX('Juan-SESSION'!$K$574:$T$581, MATCH("*Squat*",'Juan-SESSION'!$B$574:$B$581,0), MATCH("*3rd*",'Juan-SESSION'!$K$7:$T$7,0)),"")</f>
        <v>#N/A</v>
      </c>
      <c r="D383" s="132" t="e">
        <f>INDEX('Juan-SESSION'!L$574:U$581, MATCH("*Squat*",'Juan-SESSION'!$B$574:$B$581,0), MATCH("*3rd*",'Juan-SESSION'!K$7:T$7,0))</f>
        <v>#N/A</v>
      </c>
      <c r="E383" s="131" t="e">
        <f>IF($A$380='Juan-SESSION'!$A$574,INDEX('Juan-SESSION'!$K$574:$T$581, MATCH("*Deadlift*",'Juan-SESSION'!$B$574:$B$581,0), MATCH("*3rd*",'Juan-SESSION'!$K$7:$T$7,0)),"")</f>
        <v>#N/A</v>
      </c>
      <c r="F383" s="131" t="e">
        <f>INDEX('Juan-SESSION'!$L$574:$U$581, MATCH("*Deadlift*",'Juan-SESSION'!$B$574:$B$581,0), MATCH("*3rd*",'Juan-SESSION'!$K$7:$T$7,0))</f>
        <v>#N/A</v>
      </c>
      <c r="G383" s="131" t="e">
        <f>IF($A$380='Juan-SESSION'!$A$574,INDEX('Juan-SESSION'!$K$574:$T$581, MATCH("*Bench Press*",'Juan-SESSION'!$B$574:$B$581,0), MATCH("*3rd*",'Juan-SESSION'!$K$7:$T$7,0)),"")</f>
        <v>#N/A</v>
      </c>
      <c r="H383" s="131" t="e">
        <f>INDEX('Juan-SESSION'!$L$574:$U$581, MATCH("*Bench Press*",'Juan-SESSION'!$B$574:$B$581,0), MATCH("*3rd*",'Juan-SESSION'!$K$7:$T$7,0))</f>
        <v>#N/A</v>
      </c>
      <c r="I383" s="132" t="e">
        <f>IF($A$380='Juan-SESSION'!$A$574,INDEX('Juan-SESSION'!$K$574:$T$581, MATCH("*Military*",'Juan-SESSION'!$B$574:$B$581,0), MATCH("*3rd*",'Juan-SESSION'!$K$7:$T$7,0)),"")</f>
        <v>#N/A</v>
      </c>
      <c r="J383" s="44" t="e">
        <f>INDEX('Juan-SESSION'!$L$574:$U$581, MATCH("*Military*",'Juan-SESSION'!$B$574:$B$581,0), MATCH("*3rd*",'Juan-SESSION'!$K$7:$T$7,0))</f>
        <v>#N/A</v>
      </c>
      <c r="K383" s="131" t="e">
        <f>IF($A$380='Juan-SESSION'!$A$574,INDEX('Juan-SESSION'!$K$574:$T$581, MATCH("*Clean *",'Juan-SESSION'!$B$574:$B$581,0), MATCH("*3rd*",'Juan-SESSION'!$K$7:$T$7,0)),"")</f>
        <v>#N/A</v>
      </c>
      <c r="L383" s="44" t="e">
        <f>INDEX('Juan-SESSION'!$L$574:$U$581, MATCH("*Clean *",'Juan-SESSION'!$B$574:$B$581,0), MATCH("*3rd*",'Juan-SESSION'!$K$7:$T$7,0))</f>
        <v>#N/A</v>
      </c>
      <c r="M383" s="131" t="e">
        <f>IF($A$380='Juan-SESSION'!$A$574,INDEX('Juan-SESSION'!$K$574:$T$581, MATCH("*Lat Pulldown*",'Juan-SESSION'!$B$574:$B$581,0), MATCH("*3rd*",'Juan-SESSION'!$K$7:$T$7,0)),"")</f>
        <v>#N/A</v>
      </c>
      <c r="N383" s="44" t="e">
        <f>INDEX('Juan-SESSION'!$L$574:$U$581, MATCH("*Lat Pulldown*",'Juan-SESSION'!$B$574:$B$581,0), MATCH("*3rd*",'Juan-SESSION'!$K$7:$T$7,0))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IF($A$380='Juan-SESSION'!$A$574,INDEX('Juan-SESSION'!$K$574:$T$581, MATCH("*Squat*",'Juan-SESSION'!$B$574:$B$581,0), MATCH("*4th*",'Juan-SESSION'!$K$7:$T$7,0)),"")</f>
        <v>#N/A</v>
      </c>
      <c r="D384" s="132" t="e">
        <f>INDEX('Juan-SESSION'!L$574:U$581, MATCH("*Squat*",'Juan-SESSION'!$B$574:$B$581,0), MATCH("*4th*",'Juan-SESSION'!K$7:T$7,0))</f>
        <v>#N/A</v>
      </c>
      <c r="E384" s="131" t="e">
        <f>IF($A$380='Juan-SESSION'!$A$574,INDEX('Juan-SESSION'!$K$574:$T$581, MATCH("*Deadlift*",'Juan-SESSION'!$B$574:$B$581,0), MATCH("*4th*",'Juan-SESSION'!$K$7:$T$7,0)),"")</f>
        <v>#N/A</v>
      </c>
      <c r="F384" s="131" t="e">
        <f>INDEX('Juan-SESSION'!$L$574:$U$581, MATCH("*Deadlift*",'Juan-SESSION'!$B$574:$B$581,0), MATCH("*4th*",'Juan-SESSION'!$K$7:$T$7,0))</f>
        <v>#N/A</v>
      </c>
      <c r="G384" s="131" t="e">
        <f>IF($A$380='Juan-SESSION'!$A$574,INDEX('Juan-SESSION'!$K$574:$T$581, MATCH("*Bench Press*",'Juan-SESSION'!$B$574:$B$581,0), MATCH("*4th*",'Juan-SESSION'!$K$7:$T$7,0)),"")</f>
        <v>#N/A</v>
      </c>
      <c r="H384" s="131" t="e">
        <f>INDEX('Juan-SESSION'!$L$574:$U$581, MATCH("*Bench Press*",'Juan-SESSION'!$B$574:$B$581,0), MATCH("*4th*",'Juan-SESSION'!$K$7:$T$7,0))</f>
        <v>#N/A</v>
      </c>
      <c r="I384" s="132" t="e">
        <f>IF($A$380='Juan-SESSION'!$A$574,INDEX('Juan-SESSION'!$K$574:$T$581, MATCH("*Military*",'Juan-SESSION'!$B$574:$B$581,0), MATCH("*4th*",'Juan-SESSION'!$K$7:$T$7,0)),"")</f>
        <v>#N/A</v>
      </c>
      <c r="J384" s="44" t="e">
        <f>INDEX('Juan-SESSION'!$L$574:$U$581, MATCH("*Military*",'Juan-SESSION'!$B$574:$B$581,0), MATCH("*4th*",'Juan-SESSION'!$K$7:$T$7,0))</f>
        <v>#N/A</v>
      </c>
      <c r="K384" s="131" t="e">
        <f>IF($A$380='Juan-SESSION'!$A$574,INDEX('Juan-SESSION'!$K$574:$T$581, MATCH("*Clean *",'Juan-SESSION'!$B$574:$B$581,0), MATCH("*4th*",'Juan-SESSION'!$K$7:$T$7,0)),"")</f>
        <v>#N/A</v>
      </c>
      <c r="L384" s="44" t="e">
        <f>INDEX('Juan-SESSION'!$L$574:$U$581, MATCH("*Clean *",'Juan-SESSION'!$B$574:$B$581,0), MATCH("*4th*",'Juan-SESSION'!$K$7:$T$7,0))</f>
        <v>#N/A</v>
      </c>
      <c r="M384" s="131" t="e">
        <f>IF($A$380='Juan-SESSION'!$A$574,INDEX('Juan-SESSION'!$K$574:$T$581, MATCH("*Lat Pulldown*",'Juan-SESSION'!$B$574:$B$581,0), MATCH("*4th*",'Juan-SESSION'!$K$7:$T$7,0)),"")</f>
        <v>#N/A</v>
      </c>
      <c r="N384" s="44" t="e">
        <f>INDEX('Juan-SESSION'!$L$574:$U$581, MATCH("*Lat Pulldown*",'Juan-SESSION'!$B$574:$B$581,0), MATCH("*4th*",'Juan-SESSION'!$K$7:$T$7,0))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IF($A$380='Juan-SESSION'!$A$574,INDEX('Juan-SESSION'!$K$574:$T$581, MATCH("*Squat*",'Juan-SESSION'!$B$574:$B$581,0), MATCH("*5th*",'Juan-SESSION'!$K$7:$T$7,0)),"")</f>
        <v>#N/A</v>
      </c>
      <c r="D385" s="132" t="e">
        <f>INDEX('Juan-SESSION'!L$574:U$581, MATCH("*Squat*",'Juan-SESSION'!$B$574:$B$581,0), MATCH("*5th*",'Juan-SESSION'!K$7:T$7,0))</f>
        <v>#N/A</v>
      </c>
      <c r="E385" s="131" t="e">
        <f>IF($A$380='Juan-SESSION'!$A$574,INDEX('Juan-SESSION'!$K$574:$T$581, MATCH("*Deadlift*",'Juan-SESSION'!$B$574:$B$581,0), MATCH("*5th*",'Juan-SESSION'!$K$7:$T$7,0)),"")</f>
        <v>#N/A</v>
      </c>
      <c r="F385" s="131" t="e">
        <f>INDEX('Juan-SESSION'!$L$574:$U$581, MATCH("*Deadlift*",'Juan-SESSION'!$B$574:$B$581,0), MATCH("*5th*",'Juan-SESSION'!$K$7:$T$7,0))</f>
        <v>#N/A</v>
      </c>
      <c r="G385" s="131" t="e">
        <f>IF($A$380='Juan-SESSION'!$A$574,INDEX('Juan-SESSION'!$K$574:$T$581, MATCH("*Bench Press*",'Juan-SESSION'!$B$574:$B$581,0), MATCH("*5th*",'Juan-SESSION'!$K$7:$T$7,0)),"")</f>
        <v>#N/A</v>
      </c>
      <c r="H385" s="131" t="e">
        <f>INDEX('Juan-SESSION'!$L$574:$U$581, MATCH("*Bench Press*",'Juan-SESSION'!$B$574:$B$581,0), MATCH("*5th*",'Juan-SESSION'!$K$7:$T$7,0))</f>
        <v>#N/A</v>
      </c>
      <c r="I385" s="132" t="e">
        <f>IF($A$380='Juan-SESSION'!$A$574,INDEX('Juan-SESSION'!$K$574:$T$581, MATCH("*Military*",'Juan-SESSION'!$B$574:$B$581,0), MATCH("*5th*",'Juan-SESSION'!$K$7:$T$7,0)),"")</f>
        <v>#N/A</v>
      </c>
      <c r="J385" s="44" t="e">
        <f>INDEX('Juan-SESSION'!$L$574:$U$581, MATCH("*Military*",'Juan-SESSION'!$B$574:$B$581,0), MATCH("*5th*",'Juan-SESSION'!$K$7:$T$7,0))</f>
        <v>#N/A</v>
      </c>
      <c r="K385" s="131" t="e">
        <f>IF($A$380='Juan-SESSION'!$A$574,INDEX('Juan-SESSION'!$K$574:$T$581, MATCH("*Clean *",'Juan-SESSION'!$B$574:$B$581,0), MATCH("*5th*",'Juan-SESSION'!$K$7:$T$7,0)),"")</f>
        <v>#N/A</v>
      </c>
      <c r="L385" s="44" t="e">
        <f>INDEX('Juan-SESSION'!$L$574:$U$581, MATCH("*Clean *",'Juan-SESSION'!$B$574:$B$581,0), MATCH("*5th*",'Juan-SESSION'!$K$7:$T$7,0))</f>
        <v>#N/A</v>
      </c>
      <c r="M385" s="131" t="e">
        <f>IF($A$380='Juan-SESSION'!$A$574,INDEX('Juan-SESSION'!$K$574:$T$581, MATCH("*Lat Pulldown*",'Juan-SESSION'!$B$574:$B$581,0), MATCH("*5th*",'Juan-SESSION'!$K$7:$T$7,0)),"")</f>
        <v>#N/A</v>
      </c>
      <c r="N385" s="44" t="e">
        <f>INDEX('Juan-SESSION'!$L$574:$U$581, MATCH("*Lat Pulldown*",'Juan-SESSION'!$B$574:$B$581,0), MATCH("*5th*",'Juan-SESSION'!$K$7:$T$7,0))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'Juan-SESSION'!A583</f>
        <v>0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 t="e">
        <f>MAX(G387:G391)</f>
        <v>#N/A</v>
      </c>
      <c r="H386" s="116" t="e">
        <f t="array" ref="H386">MAX(IF(G387:G391=G386,H387:H391))</f>
        <v>#N/A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e">
        <f>IF($A$140='Juan-SESSION'!$A$583,INDEX('Juan-SESSION'!$K$583:$T$590, MATCH("*1k Row*",'Juan-SESSION'!$B$583:$B$590,0), MATCH("*1st*",'Juan-SESSION'!$K$7:$T$7,0)),"")</f>
        <v>#N/A</v>
      </c>
      <c r="P386" s="152" t="e">
        <f>IF($A$140='Juan-SESSION'!$A$583,INDEX('Juan-SESSION'!$K$583:$T$590, MATCH("*HIIT*",'Juan-SESSION'!$B$583:$B$590,0), MATCH("*1st*",'Juan-SESSION'!$K$7:$T$7,0)),"")</f>
        <v>#N/A</v>
      </c>
      <c r="Q386" s="119" t="e">
        <f>INDEX('Juan-SESSION'!$L$583:$U$583, MATCH("*HIIT*",'Juan-SESSION'!$B$583:$B$583,0), MATCH("*1st*",'Juan-SESSION'!$K$7:$T$7,0))</f>
        <v>#N/A</v>
      </c>
      <c r="R386" s="119">
        <f>'Juan-SESSION'!U454</f>
        <v>0</v>
      </c>
      <c r="S386" s="116"/>
      <c r="T386" s="116"/>
      <c r="U386" s="120">
        <f>'Juan-SESSION'!A584</f>
        <v>0</v>
      </c>
      <c r="V386" s="120">
        <f>'Juan-SESSION'!A585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IF($A$386='Juan-SESSION'!$A$583,INDEX('Juan-SESSION'!$K$583:$T$590, MATCH("*Squat*",'Juan-SESSION'!$B$583:$B$590,0), MATCH("*1st*",'Juan-SESSION'!$K$7:$T$7,0)),"")</f>
        <v>#N/A</v>
      </c>
      <c r="D387" s="132" t="e">
        <f>INDEX('Juan-SESSION'!L$583:U$590, MATCH("*Squat*",'Juan-SESSION'!$B$583:$B$590,0), MATCH("*1st*",'Juan-SESSION'!K$7:T$7,0))</f>
        <v>#N/A</v>
      </c>
      <c r="E387" s="131" t="e">
        <f>IF($A$386='Juan-SESSION'!$A$583,INDEX('Juan-SESSION'!$K$583:$T$590, MATCH("*Deadlift*",'Juan-SESSION'!$B$583:$B$590,0), MATCH("*1st*",'Juan-SESSION'!$K$7:$T$7,0)),"")</f>
        <v>#N/A</v>
      </c>
      <c r="F387" s="131" t="e">
        <f>INDEX('Juan-SESSION'!$L$583:$U$590, MATCH("*Deadlift*",'Juan-SESSION'!$B$583:$B$590,0), MATCH("*1st*",'Juan-SESSION'!$K$7:$T$7,0))</f>
        <v>#N/A</v>
      </c>
      <c r="G387" s="131" t="e">
        <f>IF($A$386='Juan-SESSION'!$A$583,INDEX('Juan-SESSION'!$K$583:$T$590, MATCH("*Bench Press*",'Juan-SESSION'!$B$583:$B$590,0), MATCH("*1st*",'Juan-SESSION'!$K$7:$T$7,0)),"")</f>
        <v>#N/A</v>
      </c>
      <c r="H387" s="131" t="e">
        <f>INDEX('Juan-SESSION'!$L$583:$U$590, MATCH("*Bench Press*",'Juan-SESSION'!$B$583:$B$590,0), MATCH("*1st*",'Juan-SESSION'!$K$7:$T$7,0))</f>
        <v>#N/A</v>
      </c>
      <c r="I387" s="132" t="e">
        <f>IF($A$386='Juan-SESSION'!$A$583,INDEX('Juan-SESSION'!$K$583:$T$590, MATCH("*Military*",'Juan-SESSION'!$B$583:$B$590,0), MATCH("*1st*",'Juan-SESSION'!$K$7:$T$7,0)),"")</f>
        <v>#N/A</v>
      </c>
      <c r="J387" s="48" t="e">
        <f>INDEX('Juan-SESSION'!$L$583:$U$590, MATCH("*Military*",'Juan-SESSION'!$B$583:$B$590,0), MATCH("*1st*",'Juan-SESSION'!$K$7:$T$7,0))</f>
        <v>#N/A</v>
      </c>
      <c r="K387" s="131" t="e">
        <f>IF($A$386='Juan-SESSION'!$A$583,INDEX('Juan-SESSION'!$K$583:$T$590, MATCH("*Clean *",'Juan-SESSION'!$B$583:$B$590,0), MATCH("*1st*",'Juan-SESSION'!$K$7:$T$7,0)),"")</f>
        <v>#N/A</v>
      </c>
      <c r="L387" s="48" t="e">
        <f>INDEX('Juan-SESSION'!$L$583:$U$590, MATCH("*Clean *",'Juan-SESSION'!$B$583:$B$590,0), MATCH("*1st*",'Juan-SESSION'!$K$7:$T$7,0))</f>
        <v>#N/A</v>
      </c>
      <c r="M387" s="131" t="e">
        <f>IF($A$386='Juan-SESSION'!$A$583,INDEX('Juan-SESSION'!$K$583:$T$590, MATCH("*Lat Pulldown*",'Juan-SESSION'!$B$583:$B$590,0), MATCH("*1st*",'Juan-SESSION'!$K$7:$T$7,0)),"")</f>
        <v>#N/A</v>
      </c>
      <c r="N387" s="48" t="e">
        <f>INDEX('Juan-SESSION'!$L$583:$U$590, MATCH("*Lat Pulldown*",'Juan-SESSION'!$B$583:$B$590,0), MATCH("*1st*",'Juan-SESSION'!$K$7:$T$7,0))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IF($A$386='Juan-SESSION'!$A$583,INDEX('Juan-SESSION'!$K$583:$T$590, MATCH("*Squat*",'Juan-SESSION'!$B$583:$B$590,0), MATCH("*2nd*",'Juan-SESSION'!$K$7:$T$7,0)),"")</f>
        <v>#N/A</v>
      </c>
      <c r="D388" s="132" t="e">
        <f>INDEX('Juan-SESSION'!L$583:U$590, MATCH("*Squat*",'Juan-SESSION'!$B$583:$B$590,0), MATCH("*2nd*",'Juan-SESSION'!K$7:T$7,0))</f>
        <v>#N/A</v>
      </c>
      <c r="E388" s="131" t="e">
        <f>IF($A$386='Juan-SESSION'!$A$583,INDEX('Juan-SESSION'!$K$583:$T$590, MATCH("*Deadlift*",'Juan-SESSION'!$B$583:$B$590,0), MATCH("*2ND*",'Juan-SESSION'!$K$7:$T$7,0)),"")</f>
        <v>#N/A</v>
      </c>
      <c r="F388" s="131" t="e">
        <f>INDEX('Juan-SESSION'!$L$583:$U$590, MATCH("*Deadlift*",'Juan-SESSION'!$B$583:$B$590,0), MATCH("*2nd*",'Juan-SESSION'!$K$7:$T$7,0))</f>
        <v>#N/A</v>
      </c>
      <c r="G388" s="131" t="e">
        <f>IF($A$386='Juan-SESSION'!$A$583,INDEX('Juan-SESSION'!$K$583:$T$590, MATCH("*Bench Press*",'Juan-SESSION'!$B$583:$B$590,0), MATCH("*2ND*",'Juan-SESSION'!$K$7:$T$7,0)),"")</f>
        <v>#N/A</v>
      </c>
      <c r="H388" s="131" t="e">
        <f>INDEX('Juan-SESSION'!$L$583:$U$590, MATCH("*Bench Press*",'Juan-SESSION'!$B$583:$B$590,0), MATCH("*2nd*",'Juan-SESSION'!$K$7:$T$7,0))</f>
        <v>#N/A</v>
      </c>
      <c r="I388" s="132" t="e">
        <f>IF($A$386='Juan-SESSION'!$A$583,INDEX('Juan-SESSION'!$K$583:$T$590, MATCH("*Military*",'Juan-SESSION'!$B$583:$B$590,0), MATCH("*2ND*",'Juan-SESSION'!$K$7:$T$7,0)),"")</f>
        <v>#N/A</v>
      </c>
      <c r="J388" s="44" t="e">
        <f>INDEX('Juan-SESSION'!$L$583:$U$590, MATCH("*Military*",'Juan-SESSION'!$B$583:$B$590,0), MATCH("*2nd*",'Juan-SESSION'!$K$7:$T$7,0))</f>
        <v>#N/A</v>
      </c>
      <c r="K388" s="131" t="e">
        <f>IF($A$386='Juan-SESSION'!$A$583,INDEX('Juan-SESSION'!$K$583:$T$590, MATCH("*Clean *",'Juan-SESSION'!$B$583:$B$590,0), MATCH("*2ND*",'Juan-SESSION'!$K$7:$T$7,0)),"")</f>
        <v>#N/A</v>
      </c>
      <c r="L388" s="44" t="e">
        <f>INDEX('Juan-SESSION'!$L$583:$U$590, MATCH("*Clean *",'Juan-SESSION'!$B$583:$B$590,0), MATCH("*2nd*",'Juan-SESSION'!$K$7:$T$7,0))</f>
        <v>#N/A</v>
      </c>
      <c r="M388" s="131" t="e">
        <f>IF($A$386='Juan-SESSION'!$A$583,INDEX('Juan-SESSION'!$K$583:$T$590, MATCH("*Lat Pulldown*",'Juan-SESSION'!$B$583:$B$590,0), MATCH("*2ND*",'Juan-SESSION'!$K$7:$T$7,0)),"")</f>
        <v>#N/A</v>
      </c>
      <c r="N388" s="44" t="e">
        <f>INDEX('Juan-SESSION'!$L$583:$U$590, MATCH("*Lat Pulldown*",'Juan-SESSION'!$B$583:$B$590,0), MATCH("*2nd*",'Juan-SESSION'!$K$7:$T$7,0))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IF($A$386='Juan-SESSION'!$A$583,INDEX('Juan-SESSION'!$K$583:$T$590, MATCH("*Squat*",'Juan-SESSION'!$B$583:$B$590,0), MATCH("*3rd*",'Juan-SESSION'!$K$7:$T$7,0)),"")</f>
        <v>#N/A</v>
      </c>
      <c r="D389" s="132" t="e">
        <f>INDEX('Juan-SESSION'!L$583:U$590, MATCH("*Squat*",'Juan-SESSION'!$B$583:$B$590,0), MATCH("*3rd*",'Juan-SESSION'!K$7:T$7,0))</f>
        <v>#N/A</v>
      </c>
      <c r="E389" s="131" t="e">
        <f>IF($A$386='Juan-SESSION'!$A$583,INDEX('Juan-SESSION'!$K$583:$T$590, MATCH("*Deadlift*",'Juan-SESSION'!$B$583:$B$590,0), MATCH("*3rd*",'Juan-SESSION'!$K$7:$T$7,0)),"")</f>
        <v>#N/A</v>
      </c>
      <c r="F389" s="131" t="e">
        <f>INDEX('Juan-SESSION'!$L$583:$U$590, MATCH("*Deadlift*",'Juan-SESSION'!$B$583:$B$590,0), MATCH("*3rd*",'Juan-SESSION'!$K$7:$T$7,0))</f>
        <v>#N/A</v>
      </c>
      <c r="G389" s="131" t="e">
        <f>IF($A$386='Juan-SESSION'!$A$583,INDEX('Juan-SESSION'!$K$583:$T$590, MATCH("*Bench Press*",'Juan-SESSION'!$B$583:$B$590,0), MATCH("*3rd*",'Juan-SESSION'!$K$7:$T$7,0)),"")</f>
        <v>#N/A</v>
      </c>
      <c r="H389" s="131" t="e">
        <f>INDEX('Juan-SESSION'!$L$583:$U$590, MATCH("*Bench Press*",'Juan-SESSION'!$B$583:$B$590,0), MATCH("*3rd*",'Juan-SESSION'!$K$7:$T$7,0))</f>
        <v>#N/A</v>
      </c>
      <c r="I389" s="132" t="e">
        <f>IF($A$386='Juan-SESSION'!$A$583,INDEX('Juan-SESSION'!$K$583:$T$590, MATCH("*Military*",'Juan-SESSION'!$B$583:$B$590,0), MATCH("*3rd*",'Juan-SESSION'!$K$7:$T$7,0)),"")</f>
        <v>#N/A</v>
      </c>
      <c r="J389" s="44" t="e">
        <f>INDEX('Juan-SESSION'!$L$583:$U$590, MATCH("*Military*",'Juan-SESSION'!$B$583:$B$590,0), MATCH("*3rd*",'Juan-SESSION'!$K$7:$T$7,0))</f>
        <v>#N/A</v>
      </c>
      <c r="K389" s="131" t="e">
        <f>IF($A$386='Juan-SESSION'!$A$583,INDEX('Juan-SESSION'!$K$583:$T$590, MATCH("*Clean *",'Juan-SESSION'!$B$583:$B$590,0), MATCH("*3rd*",'Juan-SESSION'!$K$7:$T$7,0)),"")</f>
        <v>#N/A</v>
      </c>
      <c r="L389" s="44" t="e">
        <f>INDEX('Juan-SESSION'!$L$583:$U$590, MATCH("*Clean *",'Juan-SESSION'!$B$583:$B$590,0), MATCH("*3rd*",'Juan-SESSION'!$K$7:$T$7,0))</f>
        <v>#N/A</v>
      </c>
      <c r="M389" s="131" t="e">
        <f>IF($A$386='Juan-SESSION'!$A$583,INDEX('Juan-SESSION'!$K$583:$T$590, MATCH("*Lat Pulldown*",'Juan-SESSION'!$B$583:$B$590,0), MATCH("*3rd*",'Juan-SESSION'!$K$7:$T$7,0)),"")</f>
        <v>#N/A</v>
      </c>
      <c r="N389" s="44" t="e">
        <f>INDEX('Juan-SESSION'!$L$583:$U$590, MATCH("*Lat Pulldown*",'Juan-SESSION'!$B$583:$B$590,0), MATCH("*3rd*",'Juan-SESSION'!$K$7:$T$7,0))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IF($A$386='Juan-SESSION'!$A$583,INDEX('Juan-SESSION'!$K$583:$T$590, MATCH("*Squat*",'Juan-SESSION'!$B$583:$B$590,0), MATCH("*4th*",'Juan-SESSION'!$K$7:$T$7,0)),"")</f>
        <v>#N/A</v>
      </c>
      <c r="D390" s="132" t="e">
        <f>INDEX('Juan-SESSION'!L$583:U$590, MATCH("*Squat*",'Juan-SESSION'!$B$583:$B$590,0), MATCH("*4th*",'Juan-SESSION'!K$7:T$7,0))</f>
        <v>#N/A</v>
      </c>
      <c r="E390" s="131" t="e">
        <f>IF($A$386='Juan-SESSION'!$A$583,INDEX('Juan-SESSION'!$K$583:$T$590, MATCH("*Deadlift*",'Juan-SESSION'!$B$583:$B$590,0), MATCH("*4th*",'Juan-SESSION'!$K$7:$T$7,0)),"")</f>
        <v>#N/A</v>
      </c>
      <c r="F390" s="131" t="e">
        <f>INDEX('Juan-SESSION'!$L$583:$U$590, MATCH("*Deadlift*",'Juan-SESSION'!$B$583:$B$590,0), MATCH("*4th*",'Juan-SESSION'!$K$7:$T$7,0))</f>
        <v>#N/A</v>
      </c>
      <c r="G390" s="131" t="e">
        <f>IF($A$386='Juan-SESSION'!$A$583,INDEX('Juan-SESSION'!$K$583:$T$590, MATCH("*Bench Press*",'Juan-SESSION'!$B$583:$B$590,0), MATCH("*4th*",'Juan-SESSION'!$K$7:$T$7,0)),"")</f>
        <v>#N/A</v>
      </c>
      <c r="H390" s="131" t="e">
        <f>INDEX('Juan-SESSION'!$L$583:$U$590, MATCH("*Bench Press*",'Juan-SESSION'!$B$583:$B$590,0), MATCH("*4th*",'Juan-SESSION'!$K$7:$T$7,0))</f>
        <v>#N/A</v>
      </c>
      <c r="I390" s="132" t="e">
        <f>IF($A$386='Juan-SESSION'!$A$583,INDEX('Juan-SESSION'!$K$583:$T$590, MATCH("*Military*",'Juan-SESSION'!$B$583:$B$590,0), MATCH("*4th*",'Juan-SESSION'!$K$7:$T$7,0)),"")</f>
        <v>#N/A</v>
      </c>
      <c r="J390" s="44" t="e">
        <f>INDEX('Juan-SESSION'!$L$583:$U$590, MATCH("*Military*",'Juan-SESSION'!$B$583:$B$590,0), MATCH("*4th*",'Juan-SESSION'!$K$7:$T$7,0))</f>
        <v>#N/A</v>
      </c>
      <c r="K390" s="131" t="e">
        <f>IF($A$386='Juan-SESSION'!$A$583,INDEX('Juan-SESSION'!$K$583:$T$590, MATCH("*Clean *",'Juan-SESSION'!$B$583:$B$590,0), MATCH("*4th*",'Juan-SESSION'!$K$7:$T$7,0)),"")</f>
        <v>#N/A</v>
      </c>
      <c r="L390" s="44" t="e">
        <f>INDEX('Juan-SESSION'!$L$583:$U$590, MATCH("*Clean *",'Juan-SESSION'!$B$583:$B$590,0), MATCH("*4th*",'Juan-SESSION'!$K$7:$T$7,0))</f>
        <v>#N/A</v>
      </c>
      <c r="M390" s="131" t="e">
        <f>IF($A$386='Juan-SESSION'!$A$583,INDEX('Juan-SESSION'!$K$583:$T$590, MATCH("*Lat Pulldown*",'Juan-SESSION'!$B$583:$B$590,0), MATCH("*4th*",'Juan-SESSION'!$K$7:$T$7,0)),"")</f>
        <v>#N/A</v>
      </c>
      <c r="N390" s="44" t="e">
        <f>INDEX('Juan-SESSION'!$L$583:$U$590, MATCH("*Lat Pulldown*",'Juan-SESSION'!$B$583:$B$590,0), MATCH("*4th*",'Juan-SESSION'!$K$7:$T$7,0))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IF($A$386='Juan-SESSION'!$A$583,INDEX('Juan-SESSION'!$K$583:$T$590, MATCH("*Squat*",'Juan-SESSION'!$B$583:$B$590,0), MATCH("*5th*",'Juan-SESSION'!$K$7:$T$7,0)),"")</f>
        <v>#N/A</v>
      </c>
      <c r="D391" s="132" t="e">
        <f>INDEX('Juan-SESSION'!L$583:U$590, MATCH("*Squat*",'Juan-SESSION'!$B$583:$B$590,0), MATCH("*5th*",'Juan-SESSION'!K$7:T$7,0))</f>
        <v>#N/A</v>
      </c>
      <c r="E391" s="131" t="e">
        <f>IF($A$386='Juan-SESSION'!$A$583,INDEX('Juan-SESSION'!$K$583:$T$590, MATCH("*Deadlift*",'Juan-SESSION'!$B$583:$B$590,0), MATCH("*5th*",'Juan-SESSION'!$K$7:$T$7,0)),"")</f>
        <v>#N/A</v>
      </c>
      <c r="F391" s="131" t="e">
        <f>INDEX('Juan-SESSION'!$L$583:$U$590, MATCH("*Deadlift*",'Juan-SESSION'!$B$583:$B$590,0), MATCH("*5th*",'Juan-SESSION'!$K$7:$T$7,0))</f>
        <v>#N/A</v>
      </c>
      <c r="G391" s="131" t="e">
        <f>IF($A$386='Juan-SESSION'!$A$583,INDEX('Juan-SESSION'!$K$583:$T$590, MATCH("*Bench Press*",'Juan-SESSION'!$B$583:$B$590,0), MATCH("*5th*",'Juan-SESSION'!$K$7:$T$7,0)),"")</f>
        <v>#N/A</v>
      </c>
      <c r="H391" s="131" t="e">
        <f>INDEX('Juan-SESSION'!$L$583:$U$590, MATCH("*Bench Press*",'Juan-SESSION'!$B$583:$B$590,0), MATCH("*5th*",'Juan-SESSION'!$K$7:$T$7,0))</f>
        <v>#N/A</v>
      </c>
      <c r="I391" s="132" t="e">
        <f>IF($A$386='Juan-SESSION'!$A$583,INDEX('Juan-SESSION'!$K$583:$T$590, MATCH("*Military*",'Juan-SESSION'!$B$583:$B$590,0), MATCH("*5th*",'Juan-SESSION'!$K$7:$T$7,0)),"")</f>
        <v>#N/A</v>
      </c>
      <c r="J391" s="44" t="e">
        <f>INDEX('Juan-SESSION'!$L$583:$U$590, MATCH("*Military*",'Juan-SESSION'!$B$583:$B$590,0), MATCH("*5th*",'Juan-SESSION'!$K$7:$T$7,0))</f>
        <v>#N/A</v>
      </c>
      <c r="K391" s="131" t="e">
        <f>IF($A$386='Juan-SESSION'!$A$583,INDEX('Juan-SESSION'!$K$583:$T$590, MATCH("*Clean *",'Juan-SESSION'!$B$583:$B$590,0), MATCH("*5th*",'Juan-SESSION'!$K$7:$T$7,0)),"")</f>
        <v>#N/A</v>
      </c>
      <c r="L391" s="44" t="e">
        <f>INDEX('Juan-SESSION'!$L$583:$U$590, MATCH("*Clean *",'Juan-SESSION'!$B$583:$B$590,0), MATCH("*5th*",'Juan-SESSION'!$K$7:$T$7,0))</f>
        <v>#N/A</v>
      </c>
      <c r="M391" s="131" t="e">
        <f>IF($A$386='Juan-SESSION'!$A$583,INDEX('Juan-SESSION'!$K$583:$T$590, MATCH("*Lat Pulldown*",'Juan-SESSION'!$B$583:$B$590,0), MATCH("*5th*",'Juan-SESSION'!$K$7:$T$7,0)),"")</f>
        <v>#N/A</v>
      </c>
      <c r="N391" s="44" t="e">
        <f>INDEX('Juan-SESSION'!$L$583:$U$590, MATCH("*Lat Pulldown*",'Juan-SESSION'!$B$583:$B$590,0), MATCH("*5th*",'Juan-SESSION'!$K$7:$T$7,0))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'Juan-SESSION'!A592</f>
        <v>0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 t="e">
        <f>MAX(I393:I397)</f>
        <v>#N/A</v>
      </c>
      <c r="J392" s="116" t="e">
        <f t="array" ref="J392">MAX(IF(I393:I397=I392,J393:J397))</f>
        <v>#N/A</v>
      </c>
      <c r="K392" s="116" t="e">
        <f>MAX(K393:K397)</f>
        <v>#N/A</v>
      </c>
      <c r="L392" s="116" t="e">
        <f t="array" ref="L392">MAX(IF(K393:K397=K392,L393:L397))</f>
        <v>#N/A</v>
      </c>
      <c r="M392" s="116" t="e">
        <f>MAX(M393:M397)</f>
        <v>#N/A</v>
      </c>
      <c r="N392" s="117" t="e">
        <f t="array" ref="N392">MAX(IF(M393:M397=M392,N393:N397))</f>
        <v>#N/A</v>
      </c>
      <c r="O392" s="152" t="e">
        <f>IF($A$140='Juan-SESSION'!$A$592,INDEX('Juan-SESSION'!$K$592:$T$599, MATCH("*1k Row*",'Juan-SESSION'!$B$592:$B$599,0), MATCH("*1st*",'Juan-SESSION'!$K$7:$T$7,0)),"")</f>
        <v>#N/A</v>
      </c>
      <c r="P392" s="152" t="e">
        <f>IF($A$140='Juan-SESSION'!$A$592,INDEX('Juan-SESSION'!$K$592:$T$599, MATCH("*HIIT*",'Juan-SESSION'!$B$592:$B$599,0), MATCH("*1st*",'Juan-SESSION'!$K$7:$T$7,0)),"")</f>
        <v>#N/A</v>
      </c>
      <c r="Q392" s="119" t="e">
        <f>INDEX('Juan-SESSION'!$L$592:$U$592, MATCH("*HIIT*",'Juan-SESSION'!$B$592:$B$592,0), MATCH("*1st*",'Juan-SESSION'!$K$7:$T$7,0))</f>
        <v>#N/A</v>
      </c>
      <c r="R392" s="119">
        <f>'Juan-SESSION'!U460</f>
        <v>0</v>
      </c>
      <c r="S392" s="116"/>
      <c r="T392" s="116"/>
      <c r="U392" s="120">
        <f>'Juan-SESSION'!A593</f>
        <v>0</v>
      </c>
      <c r="V392" s="120">
        <f>'Juan-SESSION'!A594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IF($A$392='Juan-SESSION'!$A$592,INDEX('Juan-SESSION'!$K$592:$T$599, MATCH("*Squat*",'Juan-SESSION'!$B$592:$B$599,0), MATCH("*1st*",'Juan-SESSION'!$K$7:$T$7,0)),"")</f>
        <v>#N/A</v>
      </c>
      <c r="D393" s="132" t="e">
        <f>INDEX('Juan-SESSION'!L$592:U$599, MATCH("*Squat*",'Juan-SESSION'!$B$592:$B$599,0), MATCH("*1st*",'Juan-SESSION'!K$7:T$7,0))</f>
        <v>#N/A</v>
      </c>
      <c r="E393" s="131" t="e">
        <f>IF($A$392='Juan-SESSION'!$A$592,INDEX('Juan-SESSION'!$K$592:$T$599, MATCH("*Deadlift*",'Juan-SESSION'!$B$592:$B$599,0), MATCH("*1st*",'Juan-SESSION'!$K$7:$T$7,0)),"")</f>
        <v>#N/A</v>
      </c>
      <c r="F393" s="131" t="e">
        <f>INDEX('Juan-SESSION'!$L$592:$U$599, MATCH("*Deadlift*",'Juan-SESSION'!$B$592:$B$599,0), MATCH("*1st*",'Juan-SESSION'!$K$7:$T$7,0))</f>
        <v>#N/A</v>
      </c>
      <c r="G393" s="131" t="e">
        <f>IF($A$392='Juan-SESSION'!$A$592,INDEX('Juan-SESSION'!$K$592:$T$599, MATCH("*Bench Press*",'Juan-SESSION'!$B$592:$B$599,0), MATCH("*1st*",'Juan-SESSION'!$K$7:$T$7,0)),"")</f>
        <v>#N/A</v>
      </c>
      <c r="H393" s="131" t="e">
        <f>INDEX('Juan-SESSION'!$L$592:$U$599, MATCH("*Bench Press*",'Juan-SESSION'!$B$592:$B$599,0), MATCH("*1st*",'Juan-SESSION'!$K$7:$T$7,0))</f>
        <v>#N/A</v>
      </c>
      <c r="I393" s="132" t="e">
        <f>IF($A$392='Juan-SESSION'!$A$592,INDEX('Juan-SESSION'!$K$592:$T$599, MATCH("*Military*",'Juan-SESSION'!$B$592:$B$599,0), MATCH("*1st*",'Juan-SESSION'!$K$7:$T$7,0)),"")</f>
        <v>#N/A</v>
      </c>
      <c r="J393" s="48" t="e">
        <f>INDEX('Juan-SESSION'!$L$592:$U$599, MATCH("*Military*",'Juan-SESSION'!$B$592:$B$599,0), MATCH("*1st*",'Juan-SESSION'!$K$7:$T$7,0))</f>
        <v>#N/A</v>
      </c>
      <c r="K393" s="131" t="e">
        <f>IF($A$392='Juan-SESSION'!$A$592,INDEX('Juan-SESSION'!$K$592:$T$599, MATCH("*Clean *",'Juan-SESSION'!$B$592:$B$599,0), MATCH("*1st*",'Juan-SESSION'!$K$7:$T$7,0)),"")</f>
        <v>#N/A</v>
      </c>
      <c r="L393" s="48" t="e">
        <f>INDEX('Juan-SESSION'!$L$592:$U$599, MATCH("*Clean *",'Juan-SESSION'!$B$592:$B$599,0), MATCH("*1st*",'Juan-SESSION'!$K$7:$T$7,0))</f>
        <v>#N/A</v>
      </c>
      <c r="M393" s="131" t="e">
        <f>IF($A$392='Juan-SESSION'!$A$592,INDEX('Juan-SESSION'!$K$592:$T$599, MATCH("*Lat Pulldown*",'Juan-SESSION'!$B$592:$B$599,0), MATCH("*1st*",'Juan-SESSION'!$K$7:$T$7,0)),"")</f>
        <v>#N/A</v>
      </c>
      <c r="N393" s="48" t="e">
        <f>INDEX('Juan-SESSION'!$L$592:$U$599, MATCH("*Lat Pulldown*",'Juan-SESSION'!$B$592:$B$599,0), MATCH("*1st*",'Juan-SESSION'!$K$7:$T$7,0))</f>
        <v>#N/A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IF($A$392='Juan-SESSION'!$A$592,INDEX('Juan-SESSION'!$K$592:$T$599, MATCH("*Squat*",'Juan-SESSION'!$B$592:$B$599,0), MATCH("*2nd*",'Juan-SESSION'!$K$7:$T$7,0)),"")</f>
        <v>#N/A</v>
      </c>
      <c r="D394" s="132" t="e">
        <f>INDEX('Juan-SESSION'!L$592:U$599, MATCH("*Squat*",'Juan-SESSION'!$B$592:$B$599,0), MATCH("*2nd*",'Juan-SESSION'!K$7:T$7,0))</f>
        <v>#N/A</v>
      </c>
      <c r="E394" s="131" t="e">
        <f>IF($A$392='Juan-SESSION'!$A$592,INDEX('Juan-SESSION'!$K$592:$T$599, MATCH("*Deadlift*",'Juan-SESSION'!$B$592:$B$599,0), MATCH("*2ND*",'Juan-SESSION'!$K$7:$T$7,0)),"")</f>
        <v>#N/A</v>
      </c>
      <c r="F394" s="131" t="e">
        <f>INDEX('Juan-SESSION'!$L$592:$U$599, MATCH("*Deadlift*",'Juan-SESSION'!$B$592:$B$599,0), MATCH("*2nd*",'Juan-SESSION'!$K$7:$T$7,0))</f>
        <v>#N/A</v>
      </c>
      <c r="G394" s="131" t="e">
        <f>IF($A$392='Juan-SESSION'!$A$592,INDEX('Juan-SESSION'!$K$592:$T$599, MATCH("*Bench Press*",'Juan-SESSION'!$B$592:$B$599,0), MATCH("*2ND*",'Juan-SESSION'!$K$7:$T$7,0)),"")</f>
        <v>#N/A</v>
      </c>
      <c r="H394" s="131" t="e">
        <f>INDEX('Juan-SESSION'!$L$592:$U$599, MATCH("*Bench Press*",'Juan-SESSION'!$B$592:$B$599,0), MATCH("*2nd*",'Juan-SESSION'!$K$7:$T$7,0))</f>
        <v>#N/A</v>
      </c>
      <c r="I394" s="132" t="e">
        <f>IF($A$392='Juan-SESSION'!$A$592,INDEX('Juan-SESSION'!$K$592:$T$599, MATCH("*Military*",'Juan-SESSION'!$B$592:$B$599,0), MATCH("*2ND*",'Juan-SESSION'!$K$7:$T$7,0)),"")</f>
        <v>#N/A</v>
      </c>
      <c r="J394" s="44" t="e">
        <f>INDEX('Juan-SESSION'!$L$592:$U$599, MATCH("*Military*",'Juan-SESSION'!$B$592:$B$599,0), MATCH("*2nd*",'Juan-SESSION'!$K$7:$T$7,0))</f>
        <v>#N/A</v>
      </c>
      <c r="K394" s="131" t="e">
        <f>IF($A$392='Juan-SESSION'!$A$592,INDEX('Juan-SESSION'!$K$592:$T$599, MATCH("*Clean *",'Juan-SESSION'!$B$592:$B$599,0), MATCH("*2ND*",'Juan-SESSION'!$K$7:$T$7,0)),"")</f>
        <v>#N/A</v>
      </c>
      <c r="L394" s="44" t="e">
        <f>INDEX('Juan-SESSION'!$L$592:$U$599, MATCH("*Clean *",'Juan-SESSION'!$B$592:$B$599,0), MATCH("*2nd*",'Juan-SESSION'!$K$7:$T$7,0))</f>
        <v>#N/A</v>
      </c>
      <c r="M394" s="131" t="e">
        <f>IF($A$392='Juan-SESSION'!$A$592,INDEX('Juan-SESSION'!$K$592:$T$599, MATCH("*Lat Pulldown*",'Juan-SESSION'!$B$592:$B$599,0), MATCH("*2ND*",'Juan-SESSION'!$K$7:$T$7,0)),"")</f>
        <v>#N/A</v>
      </c>
      <c r="N394" s="44" t="e">
        <f>INDEX('Juan-SESSION'!$L$592:$U$599, MATCH("*Lat Pulldown*",'Juan-SESSION'!$B$592:$B$599,0), MATCH("*2nd*",'Juan-SESSION'!$K$7:$T$7,0))</f>
        <v>#N/A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IF($A$392='Juan-SESSION'!$A$592,INDEX('Juan-SESSION'!$K$592:$T$599, MATCH("*Squat*",'Juan-SESSION'!$B$592:$B$599,0), MATCH("*3rd*",'Juan-SESSION'!$K$7:$T$7,0)),"")</f>
        <v>#N/A</v>
      </c>
      <c r="D395" s="132" t="e">
        <f>INDEX('Juan-SESSION'!L$592:U$599, MATCH("*Squat*",'Juan-SESSION'!$B$592:$B$599,0), MATCH("*3rd*",'Juan-SESSION'!K$7:T$7,0))</f>
        <v>#N/A</v>
      </c>
      <c r="E395" s="131" t="e">
        <f>IF($A$392='Juan-SESSION'!$A$592,INDEX('Juan-SESSION'!$K$592:$T$599, MATCH("*Deadlift*",'Juan-SESSION'!$B$592:$B$599,0), MATCH("*3rd*",'Juan-SESSION'!$K$7:$T$7,0)),"")</f>
        <v>#N/A</v>
      </c>
      <c r="F395" s="131" t="e">
        <f>INDEX('Juan-SESSION'!$L$592:$U$599, MATCH("*Deadlift*",'Juan-SESSION'!$B$592:$B$599,0), MATCH("*3rd*",'Juan-SESSION'!$K$7:$T$7,0))</f>
        <v>#N/A</v>
      </c>
      <c r="G395" s="131" t="e">
        <f>IF($A$392='Juan-SESSION'!$A$592,INDEX('Juan-SESSION'!$K$592:$T$599, MATCH("*Bench Press*",'Juan-SESSION'!$B$592:$B$599,0), MATCH("*3rd*",'Juan-SESSION'!$K$7:$T$7,0)),"")</f>
        <v>#N/A</v>
      </c>
      <c r="H395" s="131" t="e">
        <f>INDEX('Juan-SESSION'!$L$592:$U$599, MATCH("*Bench Press*",'Juan-SESSION'!$B$592:$B$599,0), MATCH("*3rd*",'Juan-SESSION'!$K$7:$T$7,0))</f>
        <v>#N/A</v>
      </c>
      <c r="I395" s="132" t="e">
        <f>IF($A$392='Juan-SESSION'!$A$592,INDEX('Juan-SESSION'!$K$592:$T$599, MATCH("*Military*",'Juan-SESSION'!$B$592:$B$599,0), MATCH("*3rd*",'Juan-SESSION'!$K$7:$T$7,0)),"")</f>
        <v>#N/A</v>
      </c>
      <c r="J395" s="44" t="e">
        <f>INDEX('Juan-SESSION'!$L$592:$U$599, MATCH("*Military*",'Juan-SESSION'!$B$592:$B$599,0), MATCH("*3rd*",'Juan-SESSION'!$K$7:$T$7,0))</f>
        <v>#N/A</v>
      </c>
      <c r="K395" s="131" t="e">
        <f>IF($A$392='Juan-SESSION'!$A$592,INDEX('Juan-SESSION'!$K$592:$T$599, MATCH("*Clean *",'Juan-SESSION'!$B$592:$B$599,0), MATCH("*3rd*",'Juan-SESSION'!$K$7:$T$7,0)),"")</f>
        <v>#N/A</v>
      </c>
      <c r="L395" s="44" t="e">
        <f>INDEX('Juan-SESSION'!$L$592:$U$599, MATCH("*Clean *",'Juan-SESSION'!$B$592:$B$599,0), MATCH("*3rd*",'Juan-SESSION'!$K$7:$T$7,0))</f>
        <v>#N/A</v>
      </c>
      <c r="M395" s="131" t="e">
        <f>IF($A$392='Juan-SESSION'!$A$592,INDEX('Juan-SESSION'!$K$592:$T$599, MATCH("*Lat Pulldown*",'Juan-SESSION'!$B$592:$B$599,0), MATCH("*3rd*",'Juan-SESSION'!$K$7:$T$7,0)),"")</f>
        <v>#N/A</v>
      </c>
      <c r="N395" s="44" t="e">
        <f>INDEX('Juan-SESSION'!$L$592:$U$599, MATCH("*Lat Pulldown*",'Juan-SESSION'!$B$592:$B$599,0), MATCH("*3rd*",'Juan-SESSION'!$K$7:$T$7,0))</f>
        <v>#N/A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IF($A$392='Juan-SESSION'!$A$592,INDEX('Juan-SESSION'!$K$592:$T$599, MATCH("*Squat*",'Juan-SESSION'!$B$592:$B$599,0), MATCH("*4th*",'Juan-SESSION'!$K$7:$T$7,0)),"")</f>
        <v>#N/A</v>
      </c>
      <c r="D396" s="132" t="e">
        <f>INDEX('Juan-SESSION'!L$592:U$599, MATCH("*Squat*",'Juan-SESSION'!$B$592:$B$599,0), MATCH("*4th*",'Juan-SESSION'!K$7:T$7,0))</f>
        <v>#N/A</v>
      </c>
      <c r="E396" s="131" t="e">
        <f>IF($A$392='Juan-SESSION'!$A$592,INDEX('Juan-SESSION'!$K$592:$T$599, MATCH("*Deadlift*",'Juan-SESSION'!$B$592:$B$599,0), MATCH("*4th*",'Juan-SESSION'!$K$7:$T$7,0)),"")</f>
        <v>#N/A</v>
      </c>
      <c r="F396" s="131" t="e">
        <f>INDEX('Juan-SESSION'!$L$592:$U$599, MATCH("*Deadlift*",'Juan-SESSION'!$B$592:$B$599,0), MATCH("*4th*",'Juan-SESSION'!$K$7:$T$7,0))</f>
        <v>#N/A</v>
      </c>
      <c r="G396" s="131" t="e">
        <f>IF($A$392='Juan-SESSION'!$A$592,INDEX('Juan-SESSION'!$K$592:$T$599, MATCH("*Bench Press*",'Juan-SESSION'!$B$592:$B$599,0), MATCH("*4th*",'Juan-SESSION'!$K$7:$T$7,0)),"")</f>
        <v>#N/A</v>
      </c>
      <c r="H396" s="131" t="e">
        <f>INDEX('Juan-SESSION'!$L$592:$U$599, MATCH("*Bench Press*",'Juan-SESSION'!$B$592:$B$599,0), MATCH("*4th*",'Juan-SESSION'!$K$7:$T$7,0))</f>
        <v>#N/A</v>
      </c>
      <c r="I396" s="132" t="e">
        <f>IF($A$392='Juan-SESSION'!$A$592,INDEX('Juan-SESSION'!$K$592:$T$599, MATCH("*Military*",'Juan-SESSION'!$B$592:$B$599,0), MATCH("*4th*",'Juan-SESSION'!$K$7:$T$7,0)),"")</f>
        <v>#N/A</v>
      </c>
      <c r="J396" s="44" t="e">
        <f>INDEX('Juan-SESSION'!$L$592:$U$599, MATCH("*Military*",'Juan-SESSION'!$B$592:$B$599,0), MATCH("*4th*",'Juan-SESSION'!$K$7:$T$7,0))</f>
        <v>#N/A</v>
      </c>
      <c r="K396" s="131" t="e">
        <f>IF($A$392='Juan-SESSION'!$A$592,INDEX('Juan-SESSION'!$K$592:$T$599, MATCH("*Clean *",'Juan-SESSION'!$B$592:$B$599,0), MATCH("*4th*",'Juan-SESSION'!$K$7:$T$7,0)),"")</f>
        <v>#N/A</v>
      </c>
      <c r="L396" s="44" t="e">
        <f>INDEX('Juan-SESSION'!$L$592:$U$599, MATCH("*Clean *",'Juan-SESSION'!$B$592:$B$599,0), MATCH("*4th*",'Juan-SESSION'!$K$7:$T$7,0))</f>
        <v>#N/A</v>
      </c>
      <c r="M396" s="131" t="e">
        <f>IF($A$392='Juan-SESSION'!$A$592,INDEX('Juan-SESSION'!$K$592:$T$599, MATCH("*Lat Pulldown*",'Juan-SESSION'!$B$592:$B$599,0), MATCH("*4th*",'Juan-SESSION'!$K$7:$T$7,0)),"")</f>
        <v>#N/A</v>
      </c>
      <c r="N396" s="44" t="e">
        <f>INDEX('Juan-SESSION'!$L$592:$U$599, MATCH("*Lat Pulldown*",'Juan-SESSION'!$B$592:$B$599,0), MATCH("*4th*",'Juan-SESSION'!$K$7:$T$7,0))</f>
        <v>#N/A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IF($A$392='Juan-SESSION'!$A$592,INDEX('Juan-SESSION'!$K$592:$T$599, MATCH("*Squat*",'Juan-SESSION'!$B$592:$B$599,0), MATCH("*5th*",'Juan-SESSION'!$K$7:$T$7,0)),"")</f>
        <v>#N/A</v>
      </c>
      <c r="D397" s="132" t="e">
        <f>INDEX('Juan-SESSION'!L$592:U$599, MATCH("*Squat*",'Juan-SESSION'!$B$592:$B$599,0), MATCH("*5th*",'Juan-SESSION'!K$7:T$7,0))</f>
        <v>#N/A</v>
      </c>
      <c r="E397" s="131" t="e">
        <f>IF($A$392='Juan-SESSION'!$A$592,INDEX('Juan-SESSION'!$K$592:$T$599, MATCH("*Deadlift*",'Juan-SESSION'!$B$592:$B$599,0), MATCH("*5th*",'Juan-SESSION'!$K$7:$T$7,0)),"")</f>
        <v>#N/A</v>
      </c>
      <c r="F397" s="131" t="e">
        <f>INDEX('Juan-SESSION'!$L$592:$U$599, MATCH("*Deadlift*",'Juan-SESSION'!$B$592:$B$599,0), MATCH("*5th*",'Juan-SESSION'!$K$7:$T$7,0))</f>
        <v>#N/A</v>
      </c>
      <c r="G397" s="131" t="e">
        <f>IF($A$392='Juan-SESSION'!$A$592,INDEX('Juan-SESSION'!$K$592:$T$599, MATCH("*Bench Press*",'Juan-SESSION'!$B$592:$B$599,0), MATCH("*5th*",'Juan-SESSION'!$K$7:$T$7,0)),"")</f>
        <v>#N/A</v>
      </c>
      <c r="H397" s="131" t="e">
        <f>INDEX('Juan-SESSION'!$L$592:$U$599, MATCH("*Bench Press*",'Juan-SESSION'!$B$592:$B$599,0), MATCH("*5th*",'Juan-SESSION'!$K$7:$T$7,0))</f>
        <v>#N/A</v>
      </c>
      <c r="I397" s="132" t="e">
        <f>IF($A$392='Juan-SESSION'!$A$592,INDEX('Juan-SESSION'!$K$592:$T$599, MATCH("*Military*",'Juan-SESSION'!$B$592:$B$599,0), MATCH("*5th*",'Juan-SESSION'!$K$7:$T$7,0)),"")</f>
        <v>#N/A</v>
      </c>
      <c r="J397" s="44" t="e">
        <f>INDEX('Juan-SESSION'!$L$592:$U$599, MATCH("*Military*",'Juan-SESSION'!$B$592:$B$599,0), MATCH("*5th*",'Juan-SESSION'!$K$7:$T$7,0))</f>
        <v>#N/A</v>
      </c>
      <c r="K397" s="131" t="e">
        <f>IF($A$392='Juan-SESSION'!$A$592,INDEX('Juan-SESSION'!$K$592:$T$599, MATCH("*Clean *",'Juan-SESSION'!$B$592:$B$599,0), MATCH("*5th*",'Juan-SESSION'!$K$7:$T$7,0)),"")</f>
        <v>#N/A</v>
      </c>
      <c r="L397" s="44" t="e">
        <f>INDEX('Juan-SESSION'!$L$592:$U$599, MATCH("*Clean *",'Juan-SESSION'!$B$592:$B$599,0), MATCH("*5th*",'Juan-SESSION'!$K$7:$T$7,0))</f>
        <v>#N/A</v>
      </c>
      <c r="M397" s="131" t="e">
        <f>IF($A$392='Juan-SESSION'!$A$592,INDEX('Juan-SESSION'!$K$592:$T$599, MATCH("*Lat Pulldown*",'Juan-SESSION'!$B$592:$B$599,0), MATCH("*5th*",'Juan-SESSION'!$K$7:$T$7,0)),"")</f>
        <v>#N/A</v>
      </c>
      <c r="N397" s="44" t="e">
        <f>INDEX('Juan-SESSION'!$L$592:$U$599, MATCH("*Lat Pulldown*",'Juan-SESSION'!$B$592:$B$599,0), MATCH("*5th*",'Juan-SESSION'!$K$7:$T$7,0))</f>
        <v>#N/A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'Juan-SESSION'!A601</f>
        <v>0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 t="e">
        <f>MAX(I399:I403)</f>
        <v>#N/A</v>
      </c>
      <c r="J398" s="116" t="e">
        <f t="array" ref="J398">MAX(IF(I399:I403=I398,J399:J403))</f>
        <v>#N/A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e">
        <f>IF($A$140='Juan-SESSION'!$A$601,INDEX('Juan-SESSION'!$K$601:$T$608, MATCH("*1k Row*",'Juan-SESSION'!$B$601:$B$608,0), MATCH("*1st*",'Juan-SESSION'!$K$7:$T$7,0)),"")</f>
        <v>#N/A</v>
      </c>
      <c r="P398" s="152" t="e">
        <f>IF($A$140='Juan-SESSION'!$A$601,INDEX('Juan-SESSION'!$K$601:$T$608, MATCH("*HIIT*",'Juan-SESSION'!$B$601:$B$608,0), MATCH("*1st*",'Juan-SESSION'!$K$7:$T$7,0)),"")</f>
        <v>#N/A</v>
      </c>
      <c r="Q398" s="119" t="e">
        <f>INDEX('Juan-SESSION'!$L$601:$U$601, MATCH("*HIIT*",'Juan-SESSION'!$B$601:$B$601,0), MATCH("*1st*",'Juan-SESSION'!$K$7:$T$7,0))</f>
        <v>#N/A</v>
      </c>
      <c r="R398" s="119">
        <f>'Juan-SESSION'!U466</f>
        <v>0</v>
      </c>
      <c r="S398" s="116"/>
      <c r="T398" s="116"/>
      <c r="U398" s="120">
        <f>'Juan-SESSION'!A602</f>
        <v>0</v>
      </c>
      <c r="V398" s="120">
        <f>'Juan-SESSION'!A603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IF($A$398='Juan-SESSION'!$A$601,INDEX('Juan-SESSION'!$K$601:$T$608, MATCH("*Squat*",'Juan-SESSION'!$B$601:$B$608,0), MATCH("*1st*",'Juan-SESSION'!$K$7:$T$7,0)),"")</f>
        <v>#N/A</v>
      </c>
      <c r="D399" s="132" t="e">
        <f>INDEX('Juan-SESSION'!L$601:U$608, MATCH("*Squat*",'Juan-SESSION'!$B$601:$B$608,0), MATCH("*1st*",'Juan-SESSION'!K$7:T$7,0))</f>
        <v>#N/A</v>
      </c>
      <c r="E399" s="131" t="e">
        <f>IF($A$398='Juan-SESSION'!$A$601,INDEX('Juan-SESSION'!$K$601:$T$608, MATCH("*Deadlift*",'Juan-SESSION'!$B$601:$B$608,0), MATCH("*1st*",'Juan-SESSION'!$K$7:$T$7,0)),"")</f>
        <v>#N/A</v>
      </c>
      <c r="F399" s="131" t="e">
        <f>INDEX('Juan-SESSION'!$L$601:$U$608, MATCH("*Deadlift*",'Juan-SESSION'!$B$601:$B$608,0), MATCH("*1st*",'Juan-SESSION'!$K$7:$T$7,0))</f>
        <v>#N/A</v>
      </c>
      <c r="G399" s="131" t="e">
        <f>IF($A$398='Juan-SESSION'!$A$601,INDEX('Juan-SESSION'!$K$601:$T$608, MATCH("*Bench Press*",'Juan-SESSION'!$B$601:$B$608,0), MATCH("*1st*",'Juan-SESSION'!$K$7:$T$7,0)),"")</f>
        <v>#N/A</v>
      </c>
      <c r="H399" s="131" t="e">
        <f>INDEX('Juan-SESSION'!$L$601:$U$608, MATCH("*Bench Press*",'Juan-SESSION'!$B$601:$B$608,0), MATCH("*1st*",'Juan-SESSION'!$K$7:$T$7,0))</f>
        <v>#N/A</v>
      </c>
      <c r="I399" s="132" t="e">
        <f>IF($A$398='Juan-SESSION'!$A$601,INDEX('Juan-SESSION'!$K$601:$T$608, MATCH("*Military*",'Juan-SESSION'!$B$601:$B$608,0), MATCH("*1st*",'Juan-SESSION'!$K$7:$T$7,0)),"")</f>
        <v>#N/A</v>
      </c>
      <c r="J399" s="48" t="e">
        <f>INDEX('Juan-SESSION'!$L$601:$U$608, MATCH("*Military*",'Juan-SESSION'!$B$601:$B$608,0), MATCH("*1st*",'Juan-SESSION'!$K$7:$T$7,0))</f>
        <v>#N/A</v>
      </c>
      <c r="K399" s="131" t="e">
        <f>IF($A$398='Juan-SESSION'!$A$601,INDEX('Juan-SESSION'!$K$601:$T$608, MATCH("*Clean *",'Juan-SESSION'!$B$601:$B$608,0), MATCH("*1st*",'Juan-SESSION'!$K$7:$T$7,0)),"")</f>
        <v>#N/A</v>
      </c>
      <c r="L399" s="48" t="e">
        <f>INDEX('Juan-SESSION'!$L$601:$U$608, MATCH("*Clean *",'Juan-SESSION'!$B$601:$B$608,0), MATCH("*1st*",'Juan-SESSION'!$K$7:$T$7,0))</f>
        <v>#N/A</v>
      </c>
      <c r="M399" s="131" t="e">
        <f>IF($A$398='Juan-SESSION'!$A$601,INDEX('Juan-SESSION'!$K$601:$T$608, MATCH("*Lat Pulldown*",'Juan-SESSION'!$B$601:$B$608,0), MATCH("*1st*",'Juan-SESSION'!$K$7:$T$7,0)),"")</f>
        <v>#N/A</v>
      </c>
      <c r="N399" s="48" t="e">
        <f>INDEX('Juan-SESSION'!$L$601:$U$608, MATCH("*Lat Pulldown*",'Juan-SESSION'!$B$601:$B$608,0), MATCH("*1st*",'Juan-SESSION'!$K$7:$T$7,0))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IF($A$398='Juan-SESSION'!$A$601,INDEX('Juan-SESSION'!$K$601:$T$608, MATCH("*Squat*",'Juan-SESSION'!$B$601:$B$608,0), MATCH("*2nd*",'Juan-SESSION'!$K$7:$T$7,0)),"")</f>
        <v>#N/A</v>
      </c>
      <c r="D400" s="132" t="e">
        <f>INDEX('Juan-SESSION'!L$601:U$608, MATCH("*Squat*",'Juan-SESSION'!$B$601:$B$608,0), MATCH("*2nd*",'Juan-SESSION'!K$7:T$7,0))</f>
        <v>#N/A</v>
      </c>
      <c r="E400" s="131" t="e">
        <f>IF($A$398='Juan-SESSION'!$A$601,INDEX('Juan-SESSION'!$K$601:$T$608, MATCH("*Deadlift*",'Juan-SESSION'!$B$601:$B$608,0), MATCH("*2ND*",'Juan-SESSION'!$K$7:$T$7,0)),"")</f>
        <v>#N/A</v>
      </c>
      <c r="F400" s="131" t="e">
        <f>INDEX('Juan-SESSION'!$L$601:$U$608, MATCH("*Deadlift*",'Juan-SESSION'!$B$601:$B$608,0), MATCH("*2nd*",'Juan-SESSION'!$K$7:$T$7,0))</f>
        <v>#N/A</v>
      </c>
      <c r="G400" s="131" t="e">
        <f>IF($A$398='Juan-SESSION'!$A$601,INDEX('Juan-SESSION'!$K$601:$T$608, MATCH("*Bench Press*",'Juan-SESSION'!$B$601:$B$608,0), MATCH("*2ND*",'Juan-SESSION'!$K$7:$T$7,0)),"")</f>
        <v>#N/A</v>
      </c>
      <c r="H400" s="131" t="e">
        <f>INDEX('Juan-SESSION'!$L$601:$U$608, MATCH("*Bench Press*",'Juan-SESSION'!$B$601:$B$608,0), MATCH("*2nd*",'Juan-SESSION'!$K$7:$T$7,0))</f>
        <v>#N/A</v>
      </c>
      <c r="I400" s="132" t="e">
        <f>IF($A$398='Juan-SESSION'!$A$601,INDEX('Juan-SESSION'!$K$601:$T$608, MATCH("*Military*",'Juan-SESSION'!$B$601:$B$608,0), MATCH("*2ND*",'Juan-SESSION'!$K$7:$T$7,0)),"")</f>
        <v>#N/A</v>
      </c>
      <c r="J400" s="44" t="e">
        <f>INDEX('Juan-SESSION'!$L$601:$U$608, MATCH("*Military*",'Juan-SESSION'!$B$601:$B$608,0), MATCH("*2nd*",'Juan-SESSION'!$K$7:$T$7,0))</f>
        <v>#N/A</v>
      </c>
      <c r="K400" s="131" t="e">
        <f>IF($A$398='Juan-SESSION'!$A$601,INDEX('Juan-SESSION'!$K$601:$T$608, MATCH("*Clean *",'Juan-SESSION'!$B$601:$B$608,0), MATCH("*2ND*",'Juan-SESSION'!$K$7:$T$7,0)),"")</f>
        <v>#N/A</v>
      </c>
      <c r="L400" s="44" t="e">
        <f>INDEX('Juan-SESSION'!$L$601:$U$608, MATCH("*Clean *",'Juan-SESSION'!$B$601:$B$608,0), MATCH("*2nd*",'Juan-SESSION'!$K$7:$T$7,0))</f>
        <v>#N/A</v>
      </c>
      <c r="M400" s="131" t="e">
        <f>IF($A$398='Juan-SESSION'!$A$601,INDEX('Juan-SESSION'!$K$601:$T$608, MATCH("*Lat Pulldown*",'Juan-SESSION'!$B$601:$B$608,0), MATCH("*2ND*",'Juan-SESSION'!$K$7:$T$7,0)),"")</f>
        <v>#N/A</v>
      </c>
      <c r="N400" s="44" t="e">
        <f>INDEX('Juan-SESSION'!$L$601:$U$608, MATCH("*Lat Pulldown*",'Juan-SESSION'!$B$601:$B$608,0), MATCH("*2nd*",'Juan-SESSION'!$K$7:$T$7,0))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IF($A$398='Juan-SESSION'!$A$601,INDEX('Juan-SESSION'!$K$601:$T$608, MATCH("*Squat*",'Juan-SESSION'!$B$601:$B$608,0), MATCH("*3rd*",'Juan-SESSION'!$K$7:$T$7,0)),"")</f>
        <v>#N/A</v>
      </c>
      <c r="D401" s="132" t="e">
        <f>INDEX('Juan-SESSION'!L$601:U$608, MATCH("*Squat*",'Juan-SESSION'!$B$601:$B$608,0), MATCH("*3rd*",'Juan-SESSION'!K$7:T$7,0))</f>
        <v>#N/A</v>
      </c>
      <c r="E401" s="131" t="e">
        <f>IF($A$398='Juan-SESSION'!$A$601,INDEX('Juan-SESSION'!$K$601:$T$608, MATCH("*Deadlift*",'Juan-SESSION'!$B$601:$B$608,0), MATCH("*3rd*",'Juan-SESSION'!$K$7:$T$7,0)),"")</f>
        <v>#N/A</v>
      </c>
      <c r="F401" s="131" t="e">
        <f>INDEX('Juan-SESSION'!$L$601:$U$608, MATCH("*Deadlift*",'Juan-SESSION'!$B$601:$B$608,0), MATCH("*3rd*",'Juan-SESSION'!$K$7:$T$7,0))</f>
        <v>#N/A</v>
      </c>
      <c r="G401" s="131" t="e">
        <f>IF($A$398='Juan-SESSION'!$A$601,INDEX('Juan-SESSION'!$K$601:$T$608, MATCH("*Bench Press*",'Juan-SESSION'!$B$601:$B$608,0), MATCH("*3rd*",'Juan-SESSION'!$K$7:$T$7,0)),"")</f>
        <v>#N/A</v>
      </c>
      <c r="H401" s="131" t="e">
        <f>INDEX('Juan-SESSION'!$L$601:$U$608, MATCH("*Bench Press*",'Juan-SESSION'!$B$601:$B$608,0), MATCH("*3rd*",'Juan-SESSION'!$K$7:$T$7,0))</f>
        <v>#N/A</v>
      </c>
      <c r="I401" s="132" t="e">
        <f>IF($A$398='Juan-SESSION'!$A$601,INDEX('Juan-SESSION'!$K$601:$T$608, MATCH("*Military*",'Juan-SESSION'!$B$601:$B$608,0), MATCH("*3rd*",'Juan-SESSION'!$K$7:$T$7,0)),"")</f>
        <v>#N/A</v>
      </c>
      <c r="J401" s="44" t="e">
        <f>INDEX('Juan-SESSION'!$L$601:$U$608, MATCH("*Military*",'Juan-SESSION'!$B$601:$B$608,0), MATCH("*3rd*",'Juan-SESSION'!$K$7:$T$7,0))</f>
        <v>#N/A</v>
      </c>
      <c r="K401" s="131" t="e">
        <f>IF($A$398='Juan-SESSION'!$A$601,INDEX('Juan-SESSION'!$K$601:$T$608, MATCH("*Clean *",'Juan-SESSION'!$B$601:$B$608,0), MATCH("*3rd*",'Juan-SESSION'!$K$7:$T$7,0)),"")</f>
        <v>#N/A</v>
      </c>
      <c r="L401" s="44" t="e">
        <f>INDEX('Juan-SESSION'!$L$601:$U$608, MATCH("*Clean *",'Juan-SESSION'!$B$601:$B$608,0), MATCH("*3rd*",'Juan-SESSION'!$K$7:$T$7,0))</f>
        <v>#N/A</v>
      </c>
      <c r="M401" s="131" t="e">
        <f>IF($A$398='Juan-SESSION'!$A$601,INDEX('Juan-SESSION'!$K$601:$T$608, MATCH("*Lat Pulldown*",'Juan-SESSION'!$B$601:$B$608,0), MATCH("*3rd*",'Juan-SESSION'!$K$7:$T$7,0)),"")</f>
        <v>#N/A</v>
      </c>
      <c r="N401" s="44" t="e">
        <f>INDEX('Juan-SESSION'!$L$601:$U$608, MATCH("*Lat Pulldown*",'Juan-SESSION'!$B$601:$B$608,0), MATCH("*3rd*",'Juan-SESSION'!$K$7:$T$7,0))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IF($A$398='Juan-SESSION'!$A$601,INDEX('Juan-SESSION'!$K$601:$T$608, MATCH("*Squat*",'Juan-SESSION'!$B$601:$B$608,0), MATCH("*4th*",'Juan-SESSION'!$K$7:$T$7,0)),"")</f>
        <v>#N/A</v>
      </c>
      <c r="D402" s="132" t="e">
        <f>INDEX('Juan-SESSION'!L$601:U$608, MATCH("*Squat*",'Juan-SESSION'!$B$601:$B$608,0), MATCH("*4th*",'Juan-SESSION'!K$7:T$7,0))</f>
        <v>#N/A</v>
      </c>
      <c r="E402" s="131" t="e">
        <f>IF($A$398='Juan-SESSION'!$A$601,INDEX('Juan-SESSION'!$K$601:$T$608, MATCH("*Deadlift*",'Juan-SESSION'!$B$601:$B$608,0), MATCH("*4th*",'Juan-SESSION'!$K$7:$T$7,0)),"")</f>
        <v>#N/A</v>
      </c>
      <c r="F402" s="131" t="e">
        <f>INDEX('Juan-SESSION'!$L$601:$U$608, MATCH("*Deadlift*",'Juan-SESSION'!$B$601:$B$608,0), MATCH("*4th*",'Juan-SESSION'!$K$7:$T$7,0))</f>
        <v>#N/A</v>
      </c>
      <c r="G402" s="131" t="e">
        <f>IF($A$398='Juan-SESSION'!$A$601,INDEX('Juan-SESSION'!$K$601:$T$608, MATCH("*Bench Press*",'Juan-SESSION'!$B$601:$B$608,0), MATCH("*4th*",'Juan-SESSION'!$K$7:$T$7,0)),"")</f>
        <v>#N/A</v>
      </c>
      <c r="H402" s="131" t="e">
        <f>INDEX('Juan-SESSION'!$L$601:$U$608, MATCH("*Bench Press*",'Juan-SESSION'!$B$601:$B$608,0), MATCH("*4th*",'Juan-SESSION'!$K$7:$T$7,0))</f>
        <v>#N/A</v>
      </c>
      <c r="I402" s="132" t="e">
        <f>IF($A$398='Juan-SESSION'!$A$601,INDEX('Juan-SESSION'!$K$601:$T$608, MATCH("*Military*",'Juan-SESSION'!$B$601:$B$608,0), MATCH("*4th*",'Juan-SESSION'!$K$7:$T$7,0)),"")</f>
        <v>#N/A</v>
      </c>
      <c r="J402" s="44" t="e">
        <f>INDEX('Juan-SESSION'!$L$601:$U$608, MATCH("*Military*",'Juan-SESSION'!$B$601:$B$608,0), MATCH("*4th*",'Juan-SESSION'!$K$7:$T$7,0))</f>
        <v>#N/A</v>
      </c>
      <c r="K402" s="131" t="e">
        <f>IF($A$398='Juan-SESSION'!$A$601,INDEX('Juan-SESSION'!$K$601:$T$608, MATCH("*Clean *",'Juan-SESSION'!$B$601:$B$608,0), MATCH("*4th*",'Juan-SESSION'!$K$7:$T$7,0)),"")</f>
        <v>#N/A</v>
      </c>
      <c r="L402" s="44" t="e">
        <f>INDEX('Juan-SESSION'!$L$601:$U$608, MATCH("*Clean *",'Juan-SESSION'!$B$601:$B$608,0), MATCH("*4th*",'Juan-SESSION'!$K$7:$T$7,0))</f>
        <v>#N/A</v>
      </c>
      <c r="M402" s="131" t="e">
        <f>IF($A$398='Juan-SESSION'!$A$601,INDEX('Juan-SESSION'!$K$601:$T$608, MATCH("*Lat Pulldown*",'Juan-SESSION'!$B$601:$B$608,0), MATCH("*4th*",'Juan-SESSION'!$K$7:$T$7,0)),"")</f>
        <v>#N/A</v>
      </c>
      <c r="N402" s="44" t="e">
        <f>INDEX('Juan-SESSION'!$L$601:$U$608, MATCH("*Lat Pulldown*",'Juan-SESSION'!$B$601:$B$608,0), MATCH("*4th*",'Juan-SESSION'!$K$7:$T$7,0))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IF($A$398='Juan-SESSION'!$A$601,INDEX('Juan-SESSION'!$K$601:$T$608, MATCH("*Squat*",'Juan-SESSION'!$B$601:$B$608,0), MATCH("*5th*",'Juan-SESSION'!$K$7:$T$7,0)),"")</f>
        <v>#N/A</v>
      </c>
      <c r="D403" s="132" t="e">
        <f>INDEX('Juan-SESSION'!L$601:U$608, MATCH("*Squat*",'Juan-SESSION'!$B$601:$B$608,0), MATCH("*5th*",'Juan-SESSION'!K$7:T$7,0))</f>
        <v>#N/A</v>
      </c>
      <c r="E403" s="131" t="e">
        <f>IF($A$398='Juan-SESSION'!$A$601,INDEX('Juan-SESSION'!$K$601:$T$608, MATCH("*Deadlift*",'Juan-SESSION'!$B$601:$B$608,0), MATCH("*5th*",'Juan-SESSION'!$K$7:$T$7,0)),"")</f>
        <v>#N/A</v>
      </c>
      <c r="F403" s="131" t="e">
        <f>INDEX('Juan-SESSION'!$L$601:$U$608, MATCH("*Deadlift*",'Juan-SESSION'!$B$601:$B$608,0), MATCH("*5th*",'Juan-SESSION'!$K$7:$T$7,0))</f>
        <v>#N/A</v>
      </c>
      <c r="G403" s="131" t="e">
        <f>IF($A$398='Juan-SESSION'!$A$601,INDEX('Juan-SESSION'!$K$601:$T$608, MATCH("*Bench Press*",'Juan-SESSION'!$B$601:$B$608,0), MATCH("*5th*",'Juan-SESSION'!$K$7:$T$7,0)),"")</f>
        <v>#N/A</v>
      </c>
      <c r="H403" s="131" t="e">
        <f>INDEX('Juan-SESSION'!$L$601:$U$608, MATCH("*Bench Press*",'Juan-SESSION'!$B$601:$B$608,0), MATCH("*5th*",'Juan-SESSION'!$K$7:$T$7,0))</f>
        <v>#N/A</v>
      </c>
      <c r="I403" s="132" t="e">
        <f>IF($A$398='Juan-SESSION'!$A$601,INDEX('Juan-SESSION'!$K$601:$T$608, MATCH("*Military*",'Juan-SESSION'!$B$601:$B$608,0), MATCH("*5th*",'Juan-SESSION'!$K$7:$T$7,0)),"")</f>
        <v>#N/A</v>
      </c>
      <c r="J403" s="44" t="e">
        <f>INDEX('Juan-SESSION'!$L$601:$U$608, MATCH("*Military*",'Juan-SESSION'!$B$601:$B$608,0), MATCH("*5th*",'Juan-SESSION'!$K$7:$T$7,0))</f>
        <v>#N/A</v>
      </c>
      <c r="K403" s="131" t="e">
        <f>IF($A$398='Juan-SESSION'!$A$601,INDEX('Juan-SESSION'!$K$601:$T$608, MATCH("*Clean *",'Juan-SESSION'!$B$601:$B$608,0), MATCH("*5th*",'Juan-SESSION'!$K$7:$T$7,0)),"")</f>
        <v>#N/A</v>
      </c>
      <c r="L403" s="44" t="e">
        <f>INDEX('Juan-SESSION'!$L$601:$U$608, MATCH("*Clean *",'Juan-SESSION'!$B$601:$B$608,0), MATCH("*5th*",'Juan-SESSION'!$K$7:$T$7,0))</f>
        <v>#N/A</v>
      </c>
      <c r="M403" s="131" t="e">
        <f>IF($A$398='Juan-SESSION'!$A$601,INDEX('Juan-SESSION'!$K$601:$T$608, MATCH("*Lat Pulldown*",'Juan-SESSION'!$B$601:$B$608,0), MATCH("*5th*",'Juan-SESSION'!$K$7:$T$7,0)),"")</f>
        <v>#N/A</v>
      </c>
      <c r="N403" s="44" t="e">
        <f>INDEX('Juan-SESSION'!$L$601:$U$608, MATCH("*Lat Pulldown*",'Juan-SESSION'!$B$601:$B$608,0), MATCH("*5th*",'Juan-SESSION'!$K$7:$T$7,0))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'Juan-SESSION'!A610</f>
        <v>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 t="e">
        <f>MAX(I405:I409)</f>
        <v>#N/A</v>
      </c>
      <c r="J404" s="116" t="e">
        <f t="array" ref="J404">MAX(IF(I405:I409=I404,J405:J409))</f>
        <v>#N/A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e">
        <f>IF($A$140='Juan-SESSION'!$A$610,INDEX('Juan-SESSION'!$K$610:$T$617, MATCH("*1k Row*",'Juan-SESSION'!$B$610:$B$617,0), MATCH("*1st*",'Juan-SESSION'!$K$7:$T$7,0)),"")</f>
        <v>#N/A</v>
      </c>
      <c r="P404" s="152" t="e">
        <f>IF($A$140='Juan-SESSION'!$A$610,INDEX('Juan-SESSION'!$K$610:$T$617, MATCH("*HIIT*",'Juan-SESSION'!$B$610:$B$617,0), MATCH("*1st*",'Juan-SESSION'!$K$7:$T$7,0)),"")</f>
        <v>#N/A</v>
      </c>
      <c r="Q404" s="119" t="e">
        <f>INDEX('Juan-SESSION'!$L$610:$U$610, MATCH("*HIIT*",'Juan-SESSION'!$B$610:$B$610,0), MATCH("*1st*",'Juan-SESSION'!$K$7:$T$7,0))</f>
        <v>#N/A</v>
      </c>
      <c r="R404" s="119">
        <f>'Juan-SESSION'!U472</f>
        <v>0</v>
      </c>
      <c r="S404" s="116"/>
      <c r="T404" s="116"/>
      <c r="U404" s="120">
        <f>'Juan-SESSION'!A611</f>
        <v>0</v>
      </c>
      <c r="V404" s="120">
        <f>'Juan-SESSION'!A612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IF($A$404='Juan-SESSION'!$A$610,INDEX('Juan-SESSION'!$K$610:$T$617, MATCH("*Squat*",'Juan-SESSION'!$B$610:$B$617,0), MATCH("*1st*",'Juan-SESSION'!$K$7:$T$7,0)),"")</f>
        <v>#N/A</v>
      </c>
      <c r="D405" s="132" t="e">
        <f>INDEX('Juan-SESSION'!L$610:U$617, MATCH("*Squat*",'Juan-SESSION'!$B$610:$B$617,0), MATCH("*1st*",'Juan-SESSION'!K$7:T$7,0))</f>
        <v>#N/A</v>
      </c>
      <c r="E405" s="131" t="e">
        <f>IF($A$404='Juan-SESSION'!$A$610,INDEX('Juan-SESSION'!$K$610:$T$617, MATCH("*Deadlift*",'Juan-SESSION'!$B$610:$B$617,0), MATCH("*1st*",'Juan-SESSION'!$K$7:$T$7,0)),"")</f>
        <v>#N/A</v>
      </c>
      <c r="F405" s="131" t="e">
        <f>INDEX('Juan-SESSION'!$L$610:$U$617, MATCH("*Deadlift*",'Juan-SESSION'!$B$610:$B$617,0), MATCH("*1st*",'Juan-SESSION'!$K$7:$T$7,0))</f>
        <v>#N/A</v>
      </c>
      <c r="G405" s="131" t="e">
        <f>IF($A$404='Juan-SESSION'!$A$610,INDEX('Juan-SESSION'!$K$610:$T$617, MATCH("*Bench Press*",'Juan-SESSION'!$B$610:$B$617,0), MATCH("*1st*",'Juan-SESSION'!$K$7:$T$7,0)),"")</f>
        <v>#N/A</v>
      </c>
      <c r="H405" s="131" t="e">
        <f>INDEX('Juan-SESSION'!$L$610:$U$617, MATCH("*Bench Press*",'Juan-SESSION'!$B$610:$B$617,0), MATCH("*1st*",'Juan-SESSION'!$K$7:$T$7,0))</f>
        <v>#N/A</v>
      </c>
      <c r="I405" s="132" t="e">
        <f>IF($A$404='Juan-SESSION'!$A$610,INDEX('Juan-SESSION'!$K$610:$T$617, MATCH("*Military*",'Juan-SESSION'!$B$610:$B$617,0), MATCH("*1st*",'Juan-SESSION'!$K$7:$T$7,0)),"")</f>
        <v>#N/A</v>
      </c>
      <c r="J405" s="48" t="e">
        <f>INDEX('Juan-SESSION'!$L$610:$U$617, MATCH("*Military*",'Juan-SESSION'!$B$610:$B$617,0), MATCH("*1st*",'Juan-SESSION'!$K$7:$T$7,0))</f>
        <v>#N/A</v>
      </c>
      <c r="K405" s="131" t="e">
        <f>IF($A$404='Juan-SESSION'!$A$610,INDEX('Juan-SESSION'!$K$610:$T$617, MATCH("*Clean *",'Juan-SESSION'!$B$610:$B$617,0), MATCH("*1st*",'Juan-SESSION'!$K$7:$T$7,0)),"")</f>
        <v>#N/A</v>
      </c>
      <c r="L405" s="48" t="e">
        <f>INDEX('Juan-SESSION'!$L$610:$U$617, MATCH("*Clean *",'Juan-SESSION'!$B$610:$B$617,0), MATCH("*1st*",'Juan-SESSION'!$K$7:$T$7,0))</f>
        <v>#N/A</v>
      </c>
      <c r="M405" s="131" t="e">
        <f>IF($A$404='Juan-SESSION'!$A$610,INDEX('Juan-SESSION'!$K$610:$T$617, MATCH("*Lat Pulldown*",'Juan-SESSION'!$B$610:$B$617,0), MATCH("*1st*",'Juan-SESSION'!$K$7:$T$7,0)),"")</f>
        <v>#N/A</v>
      </c>
      <c r="N405" s="48" t="e">
        <f>INDEX('Juan-SESSION'!$L$610:$U$617, MATCH("*Lat Pulldown*",'Juan-SESSION'!$B$610:$B$617,0), MATCH("*1st*",'Juan-SESSION'!$K$7:$T$7,0))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IF($A$404='Juan-SESSION'!$A$610,INDEX('Juan-SESSION'!$K$610:$T$617, MATCH("*Squat*",'Juan-SESSION'!$B$610:$B$617,0), MATCH("*2nd*",'Juan-SESSION'!$K$7:$T$7,0)),"")</f>
        <v>#N/A</v>
      </c>
      <c r="D406" s="132" t="e">
        <f>INDEX('Juan-SESSION'!L$610:U$617, MATCH("*Squat*",'Juan-SESSION'!$B$610:$B$617,0), MATCH("*2nd*",'Juan-SESSION'!K$7:T$7,0))</f>
        <v>#N/A</v>
      </c>
      <c r="E406" s="131" t="e">
        <f>IF($A$404='Juan-SESSION'!$A$610,INDEX('Juan-SESSION'!$K$610:$T$617, MATCH("*Deadlift*",'Juan-SESSION'!$B$610:$B$617,0), MATCH("*2ND*",'Juan-SESSION'!$K$7:$T$7,0)),"")</f>
        <v>#N/A</v>
      </c>
      <c r="F406" s="131" t="e">
        <f>INDEX('Juan-SESSION'!$L$610:$U$617, MATCH("*Deadlift*",'Juan-SESSION'!$B$610:$B$617,0), MATCH("*2nd*",'Juan-SESSION'!$K$7:$T$7,0))</f>
        <v>#N/A</v>
      </c>
      <c r="G406" s="131" t="e">
        <f>IF($A$404='Juan-SESSION'!$A$610,INDEX('Juan-SESSION'!$K$610:$T$617, MATCH("*Bench Press*",'Juan-SESSION'!$B$610:$B$617,0), MATCH("*2ND*",'Juan-SESSION'!$K$7:$T$7,0)),"")</f>
        <v>#N/A</v>
      </c>
      <c r="H406" s="131" t="e">
        <f>INDEX('Juan-SESSION'!$L$610:$U$617, MATCH("*Bench Press*",'Juan-SESSION'!$B$610:$B$617,0), MATCH("*2nd*",'Juan-SESSION'!$K$7:$T$7,0))</f>
        <v>#N/A</v>
      </c>
      <c r="I406" s="132" t="e">
        <f>IF($A$404='Juan-SESSION'!$A$610,INDEX('Juan-SESSION'!$K$610:$T$617, MATCH("*Military*",'Juan-SESSION'!$B$610:$B$617,0), MATCH("*2ND*",'Juan-SESSION'!$K$7:$T$7,0)),"")</f>
        <v>#N/A</v>
      </c>
      <c r="J406" s="44" t="e">
        <f>INDEX('Juan-SESSION'!$L$610:$U$617, MATCH("*Military*",'Juan-SESSION'!$B$610:$B$617,0), MATCH("*2nd*",'Juan-SESSION'!$K$7:$T$7,0))</f>
        <v>#N/A</v>
      </c>
      <c r="K406" s="131" t="e">
        <f>IF($A$404='Juan-SESSION'!$A$610,INDEX('Juan-SESSION'!$K$610:$T$617, MATCH("*Clean *",'Juan-SESSION'!$B$610:$B$617,0), MATCH("*2ND*",'Juan-SESSION'!$K$7:$T$7,0)),"")</f>
        <v>#N/A</v>
      </c>
      <c r="L406" s="44" t="e">
        <f>INDEX('Juan-SESSION'!$L$610:$U$617, MATCH("*Clean *",'Juan-SESSION'!$B$610:$B$617,0), MATCH("*2nd*",'Juan-SESSION'!$K$7:$T$7,0))</f>
        <v>#N/A</v>
      </c>
      <c r="M406" s="131" t="e">
        <f>IF($A$404='Juan-SESSION'!$A$610,INDEX('Juan-SESSION'!$K$610:$T$617, MATCH("*Lat Pulldown*",'Juan-SESSION'!$B$610:$B$617,0), MATCH("*2ND*",'Juan-SESSION'!$K$7:$T$7,0)),"")</f>
        <v>#N/A</v>
      </c>
      <c r="N406" s="44" t="e">
        <f>INDEX('Juan-SESSION'!$L$610:$U$617, MATCH("*Lat Pulldown*",'Juan-SESSION'!$B$610:$B$617,0), MATCH("*2nd*",'Juan-SESSION'!$K$7:$T$7,0))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IF($A$404='Juan-SESSION'!$A$610,INDEX('Juan-SESSION'!$K$610:$T$617, MATCH("*Squat*",'Juan-SESSION'!$B$610:$B$617,0), MATCH("*3rd*",'Juan-SESSION'!$K$7:$T$7,0)),"")</f>
        <v>#N/A</v>
      </c>
      <c r="D407" s="132" t="e">
        <f>INDEX('Juan-SESSION'!L$610:U$617, MATCH("*Squat*",'Juan-SESSION'!$B$610:$B$617,0), MATCH("*3rd*",'Juan-SESSION'!K$7:T$7,0))</f>
        <v>#N/A</v>
      </c>
      <c r="E407" s="131" t="e">
        <f>IF($A$404='Juan-SESSION'!$A$610,INDEX('Juan-SESSION'!$K$610:$T$617, MATCH("*Deadlift*",'Juan-SESSION'!$B$610:$B$617,0), MATCH("*3rd*",'Juan-SESSION'!$K$7:$T$7,0)),"")</f>
        <v>#N/A</v>
      </c>
      <c r="F407" s="131" t="e">
        <f>INDEX('Juan-SESSION'!$L$610:$U$617, MATCH("*Deadlift*",'Juan-SESSION'!$B$610:$B$617,0), MATCH("*3rd*",'Juan-SESSION'!$K$7:$T$7,0))</f>
        <v>#N/A</v>
      </c>
      <c r="G407" s="131" t="e">
        <f>IF($A$404='Juan-SESSION'!$A$610,INDEX('Juan-SESSION'!$K$610:$T$617, MATCH("*Bench Press*",'Juan-SESSION'!$B$610:$B$617,0), MATCH("*3rd*",'Juan-SESSION'!$K$7:$T$7,0)),"")</f>
        <v>#N/A</v>
      </c>
      <c r="H407" s="131" t="e">
        <f>INDEX('Juan-SESSION'!$L$610:$U$617, MATCH("*Bench Press*",'Juan-SESSION'!$B$610:$B$617,0), MATCH("*3rd*",'Juan-SESSION'!$K$7:$T$7,0))</f>
        <v>#N/A</v>
      </c>
      <c r="I407" s="132" t="e">
        <f>IF($A$404='Juan-SESSION'!$A$610,INDEX('Juan-SESSION'!$K$610:$T$617, MATCH("*Military*",'Juan-SESSION'!$B$610:$B$617,0), MATCH("*3rd*",'Juan-SESSION'!$K$7:$T$7,0)),"")</f>
        <v>#N/A</v>
      </c>
      <c r="J407" s="44" t="e">
        <f>INDEX('Juan-SESSION'!$L$610:$U$617, MATCH("*Military*",'Juan-SESSION'!$B$610:$B$617,0), MATCH("*3rd*",'Juan-SESSION'!$K$7:$T$7,0))</f>
        <v>#N/A</v>
      </c>
      <c r="K407" s="131" t="e">
        <f>IF($A$404='Juan-SESSION'!$A$610,INDEX('Juan-SESSION'!$K$610:$T$617, MATCH("*Clean *",'Juan-SESSION'!$B$610:$B$617,0), MATCH("*3rd*",'Juan-SESSION'!$K$7:$T$7,0)),"")</f>
        <v>#N/A</v>
      </c>
      <c r="L407" s="44" t="e">
        <f>INDEX('Juan-SESSION'!$L$610:$U$617, MATCH("*Clean *",'Juan-SESSION'!$B$610:$B$617,0), MATCH("*3rd*",'Juan-SESSION'!$K$7:$T$7,0))</f>
        <v>#N/A</v>
      </c>
      <c r="M407" s="131" t="e">
        <f>IF($A$404='Juan-SESSION'!$A$610,INDEX('Juan-SESSION'!$K$610:$T$617, MATCH("*Lat Pulldown*",'Juan-SESSION'!$B$610:$B$617,0), MATCH("*3rd*",'Juan-SESSION'!$K$7:$T$7,0)),"")</f>
        <v>#N/A</v>
      </c>
      <c r="N407" s="44" t="e">
        <f>INDEX('Juan-SESSION'!$L$610:$U$617, MATCH("*Lat Pulldown*",'Juan-SESSION'!$B$610:$B$617,0), MATCH("*3rd*",'Juan-SESSION'!$K$7:$T$7,0))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IF($A$404='Juan-SESSION'!$A$610,INDEX('Juan-SESSION'!$K$610:$T$617, MATCH("*Squat*",'Juan-SESSION'!$B$610:$B$617,0), MATCH("*4th*",'Juan-SESSION'!$K$7:$T$7,0)),"")</f>
        <v>#N/A</v>
      </c>
      <c r="D408" s="132" t="e">
        <f>INDEX('Juan-SESSION'!L$610:U$617, MATCH("*Squat*",'Juan-SESSION'!$B$610:$B$617,0), MATCH("*4th*",'Juan-SESSION'!K$7:T$7,0))</f>
        <v>#N/A</v>
      </c>
      <c r="E408" s="131" t="e">
        <f>IF($A$404='Juan-SESSION'!$A$610,INDEX('Juan-SESSION'!$K$610:$T$617, MATCH("*Deadlift*",'Juan-SESSION'!$B$610:$B$617,0), MATCH("*4th*",'Juan-SESSION'!$K$7:$T$7,0)),"")</f>
        <v>#N/A</v>
      </c>
      <c r="F408" s="131" t="e">
        <f>INDEX('Juan-SESSION'!$L$610:$U$617, MATCH("*Deadlift*",'Juan-SESSION'!$B$610:$B$617,0), MATCH("*4th*",'Juan-SESSION'!$K$7:$T$7,0))</f>
        <v>#N/A</v>
      </c>
      <c r="G408" s="131" t="e">
        <f>IF($A$404='Juan-SESSION'!$A$610,INDEX('Juan-SESSION'!$K$610:$T$617, MATCH("*Bench Press*",'Juan-SESSION'!$B$610:$B$617,0), MATCH("*4th*",'Juan-SESSION'!$K$7:$T$7,0)),"")</f>
        <v>#N/A</v>
      </c>
      <c r="H408" s="131" t="e">
        <f>INDEX('Juan-SESSION'!$L$610:$U$617, MATCH("*Bench Press*",'Juan-SESSION'!$B$610:$B$617,0), MATCH("*4th*",'Juan-SESSION'!$K$7:$T$7,0))</f>
        <v>#N/A</v>
      </c>
      <c r="I408" s="132" t="e">
        <f>IF($A$404='Juan-SESSION'!$A$610,INDEX('Juan-SESSION'!$K$610:$T$617, MATCH("*Military*",'Juan-SESSION'!$B$610:$B$617,0), MATCH("*4th*",'Juan-SESSION'!$K$7:$T$7,0)),"")</f>
        <v>#N/A</v>
      </c>
      <c r="J408" s="44" t="e">
        <f>INDEX('Juan-SESSION'!$L$610:$U$617, MATCH("*Military*",'Juan-SESSION'!$B$610:$B$617,0), MATCH("*4th*",'Juan-SESSION'!$K$7:$T$7,0))</f>
        <v>#N/A</v>
      </c>
      <c r="K408" s="131" t="e">
        <f>IF($A$404='Juan-SESSION'!$A$610,INDEX('Juan-SESSION'!$K$610:$T$617, MATCH("*Clean *",'Juan-SESSION'!$B$610:$B$617,0), MATCH("*4th*",'Juan-SESSION'!$K$7:$T$7,0)),"")</f>
        <v>#N/A</v>
      </c>
      <c r="L408" s="44" t="e">
        <f>INDEX('Juan-SESSION'!$L$610:$U$617, MATCH("*Clean *",'Juan-SESSION'!$B$610:$B$617,0), MATCH("*4th*",'Juan-SESSION'!$K$7:$T$7,0))</f>
        <v>#N/A</v>
      </c>
      <c r="M408" s="131" t="e">
        <f>IF($A$404='Juan-SESSION'!$A$610,INDEX('Juan-SESSION'!$K$610:$T$617, MATCH("*Lat Pulldown*",'Juan-SESSION'!$B$610:$B$617,0), MATCH("*4th*",'Juan-SESSION'!$K$7:$T$7,0)),"")</f>
        <v>#N/A</v>
      </c>
      <c r="N408" s="44" t="e">
        <f>INDEX('Juan-SESSION'!$L$610:$U$617, MATCH("*Lat Pulldown*",'Juan-SESSION'!$B$610:$B$617,0), MATCH("*4th*",'Juan-SESSION'!$K$7:$T$7,0))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IF($A$404='Juan-SESSION'!$A$610,INDEX('Juan-SESSION'!$K$610:$T$617, MATCH("*Squat*",'Juan-SESSION'!$B$610:$B$617,0), MATCH("*5th*",'Juan-SESSION'!$K$7:$T$7,0)),"")</f>
        <v>#N/A</v>
      </c>
      <c r="D409" s="132" t="e">
        <f>INDEX('Juan-SESSION'!L$610:U$617, MATCH("*Squat*",'Juan-SESSION'!$B$610:$B$617,0), MATCH("*5th*",'Juan-SESSION'!K$7:T$7,0))</f>
        <v>#N/A</v>
      </c>
      <c r="E409" s="131" t="e">
        <f>IF($A$404='Juan-SESSION'!$A$610,INDEX('Juan-SESSION'!$K$610:$T$617, MATCH("*Deadlift*",'Juan-SESSION'!$B$610:$B$617,0), MATCH("*5th*",'Juan-SESSION'!$K$7:$T$7,0)),"")</f>
        <v>#N/A</v>
      </c>
      <c r="F409" s="131" t="e">
        <f>INDEX('Juan-SESSION'!$L$610:$U$617, MATCH("*Deadlift*",'Juan-SESSION'!$B$610:$B$617,0), MATCH("*5th*",'Juan-SESSION'!$K$7:$T$7,0))</f>
        <v>#N/A</v>
      </c>
      <c r="G409" s="131" t="e">
        <f>IF($A$404='Juan-SESSION'!$A$610,INDEX('Juan-SESSION'!$K$610:$T$617, MATCH("*Bench Press*",'Juan-SESSION'!$B$610:$B$617,0), MATCH("*5th*",'Juan-SESSION'!$K$7:$T$7,0)),"")</f>
        <v>#N/A</v>
      </c>
      <c r="H409" s="131" t="e">
        <f>INDEX('Juan-SESSION'!$L$610:$U$617, MATCH("*Bench Press*",'Juan-SESSION'!$B$610:$B$617,0), MATCH("*5th*",'Juan-SESSION'!$K$7:$T$7,0))</f>
        <v>#N/A</v>
      </c>
      <c r="I409" s="132" t="e">
        <f>IF($A$404='Juan-SESSION'!$A$610,INDEX('Juan-SESSION'!$K$610:$T$617, MATCH("*Military*",'Juan-SESSION'!$B$610:$B$617,0), MATCH("*5th*",'Juan-SESSION'!$K$7:$T$7,0)),"")</f>
        <v>#N/A</v>
      </c>
      <c r="J409" s="44" t="e">
        <f>INDEX('Juan-SESSION'!$L$610:$U$617, MATCH("*Military*",'Juan-SESSION'!$B$610:$B$617,0), MATCH("*5th*",'Juan-SESSION'!$K$7:$T$7,0))</f>
        <v>#N/A</v>
      </c>
      <c r="K409" s="131" t="e">
        <f>IF($A$404='Juan-SESSION'!$A$610,INDEX('Juan-SESSION'!$K$610:$T$617, MATCH("*Clean *",'Juan-SESSION'!$B$610:$B$617,0), MATCH("*5th*",'Juan-SESSION'!$K$7:$T$7,0)),"")</f>
        <v>#N/A</v>
      </c>
      <c r="L409" s="44" t="e">
        <f>INDEX('Juan-SESSION'!$L$610:$U$617, MATCH("*Clean *",'Juan-SESSION'!$B$610:$B$617,0), MATCH("*5th*",'Juan-SESSION'!$K$7:$T$7,0))</f>
        <v>#N/A</v>
      </c>
      <c r="M409" s="131" t="e">
        <f>IF($A$404='Juan-SESSION'!$A$610,INDEX('Juan-SESSION'!$K$610:$T$617, MATCH("*Lat Pulldown*",'Juan-SESSION'!$B$610:$B$617,0), MATCH("*5th*",'Juan-SESSION'!$K$7:$T$7,0)),"")</f>
        <v>#N/A</v>
      </c>
      <c r="N409" s="44" t="e">
        <f>INDEX('Juan-SESSION'!$L$610:$U$617, MATCH("*Lat Pulldown*",'Juan-SESSION'!$B$610:$B$617,0), MATCH("*5th*",'Juan-SESSION'!$K$7:$T$7,0))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'Juan-SESSION'!A619</f>
        <v>0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e">
        <f>IF($A$140='Juan-SESSION'!$A$610,INDEX('Juan-SESSION'!$K$610:$T$626, MATCH("*1k Row*",'Juan-SESSION'!$B$610:$B$626,0), MATCH("*1st*",'Juan-SESSION'!$K$7:$T$7,0)),"")</f>
        <v>#N/A</v>
      </c>
      <c r="P410" s="152" t="e">
        <f>IF($A$140='Juan-SESSION'!$A$610,INDEX('Juan-SESSION'!$K$610:$T$626, MATCH("*HIIT*",'Juan-SESSION'!$B$610:$B$626,0), MATCH("*1st*",'Juan-SESSION'!$K$7:$T$7,0)),"")</f>
        <v>#N/A</v>
      </c>
      <c r="Q410" s="119" t="e">
        <f>INDEX('Juan-SESSION'!$L$610:$U$619, MATCH("*HIIT*",'Juan-SESSION'!$B$610:$B$619,0), MATCH("*1st*",'Juan-SESSION'!$K$7:$T$7,0))</f>
        <v>#N/A</v>
      </c>
      <c r="R410" s="119">
        <f>'Juan-SESSION'!U478</f>
        <v>0</v>
      </c>
      <c r="S410" s="116"/>
      <c r="T410" s="116"/>
      <c r="U410" s="120">
        <f>'Juan-SESSION'!A620</f>
        <v>0</v>
      </c>
      <c r="V410" s="120">
        <f>'Juan-SESSION'!A621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IF($A$410='Juan-SESSION'!$A$619,INDEX('Juan-SESSION'!$K$619:$T$626, MATCH("*Squat*",'Juan-SESSION'!$B$619:$B$626,0), MATCH("*1st*",'Juan-SESSION'!$K$7:$T$7,0)),"")</f>
        <v>#N/A</v>
      </c>
      <c r="D411" s="132" t="e">
        <f>INDEX('Juan-SESSION'!L$619:U$626, MATCH("*Squat*",'Juan-SESSION'!$B$619:$B$626,0), MATCH("*1st*",'Juan-SESSION'!K$7:T$7,0))</f>
        <v>#N/A</v>
      </c>
      <c r="E411" s="131" t="e">
        <f>IF($A$410='Juan-SESSION'!$A$619,INDEX('Juan-SESSION'!$K$619:$T$626, MATCH("*Deadlift*",'Juan-SESSION'!$B$619:$B$626,0), MATCH("*1st*",'Juan-SESSION'!$K$7:$T$7,0)),"")</f>
        <v>#N/A</v>
      </c>
      <c r="F411" s="131" t="e">
        <f>INDEX('Juan-SESSION'!$L$619:$U$626, MATCH("*Deadlift*",'Juan-SESSION'!$B$619:$B$626,0), MATCH("*1st*",'Juan-SESSION'!$K$7:$T$7,0))</f>
        <v>#N/A</v>
      </c>
      <c r="G411" s="131" t="e">
        <f>IF($A$410='Juan-SESSION'!$A$619,INDEX('Juan-SESSION'!$K$619:$T$626, MATCH("*Bench Press*",'Juan-SESSION'!$B$619:$B$626,0), MATCH("*1st*",'Juan-SESSION'!$K$7:$T$7,0)),"")</f>
        <v>#N/A</v>
      </c>
      <c r="H411" s="131" t="e">
        <f>INDEX('Juan-SESSION'!$L$619:$U$626, MATCH("*Bench Press*",'Juan-SESSION'!$B$619:$B$626,0), MATCH("*1st*",'Juan-SESSION'!$K$7:$T$7,0))</f>
        <v>#N/A</v>
      </c>
      <c r="I411" s="132" t="e">
        <f>IF($A$410='Juan-SESSION'!$A$619,INDEX('Juan-SESSION'!$K$619:$T$626, MATCH("*Military*",'Juan-SESSION'!$B$619:$B$626,0), MATCH("*1st*",'Juan-SESSION'!$K$7:$T$7,0)),"")</f>
        <v>#N/A</v>
      </c>
      <c r="J411" s="48" t="e">
        <f>INDEX('Juan-SESSION'!$L$619:$U$626, MATCH("*Military*",'Juan-SESSION'!$B$619:$B$626,0), MATCH("*1st*",'Juan-SESSION'!$K$7:$T$7,0))</f>
        <v>#N/A</v>
      </c>
      <c r="K411" s="131" t="e">
        <f>IF($A$410='Juan-SESSION'!$A$619,INDEX('Juan-SESSION'!$K$619:$T$626, MATCH("*Clean *",'Juan-SESSION'!$B$619:$B$626,0), MATCH("*1st*",'Juan-SESSION'!$K$7:$T$7,0)),"")</f>
        <v>#N/A</v>
      </c>
      <c r="L411" s="48" t="e">
        <f>INDEX('Juan-SESSION'!$L$619:$U$626, MATCH("*Clean *",'Juan-SESSION'!$B$619:$B$626,0), MATCH("*1st*",'Juan-SESSION'!$K$7:$T$7,0))</f>
        <v>#N/A</v>
      </c>
      <c r="M411" s="131" t="e">
        <f>IF($A$410='Juan-SESSION'!$A$619,INDEX('Juan-SESSION'!$K$619:$T$626, MATCH("*Lat Pulldown*",'Juan-SESSION'!$B$619:$B$626,0), MATCH("*1st*",'Juan-SESSION'!$K$7:$T$7,0)),"")</f>
        <v>#N/A</v>
      </c>
      <c r="N411" s="48" t="e">
        <f>INDEX('Juan-SESSION'!$L$619:$U$626, MATCH("*Lat Pulldown*",'Juan-SESSION'!$B$619:$B$626,0), MATCH("*1st*",'Juan-SESSION'!$K$7:$T$7,0))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IF($A$410='Juan-SESSION'!$A$619,INDEX('Juan-SESSION'!$K$619:$T$626, MATCH("*Squat*",'Juan-SESSION'!$B$619:$B$626,0), MATCH("*2nd*",'Juan-SESSION'!$K$7:$T$7,0)),"")</f>
        <v>#N/A</v>
      </c>
      <c r="D412" s="132" t="e">
        <f>INDEX('Juan-SESSION'!L$619:U$626, MATCH("*Squat*",'Juan-SESSION'!$B$619:$B$626,0), MATCH("*2nd*",'Juan-SESSION'!K$7:T$7,0))</f>
        <v>#N/A</v>
      </c>
      <c r="E412" s="131" t="e">
        <f>IF($A$410='Juan-SESSION'!$A$619,INDEX('Juan-SESSION'!$K$619:$T$626, MATCH("*Deadlift*",'Juan-SESSION'!$B$619:$B$626,0), MATCH("*2ND*",'Juan-SESSION'!$K$7:$T$7,0)),"")</f>
        <v>#N/A</v>
      </c>
      <c r="F412" s="131" t="e">
        <f>INDEX('Juan-SESSION'!$L$619:$U$626, MATCH("*Deadlift*",'Juan-SESSION'!$B$619:$B$626,0), MATCH("*2nd*",'Juan-SESSION'!$K$7:$T$7,0))</f>
        <v>#N/A</v>
      </c>
      <c r="G412" s="131" t="e">
        <f>IF($A$410='Juan-SESSION'!$A$619,INDEX('Juan-SESSION'!$K$619:$T$626, MATCH("*Bench Press*",'Juan-SESSION'!$B$619:$B$626,0), MATCH("*2ND*",'Juan-SESSION'!$K$7:$T$7,0)),"")</f>
        <v>#N/A</v>
      </c>
      <c r="H412" s="131" t="e">
        <f>INDEX('Juan-SESSION'!$L$619:$U$626, MATCH("*Bench Press*",'Juan-SESSION'!$B$619:$B$626,0), MATCH("*2nd*",'Juan-SESSION'!$K$7:$T$7,0))</f>
        <v>#N/A</v>
      </c>
      <c r="I412" s="132" t="e">
        <f>IF($A$410='Juan-SESSION'!$A$619,INDEX('Juan-SESSION'!$K$619:$T$626, MATCH("*Military*",'Juan-SESSION'!$B$619:$B$626,0), MATCH("*2ND*",'Juan-SESSION'!$K$7:$T$7,0)),"")</f>
        <v>#N/A</v>
      </c>
      <c r="J412" s="44" t="e">
        <f>INDEX('Juan-SESSION'!$L$619:$U$626, MATCH("*Military*",'Juan-SESSION'!$B$619:$B$626,0), MATCH("*2nd*",'Juan-SESSION'!$K$7:$T$7,0))</f>
        <v>#N/A</v>
      </c>
      <c r="K412" s="131" t="e">
        <f>IF($A$410='Juan-SESSION'!$A$619,INDEX('Juan-SESSION'!$K$619:$T$626, MATCH("*Clean *",'Juan-SESSION'!$B$619:$B$626,0), MATCH("*2ND*",'Juan-SESSION'!$K$7:$T$7,0)),"")</f>
        <v>#N/A</v>
      </c>
      <c r="L412" s="44" t="e">
        <f>INDEX('Juan-SESSION'!$L$619:$U$626, MATCH("*Clean *",'Juan-SESSION'!$B$619:$B$626,0), MATCH("*2nd*",'Juan-SESSION'!$K$7:$T$7,0))</f>
        <v>#N/A</v>
      </c>
      <c r="M412" s="131" t="e">
        <f>IF($A$410='Juan-SESSION'!$A$619,INDEX('Juan-SESSION'!$K$619:$T$626, MATCH("*Lat Pulldown*",'Juan-SESSION'!$B$619:$B$626,0), MATCH("*2ND*",'Juan-SESSION'!$K$7:$T$7,0)),"")</f>
        <v>#N/A</v>
      </c>
      <c r="N412" s="44" t="e">
        <f>INDEX('Juan-SESSION'!$L$619:$U$626, MATCH("*Lat Pulldown*",'Juan-SESSION'!$B$619:$B$626,0), MATCH("*2nd*",'Juan-SESSION'!$K$7:$T$7,0))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IF($A$410='Juan-SESSION'!$A$619,INDEX('Juan-SESSION'!$K$619:$T$626, MATCH("*Squat*",'Juan-SESSION'!$B$619:$B$626,0), MATCH("*3rd*",'Juan-SESSION'!$K$7:$T$7,0)),"")</f>
        <v>#N/A</v>
      </c>
      <c r="D413" s="132" t="e">
        <f>INDEX('Juan-SESSION'!L$619:U$626, MATCH("*Squat*",'Juan-SESSION'!$B$619:$B$626,0), MATCH("*3rd*",'Juan-SESSION'!K$7:T$7,0))</f>
        <v>#N/A</v>
      </c>
      <c r="E413" s="131" t="e">
        <f>IF($A$410='Juan-SESSION'!$A$619,INDEX('Juan-SESSION'!$K$619:$T$626, MATCH("*Deadlift*",'Juan-SESSION'!$B$619:$B$626,0), MATCH("*3rd*",'Juan-SESSION'!$K$7:$T$7,0)),"")</f>
        <v>#N/A</v>
      </c>
      <c r="F413" s="131" t="e">
        <f>INDEX('Juan-SESSION'!$L$619:$U$626, MATCH("*Deadlift*",'Juan-SESSION'!$B$619:$B$626,0), MATCH("*3rd*",'Juan-SESSION'!$K$7:$T$7,0))</f>
        <v>#N/A</v>
      </c>
      <c r="G413" s="131" t="e">
        <f>IF($A$410='Juan-SESSION'!$A$619,INDEX('Juan-SESSION'!$K$619:$T$626, MATCH("*Bench Press*",'Juan-SESSION'!$B$619:$B$626,0), MATCH("*3rd*",'Juan-SESSION'!$K$7:$T$7,0)),"")</f>
        <v>#N/A</v>
      </c>
      <c r="H413" s="131" t="e">
        <f>INDEX('Juan-SESSION'!$L$619:$U$626, MATCH("*Bench Press*",'Juan-SESSION'!$B$619:$B$626,0), MATCH("*3rd*",'Juan-SESSION'!$K$7:$T$7,0))</f>
        <v>#N/A</v>
      </c>
      <c r="I413" s="132" t="e">
        <f>IF($A$410='Juan-SESSION'!$A$619,INDEX('Juan-SESSION'!$K$619:$T$626, MATCH("*Military*",'Juan-SESSION'!$B$619:$B$626,0), MATCH("*3rd*",'Juan-SESSION'!$K$7:$T$7,0)),"")</f>
        <v>#N/A</v>
      </c>
      <c r="J413" s="44" t="e">
        <f>INDEX('Juan-SESSION'!$L$619:$U$626, MATCH("*Military*",'Juan-SESSION'!$B$619:$B$626,0), MATCH("*3rd*",'Juan-SESSION'!$K$7:$T$7,0))</f>
        <v>#N/A</v>
      </c>
      <c r="K413" s="131" t="e">
        <f>IF($A$410='Juan-SESSION'!$A$619,INDEX('Juan-SESSION'!$K$619:$T$626, MATCH("*Clean *",'Juan-SESSION'!$B$619:$B$626,0), MATCH("*3rd*",'Juan-SESSION'!$K$7:$T$7,0)),"")</f>
        <v>#N/A</v>
      </c>
      <c r="L413" s="44" t="e">
        <f>INDEX('Juan-SESSION'!$L$619:$U$626, MATCH("*Clean *",'Juan-SESSION'!$B$619:$B$626,0), MATCH("*3rd*",'Juan-SESSION'!$K$7:$T$7,0))</f>
        <v>#N/A</v>
      </c>
      <c r="M413" s="131" t="e">
        <f>IF($A$410='Juan-SESSION'!$A$619,INDEX('Juan-SESSION'!$K$619:$T$626, MATCH("*Lat Pulldown*",'Juan-SESSION'!$B$619:$B$626,0), MATCH("*3rd*",'Juan-SESSION'!$K$7:$T$7,0)),"")</f>
        <v>#N/A</v>
      </c>
      <c r="N413" s="44" t="e">
        <f>INDEX('Juan-SESSION'!$L$619:$U$626, MATCH("*Lat Pulldown*",'Juan-SESSION'!$B$619:$B$626,0), MATCH("*3rd*",'Juan-SESSION'!$K$7:$T$7,0))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IF($A$410='Juan-SESSION'!$A$619,INDEX('Juan-SESSION'!$K$619:$T$626, MATCH("*Squat*",'Juan-SESSION'!$B$619:$B$626,0), MATCH("*4th*",'Juan-SESSION'!$K$7:$T$7,0)),"")</f>
        <v>#N/A</v>
      </c>
      <c r="D414" s="132" t="e">
        <f>INDEX('Juan-SESSION'!L$619:U$626, MATCH("*Squat*",'Juan-SESSION'!$B$619:$B$626,0), MATCH("*4th*",'Juan-SESSION'!K$7:T$7,0))</f>
        <v>#N/A</v>
      </c>
      <c r="E414" s="131" t="e">
        <f>IF($A$410='Juan-SESSION'!$A$619,INDEX('Juan-SESSION'!$K$619:$T$626, MATCH("*Deadlift*",'Juan-SESSION'!$B$619:$B$626,0), MATCH("*4th*",'Juan-SESSION'!$K$7:$T$7,0)),"")</f>
        <v>#N/A</v>
      </c>
      <c r="F414" s="131" t="e">
        <f>INDEX('Juan-SESSION'!$L$619:$U$626, MATCH("*Deadlift*",'Juan-SESSION'!$B$619:$B$626,0), MATCH("*4th*",'Juan-SESSION'!$K$7:$T$7,0))</f>
        <v>#N/A</v>
      </c>
      <c r="G414" s="131" t="e">
        <f>IF($A$410='Juan-SESSION'!$A$619,INDEX('Juan-SESSION'!$K$619:$T$626, MATCH("*Bench Press*",'Juan-SESSION'!$B$619:$B$626,0), MATCH("*4th*",'Juan-SESSION'!$K$7:$T$7,0)),"")</f>
        <v>#N/A</v>
      </c>
      <c r="H414" s="131" t="e">
        <f>INDEX('Juan-SESSION'!$L$619:$U$626, MATCH("*Bench Press*",'Juan-SESSION'!$B$619:$B$626,0), MATCH("*4th*",'Juan-SESSION'!$K$7:$T$7,0))</f>
        <v>#N/A</v>
      </c>
      <c r="I414" s="132" t="e">
        <f>IF($A$410='Juan-SESSION'!$A$619,INDEX('Juan-SESSION'!$K$619:$T$626, MATCH("*Military*",'Juan-SESSION'!$B$619:$B$626,0), MATCH("*4th*",'Juan-SESSION'!$K$7:$T$7,0)),"")</f>
        <v>#N/A</v>
      </c>
      <c r="J414" s="44" t="e">
        <f>INDEX('Juan-SESSION'!$L$619:$U$626, MATCH("*Military*",'Juan-SESSION'!$B$619:$B$626,0), MATCH("*4th*",'Juan-SESSION'!$K$7:$T$7,0))</f>
        <v>#N/A</v>
      </c>
      <c r="K414" s="131" t="e">
        <f>IF($A$410='Juan-SESSION'!$A$619,INDEX('Juan-SESSION'!$K$619:$T$626, MATCH("*Clean *",'Juan-SESSION'!$B$619:$B$626,0), MATCH("*4th*",'Juan-SESSION'!$K$7:$T$7,0)),"")</f>
        <v>#N/A</v>
      </c>
      <c r="L414" s="44" t="e">
        <f>INDEX('Juan-SESSION'!$L$619:$U$626, MATCH("*Clean *",'Juan-SESSION'!$B$619:$B$626,0), MATCH("*4th*",'Juan-SESSION'!$K$7:$T$7,0))</f>
        <v>#N/A</v>
      </c>
      <c r="M414" s="131" t="e">
        <f>IF($A$410='Juan-SESSION'!$A$619,INDEX('Juan-SESSION'!$K$619:$T$626, MATCH("*Lat Pulldown*",'Juan-SESSION'!$B$619:$B$626,0), MATCH("*4th*",'Juan-SESSION'!$K$7:$T$7,0)),"")</f>
        <v>#N/A</v>
      </c>
      <c r="N414" s="44" t="e">
        <f>INDEX('Juan-SESSION'!$L$619:$U$626, MATCH("*Lat Pulldown*",'Juan-SESSION'!$B$619:$B$626,0), MATCH("*4th*",'Juan-SESSION'!$K$7:$T$7,0))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IF($A$410='Juan-SESSION'!$A$619,INDEX('Juan-SESSION'!$K$619:$T$626, MATCH("*Squat*",'Juan-SESSION'!$B$619:$B$626,0), MATCH("*5th*",'Juan-SESSION'!$K$7:$T$7,0)),"")</f>
        <v>#N/A</v>
      </c>
      <c r="D415" s="132" t="e">
        <f>INDEX('Juan-SESSION'!L$619:U$626, MATCH("*Squat*",'Juan-SESSION'!$B$619:$B$626,0), MATCH("*5th*",'Juan-SESSION'!K$7:T$7,0))</f>
        <v>#N/A</v>
      </c>
      <c r="E415" s="131" t="e">
        <f>IF($A$410='Juan-SESSION'!$A$619,INDEX('Juan-SESSION'!$K$619:$T$626, MATCH("*Deadlift*",'Juan-SESSION'!$B$619:$B$626,0), MATCH("*5th*",'Juan-SESSION'!$K$7:$T$7,0)),"")</f>
        <v>#N/A</v>
      </c>
      <c r="F415" s="131" t="e">
        <f>INDEX('Juan-SESSION'!$L$619:$U$626, MATCH("*Deadlift*",'Juan-SESSION'!$B$619:$B$626,0), MATCH("*5th*",'Juan-SESSION'!$K$7:$T$7,0))</f>
        <v>#N/A</v>
      </c>
      <c r="G415" s="131" t="e">
        <f>IF($A$410='Juan-SESSION'!$A$619,INDEX('Juan-SESSION'!$K$619:$T$626, MATCH("*Bench Press*",'Juan-SESSION'!$B$619:$B$626,0), MATCH("*5th*",'Juan-SESSION'!$K$7:$T$7,0)),"")</f>
        <v>#N/A</v>
      </c>
      <c r="H415" s="131" t="e">
        <f>INDEX('Juan-SESSION'!$L$619:$U$626, MATCH("*Bench Press*",'Juan-SESSION'!$B$619:$B$626,0), MATCH("*5th*",'Juan-SESSION'!$K$7:$T$7,0))</f>
        <v>#N/A</v>
      </c>
      <c r="I415" s="132" t="e">
        <f>IF($A$410='Juan-SESSION'!$A$619,INDEX('Juan-SESSION'!$K$619:$T$626, MATCH("*Military*",'Juan-SESSION'!$B$619:$B$626,0), MATCH("*5th*",'Juan-SESSION'!$K$7:$T$7,0)),"")</f>
        <v>#N/A</v>
      </c>
      <c r="J415" s="44" t="e">
        <f>INDEX('Juan-SESSION'!$L$619:$U$626, MATCH("*Military*",'Juan-SESSION'!$B$619:$B$626,0), MATCH("*5th*",'Juan-SESSION'!$K$7:$T$7,0))</f>
        <v>#N/A</v>
      </c>
      <c r="K415" s="131" t="e">
        <f>IF($A$410='Juan-SESSION'!$A$619,INDEX('Juan-SESSION'!$K$619:$T$626, MATCH("*Clean *",'Juan-SESSION'!$B$619:$B$626,0), MATCH("*5th*",'Juan-SESSION'!$K$7:$T$7,0)),"")</f>
        <v>#N/A</v>
      </c>
      <c r="L415" s="44" t="e">
        <f>INDEX('Juan-SESSION'!$L$619:$U$626, MATCH("*Clean *",'Juan-SESSION'!$B$619:$B$626,0), MATCH("*5th*",'Juan-SESSION'!$K$7:$T$7,0))</f>
        <v>#N/A</v>
      </c>
      <c r="M415" s="131" t="e">
        <f>IF($A$410='Juan-SESSION'!$A$619,INDEX('Juan-SESSION'!$K$619:$T$626, MATCH("*Lat Pulldown*",'Juan-SESSION'!$B$619:$B$626,0), MATCH("*5th*",'Juan-SESSION'!$K$7:$T$7,0)),"")</f>
        <v>#N/A</v>
      </c>
      <c r="N415" s="44" t="e">
        <f>INDEX('Juan-SESSION'!$L$619:$U$626, MATCH("*Lat Pulldown*",'Juan-SESSION'!$B$619:$B$626,0), MATCH("*5th*",'Juan-SESSION'!$K$7:$T$7,0))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'Juan-SESSION'!A628</f>
        <v>0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e">
        <f>IF($A$140='Juan-SESSION'!$A$628,INDEX('Juan-SESSION'!$K$628:$T$635, MATCH("*1k Row*",'Juan-SESSION'!$B$628:$B$635,0), MATCH("*1st*",'Juan-SESSION'!$K$7:$T$7,0)),"")</f>
        <v>#N/A</v>
      </c>
      <c r="P416" s="152" t="e">
        <f>IF($A$140='Juan-SESSION'!$A$628,INDEX('Juan-SESSION'!$K$628:$T$635, MATCH("*HIIT*",'Juan-SESSION'!$B$628:$B$635,0), MATCH("*1st*",'Juan-SESSION'!$K$7:$T$7,0)),"")</f>
        <v>#N/A</v>
      </c>
      <c r="Q416" s="119" t="e">
        <f>INDEX('Juan-SESSION'!$L$628:$U$628, MATCH("*HIIT*",'Juan-SESSION'!$B$628:$B$628,0), MATCH("*1st*",'Juan-SESSION'!$K$7:$T$7,0))</f>
        <v>#N/A</v>
      </c>
      <c r="R416" s="119">
        <f>'Juan-SESSION'!U484</f>
        <v>0</v>
      </c>
      <c r="S416" s="116"/>
      <c r="T416" s="116"/>
      <c r="U416" s="120">
        <f>'Juan-SESSION'!A629</f>
        <v>0</v>
      </c>
      <c r="V416" s="120">
        <f>'Juan-SESSION'!A630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IF($A$416='Juan-SESSION'!$A$628,INDEX('Juan-SESSION'!$K$628:$T$635, MATCH("*Squat*",'Juan-SESSION'!$B$628:$B$635,0), MATCH("*1st*",'Juan-SESSION'!$K$7:$T$7,0)),"")</f>
        <v>#N/A</v>
      </c>
      <c r="D417" s="132" t="e">
        <f>INDEX('Juan-SESSION'!L$628:U$635, MATCH("*Squat*",'Juan-SESSION'!$B$628:$B$635,0), MATCH("*1st*",'Juan-SESSION'!K$7:T$7,0))</f>
        <v>#N/A</v>
      </c>
      <c r="E417" s="131" t="e">
        <f>IF($A$416='Juan-SESSION'!$A$628,INDEX('Juan-SESSION'!$K$628:$T$635, MATCH("*Deadlift*",'Juan-SESSION'!$B$628:$B$635,0), MATCH("*1st*",'Juan-SESSION'!$K$7:$T$7,0)),"")</f>
        <v>#N/A</v>
      </c>
      <c r="F417" s="131" t="e">
        <f>INDEX('Juan-SESSION'!$L$628:$U$635, MATCH("*Deadlift*",'Juan-SESSION'!$B$628:$B$635,0), MATCH("*1st*",'Juan-SESSION'!$K$7:$T$7,0))</f>
        <v>#N/A</v>
      </c>
      <c r="G417" s="131" t="e">
        <f>IF($A$416='Juan-SESSION'!$A$628,INDEX('Juan-SESSION'!$K$628:$T$635, MATCH("*Bench Press*",'Juan-SESSION'!$B$628:$B$635,0), MATCH("*1st*",'Juan-SESSION'!$K$7:$T$7,0)),"")</f>
        <v>#N/A</v>
      </c>
      <c r="H417" s="131" t="e">
        <f>INDEX('Juan-SESSION'!$L$628:$U$635, MATCH("*Bench Press*",'Juan-SESSION'!$B$628:$B$635,0), MATCH("*1st*",'Juan-SESSION'!$K$7:$T$7,0))</f>
        <v>#N/A</v>
      </c>
      <c r="I417" s="132" t="e">
        <f>IF($A$416='Juan-SESSION'!$A$628,INDEX('Juan-SESSION'!$K$628:$T$635, MATCH("*Military*",'Juan-SESSION'!$B$628:$B$635,0), MATCH("*1st*",'Juan-SESSION'!$K$7:$T$7,0)),"")</f>
        <v>#N/A</v>
      </c>
      <c r="J417" s="48" t="e">
        <f>INDEX('Juan-SESSION'!$L$628:$U$635, MATCH("*Military*",'Juan-SESSION'!$B$628:$B$635,0), MATCH("*1st*",'Juan-SESSION'!$K$7:$T$7,0))</f>
        <v>#N/A</v>
      </c>
      <c r="K417" s="131" t="e">
        <f>IF($A$416='Juan-SESSION'!$A$628,INDEX('Juan-SESSION'!$K$628:$T$635, MATCH("*Clean *",'Juan-SESSION'!$B$628:$B$635,0), MATCH("*1st*",'Juan-SESSION'!$K$7:$T$7,0)),"")</f>
        <v>#N/A</v>
      </c>
      <c r="L417" s="48" t="e">
        <f>INDEX('Juan-SESSION'!$L$628:$U$635, MATCH("*Clean *",'Juan-SESSION'!$B$628:$B$635,0), MATCH("*1st*",'Juan-SESSION'!$K$7:$T$7,0))</f>
        <v>#N/A</v>
      </c>
      <c r="M417" s="131" t="e">
        <f>IF($A$416='Juan-SESSION'!$A$628,INDEX('Juan-SESSION'!$K$628:$T$635, MATCH("*Lat Pulldown*",'Juan-SESSION'!$B$628:$B$635,0), MATCH("*1st*",'Juan-SESSION'!$K$7:$T$7,0)),"")</f>
        <v>#N/A</v>
      </c>
      <c r="N417" s="48" t="e">
        <f>INDEX('Juan-SESSION'!$L$628:$U$635, MATCH("*Lat Pulldown*",'Juan-SESSION'!$B$628:$B$635,0), MATCH("*1st*",'Juan-SESSION'!$K$7:$T$7,0))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IF($A$416='Juan-SESSION'!$A$628,INDEX('Juan-SESSION'!$K$628:$T$635, MATCH("*Squat*",'Juan-SESSION'!$B$628:$B$635,0), MATCH("*2nd*",'Juan-SESSION'!$K$7:$T$7,0)),"")</f>
        <v>#N/A</v>
      </c>
      <c r="D418" s="132" t="e">
        <f>INDEX('Juan-SESSION'!L$628:U$635, MATCH("*Squat*",'Juan-SESSION'!$B$628:$B$635,0), MATCH("*2nd*",'Juan-SESSION'!K$7:T$7,0))</f>
        <v>#N/A</v>
      </c>
      <c r="E418" s="131" t="e">
        <f>IF($A$416='Juan-SESSION'!$A$628,INDEX('Juan-SESSION'!$K$628:$T$635, MATCH("*Deadlift*",'Juan-SESSION'!$B$628:$B$635,0), MATCH("*2ND*",'Juan-SESSION'!$K$7:$T$7,0)),"")</f>
        <v>#N/A</v>
      </c>
      <c r="F418" s="131" t="e">
        <f>INDEX('Juan-SESSION'!$L$628:$U$635, MATCH("*Deadlift*",'Juan-SESSION'!$B$628:$B$635,0), MATCH("*2nd*",'Juan-SESSION'!$K$7:$T$7,0))</f>
        <v>#N/A</v>
      </c>
      <c r="G418" s="131" t="e">
        <f>IF($A$416='Juan-SESSION'!$A$628,INDEX('Juan-SESSION'!$K$628:$T$635, MATCH("*Bench Press*",'Juan-SESSION'!$B$628:$B$635,0), MATCH("*2ND*",'Juan-SESSION'!$K$7:$T$7,0)),"")</f>
        <v>#N/A</v>
      </c>
      <c r="H418" s="131" t="e">
        <f>INDEX('Juan-SESSION'!$L$628:$U$635, MATCH("*Bench Press*",'Juan-SESSION'!$B$628:$B$635,0), MATCH("*2nd*",'Juan-SESSION'!$K$7:$T$7,0))</f>
        <v>#N/A</v>
      </c>
      <c r="I418" s="132" t="e">
        <f>IF($A$416='Juan-SESSION'!$A$628,INDEX('Juan-SESSION'!$K$628:$T$635, MATCH("*Military*",'Juan-SESSION'!$B$628:$B$635,0), MATCH("*2ND*",'Juan-SESSION'!$K$7:$T$7,0)),"")</f>
        <v>#N/A</v>
      </c>
      <c r="J418" s="44" t="e">
        <f>INDEX('Juan-SESSION'!$L$628:$U$635, MATCH("*Military*",'Juan-SESSION'!$B$628:$B$635,0), MATCH("*2nd*",'Juan-SESSION'!$K$7:$T$7,0))</f>
        <v>#N/A</v>
      </c>
      <c r="K418" s="131" t="e">
        <f>IF($A$416='Juan-SESSION'!$A$628,INDEX('Juan-SESSION'!$K$628:$T$635, MATCH("*Clean *",'Juan-SESSION'!$B$628:$B$635,0), MATCH("*2ND*",'Juan-SESSION'!$K$7:$T$7,0)),"")</f>
        <v>#N/A</v>
      </c>
      <c r="L418" s="44" t="e">
        <f>INDEX('Juan-SESSION'!$L$628:$U$635, MATCH("*Clean *",'Juan-SESSION'!$B$628:$B$635,0), MATCH("*2nd*",'Juan-SESSION'!$K$7:$T$7,0))</f>
        <v>#N/A</v>
      </c>
      <c r="M418" s="131" t="e">
        <f>IF($A$416='Juan-SESSION'!$A$628,INDEX('Juan-SESSION'!$K$628:$T$635, MATCH("*Lat Pulldown*",'Juan-SESSION'!$B$628:$B$635,0), MATCH("*2ND*",'Juan-SESSION'!$K$7:$T$7,0)),"")</f>
        <v>#N/A</v>
      </c>
      <c r="N418" s="44" t="e">
        <f>INDEX('Juan-SESSION'!$L$628:$U$635, MATCH("*Lat Pulldown*",'Juan-SESSION'!$B$628:$B$635,0), MATCH("*2nd*",'Juan-SESSION'!$K$7:$T$7,0))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IF($A$416='Juan-SESSION'!$A$628,INDEX('Juan-SESSION'!$K$628:$T$635, MATCH("*Squat*",'Juan-SESSION'!$B$628:$B$635,0), MATCH("*3rd*",'Juan-SESSION'!$K$7:$T$7,0)),"")</f>
        <v>#N/A</v>
      </c>
      <c r="D419" s="132" t="e">
        <f>INDEX('Juan-SESSION'!L$628:U$635, MATCH("*Squat*",'Juan-SESSION'!$B$628:$B$635,0), MATCH("*3rd*",'Juan-SESSION'!K$7:T$7,0))</f>
        <v>#N/A</v>
      </c>
      <c r="E419" s="131" t="e">
        <f>IF($A$416='Juan-SESSION'!$A$628,INDEX('Juan-SESSION'!$K$628:$T$635, MATCH("*Deadlift*",'Juan-SESSION'!$B$628:$B$635,0), MATCH("*3rd*",'Juan-SESSION'!$K$7:$T$7,0)),"")</f>
        <v>#N/A</v>
      </c>
      <c r="F419" s="131" t="e">
        <f>INDEX('Juan-SESSION'!$L$628:$U$635, MATCH("*Deadlift*",'Juan-SESSION'!$B$628:$B$635,0), MATCH("*3rd*",'Juan-SESSION'!$K$7:$T$7,0))</f>
        <v>#N/A</v>
      </c>
      <c r="G419" s="131" t="e">
        <f>IF($A$416='Juan-SESSION'!$A$628,INDEX('Juan-SESSION'!$K$628:$T$635, MATCH("*Bench Press*",'Juan-SESSION'!$B$628:$B$635,0), MATCH("*3rd*",'Juan-SESSION'!$K$7:$T$7,0)),"")</f>
        <v>#N/A</v>
      </c>
      <c r="H419" s="131" t="e">
        <f>INDEX('Juan-SESSION'!$L$628:$U$635, MATCH("*Bench Press*",'Juan-SESSION'!$B$628:$B$635,0), MATCH("*3rd*",'Juan-SESSION'!$K$7:$T$7,0))</f>
        <v>#N/A</v>
      </c>
      <c r="I419" s="132" t="e">
        <f>IF($A$416='Juan-SESSION'!$A$628,INDEX('Juan-SESSION'!$K$628:$T$635, MATCH("*Military*",'Juan-SESSION'!$B$628:$B$635,0), MATCH("*3rd*",'Juan-SESSION'!$K$7:$T$7,0)),"")</f>
        <v>#N/A</v>
      </c>
      <c r="J419" s="44" t="e">
        <f>INDEX('Juan-SESSION'!$L$628:$U$635, MATCH("*Military*",'Juan-SESSION'!$B$628:$B$635,0), MATCH("*3rd*",'Juan-SESSION'!$K$7:$T$7,0))</f>
        <v>#N/A</v>
      </c>
      <c r="K419" s="131" t="e">
        <f>IF($A$416='Juan-SESSION'!$A$628,INDEX('Juan-SESSION'!$K$628:$T$635, MATCH("*Clean *",'Juan-SESSION'!$B$628:$B$635,0), MATCH("*3rd*",'Juan-SESSION'!$K$7:$T$7,0)),"")</f>
        <v>#N/A</v>
      </c>
      <c r="L419" s="44" t="e">
        <f>INDEX('Juan-SESSION'!$L$628:$U$635, MATCH("*Clean *",'Juan-SESSION'!$B$628:$B$635,0), MATCH("*3rd*",'Juan-SESSION'!$K$7:$T$7,0))</f>
        <v>#N/A</v>
      </c>
      <c r="M419" s="131" t="e">
        <f>IF($A$416='Juan-SESSION'!$A$628,INDEX('Juan-SESSION'!$K$628:$T$635, MATCH("*Lat Pulldown*",'Juan-SESSION'!$B$628:$B$635,0), MATCH("*3rd*",'Juan-SESSION'!$K$7:$T$7,0)),"")</f>
        <v>#N/A</v>
      </c>
      <c r="N419" s="44" t="e">
        <f>INDEX('Juan-SESSION'!$L$628:$U$635, MATCH("*Lat Pulldown*",'Juan-SESSION'!$B$628:$B$635,0), MATCH("*3rd*",'Juan-SESSION'!$K$7:$T$7,0))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IF($A$416='Juan-SESSION'!$A$628,INDEX('Juan-SESSION'!$K$628:$T$635, MATCH("*Squat*",'Juan-SESSION'!$B$628:$B$635,0), MATCH("*4th*",'Juan-SESSION'!$K$7:$T$7,0)),"")</f>
        <v>#N/A</v>
      </c>
      <c r="D420" s="132" t="e">
        <f>INDEX('Juan-SESSION'!L$628:U$635, MATCH("*Squat*",'Juan-SESSION'!$B$628:$B$635,0), MATCH("*4th*",'Juan-SESSION'!K$7:T$7,0))</f>
        <v>#N/A</v>
      </c>
      <c r="E420" s="131" t="e">
        <f>IF($A$416='Juan-SESSION'!$A$628,INDEX('Juan-SESSION'!$K$628:$T$635, MATCH("*Deadlift*",'Juan-SESSION'!$B$628:$B$635,0), MATCH("*4th*",'Juan-SESSION'!$K$7:$T$7,0)),"")</f>
        <v>#N/A</v>
      </c>
      <c r="F420" s="131" t="e">
        <f>INDEX('Juan-SESSION'!$L$628:$U$635, MATCH("*Deadlift*",'Juan-SESSION'!$B$628:$B$635,0), MATCH("*4th*",'Juan-SESSION'!$K$7:$T$7,0))</f>
        <v>#N/A</v>
      </c>
      <c r="G420" s="131" t="e">
        <f>IF($A$416='Juan-SESSION'!$A$628,INDEX('Juan-SESSION'!$K$628:$T$635, MATCH("*Bench Press*",'Juan-SESSION'!$B$628:$B$635,0), MATCH("*4th*",'Juan-SESSION'!$K$7:$T$7,0)),"")</f>
        <v>#N/A</v>
      </c>
      <c r="H420" s="131" t="e">
        <f>INDEX('Juan-SESSION'!$L$628:$U$635, MATCH("*Bench Press*",'Juan-SESSION'!$B$628:$B$635,0), MATCH("*4th*",'Juan-SESSION'!$K$7:$T$7,0))</f>
        <v>#N/A</v>
      </c>
      <c r="I420" s="132" t="e">
        <f>IF($A$416='Juan-SESSION'!$A$628,INDEX('Juan-SESSION'!$K$628:$T$635, MATCH("*Military*",'Juan-SESSION'!$B$628:$B$635,0), MATCH("*4th*",'Juan-SESSION'!$K$7:$T$7,0)),"")</f>
        <v>#N/A</v>
      </c>
      <c r="J420" s="44" t="e">
        <f>INDEX('Juan-SESSION'!$L$628:$U$635, MATCH("*Military*",'Juan-SESSION'!$B$628:$B$635,0), MATCH("*4th*",'Juan-SESSION'!$K$7:$T$7,0))</f>
        <v>#N/A</v>
      </c>
      <c r="K420" s="131" t="e">
        <f>IF($A$416='Juan-SESSION'!$A$628,INDEX('Juan-SESSION'!$K$628:$T$635, MATCH("*Clean *",'Juan-SESSION'!$B$628:$B$635,0), MATCH("*4th*",'Juan-SESSION'!$K$7:$T$7,0)),"")</f>
        <v>#N/A</v>
      </c>
      <c r="L420" s="44" t="e">
        <f>INDEX('Juan-SESSION'!$L$628:$U$635, MATCH("*Clean *",'Juan-SESSION'!$B$628:$B$635,0), MATCH("*4th*",'Juan-SESSION'!$K$7:$T$7,0))</f>
        <v>#N/A</v>
      </c>
      <c r="M420" s="131" t="e">
        <f>IF($A$416='Juan-SESSION'!$A$628,INDEX('Juan-SESSION'!$K$628:$T$635, MATCH("*Lat Pulldown*",'Juan-SESSION'!$B$628:$B$635,0), MATCH("*4th*",'Juan-SESSION'!$K$7:$T$7,0)),"")</f>
        <v>#N/A</v>
      </c>
      <c r="N420" s="44" t="e">
        <f>INDEX('Juan-SESSION'!$L$628:$U$635, MATCH("*Lat Pulldown*",'Juan-SESSION'!$B$628:$B$635,0), MATCH("*4th*",'Juan-SESSION'!$K$7:$T$7,0))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IF($A$416='Juan-SESSION'!$A$628,INDEX('Juan-SESSION'!$K$628:$T$635, MATCH("*Squat*",'Juan-SESSION'!$B$628:$B$635,0), MATCH("*5th*",'Juan-SESSION'!$K$7:$T$7,0)),"")</f>
        <v>#N/A</v>
      </c>
      <c r="D421" s="132" t="e">
        <f>INDEX('Juan-SESSION'!L$628:U$635, MATCH("*Squat*",'Juan-SESSION'!$B$628:$B$635,0), MATCH("*5th*",'Juan-SESSION'!K$7:T$7,0))</f>
        <v>#N/A</v>
      </c>
      <c r="E421" s="131" t="e">
        <f>IF($A$416='Juan-SESSION'!$A$628,INDEX('Juan-SESSION'!$K$628:$T$635, MATCH("*Deadlift*",'Juan-SESSION'!$B$628:$B$635,0), MATCH("*5th*",'Juan-SESSION'!$K$7:$T$7,0)),"")</f>
        <v>#N/A</v>
      </c>
      <c r="F421" s="131" t="e">
        <f>INDEX('Juan-SESSION'!$L$628:$U$635, MATCH("*Deadlift*",'Juan-SESSION'!$B$628:$B$635,0), MATCH("*5th*",'Juan-SESSION'!$K$7:$T$7,0))</f>
        <v>#N/A</v>
      </c>
      <c r="G421" s="131" t="e">
        <f>IF($A$416='Juan-SESSION'!$A$628,INDEX('Juan-SESSION'!$K$628:$T$635, MATCH("*Bench Press*",'Juan-SESSION'!$B$628:$B$635,0), MATCH("*5th*",'Juan-SESSION'!$K$7:$T$7,0)),"")</f>
        <v>#N/A</v>
      </c>
      <c r="H421" s="131" t="e">
        <f>INDEX('Juan-SESSION'!$L$628:$U$635, MATCH("*Bench Press*",'Juan-SESSION'!$B$628:$B$635,0), MATCH("*5th*",'Juan-SESSION'!$K$7:$T$7,0))</f>
        <v>#N/A</v>
      </c>
      <c r="I421" s="132" t="e">
        <f>IF($A$416='Juan-SESSION'!$A$628,INDEX('Juan-SESSION'!$K$628:$T$635, MATCH("*Military*",'Juan-SESSION'!$B$628:$B$635,0), MATCH("*5th*",'Juan-SESSION'!$K$7:$T$7,0)),"")</f>
        <v>#N/A</v>
      </c>
      <c r="J421" s="44" t="e">
        <f>INDEX('Juan-SESSION'!$L$628:$U$635, MATCH("*Military*",'Juan-SESSION'!$B$628:$B$635,0), MATCH("*5th*",'Juan-SESSION'!$K$7:$T$7,0))</f>
        <v>#N/A</v>
      </c>
      <c r="K421" s="131" t="e">
        <f>IF($A$416='Juan-SESSION'!$A$628,INDEX('Juan-SESSION'!$K$628:$T$635, MATCH("*Clean *",'Juan-SESSION'!$B$628:$B$635,0), MATCH("*5th*",'Juan-SESSION'!$K$7:$T$7,0)),"")</f>
        <v>#N/A</v>
      </c>
      <c r="L421" s="44" t="e">
        <f>INDEX('Juan-SESSION'!$L$628:$U$635, MATCH("*Clean *",'Juan-SESSION'!$B$628:$B$635,0), MATCH("*5th*",'Juan-SESSION'!$K$7:$T$7,0))</f>
        <v>#N/A</v>
      </c>
      <c r="M421" s="131" t="e">
        <f>IF($A$416='Juan-SESSION'!$A$628,INDEX('Juan-SESSION'!$K$628:$T$635, MATCH("*Lat Pulldown*",'Juan-SESSION'!$B$628:$B$635,0), MATCH("*5th*",'Juan-SESSION'!$K$7:$T$7,0)),"")</f>
        <v>#N/A</v>
      </c>
      <c r="N421" s="44" t="e">
        <f>INDEX('Juan-SESSION'!$L$628:$U$635, MATCH("*Lat Pulldown*",'Juan-SESSION'!$B$628:$B$635,0), MATCH("*5th*",'Juan-SESSION'!$K$7:$T$7,0))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'Juan-SESSION'!A637</f>
        <v>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e">
        <f>IF($A$140='Juan-SESSION'!$A$637,INDEX('Juan-SESSION'!$K$637:$T$644, MATCH("*1k Row*",'Juan-SESSION'!$B$637:$B$644,0), MATCH("*1st*",'Juan-SESSION'!$K$7:$T$7,0)),"")</f>
        <v>#N/A</v>
      </c>
      <c r="P422" s="152" t="e">
        <f>IF($A$140='Juan-SESSION'!$A$637,INDEX('Juan-SESSION'!$K$637:$T$644, MATCH("*HIIT*",'Juan-SESSION'!$B$637:$B$644,0), MATCH("*1st*",'Juan-SESSION'!$K$7:$T$7,0)),"")</f>
        <v>#N/A</v>
      </c>
      <c r="Q422" s="119" t="e">
        <f>INDEX('Juan-SESSION'!$L$637:$U$637, MATCH("*HIIT*",'Juan-SESSION'!$B$637:$B$637,0), MATCH("*1st*",'Juan-SESSION'!$K$7:$T$7,0))</f>
        <v>#N/A</v>
      </c>
      <c r="R422" s="119">
        <f>'Juan-SESSION'!U490</f>
        <v>0</v>
      </c>
      <c r="S422" s="116"/>
      <c r="T422" s="116"/>
      <c r="U422" s="120">
        <f>'Juan-SESSION'!A638</f>
        <v>0</v>
      </c>
      <c r="V422" s="120">
        <f>'Juan-SESSION'!A639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IF($A$422='Juan-SESSION'!$A$637,INDEX('Juan-SESSION'!$K$637:$T$644, MATCH("*Squat*",'Juan-SESSION'!$B$637:$B$644,0), MATCH("*1st*",'Juan-SESSION'!$K$7:$T$7,0)),"")</f>
        <v>#N/A</v>
      </c>
      <c r="D423" s="132" t="e">
        <f>INDEX('Juan-SESSION'!L$637:U$644, MATCH("*Squat*",'Juan-SESSION'!$B$637:$B$644,0), MATCH("*1st*",'Juan-SESSION'!K$7:T$7,0))</f>
        <v>#N/A</v>
      </c>
      <c r="E423" s="131" t="e">
        <f>IF($A$422='Juan-SESSION'!$A$637,INDEX('Juan-SESSION'!$K$637:$T$644, MATCH("*Deadlift*",'Juan-SESSION'!$B$637:$B$644,0), MATCH("*1st*",'Juan-SESSION'!$K$7:$T$7,0)),"")</f>
        <v>#N/A</v>
      </c>
      <c r="F423" s="131" t="e">
        <f>INDEX('Juan-SESSION'!$L$637:$U$644, MATCH("*Deadlift*",'Juan-SESSION'!$B$637:$B$644,0), MATCH("*1st*",'Juan-SESSION'!$K$7:$T$7,0))</f>
        <v>#N/A</v>
      </c>
      <c r="G423" s="131" t="e">
        <f>IF($A$422='Juan-SESSION'!$A$637,INDEX('Juan-SESSION'!$K$637:$T$644, MATCH("*Bench Press*",'Juan-SESSION'!$B$637:$B$644,0), MATCH("*1st*",'Juan-SESSION'!$K$7:$T$7,0)),"")</f>
        <v>#N/A</v>
      </c>
      <c r="H423" s="131" t="e">
        <f>INDEX('Juan-SESSION'!$L$637:$U$644, MATCH("*Bench Press*",'Juan-SESSION'!$B$637:$B$644,0), MATCH("*1st*",'Juan-SESSION'!$K$7:$T$7,0))</f>
        <v>#N/A</v>
      </c>
      <c r="I423" s="132" t="e">
        <f>IF($A$422='Juan-SESSION'!$A$637,INDEX('Juan-SESSION'!$K$637:$T$644, MATCH("*Military*",'Juan-SESSION'!$B$637:$B$644,0), MATCH("*1st*",'Juan-SESSION'!$K$7:$T$7,0)),"")</f>
        <v>#N/A</v>
      </c>
      <c r="J423" s="48" t="e">
        <f>INDEX('Juan-SESSION'!$L$637:$U$644, MATCH("*Military*",'Juan-SESSION'!$B$637:$B$644,0), MATCH("*1st*",'Juan-SESSION'!$K$7:$T$7,0))</f>
        <v>#N/A</v>
      </c>
      <c r="K423" s="131" t="e">
        <f>IF($A$422='Juan-SESSION'!$A$637,INDEX('Juan-SESSION'!$K$637:$T$644, MATCH("*Clean *",'Juan-SESSION'!$B$637:$B$644,0), MATCH("*1st*",'Juan-SESSION'!$K$7:$T$7,0)),"")</f>
        <v>#N/A</v>
      </c>
      <c r="L423" s="48" t="e">
        <f>INDEX('Juan-SESSION'!$L$637:$U$644, MATCH("*Clean *",'Juan-SESSION'!$B$637:$B$644,0), MATCH("*1st*",'Juan-SESSION'!$K$7:$T$7,0))</f>
        <v>#N/A</v>
      </c>
      <c r="M423" s="131" t="e">
        <f>IF($A$422='Juan-SESSION'!$A$637,INDEX('Juan-SESSION'!$K$637:$T$644, MATCH("*Lat Pulldown*",'Juan-SESSION'!$B$637:$B$644,0), MATCH("*1st*",'Juan-SESSION'!$K$7:$T$7,0)),"")</f>
        <v>#N/A</v>
      </c>
      <c r="N423" s="48" t="e">
        <f>INDEX('Juan-SESSION'!$L$637:$U$644, MATCH("*Lat Pulldown*",'Juan-SESSION'!$B$637:$B$644,0), MATCH("*1st*",'Juan-SESSION'!$K$7:$T$7,0))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IF($A$422='Juan-SESSION'!$A$637,INDEX('Juan-SESSION'!$K$637:$T$644, MATCH("*Squat*",'Juan-SESSION'!$B$637:$B$644,0), MATCH("*2nd*",'Juan-SESSION'!$K$7:$T$7,0)),"")</f>
        <v>#N/A</v>
      </c>
      <c r="D424" s="132" t="e">
        <f>INDEX('Juan-SESSION'!L$637:U$644, MATCH("*Squat*",'Juan-SESSION'!$B$637:$B$644,0), MATCH("*2nd*",'Juan-SESSION'!K$7:T$7,0))</f>
        <v>#N/A</v>
      </c>
      <c r="E424" s="131" t="e">
        <f>IF($A$422='Juan-SESSION'!$A$637,INDEX('Juan-SESSION'!$K$637:$T$644, MATCH("*Deadlift*",'Juan-SESSION'!$B$637:$B$644,0), MATCH("*2ND*",'Juan-SESSION'!$K$7:$T$7,0)),"")</f>
        <v>#N/A</v>
      </c>
      <c r="F424" s="131" t="e">
        <f>INDEX('Juan-SESSION'!$L$637:$U$644, MATCH("*Deadlift*",'Juan-SESSION'!$B$637:$B$644,0), MATCH("*2nd*",'Juan-SESSION'!$K$7:$T$7,0))</f>
        <v>#N/A</v>
      </c>
      <c r="G424" s="131" t="e">
        <f>IF($A$422='Juan-SESSION'!$A$637,INDEX('Juan-SESSION'!$K$637:$T$644, MATCH("*Bench Press*",'Juan-SESSION'!$B$637:$B$644,0), MATCH("*2ND*",'Juan-SESSION'!$K$7:$T$7,0)),"")</f>
        <v>#N/A</v>
      </c>
      <c r="H424" s="131" t="e">
        <f>INDEX('Juan-SESSION'!$L$637:$U$644, MATCH("*Bench Press*",'Juan-SESSION'!$B$637:$B$644,0), MATCH("*2nd*",'Juan-SESSION'!$K$7:$T$7,0))</f>
        <v>#N/A</v>
      </c>
      <c r="I424" s="132" t="e">
        <f>IF($A$422='Juan-SESSION'!$A$637,INDEX('Juan-SESSION'!$K$637:$T$644, MATCH("*Military*",'Juan-SESSION'!$B$637:$B$644,0), MATCH("*2ND*",'Juan-SESSION'!$K$7:$T$7,0)),"")</f>
        <v>#N/A</v>
      </c>
      <c r="J424" s="44" t="e">
        <f>INDEX('Juan-SESSION'!$L$637:$U$644, MATCH("*Military*",'Juan-SESSION'!$B$637:$B$644,0), MATCH("*2nd*",'Juan-SESSION'!$K$7:$T$7,0))</f>
        <v>#N/A</v>
      </c>
      <c r="K424" s="131" t="e">
        <f>IF($A$422='Juan-SESSION'!$A$637,INDEX('Juan-SESSION'!$K$637:$T$644, MATCH("*Clean *",'Juan-SESSION'!$B$637:$B$644,0), MATCH("*2ND*",'Juan-SESSION'!$K$7:$T$7,0)),"")</f>
        <v>#N/A</v>
      </c>
      <c r="L424" s="44" t="e">
        <f>INDEX('Juan-SESSION'!$L$637:$U$644, MATCH("*Clean *",'Juan-SESSION'!$B$637:$B$644,0), MATCH("*2nd*",'Juan-SESSION'!$K$7:$T$7,0))</f>
        <v>#N/A</v>
      </c>
      <c r="M424" s="131" t="e">
        <f>IF($A$422='Juan-SESSION'!$A$637,INDEX('Juan-SESSION'!$K$637:$T$644, MATCH("*Lat Pulldown*",'Juan-SESSION'!$B$637:$B$644,0), MATCH("*2ND*",'Juan-SESSION'!$K$7:$T$7,0)),"")</f>
        <v>#N/A</v>
      </c>
      <c r="N424" s="44" t="e">
        <f>INDEX('Juan-SESSION'!$L$637:$U$644, MATCH("*Lat Pulldown*",'Juan-SESSION'!$B$637:$B$644,0), MATCH("*2nd*",'Juan-SESSION'!$K$7:$T$7,0))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IF($A$422='Juan-SESSION'!$A$637,INDEX('Juan-SESSION'!$K$637:$T$644, MATCH("*Squat*",'Juan-SESSION'!$B$637:$B$644,0), MATCH("*3rd*",'Juan-SESSION'!$K$7:$T$7,0)),"")</f>
        <v>#N/A</v>
      </c>
      <c r="D425" s="132" t="e">
        <f>INDEX('Juan-SESSION'!L$637:U$644, MATCH("*Squat*",'Juan-SESSION'!$B$637:$B$644,0), MATCH("*3rd*",'Juan-SESSION'!K$7:T$7,0))</f>
        <v>#N/A</v>
      </c>
      <c r="E425" s="131" t="e">
        <f>IF($A$422='Juan-SESSION'!$A$637,INDEX('Juan-SESSION'!$K$637:$T$644, MATCH("*Deadlift*",'Juan-SESSION'!$B$637:$B$644,0), MATCH("*3rd*",'Juan-SESSION'!$K$7:$T$7,0)),"")</f>
        <v>#N/A</v>
      </c>
      <c r="F425" s="131" t="e">
        <f>INDEX('Juan-SESSION'!$L$637:$U$644, MATCH("*Deadlift*",'Juan-SESSION'!$B$637:$B$644,0), MATCH("*3rd*",'Juan-SESSION'!$K$7:$T$7,0))</f>
        <v>#N/A</v>
      </c>
      <c r="G425" s="131" t="e">
        <f>IF($A$422='Juan-SESSION'!$A$637,INDEX('Juan-SESSION'!$K$637:$T$644, MATCH("*Bench Press*",'Juan-SESSION'!$B$637:$B$644,0), MATCH("*3rd*",'Juan-SESSION'!$K$7:$T$7,0)),"")</f>
        <v>#N/A</v>
      </c>
      <c r="H425" s="131" t="e">
        <f>INDEX('Juan-SESSION'!$L$637:$U$644, MATCH("*Bench Press*",'Juan-SESSION'!$B$637:$B$644,0), MATCH("*3rd*",'Juan-SESSION'!$K$7:$T$7,0))</f>
        <v>#N/A</v>
      </c>
      <c r="I425" s="132" t="e">
        <f>IF($A$422='Juan-SESSION'!$A$637,INDEX('Juan-SESSION'!$K$637:$T$644, MATCH("*Military*",'Juan-SESSION'!$B$637:$B$644,0), MATCH("*3rd*",'Juan-SESSION'!$K$7:$T$7,0)),"")</f>
        <v>#N/A</v>
      </c>
      <c r="J425" s="44" t="e">
        <f>INDEX('Juan-SESSION'!$L$637:$U$644, MATCH("*Military*",'Juan-SESSION'!$B$637:$B$644,0), MATCH("*3rd*",'Juan-SESSION'!$K$7:$T$7,0))</f>
        <v>#N/A</v>
      </c>
      <c r="K425" s="131" t="e">
        <f>IF($A$422='Juan-SESSION'!$A$637,INDEX('Juan-SESSION'!$K$637:$T$644, MATCH("*Clean *",'Juan-SESSION'!$B$637:$B$644,0), MATCH("*3rd*",'Juan-SESSION'!$K$7:$T$7,0)),"")</f>
        <v>#N/A</v>
      </c>
      <c r="L425" s="44" t="e">
        <f>INDEX('Juan-SESSION'!$L$637:$U$644, MATCH("*Clean *",'Juan-SESSION'!$B$637:$B$644,0), MATCH("*3rd*",'Juan-SESSION'!$K$7:$T$7,0))</f>
        <v>#N/A</v>
      </c>
      <c r="M425" s="131" t="e">
        <f>IF($A$422='Juan-SESSION'!$A$637,INDEX('Juan-SESSION'!$K$637:$T$644, MATCH("*Lat Pulldown*",'Juan-SESSION'!$B$637:$B$644,0), MATCH("*3rd*",'Juan-SESSION'!$K$7:$T$7,0)),"")</f>
        <v>#N/A</v>
      </c>
      <c r="N425" s="44" t="e">
        <f>INDEX('Juan-SESSION'!$L$637:$U$644, MATCH("*Lat Pulldown*",'Juan-SESSION'!$B$637:$B$644,0), MATCH("*3rd*",'Juan-SESSION'!$K$7:$T$7,0))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IF($A$422='Juan-SESSION'!$A$637,INDEX('Juan-SESSION'!$K$637:$T$644, MATCH("*Squat*",'Juan-SESSION'!$B$637:$B$644,0), MATCH("*4th*",'Juan-SESSION'!$K$7:$T$7,0)),"")</f>
        <v>#N/A</v>
      </c>
      <c r="D426" s="132" t="e">
        <f>INDEX('Juan-SESSION'!L$637:U$644, MATCH("*Squat*",'Juan-SESSION'!$B$637:$B$644,0), MATCH("*4th*",'Juan-SESSION'!K$7:T$7,0))</f>
        <v>#N/A</v>
      </c>
      <c r="E426" s="131" t="e">
        <f>IF($A$422='Juan-SESSION'!$A$637,INDEX('Juan-SESSION'!$K$637:$T$644, MATCH("*Deadlift*",'Juan-SESSION'!$B$637:$B$644,0), MATCH("*4th*",'Juan-SESSION'!$K$7:$T$7,0)),"")</f>
        <v>#N/A</v>
      </c>
      <c r="F426" s="131" t="e">
        <f>INDEX('Juan-SESSION'!$L$637:$U$644, MATCH("*Deadlift*",'Juan-SESSION'!$B$637:$B$644,0), MATCH("*4th*",'Juan-SESSION'!$K$7:$T$7,0))</f>
        <v>#N/A</v>
      </c>
      <c r="G426" s="131" t="e">
        <f>IF($A$422='Juan-SESSION'!$A$637,INDEX('Juan-SESSION'!$K$637:$T$644, MATCH("*Bench Press*",'Juan-SESSION'!$B$637:$B$644,0), MATCH("*4th*",'Juan-SESSION'!$K$7:$T$7,0)),"")</f>
        <v>#N/A</v>
      </c>
      <c r="H426" s="131" t="e">
        <f>INDEX('Juan-SESSION'!$L$637:$U$644, MATCH("*Bench Press*",'Juan-SESSION'!$B$637:$B$644,0), MATCH("*4th*",'Juan-SESSION'!$K$7:$T$7,0))</f>
        <v>#N/A</v>
      </c>
      <c r="I426" s="132" t="e">
        <f>IF($A$422='Juan-SESSION'!$A$637,INDEX('Juan-SESSION'!$K$637:$T$644, MATCH("*Military*",'Juan-SESSION'!$B$637:$B$644,0), MATCH("*4th*",'Juan-SESSION'!$K$7:$T$7,0)),"")</f>
        <v>#N/A</v>
      </c>
      <c r="J426" s="44" t="e">
        <f>INDEX('Juan-SESSION'!$L$637:$U$644, MATCH("*Military*",'Juan-SESSION'!$B$637:$B$644,0), MATCH("*4th*",'Juan-SESSION'!$K$7:$T$7,0))</f>
        <v>#N/A</v>
      </c>
      <c r="K426" s="131" t="e">
        <f>IF($A$422='Juan-SESSION'!$A$637,INDEX('Juan-SESSION'!$K$637:$T$644, MATCH("*Clean *",'Juan-SESSION'!$B$637:$B$644,0), MATCH("*4th*",'Juan-SESSION'!$K$7:$T$7,0)),"")</f>
        <v>#N/A</v>
      </c>
      <c r="L426" s="44" t="e">
        <f>INDEX('Juan-SESSION'!$L$637:$U$644, MATCH("*Clean *",'Juan-SESSION'!$B$637:$B$644,0), MATCH("*4th*",'Juan-SESSION'!$K$7:$T$7,0))</f>
        <v>#N/A</v>
      </c>
      <c r="M426" s="131" t="e">
        <f>IF($A$422='Juan-SESSION'!$A$637,INDEX('Juan-SESSION'!$K$637:$T$644, MATCH("*Lat Pulldown*",'Juan-SESSION'!$B$637:$B$644,0), MATCH("*4th*",'Juan-SESSION'!$K$7:$T$7,0)),"")</f>
        <v>#N/A</v>
      </c>
      <c r="N426" s="44" t="e">
        <f>INDEX('Juan-SESSION'!$L$637:$U$644, MATCH("*Lat Pulldown*",'Juan-SESSION'!$B$637:$B$644,0), MATCH("*4th*",'Juan-SESSION'!$K$7:$T$7,0))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IF($A$422='Juan-SESSION'!$A$637,INDEX('Juan-SESSION'!$K$637:$T$644, MATCH("*Squat*",'Juan-SESSION'!$B$637:$B$644,0), MATCH("*5th*",'Juan-SESSION'!$K$7:$T$7,0)),"")</f>
        <v>#N/A</v>
      </c>
      <c r="D427" s="132" t="e">
        <f>INDEX('Juan-SESSION'!L$637:U$644, MATCH("*Squat*",'Juan-SESSION'!$B$637:$B$644,0), MATCH("*5th*",'Juan-SESSION'!K$7:T$7,0))</f>
        <v>#N/A</v>
      </c>
      <c r="E427" s="131" t="e">
        <f>IF($A$422='Juan-SESSION'!$A$637,INDEX('Juan-SESSION'!$K$637:$T$644, MATCH("*Deadlift*",'Juan-SESSION'!$B$637:$B$644,0), MATCH("*5th*",'Juan-SESSION'!$K$7:$T$7,0)),"")</f>
        <v>#N/A</v>
      </c>
      <c r="F427" s="131" t="e">
        <f>INDEX('Juan-SESSION'!$L$637:$U$644, MATCH("*Deadlift*",'Juan-SESSION'!$B$637:$B$644,0), MATCH("*5th*",'Juan-SESSION'!$K$7:$T$7,0))</f>
        <v>#N/A</v>
      </c>
      <c r="G427" s="131" t="e">
        <f>IF($A$422='Juan-SESSION'!$A$637,INDEX('Juan-SESSION'!$K$637:$T$644, MATCH("*Bench Press*",'Juan-SESSION'!$B$637:$B$644,0), MATCH("*5th*",'Juan-SESSION'!$K$7:$T$7,0)),"")</f>
        <v>#N/A</v>
      </c>
      <c r="H427" s="131" t="e">
        <f>INDEX('Juan-SESSION'!$L$637:$U$644, MATCH("*Bench Press*",'Juan-SESSION'!$B$637:$B$644,0), MATCH("*5th*",'Juan-SESSION'!$K$7:$T$7,0))</f>
        <v>#N/A</v>
      </c>
      <c r="I427" s="132" t="e">
        <f>IF($A$422='Juan-SESSION'!$A$637,INDEX('Juan-SESSION'!$K$637:$T$644, MATCH("*Military*",'Juan-SESSION'!$B$637:$B$644,0), MATCH("*5th*",'Juan-SESSION'!$K$7:$T$7,0)),"")</f>
        <v>#N/A</v>
      </c>
      <c r="J427" s="44" t="e">
        <f>INDEX('Juan-SESSION'!$L$637:$U$644, MATCH("*Military*",'Juan-SESSION'!$B$637:$B$644,0), MATCH("*5th*",'Juan-SESSION'!$K$7:$T$7,0))</f>
        <v>#N/A</v>
      </c>
      <c r="K427" s="131" t="e">
        <f>IF($A$422='Juan-SESSION'!$A$637,INDEX('Juan-SESSION'!$K$637:$T$644, MATCH("*Clean *",'Juan-SESSION'!$B$637:$B$644,0), MATCH("*5th*",'Juan-SESSION'!$K$7:$T$7,0)),"")</f>
        <v>#N/A</v>
      </c>
      <c r="L427" s="44" t="e">
        <f>INDEX('Juan-SESSION'!$L$637:$U$644, MATCH("*Clean *",'Juan-SESSION'!$B$637:$B$644,0), MATCH("*5th*",'Juan-SESSION'!$K$7:$T$7,0))</f>
        <v>#N/A</v>
      </c>
      <c r="M427" s="131" t="e">
        <f>IF($A$422='Juan-SESSION'!$A$637,INDEX('Juan-SESSION'!$K$637:$T$644, MATCH("*Lat Pulldown*",'Juan-SESSION'!$B$637:$B$644,0), MATCH("*5th*",'Juan-SESSION'!$K$7:$T$7,0)),"")</f>
        <v>#N/A</v>
      </c>
      <c r="N427" s="44" t="e">
        <f>INDEX('Juan-SESSION'!$L$637:$U$644, MATCH("*Lat Pulldown*",'Juan-SESSION'!$B$637:$B$644,0), MATCH("*5th*",'Juan-SESSION'!$K$7:$T$7,0))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'Juan-SESSION'!A646</f>
        <v>0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 t="e">
        <f>MAX(G429:G433)</f>
        <v>#N/A</v>
      </c>
      <c r="H428" s="116" t="e">
        <f t="array" ref="H428">MAX(IF(G429:G433=G428,H429:H433))</f>
        <v>#N/A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 t="e">
        <f>MAX(M429:M433)</f>
        <v>#N/A</v>
      </c>
      <c r="N428" s="117" t="e">
        <f t="array" ref="N428">MAX(IF(M429:M433=M428,N429:N433))</f>
        <v>#N/A</v>
      </c>
      <c r="O428" s="152" t="e">
        <f>IF($A$140='Juan-SESSION'!$A$646,INDEX('Juan-SESSION'!$K$646:$T$653, MATCH("*1k Row*",'Juan-SESSION'!$B$646:$B$653,0), MATCH("*1st*",'Juan-SESSION'!$K$7:$T$7,0)),"")</f>
        <v>#N/A</v>
      </c>
      <c r="P428" s="152" t="e">
        <f>IF($A$140='Juan-SESSION'!$A$646,INDEX('Juan-SESSION'!$K$646:$T$653, MATCH("*HIIT*",'Juan-SESSION'!$B$646:$B$653,0), MATCH("*1st*",'Juan-SESSION'!$K$7:$T$7,0)),"")</f>
        <v>#N/A</v>
      </c>
      <c r="Q428" s="119" t="e">
        <f>INDEX('Juan-SESSION'!$L$646:$U$646, MATCH("*HIIT*",'Juan-SESSION'!$B$646:$B$646,0), MATCH("*1st*",'Juan-SESSION'!$K$7:$T$7,0))</f>
        <v>#N/A</v>
      </c>
      <c r="R428" s="119">
        <f>'Juan-SESSION'!U496</f>
        <v>0</v>
      </c>
      <c r="S428" s="116"/>
      <c r="T428" s="116"/>
      <c r="U428" s="120">
        <f>'Juan-SESSION'!A647</f>
        <v>0</v>
      </c>
      <c r="V428" s="120">
        <f>'Juan-SESSION'!A648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IF($A$428='Juan-SESSION'!$A$646,INDEX('Juan-SESSION'!$K$646:$T$653, MATCH("*Squat*",'Juan-SESSION'!$B$646:$B$653,0), MATCH("*1st*",'Juan-SESSION'!$K$7:$T$7,0)),"")</f>
        <v>#N/A</v>
      </c>
      <c r="D429" s="132" t="e">
        <f>INDEX('Juan-SESSION'!L$646:U$653, MATCH("*Squat*",'Juan-SESSION'!$B$646:$B$653,0), MATCH("*1st*",'Juan-SESSION'!K$7:T$7,0))</f>
        <v>#N/A</v>
      </c>
      <c r="E429" s="131" t="e">
        <f>IF($A$428='Juan-SESSION'!$A$646,INDEX('Juan-SESSION'!$K$646:$T$653, MATCH("*Deadlift*",'Juan-SESSION'!$B$646:$B$653,0), MATCH("*1st*",'Juan-SESSION'!$K$7:$T$7,0)),"")</f>
        <v>#N/A</v>
      </c>
      <c r="F429" s="131" t="e">
        <f>INDEX('Juan-SESSION'!$L$646:$U$653, MATCH("*Deadlift*",'Juan-SESSION'!$B$646:$B$653,0), MATCH("*1st*",'Juan-SESSION'!$K$7:$T$7,0))</f>
        <v>#N/A</v>
      </c>
      <c r="G429" s="131" t="e">
        <f>IF($A$428='Juan-SESSION'!$A$646,INDEX('Juan-SESSION'!$K$646:$T$653, MATCH("*Bench Press*",'Juan-SESSION'!$B$646:$B$653,0), MATCH("*1st*",'Juan-SESSION'!$K$7:$T$7,0)),"")</f>
        <v>#N/A</v>
      </c>
      <c r="H429" s="131" t="e">
        <f>INDEX('Juan-SESSION'!$L$646:$U$653, MATCH("*Bench Press*",'Juan-SESSION'!$B$646:$B$653,0), MATCH("*1st*",'Juan-SESSION'!$K$7:$T$7,0))</f>
        <v>#N/A</v>
      </c>
      <c r="I429" s="132" t="e">
        <f>IF($A$428='Juan-SESSION'!$A$646,INDEX('Juan-SESSION'!$K$646:$T$653, MATCH("*Military*",'Juan-SESSION'!$B$646:$B$653,0), MATCH("*1st*",'Juan-SESSION'!$K$7:$T$7,0)),"")</f>
        <v>#N/A</v>
      </c>
      <c r="J429" s="48" t="e">
        <f>INDEX('Juan-SESSION'!$L$646:$U$653, MATCH("*Military*",'Juan-SESSION'!$B$646:$B$653,0), MATCH("*1st*",'Juan-SESSION'!$K$7:$T$7,0))</f>
        <v>#N/A</v>
      </c>
      <c r="K429" s="131" t="e">
        <f>IF($A$428='Juan-SESSION'!$A$646,INDEX('Juan-SESSION'!$K$646:$T$653, MATCH("*Clean *",'Juan-SESSION'!$B$646:$B$653,0), MATCH("*1st*",'Juan-SESSION'!$K$7:$T$7,0)),"")</f>
        <v>#N/A</v>
      </c>
      <c r="L429" s="48" t="e">
        <f>INDEX('Juan-SESSION'!$L$646:$U$653, MATCH("*Clean *",'Juan-SESSION'!$B$646:$B$653,0), MATCH("*1st*",'Juan-SESSION'!$K$7:$T$7,0))</f>
        <v>#N/A</v>
      </c>
      <c r="M429" s="131" t="e">
        <f>IF($A$428='Juan-SESSION'!$A$646,INDEX('Juan-SESSION'!$K$646:$T$653, MATCH("*Lat Pulldown*",'Juan-SESSION'!$B$646:$B$653,0), MATCH("*1st*",'Juan-SESSION'!$K$7:$T$7,0)),"")</f>
        <v>#N/A</v>
      </c>
      <c r="N429" s="48" t="e">
        <f>INDEX('Juan-SESSION'!$L$646:$U$653, MATCH("*Lat Pulldown*",'Juan-SESSION'!$B$646:$B$653,0), MATCH("*1st*",'Juan-SESSION'!$K$7:$T$7,0))</f>
        <v>#N/A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IF($A$428='Juan-SESSION'!$A$646,INDEX('Juan-SESSION'!$K$646:$T$653, MATCH("*Squat*",'Juan-SESSION'!$B$646:$B$653,0), MATCH("*2nd*",'Juan-SESSION'!$K$7:$T$7,0)),"")</f>
        <v>#N/A</v>
      </c>
      <c r="D430" s="132" t="e">
        <f>INDEX('Juan-SESSION'!L$646:U$653, MATCH("*Squat*",'Juan-SESSION'!$B$646:$B$653,0), MATCH("*2nd*",'Juan-SESSION'!K$7:T$7,0))</f>
        <v>#N/A</v>
      </c>
      <c r="E430" s="131" t="e">
        <f>IF($A$428='Juan-SESSION'!$A$646,INDEX('Juan-SESSION'!$K$646:$T$653, MATCH("*Deadlift*",'Juan-SESSION'!$B$646:$B$653,0), MATCH("*2ND*",'Juan-SESSION'!$K$7:$T$7,0)),"")</f>
        <v>#N/A</v>
      </c>
      <c r="F430" s="131" t="e">
        <f>INDEX('Juan-SESSION'!$L$646:$U$653, MATCH("*Deadlift*",'Juan-SESSION'!$B$646:$B$653,0), MATCH("*2nd*",'Juan-SESSION'!$K$7:$T$7,0))</f>
        <v>#N/A</v>
      </c>
      <c r="G430" s="131" t="e">
        <f>IF($A$428='Juan-SESSION'!$A$646,INDEX('Juan-SESSION'!$K$646:$T$653, MATCH("*Bench Press*",'Juan-SESSION'!$B$646:$B$653,0), MATCH("*2ND*",'Juan-SESSION'!$K$7:$T$7,0)),"")</f>
        <v>#N/A</v>
      </c>
      <c r="H430" s="131" t="e">
        <f>INDEX('Juan-SESSION'!$L$646:$U$653, MATCH("*Bench Press*",'Juan-SESSION'!$B$646:$B$653,0), MATCH("*2nd*",'Juan-SESSION'!$K$7:$T$7,0))</f>
        <v>#N/A</v>
      </c>
      <c r="I430" s="132" t="e">
        <f>IF($A$428='Juan-SESSION'!$A$646,INDEX('Juan-SESSION'!$K$646:$T$653, MATCH("*Military*",'Juan-SESSION'!$B$646:$B$653,0), MATCH("*2ND*",'Juan-SESSION'!$K$7:$T$7,0)),"")</f>
        <v>#N/A</v>
      </c>
      <c r="J430" s="44" t="e">
        <f>INDEX('Juan-SESSION'!$L$646:$U$653, MATCH("*Military*",'Juan-SESSION'!$B$646:$B$653,0), MATCH("*2nd*",'Juan-SESSION'!$K$7:$T$7,0))</f>
        <v>#N/A</v>
      </c>
      <c r="K430" s="131" t="e">
        <f>IF($A$428='Juan-SESSION'!$A$646,INDEX('Juan-SESSION'!$K$646:$T$653, MATCH("*Clean *",'Juan-SESSION'!$B$646:$B$653,0), MATCH("*2ND*",'Juan-SESSION'!$K$7:$T$7,0)),"")</f>
        <v>#N/A</v>
      </c>
      <c r="L430" s="44" t="e">
        <f>INDEX('Juan-SESSION'!$L$646:$U$653, MATCH("*Clean *",'Juan-SESSION'!$B$646:$B$653,0), MATCH("*2nd*",'Juan-SESSION'!$K$7:$T$7,0))</f>
        <v>#N/A</v>
      </c>
      <c r="M430" s="131" t="e">
        <f>IF($A$428='Juan-SESSION'!$A$646,INDEX('Juan-SESSION'!$K$646:$T$653, MATCH("*Lat Pulldown*",'Juan-SESSION'!$B$646:$B$653,0), MATCH("*2ND*",'Juan-SESSION'!$K$7:$T$7,0)),"")</f>
        <v>#N/A</v>
      </c>
      <c r="N430" s="44" t="e">
        <f>INDEX('Juan-SESSION'!$L$646:$U$653, MATCH("*Lat Pulldown*",'Juan-SESSION'!$B$646:$B$653,0), MATCH("*2nd*",'Juan-SESSION'!$K$7:$T$7,0))</f>
        <v>#N/A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IF($A$428='Juan-SESSION'!$A$646,INDEX('Juan-SESSION'!$K$646:$T$653, MATCH("*Squat*",'Juan-SESSION'!$B$646:$B$653,0), MATCH("*3rd*",'Juan-SESSION'!$K$7:$T$7,0)),"")</f>
        <v>#N/A</v>
      </c>
      <c r="D431" s="132" t="e">
        <f>INDEX('Juan-SESSION'!L$646:U$653, MATCH("*Squat*",'Juan-SESSION'!$B$646:$B$653,0), MATCH("*3rd*",'Juan-SESSION'!K$7:T$7,0))</f>
        <v>#N/A</v>
      </c>
      <c r="E431" s="131" t="e">
        <f>IF($A$428='Juan-SESSION'!$A$646,INDEX('Juan-SESSION'!$K$646:$T$653, MATCH("*Deadlift*",'Juan-SESSION'!$B$646:$B$653,0), MATCH("*3rd*",'Juan-SESSION'!$K$7:$T$7,0)),"")</f>
        <v>#N/A</v>
      </c>
      <c r="F431" s="131" t="e">
        <f>INDEX('Juan-SESSION'!$L$646:$U$653, MATCH("*Deadlift*",'Juan-SESSION'!$B$646:$B$653,0), MATCH("*3rd*",'Juan-SESSION'!$K$7:$T$7,0))</f>
        <v>#N/A</v>
      </c>
      <c r="G431" s="131" t="e">
        <f>IF($A$428='Juan-SESSION'!$A$646,INDEX('Juan-SESSION'!$K$646:$T$653, MATCH("*Bench Press*",'Juan-SESSION'!$B$646:$B$653,0), MATCH("*3rd*",'Juan-SESSION'!$K$7:$T$7,0)),"")</f>
        <v>#N/A</v>
      </c>
      <c r="H431" s="131" t="e">
        <f>INDEX('Juan-SESSION'!$L$646:$U$653, MATCH("*Bench Press*",'Juan-SESSION'!$B$646:$B$653,0), MATCH("*3rd*",'Juan-SESSION'!$K$7:$T$7,0))</f>
        <v>#N/A</v>
      </c>
      <c r="I431" s="132" t="e">
        <f>IF($A$428='Juan-SESSION'!$A$646,INDEX('Juan-SESSION'!$K$646:$T$653, MATCH("*Military*",'Juan-SESSION'!$B$646:$B$653,0), MATCH("*3rd*",'Juan-SESSION'!$K$7:$T$7,0)),"")</f>
        <v>#N/A</v>
      </c>
      <c r="J431" s="44" t="e">
        <f>INDEX('Juan-SESSION'!$L$646:$U$653, MATCH("*Military*",'Juan-SESSION'!$B$646:$B$653,0), MATCH("*3rd*",'Juan-SESSION'!$K$7:$T$7,0))</f>
        <v>#N/A</v>
      </c>
      <c r="K431" s="131" t="e">
        <f>IF($A$428='Juan-SESSION'!$A$646,INDEX('Juan-SESSION'!$K$646:$T$653, MATCH("*Clean *",'Juan-SESSION'!$B$646:$B$653,0), MATCH("*3rd*",'Juan-SESSION'!$K$7:$T$7,0)),"")</f>
        <v>#N/A</v>
      </c>
      <c r="L431" s="44" t="e">
        <f>INDEX('Juan-SESSION'!$L$646:$U$653, MATCH("*Clean *",'Juan-SESSION'!$B$646:$B$653,0), MATCH("*3rd*",'Juan-SESSION'!$K$7:$T$7,0))</f>
        <v>#N/A</v>
      </c>
      <c r="M431" s="131" t="e">
        <f>IF($A$428='Juan-SESSION'!$A$646,INDEX('Juan-SESSION'!$K$646:$T$653, MATCH("*Lat Pulldown*",'Juan-SESSION'!$B$646:$B$653,0), MATCH("*3rd*",'Juan-SESSION'!$K$7:$T$7,0)),"")</f>
        <v>#N/A</v>
      </c>
      <c r="N431" s="44" t="e">
        <f>INDEX('Juan-SESSION'!$L$646:$U$653, MATCH("*Lat Pulldown*",'Juan-SESSION'!$B$646:$B$653,0), MATCH("*3rd*",'Juan-SESSION'!$K$7:$T$7,0))</f>
        <v>#N/A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IF($A$428='Juan-SESSION'!$A$646,INDEX('Juan-SESSION'!$K$646:$T$653, MATCH("*Squat*",'Juan-SESSION'!$B$646:$B$653,0), MATCH("*4th*",'Juan-SESSION'!$K$7:$T$7,0)),"")</f>
        <v>#N/A</v>
      </c>
      <c r="D432" s="132" t="e">
        <f>INDEX('Juan-SESSION'!L$646:U$653, MATCH("*Squat*",'Juan-SESSION'!$B$646:$B$653,0), MATCH("*4th*",'Juan-SESSION'!K$7:T$7,0))</f>
        <v>#N/A</v>
      </c>
      <c r="E432" s="131" t="e">
        <f>IF($A$428='Juan-SESSION'!$A$646,INDEX('Juan-SESSION'!$K$646:$T$653, MATCH("*Deadlift*",'Juan-SESSION'!$B$646:$B$653,0), MATCH("*4th*",'Juan-SESSION'!$K$7:$T$7,0)),"")</f>
        <v>#N/A</v>
      </c>
      <c r="F432" s="131" t="e">
        <f>INDEX('Juan-SESSION'!$L$646:$U$653, MATCH("*Deadlift*",'Juan-SESSION'!$B$646:$B$653,0), MATCH("*4th*",'Juan-SESSION'!$K$7:$T$7,0))</f>
        <v>#N/A</v>
      </c>
      <c r="G432" s="131" t="e">
        <f>IF($A$428='Juan-SESSION'!$A$646,INDEX('Juan-SESSION'!$K$646:$T$653, MATCH("*Bench Press*",'Juan-SESSION'!$B$646:$B$653,0), MATCH("*4th*",'Juan-SESSION'!$K$7:$T$7,0)),"")</f>
        <v>#N/A</v>
      </c>
      <c r="H432" s="131" t="e">
        <f>INDEX('Juan-SESSION'!$L$646:$U$653, MATCH("*Bench Press*",'Juan-SESSION'!$B$646:$B$653,0), MATCH("*4th*",'Juan-SESSION'!$K$7:$T$7,0))</f>
        <v>#N/A</v>
      </c>
      <c r="I432" s="132" t="e">
        <f>IF($A$428='Juan-SESSION'!$A$646,INDEX('Juan-SESSION'!$K$646:$T$653, MATCH("*Military*",'Juan-SESSION'!$B$646:$B$653,0), MATCH("*4th*",'Juan-SESSION'!$K$7:$T$7,0)),"")</f>
        <v>#N/A</v>
      </c>
      <c r="J432" s="44" t="e">
        <f>INDEX('Juan-SESSION'!$L$646:$U$653, MATCH("*Military*",'Juan-SESSION'!$B$646:$B$653,0), MATCH("*4th*",'Juan-SESSION'!$K$7:$T$7,0))</f>
        <v>#N/A</v>
      </c>
      <c r="K432" s="131" t="e">
        <f>IF($A$428='Juan-SESSION'!$A$646,INDEX('Juan-SESSION'!$K$646:$T$653, MATCH("*Clean *",'Juan-SESSION'!$B$646:$B$653,0), MATCH("*4th*",'Juan-SESSION'!$K$7:$T$7,0)),"")</f>
        <v>#N/A</v>
      </c>
      <c r="L432" s="44" t="e">
        <f>INDEX('Juan-SESSION'!$L$646:$U$653, MATCH("*Clean *",'Juan-SESSION'!$B$646:$B$653,0), MATCH("*4th*",'Juan-SESSION'!$K$7:$T$7,0))</f>
        <v>#N/A</v>
      </c>
      <c r="M432" s="131" t="e">
        <f>IF($A$428='Juan-SESSION'!$A$646,INDEX('Juan-SESSION'!$K$646:$T$653, MATCH("*Lat Pulldown*",'Juan-SESSION'!$B$646:$B$653,0), MATCH("*4th*",'Juan-SESSION'!$K$7:$T$7,0)),"")</f>
        <v>#N/A</v>
      </c>
      <c r="N432" s="44" t="e">
        <f>INDEX('Juan-SESSION'!$L$646:$U$653, MATCH("*Lat Pulldown*",'Juan-SESSION'!$B$646:$B$653,0), MATCH("*4th*",'Juan-SESSION'!$K$7:$T$7,0))</f>
        <v>#N/A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IF($A$428='Juan-SESSION'!$A$646,INDEX('Juan-SESSION'!$K$646:$T$653, MATCH("*Squat*",'Juan-SESSION'!$B$646:$B$653,0), MATCH("*5th*",'Juan-SESSION'!$K$7:$T$7,0)),"")</f>
        <v>#N/A</v>
      </c>
      <c r="D433" s="132" t="e">
        <f>INDEX('Juan-SESSION'!L$646:U$653, MATCH("*Squat*",'Juan-SESSION'!$B$646:$B$653,0), MATCH("*5th*",'Juan-SESSION'!K$7:T$7,0))</f>
        <v>#N/A</v>
      </c>
      <c r="E433" s="131" t="e">
        <f>IF($A$428='Juan-SESSION'!$A$646,INDEX('Juan-SESSION'!$K$646:$T$653, MATCH("*Deadlift*",'Juan-SESSION'!$B$646:$B$653,0), MATCH("*5th*",'Juan-SESSION'!$K$7:$T$7,0)),"")</f>
        <v>#N/A</v>
      </c>
      <c r="F433" s="131" t="e">
        <f>INDEX('Juan-SESSION'!$L$646:$U$653, MATCH("*Deadlift*",'Juan-SESSION'!$B$646:$B$653,0), MATCH("*5th*",'Juan-SESSION'!$K$7:$T$7,0))</f>
        <v>#N/A</v>
      </c>
      <c r="G433" s="131" t="e">
        <f>IF($A$428='Juan-SESSION'!$A$646,INDEX('Juan-SESSION'!$K$646:$T$653, MATCH("*Bench Press*",'Juan-SESSION'!$B$646:$B$653,0), MATCH("*5th*",'Juan-SESSION'!$K$7:$T$7,0)),"")</f>
        <v>#N/A</v>
      </c>
      <c r="H433" s="131" t="e">
        <f>INDEX('Juan-SESSION'!$L$646:$U$653, MATCH("*Bench Press*",'Juan-SESSION'!$B$646:$B$653,0), MATCH("*5th*",'Juan-SESSION'!$K$7:$T$7,0))</f>
        <v>#N/A</v>
      </c>
      <c r="I433" s="132" t="e">
        <f>IF($A$428='Juan-SESSION'!$A$646,INDEX('Juan-SESSION'!$K$646:$T$653, MATCH("*Military*",'Juan-SESSION'!$B$646:$B$653,0), MATCH("*5th*",'Juan-SESSION'!$K$7:$T$7,0)),"")</f>
        <v>#N/A</v>
      </c>
      <c r="J433" s="44" t="e">
        <f>INDEX('Juan-SESSION'!$L$646:$U$653, MATCH("*Military*",'Juan-SESSION'!$B$646:$B$653,0), MATCH("*5th*",'Juan-SESSION'!$K$7:$T$7,0))</f>
        <v>#N/A</v>
      </c>
      <c r="K433" s="131" t="e">
        <f>IF($A$428='Juan-SESSION'!$A$646,INDEX('Juan-SESSION'!$K$646:$T$653, MATCH("*Clean *",'Juan-SESSION'!$B$646:$B$653,0), MATCH("*5th*",'Juan-SESSION'!$K$7:$T$7,0)),"")</f>
        <v>#N/A</v>
      </c>
      <c r="L433" s="44" t="e">
        <f>INDEX('Juan-SESSION'!$L$646:$U$653, MATCH("*Clean *",'Juan-SESSION'!$B$646:$B$653,0), MATCH("*5th*",'Juan-SESSION'!$K$7:$T$7,0))</f>
        <v>#N/A</v>
      </c>
      <c r="M433" s="131" t="e">
        <f>IF($A$428='Juan-SESSION'!$A$646,INDEX('Juan-SESSION'!$K$646:$T$653, MATCH("*Lat Pulldown*",'Juan-SESSION'!$B$646:$B$653,0), MATCH("*5th*",'Juan-SESSION'!$K$7:$T$7,0)),"")</f>
        <v>#N/A</v>
      </c>
      <c r="N433" s="44" t="e">
        <f>INDEX('Juan-SESSION'!$L$646:$U$653, MATCH("*Lat Pulldown*",'Juan-SESSION'!$B$646:$B$653,0), MATCH("*5th*",'Juan-SESSION'!$K$7:$T$7,0))</f>
        <v>#N/A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'Juan-SESSION'!A655</f>
        <v>0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 t="e">
        <f>MAX(M435:M439)</f>
        <v>#N/A</v>
      </c>
      <c r="N434" s="117" t="e">
        <f t="array" ref="N434">MAX(IF(M435:M439=M434,N435:N439))</f>
        <v>#N/A</v>
      </c>
      <c r="O434" s="152" t="e">
        <f>IF($A$140='Juan-SESSION'!$A$655,INDEX('Juan-SESSION'!$K$655:$T$662, MATCH("*1k Row*",'Juan-SESSION'!$B$655:$B$662,0), MATCH("*1st*",'Juan-SESSION'!$K$7:$T$7,0)),"")</f>
        <v>#N/A</v>
      </c>
      <c r="P434" s="152" t="e">
        <f>IF($A$140='Juan-SESSION'!$A$655,INDEX('Juan-SESSION'!$K$655:$T$662, MATCH("*HIIT*",'Juan-SESSION'!$B$655:$B$662,0), MATCH("*1st*",'Juan-SESSION'!$K$7:$T$7,0)),"")</f>
        <v>#N/A</v>
      </c>
      <c r="Q434" s="119" t="e">
        <f>INDEX('Juan-SESSION'!$L$655:$U$655, MATCH("*HIIT*",'Juan-SESSION'!$B$655:$B$655,0), MATCH("*1st*",'Juan-SESSION'!$K$7:$T$7,0))</f>
        <v>#N/A</v>
      </c>
      <c r="R434" s="119">
        <f>'Juan-SESSION'!U502</f>
        <v>0</v>
      </c>
      <c r="S434" s="116"/>
      <c r="T434" s="116"/>
      <c r="U434" s="120">
        <f>'Juan-SESSION'!A656</f>
        <v>0</v>
      </c>
      <c r="V434" s="120">
        <f>'Juan-SESSION'!A657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IF($A$434='Juan-SESSION'!$A$655,INDEX('Juan-SESSION'!$K$655:$T$662, MATCH("*Squat*",'Juan-SESSION'!$B$655:$B$662,0), MATCH("*1st*",'Juan-SESSION'!$K$7:$T$7,0)),"")</f>
        <v>#N/A</v>
      </c>
      <c r="D435" s="132" t="e">
        <f>INDEX('Juan-SESSION'!L$655:U$662, MATCH("*Squat*",'Juan-SESSION'!$B$655:$B$662,0), MATCH("*1st*",'Juan-SESSION'!K$7:T$7,0))</f>
        <v>#N/A</v>
      </c>
      <c r="E435" s="131" t="e">
        <f>IF($A$434='Juan-SESSION'!$A$655,INDEX('Juan-SESSION'!$K$655:$T$662, MATCH("*Deadlift*",'Juan-SESSION'!$B$655:$B$662,0), MATCH("*1st*",'Juan-SESSION'!$K$7:$T$7,0)),"")</f>
        <v>#N/A</v>
      </c>
      <c r="F435" s="131" t="e">
        <f>INDEX('Juan-SESSION'!$L$655:$U$662, MATCH("*Deadlift*",'Juan-SESSION'!$B$655:$B$662,0), MATCH("*1st*",'Juan-SESSION'!$K$7:$T$7,0))</f>
        <v>#N/A</v>
      </c>
      <c r="G435" s="131" t="e">
        <f>IF($A$434='Juan-SESSION'!$A$655,INDEX('Juan-SESSION'!$K$655:$T$662, MATCH("*Bench Press*",'Juan-SESSION'!$B$655:$B$662,0), MATCH("*1st*",'Juan-SESSION'!$K$7:$T$7,0)),"")</f>
        <v>#N/A</v>
      </c>
      <c r="H435" s="131" t="e">
        <f>INDEX('Juan-SESSION'!$L$655:$U$662, MATCH("*Bench Press*",'Juan-SESSION'!$B$655:$B$662,0), MATCH("*1st*",'Juan-SESSION'!$K$7:$T$7,0))</f>
        <v>#N/A</v>
      </c>
      <c r="I435" s="132" t="e">
        <f>IF($A$434='Juan-SESSION'!$A$655,INDEX('Juan-SESSION'!$K$655:$T$662, MATCH("*Military*",'Juan-SESSION'!$B$655:$B$662,0), MATCH("*1st*",'Juan-SESSION'!$K$7:$T$7,0)),"")</f>
        <v>#N/A</v>
      </c>
      <c r="J435" s="48" t="e">
        <f>INDEX('Juan-SESSION'!$L$655:$U$662, MATCH("*Military*",'Juan-SESSION'!$B$655:$B$662,0), MATCH("*1st*",'Juan-SESSION'!$K$7:$T$7,0))</f>
        <v>#N/A</v>
      </c>
      <c r="K435" s="131" t="e">
        <f>IF($A$434='Juan-SESSION'!$A$655,INDEX('Juan-SESSION'!$K$655:$T$662, MATCH("*Clean *",'Juan-SESSION'!$B$655:$B$662,0), MATCH("*1st*",'Juan-SESSION'!$K$7:$T$7,0)),"")</f>
        <v>#N/A</v>
      </c>
      <c r="L435" s="48" t="e">
        <f>INDEX('Juan-SESSION'!$L$655:$U$662, MATCH("*Clean *",'Juan-SESSION'!$B$655:$B$662,0), MATCH("*1st*",'Juan-SESSION'!$K$7:$T$7,0))</f>
        <v>#N/A</v>
      </c>
      <c r="M435" s="131" t="e">
        <f>IF($A$434='Juan-SESSION'!$A$655,INDEX('Juan-SESSION'!$K$655:$T$662, MATCH("*Lat Pulldown*",'Juan-SESSION'!$B$655:$B$662,0), MATCH("*1st*",'Juan-SESSION'!$K$7:$T$7,0)),"")</f>
        <v>#N/A</v>
      </c>
      <c r="N435" s="48" t="e">
        <f>INDEX('Juan-SESSION'!$L$655:$U$662, MATCH("*Lat Pulldown*",'Juan-SESSION'!$B$655:$B$662,0), MATCH("*1st*",'Juan-SESSION'!$K$7:$T$7,0))</f>
        <v>#N/A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IF($A$434='Juan-SESSION'!$A$655,INDEX('Juan-SESSION'!$K$655:$T$662, MATCH("*Squat*",'Juan-SESSION'!$B$655:$B$662,0), MATCH("*2nd*",'Juan-SESSION'!$K$7:$T$7,0)),"")</f>
        <v>#N/A</v>
      </c>
      <c r="D436" s="132" t="e">
        <f>INDEX('Juan-SESSION'!L$655:U$662, MATCH("*Squat*",'Juan-SESSION'!$B$655:$B$662,0), MATCH("*2nd*",'Juan-SESSION'!K$7:T$7,0))</f>
        <v>#N/A</v>
      </c>
      <c r="E436" s="131" t="e">
        <f>IF($A$434='Juan-SESSION'!$A$655,INDEX('Juan-SESSION'!$K$655:$T$662, MATCH("*Deadlift*",'Juan-SESSION'!$B$655:$B$662,0), MATCH("*2ND*",'Juan-SESSION'!$K$7:$T$7,0)),"")</f>
        <v>#N/A</v>
      </c>
      <c r="F436" s="131" t="e">
        <f>INDEX('Juan-SESSION'!$L$655:$U$662, MATCH("*Deadlift*",'Juan-SESSION'!$B$655:$B$662,0), MATCH("*2nd*",'Juan-SESSION'!$K$7:$T$7,0))</f>
        <v>#N/A</v>
      </c>
      <c r="G436" s="131" t="e">
        <f>IF($A$434='Juan-SESSION'!$A$655,INDEX('Juan-SESSION'!$K$655:$T$662, MATCH("*Bench Press*",'Juan-SESSION'!$B$655:$B$662,0), MATCH("*2ND*",'Juan-SESSION'!$K$7:$T$7,0)),"")</f>
        <v>#N/A</v>
      </c>
      <c r="H436" s="131" t="e">
        <f>INDEX('Juan-SESSION'!$L$655:$U$662, MATCH("*Bench Press*",'Juan-SESSION'!$B$655:$B$662,0), MATCH("*2nd*",'Juan-SESSION'!$K$7:$T$7,0))</f>
        <v>#N/A</v>
      </c>
      <c r="I436" s="132" t="e">
        <f>IF($A$434='Juan-SESSION'!$A$655,INDEX('Juan-SESSION'!$K$655:$T$662, MATCH("*Military*",'Juan-SESSION'!$B$655:$B$662,0), MATCH("*2ND*",'Juan-SESSION'!$K$7:$T$7,0)),"")</f>
        <v>#N/A</v>
      </c>
      <c r="J436" s="44" t="e">
        <f>INDEX('Juan-SESSION'!$L$655:$U$662, MATCH("*Military*",'Juan-SESSION'!$B$655:$B$662,0), MATCH("*2nd*",'Juan-SESSION'!$K$7:$T$7,0))</f>
        <v>#N/A</v>
      </c>
      <c r="K436" s="131" t="e">
        <f>IF($A$434='Juan-SESSION'!$A$655,INDEX('Juan-SESSION'!$K$655:$T$662, MATCH("*Clean *",'Juan-SESSION'!$B$655:$B$662,0), MATCH("*2ND*",'Juan-SESSION'!$K$7:$T$7,0)),"")</f>
        <v>#N/A</v>
      </c>
      <c r="L436" s="44" t="e">
        <f>INDEX('Juan-SESSION'!$L$655:$U$662, MATCH("*Clean *",'Juan-SESSION'!$B$655:$B$662,0), MATCH("*2nd*",'Juan-SESSION'!$K$7:$T$7,0))</f>
        <v>#N/A</v>
      </c>
      <c r="M436" s="131" t="e">
        <f>IF($A$434='Juan-SESSION'!$A$655,INDEX('Juan-SESSION'!$K$655:$T$662, MATCH("*Lat Pulldown*",'Juan-SESSION'!$B$655:$B$662,0), MATCH("*2ND*",'Juan-SESSION'!$K$7:$T$7,0)),"")</f>
        <v>#N/A</v>
      </c>
      <c r="N436" s="44" t="e">
        <f>INDEX('Juan-SESSION'!$L$655:$U$662, MATCH("*Lat Pulldown*",'Juan-SESSION'!$B$655:$B$662,0), MATCH("*2nd*",'Juan-SESSION'!$K$7:$T$7,0))</f>
        <v>#N/A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IF($A$434='Juan-SESSION'!$A$655,INDEX('Juan-SESSION'!$K$655:$T$662, MATCH("*Squat*",'Juan-SESSION'!$B$655:$B$662,0), MATCH("*3rd*",'Juan-SESSION'!$K$7:$T$7,0)),"")</f>
        <v>#N/A</v>
      </c>
      <c r="D437" s="132" t="e">
        <f>INDEX('Juan-SESSION'!L$655:U$662, MATCH("*Squat*",'Juan-SESSION'!$B$655:$B$662,0), MATCH("*3rd*",'Juan-SESSION'!K$7:T$7,0))</f>
        <v>#N/A</v>
      </c>
      <c r="E437" s="131" t="e">
        <f>IF($A$434='Juan-SESSION'!$A$655,INDEX('Juan-SESSION'!$K$655:$T$662, MATCH("*Deadlift*",'Juan-SESSION'!$B$655:$B$662,0), MATCH("*3rd*",'Juan-SESSION'!$K$7:$T$7,0)),"")</f>
        <v>#N/A</v>
      </c>
      <c r="F437" s="131" t="e">
        <f>INDEX('Juan-SESSION'!$L$655:$U$662, MATCH("*Deadlift*",'Juan-SESSION'!$B$655:$B$662,0), MATCH("*3rd*",'Juan-SESSION'!$K$7:$T$7,0))</f>
        <v>#N/A</v>
      </c>
      <c r="G437" s="131" t="e">
        <f>IF($A$434='Juan-SESSION'!$A$655,INDEX('Juan-SESSION'!$K$655:$T$662, MATCH("*Bench Press*",'Juan-SESSION'!$B$655:$B$662,0), MATCH("*3rd*",'Juan-SESSION'!$K$7:$T$7,0)),"")</f>
        <v>#N/A</v>
      </c>
      <c r="H437" s="131" t="e">
        <f>INDEX('Juan-SESSION'!$L$655:$U$662, MATCH("*Bench Press*",'Juan-SESSION'!$B$655:$B$662,0), MATCH("*3rd*",'Juan-SESSION'!$K$7:$T$7,0))</f>
        <v>#N/A</v>
      </c>
      <c r="I437" s="132" t="e">
        <f>IF($A$434='Juan-SESSION'!$A$655,INDEX('Juan-SESSION'!$K$655:$T$662, MATCH("*Military*",'Juan-SESSION'!$B$655:$B$662,0), MATCH("*3rd*",'Juan-SESSION'!$K$7:$T$7,0)),"")</f>
        <v>#N/A</v>
      </c>
      <c r="J437" s="44" t="e">
        <f>INDEX('Juan-SESSION'!$L$655:$U$662, MATCH("*Military*",'Juan-SESSION'!$B$655:$B$662,0), MATCH("*3rd*",'Juan-SESSION'!$K$7:$T$7,0))</f>
        <v>#N/A</v>
      </c>
      <c r="K437" s="131" t="e">
        <f>IF($A$434='Juan-SESSION'!$A$655,INDEX('Juan-SESSION'!$K$655:$T$662, MATCH("*Clean *",'Juan-SESSION'!$B$655:$B$662,0), MATCH("*3rd*",'Juan-SESSION'!$K$7:$T$7,0)),"")</f>
        <v>#N/A</v>
      </c>
      <c r="L437" s="44" t="e">
        <f>INDEX('Juan-SESSION'!$L$655:$U$662, MATCH("*Clean *",'Juan-SESSION'!$B$655:$B$662,0), MATCH("*3rd*",'Juan-SESSION'!$K$7:$T$7,0))</f>
        <v>#N/A</v>
      </c>
      <c r="M437" s="131" t="e">
        <f>IF($A$434='Juan-SESSION'!$A$655,INDEX('Juan-SESSION'!$K$655:$T$662, MATCH("*Lat Pulldown*",'Juan-SESSION'!$B$655:$B$662,0), MATCH("*3rd*",'Juan-SESSION'!$K$7:$T$7,0)),"")</f>
        <v>#N/A</v>
      </c>
      <c r="N437" s="44" t="e">
        <f>INDEX('Juan-SESSION'!$L$655:$U$662, MATCH("*Lat Pulldown*",'Juan-SESSION'!$B$655:$B$662,0), MATCH("*3rd*",'Juan-SESSION'!$K$7:$T$7,0))</f>
        <v>#N/A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IF($A$434='Juan-SESSION'!$A$655,INDEX('Juan-SESSION'!$K$655:$T$662, MATCH("*Squat*",'Juan-SESSION'!$B$655:$B$662,0), MATCH("*4th*",'Juan-SESSION'!$K$7:$T$7,0)),"")</f>
        <v>#N/A</v>
      </c>
      <c r="D438" s="132" t="e">
        <f>INDEX('Juan-SESSION'!L$655:U$662, MATCH("*Squat*",'Juan-SESSION'!$B$655:$B$662,0), MATCH("*4th*",'Juan-SESSION'!K$7:T$7,0))</f>
        <v>#N/A</v>
      </c>
      <c r="E438" s="131" t="e">
        <f>IF($A$434='Juan-SESSION'!$A$655,INDEX('Juan-SESSION'!$K$655:$T$662, MATCH("*Deadlift*",'Juan-SESSION'!$B$655:$B$662,0), MATCH("*4th*",'Juan-SESSION'!$K$7:$T$7,0)),"")</f>
        <v>#N/A</v>
      </c>
      <c r="F438" s="131" t="e">
        <f>INDEX('Juan-SESSION'!$L$655:$U$662, MATCH("*Deadlift*",'Juan-SESSION'!$B$655:$B$662,0), MATCH("*4th*",'Juan-SESSION'!$K$7:$T$7,0))</f>
        <v>#N/A</v>
      </c>
      <c r="G438" s="131" t="e">
        <f>IF($A$434='Juan-SESSION'!$A$655,INDEX('Juan-SESSION'!$K$655:$T$662, MATCH("*Bench Press*",'Juan-SESSION'!$B$655:$B$662,0), MATCH("*4th*",'Juan-SESSION'!$K$7:$T$7,0)),"")</f>
        <v>#N/A</v>
      </c>
      <c r="H438" s="131" t="e">
        <f>INDEX('Juan-SESSION'!$L$655:$U$662, MATCH("*Bench Press*",'Juan-SESSION'!$B$655:$B$662,0), MATCH("*4th*",'Juan-SESSION'!$K$7:$T$7,0))</f>
        <v>#N/A</v>
      </c>
      <c r="I438" s="132" t="e">
        <f>IF($A$434='Juan-SESSION'!$A$655,INDEX('Juan-SESSION'!$K$655:$T$662, MATCH("*Military*",'Juan-SESSION'!$B$655:$B$662,0), MATCH("*4th*",'Juan-SESSION'!$K$7:$T$7,0)),"")</f>
        <v>#N/A</v>
      </c>
      <c r="J438" s="44" t="e">
        <f>INDEX('Juan-SESSION'!$L$655:$U$662, MATCH("*Military*",'Juan-SESSION'!$B$655:$B$662,0), MATCH("*4th*",'Juan-SESSION'!$K$7:$T$7,0))</f>
        <v>#N/A</v>
      </c>
      <c r="K438" s="131" t="e">
        <f>IF($A$434='Juan-SESSION'!$A$655,INDEX('Juan-SESSION'!$K$655:$T$662, MATCH("*Clean *",'Juan-SESSION'!$B$655:$B$662,0), MATCH("*4th*",'Juan-SESSION'!$K$7:$T$7,0)),"")</f>
        <v>#N/A</v>
      </c>
      <c r="L438" s="44" t="e">
        <f>INDEX('Juan-SESSION'!$L$655:$U$662, MATCH("*Clean *",'Juan-SESSION'!$B$655:$B$662,0), MATCH("*4th*",'Juan-SESSION'!$K$7:$T$7,0))</f>
        <v>#N/A</v>
      </c>
      <c r="M438" s="131" t="e">
        <f>IF($A$434='Juan-SESSION'!$A$655,INDEX('Juan-SESSION'!$K$655:$T$662, MATCH("*Lat Pulldown*",'Juan-SESSION'!$B$655:$B$662,0), MATCH("*4th*",'Juan-SESSION'!$K$7:$T$7,0)),"")</f>
        <v>#N/A</v>
      </c>
      <c r="N438" s="44" t="e">
        <f>INDEX('Juan-SESSION'!$L$655:$U$662, MATCH("*Lat Pulldown*",'Juan-SESSION'!$B$655:$B$662,0), MATCH("*4th*",'Juan-SESSION'!$K$7:$T$7,0))</f>
        <v>#N/A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IF($A$434='Juan-SESSION'!$A$655,INDEX('Juan-SESSION'!$K$655:$T$662, MATCH("*Squat*",'Juan-SESSION'!$B$655:$B$662,0), MATCH("*5th*",'Juan-SESSION'!$K$7:$T$7,0)),"")</f>
        <v>#N/A</v>
      </c>
      <c r="D439" s="132" t="e">
        <f>INDEX('Juan-SESSION'!L$655:U$662, MATCH("*Squat*",'Juan-SESSION'!$B$655:$B$662,0), MATCH("*5th*",'Juan-SESSION'!K$7:T$7,0))</f>
        <v>#N/A</v>
      </c>
      <c r="E439" s="131" t="e">
        <f>IF($A$434='Juan-SESSION'!$A$655,INDEX('Juan-SESSION'!$K$655:$T$662, MATCH("*Deadlift*",'Juan-SESSION'!$B$655:$B$662,0), MATCH("*5th*",'Juan-SESSION'!$K$7:$T$7,0)),"")</f>
        <v>#N/A</v>
      </c>
      <c r="F439" s="131" t="e">
        <f>INDEX('Juan-SESSION'!$L$655:$U$662, MATCH("*Deadlift*",'Juan-SESSION'!$B$655:$B$662,0), MATCH("*5th*",'Juan-SESSION'!$K$7:$T$7,0))</f>
        <v>#N/A</v>
      </c>
      <c r="G439" s="131" t="e">
        <f>IF($A$434='Juan-SESSION'!$A$655,INDEX('Juan-SESSION'!$K$655:$T$662, MATCH("*Bench Press*",'Juan-SESSION'!$B$655:$B$662,0), MATCH("*5th*",'Juan-SESSION'!$K$7:$T$7,0)),"")</f>
        <v>#N/A</v>
      </c>
      <c r="H439" s="131" t="e">
        <f>INDEX('Juan-SESSION'!$L$655:$U$662, MATCH("*Bench Press*",'Juan-SESSION'!$B$655:$B$662,0), MATCH("*5th*",'Juan-SESSION'!$K$7:$T$7,0))</f>
        <v>#N/A</v>
      </c>
      <c r="I439" s="132" t="e">
        <f>IF($A$434='Juan-SESSION'!$A$655,INDEX('Juan-SESSION'!$K$655:$T$662, MATCH("*Military*",'Juan-SESSION'!$B$655:$B$662,0), MATCH("*5th*",'Juan-SESSION'!$K$7:$T$7,0)),"")</f>
        <v>#N/A</v>
      </c>
      <c r="J439" s="44" t="e">
        <f>INDEX('Juan-SESSION'!$L$655:$U$662, MATCH("*Military*",'Juan-SESSION'!$B$655:$B$662,0), MATCH("*5th*",'Juan-SESSION'!$K$7:$T$7,0))</f>
        <v>#N/A</v>
      </c>
      <c r="K439" s="131" t="e">
        <f>IF($A$434='Juan-SESSION'!$A$655,INDEX('Juan-SESSION'!$K$655:$T$662, MATCH("*Clean *",'Juan-SESSION'!$B$655:$B$662,0), MATCH("*5th*",'Juan-SESSION'!$K$7:$T$7,0)),"")</f>
        <v>#N/A</v>
      </c>
      <c r="L439" s="44" t="e">
        <f>INDEX('Juan-SESSION'!$L$655:$U$662, MATCH("*Clean *",'Juan-SESSION'!$B$655:$B$662,0), MATCH("*5th*",'Juan-SESSION'!$K$7:$T$7,0))</f>
        <v>#N/A</v>
      </c>
      <c r="M439" s="131" t="e">
        <f>IF($A$434='Juan-SESSION'!$A$655,INDEX('Juan-SESSION'!$K$655:$T$662, MATCH("*Lat Pulldown*",'Juan-SESSION'!$B$655:$B$662,0), MATCH("*5th*",'Juan-SESSION'!$K$7:$T$7,0)),"")</f>
        <v>#N/A</v>
      </c>
      <c r="N439" s="44" t="e">
        <f>INDEX('Juan-SESSION'!$L$655:$U$662, MATCH("*Lat Pulldown*",'Juan-SESSION'!$B$655:$B$662,0), MATCH("*5th*",'Juan-SESSION'!$K$7:$T$7,0))</f>
        <v>#N/A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'Juan-SESSION'!$A664</f>
        <v>0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e">
        <f>IF($A$140='Juan-SESSION'!$A$664,INDEX('Juan-SESSION'!$K$664:$T$671, MATCH("*1k Row*",'Juan-SESSION'!$B$664:$B$671,0), MATCH("*1st*",'Juan-SESSION'!$K$7:$T$7,0)),"")</f>
        <v>#N/A</v>
      </c>
      <c r="P440" s="152" t="e">
        <f>IF($A$140='Juan-SESSION'!$A$664,INDEX('Juan-SESSION'!$K$664:$T$671, MATCH("*HIIT*",'Juan-SESSION'!$B$664:$B$671,0), MATCH("*1st*",'Juan-SESSION'!$K$7:$T$7,0)),"")</f>
        <v>#N/A</v>
      </c>
      <c r="Q440" s="119" t="e">
        <f>INDEX('Juan-SESSION'!$L$664:$U$664, MATCH("*HIIT*",'Juan-SESSION'!$B$664:$B$664,0), MATCH("*1st*",'Juan-SESSION'!$K$7:$T$7,0))</f>
        <v>#N/A</v>
      </c>
      <c r="R440" s="119">
        <f>'Juan-SESSION'!U508</f>
        <v>0</v>
      </c>
      <c r="S440" s="116"/>
      <c r="T440" s="116"/>
      <c r="U440" s="120">
        <f>'Juan-SESSION'!A665</f>
        <v>0</v>
      </c>
      <c r="V440" s="120">
        <f>'Juan-SESSION'!A666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IF($A$440='Juan-SESSION'!$A$664,INDEX('Juan-SESSION'!$K$664:$T$671, MATCH("*Squat*",'Juan-SESSION'!$B$664:$B$671,0), MATCH("*1st*",'Juan-SESSION'!$K$7:$T$7,0)),"")</f>
        <v>#N/A</v>
      </c>
      <c r="D441" s="132" t="e">
        <f>INDEX('Juan-SESSION'!L$664:U$671, MATCH("*Squat*",'Juan-SESSION'!$B$664:$B$671,0), MATCH("*1st*",'Juan-SESSION'!K$7:T$7,0))</f>
        <v>#N/A</v>
      </c>
      <c r="E441" s="131" t="e">
        <f>IF($A$440='Juan-SESSION'!$A$664,INDEX('Juan-SESSION'!$K$664:$T$671, MATCH("*Deadlift*",'Juan-SESSION'!$B$664:$B$671,0), MATCH("*1st*",'Juan-SESSION'!$K$7:$T$7,0)),"")</f>
        <v>#N/A</v>
      </c>
      <c r="F441" s="131" t="e">
        <f>INDEX('Juan-SESSION'!$L$664:$U$671, MATCH("*Deadlift*",'Juan-SESSION'!$B$664:$B$671,0), MATCH("*1st*",'Juan-SESSION'!$K$7:$T$7,0))</f>
        <v>#N/A</v>
      </c>
      <c r="G441" s="131" t="e">
        <f>IF($A$440='Juan-SESSION'!$A$664,INDEX('Juan-SESSION'!$K$664:$T$671, MATCH("*Bench Press*",'Juan-SESSION'!$B$664:$B$671,0), MATCH("*1st*",'Juan-SESSION'!$K$7:$T$7,0)),"")</f>
        <v>#N/A</v>
      </c>
      <c r="H441" s="131" t="e">
        <f>INDEX('Juan-SESSION'!$L$664:$U$671, MATCH("*Bench Press*",'Juan-SESSION'!$B$664:$B$671,0), MATCH("*1st*",'Juan-SESSION'!$K$7:$T$7,0))</f>
        <v>#N/A</v>
      </c>
      <c r="I441" s="132" t="e">
        <f>IF($A$440='Juan-SESSION'!$A$664,INDEX('Juan-SESSION'!$K$664:$T$671, MATCH("*Military*",'Juan-SESSION'!$B$664:$B$671,0), MATCH("*1st*",'Juan-SESSION'!$K$7:$T$7,0)),"")</f>
        <v>#N/A</v>
      </c>
      <c r="J441" s="48" t="e">
        <f>INDEX('Juan-SESSION'!$L$664:$U$671, MATCH("*Military*",'Juan-SESSION'!$B$664:$B$671,0), MATCH("*1st*",'Juan-SESSION'!$K$7:$T$7,0))</f>
        <v>#N/A</v>
      </c>
      <c r="K441" s="131" t="e">
        <f>IF($A$440='Juan-SESSION'!$A$664,INDEX('Juan-SESSION'!$K$664:$T$671, MATCH("*Clean *",'Juan-SESSION'!$B$664:$B$671,0), MATCH("*1st*",'Juan-SESSION'!$K$7:$T$7,0)),"")</f>
        <v>#N/A</v>
      </c>
      <c r="L441" s="48" t="e">
        <f>INDEX('Juan-SESSION'!$L$664:$U$671, MATCH("*Clean *",'Juan-SESSION'!$B$664:$B$671,0), MATCH("*1st*",'Juan-SESSION'!$K$7:$T$7,0))</f>
        <v>#N/A</v>
      </c>
      <c r="M441" s="131" t="e">
        <f>IF($A$440='Juan-SESSION'!$A$664,INDEX('Juan-SESSION'!$K$664:$T$671, MATCH("*Lat Pulldown*",'Juan-SESSION'!$B$664:$B$671,0), MATCH("*1st*",'Juan-SESSION'!$K$7:$T$7,0)),"")</f>
        <v>#N/A</v>
      </c>
      <c r="N441" s="48" t="e">
        <f>INDEX('Juan-SESSION'!$L$664:$U$671, MATCH("*Lat Pulldown*",'Juan-SESSION'!$B$664:$B$671,0), MATCH("*1st*",'Juan-SESSION'!$K$7:$T$7,0))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IF($A$440='Juan-SESSION'!$A$664,INDEX('Juan-SESSION'!$K$664:$T$671, MATCH("*Squat*",'Juan-SESSION'!$B$664:$B$671,0), MATCH("*2nd*",'Juan-SESSION'!$K$7:$T$7,0)),"")</f>
        <v>#N/A</v>
      </c>
      <c r="D442" s="132" t="e">
        <f>INDEX('Juan-SESSION'!L$664:U$671, MATCH("*Squat*",'Juan-SESSION'!$B$664:$B$671,0), MATCH("*2nd*",'Juan-SESSION'!K$7:T$7,0))</f>
        <v>#N/A</v>
      </c>
      <c r="E442" s="131" t="e">
        <f>IF($A$440='Juan-SESSION'!$A$664,INDEX('Juan-SESSION'!$K$664:$T$671, MATCH("*Deadlift*",'Juan-SESSION'!$B$664:$B$671,0), MATCH("*2ND*",'Juan-SESSION'!$K$7:$T$7,0)),"")</f>
        <v>#N/A</v>
      </c>
      <c r="F442" s="131" t="e">
        <f>INDEX('Juan-SESSION'!$L$664:$U$671, MATCH("*Deadlift*",'Juan-SESSION'!$B$664:$B$671,0), MATCH("*2nd*",'Juan-SESSION'!$K$7:$T$7,0))</f>
        <v>#N/A</v>
      </c>
      <c r="G442" s="131" t="e">
        <f>IF($A$440='Juan-SESSION'!$A$664,INDEX('Juan-SESSION'!$K$664:$T$671, MATCH("*Bench Press*",'Juan-SESSION'!$B$664:$B$671,0), MATCH("*2ND*",'Juan-SESSION'!$K$7:$T$7,0)),"")</f>
        <v>#N/A</v>
      </c>
      <c r="H442" s="131" t="e">
        <f>INDEX('Juan-SESSION'!$L$664:$U$671, MATCH("*Bench Press*",'Juan-SESSION'!$B$664:$B$671,0), MATCH("*2nd*",'Juan-SESSION'!$K$7:$T$7,0))</f>
        <v>#N/A</v>
      </c>
      <c r="I442" s="132" t="e">
        <f>IF($A$440='Juan-SESSION'!$A$664,INDEX('Juan-SESSION'!$K$664:$T$671, MATCH("*Military*",'Juan-SESSION'!$B$664:$B$671,0), MATCH("*2ND*",'Juan-SESSION'!$K$7:$T$7,0)),"")</f>
        <v>#N/A</v>
      </c>
      <c r="J442" s="44" t="e">
        <f>INDEX('Juan-SESSION'!$L$664:$U$671, MATCH("*Military*",'Juan-SESSION'!$B$664:$B$671,0), MATCH("*2nd*",'Juan-SESSION'!$K$7:$T$7,0))</f>
        <v>#N/A</v>
      </c>
      <c r="K442" s="131" t="e">
        <f>IF($A$440='Juan-SESSION'!$A$664,INDEX('Juan-SESSION'!$K$664:$T$671, MATCH("*Clean *",'Juan-SESSION'!$B$664:$B$671,0), MATCH("*2ND*",'Juan-SESSION'!$K$7:$T$7,0)),"")</f>
        <v>#N/A</v>
      </c>
      <c r="L442" s="44" t="e">
        <f>INDEX('Juan-SESSION'!$L$664:$U$671, MATCH("*Clean *",'Juan-SESSION'!$B$664:$B$671,0), MATCH("*2nd*",'Juan-SESSION'!$K$7:$T$7,0))</f>
        <v>#N/A</v>
      </c>
      <c r="M442" s="131" t="e">
        <f>IF($A$440='Juan-SESSION'!$A$664,INDEX('Juan-SESSION'!$K$664:$T$671, MATCH("*Lat Pulldown*",'Juan-SESSION'!$B$664:$B$671,0), MATCH("*2ND*",'Juan-SESSION'!$K$7:$T$7,0)),"")</f>
        <v>#N/A</v>
      </c>
      <c r="N442" s="44" t="e">
        <f>INDEX('Juan-SESSION'!$L$664:$U$671, MATCH("*Lat Pulldown*",'Juan-SESSION'!$B$664:$B$671,0), MATCH("*2nd*",'Juan-SESSION'!$K$7:$T$7,0))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IF($A$440='Juan-SESSION'!$A$664,INDEX('Juan-SESSION'!$K$664:$T$671, MATCH("*Squat*",'Juan-SESSION'!$B$664:$B$671,0), MATCH("*3rd*",'Juan-SESSION'!$K$7:$T$7,0)),"")</f>
        <v>#N/A</v>
      </c>
      <c r="D443" s="132" t="e">
        <f>INDEX('Juan-SESSION'!L$664:U$671, MATCH("*Squat*",'Juan-SESSION'!$B$664:$B$671,0), MATCH("*3rd*",'Juan-SESSION'!K$7:T$7,0))</f>
        <v>#N/A</v>
      </c>
      <c r="E443" s="131" t="e">
        <f>IF($A$440='Juan-SESSION'!$A$664,INDEX('Juan-SESSION'!$K$664:$T$671, MATCH("*Deadlift*",'Juan-SESSION'!$B$664:$B$671,0), MATCH("*3rd*",'Juan-SESSION'!$K$7:$T$7,0)),"")</f>
        <v>#N/A</v>
      </c>
      <c r="F443" s="131" t="e">
        <f>INDEX('Juan-SESSION'!$L$664:$U$671, MATCH("*Deadlift*",'Juan-SESSION'!$B$664:$B$671,0), MATCH("*3rd*",'Juan-SESSION'!$K$7:$T$7,0))</f>
        <v>#N/A</v>
      </c>
      <c r="G443" s="131" t="e">
        <f>IF($A$440='Juan-SESSION'!$A$664,INDEX('Juan-SESSION'!$K$664:$T$671, MATCH("*Bench Press*",'Juan-SESSION'!$B$664:$B$671,0), MATCH("*3rd*",'Juan-SESSION'!$K$7:$T$7,0)),"")</f>
        <v>#N/A</v>
      </c>
      <c r="H443" s="131" t="e">
        <f>INDEX('Juan-SESSION'!$L$664:$U$671, MATCH("*Bench Press*",'Juan-SESSION'!$B$664:$B$671,0), MATCH("*3rd*",'Juan-SESSION'!$K$7:$T$7,0))</f>
        <v>#N/A</v>
      </c>
      <c r="I443" s="132" t="e">
        <f>IF($A$440='Juan-SESSION'!$A$664,INDEX('Juan-SESSION'!$K$664:$T$671, MATCH("*Military*",'Juan-SESSION'!$B$664:$B$671,0), MATCH("*3rd*",'Juan-SESSION'!$K$7:$T$7,0)),"")</f>
        <v>#N/A</v>
      </c>
      <c r="J443" s="44" t="e">
        <f>INDEX('Juan-SESSION'!$L$664:$U$671, MATCH("*Military*",'Juan-SESSION'!$B$664:$B$671,0), MATCH("*3rd*",'Juan-SESSION'!$K$7:$T$7,0))</f>
        <v>#N/A</v>
      </c>
      <c r="K443" s="131" t="e">
        <f>IF($A$440='Juan-SESSION'!$A$664,INDEX('Juan-SESSION'!$K$664:$T$671, MATCH("*Clean *",'Juan-SESSION'!$B$664:$B$671,0), MATCH("*3rd*",'Juan-SESSION'!$K$7:$T$7,0)),"")</f>
        <v>#N/A</v>
      </c>
      <c r="L443" s="44" t="e">
        <f>INDEX('Juan-SESSION'!$L$664:$U$671, MATCH("*Clean *",'Juan-SESSION'!$B$664:$B$671,0), MATCH("*3rd*",'Juan-SESSION'!$K$7:$T$7,0))</f>
        <v>#N/A</v>
      </c>
      <c r="M443" s="131" t="e">
        <f>IF($A$440='Juan-SESSION'!$A$664,INDEX('Juan-SESSION'!$K$664:$T$671, MATCH("*Lat Pulldown*",'Juan-SESSION'!$B$664:$B$671,0), MATCH("*3rd*",'Juan-SESSION'!$K$7:$T$7,0)),"")</f>
        <v>#N/A</v>
      </c>
      <c r="N443" s="44" t="e">
        <f>INDEX('Juan-SESSION'!$L$664:$U$671, MATCH("*Lat Pulldown*",'Juan-SESSION'!$B$664:$B$671,0), MATCH("*3rd*",'Juan-SESSION'!$K$7:$T$7,0))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IF($A$440='Juan-SESSION'!$A$664,INDEX('Juan-SESSION'!$K$664:$T$671, MATCH("*Squat*",'Juan-SESSION'!$B$664:$B$671,0), MATCH("*4th*",'Juan-SESSION'!$K$7:$T$7,0)),"")</f>
        <v>#N/A</v>
      </c>
      <c r="D444" s="132" t="e">
        <f>INDEX('Juan-SESSION'!L$664:U$671, MATCH("*Squat*",'Juan-SESSION'!$B$664:$B$671,0), MATCH("*4th*",'Juan-SESSION'!K$7:T$7,0))</f>
        <v>#N/A</v>
      </c>
      <c r="E444" s="131" t="e">
        <f>IF($A$440='Juan-SESSION'!$A$664,INDEX('Juan-SESSION'!$K$664:$T$671, MATCH("*Deadlift*",'Juan-SESSION'!$B$664:$B$671,0), MATCH("*4th*",'Juan-SESSION'!$K$7:$T$7,0)),"")</f>
        <v>#N/A</v>
      </c>
      <c r="F444" s="131" t="e">
        <f>INDEX('Juan-SESSION'!$L$664:$U$671, MATCH("*Deadlift*",'Juan-SESSION'!$B$664:$B$671,0), MATCH("*4th*",'Juan-SESSION'!$K$7:$T$7,0))</f>
        <v>#N/A</v>
      </c>
      <c r="G444" s="131" t="e">
        <f>IF($A$440='Juan-SESSION'!$A$664,INDEX('Juan-SESSION'!$K$664:$T$671, MATCH("*Bench Press*",'Juan-SESSION'!$B$664:$B$671,0), MATCH("*4th*",'Juan-SESSION'!$K$7:$T$7,0)),"")</f>
        <v>#N/A</v>
      </c>
      <c r="H444" s="131" t="e">
        <f>INDEX('Juan-SESSION'!$L$664:$U$671, MATCH("*Bench Press*",'Juan-SESSION'!$B$664:$B$671,0), MATCH("*4th*",'Juan-SESSION'!$K$7:$T$7,0))</f>
        <v>#N/A</v>
      </c>
      <c r="I444" s="132" t="e">
        <f>IF($A$440='Juan-SESSION'!$A$664,INDEX('Juan-SESSION'!$K$664:$T$671, MATCH("*Military*",'Juan-SESSION'!$B$664:$B$671,0), MATCH("*4th*",'Juan-SESSION'!$K$7:$T$7,0)),"")</f>
        <v>#N/A</v>
      </c>
      <c r="J444" s="44" t="e">
        <f>INDEX('Juan-SESSION'!$L$664:$U$671, MATCH("*Military*",'Juan-SESSION'!$B$664:$B$671,0), MATCH("*4th*",'Juan-SESSION'!$K$7:$T$7,0))</f>
        <v>#N/A</v>
      </c>
      <c r="K444" s="131" t="e">
        <f>IF($A$440='Juan-SESSION'!$A$664,INDEX('Juan-SESSION'!$K$664:$T$671, MATCH("*Clean *",'Juan-SESSION'!$B$664:$B$671,0), MATCH("*4th*",'Juan-SESSION'!$K$7:$T$7,0)),"")</f>
        <v>#N/A</v>
      </c>
      <c r="L444" s="44" t="e">
        <f>INDEX('Juan-SESSION'!$L$664:$U$671, MATCH("*Clean *",'Juan-SESSION'!$B$664:$B$671,0), MATCH("*4th*",'Juan-SESSION'!$K$7:$T$7,0))</f>
        <v>#N/A</v>
      </c>
      <c r="M444" s="131" t="e">
        <f>IF($A$440='Juan-SESSION'!$A$664,INDEX('Juan-SESSION'!$K$664:$T$671, MATCH("*Lat Pulldown*",'Juan-SESSION'!$B$664:$B$671,0), MATCH("*4th*",'Juan-SESSION'!$K$7:$T$7,0)),"")</f>
        <v>#N/A</v>
      </c>
      <c r="N444" s="44" t="e">
        <f>INDEX('Juan-SESSION'!$L$664:$U$671, MATCH("*Lat Pulldown*",'Juan-SESSION'!$B$664:$B$671,0), MATCH("*4th*",'Juan-SESSION'!$K$7:$T$7,0))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IF($A$440='Juan-SESSION'!$A$664,INDEX('Juan-SESSION'!$K$664:$T$671, MATCH("*Squat*",'Juan-SESSION'!$B$664:$B$671,0), MATCH("*5th*",'Juan-SESSION'!$K$7:$T$7,0)),"")</f>
        <v>#N/A</v>
      </c>
      <c r="D445" s="132" t="e">
        <f>INDEX('Juan-SESSION'!L$664:U$671, MATCH("*Squat*",'Juan-SESSION'!$B$664:$B$671,0), MATCH("*5th*",'Juan-SESSION'!K$7:T$7,0))</f>
        <v>#N/A</v>
      </c>
      <c r="E445" s="131" t="e">
        <f>IF($A$440='Juan-SESSION'!$A$664,INDEX('Juan-SESSION'!$K$664:$T$671, MATCH("*Deadlift*",'Juan-SESSION'!$B$664:$B$671,0), MATCH("*5th*",'Juan-SESSION'!$K$7:$T$7,0)),"")</f>
        <v>#N/A</v>
      </c>
      <c r="F445" s="131" t="e">
        <f>INDEX('Juan-SESSION'!$L$664:$U$671, MATCH("*Deadlift*",'Juan-SESSION'!$B$664:$B$671,0), MATCH("*5th*",'Juan-SESSION'!$K$7:$T$7,0))</f>
        <v>#N/A</v>
      </c>
      <c r="G445" s="131" t="e">
        <f>IF($A$440='Juan-SESSION'!$A$664,INDEX('Juan-SESSION'!$K$664:$T$671, MATCH("*Bench Press*",'Juan-SESSION'!$B$664:$B$671,0), MATCH("*5th*",'Juan-SESSION'!$K$7:$T$7,0)),"")</f>
        <v>#N/A</v>
      </c>
      <c r="H445" s="131" t="e">
        <f>INDEX('Juan-SESSION'!$L$664:$U$671, MATCH("*Bench Press*",'Juan-SESSION'!$B$664:$B$671,0), MATCH("*5th*",'Juan-SESSION'!$K$7:$T$7,0))</f>
        <v>#N/A</v>
      </c>
      <c r="I445" s="132" t="e">
        <f>IF($A$440='Juan-SESSION'!$A$664,INDEX('Juan-SESSION'!$K$664:$T$671, MATCH("*Military*",'Juan-SESSION'!$B$664:$B$671,0), MATCH("*5th*",'Juan-SESSION'!$K$7:$T$7,0)),"")</f>
        <v>#N/A</v>
      </c>
      <c r="J445" s="44" t="e">
        <f>INDEX('Juan-SESSION'!$L$664:$U$671, MATCH("*Military*",'Juan-SESSION'!$B$664:$B$671,0), MATCH("*5th*",'Juan-SESSION'!$K$7:$T$7,0))</f>
        <v>#N/A</v>
      </c>
      <c r="K445" s="131" t="e">
        <f>IF($A$440='Juan-SESSION'!$A$664,INDEX('Juan-SESSION'!$K$664:$T$671, MATCH("*Clean *",'Juan-SESSION'!$B$664:$B$671,0), MATCH("*5th*",'Juan-SESSION'!$K$7:$T$7,0)),"")</f>
        <v>#N/A</v>
      </c>
      <c r="L445" s="44" t="e">
        <f>INDEX('Juan-SESSION'!$L$664:$U$671, MATCH("*Clean *",'Juan-SESSION'!$B$664:$B$671,0), MATCH("*5th*",'Juan-SESSION'!$K$7:$T$7,0))</f>
        <v>#N/A</v>
      </c>
      <c r="M445" s="131" t="e">
        <f>IF($A$440='Juan-SESSION'!$A$664,INDEX('Juan-SESSION'!$K$664:$T$671, MATCH("*Lat Pulldown*",'Juan-SESSION'!$B$664:$B$671,0), MATCH("*5th*",'Juan-SESSION'!$K$7:$T$7,0)),"")</f>
        <v>#N/A</v>
      </c>
      <c r="N445" s="44" t="e">
        <f>INDEX('Juan-SESSION'!$L$664:$U$671, MATCH("*Lat Pulldown*",'Juan-SESSION'!$B$664:$B$671,0), MATCH("*5th*",'Juan-SESSION'!$K$7:$T$7,0))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'Juan-SESSION'!A673</f>
        <v>0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 t="e">
        <f>MAX(G447:G451)</f>
        <v>#N/A</v>
      </c>
      <c r="H446" s="116" t="e">
        <f t="array" ref="H446">MAX(IF(G447:G451=G446,H447:H451))</f>
        <v>#N/A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 t="e">
        <f>MAX(M447:M451)</f>
        <v>#N/A</v>
      </c>
      <c r="N446" s="117" t="e">
        <f t="array" ref="N446">MAX(IF(M447:M451=M446,N447:N451))</f>
        <v>#N/A</v>
      </c>
      <c r="O446" s="152" t="e">
        <f>IF($A$140='Juan-SESSION'!$A$673,INDEX('Juan-SESSION'!$K$644:$T$673, MATCH("*1k Row*",'Juan-SESSION'!$B$644:$B$673,0), MATCH("*1st*",'Juan-SESSION'!$K$7:$T$7,0)),"")</f>
        <v>#N/A</v>
      </c>
      <c r="P446" s="152" t="e">
        <f>IF($A$140='Juan-SESSION'!$A$673,INDEX('Juan-SESSION'!$K$644:$T$673, MATCH("*HIIT*",'Juan-SESSION'!$B$644:$B$673,0), MATCH("*1st*",'Juan-SESSION'!$K$7:$T$7,0)),"")</f>
        <v>#N/A</v>
      </c>
      <c r="Q446" s="119" t="e">
        <f>INDEX('Juan-SESSION'!$L$673:$U$673, MATCH("*HIIT*",'Juan-SESSION'!$B$673:$B$673,0), MATCH("*1st*",'Juan-SESSION'!$K$7:$T$7,0))</f>
        <v>#N/A</v>
      </c>
      <c r="R446" s="119">
        <f>'Juan-SESSION'!U514</f>
        <v>0</v>
      </c>
      <c r="S446" s="116"/>
      <c r="T446" s="116"/>
      <c r="U446" s="120">
        <f>'Juan-SESSION'!A674</f>
        <v>0</v>
      </c>
      <c r="V446" s="120">
        <f>'Juan-SESSION'!A675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IF($A$446='Juan-SESSION'!$A$673,INDEX('Juan-SESSION'!$K$644:$T$673, MATCH("*Squat*",'Juan-SESSION'!$B$644:$B$673,0), MATCH("*1st*",'Juan-SESSION'!$K$7:$T$7,0)),"")</f>
        <v>#N/A</v>
      </c>
      <c r="D447" s="132" t="e">
        <f>INDEX('Juan-SESSION'!L$644:U$673, MATCH("*Squat*",'Juan-SESSION'!$B$644:$B$673,0), MATCH("*1st*",'Juan-SESSION'!K$7:T$7,0))</f>
        <v>#N/A</v>
      </c>
      <c r="E447" s="131" t="e">
        <f>IF($A$446='Juan-SESSION'!$A$673,INDEX('Juan-SESSION'!$K$644:$T$673, MATCH("*Deadlift*",'Juan-SESSION'!$B$644:$B$673,0), MATCH("*1st*",'Juan-SESSION'!$K$7:$T$7,0)),"")</f>
        <v>#N/A</v>
      </c>
      <c r="F447" s="131" t="e">
        <f>INDEX('Juan-SESSION'!$L$644:$U$673, MATCH("*Deadlift*",'Juan-SESSION'!$B$644:$B$673,0), MATCH("*1st*",'Juan-SESSION'!$K$7:$T$7,0))</f>
        <v>#N/A</v>
      </c>
      <c r="G447" s="131" t="e">
        <f>IF($A$446='Juan-SESSION'!$A$673,INDEX('Juan-SESSION'!$K$644:$T$673, MATCH("*Bench Press*",'Juan-SESSION'!$B$644:$B$673,0), MATCH("*1st*",'Juan-SESSION'!$K$7:$T$7,0)),"")</f>
        <v>#N/A</v>
      </c>
      <c r="H447" s="131" t="e">
        <f>INDEX('Juan-SESSION'!$L$644:$U$673, MATCH("*Bench Press*",'Juan-SESSION'!$B$644:$B$673,0), MATCH("*1st*",'Juan-SESSION'!$K$7:$T$7,0))</f>
        <v>#N/A</v>
      </c>
      <c r="I447" s="132" t="e">
        <f>IF($A$446='Juan-SESSION'!$A$673,INDEX('Juan-SESSION'!$K$644:$T$673, MATCH("*Military*",'Juan-SESSION'!$B$644:$B$673,0), MATCH("*1st*",'Juan-SESSION'!$K$7:$T$7,0)),"")</f>
        <v>#N/A</v>
      </c>
      <c r="J447" s="48" t="e">
        <f>INDEX('Juan-SESSION'!$L$644:$U$673, MATCH("*Military*",'Juan-SESSION'!$B$644:$B$673,0), MATCH("*1st*",'Juan-SESSION'!$K$7:$T$7,0))</f>
        <v>#N/A</v>
      </c>
      <c r="K447" s="131" t="e">
        <f>IF($A$446='Juan-SESSION'!$A$673,INDEX('Juan-SESSION'!$K$644:$T$673, MATCH("*Clean *",'Juan-SESSION'!$B$644:$B$673,0), MATCH("*1st*",'Juan-SESSION'!$K$7:$T$7,0)),"")</f>
        <v>#N/A</v>
      </c>
      <c r="L447" s="48" t="e">
        <f>INDEX('Juan-SESSION'!$L$644:$U$673, MATCH("*Clean *",'Juan-SESSION'!$B$644:$B$673,0), MATCH("*1st*",'Juan-SESSION'!$K$7:$T$7,0))</f>
        <v>#N/A</v>
      </c>
      <c r="M447" s="131" t="e">
        <f>IF($A$446='Juan-SESSION'!$A$673,INDEX('Juan-SESSION'!$K$644:$T$673, MATCH("*Lat Pulldown*",'Juan-SESSION'!$B$644:$B$673,0), MATCH("*1st*",'Juan-SESSION'!$K$7:$T$7,0)),"")</f>
        <v>#N/A</v>
      </c>
      <c r="N447" s="48" t="e">
        <f>INDEX('Juan-SESSION'!$L$644:$U$673, MATCH("*Lat Pulldown*",'Juan-SESSION'!$B$644:$B$673,0), MATCH("*1st*",'Juan-SESSION'!$K$7:$T$7,0))</f>
        <v>#N/A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IF($A$446='Juan-SESSION'!$A$673,INDEX('Juan-SESSION'!$K$644:$T$673, MATCH("*Squat*",'Juan-SESSION'!$B$644:$B$673,0), MATCH("*2nd*",'Juan-SESSION'!$K$7:$T$7,0)),"")</f>
        <v>#N/A</v>
      </c>
      <c r="D448" s="132" t="e">
        <f>INDEX('Juan-SESSION'!L$644:U$673, MATCH("*Squat*",'Juan-SESSION'!$B$644:$B$673,0), MATCH("*2nd*",'Juan-SESSION'!K$7:T$7,0))</f>
        <v>#N/A</v>
      </c>
      <c r="E448" s="131" t="e">
        <f>IF($A$446='Juan-SESSION'!$A$673,INDEX('Juan-SESSION'!$K$644:$T$673, MATCH("*Deadlift*",'Juan-SESSION'!$B$644:$B$673,0), MATCH("*2ND*",'Juan-SESSION'!$K$7:$T$7,0)),"")</f>
        <v>#N/A</v>
      </c>
      <c r="F448" s="131" t="e">
        <f>INDEX('Juan-SESSION'!$L$644:$U$673, MATCH("*Deadlift*",'Juan-SESSION'!$B$644:$B$673,0), MATCH("*2nd*",'Juan-SESSION'!$K$7:$T$7,0))</f>
        <v>#N/A</v>
      </c>
      <c r="G448" s="131" t="e">
        <f>IF($A$446='Juan-SESSION'!$A$673,INDEX('Juan-SESSION'!$K$644:$T$673, MATCH("*Bench Press*",'Juan-SESSION'!$B$644:$B$673,0), MATCH("*2ND*",'Juan-SESSION'!$K$7:$T$7,0)),"")</f>
        <v>#N/A</v>
      </c>
      <c r="H448" s="131" t="e">
        <f>INDEX('Juan-SESSION'!$L$644:$U$673, MATCH("*Bench Press*",'Juan-SESSION'!$B$644:$B$673,0), MATCH("*2nd*",'Juan-SESSION'!$K$7:$T$7,0))</f>
        <v>#N/A</v>
      </c>
      <c r="I448" s="132" t="e">
        <f>IF($A$446='Juan-SESSION'!$A$673,INDEX('Juan-SESSION'!$K$644:$T$673, MATCH("*Military*",'Juan-SESSION'!$B$644:$B$673,0), MATCH("*2ND*",'Juan-SESSION'!$K$7:$T$7,0)),"")</f>
        <v>#N/A</v>
      </c>
      <c r="J448" s="44" t="e">
        <f>INDEX('Juan-SESSION'!$L$644:$U$673, MATCH("*Military*",'Juan-SESSION'!$B$644:$B$673,0), MATCH("*2nd*",'Juan-SESSION'!$K$7:$T$7,0))</f>
        <v>#N/A</v>
      </c>
      <c r="K448" s="131" t="e">
        <f>IF($A$446='Juan-SESSION'!$A$673,INDEX('Juan-SESSION'!$K$644:$T$673, MATCH("*Clean *",'Juan-SESSION'!$B$644:$B$673,0), MATCH("*2ND*",'Juan-SESSION'!$K$7:$T$7,0)),"")</f>
        <v>#N/A</v>
      </c>
      <c r="L448" s="44" t="e">
        <f>INDEX('Juan-SESSION'!$L$644:$U$673, MATCH("*Clean *",'Juan-SESSION'!$B$644:$B$673,0), MATCH("*2nd*",'Juan-SESSION'!$K$7:$T$7,0))</f>
        <v>#N/A</v>
      </c>
      <c r="M448" s="131" t="e">
        <f>IF($A$446='Juan-SESSION'!$A$673,INDEX('Juan-SESSION'!$K$644:$T$673, MATCH("*Lat Pulldown*",'Juan-SESSION'!$B$644:$B$673,0), MATCH("*2ND*",'Juan-SESSION'!$K$7:$T$7,0)),"")</f>
        <v>#N/A</v>
      </c>
      <c r="N448" s="44" t="e">
        <f>INDEX('Juan-SESSION'!$L$644:$U$673, MATCH("*Lat Pulldown*",'Juan-SESSION'!$B$644:$B$673,0), MATCH("*2nd*",'Juan-SESSION'!$K$7:$T$7,0))</f>
        <v>#N/A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IF($A$446='Juan-SESSION'!$A$673,INDEX('Juan-SESSION'!$K$644:$T$673, MATCH("*Squat*",'Juan-SESSION'!$B$644:$B$673,0), MATCH("*3rd*",'Juan-SESSION'!$K$7:$T$7,0)),"")</f>
        <v>#N/A</v>
      </c>
      <c r="D449" s="132" t="e">
        <f>INDEX('Juan-SESSION'!L$644:U$673, MATCH("*Squat*",'Juan-SESSION'!$B$644:$B$673,0), MATCH("*3rd*",'Juan-SESSION'!K$7:T$7,0))</f>
        <v>#N/A</v>
      </c>
      <c r="E449" s="131" t="e">
        <f>IF($A$446='Juan-SESSION'!$A$673,INDEX('Juan-SESSION'!$K$644:$T$673, MATCH("*Deadlift*",'Juan-SESSION'!$B$644:$B$673,0), MATCH("*3rd*",'Juan-SESSION'!$K$7:$T$7,0)),"")</f>
        <v>#N/A</v>
      </c>
      <c r="F449" s="131" t="e">
        <f>INDEX('Juan-SESSION'!$L$644:$U$673, MATCH("*Deadlift*",'Juan-SESSION'!$B$644:$B$673,0), MATCH("*3rd*",'Juan-SESSION'!$K$7:$T$7,0))</f>
        <v>#N/A</v>
      </c>
      <c r="G449" s="131" t="e">
        <f>IF($A$446='Juan-SESSION'!$A$673,INDEX('Juan-SESSION'!$K$644:$T$673, MATCH("*Bench Press*",'Juan-SESSION'!$B$644:$B$673,0), MATCH("*3rd*",'Juan-SESSION'!$K$7:$T$7,0)),"")</f>
        <v>#N/A</v>
      </c>
      <c r="H449" s="131" t="e">
        <f>INDEX('Juan-SESSION'!$L$644:$U$673, MATCH("*Bench Press*",'Juan-SESSION'!$B$644:$B$673,0), MATCH("*3rd*",'Juan-SESSION'!$K$7:$T$7,0))</f>
        <v>#N/A</v>
      </c>
      <c r="I449" s="132" t="e">
        <f>IF($A$446='Juan-SESSION'!$A$673,INDEX('Juan-SESSION'!$K$644:$T$673, MATCH("*Military*",'Juan-SESSION'!$B$644:$B$673,0), MATCH("*3rd*",'Juan-SESSION'!$K$7:$T$7,0)),"")</f>
        <v>#N/A</v>
      </c>
      <c r="J449" s="44" t="e">
        <f>INDEX('Juan-SESSION'!$L$644:$U$673, MATCH("*Military*",'Juan-SESSION'!$B$644:$B$673,0), MATCH("*3rd*",'Juan-SESSION'!$K$7:$T$7,0))</f>
        <v>#N/A</v>
      </c>
      <c r="K449" s="131" t="e">
        <f>IF($A$446='Juan-SESSION'!$A$673,INDEX('Juan-SESSION'!$K$644:$T$673, MATCH("*Clean *",'Juan-SESSION'!$B$644:$B$673,0), MATCH("*3rd*",'Juan-SESSION'!$K$7:$T$7,0)),"")</f>
        <v>#N/A</v>
      </c>
      <c r="L449" s="44" t="e">
        <f>INDEX('Juan-SESSION'!$L$644:$U$673, MATCH("*Clean *",'Juan-SESSION'!$B$644:$B$673,0), MATCH("*3rd*",'Juan-SESSION'!$K$7:$T$7,0))</f>
        <v>#N/A</v>
      </c>
      <c r="M449" s="131" t="e">
        <f>IF($A$446='Juan-SESSION'!$A$673,INDEX('Juan-SESSION'!$K$644:$T$673, MATCH("*Lat Pulldown*",'Juan-SESSION'!$B$644:$B$673,0), MATCH("*3rd*",'Juan-SESSION'!$K$7:$T$7,0)),"")</f>
        <v>#N/A</v>
      </c>
      <c r="N449" s="44" t="e">
        <f>INDEX('Juan-SESSION'!$L$644:$U$673, MATCH("*Lat Pulldown*",'Juan-SESSION'!$B$644:$B$673,0), MATCH("*3rd*",'Juan-SESSION'!$K$7:$T$7,0))</f>
        <v>#N/A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IF($A$446='Juan-SESSION'!$A$673,INDEX('Juan-SESSION'!$K$644:$T$673, MATCH("*Squat*",'Juan-SESSION'!$B$644:$B$673,0), MATCH("*4th*",'Juan-SESSION'!$K$7:$T$7,0)),"")</f>
        <v>#N/A</v>
      </c>
      <c r="D450" s="132" t="e">
        <f>INDEX('Juan-SESSION'!L$644:U$673, MATCH("*Squat*",'Juan-SESSION'!$B$644:$B$673,0), MATCH("*4th*",'Juan-SESSION'!K$7:T$7,0))</f>
        <v>#N/A</v>
      </c>
      <c r="E450" s="131" t="e">
        <f>IF($A$446='Juan-SESSION'!$A$673,INDEX('Juan-SESSION'!$K$644:$T$673, MATCH("*Deadlift*",'Juan-SESSION'!$B$644:$B$673,0), MATCH("*4th*",'Juan-SESSION'!$K$7:$T$7,0)),"")</f>
        <v>#N/A</v>
      </c>
      <c r="F450" s="131" t="e">
        <f>INDEX('Juan-SESSION'!$L$644:$U$673, MATCH("*Deadlift*",'Juan-SESSION'!$B$644:$B$673,0), MATCH("*4th*",'Juan-SESSION'!$K$7:$T$7,0))</f>
        <v>#N/A</v>
      </c>
      <c r="G450" s="131" t="e">
        <f>IF($A$446='Juan-SESSION'!$A$673,INDEX('Juan-SESSION'!$K$644:$T$673, MATCH("*Bench Press*",'Juan-SESSION'!$B$644:$B$673,0), MATCH("*4th*",'Juan-SESSION'!$K$7:$T$7,0)),"")</f>
        <v>#N/A</v>
      </c>
      <c r="H450" s="131" t="e">
        <f>INDEX('Juan-SESSION'!$L$644:$U$673, MATCH("*Bench Press*",'Juan-SESSION'!$B$644:$B$673,0), MATCH("*4th*",'Juan-SESSION'!$K$7:$T$7,0))</f>
        <v>#N/A</v>
      </c>
      <c r="I450" s="132" t="e">
        <f>IF($A$446='Juan-SESSION'!$A$673,INDEX('Juan-SESSION'!$K$644:$T$673, MATCH("*Military*",'Juan-SESSION'!$B$644:$B$673,0), MATCH("*4th*",'Juan-SESSION'!$K$7:$T$7,0)),"")</f>
        <v>#N/A</v>
      </c>
      <c r="J450" s="44" t="e">
        <f>INDEX('Juan-SESSION'!$L$644:$U$673, MATCH("*Military*",'Juan-SESSION'!$B$644:$B$673,0), MATCH("*4th*",'Juan-SESSION'!$K$7:$T$7,0))</f>
        <v>#N/A</v>
      </c>
      <c r="K450" s="131" t="e">
        <f>IF($A$446='Juan-SESSION'!$A$673,INDEX('Juan-SESSION'!$K$644:$T$673, MATCH("*Clean *",'Juan-SESSION'!$B$644:$B$673,0), MATCH("*4th*",'Juan-SESSION'!$K$7:$T$7,0)),"")</f>
        <v>#N/A</v>
      </c>
      <c r="L450" s="44" t="e">
        <f>INDEX('Juan-SESSION'!$L$644:$U$673, MATCH("*Clean *",'Juan-SESSION'!$B$644:$B$673,0), MATCH("*4th*",'Juan-SESSION'!$K$7:$T$7,0))</f>
        <v>#N/A</v>
      </c>
      <c r="M450" s="131" t="e">
        <f>IF($A$446='Juan-SESSION'!$A$673,INDEX('Juan-SESSION'!$K$644:$T$673, MATCH("*Lat Pulldown*",'Juan-SESSION'!$B$644:$B$673,0), MATCH("*4th*",'Juan-SESSION'!$K$7:$T$7,0)),"")</f>
        <v>#N/A</v>
      </c>
      <c r="N450" s="44" t="e">
        <f>INDEX('Juan-SESSION'!$L$644:$U$673, MATCH("*Lat Pulldown*",'Juan-SESSION'!$B$644:$B$673,0), MATCH("*4th*",'Juan-SESSION'!$K$7:$T$7,0))</f>
        <v>#N/A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IF($A$446='Juan-SESSION'!$A$673,INDEX('Juan-SESSION'!$K$644:$T$673, MATCH("*Squat*",'Juan-SESSION'!$B$644:$B$673,0), MATCH("*5th*",'Juan-SESSION'!$K$7:$T$7,0)),"")</f>
        <v>#N/A</v>
      </c>
      <c r="D451" s="132" t="e">
        <f>INDEX('Juan-SESSION'!L$644:U$673, MATCH("*Squat*",'Juan-SESSION'!$B$644:$B$673,0), MATCH("*5th*",'Juan-SESSION'!K$7:T$7,0))</f>
        <v>#N/A</v>
      </c>
      <c r="E451" s="131" t="e">
        <f>IF($A$446='Juan-SESSION'!$A$673,INDEX('Juan-SESSION'!$K$644:$T$673, MATCH("*Deadlift*",'Juan-SESSION'!$B$644:$B$673,0), MATCH("*5th*",'Juan-SESSION'!$K$7:$T$7,0)),"")</f>
        <v>#N/A</v>
      </c>
      <c r="F451" s="131" t="e">
        <f>INDEX('Juan-SESSION'!$L$644:$U$673, MATCH("*Deadlift*",'Juan-SESSION'!$B$644:$B$673,0), MATCH("*5th*",'Juan-SESSION'!$K$7:$T$7,0))</f>
        <v>#N/A</v>
      </c>
      <c r="G451" s="131" t="e">
        <f>IF($A$446='Juan-SESSION'!$A$673,INDEX('Juan-SESSION'!$K$644:$T$673, MATCH("*Bench Press*",'Juan-SESSION'!$B$644:$B$673,0), MATCH("*5th*",'Juan-SESSION'!$K$7:$T$7,0)),"")</f>
        <v>#N/A</v>
      </c>
      <c r="H451" s="131" t="e">
        <f>INDEX('Juan-SESSION'!$L$644:$U$673, MATCH("*Bench Press*",'Juan-SESSION'!$B$644:$B$673,0), MATCH("*5th*",'Juan-SESSION'!$K$7:$T$7,0))</f>
        <v>#N/A</v>
      </c>
      <c r="I451" s="132" t="e">
        <f>IF($A$446='Juan-SESSION'!$A$673,INDEX('Juan-SESSION'!$K$644:$T$673, MATCH("*Military*",'Juan-SESSION'!$B$644:$B$673,0), MATCH("*5th*",'Juan-SESSION'!$K$7:$T$7,0)),"")</f>
        <v>#N/A</v>
      </c>
      <c r="J451" s="44" t="e">
        <f>INDEX('Juan-SESSION'!$L$644:$U$673, MATCH("*Military*",'Juan-SESSION'!$B$644:$B$673,0), MATCH("*5th*",'Juan-SESSION'!$K$7:$T$7,0))</f>
        <v>#N/A</v>
      </c>
      <c r="K451" s="131" t="e">
        <f>IF($A$446='Juan-SESSION'!$A$673,INDEX('Juan-SESSION'!$K$644:$T$673, MATCH("*Clean *",'Juan-SESSION'!$B$644:$B$673,0), MATCH("*5th*",'Juan-SESSION'!$K$7:$T$7,0)),"")</f>
        <v>#N/A</v>
      </c>
      <c r="L451" s="44" t="e">
        <f>INDEX('Juan-SESSION'!$L$644:$U$673, MATCH("*Clean *",'Juan-SESSION'!$B$644:$B$673,0), MATCH("*5th*",'Juan-SESSION'!$K$7:$T$7,0))</f>
        <v>#N/A</v>
      </c>
      <c r="M451" s="131" t="e">
        <f>IF($A$446='Juan-SESSION'!$A$673,INDEX('Juan-SESSION'!$K$644:$T$673, MATCH("*Lat Pulldown*",'Juan-SESSION'!$B$644:$B$673,0), MATCH("*5th*",'Juan-SESSION'!$K$7:$T$7,0)),"")</f>
        <v>#N/A</v>
      </c>
      <c r="N451" s="44" t="e">
        <f>INDEX('Juan-SESSION'!$L$644:$U$673, MATCH("*Lat Pulldown*",'Juan-SESSION'!$B$644:$B$673,0), MATCH("*5th*",'Juan-SESSION'!$K$7:$T$7,0))</f>
        <v>#N/A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'Juan-SESSION'!A682</f>
        <v>0</v>
      </c>
      <c r="B452" s="116" t="s">
        <v>84</v>
      </c>
      <c r="C452" s="117" t="e">
        <f>MAX(C453:C457)</f>
        <v>#N/A</v>
      </c>
      <c r="D452" s="116" t="e">
        <f t="array" ref="D452">MAX(IF(C453:C457=C452,D453:D457))</f>
        <v>#N/A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 t="e">
        <f>MAX(M453:M457)</f>
        <v>#N/A</v>
      </c>
      <c r="N452" s="117" t="e">
        <f t="array" ref="N452">MAX(IF(M453:M457=M452,N453:N457))</f>
        <v>#N/A</v>
      </c>
      <c r="O452" s="152" t="e">
        <f>IF($A$140='Juan-SESSION'!$A$682,INDEX('Juan-SESSION'!$K$682:$T$689, MATCH("*1k Row*",'Juan-SESSION'!$B$682:$B$689,0), MATCH("*1st*",'Juan-SESSION'!$K$7:$T$7,0)),"")</f>
        <v>#N/A</v>
      </c>
      <c r="P452" s="152" t="e">
        <f>IF($A$140='Juan-SESSION'!$A$682,INDEX('Juan-SESSION'!$K$682:$T$689, MATCH("*HIIT*",'Juan-SESSION'!$B$682:$B$689,0), MATCH("*1st*",'Juan-SESSION'!$K$7:$T$7,0)),"")</f>
        <v>#N/A</v>
      </c>
      <c r="Q452" s="119" t="e">
        <f>INDEX('Juan-SESSION'!$L$631:$U$682, MATCH("*HIIT*",'Juan-SESSION'!$B$631:$B$682,0), MATCH("*1st*",'Juan-SESSION'!$K$7:$T$7,0))</f>
        <v>#N/A</v>
      </c>
      <c r="R452" s="119">
        <f>'Juan-SESSION'!U520</f>
        <v>0</v>
      </c>
      <c r="S452" s="116"/>
      <c r="T452" s="116"/>
      <c r="U452" s="120">
        <f>'Juan-SESSION'!A692</f>
        <v>0</v>
      </c>
      <c r="V452" s="120">
        <f>'Juan-SESSION'!A693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 t="e">
        <f>IF($A$452='Juan-SESSION'!$A$682,INDEX('Juan-SESSION'!$K$682:$T$689, MATCH("*Squat*",'Juan-SESSION'!$B$682:$B$689,0), MATCH("*1st*",'Juan-SESSION'!$K$7:$T$7,0)),"")</f>
        <v>#N/A</v>
      </c>
      <c r="D453" s="132" t="e">
        <f>INDEX('Juan-SESSION'!L$682:U$689, MATCH("*Squat*",'Juan-SESSION'!$B$682:$B$689,0), MATCH("*1st*",'Juan-SESSION'!K$7:T$7,0))</f>
        <v>#N/A</v>
      </c>
      <c r="E453" s="131" t="e">
        <f>IF($A$452='Juan-SESSION'!$A$682,INDEX('Juan-SESSION'!$K$682:$T$689, MATCH("*Deadlift*",'Juan-SESSION'!$B$682:$B$689,0), MATCH("*1st*",'Juan-SESSION'!$K$7:$T$7,0)),"")</f>
        <v>#N/A</v>
      </c>
      <c r="F453" s="131" t="e">
        <f>INDEX('Juan-SESSION'!$L$682:$U$689, MATCH("*Deadlift*",'Juan-SESSION'!$B$631:$B$689,0), MATCH("*1st*",'Juan-SESSION'!$K$7:$T$7,0))</f>
        <v>#N/A</v>
      </c>
      <c r="G453" s="131" t="e">
        <f>IF($A$452='Juan-SESSION'!$A$682,INDEX('Juan-SESSION'!$K$682:$T$689, MATCH("*Bench Press*",'Juan-SESSION'!$B$682:$B$689,0), MATCH("*1st*",'Juan-SESSION'!$K$7:$T$7,0)),"")</f>
        <v>#N/A</v>
      </c>
      <c r="H453" s="131" t="e">
        <f>INDEX('Juan-SESSION'!$L$682:$U$689, MATCH("*Bench Press*",'Juan-SESSION'!$B$682:$B$689,0), MATCH("*1st*",'Juan-SESSION'!$K$7:$T$7,0))</f>
        <v>#N/A</v>
      </c>
      <c r="I453" s="132" t="e">
        <f>IF($A$452='Juan-SESSION'!$A$682,INDEX('Juan-SESSION'!$K$682:$T$689, MATCH("*Military*",'Juan-SESSION'!$B$682:$B$689,0), MATCH("*1st*",'Juan-SESSION'!$K$7:$T$7,0)),"")</f>
        <v>#N/A</v>
      </c>
      <c r="J453" s="48" t="e">
        <f>INDEX('Juan-SESSION'!$L$682:$U$689, MATCH("*Military*",'Juan-SESSION'!$B$682:$B$689,0), MATCH("*1st*",'Juan-SESSION'!$K$7:$T$7,0))</f>
        <v>#N/A</v>
      </c>
      <c r="K453" s="131" t="e">
        <f>IF($A$452='Juan-SESSION'!$A$682,INDEX('Juan-SESSION'!$K$682:$T$689, MATCH("*Clean *",'Juan-SESSION'!$B$682:$B$689,0), MATCH("*1st*",'Juan-SESSION'!$K$7:$T$7,0)),"")</f>
        <v>#N/A</v>
      </c>
      <c r="L453" s="48" t="e">
        <f>INDEX('Juan-SESSION'!$L$682:$U$689, MATCH("*Clean *",'Juan-SESSION'!$B$631:$B$689,0), MATCH("*1st*",'Juan-SESSION'!$K$7:$T$7,0))</f>
        <v>#N/A</v>
      </c>
      <c r="M453" s="131" t="e">
        <f>IF($A$452='Juan-SESSION'!$A$682,INDEX('Juan-SESSION'!$K$682:$T$689, MATCH("*Lat Pulldown*",'Juan-SESSION'!$B$682:$B$689,0), MATCH("*1st*",'Juan-SESSION'!$K$7:$T$7,0)),"")</f>
        <v>#N/A</v>
      </c>
      <c r="N453" s="48" t="e">
        <f>INDEX('Juan-SESSION'!$L$682:$U$689, MATCH("*Lat Pulldown*",'Juan-SESSION'!$B$682:$B$689,0), MATCH("*1st*",'Juan-SESSION'!$K$7:$T$7,0))</f>
        <v>#N/A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 t="e">
        <f>IF($A$452='Juan-SESSION'!$A$682,INDEX('Juan-SESSION'!$K$682:$T$689, MATCH("*Squat*",'Juan-SESSION'!$B$682:$B$689,0), MATCH("*2nd*",'Juan-SESSION'!$K$7:$T$7,0)),"")</f>
        <v>#N/A</v>
      </c>
      <c r="D454" s="132" t="e">
        <f>INDEX('Juan-SESSION'!L$682:U$689, MATCH("*Squat*",'Juan-SESSION'!$B$682:$B$689,0), MATCH("*2nd*",'Juan-SESSION'!K$7:T$7,0))</f>
        <v>#N/A</v>
      </c>
      <c r="E454" s="131" t="e">
        <f>IF($A$452='Juan-SESSION'!$A$682,INDEX('Juan-SESSION'!$K$682:$T$689, MATCH("*Deadlift*",'Juan-SESSION'!$B$682:$B$689,0), MATCH("*2ND*",'Juan-SESSION'!$K$7:$T$7,0)),"")</f>
        <v>#N/A</v>
      </c>
      <c r="F454" s="131" t="e">
        <f>INDEX('Juan-SESSION'!$L$682:$U$689, MATCH("*Deadlift*",'Juan-SESSION'!$B$631:$B$689,0), MATCH("*2nd*",'Juan-SESSION'!$K$7:$T$7,0))</f>
        <v>#N/A</v>
      </c>
      <c r="G454" s="131" t="e">
        <f>IF($A$452='Juan-SESSION'!$A$682,INDEX('Juan-SESSION'!$K$682:$T$689, MATCH("*Bench Press*",'Juan-SESSION'!$B$682:$B$689,0), MATCH("*2ND*",'Juan-SESSION'!$K$7:$T$7,0)),"")</f>
        <v>#N/A</v>
      </c>
      <c r="H454" s="131" t="e">
        <f>INDEX('Juan-SESSION'!$L$682:$U$689, MATCH("*Bench Press*",'Juan-SESSION'!$B$682:$B$689,0), MATCH("*2nd*",'Juan-SESSION'!$K$7:$T$7,0))</f>
        <v>#N/A</v>
      </c>
      <c r="I454" s="132" t="e">
        <f>IF($A$452='Juan-SESSION'!$A$682,INDEX('Juan-SESSION'!$K$682:$T$689, MATCH("*Military*",'Juan-SESSION'!$B$682:$B$689,0), MATCH("*2ND*",'Juan-SESSION'!$K$7:$T$7,0)),"")</f>
        <v>#N/A</v>
      </c>
      <c r="J454" s="44" t="e">
        <f>INDEX('Juan-SESSION'!$L$682:$U$689, MATCH("*Military*",'Juan-SESSION'!$B$682:$B$689,0), MATCH("*2nd*",'Juan-SESSION'!$K$7:$T$7,0))</f>
        <v>#N/A</v>
      </c>
      <c r="K454" s="131" t="e">
        <f>IF($A$452='Juan-SESSION'!$A$682,INDEX('Juan-SESSION'!$K$682:$T$689, MATCH("*Clean *",'Juan-SESSION'!$B$682:$B$689,0), MATCH("*2ND*",'Juan-SESSION'!$K$7:$T$7,0)),"")</f>
        <v>#N/A</v>
      </c>
      <c r="L454" s="44" t="e">
        <f>INDEX('Juan-SESSION'!$L$682:$U$689, MATCH("*Clean *",'Juan-SESSION'!$B$631:$B$689,0), MATCH("*2nd*",'Juan-SESSION'!$K$7:$T$7,0))</f>
        <v>#N/A</v>
      </c>
      <c r="M454" s="131" t="e">
        <f>IF($A$452='Juan-SESSION'!$A$682,INDEX('Juan-SESSION'!$K$682:$T$689, MATCH("*Lat Pulldown*",'Juan-SESSION'!$B$682:$B$689,0), MATCH("*2ND*",'Juan-SESSION'!$K$7:$T$7,0)),"")</f>
        <v>#N/A</v>
      </c>
      <c r="N454" s="44" t="e">
        <f>INDEX('Juan-SESSION'!$L$682:$U$689, MATCH("*Lat Pulldown*",'Juan-SESSION'!$B$682:$B$689,0), MATCH("*2nd*",'Juan-SESSION'!$K$7:$T$7,0))</f>
        <v>#N/A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 t="e">
        <f>IF($A$452='Juan-SESSION'!$A$682,INDEX('Juan-SESSION'!$K$682:$T$689, MATCH("*Squat*",'Juan-SESSION'!$B$682:$B$689,0), MATCH("*3rd*",'Juan-SESSION'!$K$7:$T$7,0)),"")</f>
        <v>#N/A</v>
      </c>
      <c r="D455" s="132" t="e">
        <f>INDEX('Juan-SESSION'!L$682:U$689, MATCH("*Squat*",'Juan-SESSION'!$B$682:$B$689,0), MATCH("*3rd*",'Juan-SESSION'!K$7:T$7,0))</f>
        <v>#N/A</v>
      </c>
      <c r="E455" s="131" t="e">
        <f>IF($A$452='Juan-SESSION'!$A$682,INDEX('Juan-SESSION'!$K$682:$T$689, MATCH("*Deadlift*",'Juan-SESSION'!$B$682:$B$689,0), MATCH("*3rd*",'Juan-SESSION'!$K$7:$T$7,0)),"")</f>
        <v>#N/A</v>
      </c>
      <c r="F455" s="131" t="e">
        <f>INDEX('Juan-SESSION'!$L$682:$U$689, MATCH("*Deadlift*",'Juan-SESSION'!$B$631:$B$689,0), MATCH("*3rd*",'Juan-SESSION'!$K$7:$T$7,0))</f>
        <v>#N/A</v>
      </c>
      <c r="G455" s="131" t="e">
        <f>IF($A$452='Juan-SESSION'!$A$682,INDEX('Juan-SESSION'!$K$682:$T$689, MATCH("*Bench Press*",'Juan-SESSION'!$B$682:$B$689,0), MATCH("*3rd*",'Juan-SESSION'!$K$7:$T$7,0)),"")</f>
        <v>#N/A</v>
      </c>
      <c r="H455" s="131" t="e">
        <f>INDEX('Juan-SESSION'!$L$682:$U$689, MATCH("*Bench Press*",'Juan-SESSION'!$B$682:$B$689,0), MATCH("*3rd*",'Juan-SESSION'!$K$7:$T$7,0))</f>
        <v>#N/A</v>
      </c>
      <c r="I455" s="132" t="e">
        <f>IF($A$452='Juan-SESSION'!$A$682,INDEX('Juan-SESSION'!$K$682:$T$689, MATCH("*Military*",'Juan-SESSION'!$B$682:$B$689,0), MATCH("*3rd*",'Juan-SESSION'!$K$7:$T$7,0)),"")</f>
        <v>#N/A</v>
      </c>
      <c r="J455" s="44" t="e">
        <f>INDEX('Juan-SESSION'!$L$682:$U$689, MATCH("*Military*",'Juan-SESSION'!$B$682:$B$689,0), MATCH("*3rd*",'Juan-SESSION'!$K$7:$T$7,0))</f>
        <v>#N/A</v>
      </c>
      <c r="K455" s="131" t="e">
        <f>IF($A$452='Juan-SESSION'!$A$682,INDEX('Juan-SESSION'!$K$682:$T$689, MATCH("*Clean *",'Juan-SESSION'!$B$682:$B$689,0), MATCH("*3rd*",'Juan-SESSION'!$K$7:$T$7,0)),"")</f>
        <v>#N/A</v>
      </c>
      <c r="L455" s="44" t="e">
        <f>INDEX('Juan-SESSION'!$L$682:$U$689, MATCH("*Clean *",'Juan-SESSION'!$B$631:$B$689,0), MATCH("*3rd*",'Juan-SESSION'!$K$7:$T$7,0))</f>
        <v>#N/A</v>
      </c>
      <c r="M455" s="131" t="e">
        <f>IF($A$452='Juan-SESSION'!$A$682,INDEX('Juan-SESSION'!$K$682:$T$689, MATCH("*Lat Pulldown*",'Juan-SESSION'!$B$682:$B$689,0), MATCH("*3rd*",'Juan-SESSION'!$K$7:$T$7,0)),"")</f>
        <v>#N/A</v>
      </c>
      <c r="N455" s="44" t="e">
        <f>INDEX('Juan-SESSION'!$L$682:$U$689, MATCH("*Lat Pulldown*",'Juan-SESSION'!$B$682:$B$689,0), MATCH("*3rd*",'Juan-SESSION'!$K$7:$T$7,0))</f>
        <v>#N/A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 t="e">
        <f>IF($A$452='Juan-SESSION'!$A$682,INDEX('Juan-SESSION'!$K$682:$T$689, MATCH("*Squat*",'Juan-SESSION'!$B$682:$B$689,0), MATCH("*4th*",'Juan-SESSION'!$K$7:$T$7,0)),"")</f>
        <v>#N/A</v>
      </c>
      <c r="D456" s="132" t="e">
        <f>INDEX('Juan-SESSION'!L$682:U$689, MATCH("*Squat*",'Juan-SESSION'!$B$682:$B$689,0), MATCH("*4th*",'Juan-SESSION'!K$7:T$7,0))</f>
        <v>#N/A</v>
      </c>
      <c r="E456" s="131" t="e">
        <f>IF($A$452='Juan-SESSION'!$A$682,INDEX('Juan-SESSION'!$K$682:$T$689, MATCH("*Deadlift*",'Juan-SESSION'!$B$682:$B$689,0), MATCH("*4th*",'Juan-SESSION'!$K$7:$T$7,0)),"")</f>
        <v>#N/A</v>
      </c>
      <c r="F456" s="131" t="e">
        <f>INDEX('Juan-SESSION'!$L$682:$U$689, MATCH("*Deadlift*",'Juan-SESSION'!$B$631:$B$689,0), MATCH("*4th*",'Juan-SESSION'!$K$7:$T$7,0))</f>
        <v>#N/A</v>
      </c>
      <c r="G456" s="131" t="e">
        <f>IF($A$452='Juan-SESSION'!$A$682,INDEX('Juan-SESSION'!$K$682:$T$689, MATCH("*Bench Press*",'Juan-SESSION'!$B$682:$B$689,0), MATCH("*4th*",'Juan-SESSION'!$K$7:$T$7,0)),"")</f>
        <v>#N/A</v>
      </c>
      <c r="H456" s="131" t="e">
        <f>INDEX('Juan-SESSION'!$L$682:$U$689, MATCH("*Bench Press*",'Juan-SESSION'!$B$682:$B$689,0), MATCH("*4th*",'Juan-SESSION'!$K$7:$T$7,0))</f>
        <v>#N/A</v>
      </c>
      <c r="I456" s="132" t="e">
        <f>IF($A$452='Juan-SESSION'!$A$682,INDEX('Juan-SESSION'!$K$682:$T$689, MATCH("*Military*",'Juan-SESSION'!$B$682:$B$689,0), MATCH("*4th*",'Juan-SESSION'!$K$7:$T$7,0)),"")</f>
        <v>#N/A</v>
      </c>
      <c r="J456" s="44" t="e">
        <f>INDEX('Juan-SESSION'!$L$682:$U$689, MATCH("*Military*",'Juan-SESSION'!$B$682:$B$689,0), MATCH("*4th*",'Juan-SESSION'!$K$7:$T$7,0))</f>
        <v>#N/A</v>
      </c>
      <c r="K456" s="131" t="e">
        <f>IF($A$452='Juan-SESSION'!$A$682,INDEX('Juan-SESSION'!$K$682:$T$689, MATCH("*Clean *",'Juan-SESSION'!$B$682:$B$689,0), MATCH("*4th*",'Juan-SESSION'!$K$7:$T$7,0)),"")</f>
        <v>#N/A</v>
      </c>
      <c r="L456" s="44" t="e">
        <f>INDEX('Juan-SESSION'!$L$682:$U$689, MATCH("*Clean *",'Juan-SESSION'!$B$631:$B$689,0), MATCH("*4th*",'Juan-SESSION'!$K$7:$T$7,0))</f>
        <v>#N/A</v>
      </c>
      <c r="M456" s="131" t="e">
        <f>IF($A$452='Juan-SESSION'!$A$682,INDEX('Juan-SESSION'!$K$682:$T$689, MATCH("*Lat Pulldown*",'Juan-SESSION'!$B$682:$B$689,0), MATCH("*4th*",'Juan-SESSION'!$K$7:$T$7,0)),"")</f>
        <v>#N/A</v>
      </c>
      <c r="N456" s="44" t="e">
        <f>INDEX('Juan-SESSION'!$L$682:$U$689, MATCH("*Lat Pulldown*",'Juan-SESSION'!$B$682:$B$689,0), MATCH("*4th*",'Juan-SESSION'!$K$7:$T$7,0))</f>
        <v>#N/A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 t="e">
        <f>IF($A$452='Juan-SESSION'!$A$682,INDEX('Juan-SESSION'!$K$682:$T$689, MATCH("*Squat*",'Juan-SESSION'!$B$682:$B$689,0), MATCH("*5th*",'Juan-SESSION'!$K$7:$T$7,0)),"")</f>
        <v>#N/A</v>
      </c>
      <c r="D457" s="132" t="e">
        <f>INDEX('Juan-SESSION'!L$682:U$689, MATCH("*Squat*",'Juan-SESSION'!$B$682:$B$689,0), MATCH("*5th*",'Juan-SESSION'!K$7:T$7,0))</f>
        <v>#N/A</v>
      </c>
      <c r="E457" s="131" t="e">
        <f>IF($A$452='Juan-SESSION'!$A$682,INDEX('Juan-SESSION'!$K$682:$T$689, MATCH("*Deadlift*",'Juan-SESSION'!$B$682:$B$689,0), MATCH("*5th*",'Juan-SESSION'!$K$7:$T$7,0)),"")</f>
        <v>#N/A</v>
      </c>
      <c r="F457" s="131" t="e">
        <f>INDEX('Juan-SESSION'!$L$682:$U$689, MATCH("*Deadlift*",'Juan-SESSION'!$B$631:$B$689,0), MATCH("*5th*",'Juan-SESSION'!$K$7:$T$7,0))</f>
        <v>#N/A</v>
      </c>
      <c r="G457" s="131" t="e">
        <f>IF($A$452='Juan-SESSION'!$A$682,INDEX('Juan-SESSION'!$K$682:$T$689, MATCH("*Bench Press*",'Juan-SESSION'!$B$682:$B$689,0), MATCH("*5th*",'Juan-SESSION'!$K$7:$T$7,0)),"")</f>
        <v>#N/A</v>
      </c>
      <c r="H457" s="131" t="e">
        <f>INDEX('Juan-SESSION'!$L$682:$U$689, MATCH("*Bench Press*",'Juan-SESSION'!$B$682:$B$689,0), MATCH("*5th*",'Juan-SESSION'!$K$7:$T$7,0))</f>
        <v>#N/A</v>
      </c>
      <c r="I457" s="132" t="e">
        <f>IF($A$452='Juan-SESSION'!$A$682,INDEX('Juan-SESSION'!$K$682:$T$689, MATCH("*Military*",'Juan-SESSION'!$B$682:$B$689,0), MATCH("*5th*",'Juan-SESSION'!$K$7:$T$7,0)),"")</f>
        <v>#N/A</v>
      </c>
      <c r="J457" s="44" t="e">
        <f>INDEX('Juan-SESSION'!$L$682:$U$689, MATCH("*Military*",'Juan-SESSION'!$B$682:$B$689,0), MATCH("*5th*",'Juan-SESSION'!$K$7:$T$7,0))</f>
        <v>#N/A</v>
      </c>
      <c r="K457" s="131" t="e">
        <f>IF($A$452='Juan-SESSION'!$A$682,INDEX('Juan-SESSION'!$K$682:$T$689, MATCH("*Clean *",'Juan-SESSION'!$B$682:$B$689,0), MATCH("*5th*",'Juan-SESSION'!$K$7:$T$7,0)),"")</f>
        <v>#N/A</v>
      </c>
      <c r="L457" s="44" t="e">
        <f>INDEX('Juan-SESSION'!$L$682:$U$689, MATCH("*Clean *",'Juan-SESSION'!$B$631:$B$689,0), MATCH("*5th*",'Juan-SESSION'!$K$7:$T$7,0))</f>
        <v>#N/A</v>
      </c>
      <c r="M457" s="131" t="e">
        <f>IF($A$452='Juan-SESSION'!$A$682,INDEX('Juan-SESSION'!$K$682:$T$689, MATCH("*Lat Pulldown*",'Juan-SESSION'!$B$682:$B$689,0), MATCH("*5th*",'Juan-SESSION'!$K$7:$T$7,0)),"")</f>
        <v>#N/A</v>
      </c>
      <c r="N457" s="44" t="e">
        <f>INDEX('Juan-SESSION'!$L$682:$U$689, MATCH("*Lat Pulldown*",'Juan-SESSION'!$B$682:$B$689,0), MATCH("*5th*",'Juan-SESSION'!$K$7:$T$7,0))</f>
        <v>#N/A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'Juan-SESSION'!A691</f>
        <v>0</v>
      </c>
      <c r="B458" s="116" t="s">
        <v>84</v>
      </c>
      <c r="C458" s="117" t="e">
        <f>MAX(C459:C463)</f>
        <v>#N/A</v>
      </c>
      <c r="D458" s="116" t="e">
        <f t="array" ref="D458">MAX(IF(C459:C463=C458,D459:D463))</f>
        <v>#N/A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e">
        <f>IF($A$140='Juan-SESSION'!$A$691,INDEX('Juan-SESSION'!$K$691:$T$698, MATCH("*1k Row*",'Juan-SESSION'!$B$691:$B$698,0), MATCH("*1st*",'Juan-SESSION'!$K$7:$T$7,0)),"")</f>
        <v>#N/A</v>
      </c>
      <c r="P458" s="152" t="e">
        <f>IF($A$140='Juan-SESSION'!$A$691,INDEX('Juan-SESSION'!$K$691:$T$698, MATCH("*HIIT*",'Juan-SESSION'!$B$691:$B$698,0), MATCH("*1st*",'Juan-SESSION'!$K$7:$T$7,0)),"")</f>
        <v>#N/A</v>
      </c>
      <c r="Q458" s="119" t="e">
        <f>INDEX('Juan-SESSION'!$L$637:$U$691, MATCH("*HIIT*",'Juan-SESSION'!$B$637:$B$691,0), MATCH("*1st*",'Juan-SESSION'!$K$7:$T$7,0))</f>
        <v>#N/A</v>
      </c>
      <c r="R458" s="119">
        <f>'Juan-SESSION'!U526</f>
        <v>0</v>
      </c>
      <c r="S458" s="116"/>
      <c r="T458" s="116"/>
      <c r="U458" s="120">
        <f>'Juan-SESSION'!A638</f>
        <v>0</v>
      </c>
      <c r="V458" s="120">
        <f>'Juan-SESSION'!A639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 t="e">
        <f>IF($A$458='Juan-SESSION'!$A$691,INDEX('Juan-SESSION'!$K$691:$T$698, MATCH("*Squat*",'Juan-SESSION'!$B$691:$B$698,0), MATCH("*1st*",'Juan-SESSION'!$K$7:$T$7,0)),"")</f>
        <v>#N/A</v>
      </c>
      <c r="D459" s="132" t="e">
        <f>INDEX('Juan-SESSION'!L$691:U$698, MATCH("*Squat*",'Juan-SESSION'!$B$691:$B$698,0), MATCH("*1st*",'Juan-SESSION'!K$7:T$7,0))</f>
        <v>#N/A</v>
      </c>
      <c r="E459" s="131" t="e">
        <f>IF($A$458='Juan-SESSION'!$A$691,INDEX('Juan-SESSION'!$K$691:$T$698, MATCH("*Deadlift*",'Juan-SESSION'!$B$691:$B$698,0), MATCH("*1st*",'Juan-SESSION'!$K$7:$T$7,0)),"")</f>
        <v>#N/A</v>
      </c>
      <c r="F459" s="131" t="e">
        <f>INDEX('Juan-SESSION'!$L$691:$U$698, MATCH("*Deadlift*",'Juan-SESSION'!$B$637:$B$698,0), MATCH("*1st*",'Juan-SESSION'!$K$7:$T$7,0))</f>
        <v>#N/A</v>
      </c>
      <c r="G459" s="131" t="e">
        <f>IF($A$458='Juan-SESSION'!$A$691,INDEX('Juan-SESSION'!$K$691:$T$698, MATCH("*Bench Press*",'Juan-SESSION'!$B$691:$B$698,0), MATCH("*1st*",'Juan-SESSION'!$K$7:$T$7,0)),"")</f>
        <v>#N/A</v>
      </c>
      <c r="H459" s="131" t="e">
        <f>INDEX('Juan-SESSION'!$L$691:$U$698, MATCH("*Bench Press*",'Juan-SESSION'!$B$691:$B$698,0), MATCH("*1st*",'Juan-SESSION'!$K$7:$T$7,0))</f>
        <v>#N/A</v>
      </c>
      <c r="I459" s="132" t="e">
        <f>IF($A$458='Juan-SESSION'!$A$691,INDEX('Juan-SESSION'!$K$691:$T$698, MATCH("*Military*",'Juan-SESSION'!$B$691:$B$698,0), MATCH("*1st*",'Juan-SESSION'!$K$7:$T$7,0)),"")</f>
        <v>#N/A</v>
      </c>
      <c r="J459" s="48" t="e">
        <f>INDEX('Juan-SESSION'!$L$691:$U$698, MATCH("*Military*",'Juan-SESSION'!$B$691:$B$698,0), MATCH("*1st*",'Juan-SESSION'!$K$7:$T$7,0))</f>
        <v>#N/A</v>
      </c>
      <c r="K459" s="131" t="e">
        <f>IF($A$458='Juan-SESSION'!$A$691,INDEX('Juan-SESSION'!$K$691:$T$698, MATCH("*Clean *",'Juan-SESSION'!$B$691:$B$698,0), MATCH("*1st*",'Juan-SESSION'!$K$7:$T$7,0)),"")</f>
        <v>#N/A</v>
      </c>
      <c r="L459" s="48" t="e">
        <f>INDEX('Juan-SESSION'!$L$691:$U$698, MATCH("*Clean *",'Juan-SESSION'!$B$637:$B$698,0), MATCH("*1st*",'Juan-SESSION'!$K$7:$T$7,0))</f>
        <v>#N/A</v>
      </c>
      <c r="M459" s="131" t="e">
        <f>IF($A$458='Juan-SESSION'!$A$691,INDEX('Juan-SESSION'!$K$691:$T$698, MATCH("*Lat Pulldown*",'Juan-SESSION'!$B$691:$B$698,0), MATCH("*1st*",'Juan-SESSION'!$K$7:$T$7,0)),"")</f>
        <v>#N/A</v>
      </c>
      <c r="N459" s="48" t="e">
        <f>INDEX('Juan-SESSION'!$L$691:$U$698, MATCH("*Lat Pulldown*",'Juan-SESSION'!$B$691:$B$698,0), MATCH("*1st*",'Juan-SESSION'!$K$7:$T$7,0))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 t="e">
        <f>IF($A$458='Juan-SESSION'!$A$691,INDEX('Juan-SESSION'!$K$691:$T$698, MATCH("*Squat*",'Juan-SESSION'!$B$691:$B$698,0), MATCH("*2nd*",'Juan-SESSION'!$K$7:$T$7,0)),"")</f>
        <v>#N/A</v>
      </c>
      <c r="D460" s="132" t="e">
        <f>INDEX('Juan-SESSION'!L$691:U$698, MATCH("*Squat*",'Juan-SESSION'!$B$691:$B$698,0), MATCH("*2nd*",'Juan-SESSION'!K$7:T$7,0))</f>
        <v>#N/A</v>
      </c>
      <c r="E460" s="131" t="e">
        <f>IF($A$458='Juan-SESSION'!$A$691,INDEX('Juan-SESSION'!$K$691:$T$698, MATCH("*Deadlift*",'Juan-SESSION'!$B$691:$B$698,0), MATCH("*2ND*",'Juan-SESSION'!$K$7:$T$7,0)),"")</f>
        <v>#N/A</v>
      </c>
      <c r="F460" s="131" t="e">
        <f>INDEX('Juan-SESSION'!$L$691:$U$698, MATCH("*Deadlift*",'Juan-SESSION'!$B$637:$B$698,0), MATCH("*2nd*",'Juan-SESSION'!$K$7:$T$7,0))</f>
        <v>#N/A</v>
      </c>
      <c r="G460" s="131" t="e">
        <f>IF($A$458='Juan-SESSION'!$A$691,INDEX('Juan-SESSION'!$K$691:$T$698, MATCH("*Bench Press*",'Juan-SESSION'!$B$691:$B$698,0), MATCH("*2ND*",'Juan-SESSION'!$K$7:$T$7,0)),"")</f>
        <v>#N/A</v>
      </c>
      <c r="H460" s="131" t="e">
        <f>INDEX('Juan-SESSION'!$L$691:$U$698, MATCH("*Bench Press*",'Juan-SESSION'!$B$691:$B$698,0), MATCH("*2nd*",'Juan-SESSION'!$K$7:$T$7,0))</f>
        <v>#N/A</v>
      </c>
      <c r="I460" s="132" t="e">
        <f>IF($A$458='Juan-SESSION'!$A$691,INDEX('Juan-SESSION'!$K$691:$T$698, MATCH("*Military*",'Juan-SESSION'!$B$691:$B$698,0), MATCH("*2ND*",'Juan-SESSION'!$K$7:$T$7,0)),"")</f>
        <v>#N/A</v>
      </c>
      <c r="J460" s="44" t="e">
        <f>INDEX('Juan-SESSION'!$L$691:$U$698, MATCH("*Military*",'Juan-SESSION'!$B$691:$B$698,0), MATCH("*2nd*",'Juan-SESSION'!$K$7:$T$7,0))</f>
        <v>#N/A</v>
      </c>
      <c r="K460" s="131" t="e">
        <f>IF($A$458='Juan-SESSION'!$A$691,INDEX('Juan-SESSION'!$K$691:$T$698, MATCH("*Clean *",'Juan-SESSION'!$B$691:$B$698,0), MATCH("*2ND*",'Juan-SESSION'!$K$7:$T$7,0)),"")</f>
        <v>#N/A</v>
      </c>
      <c r="L460" s="44" t="e">
        <f>INDEX('Juan-SESSION'!$L$691:$U$698, MATCH("*Clean *",'Juan-SESSION'!$B$637:$B$698,0), MATCH("*2nd*",'Juan-SESSION'!$K$7:$T$7,0))</f>
        <v>#N/A</v>
      </c>
      <c r="M460" s="131" t="e">
        <f>IF($A$458='Juan-SESSION'!$A$691,INDEX('Juan-SESSION'!$K$691:$T$698, MATCH("*Lat Pulldown*",'Juan-SESSION'!$B$691:$B$698,0), MATCH("*2ND*",'Juan-SESSION'!$K$7:$T$7,0)),"")</f>
        <v>#N/A</v>
      </c>
      <c r="N460" s="44" t="e">
        <f>INDEX('Juan-SESSION'!$L$691:$U$698, MATCH("*Lat Pulldown*",'Juan-SESSION'!$B$691:$B$698,0), MATCH("*2nd*",'Juan-SESSION'!$K$7:$T$7,0))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 t="e">
        <f>IF($A$458='Juan-SESSION'!$A$691,INDEX('Juan-SESSION'!$K$691:$T$698, MATCH("*Squat*",'Juan-SESSION'!$B$691:$B$698,0), MATCH("*3rd*",'Juan-SESSION'!$K$7:$T$7,0)),"")</f>
        <v>#N/A</v>
      </c>
      <c r="D461" s="132" t="e">
        <f>INDEX('Juan-SESSION'!L$691:U$698, MATCH("*Squat*",'Juan-SESSION'!$B$691:$B$698,0), MATCH("*3rd*",'Juan-SESSION'!K$7:T$7,0))</f>
        <v>#N/A</v>
      </c>
      <c r="E461" s="131" t="e">
        <f>IF($A$458='Juan-SESSION'!$A$691,INDEX('Juan-SESSION'!$K$691:$T$698, MATCH("*Deadlift*",'Juan-SESSION'!$B$691:$B$698,0), MATCH("*3rd*",'Juan-SESSION'!$K$7:$T$7,0)),"")</f>
        <v>#N/A</v>
      </c>
      <c r="F461" s="131" t="e">
        <f>INDEX('Juan-SESSION'!$L$691:$U$698, MATCH("*Deadlift*",'Juan-SESSION'!$B$637:$B$698,0), MATCH("*3rd*",'Juan-SESSION'!$K$7:$T$7,0))</f>
        <v>#N/A</v>
      </c>
      <c r="G461" s="131" t="e">
        <f>IF($A$458='Juan-SESSION'!$A$691,INDEX('Juan-SESSION'!$K$691:$T$698, MATCH("*Bench Press*",'Juan-SESSION'!$B$691:$B$698,0), MATCH("*3rd*",'Juan-SESSION'!$K$7:$T$7,0)),"")</f>
        <v>#N/A</v>
      </c>
      <c r="H461" s="131" t="e">
        <f>INDEX('Juan-SESSION'!$L$691:$U$698, MATCH("*Bench Press*",'Juan-SESSION'!$B$691:$B$698,0), MATCH("*3rd*",'Juan-SESSION'!$K$7:$T$7,0))</f>
        <v>#N/A</v>
      </c>
      <c r="I461" s="132" t="e">
        <f>IF($A$458='Juan-SESSION'!$A$691,INDEX('Juan-SESSION'!$K$691:$T$698, MATCH("*Military*",'Juan-SESSION'!$B$691:$B$698,0), MATCH("*3rd*",'Juan-SESSION'!$K$7:$T$7,0)),"")</f>
        <v>#N/A</v>
      </c>
      <c r="J461" s="44" t="e">
        <f>INDEX('Juan-SESSION'!$L$691:$U$698, MATCH("*Military*",'Juan-SESSION'!$B$691:$B$698,0), MATCH("*3rd*",'Juan-SESSION'!$K$7:$T$7,0))</f>
        <v>#N/A</v>
      </c>
      <c r="K461" s="131" t="e">
        <f>IF($A$458='Juan-SESSION'!$A$691,INDEX('Juan-SESSION'!$K$691:$T$698, MATCH("*Clean *",'Juan-SESSION'!$B$691:$B$698,0), MATCH("*3rd*",'Juan-SESSION'!$K$7:$T$7,0)),"")</f>
        <v>#N/A</v>
      </c>
      <c r="L461" s="44" t="e">
        <f>INDEX('Juan-SESSION'!$L$691:$U$698, MATCH("*Clean *",'Juan-SESSION'!$B$637:$B$698,0), MATCH("*3rd*",'Juan-SESSION'!$K$7:$T$7,0))</f>
        <v>#N/A</v>
      </c>
      <c r="M461" s="131" t="e">
        <f>IF($A$458='Juan-SESSION'!$A$691,INDEX('Juan-SESSION'!$K$691:$T$698, MATCH("*Lat Pulldown*",'Juan-SESSION'!$B$691:$B$698,0), MATCH("*3rd*",'Juan-SESSION'!$K$7:$T$7,0)),"")</f>
        <v>#N/A</v>
      </c>
      <c r="N461" s="44" t="e">
        <f>INDEX('Juan-SESSION'!$L$691:$U$698, MATCH("*Lat Pulldown*",'Juan-SESSION'!$B$691:$B$698,0), MATCH("*3rd*",'Juan-SESSION'!$K$7:$T$7,0))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 t="e">
        <f>IF($A$458='Juan-SESSION'!$A$691,INDEX('Juan-SESSION'!$K$691:$T$698, MATCH("*Squat*",'Juan-SESSION'!$B$691:$B$698,0), MATCH("*4th*",'Juan-SESSION'!$K$7:$T$7,0)),"")</f>
        <v>#N/A</v>
      </c>
      <c r="D462" s="132" t="e">
        <f>INDEX('Juan-SESSION'!L$691:U$698, MATCH("*Squat*",'Juan-SESSION'!$B$691:$B$698,0), MATCH("*4th*",'Juan-SESSION'!K$7:T$7,0))</f>
        <v>#N/A</v>
      </c>
      <c r="E462" s="131" t="e">
        <f>IF($A$458='Juan-SESSION'!$A$691,INDEX('Juan-SESSION'!$K$691:$T$698, MATCH("*Deadlift*",'Juan-SESSION'!$B$691:$B$698,0), MATCH("*4th*",'Juan-SESSION'!$K$7:$T$7,0)),"")</f>
        <v>#N/A</v>
      </c>
      <c r="F462" s="131" t="e">
        <f>INDEX('Juan-SESSION'!$L$691:$U$698, MATCH("*Deadlift*",'Juan-SESSION'!$B$637:$B$698,0), MATCH("*4th*",'Juan-SESSION'!$K$7:$T$7,0))</f>
        <v>#N/A</v>
      </c>
      <c r="G462" s="131" t="e">
        <f>IF($A$458='Juan-SESSION'!$A$691,INDEX('Juan-SESSION'!$K$691:$T$698, MATCH("*Bench Press*",'Juan-SESSION'!$B$691:$B$698,0), MATCH("*4th*",'Juan-SESSION'!$K$7:$T$7,0)),"")</f>
        <v>#N/A</v>
      </c>
      <c r="H462" s="131" t="e">
        <f>INDEX('Juan-SESSION'!$L$691:$U$698, MATCH("*Bench Press*",'Juan-SESSION'!$B$691:$B$698,0), MATCH("*4th*",'Juan-SESSION'!$K$7:$T$7,0))</f>
        <v>#N/A</v>
      </c>
      <c r="I462" s="132" t="e">
        <f>IF($A$458='Juan-SESSION'!$A$691,INDEX('Juan-SESSION'!$K$691:$T$698, MATCH("*Military*",'Juan-SESSION'!$B$691:$B$698,0), MATCH("*4th*",'Juan-SESSION'!$K$7:$T$7,0)),"")</f>
        <v>#N/A</v>
      </c>
      <c r="J462" s="44" t="e">
        <f>INDEX('Juan-SESSION'!$L$691:$U$698, MATCH("*Military*",'Juan-SESSION'!$B$691:$B$698,0), MATCH("*4th*",'Juan-SESSION'!$K$7:$T$7,0))</f>
        <v>#N/A</v>
      </c>
      <c r="K462" s="131" t="e">
        <f>IF($A$458='Juan-SESSION'!$A$691,INDEX('Juan-SESSION'!$K$691:$T$698, MATCH("*Clean *",'Juan-SESSION'!$B$691:$B$698,0), MATCH("*4th*",'Juan-SESSION'!$K$7:$T$7,0)),"")</f>
        <v>#N/A</v>
      </c>
      <c r="L462" s="44" t="e">
        <f>INDEX('Juan-SESSION'!$L$691:$U$698, MATCH("*Clean *",'Juan-SESSION'!$B$637:$B$698,0), MATCH("*4th*",'Juan-SESSION'!$K$7:$T$7,0))</f>
        <v>#N/A</v>
      </c>
      <c r="M462" s="131" t="e">
        <f>IF($A$458='Juan-SESSION'!$A$691,INDEX('Juan-SESSION'!$K$691:$T$698, MATCH("*Lat Pulldown*",'Juan-SESSION'!$B$691:$B$698,0), MATCH("*4th*",'Juan-SESSION'!$K$7:$T$7,0)),"")</f>
        <v>#N/A</v>
      </c>
      <c r="N462" s="44" t="e">
        <f>INDEX('Juan-SESSION'!$L$691:$U$698, MATCH("*Lat Pulldown*",'Juan-SESSION'!$B$691:$B$698,0), MATCH("*4th*",'Juan-SESSION'!$K$7:$T$7,0))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 t="e">
        <f>IF($A$458='Juan-SESSION'!$A$691,INDEX('Juan-SESSION'!$K$691:$T$698, MATCH("*Squat*",'Juan-SESSION'!$B$691:$B$698,0), MATCH("*5th*",'Juan-SESSION'!$K$7:$T$7,0)),"")</f>
        <v>#N/A</v>
      </c>
      <c r="D463" s="132" t="e">
        <f>INDEX('Juan-SESSION'!L$691:U$698, MATCH("*Squat*",'Juan-SESSION'!$B$691:$B$698,0), MATCH("*5th*",'Juan-SESSION'!K$7:T$7,0))</f>
        <v>#N/A</v>
      </c>
      <c r="E463" s="131" t="e">
        <f>IF($A$458='Juan-SESSION'!$A$691,INDEX('Juan-SESSION'!$K$691:$T$698, MATCH("*Deadlift*",'Juan-SESSION'!$B$691:$B$698,0), MATCH("*5th*",'Juan-SESSION'!$K$7:$T$7,0)),"")</f>
        <v>#N/A</v>
      </c>
      <c r="F463" s="131" t="e">
        <f>INDEX('Juan-SESSION'!$L$691:$U$698, MATCH("*Deadlift*",'Juan-SESSION'!$B$637:$B$698,0), MATCH("*5th*",'Juan-SESSION'!$K$7:$T$7,0))</f>
        <v>#N/A</v>
      </c>
      <c r="G463" s="131" t="e">
        <f>IF($A$458='Juan-SESSION'!$A$691,INDEX('Juan-SESSION'!$K$691:$T$698, MATCH("*Bench Press*",'Juan-SESSION'!$B$691:$B$698,0), MATCH("*5th*",'Juan-SESSION'!$K$7:$T$7,0)),"")</f>
        <v>#N/A</v>
      </c>
      <c r="H463" s="131" t="e">
        <f>INDEX('Juan-SESSION'!$L$691:$U$698, MATCH("*Bench Press*",'Juan-SESSION'!$B$691:$B$698,0), MATCH("*5th*",'Juan-SESSION'!$K$7:$T$7,0))</f>
        <v>#N/A</v>
      </c>
      <c r="I463" s="132" t="e">
        <f>IF($A$458='Juan-SESSION'!$A$691,INDEX('Juan-SESSION'!$K$691:$T$698, MATCH("*Military*",'Juan-SESSION'!$B$691:$B$698,0), MATCH("*5th*",'Juan-SESSION'!$K$7:$T$7,0)),"")</f>
        <v>#N/A</v>
      </c>
      <c r="J463" s="44" t="e">
        <f>INDEX('Juan-SESSION'!$L$691:$U$698, MATCH("*Military*",'Juan-SESSION'!$B$691:$B$698,0), MATCH("*5th*",'Juan-SESSION'!$K$7:$T$7,0))</f>
        <v>#N/A</v>
      </c>
      <c r="K463" s="131" t="e">
        <f>IF($A$458='Juan-SESSION'!$A$691,INDEX('Juan-SESSION'!$K$691:$T$698, MATCH("*Clean *",'Juan-SESSION'!$B$691:$B$698,0), MATCH("*5th*",'Juan-SESSION'!$K$7:$T$7,0)),"")</f>
        <v>#N/A</v>
      </c>
      <c r="L463" s="44" t="e">
        <f>INDEX('Juan-SESSION'!$L$691:$U$698, MATCH("*Clean *",'Juan-SESSION'!$B$637:$B$698,0), MATCH("*5th*",'Juan-SESSION'!$K$7:$T$7,0))</f>
        <v>#N/A</v>
      </c>
      <c r="M463" s="131" t="e">
        <f>IF($A$458='Juan-SESSION'!$A$691,INDEX('Juan-SESSION'!$K$691:$T$698, MATCH("*Lat Pulldown*",'Juan-SESSION'!$B$691:$B$698,0), MATCH("*5th*",'Juan-SESSION'!$K$7:$T$7,0)),"")</f>
        <v>#N/A</v>
      </c>
      <c r="N463" s="44" t="e">
        <f>INDEX('Juan-SESSION'!$L$691:$U$698, MATCH("*Lat Pulldown*",'Juan-SESSION'!$B$691:$B$698,0), MATCH("*5th*",'Juan-SESSION'!$K$7:$T$7,0))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'Juan-SESSION'!A700</f>
        <v>0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 t="e">
        <f>MAX(I465:I469)</f>
        <v>#N/A</v>
      </c>
      <c r="J464" s="116" t="e">
        <f t="array" ref="J464">MAX(IF(I465:I469=I464,J465:J469))</f>
        <v>#N/A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e">
        <f>IF($A$140='Juan-SESSION'!$A$700,INDEX('Juan-SESSION'!$K$700:$T$707, MATCH("*1k Row*",'Juan-SESSION'!$B$700:$B$707,0), MATCH("*1st*",'Juan-SESSION'!$K$7:$T$7,0)),"")</f>
        <v>#N/A</v>
      </c>
      <c r="P464" s="152" t="e">
        <f>IF($A$140='Juan-SESSION'!$A$700,INDEX('Juan-SESSION'!$K$700:$T$707, MATCH("*HIIT*",'Juan-SESSION'!$B$700:$B$707,0), MATCH("*1st*",'Juan-SESSION'!$K$7:$T$7,0)),"")</f>
        <v>#N/A</v>
      </c>
      <c r="Q464" s="119" t="e">
        <f>INDEX('Juan-SESSION'!$L$643:$U$700, MATCH("*HIIT*",'Juan-SESSION'!$B$643:$B$700,0), MATCH("*1st*",'Juan-SESSION'!$K$7:$T$7,0))</f>
        <v>#N/A</v>
      </c>
      <c r="R464" s="119">
        <f>'Juan-SESSION'!U532</f>
        <v>0</v>
      </c>
      <c r="S464" s="116"/>
      <c r="T464" s="116"/>
      <c r="U464" s="120">
        <f>'Juan-SESSION'!A701</f>
        <v>0</v>
      </c>
      <c r="V464" s="120">
        <f>'Juan-SESSION'!A702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IF($A$464='Juan-SESSION'!$A$700,INDEX('Juan-SESSION'!$K$700:$T$707, MATCH("*Squat*",'Juan-SESSION'!$B$700:$B$707,0), MATCH("*1st*",'Juan-SESSION'!$K$7:$T$7,0)),"")</f>
        <v>#N/A</v>
      </c>
      <c r="D465" s="132" t="e">
        <f>INDEX('Juan-SESSION'!L$700:U$707, MATCH("*Squat*",'Juan-SESSION'!$B$700:$B$707,0), MATCH("*1st*",'Juan-SESSION'!K$7:T$7,0))</f>
        <v>#N/A</v>
      </c>
      <c r="E465" s="131" t="e">
        <f>IF($A$464='Juan-SESSION'!$A$700,INDEX('Juan-SESSION'!$K$700:$T$707, MATCH("*Deadlift*",'Juan-SESSION'!$B$700:$B$707,0), MATCH("*1st*",'Juan-SESSION'!$K$7:$T$7,0)),"")</f>
        <v>#N/A</v>
      </c>
      <c r="F465" s="131" t="e">
        <f>INDEX('Juan-SESSION'!$L$700:$U$707, MATCH("*Deadlift*",'Juan-SESSION'!$B$643:$B$707,0), MATCH("*1st*",'Juan-SESSION'!$K$7:$T$7,0))</f>
        <v>#N/A</v>
      </c>
      <c r="G465" s="131" t="e">
        <f>IF($A$464='Juan-SESSION'!$A$700,INDEX('Juan-SESSION'!$K$700:$T$707, MATCH("*Bench Press*",'Juan-SESSION'!$B$700:$B$707,0), MATCH("*1st*",'Juan-SESSION'!$K$7:$T$7,0)),"")</f>
        <v>#N/A</v>
      </c>
      <c r="H465" s="131" t="e">
        <f>INDEX('Juan-SESSION'!$L$700:$U$707, MATCH("*Bench Press*",'Juan-SESSION'!$B$700:$B$707,0), MATCH("*1st*",'Juan-SESSION'!$K$7:$T$7,0))</f>
        <v>#N/A</v>
      </c>
      <c r="I465" s="132" t="e">
        <f>IF($A$464='Juan-SESSION'!$A$700,INDEX('Juan-SESSION'!$K$700:$T$707, MATCH("*Military*",'Juan-SESSION'!$B$700:$B$707,0), MATCH("*1st*",'Juan-SESSION'!$K$7:$T$7,0)),"")</f>
        <v>#N/A</v>
      </c>
      <c r="J465" s="48" t="e">
        <f>INDEX('Juan-SESSION'!$L$700:$U$707, MATCH("*Military*",'Juan-SESSION'!$B$700:$B$707,0), MATCH("*1st*",'Juan-SESSION'!$K$7:$T$7,0))</f>
        <v>#N/A</v>
      </c>
      <c r="K465" s="131" t="e">
        <f>IF($A$464='Juan-SESSION'!$A$700,INDEX('Juan-SESSION'!$K$700:$T$707, MATCH("*Clean *",'Juan-SESSION'!$B$700:$B$707,0), MATCH("*1st*",'Juan-SESSION'!$K$7:$T$7,0)),"")</f>
        <v>#N/A</v>
      </c>
      <c r="L465" s="48" t="e">
        <f>INDEX('Juan-SESSION'!$L$700:$U$707, MATCH("*Clean *",'Juan-SESSION'!$B$643:$B$707,0), MATCH("*1st*",'Juan-SESSION'!$K$7:$T$7,0))</f>
        <v>#N/A</v>
      </c>
      <c r="M465" s="131" t="e">
        <f>IF($A$464='Juan-SESSION'!$A$700,INDEX('Juan-SESSION'!$K$700:$T$707, MATCH("*Lat Pulldown*",'Juan-SESSION'!$B$700:$B$707,0), MATCH("*1st*",'Juan-SESSION'!$K$7:$T$7,0)),"")</f>
        <v>#N/A</v>
      </c>
      <c r="N465" s="48" t="e">
        <f>INDEX('Juan-SESSION'!$L$700:$U$707, MATCH("*Lat Pulldown*",'Juan-SESSION'!$B$700:$B$707,0), MATCH("*1st*",'Juan-SESSION'!$K$7:$T$7,0))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IF($A$464='Juan-SESSION'!$A$700,INDEX('Juan-SESSION'!$K$700:$T$707, MATCH("*Squat*",'Juan-SESSION'!$B$700:$B$707,0), MATCH("*2nd*",'Juan-SESSION'!$K$7:$T$7,0)),"")</f>
        <v>#N/A</v>
      </c>
      <c r="D466" s="132" t="e">
        <f>INDEX('Juan-SESSION'!L$700:U$707, MATCH("*Squat*",'Juan-SESSION'!$B$700:$B$707,0), MATCH("*2nd*",'Juan-SESSION'!K$7:T$7,0))</f>
        <v>#N/A</v>
      </c>
      <c r="E466" s="131" t="e">
        <f>IF($A$464='Juan-SESSION'!$A$700,INDEX('Juan-SESSION'!$K$700:$T$707, MATCH("*Deadlift*",'Juan-SESSION'!$B$700:$B$707,0), MATCH("*2ND*",'Juan-SESSION'!$K$7:$T$7,0)),"")</f>
        <v>#N/A</v>
      </c>
      <c r="F466" s="131" t="e">
        <f>INDEX('Juan-SESSION'!$L$700:$U$707, MATCH("*Deadlift*",'Juan-SESSION'!$B$643:$B$707,0), MATCH("*2nd*",'Juan-SESSION'!$K$7:$T$7,0))</f>
        <v>#N/A</v>
      </c>
      <c r="G466" s="131" t="e">
        <f>IF($A$464='Juan-SESSION'!$A$700,INDEX('Juan-SESSION'!$K$700:$T$707, MATCH("*Bench Press*",'Juan-SESSION'!$B$700:$B$707,0), MATCH("*2ND*",'Juan-SESSION'!$K$7:$T$7,0)),"")</f>
        <v>#N/A</v>
      </c>
      <c r="H466" s="131" t="e">
        <f>INDEX('Juan-SESSION'!$L$700:$U$707, MATCH("*Bench Press*",'Juan-SESSION'!$B$700:$B$707,0), MATCH("*2nd*",'Juan-SESSION'!$K$7:$T$7,0))</f>
        <v>#N/A</v>
      </c>
      <c r="I466" s="132" t="e">
        <f>IF($A$464='Juan-SESSION'!$A$700,INDEX('Juan-SESSION'!$K$700:$T$707, MATCH("*Military*",'Juan-SESSION'!$B$700:$B$707,0), MATCH("*2ND*",'Juan-SESSION'!$K$7:$T$7,0)),"")</f>
        <v>#N/A</v>
      </c>
      <c r="J466" s="44" t="e">
        <f>INDEX('Juan-SESSION'!$L$700:$U$707, MATCH("*Military*",'Juan-SESSION'!$B$700:$B$707,0), MATCH("*2nd*",'Juan-SESSION'!$K$7:$T$7,0))</f>
        <v>#N/A</v>
      </c>
      <c r="K466" s="131" t="e">
        <f>IF($A$464='Juan-SESSION'!$A$700,INDEX('Juan-SESSION'!$K$700:$T$707, MATCH("*Clean *",'Juan-SESSION'!$B$700:$B$707,0), MATCH("*2ND*",'Juan-SESSION'!$K$7:$T$7,0)),"")</f>
        <v>#N/A</v>
      </c>
      <c r="L466" s="44" t="e">
        <f>INDEX('Juan-SESSION'!$L$700:$U$707, MATCH("*Clean *",'Juan-SESSION'!$B$643:$B$707,0), MATCH("*2nd*",'Juan-SESSION'!$K$7:$T$7,0))</f>
        <v>#N/A</v>
      </c>
      <c r="M466" s="131" t="e">
        <f>IF($A$464='Juan-SESSION'!$A$700,INDEX('Juan-SESSION'!$K$700:$T$707, MATCH("*Lat Pulldown*",'Juan-SESSION'!$B$700:$B$707,0), MATCH("*2ND*",'Juan-SESSION'!$K$7:$T$7,0)),"")</f>
        <v>#N/A</v>
      </c>
      <c r="N466" s="44" t="e">
        <f>INDEX('Juan-SESSION'!$L$700:$U$707, MATCH("*Lat Pulldown*",'Juan-SESSION'!$B$700:$B$707,0), MATCH("*2nd*",'Juan-SESSION'!$K$7:$T$7,0))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IF($A$464='Juan-SESSION'!$A$700,INDEX('Juan-SESSION'!$K$700:$T$707, MATCH("*Squat*",'Juan-SESSION'!$B$700:$B$707,0), MATCH("*3rd*",'Juan-SESSION'!$K$7:$T$7,0)),"")</f>
        <v>#N/A</v>
      </c>
      <c r="D467" s="132" t="e">
        <f>INDEX('Juan-SESSION'!L$700:U$707, MATCH("*Squat*",'Juan-SESSION'!$B$700:$B$707,0), MATCH("*3rd*",'Juan-SESSION'!K$7:T$7,0))</f>
        <v>#N/A</v>
      </c>
      <c r="E467" s="131" t="e">
        <f>IF($A$464='Juan-SESSION'!$A$700,INDEX('Juan-SESSION'!$K$700:$T$707, MATCH("*Deadlift*",'Juan-SESSION'!$B$700:$B$707,0), MATCH("*3rd*",'Juan-SESSION'!$K$7:$T$7,0)),"")</f>
        <v>#N/A</v>
      </c>
      <c r="F467" s="131" t="e">
        <f>INDEX('Juan-SESSION'!$L$700:$U$707, MATCH("*Deadlift*",'Juan-SESSION'!$B$643:$B$707,0), MATCH("*3rd*",'Juan-SESSION'!$K$7:$T$7,0))</f>
        <v>#N/A</v>
      </c>
      <c r="G467" s="131" t="e">
        <f>IF($A$464='Juan-SESSION'!$A$700,INDEX('Juan-SESSION'!$K$700:$T$707, MATCH("*Bench Press*",'Juan-SESSION'!$B$700:$B$707,0), MATCH("*3rd*",'Juan-SESSION'!$K$7:$T$7,0)),"")</f>
        <v>#N/A</v>
      </c>
      <c r="H467" s="131" t="e">
        <f>INDEX('Juan-SESSION'!$L$700:$U$707, MATCH("*Bench Press*",'Juan-SESSION'!$B$700:$B$707,0), MATCH("*3rd*",'Juan-SESSION'!$K$7:$T$7,0))</f>
        <v>#N/A</v>
      </c>
      <c r="I467" s="132" t="e">
        <f>IF($A$464='Juan-SESSION'!$A$700,INDEX('Juan-SESSION'!$K$700:$T$707, MATCH("*Military*",'Juan-SESSION'!$B$700:$B$707,0), MATCH("*3rd*",'Juan-SESSION'!$K$7:$T$7,0)),"")</f>
        <v>#N/A</v>
      </c>
      <c r="J467" s="44" t="e">
        <f>INDEX('Juan-SESSION'!$L$700:$U$707, MATCH("*Military*",'Juan-SESSION'!$B$700:$B$707,0), MATCH("*3rd*",'Juan-SESSION'!$K$7:$T$7,0))</f>
        <v>#N/A</v>
      </c>
      <c r="K467" s="131" t="e">
        <f>IF($A$464='Juan-SESSION'!$A$700,INDEX('Juan-SESSION'!$K$700:$T$707, MATCH("*Clean *",'Juan-SESSION'!$B$700:$B$707,0), MATCH("*3rd*",'Juan-SESSION'!$K$7:$T$7,0)),"")</f>
        <v>#N/A</v>
      </c>
      <c r="L467" s="44" t="e">
        <f>INDEX('Juan-SESSION'!$L$700:$U$707, MATCH("*Clean *",'Juan-SESSION'!$B$643:$B$707,0), MATCH("*3rd*",'Juan-SESSION'!$K$7:$T$7,0))</f>
        <v>#N/A</v>
      </c>
      <c r="M467" s="131" t="e">
        <f>IF($A$464='Juan-SESSION'!$A$700,INDEX('Juan-SESSION'!$K$700:$T$707, MATCH("*Lat Pulldown*",'Juan-SESSION'!$B$700:$B$707,0), MATCH("*3rd*",'Juan-SESSION'!$K$7:$T$7,0)),"")</f>
        <v>#N/A</v>
      </c>
      <c r="N467" s="44" t="e">
        <f>INDEX('Juan-SESSION'!$L$700:$U$707, MATCH("*Lat Pulldown*",'Juan-SESSION'!$B$700:$B$707,0), MATCH("*3rd*",'Juan-SESSION'!$K$7:$T$7,0))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IF($A$464='Juan-SESSION'!$A$700,INDEX('Juan-SESSION'!$K$700:$T$707, MATCH("*Squat*",'Juan-SESSION'!$B$700:$B$707,0), MATCH("*4th*",'Juan-SESSION'!$K$7:$T$7,0)),"")</f>
        <v>#N/A</v>
      </c>
      <c r="D468" s="132" t="e">
        <f>INDEX('Juan-SESSION'!L$700:U$707, MATCH("*Squat*",'Juan-SESSION'!$B$700:$B$707,0), MATCH("*4th*",'Juan-SESSION'!K$7:T$7,0))</f>
        <v>#N/A</v>
      </c>
      <c r="E468" s="131" t="e">
        <f>IF($A$464='Juan-SESSION'!$A$700,INDEX('Juan-SESSION'!$K$700:$T$707, MATCH("*Deadlift*",'Juan-SESSION'!$B$700:$B$707,0), MATCH("*4th*",'Juan-SESSION'!$K$7:$T$7,0)),"")</f>
        <v>#N/A</v>
      </c>
      <c r="F468" s="131" t="e">
        <f>INDEX('Juan-SESSION'!$L$700:$U$707, MATCH("*Deadlift*",'Juan-SESSION'!$B$643:$B$707,0), MATCH("*4th*",'Juan-SESSION'!$K$7:$T$7,0))</f>
        <v>#N/A</v>
      </c>
      <c r="G468" s="131" t="e">
        <f>IF($A$464='Juan-SESSION'!$A$700,INDEX('Juan-SESSION'!$K$700:$T$707, MATCH("*Bench Press*",'Juan-SESSION'!$B$700:$B$707,0), MATCH("*4th*",'Juan-SESSION'!$K$7:$T$7,0)),"")</f>
        <v>#N/A</v>
      </c>
      <c r="H468" s="131" t="e">
        <f>INDEX('Juan-SESSION'!$L$700:$U$707, MATCH("*Bench Press*",'Juan-SESSION'!$B$700:$B$707,0), MATCH("*4th*",'Juan-SESSION'!$K$7:$T$7,0))</f>
        <v>#N/A</v>
      </c>
      <c r="I468" s="132" t="e">
        <f>IF($A$464='Juan-SESSION'!$A$700,INDEX('Juan-SESSION'!$K$700:$T$707, MATCH("*Military*",'Juan-SESSION'!$B$700:$B$707,0), MATCH("*4th*",'Juan-SESSION'!$K$7:$T$7,0)),"")</f>
        <v>#N/A</v>
      </c>
      <c r="J468" s="44" t="e">
        <f>INDEX('Juan-SESSION'!$L$700:$U$707, MATCH("*Military*",'Juan-SESSION'!$B$700:$B$707,0), MATCH("*4th*",'Juan-SESSION'!$K$7:$T$7,0))</f>
        <v>#N/A</v>
      </c>
      <c r="K468" s="131" t="e">
        <f>IF($A$464='Juan-SESSION'!$A$700,INDEX('Juan-SESSION'!$K$700:$T$707, MATCH("*Clean *",'Juan-SESSION'!$B$700:$B$707,0), MATCH("*4th*",'Juan-SESSION'!$K$7:$T$7,0)),"")</f>
        <v>#N/A</v>
      </c>
      <c r="L468" s="44" t="e">
        <f>INDEX('Juan-SESSION'!$L$700:$U$707, MATCH("*Clean *",'Juan-SESSION'!$B$643:$B$707,0), MATCH("*4th*",'Juan-SESSION'!$K$7:$T$7,0))</f>
        <v>#N/A</v>
      </c>
      <c r="M468" s="131" t="e">
        <f>IF($A$464='Juan-SESSION'!$A$700,INDEX('Juan-SESSION'!$K$700:$T$707, MATCH("*Lat Pulldown*",'Juan-SESSION'!$B$700:$B$707,0), MATCH("*4th*",'Juan-SESSION'!$K$7:$T$7,0)),"")</f>
        <v>#N/A</v>
      </c>
      <c r="N468" s="44" t="e">
        <f>INDEX('Juan-SESSION'!$L$700:$U$707, MATCH("*Lat Pulldown*",'Juan-SESSION'!$B$700:$B$707,0), MATCH("*4th*",'Juan-SESSION'!$K$7:$T$7,0))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IF($A$464='Juan-SESSION'!$A$700,INDEX('Juan-SESSION'!$K$700:$T$707, MATCH("*Squat*",'Juan-SESSION'!$B$700:$B$707,0), MATCH("*5th*",'Juan-SESSION'!$K$7:$T$7,0)),"")</f>
        <v>#N/A</v>
      </c>
      <c r="D469" s="132" t="e">
        <f>INDEX('Juan-SESSION'!L$700:U$707, MATCH("*Squat*",'Juan-SESSION'!$B$700:$B$707,0), MATCH("*5th*",'Juan-SESSION'!K$7:T$7,0))</f>
        <v>#N/A</v>
      </c>
      <c r="E469" s="131" t="e">
        <f>IF($A$464='Juan-SESSION'!$A$700,INDEX('Juan-SESSION'!$K$700:$T$707, MATCH("*Deadlift*",'Juan-SESSION'!$B$700:$B$707,0), MATCH("*5th*",'Juan-SESSION'!$K$7:$T$7,0)),"")</f>
        <v>#N/A</v>
      </c>
      <c r="F469" s="131" t="e">
        <f>INDEX('Juan-SESSION'!$L$700:$U$707, MATCH("*Deadlift*",'Juan-SESSION'!$B$643:$B$707,0), MATCH("*5th*",'Juan-SESSION'!$K$7:$T$7,0))</f>
        <v>#N/A</v>
      </c>
      <c r="G469" s="131" t="e">
        <f>IF($A$464='Juan-SESSION'!$A$700,INDEX('Juan-SESSION'!$K$700:$T$707, MATCH("*Bench Press*",'Juan-SESSION'!$B$700:$B$707,0), MATCH("*5th*",'Juan-SESSION'!$K$7:$T$7,0)),"")</f>
        <v>#N/A</v>
      </c>
      <c r="H469" s="131" t="e">
        <f>INDEX('Juan-SESSION'!$L$700:$U$707, MATCH("*Bench Press*",'Juan-SESSION'!$B$700:$B$707,0), MATCH("*5th*",'Juan-SESSION'!$K$7:$T$7,0))</f>
        <v>#N/A</v>
      </c>
      <c r="I469" s="132" t="e">
        <f>IF($A$464='Juan-SESSION'!$A$700,INDEX('Juan-SESSION'!$K$700:$T$707, MATCH("*Military*",'Juan-SESSION'!$B$700:$B$707,0), MATCH("*5th*",'Juan-SESSION'!$K$7:$T$7,0)),"")</f>
        <v>#N/A</v>
      </c>
      <c r="J469" s="44" t="e">
        <f>INDEX('Juan-SESSION'!$L$700:$U$707, MATCH("*Military*",'Juan-SESSION'!$B$700:$B$707,0), MATCH("*5th*",'Juan-SESSION'!$K$7:$T$7,0))</f>
        <v>#N/A</v>
      </c>
      <c r="K469" s="131" t="e">
        <f>IF($A$464='Juan-SESSION'!$A$700,INDEX('Juan-SESSION'!$K$700:$T$707, MATCH("*Clean *",'Juan-SESSION'!$B$700:$B$707,0), MATCH("*5th*",'Juan-SESSION'!$K$7:$T$7,0)),"")</f>
        <v>#N/A</v>
      </c>
      <c r="L469" s="44" t="e">
        <f>INDEX('Juan-SESSION'!$L$700:$U$707, MATCH("*Clean *",'Juan-SESSION'!$B$643:$B$707,0), MATCH("*5th*",'Juan-SESSION'!$K$7:$T$7,0))</f>
        <v>#N/A</v>
      </c>
      <c r="M469" s="131" t="e">
        <f>IF($A$464='Juan-SESSION'!$A$700,INDEX('Juan-SESSION'!$K$700:$T$707, MATCH("*Lat Pulldown*",'Juan-SESSION'!$B$700:$B$707,0), MATCH("*5th*",'Juan-SESSION'!$K$7:$T$7,0)),"")</f>
        <v>#N/A</v>
      </c>
      <c r="N469" s="44" t="e">
        <f>INDEX('Juan-SESSION'!$L$700:$U$707, MATCH("*Lat Pulldown*",'Juan-SESSION'!$B$700:$B$707,0), MATCH("*5th*",'Juan-SESSION'!$K$7:$T$7,0))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'Juan-SESSION'!A709</f>
        <v>0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 t="e">
        <f>MAX(M471:M475)</f>
        <v>#N/A</v>
      </c>
      <c r="N470" s="117" t="e">
        <f t="array" ref="N470">MAX(IF(M471:M475=M470,N471:N475))</f>
        <v>#N/A</v>
      </c>
      <c r="O470" s="152" t="e">
        <f>IF($A$140='Juan-SESSION'!$A$709,INDEX('Juan-SESSION'!$K$709:$T$716, MATCH("*1k Row*",'Juan-SESSION'!$B$709:$B$716,0), MATCH("*1st*",'Juan-SESSION'!$K$7:$T$7,0)),"")</f>
        <v>#N/A</v>
      </c>
      <c r="P470" s="152" t="e">
        <f>IF($A$140='Juan-SESSION'!$A$709,INDEX('Juan-SESSION'!$K$709:$T$716, MATCH("*HIIT*",'Juan-SESSION'!$B$709:$B$716,0), MATCH("*1st*",'Juan-SESSION'!$K$7:$T$7,0)),"")</f>
        <v>#N/A</v>
      </c>
      <c r="Q470" s="119" t="e">
        <f>INDEX('Juan-SESSION'!$L$649:$U$709, MATCH("*HIIT*",'Juan-SESSION'!$B$649:$B$709,0), MATCH("*1st*",'Juan-SESSION'!$K$7:$T$7,0))</f>
        <v>#N/A</v>
      </c>
      <c r="R470" s="119">
        <f>'Juan-SESSION'!U538</f>
        <v>0</v>
      </c>
      <c r="S470" s="116"/>
      <c r="T470" s="116"/>
      <c r="U470" s="120">
        <f>'Juan-SESSION'!A710</f>
        <v>0</v>
      </c>
      <c r="V470" s="120">
        <f>'Juan-SESSION'!A711</f>
        <v>0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IF($A$470='Juan-SESSION'!$A$709,INDEX('Juan-SESSION'!$K$709:$T$716, MATCH("*Squat*",'Juan-SESSION'!$B$709:$B$716,0), MATCH("*1st*",'Juan-SESSION'!$K$7:$T$7,0)),"")</f>
        <v>#N/A</v>
      </c>
      <c r="D471" s="132" t="e">
        <f>INDEX('Juan-SESSION'!L$709:U$716, MATCH("*Squat*",'Juan-SESSION'!$B$709:$B$716,0), MATCH("*1st*",'Juan-SESSION'!K$7:T$7,0))</f>
        <v>#N/A</v>
      </c>
      <c r="E471" s="131" t="e">
        <f>IF($A$470='Juan-SESSION'!$A$709,INDEX('Juan-SESSION'!$K$709:$T$716, MATCH("*Deadlift*",'Juan-SESSION'!$B$709:$B$716,0), MATCH("*1st*",'Juan-SESSION'!$K$7:$T$7,0)),"")</f>
        <v>#N/A</v>
      </c>
      <c r="F471" s="131" t="e">
        <f>INDEX('Juan-SESSION'!$L$709:$U$716, MATCH("*Deadlift*",'Juan-SESSION'!$B$649:$B$716,0), MATCH("*1st*",'Juan-SESSION'!$K$7:$T$7,0))</f>
        <v>#N/A</v>
      </c>
      <c r="G471" s="131" t="e">
        <f>IF($A$470='Juan-SESSION'!$A$709,INDEX('Juan-SESSION'!$K$709:$T$716, MATCH("*Bench Press*",'Juan-SESSION'!$B$709:$B$716,0), MATCH("*1st*",'Juan-SESSION'!$K$7:$T$7,0)),"")</f>
        <v>#N/A</v>
      </c>
      <c r="H471" s="131" t="e">
        <f>INDEX('Juan-SESSION'!$L$709:$U$716, MATCH("*Bench Press*",'Juan-SESSION'!$B$709:$B$716,0), MATCH("*1st*",'Juan-SESSION'!$K$7:$T$7,0))</f>
        <v>#N/A</v>
      </c>
      <c r="I471" s="132" t="e">
        <f>IF($A$470='Juan-SESSION'!$A$709,INDEX('Juan-SESSION'!$K$709:$T$716, MATCH("*Military*",'Juan-SESSION'!$B$709:$B$716,0), MATCH("*1st*",'Juan-SESSION'!$K$7:$T$7,0)),"")</f>
        <v>#N/A</v>
      </c>
      <c r="J471" s="48" t="e">
        <f>INDEX('Juan-SESSION'!$L$709:$U$716, MATCH("*Military*",'Juan-SESSION'!$B$709:$B$716,0), MATCH("*1st*",'Juan-SESSION'!$K$7:$T$7,0))</f>
        <v>#N/A</v>
      </c>
      <c r="K471" s="131" t="e">
        <f>IF($A$470='Juan-SESSION'!$A$709,INDEX('Juan-SESSION'!$K$709:$T$716, MATCH("*Clean *",'Juan-SESSION'!$B$709:$B$716,0), MATCH("*1st*",'Juan-SESSION'!$K$7:$T$7,0)),"")</f>
        <v>#N/A</v>
      </c>
      <c r="L471" s="48" t="e">
        <f>INDEX('Juan-SESSION'!$L$709:$U$716, MATCH("*Clean *",'Juan-SESSION'!$B$649:$B$716,0), MATCH("*1st*",'Juan-SESSION'!$K$7:$T$7,0))</f>
        <v>#N/A</v>
      </c>
      <c r="M471" s="131" t="e">
        <f>IF($A$470='Juan-SESSION'!$A$709,INDEX('Juan-SESSION'!$K$709:$T$716, MATCH("*Lat Pulldown*",'Juan-SESSION'!$B$709:$B$716,0), MATCH("*1st*",'Juan-SESSION'!$K$7:$T$7,0)),"")</f>
        <v>#N/A</v>
      </c>
      <c r="N471" s="48" t="e">
        <f>INDEX('Juan-SESSION'!$L$709:$U$716, MATCH("*Lat Pulldown*",'Juan-SESSION'!$B$709:$B$716,0), MATCH("*1st*",'Juan-SESSION'!$K$7:$T$7,0))</f>
        <v>#N/A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IF($A$470='Juan-SESSION'!$A$709,INDEX('Juan-SESSION'!$K$709:$T$716, MATCH("*Squat*",'Juan-SESSION'!$B$709:$B$716,0), MATCH("*2nd*",'Juan-SESSION'!$K$7:$T$7,0)),"")</f>
        <v>#N/A</v>
      </c>
      <c r="D472" s="132" t="e">
        <f>INDEX('Juan-SESSION'!L$709:U$716, MATCH("*Squat*",'Juan-SESSION'!$B$709:$B$716,0), MATCH("*2nd*",'Juan-SESSION'!K$7:T$7,0))</f>
        <v>#N/A</v>
      </c>
      <c r="E472" s="131" t="e">
        <f>IF($A$470='Juan-SESSION'!$A$709,INDEX('Juan-SESSION'!$K$709:$T$716, MATCH("*Deadlift*",'Juan-SESSION'!$B$709:$B$716,0), MATCH("*2ND*",'Juan-SESSION'!$K$7:$T$7,0)),"")</f>
        <v>#N/A</v>
      </c>
      <c r="F472" s="131" t="e">
        <f>INDEX('Juan-SESSION'!$L$709:$U$716, MATCH("*Deadlift*",'Juan-SESSION'!$B$649:$B$716,0), MATCH("*2nd*",'Juan-SESSION'!$K$7:$T$7,0))</f>
        <v>#N/A</v>
      </c>
      <c r="G472" s="131" t="e">
        <f>IF($A$470='Juan-SESSION'!$A$709,INDEX('Juan-SESSION'!$K$709:$T$716, MATCH("*Bench Press*",'Juan-SESSION'!$B$709:$B$716,0), MATCH("*2ND*",'Juan-SESSION'!$K$7:$T$7,0)),"")</f>
        <v>#N/A</v>
      </c>
      <c r="H472" s="131" t="e">
        <f>INDEX('Juan-SESSION'!$L$709:$U$716, MATCH("*Bench Press*",'Juan-SESSION'!$B$709:$B$716,0), MATCH("*2nd*",'Juan-SESSION'!$K$7:$T$7,0))</f>
        <v>#N/A</v>
      </c>
      <c r="I472" s="132" t="e">
        <f>IF($A$470='Juan-SESSION'!$A$709,INDEX('Juan-SESSION'!$K$709:$T$716, MATCH("*Military*",'Juan-SESSION'!$B$709:$B$716,0), MATCH("*2ND*",'Juan-SESSION'!$K$7:$T$7,0)),"")</f>
        <v>#N/A</v>
      </c>
      <c r="J472" s="44" t="e">
        <f>INDEX('Juan-SESSION'!$L$709:$U$716, MATCH("*Military*",'Juan-SESSION'!$B$709:$B$716,0), MATCH("*2nd*",'Juan-SESSION'!$K$7:$T$7,0))</f>
        <v>#N/A</v>
      </c>
      <c r="K472" s="131" t="e">
        <f>IF($A$470='Juan-SESSION'!$A$709,INDEX('Juan-SESSION'!$K$709:$T$716, MATCH("*Clean *",'Juan-SESSION'!$B$709:$B$716,0), MATCH("*2ND*",'Juan-SESSION'!$K$7:$T$7,0)),"")</f>
        <v>#N/A</v>
      </c>
      <c r="L472" s="44" t="e">
        <f>INDEX('Juan-SESSION'!$L$709:$U$716, MATCH("*Clean *",'Juan-SESSION'!$B$649:$B$716,0), MATCH("*2nd*",'Juan-SESSION'!$K$7:$T$7,0))</f>
        <v>#N/A</v>
      </c>
      <c r="M472" s="131" t="e">
        <f>IF($A$470='Juan-SESSION'!$A$709,INDEX('Juan-SESSION'!$K$709:$T$716, MATCH("*Lat Pulldown*",'Juan-SESSION'!$B$709:$B$716,0), MATCH("*2ND*",'Juan-SESSION'!$K$7:$T$7,0)),"")</f>
        <v>#N/A</v>
      </c>
      <c r="N472" s="44" t="e">
        <f>INDEX('Juan-SESSION'!$L$709:$U$716, MATCH("*Lat Pulldown*",'Juan-SESSION'!$B$709:$B$716,0), MATCH("*2nd*",'Juan-SESSION'!$K$7:$T$7,0))</f>
        <v>#N/A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IF($A$470='Juan-SESSION'!$A$709,INDEX('Juan-SESSION'!$K$709:$T$716, MATCH("*Squat*",'Juan-SESSION'!$B$709:$B$716,0), MATCH("*3rd*",'Juan-SESSION'!$K$7:$T$7,0)),"")</f>
        <v>#N/A</v>
      </c>
      <c r="D473" s="132" t="e">
        <f>INDEX('Juan-SESSION'!L$709:U$716, MATCH("*Squat*",'Juan-SESSION'!$B$709:$B$716,0), MATCH("*3rd*",'Juan-SESSION'!K$7:T$7,0))</f>
        <v>#N/A</v>
      </c>
      <c r="E473" s="131" t="e">
        <f>IF($A$470='Juan-SESSION'!$A$709,INDEX('Juan-SESSION'!$K$709:$T$716, MATCH("*Deadlift*",'Juan-SESSION'!$B$709:$B$716,0), MATCH("*3rd*",'Juan-SESSION'!$K$7:$T$7,0)),"")</f>
        <v>#N/A</v>
      </c>
      <c r="F473" s="131" t="e">
        <f>INDEX('Juan-SESSION'!$L$709:$U$716, MATCH("*Deadlift*",'Juan-SESSION'!$B$649:$B$716,0), MATCH("*3rd*",'Juan-SESSION'!$K$7:$T$7,0))</f>
        <v>#N/A</v>
      </c>
      <c r="G473" s="131" t="e">
        <f>IF($A$470='Juan-SESSION'!$A$709,INDEX('Juan-SESSION'!$K$709:$T$716, MATCH("*Bench Press*",'Juan-SESSION'!$B$709:$B$716,0), MATCH("*3rd*",'Juan-SESSION'!$K$7:$T$7,0)),"")</f>
        <v>#N/A</v>
      </c>
      <c r="H473" s="131" t="e">
        <f>INDEX('Juan-SESSION'!$L$709:$U$716, MATCH("*Bench Press*",'Juan-SESSION'!$B$709:$B$716,0), MATCH("*3rd*",'Juan-SESSION'!$K$7:$T$7,0))</f>
        <v>#N/A</v>
      </c>
      <c r="I473" s="132" t="e">
        <f>IF($A$470='Juan-SESSION'!$A$709,INDEX('Juan-SESSION'!$K$709:$T$716, MATCH("*Military*",'Juan-SESSION'!$B$709:$B$716,0), MATCH("*3rd*",'Juan-SESSION'!$K$7:$T$7,0)),"")</f>
        <v>#N/A</v>
      </c>
      <c r="J473" s="44" t="e">
        <f>INDEX('Juan-SESSION'!$L$709:$U$716, MATCH("*Military*",'Juan-SESSION'!$B$709:$B$716,0), MATCH("*3rd*",'Juan-SESSION'!$K$7:$T$7,0))</f>
        <v>#N/A</v>
      </c>
      <c r="K473" s="131" t="e">
        <f>IF($A$470='Juan-SESSION'!$A$709,INDEX('Juan-SESSION'!$K$709:$T$716, MATCH("*Clean *",'Juan-SESSION'!$B$709:$B$716,0), MATCH("*3rd*",'Juan-SESSION'!$K$7:$T$7,0)),"")</f>
        <v>#N/A</v>
      </c>
      <c r="L473" s="44" t="e">
        <f>INDEX('Juan-SESSION'!$L$709:$U$716, MATCH("*Clean *",'Juan-SESSION'!$B$649:$B$716,0), MATCH("*3rd*",'Juan-SESSION'!$K$7:$T$7,0))</f>
        <v>#N/A</v>
      </c>
      <c r="M473" s="131" t="e">
        <f>IF($A$470='Juan-SESSION'!$A$709,INDEX('Juan-SESSION'!$K$709:$T$716, MATCH("*Lat Pulldown*",'Juan-SESSION'!$B$709:$B$716,0), MATCH("*3rd*",'Juan-SESSION'!$K$7:$T$7,0)),"")</f>
        <v>#N/A</v>
      </c>
      <c r="N473" s="44" t="e">
        <f>INDEX('Juan-SESSION'!$L$709:$U$716, MATCH("*Lat Pulldown*",'Juan-SESSION'!$B$709:$B$716,0), MATCH("*3rd*",'Juan-SESSION'!$K$7:$T$7,0))</f>
        <v>#N/A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IF($A$470='Juan-SESSION'!$A$709,INDEX('Juan-SESSION'!$K$709:$T$716, MATCH("*Squat*",'Juan-SESSION'!$B$709:$B$716,0), MATCH("*4th*",'Juan-SESSION'!$K$7:$T$7,0)),"")</f>
        <v>#N/A</v>
      </c>
      <c r="D474" s="132" t="e">
        <f>INDEX('Juan-SESSION'!L$709:U$716, MATCH("*Squat*",'Juan-SESSION'!$B$709:$B$716,0), MATCH("*4th*",'Juan-SESSION'!K$7:T$7,0))</f>
        <v>#N/A</v>
      </c>
      <c r="E474" s="131" t="e">
        <f>IF($A$470='Juan-SESSION'!$A$709,INDEX('Juan-SESSION'!$K$709:$T$716, MATCH("*Deadlift*",'Juan-SESSION'!$B$709:$B$716,0), MATCH("*4th*",'Juan-SESSION'!$K$7:$T$7,0)),"")</f>
        <v>#N/A</v>
      </c>
      <c r="F474" s="131" t="e">
        <f>INDEX('Juan-SESSION'!$L$709:$U$716, MATCH("*Deadlift*",'Juan-SESSION'!$B$649:$B$716,0), MATCH("*4th*",'Juan-SESSION'!$K$7:$T$7,0))</f>
        <v>#N/A</v>
      </c>
      <c r="G474" s="131" t="e">
        <f>IF($A$470='Juan-SESSION'!$A$709,INDEX('Juan-SESSION'!$K$709:$T$716, MATCH("*Bench Press*",'Juan-SESSION'!$B$709:$B$716,0), MATCH("*4th*",'Juan-SESSION'!$K$7:$T$7,0)),"")</f>
        <v>#N/A</v>
      </c>
      <c r="H474" s="131" t="e">
        <f>INDEX('Juan-SESSION'!$L$709:$U$716, MATCH("*Bench Press*",'Juan-SESSION'!$B$709:$B$716,0), MATCH("*4th*",'Juan-SESSION'!$K$7:$T$7,0))</f>
        <v>#N/A</v>
      </c>
      <c r="I474" s="132" t="e">
        <f>IF($A$470='Juan-SESSION'!$A$709,INDEX('Juan-SESSION'!$K$709:$T$716, MATCH("*Military*",'Juan-SESSION'!$B$709:$B$716,0), MATCH("*4th*",'Juan-SESSION'!$K$7:$T$7,0)),"")</f>
        <v>#N/A</v>
      </c>
      <c r="J474" s="44" t="e">
        <f>INDEX('Juan-SESSION'!$L$709:$U$716, MATCH("*Military*",'Juan-SESSION'!$B$709:$B$716,0), MATCH("*4th*",'Juan-SESSION'!$K$7:$T$7,0))</f>
        <v>#N/A</v>
      </c>
      <c r="K474" s="131" t="e">
        <f>IF($A$470='Juan-SESSION'!$A$709,INDEX('Juan-SESSION'!$K$709:$T$716, MATCH("*Clean *",'Juan-SESSION'!$B$709:$B$716,0), MATCH("*4th*",'Juan-SESSION'!$K$7:$T$7,0)),"")</f>
        <v>#N/A</v>
      </c>
      <c r="L474" s="44" t="e">
        <f>INDEX('Juan-SESSION'!$L$709:$U$716, MATCH("*Clean *",'Juan-SESSION'!$B$649:$B$716,0), MATCH("*4th*",'Juan-SESSION'!$K$7:$T$7,0))</f>
        <v>#N/A</v>
      </c>
      <c r="M474" s="131" t="e">
        <f>IF($A$470='Juan-SESSION'!$A$709,INDEX('Juan-SESSION'!$K$709:$T$716, MATCH("*Lat Pulldown*",'Juan-SESSION'!$B$709:$B$716,0), MATCH("*4th*",'Juan-SESSION'!$K$7:$T$7,0)),"")</f>
        <v>#N/A</v>
      </c>
      <c r="N474" s="44" t="e">
        <f>INDEX('Juan-SESSION'!$L$709:$U$716, MATCH("*Lat Pulldown*",'Juan-SESSION'!$B$709:$B$716,0), MATCH("*4th*",'Juan-SESSION'!$K$7:$T$7,0))</f>
        <v>#N/A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IF($A$470='Juan-SESSION'!$A$709,INDEX('Juan-SESSION'!$K$709:$T$716, MATCH("*Squat*",'Juan-SESSION'!$B$709:$B$716,0), MATCH("*5th*",'Juan-SESSION'!$K$7:$T$7,0)),"")</f>
        <v>#N/A</v>
      </c>
      <c r="D475" s="132" t="e">
        <f>INDEX('Juan-SESSION'!L$709:U$716, MATCH("*Squat*",'Juan-SESSION'!$B$709:$B$716,0), MATCH("*5th*",'Juan-SESSION'!K$7:T$7,0))</f>
        <v>#N/A</v>
      </c>
      <c r="E475" s="131" t="e">
        <f>IF($A$470='Juan-SESSION'!$A$709,INDEX('Juan-SESSION'!$K$709:$T$716, MATCH("*Deadlift*",'Juan-SESSION'!$B$709:$B$716,0), MATCH("*5th*",'Juan-SESSION'!$K$7:$T$7,0)),"")</f>
        <v>#N/A</v>
      </c>
      <c r="F475" s="131" t="e">
        <f>INDEX('Juan-SESSION'!$L$709:$U$716, MATCH("*Deadlift*",'Juan-SESSION'!$B$649:$B$716,0), MATCH("*5th*",'Juan-SESSION'!$K$7:$T$7,0))</f>
        <v>#N/A</v>
      </c>
      <c r="G475" s="131" t="e">
        <f>IF($A$470='Juan-SESSION'!$A$709,INDEX('Juan-SESSION'!$K$709:$T$716, MATCH("*Bench Press*",'Juan-SESSION'!$B$709:$B$716,0), MATCH("*5th*",'Juan-SESSION'!$K$7:$T$7,0)),"")</f>
        <v>#N/A</v>
      </c>
      <c r="H475" s="131" t="e">
        <f>INDEX('Juan-SESSION'!$L$709:$U$716, MATCH("*Bench Press*",'Juan-SESSION'!$B$709:$B$716,0), MATCH("*5th*",'Juan-SESSION'!$K$7:$T$7,0))</f>
        <v>#N/A</v>
      </c>
      <c r="I475" s="132" t="e">
        <f>IF($A$470='Juan-SESSION'!$A$709,INDEX('Juan-SESSION'!$K$709:$T$716, MATCH("*Military*",'Juan-SESSION'!$B$709:$B$716,0), MATCH("*5th*",'Juan-SESSION'!$K$7:$T$7,0)),"")</f>
        <v>#N/A</v>
      </c>
      <c r="J475" s="44" t="e">
        <f>INDEX('Juan-SESSION'!$L$709:$U$716, MATCH("*Military*",'Juan-SESSION'!$B$709:$B$716,0), MATCH("*5th*",'Juan-SESSION'!$K$7:$T$7,0))</f>
        <v>#N/A</v>
      </c>
      <c r="K475" s="131" t="e">
        <f>IF($A$470='Juan-SESSION'!$A$709,INDEX('Juan-SESSION'!$K$709:$T$716, MATCH("*Clean *",'Juan-SESSION'!$B$709:$B$716,0), MATCH("*5th*",'Juan-SESSION'!$K$7:$T$7,0)),"")</f>
        <v>#N/A</v>
      </c>
      <c r="L475" s="44" t="e">
        <f>INDEX('Juan-SESSION'!$L$709:$U$716, MATCH("*Clean *",'Juan-SESSION'!$B$649:$B$716,0), MATCH("*5th*",'Juan-SESSION'!$K$7:$T$7,0))</f>
        <v>#N/A</v>
      </c>
      <c r="M475" s="131" t="e">
        <f>IF($A$470='Juan-SESSION'!$A$709,INDEX('Juan-SESSION'!$K$709:$T$716, MATCH("*Lat Pulldown*",'Juan-SESSION'!$B$709:$B$716,0), MATCH("*5th*",'Juan-SESSION'!$K$7:$T$7,0)),"")</f>
        <v>#N/A</v>
      </c>
      <c r="N475" s="44" t="e">
        <f>INDEX('Juan-SESSION'!$L$709:$U$716, MATCH("*Lat Pulldown*",'Juan-SESSION'!$B$709:$B$716,0), MATCH("*5th*",'Juan-SESSION'!$K$7:$T$7,0))</f>
        <v>#N/A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'Juan-SESSION'!A718</f>
        <v>0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 t="e">
        <f>MAX(G477:G481)</f>
        <v>#N/A</v>
      </c>
      <c r="H476" s="116" t="e">
        <f t="array" ref="H476">MAX(IF(G477:G481=G476,H477:H481))</f>
        <v>#N/A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e">
        <f>IF($A$140='Juan-SESSION'!$A$718,INDEX('Juan-SESSION'!$K$718:$T$725, MATCH("*1k Row*",'Juan-SESSION'!$B$718:$B$725,0), MATCH("*1st*",'Juan-SESSION'!$K$7:$T$7,0)),"")</f>
        <v>#N/A</v>
      </c>
      <c r="P476" s="152" t="e">
        <f>IF($A$140='Juan-SESSION'!$A$718,INDEX('Juan-SESSION'!$K$718:$T$725, MATCH("*HIIT*",'Juan-SESSION'!$B$718:$B$725,0), MATCH("*1st*",'Juan-SESSION'!$K$7:$T$7,0)),"")</f>
        <v>#N/A</v>
      </c>
      <c r="Q476" s="119" t="e">
        <f>INDEX('Juan-SESSION'!$L$655:$U$718, MATCH("*HIIT*",'Juan-SESSION'!$B$655:$B$718,0), MATCH("*1st*",'Juan-SESSION'!$K$7:$T$7,0))</f>
        <v>#N/A</v>
      </c>
      <c r="R476" s="119">
        <f>'Juan-SESSION'!U544</f>
        <v>0</v>
      </c>
      <c r="S476" s="116"/>
      <c r="T476" s="116"/>
      <c r="U476" s="120">
        <f>'Juan-SESSION'!A719</f>
        <v>0</v>
      </c>
      <c r="V476" s="120">
        <f>'Juan-SESSION'!A720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IF($A$476='Juan-SESSION'!$A$718,INDEX('Juan-SESSION'!$K$718:$T$725, MATCH("*Squat*",'Juan-SESSION'!$B$718:$B$725,0), MATCH("*1st*",'Juan-SESSION'!$K$7:$T$7,0)),"")</f>
        <v>#N/A</v>
      </c>
      <c r="D477" s="132" t="e">
        <f>INDEX('Juan-SESSION'!L$718:U$725, MATCH("*Squat*",'Juan-SESSION'!$B$718:$B$725,0), MATCH("*1st*",'Juan-SESSION'!K$7:T$7,0))</f>
        <v>#N/A</v>
      </c>
      <c r="E477" s="131" t="e">
        <f>IF($A$476='Juan-SESSION'!$A$718,INDEX('Juan-SESSION'!$K$718:$T$725, MATCH("*Deadlift*",'Juan-SESSION'!$B$718:$B$725,0), MATCH("*1st*",'Juan-SESSION'!$K$7:$T$7,0)),"")</f>
        <v>#N/A</v>
      </c>
      <c r="F477" s="131" t="e">
        <f>INDEX('Juan-SESSION'!$L$718:$U$725, MATCH("*Deadlift*",'Juan-SESSION'!$B$655:$B$725,0), MATCH("*1st*",'Juan-SESSION'!$K$7:$T$7,0))</f>
        <v>#N/A</v>
      </c>
      <c r="G477" s="131" t="e">
        <f>IF($A$476='Juan-SESSION'!$A$718,INDEX('Juan-SESSION'!$K$718:$T$725, MATCH("*Bench Press*",'Juan-SESSION'!$B$718:$B$725,0), MATCH("*1st*",'Juan-SESSION'!$K$7:$T$7,0)),"")</f>
        <v>#N/A</v>
      </c>
      <c r="H477" s="131" t="e">
        <f>INDEX('Juan-SESSION'!$L$718:$U$725, MATCH("*Bench Press*",'Juan-SESSION'!$B$718:$B$725,0), MATCH("*1st*",'Juan-SESSION'!$K$7:$T$7,0))</f>
        <v>#N/A</v>
      </c>
      <c r="I477" s="132" t="e">
        <f>IF($A$476='Juan-SESSION'!$A$718,INDEX('Juan-SESSION'!$K$718:$T$725, MATCH("*Military*",'Juan-SESSION'!$B$718:$B$725,0), MATCH("*1st*",'Juan-SESSION'!$K$7:$T$7,0)),"")</f>
        <v>#N/A</v>
      </c>
      <c r="J477" s="48" t="e">
        <f>INDEX('Juan-SESSION'!$L$718:$U$725, MATCH("*Military*",'Juan-SESSION'!$B$718:$B$725,0), MATCH("*1st*",'Juan-SESSION'!$K$7:$T$7,0))</f>
        <v>#N/A</v>
      </c>
      <c r="K477" s="131" t="e">
        <f>IF($A$476='Juan-SESSION'!$A$718,INDEX('Juan-SESSION'!$K$718:$T$725, MATCH("*Clean *",'Juan-SESSION'!$B$718:$B$725,0), MATCH("*1st*",'Juan-SESSION'!$K$7:$T$7,0)),"")</f>
        <v>#N/A</v>
      </c>
      <c r="L477" s="48" t="e">
        <f>INDEX('Juan-SESSION'!$L$718:$U$725, MATCH("*Clean *",'Juan-SESSION'!$B$655:$B$725,0), MATCH("*1st*",'Juan-SESSION'!$K$7:$T$7,0))</f>
        <v>#N/A</v>
      </c>
      <c r="M477" s="131" t="e">
        <f>IF($A$476='Juan-SESSION'!$A$718,INDEX('Juan-SESSION'!$K$718:$T$725, MATCH("*Lat Pulldown*",'Juan-SESSION'!$B$718:$B$725,0), MATCH("*1st*",'Juan-SESSION'!$K$7:$T$7,0)),"")</f>
        <v>#N/A</v>
      </c>
      <c r="N477" s="48" t="e">
        <f>INDEX('Juan-SESSION'!$L$718:$U$725, MATCH("*Lat Pulldown*",'Juan-SESSION'!$B$718:$B$725,0), MATCH("*1st*",'Juan-SESSION'!$K$7:$T$7,0))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IF($A$476='Juan-SESSION'!$A$718,INDEX('Juan-SESSION'!$K$718:$T$725, MATCH("*Squat*",'Juan-SESSION'!$B$718:$B$725,0), MATCH("*2nd*",'Juan-SESSION'!$K$7:$T$7,0)),"")</f>
        <v>#N/A</v>
      </c>
      <c r="D478" s="132" t="e">
        <f>INDEX('Juan-SESSION'!L$718:U$725, MATCH("*Squat*",'Juan-SESSION'!$B$718:$B$725,0), MATCH("*2nd*",'Juan-SESSION'!K$7:T$7,0))</f>
        <v>#N/A</v>
      </c>
      <c r="E478" s="131" t="e">
        <f>IF($A$476='Juan-SESSION'!$A$718,INDEX('Juan-SESSION'!$K$718:$T$725, MATCH("*Deadlift*",'Juan-SESSION'!$B$718:$B$725,0), MATCH("*2ND*",'Juan-SESSION'!$K$7:$T$7,0)),"")</f>
        <v>#N/A</v>
      </c>
      <c r="F478" s="131" t="e">
        <f>INDEX('Juan-SESSION'!$L$718:$U$725, MATCH("*Deadlift*",'Juan-SESSION'!$B$655:$B$725,0), MATCH("*2nd*",'Juan-SESSION'!$K$7:$T$7,0))</f>
        <v>#N/A</v>
      </c>
      <c r="G478" s="131" t="e">
        <f>IF($A$476='Juan-SESSION'!$A$718,INDEX('Juan-SESSION'!$K$718:$T$725, MATCH("*Bench Press*",'Juan-SESSION'!$B$718:$B$725,0), MATCH("*2ND*",'Juan-SESSION'!$K$7:$T$7,0)),"")</f>
        <v>#N/A</v>
      </c>
      <c r="H478" s="131" t="e">
        <f>INDEX('Juan-SESSION'!$L$718:$U$725, MATCH("*Bench Press*",'Juan-SESSION'!$B$718:$B$725,0), MATCH("*2nd*",'Juan-SESSION'!$K$7:$T$7,0))</f>
        <v>#N/A</v>
      </c>
      <c r="I478" s="132" t="e">
        <f>IF($A$476='Juan-SESSION'!$A$718,INDEX('Juan-SESSION'!$K$718:$T$725, MATCH("*Military*",'Juan-SESSION'!$B$718:$B$725,0), MATCH("*2ND*",'Juan-SESSION'!$K$7:$T$7,0)),"")</f>
        <v>#N/A</v>
      </c>
      <c r="J478" s="44" t="e">
        <f>INDEX('Juan-SESSION'!$L$718:$U$725, MATCH("*Military*",'Juan-SESSION'!$B$718:$B$725,0), MATCH("*2nd*",'Juan-SESSION'!$K$7:$T$7,0))</f>
        <v>#N/A</v>
      </c>
      <c r="K478" s="131" t="e">
        <f>IF($A$476='Juan-SESSION'!$A$718,INDEX('Juan-SESSION'!$K$718:$T$725, MATCH("*Clean *",'Juan-SESSION'!$B$718:$B$725,0), MATCH("*2ND*",'Juan-SESSION'!$K$7:$T$7,0)),"")</f>
        <v>#N/A</v>
      </c>
      <c r="L478" s="44" t="e">
        <f>INDEX('Juan-SESSION'!$L$718:$U$725, MATCH("*Clean *",'Juan-SESSION'!$B$655:$B$725,0), MATCH("*2nd*",'Juan-SESSION'!$K$7:$T$7,0))</f>
        <v>#N/A</v>
      </c>
      <c r="M478" s="131" t="e">
        <f>IF($A$476='Juan-SESSION'!$A$718,INDEX('Juan-SESSION'!$K$718:$T$725, MATCH("*Lat Pulldown*",'Juan-SESSION'!$B$718:$B$725,0), MATCH("*2ND*",'Juan-SESSION'!$K$7:$T$7,0)),"")</f>
        <v>#N/A</v>
      </c>
      <c r="N478" s="44" t="e">
        <f>INDEX('Juan-SESSION'!$L$718:$U$725, MATCH("*Lat Pulldown*",'Juan-SESSION'!$B$718:$B$725,0), MATCH("*2nd*",'Juan-SESSION'!$K$7:$T$7,0))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IF($A$476='Juan-SESSION'!$A$718,INDEX('Juan-SESSION'!$K$718:$T$725, MATCH("*Squat*",'Juan-SESSION'!$B$718:$B$725,0), MATCH("*3rd*",'Juan-SESSION'!$K$7:$T$7,0)),"")</f>
        <v>#N/A</v>
      </c>
      <c r="D479" s="132" t="e">
        <f>INDEX('Juan-SESSION'!L$718:U$725, MATCH("*Squat*",'Juan-SESSION'!$B$718:$B$725,0), MATCH("*3rd*",'Juan-SESSION'!K$7:T$7,0))</f>
        <v>#N/A</v>
      </c>
      <c r="E479" s="131" t="e">
        <f>IF($A$476='Juan-SESSION'!$A$718,INDEX('Juan-SESSION'!$K$718:$T$725, MATCH("*Deadlift*",'Juan-SESSION'!$B$718:$B$725,0), MATCH("*3rd*",'Juan-SESSION'!$K$7:$T$7,0)),"")</f>
        <v>#N/A</v>
      </c>
      <c r="F479" s="131" t="e">
        <f>INDEX('Juan-SESSION'!$L$718:$U$725, MATCH("*Deadlift*",'Juan-SESSION'!$B$655:$B$725,0), MATCH("*3rd*",'Juan-SESSION'!$K$7:$T$7,0))</f>
        <v>#N/A</v>
      </c>
      <c r="G479" s="131" t="e">
        <f>IF($A$476='Juan-SESSION'!$A$718,INDEX('Juan-SESSION'!$K$718:$T$725, MATCH("*Bench Press*",'Juan-SESSION'!$B$718:$B$725,0), MATCH("*3rd*",'Juan-SESSION'!$K$7:$T$7,0)),"")</f>
        <v>#N/A</v>
      </c>
      <c r="H479" s="131" t="e">
        <f>INDEX('Juan-SESSION'!$L$718:$U$725, MATCH("*Bench Press*",'Juan-SESSION'!$B$718:$B$725,0), MATCH("*3rd*",'Juan-SESSION'!$K$7:$T$7,0))</f>
        <v>#N/A</v>
      </c>
      <c r="I479" s="132" t="e">
        <f>IF($A$476='Juan-SESSION'!$A$718,INDEX('Juan-SESSION'!$K$718:$T$725, MATCH("*Military*",'Juan-SESSION'!$B$718:$B$725,0), MATCH("*3rd*",'Juan-SESSION'!$K$7:$T$7,0)),"")</f>
        <v>#N/A</v>
      </c>
      <c r="J479" s="44" t="e">
        <f>INDEX('Juan-SESSION'!$L$718:$U$725, MATCH("*Military*",'Juan-SESSION'!$B$718:$B$725,0), MATCH("*3rd*",'Juan-SESSION'!$K$7:$T$7,0))</f>
        <v>#N/A</v>
      </c>
      <c r="K479" s="131" t="e">
        <f>IF($A$476='Juan-SESSION'!$A$718,INDEX('Juan-SESSION'!$K$718:$T$725, MATCH("*Clean *",'Juan-SESSION'!$B$718:$B$725,0), MATCH("*3rd*",'Juan-SESSION'!$K$7:$T$7,0)),"")</f>
        <v>#N/A</v>
      </c>
      <c r="L479" s="44" t="e">
        <f>INDEX('Juan-SESSION'!$L$718:$U$725, MATCH("*Clean *",'Juan-SESSION'!$B$655:$B$725,0), MATCH("*3rd*",'Juan-SESSION'!$K$7:$T$7,0))</f>
        <v>#N/A</v>
      </c>
      <c r="M479" s="131" t="e">
        <f>IF($A$476='Juan-SESSION'!$A$718,INDEX('Juan-SESSION'!$K$718:$T$725, MATCH("*Lat Pulldown*",'Juan-SESSION'!$B$718:$B$725,0), MATCH("*3rd*",'Juan-SESSION'!$K$7:$T$7,0)),"")</f>
        <v>#N/A</v>
      </c>
      <c r="N479" s="44" t="e">
        <f>INDEX('Juan-SESSION'!$L$718:$U$725, MATCH("*Lat Pulldown*",'Juan-SESSION'!$B$718:$B$725,0), MATCH("*3rd*",'Juan-SESSION'!$K$7:$T$7,0))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IF($A$476='Juan-SESSION'!$A$718,INDEX('Juan-SESSION'!$K$718:$T$725, MATCH("*Squat*",'Juan-SESSION'!$B$718:$B$725,0), MATCH("*4th*",'Juan-SESSION'!$K$7:$T$7,0)),"")</f>
        <v>#N/A</v>
      </c>
      <c r="D480" s="132" t="e">
        <f>INDEX('Juan-SESSION'!L$718:U$725, MATCH("*Squat*",'Juan-SESSION'!$B$718:$B$725,0), MATCH("*4th*",'Juan-SESSION'!K$7:T$7,0))</f>
        <v>#N/A</v>
      </c>
      <c r="E480" s="131" t="e">
        <f>IF($A$476='Juan-SESSION'!$A$718,INDEX('Juan-SESSION'!$K$718:$T$725, MATCH("*Deadlift*",'Juan-SESSION'!$B$718:$B$725,0), MATCH("*4th*",'Juan-SESSION'!$K$7:$T$7,0)),"")</f>
        <v>#N/A</v>
      </c>
      <c r="F480" s="131" t="e">
        <f>INDEX('Juan-SESSION'!$L$718:$U$725, MATCH("*Deadlift*",'Juan-SESSION'!$B$655:$B$725,0), MATCH("*4th*",'Juan-SESSION'!$K$7:$T$7,0))</f>
        <v>#N/A</v>
      </c>
      <c r="G480" s="131" t="e">
        <f>IF($A$476='Juan-SESSION'!$A$718,INDEX('Juan-SESSION'!$K$718:$T$725, MATCH("*Bench Press*",'Juan-SESSION'!$B$718:$B$725,0), MATCH("*4th*",'Juan-SESSION'!$K$7:$T$7,0)),"")</f>
        <v>#N/A</v>
      </c>
      <c r="H480" s="131" t="e">
        <f>INDEX('Juan-SESSION'!$L$718:$U$725, MATCH("*Bench Press*",'Juan-SESSION'!$B$718:$B$725,0), MATCH("*4th*",'Juan-SESSION'!$K$7:$T$7,0))</f>
        <v>#N/A</v>
      </c>
      <c r="I480" s="132" t="e">
        <f>IF($A$476='Juan-SESSION'!$A$718,INDEX('Juan-SESSION'!$K$718:$T$725, MATCH("*Military*",'Juan-SESSION'!$B$718:$B$725,0), MATCH("*4th*",'Juan-SESSION'!$K$7:$T$7,0)),"")</f>
        <v>#N/A</v>
      </c>
      <c r="J480" s="44" t="e">
        <f>INDEX('Juan-SESSION'!$L$718:$U$725, MATCH("*Military*",'Juan-SESSION'!$B$718:$B$725,0), MATCH("*4th*",'Juan-SESSION'!$K$7:$T$7,0))</f>
        <v>#N/A</v>
      </c>
      <c r="K480" s="131" t="e">
        <f>IF($A$476='Juan-SESSION'!$A$718,INDEX('Juan-SESSION'!$K$718:$T$725, MATCH("*Clean *",'Juan-SESSION'!$B$718:$B$725,0), MATCH("*4th*",'Juan-SESSION'!$K$7:$T$7,0)),"")</f>
        <v>#N/A</v>
      </c>
      <c r="L480" s="44" t="e">
        <f>INDEX('Juan-SESSION'!$L$718:$U$725, MATCH("*Clean *",'Juan-SESSION'!$B$655:$B$725,0), MATCH("*4th*",'Juan-SESSION'!$K$7:$T$7,0))</f>
        <v>#N/A</v>
      </c>
      <c r="M480" s="131" t="e">
        <f>IF($A$476='Juan-SESSION'!$A$718,INDEX('Juan-SESSION'!$K$718:$T$725, MATCH("*Lat Pulldown*",'Juan-SESSION'!$B$718:$B$725,0), MATCH("*4th*",'Juan-SESSION'!$K$7:$T$7,0)),"")</f>
        <v>#N/A</v>
      </c>
      <c r="N480" s="44" t="e">
        <f>INDEX('Juan-SESSION'!$L$718:$U$725, MATCH("*Lat Pulldown*",'Juan-SESSION'!$B$718:$B$725,0), MATCH("*4th*",'Juan-SESSION'!$K$7:$T$7,0))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IF($A$476='Juan-SESSION'!$A$718,INDEX('Juan-SESSION'!$K$718:$T$725, MATCH("*Squat*",'Juan-SESSION'!$B$718:$B$725,0), MATCH("*5th*",'Juan-SESSION'!$K$7:$T$7,0)),"")</f>
        <v>#N/A</v>
      </c>
      <c r="D481" s="132" t="e">
        <f>INDEX('Juan-SESSION'!L$718:U$725, MATCH("*Squat*",'Juan-SESSION'!$B$718:$B$725,0), MATCH("*5th*",'Juan-SESSION'!K$7:T$7,0))</f>
        <v>#N/A</v>
      </c>
      <c r="E481" s="131" t="e">
        <f>IF($A$476='Juan-SESSION'!$A$718,INDEX('Juan-SESSION'!$K$718:$T$725, MATCH("*Deadlift*",'Juan-SESSION'!$B$718:$B$725,0), MATCH("*5th*",'Juan-SESSION'!$K$7:$T$7,0)),"")</f>
        <v>#N/A</v>
      </c>
      <c r="F481" s="131" t="e">
        <f>INDEX('Juan-SESSION'!$L$718:$U$725, MATCH("*Deadlift*",'Juan-SESSION'!$B$655:$B$725,0), MATCH("*5th*",'Juan-SESSION'!$K$7:$T$7,0))</f>
        <v>#N/A</v>
      </c>
      <c r="G481" s="131" t="e">
        <f>IF($A$476='Juan-SESSION'!$A$718,INDEX('Juan-SESSION'!$K$718:$T$725, MATCH("*Bench Press*",'Juan-SESSION'!$B$718:$B$725,0), MATCH("*5th*",'Juan-SESSION'!$K$7:$T$7,0)),"")</f>
        <v>#N/A</v>
      </c>
      <c r="H481" s="131" t="e">
        <f>INDEX('Juan-SESSION'!$L$718:$U$725, MATCH("*Bench Press*",'Juan-SESSION'!$B$718:$B$725,0), MATCH("*5th*",'Juan-SESSION'!$K$7:$T$7,0))</f>
        <v>#N/A</v>
      </c>
      <c r="I481" s="132" t="e">
        <f>IF($A$476='Juan-SESSION'!$A$718,INDEX('Juan-SESSION'!$K$718:$T$725, MATCH("*Military*",'Juan-SESSION'!$B$718:$B$725,0), MATCH("*5th*",'Juan-SESSION'!$K$7:$T$7,0)),"")</f>
        <v>#N/A</v>
      </c>
      <c r="J481" s="44" t="e">
        <f>INDEX('Juan-SESSION'!$L$718:$U$725, MATCH("*Military*",'Juan-SESSION'!$B$718:$B$725,0), MATCH("*5th*",'Juan-SESSION'!$K$7:$T$7,0))</f>
        <v>#N/A</v>
      </c>
      <c r="K481" s="131" t="e">
        <f>IF($A$476='Juan-SESSION'!$A$718,INDEX('Juan-SESSION'!$K$718:$T$725, MATCH("*Clean *",'Juan-SESSION'!$B$718:$B$725,0), MATCH("*5th*",'Juan-SESSION'!$K$7:$T$7,0)),"")</f>
        <v>#N/A</v>
      </c>
      <c r="L481" s="44" t="e">
        <f>INDEX('Juan-SESSION'!$L$718:$U$725, MATCH("*Clean *",'Juan-SESSION'!$B$655:$B$725,0), MATCH("*5th*",'Juan-SESSION'!$K$7:$T$7,0))</f>
        <v>#N/A</v>
      </c>
      <c r="M481" s="131" t="e">
        <f>IF($A$476='Juan-SESSION'!$A$718,INDEX('Juan-SESSION'!$K$718:$T$725, MATCH("*Lat Pulldown*",'Juan-SESSION'!$B$718:$B$725,0), MATCH("*5th*",'Juan-SESSION'!$K$7:$T$7,0)),"")</f>
        <v>#N/A</v>
      </c>
      <c r="N481" s="44" t="e">
        <f>INDEX('Juan-SESSION'!$L$718:$U$725, MATCH("*Lat Pulldown*",'Juan-SESSION'!$B$718:$B$725,0), MATCH("*5th*",'Juan-SESSION'!$K$7:$T$7,0))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'Juan-SESSION'!A727</f>
        <v>0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 t="e">
        <f>MAX(G483:G487)</f>
        <v>#N/A</v>
      </c>
      <c r="H482" s="116" t="e">
        <f t="array" ref="H482">MAX(IF(G483:G487=G482,H483:H487))</f>
        <v>#N/A</v>
      </c>
      <c r="I482" s="116" t="e">
        <f>MAX(I483:I487)</f>
        <v>#N/A</v>
      </c>
      <c r="J482" s="116" t="e">
        <f t="array" ref="J482">MAX(IF(I483:I487=I482,J483:J487))</f>
        <v>#N/A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e">
        <f>IF($A$140='Juan-SESSION'!$A$727,INDEX('Juan-SESSION'!$K$727:$T$734, MATCH("*1k Row*",'Juan-SESSION'!$B$727:$B$734,0), MATCH("*1st*",'Juan-SESSION'!$K$7:$T$7,0)),"")</f>
        <v>#N/A</v>
      </c>
      <c r="P482" s="152" t="e">
        <f>IF($A$140='Juan-SESSION'!$A$727,INDEX('Juan-SESSION'!$K$727:$T$734, MATCH("*HIIT*",'Juan-SESSION'!$B$727:$B$734,0), MATCH("*1st*",'Juan-SESSION'!$K$7:$T$7,0)),"")</f>
        <v>#N/A</v>
      </c>
      <c r="Q482" s="119" t="e">
        <f>INDEX('Juan-SESSION'!$L$661:$U$727, MATCH("*HIIT*",'Juan-SESSION'!$B$661:$B$727,0), MATCH("*1st*",'Juan-SESSION'!$K$7:$T$7,0))</f>
        <v>#N/A</v>
      </c>
      <c r="R482" s="119">
        <f>'Juan-SESSION'!U550</f>
        <v>0</v>
      </c>
      <c r="S482" s="116"/>
      <c r="T482" s="116"/>
      <c r="U482" s="120">
        <f>'Juan-SESSION'!A728</f>
        <v>0</v>
      </c>
      <c r="V482" s="120">
        <f>'Juan-SESSION'!A729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IF($A$482='Juan-SESSION'!$A$727,INDEX('Juan-SESSION'!$K$727:$T$734, MATCH("*Squat*",'Juan-SESSION'!$B$727:$B$734,0), MATCH("*1st*",'Juan-SESSION'!$K$7:$T$7,0)),"")</f>
        <v>#N/A</v>
      </c>
      <c r="D483" s="132" t="e">
        <f>INDEX('Juan-SESSION'!L$727:U$734, MATCH("*Squat*",'Juan-SESSION'!$B$727:$B$734,0), MATCH("*1st*",'Juan-SESSION'!K$7:T$7,0))</f>
        <v>#N/A</v>
      </c>
      <c r="E483" s="131" t="e">
        <f>IF($A$482='Juan-SESSION'!$A$727,INDEX('Juan-SESSION'!$K$727:$T$734, MATCH("*Deadlift*",'Juan-SESSION'!$B$727:$B$734,0), MATCH("*1st*",'Juan-SESSION'!$K$7:$T$7,0)),"")</f>
        <v>#N/A</v>
      </c>
      <c r="F483" s="131" t="e">
        <f>INDEX('Juan-SESSION'!$L$727:$U$734, MATCH("*Deadlift*",'Juan-SESSION'!$B$661:$B$734,0), MATCH("*1st*",'Juan-SESSION'!$K$7:$T$7,0))</f>
        <v>#N/A</v>
      </c>
      <c r="G483" s="131" t="e">
        <f>IF($A$482='Juan-SESSION'!$A$727,INDEX('Juan-SESSION'!$K$727:$T$734, MATCH("*Bench Press*",'Juan-SESSION'!$B$727:$B$734,0), MATCH("*1st*",'Juan-SESSION'!$K$7:$T$7,0)),"")</f>
        <v>#N/A</v>
      </c>
      <c r="H483" s="131" t="e">
        <f>INDEX('Juan-SESSION'!$L$727:$U$734, MATCH("*Bench Press*",'Juan-SESSION'!$B$727:$B$734,0), MATCH("*1st*",'Juan-SESSION'!$K$7:$T$7,0))</f>
        <v>#N/A</v>
      </c>
      <c r="I483" s="132" t="e">
        <f>IF($A$482='Juan-SESSION'!$A$727,INDEX('Juan-SESSION'!$K$727:$T$734, MATCH("*Military*",'Juan-SESSION'!$B$727:$B$734,0), MATCH("*1st*",'Juan-SESSION'!$K$7:$T$7,0)),"")</f>
        <v>#N/A</v>
      </c>
      <c r="J483" s="48" t="e">
        <f>INDEX('Juan-SESSION'!$L$727:$U$734, MATCH("*Military*",'Juan-SESSION'!$B$727:$B$734,0), MATCH("*1st*",'Juan-SESSION'!$K$7:$T$7,0))</f>
        <v>#N/A</v>
      </c>
      <c r="K483" s="131" t="e">
        <f>IF($A$482='Juan-SESSION'!$A$727,INDEX('Juan-SESSION'!$K$727:$T$734, MATCH("*Clean *",'Juan-SESSION'!$B$727:$B$734,0), MATCH("*1st*",'Juan-SESSION'!$K$7:$T$7,0)),"")</f>
        <v>#N/A</v>
      </c>
      <c r="L483" s="48" t="e">
        <f>INDEX('Juan-SESSION'!$L$727:$U$734, MATCH("*Clean *",'Juan-SESSION'!$B$661:$B$734,0), MATCH("*1st*",'Juan-SESSION'!$K$7:$T$7,0))</f>
        <v>#N/A</v>
      </c>
      <c r="M483" s="131" t="e">
        <f>IF($A$482='Juan-SESSION'!$A$727,INDEX('Juan-SESSION'!$K$727:$T$734, MATCH("*Lat Pulldown*",'Juan-SESSION'!$B$727:$B$734,0), MATCH("*1st*",'Juan-SESSION'!$K$7:$T$7,0)),"")</f>
        <v>#N/A</v>
      </c>
      <c r="N483" s="48" t="e">
        <f>INDEX('Juan-SESSION'!$L$727:$U$734, MATCH("*Lat Pulldown*",'Juan-SESSION'!$B$727:$B$734,0), MATCH("*1st*",'Juan-SESSION'!$K$7:$T$7,0))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IF($A$482='Juan-SESSION'!$A$727,INDEX('Juan-SESSION'!$K$727:$T$734, MATCH("*Squat*",'Juan-SESSION'!$B$727:$B$734,0), MATCH("*2nd*",'Juan-SESSION'!$K$7:$T$7,0)),"")</f>
        <v>#N/A</v>
      </c>
      <c r="D484" s="132" t="e">
        <f>INDEX('Juan-SESSION'!L$727:U$734, MATCH("*Squat*",'Juan-SESSION'!$B$727:$B$734,0), MATCH("*2nd*",'Juan-SESSION'!K$7:T$7,0))</f>
        <v>#N/A</v>
      </c>
      <c r="E484" s="131" t="e">
        <f>IF($A$482='Juan-SESSION'!$A$727,INDEX('Juan-SESSION'!$K$727:$T$734, MATCH("*Deadlift*",'Juan-SESSION'!$B$727:$B$734,0), MATCH("*2ND*",'Juan-SESSION'!$K$7:$T$7,0)),"")</f>
        <v>#N/A</v>
      </c>
      <c r="F484" s="131" t="e">
        <f>INDEX('Juan-SESSION'!$L$727:$U$734, MATCH("*Deadlift*",'Juan-SESSION'!$B$661:$B$734,0), MATCH("*2nd*",'Juan-SESSION'!$K$7:$T$7,0))</f>
        <v>#N/A</v>
      </c>
      <c r="G484" s="131" t="e">
        <f>IF($A$482='Juan-SESSION'!$A$727,INDEX('Juan-SESSION'!$K$727:$T$734, MATCH("*Bench Press*",'Juan-SESSION'!$B$727:$B$734,0), MATCH("*2ND*",'Juan-SESSION'!$K$7:$T$7,0)),"")</f>
        <v>#N/A</v>
      </c>
      <c r="H484" s="131" t="e">
        <f>INDEX('Juan-SESSION'!$L$727:$U$734, MATCH("*Bench Press*",'Juan-SESSION'!$B$727:$B$734,0), MATCH("*2nd*",'Juan-SESSION'!$K$7:$T$7,0))</f>
        <v>#N/A</v>
      </c>
      <c r="I484" s="132" t="e">
        <f>IF($A$482='Juan-SESSION'!$A$727,INDEX('Juan-SESSION'!$K$727:$T$734, MATCH("*Military*",'Juan-SESSION'!$B$727:$B$734,0), MATCH("*2ND*",'Juan-SESSION'!$K$7:$T$7,0)),"")</f>
        <v>#N/A</v>
      </c>
      <c r="J484" s="44" t="e">
        <f>INDEX('Juan-SESSION'!$L$727:$U$734, MATCH("*Military*",'Juan-SESSION'!$B$727:$B$734,0), MATCH("*2nd*",'Juan-SESSION'!$K$7:$T$7,0))</f>
        <v>#N/A</v>
      </c>
      <c r="K484" s="131" t="e">
        <f>IF($A$482='Juan-SESSION'!$A$727,INDEX('Juan-SESSION'!$K$727:$T$734, MATCH("*Clean *",'Juan-SESSION'!$B$727:$B$734,0), MATCH("*2ND*",'Juan-SESSION'!$K$7:$T$7,0)),"")</f>
        <v>#N/A</v>
      </c>
      <c r="L484" s="44" t="e">
        <f>INDEX('Juan-SESSION'!$L$727:$U$734, MATCH("*Clean *",'Juan-SESSION'!$B$661:$B$734,0), MATCH("*2nd*",'Juan-SESSION'!$K$7:$T$7,0))</f>
        <v>#N/A</v>
      </c>
      <c r="M484" s="131" t="e">
        <f>IF($A$482='Juan-SESSION'!$A$727,INDEX('Juan-SESSION'!$K$727:$T$734, MATCH("*Lat Pulldown*",'Juan-SESSION'!$B$727:$B$734,0), MATCH("*2ND*",'Juan-SESSION'!$K$7:$T$7,0)),"")</f>
        <v>#N/A</v>
      </c>
      <c r="N484" s="44" t="e">
        <f>INDEX('Juan-SESSION'!$L$727:$U$734, MATCH("*Lat Pulldown*",'Juan-SESSION'!$B$727:$B$734,0), MATCH("*2nd*",'Juan-SESSION'!$K$7:$T$7,0))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IF($A$482='Juan-SESSION'!$A$727,INDEX('Juan-SESSION'!$K$727:$T$734, MATCH("*Squat*",'Juan-SESSION'!$B$727:$B$734,0), MATCH("*3rd*",'Juan-SESSION'!$K$7:$T$7,0)),"")</f>
        <v>#N/A</v>
      </c>
      <c r="D485" s="132" t="e">
        <f>INDEX('Juan-SESSION'!L$727:U$734, MATCH("*Squat*",'Juan-SESSION'!$B$727:$B$734,0), MATCH("*3rd*",'Juan-SESSION'!K$7:T$7,0))</f>
        <v>#N/A</v>
      </c>
      <c r="E485" s="131" t="e">
        <f>IF($A$482='Juan-SESSION'!$A$727,INDEX('Juan-SESSION'!$K$727:$T$734, MATCH("*Deadlift*",'Juan-SESSION'!$B$727:$B$734,0), MATCH("*3rd*",'Juan-SESSION'!$K$7:$T$7,0)),"")</f>
        <v>#N/A</v>
      </c>
      <c r="F485" s="131" t="e">
        <f>INDEX('Juan-SESSION'!$L$727:$U$734, MATCH("*Deadlift*",'Juan-SESSION'!$B$661:$B$734,0), MATCH("*3rd*",'Juan-SESSION'!$K$7:$T$7,0))</f>
        <v>#N/A</v>
      </c>
      <c r="G485" s="131" t="e">
        <f>IF($A$482='Juan-SESSION'!$A$727,INDEX('Juan-SESSION'!$K$727:$T$734, MATCH("*Bench Press*",'Juan-SESSION'!$B$727:$B$734,0), MATCH("*3rd*",'Juan-SESSION'!$K$7:$T$7,0)),"")</f>
        <v>#N/A</v>
      </c>
      <c r="H485" s="131" t="e">
        <f>INDEX('Juan-SESSION'!$L$727:$U$734, MATCH("*Bench Press*",'Juan-SESSION'!$B$727:$B$734,0), MATCH("*3rd*",'Juan-SESSION'!$K$7:$T$7,0))</f>
        <v>#N/A</v>
      </c>
      <c r="I485" s="132" t="e">
        <f>IF($A$482='Juan-SESSION'!$A$727,INDEX('Juan-SESSION'!$K$727:$T$734, MATCH("*Military*",'Juan-SESSION'!$B$727:$B$734,0), MATCH("*3rd*",'Juan-SESSION'!$K$7:$T$7,0)),"")</f>
        <v>#N/A</v>
      </c>
      <c r="J485" s="44" t="e">
        <f>INDEX('Juan-SESSION'!$L$727:$U$734, MATCH("*Military*",'Juan-SESSION'!$B$727:$B$734,0), MATCH("*3rd*",'Juan-SESSION'!$K$7:$T$7,0))</f>
        <v>#N/A</v>
      </c>
      <c r="K485" s="131" t="e">
        <f>IF($A$482='Juan-SESSION'!$A$727,INDEX('Juan-SESSION'!$K$727:$T$734, MATCH("*Clean *",'Juan-SESSION'!$B$727:$B$734,0), MATCH("*3rd*",'Juan-SESSION'!$K$7:$T$7,0)),"")</f>
        <v>#N/A</v>
      </c>
      <c r="L485" s="44" t="e">
        <f>INDEX('Juan-SESSION'!$L$727:$U$734, MATCH("*Clean *",'Juan-SESSION'!$B$661:$B$734,0), MATCH("*3rd*",'Juan-SESSION'!$K$7:$T$7,0))</f>
        <v>#N/A</v>
      </c>
      <c r="M485" s="131" t="e">
        <f>IF($A$482='Juan-SESSION'!$A$727,INDEX('Juan-SESSION'!$K$727:$T$734, MATCH("*Lat Pulldown*",'Juan-SESSION'!$B$727:$B$734,0), MATCH("*3rd*",'Juan-SESSION'!$K$7:$T$7,0)),"")</f>
        <v>#N/A</v>
      </c>
      <c r="N485" s="44" t="e">
        <f>INDEX('Juan-SESSION'!$L$727:$U$734, MATCH("*Lat Pulldown*",'Juan-SESSION'!$B$727:$B$734,0), MATCH("*3rd*",'Juan-SESSION'!$K$7:$T$7,0))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IF($A$482='Juan-SESSION'!$A$727,INDEX('Juan-SESSION'!$K$727:$T$734, MATCH("*Squat*",'Juan-SESSION'!$B$727:$B$734,0), MATCH("*4th*",'Juan-SESSION'!$K$7:$T$7,0)),"")</f>
        <v>#N/A</v>
      </c>
      <c r="D486" s="132" t="e">
        <f>INDEX('Juan-SESSION'!L$727:U$734, MATCH("*Squat*",'Juan-SESSION'!$B$727:$B$734,0), MATCH("*4th*",'Juan-SESSION'!K$7:T$7,0))</f>
        <v>#N/A</v>
      </c>
      <c r="E486" s="131" t="e">
        <f>IF($A$482='Juan-SESSION'!$A$727,INDEX('Juan-SESSION'!$K$727:$T$734, MATCH("*Deadlift*",'Juan-SESSION'!$B$727:$B$734,0), MATCH("*4th*",'Juan-SESSION'!$K$7:$T$7,0)),"")</f>
        <v>#N/A</v>
      </c>
      <c r="F486" s="131" t="e">
        <f>INDEX('Juan-SESSION'!$L$727:$U$734, MATCH("*Deadlift*",'Juan-SESSION'!$B$661:$B$734,0), MATCH("*4th*",'Juan-SESSION'!$K$7:$T$7,0))</f>
        <v>#N/A</v>
      </c>
      <c r="G486" s="131" t="e">
        <f>IF($A$482='Juan-SESSION'!$A$727,INDEX('Juan-SESSION'!$K$727:$T$734, MATCH("*Bench Press*",'Juan-SESSION'!$B$727:$B$734,0), MATCH("*4th*",'Juan-SESSION'!$K$7:$T$7,0)),"")</f>
        <v>#N/A</v>
      </c>
      <c r="H486" s="131" t="e">
        <f>INDEX('Juan-SESSION'!$L$727:$U$734, MATCH("*Bench Press*",'Juan-SESSION'!$B$727:$B$734,0), MATCH("*4th*",'Juan-SESSION'!$K$7:$T$7,0))</f>
        <v>#N/A</v>
      </c>
      <c r="I486" s="132" t="e">
        <f>IF($A$482='Juan-SESSION'!$A$727,INDEX('Juan-SESSION'!$K$727:$T$734, MATCH("*Military*",'Juan-SESSION'!$B$727:$B$734,0), MATCH("*4th*",'Juan-SESSION'!$K$7:$T$7,0)),"")</f>
        <v>#N/A</v>
      </c>
      <c r="J486" s="44" t="e">
        <f>INDEX('Juan-SESSION'!$L$727:$U$734, MATCH("*Military*",'Juan-SESSION'!$B$727:$B$734,0), MATCH("*4th*",'Juan-SESSION'!$K$7:$T$7,0))</f>
        <v>#N/A</v>
      </c>
      <c r="K486" s="131" t="e">
        <f>IF($A$482='Juan-SESSION'!$A$727,INDEX('Juan-SESSION'!$K$727:$T$734, MATCH("*Clean *",'Juan-SESSION'!$B$727:$B$734,0), MATCH("*4th*",'Juan-SESSION'!$K$7:$T$7,0)),"")</f>
        <v>#N/A</v>
      </c>
      <c r="L486" s="44" t="e">
        <f>INDEX('Juan-SESSION'!$L$727:$U$734, MATCH("*Clean *",'Juan-SESSION'!$B$661:$B$734,0), MATCH("*4th*",'Juan-SESSION'!$K$7:$T$7,0))</f>
        <v>#N/A</v>
      </c>
      <c r="M486" s="131" t="e">
        <f>IF($A$482='Juan-SESSION'!$A$727,INDEX('Juan-SESSION'!$K$727:$T$734, MATCH("*Lat Pulldown*",'Juan-SESSION'!$B$727:$B$734,0), MATCH("*4th*",'Juan-SESSION'!$K$7:$T$7,0)),"")</f>
        <v>#N/A</v>
      </c>
      <c r="N486" s="44" t="e">
        <f>INDEX('Juan-SESSION'!$L$727:$U$734, MATCH("*Lat Pulldown*",'Juan-SESSION'!$B$727:$B$734,0), MATCH("*4th*",'Juan-SESSION'!$K$7:$T$7,0))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IF($A$482='Juan-SESSION'!$A$727,INDEX('Juan-SESSION'!$K$727:$T$734, MATCH("*Squat*",'Juan-SESSION'!$B$727:$B$734,0), MATCH("*5th*",'Juan-SESSION'!$K$7:$T$7,0)),"")</f>
        <v>#N/A</v>
      </c>
      <c r="D487" s="132" t="e">
        <f>INDEX('Juan-SESSION'!L$727:U$734, MATCH("*Squat*",'Juan-SESSION'!$B$727:$B$734,0), MATCH("*5th*",'Juan-SESSION'!K$7:T$7,0))</f>
        <v>#N/A</v>
      </c>
      <c r="E487" s="131" t="e">
        <f>IF($A$482='Juan-SESSION'!$A$727,INDEX('Juan-SESSION'!$K$727:$T$734, MATCH("*Deadlift*",'Juan-SESSION'!$B$727:$B$734,0), MATCH("*5th*",'Juan-SESSION'!$K$7:$T$7,0)),"")</f>
        <v>#N/A</v>
      </c>
      <c r="F487" s="131" t="e">
        <f>INDEX('Juan-SESSION'!$L$727:$U$734, MATCH("*Deadlift*",'Juan-SESSION'!$B$661:$B$734,0), MATCH("*5th*",'Juan-SESSION'!$K$7:$T$7,0))</f>
        <v>#N/A</v>
      </c>
      <c r="G487" s="131" t="e">
        <f>IF($A$482='Juan-SESSION'!$A$727,INDEX('Juan-SESSION'!$K$727:$T$734, MATCH("*Bench Press*",'Juan-SESSION'!$B$727:$B$734,0), MATCH("*5th*",'Juan-SESSION'!$K$7:$T$7,0)),"")</f>
        <v>#N/A</v>
      </c>
      <c r="H487" s="131" t="e">
        <f>INDEX('Juan-SESSION'!$L$727:$U$734, MATCH("*Bench Press*",'Juan-SESSION'!$B$727:$B$734,0), MATCH("*5th*",'Juan-SESSION'!$K$7:$T$7,0))</f>
        <v>#N/A</v>
      </c>
      <c r="I487" s="132" t="e">
        <f>IF($A$482='Juan-SESSION'!$A$727,INDEX('Juan-SESSION'!$K$727:$T$734, MATCH("*Military*",'Juan-SESSION'!$B$727:$B$734,0), MATCH("*5th*",'Juan-SESSION'!$K$7:$T$7,0)),"")</f>
        <v>#N/A</v>
      </c>
      <c r="J487" s="44" t="e">
        <f>INDEX('Juan-SESSION'!$L$727:$U$734, MATCH("*Military*",'Juan-SESSION'!$B$727:$B$734,0), MATCH("*5th*",'Juan-SESSION'!$K$7:$T$7,0))</f>
        <v>#N/A</v>
      </c>
      <c r="K487" s="131" t="e">
        <f>IF($A$482='Juan-SESSION'!$A$727,INDEX('Juan-SESSION'!$K$727:$T$734, MATCH("*Clean *",'Juan-SESSION'!$B$727:$B$734,0), MATCH("*5th*",'Juan-SESSION'!$K$7:$T$7,0)),"")</f>
        <v>#N/A</v>
      </c>
      <c r="L487" s="44" t="e">
        <f>INDEX('Juan-SESSION'!$L$727:$U$734, MATCH("*Clean *",'Juan-SESSION'!$B$661:$B$734,0), MATCH("*5th*",'Juan-SESSION'!$K$7:$T$7,0))</f>
        <v>#N/A</v>
      </c>
      <c r="M487" s="131" t="e">
        <f>IF($A$482='Juan-SESSION'!$A$727,INDEX('Juan-SESSION'!$K$727:$T$734, MATCH("*Lat Pulldown*",'Juan-SESSION'!$B$727:$B$734,0), MATCH("*5th*",'Juan-SESSION'!$K$7:$T$7,0)),"")</f>
        <v>#N/A</v>
      </c>
      <c r="N487" s="44" t="e">
        <f>INDEX('Juan-SESSION'!$L$727:$U$734, MATCH("*Lat Pulldown*",'Juan-SESSION'!$B$727:$B$734,0), MATCH("*5th*",'Juan-SESSION'!$K$7:$T$7,0))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'Juan-SESSION'!A736</f>
        <v>0</v>
      </c>
      <c r="B488" s="116" t="s">
        <v>84</v>
      </c>
      <c r="C488" s="117" t="e">
        <f>MAX(C489:C493)</f>
        <v>#N/A</v>
      </c>
      <c r="D488" s="116" t="e">
        <f t="array" ref="D488">MAX(IF(C489:C493=C488,D489:D493))</f>
        <v>#N/A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e">
        <f>IF($A$140='Juan-SESSION'!$A$736,INDEX('Juan-SESSION'!$K$736:$T$743, MATCH("*1k Row*",'Juan-SESSION'!$B$736:$B$743,0), MATCH("*1st*",'Juan-SESSION'!$K$7:$T$7,0)),"")</f>
        <v>#N/A</v>
      </c>
      <c r="P488" s="152" t="e">
        <f>IF($A$140='Juan-SESSION'!$A$736,INDEX('Juan-SESSION'!$K$736:$T$743, MATCH("*HIIT*",'Juan-SESSION'!$B$736:$B$743,0), MATCH("*1st*",'Juan-SESSION'!$K$7:$T$7,0)),"")</f>
        <v>#N/A</v>
      </c>
      <c r="Q488" s="119" t="e">
        <f>INDEX('Juan-SESSION'!$L$667:$U$736, MATCH("*HIIT*",'Juan-SESSION'!$B$667:$B$736,0), MATCH("*1st*",'Juan-SESSION'!$K$7:$T$7,0))</f>
        <v>#N/A</v>
      </c>
      <c r="R488" s="119">
        <f>'Juan-SESSION'!U556</f>
        <v>0</v>
      </c>
      <c r="S488" s="116"/>
      <c r="T488" s="116"/>
      <c r="U488" s="120">
        <f>'Juan-SESSION'!A668</f>
        <v>0</v>
      </c>
      <c r="V488" s="120">
        <f>'Juan-SESSION'!A669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 t="e">
        <f>IF($A$488='Juan-SESSION'!$A$736,INDEX('Juan-SESSION'!$K$736:$T$743, MATCH("*Squat*",'Juan-SESSION'!$B$736:$B$743,0), MATCH("*1st*",'Juan-SESSION'!$K$7:$T$7,0)),"")</f>
        <v>#N/A</v>
      </c>
      <c r="D489" s="132" t="e">
        <f>INDEX('Juan-SESSION'!L$736:U$743, MATCH("*Squat*",'Juan-SESSION'!$B$736:$B$743,0), MATCH("*1st*",'Juan-SESSION'!K$7:T$7,0))</f>
        <v>#N/A</v>
      </c>
      <c r="E489" s="131" t="e">
        <f>IF($A$488='Juan-SESSION'!$A$736,INDEX('Juan-SESSION'!$K$736:$T$743, MATCH("*Deadlift*",'Juan-SESSION'!$B$736:$B$743,0), MATCH("*1st*",'Juan-SESSION'!$K$7:$T$7,0)),"")</f>
        <v>#N/A</v>
      </c>
      <c r="F489" s="131" t="e">
        <f>INDEX('Juan-SESSION'!$L$736:$U$743, MATCH("*Deadlift*",'Juan-SESSION'!$B$667:$B$743,0), MATCH("*1st*",'Juan-SESSION'!$K$7:$T$7,0))</f>
        <v>#N/A</v>
      </c>
      <c r="G489" s="131" t="e">
        <f>IF($A$488='Juan-SESSION'!$A$736,INDEX('Juan-SESSION'!$K$736:$T$743, MATCH("*Bench Press*",'Juan-SESSION'!$B$736:$B$743,0), MATCH("*1st*",'Juan-SESSION'!$K$7:$T$7,0)),"")</f>
        <v>#N/A</v>
      </c>
      <c r="H489" s="131" t="e">
        <f>INDEX('Juan-SESSION'!$L$736:$U$743, MATCH("*Bench Press*",'Juan-SESSION'!$B$736:$B$743,0), MATCH("*1st*",'Juan-SESSION'!$K$7:$T$7,0))</f>
        <v>#N/A</v>
      </c>
      <c r="I489" s="132" t="e">
        <f>IF($A$488='Juan-SESSION'!$A$736,INDEX('Juan-SESSION'!$K$736:$T$743, MATCH("*Military*",'Juan-SESSION'!$B$736:$B$743,0), MATCH("*1st*",'Juan-SESSION'!$K$7:$T$7,0)),"")</f>
        <v>#N/A</v>
      </c>
      <c r="J489" s="48" t="e">
        <f>INDEX('Juan-SESSION'!$L$736:$U$743, MATCH("*Military*",'Juan-SESSION'!$B$736:$B$743,0), MATCH("*1st*",'Juan-SESSION'!$K$7:$T$7,0))</f>
        <v>#N/A</v>
      </c>
      <c r="K489" s="131" t="e">
        <f>IF($A$488='Juan-SESSION'!$A$736,INDEX('Juan-SESSION'!$K$736:$T$743, MATCH("*Clean *",'Juan-SESSION'!$B$736:$B$743,0), MATCH("*1st*",'Juan-SESSION'!$K$7:$T$7,0)),"")</f>
        <v>#N/A</v>
      </c>
      <c r="L489" s="48" t="e">
        <f>INDEX('Juan-SESSION'!$L$736:$U$743, MATCH("*Clean *",'Juan-SESSION'!$B$667:$B$743,0), MATCH("*1st*",'Juan-SESSION'!$K$7:$T$7,0))</f>
        <v>#N/A</v>
      </c>
      <c r="M489" s="131" t="e">
        <f>IF($A$488='Juan-SESSION'!$A$736,INDEX('Juan-SESSION'!$K$736:$T$743, MATCH("*Lat Pulldown*",'Juan-SESSION'!$B$736:$B$743,0), MATCH("*1st*",'Juan-SESSION'!$K$7:$T$7,0)),"")</f>
        <v>#N/A</v>
      </c>
      <c r="N489" s="48" t="e">
        <f>INDEX('Juan-SESSION'!$L$736:$U$743, MATCH("*Lat Pulldown*",'Juan-SESSION'!$B$736:$B$743,0), MATCH("*1st*",'Juan-SESSION'!$K$7:$T$7,0))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 t="e">
        <f>IF($A$488='Juan-SESSION'!$A$736,INDEX('Juan-SESSION'!$K$736:$T$743, MATCH("*Squat*",'Juan-SESSION'!$B$736:$B$743,0), MATCH("*2nd*",'Juan-SESSION'!$K$7:$T$7,0)),"")</f>
        <v>#N/A</v>
      </c>
      <c r="D490" s="132" t="e">
        <f>INDEX('Juan-SESSION'!L$736:U$743, MATCH("*Squat*",'Juan-SESSION'!$B$736:$B$743,0), MATCH("*2nd*",'Juan-SESSION'!K$7:T$7,0))</f>
        <v>#N/A</v>
      </c>
      <c r="E490" s="131" t="e">
        <f>IF($A$488='Juan-SESSION'!$A$736,INDEX('Juan-SESSION'!$K$736:$T$743, MATCH("*Deadlift*",'Juan-SESSION'!$B$736:$B$743,0), MATCH("*2ND*",'Juan-SESSION'!$K$7:$T$7,0)),"")</f>
        <v>#N/A</v>
      </c>
      <c r="F490" s="131" t="e">
        <f>INDEX('Juan-SESSION'!$L$736:$U$743, MATCH("*Deadlift*",'Juan-SESSION'!$B$667:$B$743,0), MATCH("*2nd*",'Juan-SESSION'!$K$7:$T$7,0))</f>
        <v>#N/A</v>
      </c>
      <c r="G490" s="131" t="e">
        <f>IF($A$488='Juan-SESSION'!$A$736,INDEX('Juan-SESSION'!$K$736:$T$743, MATCH("*Bench Press*",'Juan-SESSION'!$B$736:$B$743,0), MATCH("*2ND*",'Juan-SESSION'!$K$7:$T$7,0)),"")</f>
        <v>#N/A</v>
      </c>
      <c r="H490" s="131" t="e">
        <f>INDEX('Juan-SESSION'!$L$736:$U$743, MATCH("*Bench Press*",'Juan-SESSION'!$B$736:$B$743,0), MATCH("*2nd*",'Juan-SESSION'!$K$7:$T$7,0))</f>
        <v>#N/A</v>
      </c>
      <c r="I490" s="132" t="e">
        <f>IF($A$488='Juan-SESSION'!$A$736,INDEX('Juan-SESSION'!$K$736:$T$743, MATCH("*Military*",'Juan-SESSION'!$B$736:$B$743,0), MATCH("*2ND*",'Juan-SESSION'!$K$7:$T$7,0)),"")</f>
        <v>#N/A</v>
      </c>
      <c r="J490" s="44" t="e">
        <f>INDEX('Juan-SESSION'!$L$736:$U$743, MATCH("*Military*",'Juan-SESSION'!$B$736:$B$743,0), MATCH("*2nd*",'Juan-SESSION'!$K$7:$T$7,0))</f>
        <v>#N/A</v>
      </c>
      <c r="K490" s="131" t="e">
        <f>IF($A$488='Juan-SESSION'!$A$736,INDEX('Juan-SESSION'!$K$736:$T$743, MATCH("*Clean *",'Juan-SESSION'!$B$736:$B$743,0), MATCH("*2ND*",'Juan-SESSION'!$K$7:$T$7,0)),"")</f>
        <v>#N/A</v>
      </c>
      <c r="L490" s="44" t="e">
        <f>INDEX('Juan-SESSION'!$L$736:$U$743, MATCH("*Clean *",'Juan-SESSION'!$B$667:$B$743,0), MATCH("*2nd*",'Juan-SESSION'!$K$7:$T$7,0))</f>
        <v>#N/A</v>
      </c>
      <c r="M490" s="131" t="e">
        <f>IF($A$488='Juan-SESSION'!$A$736,INDEX('Juan-SESSION'!$K$736:$T$743, MATCH("*Lat Pulldown*",'Juan-SESSION'!$B$736:$B$743,0), MATCH("*2ND*",'Juan-SESSION'!$K$7:$T$7,0)),"")</f>
        <v>#N/A</v>
      </c>
      <c r="N490" s="44" t="e">
        <f>INDEX('Juan-SESSION'!$L$736:$U$743, MATCH("*Lat Pulldown*",'Juan-SESSION'!$B$736:$B$743,0), MATCH("*2nd*",'Juan-SESSION'!$K$7:$T$7,0))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 t="e">
        <f>IF($A$488='Juan-SESSION'!$A$736,INDEX('Juan-SESSION'!$K$736:$T$743, MATCH("*Squat*",'Juan-SESSION'!$B$736:$B$743,0), MATCH("*3rd*",'Juan-SESSION'!$K$7:$T$7,0)),"")</f>
        <v>#N/A</v>
      </c>
      <c r="D491" s="132" t="e">
        <f>INDEX('Juan-SESSION'!L$736:U$743, MATCH("*Squat*",'Juan-SESSION'!$B$736:$B$743,0), MATCH("*3rd*",'Juan-SESSION'!K$7:T$7,0))</f>
        <v>#N/A</v>
      </c>
      <c r="E491" s="131" t="e">
        <f>IF($A$488='Juan-SESSION'!$A$736,INDEX('Juan-SESSION'!$K$736:$T$743, MATCH("*Deadlift*",'Juan-SESSION'!$B$736:$B$743,0), MATCH("*3rd*",'Juan-SESSION'!$K$7:$T$7,0)),"")</f>
        <v>#N/A</v>
      </c>
      <c r="F491" s="131" t="e">
        <f>INDEX('Juan-SESSION'!$L$736:$U$743, MATCH("*Deadlift*",'Juan-SESSION'!$B$667:$B$743,0), MATCH("*3rd*",'Juan-SESSION'!$K$7:$T$7,0))</f>
        <v>#N/A</v>
      </c>
      <c r="G491" s="131" t="e">
        <f>IF($A$488='Juan-SESSION'!$A$736,INDEX('Juan-SESSION'!$K$736:$T$743, MATCH("*Bench Press*",'Juan-SESSION'!$B$736:$B$743,0), MATCH("*3rd*",'Juan-SESSION'!$K$7:$T$7,0)),"")</f>
        <v>#N/A</v>
      </c>
      <c r="H491" s="131" t="e">
        <f>INDEX('Juan-SESSION'!$L$736:$U$743, MATCH("*Bench Press*",'Juan-SESSION'!$B$736:$B$743,0), MATCH("*3rd*",'Juan-SESSION'!$K$7:$T$7,0))</f>
        <v>#N/A</v>
      </c>
      <c r="I491" s="132" t="e">
        <f>IF($A$488='Juan-SESSION'!$A$736,INDEX('Juan-SESSION'!$K$736:$T$743, MATCH("*Military*",'Juan-SESSION'!$B$736:$B$743,0), MATCH("*3rd*",'Juan-SESSION'!$K$7:$T$7,0)),"")</f>
        <v>#N/A</v>
      </c>
      <c r="J491" s="44" t="e">
        <f>INDEX('Juan-SESSION'!$L$736:$U$743, MATCH("*Military*",'Juan-SESSION'!$B$736:$B$743,0), MATCH("*3rd*",'Juan-SESSION'!$K$7:$T$7,0))</f>
        <v>#N/A</v>
      </c>
      <c r="K491" s="131" t="e">
        <f>IF($A$488='Juan-SESSION'!$A$736,INDEX('Juan-SESSION'!$K$736:$T$743, MATCH("*Clean *",'Juan-SESSION'!$B$736:$B$743,0), MATCH("*3rd*",'Juan-SESSION'!$K$7:$T$7,0)),"")</f>
        <v>#N/A</v>
      </c>
      <c r="L491" s="44" t="e">
        <f>INDEX('Juan-SESSION'!$L$736:$U$743, MATCH("*Clean *",'Juan-SESSION'!$B$667:$B$743,0), MATCH("*3rd*",'Juan-SESSION'!$K$7:$T$7,0))</f>
        <v>#N/A</v>
      </c>
      <c r="M491" s="131" t="e">
        <f>IF($A$488='Juan-SESSION'!$A$736,INDEX('Juan-SESSION'!$K$736:$T$743, MATCH("*Lat Pulldown*",'Juan-SESSION'!$B$736:$B$743,0), MATCH("*3rd*",'Juan-SESSION'!$K$7:$T$7,0)),"")</f>
        <v>#N/A</v>
      </c>
      <c r="N491" s="44" t="e">
        <f>INDEX('Juan-SESSION'!$L$736:$U$743, MATCH("*Lat Pulldown*",'Juan-SESSION'!$B$736:$B$743,0), MATCH("*3rd*",'Juan-SESSION'!$K$7:$T$7,0))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 t="e">
        <f>IF($A$488='Juan-SESSION'!$A$736,INDEX('Juan-SESSION'!$K$736:$T$743, MATCH("*Squat*",'Juan-SESSION'!$B$736:$B$743,0), MATCH("*4th*",'Juan-SESSION'!$K$7:$T$7,0)),"")</f>
        <v>#N/A</v>
      </c>
      <c r="D492" s="132" t="e">
        <f>INDEX('Juan-SESSION'!L$736:U$743, MATCH("*Squat*",'Juan-SESSION'!$B$736:$B$743,0), MATCH("*4th*",'Juan-SESSION'!K$7:T$7,0))</f>
        <v>#N/A</v>
      </c>
      <c r="E492" s="131" t="e">
        <f>IF($A$488='Juan-SESSION'!$A$736,INDEX('Juan-SESSION'!$K$736:$T$743, MATCH("*Deadlift*",'Juan-SESSION'!$B$736:$B$743,0), MATCH("*4th*",'Juan-SESSION'!$K$7:$T$7,0)),"")</f>
        <v>#N/A</v>
      </c>
      <c r="F492" s="131" t="e">
        <f>INDEX('Juan-SESSION'!$L$736:$U$743, MATCH("*Deadlift*",'Juan-SESSION'!$B$667:$B$743,0), MATCH("*4th*",'Juan-SESSION'!$K$7:$T$7,0))</f>
        <v>#N/A</v>
      </c>
      <c r="G492" s="131" t="e">
        <f>IF($A$488='Juan-SESSION'!$A$736,INDEX('Juan-SESSION'!$K$736:$T$743, MATCH("*Bench Press*",'Juan-SESSION'!$B$736:$B$743,0), MATCH("*4th*",'Juan-SESSION'!$K$7:$T$7,0)),"")</f>
        <v>#N/A</v>
      </c>
      <c r="H492" s="131" t="e">
        <f>INDEX('Juan-SESSION'!$L$736:$U$743, MATCH("*Bench Press*",'Juan-SESSION'!$B$736:$B$743,0), MATCH("*4th*",'Juan-SESSION'!$K$7:$T$7,0))</f>
        <v>#N/A</v>
      </c>
      <c r="I492" s="132" t="e">
        <f>IF($A$488='Juan-SESSION'!$A$736,INDEX('Juan-SESSION'!$K$736:$T$743, MATCH("*Military*",'Juan-SESSION'!$B$736:$B$743,0), MATCH("*4th*",'Juan-SESSION'!$K$7:$T$7,0)),"")</f>
        <v>#N/A</v>
      </c>
      <c r="J492" s="44" t="e">
        <f>INDEX('Juan-SESSION'!$L$736:$U$743, MATCH("*Military*",'Juan-SESSION'!$B$736:$B$743,0), MATCH("*4th*",'Juan-SESSION'!$K$7:$T$7,0))</f>
        <v>#N/A</v>
      </c>
      <c r="K492" s="131" t="e">
        <f>IF($A$488='Juan-SESSION'!$A$736,INDEX('Juan-SESSION'!$K$736:$T$743, MATCH("*Clean *",'Juan-SESSION'!$B$736:$B$743,0), MATCH("*4th*",'Juan-SESSION'!$K$7:$T$7,0)),"")</f>
        <v>#N/A</v>
      </c>
      <c r="L492" s="44" t="e">
        <f>INDEX('Juan-SESSION'!$L$736:$U$743, MATCH("*Clean *",'Juan-SESSION'!$B$667:$B$743,0), MATCH("*4th*",'Juan-SESSION'!$K$7:$T$7,0))</f>
        <v>#N/A</v>
      </c>
      <c r="M492" s="131" t="e">
        <f>IF($A$488='Juan-SESSION'!$A$736,INDEX('Juan-SESSION'!$K$736:$T$743, MATCH("*Lat Pulldown*",'Juan-SESSION'!$B$736:$B$743,0), MATCH("*4th*",'Juan-SESSION'!$K$7:$T$7,0)),"")</f>
        <v>#N/A</v>
      </c>
      <c r="N492" s="44" t="e">
        <f>INDEX('Juan-SESSION'!$L$736:$U$743, MATCH("*Lat Pulldown*",'Juan-SESSION'!$B$736:$B$743,0), MATCH("*4th*",'Juan-SESSION'!$K$7:$T$7,0))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 t="e">
        <f>IF($A$488='Juan-SESSION'!$A$736,INDEX('Juan-SESSION'!$K$736:$T$743, MATCH("*Squat*",'Juan-SESSION'!$B$736:$B$743,0), MATCH("*5th*",'Juan-SESSION'!$K$7:$T$7,0)),"")</f>
        <v>#N/A</v>
      </c>
      <c r="D493" s="132" t="e">
        <f>INDEX('Juan-SESSION'!L$736:U$743, MATCH("*Squat*",'Juan-SESSION'!$B$736:$B$743,0), MATCH("*5th*",'Juan-SESSION'!K$7:T$7,0))</f>
        <v>#N/A</v>
      </c>
      <c r="E493" s="131" t="e">
        <f>IF($A$488='Juan-SESSION'!$A$736,INDEX('Juan-SESSION'!$K$736:$T$743, MATCH("*Deadlift*",'Juan-SESSION'!$B$736:$B$743,0), MATCH("*5th*",'Juan-SESSION'!$K$7:$T$7,0)),"")</f>
        <v>#N/A</v>
      </c>
      <c r="F493" s="131" t="e">
        <f>INDEX('Juan-SESSION'!$L$736:$U$743, MATCH("*Deadlift*",'Juan-SESSION'!$B$667:$B$743,0), MATCH("*5th*",'Juan-SESSION'!$K$7:$T$7,0))</f>
        <v>#N/A</v>
      </c>
      <c r="G493" s="131" t="e">
        <f>IF($A$488='Juan-SESSION'!$A$736,INDEX('Juan-SESSION'!$K$736:$T$743, MATCH("*Bench Press*",'Juan-SESSION'!$B$736:$B$743,0), MATCH("*5th*",'Juan-SESSION'!$K$7:$T$7,0)),"")</f>
        <v>#N/A</v>
      </c>
      <c r="H493" s="131" t="e">
        <f>INDEX('Juan-SESSION'!$L$736:$U$743, MATCH("*Bench Press*",'Juan-SESSION'!$B$736:$B$743,0), MATCH("*5th*",'Juan-SESSION'!$K$7:$T$7,0))</f>
        <v>#N/A</v>
      </c>
      <c r="I493" s="132" t="e">
        <f>IF($A$488='Juan-SESSION'!$A$736,INDEX('Juan-SESSION'!$K$736:$T$743, MATCH("*Military*",'Juan-SESSION'!$B$736:$B$743,0), MATCH("*5th*",'Juan-SESSION'!$K$7:$T$7,0)),"")</f>
        <v>#N/A</v>
      </c>
      <c r="J493" s="44" t="e">
        <f>INDEX('Juan-SESSION'!$L$736:$U$743, MATCH("*Military*",'Juan-SESSION'!$B$736:$B$743,0), MATCH("*5th*",'Juan-SESSION'!$K$7:$T$7,0))</f>
        <v>#N/A</v>
      </c>
      <c r="K493" s="131" t="e">
        <f>IF($A$488='Juan-SESSION'!$A$736,INDEX('Juan-SESSION'!$K$736:$T$743, MATCH("*Clean *",'Juan-SESSION'!$B$736:$B$743,0), MATCH("*5th*",'Juan-SESSION'!$K$7:$T$7,0)),"")</f>
        <v>#N/A</v>
      </c>
      <c r="L493" s="44" t="e">
        <f>INDEX('Juan-SESSION'!$L$736:$U$743, MATCH("*Clean *",'Juan-SESSION'!$B$667:$B$743,0), MATCH("*5th*",'Juan-SESSION'!$K$7:$T$7,0))</f>
        <v>#N/A</v>
      </c>
      <c r="M493" s="131" t="e">
        <f>IF($A$488='Juan-SESSION'!$A$736,INDEX('Juan-SESSION'!$K$736:$T$743, MATCH("*Lat Pulldown*",'Juan-SESSION'!$B$736:$B$743,0), MATCH("*5th*",'Juan-SESSION'!$K$7:$T$7,0)),"")</f>
        <v>#N/A</v>
      </c>
      <c r="N493" s="44" t="e">
        <f>INDEX('Juan-SESSION'!$L$736:$U$743, MATCH("*Lat Pulldown*",'Juan-SESSION'!$B$736:$B$743,0), MATCH("*5th*",'Juan-SESSION'!$K$7:$T$7,0))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'Juan-SESSION'!A745</f>
        <v>0</v>
      </c>
      <c r="B494" s="116" t="s">
        <v>84</v>
      </c>
      <c r="C494" s="117" t="e">
        <f>MAX(C495:C499)</f>
        <v>#N/A</v>
      </c>
      <c r="D494" s="116" t="e">
        <f t="array" ref="D494">MAX(IF(C495:C499=C494,D495:D499))</f>
        <v>#N/A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e">
        <f>IF($A$140='Juan-SESSION'!$A$745,INDEX('Juan-SESSION'!$K$745:$T$752, MATCH("*1k Row*",'Juan-SESSION'!$B$745:$B$752,0), MATCH("*1st*",'Juan-SESSION'!$K$7:$T$7,0)),"")</f>
        <v>#N/A</v>
      </c>
      <c r="P494" s="152" t="e">
        <f>IF($A$140='Juan-SESSION'!$A$745,INDEX('Juan-SESSION'!$K$745:$T$752, MATCH("*HIIT*",'Juan-SESSION'!$B$745:$B$752,0), MATCH("*1st*",'Juan-SESSION'!$K$7:$T$7,0)),"")</f>
        <v>#N/A</v>
      </c>
      <c r="Q494" s="119" t="e">
        <f>INDEX('Juan-SESSION'!$L$673:$U$745, MATCH("*HIIT*",'Juan-SESSION'!$B$673:$B$745,0), MATCH("*1st*",'Juan-SESSION'!$K$7:$T$7,0))</f>
        <v>#N/A</v>
      </c>
      <c r="R494" s="119">
        <f>'Juan-SESSION'!U562</f>
        <v>0</v>
      </c>
      <c r="S494" s="116"/>
      <c r="T494" s="116"/>
      <c r="U494" s="120">
        <f>'Juan-SESSION'!A674</f>
        <v>0</v>
      </c>
      <c r="V494" s="120">
        <f>'Juan-SESSION'!A675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 t="e">
        <f>IF($A$494='Juan-SESSION'!$A$745,INDEX('Juan-SESSION'!$K$745:$T$752, MATCH("*Squat*",'Juan-SESSION'!$B$745:$B$752,0), MATCH("*1st*",'Juan-SESSION'!$K$7:$T$7,0)),"")</f>
        <v>#N/A</v>
      </c>
      <c r="D495" s="132" t="e">
        <f>INDEX('Juan-SESSION'!L$745:U$752, MATCH("*Squat*",'Juan-SESSION'!$B$745:$B$752,0), MATCH("*1st*",'Juan-SESSION'!K$7:T$7,0))</f>
        <v>#N/A</v>
      </c>
      <c r="E495" s="131" t="e">
        <f>IF($A$494='Juan-SESSION'!$A$745,INDEX('Juan-SESSION'!$K$745:$T$752, MATCH("*Deadlift*",'Juan-SESSION'!$B$745:$B$752,0), MATCH("*1st*",'Juan-SESSION'!$K$7:$T$7,0)),"")</f>
        <v>#N/A</v>
      </c>
      <c r="F495" s="131" t="e">
        <f>INDEX('Juan-SESSION'!$L$745:$U$752, MATCH("*Deadlift*",'Juan-SESSION'!$B$673:$B$752,0), MATCH("*1st*",'Juan-SESSION'!$K$7:$T$7,0))</f>
        <v>#N/A</v>
      </c>
      <c r="G495" s="131" t="e">
        <f>IF($A$494='Juan-SESSION'!$A$745,INDEX('Juan-SESSION'!$K$745:$T$752, MATCH("*Bench Press*",'Juan-SESSION'!$B$745:$B$752,0), MATCH("*1st*",'Juan-SESSION'!$K$7:$T$7,0)),"")</f>
        <v>#N/A</v>
      </c>
      <c r="H495" s="131" t="e">
        <f>INDEX('Juan-SESSION'!$L$745:$U$752, MATCH("*Bench Press*",'Juan-SESSION'!$B$745:$B$752,0), MATCH("*1st*",'Juan-SESSION'!$K$7:$T$7,0))</f>
        <v>#N/A</v>
      </c>
      <c r="I495" s="132" t="e">
        <f>IF($A$494='Juan-SESSION'!$A$745,INDEX('Juan-SESSION'!$K$745:$T$752, MATCH("*Military*",'Juan-SESSION'!$B$745:$B$752,0), MATCH("*1st*",'Juan-SESSION'!$K$7:$T$7,0)),"")</f>
        <v>#N/A</v>
      </c>
      <c r="J495" s="48" t="e">
        <f>INDEX('Juan-SESSION'!$L$745:$U$752, MATCH("*Military*",'Juan-SESSION'!$B$745:$B$752,0), MATCH("*1st*",'Juan-SESSION'!$K$7:$T$7,0))</f>
        <v>#N/A</v>
      </c>
      <c r="K495" s="131" t="e">
        <f>IF($A$494='Juan-SESSION'!$A$745,INDEX('Juan-SESSION'!$K$745:$T$752, MATCH("*Clean *",'Juan-SESSION'!$B$745:$B$752,0), MATCH("*1st*",'Juan-SESSION'!$K$7:$T$7,0)),"")</f>
        <v>#N/A</v>
      </c>
      <c r="L495" s="48" t="e">
        <f>INDEX('Juan-SESSION'!$L$745:$U$752, MATCH("*Clean *",'Juan-SESSION'!$B$673:$B$752,0), MATCH("*1st*",'Juan-SESSION'!$K$7:$T$7,0))</f>
        <v>#N/A</v>
      </c>
      <c r="M495" s="131" t="e">
        <f>IF($A$494='Juan-SESSION'!$A$745,INDEX('Juan-SESSION'!$K$745:$T$752, MATCH("*Lat Pulldown*",'Juan-SESSION'!$B$745:$B$752,0), MATCH("*1st*",'Juan-SESSION'!$K$7:$T$7,0)),"")</f>
        <v>#N/A</v>
      </c>
      <c r="N495" s="48" t="e">
        <f>INDEX('Juan-SESSION'!$L$745:$U$752, MATCH("*Lat Pulldown*",'Juan-SESSION'!$B$745:$B$752,0), MATCH("*1st*",'Juan-SESSION'!$K$7:$T$7,0))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 t="e">
        <f>IF($A$494='Juan-SESSION'!$A$745,INDEX('Juan-SESSION'!$K$745:$T$752, MATCH("*Squat*",'Juan-SESSION'!$B$745:$B$752,0), MATCH("*2nd*",'Juan-SESSION'!$K$7:$T$7,0)),"")</f>
        <v>#N/A</v>
      </c>
      <c r="D496" s="132" t="e">
        <f>INDEX('Juan-SESSION'!L$745:U$752, MATCH("*Squat*",'Juan-SESSION'!$B$745:$B$752,0), MATCH("*2nd*",'Juan-SESSION'!K$7:T$7,0))</f>
        <v>#N/A</v>
      </c>
      <c r="E496" s="131" t="e">
        <f>IF($A$494='Juan-SESSION'!$A$745,INDEX('Juan-SESSION'!$K$745:$T$752, MATCH("*Deadlift*",'Juan-SESSION'!$B$745:$B$752,0), MATCH("*2ND*",'Juan-SESSION'!$K$7:$T$7,0)),"")</f>
        <v>#N/A</v>
      </c>
      <c r="F496" s="131" t="e">
        <f>INDEX('Juan-SESSION'!$L$745:$U$752, MATCH("*Deadlift*",'Juan-SESSION'!$B$673:$B$752,0), MATCH("*2nd*",'Juan-SESSION'!$K$7:$T$7,0))</f>
        <v>#N/A</v>
      </c>
      <c r="G496" s="131" t="e">
        <f>IF($A$494='Juan-SESSION'!$A$745,INDEX('Juan-SESSION'!$K$745:$T$752, MATCH("*Bench Press*",'Juan-SESSION'!$B$745:$B$752,0), MATCH("*2ND*",'Juan-SESSION'!$K$7:$T$7,0)),"")</f>
        <v>#N/A</v>
      </c>
      <c r="H496" s="131" t="e">
        <f>INDEX('Juan-SESSION'!$L$745:$U$752, MATCH("*Bench Press*",'Juan-SESSION'!$B$745:$B$752,0), MATCH("*2nd*",'Juan-SESSION'!$K$7:$T$7,0))</f>
        <v>#N/A</v>
      </c>
      <c r="I496" s="132" t="e">
        <f>IF($A$494='Juan-SESSION'!$A$745,INDEX('Juan-SESSION'!$K$745:$T$752, MATCH("*Military*",'Juan-SESSION'!$B$745:$B$752,0), MATCH("*2ND*",'Juan-SESSION'!$K$7:$T$7,0)),"")</f>
        <v>#N/A</v>
      </c>
      <c r="J496" s="44" t="e">
        <f>INDEX('Juan-SESSION'!$L$745:$U$752, MATCH("*Military*",'Juan-SESSION'!$B$745:$B$752,0), MATCH("*2nd*",'Juan-SESSION'!$K$7:$T$7,0))</f>
        <v>#N/A</v>
      </c>
      <c r="K496" s="131" t="e">
        <f>IF($A$494='Juan-SESSION'!$A$745,INDEX('Juan-SESSION'!$K$745:$T$752, MATCH("*Clean *",'Juan-SESSION'!$B$745:$B$752,0), MATCH("*2ND*",'Juan-SESSION'!$K$7:$T$7,0)),"")</f>
        <v>#N/A</v>
      </c>
      <c r="L496" s="44" t="e">
        <f>INDEX('Juan-SESSION'!$L$745:$U$752, MATCH("*Clean *",'Juan-SESSION'!$B$673:$B$752,0), MATCH("*2nd*",'Juan-SESSION'!$K$7:$T$7,0))</f>
        <v>#N/A</v>
      </c>
      <c r="M496" s="131" t="e">
        <f>IF($A$494='Juan-SESSION'!$A$745,INDEX('Juan-SESSION'!$K$745:$T$752, MATCH("*Lat Pulldown*",'Juan-SESSION'!$B$745:$B$752,0), MATCH("*2ND*",'Juan-SESSION'!$K$7:$T$7,0)),"")</f>
        <v>#N/A</v>
      </c>
      <c r="N496" s="44" t="e">
        <f>INDEX('Juan-SESSION'!$L$745:$U$752, MATCH("*Lat Pulldown*",'Juan-SESSION'!$B$745:$B$752,0), MATCH("*2nd*",'Juan-SESSION'!$K$7:$T$7,0))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 t="e">
        <f>IF($A$494='Juan-SESSION'!$A$745,INDEX('Juan-SESSION'!$K$745:$T$752, MATCH("*Squat*",'Juan-SESSION'!$B$745:$B$752,0), MATCH("*3rd*",'Juan-SESSION'!$K$7:$T$7,0)),"")</f>
        <v>#N/A</v>
      </c>
      <c r="D497" s="132" t="e">
        <f>INDEX('Juan-SESSION'!L$745:U$752, MATCH("*Squat*",'Juan-SESSION'!$B$745:$B$752,0), MATCH("*3rd*",'Juan-SESSION'!K$7:T$7,0))</f>
        <v>#N/A</v>
      </c>
      <c r="E497" s="131" t="e">
        <f>IF($A$494='Juan-SESSION'!$A$745,INDEX('Juan-SESSION'!$K$745:$T$752, MATCH("*Deadlift*",'Juan-SESSION'!$B$745:$B$752,0), MATCH("*3rd*",'Juan-SESSION'!$K$7:$T$7,0)),"")</f>
        <v>#N/A</v>
      </c>
      <c r="F497" s="131" t="e">
        <f>INDEX('Juan-SESSION'!$L$745:$U$752, MATCH("*Deadlift*",'Juan-SESSION'!$B$673:$B$752,0), MATCH("*3rd*",'Juan-SESSION'!$K$7:$T$7,0))</f>
        <v>#N/A</v>
      </c>
      <c r="G497" s="131" t="e">
        <f>IF($A$494='Juan-SESSION'!$A$745,INDEX('Juan-SESSION'!$K$745:$T$752, MATCH("*Bench Press*",'Juan-SESSION'!$B$745:$B$752,0), MATCH("*3rd*",'Juan-SESSION'!$K$7:$T$7,0)),"")</f>
        <v>#N/A</v>
      </c>
      <c r="H497" s="131" t="e">
        <f>INDEX('Juan-SESSION'!$L$745:$U$752, MATCH("*Bench Press*",'Juan-SESSION'!$B$745:$B$752,0), MATCH("*3rd*",'Juan-SESSION'!$K$7:$T$7,0))</f>
        <v>#N/A</v>
      </c>
      <c r="I497" s="132" t="e">
        <f>IF($A$494='Juan-SESSION'!$A$745,INDEX('Juan-SESSION'!$K$745:$T$752, MATCH("*Military*",'Juan-SESSION'!$B$745:$B$752,0), MATCH("*3rd*",'Juan-SESSION'!$K$7:$T$7,0)),"")</f>
        <v>#N/A</v>
      </c>
      <c r="J497" s="44" t="e">
        <f>INDEX('Juan-SESSION'!$L$745:$U$752, MATCH("*Military*",'Juan-SESSION'!$B$745:$B$752,0), MATCH("*3rd*",'Juan-SESSION'!$K$7:$T$7,0))</f>
        <v>#N/A</v>
      </c>
      <c r="K497" s="131" t="e">
        <f>IF($A$494='Juan-SESSION'!$A$745,INDEX('Juan-SESSION'!$K$745:$T$752, MATCH("*Clean *",'Juan-SESSION'!$B$745:$B$752,0), MATCH("*3rd*",'Juan-SESSION'!$K$7:$T$7,0)),"")</f>
        <v>#N/A</v>
      </c>
      <c r="L497" s="44" t="e">
        <f>INDEX('Juan-SESSION'!$L$745:$U$752, MATCH("*Clean *",'Juan-SESSION'!$B$673:$B$752,0), MATCH("*3rd*",'Juan-SESSION'!$K$7:$T$7,0))</f>
        <v>#N/A</v>
      </c>
      <c r="M497" s="131" t="e">
        <f>IF($A$494='Juan-SESSION'!$A$745,INDEX('Juan-SESSION'!$K$745:$T$752, MATCH("*Lat Pulldown*",'Juan-SESSION'!$B$745:$B$752,0), MATCH("*3rd*",'Juan-SESSION'!$K$7:$T$7,0)),"")</f>
        <v>#N/A</v>
      </c>
      <c r="N497" s="44" t="e">
        <f>INDEX('Juan-SESSION'!$L$745:$U$752, MATCH("*Lat Pulldown*",'Juan-SESSION'!$B$745:$B$752,0), MATCH("*3rd*",'Juan-SESSION'!$K$7:$T$7,0))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 t="e">
        <f>IF($A$494='Juan-SESSION'!$A$745,INDEX('Juan-SESSION'!$K$745:$T$752, MATCH("*Squat*",'Juan-SESSION'!$B$745:$B$752,0), MATCH("*4th*",'Juan-SESSION'!$K$7:$T$7,0)),"")</f>
        <v>#N/A</v>
      </c>
      <c r="D498" s="132" t="e">
        <f>INDEX('Juan-SESSION'!L$745:U$752, MATCH("*Squat*",'Juan-SESSION'!$B$745:$B$752,0), MATCH("*4th*",'Juan-SESSION'!K$7:T$7,0))</f>
        <v>#N/A</v>
      </c>
      <c r="E498" s="131" t="e">
        <f>IF($A$494='Juan-SESSION'!$A$745,INDEX('Juan-SESSION'!$K$745:$T$752, MATCH("*Deadlift*",'Juan-SESSION'!$B$745:$B$752,0), MATCH("*4th*",'Juan-SESSION'!$K$7:$T$7,0)),"")</f>
        <v>#N/A</v>
      </c>
      <c r="F498" s="131" t="e">
        <f>INDEX('Juan-SESSION'!$L$745:$U$752, MATCH("*Deadlift*",'Juan-SESSION'!$B$673:$B$752,0), MATCH("*4th*",'Juan-SESSION'!$K$7:$T$7,0))</f>
        <v>#N/A</v>
      </c>
      <c r="G498" s="131" t="e">
        <f>IF($A$494='Juan-SESSION'!$A$745,INDEX('Juan-SESSION'!$K$745:$T$752, MATCH("*Bench Press*",'Juan-SESSION'!$B$745:$B$752,0), MATCH("*4th*",'Juan-SESSION'!$K$7:$T$7,0)),"")</f>
        <v>#N/A</v>
      </c>
      <c r="H498" s="131" t="e">
        <f>INDEX('Juan-SESSION'!$L$745:$U$752, MATCH("*Bench Press*",'Juan-SESSION'!$B$745:$B$752,0), MATCH("*4th*",'Juan-SESSION'!$K$7:$T$7,0))</f>
        <v>#N/A</v>
      </c>
      <c r="I498" s="132" t="e">
        <f>IF($A$494='Juan-SESSION'!$A$745,INDEX('Juan-SESSION'!$K$745:$T$752, MATCH("*Military*",'Juan-SESSION'!$B$745:$B$752,0), MATCH("*4th*",'Juan-SESSION'!$K$7:$T$7,0)),"")</f>
        <v>#N/A</v>
      </c>
      <c r="J498" s="44" t="e">
        <f>INDEX('Juan-SESSION'!$L$745:$U$752, MATCH("*Military*",'Juan-SESSION'!$B$745:$B$752,0), MATCH("*4th*",'Juan-SESSION'!$K$7:$T$7,0))</f>
        <v>#N/A</v>
      </c>
      <c r="K498" s="131" t="e">
        <f>IF($A$494='Juan-SESSION'!$A$745,INDEX('Juan-SESSION'!$K$745:$T$752, MATCH("*Clean *",'Juan-SESSION'!$B$745:$B$752,0), MATCH("*4th*",'Juan-SESSION'!$K$7:$T$7,0)),"")</f>
        <v>#N/A</v>
      </c>
      <c r="L498" s="44" t="e">
        <f>INDEX('Juan-SESSION'!$L$745:$U$752, MATCH("*Clean *",'Juan-SESSION'!$B$673:$B$752,0), MATCH("*4th*",'Juan-SESSION'!$K$7:$T$7,0))</f>
        <v>#N/A</v>
      </c>
      <c r="M498" s="131" t="e">
        <f>IF($A$494='Juan-SESSION'!$A$745,INDEX('Juan-SESSION'!$K$745:$T$752, MATCH("*Lat Pulldown*",'Juan-SESSION'!$B$745:$B$752,0), MATCH("*4th*",'Juan-SESSION'!$K$7:$T$7,0)),"")</f>
        <v>#N/A</v>
      </c>
      <c r="N498" s="44" t="e">
        <f>INDEX('Juan-SESSION'!$L$745:$U$752, MATCH("*Lat Pulldown*",'Juan-SESSION'!$B$745:$B$752,0), MATCH("*4th*",'Juan-SESSION'!$K$7:$T$7,0))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 t="e">
        <f>IF($A$494='Juan-SESSION'!$A$745,INDEX('Juan-SESSION'!$K$745:$T$752, MATCH("*Squat*",'Juan-SESSION'!$B$745:$B$752,0), MATCH("*5th*",'Juan-SESSION'!$K$7:$T$7,0)),"")</f>
        <v>#N/A</v>
      </c>
      <c r="D499" s="132" t="e">
        <f>INDEX('Juan-SESSION'!L$745:U$752, MATCH("*Squat*",'Juan-SESSION'!$B$745:$B$752,0), MATCH("*5th*",'Juan-SESSION'!K$7:T$7,0))</f>
        <v>#N/A</v>
      </c>
      <c r="E499" s="131" t="e">
        <f>IF($A$494='Juan-SESSION'!$A$745,INDEX('Juan-SESSION'!$K$745:$T$752, MATCH("*Deadlift*",'Juan-SESSION'!$B$745:$B$752,0), MATCH("*5th*",'Juan-SESSION'!$K$7:$T$7,0)),"")</f>
        <v>#N/A</v>
      </c>
      <c r="F499" s="131" t="e">
        <f>INDEX('Juan-SESSION'!$L$745:$U$752, MATCH("*Deadlift*",'Juan-SESSION'!$B$673:$B$752,0), MATCH("*5th*",'Juan-SESSION'!$K$7:$T$7,0))</f>
        <v>#N/A</v>
      </c>
      <c r="G499" s="131" t="e">
        <f>IF($A$494='Juan-SESSION'!$A$745,INDEX('Juan-SESSION'!$K$745:$T$752, MATCH("*Bench Press*",'Juan-SESSION'!$B$745:$B$752,0), MATCH("*5th*",'Juan-SESSION'!$K$7:$T$7,0)),"")</f>
        <v>#N/A</v>
      </c>
      <c r="H499" s="131" t="e">
        <f>INDEX('Juan-SESSION'!$L$745:$U$752, MATCH("*Bench Press*",'Juan-SESSION'!$B$745:$B$752,0), MATCH("*5th*",'Juan-SESSION'!$K$7:$T$7,0))</f>
        <v>#N/A</v>
      </c>
      <c r="I499" s="132" t="e">
        <f>IF($A$494='Juan-SESSION'!$A$745,INDEX('Juan-SESSION'!$K$745:$T$752, MATCH("*Military*",'Juan-SESSION'!$B$745:$B$752,0), MATCH("*5th*",'Juan-SESSION'!$K$7:$T$7,0)),"")</f>
        <v>#N/A</v>
      </c>
      <c r="J499" s="44" t="e">
        <f>INDEX('Juan-SESSION'!$L$745:$U$752, MATCH("*Military*",'Juan-SESSION'!$B$745:$B$752,0), MATCH("*5th*",'Juan-SESSION'!$K$7:$T$7,0))</f>
        <v>#N/A</v>
      </c>
      <c r="K499" s="131" t="e">
        <f>IF($A$494='Juan-SESSION'!$A$745,INDEX('Juan-SESSION'!$K$745:$T$752, MATCH("*Clean *",'Juan-SESSION'!$B$745:$B$752,0), MATCH("*5th*",'Juan-SESSION'!$K$7:$T$7,0)),"")</f>
        <v>#N/A</v>
      </c>
      <c r="L499" s="44" t="e">
        <f>INDEX('Juan-SESSION'!$L$745:$U$752, MATCH("*Clean *",'Juan-SESSION'!$B$673:$B$752,0), MATCH("*5th*",'Juan-SESSION'!$K$7:$T$7,0))</f>
        <v>#N/A</v>
      </c>
      <c r="M499" s="131" t="e">
        <f>IF($A$494='Juan-SESSION'!$A$745,INDEX('Juan-SESSION'!$K$745:$T$752, MATCH("*Lat Pulldown*",'Juan-SESSION'!$B$745:$B$752,0), MATCH("*5th*",'Juan-SESSION'!$K$7:$T$7,0)),"")</f>
        <v>#N/A</v>
      </c>
      <c r="N499" s="44" t="e">
        <f>INDEX('Juan-SESSION'!$L$745:$U$752, MATCH("*Lat Pulldown*",'Juan-SESSION'!$B$745:$B$752,0), MATCH("*5th*",'Juan-SESSION'!$K$7:$T$7,0))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'Juan-SESSION'!A754</f>
        <v>0</v>
      </c>
      <c r="B500" s="116" t="s">
        <v>84</v>
      </c>
      <c r="C500" s="117" t="e">
        <f>MAX(C501:C505)</f>
        <v>#N/A</v>
      </c>
      <c r="D500" s="116" t="e">
        <f t="array" ref="D500">MAX(IF(C501:C505=C500,D501:D505))</f>
        <v>#N/A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e">
        <f>IF($A$140='Juan-SESSION'!$A$754,INDEX('Juan-SESSION'!$K$754:$T$761, MATCH("*1k Row*",'Juan-SESSION'!$B$754:$B$761,0), MATCH("*1st*",'Juan-SESSION'!$K$7:$T$7,0)),"")</f>
        <v>#N/A</v>
      </c>
      <c r="P500" s="152" t="e">
        <f>IF($A$140='Juan-SESSION'!$A$754,INDEX('Juan-SESSION'!$K$754:$T$761, MATCH("*HIIT*",'Juan-SESSION'!$B$754:$B$761,0), MATCH("*1st*",'Juan-SESSION'!$K$7:$T$7,0)),"")</f>
        <v>#N/A</v>
      </c>
      <c r="Q500" s="119" t="e">
        <f>INDEX('Juan-SESSION'!$L$673:$U$754, MATCH("*HIIT*",'Juan-SESSION'!$B$673:$B$754,0), MATCH("*1st*",'Juan-SESSION'!$K$7:$T$7,0))</f>
        <v>#N/A</v>
      </c>
      <c r="R500" s="119">
        <f>'Juan-SESSION'!U568</f>
        <v>0</v>
      </c>
      <c r="S500" s="116"/>
      <c r="T500" s="116"/>
      <c r="U500" s="120">
        <f>'Juan-SESSION'!A680</f>
        <v>0</v>
      </c>
      <c r="V500" s="120">
        <f>'Juan-SESSION'!A681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 t="e">
        <f>IF($A$500='Juan-SESSION'!$A$754,INDEX('Juan-SESSION'!$K$754:$T$761, MATCH("*Squat*",'Juan-SESSION'!$B$754:$B$761,0), MATCH("*1st*",'Juan-SESSION'!$K$7:$T$7,0)),"")</f>
        <v>#N/A</v>
      </c>
      <c r="D501" s="132" t="e">
        <f>INDEX('Juan-SESSION'!L$754:U$761, MATCH("*Squat*",'Juan-SESSION'!$B$754:$B$761,0), MATCH("*1st*",'Juan-SESSION'!K$7:T$7,0))</f>
        <v>#N/A</v>
      </c>
      <c r="E501" s="131" t="e">
        <f>IF($A$500='Juan-SESSION'!$A$754,INDEX('Juan-SESSION'!$K$754:$T$761, MATCH("*Deadlift*",'Juan-SESSION'!$B$754:$B$761,0), MATCH("*1st*",'Juan-SESSION'!$K$7:$T$7,0)),"")</f>
        <v>#N/A</v>
      </c>
      <c r="F501" s="131" t="e">
        <f>INDEX('Juan-SESSION'!$L$754:$U$761, MATCH("*Deadlift*",'Juan-SESSION'!$B$673:$B$761,0), MATCH("*1st*",'Juan-SESSION'!$K$7:$T$7,0))</f>
        <v>#N/A</v>
      </c>
      <c r="G501" s="131" t="e">
        <f>IF($A$500='Juan-SESSION'!$A$754,INDEX('Juan-SESSION'!$K$754:$T$761, MATCH("*Bench Press*",'Juan-SESSION'!$B$754:$B$761,0), MATCH("*1st*",'Juan-SESSION'!$K$7:$T$7,0)),"")</f>
        <v>#N/A</v>
      </c>
      <c r="H501" s="131" t="e">
        <f>INDEX('Juan-SESSION'!$L$754:$U$761, MATCH("*Bench Press*",'Juan-SESSION'!$B$754:$B$761,0), MATCH("*1st*",'Juan-SESSION'!$K$7:$T$7,0))</f>
        <v>#N/A</v>
      </c>
      <c r="I501" s="132" t="e">
        <f>IF($A$500='Juan-SESSION'!$A$754,INDEX('Juan-SESSION'!$K$754:$T$761, MATCH("*Military*",'Juan-SESSION'!$B$754:$B$761,0), MATCH("*1st*",'Juan-SESSION'!$K$7:$T$7,0)),"")</f>
        <v>#N/A</v>
      </c>
      <c r="J501" s="48" t="e">
        <f>INDEX('Juan-SESSION'!$L$754:$U$761, MATCH("*Military*",'Juan-SESSION'!$B$754:$B$761,0), MATCH("*1st*",'Juan-SESSION'!$K$7:$T$7,0))</f>
        <v>#N/A</v>
      </c>
      <c r="K501" s="131" t="e">
        <f>IF($A$500='Juan-SESSION'!$A$754,INDEX('Juan-SESSION'!$K$754:$T$761, MATCH("*Clean *",'Juan-SESSION'!$B$754:$B$761,0), MATCH("*1st*",'Juan-SESSION'!$K$7:$T$7,0)),"")</f>
        <v>#N/A</v>
      </c>
      <c r="L501" s="48" t="e">
        <f>INDEX('Juan-SESSION'!$L$754:$U$761, MATCH("*Clean *",'Juan-SESSION'!$B$673:$B$761,0), MATCH("*1st*",'Juan-SESSION'!$K$7:$T$7,0))</f>
        <v>#N/A</v>
      </c>
      <c r="M501" s="131" t="e">
        <f>IF($A$500='Juan-SESSION'!$A$754,INDEX('Juan-SESSION'!$K$754:$T$761, MATCH("*Lat Pulldown*",'Juan-SESSION'!$B$754:$B$761,0), MATCH("*1st*",'Juan-SESSION'!$K$7:$T$7,0)),"")</f>
        <v>#N/A</v>
      </c>
      <c r="N501" s="48" t="e">
        <f>INDEX('Juan-SESSION'!$L$754:$U$761, MATCH("*Lat Pulldown*",'Juan-SESSION'!$B$754:$B$761,0), MATCH("*1st*",'Juan-SESSION'!$K$7:$T$7,0))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 t="e">
        <f>IF($A$500='Juan-SESSION'!$A$754,INDEX('Juan-SESSION'!$K$754:$T$761, MATCH("*Squat*",'Juan-SESSION'!$B$754:$B$761,0), MATCH("*2nd*",'Juan-SESSION'!$K$7:$T$7,0)),"")</f>
        <v>#N/A</v>
      </c>
      <c r="D502" s="132" t="e">
        <f>INDEX('Juan-SESSION'!L$754:U$761, MATCH("*Squat*",'Juan-SESSION'!$B$754:$B$761,0), MATCH("*2nd*",'Juan-SESSION'!K$7:T$7,0))</f>
        <v>#N/A</v>
      </c>
      <c r="E502" s="131" t="e">
        <f>IF($A$500='Juan-SESSION'!$A$754,INDEX('Juan-SESSION'!$K$754:$T$761, MATCH("*Deadlift*",'Juan-SESSION'!$B$754:$B$761,0), MATCH("*2ND*",'Juan-SESSION'!$K$7:$T$7,0)),"")</f>
        <v>#N/A</v>
      </c>
      <c r="F502" s="131" t="e">
        <f>INDEX('Juan-SESSION'!$L$754:$U$761, MATCH("*Deadlift*",'Juan-SESSION'!$B$673:$B$761,0), MATCH("*2nd*",'Juan-SESSION'!$K$7:$T$7,0))</f>
        <v>#N/A</v>
      </c>
      <c r="G502" s="131" t="e">
        <f>IF($A$500='Juan-SESSION'!$A$754,INDEX('Juan-SESSION'!$K$754:$T$761, MATCH("*Bench Press*",'Juan-SESSION'!$B$754:$B$761,0), MATCH("*2ND*",'Juan-SESSION'!$K$7:$T$7,0)),"")</f>
        <v>#N/A</v>
      </c>
      <c r="H502" s="131" t="e">
        <f>INDEX('Juan-SESSION'!$L$754:$U$761, MATCH("*Bench Press*",'Juan-SESSION'!$B$754:$B$761,0), MATCH("*2nd*",'Juan-SESSION'!$K$7:$T$7,0))</f>
        <v>#N/A</v>
      </c>
      <c r="I502" s="132" t="e">
        <f>IF($A$500='Juan-SESSION'!$A$754,INDEX('Juan-SESSION'!$K$754:$T$761, MATCH("*Military*",'Juan-SESSION'!$B$754:$B$761,0), MATCH("*2ND*",'Juan-SESSION'!$K$7:$T$7,0)),"")</f>
        <v>#N/A</v>
      </c>
      <c r="J502" s="44" t="e">
        <f>INDEX('Juan-SESSION'!$L$754:$U$761, MATCH("*Military*",'Juan-SESSION'!$B$754:$B$761,0), MATCH("*2nd*",'Juan-SESSION'!$K$7:$T$7,0))</f>
        <v>#N/A</v>
      </c>
      <c r="K502" s="131" t="e">
        <f>IF($A$500='Juan-SESSION'!$A$754,INDEX('Juan-SESSION'!$K$754:$T$761, MATCH("*Clean *",'Juan-SESSION'!$B$754:$B$761,0), MATCH("*2ND*",'Juan-SESSION'!$K$7:$T$7,0)),"")</f>
        <v>#N/A</v>
      </c>
      <c r="L502" s="44" t="e">
        <f>INDEX('Juan-SESSION'!$L$754:$U$761, MATCH("*Clean *",'Juan-SESSION'!$B$673:$B$761,0), MATCH("*2nd*",'Juan-SESSION'!$K$7:$T$7,0))</f>
        <v>#N/A</v>
      </c>
      <c r="M502" s="131" t="e">
        <f>IF($A$500='Juan-SESSION'!$A$754,INDEX('Juan-SESSION'!$K$754:$T$761, MATCH("*Lat Pulldown*",'Juan-SESSION'!$B$754:$B$761,0), MATCH("*2ND*",'Juan-SESSION'!$K$7:$T$7,0)),"")</f>
        <v>#N/A</v>
      </c>
      <c r="N502" s="44" t="e">
        <f>INDEX('Juan-SESSION'!$L$754:$U$761, MATCH("*Lat Pulldown*",'Juan-SESSION'!$B$754:$B$761,0), MATCH("*2nd*",'Juan-SESSION'!$K$7:$T$7,0))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 t="e">
        <f>IF($A$500='Juan-SESSION'!$A$754,INDEX('Juan-SESSION'!$K$754:$T$761, MATCH("*Squat*",'Juan-SESSION'!$B$754:$B$761,0), MATCH("*3rd*",'Juan-SESSION'!$K$7:$T$7,0)),"")</f>
        <v>#N/A</v>
      </c>
      <c r="D503" s="132" t="e">
        <f>INDEX('Juan-SESSION'!L$754:U$761, MATCH("*Squat*",'Juan-SESSION'!$B$754:$B$761,0), MATCH("*3rd*",'Juan-SESSION'!K$7:T$7,0))</f>
        <v>#N/A</v>
      </c>
      <c r="E503" s="131" t="e">
        <f>IF($A$500='Juan-SESSION'!$A$754,INDEX('Juan-SESSION'!$K$754:$T$761, MATCH("*Deadlift*",'Juan-SESSION'!$B$754:$B$761,0), MATCH("*3rd*",'Juan-SESSION'!$K$7:$T$7,0)),"")</f>
        <v>#N/A</v>
      </c>
      <c r="F503" s="131" t="e">
        <f>INDEX('Juan-SESSION'!$L$754:$U$761, MATCH("*Deadlift*",'Juan-SESSION'!$B$673:$B$761,0), MATCH("*3rd*",'Juan-SESSION'!$K$7:$T$7,0))</f>
        <v>#N/A</v>
      </c>
      <c r="G503" s="131" t="e">
        <f>IF($A$500='Juan-SESSION'!$A$754,INDEX('Juan-SESSION'!$K$754:$T$761, MATCH("*Bench Press*",'Juan-SESSION'!$B$754:$B$761,0), MATCH("*3rd*",'Juan-SESSION'!$K$7:$T$7,0)),"")</f>
        <v>#N/A</v>
      </c>
      <c r="H503" s="131" t="e">
        <f>INDEX('Juan-SESSION'!$L$754:$U$761, MATCH("*Bench Press*",'Juan-SESSION'!$B$754:$B$761,0), MATCH("*3rd*",'Juan-SESSION'!$K$7:$T$7,0))</f>
        <v>#N/A</v>
      </c>
      <c r="I503" s="132" t="e">
        <f>IF($A$500='Juan-SESSION'!$A$754,INDEX('Juan-SESSION'!$K$754:$T$761, MATCH("*Military*",'Juan-SESSION'!$B$754:$B$761,0), MATCH("*3rd*",'Juan-SESSION'!$K$7:$T$7,0)),"")</f>
        <v>#N/A</v>
      </c>
      <c r="J503" s="44" t="e">
        <f>INDEX('Juan-SESSION'!$L$754:$U$761, MATCH("*Military*",'Juan-SESSION'!$B$754:$B$761,0), MATCH("*3rd*",'Juan-SESSION'!$K$7:$T$7,0))</f>
        <v>#N/A</v>
      </c>
      <c r="K503" s="131" t="e">
        <f>IF($A$500='Juan-SESSION'!$A$754,INDEX('Juan-SESSION'!$K$754:$T$761, MATCH("*Clean *",'Juan-SESSION'!$B$754:$B$761,0), MATCH("*3rd*",'Juan-SESSION'!$K$7:$T$7,0)),"")</f>
        <v>#N/A</v>
      </c>
      <c r="L503" s="44" t="e">
        <f>INDEX('Juan-SESSION'!$L$754:$U$761, MATCH("*Clean *",'Juan-SESSION'!$B$673:$B$761,0), MATCH("*3rd*",'Juan-SESSION'!$K$7:$T$7,0))</f>
        <v>#N/A</v>
      </c>
      <c r="M503" s="131" t="e">
        <f>IF($A$500='Juan-SESSION'!$A$754,INDEX('Juan-SESSION'!$K$754:$T$761, MATCH("*Lat Pulldown*",'Juan-SESSION'!$B$754:$B$761,0), MATCH("*3rd*",'Juan-SESSION'!$K$7:$T$7,0)),"")</f>
        <v>#N/A</v>
      </c>
      <c r="N503" s="44" t="e">
        <f>INDEX('Juan-SESSION'!$L$754:$U$761, MATCH("*Lat Pulldown*",'Juan-SESSION'!$B$754:$B$761,0), MATCH("*3rd*",'Juan-SESSION'!$K$7:$T$7,0))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 t="e">
        <f>IF($A$500='Juan-SESSION'!$A$754,INDEX('Juan-SESSION'!$K$754:$T$761, MATCH("*Squat*",'Juan-SESSION'!$B$754:$B$761,0), MATCH("*4th*",'Juan-SESSION'!$K$7:$T$7,0)),"")</f>
        <v>#N/A</v>
      </c>
      <c r="D504" s="132" t="e">
        <f>INDEX('Juan-SESSION'!L$754:U$761, MATCH("*Squat*",'Juan-SESSION'!$B$754:$B$761,0), MATCH("*4th*",'Juan-SESSION'!K$7:T$7,0))</f>
        <v>#N/A</v>
      </c>
      <c r="E504" s="131" t="e">
        <f>IF($A$500='Juan-SESSION'!$A$754,INDEX('Juan-SESSION'!$K$754:$T$761, MATCH("*Deadlift*",'Juan-SESSION'!$B$754:$B$761,0), MATCH("*4th*",'Juan-SESSION'!$K$7:$T$7,0)),"")</f>
        <v>#N/A</v>
      </c>
      <c r="F504" s="131" t="e">
        <f>INDEX('Juan-SESSION'!$L$754:$U$761, MATCH("*Deadlift*",'Juan-SESSION'!$B$673:$B$761,0), MATCH("*4th*",'Juan-SESSION'!$K$7:$T$7,0))</f>
        <v>#N/A</v>
      </c>
      <c r="G504" s="131" t="e">
        <f>IF($A$500='Juan-SESSION'!$A$754,INDEX('Juan-SESSION'!$K$754:$T$761, MATCH("*Bench Press*",'Juan-SESSION'!$B$754:$B$761,0), MATCH("*4th*",'Juan-SESSION'!$K$7:$T$7,0)),"")</f>
        <v>#N/A</v>
      </c>
      <c r="H504" s="131" t="e">
        <f>INDEX('Juan-SESSION'!$L$754:$U$761, MATCH("*Bench Press*",'Juan-SESSION'!$B$754:$B$761,0), MATCH("*4th*",'Juan-SESSION'!$K$7:$T$7,0))</f>
        <v>#N/A</v>
      </c>
      <c r="I504" s="132" t="e">
        <f>IF($A$500='Juan-SESSION'!$A$754,INDEX('Juan-SESSION'!$K$754:$T$761, MATCH("*Military*",'Juan-SESSION'!$B$754:$B$761,0), MATCH("*4th*",'Juan-SESSION'!$K$7:$T$7,0)),"")</f>
        <v>#N/A</v>
      </c>
      <c r="J504" s="44" t="e">
        <f>INDEX('Juan-SESSION'!$L$754:$U$761, MATCH("*Military*",'Juan-SESSION'!$B$754:$B$761,0), MATCH("*4th*",'Juan-SESSION'!$K$7:$T$7,0))</f>
        <v>#N/A</v>
      </c>
      <c r="K504" s="131" t="e">
        <f>IF($A$500='Juan-SESSION'!$A$754,INDEX('Juan-SESSION'!$K$754:$T$761, MATCH("*Clean *",'Juan-SESSION'!$B$754:$B$761,0), MATCH("*4th*",'Juan-SESSION'!$K$7:$T$7,0)),"")</f>
        <v>#N/A</v>
      </c>
      <c r="L504" s="44" t="e">
        <f>INDEX('Juan-SESSION'!$L$754:$U$761, MATCH("*Clean *",'Juan-SESSION'!$B$673:$B$761,0), MATCH("*4th*",'Juan-SESSION'!$K$7:$T$7,0))</f>
        <v>#N/A</v>
      </c>
      <c r="M504" s="131" t="e">
        <f>IF($A$500='Juan-SESSION'!$A$754,INDEX('Juan-SESSION'!$K$754:$T$761, MATCH("*Lat Pulldown*",'Juan-SESSION'!$B$754:$B$761,0), MATCH("*4th*",'Juan-SESSION'!$K$7:$T$7,0)),"")</f>
        <v>#N/A</v>
      </c>
      <c r="N504" s="44" t="e">
        <f>INDEX('Juan-SESSION'!$L$754:$U$761, MATCH("*Lat Pulldown*",'Juan-SESSION'!$B$754:$B$761,0), MATCH("*4th*",'Juan-SESSION'!$K$7:$T$7,0))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 t="e">
        <f>IF($A$500='Juan-SESSION'!$A$754,INDEX('Juan-SESSION'!$K$754:$T$761, MATCH("*Squat*",'Juan-SESSION'!$B$754:$B$761,0), MATCH("*5th*",'Juan-SESSION'!$K$7:$T$7,0)),"")</f>
        <v>#N/A</v>
      </c>
      <c r="D505" s="132" t="e">
        <f>INDEX('Juan-SESSION'!L$754:U$761, MATCH("*Squat*",'Juan-SESSION'!$B$754:$B$761,0), MATCH("*5th*",'Juan-SESSION'!K$7:T$7,0))</f>
        <v>#N/A</v>
      </c>
      <c r="E505" s="131" t="e">
        <f>IF($A$500='Juan-SESSION'!$A$754,INDEX('Juan-SESSION'!$K$754:$T$761, MATCH("*Deadlift*",'Juan-SESSION'!$B$754:$B$761,0), MATCH("*5th*",'Juan-SESSION'!$K$7:$T$7,0)),"")</f>
        <v>#N/A</v>
      </c>
      <c r="F505" s="131" t="e">
        <f>INDEX('Juan-SESSION'!$L$754:$U$761, MATCH("*Deadlift*",'Juan-SESSION'!$B$673:$B$761,0), MATCH("*5th*",'Juan-SESSION'!$K$7:$T$7,0))</f>
        <v>#N/A</v>
      </c>
      <c r="G505" s="131" t="e">
        <f>IF($A$500='Juan-SESSION'!$A$754,INDEX('Juan-SESSION'!$K$754:$T$761, MATCH("*Bench Press*",'Juan-SESSION'!$B$754:$B$761,0), MATCH("*5th*",'Juan-SESSION'!$K$7:$T$7,0)),"")</f>
        <v>#N/A</v>
      </c>
      <c r="H505" s="131" t="e">
        <f>INDEX('Juan-SESSION'!$L$754:$U$761, MATCH("*Bench Press*",'Juan-SESSION'!$B$754:$B$761,0), MATCH("*5th*",'Juan-SESSION'!$K$7:$T$7,0))</f>
        <v>#N/A</v>
      </c>
      <c r="I505" s="132" t="e">
        <f>IF($A$500='Juan-SESSION'!$A$754,INDEX('Juan-SESSION'!$K$754:$T$761, MATCH("*Military*",'Juan-SESSION'!$B$754:$B$761,0), MATCH("*5th*",'Juan-SESSION'!$K$7:$T$7,0)),"")</f>
        <v>#N/A</v>
      </c>
      <c r="J505" s="44" t="e">
        <f>INDEX('Juan-SESSION'!$L$754:$U$761, MATCH("*Military*",'Juan-SESSION'!$B$754:$B$761,0), MATCH("*5th*",'Juan-SESSION'!$K$7:$T$7,0))</f>
        <v>#N/A</v>
      </c>
      <c r="K505" s="131" t="e">
        <f>IF($A$500='Juan-SESSION'!$A$754,INDEX('Juan-SESSION'!$K$754:$T$761, MATCH("*Clean *",'Juan-SESSION'!$B$754:$B$761,0), MATCH("*5th*",'Juan-SESSION'!$K$7:$T$7,0)),"")</f>
        <v>#N/A</v>
      </c>
      <c r="L505" s="44" t="e">
        <f>INDEX('Juan-SESSION'!$L$754:$U$761, MATCH("*Clean *",'Juan-SESSION'!$B$673:$B$761,0), MATCH("*5th*",'Juan-SESSION'!$K$7:$T$7,0))</f>
        <v>#N/A</v>
      </c>
      <c r="M505" s="131" t="e">
        <f>IF($A$500='Juan-SESSION'!$A$754,INDEX('Juan-SESSION'!$K$754:$T$761, MATCH("*Lat Pulldown*",'Juan-SESSION'!$B$754:$B$761,0), MATCH("*5th*",'Juan-SESSION'!$K$7:$T$7,0)),"")</f>
        <v>#N/A</v>
      </c>
      <c r="N505" s="44" t="e">
        <f>INDEX('Juan-SESSION'!$L$754:$U$761, MATCH("*Lat Pulldown*",'Juan-SESSION'!$B$754:$B$761,0), MATCH("*5th*",'Juan-SESSION'!$K$7:$T$7,0))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'Juan-SESSION'!A763</f>
        <v>0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e">
        <f>IF($A$140='Juan-SESSION'!$A$763,INDEX('Juan-SESSION'!$K$763:$T$770, MATCH("*1k Row*",'Juan-SESSION'!$B$763:$B$770,0), MATCH("*1st*",'Juan-SESSION'!$K$7:$T$7,0)),"")</f>
        <v>#N/A</v>
      </c>
      <c r="P506" s="152" t="e">
        <f>IF($A$140='Juan-SESSION'!$A$763,INDEX('Juan-SESSION'!$K$763:$T$770, MATCH("*HIIT*",'Juan-SESSION'!$B$763:$B$770,0), MATCH("*1st*",'Juan-SESSION'!$K$7:$T$7,0)),"")</f>
        <v>#N/A</v>
      </c>
      <c r="Q506" s="119" t="e">
        <f>INDEX('Juan-SESSION'!$L$673:$U$763, MATCH("*HIIT*",'Juan-SESSION'!$B$673:$B$763,0), MATCH("*1st*",'Juan-SESSION'!$K$7:$T$7,0))</f>
        <v>#N/A</v>
      </c>
      <c r="R506" s="119">
        <f>'Juan-SESSION'!U574</f>
        <v>0</v>
      </c>
      <c r="S506" s="116"/>
      <c r="T506" s="116"/>
      <c r="U506" s="120">
        <f>'Juan-SESSION'!A764</f>
        <v>0</v>
      </c>
      <c r="V506" s="120">
        <f>'Juan-SESSION'!A764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IF($A$506='Juan-SESSION'!$A$763,INDEX('Juan-SESSION'!$K$763:$T$770, MATCH("*Squat*",'Juan-SESSION'!$B$763:$B$770,0), MATCH("*1st*",'Juan-SESSION'!$K$7:$T$7,0)),"")</f>
        <v>#N/A</v>
      </c>
      <c r="D507" s="132" t="e">
        <f>INDEX('Juan-SESSION'!L$763:U$770, MATCH("*Squat*",'Juan-SESSION'!$B$763:$B$770,0), MATCH("*1st*",'Juan-SESSION'!K$7:T$7,0))</f>
        <v>#N/A</v>
      </c>
      <c r="E507" s="131" t="e">
        <f>IF($A$506='Juan-SESSION'!$A$763,INDEX('Juan-SESSION'!$K$763:$T$770, MATCH("*Deadlift*",'Juan-SESSION'!$B$763:$B$770,0), MATCH("*1st*",'Juan-SESSION'!$K$7:$T$7,0)),"")</f>
        <v>#N/A</v>
      </c>
      <c r="F507" s="131" t="e">
        <f>INDEX('Juan-SESSION'!$L$763:$U$770, MATCH("*Deadlift*",'Juan-SESSION'!$B$673:$B$770,0), MATCH("*1st*",'Juan-SESSION'!$K$7:$T$7,0))</f>
        <v>#N/A</v>
      </c>
      <c r="G507" s="131" t="e">
        <f>IF($A$506='Juan-SESSION'!$A$763,INDEX('Juan-SESSION'!$K$763:$T$770, MATCH("*Bench Press*",'Juan-SESSION'!$B$763:$B$770,0), MATCH("*1st*",'Juan-SESSION'!$K$7:$T$7,0)),"")</f>
        <v>#N/A</v>
      </c>
      <c r="H507" s="131" t="e">
        <f>INDEX('Juan-SESSION'!$L$763:$U$770, MATCH("*Bench Press*",'Juan-SESSION'!$B$763:$B$770,0), MATCH("*1st*",'Juan-SESSION'!$K$7:$T$7,0))</f>
        <v>#N/A</v>
      </c>
      <c r="I507" s="132" t="e">
        <f>IF($A$506='Juan-SESSION'!$A$763,INDEX('Juan-SESSION'!$K$763:$T$770, MATCH("*Military*",'Juan-SESSION'!$B$763:$B$770,0), MATCH("*1st*",'Juan-SESSION'!$K$7:$T$7,0)),"")</f>
        <v>#N/A</v>
      </c>
      <c r="J507" s="48" t="e">
        <f>INDEX('Juan-SESSION'!$L$763:$U$770, MATCH("*Military*",'Juan-SESSION'!$B$763:$B$770,0), MATCH("*1st*",'Juan-SESSION'!$K$7:$T$7,0))</f>
        <v>#N/A</v>
      </c>
      <c r="K507" s="131" t="e">
        <f>IF($A$506='Juan-SESSION'!$A$763,INDEX('Juan-SESSION'!$K$763:$T$770, MATCH("*Clean *",'Juan-SESSION'!$B$763:$B$770,0), MATCH("*1st*",'Juan-SESSION'!$K$7:$T$7,0)),"")</f>
        <v>#N/A</v>
      </c>
      <c r="L507" s="48" t="e">
        <f>INDEX('Juan-SESSION'!$L$763:$U$770, MATCH("*Clean *",'Juan-SESSION'!$B$673:$B$770,0), MATCH("*1st*",'Juan-SESSION'!$K$7:$T$7,0))</f>
        <v>#N/A</v>
      </c>
      <c r="M507" s="131" t="e">
        <f>IF($A$506='Juan-SESSION'!$A$763,INDEX('Juan-SESSION'!$K$763:$T$770, MATCH("*Lat Pulldown*",'Juan-SESSION'!$B$763:$B$770,0), MATCH("*1st*",'Juan-SESSION'!$K$7:$T$7,0)),"")</f>
        <v>#N/A</v>
      </c>
      <c r="N507" s="48" t="e">
        <f>INDEX('Juan-SESSION'!$L$763:$U$770, MATCH("*Lat Pulldown*",'Juan-SESSION'!$B$763:$B$770,0), MATCH("*1st*",'Juan-SESSION'!$K$7:$T$7,0))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IF($A$506='Juan-SESSION'!$A$763,INDEX('Juan-SESSION'!$K$763:$T$770, MATCH("*Squat*",'Juan-SESSION'!$B$763:$B$770,0), MATCH("*2nd*",'Juan-SESSION'!$K$7:$T$7,0)),"")</f>
        <v>#N/A</v>
      </c>
      <c r="D508" s="132" t="e">
        <f>INDEX('Juan-SESSION'!L$763:U$770, MATCH("*Squat*",'Juan-SESSION'!$B$763:$B$770,0), MATCH("*2nd*",'Juan-SESSION'!K$7:T$7,0))</f>
        <v>#N/A</v>
      </c>
      <c r="E508" s="131" t="e">
        <f>IF($A$506='Juan-SESSION'!$A$763,INDEX('Juan-SESSION'!$K$763:$T$770, MATCH("*Deadlift*",'Juan-SESSION'!$B$763:$B$770,0), MATCH("*2ND*",'Juan-SESSION'!$K$7:$T$7,0)),"")</f>
        <v>#N/A</v>
      </c>
      <c r="F508" s="131" t="e">
        <f>INDEX('Juan-SESSION'!$L$763:$U$770, MATCH("*Deadlift*",'Juan-SESSION'!$B$673:$B$770,0), MATCH("*2nd*",'Juan-SESSION'!$K$7:$T$7,0))</f>
        <v>#N/A</v>
      </c>
      <c r="G508" s="131" t="e">
        <f>IF($A$506='Juan-SESSION'!$A$763,INDEX('Juan-SESSION'!$K$763:$T$770, MATCH("*Bench Press*",'Juan-SESSION'!$B$763:$B$770,0), MATCH("*2ND*",'Juan-SESSION'!$K$7:$T$7,0)),"")</f>
        <v>#N/A</v>
      </c>
      <c r="H508" s="131" t="e">
        <f>INDEX('Juan-SESSION'!$L$763:$U$770, MATCH("*Bench Press*",'Juan-SESSION'!$B$763:$B$770,0), MATCH("*2nd*",'Juan-SESSION'!$K$7:$T$7,0))</f>
        <v>#N/A</v>
      </c>
      <c r="I508" s="132" t="e">
        <f>IF($A$506='Juan-SESSION'!$A$763,INDEX('Juan-SESSION'!$K$763:$T$770, MATCH("*Military*",'Juan-SESSION'!$B$763:$B$770,0), MATCH("*2ND*",'Juan-SESSION'!$K$7:$T$7,0)),"")</f>
        <v>#N/A</v>
      </c>
      <c r="J508" s="44" t="e">
        <f>INDEX('Juan-SESSION'!$L$763:$U$770, MATCH("*Military*",'Juan-SESSION'!$B$763:$B$770,0), MATCH("*2nd*",'Juan-SESSION'!$K$7:$T$7,0))</f>
        <v>#N/A</v>
      </c>
      <c r="K508" s="131" t="e">
        <f>IF($A$506='Juan-SESSION'!$A$763,INDEX('Juan-SESSION'!$K$763:$T$770, MATCH("*Clean *",'Juan-SESSION'!$B$763:$B$770,0), MATCH("*2ND*",'Juan-SESSION'!$K$7:$T$7,0)),"")</f>
        <v>#N/A</v>
      </c>
      <c r="L508" s="44" t="e">
        <f>INDEX('Juan-SESSION'!$L$763:$U$770, MATCH("*Clean *",'Juan-SESSION'!$B$673:$B$770,0), MATCH("*2nd*",'Juan-SESSION'!$K$7:$T$7,0))</f>
        <v>#N/A</v>
      </c>
      <c r="M508" s="131" t="e">
        <f>IF($A$506='Juan-SESSION'!$A$763,INDEX('Juan-SESSION'!$K$763:$T$770, MATCH("*Lat Pulldown*",'Juan-SESSION'!$B$763:$B$770,0), MATCH("*2ND*",'Juan-SESSION'!$K$7:$T$7,0)),"")</f>
        <v>#N/A</v>
      </c>
      <c r="N508" s="44" t="e">
        <f>INDEX('Juan-SESSION'!$L$763:$U$770, MATCH("*Lat Pulldown*",'Juan-SESSION'!$B$763:$B$770,0), MATCH("*2nd*",'Juan-SESSION'!$K$7:$T$7,0))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IF($A$506='Juan-SESSION'!$A$763,INDEX('Juan-SESSION'!$K$763:$T$770, MATCH("*Squat*",'Juan-SESSION'!$B$763:$B$770,0), MATCH("*3rd*",'Juan-SESSION'!$K$7:$T$7,0)),"")</f>
        <v>#N/A</v>
      </c>
      <c r="D509" s="132" t="e">
        <f>INDEX('Juan-SESSION'!L$763:U$770, MATCH("*Squat*",'Juan-SESSION'!$B$763:$B$770,0), MATCH("*3rd*",'Juan-SESSION'!K$7:T$7,0))</f>
        <v>#N/A</v>
      </c>
      <c r="E509" s="131" t="e">
        <f>IF($A$506='Juan-SESSION'!$A$763,INDEX('Juan-SESSION'!$K$763:$T$770, MATCH("*Deadlift*",'Juan-SESSION'!$B$763:$B$770,0), MATCH("*3rd*",'Juan-SESSION'!$K$7:$T$7,0)),"")</f>
        <v>#N/A</v>
      </c>
      <c r="F509" s="131" t="e">
        <f>INDEX('Juan-SESSION'!$L$763:$U$770, MATCH("*Deadlift*",'Juan-SESSION'!$B$673:$B$770,0), MATCH("*3rd*",'Juan-SESSION'!$K$7:$T$7,0))</f>
        <v>#N/A</v>
      </c>
      <c r="G509" s="131" t="e">
        <f>IF($A$506='Juan-SESSION'!$A$763,INDEX('Juan-SESSION'!$K$763:$T$770, MATCH("*Bench Press*",'Juan-SESSION'!$B$763:$B$770,0), MATCH("*3rd*",'Juan-SESSION'!$K$7:$T$7,0)),"")</f>
        <v>#N/A</v>
      </c>
      <c r="H509" s="131" t="e">
        <f>INDEX('Juan-SESSION'!$L$763:$U$770, MATCH("*Bench Press*",'Juan-SESSION'!$B$763:$B$770,0), MATCH("*3rd*",'Juan-SESSION'!$K$7:$T$7,0))</f>
        <v>#N/A</v>
      </c>
      <c r="I509" s="132" t="e">
        <f>IF($A$506='Juan-SESSION'!$A$763,INDEX('Juan-SESSION'!$K$763:$T$770, MATCH("*Military*",'Juan-SESSION'!$B$763:$B$770,0), MATCH("*3rd*",'Juan-SESSION'!$K$7:$T$7,0)),"")</f>
        <v>#N/A</v>
      </c>
      <c r="J509" s="44" t="e">
        <f>INDEX('Juan-SESSION'!$L$763:$U$770, MATCH("*Military*",'Juan-SESSION'!$B$763:$B$770,0), MATCH("*3rd*",'Juan-SESSION'!$K$7:$T$7,0))</f>
        <v>#N/A</v>
      </c>
      <c r="K509" s="131" t="e">
        <f>IF($A$506='Juan-SESSION'!$A$763,INDEX('Juan-SESSION'!$K$763:$T$770, MATCH("*Clean *",'Juan-SESSION'!$B$763:$B$770,0), MATCH("*3rd*",'Juan-SESSION'!$K$7:$T$7,0)),"")</f>
        <v>#N/A</v>
      </c>
      <c r="L509" s="44" t="e">
        <f>INDEX('Juan-SESSION'!$L$763:$U$770, MATCH("*Clean *",'Juan-SESSION'!$B$673:$B$770,0), MATCH("*3rd*",'Juan-SESSION'!$K$7:$T$7,0))</f>
        <v>#N/A</v>
      </c>
      <c r="M509" s="131" t="e">
        <f>IF($A$506='Juan-SESSION'!$A$763,INDEX('Juan-SESSION'!$K$763:$T$770, MATCH("*Lat Pulldown*",'Juan-SESSION'!$B$763:$B$770,0), MATCH("*3rd*",'Juan-SESSION'!$K$7:$T$7,0)),"")</f>
        <v>#N/A</v>
      </c>
      <c r="N509" s="44" t="e">
        <f>INDEX('Juan-SESSION'!$L$763:$U$770, MATCH("*Lat Pulldown*",'Juan-SESSION'!$B$763:$B$770,0), MATCH("*3rd*",'Juan-SESSION'!$K$7:$T$7,0))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IF($A$506='Juan-SESSION'!$A$763,INDEX('Juan-SESSION'!$K$763:$T$770, MATCH("*Squat*",'Juan-SESSION'!$B$763:$B$770,0), MATCH("*4th*",'Juan-SESSION'!$K$7:$T$7,0)),"")</f>
        <v>#N/A</v>
      </c>
      <c r="D510" s="132" t="e">
        <f>INDEX('Juan-SESSION'!L$763:U$770, MATCH("*Squat*",'Juan-SESSION'!$B$763:$B$770,0), MATCH("*4th*",'Juan-SESSION'!K$7:T$7,0))</f>
        <v>#N/A</v>
      </c>
      <c r="E510" s="131" t="e">
        <f>IF($A$506='Juan-SESSION'!$A$763,INDEX('Juan-SESSION'!$K$763:$T$770, MATCH("*Deadlift*",'Juan-SESSION'!$B$763:$B$770,0), MATCH("*4th*",'Juan-SESSION'!$K$7:$T$7,0)),"")</f>
        <v>#N/A</v>
      </c>
      <c r="F510" s="131" t="e">
        <f>INDEX('Juan-SESSION'!$L$763:$U$770, MATCH("*Deadlift*",'Juan-SESSION'!$B$673:$B$770,0), MATCH("*4th*",'Juan-SESSION'!$K$7:$T$7,0))</f>
        <v>#N/A</v>
      </c>
      <c r="G510" s="131" t="e">
        <f>IF($A$506='Juan-SESSION'!$A$763,INDEX('Juan-SESSION'!$K$763:$T$770, MATCH("*Bench Press*",'Juan-SESSION'!$B$763:$B$770,0), MATCH("*4th*",'Juan-SESSION'!$K$7:$T$7,0)),"")</f>
        <v>#N/A</v>
      </c>
      <c r="H510" s="131" t="e">
        <f>INDEX('Juan-SESSION'!$L$763:$U$770, MATCH("*Bench Press*",'Juan-SESSION'!$B$763:$B$770,0), MATCH("*4th*",'Juan-SESSION'!$K$7:$T$7,0))</f>
        <v>#N/A</v>
      </c>
      <c r="I510" s="132" t="e">
        <f>IF($A$506='Juan-SESSION'!$A$763,INDEX('Juan-SESSION'!$K$763:$T$770, MATCH("*Military*",'Juan-SESSION'!$B$763:$B$770,0), MATCH("*4th*",'Juan-SESSION'!$K$7:$T$7,0)),"")</f>
        <v>#N/A</v>
      </c>
      <c r="J510" s="44" t="e">
        <f>INDEX('Juan-SESSION'!$L$763:$U$770, MATCH("*Military*",'Juan-SESSION'!$B$763:$B$770,0), MATCH("*4th*",'Juan-SESSION'!$K$7:$T$7,0))</f>
        <v>#N/A</v>
      </c>
      <c r="K510" s="131" t="e">
        <f>IF($A$506='Juan-SESSION'!$A$763,INDEX('Juan-SESSION'!$K$763:$T$770, MATCH("*Clean *",'Juan-SESSION'!$B$763:$B$770,0), MATCH("*4th*",'Juan-SESSION'!$K$7:$T$7,0)),"")</f>
        <v>#N/A</v>
      </c>
      <c r="L510" s="44" t="e">
        <f>INDEX('Juan-SESSION'!$L$763:$U$770, MATCH("*Clean *",'Juan-SESSION'!$B$673:$B$770,0), MATCH("*4th*",'Juan-SESSION'!$K$7:$T$7,0))</f>
        <v>#N/A</v>
      </c>
      <c r="M510" s="131" t="e">
        <f>IF($A$506='Juan-SESSION'!$A$763,INDEX('Juan-SESSION'!$K$763:$T$770, MATCH("*Lat Pulldown*",'Juan-SESSION'!$B$763:$B$770,0), MATCH("*4th*",'Juan-SESSION'!$K$7:$T$7,0)),"")</f>
        <v>#N/A</v>
      </c>
      <c r="N510" s="44" t="e">
        <f>INDEX('Juan-SESSION'!$L$763:$U$770, MATCH("*Lat Pulldown*",'Juan-SESSION'!$B$763:$B$770,0), MATCH("*4th*",'Juan-SESSION'!$K$7:$T$7,0))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IF($A$506='Juan-SESSION'!$A$763,INDEX('Juan-SESSION'!$K$763:$T$770, MATCH("*Squat*",'Juan-SESSION'!$B$763:$B$770,0), MATCH("*5th*",'Juan-SESSION'!$K$7:$T$7,0)),"")</f>
        <v>#N/A</v>
      </c>
      <c r="D511" s="132" t="e">
        <f>INDEX('Juan-SESSION'!L$763:U$770, MATCH("*Squat*",'Juan-SESSION'!$B$763:$B$770,0), MATCH("*5th*",'Juan-SESSION'!K$7:T$7,0))</f>
        <v>#N/A</v>
      </c>
      <c r="E511" s="131" t="e">
        <f>IF($A$506='Juan-SESSION'!$A$763,INDEX('Juan-SESSION'!$K$763:$T$770, MATCH("*Deadlift*",'Juan-SESSION'!$B$763:$B$770,0), MATCH("*5th*",'Juan-SESSION'!$K$7:$T$7,0)),"")</f>
        <v>#N/A</v>
      </c>
      <c r="F511" s="131" t="e">
        <f>INDEX('Juan-SESSION'!$L$763:$U$770, MATCH("*Deadlift*",'Juan-SESSION'!$B$673:$B$770,0), MATCH("*5th*",'Juan-SESSION'!$K$7:$T$7,0))</f>
        <v>#N/A</v>
      </c>
      <c r="G511" s="131" t="e">
        <f>IF($A$506='Juan-SESSION'!$A$763,INDEX('Juan-SESSION'!$K$763:$T$770, MATCH("*Bench Press*",'Juan-SESSION'!$B$763:$B$770,0), MATCH("*5th*",'Juan-SESSION'!$K$7:$T$7,0)),"")</f>
        <v>#N/A</v>
      </c>
      <c r="H511" s="131" t="e">
        <f>INDEX('Juan-SESSION'!$L$763:$U$770, MATCH("*Bench Press*",'Juan-SESSION'!$B$763:$B$770,0), MATCH("*5th*",'Juan-SESSION'!$K$7:$T$7,0))</f>
        <v>#N/A</v>
      </c>
      <c r="I511" s="132" t="e">
        <f>IF($A$506='Juan-SESSION'!$A$763,INDEX('Juan-SESSION'!$K$763:$T$770, MATCH("*Military*",'Juan-SESSION'!$B$763:$B$770,0), MATCH("*5th*",'Juan-SESSION'!$K$7:$T$7,0)),"")</f>
        <v>#N/A</v>
      </c>
      <c r="J511" s="44" t="e">
        <f>INDEX('Juan-SESSION'!$L$763:$U$770, MATCH("*Military*",'Juan-SESSION'!$B$763:$B$770,0), MATCH("*5th*",'Juan-SESSION'!$K$7:$T$7,0))</f>
        <v>#N/A</v>
      </c>
      <c r="K511" s="131" t="e">
        <f>IF($A$506='Juan-SESSION'!$A$763,INDEX('Juan-SESSION'!$K$763:$T$770, MATCH("*Clean *",'Juan-SESSION'!$B$763:$B$770,0), MATCH("*5th*",'Juan-SESSION'!$K$7:$T$7,0)),"")</f>
        <v>#N/A</v>
      </c>
      <c r="L511" s="44" t="e">
        <f>INDEX('Juan-SESSION'!$L$763:$U$770, MATCH("*Clean *",'Juan-SESSION'!$B$673:$B$770,0), MATCH("*5th*",'Juan-SESSION'!$K$7:$T$7,0))</f>
        <v>#N/A</v>
      </c>
      <c r="M511" s="131" t="e">
        <f>IF($A$506='Juan-SESSION'!$A$763,INDEX('Juan-SESSION'!$K$763:$T$770, MATCH("*Lat Pulldown*",'Juan-SESSION'!$B$763:$B$770,0), MATCH("*5th*",'Juan-SESSION'!$K$7:$T$7,0)),"")</f>
        <v>#N/A</v>
      </c>
      <c r="N511" s="44" t="e">
        <f>INDEX('Juan-SESSION'!$L$763:$U$770, MATCH("*Lat Pulldown*",'Juan-SESSION'!$B$763:$B$770,0), MATCH("*5th*",'Juan-SESSION'!$K$7:$T$7,0))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'Juan-SESSION'!A772</f>
        <v>0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 t="e">
        <f>MAX(G513:G517)</f>
        <v>#N/A</v>
      </c>
      <c r="H512" s="116" t="e">
        <f t="array" ref="H512">MAX(IF(G513:G517=G512,H513:H517))</f>
        <v>#N/A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e">
        <f>IF($A$140='Juan-SESSION'!$A$691,INDEX('Juan-SESSION'!$K$691:$T$698, MATCH("*1k Row*",'Juan-SESSION'!$B$691:$B$698,0), MATCH("*1st*",'Juan-SESSION'!$K$7:$T$7,0)),"")</f>
        <v>#N/A</v>
      </c>
      <c r="P512" s="152" t="e">
        <f>IF($A$140='Juan-SESSION'!$A$691,INDEX('Juan-SESSION'!$K$691:$T$698, MATCH("*HIIT*",'Juan-SESSION'!$B$691:$B$698,0), MATCH("*1st*",'Juan-SESSION'!$K$7:$T$7,0)),"")</f>
        <v>#N/A</v>
      </c>
      <c r="Q512" s="119" t="e">
        <f>INDEX('Juan-SESSION'!$L$691:$U$691, MATCH("*HIIT*",'Juan-SESSION'!$B$691:$B$691,0), MATCH("*1st*",'Juan-SESSION'!$K$7:$T$7,0))</f>
        <v>#N/A</v>
      </c>
      <c r="R512" s="119">
        <f>'Juan-SESSION'!U574</f>
        <v>0</v>
      </c>
      <c r="S512" s="116"/>
      <c r="T512" s="116"/>
      <c r="U512" s="120">
        <f>'Juan-SESSION'!A773</f>
        <v>0</v>
      </c>
      <c r="V512" s="120">
        <f>'Juan-SESSION'!A774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IF($A$512='Juan-SESSION'!$A$772,INDEX('Juan-SESSION'!$K$772:$T$779, MATCH("*Squat*",'Juan-SESSION'!$B$772:$B$779,0), MATCH("*1st*",'Juan-SESSION'!$K$7:$T$7,0)),"")</f>
        <v>#N/A</v>
      </c>
      <c r="D513" s="132" t="e">
        <f>INDEX('Juan-SESSION'!L$772:U$779, MATCH("*Squat*",'Juan-SESSION'!$B$772:$B$779,0), MATCH("*1st*",'Juan-SESSION'!K$7:T$7,0))</f>
        <v>#N/A</v>
      </c>
      <c r="E513" s="131" t="e">
        <f>IF($A$512='Juan-SESSION'!$A$772,INDEX('Juan-SESSION'!$K$772:$T$779, MATCH("*Deadlift*",'Juan-SESSION'!$B$772:$B$779,0), MATCH("*1st*",'Juan-SESSION'!$K$7:$T$7,0)),"")</f>
        <v>#N/A</v>
      </c>
      <c r="F513" s="131" t="e">
        <f>INDEX('Juan-SESSION'!$L$772:$U$779, MATCH("*Deadlift*",'Juan-SESSION'!$B$772:$B$779,0), MATCH("*1st*",'Juan-SESSION'!$K$7:$T$7,0))</f>
        <v>#N/A</v>
      </c>
      <c r="G513" s="131" t="e">
        <f>IF($A$512='Juan-SESSION'!$A$772,INDEX('Juan-SESSION'!$K$772:$T$779, MATCH("*Bench Press*",'Juan-SESSION'!$B$772:$B$779,0), MATCH("*1st*",'Juan-SESSION'!$K$7:$T$7,0)),"")</f>
        <v>#N/A</v>
      </c>
      <c r="H513" s="131" t="e">
        <f>INDEX('Juan-SESSION'!$L$772:$U$779, MATCH("*Bench Press*",'Juan-SESSION'!$B$772:$B$779,0), MATCH("*1st*",'Juan-SESSION'!$K$7:$T$7,0))</f>
        <v>#N/A</v>
      </c>
      <c r="I513" s="132" t="e">
        <f>IF($A$512='Juan-SESSION'!$A$772,INDEX('Juan-SESSION'!$K$772:$T$779, MATCH("*Military*",'Juan-SESSION'!$B$772:$B$779,0), MATCH("*1st*",'Juan-SESSION'!$K$7:$T$7,0)),"")</f>
        <v>#N/A</v>
      </c>
      <c r="J513" s="48" t="e">
        <f>INDEX('Juan-SESSION'!$L$772:$U$779, MATCH("*Military*",'Juan-SESSION'!$B$772:$B$779,0), MATCH("*1st*",'Juan-SESSION'!$K$7:$T$7,0))</f>
        <v>#N/A</v>
      </c>
      <c r="K513" s="131" t="e">
        <f>IF($A$512='Juan-SESSION'!$A$772,INDEX('Juan-SESSION'!$K$772:$T$779, MATCH("*Clean *",'Juan-SESSION'!$B$772:$B$779,0), MATCH("*1st*",'Juan-SESSION'!$K$7:$T$7,0)),"")</f>
        <v>#N/A</v>
      </c>
      <c r="L513" s="48" t="e">
        <f>INDEX('Juan-SESSION'!$L$772:$U$779, MATCH("*Clean *",'Juan-SESSION'!$B$772:$B$779,0), MATCH("*1st*",'Juan-SESSION'!$K$7:$T$7,0))</f>
        <v>#N/A</v>
      </c>
      <c r="M513" s="131" t="e">
        <f>IF($A$512='Juan-SESSION'!$A$772,INDEX('Juan-SESSION'!$K$772:$T$779, MATCH("*Lat Pulldown*",'Juan-SESSION'!$B$772:$B$779,0), MATCH("*1st*",'Juan-SESSION'!$K$7:$T$7,0)),"")</f>
        <v>#N/A</v>
      </c>
      <c r="N513" s="48" t="e">
        <f>INDEX('Juan-SESSION'!$L$772:$U$779, MATCH("*Lat Pulldown*",'Juan-SESSION'!$B$772:$B$779,0), MATCH("*1st*",'Juan-SESSION'!$K$7:$T$7,0))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IF($A$512='Juan-SESSION'!$A$772,INDEX('Juan-SESSION'!$K$772:$T$779, MATCH("*Squat*",'Juan-SESSION'!$B$772:$B$779,0), MATCH("*2nd*",'Juan-SESSION'!$K$7:$T$7,0)),"")</f>
        <v>#N/A</v>
      </c>
      <c r="D514" s="132" t="e">
        <f>INDEX('Juan-SESSION'!L$772:U$779, MATCH("*Squat*",'Juan-SESSION'!$B$772:$B$779,0), MATCH("*2nd*",'Juan-SESSION'!K$7:T$7,0))</f>
        <v>#N/A</v>
      </c>
      <c r="E514" s="131" t="e">
        <f>IF($A$512='Juan-SESSION'!$A$772,INDEX('Juan-SESSION'!$K$772:$T$779, MATCH("*Deadlift*",'Juan-SESSION'!$B$772:$B$779,0), MATCH("*2ND*",'Juan-SESSION'!$K$7:$T$7,0)),"")</f>
        <v>#N/A</v>
      </c>
      <c r="F514" s="131" t="e">
        <f>INDEX('Juan-SESSION'!$L$772:$U$779, MATCH("*Deadlift*",'Juan-SESSION'!$B$772:$B$779,0), MATCH("*2nd*",'Juan-SESSION'!$K$7:$T$7,0))</f>
        <v>#N/A</v>
      </c>
      <c r="G514" s="131" t="e">
        <f>IF($A$512='Juan-SESSION'!$A$772,INDEX('Juan-SESSION'!$K$772:$T$779, MATCH("*Bench Press*",'Juan-SESSION'!$B$772:$B$779,0), MATCH("*2ND*",'Juan-SESSION'!$K$7:$T$7,0)),"")</f>
        <v>#N/A</v>
      </c>
      <c r="H514" s="131" t="e">
        <f>INDEX('Juan-SESSION'!$L$772:$U$779, MATCH("*Bench Press*",'Juan-SESSION'!$B$772:$B$779,0), MATCH("*2nd*",'Juan-SESSION'!$K$7:$T$7,0))</f>
        <v>#N/A</v>
      </c>
      <c r="I514" s="132" t="e">
        <f>IF($A$512='Juan-SESSION'!$A$772,INDEX('Juan-SESSION'!$K$772:$T$779, MATCH("*Military*",'Juan-SESSION'!$B$772:$B$779,0), MATCH("*2ND*",'Juan-SESSION'!$K$7:$T$7,0)),"")</f>
        <v>#N/A</v>
      </c>
      <c r="J514" s="44" t="e">
        <f>INDEX('Juan-SESSION'!$L$772:$U$779, MATCH("*Military*",'Juan-SESSION'!$B$772:$B$779,0), MATCH("*2nd*",'Juan-SESSION'!$K$7:$T$7,0))</f>
        <v>#N/A</v>
      </c>
      <c r="K514" s="131" t="e">
        <f>IF($A$512='Juan-SESSION'!$A$772,INDEX('Juan-SESSION'!$K$772:$T$779, MATCH("*Clean *",'Juan-SESSION'!$B$772:$B$779,0), MATCH("*2ND*",'Juan-SESSION'!$K$7:$T$7,0)),"")</f>
        <v>#N/A</v>
      </c>
      <c r="L514" s="44" t="e">
        <f>INDEX('Juan-SESSION'!$L$772:$U$779, MATCH("*Clean *",'Juan-SESSION'!$B$772:$B$779,0), MATCH("*2nd*",'Juan-SESSION'!$K$7:$T$7,0))</f>
        <v>#N/A</v>
      </c>
      <c r="M514" s="131" t="e">
        <f>IF($A$512='Juan-SESSION'!$A$772,INDEX('Juan-SESSION'!$K$772:$T$779, MATCH("*Lat Pulldown*",'Juan-SESSION'!$B$772:$B$779,0), MATCH("*2ND*",'Juan-SESSION'!$K$7:$T$7,0)),"")</f>
        <v>#N/A</v>
      </c>
      <c r="N514" s="44" t="e">
        <f>INDEX('Juan-SESSION'!$L$772:$U$779, MATCH("*Lat Pulldown*",'Juan-SESSION'!$B$772:$B$779,0), MATCH("*2nd*",'Juan-SESSION'!$K$7:$T$7,0))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IF($A$512='Juan-SESSION'!$A$772,INDEX('Juan-SESSION'!$K$772:$T$779, MATCH("*Squat*",'Juan-SESSION'!$B$772:$B$779,0), MATCH("*3rd*",'Juan-SESSION'!$K$7:$T$7,0)),"")</f>
        <v>#N/A</v>
      </c>
      <c r="D515" s="132" t="e">
        <f>INDEX('Juan-SESSION'!L$772:U$779, MATCH("*Squat*",'Juan-SESSION'!$B$772:$B$779,0), MATCH("*3rd*",'Juan-SESSION'!K$7:T$7,0))</f>
        <v>#N/A</v>
      </c>
      <c r="E515" s="131" t="e">
        <f>IF($A$512='Juan-SESSION'!$A$772,INDEX('Juan-SESSION'!$K$772:$T$779, MATCH("*Deadlift*",'Juan-SESSION'!$B$772:$B$779,0), MATCH("*3rd*",'Juan-SESSION'!$K$7:$T$7,0)),"")</f>
        <v>#N/A</v>
      </c>
      <c r="F515" s="131" t="e">
        <f>INDEX('Juan-SESSION'!$L$772:$U$779, MATCH("*Deadlift*",'Juan-SESSION'!$B$772:$B$779,0), MATCH("*3rd*",'Juan-SESSION'!$K$7:$T$7,0))</f>
        <v>#N/A</v>
      </c>
      <c r="G515" s="131" t="e">
        <f>IF($A$512='Juan-SESSION'!$A$772,INDEX('Juan-SESSION'!$K$772:$T$779, MATCH("*Bench Press*",'Juan-SESSION'!$B$772:$B$779,0), MATCH("*3rd*",'Juan-SESSION'!$K$7:$T$7,0)),"")</f>
        <v>#N/A</v>
      </c>
      <c r="H515" s="131" t="e">
        <f>INDEX('Juan-SESSION'!$L$772:$U$779, MATCH("*Bench Press*",'Juan-SESSION'!$B$772:$B$779,0), MATCH("*3rd*",'Juan-SESSION'!$K$7:$T$7,0))</f>
        <v>#N/A</v>
      </c>
      <c r="I515" s="132" t="e">
        <f>IF($A$512='Juan-SESSION'!$A$772,INDEX('Juan-SESSION'!$K$772:$T$779, MATCH("*Military*",'Juan-SESSION'!$B$772:$B$779,0), MATCH("*3rd*",'Juan-SESSION'!$K$7:$T$7,0)),"")</f>
        <v>#N/A</v>
      </c>
      <c r="J515" s="44" t="e">
        <f>INDEX('Juan-SESSION'!$L$772:$U$779, MATCH("*Military*",'Juan-SESSION'!$B$772:$B$779,0), MATCH("*3rd*",'Juan-SESSION'!$K$7:$T$7,0))</f>
        <v>#N/A</v>
      </c>
      <c r="K515" s="131" t="e">
        <f>IF($A$512='Juan-SESSION'!$A$772,INDEX('Juan-SESSION'!$K$772:$T$779, MATCH("*Clean *",'Juan-SESSION'!$B$772:$B$779,0), MATCH("*3rd*",'Juan-SESSION'!$K$7:$T$7,0)),"")</f>
        <v>#N/A</v>
      </c>
      <c r="L515" s="44" t="e">
        <f>INDEX('Juan-SESSION'!$L$772:$U$779, MATCH("*Clean *",'Juan-SESSION'!$B$772:$B$779,0), MATCH("*3rd*",'Juan-SESSION'!$K$7:$T$7,0))</f>
        <v>#N/A</v>
      </c>
      <c r="M515" s="131" t="e">
        <f>IF($A$512='Juan-SESSION'!$A$772,INDEX('Juan-SESSION'!$K$772:$T$779, MATCH("*Lat Pulldown*",'Juan-SESSION'!$B$772:$B$779,0), MATCH("*3rd*",'Juan-SESSION'!$K$7:$T$7,0)),"")</f>
        <v>#N/A</v>
      </c>
      <c r="N515" s="44" t="e">
        <f>INDEX('Juan-SESSION'!$L$772:$U$779, MATCH("*Lat Pulldown*",'Juan-SESSION'!$B$772:$B$779,0), MATCH("*3rd*",'Juan-SESSION'!$K$7:$T$7,0))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IF($A$512='Juan-SESSION'!$A$772,INDEX('Juan-SESSION'!$K$772:$T$779, MATCH("*Squat*",'Juan-SESSION'!$B$772:$B$779,0), MATCH("*4th*",'Juan-SESSION'!$K$7:$T$7,0)),"")</f>
        <v>#N/A</v>
      </c>
      <c r="D516" s="132" t="e">
        <f>INDEX('Juan-SESSION'!L$772:U$779, MATCH("*Squat*",'Juan-SESSION'!$B$772:$B$779,0), MATCH("*4th*",'Juan-SESSION'!K$7:T$7,0))</f>
        <v>#N/A</v>
      </c>
      <c r="E516" s="131" t="e">
        <f>IF($A$512='Juan-SESSION'!$A$772,INDEX('Juan-SESSION'!$K$772:$T$779, MATCH("*Deadlift*",'Juan-SESSION'!$B$772:$B$779,0), MATCH("*4th*",'Juan-SESSION'!$K$7:$T$7,0)),"")</f>
        <v>#N/A</v>
      </c>
      <c r="F516" s="131" t="e">
        <f>INDEX('Juan-SESSION'!$L$772:$U$779, MATCH("*Deadlift*",'Juan-SESSION'!$B$772:$B$779,0), MATCH("*4th*",'Juan-SESSION'!$K$7:$T$7,0))</f>
        <v>#N/A</v>
      </c>
      <c r="G516" s="131" t="e">
        <f>IF($A$512='Juan-SESSION'!$A$772,INDEX('Juan-SESSION'!$K$772:$T$779, MATCH("*Bench Press*",'Juan-SESSION'!$B$772:$B$779,0), MATCH("*4th*",'Juan-SESSION'!$K$7:$T$7,0)),"")</f>
        <v>#N/A</v>
      </c>
      <c r="H516" s="131" t="e">
        <f>INDEX('Juan-SESSION'!$L$772:$U$779, MATCH("*Bench Press*",'Juan-SESSION'!$B$772:$B$779,0), MATCH("*4th*",'Juan-SESSION'!$K$7:$T$7,0))</f>
        <v>#N/A</v>
      </c>
      <c r="I516" s="132" t="e">
        <f>IF($A$512='Juan-SESSION'!$A$772,INDEX('Juan-SESSION'!$K$772:$T$779, MATCH("*Military*",'Juan-SESSION'!$B$772:$B$779,0), MATCH("*4th*",'Juan-SESSION'!$K$7:$T$7,0)),"")</f>
        <v>#N/A</v>
      </c>
      <c r="J516" s="44" t="e">
        <f>INDEX('Juan-SESSION'!$L$772:$U$779, MATCH("*Military*",'Juan-SESSION'!$B$772:$B$779,0), MATCH("*4th*",'Juan-SESSION'!$K$7:$T$7,0))</f>
        <v>#N/A</v>
      </c>
      <c r="K516" s="131" t="e">
        <f>IF($A$512='Juan-SESSION'!$A$772,INDEX('Juan-SESSION'!$K$772:$T$779, MATCH("*Clean *",'Juan-SESSION'!$B$772:$B$779,0), MATCH("*4th*",'Juan-SESSION'!$K$7:$T$7,0)),"")</f>
        <v>#N/A</v>
      </c>
      <c r="L516" s="44" t="e">
        <f>INDEX('Juan-SESSION'!$L$772:$U$779, MATCH("*Clean *",'Juan-SESSION'!$B$772:$B$779,0), MATCH("*4th*",'Juan-SESSION'!$K$7:$T$7,0))</f>
        <v>#N/A</v>
      </c>
      <c r="M516" s="131" t="e">
        <f>IF($A$512='Juan-SESSION'!$A$772,INDEX('Juan-SESSION'!$K$772:$T$779, MATCH("*Lat Pulldown*",'Juan-SESSION'!$B$772:$B$779,0), MATCH("*4th*",'Juan-SESSION'!$K$7:$T$7,0)),"")</f>
        <v>#N/A</v>
      </c>
      <c r="N516" s="44" t="e">
        <f>INDEX('Juan-SESSION'!$L$772:$U$779, MATCH("*Lat Pulldown*",'Juan-SESSION'!$B$772:$B$779,0), MATCH("*4th*",'Juan-SESSION'!$K$7:$T$7,0))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IF($A$512='Juan-SESSION'!$A$772,INDEX('Juan-SESSION'!$K$772:$T$779, MATCH("*Squat*",'Juan-SESSION'!$B$772:$B$779,0), MATCH("*5th*",'Juan-SESSION'!$K$7:$T$7,0)),"")</f>
        <v>#N/A</v>
      </c>
      <c r="D517" s="132" t="e">
        <f>INDEX('Juan-SESSION'!L$772:U$779, MATCH("*Squat*",'Juan-SESSION'!$B$772:$B$779,0), MATCH("*5th*",'Juan-SESSION'!K$7:T$7,0))</f>
        <v>#N/A</v>
      </c>
      <c r="E517" s="131" t="e">
        <f>IF($A$512='Juan-SESSION'!$A$772,INDEX('Juan-SESSION'!$K$772:$T$779, MATCH("*Deadlift*",'Juan-SESSION'!$B$772:$B$779,0), MATCH("*5th*",'Juan-SESSION'!$K$7:$T$7,0)),"")</f>
        <v>#N/A</v>
      </c>
      <c r="F517" s="131" t="e">
        <f>INDEX('Juan-SESSION'!$L$772:$U$779, MATCH("*Deadlift*",'Juan-SESSION'!$B$772:$B$779,0), MATCH("*5th*",'Juan-SESSION'!$K$7:$T$7,0))</f>
        <v>#N/A</v>
      </c>
      <c r="G517" s="131" t="e">
        <f>IF($A$512='Juan-SESSION'!$A$772,INDEX('Juan-SESSION'!$K$772:$T$779, MATCH("*Bench Press*",'Juan-SESSION'!$B$772:$B$779,0), MATCH("*5th*",'Juan-SESSION'!$K$7:$T$7,0)),"")</f>
        <v>#N/A</v>
      </c>
      <c r="H517" s="131" t="e">
        <f>INDEX('Juan-SESSION'!$L$772:$U$779, MATCH("*Bench Press*",'Juan-SESSION'!$B$772:$B$779,0), MATCH("*5th*",'Juan-SESSION'!$K$7:$T$7,0))</f>
        <v>#N/A</v>
      </c>
      <c r="I517" s="132" t="e">
        <f>IF($A$512='Juan-SESSION'!$A$772,INDEX('Juan-SESSION'!$K$772:$T$779, MATCH("*Military*",'Juan-SESSION'!$B$772:$B$779,0), MATCH("*5th*",'Juan-SESSION'!$K$7:$T$7,0)),"")</f>
        <v>#N/A</v>
      </c>
      <c r="J517" s="44" t="e">
        <f>INDEX('Juan-SESSION'!$L$772:$U$779, MATCH("*Military*",'Juan-SESSION'!$B$772:$B$779,0), MATCH("*5th*",'Juan-SESSION'!$K$7:$T$7,0))</f>
        <v>#N/A</v>
      </c>
      <c r="K517" s="131" t="e">
        <f>IF($A$512='Juan-SESSION'!$A$772,INDEX('Juan-SESSION'!$K$772:$T$779, MATCH("*Clean *",'Juan-SESSION'!$B$772:$B$779,0), MATCH("*5th*",'Juan-SESSION'!$K$7:$T$7,0)),"")</f>
        <v>#N/A</v>
      </c>
      <c r="L517" s="44" t="e">
        <f>INDEX('Juan-SESSION'!$L$772:$U$779, MATCH("*Clean *",'Juan-SESSION'!$B$772:$B$779,0), MATCH("*5th*",'Juan-SESSION'!$K$7:$T$7,0))</f>
        <v>#N/A</v>
      </c>
      <c r="M517" s="131" t="e">
        <f>IF($A$512='Juan-SESSION'!$A$772,INDEX('Juan-SESSION'!$K$772:$T$779, MATCH("*Lat Pulldown*",'Juan-SESSION'!$B$772:$B$779,0), MATCH("*5th*",'Juan-SESSION'!$K$7:$T$7,0)),"")</f>
        <v>#N/A</v>
      </c>
      <c r="N517" s="44" t="e">
        <f>INDEX('Juan-SESSION'!$L$772:$U$779, MATCH("*Lat Pulldown*",'Juan-SESSION'!$B$772:$B$779,0), MATCH("*5th*",'Juan-SESSION'!$K$7:$T$7,0))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'Juan-SESSION'!A781</f>
        <v>0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e">
        <f>IF($A$140='Juan-SESSION'!$A$700,INDEX('Juan-SESSION'!$K$700:$T$707, MATCH("*1k Row*",'Juan-SESSION'!$B$700:$B$707,0), MATCH("*1st*",'Juan-SESSION'!$K$7:$T$7,0)),"")</f>
        <v>#N/A</v>
      </c>
      <c r="P518" s="152" t="e">
        <f>IF($A$140='Juan-SESSION'!$A$700,INDEX('Juan-SESSION'!$K$700:$T$707, MATCH("*HIIT*",'Juan-SESSION'!$B$700:$B$707,0), MATCH("*1st*",'Juan-SESSION'!$K$7:$T$7,0)),"")</f>
        <v>#N/A</v>
      </c>
      <c r="Q518" s="119" t="e">
        <f>INDEX('Juan-SESSION'!$L$700:$U$700, MATCH("*HIIT*",'Juan-SESSION'!$B$700:$B$700,0), MATCH("*1st*",'Juan-SESSION'!$K$7:$T$7,0))</f>
        <v>#N/A</v>
      </c>
      <c r="R518" s="119">
        <f>'Juan-SESSION'!U580</f>
        <v>0</v>
      </c>
      <c r="S518" s="116"/>
      <c r="T518" s="116"/>
      <c r="U518" s="120">
        <f>'Juan-SESSION'!A782</f>
        <v>0</v>
      </c>
      <c r="V518" s="120">
        <f>'Juan-SESSION'!A783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IF($A$518='Juan-SESSION'!$A$781,INDEX('Juan-SESSION'!$K$778:$T$781, MATCH("*Squat*",'Juan-SESSION'!$B$778:$B$781,0), MATCH("*1st*",'Juan-SESSION'!$K$7:$T$7,0)),"")</f>
        <v>#N/A</v>
      </c>
      <c r="D519" s="132" t="e">
        <f>INDEX('Juan-SESSION'!L$778:U$781, MATCH("*Squat*",'Juan-SESSION'!$B$778:$B$781,0), MATCH("*1st*",'Juan-SESSION'!K$7:T$7,0))</f>
        <v>#N/A</v>
      </c>
      <c r="E519" s="131" t="e">
        <f>IF($A$518='Juan-SESSION'!$A$781,INDEX('Juan-SESSION'!$K$778:$T$781, MATCH("*Deadlift*",'Juan-SESSION'!$B$778:$B$781,0), MATCH("*1st*",'Juan-SESSION'!$K$7:$T$7,0)),"")</f>
        <v>#N/A</v>
      </c>
      <c r="F519" s="131" t="e">
        <f>INDEX('Juan-SESSION'!$L$778:$U$781, MATCH("*Deadlift*",'Juan-SESSION'!$B$778:$B$781,0), MATCH("*1st*",'Juan-SESSION'!$K$7:$T$7,0))</f>
        <v>#N/A</v>
      </c>
      <c r="G519" s="131" t="e">
        <f>IF($A$518='Juan-SESSION'!$A$781,INDEX('Juan-SESSION'!$K$778:$T$781, MATCH("*Bench Press*",'Juan-SESSION'!$B$778:$B$781,0), MATCH("*1st*",'Juan-SESSION'!$K$7:$T$7,0)),"")</f>
        <v>#N/A</v>
      </c>
      <c r="H519" s="131" t="e">
        <f>INDEX('Juan-SESSION'!$L$778:$U$781, MATCH("*Bench Press*",'Juan-SESSION'!$B$778:$B$781,0), MATCH("*1st*",'Juan-SESSION'!$K$7:$T$7,0))</f>
        <v>#N/A</v>
      </c>
      <c r="I519" s="132" t="e">
        <f>IF($A$518='Juan-SESSION'!$A$781,INDEX('Juan-SESSION'!$K$778:$T$781, MATCH("*Military*",'Juan-SESSION'!$B$778:$B$781,0), MATCH("*1st*",'Juan-SESSION'!$K$7:$T$7,0)),"")</f>
        <v>#N/A</v>
      </c>
      <c r="J519" s="48" t="e">
        <f>INDEX('Juan-SESSION'!$L$778:$U$781, MATCH("*Military*",'Juan-SESSION'!$B$778:$B$781,0), MATCH("*1st*",'Juan-SESSION'!$K$7:$T$7,0))</f>
        <v>#N/A</v>
      </c>
      <c r="K519" s="131" t="e">
        <f>IF($A$518='Juan-SESSION'!$A$781,INDEX('Juan-SESSION'!$K$778:$T$781, MATCH("*Clean *",'Juan-SESSION'!$B$778:$B$781,0), MATCH("*1st*",'Juan-SESSION'!$K$7:$T$7,0)),"")</f>
        <v>#N/A</v>
      </c>
      <c r="L519" s="48" t="e">
        <f>INDEX('Juan-SESSION'!$L$778:$U$781, MATCH("*Clean *",'Juan-SESSION'!$B$778:$B$781,0), MATCH("*1st*",'Juan-SESSION'!$K$7:$T$7,0))</f>
        <v>#N/A</v>
      </c>
      <c r="M519" s="131" t="e">
        <f>IF($A$518='Juan-SESSION'!$A$781,INDEX('Juan-SESSION'!$K$778:$T$781, MATCH("*Lat Pulldown*",'Juan-SESSION'!$B$778:$B$781,0), MATCH("*1st*",'Juan-SESSION'!$K$7:$T$7,0)),"")</f>
        <v>#N/A</v>
      </c>
      <c r="N519" s="48" t="e">
        <f>INDEX('Juan-SESSION'!$L$778:$U$781, MATCH("*Lat Pulldown*",'Juan-SESSION'!$B$778:$B$781,0), MATCH("*1st*",'Juan-SESSION'!$K$7:$T$7,0))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IF($A$518='Juan-SESSION'!$A$781,INDEX('Juan-SESSION'!$K$778:$T$781, MATCH("*Squat*",'Juan-SESSION'!$B$778:$B$781,0), MATCH("*2nd*",'Juan-SESSION'!$K$7:$T$7,0)),"")</f>
        <v>#N/A</v>
      </c>
      <c r="D520" s="132" t="e">
        <f>INDEX('Juan-SESSION'!L$778:U$781, MATCH("*Squat*",'Juan-SESSION'!$B$778:$B$781,0), MATCH("*2nd*",'Juan-SESSION'!K$7:T$7,0))</f>
        <v>#N/A</v>
      </c>
      <c r="E520" s="131" t="e">
        <f>IF($A$518='Juan-SESSION'!$A$781,INDEX('Juan-SESSION'!$K$778:$T$781, MATCH("*Deadlift*",'Juan-SESSION'!$B$778:$B$781,0), MATCH("*2ND*",'Juan-SESSION'!$K$7:$T$7,0)),"")</f>
        <v>#N/A</v>
      </c>
      <c r="F520" s="131" t="e">
        <f>INDEX('Juan-SESSION'!$L$778:$U$781, MATCH("*Deadlift*",'Juan-SESSION'!$B$778:$B$781,0), MATCH("*2nd*",'Juan-SESSION'!$K$7:$T$7,0))</f>
        <v>#N/A</v>
      </c>
      <c r="G520" s="131" t="e">
        <f>IF($A$518='Juan-SESSION'!$A$781,INDEX('Juan-SESSION'!$K$778:$T$781, MATCH("*Bench Press*",'Juan-SESSION'!$B$778:$B$781,0), MATCH("*2ND*",'Juan-SESSION'!$K$7:$T$7,0)),"")</f>
        <v>#N/A</v>
      </c>
      <c r="H520" s="131" t="e">
        <f>INDEX('Juan-SESSION'!$L$778:$U$781, MATCH("*Bench Press*",'Juan-SESSION'!$B$778:$B$781,0), MATCH("*2nd*",'Juan-SESSION'!$K$7:$T$7,0))</f>
        <v>#N/A</v>
      </c>
      <c r="I520" s="132" t="e">
        <f>IF($A$518='Juan-SESSION'!$A$781,INDEX('Juan-SESSION'!$K$778:$T$781, MATCH("*Military*",'Juan-SESSION'!$B$778:$B$781,0), MATCH("*2ND*",'Juan-SESSION'!$K$7:$T$7,0)),"")</f>
        <v>#N/A</v>
      </c>
      <c r="J520" s="44" t="e">
        <f>INDEX('Juan-SESSION'!$L$778:$U$781, MATCH("*Military*",'Juan-SESSION'!$B$778:$B$781,0), MATCH("*2nd*",'Juan-SESSION'!$K$7:$T$7,0))</f>
        <v>#N/A</v>
      </c>
      <c r="K520" s="131" t="e">
        <f>IF($A$518='Juan-SESSION'!$A$781,INDEX('Juan-SESSION'!$K$778:$T$781, MATCH("*Clean *",'Juan-SESSION'!$B$778:$B$781,0), MATCH("*2ND*",'Juan-SESSION'!$K$7:$T$7,0)),"")</f>
        <v>#N/A</v>
      </c>
      <c r="L520" s="44" t="e">
        <f>INDEX('Juan-SESSION'!$L$778:$U$781, MATCH("*Clean *",'Juan-SESSION'!$B$778:$B$781,0), MATCH("*2nd*",'Juan-SESSION'!$K$7:$T$7,0))</f>
        <v>#N/A</v>
      </c>
      <c r="M520" s="131" t="e">
        <f>IF($A$518='Juan-SESSION'!$A$781,INDEX('Juan-SESSION'!$K$778:$T$781, MATCH("*Lat Pulldown*",'Juan-SESSION'!$B$778:$B$781,0), MATCH("*2ND*",'Juan-SESSION'!$K$7:$T$7,0)),"")</f>
        <v>#N/A</v>
      </c>
      <c r="N520" s="44" t="e">
        <f>INDEX('Juan-SESSION'!$L$778:$U$781, MATCH("*Lat Pulldown*",'Juan-SESSION'!$B$778:$B$781,0), MATCH("*2nd*",'Juan-SESSION'!$K$7:$T$7,0))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IF($A$518='Juan-SESSION'!$A$781,INDEX('Juan-SESSION'!$K$778:$T$781, MATCH("*Squat*",'Juan-SESSION'!$B$778:$B$781,0), MATCH("*3rd*",'Juan-SESSION'!$K$7:$T$7,0)),"")</f>
        <v>#N/A</v>
      </c>
      <c r="D521" s="132" t="e">
        <f>INDEX('Juan-SESSION'!L$778:U$781, MATCH("*Squat*",'Juan-SESSION'!$B$778:$B$781,0), MATCH("*3rd*",'Juan-SESSION'!K$7:T$7,0))</f>
        <v>#N/A</v>
      </c>
      <c r="E521" s="131" t="e">
        <f>IF($A$518='Juan-SESSION'!$A$781,INDEX('Juan-SESSION'!$K$778:$T$781, MATCH("*Deadlift*",'Juan-SESSION'!$B$778:$B$781,0), MATCH("*3rd*",'Juan-SESSION'!$K$7:$T$7,0)),"")</f>
        <v>#N/A</v>
      </c>
      <c r="F521" s="131" t="e">
        <f>INDEX('Juan-SESSION'!$L$778:$U$781, MATCH("*Deadlift*",'Juan-SESSION'!$B$778:$B$781,0), MATCH("*3rd*",'Juan-SESSION'!$K$7:$T$7,0))</f>
        <v>#N/A</v>
      </c>
      <c r="G521" s="131" t="e">
        <f>IF($A$518='Juan-SESSION'!$A$781,INDEX('Juan-SESSION'!$K$778:$T$781, MATCH("*Bench Press*",'Juan-SESSION'!$B$778:$B$781,0), MATCH("*3rd*",'Juan-SESSION'!$K$7:$T$7,0)),"")</f>
        <v>#N/A</v>
      </c>
      <c r="H521" s="131" t="e">
        <f>INDEX('Juan-SESSION'!$L$778:$U$781, MATCH("*Bench Press*",'Juan-SESSION'!$B$778:$B$781,0), MATCH("*3rd*",'Juan-SESSION'!$K$7:$T$7,0))</f>
        <v>#N/A</v>
      </c>
      <c r="I521" s="132" t="e">
        <f>IF($A$518='Juan-SESSION'!$A$781,INDEX('Juan-SESSION'!$K$778:$T$781, MATCH("*Military*",'Juan-SESSION'!$B$778:$B$781,0), MATCH("*3rd*",'Juan-SESSION'!$K$7:$T$7,0)),"")</f>
        <v>#N/A</v>
      </c>
      <c r="J521" s="44" t="e">
        <f>INDEX('Juan-SESSION'!$L$778:$U$781, MATCH("*Military*",'Juan-SESSION'!$B$778:$B$781,0), MATCH("*3rd*",'Juan-SESSION'!$K$7:$T$7,0))</f>
        <v>#N/A</v>
      </c>
      <c r="K521" s="131" t="e">
        <f>IF($A$518='Juan-SESSION'!$A$781,INDEX('Juan-SESSION'!$K$778:$T$781, MATCH("*Clean *",'Juan-SESSION'!$B$778:$B$781,0), MATCH("*3rd*",'Juan-SESSION'!$K$7:$T$7,0)),"")</f>
        <v>#N/A</v>
      </c>
      <c r="L521" s="44" t="e">
        <f>INDEX('Juan-SESSION'!$L$778:$U$781, MATCH("*Clean *",'Juan-SESSION'!$B$778:$B$781,0), MATCH("*3rd*",'Juan-SESSION'!$K$7:$T$7,0))</f>
        <v>#N/A</v>
      </c>
      <c r="M521" s="131" t="e">
        <f>IF($A$518='Juan-SESSION'!$A$781,INDEX('Juan-SESSION'!$K$778:$T$781, MATCH("*Lat Pulldown*",'Juan-SESSION'!$B$778:$B$781,0), MATCH("*3rd*",'Juan-SESSION'!$K$7:$T$7,0)),"")</f>
        <v>#N/A</v>
      </c>
      <c r="N521" s="44" t="e">
        <f>INDEX('Juan-SESSION'!$L$778:$U$781, MATCH("*Lat Pulldown*",'Juan-SESSION'!$B$778:$B$781,0), MATCH("*3rd*",'Juan-SESSION'!$K$7:$T$7,0))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IF($A$518='Juan-SESSION'!$A$781,INDEX('Juan-SESSION'!$K$778:$T$781, MATCH("*Squat*",'Juan-SESSION'!$B$778:$B$781,0), MATCH("*4th*",'Juan-SESSION'!$K$7:$T$7,0)),"")</f>
        <v>#N/A</v>
      </c>
      <c r="D522" s="132" t="e">
        <f>INDEX('Juan-SESSION'!L$778:U$781, MATCH("*Squat*",'Juan-SESSION'!$B$778:$B$781,0), MATCH("*4th*",'Juan-SESSION'!K$7:T$7,0))</f>
        <v>#N/A</v>
      </c>
      <c r="E522" s="131" t="e">
        <f>IF($A$518='Juan-SESSION'!$A$781,INDEX('Juan-SESSION'!$K$778:$T$781, MATCH("*Deadlift*",'Juan-SESSION'!$B$778:$B$781,0), MATCH("*4th*",'Juan-SESSION'!$K$7:$T$7,0)),"")</f>
        <v>#N/A</v>
      </c>
      <c r="F522" s="131" t="e">
        <f>INDEX('Juan-SESSION'!$L$778:$U$781, MATCH("*Deadlift*",'Juan-SESSION'!$B$778:$B$781,0), MATCH("*4th*",'Juan-SESSION'!$K$7:$T$7,0))</f>
        <v>#N/A</v>
      </c>
      <c r="G522" s="131" t="e">
        <f>IF($A$518='Juan-SESSION'!$A$781,INDEX('Juan-SESSION'!$K$778:$T$781, MATCH("*Bench Press*",'Juan-SESSION'!$B$778:$B$781,0), MATCH("*4th*",'Juan-SESSION'!$K$7:$T$7,0)),"")</f>
        <v>#N/A</v>
      </c>
      <c r="H522" s="131" t="e">
        <f>INDEX('Juan-SESSION'!$L$778:$U$781, MATCH("*Bench Press*",'Juan-SESSION'!$B$778:$B$781,0), MATCH("*4th*",'Juan-SESSION'!$K$7:$T$7,0))</f>
        <v>#N/A</v>
      </c>
      <c r="I522" s="132" t="e">
        <f>IF($A$518='Juan-SESSION'!$A$781,INDEX('Juan-SESSION'!$K$778:$T$781, MATCH("*Military*",'Juan-SESSION'!$B$778:$B$781,0), MATCH("*4th*",'Juan-SESSION'!$K$7:$T$7,0)),"")</f>
        <v>#N/A</v>
      </c>
      <c r="J522" s="44" t="e">
        <f>INDEX('Juan-SESSION'!$L$778:$U$781, MATCH("*Military*",'Juan-SESSION'!$B$778:$B$781,0), MATCH("*4th*",'Juan-SESSION'!$K$7:$T$7,0))</f>
        <v>#N/A</v>
      </c>
      <c r="K522" s="131" t="e">
        <f>IF($A$518='Juan-SESSION'!$A$781,INDEX('Juan-SESSION'!$K$778:$T$781, MATCH("*Clean *",'Juan-SESSION'!$B$778:$B$781,0), MATCH("*4th*",'Juan-SESSION'!$K$7:$T$7,0)),"")</f>
        <v>#N/A</v>
      </c>
      <c r="L522" s="44" t="e">
        <f>INDEX('Juan-SESSION'!$L$778:$U$781, MATCH("*Clean *",'Juan-SESSION'!$B$778:$B$781,0), MATCH("*4th*",'Juan-SESSION'!$K$7:$T$7,0))</f>
        <v>#N/A</v>
      </c>
      <c r="M522" s="131" t="e">
        <f>IF($A$518='Juan-SESSION'!$A$781,INDEX('Juan-SESSION'!$K$778:$T$781, MATCH("*Lat Pulldown*",'Juan-SESSION'!$B$778:$B$781,0), MATCH("*4th*",'Juan-SESSION'!$K$7:$T$7,0)),"")</f>
        <v>#N/A</v>
      </c>
      <c r="N522" s="44" t="e">
        <f>INDEX('Juan-SESSION'!$L$778:$U$781, MATCH("*Lat Pulldown*",'Juan-SESSION'!$B$778:$B$781,0), MATCH("*4th*",'Juan-SESSION'!$K$7:$T$7,0))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IF($A$518='Juan-SESSION'!$A$781,INDEX('Juan-SESSION'!$K$778:$T$781, MATCH("*Squat*",'Juan-SESSION'!$B$778:$B$781,0), MATCH("*5th*",'Juan-SESSION'!$K$7:$T$7,0)),"")</f>
        <v>#N/A</v>
      </c>
      <c r="D523" s="132" t="e">
        <f>INDEX('Juan-SESSION'!L$778:U$781, MATCH("*Squat*",'Juan-SESSION'!$B$778:$B$781,0), MATCH("*5th*",'Juan-SESSION'!K$7:T$7,0))</f>
        <v>#N/A</v>
      </c>
      <c r="E523" s="131" t="e">
        <f>IF($A$518='Juan-SESSION'!$A$781,INDEX('Juan-SESSION'!$K$778:$T$781, MATCH("*Deadlift*",'Juan-SESSION'!$B$778:$B$781,0), MATCH("*5th*",'Juan-SESSION'!$K$7:$T$7,0)),"")</f>
        <v>#N/A</v>
      </c>
      <c r="F523" s="131" t="e">
        <f>INDEX('Juan-SESSION'!$L$778:$U$781, MATCH("*Deadlift*",'Juan-SESSION'!$B$778:$B$781,0), MATCH("*5th*",'Juan-SESSION'!$K$7:$T$7,0))</f>
        <v>#N/A</v>
      </c>
      <c r="G523" s="131" t="e">
        <f>IF($A$518='Juan-SESSION'!$A$781,INDEX('Juan-SESSION'!$K$778:$T$781, MATCH("*Bench Press*",'Juan-SESSION'!$B$778:$B$781,0), MATCH("*5th*",'Juan-SESSION'!$K$7:$T$7,0)),"")</f>
        <v>#N/A</v>
      </c>
      <c r="H523" s="131" t="e">
        <f>INDEX('Juan-SESSION'!$L$778:$U$781, MATCH("*Bench Press*",'Juan-SESSION'!$B$778:$B$781,0), MATCH("*5th*",'Juan-SESSION'!$K$7:$T$7,0))</f>
        <v>#N/A</v>
      </c>
      <c r="I523" s="132" t="e">
        <f>IF($A$518='Juan-SESSION'!$A$781,INDEX('Juan-SESSION'!$K$778:$T$781, MATCH("*Military*",'Juan-SESSION'!$B$778:$B$781,0), MATCH("*5th*",'Juan-SESSION'!$K$7:$T$7,0)),"")</f>
        <v>#N/A</v>
      </c>
      <c r="J523" s="44" t="e">
        <f>INDEX('Juan-SESSION'!$L$778:$U$781, MATCH("*Military*",'Juan-SESSION'!$B$778:$B$781,0), MATCH("*5th*",'Juan-SESSION'!$K$7:$T$7,0))</f>
        <v>#N/A</v>
      </c>
      <c r="K523" s="131" t="e">
        <f>IF($A$518='Juan-SESSION'!$A$781,INDEX('Juan-SESSION'!$K$778:$T$781, MATCH("*Clean *",'Juan-SESSION'!$B$778:$B$781,0), MATCH("*5th*",'Juan-SESSION'!$K$7:$T$7,0)),"")</f>
        <v>#N/A</v>
      </c>
      <c r="L523" s="44" t="e">
        <f>INDEX('Juan-SESSION'!$L$778:$U$781, MATCH("*Clean *",'Juan-SESSION'!$B$778:$B$781,0), MATCH("*5th*",'Juan-SESSION'!$K$7:$T$7,0))</f>
        <v>#N/A</v>
      </c>
      <c r="M523" s="131" t="e">
        <f>IF($A$518='Juan-SESSION'!$A$781,INDEX('Juan-SESSION'!$K$778:$T$781, MATCH("*Lat Pulldown*",'Juan-SESSION'!$B$778:$B$781,0), MATCH("*5th*",'Juan-SESSION'!$K$7:$T$7,0)),"")</f>
        <v>#N/A</v>
      </c>
      <c r="N523" s="44" t="e">
        <f>INDEX('Juan-SESSION'!$L$778:$U$781, MATCH("*Lat Pulldown*",'Juan-SESSION'!$B$778:$B$781,0), MATCH("*5th*",'Juan-SESSION'!$K$7:$T$7,0))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'Juan-SESSION'!A790</f>
        <v>0</v>
      </c>
      <c r="B524" s="116" t="s">
        <v>84</v>
      </c>
      <c r="C524" s="117" t="e">
        <f>MAX(C525:C529)</f>
        <v>#N/A</v>
      </c>
      <c r="D524" s="116" t="e">
        <f t="array" ref="D524">MAX(IF(C525:C529=C524,D525:D529))</f>
        <v>#N/A</v>
      </c>
      <c r="E524" s="116" t="e">
        <f>MAX(E525:E529)</f>
        <v>#N/A</v>
      </c>
      <c r="F524" s="116" t="e">
        <f t="array" ref="F524">MAX(IF(E525:E529=E524,F525:F529))</f>
        <v>#N/A</v>
      </c>
      <c r="G524" s="116" t="e">
        <f>MAX(G525:G529)</f>
        <v>#N/A</v>
      </c>
      <c r="H524" s="116" t="e">
        <f t="array" ref="H524">MAX(IF(G525:G529=G524,H525:H529))</f>
        <v>#N/A</v>
      </c>
      <c r="I524" s="116" t="e">
        <f>MAX(I525:I529)</f>
        <v>#N/A</v>
      </c>
      <c r="J524" s="116" t="e">
        <f t="array" ref="J524">MAX(IF(I525:I529=I524,J525:J529))</f>
        <v>#N/A</v>
      </c>
      <c r="K524" s="116" t="e">
        <f>MAX(K525:K529)</f>
        <v>#N/A</v>
      </c>
      <c r="L524" s="116" t="e">
        <f t="array" ref="L524">MAX(IF(K525:K529=K524,L525:L529))</f>
        <v>#N/A</v>
      </c>
      <c r="M524" s="116" t="e">
        <f>MAX(M525:M529)</f>
        <v>#N/A</v>
      </c>
      <c r="N524" s="117" t="e">
        <f t="array" ref="N524">MAX(IF(M525:M529=M524,N525:N529))</f>
        <v>#N/A</v>
      </c>
      <c r="O524" s="152" t="e">
        <f>IF($A$140='Juan-SESSION'!$A$790,INDEX('Juan-SESSION'!$K$790:$T$797, MATCH("*1k Row*",'Juan-SESSION'!$B$790:$B$797,0), MATCH("*1st*",'Juan-SESSION'!$K$7:$T$7,0)),"")</f>
        <v>#N/A</v>
      </c>
      <c r="P524" s="152" t="e">
        <f>IF($A$140='Juan-SESSION'!$A$790,INDEX('Juan-SESSION'!$K$790:$T$797, MATCH("*HIIT*",'Juan-SESSION'!$B$790:$B$797,0), MATCH("*1st*",'Juan-SESSION'!$K$7:$T$7,0)),"")</f>
        <v>#N/A</v>
      </c>
      <c r="Q524" s="119" t="e">
        <f>INDEX('Juan-SESSION'!$L$790:$U$790, MATCH("*HIIT*",'Juan-SESSION'!$B$790:$B$790,0), MATCH("*1st*",'Juan-SESSION'!$K$7:$T$7,0))</f>
        <v>#N/A</v>
      </c>
      <c r="R524" s="119">
        <f>'Juan-SESSION'!U586</f>
        <v>0</v>
      </c>
      <c r="S524" s="116"/>
      <c r="T524" s="116"/>
      <c r="U524" s="120">
        <f>'Juan-SESSION'!A791</f>
        <v>0</v>
      </c>
      <c r="V524" s="120">
        <f>'Juan-SESSION'!A792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IF($A$524='Juan-SESSION'!$A$790,INDEX('Juan-SESSION'!$K$790:$T$797, MATCH("*Squat*",'Juan-SESSION'!$B$790:$B$797,0), MATCH("*1st*",'Juan-SESSION'!$K$7:$T$7,0)),"")</f>
        <v>#N/A</v>
      </c>
      <c r="D525" s="132" t="e">
        <f>INDEX('Juan-SESSION'!L$790:U$797, MATCH("*Squat*",'Juan-SESSION'!$B$790:$B$797,0), MATCH("*1st*",'Juan-SESSION'!K$7:T$7,0))</f>
        <v>#N/A</v>
      </c>
      <c r="E525" s="131" t="e">
        <f>IF($A$524='Juan-SESSION'!$A$790,INDEX('Juan-SESSION'!$K$790:$T$797, MATCH("*Deadlift*",'Juan-SESSION'!$B$790:$B$797,0), MATCH("*1st*",'Juan-SESSION'!$K$7:$T$7,0)),"")</f>
        <v>#N/A</v>
      </c>
      <c r="F525" s="131" t="e">
        <f>INDEX('Juan-SESSION'!$L$790:$U$797, MATCH("*Deadlift*",'Juan-SESSION'!$B$790:$B$797,0), MATCH("*1st*",'Juan-SESSION'!$K$7:$T$7,0))</f>
        <v>#N/A</v>
      </c>
      <c r="G525" s="131" t="e">
        <f>IF($A$524='Juan-SESSION'!$A$790,INDEX('Juan-SESSION'!$K$790:$T$797, MATCH("*Bench Press*",'Juan-SESSION'!$B$790:$B$797,0), MATCH("*1st*",'Juan-SESSION'!$K$7:$T$7,0)),"")</f>
        <v>#N/A</v>
      </c>
      <c r="H525" s="131" t="e">
        <f>INDEX('Juan-SESSION'!$L$790:$U$797, MATCH("*Bench Press*",'Juan-SESSION'!$B$790:$B$797,0), MATCH("*1st*",'Juan-SESSION'!$K$7:$T$7,0))</f>
        <v>#N/A</v>
      </c>
      <c r="I525" s="132" t="e">
        <f>IF($A$524='Juan-SESSION'!$A$790,INDEX('Juan-SESSION'!$K$790:$T$797, MATCH("*Military*",'Juan-SESSION'!$B$790:$B$797,0), MATCH("*1st*",'Juan-SESSION'!$K$7:$T$7,0)),"")</f>
        <v>#N/A</v>
      </c>
      <c r="J525" s="48" t="e">
        <f>INDEX('Juan-SESSION'!$L$790:$U$797, MATCH("*Military*",'Juan-SESSION'!$B$790:$B$797,0), MATCH("*1st*",'Juan-SESSION'!$K$7:$T$7,0))</f>
        <v>#N/A</v>
      </c>
      <c r="K525" s="131" t="e">
        <f>IF($A$524='Juan-SESSION'!$A$790,INDEX('Juan-SESSION'!$K$790:$T$797, MATCH("*Clean *",'Juan-SESSION'!$B$790:$B$797,0), MATCH("*1st*",'Juan-SESSION'!$K$7:$T$7,0)),"")</f>
        <v>#N/A</v>
      </c>
      <c r="L525" s="48" t="e">
        <f>INDEX('Juan-SESSION'!$L$790:$U$797, MATCH("*Clean *",'Juan-SESSION'!$B$790:$B$797,0), MATCH("*1st*",'Juan-SESSION'!$K$7:$T$7,0))</f>
        <v>#N/A</v>
      </c>
      <c r="M525" s="131" t="e">
        <f>IF($A$524='Juan-SESSION'!$A$790,INDEX('Juan-SESSION'!$K$790:$T$797, MATCH("*Lat Pulldown*",'Juan-SESSION'!$B$790:$B$797,0), MATCH("*1st*",'Juan-SESSION'!$K$7:$T$7,0)),"")</f>
        <v>#N/A</v>
      </c>
      <c r="N525" s="48" t="e">
        <f>INDEX('Juan-SESSION'!$L$790:$U$797, MATCH("*Lat Pulldown*",'Juan-SESSION'!$B$790:$B$797,0), MATCH("*1st*",'Juan-SESSION'!$K$7:$T$7,0))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IF($A$524='Juan-SESSION'!$A$790,INDEX('Juan-SESSION'!$K$790:$T$797, MATCH("*Squat*",'Juan-SESSION'!$B$790:$B$797,0), MATCH("*2nd*",'Juan-SESSION'!$K$7:$T$7,0)),"")</f>
        <v>#N/A</v>
      </c>
      <c r="D526" s="132" t="e">
        <f>INDEX('Juan-SESSION'!L$790:U$797, MATCH("*Squat*",'Juan-SESSION'!$B$790:$B$797,0), MATCH("*2nd*",'Juan-SESSION'!K$7:T$7,0))</f>
        <v>#N/A</v>
      </c>
      <c r="E526" s="131" t="e">
        <f>IF($A$524='Juan-SESSION'!$A$790,INDEX('Juan-SESSION'!$K$790:$T$797, MATCH("*Deadlift*",'Juan-SESSION'!$B$790:$B$797,0), MATCH("*2ND*",'Juan-SESSION'!$K$7:$T$7,0)),"")</f>
        <v>#N/A</v>
      </c>
      <c r="F526" s="131" t="e">
        <f>INDEX('Juan-SESSION'!$L$790:$U$797, MATCH("*Deadlift*",'Juan-SESSION'!$B$790:$B$797,0), MATCH("*2nd*",'Juan-SESSION'!$K$7:$T$7,0))</f>
        <v>#N/A</v>
      </c>
      <c r="G526" s="131" t="e">
        <f>IF($A$524='Juan-SESSION'!$A$790,INDEX('Juan-SESSION'!$K$790:$T$797, MATCH("*Bench Press*",'Juan-SESSION'!$B$790:$B$797,0), MATCH("*2ND*",'Juan-SESSION'!$K$7:$T$7,0)),"")</f>
        <v>#N/A</v>
      </c>
      <c r="H526" s="131" t="e">
        <f>INDEX('Juan-SESSION'!$L$790:$U$797, MATCH("*Bench Press*",'Juan-SESSION'!$B$790:$B$797,0), MATCH("*2nd*",'Juan-SESSION'!$K$7:$T$7,0))</f>
        <v>#N/A</v>
      </c>
      <c r="I526" s="132" t="e">
        <f>IF($A$524='Juan-SESSION'!$A$790,INDEX('Juan-SESSION'!$K$790:$T$797, MATCH("*Military*",'Juan-SESSION'!$B$790:$B$797,0), MATCH("*2ND*",'Juan-SESSION'!$K$7:$T$7,0)),"")</f>
        <v>#N/A</v>
      </c>
      <c r="J526" s="44" t="e">
        <f>INDEX('Juan-SESSION'!$L$790:$U$797, MATCH("*Military*",'Juan-SESSION'!$B$790:$B$797,0), MATCH("*2nd*",'Juan-SESSION'!$K$7:$T$7,0))</f>
        <v>#N/A</v>
      </c>
      <c r="K526" s="131" t="e">
        <f>IF($A$524='Juan-SESSION'!$A$790,INDEX('Juan-SESSION'!$K$790:$T$797, MATCH("*Clean *",'Juan-SESSION'!$B$790:$B$797,0), MATCH("*2ND*",'Juan-SESSION'!$K$7:$T$7,0)),"")</f>
        <v>#N/A</v>
      </c>
      <c r="L526" s="44" t="e">
        <f>INDEX('Juan-SESSION'!$L$790:$U$797, MATCH("*Clean *",'Juan-SESSION'!$B$790:$B$797,0), MATCH("*2nd*",'Juan-SESSION'!$K$7:$T$7,0))</f>
        <v>#N/A</v>
      </c>
      <c r="M526" s="131" t="e">
        <f>IF($A$524='Juan-SESSION'!$A$790,INDEX('Juan-SESSION'!$K$790:$T$797, MATCH("*Lat Pulldown*",'Juan-SESSION'!$B$790:$B$797,0), MATCH("*2ND*",'Juan-SESSION'!$K$7:$T$7,0)),"")</f>
        <v>#N/A</v>
      </c>
      <c r="N526" s="44" t="e">
        <f>INDEX('Juan-SESSION'!$L$790:$U$797, MATCH("*Lat Pulldown*",'Juan-SESSION'!$B$790:$B$797,0), MATCH("*2nd*",'Juan-SESSION'!$K$7:$T$7,0))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IF($A$524='Juan-SESSION'!$A$790,INDEX('Juan-SESSION'!$K$790:$T$797, MATCH("*Squat*",'Juan-SESSION'!$B$790:$B$797,0), MATCH("*3rd*",'Juan-SESSION'!$K$7:$T$7,0)),"")</f>
        <v>#N/A</v>
      </c>
      <c r="D527" s="132" t="e">
        <f>INDEX('Juan-SESSION'!L$790:U$797, MATCH("*Squat*",'Juan-SESSION'!$B$790:$B$797,0), MATCH("*3rd*",'Juan-SESSION'!K$7:T$7,0))</f>
        <v>#N/A</v>
      </c>
      <c r="E527" s="131" t="e">
        <f>IF($A$524='Juan-SESSION'!$A$790,INDEX('Juan-SESSION'!$K$790:$T$797, MATCH("*Deadlift*",'Juan-SESSION'!$B$790:$B$797,0), MATCH("*3rd*",'Juan-SESSION'!$K$7:$T$7,0)),"")</f>
        <v>#N/A</v>
      </c>
      <c r="F527" s="131" t="e">
        <f>INDEX('Juan-SESSION'!$L$790:$U$797, MATCH("*Deadlift*",'Juan-SESSION'!$B$790:$B$797,0), MATCH("*3rd*",'Juan-SESSION'!$K$7:$T$7,0))</f>
        <v>#N/A</v>
      </c>
      <c r="G527" s="131" t="e">
        <f>IF($A$524='Juan-SESSION'!$A$790,INDEX('Juan-SESSION'!$K$790:$T$797, MATCH("*Bench Press*",'Juan-SESSION'!$B$790:$B$797,0), MATCH("*3rd*",'Juan-SESSION'!$K$7:$T$7,0)),"")</f>
        <v>#N/A</v>
      </c>
      <c r="H527" s="131" t="e">
        <f>INDEX('Juan-SESSION'!$L$790:$U$797, MATCH("*Bench Press*",'Juan-SESSION'!$B$790:$B$797,0), MATCH("*3rd*",'Juan-SESSION'!$K$7:$T$7,0))</f>
        <v>#N/A</v>
      </c>
      <c r="I527" s="132" t="e">
        <f>IF($A$524='Juan-SESSION'!$A$790,INDEX('Juan-SESSION'!$K$790:$T$797, MATCH("*Military*",'Juan-SESSION'!$B$790:$B$797,0), MATCH("*3rd*",'Juan-SESSION'!$K$7:$T$7,0)),"")</f>
        <v>#N/A</v>
      </c>
      <c r="J527" s="44" t="e">
        <f>INDEX('Juan-SESSION'!$L$790:$U$797, MATCH("*Military*",'Juan-SESSION'!$B$790:$B$797,0), MATCH("*3rd*",'Juan-SESSION'!$K$7:$T$7,0))</f>
        <v>#N/A</v>
      </c>
      <c r="K527" s="131" t="e">
        <f>IF($A$524='Juan-SESSION'!$A$790,INDEX('Juan-SESSION'!$K$790:$T$797, MATCH("*Clean *",'Juan-SESSION'!$B$790:$B$797,0), MATCH("*3rd*",'Juan-SESSION'!$K$7:$T$7,0)),"")</f>
        <v>#N/A</v>
      </c>
      <c r="L527" s="44" t="e">
        <f>INDEX('Juan-SESSION'!$L$790:$U$797, MATCH("*Clean *",'Juan-SESSION'!$B$790:$B$797,0), MATCH("*3rd*",'Juan-SESSION'!$K$7:$T$7,0))</f>
        <v>#N/A</v>
      </c>
      <c r="M527" s="131" t="e">
        <f>IF($A$524='Juan-SESSION'!$A$790,INDEX('Juan-SESSION'!$K$790:$T$797, MATCH("*Lat Pulldown*",'Juan-SESSION'!$B$790:$B$797,0), MATCH("*3rd*",'Juan-SESSION'!$K$7:$T$7,0)),"")</f>
        <v>#N/A</v>
      </c>
      <c r="N527" s="44" t="e">
        <f>INDEX('Juan-SESSION'!$L$790:$U$797, MATCH("*Lat Pulldown*",'Juan-SESSION'!$B$790:$B$797,0), MATCH("*3rd*",'Juan-SESSION'!$K$7:$T$7,0))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IF($A$524='Juan-SESSION'!$A$790,INDEX('Juan-SESSION'!$K$790:$T$797, MATCH("*Squat*",'Juan-SESSION'!$B$790:$B$797,0), MATCH("*4th*",'Juan-SESSION'!$K$7:$T$7,0)),"")</f>
        <v>#N/A</v>
      </c>
      <c r="D528" s="132" t="e">
        <f>INDEX('Juan-SESSION'!L$790:U$797, MATCH("*Squat*",'Juan-SESSION'!$B$790:$B$797,0), MATCH("*4th*",'Juan-SESSION'!K$7:T$7,0))</f>
        <v>#N/A</v>
      </c>
      <c r="E528" s="131" t="e">
        <f>IF($A$524='Juan-SESSION'!$A$790,INDEX('Juan-SESSION'!$K$790:$T$797, MATCH("*Deadlift*",'Juan-SESSION'!$B$790:$B$797,0), MATCH("*4th*",'Juan-SESSION'!$K$7:$T$7,0)),"")</f>
        <v>#N/A</v>
      </c>
      <c r="F528" s="131" t="e">
        <f>INDEX('Juan-SESSION'!$L$790:$U$797, MATCH("*Deadlift*",'Juan-SESSION'!$B$790:$B$797,0), MATCH("*4th*",'Juan-SESSION'!$K$7:$T$7,0))</f>
        <v>#N/A</v>
      </c>
      <c r="G528" s="131" t="e">
        <f>IF($A$524='Juan-SESSION'!$A$790,INDEX('Juan-SESSION'!$K$790:$T$797, MATCH("*Bench Press*",'Juan-SESSION'!$B$790:$B$797,0), MATCH("*4th*",'Juan-SESSION'!$K$7:$T$7,0)),"")</f>
        <v>#N/A</v>
      </c>
      <c r="H528" s="131" t="e">
        <f>INDEX('Juan-SESSION'!$L$790:$U$797, MATCH("*Bench Press*",'Juan-SESSION'!$B$790:$B$797,0), MATCH("*4th*",'Juan-SESSION'!$K$7:$T$7,0))</f>
        <v>#N/A</v>
      </c>
      <c r="I528" s="132" t="e">
        <f>IF($A$524='Juan-SESSION'!$A$790,INDEX('Juan-SESSION'!$K$790:$T$797, MATCH("*Military*",'Juan-SESSION'!$B$790:$B$797,0), MATCH("*4th*",'Juan-SESSION'!$K$7:$T$7,0)),"")</f>
        <v>#N/A</v>
      </c>
      <c r="J528" s="44" t="e">
        <f>INDEX('Juan-SESSION'!$L$790:$U$797, MATCH("*Military*",'Juan-SESSION'!$B$790:$B$797,0), MATCH("*4th*",'Juan-SESSION'!$K$7:$T$7,0))</f>
        <v>#N/A</v>
      </c>
      <c r="K528" s="131" t="e">
        <f>IF($A$524='Juan-SESSION'!$A$790,INDEX('Juan-SESSION'!$K$790:$T$797, MATCH("*Clean *",'Juan-SESSION'!$B$790:$B$797,0), MATCH("*4th*",'Juan-SESSION'!$K$7:$T$7,0)),"")</f>
        <v>#N/A</v>
      </c>
      <c r="L528" s="44" t="e">
        <f>INDEX('Juan-SESSION'!$L$790:$U$797, MATCH("*Clean *",'Juan-SESSION'!$B$790:$B$797,0), MATCH("*4th*",'Juan-SESSION'!$K$7:$T$7,0))</f>
        <v>#N/A</v>
      </c>
      <c r="M528" s="131" t="e">
        <f>IF($A$524='Juan-SESSION'!$A$790,INDEX('Juan-SESSION'!$K$790:$T$797, MATCH("*Lat Pulldown*",'Juan-SESSION'!$B$790:$B$797,0), MATCH("*4th*",'Juan-SESSION'!$K$7:$T$7,0)),"")</f>
        <v>#N/A</v>
      </c>
      <c r="N528" s="44" t="e">
        <f>INDEX('Juan-SESSION'!$L$790:$U$797, MATCH("*Lat Pulldown*",'Juan-SESSION'!$B$790:$B$797,0), MATCH("*4th*",'Juan-SESSION'!$K$7:$T$7,0))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IF($A$524='Juan-SESSION'!$A$790,INDEX('Juan-SESSION'!$K$790:$T$797, MATCH("*Squat*",'Juan-SESSION'!$B$790:$B$797,0), MATCH("*5th*",'Juan-SESSION'!$K$7:$T$7,0)),"")</f>
        <v>#N/A</v>
      </c>
      <c r="D529" s="132" t="e">
        <f>INDEX('Juan-SESSION'!L$790:U$797, MATCH("*Squat*",'Juan-SESSION'!$B$790:$B$797,0), MATCH("*5th*",'Juan-SESSION'!K$7:T$7,0))</f>
        <v>#N/A</v>
      </c>
      <c r="E529" s="131" t="e">
        <f>IF($A$524='Juan-SESSION'!$A$790,INDEX('Juan-SESSION'!$K$790:$T$797, MATCH("*Deadlift*",'Juan-SESSION'!$B$790:$B$797,0), MATCH("*5th*",'Juan-SESSION'!$K$7:$T$7,0)),"")</f>
        <v>#N/A</v>
      </c>
      <c r="F529" s="131" t="e">
        <f>INDEX('Juan-SESSION'!$L$790:$U$797, MATCH("*Deadlift*",'Juan-SESSION'!$B$790:$B$797,0), MATCH("*5th*",'Juan-SESSION'!$K$7:$T$7,0))</f>
        <v>#N/A</v>
      </c>
      <c r="G529" s="131" t="e">
        <f>IF($A$524='Juan-SESSION'!$A$790,INDEX('Juan-SESSION'!$K$790:$T$797, MATCH("*Bench Press*",'Juan-SESSION'!$B$790:$B$797,0), MATCH("*5th*",'Juan-SESSION'!$K$7:$T$7,0)),"")</f>
        <v>#N/A</v>
      </c>
      <c r="H529" s="131" t="e">
        <f>INDEX('Juan-SESSION'!$L$790:$U$797, MATCH("*Bench Press*",'Juan-SESSION'!$B$790:$B$797,0), MATCH("*5th*",'Juan-SESSION'!$K$7:$T$7,0))</f>
        <v>#N/A</v>
      </c>
      <c r="I529" s="132" t="e">
        <f>IF($A$524='Juan-SESSION'!$A$790,INDEX('Juan-SESSION'!$K$790:$T$797, MATCH("*Military*",'Juan-SESSION'!$B$790:$B$797,0), MATCH("*5th*",'Juan-SESSION'!$K$7:$T$7,0)),"")</f>
        <v>#N/A</v>
      </c>
      <c r="J529" s="44" t="e">
        <f>INDEX('Juan-SESSION'!$L$790:$U$797, MATCH("*Military*",'Juan-SESSION'!$B$790:$B$797,0), MATCH("*5th*",'Juan-SESSION'!$K$7:$T$7,0))</f>
        <v>#N/A</v>
      </c>
      <c r="K529" s="131" t="e">
        <f>IF($A$524='Juan-SESSION'!$A$790,INDEX('Juan-SESSION'!$K$790:$T$797, MATCH("*Clean *",'Juan-SESSION'!$B$790:$B$797,0), MATCH("*5th*",'Juan-SESSION'!$K$7:$T$7,0)),"")</f>
        <v>#N/A</v>
      </c>
      <c r="L529" s="44" t="e">
        <f>INDEX('Juan-SESSION'!$L$790:$U$797, MATCH("*Clean *",'Juan-SESSION'!$B$790:$B$797,0), MATCH("*5th*",'Juan-SESSION'!$K$7:$T$7,0))</f>
        <v>#N/A</v>
      </c>
      <c r="M529" s="131" t="e">
        <f>IF($A$524='Juan-SESSION'!$A$790,INDEX('Juan-SESSION'!$K$790:$T$797, MATCH("*Lat Pulldown*",'Juan-SESSION'!$B$790:$B$797,0), MATCH("*5th*",'Juan-SESSION'!$K$7:$T$7,0)),"")</f>
        <v>#N/A</v>
      </c>
      <c r="N529" s="44" t="e">
        <f>INDEX('Juan-SESSION'!$L$790:$U$797, MATCH("*Lat Pulldown*",'Juan-SESSION'!$B$790:$B$797,0), MATCH("*5th*",'Juan-SESSION'!$K$7:$T$7,0))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'Juan-SESSION'!A799</f>
        <v>0</v>
      </c>
      <c r="B530" s="116" t="s">
        <v>84</v>
      </c>
      <c r="C530" s="140" t="e">
        <f>MAX(C531:C724)</f>
        <v>#N/A</v>
      </c>
      <c r="D530" s="116" t="e">
        <f t="array" ref="D530">MAX(IF(C531:C724=C530,D531:D724))</f>
        <v>#N/A</v>
      </c>
      <c r="E530" s="137" t="e">
        <f>MAX(E531:E724)</f>
        <v>#N/A</v>
      </c>
      <c r="F530" s="116" t="e">
        <f t="array" ref="F530">MAX(IF(E531:E724=E530,F531:F724))</f>
        <v>#N/A</v>
      </c>
      <c r="G530" s="137" t="e">
        <f>MAX(G531:G724)</f>
        <v>#N/A</v>
      </c>
      <c r="H530" s="116" t="e">
        <f t="array" ref="H530">MAX(IF(G531:G724=G530,H531:H724))</f>
        <v>#N/A</v>
      </c>
      <c r="I530" s="137" t="e">
        <f>MAX(I531:I724)</f>
        <v>#N/A</v>
      </c>
      <c r="J530" s="116" t="e">
        <f t="array" ref="J530">MAX(IF(I531:I724=I530,J531:J724))</f>
        <v>#N/A</v>
      </c>
      <c r="K530" s="137" t="e">
        <f>MAX(K531:K724)</f>
        <v>#N/A</v>
      </c>
      <c r="L530" s="116" t="e">
        <f t="array" ref="L530">MAX(IF(K531:K724=K530,L531:L724))</f>
        <v>#N/A</v>
      </c>
      <c r="M530" s="137" t="e">
        <f>MAX(M531:M724)</f>
        <v>#N/A</v>
      </c>
      <c r="N530" s="117" t="e">
        <f t="array" ref="N530">MAX(IF(M531:M724=M530,N531:N724))</f>
        <v>#N/A</v>
      </c>
      <c r="O530" s="152" t="e">
        <f>IF($A$140='Juan-SESSION'!$A$718,INDEX('Juan-SESSION'!$K$718:$T$725, MATCH("*1k Row*",'Juan-SESSION'!$B$718:$B$725,0), MATCH("*1st*",'Juan-SESSION'!$K$7:$T$7,0)),"")</f>
        <v>#N/A</v>
      </c>
      <c r="P530" s="152" t="e">
        <f>IF($A$140='Juan-SESSION'!$A$718,INDEX('Juan-SESSION'!$K$718:$T$725, MATCH("*HIIT*",'Juan-SESSION'!$B$718:$B$725,0), MATCH("*1st*",'Juan-SESSION'!$K$7:$T$7,0)),"")</f>
        <v>#N/A</v>
      </c>
      <c r="Q530" s="119" t="e">
        <f>INDEX('Juan-SESSION'!$L$718:$U$718, MATCH("*HIIT*",'Juan-SESSION'!$B$718:$B$718,0), MATCH("*1st*",'Juan-SESSION'!$K$7:$T$7,0))</f>
        <v>#N/A</v>
      </c>
      <c r="R530" s="119">
        <f>'Juan-SESSION'!U592</f>
        <v>0</v>
      </c>
      <c r="S530" s="116"/>
      <c r="T530" s="116"/>
      <c r="U530" s="120">
        <f>'Juan-SESSION'!A800</f>
        <v>0</v>
      </c>
      <c r="V530" s="120">
        <f>'Juan-SESSION'!A801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 t="e">
        <f>IF($A$530='Juan-SESSION'!$A$799,INDEX('Juan-SESSION'!$K$799:$T$806, MATCH("*Squat*",'Juan-SESSION'!$B$799:$B$806,0), MATCH("*1st*",'Juan-SESSION'!$K$7:$T$7,0)),"")</f>
        <v>#N/A</v>
      </c>
      <c r="D531" s="132" t="e">
        <f>INDEX('Juan-SESSION'!L$799:U$806, MATCH("*Squat*",'Juan-SESSION'!$B$799:$B$806,0), MATCH("*1st*",'Juan-SESSION'!K$7:T$7,0))</f>
        <v>#N/A</v>
      </c>
      <c r="E531" s="131" t="e">
        <f>IF($A$530='Juan-SESSION'!$A$799,INDEX('Juan-SESSION'!$K$799:$T$806, MATCH("*Deadlift*",'Juan-SESSION'!$B$799:$B$806,0), MATCH("*1st*",'Juan-SESSION'!$K$7:$T$7,0)),"")</f>
        <v>#N/A</v>
      </c>
      <c r="F531" s="131" t="e">
        <f>INDEX('Juan-SESSION'!$L$799:$U$806, MATCH("*Deadlift*",'Juan-SESSION'!$B$799:$B$806,0), MATCH("*1st*",'Juan-SESSION'!$K$7:$T$7,0))</f>
        <v>#N/A</v>
      </c>
      <c r="G531" s="131" t="e">
        <f>IF($A$530='Juan-SESSION'!$A$799,INDEX('Juan-SESSION'!$K$799:$T$806, MATCH("*Bench Press*",'Juan-SESSION'!$B$799:$B$806,0), MATCH("*1st*",'Juan-SESSION'!$K$7:$T$7,0)),"")</f>
        <v>#N/A</v>
      </c>
      <c r="H531" s="131" t="e">
        <f>INDEX('Juan-SESSION'!$L$799:$U$806, MATCH("*Bench Press*",'Juan-SESSION'!$B$799:$B$806,0), MATCH("*1st*",'Juan-SESSION'!$K$7:$T$7,0))</f>
        <v>#N/A</v>
      </c>
      <c r="I531" s="132" t="e">
        <f>IF($A$530='Juan-SESSION'!$A$799,INDEX('Juan-SESSION'!$K$799:$T$806, MATCH("*Military*",'Juan-SESSION'!$B$799:$B$806,0), MATCH("*1st*",'Juan-SESSION'!$K$7:$T$7,0)),"")</f>
        <v>#N/A</v>
      </c>
      <c r="J531" s="48" t="e">
        <f>INDEX('Juan-SESSION'!$L$799:$U$806, MATCH("*Military*",'Juan-SESSION'!$B$799:$B$806,0), MATCH("*1st*",'Juan-SESSION'!$K$7:$T$7,0))</f>
        <v>#N/A</v>
      </c>
      <c r="K531" s="131" t="e">
        <f>IF($A$530='Juan-SESSION'!$A$799,INDEX('Juan-SESSION'!$K$799:$T$806, MATCH("*Clean *",'Juan-SESSION'!$B$799:$B$806,0), MATCH("*1st*",'Juan-SESSION'!$K$7:$T$7,0)),"")</f>
        <v>#N/A</v>
      </c>
      <c r="L531" s="48" t="e">
        <f>INDEX('Juan-SESSION'!$L$799:$U$806, MATCH("*Clean *",'Juan-SESSION'!$B$799:$B$806,0), MATCH("*1st*",'Juan-SESSION'!$K$7:$T$7,0))</f>
        <v>#N/A</v>
      </c>
      <c r="M531" s="131" t="e">
        <f>IF($A$530='Juan-SESSION'!$A$799,INDEX('Juan-SESSION'!$K$799:$T$806, MATCH("*Lat Pulldown*",'Juan-SESSION'!$B$799:$B$806,0), MATCH("*1st*",'Juan-SESSION'!$K$7:$T$7,0)),"")</f>
        <v>#N/A</v>
      </c>
      <c r="N531" s="48" t="e">
        <f>INDEX('Juan-SESSION'!$L$799:$U$806, MATCH("*Lat Pulldown*",'Juan-SESSION'!$B$799:$B$806,0), MATCH("*1st*",'Juan-SESSION'!$K$7:$T$7,0))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 t="e">
        <f>IF($A$530='Juan-SESSION'!$A$799,INDEX('Juan-SESSION'!$K$799:$T$806, MATCH("*Squat*",'Juan-SESSION'!$B$799:$B$806,0), MATCH("*2nd*",'Juan-SESSION'!$K$7:$T$7,0)),"")</f>
        <v>#N/A</v>
      </c>
      <c r="D532" s="132" t="e">
        <f>INDEX('Juan-SESSION'!L$799:U$806, MATCH("*Squat*",'Juan-SESSION'!$B$799:$B$806,0), MATCH("*2nd*",'Juan-SESSION'!K$7:T$7,0))</f>
        <v>#N/A</v>
      </c>
      <c r="E532" s="131" t="e">
        <f>IF($A$530='Juan-SESSION'!$A$799,INDEX('Juan-SESSION'!$K$799:$T$806, MATCH("*Deadlift*",'Juan-SESSION'!$B$799:$B$806,0), MATCH("*2ND*",'Juan-SESSION'!$K$7:$T$7,0)),"")</f>
        <v>#N/A</v>
      </c>
      <c r="F532" s="131" t="e">
        <f>INDEX('Juan-SESSION'!$L$799:$U$806, MATCH("*Deadlift*",'Juan-SESSION'!$B$799:$B$806,0), MATCH("*2nd*",'Juan-SESSION'!$K$7:$T$7,0))</f>
        <v>#N/A</v>
      </c>
      <c r="G532" s="131" t="e">
        <f>IF($A$530='Juan-SESSION'!$A$799,INDEX('Juan-SESSION'!$K$799:$T$806, MATCH("*Bench Press*",'Juan-SESSION'!$B$799:$B$806,0), MATCH("*2ND*",'Juan-SESSION'!$K$7:$T$7,0)),"")</f>
        <v>#N/A</v>
      </c>
      <c r="H532" s="131" t="e">
        <f>INDEX('Juan-SESSION'!$L$799:$U$806, MATCH("*Bench Press*",'Juan-SESSION'!$B$799:$B$806,0), MATCH("*2nd*",'Juan-SESSION'!$K$7:$T$7,0))</f>
        <v>#N/A</v>
      </c>
      <c r="I532" s="132" t="e">
        <f>IF($A$530='Juan-SESSION'!$A$799,INDEX('Juan-SESSION'!$K$799:$T$806, MATCH("*Military*",'Juan-SESSION'!$B$799:$B$806,0), MATCH("*2ND*",'Juan-SESSION'!$K$7:$T$7,0)),"")</f>
        <v>#N/A</v>
      </c>
      <c r="J532" s="44" t="e">
        <f>INDEX('Juan-SESSION'!$L$799:$U$806, MATCH("*Military*",'Juan-SESSION'!$B$799:$B$806,0), MATCH("*2nd*",'Juan-SESSION'!$K$7:$T$7,0))</f>
        <v>#N/A</v>
      </c>
      <c r="K532" s="131" t="e">
        <f>IF($A$530='Juan-SESSION'!$A$799,INDEX('Juan-SESSION'!$K$799:$T$806, MATCH("*Clean *",'Juan-SESSION'!$B$799:$B$806,0), MATCH("*2ND*",'Juan-SESSION'!$K$7:$T$7,0)),"")</f>
        <v>#N/A</v>
      </c>
      <c r="L532" s="44" t="e">
        <f>INDEX('Juan-SESSION'!$L$799:$U$806, MATCH("*Clean *",'Juan-SESSION'!$B$799:$B$806,0), MATCH("*2nd*",'Juan-SESSION'!$K$7:$T$7,0))</f>
        <v>#N/A</v>
      </c>
      <c r="M532" s="131" t="e">
        <f>IF($A$530='Juan-SESSION'!$A$799,INDEX('Juan-SESSION'!$K$799:$T$806, MATCH("*Lat Pulldown*",'Juan-SESSION'!$B$799:$B$806,0), MATCH("*2ND*",'Juan-SESSION'!$K$7:$T$7,0)),"")</f>
        <v>#N/A</v>
      </c>
      <c r="N532" s="44" t="e">
        <f>INDEX('Juan-SESSION'!$L$799:$U$806, MATCH("*Lat Pulldown*",'Juan-SESSION'!$B$799:$B$806,0), MATCH("*2nd*",'Juan-SESSION'!$K$7:$T$7,0))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 t="e">
        <f>IF($A$530='Juan-SESSION'!$A$799,INDEX('Juan-SESSION'!$K$799:$T$806, MATCH("*Squat*",'Juan-SESSION'!$B$799:$B$806,0), MATCH("*3rd*",'Juan-SESSION'!$K$7:$T$7,0)),"")</f>
        <v>#N/A</v>
      </c>
      <c r="D533" s="132" t="e">
        <f>INDEX('Juan-SESSION'!L$799:U$806, MATCH("*Squat*",'Juan-SESSION'!$B$799:$B$806,0), MATCH("*3rd*",'Juan-SESSION'!K$7:T$7,0))</f>
        <v>#N/A</v>
      </c>
      <c r="E533" s="131" t="e">
        <f>IF($A$530='Juan-SESSION'!$A$799,INDEX('Juan-SESSION'!$K$799:$T$806, MATCH("*Deadlift*",'Juan-SESSION'!$B$799:$B$806,0), MATCH("*3rd*",'Juan-SESSION'!$K$7:$T$7,0)),"")</f>
        <v>#N/A</v>
      </c>
      <c r="F533" s="131" t="e">
        <f>INDEX('Juan-SESSION'!$L$799:$U$806, MATCH("*Deadlift*",'Juan-SESSION'!$B$799:$B$806,0), MATCH("*3rd*",'Juan-SESSION'!$K$7:$T$7,0))</f>
        <v>#N/A</v>
      </c>
      <c r="G533" s="131" t="e">
        <f>IF($A$530='Juan-SESSION'!$A$799,INDEX('Juan-SESSION'!$K$799:$T$806, MATCH("*Bench Press*",'Juan-SESSION'!$B$799:$B$806,0), MATCH("*3rd*",'Juan-SESSION'!$K$7:$T$7,0)),"")</f>
        <v>#N/A</v>
      </c>
      <c r="H533" s="131" t="e">
        <f>INDEX('Juan-SESSION'!$L$799:$U$806, MATCH("*Bench Press*",'Juan-SESSION'!$B$799:$B$806,0), MATCH("*3rd*",'Juan-SESSION'!$K$7:$T$7,0))</f>
        <v>#N/A</v>
      </c>
      <c r="I533" s="132" t="e">
        <f>IF($A$530='Juan-SESSION'!$A$799,INDEX('Juan-SESSION'!$K$799:$T$806, MATCH("*Military*",'Juan-SESSION'!$B$799:$B$806,0), MATCH("*3rd*",'Juan-SESSION'!$K$7:$T$7,0)),"")</f>
        <v>#N/A</v>
      </c>
      <c r="J533" s="44" t="e">
        <f>INDEX('Juan-SESSION'!$L$799:$U$806, MATCH("*Military*",'Juan-SESSION'!$B$799:$B$806,0), MATCH("*3rd*",'Juan-SESSION'!$K$7:$T$7,0))</f>
        <v>#N/A</v>
      </c>
      <c r="K533" s="131" t="e">
        <f>IF($A$530='Juan-SESSION'!$A$799,INDEX('Juan-SESSION'!$K$799:$T$806, MATCH("*Clean *",'Juan-SESSION'!$B$799:$B$806,0), MATCH("*3rd*",'Juan-SESSION'!$K$7:$T$7,0)),"")</f>
        <v>#N/A</v>
      </c>
      <c r="L533" s="44" t="e">
        <f>INDEX('Juan-SESSION'!$L$799:$U$806, MATCH("*Clean *",'Juan-SESSION'!$B$799:$B$806,0), MATCH("*3rd*",'Juan-SESSION'!$K$7:$T$7,0))</f>
        <v>#N/A</v>
      </c>
      <c r="M533" s="131" t="e">
        <f>IF($A$530='Juan-SESSION'!$A$799,INDEX('Juan-SESSION'!$K$799:$T$806, MATCH("*Lat Pulldown*",'Juan-SESSION'!$B$799:$B$806,0), MATCH("*3rd*",'Juan-SESSION'!$K$7:$T$7,0)),"")</f>
        <v>#N/A</v>
      </c>
      <c r="N533" s="44" t="e">
        <f>INDEX('Juan-SESSION'!$L$799:$U$806, MATCH("*Lat Pulldown*",'Juan-SESSION'!$B$799:$B$806,0), MATCH("*3rd*",'Juan-SESSION'!$K$7:$T$7,0))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 t="e">
        <f>IF($A$530='Juan-SESSION'!$A$799,INDEX('Juan-SESSION'!$K$799:$T$806, MATCH("*Squat*",'Juan-SESSION'!$B$799:$B$806,0), MATCH("*4th*",'Juan-SESSION'!$K$7:$T$7,0)),"")</f>
        <v>#N/A</v>
      </c>
      <c r="D534" s="132" t="e">
        <f>INDEX('Juan-SESSION'!L$799:U$806, MATCH("*Squat*",'Juan-SESSION'!$B$799:$B$806,0), MATCH("*4th*",'Juan-SESSION'!K$7:T$7,0))</f>
        <v>#N/A</v>
      </c>
      <c r="E534" s="131" t="e">
        <f>IF($A$530='Juan-SESSION'!$A$799,INDEX('Juan-SESSION'!$K$799:$T$806, MATCH("*Deadlift*",'Juan-SESSION'!$B$799:$B$806,0), MATCH("*4th*",'Juan-SESSION'!$K$7:$T$7,0)),"")</f>
        <v>#N/A</v>
      </c>
      <c r="F534" s="131" t="e">
        <f>INDEX('Juan-SESSION'!$L$799:$U$806, MATCH("*Deadlift*",'Juan-SESSION'!$B$799:$B$806,0), MATCH("*4th*",'Juan-SESSION'!$K$7:$T$7,0))</f>
        <v>#N/A</v>
      </c>
      <c r="G534" s="131" t="e">
        <f>IF($A$530='Juan-SESSION'!$A$799,INDEX('Juan-SESSION'!$K$799:$T$806, MATCH("*Bench Press*",'Juan-SESSION'!$B$799:$B$806,0), MATCH("*4th*",'Juan-SESSION'!$K$7:$T$7,0)),"")</f>
        <v>#N/A</v>
      </c>
      <c r="H534" s="131" t="e">
        <f>INDEX('Juan-SESSION'!$L$799:$U$806, MATCH("*Bench Press*",'Juan-SESSION'!$B$799:$B$806,0), MATCH("*4th*",'Juan-SESSION'!$K$7:$T$7,0))</f>
        <v>#N/A</v>
      </c>
      <c r="I534" s="132" t="e">
        <f>IF($A$530='Juan-SESSION'!$A$799,INDEX('Juan-SESSION'!$K$799:$T$806, MATCH("*Military*",'Juan-SESSION'!$B$799:$B$806,0), MATCH("*4th*",'Juan-SESSION'!$K$7:$T$7,0)),"")</f>
        <v>#N/A</v>
      </c>
      <c r="J534" s="44" t="e">
        <f>INDEX('Juan-SESSION'!$L$799:$U$806, MATCH("*Military*",'Juan-SESSION'!$B$799:$B$806,0), MATCH("*4th*",'Juan-SESSION'!$K$7:$T$7,0))</f>
        <v>#N/A</v>
      </c>
      <c r="K534" s="131" t="e">
        <f>IF($A$530='Juan-SESSION'!$A$799,INDEX('Juan-SESSION'!$K$799:$T$806, MATCH("*Clean *",'Juan-SESSION'!$B$799:$B$806,0), MATCH("*4th*",'Juan-SESSION'!$K$7:$T$7,0)),"")</f>
        <v>#N/A</v>
      </c>
      <c r="L534" s="44" t="e">
        <f>INDEX('Juan-SESSION'!$L$799:$U$806, MATCH("*Clean *",'Juan-SESSION'!$B$799:$B$806,0), MATCH("*4th*",'Juan-SESSION'!$K$7:$T$7,0))</f>
        <v>#N/A</v>
      </c>
      <c r="M534" s="131" t="e">
        <f>IF($A$530='Juan-SESSION'!$A$799,INDEX('Juan-SESSION'!$K$799:$T$806, MATCH("*Lat Pulldown*",'Juan-SESSION'!$B$799:$B$806,0), MATCH("*4th*",'Juan-SESSION'!$K$7:$T$7,0)),"")</f>
        <v>#N/A</v>
      </c>
      <c r="N534" s="44" t="e">
        <f>INDEX('Juan-SESSION'!$L$799:$U$806, MATCH("*Lat Pulldown*",'Juan-SESSION'!$B$799:$B$806,0), MATCH("*4th*",'Juan-SESSION'!$K$7:$T$7,0))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 t="e">
        <f>IF($A$530='Juan-SESSION'!$A$799,INDEX('Juan-SESSION'!$K$799:$T$806, MATCH("*Squat*",'Juan-SESSION'!$B$799:$B$806,0), MATCH("*5th*",'Juan-SESSION'!$K$7:$T$7,0)),"")</f>
        <v>#N/A</v>
      </c>
      <c r="D535" s="132" t="e">
        <f>INDEX('Juan-SESSION'!L$799:U$806, MATCH("*Squat*",'Juan-SESSION'!$B$799:$B$806,0), MATCH("*5th*",'Juan-SESSION'!K$7:T$7,0))</f>
        <v>#N/A</v>
      </c>
      <c r="E535" s="131" t="e">
        <f>IF($A$530='Juan-SESSION'!$A$799,INDEX('Juan-SESSION'!$K$799:$T$806, MATCH("*Deadlift*",'Juan-SESSION'!$B$799:$B$806,0), MATCH("*5th*",'Juan-SESSION'!$K$7:$T$7,0)),"")</f>
        <v>#N/A</v>
      </c>
      <c r="F535" s="131" t="e">
        <f>INDEX('Juan-SESSION'!$L$799:$U$806, MATCH("*Deadlift*",'Juan-SESSION'!$B$799:$B$806,0), MATCH("*5th*",'Juan-SESSION'!$K$7:$T$7,0))</f>
        <v>#N/A</v>
      </c>
      <c r="G535" s="131" t="e">
        <f>IF($A$530='Juan-SESSION'!$A$799,INDEX('Juan-SESSION'!$K$799:$T$806, MATCH("*Bench Press*",'Juan-SESSION'!$B$799:$B$806,0), MATCH("*5th*",'Juan-SESSION'!$K$7:$T$7,0)),"")</f>
        <v>#N/A</v>
      </c>
      <c r="H535" s="131" t="e">
        <f>INDEX('Juan-SESSION'!$L$799:$U$806, MATCH("*Bench Press*",'Juan-SESSION'!$B$799:$B$806,0), MATCH("*5th*",'Juan-SESSION'!$K$7:$T$7,0))</f>
        <v>#N/A</v>
      </c>
      <c r="I535" s="132" t="e">
        <f>IF($A$530='Juan-SESSION'!$A$799,INDEX('Juan-SESSION'!$K$799:$T$806, MATCH("*Military*",'Juan-SESSION'!$B$799:$B$806,0), MATCH("*5th*",'Juan-SESSION'!$K$7:$T$7,0)),"")</f>
        <v>#N/A</v>
      </c>
      <c r="J535" s="44" t="e">
        <f>INDEX('Juan-SESSION'!$L$799:$U$806, MATCH("*Military*",'Juan-SESSION'!$B$799:$B$806,0), MATCH("*5th*",'Juan-SESSION'!$K$7:$T$7,0))</f>
        <v>#N/A</v>
      </c>
      <c r="K535" s="131" t="e">
        <f>IF($A$530='Juan-SESSION'!$A$799,INDEX('Juan-SESSION'!$K$799:$T$806, MATCH("*Clean *",'Juan-SESSION'!$B$799:$B$806,0), MATCH("*5th*",'Juan-SESSION'!$K$7:$T$7,0)),"")</f>
        <v>#N/A</v>
      </c>
      <c r="L535" s="44" t="e">
        <f>INDEX('Juan-SESSION'!$L$799:$U$806, MATCH("*Clean *",'Juan-SESSION'!$B$799:$B$806,0), MATCH("*5th*",'Juan-SESSION'!$K$7:$T$7,0))</f>
        <v>#N/A</v>
      </c>
      <c r="M535" s="131" t="e">
        <f>IF($A$530='Juan-SESSION'!$A$799,INDEX('Juan-SESSION'!$K$799:$T$806, MATCH("*Lat Pulldown*",'Juan-SESSION'!$B$799:$B$806,0), MATCH("*5th*",'Juan-SESSION'!$K$7:$T$7,0)),"")</f>
        <v>#N/A</v>
      </c>
      <c r="N535" s="44" t="e">
        <f>INDEX('Juan-SESSION'!$L$799:$U$806, MATCH("*Lat Pulldown*",'Juan-SESSION'!$B$799:$B$806,0), MATCH("*5th*",'Juan-SESSION'!$K$7:$T$7,0))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'Juan-SESSION'!A826</f>
        <v>0</v>
      </c>
      <c r="B536" s="116" t="s">
        <v>84</v>
      </c>
      <c r="C536" s="117" t="e">
        <f>MAX(C537:C541)</f>
        <v>#N/A</v>
      </c>
      <c r="D536" s="116" t="e">
        <f t="array" ref="D536">MAX(IF(C537:C541=C536,D537:D541))</f>
        <v>#N/A</v>
      </c>
      <c r="E536" s="116" t="e">
        <f>MAX(E537:E541)</f>
        <v>#N/A</v>
      </c>
      <c r="F536" s="116" t="e">
        <f t="array" ref="F536">MAX(IF(E537:E541=E536,F537:F541))</f>
        <v>#N/A</v>
      </c>
      <c r="G536" s="116" t="e">
        <f>MAX(G537:G541)</f>
        <v>#N/A</v>
      </c>
      <c r="H536" s="116" t="e">
        <f t="array" ref="H536">MAX(IF(G537:G541=G536,H537:H541))</f>
        <v>#N/A</v>
      </c>
      <c r="I536" s="116" t="e">
        <f>MAX(I537:I541)</f>
        <v>#N/A</v>
      </c>
      <c r="J536" s="116" t="e">
        <f t="array" ref="J536">MAX(IF(I537:I541=I536,J537:J541))</f>
        <v>#N/A</v>
      </c>
      <c r="K536" s="116" t="e">
        <f>MAX(K537:K541)</f>
        <v>#N/A</v>
      </c>
      <c r="L536" s="116" t="e">
        <f t="array" ref="L536">MAX(IF(K537:K541=K536,L537:L541))</f>
        <v>#N/A</v>
      </c>
      <c r="M536" s="116" t="e">
        <f>MAX(M537:M541)</f>
        <v>#N/A</v>
      </c>
      <c r="N536" s="117" t="e">
        <f t="array" ref="N536">MAX(IF(M537:M541=M536,N537:N541))</f>
        <v>#N/A</v>
      </c>
      <c r="O536" s="152" t="e">
        <f>IF($A$140='Juan-SESSION'!$A$727,INDEX('Juan-SESSION'!$K$727:$T$734, MATCH("*1k Row*",'Juan-SESSION'!$B$727:$B$734,0), MATCH("*1st*",'Juan-SESSION'!$K$7:$T$7,0)),"")</f>
        <v>#N/A</v>
      </c>
      <c r="P536" s="152" t="e">
        <f>IF($A$140='Juan-SESSION'!$A$727,INDEX('Juan-SESSION'!$K$727:$T$734, MATCH("*HIIT*",'Juan-SESSION'!$B$727:$B$734,0), MATCH("*1st*",'Juan-SESSION'!$K$7:$T$7,0)),"")</f>
        <v>#N/A</v>
      </c>
      <c r="Q536" s="119" t="e">
        <f>INDEX('Juan-SESSION'!$L$727:$U$727, MATCH("*HIIT*",'Juan-SESSION'!$B$727:$B$727,0), MATCH("*1st*",'Juan-SESSION'!$K$7:$T$7,0))</f>
        <v>#N/A</v>
      </c>
      <c r="R536" s="119">
        <f>'Juan-SESSION'!U598</f>
        <v>0</v>
      </c>
      <c r="S536" s="116"/>
      <c r="T536" s="116"/>
      <c r="U536" s="120">
        <f>'Juan-SESSION'!A827</f>
        <v>0</v>
      </c>
      <c r="V536" s="120">
        <f>'Juan-SESSION'!A828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IF($A$536='Juan-SESSION'!$A$826,INDEX('Juan-SESSION'!$K$826:$T$833, MATCH("*Squat*",'Juan-SESSION'!$B$826:$B$833,0), MATCH("*1st*",'Juan-SESSION'!$K$7:$T$7,0)),"")</f>
        <v>#N/A</v>
      </c>
      <c r="D537" s="132" t="e">
        <f>INDEX('Juan-SESSION'!L$826:U$833, MATCH("*Squat*",'Juan-SESSION'!$B$826:$B$833,0), MATCH("*1st*",'Juan-SESSION'!K$7:T$7,0))</f>
        <v>#N/A</v>
      </c>
      <c r="E537" s="131" t="e">
        <f>IF($A$536='Juan-SESSION'!$A$826,INDEX('Juan-SESSION'!$K$826:$T$833, MATCH("*Deadlift*",'Juan-SESSION'!$B$826:$B$833,0), MATCH("*1st*",'Juan-SESSION'!$K$7:$T$7,0)),"")</f>
        <v>#N/A</v>
      </c>
      <c r="F537" s="131" t="e">
        <f>INDEX('Juan-SESSION'!$L$826:$U$833, MATCH("*Deadlift*",'Juan-SESSION'!$B$826:$B$833,0), MATCH("*1st*",'Juan-SESSION'!$K$7:$T$7,0))</f>
        <v>#N/A</v>
      </c>
      <c r="G537" s="131" t="e">
        <f>IF($A$536='Juan-SESSION'!$A$826,INDEX('Juan-SESSION'!$K$826:$T$833, MATCH("*Bench Press*",'Juan-SESSION'!$B$826:$B$833,0), MATCH("*1st*",'Juan-SESSION'!$K$7:$T$7,0)),"")</f>
        <v>#N/A</v>
      </c>
      <c r="H537" s="131" t="e">
        <f>INDEX('Juan-SESSION'!$L$826:$U$833, MATCH("*Bench Press*",'Juan-SESSION'!$B$826:$B$833,0), MATCH("*1st*",'Juan-SESSION'!$K$7:$T$7,0))</f>
        <v>#N/A</v>
      </c>
      <c r="I537" s="132" t="e">
        <f>IF($A$536='Juan-SESSION'!$A$826,INDEX('Juan-SESSION'!$K$826:$T$833, MATCH("*Military*",'Juan-SESSION'!$B$826:$B$833,0), MATCH("*1st*",'Juan-SESSION'!$K$7:$T$7,0)),"")</f>
        <v>#N/A</v>
      </c>
      <c r="J537" s="48" t="e">
        <f>INDEX('Juan-SESSION'!$L$826:$U$833, MATCH("*Military*",'Juan-SESSION'!$B$826:$B$833,0), MATCH("*1st*",'Juan-SESSION'!$K$7:$T$7,0))</f>
        <v>#N/A</v>
      </c>
      <c r="K537" s="131" t="e">
        <f>IF($A$536='Juan-SESSION'!$A$826,INDEX('Juan-SESSION'!$K$826:$T$833, MATCH("*Clean *",'Juan-SESSION'!$B$826:$B$833,0), MATCH("*1st*",'Juan-SESSION'!$K$7:$T$7,0)),"")</f>
        <v>#N/A</v>
      </c>
      <c r="L537" s="48" t="e">
        <f>INDEX('Juan-SESSION'!$L$826:$U$833, MATCH("*Clean *",'Juan-SESSION'!$B$826:$B$833,0), MATCH("*1st*",'Juan-SESSION'!$K$7:$T$7,0))</f>
        <v>#N/A</v>
      </c>
      <c r="M537" s="131" t="e">
        <f>IF($A$536='Juan-SESSION'!$A$826,INDEX('Juan-SESSION'!$K$826:$T$833, MATCH("*Lat Pulldown*",'Juan-SESSION'!$B$826:$B$833,0), MATCH("*1st*",'Juan-SESSION'!$K$7:$T$7,0)),"")</f>
        <v>#N/A</v>
      </c>
      <c r="N537" s="48" t="e">
        <f>INDEX('Juan-SESSION'!$L$826:$U$833, MATCH("*Lat Pulldown*",'Juan-SESSION'!$B$826:$B$833,0), MATCH("*1st*",'Juan-SESSION'!$K$7:$T$7,0))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IF($A$536='Juan-SESSION'!$A$826,INDEX('Juan-SESSION'!$K$826:$T$833, MATCH("*Squat*",'Juan-SESSION'!$B$826:$B$833,0), MATCH("*2nd*",'Juan-SESSION'!$K$7:$T$7,0)),"")</f>
        <v>#N/A</v>
      </c>
      <c r="D538" s="132" t="e">
        <f>INDEX('Juan-SESSION'!L$826:U$833, MATCH("*Squat*",'Juan-SESSION'!$B$826:$B$833,0), MATCH("*2nd*",'Juan-SESSION'!K$7:T$7,0))</f>
        <v>#N/A</v>
      </c>
      <c r="E538" s="131" t="e">
        <f>IF($A$536='Juan-SESSION'!$A$826,INDEX('Juan-SESSION'!$K$826:$T$833, MATCH("*Deadlift*",'Juan-SESSION'!$B$826:$B$833,0), MATCH("*2ND*",'Juan-SESSION'!$K$7:$T$7,0)),"")</f>
        <v>#N/A</v>
      </c>
      <c r="F538" s="131" t="e">
        <f>INDEX('Juan-SESSION'!$L$826:$U$833, MATCH("*Deadlift*",'Juan-SESSION'!$B$826:$B$833,0), MATCH("*2nd*",'Juan-SESSION'!$K$7:$T$7,0))</f>
        <v>#N/A</v>
      </c>
      <c r="G538" s="131" t="e">
        <f>IF($A$536='Juan-SESSION'!$A$826,INDEX('Juan-SESSION'!$K$826:$T$833, MATCH("*Bench Press*",'Juan-SESSION'!$B$826:$B$833,0), MATCH("*2ND*",'Juan-SESSION'!$K$7:$T$7,0)),"")</f>
        <v>#N/A</v>
      </c>
      <c r="H538" s="131" t="e">
        <f>INDEX('Juan-SESSION'!$L$826:$U$833, MATCH("*Bench Press*",'Juan-SESSION'!$B$826:$B$833,0), MATCH("*2nd*",'Juan-SESSION'!$K$7:$T$7,0))</f>
        <v>#N/A</v>
      </c>
      <c r="I538" s="132" t="e">
        <f>IF($A$536='Juan-SESSION'!$A$826,INDEX('Juan-SESSION'!$K$826:$T$833, MATCH("*Military*",'Juan-SESSION'!$B$826:$B$833,0), MATCH("*2ND*",'Juan-SESSION'!$K$7:$T$7,0)),"")</f>
        <v>#N/A</v>
      </c>
      <c r="J538" s="44" t="e">
        <f>INDEX('Juan-SESSION'!$L$826:$U$833, MATCH("*Military*",'Juan-SESSION'!$B$826:$B$833,0), MATCH("*2nd*",'Juan-SESSION'!$K$7:$T$7,0))</f>
        <v>#N/A</v>
      </c>
      <c r="K538" s="131" t="e">
        <f>IF($A$536='Juan-SESSION'!$A$826,INDEX('Juan-SESSION'!$K$826:$T$833, MATCH("*Clean *",'Juan-SESSION'!$B$826:$B$833,0), MATCH("*2ND*",'Juan-SESSION'!$K$7:$T$7,0)),"")</f>
        <v>#N/A</v>
      </c>
      <c r="L538" s="44" t="e">
        <f>INDEX('Juan-SESSION'!$L$826:$U$833, MATCH("*Clean *",'Juan-SESSION'!$B$826:$B$833,0), MATCH("*2nd*",'Juan-SESSION'!$K$7:$T$7,0))</f>
        <v>#N/A</v>
      </c>
      <c r="M538" s="131" t="e">
        <f>IF($A$536='Juan-SESSION'!$A$826,INDEX('Juan-SESSION'!$K$826:$T$833, MATCH("*Lat Pulldown*",'Juan-SESSION'!$B$826:$B$833,0), MATCH("*2ND*",'Juan-SESSION'!$K$7:$T$7,0)),"")</f>
        <v>#N/A</v>
      </c>
      <c r="N538" s="44" t="e">
        <f>INDEX('Juan-SESSION'!$L$826:$U$833, MATCH("*Lat Pulldown*",'Juan-SESSION'!$B$826:$B$833,0), MATCH("*2nd*",'Juan-SESSION'!$K$7:$T$7,0))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IF($A$536='Juan-SESSION'!$A$826,INDEX('Juan-SESSION'!$K$826:$T$833, MATCH("*Squat*",'Juan-SESSION'!$B$826:$B$833,0), MATCH("*3rd*",'Juan-SESSION'!$K$7:$T$7,0)),"")</f>
        <v>#N/A</v>
      </c>
      <c r="D539" s="132" t="e">
        <f>INDEX('Juan-SESSION'!L$826:U$833, MATCH("*Squat*",'Juan-SESSION'!$B$826:$B$833,0), MATCH("*3rd*",'Juan-SESSION'!K$7:T$7,0))</f>
        <v>#N/A</v>
      </c>
      <c r="E539" s="131" t="e">
        <f>IF($A$536='Juan-SESSION'!$A$826,INDEX('Juan-SESSION'!$K$826:$T$833, MATCH("*Deadlift*",'Juan-SESSION'!$B$826:$B$833,0), MATCH("*3rd*",'Juan-SESSION'!$K$7:$T$7,0)),"")</f>
        <v>#N/A</v>
      </c>
      <c r="F539" s="131" t="e">
        <f>INDEX('Juan-SESSION'!$L$826:$U$833, MATCH("*Deadlift*",'Juan-SESSION'!$B$826:$B$833,0), MATCH("*3rd*",'Juan-SESSION'!$K$7:$T$7,0))</f>
        <v>#N/A</v>
      </c>
      <c r="G539" s="131" t="e">
        <f>IF($A$536='Juan-SESSION'!$A$826,INDEX('Juan-SESSION'!$K$826:$T$833, MATCH("*Bench Press*",'Juan-SESSION'!$B$826:$B$833,0), MATCH("*3rd*",'Juan-SESSION'!$K$7:$T$7,0)),"")</f>
        <v>#N/A</v>
      </c>
      <c r="H539" s="131" t="e">
        <f>INDEX('Juan-SESSION'!$L$826:$U$833, MATCH("*Bench Press*",'Juan-SESSION'!$B$826:$B$833,0), MATCH("*3rd*",'Juan-SESSION'!$K$7:$T$7,0))</f>
        <v>#N/A</v>
      </c>
      <c r="I539" s="132" t="e">
        <f>IF($A$536='Juan-SESSION'!$A$826,INDEX('Juan-SESSION'!$K$826:$T$833, MATCH("*Military*",'Juan-SESSION'!$B$826:$B$833,0), MATCH("*3rd*",'Juan-SESSION'!$K$7:$T$7,0)),"")</f>
        <v>#N/A</v>
      </c>
      <c r="J539" s="44" t="e">
        <f>INDEX('Juan-SESSION'!$L$826:$U$833, MATCH("*Military*",'Juan-SESSION'!$B$826:$B$833,0), MATCH("*3rd*",'Juan-SESSION'!$K$7:$T$7,0))</f>
        <v>#N/A</v>
      </c>
      <c r="K539" s="131" t="e">
        <f>IF($A$536='Juan-SESSION'!$A$826,INDEX('Juan-SESSION'!$K$826:$T$833, MATCH("*Clean *",'Juan-SESSION'!$B$826:$B$833,0), MATCH("*3rd*",'Juan-SESSION'!$K$7:$T$7,0)),"")</f>
        <v>#N/A</v>
      </c>
      <c r="L539" s="44" t="e">
        <f>INDEX('Juan-SESSION'!$L$826:$U$833, MATCH("*Clean *",'Juan-SESSION'!$B$826:$B$833,0), MATCH("*3rd*",'Juan-SESSION'!$K$7:$T$7,0))</f>
        <v>#N/A</v>
      </c>
      <c r="M539" s="131" t="e">
        <f>IF($A$536='Juan-SESSION'!$A$826,INDEX('Juan-SESSION'!$K$826:$T$833, MATCH("*Lat Pulldown*",'Juan-SESSION'!$B$826:$B$833,0), MATCH("*3rd*",'Juan-SESSION'!$K$7:$T$7,0)),"")</f>
        <v>#N/A</v>
      </c>
      <c r="N539" s="44" t="e">
        <f>INDEX('Juan-SESSION'!$L$826:$U$833, MATCH("*Lat Pulldown*",'Juan-SESSION'!$B$826:$B$833,0), MATCH("*3rd*",'Juan-SESSION'!$K$7:$T$7,0))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IF($A$536='Juan-SESSION'!$A$826,INDEX('Juan-SESSION'!$K$826:$T$833, MATCH("*Squat*",'Juan-SESSION'!$B$826:$B$833,0), MATCH("*4th*",'Juan-SESSION'!$K$7:$T$7,0)),"")</f>
        <v>#N/A</v>
      </c>
      <c r="D540" s="132" t="e">
        <f>INDEX('Juan-SESSION'!L$826:U$833, MATCH("*Squat*",'Juan-SESSION'!$B$826:$B$833,0), MATCH("*4th*",'Juan-SESSION'!K$7:T$7,0))</f>
        <v>#N/A</v>
      </c>
      <c r="E540" s="131" t="e">
        <f>IF($A$536='Juan-SESSION'!$A$826,INDEX('Juan-SESSION'!$K$826:$T$833, MATCH("*Deadlift*",'Juan-SESSION'!$B$826:$B$833,0), MATCH("*4th*",'Juan-SESSION'!$K$7:$T$7,0)),"")</f>
        <v>#N/A</v>
      </c>
      <c r="F540" s="131" t="e">
        <f>INDEX('Juan-SESSION'!$L$826:$U$833, MATCH("*Deadlift*",'Juan-SESSION'!$B$826:$B$833,0), MATCH("*4th*",'Juan-SESSION'!$K$7:$T$7,0))</f>
        <v>#N/A</v>
      </c>
      <c r="G540" s="131" t="e">
        <f>IF($A$536='Juan-SESSION'!$A$826,INDEX('Juan-SESSION'!$K$826:$T$833, MATCH("*Bench Press*",'Juan-SESSION'!$B$826:$B$833,0), MATCH("*4th*",'Juan-SESSION'!$K$7:$T$7,0)),"")</f>
        <v>#N/A</v>
      </c>
      <c r="H540" s="131" t="e">
        <f>INDEX('Juan-SESSION'!$L$826:$U$833, MATCH("*Bench Press*",'Juan-SESSION'!$B$826:$B$833,0), MATCH("*4th*",'Juan-SESSION'!$K$7:$T$7,0))</f>
        <v>#N/A</v>
      </c>
      <c r="I540" s="132" t="e">
        <f>IF($A$536='Juan-SESSION'!$A$826,INDEX('Juan-SESSION'!$K$826:$T$833, MATCH("*Military*",'Juan-SESSION'!$B$826:$B$833,0), MATCH("*4th*",'Juan-SESSION'!$K$7:$T$7,0)),"")</f>
        <v>#N/A</v>
      </c>
      <c r="J540" s="44" t="e">
        <f>INDEX('Juan-SESSION'!$L$826:$U$833, MATCH("*Military*",'Juan-SESSION'!$B$826:$B$833,0), MATCH("*4th*",'Juan-SESSION'!$K$7:$T$7,0))</f>
        <v>#N/A</v>
      </c>
      <c r="K540" s="131" t="e">
        <f>IF($A$536='Juan-SESSION'!$A$826,INDEX('Juan-SESSION'!$K$826:$T$833, MATCH("*Clean *",'Juan-SESSION'!$B$826:$B$833,0), MATCH("*4th*",'Juan-SESSION'!$K$7:$T$7,0)),"")</f>
        <v>#N/A</v>
      </c>
      <c r="L540" s="44" t="e">
        <f>INDEX('Juan-SESSION'!$L$826:$U$833, MATCH("*Clean *",'Juan-SESSION'!$B$826:$B$833,0), MATCH("*4th*",'Juan-SESSION'!$K$7:$T$7,0))</f>
        <v>#N/A</v>
      </c>
      <c r="M540" s="131" t="e">
        <f>IF($A$536='Juan-SESSION'!$A$826,INDEX('Juan-SESSION'!$K$826:$T$833, MATCH("*Lat Pulldown*",'Juan-SESSION'!$B$826:$B$833,0), MATCH("*4th*",'Juan-SESSION'!$K$7:$T$7,0)),"")</f>
        <v>#N/A</v>
      </c>
      <c r="N540" s="44" t="e">
        <f>INDEX('Juan-SESSION'!$L$826:$U$833, MATCH("*Lat Pulldown*",'Juan-SESSION'!$B$826:$B$833,0), MATCH("*4th*",'Juan-SESSION'!$K$7:$T$7,0))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IF($A$536='Juan-SESSION'!$A$826,INDEX('Juan-SESSION'!$K$826:$T$833, MATCH("*Squat*",'Juan-SESSION'!$B$826:$B$833,0), MATCH("*5th*",'Juan-SESSION'!$K$7:$T$7,0)),"")</f>
        <v>#N/A</v>
      </c>
      <c r="D541" s="132" t="e">
        <f>INDEX('Juan-SESSION'!L$826:U$833, MATCH("*Squat*",'Juan-SESSION'!$B$826:$B$833,0), MATCH("*5th*",'Juan-SESSION'!K$7:T$7,0))</f>
        <v>#N/A</v>
      </c>
      <c r="E541" s="131" t="e">
        <f>IF($A$536='Juan-SESSION'!$A$826,INDEX('Juan-SESSION'!$K$826:$T$833, MATCH("*Deadlift*",'Juan-SESSION'!$B$826:$B$833,0), MATCH("*5th*",'Juan-SESSION'!$K$7:$T$7,0)),"")</f>
        <v>#N/A</v>
      </c>
      <c r="F541" s="131" t="e">
        <f>INDEX('Juan-SESSION'!$L$826:$U$833, MATCH("*Deadlift*",'Juan-SESSION'!$B$826:$B$833,0), MATCH("*5th*",'Juan-SESSION'!$K$7:$T$7,0))</f>
        <v>#N/A</v>
      </c>
      <c r="G541" s="131" t="e">
        <f>IF($A$536='Juan-SESSION'!$A$826,INDEX('Juan-SESSION'!$K$826:$T$833, MATCH("*Bench Press*",'Juan-SESSION'!$B$826:$B$833,0), MATCH("*5th*",'Juan-SESSION'!$K$7:$T$7,0)),"")</f>
        <v>#N/A</v>
      </c>
      <c r="H541" s="131" t="e">
        <f>INDEX('Juan-SESSION'!$L$826:$U$833, MATCH("*Bench Press*",'Juan-SESSION'!$B$826:$B$833,0), MATCH("*5th*",'Juan-SESSION'!$K$7:$T$7,0))</f>
        <v>#N/A</v>
      </c>
      <c r="I541" s="132" t="e">
        <f>IF($A$536='Juan-SESSION'!$A$826,INDEX('Juan-SESSION'!$K$826:$T$833, MATCH("*Military*",'Juan-SESSION'!$B$826:$B$833,0), MATCH("*5th*",'Juan-SESSION'!$K$7:$T$7,0)),"")</f>
        <v>#N/A</v>
      </c>
      <c r="J541" s="44" t="e">
        <f>INDEX('Juan-SESSION'!$L$826:$U$833, MATCH("*Military*",'Juan-SESSION'!$B$826:$B$833,0), MATCH("*5th*",'Juan-SESSION'!$K$7:$T$7,0))</f>
        <v>#N/A</v>
      </c>
      <c r="K541" s="131" t="e">
        <f>IF($A$536='Juan-SESSION'!$A$826,INDEX('Juan-SESSION'!$K$826:$T$833, MATCH("*Clean *",'Juan-SESSION'!$B$826:$B$833,0), MATCH("*5th*",'Juan-SESSION'!$K$7:$T$7,0)),"")</f>
        <v>#N/A</v>
      </c>
      <c r="L541" s="44" t="e">
        <f>INDEX('Juan-SESSION'!$L$826:$U$833, MATCH("*Clean *",'Juan-SESSION'!$B$826:$B$833,0), MATCH("*5th*",'Juan-SESSION'!$K$7:$T$7,0))</f>
        <v>#N/A</v>
      </c>
      <c r="M541" s="131" t="e">
        <f>IF($A$536='Juan-SESSION'!$A$826,INDEX('Juan-SESSION'!$K$826:$T$833, MATCH("*Lat Pulldown*",'Juan-SESSION'!$B$826:$B$833,0), MATCH("*5th*",'Juan-SESSION'!$K$7:$T$7,0)),"")</f>
        <v>#N/A</v>
      </c>
      <c r="N541" s="44" t="e">
        <f>INDEX('Juan-SESSION'!$L$826:$U$833, MATCH("*Lat Pulldown*",'Juan-SESSION'!$B$826:$B$833,0), MATCH("*5th*",'Juan-SESSION'!$K$7:$T$7,0))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'Juan-SESSION'!A835</f>
        <v>0</v>
      </c>
      <c r="B542" s="116" t="s">
        <v>84</v>
      </c>
      <c r="C542" s="117" t="e">
        <f>MAX(C543:C547)</f>
        <v>#N/A</v>
      </c>
      <c r="D542" s="116" t="e">
        <f t="array" ref="D542">MAX(IF(C543:C547=C749,D543:D547))</f>
        <v>#N/A</v>
      </c>
      <c r="E542" s="116" t="e">
        <f>MAX(E543:E547)</f>
        <v>#N/A</v>
      </c>
      <c r="F542" s="116" t="e">
        <f t="array" ref="F542">MAX(IF(E543:E547=E749,F543:F547))</f>
        <v>#N/A</v>
      </c>
      <c r="G542" s="116" t="e">
        <f>MAX(G543:G547)</f>
        <v>#N/A</v>
      </c>
      <c r="H542" s="116" t="e">
        <f t="array" ref="H542">MAX(IF(G543:G547=G749,H543:H547))</f>
        <v>#N/A</v>
      </c>
      <c r="I542" s="116" t="e">
        <f>MAX(I543:I547)</f>
        <v>#N/A</v>
      </c>
      <c r="J542" s="116" t="e">
        <f t="array" ref="J542">MAX(IF(I543:I547=I749,J543:J547))</f>
        <v>#N/A</v>
      </c>
      <c r="K542" s="116" t="e">
        <f>MAX(K543:K547)</f>
        <v>#N/A</v>
      </c>
      <c r="L542" s="116" t="e">
        <f t="array" ref="L542">MAX(IF(K543:K547=K749,L543:L547))</f>
        <v>#N/A</v>
      </c>
      <c r="M542" s="116" t="e">
        <f>MAX(M543:M547)</f>
        <v>#N/A</v>
      </c>
      <c r="N542" s="117" t="e">
        <f t="array" ref="N542">MAX(IF(M543:M547=M749,N543:N547))</f>
        <v>#N/A</v>
      </c>
      <c r="O542" s="152" t="e">
        <f>IF($A$140='Juan-SESSION'!$A$736,INDEX('Juan-SESSION'!$K$736:$T$743, MATCH("*1k Row*",'Juan-SESSION'!$B$736:$B$743,0), MATCH("*1st*",'Juan-SESSION'!$K$7:$T$7,0)),"")</f>
        <v>#N/A</v>
      </c>
      <c r="P542" s="152" t="e">
        <f>IF($A$140='Juan-SESSION'!$A$736,INDEX('Juan-SESSION'!$K$736:$T$743, MATCH("*HIIT*",'Juan-SESSION'!$B$736:$B$743,0), MATCH("*1st*",'Juan-SESSION'!$K$7:$T$7,0)),"")</f>
        <v>#N/A</v>
      </c>
      <c r="Q542" s="119" t="e">
        <f>INDEX('Juan-SESSION'!$L$736:$U$736, MATCH("*HIIT*",'Juan-SESSION'!$B$736:$B$736,0), MATCH("*1st*",'Juan-SESSION'!$K$7:$T$7,0))</f>
        <v>#N/A</v>
      </c>
      <c r="R542" s="119">
        <f>'Juan-SESSION'!U604</f>
        <v>0</v>
      </c>
      <c r="S542" s="116"/>
      <c r="T542" s="116"/>
      <c r="U542" s="120">
        <f>'Juan-SESSION'!A836</f>
        <v>0</v>
      </c>
      <c r="V542" s="120">
        <f>'Juan-SESSION'!A837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 t="e">
        <f>IF($A$542='Juan-SESSION'!$A$835,INDEX('Juan-SESSION'!$K$835:$T$842, MATCH("*Squat*",'Juan-SESSION'!$B$835:$B$842,0), MATCH("*1st*",'Juan-SESSION'!$K$7:$T$7,0)),"")</f>
        <v>#N/A</v>
      </c>
      <c r="D543" s="132" t="e">
        <f>INDEX('Juan-SESSION'!L$835:U$842, MATCH("*Squat*",'Juan-SESSION'!$B$835:$B$842,0), MATCH("*1st*",'Juan-SESSION'!K$7:T$7,0))</f>
        <v>#N/A</v>
      </c>
      <c r="E543" s="131" t="e">
        <f>IF($A$542='Juan-SESSION'!$A$835,INDEX('Juan-SESSION'!$K$835:$T$842, MATCH("*Deadlift*",'Juan-SESSION'!$B$835:$B$842,0), MATCH("*1st*",'Juan-SESSION'!$K$7:$T$7,0)),"")</f>
        <v>#N/A</v>
      </c>
      <c r="F543" s="131" t="e">
        <f>INDEX('Juan-SESSION'!$L$835:$U$842, MATCH("*Deadlift*",'Juan-SESSION'!$B$835:$B$842,0), MATCH("*1st*",'Juan-SESSION'!$K$7:$T$7,0))</f>
        <v>#N/A</v>
      </c>
      <c r="G543" s="131" t="e">
        <f>IF($A$542='Juan-SESSION'!$A$835,INDEX('Juan-SESSION'!$K$835:$T$842, MATCH("*Bench Press*",'Juan-SESSION'!$B$835:$B$842,0), MATCH("*1st*",'Juan-SESSION'!$K$7:$T$7,0)),"")</f>
        <v>#N/A</v>
      </c>
      <c r="H543" s="131" t="e">
        <f>INDEX('Juan-SESSION'!$L$835:$U$842, MATCH("*Bench Press*",'Juan-SESSION'!$B$835:$B$842,0), MATCH("*1st*",'Juan-SESSION'!$K$7:$T$7,0))</f>
        <v>#N/A</v>
      </c>
      <c r="I543" s="132" t="e">
        <f>IF($A$542='Juan-SESSION'!$A$835,INDEX('Juan-SESSION'!$K$835:$T$842, MATCH("*Military*",'Juan-SESSION'!$B$835:$B$842,0), MATCH("*1st*",'Juan-SESSION'!$K$7:$T$7,0)),"")</f>
        <v>#N/A</v>
      </c>
      <c r="J543" s="48" t="e">
        <f>INDEX('Juan-SESSION'!$L$835:$U$842, MATCH("*Military*",'Juan-SESSION'!$B$835:$B$842,0), MATCH("*1st*",'Juan-SESSION'!$K$7:$T$7,0))</f>
        <v>#N/A</v>
      </c>
      <c r="K543" s="131" t="e">
        <f>IF($A$542='Juan-SESSION'!$A$835,INDEX('Juan-SESSION'!$K$835:$T$842, MATCH("*Clean *",'Juan-SESSION'!$B$835:$B$842,0), MATCH("*1st*",'Juan-SESSION'!$K$7:$T$7,0)),"")</f>
        <v>#N/A</v>
      </c>
      <c r="L543" s="48" t="e">
        <f>INDEX('Juan-SESSION'!$L$835:$U$842, MATCH("*Clean *",'Juan-SESSION'!$B$835:$B$842,0), MATCH("*1st*",'Juan-SESSION'!$K$7:$T$7,0))</f>
        <v>#N/A</v>
      </c>
      <c r="M543" s="131" t="e">
        <f>IF($A$542='Juan-SESSION'!$A$835,INDEX('Juan-SESSION'!$K$835:$T$842, MATCH("*Lat Pulldown*",'Juan-SESSION'!$B$835:$B$842,0), MATCH("*1st*",'Juan-SESSION'!$K$7:$T$7,0)),"")</f>
        <v>#N/A</v>
      </c>
      <c r="N543" s="48" t="e">
        <f>INDEX('Juan-SESSION'!$L$835:$U$842, MATCH("*Lat Pulldown*",'Juan-SESSION'!$B$835:$B$842,0), MATCH("*1st*",'Juan-SESSION'!$K$7:$T$7,0))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 t="e">
        <f>IF($A$542='Juan-SESSION'!$A$835,INDEX('Juan-SESSION'!$K$835:$T$842, MATCH("*Squat*",'Juan-SESSION'!$B$835:$B$842,0), MATCH("*2nd*",'Juan-SESSION'!$K$7:$T$7,0)),"")</f>
        <v>#N/A</v>
      </c>
      <c r="D544" s="132" t="e">
        <f>INDEX('Juan-SESSION'!L$835:U$842, MATCH("*Squat*",'Juan-SESSION'!$B$835:$B$842,0), MATCH("*2nd*",'Juan-SESSION'!K$7:T$7,0))</f>
        <v>#N/A</v>
      </c>
      <c r="E544" s="131" t="e">
        <f>IF($A$542='Juan-SESSION'!$A$835,INDEX('Juan-SESSION'!$K$835:$T$842, MATCH("*Deadlift*",'Juan-SESSION'!$B$835:$B$842,0), MATCH("*2ND*",'Juan-SESSION'!$K$7:$T$7,0)),"")</f>
        <v>#N/A</v>
      </c>
      <c r="F544" s="131" t="e">
        <f>INDEX('Juan-SESSION'!$L$835:$U$842, MATCH("*Deadlift*",'Juan-SESSION'!$B$835:$B$842,0), MATCH("*2nd*",'Juan-SESSION'!$K$7:$T$7,0))</f>
        <v>#N/A</v>
      </c>
      <c r="G544" s="131" t="e">
        <f>IF($A$542='Juan-SESSION'!$A$835,INDEX('Juan-SESSION'!$K$835:$T$842, MATCH("*Bench Press*",'Juan-SESSION'!$B$835:$B$842,0), MATCH("*2ND*",'Juan-SESSION'!$K$7:$T$7,0)),"")</f>
        <v>#N/A</v>
      </c>
      <c r="H544" s="131" t="e">
        <f>INDEX('Juan-SESSION'!$L$835:$U$842, MATCH("*Bench Press*",'Juan-SESSION'!$B$835:$B$842,0), MATCH("*2nd*",'Juan-SESSION'!$K$7:$T$7,0))</f>
        <v>#N/A</v>
      </c>
      <c r="I544" s="132" t="e">
        <f>IF($A$542='Juan-SESSION'!$A$835,INDEX('Juan-SESSION'!$K$835:$T$842, MATCH("*Military*",'Juan-SESSION'!$B$835:$B$842,0), MATCH("*2ND*",'Juan-SESSION'!$K$7:$T$7,0)),"")</f>
        <v>#N/A</v>
      </c>
      <c r="J544" s="44" t="e">
        <f>INDEX('Juan-SESSION'!$L$835:$U$842, MATCH("*Military*",'Juan-SESSION'!$B$835:$B$842,0), MATCH("*2nd*",'Juan-SESSION'!$K$7:$T$7,0))</f>
        <v>#N/A</v>
      </c>
      <c r="K544" s="131" t="e">
        <f>IF($A$542='Juan-SESSION'!$A$835,INDEX('Juan-SESSION'!$K$835:$T$842, MATCH("*Clean *",'Juan-SESSION'!$B$835:$B$842,0), MATCH("*2ND*",'Juan-SESSION'!$K$7:$T$7,0)),"")</f>
        <v>#N/A</v>
      </c>
      <c r="L544" s="44" t="e">
        <f>INDEX('Juan-SESSION'!$L$835:$U$842, MATCH("*Clean *",'Juan-SESSION'!$B$835:$B$842,0), MATCH("*2nd*",'Juan-SESSION'!$K$7:$T$7,0))</f>
        <v>#N/A</v>
      </c>
      <c r="M544" s="131" t="e">
        <f>IF($A$542='Juan-SESSION'!$A$835,INDEX('Juan-SESSION'!$K$835:$T$842, MATCH("*Lat Pulldown*",'Juan-SESSION'!$B$835:$B$842,0), MATCH("*2ND*",'Juan-SESSION'!$K$7:$T$7,0)),"")</f>
        <v>#N/A</v>
      </c>
      <c r="N544" s="44" t="e">
        <f>INDEX('Juan-SESSION'!$L$835:$U$842, MATCH("*Lat Pulldown*",'Juan-SESSION'!$B$835:$B$842,0), MATCH("*2nd*",'Juan-SESSION'!$K$7:$T$7,0))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 t="e">
        <f>IF($A$542='Juan-SESSION'!$A$835,INDEX('Juan-SESSION'!$K$835:$T$842, MATCH("*Squat*",'Juan-SESSION'!$B$835:$B$842,0), MATCH("*3rd*",'Juan-SESSION'!$K$7:$T$7,0)),"")</f>
        <v>#N/A</v>
      </c>
      <c r="D545" s="132" t="e">
        <f>INDEX('Juan-SESSION'!L$835:U$842, MATCH("*Squat*",'Juan-SESSION'!$B$835:$B$842,0), MATCH("*3rd*",'Juan-SESSION'!K$7:T$7,0))</f>
        <v>#N/A</v>
      </c>
      <c r="E545" s="131" t="e">
        <f>IF($A$542='Juan-SESSION'!$A$835,INDEX('Juan-SESSION'!$K$835:$T$842, MATCH("*Deadlift*",'Juan-SESSION'!$B$835:$B$842,0), MATCH("*3rd*",'Juan-SESSION'!$K$7:$T$7,0)),"")</f>
        <v>#N/A</v>
      </c>
      <c r="F545" s="131" t="e">
        <f>INDEX('Juan-SESSION'!$L$835:$U$842, MATCH("*Deadlift*",'Juan-SESSION'!$B$835:$B$842,0), MATCH("*3rd*",'Juan-SESSION'!$K$7:$T$7,0))</f>
        <v>#N/A</v>
      </c>
      <c r="G545" s="131" t="e">
        <f>IF($A$542='Juan-SESSION'!$A$835,INDEX('Juan-SESSION'!$K$835:$T$842, MATCH("*Bench Press*",'Juan-SESSION'!$B$835:$B$842,0), MATCH("*3rd*",'Juan-SESSION'!$K$7:$T$7,0)),"")</f>
        <v>#N/A</v>
      </c>
      <c r="H545" s="131" t="e">
        <f>INDEX('Juan-SESSION'!$L$835:$U$842, MATCH("*Bench Press*",'Juan-SESSION'!$B$835:$B$842,0), MATCH("*3rd*",'Juan-SESSION'!$K$7:$T$7,0))</f>
        <v>#N/A</v>
      </c>
      <c r="I545" s="132" t="e">
        <f>IF($A$542='Juan-SESSION'!$A$835,INDEX('Juan-SESSION'!$K$835:$T$842, MATCH("*Military*",'Juan-SESSION'!$B$835:$B$842,0), MATCH("*3rd*",'Juan-SESSION'!$K$7:$T$7,0)),"")</f>
        <v>#N/A</v>
      </c>
      <c r="J545" s="44" t="e">
        <f>INDEX('Juan-SESSION'!$L$835:$U$842, MATCH("*Military*",'Juan-SESSION'!$B$835:$B$842,0), MATCH("*3rd*",'Juan-SESSION'!$K$7:$T$7,0))</f>
        <v>#N/A</v>
      </c>
      <c r="K545" s="131" t="e">
        <f>IF($A$542='Juan-SESSION'!$A$835,INDEX('Juan-SESSION'!$K$835:$T$842, MATCH("*Clean *",'Juan-SESSION'!$B$835:$B$842,0), MATCH("*3rd*",'Juan-SESSION'!$K$7:$T$7,0)),"")</f>
        <v>#N/A</v>
      </c>
      <c r="L545" s="44" t="e">
        <f>INDEX('Juan-SESSION'!$L$835:$U$842, MATCH("*Clean *",'Juan-SESSION'!$B$835:$B$842,0), MATCH("*3rd*",'Juan-SESSION'!$K$7:$T$7,0))</f>
        <v>#N/A</v>
      </c>
      <c r="M545" s="131" t="e">
        <f>IF($A$542='Juan-SESSION'!$A$835,INDEX('Juan-SESSION'!$K$835:$T$842, MATCH("*Lat Pulldown*",'Juan-SESSION'!$B$835:$B$842,0), MATCH("*3rd*",'Juan-SESSION'!$K$7:$T$7,0)),"")</f>
        <v>#N/A</v>
      </c>
      <c r="N545" s="44" t="e">
        <f>INDEX('Juan-SESSION'!$L$835:$U$842, MATCH("*Lat Pulldown*",'Juan-SESSION'!$B$835:$B$842,0), MATCH("*3rd*",'Juan-SESSION'!$K$7:$T$7,0))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 t="e">
        <f>IF($A$542='Juan-SESSION'!$A$835,INDEX('Juan-SESSION'!$K$835:$T$842, MATCH("*Squat*",'Juan-SESSION'!$B$835:$B$842,0), MATCH("*4th*",'Juan-SESSION'!$K$7:$T$7,0)),"")</f>
        <v>#N/A</v>
      </c>
      <c r="D546" s="132" t="e">
        <f>INDEX('Juan-SESSION'!L$835:U$842, MATCH("*Squat*",'Juan-SESSION'!$B$835:$B$842,0), MATCH("*4th*",'Juan-SESSION'!K$7:T$7,0))</f>
        <v>#N/A</v>
      </c>
      <c r="E546" s="131" t="e">
        <f>IF($A$542='Juan-SESSION'!$A$835,INDEX('Juan-SESSION'!$K$835:$T$842, MATCH("*Deadlift*",'Juan-SESSION'!$B$835:$B$842,0), MATCH("*4th*",'Juan-SESSION'!$K$7:$T$7,0)),"")</f>
        <v>#N/A</v>
      </c>
      <c r="F546" s="131" t="e">
        <f>INDEX('Juan-SESSION'!$L$835:$U$842, MATCH("*Deadlift*",'Juan-SESSION'!$B$835:$B$842,0), MATCH("*4th*",'Juan-SESSION'!$K$7:$T$7,0))</f>
        <v>#N/A</v>
      </c>
      <c r="G546" s="131" t="e">
        <f>IF($A$542='Juan-SESSION'!$A$835,INDEX('Juan-SESSION'!$K$835:$T$842, MATCH("*Bench Press*",'Juan-SESSION'!$B$835:$B$842,0), MATCH("*4th*",'Juan-SESSION'!$K$7:$T$7,0)),"")</f>
        <v>#N/A</v>
      </c>
      <c r="H546" s="131" t="e">
        <f>INDEX('Juan-SESSION'!$L$835:$U$842, MATCH("*Bench Press*",'Juan-SESSION'!$B$835:$B$842,0), MATCH("*4th*",'Juan-SESSION'!$K$7:$T$7,0))</f>
        <v>#N/A</v>
      </c>
      <c r="I546" s="132" t="e">
        <f>IF($A$542='Juan-SESSION'!$A$835,INDEX('Juan-SESSION'!$K$835:$T$842, MATCH("*Military*",'Juan-SESSION'!$B$835:$B$842,0), MATCH("*4th*",'Juan-SESSION'!$K$7:$T$7,0)),"")</f>
        <v>#N/A</v>
      </c>
      <c r="J546" s="44" t="e">
        <f>INDEX('Juan-SESSION'!$L$835:$U$842, MATCH("*Military*",'Juan-SESSION'!$B$835:$B$842,0), MATCH("*4th*",'Juan-SESSION'!$K$7:$T$7,0))</f>
        <v>#N/A</v>
      </c>
      <c r="K546" s="131" t="e">
        <f>IF($A$542='Juan-SESSION'!$A$835,INDEX('Juan-SESSION'!$K$835:$T$842, MATCH("*Clean *",'Juan-SESSION'!$B$835:$B$842,0), MATCH("*4th*",'Juan-SESSION'!$K$7:$T$7,0)),"")</f>
        <v>#N/A</v>
      </c>
      <c r="L546" s="44" t="e">
        <f>INDEX('Juan-SESSION'!$L$835:$U$842, MATCH("*Clean *",'Juan-SESSION'!$B$835:$B$842,0), MATCH("*4th*",'Juan-SESSION'!$K$7:$T$7,0))</f>
        <v>#N/A</v>
      </c>
      <c r="M546" s="131" t="e">
        <f>IF($A$542='Juan-SESSION'!$A$835,INDEX('Juan-SESSION'!$K$835:$T$842, MATCH("*Lat Pulldown*",'Juan-SESSION'!$B$835:$B$842,0), MATCH("*4th*",'Juan-SESSION'!$K$7:$T$7,0)),"")</f>
        <v>#N/A</v>
      </c>
      <c r="N546" s="44" t="e">
        <f>INDEX('Juan-SESSION'!$L$835:$U$842, MATCH("*Lat Pulldown*",'Juan-SESSION'!$B$835:$B$842,0), MATCH("*4th*",'Juan-SESSION'!$K$7:$T$7,0))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 t="e">
        <f>IF($A$542='Juan-SESSION'!$A$835,INDEX('Juan-SESSION'!$K$835:$T$842, MATCH("*Squat*",'Juan-SESSION'!$B$835:$B$842,0), MATCH("*5th*",'Juan-SESSION'!$K$7:$T$7,0)),"")</f>
        <v>#N/A</v>
      </c>
      <c r="D547" s="132" t="e">
        <f>INDEX('Juan-SESSION'!L$835:U$842, MATCH("*Squat*",'Juan-SESSION'!$B$835:$B$842,0), MATCH("*5th*",'Juan-SESSION'!K$7:T$7,0))</f>
        <v>#N/A</v>
      </c>
      <c r="E547" s="131" t="e">
        <f>IF($A$542='Juan-SESSION'!$A$835,INDEX('Juan-SESSION'!$K$835:$T$842, MATCH("*Deadlift*",'Juan-SESSION'!$B$835:$B$842,0), MATCH("*5th*",'Juan-SESSION'!$K$7:$T$7,0)),"")</f>
        <v>#N/A</v>
      </c>
      <c r="F547" s="131" t="e">
        <f>INDEX('Juan-SESSION'!$L$835:$U$842, MATCH("*Deadlift*",'Juan-SESSION'!$B$835:$B$842,0), MATCH("*5th*",'Juan-SESSION'!$K$7:$T$7,0))</f>
        <v>#N/A</v>
      </c>
      <c r="G547" s="131" t="e">
        <f>IF($A$542='Juan-SESSION'!$A$835,INDEX('Juan-SESSION'!$K$835:$T$842, MATCH("*Bench Press*",'Juan-SESSION'!$B$835:$B$842,0), MATCH("*5th*",'Juan-SESSION'!$K$7:$T$7,0)),"")</f>
        <v>#N/A</v>
      </c>
      <c r="H547" s="131" t="e">
        <f>INDEX('Juan-SESSION'!$L$835:$U$842, MATCH("*Bench Press*",'Juan-SESSION'!$B$835:$B$842,0), MATCH("*5th*",'Juan-SESSION'!$K$7:$T$7,0))</f>
        <v>#N/A</v>
      </c>
      <c r="I547" s="132" t="e">
        <f>IF($A$542='Juan-SESSION'!$A$835,INDEX('Juan-SESSION'!$K$835:$T$842, MATCH("*Military*",'Juan-SESSION'!$B$835:$B$842,0), MATCH("*5th*",'Juan-SESSION'!$K$7:$T$7,0)),"")</f>
        <v>#N/A</v>
      </c>
      <c r="J547" s="44" t="e">
        <f>INDEX('Juan-SESSION'!$L$835:$U$842, MATCH("*Military*",'Juan-SESSION'!$B$835:$B$842,0), MATCH("*5th*",'Juan-SESSION'!$K$7:$T$7,0))</f>
        <v>#N/A</v>
      </c>
      <c r="K547" s="131" t="e">
        <f>IF($A$542='Juan-SESSION'!$A$835,INDEX('Juan-SESSION'!$K$835:$T$842, MATCH("*Clean *",'Juan-SESSION'!$B$835:$B$842,0), MATCH("*5th*",'Juan-SESSION'!$K$7:$T$7,0)),"")</f>
        <v>#N/A</v>
      </c>
      <c r="L547" s="44" t="e">
        <f>INDEX('Juan-SESSION'!$L$835:$U$842, MATCH("*Clean *",'Juan-SESSION'!$B$835:$B$842,0), MATCH("*5th*",'Juan-SESSION'!$K$7:$T$7,0))</f>
        <v>#N/A</v>
      </c>
      <c r="M547" s="131" t="e">
        <f>IF($A$542='Juan-SESSION'!$A$835,INDEX('Juan-SESSION'!$K$835:$T$842, MATCH("*Lat Pulldown*",'Juan-SESSION'!$B$835:$B$842,0), MATCH("*5th*",'Juan-SESSION'!$K$7:$T$7,0)),"")</f>
        <v>#N/A</v>
      </c>
      <c r="N547" s="44" t="e">
        <f>INDEX('Juan-SESSION'!$L$835:$U$842, MATCH("*Lat Pulldown*",'Juan-SESSION'!$B$835:$B$842,0), MATCH("*5th*",'Juan-SESSION'!$K$7:$T$7,0))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'Juan-SESSION'!A844</f>
        <v>0</v>
      </c>
      <c r="B548" s="116" t="s">
        <v>84</v>
      </c>
      <c r="C548" s="117" t="e">
        <f>MAX(C549:C553)</f>
        <v>#N/A</v>
      </c>
      <c r="D548" s="116" t="e">
        <f t="array" ref="D548">MAX(IF(C549:C553=C548,D549:D553))</f>
        <v>#N/A</v>
      </c>
      <c r="E548" s="116" t="e">
        <f>MAX(E549:E553)</f>
        <v>#N/A</v>
      </c>
      <c r="F548" s="116" t="e">
        <f t="array" ref="F548">MAX(IF(E549:E553=E548,F549:F553))</f>
        <v>#N/A</v>
      </c>
      <c r="G548" s="116" t="e">
        <f>MAX(G549:G553)</f>
        <v>#N/A</v>
      </c>
      <c r="H548" s="116" t="e">
        <f t="array" ref="H548">MAX(IF(G549:G553=G548,H549:H553))</f>
        <v>#N/A</v>
      </c>
      <c r="I548" s="116" t="e">
        <f>MAX(I549:I553)</f>
        <v>#N/A</v>
      </c>
      <c r="J548" s="116" t="e">
        <f t="array" ref="J548">MAX(IF(I549:I553=I548,J549:J553))</f>
        <v>#N/A</v>
      </c>
      <c r="K548" s="116" t="e">
        <f>MAX(K549:K553)</f>
        <v>#N/A</v>
      </c>
      <c r="L548" s="116" t="e">
        <f t="array" ref="L548">MAX(IF(K549:K553=K548,L549:L553))</f>
        <v>#N/A</v>
      </c>
      <c r="M548" s="116" t="e">
        <f>MAX(M549:M553)</f>
        <v>#N/A</v>
      </c>
      <c r="N548" s="117" t="e">
        <f t="array" ref="N548">MAX(IF(M549:M553=M548,N549:N553))</f>
        <v>#N/A</v>
      </c>
      <c r="O548" s="152" t="e">
        <f>IF($A$140='Juan-SESSION'!$A$736,INDEX('Juan-SESSION'!$K$736:$T$743, MATCH("*1k Row*",'Juan-SESSION'!$B$736:$B$743,0), MATCH("*1st*",'Juan-SESSION'!$K$7:$T$7,0)),"")</f>
        <v>#N/A</v>
      </c>
      <c r="P548" s="152" t="e">
        <f>IF($A$140='Juan-SESSION'!$A$736,INDEX('Juan-SESSION'!$K$736:$T$743, MATCH("*HIIT*",'Juan-SESSION'!$B$736:$B$743,0), MATCH("*1st*",'Juan-SESSION'!$K$7:$T$7,0)),"")</f>
        <v>#N/A</v>
      </c>
      <c r="Q548" s="119" t="e">
        <f>INDEX('Juan-SESSION'!$L$736:$U$736, MATCH("*HIIT*",'Juan-SESSION'!$B$736:$B$736,0), MATCH("*1st*",'Juan-SESSION'!$K$7:$T$7,0))</f>
        <v>#N/A</v>
      </c>
      <c r="R548" s="119">
        <f>'Juan-SESSION'!U610</f>
        <v>0</v>
      </c>
      <c r="S548" s="116"/>
      <c r="T548" s="116"/>
      <c r="U548" s="120">
        <f>'Juan-SESSION'!A845</f>
        <v>0</v>
      </c>
      <c r="V548" s="120">
        <f>'Juan-SESSION'!A846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 t="e">
        <f>IF($A$548='Juan-SESSION'!$A$844,INDEX('Juan-SESSION'!$K$844:$T$851, MATCH("*Squat*",'Juan-SESSION'!$B$844:$B$851,0), MATCH("*1st*",'Juan-SESSION'!$K$7:$T$7,0)),"")</f>
        <v>#N/A</v>
      </c>
      <c r="D549" s="132" t="e">
        <f>INDEX('Juan-SESSION'!L$844:U$851, MATCH("*Squat*",'Juan-SESSION'!$B$844:$B$851,0), MATCH("*1st*",'Juan-SESSION'!K$7:T$7,0))</f>
        <v>#N/A</v>
      </c>
      <c r="E549" s="131" t="e">
        <f>IF($A$548='Juan-SESSION'!$A$844,INDEX('Juan-SESSION'!$K$844:$T$851, MATCH("*Deadlift*",'Juan-SESSION'!$B$844:$B$851,0), MATCH("*1st*",'Juan-SESSION'!$K$7:$T$7,0)),"")</f>
        <v>#N/A</v>
      </c>
      <c r="F549" s="131" t="e">
        <f>INDEX('Juan-SESSION'!$L$844:$U$851, MATCH("*Deadlift*",'Juan-SESSION'!$B$844:$B$851,0), MATCH("*1st*",'Juan-SESSION'!$K$7:$T$7,0))</f>
        <v>#N/A</v>
      </c>
      <c r="G549" s="131" t="e">
        <f>IF($A$548='Juan-SESSION'!$A$844,INDEX('Juan-SESSION'!$K$844:$T$851, MATCH("*Bench Press*",'Juan-SESSION'!$B$844:$B$851,0), MATCH("*1st*",'Juan-SESSION'!$K$7:$T$7,0)),"")</f>
        <v>#N/A</v>
      </c>
      <c r="H549" s="131" t="e">
        <f>INDEX('Juan-SESSION'!$L$844:$U$851, MATCH("*Bench Press*",'Juan-SESSION'!$B$844:$B$851,0), MATCH("*1st*",'Juan-SESSION'!$K$7:$T$7,0))</f>
        <v>#N/A</v>
      </c>
      <c r="I549" s="132" t="e">
        <f>IF($A$548='Juan-SESSION'!$A$844,INDEX('Juan-SESSION'!$K$844:$T$851, MATCH("*Military*",'Juan-SESSION'!$B$844:$B$851,0), MATCH("*1st*",'Juan-SESSION'!$K$7:$T$7,0)),"")</f>
        <v>#N/A</v>
      </c>
      <c r="J549" s="48" t="e">
        <f>INDEX('Juan-SESSION'!$L$844:$U$851, MATCH("*Military*",'Juan-SESSION'!$B$844:$B$851,0), MATCH("*1st*",'Juan-SESSION'!$K$7:$T$7,0))</f>
        <v>#N/A</v>
      </c>
      <c r="K549" s="131" t="e">
        <f>IF($A$548='Juan-SESSION'!$A$844,INDEX('Juan-SESSION'!$K$844:$T$851, MATCH("*Clean *",'Juan-SESSION'!$B$844:$B$851,0), MATCH("*1st*",'Juan-SESSION'!$K$7:$T$7,0)),"")</f>
        <v>#N/A</v>
      </c>
      <c r="L549" s="48" t="e">
        <f>INDEX('Juan-SESSION'!$L$844:$U$851, MATCH("*Clean *",'Juan-SESSION'!$B$844:$B$851,0), MATCH("*1st*",'Juan-SESSION'!$K$7:$T$7,0))</f>
        <v>#N/A</v>
      </c>
      <c r="M549" s="131" t="e">
        <f>IF($A$548='Juan-SESSION'!$A$844,INDEX('Juan-SESSION'!$K$844:$T$851, MATCH("*Lat Pulldown*",'Juan-SESSION'!$B$844:$B$851,0), MATCH("*1st*",'Juan-SESSION'!$K$7:$T$7,0)),"")</f>
        <v>#N/A</v>
      </c>
      <c r="N549" s="48" t="e">
        <f>INDEX('Juan-SESSION'!$L$844:$U$851, MATCH("*Lat Pulldown*",'Juan-SESSION'!$B$844:$B$851,0), MATCH("*1st*",'Juan-SESSION'!$K$7:$T$7,0))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 t="e">
        <f>IF($A$548='Juan-SESSION'!$A$844,INDEX('Juan-SESSION'!$K$844:$T$851, MATCH("*Squat*",'Juan-SESSION'!$B$844:$B$851,0), MATCH("*2nd*",'Juan-SESSION'!$K$7:$T$7,0)),"")</f>
        <v>#N/A</v>
      </c>
      <c r="D550" s="132" t="e">
        <f>INDEX('Juan-SESSION'!L$844:U$851, MATCH("*Squat*",'Juan-SESSION'!$B$844:$B$851,0), MATCH("*2nd*",'Juan-SESSION'!K$7:T$7,0))</f>
        <v>#N/A</v>
      </c>
      <c r="E550" s="131" t="e">
        <f>IF($A$548='Juan-SESSION'!$A$844,INDEX('Juan-SESSION'!$K$844:$T$851, MATCH("*Deadlift*",'Juan-SESSION'!$B$844:$B$851,0), MATCH("*2ND*",'Juan-SESSION'!$K$7:$T$7,0)),"")</f>
        <v>#N/A</v>
      </c>
      <c r="F550" s="131" t="e">
        <f>INDEX('Juan-SESSION'!$L$844:$U$851, MATCH("*Deadlift*",'Juan-SESSION'!$B$844:$B$851,0), MATCH("*2nd*",'Juan-SESSION'!$K$7:$T$7,0))</f>
        <v>#N/A</v>
      </c>
      <c r="G550" s="131" t="e">
        <f>IF($A$548='Juan-SESSION'!$A$844,INDEX('Juan-SESSION'!$K$844:$T$851, MATCH("*Bench Press*",'Juan-SESSION'!$B$844:$B$851,0), MATCH("*2ND*",'Juan-SESSION'!$K$7:$T$7,0)),"")</f>
        <v>#N/A</v>
      </c>
      <c r="H550" s="131" t="e">
        <f>INDEX('Juan-SESSION'!$L$844:$U$851, MATCH("*Bench Press*",'Juan-SESSION'!$B$844:$B$851,0), MATCH("*2nd*",'Juan-SESSION'!$K$7:$T$7,0))</f>
        <v>#N/A</v>
      </c>
      <c r="I550" s="132" t="e">
        <f>IF($A$548='Juan-SESSION'!$A$844,INDEX('Juan-SESSION'!$K$844:$T$851, MATCH("*Military*",'Juan-SESSION'!$B$844:$B$851,0), MATCH("*2ND*",'Juan-SESSION'!$K$7:$T$7,0)),"")</f>
        <v>#N/A</v>
      </c>
      <c r="J550" s="44" t="e">
        <f>INDEX('Juan-SESSION'!$L$844:$U$851, MATCH("*Military*",'Juan-SESSION'!$B$844:$B$851,0), MATCH("*2nd*",'Juan-SESSION'!$K$7:$T$7,0))</f>
        <v>#N/A</v>
      </c>
      <c r="K550" s="131" t="e">
        <f>IF($A$548='Juan-SESSION'!$A$844,INDEX('Juan-SESSION'!$K$844:$T$851, MATCH("*Clean *",'Juan-SESSION'!$B$844:$B$851,0), MATCH("*2ND*",'Juan-SESSION'!$K$7:$T$7,0)),"")</f>
        <v>#N/A</v>
      </c>
      <c r="L550" s="44" t="e">
        <f>INDEX('Juan-SESSION'!$L$844:$U$851, MATCH("*Clean *",'Juan-SESSION'!$B$844:$B$851,0), MATCH("*2nd*",'Juan-SESSION'!$K$7:$T$7,0))</f>
        <v>#N/A</v>
      </c>
      <c r="M550" s="131" t="e">
        <f>IF($A$548='Juan-SESSION'!$A$844,INDEX('Juan-SESSION'!$K$844:$T$851, MATCH("*Lat Pulldown*",'Juan-SESSION'!$B$844:$B$851,0), MATCH("*2ND*",'Juan-SESSION'!$K$7:$T$7,0)),"")</f>
        <v>#N/A</v>
      </c>
      <c r="N550" s="44" t="e">
        <f>INDEX('Juan-SESSION'!$L$844:$U$851, MATCH("*Lat Pulldown*",'Juan-SESSION'!$B$844:$B$851,0), MATCH("*2nd*",'Juan-SESSION'!$K$7:$T$7,0))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 t="e">
        <f>IF($A$548='Juan-SESSION'!$A$844,INDEX('Juan-SESSION'!$K$844:$T$851, MATCH("*Squat*",'Juan-SESSION'!$B$844:$B$851,0), MATCH("*3rd*",'Juan-SESSION'!$K$7:$T$7,0)),"")</f>
        <v>#N/A</v>
      </c>
      <c r="D551" s="132" t="e">
        <f>INDEX('Juan-SESSION'!L$844:U$851, MATCH("*Squat*",'Juan-SESSION'!$B$844:$B$851,0), MATCH("*3rd*",'Juan-SESSION'!K$7:T$7,0))</f>
        <v>#N/A</v>
      </c>
      <c r="E551" s="131" t="e">
        <f>IF($A$548='Juan-SESSION'!$A$844,INDEX('Juan-SESSION'!$K$844:$T$851, MATCH("*Deadlift*",'Juan-SESSION'!$B$844:$B$851,0), MATCH("*3rd*",'Juan-SESSION'!$K$7:$T$7,0)),"")</f>
        <v>#N/A</v>
      </c>
      <c r="F551" s="131" t="e">
        <f>INDEX('Juan-SESSION'!$L$844:$U$851, MATCH("*Deadlift*",'Juan-SESSION'!$B$844:$B$851,0), MATCH("*3rd*",'Juan-SESSION'!$K$7:$T$7,0))</f>
        <v>#N/A</v>
      </c>
      <c r="G551" s="131" t="e">
        <f>IF($A$548='Juan-SESSION'!$A$844,INDEX('Juan-SESSION'!$K$844:$T$851, MATCH("*Bench Press*",'Juan-SESSION'!$B$844:$B$851,0), MATCH("*3rd*",'Juan-SESSION'!$K$7:$T$7,0)),"")</f>
        <v>#N/A</v>
      </c>
      <c r="H551" s="131" t="e">
        <f>INDEX('Juan-SESSION'!$L$844:$U$851, MATCH("*Bench Press*",'Juan-SESSION'!$B$844:$B$851,0), MATCH("*3rd*",'Juan-SESSION'!$K$7:$T$7,0))</f>
        <v>#N/A</v>
      </c>
      <c r="I551" s="132" t="e">
        <f>IF($A$548='Juan-SESSION'!$A$844,INDEX('Juan-SESSION'!$K$844:$T$851, MATCH("*Military*",'Juan-SESSION'!$B$844:$B$851,0), MATCH("*3rd*",'Juan-SESSION'!$K$7:$T$7,0)),"")</f>
        <v>#N/A</v>
      </c>
      <c r="J551" s="44" t="e">
        <f>INDEX('Juan-SESSION'!$L$844:$U$851, MATCH("*Military*",'Juan-SESSION'!$B$844:$B$851,0), MATCH("*3rd*",'Juan-SESSION'!$K$7:$T$7,0))</f>
        <v>#N/A</v>
      </c>
      <c r="K551" s="131" t="e">
        <f>IF($A$548='Juan-SESSION'!$A$844,INDEX('Juan-SESSION'!$K$844:$T$851, MATCH("*Clean *",'Juan-SESSION'!$B$844:$B$851,0), MATCH("*3rd*",'Juan-SESSION'!$K$7:$T$7,0)),"")</f>
        <v>#N/A</v>
      </c>
      <c r="L551" s="44" t="e">
        <f>INDEX('Juan-SESSION'!$L$844:$U$851, MATCH("*Clean *",'Juan-SESSION'!$B$844:$B$851,0), MATCH("*3rd*",'Juan-SESSION'!$K$7:$T$7,0))</f>
        <v>#N/A</v>
      </c>
      <c r="M551" s="131" t="e">
        <f>IF($A$548='Juan-SESSION'!$A$844,INDEX('Juan-SESSION'!$K$844:$T$851, MATCH("*Lat Pulldown*",'Juan-SESSION'!$B$844:$B$851,0), MATCH("*3rd*",'Juan-SESSION'!$K$7:$T$7,0)),"")</f>
        <v>#N/A</v>
      </c>
      <c r="N551" s="44" t="e">
        <f>INDEX('Juan-SESSION'!$L$844:$U$851, MATCH("*Lat Pulldown*",'Juan-SESSION'!$B$844:$B$851,0), MATCH("*3rd*",'Juan-SESSION'!$K$7:$T$7,0))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 t="e">
        <f>IF($A$548='Juan-SESSION'!$A$844,INDEX('Juan-SESSION'!$K$844:$T$851, MATCH("*Squat*",'Juan-SESSION'!$B$844:$B$851,0), MATCH("*4th*",'Juan-SESSION'!$K$7:$T$7,0)),"")</f>
        <v>#N/A</v>
      </c>
      <c r="D552" s="132" t="e">
        <f>INDEX('Juan-SESSION'!L$844:U$851, MATCH("*Squat*",'Juan-SESSION'!$B$844:$B$851,0), MATCH("*4th*",'Juan-SESSION'!K$7:T$7,0))</f>
        <v>#N/A</v>
      </c>
      <c r="E552" s="131" t="e">
        <f>IF($A$548='Juan-SESSION'!$A$844,INDEX('Juan-SESSION'!$K$844:$T$851, MATCH("*Deadlift*",'Juan-SESSION'!$B$844:$B$851,0), MATCH("*4th*",'Juan-SESSION'!$K$7:$T$7,0)),"")</f>
        <v>#N/A</v>
      </c>
      <c r="F552" s="131" t="e">
        <f>INDEX('Juan-SESSION'!$L$844:$U$851, MATCH("*Deadlift*",'Juan-SESSION'!$B$844:$B$851,0), MATCH("*4th*",'Juan-SESSION'!$K$7:$T$7,0))</f>
        <v>#N/A</v>
      </c>
      <c r="G552" s="131" t="e">
        <f>IF($A$548='Juan-SESSION'!$A$844,INDEX('Juan-SESSION'!$K$844:$T$851, MATCH("*Bench Press*",'Juan-SESSION'!$B$844:$B$851,0), MATCH("*4th*",'Juan-SESSION'!$K$7:$T$7,0)),"")</f>
        <v>#N/A</v>
      </c>
      <c r="H552" s="131" t="e">
        <f>INDEX('Juan-SESSION'!$L$844:$U$851, MATCH("*Bench Press*",'Juan-SESSION'!$B$844:$B$851,0), MATCH("*4th*",'Juan-SESSION'!$K$7:$T$7,0))</f>
        <v>#N/A</v>
      </c>
      <c r="I552" s="132" t="e">
        <f>IF($A$548='Juan-SESSION'!$A$844,INDEX('Juan-SESSION'!$K$844:$T$851, MATCH("*Military*",'Juan-SESSION'!$B$844:$B$851,0), MATCH("*4th*",'Juan-SESSION'!$K$7:$T$7,0)),"")</f>
        <v>#N/A</v>
      </c>
      <c r="J552" s="44" t="e">
        <f>INDEX('Juan-SESSION'!$L$844:$U$851, MATCH("*Military*",'Juan-SESSION'!$B$844:$B$851,0), MATCH("*4th*",'Juan-SESSION'!$K$7:$T$7,0))</f>
        <v>#N/A</v>
      </c>
      <c r="K552" s="131" t="e">
        <f>IF($A$548='Juan-SESSION'!$A$844,INDEX('Juan-SESSION'!$K$844:$T$851, MATCH("*Clean *",'Juan-SESSION'!$B$844:$B$851,0), MATCH("*4th*",'Juan-SESSION'!$K$7:$T$7,0)),"")</f>
        <v>#N/A</v>
      </c>
      <c r="L552" s="44" t="e">
        <f>INDEX('Juan-SESSION'!$L$844:$U$851, MATCH("*Clean *",'Juan-SESSION'!$B$844:$B$851,0), MATCH("*4th*",'Juan-SESSION'!$K$7:$T$7,0))</f>
        <v>#N/A</v>
      </c>
      <c r="M552" s="131" t="e">
        <f>IF($A$548='Juan-SESSION'!$A$844,INDEX('Juan-SESSION'!$K$844:$T$851, MATCH("*Lat Pulldown*",'Juan-SESSION'!$B$844:$B$851,0), MATCH("*4th*",'Juan-SESSION'!$K$7:$T$7,0)),"")</f>
        <v>#N/A</v>
      </c>
      <c r="N552" s="44" t="e">
        <f>INDEX('Juan-SESSION'!$L$844:$U$851, MATCH("*Lat Pulldown*",'Juan-SESSION'!$B$844:$B$851,0), MATCH("*4th*",'Juan-SESSION'!$K$7:$T$7,0))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 t="e">
        <f>IF($A$548='Juan-SESSION'!$A$844,INDEX('Juan-SESSION'!$K$844:$T$851, MATCH("*Squat*",'Juan-SESSION'!$B$844:$B$851,0), MATCH("*5th*",'Juan-SESSION'!$K$7:$T$7,0)),"")</f>
        <v>#N/A</v>
      </c>
      <c r="D553" s="132" t="e">
        <f>INDEX('Juan-SESSION'!L$844:U$851, MATCH("*Squat*",'Juan-SESSION'!$B$844:$B$851,0), MATCH("*5th*",'Juan-SESSION'!K$7:T$7,0))</f>
        <v>#N/A</v>
      </c>
      <c r="E553" s="131" t="e">
        <f>IF($A$548='Juan-SESSION'!$A$844,INDEX('Juan-SESSION'!$K$844:$T$851, MATCH("*Deadlift*",'Juan-SESSION'!$B$844:$B$851,0), MATCH("*5th*",'Juan-SESSION'!$K$7:$T$7,0)),"")</f>
        <v>#N/A</v>
      </c>
      <c r="F553" s="131" t="e">
        <f>INDEX('Juan-SESSION'!$L$844:$U$851, MATCH("*Deadlift*",'Juan-SESSION'!$B$844:$B$851,0), MATCH("*5th*",'Juan-SESSION'!$K$7:$T$7,0))</f>
        <v>#N/A</v>
      </c>
      <c r="G553" s="131" t="e">
        <f>IF($A$548='Juan-SESSION'!$A$844,INDEX('Juan-SESSION'!$K$844:$T$851, MATCH("*Bench Press*",'Juan-SESSION'!$B$844:$B$851,0), MATCH("*5th*",'Juan-SESSION'!$K$7:$T$7,0)),"")</f>
        <v>#N/A</v>
      </c>
      <c r="H553" s="131" t="e">
        <f>INDEX('Juan-SESSION'!$L$844:$U$851, MATCH("*Bench Press*",'Juan-SESSION'!$B$844:$B$851,0), MATCH("*5th*",'Juan-SESSION'!$K$7:$T$7,0))</f>
        <v>#N/A</v>
      </c>
      <c r="I553" s="132" t="e">
        <f>IF($A$548='Juan-SESSION'!$A$844,INDEX('Juan-SESSION'!$K$844:$T$851, MATCH("*Military*",'Juan-SESSION'!$B$844:$B$851,0), MATCH("*5th*",'Juan-SESSION'!$K$7:$T$7,0)),"")</f>
        <v>#N/A</v>
      </c>
      <c r="J553" s="44" t="e">
        <f>INDEX('Juan-SESSION'!$L$844:$U$851, MATCH("*Military*",'Juan-SESSION'!$B$844:$B$851,0), MATCH("*5th*",'Juan-SESSION'!$K$7:$T$7,0))</f>
        <v>#N/A</v>
      </c>
      <c r="K553" s="131" t="e">
        <f>IF($A$548='Juan-SESSION'!$A$844,INDEX('Juan-SESSION'!$K$844:$T$851, MATCH("*Clean *",'Juan-SESSION'!$B$844:$B$851,0), MATCH("*5th*",'Juan-SESSION'!$K$7:$T$7,0)),"")</f>
        <v>#N/A</v>
      </c>
      <c r="L553" s="44" t="e">
        <f>INDEX('Juan-SESSION'!$L$844:$U$851, MATCH("*Clean *",'Juan-SESSION'!$B$844:$B$851,0), MATCH("*5th*",'Juan-SESSION'!$K$7:$T$7,0))</f>
        <v>#N/A</v>
      </c>
      <c r="M553" s="131" t="e">
        <f>IF($A$548='Juan-SESSION'!$A$844,INDEX('Juan-SESSION'!$K$844:$T$851, MATCH("*Lat Pulldown*",'Juan-SESSION'!$B$844:$B$851,0), MATCH("*5th*",'Juan-SESSION'!$K$7:$T$7,0)),"")</f>
        <v>#N/A</v>
      </c>
      <c r="N553" s="44" t="e">
        <f>INDEX('Juan-SESSION'!$L$844:$U$851, MATCH("*Lat Pulldown*",'Juan-SESSION'!$B$844:$B$851,0), MATCH("*5th*",'Juan-SESSION'!$K$7:$T$7,0))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'Juan-SESSION'!A844</f>
        <v>0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e">
        <f>IF($A$140='Juan-SESSION'!$A$745,INDEX('Juan-SESSION'!$K$745:$T$752, MATCH("*1k Row*",'Juan-SESSION'!$B$745:$B$752,0), MATCH("*1st*",'Juan-SESSION'!$K$7:$T$7,0)),"")</f>
        <v>#N/A</v>
      </c>
      <c r="P554" s="152" t="e">
        <f>IF($A$140='Juan-SESSION'!$A$745,INDEX('Juan-SESSION'!$K$745:$T$752, MATCH("*HIIT*",'Juan-SESSION'!$B$745:$B$752,0), MATCH("*1st*",'Juan-SESSION'!$K$7:$T$7,0)),"")</f>
        <v>#N/A</v>
      </c>
      <c r="Q554" s="119" t="e">
        <f>INDEX('Juan-SESSION'!$L$745:$U$745, MATCH("*HIIT*",'Juan-SESSION'!$B$745:$B$745,0), MATCH("*1st*",'Juan-SESSION'!$K$7:$T$7,0))</f>
        <v>#N/A</v>
      </c>
      <c r="R554" s="119">
        <f>'Juan-SESSION'!U616</f>
        <v>0</v>
      </c>
      <c r="S554" s="116"/>
      <c r="T554" s="116"/>
      <c r="U554" s="120">
        <f>'Juan-SESSION'!A854</f>
        <v>0</v>
      </c>
      <c r="V554" s="120">
        <f>'Juan-SESSION'!A855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IF($A$554='Juan-SESSION'!$A$844,INDEX('Juan-SESSION'!$K$844:$T$851, MATCH("*Squat*",'Juan-SESSION'!$B$844:$B$851,0), MATCH("*1st*",'Juan-SESSION'!$K$7:$T$7,0)),"")</f>
        <v>#N/A</v>
      </c>
      <c r="D555" s="132" t="e">
        <f>INDEX('Juan-SESSION'!L$844:U$851, MATCH("*Squat*",'Juan-SESSION'!$B$844:$B$851,0), MATCH("*1st*",'Juan-SESSION'!K$7:T$7,0))</f>
        <v>#N/A</v>
      </c>
      <c r="E555" s="131" t="e">
        <f>IF($A$554='Juan-SESSION'!$A$844,INDEX('Juan-SESSION'!$K$844:$T$851, MATCH("*Deadlift*",'Juan-SESSION'!$B$844:$B$851,0), MATCH("*1st*",'Juan-SESSION'!$K$7:$T$7,0)),"")</f>
        <v>#N/A</v>
      </c>
      <c r="F555" s="131" t="e">
        <f>INDEX('Juan-SESSION'!$L$844:$U$851, MATCH("*Deadlift*",'Juan-SESSION'!$B$844:$B$851,0), MATCH("*1st*",'Juan-SESSION'!$K$7:$T$7,0))</f>
        <v>#N/A</v>
      </c>
      <c r="G555" s="131" t="e">
        <f>IF($A$554='Juan-SESSION'!$A$844,INDEX('Juan-SESSION'!$K$844:$T$851, MATCH("*Bench Press*",'Juan-SESSION'!$B$844:$B$851,0), MATCH("*1st*",'Juan-SESSION'!$K$7:$T$7,0)),"")</f>
        <v>#N/A</v>
      </c>
      <c r="H555" s="131" t="e">
        <f>INDEX('Juan-SESSION'!$L$844:$U$851, MATCH("*Bench Press*",'Juan-SESSION'!$B$844:$B$851,0), MATCH("*1st*",'Juan-SESSION'!$K$7:$T$7,0))</f>
        <v>#N/A</v>
      </c>
      <c r="I555" s="132" t="e">
        <f>IF($A$554='Juan-SESSION'!$A$844,INDEX('Juan-SESSION'!$K$844:$T$851, MATCH("*Military*",'Juan-SESSION'!$B$844:$B$851,0), MATCH("*1st*",'Juan-SESSION'!$K$7:$T$7,0)),"")</f>
        <v>#N/A</v>
      </c>
      <c r="J555" s="48" t="e">
        <f>INDEX('Juan-SESSION'!$L$844:$U$851, MATCH("*Military*",'Juan-SESSION'!$B$844:$B$851,0), MATCH("*1st*",'Juan-SESSION'!$K$7:$T$7,0))</f>
        <v>#N/A</v>
      </c>
      <c r="K555" s="131" t="e">
        <f>IF($A$554='Juan-SESSION'!$A$844,INDEX('Juan-SESSION'!$K$844:$T$851, MATCH("*Clean *",'Juan-SESSION'!$B$844:$B$851,0), MATCH("*1st*",'Juan-SESSION'!$K$7:$T$7,0)),"")</f>
        <v>#N/A</v>
      </c>
      <c r="L555" s="48" t="e">
        <f>INDEX('Juan-SESSION'!$L$844:$U$851, MATCH("*Clean *",'Juan-SESSION'!$B$844:$B$851,0), MATCH("*1st*",'Juan-SESSION'!$K$7:$T$7,0))</f>
        <v>#N/A</v>
      </c>
      <c r="M555" s="131" t="e">
        <f>IF($A$554='Juan-SESSION'!$A$844,INDEX('Juan-SESSION'!$K$844:$T$851, MATCH("*Lat Pulldown*",'Juan-SESSION'!$B$844:$B$851,0), MATCH("*1st*",'Juan-SESSION'!$K$7:$T$7,0)),"")</f>
        <v>#N/A</v>
      </c>
      <c r="N555" s="48" t="e">
        <f>INDEX('Juan-SESSION'!$L$844:$U$851, MATCH("*Lat Pulldown*",'Juan-SESSION'!$B$844:$B$851,0), MATCH("*1st*",'Juan-SESSION'!$K$7:$T$7,0))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IF($A$554='Juan-SESSION'!$A$844,INDEX('Juan-SESSION'!$K$844:$T$851, MATCH("*Squat*",'Juan-SESSION'!$B$844:$B$851,0), MATCH("*2nd*",'Juan-SESSION'!$K$7:$T$7,0)),"")</f>
        <v>#N/A</v>
      </c>
      <c r="D556" s="132" t="e">
        <f>INDEX('Juan-SESSION'!L$844:U$851, MATCH("*Squat*",'Juan-SESSION'!$B$844:$B$851,0), MATCH("*2nd*",'Juan-SESSION'!K$7:T$7,0))</f>
        <v>#N/A</v>
      </c>
      <c r="E556" s="131" t="e">
        <f>IF($A$554='Juan-SESSION'!$A$844,INDEX('Juan-SESSION'!$K$844:$T$851, MATCH("*Deadlift*",'Juan-SESSION'!$B$844:$B$851,0), MATCH("*2ND*",'Juan-SESSION'!$K$7:$T$7,0)),"")</f>
        <v>#N/A</v>
      </c>
      <c r="F556" s="131" t="e">
        <f>INDEX('Juan-SESSION'!$L$844:$U$851, MATCH("*Deadlift*",'Juan-SESSION'!$B$844:$B$851,0), MATCH("*2nd*",'Juan-SESSION'!$K$7:$T$7,0))</f>
        <v>#N/A</v>
      </c>
      <c r="G556" s="131" t="e">
        <f>IF($A$554='Juan-SESSION'!$A$844,INDEX('Juan-SESSION'!$K$844:$T$851, MATCH("*Bench Press*",'Juan-SESSION'!$B$844:$B$851,0), MATCH("*2ND*",'Juan-SESSION'!$K$7:$T$7,0)),"")</f>
        <v>#N/A</v>
      </c>
      <c r="H556" s="131" t="e">
        <f>INDEX('Juan-SESSION'!$L$844:$U$851, MATCH("*Bench Press*",'Juan-SESSION'!$B$844:$B$851,0), MATCH("*2nd*",'Juan-SESSION'!$K$7:$T$7,0))</f>
        <v>#N/A</v>
      </c>
      <c r="I556" s="132" t="e">
        <f>IF($A$554='Juan-SESSION'!$A$844,INDEX('Juan-SESSION'!$K$844:$T$851, MATCH("*Military*",'Juan-SESSION'!$B$844:$B$851,0), MATCH("*2ND*",'Juan-SESSION'!$K$7:$T$7,0)),"")</f>
        <v>#N/A</v>
      </c>
      <c r="J556" s="44" t="e">
        <f>INDEX('Juan-SESSION'!$L$844:$U$851, MATCH("*Military*",'Juan-SESSION'!$B$844:$B$851,0), MATCH("*2nd*",'Juan-SESSION'!$K$7:$T$7,0))</f>
        <v>#N/A</v>
      </c>
      <c r="K556" s="131" t="e">
        <f>IF($A$554='Juan-SESSION'!$A$844,INDEX('Juan-SESSION'!$K$844:$T$851, MATCH("*Clean *",'Juan-SESSION'!$B$844:$B$851,0), MATCH("*2ND*",'Juan-SESSION'!$K$7:$T$7,0)),"")</f>
        <v>#N/A</v>
      </c>
      <c r="L556" s="44" t="e">
        <f>INDEX('Juan-SESSION'!$L$844:$U$851, MATCH("*Clean *",'Juan-SESSION'!$B$844:$B$851,0), MATCH("*2nd*",'Juan-SESSION'!$K$7:$T$7,0))</f>
        <v>#N/A</v>
      </c>
      <c r="M556" s="131" t="e">
        <f>IF($A$554='Juan-SESSION'!$A$844,INDEX('Juan-SESSION'!$K$844:$T$851, MATCH("*Lat Pulldown*",'Juan-SESSION'!$B$844:$B$851,0), MATCH("*2ND*",'Juan-SESSION'!$K$7:$T$7,0)),"")</f>
        <v>#N/A</v>
      </c>
      <c r="N556" s="44" t="e">
        <f>INDEX('Juan-SESSION'!$L$844:$U$851, MATCH("*Lat Pulldown*",'Juan-SESSION'!$B$844:$B$851,0), MATCH("*2nd*",'Juan-SESSION'!$K$7:$T$7,0))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IF($A$554='Juan-SESSION'!$A$844,INDEX('Juan-SESSION'!$K$844:$T$851, MATCH("*Squat*",'Juan-SESSION'!$B$844:$B$851,0), MATCH("*3rd*",'Juan-SESSION'!$K$7:$T$7,0)),"")</f>
        <v>#N/A</v>
      </c>
      <c r="D557" s="132" t="e">
        <f>INDEX('Juan-SESSION'!L$844:U$851, MATCH("*Squat*",'Juan-SESSION'!$B$844:$B$851,0), MATCH("*3rd*",'Juan-SESSION'!K$7:T$7,0))</f>
        <v>#N/A</v>
      </c>
      <c r="E557" s="131" t="e">
        <f>IF($A$554='Juan-SESSION'!$A$844,INDEX('Juan-SESSION'!$K$844:$T$851, MATCH("*Deadlift*",'Juan-SESSION'!$B$844:$B$851,0), MATCH("*3rd*",'Juan-SESSION'!$K$7:$T$7,0)),"")</f>
        <v>#N/A</v>
      </c>
      <c r="F557" s="131" t="e">
        <f>INDEX('Juan-SESSION'!$L$844:$U$851, MATCH("*Deadlift*",'Juan-SESSION'!$B$844:$B$851,0), MATCH("*3rd*",'Juan-SESSION'!$K$7:$T$7,0))</f>
        <v>#N/A</v>
      </c>
      <c r="G557" s="131" t="e">
        <f>IF($A$554='Juan-SESSION'!$A$844,INDEX('Juan-SESSION'!$K$844:$T$851, MATCH("*Bench Press*",'Juan-SESSION'!$B$844:$B$851,0), MATCH("*3rd*",'Juan-SESSION'!$K$7:$T$7,0)),"")</f>
        <v>#N/A</v>
      </c>
      <c r="H557" s="131" t="e">
        <f>INDEX('Juan-SESSION'!$L$844:$U$851, MATCH("*Bench Press*",'Juan-SESSION'!$B$844:$B$851,0), MATCH("*3rd*",'Juan-SESSION'!$K$7:$T$7,0))</f>
        <v>#N/A</v>
      </c>
      <c r="I557" s="132" t="e">
        <f>IF($A$554='Juan-SESSION'!$A$844,INDEX('Juan-SESSION'!$K$844:$T$851, MATCH("*Military*",'Juan-SESSION'!$B$844:$B$851,0), MATCH("*3rd*",'Juan-SESSION'!$K$7:$T$7,0)),"")</f>
        <v>#N/A</v>
      </c>
      <c r="J557" s="44" t="e">
        <f>INDEX('Juan-SESSION'!$L$844:$U$851, MATCH("*Military*",'Juan-SESSION'!$B$844:$B$851,0), MATCH("*3rd*",'Juan-SESSION'!$K$7:$T$7,0))</f>
        <v>#N/A</v>
      </c>
      <c r="K557" s="131" t="e">
        <f>IF($A$554='Juan-SESSION'!$A$844,INDEX('Juan-SESSION'!$K$844:$T$851, MATCH("*Clean *",'Juan-SESSION'!$B$844:$B$851,0), MATCH("*3rd*",'Juan-SESSION'!$K$7:$T$7,0)),"")</f>
        <v>#N/A</v>
      </c>
      <c r="L557" s="44" t="e">
        <f>INDEX('Juan-SESSION'!$L$844:$U$851, MATCH("*Clean *",'Juan-SESSION'!$B$844:$B$851,0), MATCH("*3rd*",'Juan-SESSION'!$K$7:$T$7,0))</f>
        <v>#N/A</v>
      </c>
      <c r="M557" s="131" t="e">
        <f>IF($A$554='Juan-SESSION'!$A$844,INDEX('Juan-SESSION'!$K$844:$T$851, MATCH("*Lat Pulldown*",'Juan-SESSION'!$B$844:$B$851,0), MATCH("*3rd*",'Juan-SESSION'!$K$7:$T$7,0)),"")</f>
        <v>#N/A</v>
      </c>
      <c r="N557" s="44" t="e">
        <f>INDEX('Juan-SESSION'!$L$844:$U$851, MATCH("*Lat Pulldown*",'Juan-SESSION'!$B$844:$B$851,0), MATCH("*3rd*",'Juan-SESSION'!$K$7:$T$7,0))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IF($A$554='Juan-SESSION'!$A$844,INDEX('Juan-SESSION'!$K$844:$T$851, MATCH("*Squat*",'Juan-SESSION'!$B$844:$B$851,0), MATCH("*4th*",'Juan-SESSION'!$K$7:$T$7,0)),"")</f>
        <v>#N/A</v>
      </c>
      <c r="D558" s="132" t="e">
        <f>INDEX('Juan-SESSION'!L$844:U$851, MATCH("*Squat*",'Juan-SESSION'!$B$844:$B$851,0), MATCH("*4th*",'Juan-SESSION'!K$7:T$7,0))</f>
        <v>#N/A</v>
      </c>
      <c r="E558" s="131" t="e">
        <f>IF($A$554='Juan-SESSION'!$A$844,INDEX('Juan-SESSION'!$K$844:$T$851, MATCH("*Deadlift*",'Juan-SESSION'!$B$844:$B$851,0), MATCH("*4th*",'Juan-SESSION'!$K$7:$T$7,0)),"")</f>
        <v>#N/A</v>
      </c>
      <c r="F558" s="131" t="e">
        <f>INDEX('Juan-SESSION'!$L$844:$U$851, MATCH("*Deadlift*",'Juan-SESSION'!$B$844:$B$851,0), MATCH("*4th*",'Juan-SESSION'!$K$7:$T$7,0))</f>
        <v>#N/A</v>
      </c>
      <c r="G558" s="131" t="e">
        <f>IF($A$554='Juan-SESSION'!$A$844,INDEX('Juan-SESSION'!$K$844:$T$851, MATCH("*Bench Press*",'Juan-SESSION'!$B$844:$B$851,0), MATCH("*4th*",'Juan-SESSION'!$K$7:$T$7,0)),"")</f>
        <v>#N/A</v>
      </c>
      <c r="H558" s="131" t="e">
        <f>INDEX('Juan-SESSION'!$L$844:$U$851, MATCH("*Bench Press*",'Juan-SESSION'!$B$844:$B$851,0), MATCH("*4th*",'Juan-SESSION'!$K$7:$T$7,0))</f>
        <v>#N/A</v>
      </c>
      <c r="I558" s="132" t="e">
        <f>IF($A$554='Juan-SESSION'!$A$844,INDEX('Juan-SESSION'!$K$844:$T$851, MATCH("*Military*",'Juan-SESSION'!$B$844:$B$851,0), MATCH("*4th*",'Juan-SESSION'!$K$7:$T$7,0)),"")</f>
        <v>#N/A</v>
      </c>
      <c r="J558" s="44" t="e">
        <f>INDEX('Juan-SESSION'!$L$844:$U$851, MATCH("*Military*",'Juan-SESSION'!$B$844:$B$851,0), MATCH("*4th*",'Juan-SESSION'!$K$7:$T$7,0))</f>
        <v>#N/A</v>
      </c>
      <c r="K558" s="131" t="e">
        <f>IF($A$554='Juan-SESSION'!$A$844,INDEX('Juan-SESSION'!$K$844:$T$851, MATCH("*Clean *",'Juan-SESSION'!$B$844:$B$851,0), MATCH("*4th*",'Juan-SESSION'!$K$7:$T$7,0)),"")</f>
        <v>#N/A</v>
      </c>
      <c r="L558" s="44" t="e">
        <f>INDEX('Juan-SESSION'!$L$844:$U$851, MATCH("*Clean *",'Juan-SESSION'!$B$844:$B$851,0), MATCH("*4th*",'Juan-SESSION'!$K$7:$T$7,0))</f>
        <v>#N/A</v>
      </c>
      <c r="M558" s="131" t="e">
        <f>IF($A$554='Juan-SESSION'!$A$844,INDEX('Juan-SESSION'!$K$844:$T$851, MATCH("*Lat Pulldown*",'Juan-SESSION'!$B$844:$B$851,0), MATCH("*4th*",'Juan-SESSION'!$K$7:$T$7,0)),"")</f>
        <v>#N/A</v>
      </c>
      <c r="N558" s="44" t="e">
        <f>INDEX('Juan-SESSION'!$L$844:$U$851, MATCH("*Lat Pulldown*",'Juan-SESSION'!$B$844:$B$851,0), MATCH("*4th*",'Juan-SESSION'!$K$7:$T$7,0))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IF($A$554='Juan-SESSION'!$A$844,INDEX('Juan-SESSION'!$K$844:$T$851, MATCH("*Squat*",'Juan-SESSION'!$B$844:$B$851,0), MATCH("*5th*",'Juan-SESSION'!$K$7:$T$7,0)),"")</f>
        <v>#N/A</v>
      </c>
      <c r="D559" s="132" t="e">
        <f>INDEX('Juan-SESSION'!L$844:U$851, MATCH("*Squat*",'Juan-SESSION'!$B$844:$B$851,0), MATCH("*5th*",'Juan-SESSION'!K$7:T$7,0))</f>
        <v>#N/A</v>
      </c>
      <c r="E559" s="131" t="e">
        <f>IF($A$554='Juan-SESSION'!$A$844,INDEX('Juan-SESSION'!$K$844:$T$851, MATCH("*Deadlift*",'Juan-SESSION'!$B$844:$B$851,0), MATCH("*5th*",'Juan-SESSION'!$K$7:$T$7,0)),"")</f>
        <v>#N/A</v>
      </c>
      <c r="F559" s="131" t="e">
        <f>INDEX('Juan-SESSION'!$L$844:$U$851, MATCH("*Deadlift*",'Juan-SESSION'!$B$844:$B$851,0), MATCH("*5th*",'Juan-SESSION'!$K$7:$T$7,0))</f>
        <v>#N/A</v>
      </c>
      <c r="G559" s="131" t="e">
        <f>IF($A$554='Juan-SESSION'!$A$844,INDEX('Juan-SESSION'!$K$844:$T$851, MATCH("*Bench Press*",'Juan-SESSION'!$B$844:$B$851,0), MATCH("*5th*",'Juan-SESSION'!$K$7:$T$7,0)),"")</f>
        <v>#N/A</v>
      </c>
      <c r="H559" s="131" t="e">
        <f>INDEX('Juan-SESSION'!$L$844:$U$851, MATCH("*Bench Press*",'Juan-SESSION'!$B$844:$B$851,0), MATCH("*5th*",'Juan-SESSION'!$K$7:$T$7,0))</f>
        <v>#N/A</v>
      </c>
      <c r="I559" s="132" t="e">
        <f>IF($A$554='Juan-SESSION'!$A$844,INDEX('Juan-SESSION'!$K$844:$T$851, MATCH("*Military*",'Juan-SESSION'!$B$844:$B$851,0), MATCH("*5th*",'Juan-SESSION'!$K$7:$T$7,0)),"")</f>
        <v>#N/A</v>
      </c>
      <c r="J559" s="44" t="e">
        <f>INDEX('Juan-SESSION'!$L$844:$U$851, MATCH("*Military*",'Juan-SESSION'!$B$844:$B$851,0), MATCH("*5th*",'Juan-SESSION'!$K$7:$T$7,0))</f>
        <v>#N/A</v>
      </c>
      <c r="K559" s="131" t="e">
        <f>IF($A$554='Juan-SESSION'!$A$844,INDEX('Juan-SESSION'!$K$844:$T$851, MATCH("*Clean *",'Juan-SESSION'!$B$844:$B$851,0), MATCH("*5th*",'Juan-SESSION'!$K$7:$T$7,0)),"")</f>
        <v>#N/A</v>
      </c>
      <c r="L559" s="44" t="e">
        <f>INDEX('Juan-SESSION'!$L$844:$U$851, MATCH("*Clean *",'Juan-SESSION'!$B$844:$B$851,0), MATCH("*5th*",'Juan-SESSION'!$K$7:$T$7,0))</f>
        <v>#N/A</v>
      </c>
      <c r="M559" s="131" t="e">
        <f>IF($A$554='Juan-SESSION'!$A$844,INDEX('Juan-SESSION'!$K$844:$T$851, MATCH("*Lat Pulldown*",'Juan-SESSION'!$B$844:$B$851,0), MATCH("*5th*",'Juan-SESSION'!$K$7:$T$7,0)),"")</f>
        <v>#N/A</v>
      </c>
      <c r="N559" s="44" t="e">
        <f>INDEX('Juan-SESSION'!$L$844:$U$851, MATCH("*Lat Pulldown*",'Juan-SESSION'!$B$844:$B$851,0), MATCH("*5th*",'Juan-SESSION'!$K$7:$T$7,0))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'Juan-SESSION'!A853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e">
        <f>IF($A$140='Juan-SESSION'!$A$754,INDEX('Juan-SESSION'!$K$754:$T$761, MATCH("*1k Row*",'Juan-SESSION'!$B$754:$B$761,0), MATCH("*1st*",'Juan-SESSION'!$K$7:$T$7,0)),"")</f>
        <v>#N/A</v>
      </c>
      <c r="P560" s="152" t="e">
        <f>IF($A$140='Juan-SESSION'!$A$754,INDEX('Juan-SESSION'!$K$754:$T$761, MATCH("*HIIT*",'Juan-SESSION'!$B$754:$B$761,0), MATCH("*1st*",'Juan-SESSION'!$K$7:$T$7,0)),"")</f>
        <v>#N/A</v>
      </c>
      <c r="Q560" s="119" t="e">
        <f>INDEX('Juan-SESSION'!$L$754:$U$754, MATCH("*HIIT*",'Juan-SESSION'!$B$754:$B$754,0), MATCH("*1st*",'Juan-SESSION'!$K$7:$T$7,0))</f>
        <v>#N/A</v>
      </c>
      <c r="R560" s="119">
        <f>'Juan-SESSION'!U622</f>
        <v>0</v>
      </c>
      <c r="S560" s="116"/>
      <c r="T560" s="116"/>
      <c r="U560" s="120">
        <f>'Juan-SESSION'!A854</f>
        <v>0</v>
      </c>
      <c r="V560" s="120">
        <f>'Juan-SESSION'!A855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IF($A$560='Juan-SESSION'!$A$853,INDEX('Juan-SESSION'!$K$853:$T$860, MATCH("*Squat*",'Juan-SESSION'!$B$853:$B$860,0), MATCH("*1st*",'Juan-SESSION'!$K$7:$T$7,0)),"")</f>
        <v>#N/A</v>
      </c>
      <c r="D561" s="132" t="e">
        <f>INDEX('Juan-SESSION'!L$853:U$860, MATCH("*Squat*",'Juan-SESSION'!$B$853:$B$860,0), MATCH("*1st*",'Juan-SESSION'!K$7:T$7,0))</f>
        <v>#N/A</v>
      </c>
      <c r="E561" s="131" t="e">
        <f>IF($A$560='Juan-SESSION'!$A$853,INDEX('Juan-SESSION'!$K$853:$T$860, MATCH("*Deadlift*",'Juan-SESSION'!$B$853:$B$860,0), MATCH("*1st*",'Juan-SESSION'!$K$7:$T$7,0)),"")</f>
        <v>#N/A</v>
      </c>
      <c r="F561" s="131" t="e">
        <f>INDEX('Juan-SESSION'!$L$853:$U$860, MATCH("*Deadlift*",'Juan-SESSION'!$B$853:$B$860,0), MATCH("*1st*",'Juan-SESSION'!$K$7:$T$7,0))</f>
        <v>#N/A</v>
      </c>
      <c r="G561" s="131" t="e">
        <f>IF($A$560='Juan-SESSION'!$A$853,INDEX('Juan-SESSION'!$K$853:$T$860, MATCH("*Bench Press*",'Juan-SESSION'!$B$853:$B$860,0), MATCH("*1st*",'Juan-SESSION'!$K$7:$T$7,0)),"")</f>
        <v>#N/A</v>
      </c>
      <c r="H561" s="131" t="e">
        <f>INDEX('Juan-SESSION'!$L$853:$U$860, MATCH("*Bench Press*",'Juan-SESSION'!$B$853:$B$860,0), MATCH("*1st*",'Juan-SESSION'!$K$7:$T$7,0))</f>
        <v>#N/A</v>
      </c>
      <c r="I561" s="132" t="e">
        <f>IF($A$560='Juan-SESSION'!$A$853,INDEX('Juan-SESSION'!$K$853:$T$860, MATCH("*Military*",'Juan-SESSION'!$B$853:$B$860,0), MATCH("*1st*",'Juan-SESSION'!$K$7:$T$7,0)),"")</f>
        <v>#N/A</v>
      </c>
      <c r="J561" s="48" t="e">
        <f>INDEX('Juan-SESSION'!$L$853:$U$860, MATCH("*Military*",'Juan-SESSION'!$B$853:$B$860,0), MATCH("*1st*",'Juan-SESSION'!$K$7:$T$7,0))</f>
        <v>#N/A</v>
      </c>
      <c r="K561" s="131" t="e">
        <f>IF($A$560='Juan-SESSION'!$A$853,INDEX('Juan-SESSION'!$K$853:$T$860, MATCH("*Clean *",'Juan-SESSION'!$B$853:$B$860,0), MATCH("*1st*",'Juan-SESSION'!$K$7:$T$7,0)),"")</f>
        <v>#N/A</v>
      </c>
      <c r="L561" s="48" t="e">
        <f>INDEX('Juan-SESSION'!$L$853:$U$860, MATCH("*Clean *",'Juan-SESSION'!$B$853:$B$860,0), MATCH("*1st*",'Juan-SESSION'!$K$7:$T$7,0))</f>
        <v>#N/A</v>
      </c>
      <c r="M561" s="131" t="e">
        <f>IF($A$560='Juan-SESSION'!$A$853,INDEX('Juan-SESSION'!$K$853:$T$860, MATCH("*Lat Pulldown*",'Juan-SESSION'!$B$853:$B$860,0), MATCH("*1st*",'Juan-SESSION'!$K$7:$T$7,0)),"")</f>
        <v>#N/A</v>
      </c>
      <c r="N561" s="48" t="e">
        <f>INDEX('Juan-SESSION'!$L$853:$U$860, MATCH("*Lat Pulldown*",'Juan-SESSION'!$B$853:$B$860,0), MATCH("*1st*",'Juan-SESSION'!$K$7:$T$7,0))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IF($A$560='Juan-SESSION'!$A$853,INDEX('Juan-SESSION'!$K$853:$T$860, MATCH("*Squat*",'Juan-SESSION'!$B$853:$B$860,0), MATCH("*2nd*",'Juan-SESSION'!$K$7:$T$7,0)),"")</f>
        <v>#N/A</v>
      </c>
      <c r="D562" s="132" t="e">
        <f>INDEX('Juan-SESSION'!L$853:U$860, MATCH("*Squat*",'Juan-SESSION'!$B$853:$B$860,0), MATCH("*2nd*",'Juan-SESSION'!K$7:T$7,0))</f>
        <v>#N/A</v>
      </c>
      <c r="E562" s="131" t="e">
        <f>IF($A$560='Juan-SESSION'!$A$853,INDEX('Juan-SESSION'!$K$853:$T$860, MATCH("*Deadlift*",'Juan-SESSION'!$B$853:$B$860,0), MATCH("*2ND*",'Juan-SESSION'!$K$7:$T$7,0)),"")</f>
        <v>#N/A</v>
      </c>
      <c r="F562" s="131" t="e">
        <f>INDEX('Juan-SESSION'!$L$853:$U$860, MATCH("*Deadlift*",'Juan-SESSION'!$B$853:$B$860,0), MATCH("*2nd*",'Juan-SESSION'!$K$7:$T$7,0))</f>
        <v>#N/A</v>
      </c>
      <c r="G562" s="131" t="e">
        <f>IF($A$560='Juan-SESSION'!$A$853,INDEX('Juan-SESSION'!$K$853:$T$860, MATCH("*Bench Press*",'Juan-SESSION'!$B$853:$B$860,0), MATCH("*2ND*",'Juan-SESSION'!$K$7:$T$7,0)),"")</f>
        <v>#N/A</v>
      </c>
      <c r="H562" s="131" t="e">
        <f>INDEX('Juan-SESSION'!$L$853:$U$860, MATCH("*Bench Press*",'Juan-SESSION'!$B$853:$B$860,0), MATCH("*2nd*",'Juan-SESSION'!$K$7:$T$7,0))</f>
        <v>#N/A</v>
      </c>
      <c r="I562" s="132" t="e">
        <f>IF($A$560='Juan-SESSION'!$A$853,INDEX('Juan-SESSION'!$K$853:$T$860, MATCH("*Military*",'Juan-SESSION'!$B$853:$B$860,0), MATCH("*2ND*",'Juan-SESSION'!$K$7:$T$7,0)),"")</f>
        <v>#N/A</v>
      </c>
      <c r="J562" s="44" t="e">
        <f>INDEX('Juan-SESSION'!$L$853:$U$860, MATCH("*Military*",'Juan-SESSION'!$B$853:$B$860,0), MATCH("*2nd*",'Juan-SESSION'!$K$7:$T$7,0))</f>
        <v>#N/A</v>
      </c>
      <c r="K562" s="131" t="e">
        <f>IF($A$560='Juan-SESSION'!$A$853,INDEX('Juan-SESSION'!$K$853:$T$860, MATCH("*Clean *",'Juan-SESSION'!$B$853:$B$860,0), MATCH("*2ND*",'Juan-SESSION'!$K$7:$T$7,0)),"")</f>
        <v>#N/A</v>
      </c>
      <c r="L562" s="44" t="e">
        <f>INDEX('Juan-SESSION'!$L$853:$U$860, MATCH("*Clean *",'Juan-SESSION'!$B$853:$B$860,0), MATCH("*2nd*",'Juan-SESSION'!$K$7:$T$7,0))</f>
        <v>#N/A</v>
      </c>
      <c r="M562" s="131" t="e">
        <f>IF($A$560='Juan-SESSION'!$A$853,INDEX('Juan-SESSION'!$K$853:$T$860, MATCH("*Lat Pulldown*",'Juan-SESSION'!$B$853:$B$860,0), MATCH("*2ND*",'Juan-SESSION'!$K$7:$T$7,0)),"")</f>
        <v>#N/A</v>
      </c>
      <c r="N562" s="44" t="e">
        <f>INDEX('Juan-SESSION'!$L$853:$U$860, MATCH("*Lat Pulldown*",'Juan-SESSION'!$B$853:$B$860,0), MATCH("*2nd*",'Juan-SESSION'!$K$7:$T$7,0))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IF($A$560='Juan-SESSION'!$A$853,INDEX('Juan-SESSION'!$K$853:$T$860, MATCH("*Squat*",'Juan-SESSION'!$B$853:$B$860,0), MATCH("*3rd*",'Juan-SESSION'!$K$7:$T$7,0)),"")</f>
        <v>#N/A</v>
      </c>
      <c r="D563" s="132" t="e">
        <f>INDEX('Juan-SESSION'!L$853:U$860, MATCH("*Squat*",'Juan-SESSION'!$B$853:$B$860,0), MATCH("*3rd*",'Juan-SESSION'!K$7:T$7,0))</f>
        <v>#N/A</v>
      </c>
      <c r="E563" s="131" t="e">
        <f>IF($A$560='Juan-SESSION'!$A$853,INDEX('Juan-SESSION'!$K$853:$T$860, MATCH("*Deadlift*",'Juan-SESSION'!$B$853:$B$860,0), MATCH("*3rd*",'Juan-SESSION'!$K$7:$T$7,0)),"")</f>
        <v>#N/A</v>
      </c>
      <c r="F563" s="131" t="e">
        <f>INDEX('Juan-SESSION'!$L$853:$U$860, MATCH("*Deadlift*",'Juan-SESSION'!$B$853:$B$860,0), MATCH("*3rd*",'Juan-SESSION'!$K$7:$T$7,0))</f>
        <v>#N/A</v>
      </c>
      <c r="G563" s="131" t="e">
        <f>IF($A$560='Juan-SESSION'!$A$853,INDEX('Juan-SESSION'!$K$853:$T$860, MATCH("*Bench Press*",'Juan-SESSION'!$B$853:$B$860,0), MATCH("*3rd*",'Juan-SESSION'!$K$7:$T$7,0)),"")</f>
        <v>#N/A</v>
      </c>
      <c r="H563" s="131" t="e">
        <f>INDEX('Juan-SESSION'!$L$853:$U$860, MATCH("*Bench Press*",'Juan-SESSION'!$B$853:$B$860,0), MATCH("*3rd*",'Juan-SESSION'!$K$7:$T$7,0))</f>
        <v>#N/A</v>
      </c>
      <c r="I563" s="132" t="e">
        <f>IF($A$560='Juan-SESSION'!$A$853,INDEX('Juan-SESSION'!$K$853:$T$860, MATCH("*Military*",'Juan-SESSION'!$B$853:$B$860,0), MATCH("*3rd*",'Juan-SESSION'!$K$7:$T$7,0)),"")</f>
        <v>#N/A</v>
      </c>
      <c r="J563" s="44" t="e">
        <f>INDEX('Juan-SESSION'!$L$853:$U$860, MATCH("*Military*",'Juan-SESSION'!$B$853:$B$860,0), MATCH("*3rd*",'Juan-SESSION'!$K$7:$T$7,0))</f>
        <v>#N/A</v>
      </c>
      <c r="K563" s="131" t="e">
        <f>IF($A$560='Juan-SESSION'!$A$853,INDEX('Juan-SESSION'!$K$853:$T$860, MATCH("*Clean *",'Juan-SESSION'!$B$853:$B$860,0), MATCH("*3rd*",'Juan-SESSION'!$K$7:$T$7,0)),"")</f>
        <v>#N/A</v>
      </c>
      <c r="L563" s="44" t="e">
        <f>INDEX('Juan-SESSION'!$L$853:$U$860, MATCH("*Clean *",'Juan-SESSION'!$B$853:$B$860,0), MATCH("*3rd*",'Juan-SESSION'!$K$7:$T$7,0))</f>
        <v>#N/A</v>
      </c>
      <c r="M563" s="131" t="e">
        <f>IF($A$560='Juan-SESSION'!$A$853,INDEX('Juan-SESSION'!$K$853:$T$860, MATCH("*Lat Pulldown*",'Juan-SESSION'!$B$853:$B$860,0), MATCH("*3rd*",'Juan-SESSION'!$K$7:$T$7,0)),"")</f>
        <v>#N/A</v>
      </c>
      <c r="N563" s="44" t="e">
        <f>INDEX('Juan-SESSION'!$L$853:$U$860, MATCH("*Lat Pulldown*",'Juan-SESSION'!$B$853:$B$860,0), MATCH("*3rd*",'Juan-SESSION'!$K$7:$T$7,0))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IF($A$560='Juan-SESSION'!$A$853,INDEX('Juan-SESSION'!$K$853:$T$860, MATCH("*Squat*",'Juan-SESSION'!$B$853:$B$860,0), MATCH("*4th*",'Juan-SESSION'!$K$7:$T$7,0)),"")</f>
        <v>#N/A</v>
      </c>
      <c r="D564" s="132" t="e">
        <f>INDEX('Juan-SESSION'!L$853:U$860, MATCH("*Squat*",'Juan-SESSION'!$B$853:$B$860,0), MATCH("*4th*",'Juan-SESSION'!K$7:T$7,0))</f>
        <v>#N/A</v>
      </c>
      <c r="E564" s="131" t="e">
        <f>IF($A$560='Juan-SESSION'!$A$853,INDEX('Juan-SESSION'!$K$853:$T$860, MATCH("*Deadlift*",'Juan-SESSION'!$B$853:$B$860,0), MATCH("*4th*",'Juan-SESSION'!$K$7:$T$7,0)),"")</f>
        <v>#N/A</v>
      </c>
      <c r="F564" s="131" t="e">
        <f>INDEX('Juan-SESSION'!$L$853:$U$860, MATCH("*Deadlift*",'Juan-SESSION'!$B$853:$B$860,0), MATCH("*4th*",'Juan-SESSION'!$K$7:$T$7,0))</f>
        <v>#N/A</v>
      </c>
      <c r="G564" s="131" t="e">
        <f>IF($A$560='Juan-SESSION'!$A$853,INDEX('Juan-SESSION'!$K$853:$T$860, MATCH("*Bench Press*",'Juan-SESSION'!$B$853:$B$860,0), MATCH("*4th*",'Juan-SESSION'!$K$7:$T$7,0)),"")</f>
        <v>#N/A</v>
      </c>
      <c r="H564" s="131" t="e">
        <f>INDEX('Juan-SESSION'!$L$853:$U$860, MATCH("*Bench Press*",'Juan-SESSION'!$B$853:$B$860,0), MATCH("*4th*",'Juan-SESSION'!$K$7:$T$7,0))</f>
        <v>#N/A</v>
      </c>
      <c r="I564" s="132" t="e">
        <f>IF($A$560='Juan-SESSION'!$A$853,INDEX('Juan-SESSION'!$K$853:$T$860, MATCH("*Military*",'Juan-SESSION'!$B$853:$B$860,0), MATCH("*4th*",'Juan-SESSION'!$K$7:$T$7,0)),"")</f>
        <v>#N/A</v>
      </c>
      <c r="J564" s="44" t="e">
        <f>INDEX('Juan-SESSION'!$L$853:$U$860, MATCH("*Military*",'Juan-SESSION'!$B$853:$B$860,0), MATCH("*4th*",'Juan-SESSION'!$K$7:$T$7,0))</f>
        <v>#N/A</v>
      </c>
      <c r="K564" s="131" t="e">
        <f>IF($A$560='Juan-SESSION'!$A$853,INDEX('Juan-SESSION'!$K$853:$T$860, MATCH("*Clean *",'Juan-SESSION'!$B$853:$B$860,0), MATCH("*4th*",'Juan-SESSION'!$K$7:$T$7,0)),"")</f>
        <v>#N/A</v>
      </c>
      <c r="L564" s="44" t="e">
        <f>INDEX('Juan-SESSION'!$L$853:$U$860, MATCH("*Clean *",'Juan-SESSION'!$B$853:$B$860,0), MATCH("*4th*",'Juan-SESSION'!$K$7:$T$7,0))</f>
        <v>#N/A</v>
      </c>
      <c r="M564" s="131" t="e">
        <f>IF($A$560='Juan-SESSION'!$A$853,INDEX('Juan-SESSION'!$K$853:$T$860, MATCH("*Lat Pulldown*",'Juan-SESSION'!$B$853:$B$860,0), MATCH("*4th*",'Juan-SESSION'!$K$7:$T$7,0)),"")</f>
        <v>#N/A</v>
      </c>
      <c r="N564" s="44" t="e">
        <f>INDEX('Juan-SESSION'!$L$853:$U$860, MATCH("*Lat Pulldown*",'Juan-SESSION'!$B$853:$B$860,0), MATCH("*4th*",'Juan-SESSION'!$K$7:$T$7,0))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IF($A$560='Juan-SESSION'!$A$853,INDEX('Juan-SESSION'!$K$853:$T$860, MATCH("*Squat*",'Juan-SESSION'!$B$853:$B$860,0), MATCH("*5th*",'Juan-SESSION'!$K$7:$T$7,0)),"")</f>
        <v>#N/A</v>
      </c>
      <c r="D565" s="132" t="e">
        <f>INDEX('Juan-SESSION'!L$853:U$860, MATCH("*Squat*",'Juan-SESSION'!$B$853:$B$860,0), MATCH("*5th*",'Juan-SESSION'!K$7:T$7,0))</f>
        <v>#N/A</v>
      </c>
      <c r="E565" s="131" t="e">
        <f>IF($A$560='Juan-SESSION'!$A$853,INDEX('Juan-SESSION'!$K$853:$T$860, MATCH("*Deadlift*",'Juan-SESSION'!$B$853:$B$860,0), MATCH("*5th*",'Juan-SESSION'!$K$7:$T$7,0)),"")</f>
        <v>#N/A</v>
      </c>
      <c r="F565" s="131" t="e">
        <f>INDEX('Juan-SESSION'!$L$853:$U$860, MATCH("*Deadlift*",'Juan-SESSION'!$B$853:$B$860,0), MATCH("*5th*",'Juan-SESSION'!$K$7:$T$7,0))</f>
        <v>#N/A</v>
      </c>
      <c r="G565" s="131" t="e">
        <f>IF($A$560='Juan-SESSION'!$A$853,INDEX('Juan-SESSION'!$K$853:$T$860, MATCH("*Bench Press*",'Juan-SESSION'!$B$853:$B$860,0), MATCH("*5th*",'Juan-SESSION'!$K$7:$T$7,0)),"")</f>
        <v>#N/A</v>
      </c>
      <c r="H565" s="131" t="e">
        <f>INDEX('Juan-SESSION'!$L$853:$U$860, MATCH("*Bench Press*",'Juan-SESSION'!$B$853:$B$860,0), MATCH("*5th*",'Juan-SESSION'!$K$7:$T$7,0))</f>
        <v>#N/A</v>
      </c>
      <c r="I565" s="132" t="e">
        <f>IF($A$560='Juan-SESSION'!$A$853,INDEX('Juan-SESSION'!$K$853:$T$860, MATCH("*Military*",'Juan-SESSION'!$B$853:$B$860,0), MATCH("*5th*",'Juan-SESSION'!$K$7:$T$7,0)),"")</f>
        <v>#N/A</v>
      </c>
      <c r="J565" s="44" t="e">
        <f>INDEX('Juan-SESSION'!$L$853:$U$860, MATCH("*Military*",'Juan-SESSION'!$B$853:$B$860,0), MATCH("*5th*",'Juan-SESSION'!$K$7:$T$7,0))</f>
        <v>#N/A</v>
      </c>
      <c r="K565" s="131" t="e">
        <f>IF($A$560='Juan-SESSION'!$A$853,INDEX('Juan-SESSION'!$K$853:$T$860, MATCH("*Clean *",'Juan-SESSION'!$B$853:$B$860,0), MATCH("*5th*",'Juan-SESSION'!$K$7:$T$7,0)),"")</f>
        <v>#N/A</v>
      </c>
      <c r="L565" s="44" t="e">
        <f>INDEX('Juan-SESSION'!$L$853:$U$860, MATCH("*Clean *",'Juan-SESSION'!$B$853:$B$860,0), MATCH("*5th*",'Juan-SESSION'!$K$7:$T$7,0))</f>
        <v>#N/A</v>
      </c>
      <c r="M565" s="131" t="e">
        <f>IF($A$560='Juan-SESSION'!$A$853,INDEX('Juan-SESSION'!$K$853:$T$860, MATCH("*Lat Pulldown*",'Juan-SESSION'!$B$853:$B$860,0), MATCH("*5th*",'Juan-SESSION'!$K$7:$T$7,0)),"")</f>
        <v>#N/A</v>
      </c>
      <c r="N565" s="44" t="e">
        <f>INDEX('Juan-SESSION'!$L$853:$U$860, MATCH("*Lat Pulldown*",'Juan-SESSION'!$B$853:$B$860,0), MATCH("*5th*",'Juan-SESSION'!$K$7:$T$7,0))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'Juan-SESSION'!A862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e">
        <f>IF($A$140='Juan-SESSION'!$A$763,INDEX('Juan-SESSION'!$K$763:$T$770, MATCH("*1k Row*",'Juan-SESSION'!$B$763:$B$770,0), MATCH("*1st*",'Juan-SESSION'!$K$7:$T$7,0)),"")</f>
        <v>#N/A</v>
      </c>
      <c r="P566" s="152" t="e">
        <f>IF($A$140='Juan-SESSION'!$A$763,INDEX('Juan-SESSION'!$K$763:$T$770, MATCH("*HIIT*",'Juan-SESSION'!$B$763:$B$770,0), MATCH("*1st*",'Juan-SESSION'!$K$7:$T$7,0)),"")</f>
        <v>#N/A</v>
      </c>
      <c r="Q566" s="119" t="e">
        <f>INDEX('Juan-SESSION'!$L$763:$U$763, MATCH("*HIIT*",'Juan-SESSION'!$B$763:$B$763,0), MATCH("*1st*",'Juan-SESSION'!$K$7:$T$7,0))</f>
        <v>#N/A</v>
      </c>
      <c r="R566" s="119">
        <f>'Juan-SESSION'!U628</f>
        <v>0</v>
      </c>
      <c r="S566" s="116"/>
      <c r="T566" s="116"/>
      <c r="U566" s="120">
        <f>'Juan-SESSION'!A863</f>
        <v>0</v>
      </c>
      <c r="V566" s="120">
        <f>'Juan-SESSION'!A864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IF($A$566='Juan-SESSION'!$A$862,INDEX('Juan-SESSION'!$K$862:$T$869, MATCH("*Squat*",'Juan-SESSION'!$B$862:$B$869,0), MATCH("*1st*",'Juan-SESSION'!$K$7:$T$7,0)),"")</f>
        <v>#N/A</v>
      </c>
      <c r="D567" s="132" t="e">
        <f>INDEX('Juan-SESSION'!L$862:U$869, MATCH("*Squat*",'Juan-SESSION'!$B$862:$B$869,0), MATCH("*1st*",'Juan-SESSION'!K$7:T$7,0))</f>
        <v>#N/A</v>
      </c>
      <c r="E567" s="131" t="e">
        <f>IF($A$566='Juan-SESSION'!$A$862,INDEX('Juan-SESSION'!$K$862:$T$869, MATCH("*Deadlift*",'Juan-SESSION'!$B$862:$B$869,0), MATCH("*1st*",'Juan-SESSION'!$K$7:$T$7,0)),"")</f>
        <v>#N/A</v>
      </c>
      <c r="F567" s="131" t="e">
        <f>INDEX('Juan-SESSION'!$L$862:$U$869, MATCH("*Deadlift*",'Juan-SESSION'!$B$862:$B$869,0), MATCH("*1st*",'Juan-SESSION'!$K$7:$T$7,0))</f>
        <v>#N/A</v>
      </c>
      <c r="G567" s="131" t="e">
        <f>IF($A$566='Juan-SESSION'!$A$862,INDEX('Juan-SESSION'!$K$862:$T$869, MATCH("*Bench Press*",'Juan-SESSION'!$B$862:$B$869,0), MATCH("*1st*",'Juan-SESSION'!$K$7:$T$7,0)),"")</f>
        <v>#N/A</v>
      </c>
      <c r="H567" s="131" t="e">
        <f>INDEX('Juan-SESSION'!$L$862:$U$869, MATCH("*Bench Press*",'Juan-SESSION'!$B$862:$B$869,0), MATCH("*1st*",'Juan-SESSION'!$K$7:$T$7,0))</f>
        <v>#N/A</v>
      </c>
      <c r="I567" s="132" t="e">
        <f>IF($A$566='Juan-SESSION'!$A$862,INDEX('Juan-SESSION'!$K$862:$T$869, MATCH("*Military*",'Juan-SESSION'!$B$862:$B$869,0), MATCH("*1st*",'Juan-SESSION'!$K$7:$T$7,0)),"")</f>
        <v>#N/A</v>
      </c>
      <c r="J567" s="48" t="e">
        <f>INDEX('Juan-SESSION'!$L$862:$U$869, MATCH("*Military*",'Juan-SESSION'!$B$862:$B$869,0), MATCH("*1st*",'Juan-SESSION'!$K$7:$T$7,0))</f>
        <v>#N/A</v>
      </c>
      <c r="K567" s="131" t="e">
        <f>IF($A$566='Juan-SESSION'!$A$862,INDEX('Juan-SESSION'!$K$862:$T$869, MATCH("*Clean *",'Juan-SESSION'!$B$862:$B$869,0), MATCH("*1st*",'Juan-SESSION'!$K$7:$T$7,0)),"")</f>
        <v>#N/A</v>
      </c>
      <c r="L567" s="48" t="e">
        <f>INDEX('Juan-SESSION'!$L$862:$U$869, MATCH("*Clean *",'Juan-SESSION'!$B$862:$B$869,0), MATCH("*1st*",'Juan-SESSION'!$K$7:$T$7,0))</f>
        <v>#N/A</v>
      </c>
      <c r="M567" s="131" t="e">
        <f>IF($A$566='Juan-SESSION'!$A$862,INDEX('Juan-SESSION'!$K$862:$T$869, MATCH("*Lat Pulldown*",'Juan-SESSION'!$B$862:$B$869,0), MATCH("*1st*",'Juan-SESSION'!$K$7:$T$7,0)),"")</f>
        <v>#N/A</v>
      </c>
      <c r="N567" s="48" t="e">
        <f>INDEX('Juan-SESSION'!$L$862:$U$869, MATCH("*Lat Pulldown*",'Juan-SESSION'!$B$862:$B$869,0), MATCH("*1st*",'Juan-SESSION'!$K$7:$T$7,0))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IF($A$566='Juan-SESSION'!$A$862,INDEX('Juan-SESSION'!$K$862:$T$869, MATCH("*Squat*",'Juan-SESSION'!$B$862:$B$869,0), MATCH("*2nd*",'Juan-SESSION'!$K$7:$T$7,0)),"")</f>
        <v>#N/A</v>
      </c>
      <c r="D568" s="132" t="e">
        <f>INDEX('Juan-SESSION'!L$862:U$869, MATCH("*Squat*",'Juan-SESSION'!$B$862:$B$869,0), MATCH("*2nd*",'Juan-SESSION'!K$7:T$7,0))</f>
        <v>#N/A</v>
      </c>
      <c r="E568" s="131" t="e">
        <f>IF($A$566='Juan-SESSION'!$A$862,INDEX('Juan-SESSION'!$K$862:$T$869, MATCH("*Deadlift*",'Juan-SESSION'!$B$862:$B$869,0), MATCH("*2ND*",'Juan-SESSION'!$K$7:$T$7,0)),"")</f>
        <v>#N/A</v>
      </c>
      <c r="F568" s="131" t="e">
        <f>INDEX('Juan-SESSION'!$L$862:$U$869, MATCH("*Deadlift*",'Juan-SESSION'!$B$862:$B$869,0), MATCH("*2nd*",'Juan-SESSION'!$K$7:$T$7,0))</f>
        <v>#N/A</v>
      </c>
      <c r="G568" s="131" t="e">
        <f>IF($A$566='Juan-SESSION'!$A$862,INDEX('Juan-SESSION'!$K$862:$T$869, MATCH("*Bench Press*",'Juan-SESSION'!$B$862:$B$869,0), MATCH("*2ND*",'Juan-SESSION'!$K$7:$T$7,0)),"")</f>
        <v>#N/A</v>
      </c>
      <c r="H568" s="131" t="e">
        <f>INDEX('Juan-SESSION'!$L$862:$U$869, MATCH("*Bench Press*",'Juan-SESSION'!$B$862:$B$869,0), MATCH("*2nd*",'Juan-SESSION'!$K$7:$T$7,0))</f>
        <v>#N/A</v>
      </c>
      <c r="I568" s="132" t="e">
        <f>IF($A$566='Juan-SESSION'!$A$862,INDEX('Juan-SESSION'!$K$862:$T$869, MATCH("*Military*",'Juan-SESSION'!$B$862:$B$869,0), MATCH("*2ND*",'Juan-SESSION'!$K$7:$T$7,0)),"")</f>
        <v>#N/A</v>
      </c>
      <c r="J568" s="44" t="e">
        <f>INDEX('Juan-SESSION'!$L$862:$U$869, MATCH("*Military*",'Juan-SESSION'!$B$862:$B$869,0), MATCH("*2nd*",'Juan-SESSION'!$K$7:$T$7,0))</f>
        <v>#N/A</v>
      </c>
      <c r="K568" s="131" t="e">
        <f>IF($A$566='Juan-SESSION'!$A$862,INDEX('Juan-SESSION'!$K$862:$T$869, MATCH("*Clean *",'Juan-SESSION'!$B$862:$B$869,0), MATCH("*2ND*",'Juan-SESSION'!$K$7:$T$7,0)),"")</f>
        <v>#N/A</v>
      </c>
      <c r="L568" s="44" t="e">
        <f>INDEX('Juan-SESSION'!$L$862:$U$869, MATCH("*Clean *",'Juan-SESSION'!$B$862:$B$869,0), MATCH("*2nd*",'Juan-SESSION'!$K$7:$T$7,0))</f>
        <v>#N/A</v>
      </c>
      <c r="M568" s="131" t="e">
        <f>IF($A$566='Juan-SESSION'!$A$862,INDEX('Juan-SESSION'!$K$862:$T$869, MATCH("*Lat Pulldown*",'Juan-SESSION'!$B$862:$B$869,0), MATCH("*2ND*",'Juan-SESSION'!$K$7:$T$7,0)),"")</f>
        <v>#N/A</v>
      </c>
      <c r="N568" s="44" t="e">
        <f>INDEX('Juan-SESSION'!$L$862:$U$869, MATCH("*Lat Pulldown*",'Juan-SESSION'!$B$862:$B$869,0), MATCH("*2nd*",'Juan-SESSION'!$K$7:$T$7,0))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IF($A$566='Juan-SESSION'!$A$862,INDEX('Juan-SESSION'!$K$862:$T$869, MATCH("*Squat*",'Juan-SESSION'!$B$862:$B$869,0), MATCH("*3rd*",'Juan-SESSION'!$K$7:$T$7,0)),"")</f>
        <v>#N/A</v>
      </c>
      <c r="D569" s="132" t="e">
        <f>INDEX('Juan-SESSION'!L$862:U$869, MATCH("*Squat*",'Juan-SESSION'!$B$862:$B$869,0), MATCH("*3rd*",'Juan-SESSION'!K$7:T$7,0))</f>
        <v>#N/A</v>
      </c>
      <c r="E569" s="131" t="e">
        <f>IF($A$566='Juan-SESSION'!$A$862,INDEX('Juan-SESSION'!$K$862:$T$869, MATCH("*Deadlift*",'Juan-SESSION'!$B$862:$B$869,0), MATCH("*3rd*",'Juan-SESSION'!$K$7:$T$7,0)),"")</f>
        <v>#N/A</v>
      </c>
      <c r="F569" s="131" t="e">
        <f>INDEX('Juan-SESSION'!$L$862:$U$869, MATCH("*Deadlift*",'Juan-SESSION'!$B$862:$B$869,0), MATCH("*3rd*",'Juan-SESSION'!$K$7:$T$7,0))</f>
        <v>#N/A</v>
      </c>
      <c r="G569" s="131" t="e">
        <f>IF($A$566='Juan-SESSION'!$A$862,INDEX('Juan-SESSION'!$K$862:$T$869, MATCH("*Bench Press*",'Juan-SESSION'!$B$862:$B$869,0), MATCH("*3rd*",'Juan-SESSION'!$K$7:$T$7,0)),"")</f>
        <v>#N/A</v>
      </c>
      <c r="H569" s="131" t="e">
        <f>INDEX('Juan-SESSION'!$L$862:$U$869, MATCH("*Bench Press*",'Juan-SESSION'!$B$862:$B$869,0), MATCH("*3rd*",'Juan-SESSION'!$K$7:$T$7,0))</f>
        <v>#N/A</v>
      </c>
      <c r="I569" s="132" t="e">
        <f>IF($A$566='Juan-SESSION'!$A$862,INDEX('Juan-SESSION'!$K$862:$T$869, MATCH("*Military*",'Juan-SESSION'!$B$862:$B$869,0), MATCH("*3rd*",'Juan-SESSION'!$K$7:$T$7,0)),"")</f>
        <v>#N/A</v>
      </c>
      <c r="J569" s="44" t="e">
        <f>INDEX('Juan-SESSION'!$L$862:$U$869, MATCH("*Military*",'Juan-SESSION'!$B$862:$B$869,0), MATCH("*3rd*",'Juan-SESSION'!$K$7:$T$7,0))</f>
        <v>#N/A</v>
      </c>
      <c r="K569" s="131" t="e">
        <f>IF($A$566='Juan-SESSION'!$A$862,INDEX('Juan-SESSION'!$K$862:$T$869, MATCH("*Clean *",'Juan-SESSION'!$B$862:$B$869,0), MATCH("*3rd*",'Juan-SESSION'!$K$7:$T$7,0)),"")</f>
        <v>#N/A</v>
      </c>
      <c r="L569" s="44" t="e">
        <f>INDEX('Juan-SESSION'!$L$862:$U$869, MATCH("*Clean *",'Juan-SESSION'!$B$862:$B$869,0), MATCH("*3rd*",'Juan-SESSION'!$K$7:$T$7,0))</f>
        <v>#N/A</v>
      </c>
      <c r="M569" s="131" t="e">
        <f>IF($A$566='Juan-SESSION'!$A$862,INDEX('Juan-SESSION'!$K$862:$T$869, MATCH("*Lat Pulldown*",'Juan-SESSION'!$B$862:$B$869,0), MATCH("*3rd*",'Juan-SESSION'!$K$7:$T$7,0)),"")</f>
        <v>#N/A</v>
      </c>
      <c r="N569" s="44" t="e">
        <f>INDEX('Juan-SESSION'!$L$862:$U$869, MATCH("*Lat Pulldown*",'Juan-SESSION'!$B$862:$B$869,0), MATCH("*3rd*",'Juan-SESSION'!$K$7:$T$7,0))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IF($A$566='Juan-SESSION'!$A$862,INDEX('Juan-SESSION'!$K$862:$T$869, MATCH("*Squat*",'Juan-SESSION'!$B$862:$B$869,0), MATCH("*4th*",'Juan-SESSION'!$K$7:$T$7,0)),"")</f>
        <v>#N/A</v>
      </c>
      <c r="D570" s="132" t="e">
        <f>INDEX('Juan-SESSION'!L$862:U$869, MATCH("*Squat*",'Juan-SESSION'!$B$862:$B$869,0), MATCH("*4th*",'Juan-SESSION'!K$7:T$7,0))</f>
        <v>#N/A</v>
      </c>
      <c r="E570" s="131" t="e">
        <f>IF($A$566='Juan-SESSION'!$A$862,INDEX('Juan-SESSION'!$K$862:$T$869, MATCH("*Deadlift*",'Juan-SESSION'!$B$862:$B$869,0), MATCH("*4th*",'Juan-SESSION'!$K$7:$T$7,0)),"")</f>
        <v>#N/A</v>
      </c>
      <c r="F570" s="131" t="e">
        <f>INDEX('Juan-SESSION'!$L$862:$U$869, MATCH("*Deadlift*",'Juan-SESSION'!$B$862:$B$869,0), MATCH("*4th*",'Juan-SESSION'!$K$7:$T$7,0))</f>
        <v>#N/A</v>
      </c>
      <c r="G570" s="131" t="e">
        <f>IF($A$566='Juan-SESSION'!$A$862,INDEX('Juan-SESSION'!$K$862:$T$869, MATCH("*Bench Press*",'Juan-SESSION'!$B$862:$B$869,0), MATCH("*4th*",'Juan-SESSION'!$K$7:$T$7,0)),"")</f>
        <v>#N/A</v>
      </c>
      <c r="H570" s="131" t="e">
        <f>INDEX('Juan-SESSION'!$L$862:$U$869, MATCH("*Bench Press*",'Juan-SESSION'!$B$862:$B$869,0), MATCH("*4th*",'Juan-SESSION'!$K$7:$T$7,0))</f>
        <v>#N/A</v>
      </c>
      <c r="I570" s="132" t="e">
        <f>IF($A$566='Juan-SESSION'!$A$862,INDEX('Juan-SESSION'!$K$862:$T$869, MATCH("*Military*",'Juan-SESSION'!$B$862:$B$869,0), MATCH("*4th*",'Juan-SESSION'!$K$7:$T$7,0)),"")</f>
        <v>#N/A</v>
      </c>
      <c r="J570" s="44" t="e">
        <f>INDEX('Juan-SESSION'!$L$862:$U$869, MATCH("*Military*",'Juan-SESSION'!$B$862:$B$869,0), MATCH("*4th*",'Juan-SESSION'!$K$7:$T$7,0))</f>
        <v>#N/A</v>
      </c>
      <c r="K570" s="131" t="e">
        <f>IF($A$566='Juan-SESSION'!$A$862,INDEX('Juan-SESSION'!$K$862:$T$869, MATCH("*Clean *",'Juan-SESSION'!$B$862:$B$869,0), MATCH("*4th*",'Juan-SESSION'!$K$7:$T$7,0)),"")</f>
        <v>#N/A</v>
      </c>
      <c r="L570" s="44" t="e">
        <f>INDEX('Juan-SESSION'!$L$862:$U$869, MATCH("*Clean *",'Juan-SESSION'!$B$862:$B$869,0), MATCH("*4th*",'Juan-SESSION'!$K$7:$T$7,0))</f>
        <v>#N/A</v>
      </c>
      <c r="M570" s="131" t="e">
        <f>IF($A$566='Juan-SESSION'!$A$862,INDEX('Juan-SESSION'!$K$862:$T$869, MATCH("*Lat Pulldown*",'Juan-SESSION'!$B$862:$B$869,0), MATCH("*4th*",'Juan-SESSION'!$K$7:$T$7,0)),"")</f>
        <v>#N/A</v>
      </c>
      <c r="N570" s="44" t="e">
        <f>INDEX('Juan-SESSION'!$L$862:$U$869, MATCH("*Lat Pulldown*",'Juan-SESSION'!$B$862:$B$869,0), MATCH("*4th*",'Juan-SESSION'!$K$7:$T$7,0))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IF($A$566='Juan-SESSION'!$A$862,INDEX('Juan-SESSION'!$K$862:$T$869, MATCH("*Squat*",'Juan-SESSION'!$B$862:$B$869,0), MATCH("*5th*",'Juan-SESSION'!$K$7:$T$7,0)),"")</f>
        <v>#N/A</v>
      </c>
      <c r="D571" s="132" t="e">
        <f>INDEX('Juan-SESSION'!L$862:U$869, MATCH("*Squat*",'Juan-SESSION'!$B$862:$B$869,0), MATCH("*5th*",'Juan-SESSION'!K$7:T$7,0))</f>
        <v>#N/A</v>
      </c>
      <c r="E571" s="131" t="e">
        <f>IF($A$566='Juan-SESSION'!$A$862,INDEX('Juan-SESSION'!$K$862:$T$869, MATCH("*Deadlift*",'Juan-SESSION'!$B$862:$B$869,0), MATCH("*5th*",'Juan-SESSION'!$K$7:$T$7,0)),"")</f>
        <v>#N/A</v>
      </c>
      <c r="F571" s="131" t="e">
        <f>INDEX('Juan-SESSION'!$L$862:$U$869, MATCH("*Deadlift*",'Juan-SESSION'!$B$862:$B$869,0), MATCH("*5th*",'Juan-SESSION'!$K$7:$T$7,0))</f>
        <v>#N/A</v>
      </c>
      <c r="G571" s="131" t="e">
        <f>IF($A$566='Juan-SESSION'!$A$862,INDEX('Juan-SESSION'!$K$862:$T$869, MATCH("*Bench Press*",'Juan-SESSION'!$B$862:$B$869,0), MATCH("*5th*",'Juan-SESSION'!$K$7:$T$7,0)),"")</f>
        <v>#N/A</v>
      </c>
      <c r="H571" s="131" t="e">
        <f>INDEX('Juan-SESSION'!$L$862:$U$869, MATCH("*Bench Press*",'Juan-SESSION'!$B$862:$B$869,0), MATCH("*5th*",'Juan-SESSION'!$K$7:$T$7,0))</f>
        <v>#N/A</v>
      </c>
      <c r="I571" s="132" t="e">
        <f>IF($A$566='Juan-SESSION'!$A$862,INDEX('Juan-SESSION'!$K$862:$T$869, MATCH("*Military*",'Juan-SESSION'!$B$862:$B$869,0), MATCH("*5th*",'Juan-SESSION'!$K$7:$T$7,0)),"")</f>
        <v>#N/A</v>
      </c>
      <c r="J571" s="44" t="e">
        <f>INDEX('Juan-SESSION'!$L$862:$U$869, MATCH("*Military*",'Juan-SESSION'!$B$862:$B$869,0), MATCH("*5th*",'Juan-SESSION'!$K$7:$T$7,0))</f>
        <v>#N/A</v>
      </c>
      <c r="K571" s="131" t="e">
        <f>IF($A$566='Juan-SESSION'!$A$862,INDEX('Juan-SESSION'!$K$862:$T$869, MATCH("*Clean *",'Juan-SESSION'!$B$862:$B$869,0), MATCH("*5th*",'Juan-SESSION'!$K$7:$T$7,0)),"")</f>
        <v>#N/A</v>
      </c>
      <c r="L571" s="44" t="e">
        <f>INDEX('Juan-SESSION'!$L$862:$U$869, MATCH("*Clean *",'Juan-SESSION'!$B$862:$B$869,0), MATCH("*5th*",'Juan-SESSION'!$K$7:$T$7,0))</f>
        <v>#N/A</v>
      </c>
      <c r="M571" s="131" t="e">
        <f>IF($A$566='Juan-SESSION'!$A$862,INDEX('Juan-SESSION'!$K$862:$T$869, MATCH("*Lat Pulldown*",'Juan-SESSION'!$B$862:$B$869,0), MATCH("*5th*",'Juan-SESSION'!$K$7:$T$7,0)),"")</f>
        <v>#N/A</v>
      </c>
      <c r="N571" s="44" t="e">
        <f>INDEX('Juan-SESSION'!$L$862:$U$869, MATCH("*Lat Pulldown*",'Juan-SESSION'!$B$862:$B$869,0), MATCH("*5th*",'Juan-SESSION'!$K$7:$T$7,0))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'Juan-SESSION'!A871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e">
        <f>IF($A$140='Juan-SESSION'!$A$772,INDEX('Juan-SESSION'!$K$772:$T$779, MATCH("*1k Row*",'Juan-SESSION'!$B$772:$B$779,0), MATCH("*1st*",'Juan-SESSION'!$K$7:$T$7,0)),"")</f>
        <v>#N/A</v>
      </c>
      <c r="P572" s="152" t="e">
        <f>IF($A$140='Juan-SESSION'!$A$772,INDEX('Juan-SESSION'!$K$772:$T$779, MATCH("*HIIT*",'Juan-SESSION'!$B$772:$B$779,0), MATCH("*1st*",'Juan-SESSION'!$K$7:$T$7,0)),"")</f>
        <v>#N/A</v>
      </c>
      <c r="Q572" s="119" t="e">
        <f>INDEX('Juan-SESSION'!$L$772:$U$772, MATCH("*HIIT*",'Juan-SESSION'!$B$772:$B$772,0), MATCH("*1st*",'Juan-SESSION'!$K$7:$T$7,0))</f>
        <v>#N/A</v>
      </c>
      <c r="R572" s="119">
        <f>'Juan-SESSION'!U634</f>
        <v>0</v>
      </c>
      <c r="S572" s="116"/>
      <c r="T572" s="116"/>
      <c r="U572" s="120">
        <f>'Juan-SESSION'!A872</f>
        <v>0</v>
      </c>
      <c r="V572" s="120">
        <f>'Juan-SESSION'!A873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IF($A$572='Juan-SESSION'!$A$871,INDEX('Juan-SESSION'!$K$871:$T$878, MATCH("*Squat*",'Juan-SESSION'!$B$871:$B$878,0), MATCH("*1st*",'Juan-SESSION'!$K$7:$T$7,0)),"")</f>
        <v>#N/A</v>
      </c>
      <c r="D573" s="132" t="e">
        <f>INDEX('Juan-SESSION'!L$871:U$878, MATCH("*Squat*",'Juan-SESSION'!$B$871:$B$878,0), MATCH("*1st*",'Juan-SESSION'!K$7:T$7,0))</f>
        <v>#N/A</v>
      </c>
      <c r="E573" s="131" t="e">
        <f>IF($A$572='Juan-SESSION'!$A$871,INDEX('Juan-SESSION'!$K$871:$T$878, MATCH("*Deadlift*",'Juan-SESSION'!$B$871:$B$878,0), MATCH("*1st*",'Juan-SESSION'!$K$7:$T$7,0)),"")</f>
        <v>#N/A</v>
      </c>
      <c r="F573" s="131" t="e">
        <f>INDEX('Juan-SESSION'!$L$871:$U$878, MATCH("*Deadlift*",'Juan-SESSION'!$B$871:$B$878,0), MATCH("*1st*",'Juan-SESSION'!$K$7:$T$7,0))</f>
        <v>#N/A</v>
      </c>
      <c r="G573" s="131" t="e">
        <f>IF($A$572='Juan-SESSION'!$A$871,INDEX('Juan-SESSION'!$K$871:$T$878, MATCH("*Bench Press*",'Juan-SESSION'!$B$871:$B$878,0), MATCH("*1st*",'Juan-SESSION'!$K$7:$T$7,0)),"")</f>
        <v>#N/A</v>
      </c>
      <c r="H573" s="131" t="e">
        <f>INDEX('Juan-SESSION'!$L$871:$U$878, MATCH("*Bench Press*",'Juan-SESSION'!$B$871:$B$878,0), MATCH("*1st*",'Juan-SESSION'!$K$7:$T$7,0))</f>
        <v>#N/A</v>
      </c>
      <c r="I573" s="132" t="e">
        <f>IF($A$572='Juan-SESSION'!$A$871,INDEX('Juan-SESSION'!$K$871:$T$878, MATCH("*Military*",'Juan-SESSION'!$B$871:$B$878,0), MATCH("*1st*",'Juan-SESSION'!$K$7:$T$7,0)),"")</f>
        <v>#N/A</v>
      </c>
      <c r="J573" s="48" t="e">
        <f>INDEX('Juan-SESSION'!$L$871:$U$878, MATCH("*Military*",'Juan-SESSION'!$B$871:$B$878,0), MATCH("*1st*",'Juan-SESSION'!$K$7:$T$7,0))</f>
        <v>#N/A</v>
      </c>
      <c r="K573" s="131" t="e">
        <f>IF($A$572='Juan-SESSION'!$A$871,INDEX('Juan-SESSION'!$K$871:$T$878, MATCH("*Clean *",'Juan-SESSION'!$B$871:$B$878,0), MATCH("*1st*",'Juan-SESSION'!$K$7:$T$7,0)),"")</f>
        <v>#N/A</v>
      </c>
      <c r="L573" s="48" t="e">
        <f>INDEX('Juan-SESSION'!$L$871:$U$878, MATCH("*Clean *",'Juan-SESSION'!$B$871:$B$878,0), MATCH("*1st*",'Juan-SESSION'!$K$7:$T$7,0))</f>
        <v>#N/A</v>
      </c>
      <c r="M573" s="131" t="e">
        <f>IF($A$572='Juan-SESSION'!$A$871,INDEX('Juan-SESSION'!$K$871:$T$878, MATCH("*Lat Pulldown*",'Juan-SESSION'!$B$871:$B$878,0), MATCH("*1st*",'Juan-SESSION'!$K$7:$T$7,0)),"")</f>
        <v>#N/A</v>
      </c>
      <c r="N573" s="48" t="e">
        <f>INDEX('Juan-SESSION'!$L$871:$U$878, MATCH("*Lat Pulldown*",'Juan-SESSION'!$B$871:$B$878,0), MATCH("*1st*",'Juan-SESSION'!$K$7:$T$7,0))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IF($A$572='Juan-SESSION'!$A$871,INDEX('Juan-SESSION'!$K$871:$T$878, MATCH("*Squat*",'Juan-SESSION'!$B$871:$B$878,0), MATCH("*2nd*",'Juan-SESSION'!$K$7:$T$7,0)),"")</f>
        <v>#N/A</v>
      </c>
      <c r="D574" s="132" t="e">
        <f>INDEX('Juan-SESSION'!L$871:U$878, MATCH("*Squat*",'Juan-SESSION'!$B$871:$B$878,0), MATCH("*2nd*",'Juan-SESSION'!K$7:T$7,0))</f>
        <v>#N/A</v>
      </c>
      <c r="E574" s="131" t="e">
        <f>IF($A$572='Juan-SESSION'!$A$871,INDEX('Juan-SESSION'!$K$871:$T$878, MATCH("*Deadlift*",'Juan-SESSION'!$B$871:$B$878,0), MATCH("*2ND*",'Juan-SESSION'!$K$7:$T$7,0)),"")</f>
        <v>#N/A</v>
      </c>
      <c r="F574" s="131" t="e">
        <f>INDEX('Juan-SESSION'!$L$871:$U$878, MATCH("*Deadlift*",'Juan-SESSION'!$B$871:$B$878,0), MATCH("*2nd*",'Juan-SESSION'!$K$7:$T$7,0))</f>
        <v>#N/A</v>
      </c>
      <c r="G574" s="131" t="e">
        <f>IF($A$572='Juan-SESSION'!$A$871,INDEX('Juan-SESSION'!$K$871:$T$878, MATCH("*Bench Press*",'Juan-SESSION'!$B$871:$B$878,0), MATCH("*2ND*",'Juan-SESSION'!$K$7:$T$7,0)),"")</f>
        <v>#N/A</v>
      </c>
      <c r="H574" s="131" t="e">
        <f>INDEX('Juan-SESSION'!$L$871:$U$878, MATCH("*Bench Press*",'Juan-SESSION'!$B$871:$B$878,0), MATCH("*2nd*",'Juan-SESSION'!$K$7:$T$7,0))</f>
        <v>#N/A</v>
      </c>
      <c r="I574" s="132" t="e">
        <f>IF($A$572='Juan-SESSION'!$A$871,INDEX('Juan-SESSION'!$K$871:$T$878, MATCH("*Military*",'Juan-SESSION'!$B$871:$B$878,0), MATCH("*2ND*",'Juan-SESSION'!$K$7:$T$7,0)),"")</f>
        <v>#N/A</v>
      </c>
      <c r="J574" s="44" t="e">
        <f>INDEX('Juan-SESSION'!$L$871:$U$878, MATCH("*Military*",'Juan-SESSION'!$B$871:$B$878,0), MATCH("*2nd*",'Juan-SESSION'!$K$7:$T$7,0))</f>
        <v>#N/A</v>
      </c>
      <c r="K574" s="131" t="e">
        <f>IF($A$572='Juan-SESSION'!$A$871,INDEX('Juan-SESSION'!$K$871:$T$878, MATCH("*Clean *",'Juan-SESSION'!$B$871:$B$878,0), MATCH("*2ND*",'Juan-SESSION'!$K$7:$T$7,0)),"")</f>
        <v>#N/A</v>
      </c>
      <c r="L574" s="44" t="e">
        <f>INDEX('Juan-SESSION'!$L$871:$U$878, MATCH("*Clean *",'Juan-SESSION'!$B$871:$B$878,0), MATCH("*2nd*",'Juan-SESSION'!$K$7:$T$7,0))</f>
        <v>#N/A</v>
      </c>
      <c r="M574" s="131" t="e">
        <f>IF($A$572='Juan-SESSION'!$A$871,INDEX('Juan-SESSION'!$K$871:$T$878, MATCH("*Lat Pulldown*",'Juan-SESSION'!$B$871:$B$878,0), MATCH("*2ND*",'Juan-SESSION'!$K$7:$T$7,0)),"")</f>
        <v>#N/A</v>
      </c>
      <c r="N574" s="44" t="e">
        <f>INDEX('Juan-SESSION'!$L$871:$U$878, MATCH("*Lat Pulldown*",'Juan-SESSION'!$B$871:$B$878,0), MATCH("*2nd*",'Juan-SESSION'!$K$7:$T$7,0))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IF($A$572='Juan-SESSION'!$A$871,INDEX('Juan-SESSION'!$K$871:$T$878, MATCH("*Squat*",'Juan-SESSION'!$B$871:$B$878,0), MATCH("*3rd*",'Juan-SESSION'!$K$7:$T$7,0)),"")</f>
        <v>#N/A</v>
      </c>
      <c r="D575" s="132" t="e">
        <f>INDEX('Juan-SESSION'!L$871:U$878, MATCH("*Squat*",'Juan-SESSION'!$B$871:$B$878,0), MATCH("*3rd*",'Juan-SESSION'!K$7:T$7,0))</f>
        <v>#N/A</v>
      </c>
      <c r="E575" s="131" t="e">
        <f>IF($A$572='Juan-SESSION'!$A$871,INDEX('Juan-SESSION'!$K$871:$T$878, MATCH("*Deadlift*",'Juan-SESSION'!$B$871:$B$878,0), MATCH("*3rd*",'Juan-SESSION'!$K$7:$T$7,0)),"")</f>
        <v>#N/A</v>
      </c>
      <c r="F575" s="131" t="e">
        <f>INDEX('Juan-SESSION'!$L$871:$U$878, MATCH("*Deadlift*",'Juan-SESSION'!$B$871:$B$878,0), MATCH("*3rd*",'Juan-SESSION'!$K$7:$T$7,0))</f>
        <v>#N/A</v>
      </c>
      <c r="G575" s="131" t="e">
        <f>IF($A$572='Juan-SESSION'!$A$871,INDEX('Juan-SESSION'!$K$871:$T$878, MATCH("*Bench Press*",'Juan-SESSION'!$B$871:$B$878,0), MATCH("*3rd*",'Juan-SESSION'!$K$7:$T$7,0)),"")</f>
        <v>#N/A</v>
      </c>
      <c r="H575" s="131" t="e">
        <f>INDEX('Juan-SESSION'!$L$871:$U$878, MATCH("*Bench Press*",'Juan-SESSION'!$B$871:$B$878,0), MATCH("*3rd*",'Juan-SESSION'!$K$7:$T$7,0))</f>
        <v>#N/A</v>
      </c>
      <c r="I575" s="132" t="e">
        <f>IF($A$572='Juan-SESSION'!$A$871,INDEX('Juan-SESSION'!$K$871:$T$878, MATCH("*Military*",'Juan-SESSION'!$B$871:$B$878,0), MATCH("*3rd*",'Juan-SESSION'!$K$7:$T$7,0)),"")</f>
        <v>#N/A</v>
      </c>
      <c r="J575" s="44" t="e">
        <f>INDEX('Juan-SESSION'!$L$871:$U$878, MATCH("*Military*",'Juan-SESSION'!$B$871:$B$878,0), MATCH("*3rd*",'Juan-SESSION'!$K$7:$T$7,0))</f>
        <v>#N/A</v>
      </c>
      <c r="K575" s="131" t="e">
        <f>IF($A$572='Juan-SESSION'!$A$871,INDEX('Juan-SESSION'!$K$871:$T$878, MATCH("*Clean *",'Juan-SESSION'!$B$871:$B$878,0), MATCH("*3rd*",'Juan-SESSION'!$K$7:$T$7,0)),"")</f>
        <v>#N/A</v>
      </c>
      <c r="L575" s="44" t="e">
        <f>INDEX('Juan-SESSION'!$L$871:$U$878, MATCH("*Clean *",'Juan-SESSION'!$B$871:$B$878,0), MATCH("*3rd*",'Juan-SESSION'!$K$7:$T$7,0))</f>
        <v>#N/A</v>
      </c>
      <c r="M575" s="131" t="e">
        <f>IF($A$572='Juan-SESSION'!$A$871,INDEX('Juan-SESSION'!$K$871:$T$878, MATCH("*Lat Pulldown*",'Juan-SESSION'!$B$871:$B$878,0), MATCH("*3rd*",'Juan-SESSION'!$K$7:$T$7,0)),"")</f>
        <v>#N/A</v>
      </c>
      <c r="N575" s="44" t="e">
        <f>INDEX('Juan-SESSION'!$L$871:$U$878, MATCH("*Lat Pulldown*",'Juan-SESSION'!$B$871:$B$878,0), MATCH("*3rd*",'Juan-SESSION'!$K$7:$T$7,0))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IF($A$572='Juan-SESSION'!$A$871,INDEX('Juan-SESSION'!$K$871:$T$878, MATCH("*Squat*",'Juan-SESSION'!$B$871:$B$878,0), MATCH("*4th*",'Juan-SESSION'!$K$7:$T$7,0)),"")</f>
        <v>#N/A</v>
      </c>
      <c r="D576" s="132" t="e">
        <f>INDEX('Juan-SESSION'!L$871:U$878, MATCH("*Squat*",'Juan-SESSION'!$B$871:$B$878,0), MATCH("*4th*",'Juan-SESSION'!K$7:T$7,0))</f>
        <v>#N/A</v>
      </c>
      <c r="E576" s="131" t="e">
        <f>IF($A$572='Juan-SESSION'!$A$871,INDEX('Juan-SESSION'!$K$871:$T$878, MATCH("*Deadlift*",'Juan-SESSION'!$B$871:$B$878,0), MATCH("*4th*",'Juan-SESSION'!$K$7:$T$7,0)),"")</f>
        <v>#N/A</v>
      </c>
      <c r="F576" s="131" t="e">
        <f>INDEX('Juan-SESSION'!$L$871:$U$878, MATCH("*Deadlift*",'Juan-SESSION'!$B$871:$B$878,0), MATCH("*4th*",'Juan-SESSION'!$K$7:$T$7,0))</f>
        <v>#N/A</v>
      </c>
      <c r="G576" s="131" t="e">
        <f>IF($A$572='Juan-SESSION'!$A$871,INDEX('Juan-SESSION'!$K$871:$T$878, MATCH("*Bench Press*",'Juan-SESSION'!$B$871:$B$878,0), MATCH("*4th*",'Juan-SESSION'!$K$7:$T$7,0)),"")</f>
        <v>#N/A</v>
      </c>
      <c r="H576" s="131" t="e">
        <f>INDEX('Juan-SESSION'!$L$871:$U$878, MATCH("*Bench Press*",'Juan-SESSION'!$B$871:$B$878,0), MATCH("*4th*",'Juan-SESSION'!$K$7:$T$7,0))</f>
        <v>#N/A</v>
      </c>
      <c r="I576" s="132" t="e">
        <f>IF($A$572='Juan-SESSION'!$A$871,INDEX('Juan-SESSION'!$K$871:$T$878, MATCH("*Military*",'Juan-SESSION'!$B$871:$B$878,0), MATCH("*4th*",'Juan-SESSION'!$K$7:$T$7,0)),"")</f>
        <v>#N/A</v>
      </c>
      <c r="J576" s="44" t="e">
        <f>INDEX('Juan-SESSION'!$L$871:$U$878, MATCH("*Military*",'Juan-SESSION'!$B$871:$B$878,0), MATCH("*4th*",'Juan-SESSION'!$K$7:$T$7,0))</f>
        <v>#N/A</v>
      </c>
      <c r="K576" s="131" t="e">
        <f>IF($A$572='Juan-SESSION'!$A$871,INDEX('Juan-SESSION'!$K$871:$T$878, MATCH("*Clean *",'Juan-SESSION'!$B$871:$B$878,0), MATCH("*4th*",'Juan-SESSION'!$K$7:$T$7,0)),"")</f>
        <v>#N/A</v>
      </c>
      <c r="L576" s="44" t="e">
        <f>INDEX('Juan-SESSION'!$L$871:$U$878, MATCH("*Clean *",'Juan-SESSION'!$B$871:$B$878,0), MATCH("*4th*",'Juan-SESSION'!$K$7:$T$7,0))</f>
        <v>#N/A</v>
      </c>
      <c r="M576" s="131" t="e">
        <f>IF($A$572='Juan-SESSION'!$A$871,INDEX('Juan-SESSION'!$K$871:$T$878, MATCH("*Lat Pulldown*",'Juan-SESSION'!$B$871:$B$878,0), MATCH("*4th*",'Juan-SESSION'!$K$7:$T$7,0)),"")</f>
        <v>#N/A</v>
      </c>
      <c r="N576" s="44" t="e">
        <f>INDEX('Juan-SESSION'!$L$871:$U$878, MATCH("*Lat Pulldown*",'Juan-SESSION'!$B$871:$B$878,0), MATCH("*4th*",'Juan-SESSION'!$K$7:$T$7,0))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IF($A$572='Juan-SESSION'!$A$871,INDEX('Juan-SESSION'!$K$871:$T$878, MATCH("*Squat*",'Juan-SESSION'!$B$871:$B$878,0), MATCH("*5th*",'Juan-SESSION'!$K$7:$T$7,0)),"")</f>
        <v>#N/A</v>
      </c>
      <c r="D577" s="132" t="e">
        <f>INDEX('Juan-SESSION'!L$871:U$878, MATCH("*Squat*",'Juan-SESSION'!$B$871:$B$878,0), MATCH("*5th*",'Juan-SESSION'!K$7:T$7,0))</f>
        <v>#N/A</v>
      </c>
      <c r="E577" s="131" t="e">
        <f>IF($A$572='Juan-SESSION'!$A$871,INDEX('Juan-SESSION'!$K$871:$T$878, MATCH("*Deadlift*",'Juan-SESSION'!$B$871:$B$878,0), MATCH("*5th*",'Juan-SESSION'!$K$7:$T$7,0)),"")</f>
        <v>#N/A</v>
      </c>
      <c r="F577" s="131" t="e">
        <f>INDEX('Juan-SESSION'!$L$871:$U$878, MATCH("*Deadlift*",'Juan-SESSION'!$B$871:$B$878,0), MATCH("*5th*",'Juan-SESSION'!$K$7:$T$7,0))</f>
        <v>#N/A</v>
      </c>
      <c r="G577" s="131" t="e">
        <f>IF($A$572='Juan-SESSION'!$A$871,INDEX('Juan-SESSION'!$K$871:$T$878, MATCH("*Bench Press*",'Juan-SESSION'!$B$871:$B$878,0), MATCH("*5th*",'Juan-SESSION'!$K$7:$T$7,0)),"")</f>
        <v>#N/A</v>
      </c>
      <c r="H577" s="131" t="e">
        <f>INDEX('Juan-SESSION'!$L$871:$U$878, MATCH("*Bench Press*",'Juan-SESSION'!$B$871:$B$878,0), MATCH("*5th*",'Juan-SESSION'!$K$7:$T$7,0))</f>
        <v>#N/A</v>
      </c>
      <c r="I577" s="132" t="e">
        <f>IF($A$572='Juan-SESSION'!$A$871,INDEX('Juan-SESSION'!$K$871:$T$878, MATCH("*Military*",'Juan-SESSION'!$B$871:$B$878,0), MATCH("*5th*",'Juan-SESSION'!$K$7:$T$7,0)),"")</f>
        <v>#N/A</v>
      </c>
      <c r="J577" s="44" t="e">
        <f>INDEX('Juan-SESSION'!$L$871:$U$878, MATCH("*Military*",'Juan-SESSION'!$B$871:$B$878,0), MATCH("*5th*",'Juan-SESSION'!$K$7:$T$7,0))</f>
        <v>#N/A</v>
      </c>
      <c r="K577" s="131" t="e">
        <f>IF($A$572='Juan-SESSION'!$A$871,INDEX('Juan-SESSION'!$K$871:$T$878, MATCH("*Clean *",'Juan-SESSION'!$B$871:$B$878,0), MATCH("*5th*",'Juan-SESSION'!$K$7:$T$7,0)),"")</f>
        <v>#N/A</v>
      </c>
      <c r="L577" s="44" t="e">
        <f>INDEX('Juan-SESSION'!$L$871:$U$878, MATCH("*Clean *",'Juan-SESSION'!$B$871:$B$878,0), MATCH("*5th*",'Juan-SESSION'!$K$7:$T$7,0))</f>
        <v>#N/A</v>
      </c>
      <c r="M577" s="131" t="e">
        <f>IF($A$572='Juan-SESSION'!$A$871,INDEX('Juan-SESSION'!$K$871:$T$878, MATCH("*Lat Pulldown*",'Juan-SESSION'!$B$871:$B$878,0), MATCH("*5th*",'Juan-SESSION'!$K$7:$T$7,0)),"")</f>
        <v>#N/A</v>
      </c>
      <c r="N577" s="44" t="e">
        <f>INDEX('Juan-SESSION'!$L$871:$U$878, MATCH("*Lat Pulldown*",'Juan-SESSION'!$B$871:$B$878,0), MATCH("*5th*",'Juan-SESSION'!$K$7:$T$7,0))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'Juan-SESSION'!A880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e">
        <f>IF($A$140='Juan-SESSION'!$A$781,INDEX('Juan-SESSION'!$K$781:$T$788, MATCH("*1k Row*",'Juan-SESSION'!$B$781:$B$788,0), MATCH("*1st*",'Juan-SESSION'!$K$7:$T$7,0)),"")</f>
        <v>#N/A</v>
      </c>
      <c r="P578" s="152" t="e">
        <f>IF($A$140='Juan-SESSION'!$A$781,INDEX('Juan-SESSION'!$K$781:$T$788, MATCH("*HIIT*",'Juan-SESSION'!$B$781:$B$788,0), MATCH("*1st*",'Juan-SESSION'!$K$7:$T$7,0)),"")</f>
        <v>#N/A</v>
      </c>
      <c r="Q578" s="119" t="e">
        <f>INDEX('Juan-SESSION'!$L$781:$U$781, MATCH("*HIIT*",'Juan-SESSION'!$B$781:$B$781,0), MATCH("*1st*",'Juan-SESSION'!$K$7:$T$7,0))</f>
        <v>#N/A</v>
      </c>
      <c r="R578" s="119">
        <f>'Juan-SESSION'!U640</f>
        <v>0</v>
      </c>
      <c r="S578" s="116"/>
      <c r="T578" s="116"/>
      <c r="U578" s="120">
        <f>'Juan-SESSION'!A881</f>
        <v>0</v>
      </c>
      <c r="V578" s="120">
        <f>'Juan-SESSION'!A882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IF($A$578='Juan-SESSION'!$A$880,INDEX('Juan-SESSION'!$K$880:$T$887, MATCH("*Squat*",'Juan-SESSION'!$B$880:$B$887,0), MATCH("*1st*",'Juan-SESSION'!$K$7:$T$7,0)),"")</f>
        <v>#N/A</v>
      </c>
      <c r="D579" s="132" t="e">
        <f>INDEX('Juan-SESSION'!L$880:U$887, MATCH("*Squat*",'Juan-SESSION'!$B$880:$B$887,0), MATCH("*1st*",'Juan-SESSION'!K$7:T$7,0))</f>
        <v>#N/A</v>
      </c>
      <c r="E579" s="131" t="e">
        <f>IF($A$578='Juan-SESSION'!$A$880,INDEX('Juan-SESSION'!$K$880:$T$887, MATCH("*Deadlift*",'Juan-SESSION'!$B$880:$B$887,0), MATCH("*1st*",'Juan-SESSION'!$K$7:$T$7,0)),"")</f>
        <v>#N/A</v>
      </c>
      <c r="F579" s="131" t="e">
        <f>INDEX('Juan-SESSION'!$L$880:$U$887, MATCH("*Deadlift*",'Juan-SESSION'!$B$880:$B$887,0), MATCH("*1st*",'Juan-SESSION'!$K$7:$T$7,0))</f>
        <v>#N/A</v>
      </c>
      <c r="G579" s="131" t="e">
        <f>IF($A$578='Juan-SESSION'!$A$880,INDEX('Juan-SESSION'!$K$880:$T$887, MATCH("*Bench Press*",'Juan-SESSION'!$B$880:$B$887,0), MATCH("*1st*",'Juan-SESSION'!$K$7:$T$7,0)),"")</f>
        <v>#N/A</v>
      </c>
      <c r="H579" s="131" t="e">
        <f>INDEX('Juan-SESSION'!$L$880:$U$887, MATCH("*Bench Press*",'Juan-SESSION'!$B$880:$B$887,0), MATCH("*1st*",'Juan-SESSION'!$K$7:$T$7,0))</f>
        <v>#N/A</v>
      </c>
      <c r="I579" s="132" t="e">
        <f>IF($A$578='Juan-SESSION'!$A$880,INDEX('Juan-SESSION'!$K$880:$T$887, MATCH("*Military*",'Juan-SESSION'!$B$880:$B$887,0), MATCH("*1st*",'Juan-SESSION'!$K$7:$T$7,0)),"")</f>
        <v>#N/A</v>
      </c>
      <c r="J579" s="48" t="e">
        <f>INDEX('Juan-SESSION'!$L$880:$U$887, MATCH("*Military*",'Juan-SESSION'!$B$880:$B$887,0), MATCH("*1st*",'Juan-SESSION'!$K$7:$T$7,0))</f>
        <v>#N/A</v>
      </c>
      <c r="K579" s="131" t="e">
        <f>IF($A$578='Juan-SESSION'!$A$880,INDEX('Juan-SESSION'!$K$880:$T$887, MATCH("*Clean *",'Juan-SESSION'!$B$880:$B$887,0), MATCH("*1st*",'Juan-SESSION'!$K$7:$T$7,0)),"")</f>
        <v>#N/A</v>
      </c>
      <c r="L579" s="48" t="e">
        <f>INDEX('Juan-SESSION'!$L$880:$U$887, MATCH("*Clean *",'Juan-SESSION'!$B$880:$B$887,0), MATCH("*1st*",'Juan-SESSION'!$K$7:$T$7,0))</f>
        <v>#N/A</v>
      </c>
      <c r="M579" s="131" t="e">
        <f>IF($A$578='Juan-SESSION'!$A$880,INDEX('Juan-SESSION'!$K$880:$T$887, MATCH("*Lat Pulldown*",'Juan-SESSION'!$B$880:$B$887,0), MATCH("*1st*",'Juan-SESSION'!$K$7:$T$7,0)),"")</f>
        <v>#N/A</v>
      </c>
      <c r="N579" s="48" t="e">
        <f>INDEX('Juan-SESSION'!$L$880:$U$887, MATCH("*Lat Pulldown*",'Juan-SESSION'!$B$880:$B$887,0), MATCH("*1st*",'Juan-SESSION'!$K$7:$T$7,0))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IF($A$578='Juan-SESSION'!$A$880,INDEX('Juan-SESSION'!$K$880:$T$887, MATCH("*Squat*",'Juan-SESSION'!$B$880:$B$887,0), MATCH("*2nd*",'Juan-SESSION'!$K$7:$T$7,0)),"")</f>
        <v>#N/A</v>
      </c>
      <c r="D580" s="132" t="e">
        <f>INDEX('Juan-SESSION'!L$880:U$887, MATCH("*Squat*",'Juan-SESSION'!$B$880:$B$887,0), MATCH("*2nd*",'Juan-SESSION'!K$7:T$7,0))</f>
        <v>#N/A</v>
      </c>
      <c r="E580" s="131" t="e">
        <f>IF($A$578='Juan-SESSION'!$A$880,INDEX('Juan-SESSION'!$K$880:$T$887, MATCH("*Deadlift*",'Juan-SESSION'!$B$880:$B$887,0), MATCH("*2ND*",'Juan-SESSION'!$K$7:$T$7,0)),"")</f>
        <v>#N/A</v>
      </c>
      <c r="F580" s="131" t="e">
        <f>INDEX('Juan-SESSION'!$L$880:$U$887, MATCH("*Deadlift*",'Juan-SESSION'!$B$880:$B$887,0), MATCH("*2nd*",'Juan-SESSION'!$K$7:$T$7,0))</f>
        <v>#N/A</v>
      </c>
      <c r="G580" s="131" t="e">
        <f>IF($A$578='Juan-SESSION'!$A$880,INDEX('Juan-SESSION'!$K$880:$T$887, MATCH("*Bench Press*",'Juan-SESSION'!$B$880:$B$887,0), MATCH("*2ND*",'Juan-SESSION'!$K$7:$T$7,0)),"")</f>
        <v>#N/A</v>
      </c>
      <c r="H580" s="131" t="e">
        <f>INDEX('Juan-SESSION'!$L$880:$U$887, MATCH("*Bench Press*",'Juan-SESSION'!$B$880:$B$887,0), MATCH("*2nd*",'Juan-SESSION'!$K$7:$T$7,0))</f>
        <v>#N/A</v>
      </c>
      <c r="I580" s="132" t="e">
        <f>IF($A$578='Juan-SESSION'!$A$880,INDEX('Juan-SESSION'!$K$880:$T$887, MATCH("*Military*",'Juan-SESSION'!$B$880:$B$887,0), MATCH("*2ND*",'Juan-SESSION'!$K$7:$T$7,0)),"")</f>
        <v>#N/A</v>
      </c>
      <c r="J580" s="44" t="e">
        <f>INDEX('Juan-SESSION'!$L$880:$U$887, MATCH("*Military*",'Juan-SESSION'!$B$880:$B$887,0), MATCH("*2nd*",'Juan-SESSION'!$K$7:$T$7,0))</f>
        <v>#N/A</v>
      </c>
      <c r="K580" s="131" t="e">
        <f>IF($A$578='Juan-SESSION'!$A$880,INDEX('Juan-SESSION'!$K$880:$T$887, MATCH("*Clean *",'Juan-SESSION'!$B$880:$B$887,0), MATCH("*2ND*",'Juan-SESSION'!$K$7:$T$7,0)),"")</f>
        <v>#N/A</v>
      </c>
      <c r="L580" s="44" t="e">
        <f>INDEX('Juan-SESSION'!$L$880:$U$887, MATCH("*Clean *",'Juan-SESSION'!$B$880:$B$887,0), MATCH("*2nd*",'Juan-SESSION'!$K$7:$T$7,0))</f>
        <v>#N/A</v>
      </c>
      <c r="M580" s="131" t="e">
        <f>IF($A$578='Juan-SESSION'!$A$880,INDEX('Juan-SESSION'!$K$880:$T$887, MATCH("*Lat Pulldown*",'Juan-SESSION'!$B$880:$B$887,0), MATCH("*2ND*",'Juan-SESSION'!$K$7:$T$7,0)),"")</f>
        <v>#N/A</v>
      </c>
      <c r="N580" s="44" t="e">
        <f>INDEX('Juan-SESSION'!$L$880:$U$887, MATCH("*Lat Pulldown*",'Juan-SESSION'!$B$880:$B$887,0), MATCH("*2nd*",'Juan-SESSION'!$K$7:$T$7,0))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IF($A$578='Juan-SESSION'!$A$880,INDEX('Juan-SESSION'!$K$880:$T$887, MATCH("*Squat*",'Juan-SESSION'!$B$880:$B$887,0), MATCH("*3rd*",'Juan-SESSION'!$K$7:$T$7,0)),"")</f>
        <v>#N/A</v>
      </c>
      <c r="D581" s="132" t="e">
        <f>INDEX('Juan-SESSION'!L$880:U$887, MATCH("*Squat*",'Juan-SESSION'!$B$880:$B$887,0), MATCH("*3rd*",'Juan-SESSION'!K$7:T$7,0))</f>
        <v>#N/A</v>
      </c>
      <c r="E581" s="131" t="e">
        <f>IF($A$578='Juan-SESSION'!$A$880,INDEX('Juan-SESSION'!$K$880:$T$887, MATCH("*Deadlift*",'Juan-SESSION'!$B$880:$B$887,0), MATCH("*3rd*",'Juan-SESSION'!$K$7:$T$7,0)),"")</f>
        <v>#N/A</v>
      </c>
      <c r="F581" s="131" t="e">
        <f>INDEX('Juan-SESSION'!$L$880:$U$887, MATCH("*Deadlift*",'Juan-SESSION'!$B$880:$B$887,0), MATCH("*3rd*",'Juan-SESSION'!$K$7:$T$7,0))</f>
        <v>#N/A</v>
      </c>
      <c r="G581" s="131" t="e">
        <f>IF($A$578='Juan-SESSION'!$A$880,INDEX('Juan-SESSION'!$K$880:$T$887, MATCH("*Bench Press*",'Juan-SESSION'!$B$880:$B$887,0), MATCH("*3rd*",'Juan-SESSION'!$K$7:$T$7,0)),"")</f>
        <v>#N/A</v>
      </c>
      <c r="H581" s="131" t="e">
        <f>INDEX('Juan-SESSION'!$L$880:$U$887, MATCH("*Bench Press*",'Juan-SESSION'!$B$880:$B$887,0), MATCH("*3rd*",'Juan-SESSION'!$K$7:$T$7,0))</f>
        <v>#N/A</v>
      </c>
      <c r="I581" s="132" t="e">
        <f>IF($A$578='Juan-SESSION'!$A$880,INDEX('Juan-SESSION'!$K$880:$T$887, MATCH("*Military*",'Juan-SESSION'!$B$880:$B$887,0), MATCH("*3rd*",'Juan-SESSION'!$K$7:$T$7,0)),"")</f>
        <v>#N/A</v>
      </c>
      <c r="J581" s="44" t="e">
        <f>INDEX('Juan-SESSION'!$L$880:$U$887, MATCH("*Military*",'Juan-SESSION'!$B$880:$B$887,0), MATCH("*3rd*",'Juan-SESSION'!$K$7:$T$7,0))</f>
        <v>#N/A</v>
      </c>
      <c r="K581" s="131" t="e">
        <f>IF($A$578='Juan-SESSION'!$A$880,INDEX('Juan-SESSION'!$K$880:$T$887, MATCH("*Clean *",'Juan-SESSION'!$B$880:$B$887,0), MATCH("*3rd*",'Juan-SESSION'!$K$7:$T$7,0)),"")</f>
        <v>#N/A</v>
      </c>
      <c r="L581" s="44" t="e">
        <f>INDEX('Juan-SESSION'!$L$880:$U$887, MATCH("*Clean *",'Juan-SESSION'!$B$880:$B$887,0), MATCH("*3rd*",'Juan-SESSION'!$K$7:$T$7,0))</f>
        <v>#N/A</v>
      </c>
      <c r="M581" s="131" t="e">
        <f>IF($A$578='Juan-SESSION'!$A$880,INDEX('Juan-SESSION'!$K$880:$T$887, MATCH("*Lat Pulldown*",'Juan-SESSION'!$B$880:$B$887,0), MATCH("*3rd*",'Juan-SESSION'!$K$7:$T$7,0)),"")</f>
        <v>#N/A</v>
      </c>
      <c r="N581" s="44" t="e">
        <f>INDEX('Juan-SESSION'!$L$880:$U$887, MATCH("*Lat Pulldown*",'Juan-SESSION'!$B$880:$B$887,0), MATCH("*3rd*",'Juan-SESSION'!$K$7:$T$7,0))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IF($A$578='Juan-SESSION'!$A$880,INDEX('Juan-SESSION'!$K$880:$T$887, MATCH("*Squat*",'Juan-SESSION'!$B$880:$B$887,0), MATCH("*4th*",'Juan-SESSION'!$K$7:$T$7,0)),"")</f>
        <v>#N/A</v>
      </c>
      <c r="D582" s="132" t="e">
        <f>INDEX('Juan-SESSION'!L$880:U$887, MATCH("*Squat*",'Juan-SESSION'!$B$880:$B$887,0), MATCH("*4th*",'Juan-SESSION'!K$7:T$7,0))</f>
        <v>#N/A</v>
      </c>
      <c r="E582" s="131" t="e">
        <f>IF($A$578='Juan-SESSION'!$A$880,INDEX('Juan-SESSION'!$K$880:$T$887, MATCH("*Deadlift*",'Juan-SESSION'!$B$880:$B$887,0), MATCH("*4th*",'Juan-SESSION'!$K$7:$T$7,0)),"")</f>
        <v>#N/A</v>
      </c>
      <c r="F582" s="131" t="e">
        <f>INDEX('Juan-SESSION'!$L$880:$U$887, MATCH("*Deadlift*",'Juan-SESSION'!$B$880:$B$887,0), MATCH("*4th*",'Juan-SESSION'!$K$7:$T$7,0))</f>
        <v>#N/A</v>
      </c>
      <c r="G582" s="131" t="e">
        <f>IF($A$578='Juan-SESSION'!$A$880,INDEX('Juan-SESSION'!$K$880:$T$887, MATCH("*Bench Press*",'Juan-SESSION'!$B$880:$B$887,0), MATCH("*4th*",'Juan-SESSION'!$K$7:$T$7,0)),"")</f>
        <v>#N/A</v>
      </c>
      <c r="H582" s="131" t="e">
        <f>INDEX('Juan-SESSION'!$L$880:$U$887, MATCH("*Bench Press*",'Juan-SESSION'!$B$880:$B$887,0), MATCH("*4th*",'Juan-SESSION'!$K$7:$T$7,0))</f>
        <v>#N/A</v>
      </c>
      <c r="I582" s="132" t="e">
        <f>IF($A$578='Juan-SESSION'!$A$880,INDEX('Juan-SESSION'!$K$880:$T$887, MATCH("*Military*",'Juan-SESSION'!$B$880:$B$887,0), MATCH("*4th*",'Juan-SESSION'!$K$7:$T$7,0)),"")</f>
        <v>#N/A</v>
      </c>
      <c r="J582" s="44" t="e">
        <f>INDEX('Juan-SESSION'!$L$880:$U$887, MATCH("*Military*",'Juan-SESSION'!$B$880:$B$887,0), MATCH("*4th*",'Juan-SESSION'!$K$7:$T$7,0))</f>
        <v>#N/A</v>
      </c>
      <c r="K582" s="131" t="e">
        <f>IF($A$578='Juan-SESSION'!$A$880,INDEX('Juan-SESSION'!$K$880:$T$887, MATCH("*Clean *",'Juan-SESSION'!$B$880:$B$887,0), MATCH("*4th*",'Juan-SESSION'!$K$7:$T$7,0)),"")</f>
        <v>#N/A</v>
      </c>
      <c r="L582" s="44" t="e">
        <f>INDEX('Juan-SESSION'!$L$880:$U$887, MATCH("*Clean *",'Juan-SESSION'!$B$880:$B$887,0), MATCH("*4th*",'Juan-SESSION'!$K$7:$T$7,0))</f>
        <v>#N/A</v>
      </c>
      <c r="M582" s="131" t="e">
        <f>IF($A$578='Juan-SESSION'!$A$880,INDEX('Juan-SESSION'!$K$880:$T$887, MATCH("*Lat Pulldown*",'Juan-SESSION'!$B$880:$B$887,0), MATCH("*4th*",'Juan-SESSION'!$K$7:$T$7,0)),"")</f>
        <v>#N/A</v>
      </c>
      <c r="N582" s="44" t="e">
        <f>INDEX('Juan-SESSION'!$L$880:$U$887, MATCH("*Lat Pulldown*",'Juan-SESSION'!$B$880:$B$887,0), MATCH("*4th*",'Juan-SESSION'!$K$7:$T$7,0))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IF($A$578='Juan-SESSION'!$A$880,INDEX('Juan-SESSION'!$K$880:$T$887, MATCH("*Squat*",'Juan-SESSION'!$B$880:$B$887,0), MATCH("*5th*",'Juan-SESSION'!$K$7:$T$7,0)),"")</f>
        <v>#N/A</v>
      </c>
      <c r="D583" s="132" t="e">
        <f>INDEX('Juan-SESSION'!L$880:U$887, MATCH("*Squat*",'Juan-SESSION'!$B$880:$B$887,0), MATCH("*5th*",'Juan-SESSION'!K$7:T$7,0))</f>
        <v>#N/A</v>
      </c>
      <c r="E583" s="131" t="e">
        <f>IF($A$578='Juan-SESSION'!$A$880,INDEX('Juan-SESSION'!$K$880:$T$887, MATCH("*Deadlift*",'Juan-SESSION'!$B$880:$B$887,0), MATCH("*5th*",'Juan-SESSION'!$K$7:$T$7,0)),"")</f>
        <v>#N/A</v>
      </c>
      <c r="F583" s="131" t="e">
        <f>INDEX('Juan-SESSION'!$L$880:$U$887, MATCH("*Deadlift*",'Juan-SESSION'!$B$880:$B$887,0), MATCH("*5th*",'Juan-SESSION'!$K$7:$T$7,0))</f>
        <v>#N/A</v>
      </c>
      <c r="G583" s="131" t="e">
        <f>IF($A$578='Juan-SESSION'!$A$880,INDEX('Juan-SESSION'!$K$880:$T$887, MATCH("*Bench Press*",'Juan-SESSION'!$B$880:$B$887,0), MATCH("*5th*",'Juan-SESSION'!$K$7:$T$7,0)),"")</f>
        <v>#N/A</v>
      </c>
      <c r="H583" s="131" t="e">
        <f>INDEX('Juan-SESSION'!$L$880:$U$887, MATCH("*Bench Press*",'Juan-SESSION'!$B$880:$B$887,0), MATCH("*5th*",'Juan-SESSION'!$K$7:$T$7,0))</f>
        <v>#N/A</v>
      </c>
      <c r="I583" s="132" t="e">
        <f>IF($A$578='Juan-SESSION'!$A$880,INDEX('Juan-SESSION'!$K$880:$T$887, MATCH("*Military*",'Juan-SESSION'!$B$880:$B$887,0), MATCH("*5th*",'Juan-SESSION'!$K$7:$T$7,0)),"")</f>
        <v>#N/A</v>
      </c>
      <c r="J583" s="44" t="e">
        <f>INDEX('Juan-SESSION'!$L$880:$U$887, MATCH("*Military*",'Juan-SESSION'!$B$880:$B$887,0), MATCH("*5th*",'Juan-SESSION'!$K$7:$T$7,0))</f>
        <v>#N/A</v>
      </c>
      <c r="K583" s="131" t="e">
        <f>IF($A$578='Juan-SESSION'!$A$880,INDEX('Juan-SESSION'!$K$880:$T$887, MATCH("*Clean *",'Juan-SESSION'!$B$880:$B$887,0), MATCH("*5th*",'Juan-SESSION'!$K$7:$T$7,0)),"")</f>
        <v>#N/A</v>
      </c>
      <c r="L583" s="44" t="e">
        <f>INDEX('Juan-SESSION'!$L$880:$U$887, MATCH("*Clean *",'Juan-SESSION'!$B$880:$B$887,0), MATCH("*5th*",'Juan-SESSION'!$K$7:$T$7,0))</f>
        <v>#N/A</v>
      </c>
      <c r="M583" s="131" t="e">
        <f>IF($A$578='Juan-SESSION'!$A$880,INDEX('Juan-SESSION'!$K$880:$T$887, MATCH("*Lat Pulldown*",'Juan-SESSION'!$B$880:$B$887,0), MATCH("*5th*",'Juan-SESSION'!$K$7:$T$7,0)),"")</f>
        <v>#N/A</v>
      </c>
      <c r="N583" s="44" t="e">
        <f>INDEX('Juan-SESSION'!$L$880:$U$887, MATCH("*Lat Pulldown*",'Juan-SESSION'!$B$880:$B$887,0), MATCH("*5th*",'Juan-SESSION'!$K$7:$T$7,0))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'Juan-SESSION'!A889</f>
        <v>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e">
        <f>IF($A$140='Juan-SESSION'!$A$790,INDEX('Juan-SESSION'!$K$790:$T$797, MATCH("*1k Row*",'Juan-SESSION'!$B$790:$B$797,0), MATCH("*1st*",'Juan-SESSION'!$K$7:$T$7,0)),"")</f>
        <v>#N/A</v>
      </c>
      <c r="P584" s="152" t="e">
        <f>IF($A$140='Juan-SESSION'!$A$790,INDEX('Juan-SESSION'!$K$790:$T$797, MATCH("*HIIT*",'Juan-SESSION'!$B$790:$B$797,0), MATCH("*1st*",'Juan-SESSION'!$K$7:$T$7,0)),"")</f>
        <v>#N/A</v>
      </c>
      <c r="Q584" s="119" t="e">
        <f>INDEX('Juan-SESSION'!$L$790:$U$790, MATCH("*HIIT*",'Juan-SESSION'!$B$790:$B$790,0), MATCH("*1st*",'Juan-SESSION'!$K$7:$T$7,0))</f>
        <v>#N/A</v>
      </c>
      <c r="R584" s="119">
        <f>'Juan-SESSION'!U646</f>
        <v>0</v>
      </c>
      <c r="S584" s="116"/>
      <c r="T584" s="116"/>
      <c r="U584" s="120">
        <f>'Juan-SESSION'!A890</f>
        <v>0</v>
      </c>
      <c r="V584" s="120">
        <f>'Juan-SESSION'!A891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IF($A$584='Juan-SESSION'!$A$889,INDEX('Juan-SESSION'!$K$889:$T$896, MATCH("*Squat*",'Juan-SESSION'!$B$889:$B$896,0), MATCH("*1st*",'Juan-SESSION'!$K$7:$T$7,0)),"")</f>
        <v>#N/A</v>
      </c>
      <c r="D585" s="132" t="e">
        <f>INDEX('Juan-SESSION'!L$889:U$896, MATCH("*Squat*",'Juan-SESSION'!$B$889:$B$896,0), MATCH("*1st*",'Juan-SESSION'!K$7:T$7,0))</f>
        <v>#N/A</v>
      </c>
      <c r="E585" s="131" t="e">
        <f>IF($A$584='Juan-SESSION'!$A$889,INDEX('Juan-SESSION'!$K$889:$T$896, MATCH("*Deadlift*",'Juan-SESSION'!$B$889:$B$896,0), MATCH("*1st*",'Juan-SESSION'!$K$7:$T$7,0)),"")</f>
        <v>#N/A</v>
      </c>
      <c r="F585" s="131" t="e">
        <f>INDEX('Juan-SESSION'!$L$889:$U$896, MATCH("*Deadlift*",'Juan-SESSION'!$B$889:$B$896,0), MATCH("*1st*",'Juan-SESSION'!$K$7:$T$7,0))</f>
        <v>#N/A</v>
      </c>
      <c r="G585" s="131" t="e">
        <f>IF($A$584='Juan-SESSION'!$A$889,INDEX('Juan-SESSION'!$K$889:$T$896, MATCH("*Bench Press*",'Juan-SESSION'!$B$889:$B$896,0), MATCH("*1st*",'Juan-SESSION'!$K$7:$T$7,0)),"")</f>
        <v>#N/A</v>
      </c>
      <c r="H585" s="131" t="e">
        <f>INDEX('Juan-SESSION'!$L$889:$U$896, MATCH("*Bench Press*",'Juan-SESSION'!$B$889:$B$896,0), MATCH("*1st*",'Juan-SESSION'!$K$7:$T$7,0))</f>
        <v>#N/A</v>
      </c>
      <c r="I585" s="132" t="e">
        <f>IF($A$584='Juan-SESSION'!$A$889,INDEX('Juan-SESSION'!$K$889:$T$896, MATCH("*Military*",'Juan-SESSION'!$B$889:$B$896,0), MATCH("*1st*",'Juan-SESSION'!$K$7:$T$7,0)),"")</f>
        <v>#N/A</v>
      </c>
      <c r="J585" s="48" t="e">
        <f>INDEX('Juan-SESSION'!$L$889:$U$896, MATCH("*Military*",'Juan-SESSION'!$B$889:$B$896,0), MATCH("*1st*",'Juan-SESSION'!$K$7:$T$7,0))</f>
        <v>#N/A</v>
      </c>
      <c r="K585" s="131" t="e">
        <f>IF($A$584='Juan-SESSION'!$A$889,INDEX('Juan-SESSION'!$K$889:$T$896, MATCH("*Clean *",'Juan-SESSION'!$B$889:$B$896,0), MATCH("*1st*",'Juan-SESSION'!$K$7:$T$7,0)),"")</f>
        <v>#N/A</v>
      </c>
      <c r="L585" s="48" t="e">
        <f>INDEX('Juan-SESSION'!$L$889:$U$896, MATCH("*Clean *",'Juan-SESSION'!$B$889:$B$896,0), MATCH("*1st*",'Juan-SESSION'!$K$7:$T$7,0))</f>
        <v>#N/A</v>
      </c>
      <c r="M585" s="131" t="e">
        <f>IF($A$584='Juan-SESSION'!$A$889,INDEX('Juan-SESSION'!$K$889:$T$896, MATCH("*Lat Pulldown*",'Juan-SESSION'!$B$889:$B$896,0), MATCH("*1st*",'Juan-SESSION'!$K$7:$T$7,0)),"")</f>
        <v>#N/A</v>
      </c>
      <c r="N585" s="48" t="e">
        <f>INDEX('Juan-SESSION'!$L$889:$U$896, MATCH("*Lat Pulldown*",'Juan-SESSION'!$B$889:$B$896,0), MATCH("*1st*",'Juan-SESSION'!$K$7:$T$7,0))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IF($A$584='Juan-SESSION'!$A$889,INDEX('Juan-SESSION'!$K$889:$T$896, MATCH("*Squat*",'Juan-SESSION'!$B$889:$B$896,0), MATCH("*2nd*",'Juan-SESSION'!$K$7:$T$7,0)),"")</f>
        <v>#N/A</v>
      </c>
      <c r="D586" s="132" t="e">
        <f>INDEX('Juan-SESSION'!L$889:U$896, MATCH("*Squat*",'Juan-SESSION'!$B$889:$B$896,0), MATCH("*2nd*",'Juan-SESSION'!K$7:T$7,0))</f>
        <v>#N/A</v>
      </c>
      <c r="E586" s="131" t="e">
        <f>IF($A$584='Juan-SESSION'!$A$889,INDEX('Juan-SESSION'!$K$889:$T$896, MATCH("*Deadlift*",'Juan-SESSION'!$B$889:$B$896,0), MATCH("*2ND*",'Juan-SESSION'!$K$7:$T$7,0)),"")</f>
        <v>#N/A</v>
      </c>
      <c r="F586" s="131" t="e">
        <f>INDEX('Juan-SESSION'!$L$889:$U$896, MATCH("*Deadlift*",'Juan-SESSION'!$B$889:$B$896,0), MATCH("*2nd*",'Juan-SESSION'!$K$7:$T$7,0))</f>
        <v>#N/A</v>
      </c>
      <c r="G586" s="131" t="e">
        <f>IF($A$584='Juan-SESSION'!$A$889,INDEX('Juan-SESSION'!$K$889:$T$896, MATCH("*Bench Press*",'Juan-SESSION'!$B$889:$B$896,0), MATCH("*2ND*",'Juan-SESSION'!$K$7:$T$7,0)),"")</f>
        <v>#N/A</v>
      </c>
      <c r="H586" s="131" t="e">
        <f>INDEX('Juan-SESSION'!$L$889:$U$896, MATCH("*Bench Press*",'Juan-SESSION'!$B$889:$B$896,0), MATCH("*2nd*",'Juan-SESSION'!$K$7:$T$7,0))</f>
        <v>#N/A</v>
      </c>
      <c r="I586" s="132" t="e">
        <f>IF($A$584='Juan-SESSION'!$A$889,INDEX('Juan-SESSION'!$K$889:$T$896, MATCH("*Military*",'Juan-SESSION'!$B$889:$B$896,0), MATCH("*2ND*",'Juan-SESSION'!$K$7:$T$7,0)),"")</f>
        <v>#N/A</v>
      </c>
      <c r="J586" s="44" t="e">
        <f>INDEX('Juan-SESSION'!$L$889:$U$896, MATCH("*Military*",'Juan-SESSION'!$B$889:$B$896,0), MATCH("*2nd*",'Juan-SESSION'!$K$7:$T$7,0))</f>
        <v>#N/A</v>
      </c>
      <c r="K586" s="131" t="e">
        <f>IF($A$584='Juan-SESSION'!$A$889,INDEX('Juan-SESSION'!$K$889:$T$896, MATCH("*Clean *",'Juan-SESSION'!$B$889:$B$896,0), MATCH("*2ND*",'Juan-SESSION'!$K$7:$T$7,0)),"")</f>
        <v>#N/A</v>
      </c>
      <c r="L586" s="44" t="e">
        <f>INDEX('Juan-SESSION'!$L$889:$U$896, MATCH("*Clean *",'Juan-SESSION'!$B$889:$B$896,0), MATCH("*2nd*",'Juan-SESSION'!$K$7:$T$7,0))</f>
        <v>#N/A</v>
      </c>
      <c r="M586" s="131" t="e">
        <f>IF($A$584='Juan-SESSION'!$A$889,INDEX('Juan-SESSION'!$K$889:$T$896, MATCH("*Lat Pulldown*",'Juan-SESSION'!$B$889:$B$896,0), MATCH("*2ND*",'Juan-SESSION'!$K$7:$T$7,0)),"")</f>
        <v>#N/A</v>
      </c>
      <c r="N586" s="44" t="e">
        <f>INDEX('Juan-SESSION'!$L$889:$U$896, MATCH("*Lat Pulldown*",'Juan-SESSION'!$B$889:$B$896,0), MATCH("*2nd*",'Juan-SESSION'!$K$7:$T$7,0))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IF($A$584='Juan-SESSION'!$A$889,INDEX('Juan-SESSION'!$K$889:$T$896, MATCH("*Squat*",'Juan-SESSION'!$B$889:$B$896,0), MATCH("*3rd*",'Juan-SESSION'!$K$7:$T$7,0)),"")</f>
        <v>#N/A</v>
      </c>
      <c r="D587" s="132" t="e">
        <f>INDEX('Juan-SESSION'!L$889:U$896, MATCH("*Squat*",'Juan-SESSION'!$B$889:$B$896,0), MATCH("*3rd*",'Juan-SESSION'!K$7:T$7,0))</f>
        <v>#N/A</v>
      </c>
      <c r="E587" s="131" t="e">
        <f>IF($A$584='Juan-SESSION'!$A$889,INDEX('Juan-SESSION'!$K$889:$T$896, MATCH("*Deadlift*",'Juan-SESSION'!$B$889:$B$896,0), MATCH("*3rd*",'Juan-SESSION'!$K$7:$T$7,0)),"")</f>
        <v>#N/A</v>
      </c>
      <c r="F587" s="131" t="e">
        <f>INDEX('Juan-SESSION'!$L$889:$U$896, MATCH("*Deadlift*",'Juan-SESSION'!$B$889:$B$896,0), MATCH("*3rd*",'Juan-SESSION'!$K$7:$T$7,0))</f>
        <v>#N/A</v>
      </c>
      <c r="G587" s="131" t="e">
        <f>IF($A$584='Juan-SESSION'!$A$889,INDEX('Juan-SESSION'!$K$889:$T$896, MATCH("*Bench Press*",'Juan-SESSION'!$B$889:$B$896,0), MATCH("*3rd*",'Juan-SESSION'!$K$7:$T$7,0)),"")</f>
        <v>#N/A</v>
      </c>
      <c r="H587" s="131" t="e">
        <f>INDEX('Juan-SESSION'!$L$889:$U$896, MATCH("*Bench Press*",'Juan-SESSION'!$B$889:$B$896,0), MATCH("*3rd*",'Juan-SESSION'!$K$7:$T$7,0))</f>
        <v>#N/A</v>
      </c>
      <c r="I587" s="132" t="e">
        <f>IF($A$584='Juan-SESSION'!$A$889,INDEX('Juan-SESSION'!$K$889:$T$896, MATCH("*Military*",'Juan-SESSION'!$B$889:$B$896,0), MATCH("*3rd*",'Juan-SESSION'!$K$7:$T$7,0)),"")</f>
        <v>#N/A</v>
      </c>
      <c r="J587" s="44" t="e">
        <f>INDEX('Juan-SESSION'!$L$889:$U$896, MATCH("*Military*",'Juan-SESSION'!$B$889:$B$896,0), MATCH("*3rd*",'Juan-SESSION'!$K$7:$T$7,0))</f>
        <v>#N/A</v>
      </c>
      <c r="K587" s="131" t="e">
        <f>IF($A$584='Juan-SESSION'!$A$889,INDEX('Juan-SESSION'!$K$889:$T$896, MATCH("*Clean *",'Juan-SESSION'!$B$889:$B$896,0), MATCH("*3rd*",'Juan-SESSION'!$K$7:$T$7,0)),"")</f>
        <v>#N/A</v>
      </c>
      <c r="L587" s="44" t="e">
        <f>INDEX('Juan-SESSION'!$L$889:$U$896, MATCH("*Clean *",'Juan-SESSION'!$B$889:$B$896,0), MATCH("*3rd*",'Juan-SESSION'!$K$7:$T$7,0))</f>
        <v>#N/A</v>
      </c>
      <c r="M587" s="131" t="e">
        <f>IF($A$584='Juan-SESSION'!$A$889,INDEX('Juan-SESSION'!$K$889:$T$896, MATCH("*Lat Pulldown*",'Juan-SESSION'!$B$889:$B$896,0), MATCH("*3rd*",'Juan-SESSION'!$K$7:$T$7,0)),"")</f>
        <v>#N/A</v>
      </c>
      <c r="N587" s="44" t="e">
        <f>INDEX('Juan-SESSION'!$L$889:$U$896, MATCH("*Lat Pulldown*",'Juan-SESSION'!$B$889:$B$896,0), MATCH("*3rd*",'Juan-SESSION'!$K$7:$T$7,0))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IF($A$584='Juan-SESSION'!$A$889,INDEX('Juan-SESSION'!$K$889:$T$896, MATCH("*Squat*",'Juan-SESSION'!$B$889:$B$896,0), MATCH("*4th*",'Juan-SESSION'!$K$7:$T$7,0)),"")</f>
        <v>#N/A</v>
      </c>
      <c r="D588" s="132" t="e">
        <f>INDEX('Juan-SESSION'!L$889:U$896, MATCH("*Squat*",'Juan-SESSION'!$B$889:$B$896,0), MATCH("*4th*",'Juan-SESSION'!K$7:T$7,0))</f>
        <v>#N/A</v>
      </c>
      <c r="E588" s="131" t="e">
        <f>IF($A$584='Juan-SESSION'!$A$889,INDEX('Juan-SESSION'!$K$889:$T$896, MATCH("*Deadlift*",'Juan-SESSION'!$B$889:$B$896,0), MATCH("*4th*",'Juan-SESSION'!$K$7:$T$7,0)),"")</f>
        <v>#N/A</v>
      </c>
      <c r="F588" s="131" t="e">
        <f>INDEX('Juan-SESSION'!$L$889:$U$896, MATCH("*Deadlift*",'Juan-SESSION'!$B$889:$B$896,0), MATCH("*4th*",'Juan-SESSION'!$K$7:$T$7,0))</f>
        <v>#N/A</v>
      </c>
      <c r="G588" s="131" t="e">
        <f>IF($A$584='Juan-SESSION'!$A$889,INDEX('Juan-SESSION'!$K$889:$T$896, MATCH("*Bench Press*",'Juan-SESSION'!$B$889:$B$896,0), MATCH("*4th*",'Juan-SESSION'!$K$7:$T$7,0)),"")</f>
        <v>#N/A</v>
      </c>
      <c r="H588" s="131" t="e">
        <f>INDEX('Juan-SESSION'!$L$889:$U$896, MATCH("*Bench Press*",'Juan-SESSION'!$B$889:$B$896,0), MATCH("*4th*",'Juan-SESSION'!$K$7:$T$7,0))</f>
        <v>#N/A</v>
      </c>
      <c r="I588" s="132" t="e">
        <f>IF($A$584='Juan-SESSION'!$A$889,INDEX('Juan-SESSION'!$K$889:$T$896, MATCH("*Military*",'Juan-SESSION'!$B$889:$B$896,0), MATCH("*4th*",'Juan-SESSION'!$K$7:$T$7,0)),"")</f>
        <v>#N/A</v>
      </c>
      <c r="J588" s="44" t="e">
        <f>INDEX('Juan-SESSION'!$L$889:$U$896, MATCH("*Military*",'Juan-SESSION'!$B$889:$B$896,0), MATCH("*4th*",'Juan-SESSION'!$K$7:$T$7,0))</f>
        <v>#N/A</v>
      </c>
      <c r="K588" s="131" t="e">
        <f>IF($A$584='Juan-SESSION'!$A$889,INDEX('Juan-SESSION'!$K$889:$T$896, MATCH("*Clean *",'Juan-SESSION'!$B$889:$B$896,0), MATCH("*4th*",'Juan-SESSION'!$K$7:$T$7,0)),"")</f>
        <v>#N/A</v>
      </c>
      <c r="L588" s="44" t="e">
        <f>INDEX('Juan-SESSION'!$L$889:$U$896, MATCH("*Clean *",'Juan-SESSION'!$B$889:$B$896,0), MATCH("*4th*",'Juan-SESSION'!$K$7:$T$7,0))</f>
        <v>#N/A</v>
      </c>
      <c r="M588" s="131" t="e">
        <f>IF($A$584='Juan-SESSION'!$A$889,INDEX('Juan-SESSION'!$K$889:$T$896, MATCH("*Lat Pulldown*",'Juan-SESSION'!$B$889:$B$896,0), MATCH("*4th*",'Juan-SESSION'!$K$7:$T$7,0)),"")</f>
        <v>#N/A</v>
      </c>
      <c r="N588" s="44" t="e">
        <f>INDEX('Juan-SESSION'!$L$889:$U$896, MATCH("*Lat Pulldown*",'Juan-SESSION'!$B$889:$B$896,0), MATCH("*4th*",'Juan-SESSION'!$K$7:$T$7,0))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IF($A$584='Juan-SESSION'!$A$889,INDEX('Juan-SESSION'!$K$889:$T$896, MATCH("*Squat*",'Juan-SESSION'!$B$889:$B$896,0), MATCH("*5th*",'Juan-SESSION'!$K$7:$T$7,0)),"")</f>
        <v>#N/A</v>
      </c>
      <c r="D589" s="132" t="e">
        <f>INDEX('Juan-SESSION'!L$889:U$896, MATCH("*Squat*",'Juan-SESSION'!$B$889:$B$896,0), MATCH("*5th*",'Juan-SESSION'!K$7:T$7,0))</f>
        <v>#N/A</v>
      </c>
      <c r="E589" s="131" t="e">
        <f>IF($A$584='Juan-SESSION'!$A$889,INDEX('Juan-SESSION'!$K$889:$T$896, MATCH("*Deadlift*",'Juan-SESSION'!$B$889:$B$896,0), MATCH("*5th*",'Juan-SESSION'!$K$7:$T$7,0)),"")</f>
        <v>#N/A</v>
      </c>
      <c r="F589" s="131" t="e">
        <f>INDEX('Juan-SESSION'!$L$889:$U$896, MATCH("*Deadlift*",'Juan-SESSION'!$B$889:$B$896,0), MATCH("*5th*",'Juan-SESSION'!$K$7:$T$7,0))</f>
        <v>#N/A</v>
      </c>
      <c r="G589" s="131" t="e">
        <f>IF($A$584='Juan-SESSION'!$A$889,INDEX('Juan-SESSION'!$K$889:$T$896, MATCH("*Bench Press*",'Juan-SESSION'!$B$889:$B$896,0), MATCH("*5th*",'Juan-SESSION'!$K$7:$T$7,0)),"")</f>
        <v>#N/A</v>
      </c>
      <c r="H589" s="131" t="e">
        <f>INDEX('Juan-SESSION'!$L$889:$U$896, MATCH("*Bench Press*",'Juan-SESSION'!$B$889:$B$896,0), MATCH("*5th*",'Juan-SESSION'!$K$7:$T$7,0))</f>
        <v>#N/A</v>
      </c>
      <c r="I589" s="132" t="e">
        <f>IF($A$584='Juan-SESSION'!$A$889,INDEX('Juan-SESSION'!$K$889:$T$896, MATCH("*Military*",'Juan-SESSION'!$B$889:$B$896,0), MATCH("*5th*",'Juan-SESSION'!$K$7:$T$7,0)),"")</f>
        <v>#N/A</v>
      </c>
      <c r="J589" s="44" t="e">
        <f>INDEX('Juan-SESSION'!$L$889:$U$896, MATCH("*Military*",'Juan-SESSION'!$B$889:$B$896,0), MATCH("*5th*",'Juan-SESSION'!$K$7:$T$7,0))</f>
        <v>#N/A</v>
      </c>
      <c r="K589" s="131" t="e">
        <f>IF($A$584='Juan-SESSION'!$A$889,INDEX('Juan-SESSION'!$K$889:$T$896, MATCH("*Clean *",'Juan-SESSION'!$B$889:$B$896,0), MATCH("*5th*",'Juan-SESSION'!$K$7:$T$7,0)),"")</f>
        <v>#N/A</v>
      </c>
      <c r="L589" s="44" t="e">
        <f>INDEX('Juan-SESSION'!$L$889:$U$896, MATCH("*Clean *",'Juan-SESSION'!$B$889:$B$896,0), MATCH("*5th*",'Juan-SESSION'!$K$7:$T$7,0))</f>
        <v>#N/A</v>
      </c>
      <c r="M589" s="131" t="e">
        <f>IF($A$584='Juan-SESSION'!$A$889,INDEX('Juan-SESSION'!$K$889:$T$896, MATCH("*Lat Pulldown*",'Juan-SESSION'!$B$889:$B$896,0), MATCH("*5th*",'Juan-SESSION'!$K$7:$T$7,0)),"")</f>
        <v>#N/A</v>
      </c>
      <c r="N589" s="44" t="e">
        <f>INDEX('Juan-SESSION'!$L$889:$U$896, MATCH("*Lat Pulldown*",'Juan-SESSION'!$B$889:$B$896,0), MATCH("*5th*",'Juan-SESSION'!$K$7:$T$7,0))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'Juan-SESSION'!A799</f>
        <v>0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e">
        <f>IF($A$140='Juan-SESSION'!$A$799,INDEX('Juan-SESSION'!$K$799:$T$806, MATCH("*1k Row*",'Juan-SESSION'!$B$799:$B$806,0), MATCH("*1st*",'Juan-SESSION'!$K$7:$T$7,0)),"")</f>
        <v>#N/A</v>
      </c>
      <c r="P590" s="152" t="e">
        <f>IF($A$140='Juan-SESSION'!$A$799,INDEX('Juan-SESSION'!$K$799:$T$806, MATCH("*HIIT*",'Juan-SESSION'!$B$799:$B$806,0), MATCH("*1st*",'Juan-SESSION'!$K$7:$T$7,0)),"")</f>
        <v>#N/A</v>
      </c>
      <c r="Q590" s="119" t="e">
        <f>INDEX('Juan-SESSION'!$L$799:$U$799, MATCH("*HIIT*",'Juan-SESSION'!$B$799:$B$799,0), MATCH("*1st*",'Juan-SESSION'!$K$7:$T$7,0))</f>
        <v>#N/A</v>
      </c>
      <c r="R590" s="119">
        <f>'Juan-SESSION'!U652</f>
        <v>0</v>
      </c>
      <c r="S590" s="116"/>
      <c r="T590" s="116"/>
      <c r="U590" s="120">
        <f>'Juan-SESSION'!A800</f>
        <v>0</v>
      </c>
      <c r="V590" s="120">
        <f>'Juan-SESSION'!A801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IF($A$590='Juan-SESSION'!$A$799,INDEX('Juan-SESSION'!$K$799:$T$806, MATCH("*Squat*",'Juan-SESSION'!$B$799:$B$806,0), MATCH("*1st*",'Juan-SESSION'!$K$7:$T$7,0)),"")</f>
        <v>#N/A</v>
      </c>
      <c r="D591" s="132" t="e">
        <f>INDEX('Juan-SESSION'!L$799:U$806, MATCH("*Squat*",'Juan-SESSION'!$B$799:$B$806,0), MATCH("*1st*",'Juan-SESSION'!K$7:T$7,0))</f>
        <v>#N/A</v>
      </c>
      <c r="E591" s="131" t="e">
        <f>IF($A$590='Juan-SESSION'!$A$799,INDEX('Juan-SESSION'!$K$799:$T$806, MATCH("*Deadlift*",'Juan-SESSION'!$B$799:$B$806,0), MATCH("*1st*",'Juan-SESSION'!$K$7:$T$7,0)),"")</f>
        <v>#N/A</v>
      </c>
      <c r="F591" s="131" t="e">
        <f>INDEX('Juan-SESSION'!$L$799:$U$806, MATCH("*Deadlift*",'Juan-SESSION'!$B$799:$B$806,0), MATCH("*1st*",'Juan-SESSION'!$K$7:$T$7,0))</f>
        <v>#N/A</v>
      </c>
      <c r="G591" s="131" t="e">
        <f>IF($A$590='Juan-SESSION'!$A$799,INDEX('Juan-SESSION'!$K$799:$T$806, MATCH("*Bench Press*",'Juan-SESSION'!$B$799:$B$806,0), MATCH("*1st*",'Juan-SESSION'!$K$7:$T$7,0)),"")</f>
        <v>#N/A</v>
      </c>
      <c r="H591" s="131" t="e">
        <f>INDEX('Juan-SESSION'!$L$799:$U$806, MATCH("*Bench Press*",'Juan-SESSION'!$B$799:$B$806,0), MATCH("*1st*",'Juan-SESSION'!$K$7:$T$7,0))</f>
        <v>#N/A</v>
      </c>
      <c r="I591" s="132" t="e">
        <f>IF($A$590='Juan-SESSION'!$A$799,INDEX('Juan-SESSION'!$K$799:$T$806, MATCH("*Military*",'Juan-SESSION'!$B$799:$B$806,0), MATCH("*1st*",'Juan-SESSION'!$K$7:$T$7,0)),"")</f>
        <v>#N/A</v>
      </c>
      <c r="J591" s="48" t="e">
        <f>INDEX('Juan-SESSION'!$L$799:$U$806, MATCH("*Military*",'Juan-SESSION'!$B$799:$B$806,0), MATCH("*1st*",'Juan-SESSION'!$K$7:$T$7,0))</f>
        <v>#N/A</v>
      </c>
      <c r="K591" s="131" t="e">
        <f>IF($A$590='Juan-SESSION'!$A$799,INDEX('Juan-SESSION'!$K$799:$T$806, MATCH("*Clean *",'Juan-SESSION'!$B$799:$B$806,0), MATCH("*1st*",'Juan-SESSION'!$K$7:$T$7,0)),"")</f>
        <v>#N/A</v>
      </c>
      <c r="L591" s="48" t="e">
        <f>INDEX('Juan-SESSION'!$L$799:$U$806, MATCH("*Clean *",'Juan-SESSION'!$B$799:$B$806,0), MATCH("*1st*",'Juan-SESSION'!$K$7:$T$7,0))</f>
        <v>#N/A</v>
      </c>
      <c r="M591" s="131" t="e">
        <f>IF($A$590='Juan-SESSION'!$A$799,INDEX('Juan-SESSION'!$K$799:$T$806, MATCH("*Lat Pulldown*",'Juan-SESSION'!$B$799:$B$806,0), MATCH("*1st*",'Juan-SESSION'!$K$7:$T$7,0)),"")</f>
        <v>#N/A</v>
      </c>
      <c r="N591" s="48" t="e">
        <f>INDEX('Juan-SESSION'!$L$799:$U$806, MATCH("*Lat Pulldown*",'Juan-SESSION'!$B$799:$B$806,0), MATCH("*1st*",'Juan-SESSION'!$K$7:$T$7,0))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IF($A$590='Juan-SESSION'!$A$799,INDEX('Juan-SESSION'!$K$799:$T$806, MATCH("*Squat*",'Juan-SESSION'!$B$799:$B$806,0), MATCH("*2nd*",'Juan-SESSION'!$K$7:$T$7,0)),"")</f>
        <v>#N/A</v>
      </c>
      <c r="D592" s="132" t="e">
        <f>INDEX('Juan-SESSION'!L$799:U$806, MATCH("*Squat*",'Juan-SESSION'!$B$799:$B$806,0), MATCH("*2nd*",'Juan-SESSION'!K$7:T$7,0))</f>
        <v>#N/A</v>
      </c>
      <c r="E592" s="131" t="e">
        <f>IF($A$590='Juan-SESSION'!$A$799,INDEX('Juan-SESSION'!$K$799:$T$806, MATCH("*Deadlift*",'Juan-SESSION'!$B$799:$B$806,0), MATCH("*2ND*",'Juan-SESSION'!$K$7:$T$7,0)),"")</f>
        <v>#N/A</v>
      </c>
      <c r="F592" s="131" t="e">
        <f>INDEX('Juan-SESSION'!$L$799:$U$806, MATCH("*Deadlift*",'Juan-SESSION'!$B$799:$B$806,0), MATCH("*2nd*",'Juan-SESSION'!$K$7:$T$7,0))</f>
        <v>#N/A</v>
      </c>
      <c r="G592" s="131" t="e">
        <f>IF($A$590='Juan-SESSION'!$A$799,INDEX('Juan-SESSION'!$K$799:$T$806, MATCH("*Bench Press*",'Juan-SESSION'!$B$799:$B$806,0), MATCH("*2ND*",'Juan-SESSION'!$K$7:$T$7,0)),"")</f>
        <v>#N/A</v>
      </c>
      <c r="H592" s="131" t="e">
        <f>INDEX('Juan-SESSION'!$L$799:$U$806, MATCH("*Bench Press*",'Juan-SESSION'!$B$799:$B$806,0), MATCH("*2nd*",'Juan-SESSION'!$K$7:$T$7,0))</f>
        <v>#N/A</v>
      </c>
      <c r="I592" s="132" t="e">
        <f>IF($A$590='Juan-SESSION'!$A$799,INDEX('Juan-SESSION'!$K$799:$T$806, MATCH("*Military*",'Juan-SESSION'!$B$799:$B$806,0), MATCH("*2ND*",'Juan-SESSION'!$K$7:$T$7,0)),"")</f>
        <v>#N/A</v>
      </c>
      <c r="J592" s="44" t="e">
        <f>INDEX('Juan-SESSION'!$L$799:$U$806, MATCH("*Military*",'Juan-SESSION'!$B$799:$B$806,0), MATCH("*2nd*",'Juan-SESSION'!$K$7:$T$7,0))</f>
        <v>#N/A</v>
      </c>
      <c r="K592" s="131" t="e">
        <f>IF($A$590='Juan-SESSION'!$A$799,INDEX('Juan-SESSION'!$K$799:$T$806, MATCH("*Clean *",'Juan-SESSION'!$B$799:$B$806,0), MATCH("*2ND*",'Juan-SESSION'!$K$7:$T$7,0)),"")</f>
        <v>#N/A</v>
      </c>
      <c r="L592" s="44" t="e">
        <f>INDEX('Juan-SESSION'!$L$799:$U$806, MATCH("*Clean *",'Juan-SESSION'!$B$799:$B$806,0), MATCH("*2nd*",'Juan-SESSION'!$K$7:$T$7,0))</f>
        <v>#N/A</v>
      </c>
      <c r="M592" s="131" t="e">
        <f>IF($A$590='Juan-SESSION'!$A$799,INDEX('Juan-SESSION'!$K$799:$T$806, MATCH("*Lat Pulldown*",'Juan-SESSION'!$B$799:$B$806,0), MATCH("*2ND*",'Juan-SESSION'!$K$7:$T$7,0)),"")</f>
        <v>#N/A</v>
      </c>
      <c r="N592" s="44" t="e">
        <f>INDEX('Juan-SESSION'!$L$799:$U$806, MATCH("*Lat Pulldown*",'Juan-SESSION'!$B$799:$B$806,0), MATCH("*2nd*",'Juan-SESSION'!$K$7:$T$7,0))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IF($A$590='Juan-SESSION'!$A$799,INDEX('Juan-SESSION'!$K$799:$T$806, MATCH("*Squat*",'Juan-SESSION'!$B$799:$B$806,0), MATCH("*3rd*",'Juan-SESSION'!$K$7:$T$7,0)),"")</f>
        <v>#N/A</v>
      </c>
      <c r="D593" s="132" t="e">
        <f>INDEX('Juan-SESSION'!L$799:U$806, MATCH("*Squat*",'Juan-SESSION'!$B$799:$B$806,0), MATCH("*3rd*",'Juan-SESSION'!K$7:T$7,0))</f>
        <v>#N/A</v>
      </c>
      <c r="E593" s="131" t="e">
        <f>IF($A$590='Juan-SESSION'!$A$799,INDEX('Juan-SESSION'!$K$799:$T$806, MATCH("*Deadlift*",'Juan-SESSION'!$B$799:$B$806,0), MATCH("*3rd*",'Juan-SESSION'!$K$7:$T$7,0)),"")</f>
        <v>#N/A</v>
      </c>
      <c r="F593" s="131" t="e">
        <f>INDEX('Juan-SESSION'!$L$799:$U$806, MATCH("*Deadlift*",'Juan-SESSION'!$B$799:$B$806,0), MATCH("*3rd*",'Juan-SESSION'!$K$7:$T$7,0))</f>
        <v>#N/A</v>
      </c>
      <c r="G593" s="131" t="e">
        <f>IF($A$590='Juan-SESSION'!$A$799,INDEX('Juan-SESSION'!$K$799:$T$806, MATCH("*Bench Press*",'Juan-SESSION'!$B$799:$B$806,0), MATCH("*3rd*",'Juan-SESSION'!$K$7:$T$7,0)),"")</f>
        <v>#N/A</v>
      </c>
      <c r="H593" s="131" t="e">
        <f>INDEX('Juan-SESSION'!$L$799:$U$806, MATCH("*Bench Press*",'Juan-SESSION'!$B$799:$B$806,0), MATCH("*3rd*",'Juan-SESSION'!$K$7:$T$7,0))</f>
        <v>#N/A</v>
      </c>
      <c r="I593" s="132" t="e">
        <f>IF($A$590='Juan-SESSION'!$A$799,INDEX('Juan-SESSION'!$K$799:$T$806, MATCH("*Military*",'Juan-SESSION'!$B$799:$B$806,0), MATCH("*3rd*",'Juan-SESSION'!$K$7:$T$7,0)),"")</f>
        <v>#N/A</v>
      </c>
      <c r="J593" s="44" t="e">
        <f>INDEX('Juan-SESSION'!$L$799:$U$806, MATCH("*Military*",'Juan-SESSION'!$B$799:$B$806,0), MATCH("*3rd*",'Juan-SESSION'!$K$7:$T$7,0))</f>
        <v>#N/A</v>
      </c>
      <c r="K593" s="131" t="e">
        <f>IF($A$590='Juan-SESSION'!$A$799,INDEX('Juan-SESSION'!$K$799:$T$806, MATCH("*Clean *",'Juan-SESSION'!$B$799:$B$806,0), MATCH("*3rd*",'Juan-SESSION'!$K$7:$T$7,0)),"")</f>
        <v>#N/A</v>
      </c>
      <c r="L593" s="44" t="e">
        <f>INDEX('Juan-SESSION'!$L$799:$U$806, MATCH("*Clean *",'Juan-SESSION'!$B$799:$B$806,0), MATCH("*3rd*",'Juan-SESSION'!$K$7:$T$7,0))</f>
        <v>#N/A</v>
      </c>
      <c r="M593" s="131" t="e">
        <f>IF($A$590='Juan-SESSION'!$A$799,INDEX('Juan-SESSION'!$K$799:$T$806, MATCH("*Lat Pulldown*",'Juan-SESSION'!$B$799:$B$806,0), MATCH("*3rd*",'Juan-SESSION'!$K$7:$T$7,0)),"")</f>
        <v>#N/A</v>
      </c>
      <c r="N593" s="44" t="e">
        <f>INDEX('Juan-SESSION'!$L$799:$U$806, MATCH("*Lat Pulldown*",'Juan-SESSION'!$B$799:$B$806,0), MATCH("*3rd*",'Juan-SESSION'!$K$7:$T$7,0))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IF($A$590='Juan-SESSION'!$A$799,INDEX('Juan-SESSION'!$K$799:$T$806, MATCH("*Squat*",'Juan-SESSION'!$B$799:$B$806,0), MATCH("*4th*",'Juan-SESSION'!$K$7:$T$7,0)),"")</f>
        <v>#N/A</v>
      </c>
      <c r="D594" s="132" t="e">
        <f>INDEX('Juan-SESSION'!L$799:U$806, MATCH("*Squat*",'Juan-SESSION'!$B$799:$B$806,0), MATCH("*4th*",'Juan-SESSION'!K$7:T$7,0))</f>
        <v>#N/A</v>
      </c>
      <c r="E594" s="131" t="e">
        <f>IF($A$590='Juan-SESSION'!$A$799,INDEX('Juan-SESSION'!$K$799:$T$806, MATCH("*Deadlift*",'Juan-SESSION'!$B$799:$B$806,0), MATCH("*4th*",'Juan-SESSION'!$K$7:$T$7,0)),"")</f>
        <v>#N/A</v>
      </c>
      <c r="F594" s="131" t="e">
        <f>INDEX('Juan-SESSION'!$L$799:$U$806, MATCH("*Deadlift*",'Juan-SESSION'!$B$799:$B$806,0), MATCH("*4th*",'Juan-SESSION'!$K$7:$T$7,0))</f>
        <v>#N/A</v>
      </c>
      <c r="G594" s="131" t="e">
        <f>IF($A$590='Juan-SESSION'!$A$799,INDEX('Juan-SESSION'!$K$799:$T$806, MATCH("*Bench Press*",'Juan-SESSION'!$B$799:$B$806,0), MATCH("*4th*",'Juan-SESSION'!$K$7:$T$7,0)),"")</f>
        <v>#N/A</v>
      </c>
      <c r="H594" s="131" t="e">
        <f>INDEX('Juan-SESSION'!$L$799:$U$806, MATCH("*Bench Press*",'Juan-SESSION'!$B$799:$B$806,0), MATCH("*4th*",'Juan-SESSION'!$K$7:$T$7,0))</f>
        <v>#N/A</v>
      </c>
      <c r="I594" s="132" t="e">
        <f>IF($A$590='Juan-SESSION'!$A$799,INDEX('Juan-SESSION'!$K$799:$T$806, MATCH("*Military*",'Juan-SESSION'!$B$799:$B$806,0), MATCH("*4th*",'Juan-SESSION'!$K$7:$T$7,0)),"")</f>
        <v>#N/A</v>
      </c>
      <c r="J594" s="44" t="e">
        <f>INDEX('Juan-SESSION'!$L$799:$U$806, MATCH("*Military*",'Juan-SESSION'!$B$799:$B$806,0), MATCH("*4th*",'Juan-SESSION'!$K$7:$T$7,0))</f>
        <v>#N/A</v>
      </c>
      <c r="K594" s="131" t="e">
        <f>IF($A$590='Juan-SESSION'!$A$799,INDEX('Juan-SESSION'!$K$799:$T$806, MATCH("*Clean *",'Juan-SESSION'!$B$799:$B$806,0), MATCH("*4th*",'Juan-SESSION'!$K$7:$T$7,0)),"")</f>
        <v>#N/A</v>
      </c>
      <c r="L594" s="44" t="e">
        <f>INDEX('Juan-SESSION'!$L$799:$U$806, MATCH("*Clean *",'Juan-SESSION'!$B$799:$B$806,0), MATCH("*4th*",'Juan-SESSION'!$K$7:$T$7,0))</f>
        <v>#N/A</v>
      </c>
      <c r="M594" s="131" t="e">
        <f>IF($A$590='Juan-SESSION'!$A$799,INDEX('Juan-SESSION'!$K$799:$T$806, MATCH("*Lat Pulldown*",'Juan-SESSION'!$B$799:$B$806,0), MATCH("*4th*",'Juan-SESSION'!$K$7:$T$7,0)),"")</f>
        <v>#N/A</v>
      </c>
      <c r="N594" s="44" t="e">
        <f>INDEX('Juan-SESSION'!$L$799:$U$806, MATCH("*Lat Pulldown*",'Juan-SESSION'!$B$799:$B$806,0), MATCH("*4th*",'Juan-SESSION'!$K$7:$T$7,0))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IF($A$590='Juan-SESSION'!$A$799,INDEX('Juan-SESSION'!$K$799:$T$806, MATCH("*Squat*",'Juan-SESSION'!$B$799:$B$806,0), MATCH("*5th*",'Juan-SESSION'!$K$7:$T$7,0)),"")</f>
        <v>#N/A</v>
      </c>
      <c r="D595" s="132" t="e">
        <f>INDEX('Juan-SESSION'!L$799:U$806, MATCH("*Squat*",'Juan-SESSION'!$B$799:$B$806,0), MATCH("*5th*",'Juan-SESSION'!K$7:T$7,0))</f>
        <v>#N/A</v>
      </c>
      <c r="E595" s="131" t="e">
        <f>IF($A$590='Juan-SESSION'!$A$799,INDEX('Juan-SESSION'!$K$799:$T$806, MATCH("*Deadlift*",'Juan-SESSION'!$B$799:$B$806,0), MATCH("*5th*",'Juan-SESSION'!$K$7:$T$7,0)),"")</f>
        <v>#N/A</v>
      </c>
      <c r="F595" s="131" t="e">
        <f>INDEX('Juan-SESSION'!$L$799:$U$806, MATCH("*Deadlift*",'Juan-SESSION'!$B$799:$B$806,0), MATCH("*5th*",'Juan-SESSION'!$K$7:$T$7,0))</f>
        <v>#N/A</v>
      </c>
      <c r="G595" s="131" t="e">
        <f>IF($A$590='Juan-SESSION'!$A$799,INDEX('Juan-SESSION'!$K$799:$T$806, MATCH("*Bench Press*",'Juan-SESSION'!$B$799:$B$806,0), MATCH("*5th*",'Juan-SESSION'!$K$7:$T$7,0)),"")</f>
        <v>#N/A</v>
      </c>
      <c r="H595" s="131" t="e">
        <f>INDEX('Juan-SESSION'!$L$799:$U$806, MATCH("*Bench Press*",'Juan-SESSION'!$B$799:$B$806,0), MATCH("*5th*",'Juan-SESSION'!$K$7:$T$7,0))</f>
        <v>#N/A</v>
      </c>
      <c r="I595" s="132" t="e">
        <f>IF($A$590='Juan-SESSION'!$A$799,INDEX('Juan-SESSION'!$K$799:$T$806, MATCH("*Military*",'Juan-SESSION'!$B$799:$B$806,0), MATCH("*5th*",'Juan-SESSION'!$K$7:$T$7,0)),"")</f>
        <v>#N/A</v>
      </c>
      <c r="J595" s="44" t="e">
        <f>INDEX('Juan-SESSION'!$L$799:$U$806, MATCH("*Military*",'Juan-SESSION'!$B$799:$B$806,0), MATCH("*5th*",'Juan-SESSION'!$K$7:$T$7,0))</f>
        <v>#N/A</v>
      </c>
      <c r="K595" s="131" t="e">
        <f>IF($A$590='Juan-SESSION'!$A$799,INDEX('Juan-SESSION'!$K$799:$T$806, MATCH("*Clean *",'Juan-SESSION'!$B$799:$B$806,0), MATCH("*5th*",'Juan-SESSION'!$K$7:$T$7,0)),"")</f>
        <v>#N/A</v>
      </c>
      <c r="L595" s="44" t="e">
        <f>INDEX('Juan-SESSION'!$L$799:$U$806, MATCH("*Clean *",'Juan-SESSION'!$B$799:$B$806,0), MATCH("*5th*",'Juan-SESSION'!$K$7:$T$7,0))</f>
        <v>#N/A</v>
      </c>
      <c r="M595" s="131" t="e">
        <f>IF($A$590='Juan-SESSION'!$A$799,INDEX('Juan-SESSION'!$K$799:$T$806, MATCH("*Lat Pulldown*",'Juan-SESSION'!$B$799:$B$806,0), MATCH("*5th*",'Juan-SESSION'!$K$7:$T$7,0)),"")</f>
        <v>#N/A</v>
      </c>
      <c r="N595" s="44" t="e">
        <f>INDEX('Juan-SESSION'!$L$799:$U$806, MATCH("*Lat Pulldown*",'Juan-SESSION'!$B$799:$B$806,0), MATCH("*5th*",'Juan-SESSION'!$K$7:$T$7,0))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'Juan-SESSION'!A808</f>
        <v>0</v>
      </c>
      <c r="B596" s="116" t="s">
        <v>84</v>
      </c>
      <c r="C596" s="117" t="e">
        <f>MAX(C597:C601)</f>
        <v>#N/A</v>
      </c>
      <c r="D596" s="116" t="e">
        <f t="array" ref="D596">MAX(IF(C597:C601=C596,D597:D601))</f>
        <v>#N/A</v>
      </c>
      <c r="E596" s="116" t="e">
        <f>MAX(E597:E601)</f>
        <v>#N/A</v>
      </c>
      <c r="F596" s="116" t="e">
        <f t="array" ref="F596">MAX(IF(E597:E601=E596,F597:F601))</f>
        <v>#N/A</v>
      </c>
      <c r="G596" s="116" t="e">
        <f>MAX(G597:G601)</f>
        <v>#N/A</v>
      </c>
      <c r="H596" s="116" t="e">
        <f t="array" ref="H596">MAX(IF(G597:G601=G596,H597:H601))</f>
        <v>#N/A</v>
      </c>
      <c r="I596" s="116" t="e">
        <f>MAX(I597:I601)</f>
        <v>#N/A</v>
      </c>
      <c r="J596" s="116" t="e">
        <f t="array" ref="J596">MAX(IF(I597:I601=I596,J597:J601))</f>
        <v>#N/A</v>
      </c>
      <c r="K596" s="116" t="e">
        <f>MAX(K597:K601)</f>
        <v>#N/A</v>
      </c>
      <c r="L596" s="116" t="e">
        <f t="array" ref="L596">MAX(IF(K597:K601=K596,L597:L601))</f>
        <v>#N/A</v>
      </c>
      <c r="M596" s="116" t="e">
        <f>MAX(M597:M601)</f>
        <v>#N/A</v>
      </c>
      <c r="N596" s="117" t="e">
        <f t="array" ref="N596">MAX(IF(M597:M601=M596,N597:N601))</f>
        <v>#N/A</v>
      </c>
      <c r="O596" s="152" t="e">
        <f>IF($A$140='Juan-SESSION'!$A$808,INDEX('Juan-SESSION'!$K$808:$T$815, MATCH("*1k Row*",'Juan-SESSION'!$B$808:$B$815,0), MATCH("*1st*",'Juan-SESSION'!$K$7:$T$7,0)),"")</f>
        <v>#N/A</v>
      </c>
      <c r="P596" s="152" t="e">
        <f>IF($A$140='Juan-SESSION'!$A$808,INDEX('Juan-SESSION'!$K$808:$T$815, MATCH("*HIIT*",'Juan-SESSION'!$B$808:$B$815,0), MATCH("*1st*",'Juan-SESSION'!$K$7:$T$7,0)),"")</f>
        <v>#N/A</v>
      </c>
      <c r="Q596" s="119" t="e">
        <f>INDEX('Juan-SESSION'!$L$808:$U$808, MATCH("*HIIT*",'Juan-SESSION'!$B$808:$B$808,0), MATCH("*1st*",'Juan-SESSION'!$K$7:$T$7,0))</f>
        <v>#N/A</v>
      </c>
      <c r="R596" s="119">
        <f>'Juan-SESSION'!U658</f>
        <v>0</v>
      </c>
      <c r="S596" s="116"/>
      <c r="T596" s="116"/>
      <c r="U596" s="120">
        <f>'Juan-SESSION'!A809</f>
        <v>0</v>
      </c>
      <c r="V596" s="120">
        <f>'Juan-SESSION'!A810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e">
        <f>IF($A$596='Juan-SESSION'!$A$808,INDEX('Juan-SESSION'!$K$808:$T$815, MATCH("*Squat*",'Juan-SESSION'!$B$808:$B$815,0), MATCH("*1st*",'Juan-SESSION'!$K$7:$T$7,0)),"")</f>
        <v>#N/A</v>
      </c>
      <c r="D597" s="132" t="e">
        <f>INDEX('Juan-SESSION'!L$808:U$815, MATCH("*Squat*",'Juan-SESSION'!$B$808:$B$815,0), MATCH("*1st*",'Juan-SESSION'!K$7:T$7,0))</f>
        <v>#N/A</v>
      </c>
      <c r="E597" s="131" t="e">
        <f>IF($A$596='Juan-SESSION'!$A$808,INDEX('Juan-SESSION'!$K$808:$T$815, MATCH("*Deadlift*",'Juan-SESSION'!$B$808:$B$815,0), MATCH("*1st*",'Juan-SESSION'!$K$7:$T$7,0)),"")</f>
        <v>#N/A</v>
      </c>
      <c r="F597" s="131" t="e">
        <f>INDEX('Juan-SESSION'!$L$808:$U$815, MATCH("*Deadlift*",'Juan-SESSION'!$B$808:$B$815,0), MATCH("*1st*",'Juan-SESSION'!$K$7:$T$7,0))</f>
        <v>#N/A</v>
      </c>
      <c r="G597" s="131" t="e">
        <f>IF($A$596='Juan-SESSION'!$A$808,INDEX('Juan-SESSION'!$K$808:$T$815, MATCH("*Bench Press*",'Juan-SESSION'!$B$808:$B$815,0), MATCH("*1st*",'Juan-SESSION'!$K$7:$T$7,0)),"")</f>
        <v>#N/A</v>
      </c>
      <c r="H597" s="131" t="e">
        <f>INDEX('Juan-SESSION'!$L$808:$U$815, MATCH("*Bench Press*",'Juan-SESSION'!$B$808:$B$815,0), MATCH("*1st*",'Juan-SESSION'!$K$7:$T$7,0))</f>
        <v>#N/A</v>
      </c>
      <c r="I597" s="132" t="e">
        <f>IF($A$596='Juan-SESSION'!$A$808,INDEX('Juan-SESSION'!$K$808:$T$815, MATCH("*Military*",'Juan-SESSION'!$B$808:$B$815,0), MATCH("*1st*",'Juan-SESSION'!$K$7:$T$7,0)),"")</f>
        <v>#N/A</v>
      </c>
      <c r="J597" s="48" t="e">
        <f>INDEX('Juan-SESSION'!$L$808:$U$815, MATCH("*Military*",'Juan-SESSION'!$B$808:$B$815,0), MATCH("*1st*",'Juan-SESSION'!$K$7:$T$7,0))</f>
        <v>#N/A</v>
      </c>
      <c r="K597" s="131" t="e">
        <f>IF($A$596='Juan-SESSION'!$A$808,INDEX('Juan-SESSION'!$K$808:$T$815, MATCH("*Clean *",'Juan-SESSION'!$B$808:$B$815,0), MATCH("*1st*",'Juan-SESSION'!$K$7:$T$7,0)),"")</f>
        <v>#N/A</v>
      </c>
      <c r="L597" s="48" t="e">
        <f>INDEX('Juan-SESSION'!$L$808:$U$815, MATCH("*Clean *",'Juan-SESSION'!$B$808:$B$815,0), MATCH("*1st*",'Juan-SESSION'!$K$7:$T$7,0))</f>
        <v>#N/A</v>
      </c>
      <c r="M597" s="131" t="e">
        <f>IF($A$596='Juan-SESSION'!$A$808,INDEX('Juan-SESSION'!$K$808:$T$815, MATCH("*Lat Pulldown*",'Juan-SESSION'!$B$808:$B$815,0), MATCH("*1st*",'Juan-SESSION'!$K$7:$T$7,0)),"")</f>
        <v>#N/A</v>
      </c>
      <c r="N597" s="48" t="e">
        <f>INDEX('Juan-SESSION'!$L$808:$U$815, MATCH("*Lat Pulldown*",'Juan-SESSION'!$B$808:$B$815,0), MATCH("*1st*",'Juan-SESSION'!$K$7:$T$7,0))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e">
        <f>IF($A$596='Juan-SESSION'!$A$808,INDEX('Juan-SESSION'!$K$808:$T$815, MATCH("*Squat*",'Juan-SESSION'!$B$808:$B$815,0), MATCH("*2nd*",'Juan-SESSION'!$K$7:$T$7,0)),"")</f>
        <v>#N/A</v>
      </c>
      <c r="D598" s="132" t="e">
        <f>INDEX('Juan-SESSION'!L$808:U$815, MATCH("*Squat*",'Juan-SESSION'!$B$808:$B$815,0), MATCH("*2nd*",'Juan-SESSION'!K$7:T$7,0))</f>
        <v>#N/A</v>
      </c>
      <c r="E598" s="131" t="e">
        <f>IF($A$596='Juan-SESSION'!$A$808,INDEX('Juan-SESSION'!$K$808:$T$815, MATCH("*Deadlift*",'Juan-SESSION'!$B$808:$B$815,0), MATCH("*2ND*",'Juan-SESSION'!$K$7:$T$7,0)),"")</f>
        <v>#N/A</v>
      </c>
      <c r="F598" s="131" t="e">
        <f>INDEX('Juan-SESSION'!$L$808:$U$815, MATCH("*Deadlift*",'Juan-SESSION'!$B$808:$B$815,0), MATCH("*2nd*",'Juan-SESSION'!$K$7:$T$7,0))</f>
        <v>#N/A</v>
      </c>
      <c r="G598" s="131" t="e">
        <f>IF($A$596='Juan-SESSION'!$A$808,INDEX('Juan-SESSION'!$K$808:$T$815, MATCH("*Bench Press*",'Juan-SESSION'!$B$808:$B$815,0), MATCH("*2ND*",'Juan-SESSION'!$K$7:$T$7,0)),"")</f>
        <v>#N/A</v>
      </c>
      <c r="H598" s="131" t="e">
        <f>INDEX('Juan-SESSION'!$L$808:$U$815, MATCH("*Bench Press*",'Juan-SESSION'!$B$808:$B$815,0), MATCH("*2nd*",'Juan-SESSION'!$K$7:$T$7,0))</f>
        <v>#N/A</v>
      </c>
      <c r="I598" s="132" t="e">
        <f>IF($A$596='Juan-SESSION'!$A$808,INDEX('Juan-SESSION'!$K$808:$T$815, MATCH("*Military*",'Juan-SESSION'!$B$808:$B$815,0), MATCH("*2ND*",'Juan-SESSION'!$K$7:$T$7,0)),"")</f>
        <v>#N/A</v>
      </c>
      <c r="J598" s="44" t="e">
        <f>INDEX('Juan-SESSION'!$L$808:$U$815, MATCH("*Military*",'Juan-SESSION'!$B$808:$B$815,0), MATCH("*2nd*",'Juan-SESSION'!$K$7:$T$7,0))</f>
        <v>#N/A</v>
      </c>
      <c r="K598" s="131" t="e">
        <f>IF($A$596='Juan-SESSION'!$A$808,INDEX('Juan-SESSION'!$K$808:$T$815, MATCH("*Clean *",'Juan-SESSION'!$B$808:$B$815,0), MATCH("*2ND*",'Juan-SESSION'!$K$7:$T$7,0)),"")</f>
        <v>#N/A</v>
      </c>
      <c r="L598" s="44" t="e">
        <f>INDEX('Juan-SESSION'!$L$808:$U$815, MATCH("*Clean *",'Juan-SESSION'!$B$808:$B$815,0), MATCH("*2nd*",'Juan-SESSION'!$K$7:$T$7,0))</f>
        <v>#N/A</v>
      </c>
      <c r="M598" s="131" t="e">
        <f>IF($A$596='Juan-SESSION'!$A$808,INDEX('Juan-SESSION'!$K$808:$T$815, MATCH("*Lat Pulldown*",'Juan-SESSION'!$B$808:$B$815,0), MATCH("*2ND*",'Juan-SESSION'!$K$7:$T$7,0)),"")</f>
        <v>#N/A</v>
      </c>
      <c r="N598" s="44" t="e">
        <f>INDEX('Juan-SESSION'!$L$808:$U$815, MATCH("*Lat Pulldown*",'Juan-SESSION'!$B$808:$B$815,0), MATCH("*2nd*",'Juan-SESSION'!$K$7:$T$7,0))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e">
        <f>IF($A$596='Juan-SESSION'!$A$808,INDEX('Juan-SESSION'!$K$808:$T$815, MATCH("*Squat*",'Juan-SESSION'!$B$808:$B$815,0), MATCH("*3rd*",'Juan-SESSION'!$K$7:$T$7,0)),"")</f>
        <v>#N/A</v>
      </c>
      <c r="D599" s="132" t="e">
        <f>INDEX('Juan-SESSION'!L$808:U$815, MATCH("*Squat*",'Juan-SESSION'!$B$808:$B$815,0), MATCH("*3rd*",'Juan-SESSION'!K$7:T$7,0))</f>
        <v>#N/A</v>
      </c>
      <c r="E599" s="131" t="e">
        <f>IF($A$596='Juan-SESSION'!$A$808,INDEX('Juan-SESSION'!$K$808:$T$815, MATCH("*Deadlift*",'Juan-SESSION'!$B$808:$B$815,0), MATCH("*3rd*",'Juan-SESSION'!$K$7:$T$7,0)),"")</f>
        <v>#N/A</v>
      </c>
      <c r="F599" s="131" t="e">
        <f>INDEX('Juan-SESSION'!$L$808:$U$815, MATCH("*Deadlift*",'Juan-SESSION'!$B$808:$B$815,0), MATCH("*3rd*",'Juan-SESSION'!$K$7:$T$7,0))</f>
        <v>#N/A</v>
      </c>
      <c r="G599" s="131" t="e">
        <f>IF($A$596='Juan-SESSION'!$A$808,INDEX('Juan-SESSION'!$K$808:$T$815, MATCH("*Bench Press*",'Juan-SESSION'!$B$808:$B$815,0), MATCH("*3rd*",'Juan-SESSION'!$K$7:$T$7,0)),"")</f>
        <v>#N/A</v>
      </c>
      <c r="H599" s="131" t="e">
        <f>INDEX('Juan-SESSION'!$L$808:$U$815, MATCH("*Bench Press*",'Juan-SESSION'!$B$808:$B$815,0), MATCH("*3rd*",'Juan-SESSION'!$K$7:$T$7,0))</f>
        <v>#N/A</v>
      </c>
      <c r="I599" s="132" t="e">
        <f>IF($A$596='Juan-SESSION'!$A$808,INDEX('Juan-SESSION'!$K$808:$T$815, MATCH("*Military*",'Juan-SESSION'!$B$808:$B$815,0), MATCH("*3rd*",'Juan-SESSION'!$K$7:$T$7,0)),"")</f>
        <v>#N/A</v>
      </c>
      <c r="J599" s="44" t="e">
        <f>INDEX('Juan-SESSION'!$L$808:$U$815, MATCH("*Military*",'Juan-SESSION'!$B$808:$B$815,0), MATCH("*3rd*",'Juan-SESSION'!$K$7:$T$7,0))</f>
        <v>#N/A</v>
      </c>
      <c r="K599" s="131" t="e">
        <f>IF($A$596='Juan-SESSION'!$A$808,INDEX('Juan-SESSION'!$K$808:$T$815, MATCH("*Clean *",'Juan-SESSION'!$B$808:$B$815,0), MATCH("*3rd*",'Juan-SESSION'!$K$7:$T$7,0)),"")</f>
        <v>#N/A</v>
      </c>
      <c r="L599" s="44" t="e">
        <f>INDEX('Juan-SESSION'!$L$808:$U$815, MATCH("*Clean *",'Juan-SESSION'!$B$808:$B$815,0), MATCH("*3rd*",'Juan-SESSION'!$K$7:$T$7,0))</f>
        <v>#N/A</v>
      </c>
      <c r="M599" s="131" t="e">
        <f>IF($A$596='Juan-SESSION'!$A$808,INDEX('Juan-SESSION'!$K$808:$T$815, MATCH("*Lat Pulldown*",'Juan-SESSION'!$B$808:$B$815,0), MATCH("*3rd*",'Juan-SESSION'!$K$7:$T$7,0)),"")</f>
        <v>#N/A</v>
      </c>
      <c r="N599" s="44" t="e">
        <f>INDEX('Juan-SESSION'!$L$808:$U$815, MATCH("*Lat Pulldown*",'Juan-SESSION'!$B$808:$B$815,0), MATCH("*3rd*",'Juan-SESSION'!$K$7:$T$7,0))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e">
        <f>IF($A$596='Juan-SESSION'!$A$808,INDEX('Juan-SESSION'!$K$808:$T$815, MATCH("*Squat*",'Juan-SESSION'!$B$808:$B$815,0), MATCH("*4th*",'Juan-SESSION'!$K$7:$T$7,0)),"")</f>
        <v>#N/A</v>
      </c>
      <c r="D600" s="132" t="e">
        <f>INDEX('Juan-SESSION'!L$808:U$815, MATCH("*Squat*",'Juan-SESSION'!$B$808:$B$815,0), MATCH("*4th*",'Juan-SESSION'!K$7:T$7,0))</f>
        <v>#N/A</v>
      </c>
      <c r="E600" s="131" t="e">
        <f>IF($A$596='Juan-SESSION'!$A$808,INDEX('Juan-SESSION'!$K$808:$T$815, MATCH("*Deadlift*",'Juan-SESSION'!$B$808:$B$815,0), MATCH("*4th*",'Juan-SESSION'!$K$7:$T$7,0)),"")</f>
        <v>#N/A</v>
      </c>
      <c r="F600" s="131" t="e">
        <f>INDEX('Juan-SESSION'!$L$808:$U$815, MATCH("*Deadlift*",'Juan-SESSION'!$B$808:$B$815,0), MATCH("*4th*",'Juan-SESSION'!$K$7:$T$7,0))</f>
        <v>#N/A</v>
      </c>
      <c r="G600" s="131" t="e">
        <f>IF($A$596='Juan-SESSION'!$A$808,INDEX('Juan-SESSION'!$K$808:$T$815, MATCH("*Bench Press*",'Juan-SESSION'!$B$808:$B$815,0), MATCH("*4th*",'Juan-SESSION'!$K$7:$T$7,0)),"")</f>
        <v>#N/A</v>
      </c>
      <c r="H600" s="131" t="e">
        <f>INDEX('Juan-SESSION'!$L$808:$U$815, MATCH("*Bench Press*",'Juan-SESSION'!$B$808:$B$815,0), MATCH("*4th*",'Juan-SESSION'!$K$7:$T$7,0))</f>
        <v>#N/A</v>
      </c>
      <c r="I600" s="132" t="e">
        <f>IF($A$596='Juan-SESSION'!$A$808,INDEX('Juan-SESSION'!$K$808:$T$815, MATCH("*Military*",'Juan-SESSION'!$B$808:$B$815,0), MATCH("*4th*",'Juan-SESSION'!$K$7:$T$7,0)),"")</f>
        <v>#N/A</v>
      </c>
      <c r="J600" s="44" t="e">
        <f>INDEX('Juan-SESSION'!$L$808:$U$815, MATCH("*Military*",'Juan-SESSION'!$B$808:$B$815,0), MATCH("*4th*",'Juan-SESSION'!$K$7:$T$7,0))</f>
        <v>#N/A</v>
      </c>
      <c r="K600" s="131" t="e">
        <f>IF($A$596='Juan-SESSION'!$A$808,INDEX('Juan-SESSION'!$K$808:$T$815, MATCH("*Clean *",'Juan-SESSION'!$B$808:$B$815,0), MATCH("*4th*",'Juan-SESSION'!$K$7:$T$7,0)),"")</f>
        <v>#N/A</v>
      </c>
      <c r="L600" s="44" t="e">
        <f>INDEX('Juan-SESSION'!$L$808:$U$815, MATCH("*Clean *",'Juan-SESSION'!$B$808:$B$815,0), MATCH("*4th*",'Juan-SESSION'!$K$7:$T$7,0))</f>
        <v>#N/A</v>
      </c>
      <c r="M600" s="131" t="e">
        <f>IF($A$596='Juan-SESSION'!$A$808,INDEX('Juan-SESSION'!$K$808:$T$815, MATCH("*Lat Pulldown*",'Juan-SESSION'!$B$808:$B$815,0), MATCH("*4th*",'Juan-SESSION'!$K$7:$T$7,0)),"")</f>
        <v>#N/A</v>
      </c>
      <c r="N600" s="44" t="e">
        <f>INDEX('Juan-SESSION'!$L$808:$U$815, MATCH("*Lat Pulldown*",'Juan-SESSION'!$B$808:$B$815,0), MATCH("*4th*",'Juan-SESSION'!$K$7:$T$7,0))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e">
        <f>IF($A$596='Juan-SESSION'!$A$808,INDEX('Juan-SESSION'!$K$808:$T$815, MATCH("*Squat*",'Juan-SESSION'!$B$808:$B$815,0), MATCH("*5th*",'Juan-SESSION'!$K$7:$T$7,0)),"")</f>
        <v>#N/A</v>
      </c>
      <c r="D601" s="132" t="e">
        <f>INDEX('Juan-SESSION'!L$808:U$815, MATCH("*Squat*",'Juan-SESSION'!$B$808:$B$815,0), MATCH("*5th*",'Juan-SESSION'!K$7:T$7,0))</f>
        <v>#N/A</v>
      </c>
      <c r="E601" s="131" t="e">
        <f>IF($A$596='Juan-SESSION'!$A$808,INDEX('Juan-SESSION'!$K$808:$T$815, MATCH("*Deadlift*",'Juan-SESSION'!$B$808:$B$815,0), MATCH("*5th*",'Juan-SESSION'!$K$7:$T$7,0)),"")</f>
        <v>#N/A</v>
      </c>
      <c r="F601" s="131" t="e">
        <f>INDEX('Juan-SESSION'!$L$808:$U$815, MATCH("*Deadlift*",'Juan-SESSION'!$B$808:$B$815,0), MATCH("*5th*",'Juan-SESSION'!$K$7:$T$7,0))</f>
        <v>#N/A</v>
      </c>
      <c r="G601" s="131" t="e">
        <f>IF($A$596='Juan-SESSION'!$A$808,INDEX('Juan-SESSION'!$K$808:$T$815, MATCH("*Bench Press*",'Juan-SESSION'!$B$808:$B$815,0), MATCH("*5th*",'Juan-SESSION'!$K$7:$T$7,0)),"")</f>
        <v>#N/A</v>
      </c>
      <c r="H601" s="131" t="e">
        <f>INDEX('Juan-SESSION'!$L$808:$U$815, MATCH("*Bench Press*",'Juan-SESSION'!$B$808:$B$815,0), MATCH("*5th*",'Juan-SESSION'!$K$7:$T$7,0))</f>
        <v>#N/A</v>
      </c>
      <c r="I601" s="132" t="e">
        <f>IF($A$596='Juan-SESSION'!$A$808,INDEX('Juan-SESSION'!$K$808:$T$815, MATCH("*Military*",'Juan-SESSION'!$B$808:$B$815,0), MATCH("*5th*",'Juan-SESSION'!$K$7:$T$7,0)),"")</f>
        <v>#N/A</v>
      </c>
      <c r="J601" s="44" t="e">
        <f>INDEX('Juan-SESSION'!$L$808:$U$815, MATCH("*Military*",'Juan-SESSION'!$B$808:$B$815,0), MATCH("*5th*",'Juan-SESSION'!$K$7:$T$7,0))</f>
        <v>#N/A</v>
      </c>
      <c r="K601" s="131" t="e">
        <f>IF($A$596='Juan-SESSION'!$A$808,INDEX('Juan-SESSION'!$K$808:$T$815, MATCH("*Clean *",'Juan-SESSION'!$B$808:$B$815,0), MATCH("*5th*",'Juan-SESSION'!$K$7:$T$7,0)),"")</f>
        <v>#N/A</v>
      </c>
      <c r="L601" s="44" t="e">
        <f>INDEX('Juan-SESSION'!$L$808:$U$815, MATCH("*Clean *",'Juan-SESSION'!$B$808:$B$815,0), MATCH("*5th*",'Juan-SESSION'!$K$7:$T$7,0))</f>
        <v>#N/A</v>
      </c>
      <c r="M601" s="131" t="e">
        <f>IF($A$596='Juan-SESSION'!$A$808,INDEX('Juan-SESSION'!$K$808:$T$815, MATCH("*Lat Pulldown*",'Juan-SESSION'!$B$808:$B$815,0), MATCH("*5th*",'Juan-SESSION'!$K$7:$T$7,0)),"")</f>
        <v>#N/A</v>
      </c>
      <c r="N601" s="44" t="e">
        <f>INDEX('Juan-SESSION'!$L$808:$U$815, MATCH("*Lat Pulldown*",'Juan-SESSION'!$B$808:$B$815,0), MATCH("*5th*",'Juan-SESSION'!$K$7:$T$7,0))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  <row r="602" spans="1:40">
      <c r="A602" s="129">
        <f>'Juan-SESSION'!A817</f>
        <v>0</v>
      </c>
      <c r="B602" s="116" t="s">
        <v>84</v>
      </c>
      <c r="C602" s="117" t="e">
        <f>MAX(C603:C607)</f>
        <v>#N/A</v>
      </c>
      <c r="D602" s="116" t="e">
        <f t="array" ref="D602">MAX(IF(C603:C607=C602,D603:D607))</f>
        <v>#N/A</v>
      </c>
      <c r="E602" s="116" t="e">
        <f>MAX(E603:E607)</f>
        <v>#N/A</v>
      </c>
      <c r="F602" s="116" t="e">
        <f t="array" ref="F602">MAX(IF(E603:E607=E602,F603:F607))</f>
        <v>#N/A</v>
      </c>
      <c r="G602" s="116" t="e">
        <f>MAX(G603:G607)</f>
        <v>#N/A</v>
      </c>
      <c r="H602" s="116" t="e">
        <f t="array" ref="H602">MAX(IF(G603:G607=G602,H603:H607))</f>
        <v>#N/A</v>
      </c>
      <c r="I602" s="116" t="e">
        <f>MAX(I603:I607)</f>
        <v>#N/A</v>
      </c>
      <c r="J602" s="116" t="e">
        <f t="array" ref="J602">MAX(IF(I603:I607=I602,J603:J607))</f>
        <v>#N/A</v>
      </c>
      <c r="K602" s="116" t="e">
        <f>MAX(K603:K607)</f>
        <v>#N/A</v>
      </c>
      <c r="L602" s="116" t="e">
        <f t="array" ref="L602">MAX(IF(K603:K607=K602,L603:L607))</f>
        <v>#N/A</v>
      </c>
      <c r="M602" s="116" t="e">
        <f>MAX(M603:M607)</f>
        <v>#N/A</v>
      </c>
      <c r="N602" s="117" t="e">
        <f t="array" ref="N602">MAX(IF(M603:M607=M602,N603:N607))</f>
        <v>#N/A</v>
      </c>
      <c r="O602" s="152" t="e">
        <f>IF($A$140='Juan-SESSION'!$A$817,INDEX('Juan-SESSION'!$K$817:$T$824, MATCH("*1k Row*",'Juan-SESSION'!$B$817:$B$824,0), MATCH("*1st*",'Juan-SESSION'!$K$7:$T$7,0)),"")</f>
        <v>#N/A</v>
      </c>
      <c r="P602" s="152" t="e">
        <f>IF($A$140='Juan-SESSION'!$A$817,INDEX('Juan-SESSION'!$K$817:$T$824, MATCH("*HIIT*",'Juan-SESSION'!$B$817:$B$824,0), MATCH("*1st*",'Juan-SESSION'!$K$7:$T$7,0)),"")</f>
        <v>#N/A</v>
      </c>
      <c r="Q602" s="119" t="e">
        <f>INDEX('Juan-SESSION'!$L$817:$U$817, MATCH("*HIIT*",'Juan-SESSION'!$B$817:$B$817,0), MATCH("*1st*",'Juan-SESSION'!$K$7:$T$7,0))</f>
        <v>#N/A</v>
      </c>
      <c r="R602" s="119">
        <f>'Juan-SESSION'!U664</f>
        <v>0</v>
      </c>
      <c r="S602" s="116"/>
      <c r="T602" s="116"/>
      <c r="U602" s="120">
        <f>'Juan-SESSION'!A818</f>
        <v>0</v>
      </c>
      <c r="V602" s="120">
        <f>'Juan-SESSION'!A819</f>
        <v>0</v>
      </c>
      <c r="W602" s="116"/>
      <c r="X602" s="116"/>
      <c r="Y602" s="116"/>
      <c r="Z602" s="116"/>
      <c r="AA602" s="116"/>
      <c r="AB602" s="116"/>
      <c r="AC602" s="116"/>
      <c r="AF602"/>
      <c r="AG602"/>
      <c r="AH602"/>
      <c r="AI602"/>
      <c r="AJ602"/>
      <c r="AK602"/>
      <c r="AL602"/>
      <c r="AN602"/>
    </row>
    <row r="603" spans="1:40">
      <c r="A603" s="145"/>
      <c r="B603" s="11" t="s">
        <v>3</v>
      </c>
      <c r="C603" s="131" t="e">
        <f>IF($A$823='Juan-SESSION'!$A$817,INDEX('Juan-SESSION'!$K$817:$T$824, MATCH("*Squat*",'Juan-SESSION'!$B$817:$B$824,0), MATCH("*1st*",'Juan-SESSION'!$K$7:$T$7,0)),"")</f>
        <v>#N/A</v>
      </c>
      <c r="D603" s="132" t="e">
        <f>INDEX('Juan-SESSION'!L$817:U$824, MATCH("*Squat*",'Juan-SESSION'!$B$817:$B$824,0), MATCH("*1st*",'Juan-SESSION'!K$7:T$7,0))</f>
        <v>#N/A</v>
      </c>
      <c r="E603" s="131" t="e">
        <f>IF($A$823='Juan-SESSION'!$A$817,INDEX('Juan-SESSION'!$K$817:$T$824, MATCH("*Deadlift*",'Juan-SESSION'!$B$817:$B$824,0), MATCH("*1st*",'Juan-SESSION'!$K$7:$T$7,0)),"")</f>
        <v>#N/A</v>
      </c>
      <c r="F603" s="131" t="e">
        <f>INDEX('Juan-SESSION'!$L$817:$U$824, MATCH("*Deadlift*",'Juan-SESSION'!$B$817:$B$824,0), MATCH("*1st*",'Juan-SESSION'!$K$7:$T$7,0))</f>
        <v>#N/A</v>
      </c>
      <c r="G603" s="131" t="e">
        <f>IF($A$823='Juan-SESSION'!$A$817,INDEX('Juan-SESSION'!$K$817:$T$824, MATCH("*Bench Press*",'Juan-SESSION'!$B$817:$B$824,0), MATCH("*1st*",'Juan-SESSION'!$K$7:$T$7,0)),"")</f>
        <v>#N/A</v>
      </c>
      <c r="H603" s="131" t="e">
        <f>INDEX('Juan-SESSION'!$L$817:$U$824, MATCH("*Bench Press*",'Juan-SESSION'!$B$817:$B$824,0), MATCH("*1st*",'Juan-SESSION'!$K$7:$T$7,0))</f>
        <v>#N/A</v>
      </c>
      <c r="I603" s="132" t="e">
        <f>IF($A$823='Juan-SESSION'!$A$817,INDEX('Juan-SESSION'!$K$817:$T$824, MATCH("*Military*",'Juan-SESSION'!$B$817:$B$824,0), MATCH("*1st*",'Juan-SESSION'!$K$7:$T$7,0)),"")</f>
        <v>#N/A</v>
      </c>
      <c r="J603" s="48" t="e">
        <f>INDEX('Juan-SESSION'!$L$817:$U$824, MATCH("*Military*",'Juan-SESSION'!$B$817:$B$824,0), MATCH("*1st*",'Juan-SESSION'!$K$7:$T$7,0))</f>
        <v>#N/A</v>
      </c>
      <c r="K603" s="131" t="e">
        <f>IF($A$823='Juan-SESSION'!$A$817,INDEX('Juan-SESSION'!$K$817:$T$824, MATCH("*Clean *",'Juan-SESSION'!$B$817:$B$824,0), MATCH("*1st*",'Juan-SESSION'!$K$7:$T$7,0)),"")</f>
        <v>#N/A</v>
      </c>
      <c r="L603" s="48" t="e">
        <f>INDEX('Juan-SESSION'!$L$817:$U$824, MATCH("*Clean *",'Juan-SESSION'!$B$817:$B$824,0), MATCH("*1st*",'Juan-SESSION'!$K$7:$T$7,0))</f>
        <v>#N/A</v>
      </c>
      <c r="M603" s="131" t="e">
        <f>IF($A$823='Juan-SESSION'!$A$817,INDEX('Juan-SESSION'!$K$817:$T$824, MATCH("*Lat Pulldown*",'Juan-SESSION'!$B$817:$B$824,0), MATCH("*1st*",'Juan-SESSION'!$K$7:$T$7,0)),"")</f>
        <v>#N/A</v>
      </c>
      <c r="N603" s="48" t="e">
        <f>INDEX('Juan-SESSION'!$L$817:$U$824, MATCH("*Lat Pulldown*",'Juan-SESSION'!$B$817:$B$824,0), MATCH("*1st*",'Juan-SESSION'!$K$7:$T$7,0))</f>
        <v>#N/A</v>
      </c>
      <c r="O603" s="151"/>
      <c r="P603" s="151"/>
      <c r="Q603" s="118"/>
      <c r="R603" s="118"/>
      <c r="S603" s="11"/>
      <c r="T603" s="11"/>
      <c r="V603" s="47"/>
      <c r="W603" s="11"/>
      <c r="X603" s="11"/>
      <c r="Y603" s="11"/>
      <c r="Z603" s="11"/>
      <c r="AA603" s="11"/>
      <c r="AB603" s="11"/>
      <c r="AC603" s="11"/>
      <c r="AF603"/>
      <c r="AG603"/>
      <c r="AH603"/>
      <c r="AI603"/>
      <c r="AJ603"/>
      <c r="AK603"/>
      <c r="AL603"/>
      <c r="AN603"/>
    </row>
    <row r="604" spans="1:40">
      <c r="B604" t="s">
        <v>4</v>
      </c>
      <c r="C604" s="131" t="e">
        <f>IF($A$823='Juan-SESSION'!$A$817,INDEX('Juan-SESSION'!$K$817:$T$824, MATCH("*Squat*",'Juan-SESSION'!$B$817:$B$824,0), MATCH("*2nd*",'Juan-SESSION'!$K$7:$T$7,0)),"")</f>
        <v>#N/A</v>
      </c>
      <c r="D604" s="132" t="e">
        <f>INDEX('Juan-SESSION'!L$817:U$824, MATCH("*Squat*",'Juan-SESSION'!$B$817:$B$824,0), MATCH("*2nd*",'Juan-SESSION'!K$7:T$7,0))</f>
        <v>#N/A</v>
      </c>
      <c r="E604" s="131" t="e">
        <f>IF($A$823='Juan-SESSION'!$A$817,INDEX('Juan-SESSION'!$K$817:$T$824, MATCH("*Deadlift*",'Juan-SESSION'!$B$817:$B$824,0), MATCH("*2ND*",'Juan-SESSION'!$K$7:$T$7,0)),"")</f>
        <v>#N/A</v>
      </c>
      <c r="F604" s="131" t="e">
        <f>INDEX('Juan-SESSION'!$L$817:$U$824, MATCH("*Deadlift*",'Juan-SESSION'!$B$817:$B$824,0), MATCH("*2nd*",'Juan-SESSION'!$K$7:$T$7,0))</f>
        <v>#N/A</v>
      </c>
      <c r="G604" s="131" t="e">
        <f>IF($A$823='Juan-SESSION'!$A$817,INDEX('Juan-SESSION'!$K$817:$T$824, MATCH("*Bench Press*",'Juan-SESSION'!$B$817:$B$824,0), MATCH("*2ND*",'Juan-SESSION'!$K$7:$T$7,0)),"")</f>
        <v>#N/A</v>
      </c>
      <c r="H604" s="131" t="e">
        <f>INDEX('Juan-SESSION'!$L$817:$U$824, MATCH("*Bench Press*",'Juan-SESSION'!$B$817:$B$824,0), MATCH("*2nd*",'Juan-SESSION'!$K$7:$T$7,0))</f>
        <v>#N/A</v>
      </c>
      <c r="I604" s="132" t="e">
        <f>IF($A$823='Juan-SESSION'!$A$817,INDEX('Juan-SESSION'!$K$817:$T$824, MATCH("*Military*",'Juan-SESSION'!$B$817:$B$824,0), MATCH("*2ND*",'Juan-SESSION'!$K$7:$T$7,0)),"")</f>
        <v>#N/A</v>
      </c>
      <c r="J604" s="44" t="e">
        <f>INDEX('Juan-SESSION'!$L$817:$U$824, MATCH("*Military*",'Juan-SESSION'!$B$817:$B$824,0), MATCH("*2nd*",'Juan-SESSION'!$K$7:$T$7,0))</f>
        <v>#N/A</v>
      </c>
      <c r="K604" s="131" t="e">
        <f>IF($A$823='Juan-SESSION'!$A$817,INDEX('Juan-SESSION'!$K$817:$T$824, MATCH("*Clean *",'Juan-SESSION'!$B$817:$B$824,0), MATCH("*2ND*",'Juan-SESSION'!$K$7:$T$7,0)),"")</f>
        <v>#N/A</v>
      </c>
      <c r="L604" s="44" t="e">
        <f>INDEX('Juan-SESSION'!$L$817:$U$824, MATCH("*Clean *",'Juan-SESSION'!$B$817:$B$824,0), MATCH("*2nd*",'Juan-SESSION'!$K$7:$T$7,0))</f>
        <v>#N/A</v>
      </c>
      <c r="M604" s="131" t="e">
        <f>IF($A$823='Juan-SESSION'!$A$817,INDEX('Juan-SESSION'!$K$817:$T$824, MATCH("*Lat Pulldown*",'Juan-SESSION'!$B$817:$B$824,0), MATCH("*2ND*",'Juan-SESSION'!$K$7:$T$7,0)),"")</f>
        <v>#N/A</v>
      </c>
      <c r="N604" s="44" t="e">
        <f>INDEX('Juan-SESSION'!$L$817:$U$824, MATCH("*Lat Pulldown*",'Juan-SESSION'!$B$817:$B$824,0), MATCH("*2nd*",'Juan-SESSION'!$K$7:$T$7,0))</f>
        <v>#N/A</v>
      </c>
      <c r="O604" s="151"/>
      <c r="P604" s="151"/>
      <c r="Q604" s="118"/>
      <c r="R604" s="118"/>
      <c r="AF604"/>
      <c r="AG604"/>
      <c r="AH604"/>
      <c r="AI604"/>
      <c r="AJ604"/>
      <c r="AK604"/>
      <c r="AL604"/>
      <c r="AN604"/>
    </row>
    <row r="605" spans="1:40">
      <c r="B605" t="s">
        <v>5</v>
      </c>
      <c r="C605" s="131" t="e">
        <f>IF($A$823='Juan-SESSION'!$A$817,INDEX('Juan-SESSION'!$K$817:$T$824, MATCH("*Squat*",'Juan-SESSION'!$B$817:$B$824,0), MATCH("*3rd*",'Juan-SESSION'!$K$7:$T$7,0)),"")</f>
        <v>#N/A</v>
      </c>
      <c r="D605" s="132" t="e">
        <f>INDEX('Juan-SESSION'!L$817:U$824, MATCH("*Squat*",'Juan-SESSION'!$B$817:$B$824,0), MATCH("*3rd*",'Juan-SESSION'!K$7:T$7,0))</f>
        <v>#N/A</v>
      </c>
      <c r="E605" s="131" t="e">
        <f>IF($A$823='Juan-SESSION'!$A$817,INDEX('Juan-SESSION'!$K$817:$T$824, MATCH("*Deadlift*",'Juan-SESSION'!$B$817:$B$824,0), MATCH("*3rd*",'Juan-SESSION'!$K$7:$T$7,0)),"")</f>
        <v>#N/A</v>
      </c>
      <c r="F605" s="131" t="e">
        <f>INDEX('Juan-SESSION'!$L$817:$U$824, MATCH("*Deadlift*",'Juan-SESSION'!$B$817:$B$824,0), MATCH("*3rd*",'Juan-SESSION'!$K$7:$T$7,0))</f>
        <v>#N/A</v>
      </c>
      <c r="G605" s="131" t="e">
        <f>IF($A$823='Juan-SESSION'!$A$817,INDEX('Juan-SESSION'!$K$817:$T$824, MATCH("*Bench Press*",'Juan-SESSION'!$B$817:$B$824,0), MATCH("*3rd*",'Juan-SESSION'!$K$7:$T$7,0)),"")</f>
        <v>#N/A</v>
      </c>
      <c r="H605" s="131" t="e">
        <f>INDEX('Juan-SESSION'!$L$817:$U$824, MATCH("*Bench Press*",'Juan-SESSION'!$B$817:$B$824,0), MATCH("*3rd*",'Juan-SESSION'!$K$7:$T$7,0))</f>
        <v>#N/A</v>
      </c>
      <c r="I605" s="132" t="e">
        <f>IF($A$823='Juan-SESSION'!$A$817,INDEX('Juan-SESSION'!$K$817:$T$824, MATCH("*Military*",'Juan-SESSION'!$B$817:$B$824,0), MATCH("*3rd*",'Juan-SESSION'!$K$7:$T$7,0)),"")</f>
        <v>#N/A</v>
      </c>
      <c r="J605" s="44" t="e">
        <f>INDEX('Juan-SESSION'!$L$817:$U$824, MATCH("*Military*",'Juan-SESSION'!$B$817:$B$824,0), MATCH("*3rd*",'Juan-SESSION'!$K$7:$T$7,0))</f>
        <v>#N/A</v>
      </c>
      <c r="K605" s="131" t="e">
        <f>IF($A$823='Juan-SESSION'!$A$817,INDEX('Juan-SESSION'!$K$817:$T$824, MATCH("*Clean *",'Juan-SESSION'!$B$817:$B$824,0), MATCH("*3rd*",'Juan-SESSION'!$K$7:$T$7,0)),"")</f>
        <v>#N/A</v>
      </c>
      <c r="L605" s="44" t="e">
        <f>INDEX('Juan-SESSION'!$L$817:$U$824, MATCH("*Clean *",'Juan-SESSION'!$B$817:$B$824,0), MATCH("*3rd*",'Juan-SESSION'!$K$7:$T$7,0))</f>
        <v>#N/A</v>
      </c>
      <c r="M605" s="131" t="e">
        <f>IF($A$823='Juan-SESSION'!$A$817,INDEX('Juan-SESSION'!$K$817:$T$824, MATCH("*Lat Pulldown*",'Juan-SESSION'!$B$817:$B$824,0), MATCH("*3rd*",'Juan-SESSION'!$K$7:$T$7,0)),"")</f>
        <v>#N/A</v>
      </c>
      <c r="N605" s="44" t="e">
        <f>INDEX('Juan-SESSION'!$L$817:$U$824, MATCH("*Lat Pulldown*",'Juan-SESSION'!$B$817:$B$824,0), MATCH("*3rd*",'Juan-SESSION'!$K$7:$T$7,0))</f>
        <v>#N/A</v>
      </c>
      <c r="O605" s="151"/>
      <c r="P605" s="151"/>
      <c r="Q605" s="118"/>
      <c r="R605" s="118"/>
      <c r="AF605"/>
      <c r="AG605"/>
      <c r="AH605"/>
      <c r="AI605"/>
      <c r="AJ605"/>
      <c r="AK605"/>
      <c r="AL605"/>
      <c r="AN605"/>
    </row>
    <row r="606" spans="1:40">
      <c r="B606" t="s">
        <v>6</v>
      </c>
      <c r="C606" s="131" t="e">
        <f>IF($A$823='Juan-SESSION'!$A$817,INDEX('Juan-SESSION'!$K$817:$T$824, MATCH("*Squat*",'Juan-SESSION'!$B$817:$B$824,0), MATCH("*4th*",'Juan-SESSION'!$K$7:$T$7,0)),"")</f>
        <v>#N/A</v>
      </c>
      <c r="D606" s="132" t="e">
        <f>INDEX('Juan-SESSION'!L$817:U$824, MATCH("*Squat*",'Juan-SESSION'!$B$817:$B$824,0), MATCH("*4th*",'Juan-SESSION'!K$7:T$7,0))</f>
        <v>#N/A</v>
      </c>
      <c r="E606" s="131" t="e">
        <f>IF($A$823='Juan-SESSION'!$A$817,INDEX('Juan-SESSION'!$K$817:$T$824, MATCH("*Deadlift*",'Juan-SESSION'!$B$817:$B$824,0), MATCH("*4th*",'Juan-SESSION'!$K$7:$T$7,0)),"")</f>
        <v>#N/A</v>
      </c>
      <c r="F606" s="131" t="e">
        <f>INDEX('Juan-SESSION'!$L$817:$U$824, MATCH("*Deadlift*",'Juan-SESSION'!$B$817:$B$824,0), MATCH("*4th*",'Juan-SESSION'!$K$7:$T$7,0))</f>
        <v>#N/A</v>
      </c>
      <c r="G606" s="131" t="e">
        <f>IF($A$823='Juan-SESSION'!$A$817,INDEX('Juan-SESSION'!$K$817:$T$824, MATCH("*Bench Press*",'Juan-SESSION'!$B$817:$B$824,0), MATCH("*4th*",'Juan-SESSION'!$K$7:$T$7,0)),"")</f>
        <v>#N/A</v>
      </c>
      <c r="H606" s="131" t="e">
        <f>INDEX('Juan-SESSION'!$L$817:$U$824, MATCH("*Bench Press*",'Juan-SESSION'!$B$817:$B$824,0), MATCH("*4th*",'Juan-SESSION'!$K$7:$T$7,0))</f>
        <v>#N/A</v>
      </c>
      <c r="I606" s="132" t="e">
        <f>IF($A$823='Juan-SESSION'!$A$817,INDEX('Juan-SESSION'!$K$817:$T$824, MATCH("*Military*",'Juan-SESSION'!$B$817:$B$824,0), MATCH("*4th*",'Juan-SESSION'!$K$7:$T$7,0)),"")</f>
        <v>#N/A</v>
      </c>
      <c r="J606" s="44" t="e">
        <f>INDEX('Juan-SESSION'!$L$817:$U$824, MATCH("*Military*",'Juan-SESSION'!$B$817:$B$824,0), MATCH("*4th*",'Juan-SESSION'!$K$7:$T$7,0))</f>
        <v>#N/A</v>
      </c>
      <c r="K606" s="131" t="e">
        <f>IF($A$823='Juan-SESSION'!$A$817,INDEX('Juan-SESSION'!$K$817:$T$824, MATCH("*Clean *",'Juan-SESSION'!$B$817:$B$824,0), MATCH("*4th*",'Juan-SESSION'!$K$7:$T$7,0)),"")</f>
        <v>#N/A</v>
      </c>
      <c r="L606" s="44" t="e">
        <f>INDEX('Juan-SESSION'!$L$817:$U$824, MATCH("*Clean *",'Juan-SESSION'!$B$817:$B$824,0), MATCH("*4th*",'Juan-SESSION'!$K$7:$T$7,0))</f>
        <v>#N/A</v>
      </c>
      <c r="M606" s="131" t="e">
        <f>IF($A$823='Juan-SESSION'!$A$817,INDEX('Juan-SESSION'!$K$817:$T$824, MATCH("*Lat Pulldown*",'Juan-SESSION'!$B$817:$B$824,0), MATCH("*4th*",'Juan-SESSION'!$K$7:$T$7,0)),"")</f>
        <v>#N/A</v>
      </c>
      <c r="N606" s="44" t="e">
        <f>INDEX('Juan-SESSION'!$L$817:$U$824, MATCH("*Lat Pulldown*",'Juan-SESSION'!$B$817:$B$824,0), MATCH("*4th*",'Juan-SESSION'!$K$7:$T$7,0))</f>
        <v>#N/A</v>
      </c>
      <c r="O606" s="151"/>
      <c r="P606" s="151"/>
      <c r="Q606" s="118"/>
      <c r="R606" s="118"/>
      <c r="AF606"/>
      <c r="AG606"/>
      <c r="AH606"/>
      <c r="AI606"/>
      <c r="AJ606"/>
      <c r="AK606"/>
      <c r="AL606"/>
      <c r="AN606"/>
    </row>
    <row r="607" spans="1:40">
      <c r="B607" t="s">
        <v>7</v>
      </c>
      <c r="C607" s="131" t="e">
        <f>IF($A$823='Juan-SESSION'!$A$817,INDEX('Juan-SESSION'!$K$817:$T$824, MATCH("*Squat*",'Juan-SESSION'!$B$817:$B$824,0), MATCH("*5th*",'Juan-SESSION'!$K$7:$T$7,0)),"")</f>
        <v>#N/A</v>
      </c>
      <c r="D607" s="132" t="e">
        <f>INDEX('Juan-SESSION'!L$817:U$824, MATCH("*Squat*",'Juan-SESSION'!$B$817:$B$824,0), MATCH("*5th*",'Juan-SESSION'!K$7:T$7,0))</f>
        <v>#N/A</v>
      </c>
      <c r="E607" s="131" t="e">
        <f>IF($A$823='Juan-SESSION'!$A$817,INDEX('Juan-SESSION'!$K$817:$T$824, MATCH("*Deadlift*",'Juan-SESSION'!$B$817:$B$824,0), MATCH("*5th*",'Juan-SESSION'!$K$7:$T$7,0)),"")</f>
        <v>#N/A</v>
      </c>
      <c r="F607" s="131" t="e">
        <f>INDEX('Juan-SESSION'!$L$817:$U$824, MATCH("*Deadlift*",'Juan-SESSION'!$B$817:$B$824,0), MATCH("*5th*",'Juan-SESSION'!$K$7:$T$7,0))</f>
        <v>#N/A</v>
      </c>
      <c r="G607" s="131" t="e">
        <f>IF($A$823='Juan-SESSION'!$A$817,INDEX('Juan-SESSION'!$K$817:$T$824, MATCH("*Bench Press*",'Juan-SESSION'!$B$817:$B$824,0), MATCH("*5th*",'Juan-SESSION'!$K$7:$T$7,0)),"")</f>
        <v>#N/A</v>
      </c>
      <c r="H607" s="131" t="e">
        <f>INDEX('Juan-SESSION'!$L$817:$U$824, MATCH("*Bench Press*",'Juan-SESSION'!$B$817:$B$824,0), MATCH("*5th*",'Juan-SESSION'!$K$7:$T$7,0))</f>
        <v>#N/A</v>
      </c>
      <c r="I607" s="132" t="e">
        <f>IF($A$823='Juan-SESSION'!$A$817,INDEX('Juan-SESSION'!$K$817:$T$824, MATCH("*Military*",'Juan-SESSION'!$B$817:$B$824,0), MATCH("*5th*",'Juan-SESSION'!$K$7:$T$7,0)),"")</f>
        <v>#N/A</v>
      </c>
      <c r="J607" s="44" t="e">
        <f>INDEX('Juan-SESSION'!$L$817:$U$824, MATCH("*Military*",'Juan-SESSION'!$B$817:$B$824,0), MATCH("*5th*",'Juan-SESSION'!$K$7:$T$7,0))</f>
        <v>#N/A</v>
      </c>
      <c r="K607" s="131" t="e">
        <f>IF($A$823='Juan-SESSION'!$A$817,INDEX('Juan-SESSION'!$K$817:$T$824, MATCH("*Clean *",'Juan-SESSION'!$B$817:$B$824,0), MATCH("*5th*",'Juan-SESSION'!$K$7:$T$7,0)),"")</f>
        <v>#N/A</v>
      </c>
      <c r="L607" s="44" t="e">
        <f>INDEX('Juan-SESSION'!$L$817:$U$824, MATCH("*Clean *",'Juan-SESSION'!$B$817:$B$824,0), MATCH("*5th*",'Juan-SESSION'!$K$7:$T$7,0))</f>
        <v>#N/A</v>
      </c>
      <c r="M607" s="131" t="e">
        <f>IF($A$823='Juan-SESSION'!$A$817,INDEX('Juan-SESSION'!$K$817:$T$824, MATCH("*Lat Pulldown*",'Juan-SESSION'!$B$817:$B$824,0), MATCH("*5th*",'Juan-SESSION'!$K$7:$T$7,0)),"")</f>
        <v>#N/A</v>
      </c>
      <c r="N607" s="44" t="e">
        <f>INDEX('Juan-SESSION'!$L$817:$U$824, MATCH("*Lat Pulldown*",'Juan-SESSION'!$B$817:$B$824,0), MATCH("*5th*",'Juan-SESSION'!$K$7:$T$7,0))</f>
        <v>#N/A</v>
      </c>
      <c r="O607" s="151"/>
      <c r="P607" s="151"/>
      <c r="Q607" s="118"/>
      <c r="R607" s="118"/>
      <c r="AF607"/>
      <c r="AG607"/>
      <c r="AH607"/>
      <c r="AI607"/>
      <c r="AJ607"/>
      <c r="AK607"/>
      <c r="AL607"/>
      <c r="AN607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/>
  <dimension ref="A1:AT897"/>
  <sheetViews>
    <sheetView workbookViewId="0">
      <pane xSplit="1" ySplit="8" topLeftCell="B263" activePane="bottomRight" state="frozen"/>
      <selection activeCell="Q459" sqref="Q459"/>
      <selection pane="topRight" activeCell="Q459" sqref="Q459"/>
      <selection pane="bottomLeft" activeCell="Q459" sqref="Q459"/>
      <selection pane="bottomRight" activeCell="B274" sqref="B274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4" width="8.33203125" style="4" bestFit="1" customWidth="1"/>
    <col min="15" max="15" width="7.6640625" style="4" bestFit="1" customWidth="1"/>
    <col min="16" max="16" width="7.1640625" style="4" bestFit="1" customWidth="1"/>
    <col min="17" max="17" width="7.6640625" style="187" bestFit="1" customWidth="1"/>
    <col min="18" max="18" width="7.1640625" style="4" bestFit="1" customWidth="1"/>
    <col min="19" max="19" width="7.6640625" style="4" bestFit="1" customWidth="1"/>
    <col min="20" max="20" width="7.1640625" style="4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92"/>
      <c r="M1" s="193"/>
      <c r="N1" s="194"/>
      <c r="O1" s="195"/>
      <c r="P1" s="195"/>
      <c r="Q1" s="196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57"/>
      <c r="L2" s="197"/>
      <c r="M2" s="198"/>
      <c r="N2" s="199"/>
      <c r="O2" s="195"/>
      <c r="P2" s="195"/>
      <c r="Q2" s="196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9"/>
      <c r="Q3" s="146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46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159"/>
      <c r="M6" s="159"/>
      <c r="N6" s="159"/>
      <c r="O6" s="159"/>
      <c r="P6" s="159"/>
      <c r="Q6" s="159"/>
      <c r="R6" s="159"/>
      <c r="S6" s="159"/>
      <c r="T6" s="159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200" t="s">
        <v>41</v>
      </c>
      <c r="L7" s="200"/>
      <c r="M7" s="201" t="s">
        <v>42</v>
      </c>
      <c r="N7" s="201"/>
      <c r="O7" s="201" t="s">
        <v>63</v>
      </c>
      <c r="P7" s="201"/>
      <c r="Q7" s="201" t="s">
        <v>64</v>
      </c>
      <c r="R7" s="201"/>
      <c r="S7" s="201" t="s">
        <v>65</v>
      </c>
      <c r="T7" s="201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160" t="s">
        <v>10</v>
      </c>
      <c r="M8" s="160" t="s">
        <v>66</v>
      </c>
      <c r="N8" s="160" t="s">
        <v>10</v>
      </c>
      <c r="O8" s="160" t="s">
        <v>66</v>
      </c>
      <c r="P8" s="160" t="s">
        <v>10</v>
      </c>
      <c r="Q8" s="160" t="s">
        <v>66</v>
      </c>
      <c r="R8" s="160" t="s">
        <v>10</v>
      </c>
      <c r="S8" s="160" t="s">
        <v>66</v>
      </c>
      <c r="T8" s="160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42143</v>
      </c>
      <c r="B9" s="178" t="s">
        <v>841</v>
      </c>
      <c r="C9" s="51"/>
      <c r="D9" s="51"/>
      <c r="E9" s="51"/>
      <c r="F9" s="51"/>
      <c r="G9" s="51"/>
      <c r="H9" s="51"/>
      <c r="I9" s="51"/>
      <c r="J9" s="52"/>
      <c r="K9" s="161">
        <v>30</v>
      </c>
      <c r="L9" s="161">
        <v>12</v>
      </c>
      <c r="M9" s="161">
        <v>30</v>
      </c>
      <c r="N9" s="161">
        <v>12</v>
      </c>
      <c r="O9" s="161">
        <v>30</v>
      </c>
      <c r="P9" s="161">
        <v>12</v>
      </c>
      <c r="Q9" s="161"/>
      <c r="R9" s="161"/>
      <c r="S9" s="161"/>
      <c r="T9" s="161"/>
      <c r="U9" s="52"/>
      <c r="V9" s="52"/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>
        <v>85</v>
      </c>
      <c r="B10" s="178" t="s">
        <v>488</v>
      </c>
      <c r="C10" s="51"/>
      <c r="D10" s="51"/>
      <c r="E10" s="51"/>
      <c r="F10" s="51"/>
      <c r="G10" s="51"/>
      <c r="H10" s="51"/>
      <c r="I10" s="52"/>
      <c r="J10" s="52"/>
      <c r="K10" s="161"/>
      <c r="L10" s="161">
        <v>10</v>
      </c>
      <c r="M10" s="161"/>
      <c r="N10" s="161">
        <v>10</v>
      </c>
      <c r="O10" s="161"/>
      <c r="P10" s="161">
        <v>10</v>
      </c>
      <c r="Q10" s="161"/>
      <c r="R10" s="161"/>
      <c r="S10" s="161"/>
      <c r="T10" s="161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>
        <v>21</v>
      </c>
      <c r="B11" s="178" t="s">
        <v>292</v>
      </c>
      <c r="C11" s="51"/>
      <c r="D11" s="51"/>
      <c r="E11" s="51"/>
      <c r="F11" s="51"/>
      <c r="G11" s="51"/>
      <c r="H11" s="51"/>
      <c r="I11" s="52"/>
      <c r="J11" s="52"/>
      <c r="K11" s="161">
        <v>17.5</v>
      </c>
      <c r="L11" s="161">
        <v>12</v>
      </c>
      <c r="M11" s="161">
        <v>17.5</v>
      </c>
      <c r="N11" s="161">
        <v>15</v>
      </c>
      <c r="O11" s="161">
        <v>17.5</v>
      </c>
      <c r="P11" s="161">
        <v>12</v>
      </c>
      <c r="Q11" s="161">
        <v>17.5</v>
      </c>
      <c r="R11" s="161">
        <v>12</v>
      </c>
      <c r="S11" s="161"/>
      <c r="T11" s="161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178" t="s">
        <v>597</v>
      </c>
      <c r="C12" s="51"/>
      <c r="D12" s="51"/>
      <c r="E12" s="51"/>
      <c r="F12" s="51"/>
      <c r="G12" s="51"/>
      <c r="H12" s="51"/>
      <c r="I12" s="52"/>
      <c r="J12" s="52"/>
      <c r="K12" s="161">
        <v>17.5</v>
      </c>
      <c r="L12" s="161">
        <v>12</v>
      </c>
      <c r="M12" s="161">
        <v>17.5</v>
      </c>
      <c r="N12" s="161">
        <v>12</v>
      </c>
      <c r="O12" s="161">
        <v>17.5</v>
      </c>
      <c r="P12" s="161">
        <v>12</v>
      </c>
      <c r="Q12" s="161">
        <v>17.5</v>
      </c>
      <c r="R12" s="161">
        <v>12</v>
      </c>
      <c r="S12" s="161"/>
      <c r="T12" s="161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178" t="s">
        <v>314</v>
      </c>
      <c r="C13" s="51"/>
      <c r="D13" s="51"/>
      <c r="E13" s="51"/>
      <c r="F13" s="51"/>
      <c r="G13" s="51"/>
      <c r="H13" s="51"/>
      <c r="I13" s="51"/>
      <c r="J13" s="52"/>
      <c r="K13" s="161">
        <v>15</v>
      </c>
      <c r="L13" s="161">
        <v>12</v>
      </c>
      <c r="M13" s="161">
        <v>15</v>
      </c>
      <c r="N13" s="161">
        <v>12</v>
      </c>
      <c r="O13" s="161">
        <v>15</v>
      </c>
      <c r="P13" s="161">
        <v>14</v>
      </c>
      <c r="Q13" s="161"/>
      <c r="R13" s="161"/>
      <c r="S13" s="161"/>
      <c r="T13" s="161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178" t="s">
        <v>420</v>
      </c>
      <c r="C14" s="51"/>
      <c r="D14" s="51"/>
      <c r="E14" s="51"/>
      <c r="F14" s="51"/>
      <c r="G14" s="51"/>
      <c r="H14" s="51"/>
      <c r="I14" s="52"/>
      <c r="J14" s="52"/>
      <c r="K14" s="161"/>
      <c r="L14" s="161">
        <v>15</v>
      </c>
      <c r="M14" s="161"/>
      <c r="N14" s="161">
        <v>15</v>
      </c>
      <c r="O14" s="161"/>
      <c r="P14" s="161">
        <v>15</v>
      </c>
      <c r="Q14" s="161"/>
      <c r="R14" s="161">
        <v>15</v>
      </c>
      <c r="S14" s="161"/>
      <c r="T14" s="161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178" t="s">
        <v>842</v>
      </c>
      <c r="C15" s="51"/>
      <c r="D15" s="51"/>
      <c r="E15" s="51"/>
      <c r="F15" s="51"/>
      <c r="G15" s="51"/>
      <c r="H15" s="51"/>
      <c r="I15" s="52"/>
      <c r="J15" s="52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42150</v>
      </c>
      <c r="B17" s="178" t="s">
        <v>315</v>
      </c>
      <c r="C17" s="51"/>
      <c r="D17" s="51"/>
      <c r="E17" s="51"/>
      <c r="F17" s="51"/>
      <c r="G17" s="51"/>
      <c r="H17" s="51"/>
      <c r="I17" s="52"/>
      <c r="J17" s="52"/>
      <c r="K17" s="161">
        <v>40</v>
      </c>
      <c r="L17" s="161">
        <v>10</v>
      </c>
      <c r="M17" s="161">
        <v>45</v>
      </c>
      <c r="N17" s="161">
        <v>10</v>
      </c>
      <c r="O17" s="161">
        <v>50</v>
      </c>
      <c r="P17" s="161">
        <v>12</v>
      </c>
      <c r="Q17" s="161">
        <v>55</v>
      </c>
      <c r="R17" s="161">
        <v>12</v>
      </c>
      <c r="S17" s="161"/>
      <c r="T17" s="161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>
        <v>87</v>
      </c>
      <c r="B18" s="178" t="s">
        <v>474</v>
      </c>
      <c r="C18" s="51"/>
      <c r="D18" s="51"/>
      <c r="E18" s="51"/>
      <c r="F18" s="51"/>
      <c r="G18" s="51"/>
      <c r="H18" s="51"/>
      <c r="I18" s="51"/>
      <c r="J18" s="52"/>
      <c r="K18" s="161">
        <v>20</v>
      </c>
      <c r="L18" s="161">
        <v>12</v>
      </c>
      <c r="M18" s="161">
        <v>20</v>
      </c>
      <c r="N18" s="161">
        <v>12</v>
      </c>
      <c r="O18" s="161">
        <v>20</v>
      </c>
      <c r="P18" s="161">
        <v>12</v>
      </c>
      <c r="Q18" s="161">
        <v>20</v>
      </c>
      <c r="R18" s="161">
        <v>12</v>
      </c>
      <c r="S18" s="161"/>
      <c r="T18" s="161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/>
      <c r="B19" s="178" t="s">
        <v>843</v>
      </c>
      <c r="C19" s="51"/>
      <c r="D19" s="51"/>
      <c r="E19" s="51"/>
      <c r="F19" s="51"/>
      <c r="G19" s="51"/>
      <c r="H19" s="51"/>
      <c r="I19" s="52"/>
      <c r="J19" s="52"/>
      <c r="K19" s="161">
        <v>2.5</v>
      </c>
      <c r="L19" s="161">
        <v>12</v>
      </c>
      <c r="M19" s="161">
        <v>2.5</v>
      </c>
      <c r="N19" s="161">
        <v>12</v>
      </c>
      <c r="O19" s="161">
        <v>2.5</v>
      </c>
      <c r="P19" s="161">
        <v>12</v>
      </c>
      <c r="Q19" s="161">
        <v>2.5</v>
      </c>
      <c r="R19" s="161">
        <v>12</v>
      </c>
      <c r="S19" s="161"/>
      <c r="T19" s="161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178" t="s">
        <v>844</v>
      </c>
      <c r="C20" s="51"/>
      <c r="D20" s="51"/>
      <c r="E20" s="51"/>
      <c r="F20" s="51"/>
      <c r="G20" s="51"/>
      <c r="H20" s="51"/>
      <c r="I20" s="52"/>
      <c r="J20" s="52"/>
      <c r="K20" s="161">
        <v>10</v>
      </c>
      <c r="L20" s="161">
        <v>12</v>
      </c>
      <c r="M20" s="161">
        <v>10</v>
      </c>
      <c r="N20" s="161">
        <v>9</v>
      </c>
      <c r="O20" s="161">
        <v>5</v>
      </c>
      <c r="P20" s="161">
        <v>5</v>
      </c>
      <c r="Q20" s="161">
        <v>10</v>
      </c>
      <c r="R20" s="161">
        <v>8</v>
      </c>
      <c r="S20" s="161">
        <v>5</v>
      </c>
      <c r="T20" s="161">
        <v>5</v>
      </c>
      <c r="U20" s="52"/>
      <c r="V20" s="52" t="s">
        <v>847</v>
      </c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178" t="s">
        <v>845</v>
      </c>
      <c r="C21" s="51"/>
      <c r="D21" s="51"/>
      <c r="E21" s="51"/>
      <c r="F21" s="51"/>
      <c r="G21" s="51"/>
      <c r="H21" s="51"/>
      <c r="I21" s="52"/>
      <c r="J21" s="52"/>
      <c r="K21" s="161">
        <v>12.5</v>
      </c>
      <c r="L21" s="161">
        <v>20</v>
      </c>
      <c r="M21" s="161">
        <v>17.5</v>
      </c>
      <c r="N21" s="161">
        <v>10</v>
      </c>
      <c r="O21" s="161">
        <v>15</v>
      </c>
      <c r="P21" s="161">
        <v>12</v>
      </c>
      <c r="Q21" s="161">
        <v>15</v>
      </c>
      <c r="R21" s="161">
        <v>12</v>
      </c>
      <c r="S21" s="161"/>
      <c r="T21" s="161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178" t="s">
        <v>846</v>
      </c>
      <c r="C22" s="51"/>
      <c r="D22" s="51"/>
      <c r="E22" s="51"/>
      <c r="F22" s="51"/>
      <c r="G22" s="51"/>
      <c r="H22" s="51"/>
      <c r="I22" s="51"/>
      <c r="J22" s="52"/>
      <c r="K22" s="161">
        <v>10</v>
      </c>
      <c r="L22" s="161">
        <v>12</v>
      </c>
      <c r="M22" s="161">
        <v>10</v>
      </c>
      <c r="N22" s="161">
        <v>10</v>
      </c>
      <c r="O22" s="161">
        <v>10</v>
      </c>
      <c r="P22" s="161">
        <v>8</v>
      </c>
      <c r="Q22" s="161">
        <v>10</v>
      </c>
      <c r="R22" s="161">
        <v>6</v>
      </c>
      <c r="S22" s="161"/>
      <c r="T22" s="161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178" t="s">
        <v>536</v>
      </c>
      <c r="C23" s="51"/>
      <c r="D23" s="51"/>
      <c r="E23" s="51"/>
      <c r="F23" s="51"/>
      <c r="G23" s="51"/>
      <c r="H23" s="51"/>
      <c r="I23" s="52"/>
      <c r="J23" s="52"/>
      <c r="K23" s="161"/>
      <c r="L23" s="161">
        <v>15</v>
      </c>
      <c r="M23" s="161">
        <v>6</v>
      </c>
      <c r="N23" s="161">
        <v>15</v>
      </c>
      <c r="O23" s="161">
        <v>6</v>
      </c>
      <c r="P23" s="161">
        <v>8</v>
      </c>
      <c r="Q23" s="161"/>
      <c r="R23" s="161"/>
      <c r="S23" s="161"/>
      <c r="T23" s="161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42152</v>
      </c>
      <c r="B25" s="178" t="s">
        <v>320</v>
      </c>
      <c r="C25" s="51"/>
      <c r="D25" s="51"/>
      <c r="E25" s="51"/>
      <c r="F25" s="51"/>
      <c r="G25" s="51"/>
      <c r="H25" s="51"/>
      <c r="I25" s="52"/>
      <c r="J25" s="52"/>
      <c r="K25" s="161">
        <v>50</v>
      </c>
      <c r="L25" s="161">
        <v>10</v>
      </c>
      <c r="M25" s="161">
        <v>50</v>
      </c>
      <c r="N25" s="161">
        <v>10</v>
      </c>
      <c r="O25" s="161">
        <v>50</v>
      </c>
      <c r="P25" s="161">
        <v>10</v>
      </c>
      <c r="Q25" s="161">
        <v>50</v>
      </c>
      <c r="R25" s="161">
        <v>10</v>
      </c>
      <c r="S25" s="161">
        <v>50</v>
      </c>
      <c r="T25" s="161">
        <v>10</v>
      </c>
      <c r="V25" s="52" t="s">
        <v>849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/>
      <c r="B26" s="178" t="s">
        <v>408</v>
      </c>
      <c r="C26" s="51"/>
      <c r="D26" s="51"/>
      <c r="E26" s="51"/>
      <c r="F26" s="51"/>
      <c r="G26" s="51"/>
      <c r="H26" s="51"/>
      <c r="I26" s="52"/>
      <c r="J26" s="52"/>
      <c r="K26" s="161">
        <v>50</v>
      </c>
      <c r="L26" s="161">
        <v>10</v>
      </c>
      <c r="M26" s="161">
        <v>50</v>
      </c>
      <c r="N26" s="161">
        <v>10</v>
      </c>
      <c r="O26" s="161">
        <v>50</v>
      </c>
      <c r="P26" s="161">
        <v>10</v>
      </c>
      <c r="Q26" s="161">
        <v>50</v>
      </c>
      <c r="R26" s="161">
        <v>10</v>
      </c>
      <c r="S26" s="161">
        <v>50</v>
      </c>
      <c r="T26" s="161">
        <v>10</v>
      </c>
      <c r="V26" s="52" t="s">
        <v>849</v>
      </c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/>
      <c r="B27" s="178" t="s">
        <v>848</v>
      </c>
      <c r="C27" s="51"/>
      <c r="D27" s="51"/>
      <c r="E27" s="51"/>
      <c r="F27" s="51"/>
      <c r="G27" s="51"/>
      <c r="H27" s="51"/>
      <c r="I27" s="52"/>
      <c r="J27" s="52"/>
      <c r="K27" s="161">
        <v>10</v>
      </c>
      <c r="L27" s="161">
        <v>20</v>
      </c>
      <c r="M27" s="161">
        <v>10</v>
      </c>
      <c r="N27" s="161">
        <v>20</v>
      </c>
      <c r="O27" s="161">
        <v>12</v>
      </c>
      <c r="P27" s="161">
        <v>20</v>
      </c>
      <c r="Q27" s="161">
        <v>14</v>
      </c>
      <c r="R27" s="161">
        <v>14</v>
      </c>
      <c r="S27" s="161"/>
      <c r="T27" s="161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 t="s">
        <v>365</v>
      </c>
      <c r="B28" s="178" t="s">
        <v>342</v>
      </c>
      <c r="C28" s="51"/>
      <c r="D28" s="51"/>
      <c r="E28" s="51"/>
      <c r="F28" s="51"/>
      <c r="G28" s="51"/>
      <c r="H28" s="51"/>
      <c r="I28" s="52"/>
      <c r="J28" s="52"/>
      <c r="K28" s="161">
        <v>15</v>
      </c>
      <c r="L28" s="161">
        <v>12</v>
      </c>
      <c r="M28" s="161">
        <v>15</v>
      </c>
      <c r="N28" s="161">
        <v>12</v>
      </c>
      <c r="O28" s="161">
        <v>15</v>
      </c>
      <c r="P28" s="161">
        <v>10</v>
      </c>
      <c r="Q28" s="161">
        <v>17.5</v>
      </c>
      <c r="R28" s="161">
        <v>12</v>
      </c>
      <c r="S28" s="161"/>
      <c r="T28" s="161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178"/>
      <c r="C29" s="51"/>
      <c r="D29" s="51"/>
      <c r="E29" s="51"/>
      <c r="F29" s="51"/>
      <c r="G29" s="51"/>
      <c r="H29" s="51"/>
      <c r="I29" s="52"/>
      <c r="J29" s="52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182"/>
      <c r="C30" s="51"/>
      <c r="D30" s="51"/>
      <c r="E30" s="51"/>
      <c r="F30" s="51"/>
      <c r="G30" s="51"/>
      <c r="H30" s="51"/>
      <c r="I30" s="52"/>
      <c r="J30" s="52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178"/>
      <c r="C31" s="51"/>
      <c r="D31" s="51"/>
      <c r="E31" s="51"/>
      <c r="F31" s="51"/>
      <c r="G31" s="51"/>
      <c r="H31" s="51"/>
      <c r="I31" s="52"/>
      <c r="J31" s="52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178"/>
      <c r="C32" s="51"/>
      <c r="D32" s="51"/>
      <c r="E32" s="51"/>
      <c r="F32" s="51"/>
      <c r="G32" s="51"/>
      <c r="H32" s="51"/>
      <c r="I32" s="52"/>
      <c r="J32" s="52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42157</v>
      </c>
      <c r="B34" s="178" t="s">
        <v>369</v>
      </c>
      <c r="C34" s="51"/>
      <c r="D34" s="51"/>
      <c r="E34" s="51"/>
      <c r="F34" s="51"/>
      <c r="G34" s="51"/>
      <c r="H34" s="51"/>
      <c r="I34" s="52"/>
      <c r="J34" s="52"/>
      <c r="K34" s="161">
        <v>40</v>
      </c>
      <c r="L34" s="161">
        <v>12</v>
      </c>
      <c r="M34" s="161">
        <v>45</v>
      </c>
      <c r="N34" s="161">
        <v>12</v>
      </c>
      <c r="O34" s="161">
        <v>45</v>
      </c>
      <c r="P34" s="161">
        <v>8</v>
      </c>
      <c r="Q34" s="161">
        <v>45</v>
      </c>
      <c r="R34" s="161">
        <v>8</v>
      </c>
      <c r="S34" s="161"/>
      <c r="T34" s="161"/>
      <c r="U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>
        <v>85</v>
      </c>
      <c r="B35" s="178" t="s">
        <v>850</v>
      </c>
      <c r="C35" s="51"/>
      <c r="D35" s="51"/>
      <c r="E35" s="51"/>
      <c r="F35" s="51"/>
      <c r="G35" s="51"/>
      <c r="H35" s="51"/>
      <c r="I35" s="52"/>
      <c r="J35" s="52"/>
      <c r="K35" s="161">
        <v>20</v>
      </c>
      <c r="L35" s="161">
        <v>15</v>
      </c>
      <c r="M35" s="161">
        <v>20</v>
      </c>
      <c r="N35" s="161">
        <v>15</v>
      </c>
      <c r="O35" s="161">
        <v>25</v>
      </c>
      <c r="P35" s="161">
        <v>15</v>
      </c>
      <c r="Q35" s="161">
        <v>25</v>
      </c>
      <c r="R35" s="161">
        <v>15</v>
      </c>
      <c r="S35" s="161"/>
      <c r="T35" s="161"/>
      <c r="U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>
        <v>21.6</v>
      </c>
      <c r="B36" s="178" t="s">
        <v>408</v>
      </c>
      <c r="C36" s="51"/>
      <c r="D36" s="51"/>
      <c r="E36" s="51"/>
      <c r="F36" s="51"/>
      <c r="G36" s="51"/>
      <c r="H36" s="51"/>
      <c r="I36" s="52"/>
      <c r="J36" s="52"/>
      <c r="K36" s="161">
        <v>65</v>
      </c>
      <c r="L36" s="161">
        <v>10</v>
      </c>
      <c r="M36" s="161">
        <v>50</v>
      </c>
      <c r="N36" s="161">
        <v>10</v>
      </c>
      <c r="O36" s="161">
        <v>60</v>
      </c>
      <c r="P36" s="161">
        <v>8</v>
      </c>
      <c r="Q36" s="161">
        <v>60</v>
      </c>
      <c r="R36" s="161">
        <v>6</v>
      </c>
      <c r="S36" s="161">
        <v>45</v>
      </c>
      <c r="T36" s="161">
        <v>10</v>
      </c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178" t="s">
        <v>748</v>
      </c>
      <c r="C37" s="51"/>
      <c r="D37" s="51"/>
      <c r="E37" s="51"/>
      <c r="F37" s="51"/>
      <c r="G37" s="51"/>
      <c r="H37" s="51"/>
      <c r="I37" s="52"/>
      <c r="J37" s="52"/>
      <c r="K37" s="161">
        <v>18</v>
      </c>
      <c r="L37" s="161">
        <v>20</v>
      </c>
      <c r="M37" s="161">
        <v>18</v>
      </c>
      <c r="N37" s="161">
        <v>20</v>
      </c>
      <c r="O37" s="161">
        <v>18</v>
      </c>
      <c r="P37" s="161">
        <v>12</v>
      </c>
      <c r="Q37" s="161"/>
      <c r="R37" s="161"/>
      <c r="S37" s="161"/>
      <c r="T37" s="161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178" t="s">
        <v>851</v>
      </c>
      <c r="C38" s="52"/>
      <c r="D38" s="52"/>
      <c r="E38" s="52"/>
      <c r="F38" s="52"/>
      <c r="G38" s="52"/>
      <c r="H38" s="52"/>
      <c r="I38" s="52"/>
      <c r="J38" s="52"/>
      <c r="K38" s="161">
        <v>20</v>
      </c>
      <c r="L38" s="161">
        <v>20</v>
      </c>
      <c r="M38" s="161">
        <v>30</v>
      </c>
      <c r="N38" s="161">
        <v>6</v>
      </c>
      <c r="O38" s="161">
        <v>20</v>
      </c>
      <c r="P38" s="161">
        <v>6</v>
      </c>
      <c r="Q38" s="161">
        <v>20</v>
      </c>
      <c r="R38" s="161">
        <v>10</v>
      </c>
      <c r="S38" s="161"/>
      <c r="T38" s="161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178" t="s">
        <v>294</v>
      </c>
      <c r="C39" s="11"/>
      <c r="D39" s="11"/>
      <c r="E39" s="11"/>
      <c r="F39" s="11"/>
      <c r="G39" s="11"/>
      <c r="H39" s="11"/>
      <c r="I39" s="11"/>
      <c r="J39" s="11"/>
      <c r="K39" s="161">
        <v>15</v>
      </c>
      <c r="L39" s="161">
        <v>12</v>
      </c>
      <c r="M39" s="161">
        <v>15</v>
      </c>
      <c r="N39" s="161">
        <v>12</v>
      </c>
      <c r="O39" s="161">
        <v>15</v>
      </c>
      <c r="P39" s="161">
        <v>12</v>
      </c>
      <c r="Q39" s="161"/>
      <c r="R39" s="161"/>
      <c r="S39" s="161"/>
      <c r="T39" s="161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178" t="s">
        <v>314</v>
      </c>
      <c r="C40" s="52"/>
      <c r="D40" s="52"/>
      <c r="E40" s="52"/>
      <c r="F40" s="52"/>
      <c r="G40" s="52"/>
      <c r="H40" s="52"/>
      <c r="I40" s="52"/>
      <c r="J40" s="52"/>
      <c r="K40" s="161">
        <v>25</v>
      </c>
      <c r="L40" s="161">
        <v>12</v>
      </c>
      <c r="M40" s="161">
        <v>20</v>
      </c>
      <c r="N40" s="161">
        <v>12</v>
      </c>
      <c r="O40" s="161">
        <v>20</v>
      </c>
      <c r="P40" s="161">
        <v>15</v>
      </c>
      <c r="Q40" s="161"/>
      <c r="R40" s="161"/>
      <c r="S40" s="161"/>
      <c r="T40" s="161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K41" s="161">
        <v>25</v>
      </c>
      <c r="L41" s="161">
        <v>12</v>
      </c>
      <c r="M41" s="161">
        <v>20</v>
      </c>
      <c r="N41" s="161">
        <v>12</v>
      </c>
      <c r="O41" s="161">
        <v>20</v>
      </c>
      <c r="P41" s="161">
        <v>15</v>
      </c>
      <c r="Q41" s="146"/>
      <c r="S41" s="146"/>
      <c r="T41" s="146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42166</v>
      </c>
      <c r="B43" s="178" t="s">
        <v>408</v>
      </c>
      <c r="C43" s="11"/>
      <c r="D43" s="11"/>
      <c r="E43" s="11"/>
      <c r="F43" s="11"/>
      <c r="G43" s="11"/>
      <c r="H43" s="11"/>
      <c r="I43" s="11"/>
      <c r="J43" s="11"/>
      <c r="K43" s="161">
        <v>65</v>
      </c>
      <c r="L43" s="161">
        <v>10</v>
      </c>
      <c r="M43" s="161">
        <v>65</v>
      </c>
      <c r="N43" s="161">
        <v>10</v>
      </c>
      <c r="O43" s="161">
        <v>65</v>
      </c>
      <c r="P43" s="161">
        <v>10</v>
      </c>
      <c r="Q43" s="161">
        <v>50</v>
      </c>
      <c r="R43" s="161">
        <v>10</v>
      </c>
      <c r="S43" s="161"/>
      <c r="T43" s="161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/>
      <c r="B44" s="178" t="s">
        <v>852</v>
      </c>
      <c r="C44" s="11"/>
      <c r="D44" s="11"/>
      <c r="E44" s="11"/>
      <c r="F44" s="11"/>
      <c r="G44" s="11"/>
      <c r="H44" s="11"/>
      <c r="I44" s="11"/>
      <c r="J44" s="11"/>
      <c r="K44" s="161">
        <v>45</v>
      </c>
      <c r="L44" s="161">
        <v>10</v>
      </c>
      <c r="M44" s="161">
        <v>45</v>
      </c>
      <c r="N44" s="161">
        <v>10</v>
      </c>
      <c r="O44" s="161">
        <v>35</v>
      </c>
      <c r="P44" s="161">
        <v>10</v>
      </c>
      <c r="Q44" s="161"/>
      <c r="R44" s="161"/>
      <c r="S44" s="161"/>
      <c r="T44" s="16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/>
      <c r="B45" s="178" t="s">
        <v>559</v>
      </c>
      <c r="C45" s="11"/>
      <c r="D45" s="11"/>
      <c r="E45" s="11"/>
      <c r="F45" s="11"/>
      <c r="G45" s="11"/>
      <c r="H45" s="11"/>
      <c r="I45" s="11"/>
      <c r="J45" s="11"/>
      <c r="K45" s="161">
        <v>20</v>
      </c>
      <c r="L45" s="161">
        <v>10</v>
      </c>
      <c r="M45" s="161">
        <v>20</v>
      </c>
      <c r="N45" s="161">
        <v>10</v>
      </c>
      <c r="O45" s="161"/>
      <c r="P45" s="161"/>
      <c r="Q45" s="161"/>
      <c r="R45" s="161"/>
      <c r="S45" s="146"/>
      <c r="T45" s="146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178" t="s">
        <v>560</v>
      </c>
      <c r="C46" s="11"/>
      <c r="D46" s="11"/>
      <c r="E46" s="11"/>
      <c r="F46" s="11"/>
      <c r="G46" s="11"/>
      <c r="H46" s="11"/>
      <c r="I46" s="11"/>
      <c r="J46" s="11"/>
      <c r="K46" s="161">
        <v>12.5</v>
      </c>
      <c r="L46" s="161">
        <v>10</v>
      </c>
      <c r="M46" s="161">
        <v>12.5</v>
      </c>
      <c r="N46" s="161">
        <v>10</v>
      </c>
      <c r="O46" s="161"/>
      <c r="P46" s="161"/>
      <c r="Q46" s="161"/>
      <c r="R46" s="161"/>
      <c r="S46" s="146"/>
      <c r="T46" s="146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178"/>
      <c r="C47" s="11"/>
      <c r="D47" s="11"/>
      <c r="E47" s="11"/>
      <c r="F47" s="11"/>
      <c r="G47" s="11"/>
      <c r="H47" s="11"/>
      <c r="I47" s="11"/>
      <c r="J47" s="11"/>
      <c r="K47" s="161"/>
      <c r="L47" s="161"/>
      <c r="M47" s="161"/>
      <c r="N47" s="161"/>
      <c r="O47" s="161"/>
      <c r="P47" s="161"/>
      <c r="Q47" s="146"/>
      <c r="R47" s="146"/>
      <c r="S47" s="146"/>
      <c r="T47" s="146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 s="178"/>
      <c r="C48" s="11"/>
      <c r="D48" s="11"/>
      <c r="E48" s="11"/>
      <c r="F48" s="11"/>
      <c r="G48" s="11"/>
      <c r="H48" s="11"/>
      <c r="I48" s="11"/>
      <c r="J48" s="11"/>
      <c r="K48" s="146"/>
      <c r="L48" s="161"/>
      <c r="M48" s="146"/>
      <c r="N48" s="161"/>
      <c r="O48" s="146"/>
      <c r="P48" s="161"/>
      <c r="Q48" s="146"/>
      <c r="R48" s="146"/>
      <c r="S48" s="146"/>
      <c r="T48" s="146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 s="178"/>
      <c r="C49" s="11"/>
      <c r="D49" s="11"/>
      <c r="E49" s="11"/>
      <c r="F49" s="11"/>
      <c r="G49" s="11"/>
      <c r="H49" s="11"/>
      <c r="I49" s="11"/>
      <c r="J49" s="11"/>
      <c r="K49" s="146"/>
      <c r="L49" s="161"/>
      <c r="M49" s="146"/>
      <c r="N49" s="161"/>
      <c r="O49" s="146"/>
      <c r="P49" s="161"/>
      <c r="Q49" s="146"/>
      <c r="R49" s="146"/>
      <c r="S49" s="146"/>
      <c r="T49" s="146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42171</v>
      </c>
      <c r="B52" s="178" t="s">
        <v>378</v>
      </c>
      <c r="C52" s="11"/>
      <c r="D52" s="11"/>
      <c r="E52" s="11"/>
      <c r="F52" s="11"/>
      <c r="G52" s="11"/>
      <c r="H52" s="11"/>
      <c r="I52" s="11"/>
      <c r="J52" s="11"/>
      <c r="K52" s="146">
        <v>18</v>
      </c>
      <c r="L52" s="146">
        <v>15</v>
      </c>
      <c r="M52" s="161">
        <v>18</v>
      </c>
      <c r="N52" s="161">
        <v>12</v>
      </c>
      <c r="O52" s="161">
        <v>22</v>
      </c>
      <c r="P52" s="161">
        <v>10</v>
      </c>
      <c r="Q52" s="161">
        <v>22</v>
      </c>
      <c r="R52" s="161">
        <v>9</v>
      </c>
      <c r="S52" s="161"/>
      <c r="T52" s="16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>
        <v>84.5</v>
      </c>
      <c r="B53" s="178" t="s">
        <v>600</v>
      </c>
      <c r="C53" s="11"/>
      <c r="D53" s="11"/>
      <c r="E53" s="11"/>
      <c r="F53" s="11"/>
      <c r="G53" s="11"/>
      <c r="H53" s="11"/>
      <c r="I53" s="11"/>
      <c r="J53" s="11"/>
      <c r="K53" s="146">
        <v>8</v>
      </c>
      <c r="L53" s="146">
        <v>12</v>
      </c>
      <c r="M53" s="146">
        <v>8</v>
      </c>
      <c r="N53" s="161">
        <v>12</v>
      </c>
      <c r="O53" s="161">
        <v>8</v>
      </c>
      <c r="P53" s="161">
        <v>12</v>
      </c>
      <c r="Q53" s="161">
        <v>8</v>
      </c>
      <c r="R53" s="161">
        <v>12</v>
      </c>
      <c r="S53" s="146"/>
      <c r="T53" s="146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>
        <v>20.5</v>
      </c>
      <c r="B54" s="178" t="s">
        <v>670</v>
      </c>
      <c r="C54" s="11"/>
      <c r="D54" s="11"/>
      <c r="E54" s="11"/>
      <c r="F54" s="11"/>
      <c r="G54" s="11"/>
      <c r="H54" s="11"/>
      <c r="I54" s="11"/>
      <c r="J54" s="11"/>
      <c r="K54" s="146">
        <v>45</v>
      </c>
      <c r="L54" s="146">
        <v>15</v>
      </c>
      <c r="M54" s="146">
        <v>50</v>
      </c>
      <c r="N54" s="161">
        <v>12</v>
      </c>
      <c r="O54" s="161">
        <v>50</v>
      </c>
      <c r="P54" s="161">
        <v>12</v>
      </c>
      <c r="Q54" s="161">
        <v>50</v>
      </c>
      <c r="R54" s="161">
        <v>12</v>
      </c>
      <c r="S54" s="146"/>
      <c r="T54" s="146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s="178" t="s">
        <v>300</v>
      </c>
      <c r="C55" s="11"/>
      <c r="D55" s="11"/>
      <c r="E55" s="11"/>
      <c r="F55" s="11"/>
      <c r="G55" s="11"/>
      <c r="H55" s="11"/>
      <c r="I55" s="11"/>
      <c r="J55" s="11"/>
      <c r="K55" s="161">
        <v>20</v>
      </c>
      <c r="L55" s="161">
        <v>12</v>
      </c>
      <c r="M55" s="161">
        <v>20</v>
      </c>
      <c r="N55" s="161">
        <v>12</v>
      </c>
      <c r="O55" s="161">
        <v>20</v>
      </c>
      <c r="P55" s="161">
        <v>12</v>
      </c>
      <c r="Q55" s="161">
        <v>20</v>
      </c>
      <c r="R55" s="161">
        <v>8</v>
      </c>
      <c r="S55" s="146"/>
      <c r="T55" s="146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s="178" t="s">
        <v>317</v>
      </c>
      <c r="C56" s="11"/>
      <c r="D56" s="11"/>
      <c r="E56" s="11"/>
      <c r="F56" s="11"/>
      <c r="G56" s="11"/>
      <c r="H56" s="11"/>
      <c r="I56" s="11"/>
      <c r="J56" s="11"/>
      <c r="K56" s="161">
        <v>17.5</v>
      </c>
      <c r="L56" s="161">
        <v>15</v>
      </c>
      <c r="M56" s="161">
        <v>20</v>
      </c>
      <c r="N56" s="161">
        <v>15</v>
      </c>
      <c r="O56" s="161">
        <v>20</v>
      </c>
      <c r="P56" s="161">
        <v>15</v>
      </c>
      <c r="Q56" s="161">
        <v>20</v>
      </c>
      <c r="R56" s="161">
        <v>12</v>
      </c>
      <c r="S56" s="146"/>
      <c r="T56" s="146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s="178" t="s">
        <v>303</v>
      </c>
      <c r="C57" s="11"/>
      <c r="D57" s="11"/>
      <c r="E57" s="11"/>
      <c r="F57" s="11"/>
      <c r="G57" s="11"/>
      <c r="H57" s="11"/>
      <c r="I57" s="11"/>
      <c r="J57" s="11"/>
      <c r="K57" s="161">
        <v>15</v>
      </c>
      <c r="L57" s="161">
        <v>15</v>
      </c>
      <c r="M57" s="161">
        <v>17.5</v>
      </c>
      <c r="N57" s="161">
        <v>15</v>
      </c>
      <c r="O57" s="161">
        <v>17.5</v>
      </c>
      <c r="P57" s="161">
        <v>15</v>
      </c>
      <c r="Q57" s="187">
        <v>17.5</v>
      </c>
      <c r="R57" s="161">
        <v>15</v>
      </c>
      <c r="S57" s="146"/>
      <c r="T57" s="146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 s="178" t="s">
        <v>443</v>
      </c>
      <c r="C58" s="11"/>
      <c r="D58" s="11"/>
      <c r="E58" s="11"/>
      <c r="F58" s="11"/>
      <c r="G58" s="11"/>
      <c r="H58" s="11"/>
      <c r="I58" s="11"/>
      <c r="J58" s="11"/>
      <c r="K58" s="146"/>
      <c r="L58" s="161">
        <v>15</v>
      </c>
      <c r="M58" s="146"/>
      <c r="N58" s="161">
        <v>20</v>
      </c>
      <c r="O58" s="146"/>
      <c r="P58" s="161">
        <v>20</v>
      </c>
      <c r="Q58" s="146"/>
      <c r="R58" s="161">
        <v>20</v>
      </c>
      <c r="S58" s="146"/>
      <c r="T58" s="146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 s="178" t="s">
        <v>673</v>
      </c>
      <c r="C59" s="11"/>
      <c r="D59" s="11"/>
      <c r="E59" s="11"/>
      <c r="F59" s="11"/>
      <c r="G59" s="11"/>
      <c r="H59" s="11"/>
      <c r="I59" s="11"/>
      <c r="J59" s="11"/>
      <c r="K59" s="146"/>
      <c r="L59" s="161">
        <v>20</v>
      </c>
      <c r="M59" s="146"/>
      <c r="N59" s="161">
        <v>20</v>
      </c>
      <c r="O59" s="146"/>
      <c r="P59" s="161">
        <v>20</v>
      </c>
      <c r="Q59" s="146"/>
      <c r="R59" s="161">
        <v>20</v>
      </c>
      <c r="S59" s="146"/>
      <c r="T59" s="146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42173</v>
      </c>
      <c r="B61" s="178" t="s">
        <v>320</v>
      </c>
      <c r="C61" s="11"/>
      <c r="D61" s="11"/>
      <c r="E61" s="11"/>
      <c r="F61" s="11"/>
      <c r="G61" s="11"/>
      <c r="H61" s="11"/>
      <c r="I61" s="11"/>
      <c r="J61" s="11"/>
      <c r="K61" s="146">
        <v>55</v>
      </c>
      <c r="L61" s="161">
        <v>12</v>
      </c>
      <c r="M61" s="146">
        <v>57.5</v>
      </c>
      <c r="N61" s="161">
        <v>12</v>
      </c>
      <c r="O61" s="161">
        <v>17.5</v>
      </c>
      <c r="P61" s="161">
        <v>12</v>
      </c>
      <c r="Q61" s="161"/>
      <c r="R61" s="161"/>
      <c r="S61" s="161"/>
      <c r="T61" s="161"/>
      <c r="U61" s="11"/>
      <c r="V61" s="178" t="s">
        <v>856</v>
      </c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/>
      <c r="B62" s="178" t="s">
        <v>850</v>
      </c>
      <c r="C62" s="11"/>
      <c r="D62" s="11"/>
      <c r="E62" s="11"/>
      <c r="F62" s="11"/>
      <c r="G62" s="11"/>
      <c r="H62" s="11"/>
      <c r="I62" s="11"/>
      <c r="J62" s="11"/>
      <c r="K62" s="146">
        <v>12.5</v>
      </c>
      <c r="L62" s="161">
        <v>12</v>
      </c>
      <c r="M62" s="146">
        <v>15</v>
      </c>
      <c r="N62" s="161">
        <v>12</v>
      </c>
      <c r="O62" s="161">
        <v>17.5</v>
      </c>
      <c r="P62" s="161">
        <v>12</v>
      </c>
      <c r="Q62" s="161"/>
      <c r="R62" s="146"/>
      <c r="S62" s="146"/>
      <c r="T62" s="146"/>
      <c r="U62" s="11"/>
      <c r="V62" s="178" t="s">
        <v>857</v>
      </c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/>
      <c r="B63" s="178" t="s">
        <v>475</v>
      </c>
      <c r="C63" s="11"/>
      <c r="D63" s="11"/>
      <c r="E63" s="11"/>
      <c r="F63" s="11"/>
      <c r="G63" s="11"/>
      <c r="H63" s="11"/>
      <c r="I63" s="11"/>
      <c r="J63" s="11"/>
      <c r="K63" s="146">
        <v>12.5</v>
      </c>
      <c r="L63" s="161">
        <v>12</v>
      </c>
      <c r="M63" s="146">
        <v>15</v>
      </c>
      <c r="N63" s="161">
        <v>12</v>
      </c>
      <c r="O63" s="161">
        <v>17.5</v>
      </c>
      <c r="P63" s="161">
        <v>12</v>
      </c>
      <c r="Q63" s="146"/>
      <c r="R63" s="146"/>
      <c r="S63" s="146"/>
      <c r="T63" s="146"/>
      <c r="U63" s="11"/>
      <c r="V63" s="178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A64" s="5" t="s">
        <v>853</v>
      </c>
      <c r="B64" s="178" t="s">
        <v>408</v>
      </c>
      <c r="K64" s="161">
        <v>65</v>
      </c>
      <c r="L64" s="161">
        <v>10</v>
      </c>
      <c r="M64" s="161">
        <v>55</v>
      </c>
      <c r="N64" s="161">
        <v>12</v>
      </c>
      <c r="O64" s="161">
        <v>50</v>
      </c>
      <c r="P64" s="161">
        <v>12</v>
      </c>
      <c r="R64" s="161"/>
      <c r="S64" s="161"/>
      <c r="T64" s="161"/>
    </row>
    <row r="65" spans="1:31">
      <c r="B65" s="178" t="s">
        <v>589</v>
      </c>
      <c r="K65" s="161">
        <v>55</v>
      </c>
      <c r="L65" s="161">
        <v>12</v>
      </c>
      <c r="M65" s="161">
        <v>55</v>
      </c>
      <c r="N65" s="161">
        <v>12</v>
      </c>
      <c r="O65" s="161">
        <v>45</v>
      </c>
      <c r="P65" s="161">
        <v>12</v>
      </c>
    </row>
    <row r="66" spans="1:31">
      <c r="A66" s="44"/>
      <c r="B66" s="178" t="s">
        <v>854</v>
      </c>
      <c r="C66" s="11"/>
      <c r="D66" s="11"/>
      <c r="E66" s="11"/>
      <c r="F66" s="11"/>
      <c r="G66" s="11"/>
      <c r="H66" s="11"/>
      <c r="I66" s="11"/>
      <c r="J66" s="11"/>
      <c r="K66" s="161">
        <v>15</v>
      </c>
      <c r="L66" s="161">
        <v>12</v>
      </c>
      <c r="M66" s="161">
        <v>25</v>
      </c>
      <c r="N66" s="161">
        <v>12</v>
      </c>
      <c r="O66" s="161">
        <v>25</v>
      </c>
      <c r="P66" s="161">
        <v>12</v>
      </c>
      <c r="Q66" s="146"/>
      <c r="R66" s="146"/>
      <c r="S66" s="146"/>
      <c r="T66" s="146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 s="178" t="s">
        <v>358</v>
      </c>
      <c r="C67" s="11"/>
      <c r="D67" s="11"/>
      <c r="E67" s="11"/>
      <c r="F67" s="11"/>
      <c r="G67" s="11"/>
      <c r="H67" s="11"/>
      <c r="I67" s="11"/>
      <c r="J67" s="11"/>
      <c r="K67" s="161">
        <v>15</v>
      </c>
      <c r="L67" s="161">
        <v>12</v>
      </c>
      <c r="M67" s="161">
        <v>10</v>
      </c>
      <c r="N67" s="161">
        <v>12</v>
      </c>
      <c r="O67" s="161">
        <v>5</v>
      </c>
      <c r="P67" s="161">
        <v>4</v>
      </c>
      <c r="Q67" s="161">
        <v>20</v>
      </c>
      <c r="R67" s="161">
        <v>12</v>
      </c>
      <c r="S67" s="161">
        <v>15</v>
      </c>
      <c r="T67" s="161">
        <v>8</v>
      </c>
      <c r="U67" s="161"/>
      <c r="V67" s="11" t="s">
        <v>858</v>
      </c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 s="178" t="s">
        <v>855</v>
      </c>
      <c r="C68" s="11"/>
      <c r="D68" s="11"/>
      <c r="E68" s="11"/>
      <c r="F68" s="11"/>
      <c r="G68" s="11"/>
      <c r="H68" s="11"/>
      <c r="I68" s="11"/>
      <c r="J68" s="11"/>
      <c r="K68" s="161">
        <v>18</v>
      </c>
      <c r="L68" s="161">
        <v>12</v>
      </c>
      <c r="M68" s="161">
        <v>18</v>
      </c>
      <c r="N68" s="161">
        <v>12</v>
      </c>
      <c r="O68" s="161">
        <v>18</v>
      </c>
      <c r="P68" s="161">
        <v>12</v>
      </c>
      <c r="Q68" s="146"/>
      <c r="R68" s="146"/>
      <c r="S68" s="146"/>
      <c r="T68" s="146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42177</v>
      </c>
      <c r="B70" s="178" t="s">
        <v>378</v>
      </c>
      <c r="C70" s="11"/>
      <c r="D70" s="11"/>
      <c r="E70" s="11"/>
      <c r="F70" s="11"/>
      <c r="G70" s="11"/>
      <c r="H70" s="11"/>
      <c r="I70" s="11"/>
      <c r="J70" s="11"/>
      <c r="K70" s="161">
        <v>22</v>
      </c>
      <c r="L70" s="161">
        <v>12</v>
      </c>
      <c r="M70" s="161">
        <v>22</v>
      </c>
      <c r="N70" s="161">
        <v>12</v>
      </c>
      <c r="O70" s="161">
        <v>22</v>
      </c>
      <c r="P70" s="161">
        <v>9</v>
      </c>
      <c r="Q70" s="161">
        <v>22</v>
      </c>
      <c r="R70" s="161">
        <v>8</v>
      </c>
      <c r="S70" s="161"/>
      <c r="T70" s="16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>
        <v>84</v>
      </c>
      <c r="B71" s="178" t="s">
        <v>859</v>
      </c>
      <c r="C71" s="11"/>
      <c r="D71" s="11"/>
      <c r="E71" s="11"/>
      <c r="F71" s="11"/>
      <c r="G71" s="11"/>
      <c r="H71" s="11"/>
      <c r="I71" s="11"/>
      <c r="J71" s="11"/>
      <c r="K71" s="161">
        <v>22</v>
      </c>
      <c r="L71" s="161">
        <v>13</v>
      </c>
      <c r="M71" s="161">
        <v>22</v>
      </c>
      <c r="N71" s="161">
        <v>13</v>
      </c>
      <c r="O71" s="161">
        <v>22</v>
      </c>
      <c r="P71" s="161">
        <v>13</v>
      </c>
      <c r="Q71" s="161">
        <v>22</v>
      </c>
      <c r="R71" s="161">
        <v>13</v>
      </c>
      <c r="S71" s="161"/>
      <c r="T71" s="16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>
        <v>21.4</v>
      </c>
      <c r="B72" s="178" t="s">
        <v>860</v>
      </c>
      <c r="C72" s="11"/>
      <c r="D72" s="11"/>
      <c r="E72" s="11"/>
      <c r="F72" s="11"/>
      <c r="G72" s="11"/>
      <c r="H72" s="11"/>
      <c r="I72" s="11"/>
      <c r="J72" s="11"/>
      <c r="K72" s="161">
        <v>14</v>
      </c>
      <c r="L72" s="161">
        <v>12</v>
      </c>
      <c r="M72" s="161">
        <v>14</v>
      </c>
      <c r="N72" s="161">
        <v>10</v>
      </c>
      <c r="O72" s="161">
        <v>14</v>
      </c>
      <c r="P72" s="161">
        <v>10</v>
      </c>
      <c r="Q72" s="161">
        <v>14</v>
      </c>
      <c r="R72" s="161">
        <v>10</v>
      </c>
      <c r="S72" s="146"/>
      <c r="T72" s="146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s="178" t="s">
        <v>861</v>
      </c>
      <c r="C73" s="11"/>
      <c r="D73" s="11"/>
      <c r="E73" s="11"/>
      <c r="F73" s="11"/>
      <c r="G73" s="11"/>
      <c r="H73" s="11"/>
      <c r="I73" s="11"/>
      <c r="J73" s="11"/>
      <c r="K73" s="161">
        <v>12</v>
      </c>
      <c r="L73" s="161">
        <v>8</v>
      </c>
      <c r="M73" s="161">
        <v>12</v>
      </c>
      <c r="N73" s="161">
        <v>10</v>
      </c>
      <c r="O73" s="161">
        <v>12</v>
      </c>
      <c r="P73" s="161">
        <v>10</v>
      </c>
      <c r="Q73" s="161">
        <v>12</v>
      </c>
      <c r="R73" s="161">
        <v>10</v>
      </c>
      <c r="S73" s="146"/>
      <c r="T73" s="146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s="178" t="s">
        <v>314</v>
      </c>
      <c r="C74" s="11"/>
      <c r="D74" s="11"/>
      <c r="E74" s="11"/>
      <c r="F74" s="11"/>
      <c r="G74" s="11"/>
      <c r="H74" s="11"/>
      <c r="I74" s="11"/>
      <c r="J74" s="11"/>
      <c r="K74" s="161">
        <v>22.5</v>
      </c>
      <c r="L74" s="161">
        <v>12</v>
      </c>
      <c r="M74" s="161">
        <v>25</v>
      </c>
      <c r="N74" s="161">
        <v>12</v>
      </c>
      <c r="O74" s="161">
        <v>25</v>
      </c>
      <c r="P74" s="161">
        <v>12</v>
      </c>
      <c r="Q74" s="161">
        <v>25</v>
      </c>
      <c r="R74" s="161">
        <v>6</v>
      </c>
      <c r="S74" s="161">
        <v>22.5</v>
      </c>
      <c r="T74" s="161">
        <v>6</v>
      </c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s="178" t="s">
        <v>443</v>
      </c>
      <c r="C75" s="11"/>
      <c r="D75" s="11"/>
      <c r="E75" s="11"/>
      <c r="F75" s="11"/>
      <c r="G75" s="11"/>
      <c r="H75" s="11"/>
      <c r="I75" s="11"/>
      <c r="J75" s="11"/>
      <c r="K75" s="161"/>
      <c r="L75" s="161">
        <v>20</v>
      </c>
      <c r="M75" s="161"/>
      <c r="N75" s="161">
        <v>15</v>
      </c>
      <c r="O75" s="161"/>
      <c r="P75" s="161">
        <v>15</v>
      </c>
      <c r="Q75" s="146"/>
      <c r="R75" s="146"/>
      <c r="S75" s="146"/>
      <c r="T75" s="146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 s="178" t="s">
        <v>862</v>
      </c>
      <c r="C76" s="11"/>
      <c r="D76" s="11"/>
      <c r="E76" s="11"/>
      <c r="F76" s="11"/>
      <c r="G76" s="11"/>
      <c r="H76" s="11"/>
      <c r="I76" s="11"/>
      <c r="J76" s="11"/>
      <c r="K76" s="146"/>
      <c r="L76" s="161">
        <v>20</v>
      </c>
      <c r="M76" s="161">
        <v>5</v>
      </c>
      <c r="N76" s="161">
        <v>20</v>
      </c>
      <c r="O76" s="161">
        <v>10</v>
      </c>
      <c r="P76" s="161">
        <v>20</v>
      </c>
      <c r="Q76" s="146"/>
      <c r="R76" s="146"/>
      <c r="S76" s="146"/>
      <c r="T76" s="146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42221</v>
      </c>
      <c r="B79" s="178" t="s">
        <v>315</v>
      </c>
      <c r="C79" s="11"/>
      <c r="D79" s="11"/>
      <c r="E79" s="11"/>
      <c r="F79" s="11"/>
      <c r="G79" s="11"/>
      <c r="H79" s="11"/>
      <c r="I79" s="11"/>
      <c r="J79" s="11"/>
      <c r="K79" s="146">
        <v>50</v>
      </c>
      <c r="L79" s="161">
        <v>12</v>
      </c>
      <c r="M79" s="146">
        <v>50</v>
      </c>
      <c r="N79" s="161">
        <v>12</v>
      </c>
      <c r="O79" s="161">
        <v>50</v>
      </c>
      <c r="P79" s="161">
        <v>9</v>
      </c>
      <c r="Q79" s="161">
        <v>50</v>
      </c>
      <c r="R79" s="161">
        <v>7</v>
      </c>
      <c r="S79" s="161">
        <v>40</v>
      </c>
      <c r="T79" s="161">
        <v>7</v>
      </c>
      <c r="U79" s="11"/>
      <c r="V79" s="11" t="s">
        <v>306</v>
      </c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>
        <v>86</v>
      </c>
      <c r="B80" s="178" t="s">
        <v>320</v>
      </c>
      <c r="C80" s="11"/>
      <c r="D80" s="11"/>
      <c r="E80" s="11"/>
      <c r="F80" s="11"/>
      <c r="G80" s="11"/>
      <c r="H80" s="11"/>
      <c r="I80" s="11"/>
      <c r="J80" s="11"/>
      <c r="K80" s="146">
        <v>55</v>
      </c>
      <c r="L80" s="161">
        <v>6</v>
      </c>
      <c r="M80" s="146">
        <v>50</v>
      </c>
      <c r="N80" s="161">
        <v>4</v>
      </c>
      <c r="O80" s="161">
        <v>50</v>
      </c>
      <c r="P80" s="161">
        <v>10</v>
      </c>
      <c r="Q80" s="161">
        <v>50</v>
      </c>
      <c r="R80" s="161">
        <v>8</v>
      </c>
      <c r="S80" s="146"/>
      <c r="T80" s="146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8">
        <v>21.9</v>
      </c>
      <c r="B81" s="178" t="s">
        <v>370</v>
      </c>
      <c r="K81" s="4">
        <v>20</v>
      </c>
      <c r="L81" s="161">
        <v>5</v>
      </c>
      <c r="M81" s="161">
        <v>16</v>
      </c>
      <c r="N81" s="161">
        <v>8</v>
      </c>
      <c r="O81" s="161">
        <v>16</v>
      </c>
      <c r="P81" s="161">
        <v>7</v>
      </c>
      <c r="R81" s="161"/>
    </row>
    <row r="82" spans="1:31">
      <c r="B82" s="178" t="s">
        <v>342</v>
      </c>
      <c r="K82" s="161">
        <v>20</v>
      </c>
      <c r="L82" s="161">
        <v>12</v>
      </c>
      <c r="M82" s="161">
        <v>20</v>
      </c>
      <c r="N82" s="161">
        <v>12</v>
      </c>
      <c r="O82" s="161">
        <v>15</v>
      </c>
      <c r="P82" s="161">
        <v>15</v>
      </c>
      <c r="Q82" s="187">
        <v>15</v>
      </c>
      <c r="R82" s="161">
        <v>15</v>
      </c>
    </row>
    <row r="83" spans="1:31">
      <c r="A83" s="44"/>
      <c r="B83" s="178" t="s">
        <v>863</v>
      </c>
      <c r="C83" s="11"/>
      <c r="D83" s="11"/>
      <c r="E83" s="11"/>
      <c r="F83" s="11"/>
      <c r="G83" s="11"/>
      <c r="H83" s="11"/>
      <c r="I83" s="11"/>
      <c r="J83" s="11"/>
      <c r="K83" s="161">
        <v>20</v>
      </c>
      <c r="L83" s="161">
        <v>20</v>
      </c>
      <c r="M83" s="161">
        <v>25</v>
      </c>
      <c r="N83" s="161">
        <v>11</v>
      </c>
      <c r="O83" s="161">
        <v>25</v>
      </c>
      <c r="P83" s="161">
        <v>10</v>
      </c>
      <c r="Q83" s="161">
        <v>25</v>
      </c>
      <c r="R83" s="161">
        <v>8</v>
      </c>
      <c r="S83" s="146"/>
      <c r="T83" s="146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 s="178" t="s">
        <v>536</v>
      </c>
      <c r="C84" s="11"/>
      <c r="D84" s="11"/>
      <c r="E84" s="11"/>
      <c r="F84" s="11"/>
      <c r="G84" s="11"/>
      <c r="H84" s="11"/>
      <c r="I84" s="11"/>
      <c r="J84" s="11"/>
      <c r="K84" s="146"/>
      <c r="L84" s="161">
        <v>20</v>
      </c>
      <c r="M84" s="146"/>
      <c r="N84" s="161"/>
      <c r="O84" s="146"/>
      <c r="P84" s="161"/>
      <c r="Q84" s="146"/>
      <c r="R84" s="146"/>
      <c r="S84" s="146"/>
      <c r="T84" s="146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 s="178" t="s">
        <v>419</v>
      </c>
      <c r="C85" s="11"/>
      <c r="D85" s="11"/>
      <c r="E85" s="11"/>
      <c r="F85" s="11"/>
      <c r="G85" s="11"/>
      <c r="H85" s="11"/>
      <c r="I85" s="11"/>
      <c r="J85" s="11"/>
      <c r="K85" s="146"/>
      <c r="L85" s="161">
        <v>20</v>
      </c>
      <c r="M85" s="146"/>
      <c r="N85" s="161">
        <v>20</v>
      </c>
      <c r="O85" s="146"/>
      <c r="P85" s="161">
        <v>20</v>
      </c>
      <c r="Q85" s="146"/>
      <c r="R85" s="146"/>
      <c r="S85" s="146"/>
      <c r="T85" s="146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 s="178" t="s">
        <v>420</v>
      </c>
      <c r="C86" s="11"/>
      <c r="D86" s="11"/>
      <c r="E86" s="11"/>
      <c r="F86" s="11"/>
      <c r="G86" s="11"/>
      <c r="H86" s="11"/>
      <c r="I86" s="11"/>
      <c r="J86" s="11"/>
      <c r="K86" s="146"/>
      <c r="L86" s="161">
        <v>15</v>
      </c>
      <c r="M86" s="146"/>
      <c r="N86" s="161">
        <v>15</v>
      </c>
      <c r="O86" s="146"/>
      <c r="P86" s="161">
        <v>15</v>
      </c>
      <c r="Q86" s="146"/>
      <c r="R86" s="146"/>
      <c r="S86" s="146"/>
      <c r="T86" s="146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42234</v>
      </c>
      <c r="B88" s="178" t="s">
        <v>374</v>
      </c>
      <c r="C88" s="11"/>
      <c r="D88" s="11"/>
      <c r="E88" s="11"/>
      <c r="F88" s="11"/>
      <c r="G88" s="11"/>
      <c r="H88" s="11"/>
      <c r="I88" s="11"/>
      <c r="J88" s="11"/>
      <c r="K88" s="146">
        <v>18</v>
      </c>
      <c r="L88" s="161">
        <v>12</v>
      </c>
      <c r="M88" s="146">
        <v>20</v>
      </c>
      <c r="N88" s="161">
        <v>12</v>
      </c>
      <c r="O88" s="161">
        <v>22</v>
      </c>
      <c r="P88" s="161">
        <v>12</v>
      </c>
      <c r="Q88" s="161">
        <v>24</v>
      </c>
      <c r="R88" s="161">
        <v>9</v>
      </c>
      <c r="S88" s="161"/>
      <c r="T88" s="161"/>
      <c r="U88" s="11"/>
      <c r="V88" s="11" t="s">
        <v>868</v>
      </c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>
        <v>86</v>
      </c>
      <c r="B89" s="178" t="s">
        <v>864</v>
      </c>
      <c r="C89" s="11"/>
      <c r="D89" s="11"/>
      <c r="E89" s="11"/>
      <c r="F89" s="11"/>
      <c r="G89" s="11"/>
      <c r="H89" s="11"/>
      <c r="I89" s="11"/>
      <c r="J89" s="11"/>
      <c r="K89" s="146">
        <v>22.5</v>
      </c>
      <c r="L89" s="161">
        <v>10</v>
      </c>
      <c r="M89" s="146">
        <v>17.5</v>
      </c>
      <c r="N89" s="161">
        <v>10</v>
      </c>
      <c r="O89" s="161">
        <v>17.5</v>
      </c>
      <c r="P89" s="161">
        <v>10</v>
      </c>
      <c r="Q89" s="161"/>
      <c r="R89" s="161"/>
      <c r="S89" s="146"/>
      <c r="T89" s="146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/>
      <c r="B90" s="178" t="s">
        <v>865</v>
      </c>
      <c r="C90" s="11"/>
      <c r="D90" s="11"/>
      <c r="E90" s="11"/>
      <c r="F90" s="11"/>
      <c r="G90" s="11"/>
      <c r="H90" s="11"/>
      <c r="I90" s="11"/>
      <c r="J90" s="11"/>
      <c r="K90" s="146">
        <v>12.5</v>
      </c>
      <c r="L90" s="161">
        <v>12</v>
      </c>
      <c r="M90" s="146">
        <v>12.5</v>
      </c>
      <c r="N90" s="161">
        <v>12</v>
      </c>
      <c r="O90" s="161">
        <v>12.5</v>
      </c>
      <c r="P90" s="161">
        <v>10</v>
      </c>
      <c r="Q90" s="146"/>
      <c r="R90" s="146"/>
      <c r="S90" s="146"/>
      <c r="T90" s="146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s="178" t="s">
        <v>408</v>
      </c>
      <c r="C91" s="11"/>
      <c r="D91" s="11"/>
      <c r="E91" s="11"/>
      <c r="F91" s="11"/>
      <c r="G91" s="11"/>
      <c r="H91" s="11"/>
      <c r="I91" s="11"/>
      <c r="J91" s="11"/>
      <c r="K91" s="161">
        <v>65</v>
      </c>
      <c r="L91" s="161">
        <v>12</v>
      </c>
      <c r="M91" s="161">
        <v>55</v>
      </c>
      <c r="N91" s="161">
        <v>12</v>
      </c>
      <c r="O91" s="161">
        <v>55</v>
      </c>
      <c r="P91" s="161">
        <v>10</v>
      </c>
      <c r="Q91" s="161">
        <v>55</v>
      </c>
      <c r="R91" s="161">
        <v>10</v>
      </c>
      <c r="S91" s="146"/>
      <c r="T91" s="146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s="178" t="s">
        <v>866</v>
      </c>
      <c r="C92" s="11"/>
      <c r="D92" s="11"/>
      <c r="E92" s="11"/>
      <c r="F92" s="11"/>
      <c r="G92" s="11"/>
      <c r="H92" s="11"/>
      <c r="I92" s="11"/>
      <c r="J92" s="11"/>
      <c r="K92" s="161">
        <v>55</v>
      </c>
      <c r="L92" s="161">
        <v>12</v>
      </c>
      <c r="M92" s="161">
        <v>50</v>
      </c>
      <c r="N92" s="161">
        <v>10</v>
      </c>
      <c r="O92" s="161">
        <v>50</v>
      </c>
      <c r="P92" s="161">
        <v>10</v>
      </c>
      <c r="Q92" s="161">
        <v>45</v>
      </c>
      <c r="R92" s="146">
        <v>10</v>
      </c>
      <c r="S92" s="161"/>
      <c r="T92" s="146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 s="178" t="s">
        <v>477</v>
      </c>
      <c r="C93" s="11"/>
      <c r="D93" s="11"/>
      <c r="E93" s="11"/>
      <c r="F93" s="11"/>
      <c r="G93" s="11"/>
      <c r="H93" s="11"/>
      <c r="I93" s="11"/>
      <c r="J93" s="11"/>
      <c r="K93" s="161"/>
      <c r="L93" s="161">
        <v>12</v>
      </c>
      <c r="M93" s="161"/>
      <c r="N93" s="161">
        <v>12</v>
      </c>
      <c r="O93" s="161"/>
      <c r="P93" s="161">
        <v>12</v>
      </c>
      <c r="Q93" s="146"/>
      <c r="R93" s="146"/>
      <c r="S93" s="146"/>
      <c r="T93" s="146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 s="178" t="s">
        <v>413</v>
      </c>
      <c r="C94" s="11"/>
      <c r="D94" s="11"/>
      <c r="E94" s="11"/>
      <c r="F94" s="11"/>
      <c r="G94" s="11"/>
      <c r="H94" s="11"/>
      <c r="I94" s="11"/>
      <c r="J94" s="11"/>
      <c r="K94" s="146"/>
      <c r="L94" s="161">
        <v>12</v>
      </c>
      <c r="M94" s="146"/>
      <c r="N94" s="161">
        <v>12</v>
      </c>
      <c r="O94" s="146"/>
      <c r="P94" s="161">
        <v>12</v>
      </c>
      <c r="Q94" s="146"/>
      <c r="R94" s="146"/>
      <c r="S94" s="146"/>
      <c r="T94" s="146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 s="178" t="s">
        <v>867</v>
      </c>
      <c r="C95" s="11" t="s">
        <v>495</v>
      </c>
      <c r="D95" s="11"/>
      <c r="E95" s="11"/>
      <c r="F95" s="11"/>
      <c r="G95" s="11"/>
      <c r="H95" s="11"/>
      <c r="I95" s="11"/>
      <c r="J95" s="11"/>
      <c r="K95" s="164">
        <v>5.2083333333333333E-4</v>
      </c>
      <c r="L95" s="146"/>
      <c r="M95" s="146"/>
      <c r="N95" s="146"/>
      <c r="O95" s="146"/>
      <c r="P95" s="146"/>
      <c r="Q95" s="146"/>
      <c r="R95" s="146"/>
      <c r="S95" s="146"/>
      <c r="T95" s="146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42240</v>
      </c>
      <c r="B97" s="178" t="s">
        <v>315</v>
      </c>
      <c r="C97" s="11"/>
      <c r="D97" s="11"/>
      <c r="E97" s="11"/>
      <c r="F97" s="11"/>
      <c r="G97" s="11"/>
      <c r="H97" s="11"/>
      <c r="I97" s="11"/>
      <c r="J97" s="11"/>
      <c r="K97" s="146">
        <v>50</v>
      </c>
      <c r="L97" s="161">
        <v>12</v>
      </c>
      <c r="M97" s="146">
        <v>55</v>
      </c>
      <c r="N97" s="161">
        <v>12</v>
      </c>
      <c r="O97" s="161">
        <v>40</v>
      </c>
      <c r="P97" s="161">
        <v>12</v>
      </c>
      <c r="Q97" s="161">
        <v>50</v>
      </c>
      <c r="R97" s="161">
        <v>6</v>
      </c>
      <c r="S97" s="161">
        <v>40</v>
      </c>
      <c r="T97" s="161">
        <v>6</v>
      </c>
      <c r="U97" s="11"/>
      <c r="V97" s="11" t="s">
        <v>871</v>
      </c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/>
      <c r="B98" s="178" t="s">
        <v>864</v>
      </c>
      <c r="C98" s="11"/>
      <c r="D98" s="11"/>
      <c r="E98" s="11"/>
      <c r="F98" s="11"/>
      <c r="G98" s="11"/>
      <c r="H98" s="11"/>
      <c r="I98" s="11"/>
      <c r="J98" s="11"/>
      <c r="K98" s="146">
        <v>17.5</v>
      </c>
      <c r="L98" s="161">
        <v>12</v>
      </c>
      <c r="M98" s="146">
        <v>17.5</v>
      </c>
      <c r="N98" s="161">
        <v>12</v>
      </c>
      <c r="O98" s="161"/>
      <c r="P98" s="161"/>
      <c r="Q98" s="161"/>
      <c r="R98" s="161"/>
      <c r="S98" s="146"/>
      <c r="T98" s="146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/>
      <c r="B99" s="178" t="s">
        <v>865</v>
      </c>
      <c r="C99" s="11"/>
      <c r="D99" s="11"/>
      <c r="E99" s="11"/>
      <c r="F99" s="11"/>
      <c r="G99" s="11"/>
      <c r="H99" s="11"/>
      <c r="I99" s="11"/>
      <c r="J99" s="11"/>
      <c r="K99" s="161">
        <v>12.5</v>
      </c>
      <c r="L99" s="161">
        <v>12</v>
      </c>
      <c r="M99" s="146">
        <v>12.5</v>
      </c>
      <c r="N99" s="161">
        <v>7</v>
      </c>
      <c r="O99" s="161"/>
      <c r="P99" s="161"/>
      <c r="Q99" s="146"/>
      <c r="R99" s="146"/>
      <c r="S99" s="146"/>
      <c r="T99" s="146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s="178" t="s">
        <v>366</v>
      </c>
      <c r="C100" s="11"/>
      <c r="D100" s="11"/>
      <c r="E100" s="11"/>
      <c r="F100" s="11"/>
      <c r="G100" s="11"/>
      <c r="H100" s="11"/>
      <c r="I100" s="11"/>
      <c r="J100" s="11"/>
      <c r="K100" s="161">
        <v>45</v>
      </c>
      <c r="L100" s="161">
        <v>12</v>
      </c>
      <c r="M100" s="161">
        <v>47.5</v>
      </c>
      <c r="N100" s="161">
        <v>12</v>
      </c>
      <c r="O100" s="161">
        <v>47.5</v>
      </c>
      <c r="P100" s="161">
        <v>12</v>
      </c>
      <c r="Q100" s="161">
        <v>47.5</v>
      </c>
      <c r="R100" s="161">
        <v>12</v>
      </c>
      <c r="S100" s="146"/>
      <c r="T100" s="146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 s="178" t="s">
        <v>702</v>
      </c>
      <c r="C101" s="11"/>
      <c r="D101" s="11"/>
      <c r="E101" s="11"/>
      <c r="F101" s="11"/>
      <c r="G101" s="11"/>
      <c r="H101" s="11"/>
      <c r="I101" s="11"/>
      <c r="J101" s="11"/>
      <c r="K101" s="161">
        <v>35</v>
      </c>
      <c r="L101" s="161">
        <v>12</v>
      </c>
      <c r="M101" s="161">
        <v>35</v>
      </c>
      <c r="N101" s="161">
        <v>12</v>
      </c>
      <c r="O101" s="161">
        <v>35</v>
      </c>
      <c r="P101" s="161">
        <v>12</v>
      </c>
      <c r="Q101" s="161">
        <v>35</v>
      </c>
      <c r="R101" s="161">
        <v>12</v>
      </c>
      <c r="S101" s="146"/>
      <c r="T101" s="146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 s="178" t="s">
        <v>869</v>
      </c>
      <c r="C102" s="11"/>
      <c r="D102" s="11"/>
      <c r="E102" s="11"/>
      <c r="F102" s="11"/>
      <c r="G102" s="11"/>
      <c r="H102" s="11"/>
      <c r="I102" s="11"/>
      <c r="J102" s="11"/>
      <c r="K102" s="161">
        <v>7.5</v>
      </c>
      <c r="L102" s="161">
        <v>12</v>
      </c>
      <c r="M102" s="161">
        <v>7.5</v>
      </c>
      <c r="N102" s="161">
        <v>12</v>
      </c>
      <c r="O102" s="161">
        <v>7.5</v>
      </c>
      <c r="P102" s="161">
        <v>10</v>
      </c>
      <c r="Q102" s="161">
        <v>7.5</v>
      </c>
      <c r="R102" s="161">
        <v>6</v>
      </c>
      <c r="S102" s="146"/>
      <c r="T102" s="146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 s="178" t="s">
        <v>317</v>
      </c>
      <c r="C103" s="11"/>
      <c r="D103" s="11"/>
      <c r="E103" s="11"/>
      <c r="F103" s="11"/>
      <c r="G103" s="11"/>
      <c r="H103" s="11"/>
      <c r="I103" s="11"/>
      <c r="J103" s="11"/>
      <c r="K103" s="161">
        <v>15</v>
      </c>
      <c r="L103" s="161">
        <v>20</v>
      </c>
      <c r="M103" s="161">
        <v>17.5</v>
      </c>
      <c r="N103" s="161">
        <v>13</v>
      </c>
      <c r="O103" s="161">
        <v>17.5</v>
      </c>
      <c r="P103" s="161">
        <v>16</v>
      </c>
      <c r="Q103" s="146"/>
      <c r="R103" s="146"/>
      <c r="S103" s="146"/>
      <c r="T103" s="146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 s="178" t="s">
        <v>870</v>
      </c>
      <c r="C104" s="11"/>
      <c r="D104" s="11"/>
      <c r="E104" s="11"/>
      <c r="F104" s="11"/>
      <c r="G104" s="11"/>
      <c r="H104" s="11"/>
      <c r="I104" s="11"/>
      <c r="J104" s="11"/>
      <c r="K104" s="161">
        <v>20</v>
      </c>
      <c r="L104" s="161">
        <v>15</v>
      </c>
      <c r="M104" s="161">
        <v>20</v>
      </c>
      <c r="N104" s="161">
        <v>12</v>
      </c>
      <c r="O104" s="161">
        <v>20</v>
      </c>
      <c r="P104" s="161">
        <v>13</v>
      </c>
      <c r="Q104" s="146"/>
      <c r="R104" s="146"/>
      <c r="S104" s="146"/>
      <c r="T104" s="146"/>
      <c r="U104" s="11"/>
      <c r="V104" s="11" t="s">
        <v>872</v>
      </c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42242</v>
      </c>
      <c r="B106" s="178" t="s">
        <v>374</v>
      </c>
      <c r="C106" s="11"/>
      <c r="D106" s="11"/>
      <c r="E106" s="11"/>
      <c r="F106" s="11"/>
      <c r="G106" s="11"/>
      <c r="H106" s="11"/>
      <c r="I106" s="11"/>
      <c r="J106" s="11"/>
      <c r="K106" s="161">
        <v>18</v>
      </c>
      <c r="L106" s="161">
        <v>12</v>
      </c>
      <c r="M106" s="161">
        <v>24</v>
      </c>
      <c r="N106" s="161">
        <v>12</v>
      </c>
      <c r="O106" s="161">
        <v>24</v>
      </c>
      <c r="P106" s="161">
        <v>12</v>
      </c>
      <c r="Q106" s="161">
        <v>24</v>
      </c>
      <c r="R106" s="161">
        <v>12</v>
      </c>
      <c r="S106" s="146"/>
      <c r="T106" s="146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/>
      <c r="B107" s="178" t="s">
        <v>333</v>
      </c>
      <c r="C107" s="11"/>
      <c r="D107" s="11"/>
      <c r="E107" s="11"/>
      <c r="F107" s="11"/>
      <c r="G107" s="11"/>
      <c r="H107" s="11"/>
      <c r="I107" s="11"/>
      <c r="J107" s="11"/>
      <c r="K107" s="161">
        <v>40</v>
      </c>
      <c r="L107" s="161">
        <v>11</v>
      </c>
      <c r="M107" s="161">
        <v>40</v>
      </c>
      <c r="N107" s="161">
        <v>12</v>
      </c>
      <c r="O107" s="161">
        <v>40</v>
      </c>
      <c r="P107" s="161">
        <v>12</v>
      </c>
      <c r="Q107" s="161"/>
      <c r="R107" s="161"/>
      <c r="S107" s="146"/>
      <c r="T107" s="146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/>
      <c r="B108" s="178" t="s">
        <v>771</v>
      </c>
      <c r="C108" s="11"/>
      <c r="D108" s="11"/>
      <c r="E108" s="11"/>
      <c r="F108" s="11"/>
      <c r="G108" s="11"/>
      <c r="H108" s="11"/>
      <c r="I108" s="11"/>
      <c r="J108" s="11"/>
      <c r="K108" s="161">
        <v>20</v>
      </c>
      <c r="L108" s="161">
        <v>12</v>
      </c>
      <c r="M108" s="161">
        <v>25</v>
      </c>
      <c r="N108" s="161">
        <v>12</v>
      </c>
      <c r="O108" s="161">
        <v>25</v>
      </c>
      <c r="P108" s="161">
        <v>12</v>
      </c>
      <c r="Q108" s="161">
        <v>25</v>
      </c>
      <c r="R108" s="161">
        <v>12</v>
      </c>
      <c r="S108" s="146"/>
      <c r="T108" s="146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 s="178" t="s">
        <v>616</v>
      </c>
      <c r="C109" s="11"/>
      <c r="D109" s="11"/>
      <c r="E109" s="11"/>
      <c r="F109" s="11"/>
      <c r="G109" s="11"/>
      <c r="H109" s="11"/>
      <c r="I109" s="11"/>
      <c r="J109" s="11"/>
      <c r="K109" s="161">
        <v>50</v>
      </c>
      <c r="L109" s="161">
        <v>12</v>
      </c>
      <c r="M109" s="161">
        <v>50</v>
      </c>
      <c r="N109" s="161">
        <v>12</v>
      </c>
      <c r="O109" s="161">
        <v>50</v>
      </c>
      <c r="P109" s="161">
        <v>12</v>
      </c>
      <c r="Q109" s="161">
        <v>50</v>
      </c>
      <c r="R109" s="161">
        <v>12</v>
      </c>
      <c r="S109" s="146"/>
      <c r="T109" s="146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 s="178" t="s">
        <v>845</v>
      </c>
      <c r="C110" s="11"/>
      <c r="D110" s="11"/>
      <c r="E110" s="11"/>
      <c r="F110" s="11"/>
      <c r="G110" s="11"/>
      <c r="H110" s="11"/>
      <c r="I110" s="11"/>
      <c r="J110" s="11"/>
      <c r="K110" s="161">
        <v>15</v>
      </c>
      <c r="L110" s="161">
        <v>12</v>
      </c>
      <c r="M110" s="161">
        <v>17.5</v>
      </c>
      <c r="N110" s="161">
        <v>12</v>
      </c>
      <c r="O110" s="161">
        <v>17.5</v>
      </c>
      <c r="P110" s="161">
        <v>12</v>
      </c>
      <c r="Q110" s="146"/>
      <c r="R110" s="146"/>
      <c r="S110" s="146"/>
      <c r="T110" s="146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 s="178" t="s">
        <v>314</v>
      </c>
      <c r="C111" s="11"/>
      <c r="D111" s="11"/>
      <c r="E111" s="11"/>
      <c r="F111" s="11"/>
      <c r="G111" s="11"/>
      <c r="H111" s="11"/>
      <c r="I111" s="11"/>
      <c r="J111" s="11"/>
      <c r="K111" s="161">
        <v>20</v>
      </c>
      <c r="L111" s="161">
        <v>10</v>
      </c>
      <c r="M111" s="161">
        <v>20</v>
      </c>
      <c r="N111" s="161">
        <v>12</v>
      </c>
      <c r="O111" s="161">
        <v>20</v>
      </c>
      <c r="P111" s="161">
        <v>12</v>
      </c>
      <c r="Q111" s="146"/>
      <c r="R111" s="146"/>
      <c r="S111" s="146"/>
      <c r="T111" s="146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 s="178" t="s">
        <v>873</v>
      </c>
      <c r="C112" s="11"/>
      <c r="D112" s="11"/>
      <c r="E112" s="11"/>
      <c r="F112" s="11"/>
      <c r="G112" s="11"/>
      <c r="H112" s="11"/>
      <c r="I112" s="11"/>
      <c r="J112" s="11"/>
      <c r="K112" s="161">
        <v>6.25</v>
      </c>
      <c r="L112" s="161">
        <v>12</v>
      </c>
      <c r="M112" s="161">
        <v>6.25</v>
      </c>
      <c r="N112" s="161">
        <v>12</v>
      </c>
      <c r="O112" s="161">
        <v>6.25</v>
      </c>
      <c r="P112" s="161">
        <v>12</v>
      </c>
      <c r="Q112" s="146"/>
      <c r="R112" s="146"/>
      <c r="S112" s="146"/>
      <c r="T112" s="146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 s="178" t="s">
        <v>874</v>
      </c>
      <c r="C113" s="11"/>
      <c r="D113" s="11"/>
      <c r="E113" s="11"/>
      <c r="F113" s="11"/>
      <c r="G113" s="11"/>
      <c r="H113" s="11"/>
      <c r="I113" s="11"/>
      <c r="J113" s="11"/>
      <c r="K113" s="146"/>
      <c r="L113" s="161">
        <v>15</v>
      </c>
      <c r="M113" s="146"/>
      <c r="N113" s="161">
        <v>15</v>
      </c>
      <c r="O113" s="146"/>
      <c r="P113" s="161">
        <v>15</v>
      </c>
      <c r="Q113" s="146"/>
      <c r="R113" s="146"/>
      <c r="S113" s="146"/>
      <c r="T113" s="146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42248</v>
      </c>
      <c r="B115" s="178" t="s">
        <v>374</v>
      </c>
      <c r="C115" s="11"/>
      <c r="D115" s="11"/>
      <c r="E115" s="11"/>
      <c r="F115" s="11"/>
      <c r="G115" s="11"/>
      <c r="H115" s="11"/>
      <c r="I115" s="11"/>
      <c r="J115" s="11"/>
      <c r="K115" s="161">
        <v>40</v>
      </c>
      <c r="L115" s="161">
        <v>12</v>
      </c>
      <c r="M115" s="161">
        <v>50</v>
      </c>
      <c r="N115" s="161">
        <v>12</v>
      </c>
      <c r="O115" s="161">
        <v>55</v>
      </c>
      <c r="P115" s="161">
        <v>12</v>
      </c>
      <c r="Q115" s="161">
        <v>55</v>
      </c>
      <c r="R115" s="161">
        <v>9</v>
      </c>
      <c r="S115" s="161">
        <v>40</v>
      </c>
      <c r="T115" s="161">
        <v>9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/>
      <c r="B116" s="178" t="s">
        <v>875</v>
      </c>
      <c r="C116" s="11" t="s">
        <v>876</v>
      </c>
      <c r="D116" s="11"/>
      <c r="E116" s="11"/>
      <c r="F116" s="11"/>
      <c r="G116" s="11"/>
      <c r="H116" s="11"/>
      <c r="I116" s="11"/>
      <c r="J116" s="11"/>
      <c r="K116" s="146"/>
      <c r="L116" s="146"/>
      <c r="M116" s="146"/>
      <c r="N116" s="161"/>
      <c r="O116" s="161"/>
      <c r="P116" s="161"/>
      <c r="Q116" s="161"/>
      <c r="R116" s="161"/>
      <c r="S116" s="146"/>
      <c r="T116" s="146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/>
      <c r="B117" s="178" t="s">
        <v>443</v>
      </c>
      <c r="C117" s="11"/>
      <c r="D117" s="11"/>
      <c r="E117" s="11"/>
      <c r="F117" s="11"/>
      <c r="G117" s="11"/>
      <c r="H117" s="11"/>
      <c r="I117" s="11"/>
      <c r="J117" s="11"/>
      <c r="K117" s="146"/>
      <c r="L117" s="161">
        <v>20</v>
      </c>
      <c r="M117" s="146"/>
      <c r="N117" s="161">
        <v>20</v>
      </c>
      <c r="O117" s="161"/>
      <c r="P117" s="161">
        <v>20</v>
      </c>
      <c r="Q117" s="161"/>
      <c r="R117" s="161"/>
      <c r="S117" s="146"/>
      <c r="T117" s="146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 t="s">
        <v>875</v>
      </c>
      <c r="B118" s="178"/>
      <c r="C118" s="11"/>
      <c r="D118" s="11"/>
      <c r="E118" s="11"/>
      <c r="F118" s="11"/>
      <c r="G118" s="11"/>
      <c r="H118" s="11"/>
      <c r="I118" s="11"/>
      <c r="J118" s="11"/>
      <c r="K118" s="146"/>
      <c r="L118" s="161"/>
      <c r="M118" s="146"/>
      <c r="N118" s="161"/>
      <c r="O118" s="146"/>
      <c r="P118" s="161"/>
      <c r="Q118" s="146"/>
      <c r="R118" s="146"/>
      <c r="S118" s="146"/>
      <c r="T118" s="146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/>
      <c r="C119" s="11"/>
      <c r="D119" s="11"/>
      <c r="E119" s="11"/>
      <c r="F119" s="11"/>
      <c r="G119" s="11"/>
      <c r="H119" s="11"/>
      <c r="I119" s="11"/>
      <c r="J119" s="11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/>
      <c r="C120" s="11"/>
      <c r="D120" s="11"/>
      <c r="E120" s="11"/>
      <c r="F120" s="11"/>
      <c r="G120" s="11"/>
      <c r="H120" s="11"/>
      <c r="I120" s="11"/>
      <c r="J120" s="11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42253</v>
      </c>
      <c r="B124" s="178" t="s">
        <v>315</v>
      </c>
      <c r="C124" s="11"/>
      <c r="D124" s="11"/>
      <c r="E124" s="11"/>
      <c r="F124" s="11"/>
      <c r="G124" s="11"/>
      <c r="H124" s="11"/>
      <c r="I124" s="11"/>
      <c r="J124" s="11"/>
      <c r="K124" s="146">
        <v>50</v>
      </c>
      <c r="L124" s="146">
        <v>12</v>
      </c>
      <c r="M124" s="146">
        <v>50</v>
      </c>
      <c r="N124" s="161">
        <v>12</v>
      </c>
      <c r="O124" s="161">
        <v>50</v>
      </c>
      <c r="P124" s="161">
        <v>12</v>
      </c>
      <c r="Q124" s="161"/>
      <c r="R124" s="161"/>
      <c r="S124" s="161"/>
      <c r="T124" s="161"/>
      <c r="U124" s="11"/>
      <c r="V124" s="178" t="s">
        <v>879</v>
      </c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/>
      <c r="B125" s="178" t="s">
        <v>770</v>
      </c>
      <c r="C125" s="11"/>
      <c r="D125" s="11"/>
      <c r="E125" s="11"/>
      <c r="F125" s="11"/>
      <c r="G125" s="11"/>
      <c r="H125" s="11"/>
      <c r="I125" s="11"/>
      <c r="J125" s="11"/>
      <c r="K125" s="146">
        <v>12</v>
      </c>
      <c r="L125" s="146">
        <v>12</v>
      </c>
      <c r="M125" s="146">
        <v>12</v>
      </c>
      <c r="N125" s="161">
        <v>12</v>
      </c>
      <c r="O125" s="161">
        <v>12</v>
      </c>
      <c r="P125" s="161">
        <v>12</v>
      </c>
      <c r="Q125" s="161"/>
      <c r="R125" s="161"/>
      <c r="S125" s="146"/>
      <c r="T125" s="146"/>
      <c r="U125" s="11"/>
      <c r="V125" s="178" t="s">
        <v>880</v>
      </c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/>
      <c r="B126" s="178" t="s">
        <v>878</v>
      </c>
      <c r="C126" s="11"/>
      <c r="D126" s="11"/>
      <c r="E126" s="11"/>
      <c r="F126" s="11"/>
      <c r="G126" s="11"/>
      <c r="H126" s="11"/>
      <c r="I126" s="11"/>
      <c r="J126" s="11"/>
      <c r="K126" s="146">
        <v>55</v>
      </c>
      <c r="L126" s="146">
        <v>12</v>
      </c>
      <c r="M126" s="146">
        <v>55</v>
      </c>
      <c r="N126" s="161">
        <v>12</v>
      </c>
      <c r="O126" s="161">
        <v>55</v>
      </c>
      <c r="P126" s="161">
        <v>12</v>
      </c>
      <c r="Q126" s="146"/>
      <c r="R126" s="146"/>
      <c r="S126" s="146"/>
      <c r="T126" s="146"/>
      <c r="U126" s="11"/>
      <c r="V126" s="11" t="s">
        <v>881</v>
      </c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 t="s">
        <v>877</v>
      </c>
      <c r="B127" s="178" t="s">
        <v>408</v>
      </c>
      <c r="C127" s="11"/>
      <c r="D127" s="11"/>
      <c r="E127" s="11"/>
      <c r="F127" s="11"/>
      <c r="G127" s="11"/>
      <c r="H127" s="11"/>
      <c r="I127" s="11"/>
      <c r="J127" s="11"/>
      <c r="K127" s="161">
        <v>55</v>
      </c>
      <c r="L127" s="161">
        <v>12</v>
      </c>
      <c r="M127" s="161">
        <v>55</v>
      </c>
      <c r="N127" s="161">
        <v>12</v>
      </c>
      <c r="O127" s="161">
        <v>55</v>
      </c>
      <c r="P127" s="161">
        <v>12</v>
      </c>
      <c r="Q127" s="146"/>
      <c r="R127" s="146"/>
      <c r="S127" s="146"/>
      <c r="T127" s="146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s="178" t="s">
        <v>589</v>
      </c>
      <c r="C128" s="11"/>
      <c r="D128" s="11"/>
      <c r="E128" s="11"/>
      <c r="F128" s="11"/>
      <c r="G128" s="11"/>
      <c r="H128" s="11"/>
      <c r="I128" s="11"/>
      <c r="J128" s="11"/>
      <c r="K128" s="161">
        <v>55</v>
      </c>
      <c r="L128" s="161">
        <v>12</v>
      </c>
      <c r="M128" s="161">
        <v>55</v>
      </c>
      <c r="N128" s="161">
        <v>12</v>
      </c>
      <c r="O128" s="161">
        <v>55</v>
      </c>
      <c r="P128" s="161">
        <v>12</v>
      </c>
      <c r="Q128" s="146"/>
      <c r="R128" s="146"/>
      <c r="S128" s="146"/>
      <c r="T128" s="146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 s="178" t="s">
        <v>779</v>
      </c>
      <c r="C129" s="11"/>
      <c r="D129" s="11"/>
      <c r="E129" s="11"/>
      <c r="F129" s="11"/>
      <c r="G129" s="11"/>
      <c r="H129" s="11"/>
      <c r="I129" s="11"/>
      <c r="J129" s="11"/>
      <c r="K129" s="161">
        <v>35</v>
      </c>
      <c r="L129" s="161">
        <v>12</v>
      </c>
      <c r="M129" s="161">
        <v>35</v>
      </c>
      <c r="N129" s="161">
        <v>12</v>
      </c>
      <c r="O129" s="161">
        <v>35</v>
      </c>
      <c r="P129" s="161">
        <v>12</v>
      </c>
      <c r="Q129" s="146"/>
      <c r="R129" s="146"/>
      <c r="S129" s="146"/>
      <c r="T129" s="146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 s="178" t="s">
        <v>294</v>
      </c>
      <c r="C130" s="11"/>
      <c r="D130" s="11"/>
      <c r="E130" s="11"/>
      <c r="F130" s="11"/>
      <c r="G130" s="11"/>
      <c r="H130" s="11"/>
      <c r="I130" s="11"/>
      <c r="J130" s="11"/>
      <c r="K130" s="161">
        <v>10</v>
      </c>
      <c r="L130" s="161">
        <v>12</v>
      </c>
      <c r="M130" s="161">
        <v>10</v>
      </c>
      <c r="N130" s="161">
        <v>12</v>
      </c>
      <c r="O130" s="161">
        <v>10</v>
      </c>
      <c r="P130" s="161">
        <v>12</v>
      </c>
      <c r="Q130" s="146"/>
      <c r="R130" s="146"/>
      <c r="S130" s="146"/>
      <c r="T130" s="146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 s="178" t="s">
        <v>314</v>
      </c>
      <c r="C131" s="11"/>
      <c r="D131" s="11"/>
      <c r="E131" s="11"/>
      <c r="F131" s="11"/>
      <c r="G131" s="11"/>
      <c r="H131" s="11"/>
      <c r="I131" s="11"/>
      <c r="J131" s="11"/>
      <c r="K131" s="161">
        <v>20</v>
      </c>
      <c r="L131" s="161">
        <v>12</v>
      </c>
      <c r="M131" s="161">
        <v>20</v>
      </c>
      <c r="N131" s="161">
        <v>12</v>
      </c>
      <c r="O131" s="161">
        <v>20</v>
      </c>
      <c r="P131" s="161">
        <v>12</v>
      </c>
      <c r="Q131" s="146"/>
      <c r="R131" s="146"/>
      <c r="S131" s="146"/>
      <c r="T131" s="146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42262</v>
      </c>
      <c r="B133" s="178" t="s">
        <v>446</v>
      </c>
      <c r="C133" s="11"/>
      <c r="D133" s="11"/>
      <c r="E133" s="11"/>
      <c r="F133" s="11"/>
      <c r="G133" s="11"/>
      <c r="H133" s="11"/>
      <c r="I133" s="11"/>
      <c r="J133" s="11"/>
      <c r="K133" s="161">
        <v>35</v>
      </c>
      <c r="L133" s="161">
        <v>12</v>
      </c>
      <c r="M133" s="161">
        <v>35</v>
      </c>
      <c r="N133" s="161">
        <v>12</v>
      </c>
      <c r="O133" s="161">
        <v>35</v>
      </c>
      <c r="P133" s="161">
        <v>12</v>
      </c>
      <c r="Q133" s="161">
        <v>35</v>
      </c>
      <c r="R133" s="161">
        <v>12</v>
      </c>
      <c r="S133" s="161"/>
      <c r="T133" s="161"/>
      <c r="U133" s="11"/>
      <c r="V133" s="11" t="s">
        <v>885</v>
      </c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/>
      <c r="B134" s="178" t="s">
        <v>882</v>
      </c>
      <c r="C134" s="11"/>
      <c r="D134" s="11"/>
      <c r="E134" s="11"/>
      <c r="F134" s="11"/>
      <c r="G134" s="11"/>
      <c r="H134" s="11"/>
      <c r="I134" s="11"/>
      <c r="J134" s="11"/>
      <c r="K134" s="161">
        <v>12</v>
      </c>
      <c r="L134" s="161">
        <v>12</v>
      </c>
      <c r="M134" s="161">
        <v>12</v>
      </c>
      <c r="N134" s="161">
        <v>12</v>
      </c>
      <c r="O134" s="161">
        <v>12</v>
      </c>
      <c r="P134" s="161">
        <v>12</v>
      </c>
      <c r="Q134" s="161">
        <v>12</v>
      </c>
      <c r="R134" s="161">
        <v>12</v>
      </c>
      <c r="S134" s="146"/>
      <c r="T134" s="146"/>
      <c r="U134" s="11"/>
      <c r="V134" s="11" t="s">
        <v>886</v>
      </c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 s="178" t="s">
        <v>509</v>
      </c>
      <c r="C135" s="11"/>
      <c r="D135" s="11"/>
      <c r="E135" s="11"/>
      <c r="F135" s="11"/>
      <c r="G135" s="11"/>
      <c r="H135" s="11"/>
      <c r="I135" s="11"/>
      <c r="J135" s="11"/>
      <c r="K135" s="161">
        <v>35</v>
      </c>
      <c r="L135" s="161">
        <v>12</v>
      </c>
      <c r="M135" s="161">
        <v>35</v>
      </c>
      <c r="N135" s="161">
        <v>12</v>
      </c>
      <c r="O135" s="161">
        <v>35</v>
      </c>
      <c r="P135" s="161">
        <v>12</v>
      </c>
      <c r="Q135" s="161">
        <v>35</v>
      </c>
      <c r="R135" s="161">
        <v>12</v>
      </c>
      <c r="S135" s="146"/>
      <c r="T135" s="146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 t="s">
        <v>853</v>
      </c>
      <c r="B136" s="178" t="s">
        <v>883</v>
      </c>
      <c r="C136" s="11"/>
      <c r="D136" s="11"/>
      <c r="E136" s="11"/>
      <c r="F136" s="11"/>
      <c r="G136" s="11"/>
      <c r="H136" s="11"/>
      <c r="I136" s="11"/>
      <c r="J136" s="11"/>
      <c r="K136" s="161">
        <v>8</v>
      </c>
      <c r="L136" s="161">
        <v>12</v>
      </c>
      <c r="M136" s="161">
        <v>8</v>
      </c>
      <c r="N136" s="161">
        <v>12</v>
      </c>
      <c r="O136" s="161">
        <v>8</v>
      </c>
      <c r="P136" s="161">
        <v>12</v>
      </c>
      <c r="Q136" s="161">
        <v>8</v>
      </c>
      <c r="R136" s="161">
        <v>12</v>
      </c>
      <c r="S136" s="146"/>
      <c r="T136" s="146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 s="178" t="s">
        <v>292</v>
      </c>
      <c r="C137" s="11"/>
      <c r="D137" s="11"/>
      <c r="E137" s="11"/>
      <c r="F137" s="11"/>
      <c r="G137" s="11"/>
      <c r="H137" s="11"/>
      <c r="I137" s="11"/>
      <c r="J137" s="11"/>
      <c r="K137" s="161">
        <v>30</v>
      </c>
      <c r="L137" s="161">
        <v>12</v>
      </c>
      <c r="M137" s="161">
        <v>30</v>
      </c>
      <c r="N137" s="161">
        <v>12</v>
      </c>
      <c r="O137" s="161">
        <v>30</v>
      </c>
      <c r="P137" s="161">
        <v>12</v>
      </c>
      <c r="Q137" s="146"/>
      <c r="R137" s="146"/>
      <c r="S137" s="146"/>
      <c r="T137" s="146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 s="178" t="s">
        <v>346</v>
      </c>
      <c r="C138"/>
      <c r="D138"/>
      <c r="E138"/>
      <c r="F138"/>
      <c r="G138"/>
      <c r="H138"/>
      <c r="J138"/>
      <c r="K138" s="161">
        <v>15</v>
      </c>
      <c r="L138" s="185">
        <v>13</v>
      </c>
      <c r="M138" s="161">
        <v>15</v>
      </c>
      <c r="N138" s="161">
        <v>13</v>
      </c>
      <c r="O138" s="161">
        <v>15</v>
      </c>
      <c r="P138" s="161">
        <v>13</v>
      </c>
      <c r="AA138"/>
      <c r="AD138"/>
      <c r="AE138"/>
    </row>
    <row r="139" spans="1:31">
      <c r="A139" s="44"/>
      <c r="B139" s="178" t="s">
        <v>884</v>
      </c>
      <c r="C139"/>
      <c r="D139"/>
      <c r="E139"/>
      <c r="F139"/>
      <c r="G139"/>
      <c r="H139"/>
      <c r="J139"/>
      <c r="K139" s="161">
        <v>15</v>
      </c>
      <c r="L139" s="185">
        <v>12</v>
      </c>
      <c r="M139" s="161">
        <v>15</v>
      </c>
      <c r="N139" s="161">
        <v>12</v>
      </c>
      <c r="O139" s="161">
        <v>15</v>
      </c>
      <c r="P139" s="161">
        <v>12</v>
      </c>
      <c r="AA139"/>
      <c r="AD139"/>
      <c r="AE139"/>
    </row>
    <row r="140" spans="1:31">
      <c r="A140" s="44"/>
      <c r="B140" s="178" t="s">
        <v>402</v>
      </c>
      <c r="C140"/>
      <c r="D140"/>
      <c r="E140"/>
      <c r="F140"/>
      <c r="G140"/>
      <c r="H140"/>
      <c r="J140"/>
      <c r="K140" s="161"/>
      <c r="L140" s="185">
        <v>20</v>
      </c>
      <c r="M140" s="161"/>
      <c r="N140" s="161">
        <v>20</v>
      </c>
      <c r="P140" s="161">
        <v>20</v>
      </c>
      <c r="AA140"/>
      <c r="AD140"/>
      <c r="AE140"/>
    </row>
    <row r="141" spans="1:31" s="111" customFormat="1">
      <c r="K141" s="163"/>
      <c r="L141" s="202"/>
      <c r="M141" s="163"/>
      <c r="N141" s="163"/>
      <c r="O141" s="163"/>
      <c r="P141" s="163"/>
      <c r="Q141" s="203"/>
      <c r="R141" s="163"/>
      <c r="S141" s="163"/>
      <c r="T141" s="163"/>
    </row>
    <row r="142" spans="1:31">
      <c r="A142" s="1">
        <v>42269</v>
      </c>
      <c r="B142" s="178" t="s">
        <v>320</v>
      </c>
      <c r="C142"/>
      <c r="D142"/>
      <c r="E142"/>
      <c r="F142"/>
      <c r="G142"/>
      <c r="H142"/>
      <c r="J142"/>
      <c r="K142" s="161">
        <v>55</v>
      </c>
      <c r="L142" s="185">
        <v>12</v>
      </c>
      <c r="M142" s="161">
        <v>60</v>
      </c>
      <c r="N142" s="161">
        <v>12</v>
      </c>
      <c r="O142" s="161">
        <v>65</v>
      </c>
      <c r="P142" s="161">
        <v>12</v>
      </c>
      <c r="R142" s="161"/>
      <c r="S142" s="161"/>
      <c r="T142" s="161"/>
      <c r="V142" t="s">
        <v>889</v>
      </c>
      <c r="AA142"/>
      <c r="AD142"/>
      <c r="AE142"/>
    </row>
    <row r="143" spans="1:31">
      <c r="A143" s="44"/>
      <c r="B143" s="178" t="s">
        <v>887</v>
      </c>
      <c r="C143"/>
      <c r="D143"/>
      <c r="E143"/>
      <c r="F143"/>
      <c r="G143"/>
      <c r="H143"/>
      <c r="J143"/>
      <c r="K143" s="161">
        <v>30</v>
      </c>
      <c r="L143" s="185">
        <v>12</v>
      </c>
      <c r="M143" s="161">
        <v>35</v>
      </c>
      <c r="N143" s="161">
        <v>12</v>
      </c>
      <c r="O143" s="161">
        <v>35</v>
      </c>
      <c r="P143" s="161">
        <v>12</v>
      </c>
      <c r="R143" s="161"/>
      <c r="S143" s="161"/>
      <c r="T143" s="161"/>
      <c r="V143" t="s">
        <v>890</v>
      </c>
      <c r="AA143"/>
      <c r="AD143"/>
      <c r="AE143"/>
    </row>
    <row r="144" spans="1:31">
      <c r="A144" s="44"/>
      <c r="B144" s="178" t="s">
        <v>378</v>
      </c>
      <c r="C144"/>
      <c r="D144"/>
      <c r="E144"/>
      <c r="F144"/>
      <c r="G144"/>
      <c r="H144"/>
      <c r="J144"/>
      <c r="K144" s="161">
        <v>26</v>
      </c>
      <c r="L144" s="185">
        <v>8</v>
      </c>
      <c r="M144" s="161">
        <v>26</v>
      </c>
      <c r="N144" s="161">
        <v>8</v>
      </c>
      <c r="O144" s="161"/>
      <c r="P144" s="161"/>
      <c r="R144" s="161"/>
      <c r="S144" s="161"/>
      <c r="T144" s="161"/>
      <c r="AA144"/>
      <c r="AD144"/>
      <c r="AE144"/>
    </row>
    <row r="145" spans="1:31">
      <c r="A145" s="44"/>
      <c r="B145" s="178" t="s">
        <v>770</v>
      </c>
      <c r="C145"/>
      <c r="D145"/>
      <c r="E145"/>
      <c r="F145"/>
      <c r="G145"/>
      <c r="H145"/>
      <c r="J145"/>
      <c r="K145" s="161">
        <v>12</v>
      </c>
      <c r="L145" s="185">
        <v>12</v>
      </c>
      <c r="M145" s="161">
        <v>12</v>
      </c>
      <c r="N145" s="161">
        <v>12</v>
      </c>
      <c r="P145" s="161"/>
      <c r="AA145"/>
      <c r="AD145"/>
      <c r="AE145"/>
    </row>
    <row r="146" spans="1:31">
      <c r="A146" s="44"/>
      <c r="B146" s="178" t="s">
        <v>366</v>
      </c>
      <c r="C146"/>
      <c r="D146"/>
      <c r="E146"/>
      <c r="F146"/>
      <c r="G146"/>
      <c r="H146"/>
      <c r="J146"/>
      <c r="K146" s="161">
        <v>47.5</v>
      </c>
      <c r="L146" s="185">
        <v>12</v>
      </c>
      <c r="M146" s="161">
        <v>50</v>
      </c>
      <c r="N146" s="161">
        <v>12</v>
      </c>
      <c r="O146" s="161">
        <v>52.5</v>
      </c>
      <c r="P146" s="161">
        <v>12</v>
      </c>
      <c r="Q146" s="187">
        <v>55</v>
      </c>
      <c r="R146" s="161">
        <v>12</v>
      </c>
      <c r="AA146"/>
      <c r="AD146"/>
      <c r="AE146"/>
    </row>
    <row r="147" spans="1:31">
      <c r="A147" s="44"/>
      <c r="B147" s="178" t="s">
        <v>702</v>
      </c>
      <c r="C147"/>
      <c r="D147"/>
      <c r="E147"/>
      <c r="F147"/>
      <c r="G147"/>
      <c r="H147"/>
      <c r="J147"/>
      <c r="K147" s="161">
        <v>35</v>
      </c>
      <c r="L147" s="185">
        <v>12</v>
      </c>
      <c r="M147" s="161">
        <v>40</v>
      </c>
      <c r="N147" s="161">
        <v>12</v>
      </c>
      <c r="O147" s="161">
        <v>45</v>
      </c>
      <c r="P147" s="161">
        <v>12</v>
      </c>
      <c r="AA147"/>
      <c r="AD147"/>
      <c r="AE147"/>
    </row>
    <row r="148" spans="1:31">
      <c r="A148" s="44"/>
      <c r="B148" s="178" t="s">
        <v>294</v>
      </c>
      <c r="C148"/>
      <c r="D148"/>
      <c r="E148"/>
      <c r="F148"/>
      <c r="G148"/>
      <c r="H148"/>
      <c r="J148"/>
      <c r="K148" s="161">
        <v>17.5</v>
      </c>
      <c r="L148" s="185">
        <v>12</v>
      </c>
      <c r="M148" s="161">
        <v>17.5</v>
      </c>
      <c r="N148" s="161">
        <v>15</v>
      </c>
      <c r="O148" s="161">
        <v>17.5</v>
      </c>
      <c r="P148" s="161">
        <v>15</v>
      </c>
      <c r="AA148"/>
      <c r="AD148"/>
      <c r="AE148"/>
    </row>
    <row r="149" spans="1:31">
      <c r="A149" s="44"/>
      <c r="B149" s="178" t="s">
        <v>888</v>
      </c>
      <c r="C149"/>
      <c r="D149"/>
      <c r="E149"/>
      <c r="F149"/>
      <c r="G149"/>
      <c r="H149"/>
      <c r="J149"/>
      <c r="K149" s="161">
        <v>17.5</v>
      </c>
      <c r="L149" s="185">
        <v>12</v>
      </c>
      <c r="M149" s="161">
        <v>17.5</v>
      </c>
      <c r="N149" s="161">
        <v>15</v>
      </c>
      <c r="O149" s="161">
        <v>17.5</v>
      </c>
      <c r="P149" s="161">
        <v>15</v>
      </c>
      <c r="Q149" s="187">
        <v>17.5</v>
      </c>
      <c r="R149" s="161">
        <v>12</v>
      </c>
      <c r="AA149"/>
      <c r="AD149"/>
      <c r="AE149"/>
    </row>
    <row r="150" spans="1:31" s="111" customFormat="1">
      <c r="K150" s="163"/>
      <c r="L150" s="202"/>
      <c r="M150" s="163"/>
      <c r="N150" s="163"/>
      <c r="O150" s="163"/>
      <c r="P150" s="163"/>
      <c r="Q150" s="203"/>
      <c r="R150" s="163"/>
      <c r="S150" s="163"/>
      <c r="T150" s="163"/>
    </row>
    <row r="151" spans="1:31">
      <c r="A151" s="1">
        <v>42283</v>
      </c>
      <c r="B151" s="178" t="s">
        <v>378</v>
      </c>
      <c r="C151"/>
      <c r="D151"/>
      <c r="E151"/>
      <c r="F151"/>
      <c r="G151"/>
      <c r="H151"/>
      <c r="J151"/>
      <c r="K151" s="161">
        <v>26</v>
      </c>
      <c r="L151" s="185">
        <v>12</v>
      </c>
      <c r="M151" s="161">
        <v>26</v>
      </c>
      <c r="N151" s="161">
        <v>12</v>
      </c>
      <c r="O151" s="161">
        <v>26</v>
      </c>
      <c r="P151" s="161">
        <v>12</v>
      </c>
      <c r="Q151" s="187">
        <v>26</v>
      </c>
      <c r="R151" s="161">
        <v>8</v>
      </c>
      <c r="S151" s="161"/>
      <c r="T151" s="161"/>
      <c r="AA151"/>
      <c r="AD151"/>
      <c r="AE151"/>
    </row>
    <row r="152" spans="1:31">
      <c r="A152" s="44"/>
      <c r="B152" s="178" t="s">
        <v>770</v>
      </c>
      <c r="C152" t="s">
        <v>893</v>
      </c>
      <c r="D152"/>
      <c r="E152"/>
      <c r="F152"/>
      <c r="G152"/>
      <c r="H152"/>
      <c r="J152"/>
      <c r="K152" s="161">
        <v>12</v>
      </c>
      <c r="L152" s="185">
        <v>12</v>
      </c>
      <c r="M152" s="161">
        <v>12</v>
      </c>
      <c r="N152" s="161">
        <v>12</v>
      </c>
      <c r="O152" s="161">
        <v>12</v>
      </c>
      <c r="P152" s="161">
        <v>12</v>
      </c>
      <c r="Q152" s="187">
        <v>12</v>
      </c>
      <c r="R152" s="161">
        <v>8</v>
      </c>
      <c r="S152" s="161"/>
      <c r="T152" s="161"/>
      <c r="AA152"/>
      <c r="AD152"/>
      <c r="AE152"/>
    </row>
    <row r="153" spans="1:31">
      <c r="A153" s="44"/>
      <c r="B153" s="178" t="s">
        <v>891</v>
      </c>
      <c r="C153"/>
      <c r="D153"/>
      <c r="E153"/>
      <c r="F153"/>
      <c r="G153"/>
      <c r="H153"/>
      <c r="J153"/>
      <c r="L153" s="185">
        <v>12</v>
      </c>
      <c r="N153" s="161">
        <v>12</v>
      </c>
      <c r="O153" s="161"/>
      <c r="P153" s="161">
        <v>12</v>
      </c>
      <c r="R153" s="161"/>
      <c r="AA153"/>
      <c r="AD153"/>
      <c r="AE153"/>
    </row>
    <row r="154" spans="1:31">
      <c r="A154" s="44"/>
      <c r="B154" s="178" t="s">
        <v>292</v>
      </c>
      <c r="C154"/>
      <c r="D154"/>
      <c r="E154"/>
      <c r="F154"/>
      <c r="G154"/>
      <c r="H154"/>
      <c r="J154"/>
      <c r="K154" s="4">
        <v>25</v>
      </c>
      <c r="L154" s="185">
        <v>12</v>
      </c>
      <c r="M154" s="4">
        <v>30</v>
      </c>
      <c r="N154" s="161">
        <v>6</v>
      </c>
      <c r="O154" s="161">
        <v>30</v>
      </c>
      <c r="P154" s="161">
        <v>8</v>
      </c>
      <c r="Q154" s="187">
        <v>25</v>
      </c>
      <c r="R154" s="161">
        <v>10</v>
      </c>
      <c r="AA154"/>
      <c r="AD154"/>
      <c r="AE154"/>
    </row>
    <row r="155" spans="1:31">
      <c r="A155" s="44"/>
      <c r="B155" s="178" t="s">
        <v>712</v>
      </c>
      <c r="C155"/>
      <c r="D155"/>
      <c r="E155"/>
      <c r="F155"/>
      <c r="G155"/>
      <c r="H155"/>
      <c r="J155"/>
      <c r="K155" s="4">
        <v>25</v>
      </c>
      <c r="L155" s="185">
        <v>12</v>
      </c>
      <c r="M155" s="4">
        <v>25</v>
      </c>
      <c r="N155" s="161">
        <v>12</v>
      </c>
      <c r="O155" s="161">
        <v>25</v>
      </c>
      <c r="P155" s="161">
        <v>12</v>
      </c>
      <c r="Q155" s="187">
        <v>25</v>
      </c>
      <c r="R155" s="161">
        <v>12</v>
      </c>
      <c r="AA155"/>
      <c r="AD155"/>
      <c r="AE155"/>
    </row>
    <row r="156" spans="1:31">
      <c r="A156" s="44"/>
      <c r="B156" s="178" t="s">
        <v>892</v>
      </c>
      <c r="C156"/>
      <c r="D156"/>
      <c r="E156"/>
      <c r="F156"/>
      <c r="G156"/>
      <c r="H156"/>
      <c r="J156"/>
      <c r="K156" s="4">
        <v>7.5</v>
      </c>
      <c r="L156" s="185">
        <v>12</v>
      </c>
      <c r="M156" s="4">
        <v>10</v>
      </c>
      <c r="N156" s="161">
        <v>11</v>
      </c>
      <c r="O156" s="161">
        <v>10</v>
      </c>
      <c r="P156" s="161">
        <v>12</v>
      </c>
      <c r="Q156" s="187">
        <v>10</v>
      </c>
      <c r="R156" s="161">
        <v>12</v>
      </c>
      <c r="AA156"/>
      <c r="AD156"/>
      <c r="AE156"/>
    </row>
    <row r="157" spans="1:31">
      <c r="A157" s="44"/>
      <c r="B157" s="178" t="s">
        <v>708</v>
      </c>
      <c r="C157"/>
      <c r="D157"/>
      <c r="E157"/>
      <c r="F157"/>
      <c r="G157"/>
      <c r="H157"/>
      <c r="J157"/>
      <c r="K157" s="4">
        <v>15</v>
      </c>
      <c r="L157" s="185">
        <v>12</v>
      </c>
      <c r="M157" s="4">
        <v>17.5</v>
      </c>
      <c r="N157" s="161">
        <v>12</v>
      </c>
      <c r="O157" s="161">
        <v>17.5</v>
      </c>
      <c r="P157" s="161">
        <v>12</v>
      </c>
      <c r="Q157" s="187">
        <v>17.5</v>
      </c>
      <c r="R157" s="161">
        <v>12</v>
      </c>
      <c r="AA157"/>
      <c r="AD157"/>
      <c r="AE157"/>
    </row>
    <row r="158" spans="1:31">
      <c r="A158" s="44"/>
      <c r="B158" s="178" t="s">
        <v>534</v>
      </c>
      <c r="C158"/>
      <c r="D158"/>
      <c r="E158"/>
      <c r="F158"/>
      <c r="G158"/>
      <c r="H158"/>
      <c r="J158"/>
      <c r="L158" s="185">
        <v>15</v>
      </c>
      <c r="N158" s="161">
        <v>15</v>
      </c>
      <c r="P158" s="161">
        <v>15</v>
      </c>
      <c r="R158" s="161">
        <v>15</v>
      </c>
      <c r="AA158"/>
      <c r="AD158"/>
      <c r="AE158"/>
    </row>
    <row r="159" spans="1:31" s="111" customFormat="1">
      <c r="K159" s="163"/>
      <c r="L159" s="202"/>
      <c r="M159" s="163"/>
      <c r="N159" s="163"/>
      <c r="O159" s="163"/>
      <c r="P159" s="163"/>
      <c r="Q159" s="203"/>
      <c r="R159" s="163"/>
      <c r="S159" s="163"/>
      <c r="T159" s="163"/>
    </row>
    <row r="160" spans="1:31">
      <c r="A160" s="1">
        <v>42299</v>
      </c>
      <c r="B160" s="178" t="s">
        <v>894</v>
      </c>
      <c r="C160"/>
      <c r="D160"/>
      <c r="E160"/>
      <c r="F160"/>
      <c r="G160"/>
      <c r="H160"/>
      <c r="J160"/>
      <c r="K160" s="4">
        <v>20</v>
      </c>
      <c r="L160" s="185">
        <v>12</v>
      </c>
      <c r="M160" s="4">
        <v>24</v>
      </c>
      <c r="N160" s="161">
        <v>12</v>
      </c>
      <c r="O160" s="161">
        <v>24</v>
      </c>
      <c r="P160" s="161">
        <v>12</v>
      </c>
      <c r="Q160" s="187">
        <v>24</v>
      </c>
      <c r="R160" s="161">
        <v>12</v>
      </c>
      <c r="S160" s="161"/>
      <c r="T160" s="161"/>
      <c r="V160" t="s">
        <v>900</v>
      </c>
      <c r="AA160"/>
      <c r="AD160"/>
      <c r="AE160"/>
    </row>
    <row r="161" spans="1:31">
      <c r="A161" s="44"/>
      <c r="B161" s="178" t="s">
        <v>895</v>
      </c>
      <c r="C161"/>
      <c r="D161"/>
      <c r="E161"/>
      <c r="F161"/>
      <c r="G161"/>
      <c r="H161"/>
      <c r="J161"/>
      <c r="K161" s="4">
        <v>60</v>
      </c>
      <c r="L161" s="185">
        <v>12</v>
      </c>
      <c r="M161" s="4">
        <v>60</v>
      </c>
      <c r="N161" s="161">
        <v>8</v>
      </c>
      <c r="O161" s="161">
        <v>60</v>
      </c>
      <c r="P161" s="161">
        <v>8</v>
      </c>
      <c r="V161" t="s">
        <v>901</v>
      </c>
      <c r="AA161"/>
      <c r="AD161"/>
      <c r="AE161"/>
    </row>
    <row r="162" spans="1:31">
      <c r="A162" s="44"/>
      <c r="B162" s="178" t="s">
        <v>896</v>
      </c>
      <c r="C162"/>
      <c r="D162"/>
      <c r="E162"/>
      <c r="F162"/>
      <c r="G162"/>
      <c r="H162"/>
      <c r="J162"/>
      <c r="K162" s="4">
        <v>30</v>
      </c>
      <c r="L162" s="185">
        <v>12</v>
      </c>
      <c r="M162" s="4">
        <v>30</v>
      </c>
      <c r="N162" s="161">
        <v>12</v>
      </c>
      <c r="O162" s="161">
        <v>30</v>
      </c>
      <c r="P162" s="161">
        <v>12</v>
      </c>
      <c r="R162" s="161"/>
      <c r="AA162"/>
      <c r="AD162"/>
      <c r="AE162"/>
    </row>
    <row r="163" spans="1:31">
      <c r="A163" s="44"/>
      <c r="B163" s="178" t="s">
        <v>897</v>
      </c>
      <c r="C163"/>
      <c r="D163"/>
      <c r="E163"/>
      <c r="F163"/>
      <c r="G163"/>
      <c r="H163"/>
      <c r="J163"/>
      <c r="K163" s="4">
        <v>12.5</v>
      </c>
      <c r="L163" s="185">
        <v>12</v>
      </c>
      <c r="M163" s="4">
        <v>15</v>
      </c>
      <c r="N163" s="161">
        <v>12</v>
      </c>
      <c r="O163" s="161">
        <v>12.5</v>
      </c>
      <c r="P163" s="161">
        <v>12</v>
      </c>
      <c r="R163" s="161"/>
      <c r="AA163"/>
      <c r="AD163"/>
      <c r="AE163"/>
    </row>
    <row r="164" spans="1:31">
      <c r="A164" s="44"/>
      <c r="B164" s="178" t="s">
        <v>589</v>
      </c>
      <c r="C164"/>
      <c r="D164"/>
      <c r="E164"/>
      <c r="F164"/>
      <c r="G164"/>
      <c r="H164"/>
      <c r="J164"/>
      <c r="K164" s="4">
        <v>60</v>
      </c>
      <c r="L164" s="185">
        <v>12</v>
      </c>
      <c r="M164" s="4">
        <v>65</v>
      </c>
      <c r="N164" s="161">
        <v>12</v>
      </c>
      <c r="O164" s="161">
        <v>65</v>
      </c>
      <c r="P164" s="161">
        <v>12</v>
      </c>
      <c r="Q164" s="187">
        <v>65</v>
      </c>
      <c r="R164" s="161">
        <v>8</v>
      </c>
      <c r="AA164"/>
      <c r="AD164"/>
      <c r="AE164"/>
    </row>
    <row r="165" spans="1:31">
      <c r="A165" s="44"/>
      <c r="B165" s="178" t="s">
        <v>292</v>
      </c>
      <c r="C165"/>
      <c r="D165"/>
      <c r="E165"/>
      <c r="F165"/>
      <c r="G165"/>
      <c r="H165"/>
      <c r="J165"/>
      <c r="K165" s="4">
        <v>25</v>
      </c>
      <c r="L165" s="185">
        <v>12</v>
      </c>
      <c r="M165" s="4">
        <v>25</v>
      </c>
      <c r="N165" s="161">
        <v>12</v>
      </c>
      <c r="O165" s="161">
        <v>25</v>
      </c>
      <c r="P165" s="161">
        <v>12</v>
      </c>
      <c r="AA165"/>
      <c r="AD165"/>
      <c r="AE165"/>
    </row>
    <row r="166" spans="1:31">
      <c r="A166" s="44"/>
      <c r="B166" s="178" t="s">
        <v>898</v>
      </c>
      <c r="C166"/>
      <c r="D166"/>
      <c r="E166"/>
      <c r="F166"/>
      <c r="G166"/>
      <c r="H166"/>
      <c r="J166"/>
      <c r="K166" s="4">
        <v>17.5</v>
      </c>
      <c r="L166" s="185">
        <v>12</v>
      </c>
      <c r="M166" s="4">
        <v>17.5</v>
      </c>
      <c r="N166" s="161">
        <v>12</v>
      </c>
      <c r="O166" s="161">
        <v>17.5</v>
      </c>
      <c r="P166" s="161">
        <v>12</v>
      </c>
      <c r="AA166"/>
      <c r="AD166"/>
      <c r="AE166"/>
    </row>
    <row r="167" spans="1:31">
      <c r="A167" s="44"/>
      <c r="B167" s="178" t="s">
        <v>899</v>
      </c>
      <c r="C167"/>
      <c r="D167"/>
      <c r="E167"/>
      <c r="F167"/>
      <c r="G167"/>
      <c r="H167"/>
      <c r="J167"/>
      <c r="K167" s="4">
        <v>14</v>
      </c>
      <c r="L167" s="185">
        <v>12</v>
      </c>
      <c r="M167" s="4">
        <v>16</v>
      </c>
      <c r="N167" s="161">
        <v>12</v>
      </c>
      <c r="O167" s="161">
        <v>16</v>
      </c>
      <c r="P167" s="161">
        <v>12</v>
      </c>
      <c r="AA167"/>
      <c r="AD167"/>
      <c r="AE167"/>
    </row>
    <row r="168" spans="1:31" s="111" customFormat="1">
      <c r="K168" s="163"/>
      <c r="L168" s="202"/>
      <c r="M168" s="163"/>
      <c r="N168" s="163"/>
      <c r="O168" s="163"/>
      <c r="P168" s="163"/>
      <c r="Q168" s="203"/>
      <c r="R168" s="163"/>
      <c r="S168" s="163"/>
      <c r="T168" s="163"/>
    </row>
    <row r="169" spans="1:31">
      <c r="A169" s="1">
        <v>42301</v>
      </c>
      <c r="B169" s="178" t="s">
        <v>906</v>
      </c>
      <c r="C169"/>
      <c r="D169"/>
      <c r="E169"/>
      <c r="F169"/>
      <c r="G169"/>
      <c r="H169"/>
      <c r="J169"/>
      <c r="K169" s="4">
        <v>16</v>
      </c>
      <c r="L169" s="185">
        <v>12</v>
      </c>
      <c r="M169" s="4">
        <v>24</v>
      </c>
      <c r="N169" s="161">
        <v>12</v>
      </c>
      <c r="O169" s="161">
        <v>26</v>
      </c>
      <c r="P169" s="161">
        <v>12</v>
      </c>
      <c r="Q169" s="187">
        <v>28</v>
      </c>
      <c r="R169" s="161">
        <v>12</v>
      </c>
      <c r="S169" s="161">
        <v>28</v>
      </c>
      <c r="T169" s="161">
        <v>9</v>
      </c>
      <c r="AA169"/>
      <c r="AD169"/>
      <c r="AE169"/>
    </row>
    <row r="170" spans="1:31">
      <c r="A170" s="44"/>
      <c r="B170" s="178" t="s">
        <v>902</v>
      </c>
      <c r="C170"/>
      <c r="D170"/>
      <c r="E170"/>
      <c r="F170"/>
      <c r="G170"/>
      <c r="H170"/>
      <c r="J170"/>
      <c r="K170" s="4">
        <v>14</v>
      </c>
      <c r="L170" s="185">
        <v>12</v>
      </c>
      <c r="M170" s="4">
        <v>14</v>
      </c>
      <c r="N170" s="161">
        <v>12</v>
      </c>
      <c r="O170" s="161">
        <v>14</v>
      </c>
      <c r="P170" s="161">
        <v>12</v>
      </c>
      <c r="R170" s="161"/>
      <c r="AA170"/>
      <c r="AD170"/>
      <c r="AE170"/>
    </row>
    <row r="171" spans="1:31">
      <c r="A171" s="44"/>
      <c r="B171" s="178" t="s">
        <v>744</v>
      </c>
      <c r="C171"/>
      <c r="D171"/>
      <c r="E171"/>
      <c r="F171"/>
      <c r="G171"/>
      <c r="H171"/>
      <c r="J171"/>
      <c r="K171" s="4">
        <v>24</v>
      </c>
      <c r="L171" s="185">
        <v>12</v>
      </c>
      <c r="M171" s="4">
        <v>28</v>
      </c>
      <c r="N171" s="161">
        <v>12</v>
      </c>
      <c r="O171" s="161">
        <v>28</v>
      </c>
      <c r="P171" s="161">
        <v>12</v>
      </c>
      <c r="Q171" s="187">
        <v>28</v>
      </c>
      <c r="R171" s="161">
        <v>12</v>
      </c>
      <c r="AA171"/>
      <c r="AD171"/>
      <c r="AE171"/>
    </row>
    <row r="172" spans="1:31">
      <c r="A172" s="44"/>
      <c r="B172" s="178" t="s">
        <v>903</v>
      </c>
      <c r="C172"/>
      <c r="D172"/>
      <c r="E172"/>
      <c r="F172"/>
      <c r="G172"/>
      <c r="H172"/>
      <c r="J172"/>
      <c r="K172" s="4">
        <v>14</v>
      </c>
      <c r="L172" s="185">
        <v>12</v>
      </c>
      <c r="M172" s="4">
        <v>18</v>
      </c>
      <c r="N172" s="161">
        <v>12</v>
      </c>
      <c r="O172" s="161">
        <v>20</v>
      </c>
      <c r="P172" s="161">
        <v>6</v>
      </c>
      <c r="Q172" s="187">
        <v>20</v>
      </c>
      <c r="R172" s="161">
        <v>6</v>
      </c>
      <c r="S172" s="161">
        <v>12</v>
      </c>
      <c r="T172" s="161">
        <v>6</v>
      </c>
      <c r="AA172"/>
      <c r="AD172"/>
      <c r="AE172"/>
    </row>
    <row r="173" spans="1:31">
      <c r="A173" s="44"/>
      <c r="B173" s="178" t="s">
        <v>904</v>
      </c>
      <c r="C173"/>
      <c r="D173"/>
      <c r="E173"/>
      <c r="F173"/>
      <c r="G173"/>
      <c r="H173"/>
      <c r="J173"/>
      <c r="K173" s="4">
        <v>22</v>
      </c>
      <c r="L173" s="185">
        <v>12</v>
      </c>
      <c r="M173" s="4">
        <v>22</v>
      </c>
      <c r="N173" s="161">
        <v>12</v>
      </c>
      <c r="R173" s="161"/>
      <c r="AA173"/>
      <c r="AD173"/>
      <c r="AE173"/>
    </row>
    <row r="174" spans="1:31">
      <c r="A174" s="44"/>
      <c r="B174" s="178" t="s">
        <v>905</v>
      </c>
      <c r="C174"/>
      <c r="D174"/>
      <c r="E174"/>
      <c r="F174"/>
      <c r="G174"/>
      <c r="H174"/>
      <c r="J174"/>
      <c r="K174" s="4">
        <v>10</v>
      </c>
      <c r="L174" s="185">
        <v>12</v>
      </c>
      <c r="M174" s="4">
        <v>10</v>
      </c>
      <c r="N174" s="161">
        <v>12</v>
      </c>
      <c r="AA174"/>
      <c r="AD174"/>
      <c r="AE174"/>
    </row>
    <row r="175" spans="1:31">
      <c r="A175" s="44"/>
      <c r="B175" s="178" t="s">
        <v>802</v>
      </c>
      <c r="C175"/>
      <c r="D175"/>
      <c r="E175"/>
      <c r="F175"/>
      <c r="G175"/>
      <c r="H175"/>
      <c r="J175"/>
      <c r="K175" s="4">
        <v>20</v>
      </c>
      <c r="L175" s="185">
        <v>12</v>
      </c>
      <c r="M175" s="4">
        <v>25</v>
      </c>
      <c r="N175" s="161">
        <v>12</v>
      </c>
      <c r="O175" s="161">
        <v>27.5</v>
      </c>
      <c r="P175" s="161">
        <v>8</v>
      </c>
      <c r="AA175"/>
      <c r="AD175"/>
      <c r="AE175"/>
    </row>
    <row r="176" spans="1:31">
      <c r="A176" s="44"/>
      <c r="B176" s="178" t="s">
        <v>339</v>
      </c>
      <c r="C176"/>
      <c r="D176"/>
      <c r="E176"/>
      <c r="F176"/>
      <c r="G176"/>
      <c r="H176"/>
      <c r="J176"/>
      <c r="K176" s="59">
        <v>7.5231481481481471E-4</v>
      </c>
      <c r="L176" s="185"/>
      <c r="AA176"/>
      <c r="AD176"/>
      <c r="AE176"/>
    </row>
    <row r="177" spans="1:31" s="111" customFormat="1">
      <c r="K177" s="163"/>
      <c r="L177" s="202"/>
      <c r="M177" s="163"/>
      <c r="N177" s="163"/>
      <c r="O177" s="163"/>
      <c r="P177" s="163"/>
      <c r="Q177" s="203"/>
      <c r="R177" s="163"/>
      <c r="S177" s="163"/>
      <c r="T177" s="163"/>
    </row>
    <row r="178" spans="1:31">
      <c r="A178" s="1">
        <v>42306</v>
      </c>
      <c r="B178" s="178" t="s">
        <v>906</v>
      </c>
      <c r="C178"/>
      <c r="D178"/>
      <c r="E178"/>
      <c r="F178"/>
      <c r="G178"/>
      <c r="H178"/>
      <c r="J178"/>
      <c r="K178" s="4">
        <v>18</v>
      </c>
      <c r="L178" s="185">
        <v>12</v>
      </c>
      <c r="M178" s="4">
        <v>26</v>
      </c>
      <c r="N178" s="161">
        <v>12</v>
      </c>
      <c r="O178" s="161">
        <v>28</v>
      </c>
      <c r="P178" s="161">
        <v>12</v>
      </c>
      <c r="Q178" s="187">
        <v>30</v>
      </c>
      <c r="R178" s="161">
        <v>10</v>
      </c>
      <c r="S178" s="161"/>
      <c r="T178" s="161"/>
      <c r="AA178"/>
      <c r="AD178"/>
      <c r="AE178"/>
    </row>
    <row r="179" spans="1:31">
      <c r="A179" s="44"/>
      <c r="B179" s="178" t="s">
        <v>902</v>
      </c>
      <c r="C179"/>
      <c r="D179"/>
      <c r="E179"/>
      <c r="F179"/>
      <c r="G179"/>
      <c r="H179"/>
      <c r="J179"/>
      <c r="K179" s="4">
        <v>14</v>
      </c>
      <c r="L179" s="185">
        <v>12</v>
      </c>
      <c r="M179" s="4">
        <v>14</v>
      </c>
      <c r="N179" s="161">
        <v>12</v>
      </c>
      <c r="O179" s="161">
        <v>14</v>
      </c>
      <c r="P179" s="161">
        <v>12</v>
      </c>
      <c r="Q179" s="187">
        <v>14</v>
      </c>
      <c r="R179" s="161">
        <v>7</v>
      </c>
      <c r="AA179"/>
      <c r="AD179"/>
      <c r="AE179"/>
    </row>
    <row r="180" spans="1:31">
      <c r="A180" s="44"/>
      <c r="B180" s="178" t="s">
        <v>744</v>
      </c>
      <c r="C180"/>
      <c r="D180"/>
      <c r="E180"/>
      <c r="F180"/>
      <c r="G180"/>
      <c r="H180"/>
      <c r="J180"/>
      <c r="K180" s="4">
        <v>28</v>
      </c>
      <c r="L180" s="185">
        <v>12</v>
      </c>
      <c r="M180" s="4">
        <v>28</v>
      </c>
      <c r="N180" s="161">
        <v>12</v>
      </c>
      <c r="R180" s="161"/>
      <c r="AA180"/>
      <c r="AD180"/>
      <c r="AE180"/>
    </row>
    <row r="181" spans="1:31">
      <c r="A181" s="44"/>
      <c r="B181" s="178" t="s">
        <v>903</v>
      </c>
      <c r="C181"/>
      <c r="D181"/>
      <c r="E181"/>
      <c r="F181"/>
      <c r="G181"/>
      <c r="H181"/>
      <c r="J181"/>
      <c r="K181" s="4">
        <v>10</v>
      </c>
      <c r="L181" s="185">
        <v>12</v>
      </c>
      <c r="M181" s="4">
        <v>10</v>
      </c>
      <c r="N181" s="161">
        <v>12</v>
      </c>
      <c r="R181" s="161"/>
      <c r="AA181"/>
      <c r="AD181"/>
      <c r="AE181"/>
    </row>
    <row r="182" spans="1:31">
      <c r="B182" s="178" t="s">
        <v>905</v>
      </c>
      <c r="C182"/>
      <c r="D182"/>
      <c r="E182"/>
      <c r="F182"/>
      <c r="G182"/>
      <c r="H182"/>
      <c r="J182"/>
      <c r="K182" s="4">
        <v>16</v>
      </c>
      <c r="L182" s="185">
        <v>12</v>
      </c>
      <c r="M182" s="4">
        <v>16</v>
      </c>
      <c r="N182" s="161">
        <v>12</v>
      </c>
      <c r="O182" s="161">
        <v>16</v>
      </c>
      <c r="P182" s="161">
        <v>12</v>
      </c>
      <c r="R182" s="161"/>
      <c r="AA182"/>
      <c r="AD182"/>
      <c r="AE182"/>
    </row>
    <row r="183" spans="1:31">
      <c r="B183" s="178" t="s">
        <v>907</v>
      </c>
      <c r="C183"/>
      <c r="D183"/>
      <c r="E183"/>
      <c r="F183"/>
      <c r="G183"/>
      <c r="H183"/>
      <c r="J183"/>
      <c r="K183" s="4">
        <v>12</v>
      </c>
      <c r="L183" s="185">
        <v>12</v>
      </c>
      <c r="M183" s="4">
        <v>12</v>
      </c>
      <c r="N183" s="161">
        <v>12</v>
      </c>
      <c r="O183" s="161">
        <v>12</v>
      </c>
      <c r="P183" s="161">
        <v>12</v>
      </c>
      <c r="Q183" s="187">
        <v>12</v>
      </c>
      <c r="R183" s="161">
        <v>12</v>
      </c>
      <c r="AA183"/>
      <c r="AD183"/>
      <c r="AE183"/>
    </row>
    <row r="184" spans="1:31">
      <c r="A184" s="44"/>
      <c r="B184" s="178" t="s">
        <v>457</v>
      </c>
      <c r="C184"/>
      <c r="D184"/>
      <c r="E184"/>
      <c r="F184"/>
      <c r="G184"/>
      <c r="H184"/>
      <c r="J184"/>
      <c r="L184" s="185">
        <v>20</v>
      </c>
      <c r="N184" s="161">
        <v>20</v>
      </c>
      <c r="P184" s="161">
        <v>20</v>
      </c>
      <c r="R184" s="4">
        <v>20</v>
      </c>
      <c r="AA184"/>
      <c r="AD184"/>
      <c r="AE184"/>
    </row>
    <row r="185" spans="1:31">
      <c r="A185" s="44"/>
      <c r="B185" s="178" t="s">
        <v>908</v>
      </c>
      <c r="C185"/>
      <c r="D185"/>
      <c r="E185"/>
      <c r="F185"/>
      <c r="G185"/>
      <c r="H185"/>
      <c r="J185"/>
      <c r="L185" s="185">
        <v>15</v>
      </c>
      <c r="N185" s="161">
        <v>15</v>
      </c>
      <c r="P185" s="161">
        <v>15</v>
      </c>
      <c r="AA185"/>
      <c r="AD185"/>
      <c r="AE185"/>
    </row>
    <row r="186" spans="1:31" s="111" customFormat="1">
      <c r="K186" s="163"/>
      <c r="L186" s="202"/>
      <c r="M186" s="163"/>
      <c r="N186" s="163"/>
      <c r="O186" s="163"/>
      <c r="P186" s="163"/>
      <c r="Q186" s="203"/>
      <c r="R186" s="163"/>
      <c r="S186" s="163"/>
      <c r="T186" s="163"/>
    </row>
    <row r="187" spans="1:31">
      <c r="A187" s="1">
        <v>42311</v>
      </c>
      <c r="B187" s="178" t="s">
        <v>378</v>
      </c>
      <c r="C187"/>
      <c r="D187"/>
      <c r="E187"/>
      <c r="F187"/>
      <c r="G187"/>
      <c r="H187"/>
      <c r="J187"/>
      <c r="K187" s="4">
        <v>26</v>
      </c>
      <c r="L187" s="185">
        <v>12</v>
      </c>
      <c r="M187" s="4">
        <v>26</v>
      </c>
      <c r="N187" s="161">
        <v>12</v>
      </c>
      <c r="O187" s="161">
        <v>30</v>
      </c>
      <c r="P187" s="161">
        <v>12</v>
      </c>
      <c r="Q187" s="187">
        <v>30</v>
      </c>
      <c r="R187" s="161">
        <v>12</v>
      </c>
      <c r="S187" s="161"/>
      <c r="T187" s="161"/>
      <c r="AA187"/>
      <c r="AD187"/>
      <c r="AE187"/>
    </row>
    <row r="188" spans="1:31">
      <c r="A188" s="44"/>
      <c r="B188" s="178" t="s">
        <v>600</v>
      </c>
      <c r="C188"/>
      <c r="D188"/>
      <c r="E188"/>
      <c r="F188"/>
      <c r="G188"/>
      <c r="H188"/>
      <c r="J188"/>
      <c r="K188" s="4">
        <v>12</v>
      </c>
      <c r="L188" s="185">
        <v>12</v>
      </c>
      <c r="M188" s="4">
        <v>12</v>
      </c>
      <c r="N188" s="161">
        <v>12</v>
      </c>
      <c r="O188" s="161">
        <v>12</v>
      </c>
      <c r="P188" s="161">
        <v>12</v>
      </c>
      <c r="Q188" s="187">
        <v>12</v>
      </c>
      <c r="R188" s="161">
        <v>12</v>
      </c>
      <c r="AA188"/>
      <c r="AD188"/>
      <c r="AE188"/>
    </row>
    <row r="189" spans="1:31">
      <c r="A189" s="44"/>
      <c r="B189" s="178" t="s">
        <v>313</v>
      </c>
      <c r="C189"/>
      <c r="D189"/>
      <c r="E189"/>
      <c r="F189"/>
      <c r="G189"/>
      <c r="H189"/>
      <c r="J189"/>
      <c r="K189" s="4">
        <v>65</v>
      </c>
      <c r="L189" s="185">
        <v>12</v>
      </c>
      <c r="M189" s="4">
        <v>45</v>
      </c>
      <c r="N189" s="161">
        <v>12</v>
      </c>
      <c r="O189" s="161">
        <v>10</v>
      </c>
      <c r="P189" s="161">
        <v>5</v>
      </c>
      <c r="Q189" s="187">
        <v>8</v>
      </c>
      <c r="R189" s="161">
        <v>8</v>
      </c>
      <c r="AA189"/>
      <c r="AD189"/>
      <c r="AE189"/>
    </row>
    <row r="190" spans="1:31">
      <c r="A190" s="44"/>
      <c r="B190" s="178" t="s">
        <v>703</v>
      </c>
      <c r="C190"/>
      <c r="D190"/>
      <c r="E190"/>
      <c r="F190"/>
      <c r="G190"/>
      <c r="H190"/>
      <c r="J190"/>
      <c r="K190" s="4">
        <v>30</v>
      </c>
      <c r="L190" s="185">
        <v>12</v>
      </c>
      <c r="M190" s="4">
        <v>30</v>
      </c>
      <c r="N190" s="161">
        <v>12</v>
      </c>
      <c r="O190" s="161">
        <v>30</v>
      </c>
      <c r="P190" s="161">
        <v>12</v>
      </c>
      <c r="AA190"/>
      <c r="AD190"/>
      <c r="AE190"/>
    </row>
    <row r="191" spans="1:31">
      <c r="A191" s="44"/>
      <c r="B191" s="178"/>
      <c r="C191"/>
      <c r="D191"/>
      <c r="E191"/>
      <c r="F191"/>
      <c r="G191"/>
      <c r="H191"/>
      <c r="J191"/>
      <c r="L191" s="185"/>
      <c r="AA191"/>
      <c r="AD191"/>
      <c r="AE191"/>
    </row>
    <row r="192" spans="1:31">
      <c r="A192" s="44"/>
      <c r="B192" s="178"/>
      <c r="C192"/>
      <c r="D192"/>
      <c r="E192"/>
      <c r="F192"/>
      <c r="G192"/>
      <c r="H192"/>
      <c r="J192"/>
      <c r="L192" s="185"/>
      <c r="AA192"/>
      <c r="AD192"/>
      <c r="AE192"/>
    </row>
    <row r="193" spans="1:31">
      <c r="A193" s="44"/>
      <c r="B193" s="178"/>
      <c r="C193"/>
      <c r="D193"/>
      <c r="E193"/>
      <c r="F193"/>
      <c r="G193"/>
      <c r="H193"/>
      <c r="J193"/>
      <c r="L193" s="185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85"/>
      <c r="AA194"/>
      <c r="AD194"/>
      <c r="AE194"/>
    </row>
    <row r="195" spans="1:31" s="111" customFormat="1">
      <c r="K195" s="163"/>
      <c r="L195" s="202"/>
      <c r="M195" s="163"/>
      <c r="N195" s="163"/>
      <c r="O195" s="163"/>
      <c r="P195" s="163"/>
      <c r="Q195" s="203"/>
      <c r="R195" s="163"/>
      <c r="S195" s="163"/>
      <c r="T195" s="163"/>
    </row>
    <row r="196" spans="1:31">
      <c r="A196" s="1">
        <v>42319</v>
      </c>
      <c r="B196" s="178" t="s">
        <v>620</v>
      </c>
      <c r="C196"/>
      <c r="D196"/>
      <c r="E196"/>
      <c r="F196"/>
      <c r="G196"/>
      <c r="H196"/>
      <c r="J196"/>
      <c r="K196" s="4">
        <v>26</v>
      </c>
      <c r="L196" s="185">
        <v>12</v>
      </c>
      <c r="M196" s="4">
        <v>30</v>
      </c>
      <c r="N196" s="161">
        <v>12</v>
      </c>
      <c r="O196" s="161">
        <v>32</v>
      </c>
      <c r="P196" s="161">
        <v>12</v>
      </c>
      <c r="Q196" s="187">
        <v>28</v>
      </c>
      <c r="R196" s="161">
        <v>9</v>
      </c>
      <c r="S196" s="161"/>
      <c r="T196" s="161"/>
      <c r="V196" t="s">
        <v>913</v>
      </c>
      <c r="AA196"/>
      <c r="AD196"/>
      <c r="AE196"/>
    </row>
    <row r="197" spans="1:31">
      <c r="A197" s="44"/>
      <c r="B197" s="178" t="s">
        <v>600</v>
      </c>
      <c r="C197"/>
      <c r="D197"/>
      <c r="E197"/>
      <c r="F197"/>
      <c r="G197"/>
      <c r="H197"/>
      <c r="J197"/>
      <c r="K197" s="4">
        <v>12</v>
      </c>
      <c r="L197" s="185">
        <v>12</v>
      </c>
      <c r="M197" s="4">
        <v>12</v>
      </c>
      <c r="N197" s="161">
        <v>12</v>
      </c>
      <c r="O197" s="161">
        <v>12</v>
      </c>
      <c r="P197" s="161">
        <v>12</v>
      </c>
      <c r="Q197" s="187">
        <v>12</v>
      </c>
      <c r="R197" s="161">
        <v>12</v>
      </c>
      <c r="V197" t="s">
        <v>914</v>
      </c>
      <c r="AA197"/>
      <c r="AD197"/>
      <c r="AE197"/>
    </row>
    <row r="198" spans="1:31">
      <c r="A198" s="44"/>
      <c r="B198" s="178" t="s">
        <v>909</v>
      </c>
      <c r="C198"/>
      <c r="D198"/>
      <c r="E198"/>
      <c r="F198"/>
      <c r="G198"/>
      <c r="H198"/>
      <c r="J198"/>
      <c r="K198" s="4">
        <v>10</v>
      </c>
      <c r="L198" s="185">
        <v>12</v>
      </c>
      <c r="M198" s="4">
        <v>12.5</v>
      </c>
      <c r="N198" s="161">
        <v>12</v>
      </c>
      <c r="O198" s="161">
        <v>15</v>
      </c>
      <c r="P198" s="161">
        <v>12</v>
      </c>
      <c r="Q198" s="187">
        <v>15</v>
      </c>
      <c r="R198" s="161">
        <v>15</v>
      </c>
      <c r="AA198"/>
      <c r="AD198"/>
      <c r="AE198"/>
    </row>
    <row r="199" spans="1:31">
      <c r="A199" s="44"/>
      <c r="B199" s="178" t="s">
        <v>589</v>
      </c>
      <c r="C199"/>
      <c r="D199"/>
      <c r="E199"/>
      <c r="F199"/>
      <c r="G199"/>
      <c r="H199"/>
      <c r="J199"/>
      <c r="K199" s="4">
        <v>65</v>
      </c>
      <c r="L199" s="185">
        <v>12</v>
      </c>
      <c r="M199" s="4">
        <v>65</v>
      </c>
      <c r="N199" s="161">
        <v>12</v>
      </c>
      <c r="O199" s="161">
        <v>65</v>
      </c>
      <c r="P199" s="161">
        <v>12</v>
      </c>
      <c r="AA199"/>
      <c r="AD199"/>
      <c r="AE199"/>
    </row>
    <row r="200" spans="1:31">
      <c r="A200" s="44"/>
      <c r="B200" s="178" t="s">
        <v>910</v>
      </c>
      <c r="C200"/>
      <c r="D200"/>
      <c r="E200"/>
      <c r="F200"/>
      <c r="G200"/>
      <c r="H200"/>
      <c r="J200"/>
      <c r="K200" s="4">
        <v>40</v>
      </c>
      <c r="L200" s="185">
        <v>12</v>
      </c>
      <c r="M200" s="4">
        <v>40</v>
      </c>
      <c r="N200" s="161">
        <v>12</v>
      </c>
      <c r="O200" s="161">
        <v>40</v>
      </c>
      <c r="P200" s="161">
        <v>12</v>
      </c>
      <c r="AA200"/>
      <c r="AD200"/>
      <c r="AE200"/>
    </row>
    <row r="201" spans="1:31">
      <c r="A201" s="44"/>
      <c r="B201" s="178" t="s">
        <v>911</v>
      </c>
      <c r="C201"/>
      <c r="D201"/>
      <c r="E201"/>
      <c r="F201"/>
      <c r="G201"/>
      <c r="H201"/>
      <c r="J201"/>
      <c r="K201" s="4">
        <v>10</v>
      </c>
      <c r="L201" s="185">
        <v>12</v>
      </c>
      <c r="M201" s="4">
        <v>10</v>
      </c>
      <c r="N201" s="161">
        <v>12</v>
      </c>
      <c r="O201" s="161">
        <v>10</v>
      </c>
      <c r="P201" s="161">
        <v>12</v>
      </c>
      <c r="AA201"/>
      <c r="AD201"/>
      <c r="AE201"/>
    </row>
    <row r="202" spans="1:31">
      <c r="A202" s="44"/>
      <c r="B202" s="178" t="s">
        <v>912</v>
      </c>
      <c r="C202"/>
      <c r="D202"/>
      <c r="E202"/>
      <c r="F202"/>
      <c r="G202"/>
      <c r="H202"/>
      <c r="J202"/>
      <c r="K202" s="4">
        <v>25</v>
      </c>
      <c r="L202" s="185">
        <v>12</v>
      </c>
      <c r="M202" s="4">
        <v>25</v>
      </c>
      <c r="N202" s="161">
        <v>12</v>
      </c>
      <c r="O202" s="161">
        <v>25</v>
      </c>
      <c r="P202" s="161">
        <v>12</v>
      </c>
      <c r="AA202"/>
      <c r="AD202"/>
      <c r="AE202"/>
    </row>
    <row r="203" spans="1:31">
      <c r="A203" s="44"/>
      <c r="B203" s="178" t="s">
        <v>314</v>
      </c>
      <c r="C203"/>
      <c r="D203"/>
      <c r="E203"/>
      <c r="F203"/>
      <c r="G203"/>
      <c r="H203"/>
      <c r="J203"/>
      <c r="K203" s="4">
        <v>25</v>
      </c>
      <c r="L203" s="185">
        <v>12</v>
      </c>
      <c r="M203" s="4">
        <v>30</v>
      </c>
      <c r="N203" s="161">
        <v>12</v>
      </c>
      <c r="O203" s="161">
        <v>30</v>
      </c>
      <c r="P203" s="161">
        <v>12</v>
      </c>
      <c r="Q203" s="187">
        <v>30</v>
      </c>
      <c r="R203" s="161">
        <v>12</v>
      </c>
      <c r="AA203"/>
      <c r="AD203"/>
      <c r="AE203"/>
    </row>
    <row r="204" spans="1:31" s="111" customFormat="1">
      <c r="K204" s="163"/>
      <c r="L204" s="202"/>
      <c r="M204" s="163"/>
      <c r="N204" s="163"/>
      <c r="O204" s="163"/>
      <c r="P204" s="163"/>
      <c r="Q204" s="203"/>
      <c r="R204" s="163"/>
      <c r="S204" s="163"/>
      <c r="T204" s="163"/>
    </row>
    <row r="205" spans="1:31">
      <c r="A205" s="1">
        <v>42326</v>
      </c>
      <c r="B205" s="178" t="s">
        <v>620</v>
      </c>
      <c r="C205"/>
      <c r="D205"/>
      <c r="E205"/>
      <c r="F205"/>
      <c r="G205"/>
      <c r="H205"/>
      <c r="J205"/>
      <c r="K205" s="4">
        <v>28</v>
      </c>
      <c r="L205" s="185">
        <v>12</v>
      </c>
      <c r="M205" s="4">
        <v>28</v>
      </c>
      <c r="N205" s="161">
        <v>12</v>
      </c>
      <c r="O205" s="161">
        <v>30</v>
      </c>
      <c r="P205" s="161">
        <v>12</v>
      </c>
      <c r="Q205" s="187">
        <v>30</v>
      </c>
      <c r="R205" s="161">
        <v>10</v>
      </c>
      <c r="S205" s="161"/>
      <c r="T205" s="161"/>
      <c r="V205" t="s">
        <v>916</v>
      </c>
      <c r="AA205"/>
      <c r="AD205"/>
      <c r="AE205"/>
    </row>
    <row r="206" spans="1:31">
      <c r="A206" s="44"/>
      <c r="B206" s="178" t="s">
        <v>600</v>
      </c>
      <c r="C206"/>
      <c r="D206"/>
      <c r="E206"/>
      <c r="F206"/>
      <c r="G206"/>
      <c r="H206"/>
      <c r="J206"/>
      <c r="K206" s="4">
        <v>12</v>
      </c>
      <c r="L206" s="185">
        <v>12</v>
      </c>
      <c r="M206" s="4">
        <v>12</v>
      </c>
      <c r="N206" s="161">
        <v>12</v>
      </c>
      <c r="O206" s="161">
        <v>12</v>
      </c>
      <c r="P206" s="161">
        <v>12</v>
      </c>
      <c r="Q206" s="187">
        <v>12</v>
      </c>
      <c r="R206" s="161">
        <v>12</v>
      </c>
      <c r="S206" s="161"/>
      <c r="T206" s="161"/>
      <c r="AA206"/>
      <c r="AD206"/>
      <c r="AE206"/>
    </row>
    <row r="207" spans="1:31">
      <c r="A207" s="44"/>
      <c r="B207" s="178" t="s">
        <v>509</v>
      </c>
      <c r="C207"/>
      <c r="D207"/>
      <c r="E207"/>
      <c r="F207"/>
      <c r="G207"/>
      <c r="H207"/>
      <c r="J207"/>
      <c r="K207" s="4">
        <v>40</v>
      </c>
      <c r="L207" s="185">
        <v>12</v>
      </c>
      <c r="M207" s="4">
        <v>50</v>
      </c>
      <c r="N207" s="161">
        <v>12</v>
      </c>
      <c r="O207" s="161">
        <v>55</v>
      </c>
      <c r="P207" s="161">
        <v>12</v>
      </c>
      <c r="R207" s="161"/>
      <c r="S207" s="161"/>
      <c r="T207" s="161"/>
      <c r="AA207"/>
      <c r="AD207"/>
      <c r="AE207"/>
    </row>
    <row r="208" spans="1:31">
      <c r="A208" s="44"/>
      <c r="B208" s="178" t="s">
        <v>805</v>
      </c>
      <c r="C208"/>
      <c r="D208"/>
      <c r="E208"/>
      <c r="F208"/>
      <c r="G208"/>
      <c r="H208"/>
      <c r="J208"/>
      <c r="L208" s="185">
        <v>12</v>
      </c>
      <c r="N208" s="161">
        <v>12</v>
      </c>
      <c r="P208" s="161">
        <v>12</v>
      </c>
      <c r="R208" s="161"/>
      <c r="AA208"/>
      <c r="AD208"/>
      <c r="AE208"/>
    </row>
    <row r="209" spans="1:31">
      <c r="A209" s="44"/>
      <c r="B209" s="178" t="s">
        <v>373</v>
      </c>
      <c r="C209"/>
      <c r="D209"/>
      <c r="E209"/>
      <c r="F209"/>
      <c r="G209"/>
      <c r="H209"/>
      <c r="J209"/>
      <c r="K209" s="4">
        <v>8</v>
      </c>
      <c r="L209" s="185">
        <v>12</v>
      </c>
      <c r="M209" s="4">
        <v>8</v>
      </c>
      <c r="N209" s="161">
        <v>12</v>
      </c>
      <c r="O209" s="161">
        <v>8</v>
      </c>
      <c r="P209" s="161">
        <v>12</v>
      </c>
      <c r="AA209"/>
      <c r="AD209"/>
      <c r="AE209"/>
    </row>
    <row r="210" spans="1:31">
      <c r="A210" s="44"/>
      <c r="B210" s="178" t="s">
        <v>915</v>
      </c>
      <c r="C210"/>
      <c r="D210"/>
      <c r="E210"/>
      <c r="F210"/>
      <c r="G210"/>
      <c r="H210"/>
      <c r="J210"/>
      <c r="K210" s="4">
        <v>8</v>
      </c>
      <c r="L210" s="185">
        <v>12</v>
      </c>
      <c r="M210" s="4">
        <v>8</v>
      </c>
      <c r="N210" s="161">
        <v>12</v>
      </c>
      <c r="O210" s="161">
        <v>8</v>
      </c>
      <c r="P210" s="161">
        <v>12</v>
      </c>
      <c r="AA210"/>
      <c r="AD210"/>
      <c r="AE210"/>
    </row>
    <row r="211" spans="1:31">
      <c r="A211" s="44"/>
      <c r="B211" s="178" t="s">
        <v>346</v>
      </c>
      <c r="C211"/>
      <c r="D211"/>
      <c r="E211"/>
      <c r="F211"/>
      <c r="G211"/>
      <c r="H211"/>
      <c r="J211"/>
      <c r="K211" s="4">
        <v>22.5</v>
      </c>
      <c r="L211" s="185">
        <v>12</v>
      </c>
      <c r="M211" s="4">
        <v>22.5</v>
      </c>
      <c r="N211" s="161">
        <v>12</v>
      </c>
      <c r="O211" s="161">
        <v>22.5</v>
      </c>
      <c r="P211" s="161">
        <v>12</v>
      </c>
      <c r="Q211" s="187">
        <v>22.5</v>
      </c>
      <c r="R211" s="161">
        <v>12</v>
      </c>
      <c r="AA211"/>
      <c r="AD211"/>
      <c r="AE211"/>
    </row>
    <row r="212" spans="1:31">
      <c r="A212" s="44"/>
      <c r="B212" s="178" t="s">
        <v>342</v>
      </c>
      <c r="C212"/>
      <c r="D212"/>
      <c r="E212"/>
      <c r="F212"/>
      <c r="G212"/>
      <c r="H212"/>
      <c r="J212"/>
      <c r="K212" s="4">
        <v>20</v>
      </c>
      <c r="L212" s="185">
        <v>12</v>
      </c>
      <c r="M212" s="4">
        <v>30</v>
      </c>
      <c r="N212" s="161">
        <v>12</v>
      </c>
      <c r="O212" s="161">
        <v>30</v>
      </c>
      <c r="P212" s="161">
        <v>12</v>
      </c>
      <c r="Q212" s="187">
        <v>25</v>
      </c>
      <c r="R212" s="161">
        <v>12</v>
      </c>
      <c r="AA212"/>
      <c r="AD212"/>
      <c r="AE212"/>
    </row>
    <row r="213" spans="1:31" s="111" customFormat="1">
      <c r="K213" s="163"/>
      <c r="L213" s="202"/>
      <c r="M213" s="163"/>
      <c r="N213" s="163"/>
      <c r="O213" s="163"/>
      <c r="P213" s="163"/>
      <c r="Q213" s="203"/>
      <c r="R213" s="163"/>
      <c r="S213" s="163"/>
      <c r="T213" s="163"/>
    </row>
    <row r="214" spans="1:31">
      <c r="A214" s="1">
        <v>42325</v>
      </c>
      <c r="B214" s="178" t="s">
        <v>545</v>
      </c>
      <c r="C214"/>
      <c r="D214"/>
      <c r="E214"/>
      <c r="F214"/>
      <c r="G214"/>
      <c r="H214"/>
      <c r="J214"/>
      <c r="L214" s="185">
        <v>11</v>
      </c>
      <c r="N214" s="4">
        <v>7</v>
      </c>
      <c r="P214" s="4">
        <v>6</v>
      </c>
      <c r="R214" s="161">
        <v>6</v>
      </c>
      <c r="AA214"/>
      <c r="AD214"/>
      <c r="AE214"/>
    </row>
    <row r="215" spans="1:31">
      <c r="A215"/>
      <c r="B215" s="178" t="s">
        <v>922</v>
      </c>
      <c r="C215"/>
      <c r="D215"/>
      <c r="E215"/>
      <c r="F215"/>
      <c r="G215"/>
      <c r="H215"/>
      <c r="J215"/>
      <c r="K215" s="4">
        <v>60</v>
      </c>
      <c r="L215" s="185">
        <v>7</v>
      </c>
      <c r="M215" s="4">
        <v>45</v>
      </c>
      <c r="N215" s="161">
        <v>10</v>
      </c>
      <c r="O215" s="161">
        <v>45</v>
      </c>
      <c r="P215" s="161">
        <v>10</v>
      </c>
      <c r="R215" s="161"/>
      <c r="S215" s="161"/>
      <c r="T215" s="161"/>
      <c r="AA215"/>
      <c r="AD215"/>
      <c r="AE215"/>
    </row>
    <row r="216" spans="1:31">
      <c r="A216"/>
      <c r="B216" s="178" t="s">
        <v>923</v>
      </c>
      <c r="C216"/>
      <c r="D216"/>
      <c r="E216"/>
      <c r="F216"/>
      <c r="G216"/>
      <c r="H216"/>
      <c r="J216"/>
      <c r="K216" s="4">
        <v>16</v>
      </c>
      <c r="L216" s="185">
        <v>11</v>
      </c>
      <c r="M216" s="4">
        <v>16</v>
      </c>
      <c r="N216" s="161">
        <v>7</v>
      </c>
      <c r="O216" s="161">
        <v>16</v>
      </c>
      <c r="P216" s="161">
        <v>6</v>
      </c>
      <c r="R216" s="161"/>
      <c r="AA216"/>
      <c r="AD216"/>
      <c r="AE216"/>
    </row>
    <row r="217" spans="1:31">
      <c r="A217"/>
      <c r="B217" s="178" t="s">
        <v>373</v>
      </c>
      <c r="C217"/>
      <c r="D217"/>
      <c r="E217"/>
      <c r="F217"/>
      <c r="G217"/>
      <c r="H217"/>
      <c r="J217"/>
      <c r="K217" s="4">
        <v>12</v>
      </c>
      <c r="L217" s="185">
        <v>12</v>
      </c>
      <c r="M217" s="4">
        <v>12</v>
      </c>
      <c r="N217" s="161">
        <v>12</v>
      </c>
      <c r="O217" s="161">
        <v>12</v>
      </c>
      <c r="P217" s="161">
        <v>12</v>
      </c>
      <c r="R217" s="161"/>
      <c r="S217" s="161"/>
      <c r="T217" s="161"/>
      <c r="AA217"/>
      <c r="AD217"/>
      <c r="AE217"/>
    </row>
    <row r="218" spans="1:31">
      <c r="A218"/>
      <c r="B218" s="178" t="s">
        <v>420</v>
      </c>
      <c r="C218"/>
      <c r="D218"/>
      <c r="E218"/>
      <c r="F218"/>
      <c r="G218"/>
      <c r="H218"/>
      <c r="J218"/>
      <c r="K218" s="4">
        <v>90</v>
      </c>
      <c r="L218" s="185">
        <v>25</v>
      </c>
      <c r="M218" s="4">
        <v>250</v>
      </c>
      <c r="N218" s="161">
        <v>10</v>
      </c>
      <c r="O218" s="161">
        <v>250</v>
      </c>
      <c r="P218" s="161">
        <v>10</v>
      </c>
      <c r="Q218" s="187">
        <v>160</v>
      </c>
      <c r="R218" s="161">
        <v>12</v>
      </c>
      <c r="AA218"/>
      <c r="AD218"/>
      <c r="AE218"/>
    </row>
    <row r="219" spans="1:31">
      <c r="A219"/>
      <c r="B219" s="178" t="s">
        <v>396</v>
      </c>
      <c r="C219"/>
      <c r="D219"/>
      <c r="E219"/>
      <c r="F219"/>
      <c r="G219"/>
      <c r="H219"/>
      <c r="J219"/>
      <c r="K219" s="4">
        <v>90</v>
      </c>
      <c r="L219" s="185">
        <v>12</v>
      </c>
      <c r="M219" s="4">
        <v>90</v>
      </c>
      <c r="N219" s="161">
        <v>12</v>
      </c>
      <c r="O219" s="161">
        <v>80</v>
      </c>
      <c r="P219" s="161">
        <v>12</v>
      </c>
      <c r="AA219"/>
      <c r="AD219"/>
      <c r="AE219"/>
    </row>
    <row r="220" spans="1:31">
      <c r="A220" s="44"/>
      <c r="B220" s="178"/>
      <c r="C220"/>
      <c r="D220"/>
      <c r="E220"/>
      <c r="F220"/>
      <c r="G220"/>
      <c r="H220"/>
      <c r="J220"/>
      <c r="L220" s="185">
        <v>20</v>
      </c>
      <c r="N220" s="161">
        <v>20</v>
      </c>
      <c r="P220" s="161">
        <v>20</v>
      </c>
      <c r="Q220" s="4"/>
      <c r="R220" s="161">
        <v>20</v>
      </c>
      <c r="T220" s="161">
        <v>20</v>
      </c>
      <c r="AA220"/>
      <c r="AD220"/>
      <c r="AE220"/>
    </row>
    <row r="221" spans="1:31">
      <c r="A221" s="44"/>
      <c r="B221" s="178"/>
      <c r="C221"/>
      <c r="D221"/>
      <c r="E221"/>
      <c r="F221"/>
      <c r="G221"/>
      <c r="H221"/>
      <c r="J221"/>
      <c r="L221" s="185"/>
      <c r="R221" s="161"/>
      <c r="AA221"/>
      <c r="AD221"/>
      <c r="AE221"/>
    </row>
    <row r="222" spans="1:31" s="111" customFormat="1">
      <c r="K222" s="163"/>
      <c r="L222" s="202"/>
      <c r="M222" s="163"/>
      <c r="N222" s="163"/>
      <c r="O222" s="163"/>
      <c r="P222" s="163"/>
      <c r="Q222" s="203"/>
      <c r="R222" s="163"/>
      <c r="S222" s="163"/>
      <c r="T222" s="163"/>
    </row>
    <row r="223" spans="1:31">
      <c r="A223" s="1">
        <v>42331</v>
      </c>
      <c r="B223" s="178" t="s">
        <v>408</v>
      </c>
      <c r="C223"/>
      <c r="D223"/>
      <c r="E223"/>
      <c r="F223"/>
      <c r="G223"/>
      <c r="H223"/>
      <c r="J223"/>
      <c r="K223" s="4">
        <v>70</v>
      </c>
      <c r="L223" s="185">
        <v>12</v>
      </c>
      <c r="M223" s="4">
        <v>70</v>
      </c>
      <c r="N223" s="161">
        <v>12</v>
      </c>
      <c r="O223" s="161">
        <v>70</v>
      </c>
      <c r="P223" s="161">
        <v>10</v>
      </c>
      <c r="Q223" s="187">
        <v>70</v>
      </c>
      <c r="R223" s="161">
        <v>8</v>
      </c>
      <c r="S223" s="161"/>
      <c r="T223" s="161"/>
      <c r="AA223"/>
      <c r="AD223"/>
      <c r="AE223"/>
    </row>
    <row r="224" spans="1:31">
      <c r="A224" s="44"/>
      <c r="B224" s="178" t="s">
        <v>315</v>
      </c>
      <c r="C224"/>
      <c r="D224"/>
      <c r="E224"/>
      <c r="F224"/>
      <c r="G224"/>
      <c r="H224"/>
      <c r="J224"/>
      <c r="K224" s="4">
        <v>60</v>
      </c>
      <c r="L224" s="185">
        <v>12</v>
      </c>
      <c r="M224" s="4">
        <v>40</v>
      </c>
      <c r="N224" s="161">
        <v>12</v>
      </c>
      <c r="O224" s="161">
        <v>65</v>
      </c>
      <c r="P224" s="161">
        <v>10</v>
      </c>
      <c r="Q224" s="187">
        <v>45</v>
      </c>
      <c r="R224" s="161">
        <v>9</v>
      </c>
      <c r="S224" s="161">
        <v>45</v>
      </c>
      <c r="T224" s="4" t="s">
        <v>920</v>
      </c>
      <c r="V224" t="s">
        <v>921</v>
      </c>
      <c r="AA224"/>
      <c r="AD224"/>
      <c r="AE224"/>
    </row>
    <row r="225" spans="1:31">
      <c r="A225" s="44"/>
      <c r="B225" s="178" t="s">
        <v>917</v>
      </c>
      <c r="C225"/>
      <c r="D225"/>
      <c r="E225"/>
      <c r="F225"/>
      <c r="G225"/>
      <c r="H225"/>
      <c r="J225"/>
      <c r="K225" s="4">
        <v>5</v>
      </c>
      <c r="L225" s="185">
        <v>12</v>
      </c>
      <c r="M225" s="4">
        <v>5</v>
      </c>
      <c r="N225" s="161">
        <v>12</v>
      </c>
      <c r="O225" s="161">
        <v>5</v>
      </c>
      <c r="P225" s="161">
        <v>12</v>
      </c>
      <c r="R225" s="161"/>
      <c r="AA225"/>
      <c r="AD225"/>
      <c r="AE225"/>
    </row>
    <row r="226" spans="1:31">
      <c r="A226" s="44"/>
      <c r="B226" s="178" t="s">
        <v>294</v>
      </c>
      <c r="C226"/>
      <c r="D226"/>
      <c r="E226"/>
      <c r="F226"/>
      <c r="G226"/>
      <c r="H226"/>
      <c r="J226"/>
      <c r="K226" s="4">
        <v>20</v>
      </c>
      <c r="L226" s="185">
        <v>12</v>
      </c>
      <c r="M226" s="4">
        <v>20</v>
      </c>
      <c r="N226" s="161">
        <v>12</v>
      </c>
      <c r="O226" s="161">
        <v>20</v>
      </c>
      <c r="P226" s="161">
        <v>12</v>
      </c>
      <c r="Q226" s="187">
        <v>20</v>
      </c>
      <c r="R226" s="161">
        <v>12</v>
      </c>
      <c r="AA226"/>
      <c r="AD226"/>
      <c r="AE226"/>
    </row>
    <row r="227" spans="1:31">
      <c r="A227" s="44"/>
      <c r="B227" s="178" t="s">
        <v>918</v>
      </c>
      <c r="C227"/>
      <c r="D227"/>
      <c r="E227"/>
      <c r="F227"/>
      <c r="G227"/>
      <c r="H227"/>
      <c r="J227"/>
      <c r="K227" s="4">
        <v>10</v>
      </c>
      <c r="L227" s="185">
        <v>12</v>
      </c>
      <c r="M227" s="4">
        <v>10</v>
      </c>
      <c r="N227" s="161">
        <v>12</v>
      </c>
      <c r="O227" s="161">
        <v>10</v>
      </c>
      <c r="P227" s="161">
        <v>12</v>
      </c>
      <c r="Q227" s="187">
        <v>10</v>
      </c>
      <c r="R227" s="161">
        <v>9</v>
      </c>
      <c r="AA227"/>
      <c r="AD227"/>
      <c r="AE227"/>
    </row>
    <row r="228" spans="1:31">
      <c r="A228" s="44"/>
      <c r="B228" s="178" t="s">
        <v>919</v>
      </c>
      <c r="C228"/>
      <c r="D228"/>
      <c r="E228"/>
      <c r="F228"/>
      <c r="G228"/>
      <c r="H228"/>
      <c r="J228"/>
      <c r="K228" s="4">
        <v>5</v>
      </c>
      <c r="L228" s="185">
        <v>12</v>
      </c>
      <c r="M228" s="4">
        <v>5</v>
      </c>
      <c r="N228" s="161">
        <v>12</v>
      </c>
      <c r="O228" s="161">
        <v>5</v>
      </c>
      <c r="P228" s="161">
        <v>12</v>
      </c>
      <c r="Q228" s="187">
        <v>2.5</v>
      </c>
      <c r="R228" s="161">
        <v>12</v>
      </c>
      <c r="AA228"/>
      <c r="AD228"/>
      <c r="AE228"/>
    </row>
    <row r="229" spans="1:31">
      <c r="A229" s="44"/>
      <c r="B229" s="178" t="s">
        <v>563</v>
      </c>
      <c r="C229"/>
      <c r="D229"/>
      <c r="E229"/>
      <c r="F229"/>
      <c r="G229"/>
      <c r="H229"/>
      <c r="J229"/>
      <c r="L229" s="185">
        <v>20</v>
      </c>
      <c r="N229" s="161">
        <v>20</v>
      </c>
      <c r="P229" s="161">
        <v>20</v>
      </c>
      <c r="Q229" s="4"/>
      <c r="R229" s="161">
        <v>20</v>
      </c>
      <c r="T229" s="161">
        <v>20</v>
      </c>
      <c r="AA229"/>
      <c r="AD229"/>
      <c r="AE229"/>
    </row>
    <row r="230" spans="1:31">
      <c r="A230" s="44"/>
      <c r="B230" s="178"/>
      <c r="C230"/>
      <c r="D230"/>
      <c r="E230"/>
      <c r="F230"/>
      <c r="G230"/>
      <c r="H230"/>
      <c r="J230"/>
      <c r="L230" s="185"/>
      <c r="R230" s="161"/>
      <c r="AA230"/>
      <c r="AD230"/>
      <c r="AE230"/>
    </row>
    <row r="231" spans="1:31" s="111" customFormat="1">
      <c r="K231" s="163"/>
      <c r="L231" s="202"/>
      <c r="M231" s="163"/>
      <c r="N231" s="163"/>
      <c r="O231" s="163"/>
      <c r="P231" s="163"/>
      <c r="Q231" s="203"/>
      <c r="R231" s="163"/>
      <c r="S231" s="163"/>
      <c r="T231" s="163"/>
    </row>
    <row r="232" spans="1:31">
      <c r="A232" s="1">
        <v>42334</v>
      </c>
      <c r="B232" s="178" t="s">
        <v>378</v>
      </c>
      <c r="C232"/>
      <c r="D232"/>
      <c r="E232"/>
      <c r="F232"/>
      <c r="G232"/>
      <c r="H232"/>
      <c r="J232"/>
      <c r="K232" s="4">
        <v>28</v>
      </c>
      <c r="L232" s="185">
        <v>12</v>
      </c>
      <c r="M232" s="4">
        <v>30</v>
      </c>
      <c r="N232" s="161">
        <v>12</v>
      </c>
      <c r="O232" s="161">
        <v>32</v>
      </c>
      <c r="P232" s="161">
        <v>12</v>
      </c>
      <c r="Q232" s="187">
        <v>32</v>
      </c>
      <c r="R232" s="161">
        <v>8</v>
      </c>
      <c r="AA232"/>
      <c r="AD232"/>
      <c r="AE232"/>
    </row>
    <row r="233" spans="1:31">
      <c r="A233"/>
      <c r="B233" s="178" t="s">
        <v>600</v>
      </c>
      <c r="C233"/>
      <c r="D233"/>
      <c r="E233"/>
      <c r="F233"/>
      <c r="G233"/>
      <c r="H233"/>
      <c r="J233"/>
      <c r="K233" s="4">
        <v>12</v>
      </c>
      <c r="L233" s="185">
        <v>12</v>
      </c>
      <c r="M233" s="4">
        <v>12</v>
      </c>
      <c r="N233" s="161">
        <v>12</v>
      </c>
      <c r="O233" s="161">
        <v>14</v>
      </c>
      <c r="P233" s="161">
        <v>12</v>
      </c>
      <c r="Q233" s="187">
        <v>14</v>
      </c>
      <c r="R233" s="161">
        <v>12</v>
      </c>
      <c r="S233" s="161"/>
      <c r="T233" s="161"/>
      <c r="AA233"/>
      <c r="AD233"/>
      <c r="AE233"/>
    </row>
    <row r="234" spans="1:31">
      <c r="A234"/>
      <c r="B234" s="178" t="s">
        <v>344</v>
      </c>
      <c r="C234"/>
      <c r="D234"/>
      <c r="E234"/>
      <c r="F234"/>
      <c r="G234"/>
      <c r="H234"/>
      <c r="J234"/>
      <c r="K234" s="4">
        <v>45</v>
      </c>
      <c r="L234" s="185">
        <v>12</v>
      </c>
      <c r="M234" s="4">
        <v>50</v>
      </c>
      <c r="N234" s="161">
        <v>12</v>
      </c>
      <c r="O234" s="161">
        <v>50</v>
      </c>
      <c r="P234" s="161">
        <v>12</v>
      </c>
      <c r="Q234" s="187">
        <v>55</v>
      </c>
      <c r="R234" s="161">
        <v>12</v>
      </c>
      <c r="AA234"/>
      <c r="AD234"/>
      <c r="AE234"/>
    </row>
    <row r="235" spans="1:31">
      <c r="A235"/>
      <c r="B235" s="178" t="s">
        <v>481</v>
      </c>
      <c r="C235"/>
      <c r="D235"/>
      <c r="E235"/>
      <c r="F235"/>
      <c r="G235"/>
      <c r="H235"/>
      <c r="J235"/>
      <c r="L235" s="185">
        <v>12</v>
      </c>
      <c r="N235" s="161">
        <v>12</v>
      </c>
      <c r="O235" s="161"/>
      <c r="P235" s="161">
        <v>12</v>
      </c>
      <c r="R235" s="161">
        <v>12</v>
      </c>
      <c r="S235" s="161"/>
      <c r="T235" s="161"/>
      <c r="AA235"/>
      <c r="AD235"/>
      <c r="AE235"/>
    </row>
    <row r="236" spans="1:31">
      <c r="A236"/>
      <c r="B236" s="178" t="s">
        <v>924</v>
      </c>
      <c r="C236"/>
      <c r="D236"/>
      <c r="E236"/>
      <c r="F236"/>
      <c r="G236"/>
      <c r="H236"/>
      <c r="J236"/>
      <c r="K236" s="4">
        <v>15</v>
      </c>
      <c r="L236" s="185">
        <v>12</v>
      </c>
      <c r="M236" s="4">
        <v>15</v>
      </c>
      <c r="N236" s="161">
        <v>12</v>
      </c>
      <c r="O236" s="161">
        <v>15</v>
      </c>
      <c r="P236" s="161">
        <v>12</v>
      </c>
      <c r="R236" s="161"/>
      <c r="AA236"/>
      <c r="AD236"/>
      <c r="AE236"/>
    </row>
    <row r="237" spans="1:31">
      <c r="A237"/>
      <c r="B237" s="178" t="s">
        <v>925</v>
      </c>
      <c r="C237"/>
      <c r="D237"/>
      <c r="E237"/>
      <c r="F237"/>
      <c r="G237"/>
      <c r="H237"/>
      <c r="J237"/>
      <c r="K237" s="4">
        <v>14</v>
      </c>
      <c r="L237" s="185">
        <v>12</v>
      </c>
      <c r="M237" s="4">
        <v>14</v>
      </c>
      <c r="N237" s="161">
        <v>12</v>
      </c>
      <c r="O237" s="161">
        <v>14</v>
      </c>
      <c r="P237" s="161">
        <v>12</v>
      </c>
      <c r="AA237"/>
      <c r="AD237"/>
      <c r="AE237"/>
    </row>
    <row r="238" spans="1:31">
      <c r="A238"/>
      <c r="B238" s="178" t="s">
        <v>926</v>
      </c>
      <c r="C238"/>
      <c r="D238"/>
      <c r="E238"/>
      <c r="F238"/>
      <c r="G238"/>
      <c r="H238"/>
      <c r="J238"/>
      <c r="L238" s="185">
        <v>12</v>
      </c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L239" s="185"/>
      <c r="AA239"/>
      <c r="AD239"/>
      <c r="AE239"/>
    </row>
    <row r="240" spans="1:31" s="111" customFormat="1">
      <c r="K240" s="163"/>
      <c r="L240" s="202"/>
      <c r="M240" s="163"/>
      <c r="N240" s="163"/>
      <c r="O240" s="163"/>
      <c r="P240" s="163"/>
      <c r="Q240" s="203"/>
      <c r="R240" s="163"/>
      <c r="S240" s="163"/>
      <c r="T240" s="163"/>
    </row>
    <row r="241" spans="1:31">
      <c r="A241" s="183">
        <v>42345</v>
      </c>
      <c r="B241" s="178" t="s">
        <v>408</v>
      </c>
      <c r="C241"/>
      <c r="D241"/>
      <c r="E241"/>
      <c r="F241"/>
      <c r="G241"/>
      <c r="H241"/>
      <c r="J241"/>
      <c r="K241" s="4">
        <v>65</v>
      </c>
      <c r="L241" s="185">
        <v>12</v>
      </c>
      <c r="M241" s="4">
        <v>65</v>
      </c>
      <c r="N241" s="161">
        <v>12</v>
      </c>
      <c r="O241" s="161">
        <v>65</v>
      </c>
      <c r="P241" s="161">
        <v>12</v>
      </c>
      <c r="Q241" s="187">
        <v>65</v>
      </c>
      <c r="R241" s="161">
        <v>12</v>
      </c>
      <c r="S241" s="161"/>
      <c r="T241" s="161"/>
      <c r="AA241"/>
      <c r="AD241"/>
      <c r="AE241"/>
    </row>
    <row r="242" spans="1:31">
      <c r="A242" s="84"/>
      <c r="B242" s="178" t="s">
        <v>688</v>
      </c>
      <c r="C242"/>
      <c r="D242"/>
      <c r="E242"/>
      <c r="F242"/>
      <c r="G242"/>
      <c r="H242"/>
      <c r="J242"/>
      <c r="K242" s="4">
        <v>28</v>
      </c>
      <c r="L242" s="185">
        <v>12</v>
      </c>
      <c r="M242" s="4">
        <v>28</v>
      </c>
      <c r="N242" s="161">
        <v>12</v>
      </c>
      <c r="O242" s="161">
        <v>28</v>
      </c>
      <c r="P242" s="161">
        <v>8</v>
      </c>
      <c r="Q242" s="187">
        <v>28</v>
      </c>
      <c r="R242" s="161">
        <v>6</v>
      </c>
      <c r="S242" s="161"/>
      <c r="T242" s="161"/>
      <c r="AA242"/>
      <c r="AD242"/>
      <c r="AE242"/>
    </row>
    <row r="243" spans="1:31">
      <c r="A243" s="86"/>
      <c r="B243" s="178" t="s">
        <v>927</v>
      </c>
      <c r="C243"/>
      <c r="D243"/>
      <c r="E243"/>
      <c r="F243"/>
      <c r="G243"/>
      <c r="H243"/>
      <c r="J243"/>
      <c r="K243" s="4">
        <v>40</v>
      </c>
      <c r="L243" s="185">
        <v>12</v>
      </c>
      <c r="M243" s="4">
        <v>40</v>
      </c>
      <c r="N243" s="161">
        <v>10</v>
      </c>
      <c r="O243" s="161">
        <v>40</v>
      </c>
      <c r="P243" s="161">
        <v>6</v>
      </c>
      <c r="Q243" s="187">
        <v>40</v>
      </c>
      <c r="R243" s="161">
        <v>6</v>
      </c>
      <c r="AA243"/>
      <c r="AD243"/>
      <c r="AE243"/>
    </row>
    <row r="244" spans="1:31">
      <c r="A244" s="86"/>
      <c r="B244" s="178" t="s">
        <v>878</v>
      </c>
      <c r="C244"/>
      <c r="D244"/>
      <c r="E244"/>
      <c r="F244"/>
      <c r="G244"/>
      <c r="H244"/>
      <c r="J244"/>
      <c r="K244" s="4">
        <v>5</v>
      </c>
      <c r="L244" s="185">
        <v>12</v>
      </c>
      <c r="M244" s="4">
        <v>5</v>
      </c>
      <c r="N244" s="161">
        <v>12</v>
      </c>
      <c r="O244" s="161">
        <v>5</v>
      </c>
      <c r="P244" s="161">
        <v>12</v>
      </c>
      <c r="AA244"/>
      <c r="AD244"/>
      <c r="AE244"/>
    </row>
    <row r="245" spans="1:31">
      <c r="A245" s="86"/>
      <c r="B245" s="178" t="s">
        <v>593</v>
      </c>
      <c r="C245"/>
      <c r="D245"/>
      <c r="E245"/>
      <c r="F245"/>
      <c r="G245"/>
      <c r="H245"/>
      <c r="J245"/>
      <c r="K245" s="4">
        <v>10</v>
      </c>
      <c r="L245" s="185">
        <v>12</v>
      </c>
      <c r="M245" s="4">
        <v>10</v>
      </c>
      <c r="N245" s="161">
        <v>12</v>
      </c>
      <c r="O245" s="161">
        <v>10</v>
      </c>
      <c r="P245" s="161">
        <v>12</v>
      </c>
      <c r="AA245"/>
      <c r="AD245"/>
      <c r="AE245"/>
    </row>
    <row r="246" spans="1:31">
      <c r="A246" s="86"/>
      <c r="B246" s="178" t="s">
        <v>294</v>
      </c>
      <c r="C246"/>
      <c r="D246"/>
      <c r="E246"/>
      <c r="F246"/>
      <c r="G246"/>
      <c r="H246"/>
      <c r="J246"/>
      <c r="K246" s="4">
        <v>20</v>
      </c>
      <c r="L246" s="185">
        <v>12</v>
      </c>
      <c r="M246" s="4">
        <v>25</v>
      </c>
      <c r="N246" s="161">
        <v>12</v>
      </c>
      <c r="AA246"/>
      <c r="AD246"/>
      <c r="AE246"/>
    </row>
    <row r="247" spans="1:31">
      <c r="A247" s="86"/>
      <c r="B247" s="178" t="s">
        <v>928</v>
      </c>
      <c r="C247"/>
      <c r="D247"/>
      <c r="E247"/>
      <c r="F247"/>
      <c r="G247"/>
      <c r="H247"/>
      <c r="J247"/>
      <c r="K247" s="4">
        <v>25</v>
      </c>
      <c r="L247" s="185">
        <v>12</v>
      </c>
      <c r="AA247"/>
      <c r="AD247"/>
      <c r="AE247"/>
    </row>
    <row r="248" spans="1:31">
      <c r="A248" s="86"/>
      <c r="B248" s="178" t="s">
        <v>443</v>
      </c>
      <c r="C248"/>
      <c r="D248"/>
      <c r="E248"/>
      <c r="F248"/>
      <c r="G248"/>
      <c r="H248"/>
      <c r="J248"/>
      <c r="L248" s="185">
        <v>20</v>
      </c>
      <c r="N248" s="4">
        <v>20</v>
      </c>
      <c r="P248" s="4">
        <v>20</v>
      </c>
      <c r="R248" s="4">
        <v>20</v>
      </c>
      <c r="AA248"/>
      <c r="AD248"/>
      <c r="AE248"/>
    </row>
    <row r="249" spans="1:31" s="111" customFormat="1">
      <c r="K249" s="163"/>
      <c r="L249" s="202"/>
      <c r="M249" s="163"/>
      <c r="N249" s="163"/>
      <c r="O249" s="163"/>
      <c r="P249" s="163"/>
      <c r="Q249" s="203"/>
      <c r="R249" s="163"/>
      <c r="S249" s="163"/>
      <c r="T249" s="163"/>
    </row>
    <row r="250" spans="1:31">
      <c r="A250" s="1">
        <v>42348</v>
      </c>
      <c r="B250" s="178" t="s">
        <v>620</v>
      </c>
      <c r="C250"/>
      <c r="D250"/>
      <c r="E250"/>
      <c r="F250"/>
      <c r="G250"/>
      <c r="H250"/>
      <c r="J250"/>
      <c r="K250" s="4">
        <v>26</v>
      </c>
      <c r="L250" s="185">
        <v>12</v>
      </c>
      <c r="M250" s="4">
        <v>26</v>
      </c>
      <c r="N250" s="161">
        <v>12</v>
      </c>
      <c r="O250" s="161">
        <v>26</v>
      </c>
      <c r="P250" s="161">
        <v>12</v>
      </c>
      <c r="R250" s="161"/>
      <c r="AA250"/>
      <c r="AD250"/>
      <c r="AE250"/>
    </row>
    <row r="251" spans="1:31">
      <c r="A251" s="44"/>
      <c r="B251" s="178" t="s">
        <v>600</v>
      </c>
      <c r="C251"/>
      <c r="D251"/>
      <c r="E251"/>
      <c r="F251"/>
      <c r="G251"/>
      <c r="H251"/>
      <c r="J251"/>
      <c r="K251" s="4">
        <v>10</v>
      </c>
      <c r="L251" s="185">
        <v>12</v>
      </c>
      <c r="M251" s="4">
        <v>10</v>
      </c>
      <c r="N251" s="161">
        <v>12</v>
      </c>
      <c r="O251" s="161">
        <v>10</v>
      </c>
      <c r="P251" s="161">
        <v>12</v>
      </c>
      <c r="R251" s="161"/>
      <c r="AA251"/>
      <c r="AD251"/>
      <c r="AE251"/>
    </row>
    <row r="252" spans="1:31">
      <c r="A252" s="44"/>
      <c r="B252" s="178" t="s">
        <v>663</v>
      </c>
      <c r="C252"/>
      <c r="D252"/>
      <c r="E252"/>
      <c r="F252"/>
      <c r="G252"/>
      <c r="H252"/>
      <c r="J252"/>
      <c r="K252" s="4">
        <v>25</v>
      </c>
      <c r="L252" s="185">
        <v>50</v>
      </c>
      <c r="M252" s="4">
        <v>20</v>
      </c>
      <c r="N252" s="161">
        <v>50</v>
      </c>
      <c r="AA252"/>
      <c r="AD252"/>
      <c r="AE252"/>
    </row>
    <row r="253" spans="1:31">
      <c r="A253" s="44"/>
      <c r="B253" s="178" t="s">
        <v>366</v>
      </c>
      <c r="C253"/>
      <c r="D253"/>
      <c r="E253"/>
      <c r="F253"/>
      <c r="G253"/>
      <c r="H253"/>
      <c r="J253"/>
      <c r="K253" s="4">
        <v>45</v>
      </c>
      <c r="L253" s="185">
        <v>12</v>
      </c>
      <c r="M253" s="4">
        <v>45</v>
      </c>
      <c r="N253" s="161">
        <v>12</v>
      </c>
      <c r="O253" s="161">
        <v>50</v>
      </c>
      <c r="P253" s="161">
        <v>12</v>
      </c>
      <c r="Q253" s="187">
        <v>50</v>
      </c>
      <c r="R253" s="161">
        <v>12</v>
      </c>
      <c r="AA253"/>
      <c r="AD253"/>
      <c r="AE253"/>
    </row>
    <row r="254" spans="1:31">
      <c r="A254" s="44"/>
      <c r="B254" s="178"/>
      <c r="C254"/>
      <c r="D254"/>
      <c r="E254"/>
      <c r="F254"/>
      <c r="G254"/>
      <c r="H254"/>
      <c r="J254"/>
      <c r="L254" s="185"/>
      <c r="AA254"/>
      <c r="AD254"/>
      <c r="AE254"/>
    </row>
    <row r="255" spans="1:31">
      <c r="A255" s="44"/>
      <c r="B255" s="178"/>
      <c r="C255"/>
      <c r="D255"/>
      <c r="E255"/>
      <c r="F255"/>
      <c r="G255"/>
      <c r="H255"/>
      <c r="J255"/>
      <c r="L255" s="185"/>
      <c r="AA255"/>
      <c r="AD255"/>
      <c r="AE255"/>
    </row>
    <row r="256" spans="1:31">
      <c r="A256" s="44"/>
      <c r="B256"/>
      <c r="C256"/>
      <c r="D256"/>
      <c r="E256"/>
      <c r="F256"/>
      <c r="G256"/>
      <c r="H256"/>
      <c r="J256"/>
      <c r="L256" s="185"/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85"/>
      <c r="AA257"/>
      <c r="AD257"/>
      <c r="AE257"/>
    </row>
    <row r="258" spans="1:31" s="111" customFormat="1">
      <c r="K258" s="163"/>
      <c r="L258" s="202"/>
      <c r="M258" s="163"/>
      <c r="N258" s="163"/>
      <c r="O258" s="163"/>
      <c r="P258" s="163"/>
      <c r="Q258" s="203"/>
      <c r="R258" s="163"/>
      <c r="S258" s="163"/>
      <c r="T258" s="163"/>
    </row>
    <row r="259" spans="1:31">
      <c r="A259" s="1">
        <v>42374</v>
      </c>
      <c r="B259" s="178" t="s">
        <v>552</v>
      </c>
      <c r="C259"/>
      <c r="D259"/>
      <c r="E259"/>
      <c r="F259"/>
      <c r="G259"/>
      <c r="H259"/>
      <c r="J259"/>
      <c r="K259" s="4">
        <v>35</v>
      </c>
      <c r="L259" s="185">
        <v>12</v>
      </c>
      <c r="M259" s="4">
        <v>35</v>
      </c>
      <c r="N259" s="161">
        <v>12</v>
      </c>
      <c r="O259" s="161">
        <v>35</v>
      </c>
      <c r="P259" s="161">
        <v>12</v>
      </c>
      <c r="Q259" s="187">
        <v>35</v>
      </c>
      <c r="R259" s="161">
        <v>12</v>
      </c>
      <c r="S259" s="161"/>
      <c r="AA259"/>
      <c r="AD259"/>
      <c r="AE259"/>
    </row>
    <row r="260" spans="1:31">
      <c r="A260" s="8">
        <v>86.7</v>
      </c>
      <c r="B260" s="178" t="s">
        <v>929</v>
      </c>
      <c r="C260"/>
      <c r="D260"/>
      <c r="E260"/>
      <c r="F260"/>
      <c r="G260"/>
      <c r="H260"/>
      <c r="J260"/>
      <c r="K260" s="4">
        <v>35</v>
      </c>
      <c r="L260" s="185">
        <v>12</v>
      </c>
      <c r="M260" s="4">
        <v>35</v>
      </c>
      <c r="N260" s="161">
        <v>12</v>
      </c>
      <c r="O260" s="161">
        <v>35</v>
      </c>
      <c r="P260" s="161">
        <v>12</v>
      </c>
      <c r="Q260" s="187">
        <v>40</v>
      </c>
      <c r="R260" s="161">
        <v>12</v>
      </c>
      <c r="AA260"/>
      <c r="AD260"/>
      <c r="AE260"/>
    </row>
    <row r="261" spans="1:31">
      <c r="A261" s="8">
        <v>26.1</v>
      </c>
      <c r="B261" s="178" t="s">
        <v>339</v>
      </c>
      <c r="C261"/>
      <c r="D261"/>
      <c r="E261"/>
      <c r="F261"/>
      <c r="G261"/>
      <c r="H261"/>
      <c r="J261"/>
      <c r="K261" s="59">
        <v>7.7546296296296304E-4</v>
      </c>
      <c r="L261" s="185"/>
      <c r="AA261"/>
      <c r="AD261"/>
      <c r="AE261"/>
    </row>
    <row r="262" spans="1:31">
      <c r="A262" s="8"/>
      <c r="B262" s="178" t="s">
        <v>420</v>
      </c>
      <c r="C262"/>
      <c r="D262"/>
      <c r="E262"/>
      <c r="F262"/>
      <c r="G262"/>
      <c r="H262"/>
      <c r="J262"/>
      <c r="L262" s="185">
        <v>15</v>
      </c>
      <c r="N262" s="4">
        <v>15</v>
      </c>
      <c r="P262" s="4">
        <v>15</v>
      </c>
      <c r="R262" s="161"/>
      <c r="AA262"/>
      <c r="AD262"/>
      <c r="AE262"/>
    </row>
    <row r="263" spans="1:31">
      <c r="A263" s="8"/>
      <c r="B263" s="186"/>
      <c r="C263"/>
      <c r="D263"/>
      <c r="E263"/>
      <c r="F263"/>
      <c r="G263"/>
      <c r="H263"/>
      <c r="J263"/>
      <c r="L263" s="185"/>
      <c r="R263" s="161"/>
      <c r="AA263"/>
      <c r="AD263"/>
      <c r="AE263"/>
    </row>
    <row r="264" spans="1:31">
      <c r="A264" s="8"/>
      <c r="B264" s="186"/>
      <c r="C264"/>
      <c r="D264"/>
      <c r="E264"/>
      <c r="F264"/>
      <c r="G264"/>
      <c r="H264"/>
      <c r="J264"/>
      <c r="L264" s="185"/>
      <c r="R264" s="161"/>
      <c r="AA264"/>
      <c r="AD264"/>
      <c r="AE264"/>
    </row>
    <row r="265" spans="1:31">
      <c r="A265" s="8"/>
      <c r="B265" s="186"/>
      <c r="C265"/>
      <c r="D265"/>
      <c r="E265"/>
      <c r="F265"/>
      <c r="G265"/>
      <c r="H265"/>
      <c r="J265"/>
      <c r="L265" s="185"/>
      <c r="R265" s="161"/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85"/>
      <c r="AA266"/>
      <c r="AD266"/>
      <c r="AE266"/>
    </row>
    <row r="267" spans="1:31" s="111" customFormat="1">
      <c r="K267" s="163"/>
      <c r="L267" s="202"/>
      <c r="M267" s="163"/>
      <c r="N267" s="163"/>
      <c r="O267" s="163"/>
      <c r="P267" s="163"/>
      <c r="Q267" s="203"/>
      <c r="R267" s="163"/>
      <c r="S267" s="163"/>
      <c r="T267" s="163"/>
    </row>
    <row r="268" spans="1:31">
      <c r="A268" s="1">
        <v>42376</v>
      </c>
      <c r="B268" s="178" t="s">
        <v>371</v>
      </c>
      <c r="C268"/>
      <c r="D268"/>
      <c r="E268"/>
      <c r="F268"/>
      <c r="G268"/>
      <c r="H268"/>
      <c r="J268"/>
      <c r="K268" s="4">
        <v>20</v>
      </c>
      <c r="L268" s="185">
        <v>10</v>
      </c>
      <c r="M268" s="4">
        <v>40</v>
      </c>
      <c r="N268" s="161">
        <v>10</v>
      </c>
      <c r="O268" s="161">
        <v>50</v>
      </c>
      <c r="P268" s="161">
        <v>10</v>
      </c>
      <c r="Q268" s="187">
        <v>55</v>
      </c>
      <c r="R268" s="161">
        <v>10</v>
      </c>
      <c r="S268" s="161"/>
      <c r="T268" s="161"/>
      <c r="V268" t="s">
        <v>934</v>
      </c>
      <c r="AA268"/>
      <c r="AD268"/>
      <c r="AE268"/>
    </row>
    <row r="269" spans="1:31">
      <c r="A269" s="8"/>
      <c r="B269" s="178" t="s">
        <v>315</v>
      </c>
      <c r="C269"/>
      <c r="D269"/>
      <c r="E269"/>
      <c r="F269"/>
      <c r="G269"/>
      <c r="H269"/>
      <c r="J269"/>
      <c r="K269" s="4">
        <v>52.5</v>
      </c>
      <c r="L269" s="185">
        <v>10</v>
      </c>
      <c r="M269" s="4">
        <v>62.5</v>
      </c>
      <c r="N269" s="161">
        <v>10</v>
      </c>
      <c r="O269" s="161">
        <v>65</v>
      </c>
      <c r="P269" s="161">
        <v>10</v>
      </c>
      <c r="Q269" s="187">
        <v>50</v>
      </c>
      <c r="R269" s="161">
        <v>20</v>
      </c>
      <c r="AA269"/>
      <c r="AD269"/>
      <c r="AE269"/>
    </row>
    <row r="270" spans="1:31">
      <c r="A270" s="8"/>
      <c r="B270" s="178" t="s">
        <v>930</v>
      </c>
      <c r="C270"/>
      <c r="D270"/>
      <c r="E270"/>
      <c r="F270"/>
      <c r="G270"/>
      <c r="H270"/>
      <c r="J270"/>
      <c r="K270" s="4">
        <v>14</v>
      </c>
      <c r="L270" s="185">
        <v>12</v>
      </c>
      <c r="M270" s="4">
        <v>16</v>
      </c>
      <c r="N270" s="161">
        <v>12</v>
      </c>
      <c r="O270" s="161">
        <v>16</v>
      </c>
      <c r="P270" s="161">
        <v>12</v>
      </c>
      <c r="R270" s="161"/>
      <c r="AA270"/>
      <c r="AD270"/>
      <c r="AE270"/>
    </row>
    <row r="271" spans="1:31">
      <c r="A271" s="8"/>
      <c r="B271" s="178" t="s">
        <v>604</v>
      </c>
      <c r="C271"/>
      <c r="D271"/>
      <c r="E271"/>
      <c r="F271"/>
      <c r="G271"/>
      <c r="H271"/>
      <c r="J271"/>
      <c r="K271" s="4">
        <v>30</v>
      </c>
      <c r="L271" s="185">
        <v>12</v>
      </c>
      <c r="M271" s="4">
        <v>30</v>
      </c>
      <c r="N271" s="161">
        <v>10</v>
      </c>
      <c r="O271" s="161">
        <v>30</v>
      </c>
      <c r="P271" s="161">
        <v>10</v>
      </c>
      <c r="Q271" s="187">
        <v>26</v>
      </c>
      <c r="R271" s="161">
        <v>8</v>
      </c>
      <c r="AA271"/>
      <c r="AD271"/>
      <c r="AE271"/>
    </row>
    <row r="272" spans="1:31">
      <c r="A272" s="8"/>
      <c r="B272" s="178" t="s">
        <v>931</v>
      </c>
      <c r="C272"/>
      <c r="D272"/>
      <c r="E272"/>
      <c r="F272"/>
      <c r="G272"/>
      <c r="H272"/>
      <c r="J272"/>
      <c r="K272" s="4">
        <v>10</v>
      </c>
      <c r="L272" s="185">
        <v>12</v>
      </c>
      <c r="M272" s="4">
        <v>10</v>
      </c>
      <c r="N272" s="161">
        <v>12</v>
      </c>
      <c r="O272" s="161">
        <v>10</v>
      </c>
      <c r="P272" s="161">
        <v>12</v>
      </c>
      <c r="Q272" s="187">
        <v>10</v>
      </c>
      <c r="R272" s="161">
        <v>12</v>
      </c>
      <c r="S272" s="161">
        <v>10</v>
      </c>
      <c r="T272" s="161">
        <v>12</v>
      </c>
      <c r="AA272"/>
      <c r="AD272"/>
      <c r="AE272"/>
    </row>
    <row r="273" spans="1:31">
      <c r="A273" s="8"/>
      <c r="B273" s="178" t="s">
        <v>954</v>
      </c>
      <c r="C273"/>
      <c r="D273"/>
      <c r="E273"/>
      <c r="F273"/>
      <c r="G273"/>
      <c r="H273"/>
      <c r="J273"/>
      <c r="K273" s="4">
        <v>10</v>
      </c>
      <c r="L273" s="185">
        <v>10</v>
      </c>
      <c r="AA273"/>
      <c r="AD273"/>
      <c r="AE273"/>
    </row>
    <row r="274" spans="1:31">
      <c r="A274" s="8"/>
      <c r="B274" s="178" t="s">
        <v>932</v>
      </c>
      <c r="C274"/>
      <c r="D274"/>
      <c r="E274"/>
      <c r="F274"/>
      <c r="G274"/>
      <c r="H274"/>
      <c r="J274"/>
      <c r="K274" s="4">
        <v>12</v>
      </c>
      <c r="L274" s="185">
        <v>12</v>
      </c>
      <c r="M274" s="4">
        <v>12</v>
      </c>
      <c r="N274" s="161">
        <v>12</v>
      </c>
      <c r="O274" s="161">
        <v>12</v>
      </c>
      <c r="P274" s="161">
        <v>12</v>
      </c>
      <c r="AA274"/>
      <c r="AD274"/>
      <c r="AE274"/>
    </row>
    <row r="275" spans="1:31">
      <c r="A275" s="8"/>
      <c r="B275" s="178" t="s">
        <v>933</v>
      </c>
      <c r="C275"/>
      <c r="D275"/>
      <c r="E275"/>
      <c r="F275"/>
      <c r="G275"/>
      <c r="H275"/>
      <c r="J275"/>
      <c r="K275" s="4">
        <v>14</v>
      </c>
      <c r="L275" s="185">
        <v>12</v>
      </c>
      <c r="M275" s="4">
        <v>14</v>
      </c>
      <c r="N275" s="161">
        <v>12</v>
      </c>
      <c r="O275" s="161">
        <v>14</v>
      </c>
      <c r="P275" s="161">
        <v>12</v>
      </c>
      <c r="AA275"/>
      <c r="AD275"/>
      <c r="AE275"/>
    </row>
    <row r="276" spans="1:31" s="111" customFormat="1">
      <c r="K276" s="163"/>
      <c r="L276" s="202"/>
      <c r="M276" s="163"/>
      <c r="N276" s="163"/>
      <c r="O276" s="163"/>
      <c r="P276" s="163"/>
      <c r="Q276" s="203"/>
      <c r="R276" s="163"/>
      <c r="S276" s="163"/>
      <c r="T276" s="163"/>
    </row>
    <row r="277" spans="1:31">
      <c r="A277" s="1">
        <v>42380</v>
      </c>
      <c r="B277" s="178" t="s">
        <v>328</v>
      </c>
      <c r="C277"/>
      <c r="D277"/>
      <c r="E277"/>
      <c r="F277"/>
      <c r="G277"/>
      <c r="H277"/>
      <c r="J277"/>
      <c r="K277" s="4">
        <v>40</v>
      </c>
      <c r="L277" s="185">
        <v>12</v>
      </c>
      <c r="M277" s="4">
        <v>40</v>
      </c>
      <c r="N277" s="161">
        <v>12</v>
      </c>
      <c r="O277" s="161">
        <v>60</v>
      </c>
      <c r="P277" s="161">
        <v>12</v>
      </c>
      <c r="Q277" s="187">
        <v>60</v>
      </c>
      <c r="R277" s="161">
        <v>12</v>
      </c>
      <c r="V277" t="s">
        <v>937</v>
      </c>
      <c r="AA277"/>
      <c r="AD277"/>
      <c r="AE277"/>
    </row>
    <row r="278" spans="1:31">
      <c r="A278" s="44"/>
      <c r="B278" s="178" t="s">
        <v>292</v>
      </c>
      <c r="C278"/>
      <c r="D278"/>
      <c r="E278"/>
      <c r="F278"/>
      <c r="G278"/>
      <c r="H278"/>
      <c r="J278"/>
      <c r="K278" s="4">
        <v>40</v>
      </c>
      <c r="L278" s="185">
        <v>12</v>
      </c>
      <c r="M278" s="4">
        <v>40</v>
      </c>
      <c r="N278" s="161">
        <v>10</v>
      </c>
      <c r="O278" s="161">
        <v>40</v>
      </c>
      <c r="P278" s="161">
        <v>12</v>
      </c>
      <c r="Q278" s="187">
        <v>40</v>
      </c>
      <c r="R278" s="161">
        <v>12</v>
      </c>
      <c r="AA278"/>
      <c r="AD278"/>
      <c r="AE278"/>
    </row>
    <row r="279" spans="1:31">
      <c r="A279" s="8"/>
      <c r="B279" s="178" t="s">
        <v>736</v>
      </c>
      <c r="C279"/>
      <c r="D279"/>
      <c r="E279"/>
      <c r="F279"/>
      <c r="G279"/>
      <c r="H279"/>
      <c r="J279"/>
      <c r="K279" s="4">
        <v>26</v>
      </c>
      <c r="L279" s="185">
        <v>12</v>
      </c>
      <c r="M279" s="4">
        <v>28</v>
      </c>
      <c r="N279" s="161">
        <v>12</v>
      </c>
      <c r="O279" s="161">
        <v>28</v>
      </c>
      <c r="P279" s="161">
        <v>12</v>
      </c>
      <c r="Q279" s="187">
        <v>28</v>
      </c>
      <c r="R279" s="161">
        <v>12</v>
      </c>
      <c r="AA279"/>
      <c r="AD279"/>
      <c r="AE279"/>
    </row>
    <row r="280" spans="1:31">
      <c r="A280" s="8"/>
      <c r="B280" s="178" t="s">
        <v>360</v>
      </c>
      <c r="C280"/>
      <c r="D280"/>
      <c r="E280"/>
      <c r="F280"/>
      <c r="G280"/>
      <c r="H280"/>
      <c r="J280"/>
      <c r="L280" s="185">
        <v>12</v>
      </c>
      <c r="N280" s="161">
        <v>12</v>
      </c>
      <c r="P280" s="161">
        <v>11</v>
      </c>
      <c r="AA280"/>
      <c r="AD280"/>
      <c r="AE280"/>
    </row>
    <row r="281" spans="1:31">
      <c r="A281" s="8"/>
      <c r="B281" s="178" t="s">
        <v>935</v>
      </c>
      <c r="C281"/>
      <c r="D281"/>
      <c r="E281"/>
      <c r="F281"/>
      <c r="G281"/>
      <c r="H281"/>
      <c r="J281"/>
      <c r="K281" s="4">
        <v>7.5</v>
      </c>
      <c r="L281" s="185">
        <v>12</v>
      </c>
      <c r="M281" s="4">
        <v>7.5</v>
      </c>
      <c r="N281" s="161">
        <v>12</v>
      </c>
      <c r="O281" s="161">
        <v>7.5</v>
      </c>
      <c r="P281" s="161">
        <v>12</v>
      </c>
      <c r="AA281"/>
      <c r="AD281"/>
      <c r="AE281"/>
    </row>
    <row r="282" spans="1:31">
      <c r="A282" s="8"/>
      <c r="B282" s="178" t="s">
        <v>342</v>
      </c>
      <c r="C282"/>
      <c r="D282"/>
      <c r="E282"/>
      <c r="F282"/>
      <c r="G282"/>
      <c r="H282"/>
      <c r="J282"/>
      <c r="K282" s="4">
        <v>25</v>
      </c>
      <c r="L282" s="185">
        <v>12</v>
      </c>
      <c r="M282" s="4">
        <v>27.5</v>
      </c>
      <c r="N282" s="161">
        <v>12</v>
      </c>
      <c r="O282" s="161">
        <v>27.5</v>
      </c>
      <c r="P282" s="161">
        <v>12</v>
      </c>
      <c r="AA282"/>
      <c r="AD282"/>
      <c r="AE282"/>
    </row>
    <row r="283" spans="1:31">
      <c r="A283" s="8"/>
      <c r="B283" s="178" t="s">
        <v>936</v>
      </c>
      <c r="C283"/>
      <c r="D283"/>
      <c r="E283"/>
      <c r="F283"/>
      <c r="G283"/>
      <c r="H283"/>
      <c r="J283"/>
      <c r="K283" s="4">
        <v>20</v>
      </c>
      <c r="L283" s="204">
        <v>12</v>
      </c>
      <c r="M283" s="4">
        <v>20</v>
      </c>
      <c r="N283" s="161">
        <v>12</v>
      </c>
      <c r="O283" s="161">
        <v>20</v>
      </c>
      <c r="P283" s="161">
        <v>12</v>
      </c>
      <c r="AA283"/>
      <c r="AD283"/>
      <c r="AE283"/>
    </row>
    <row r="284" spans="1:31">
      <c r="A284" s="8"/>
      <c r="B284" s="178" t="s">
        <v>339</v>
      </c>
      <c r="C284"/>
      <c r="D284"/>
      <c r="E284"/>
      <c r="F284"/>
      <c r="G284"/>
      <c r="H284"/>
      <c r="J284"/>
      <c r="K284" s="59">
        <v>1.0995370370370371E-3</v>
      </c>
      <c r="AA284"/>
      <c r="AD284"/>
      <c r="AE284"/>
    </row>
    <row r="285" spans="1:31" s="111" customFormat="1">
      <c r="K285" s="163"/>
      <c r="L285" s="202"/>
      <c r="M285" s="163"/>
      <c r="N285" s="163"/>
      <c r="O285" s="163"/>
      <c r="P285" s="163"/>
      <c r="Q285" s="203"/>
      <c r="R285" s="163"/>
      <c r="S285" s="163"/>
      <c r="T285" s="163"/>
    </row>
    <row r="286" spans="1:31">
      <c r="A286" s="1">
        <v>42387</v>
      </c>
      <c r="B286" s="178" t="s">
        <v>315</v>
      </c>
      <c r="C286"/>
      <c r="D286"/>
      <c r="E286"/>
      <c r="F286"/>
      <c r="G286"/>
      <c r="H286"/>
      <c r="J286"/>
      <c r="K286" s="161">
        <v>28</v>
      </c>
      <c r="L286" s="185">
        <v>12</v>
      </c>
      <c r="M286" s="4">
        <v>30</v>
      </c>
      <c r="N286" s="161">
        <v>12</v>
      </c>
      <c r="O286" s="161">
        <v>32</v>
      </c>
      <c r="P286" s="161">
        <v>10</v>
      </c>
      <c r="Q286" s="187">
        <v>32</v>
      </c>
      <c r="R286" s="161">
        <v>10</v>
      </c>
      <c r="S286" s="161">
        <v>32</v>
      </c>
      <c r="T286" s="161">
        <v>6</v>
      </c>
      <c r="AA286"/>
      <c r="AD286"/>
      <c r="AE286"/>
    </row>
    <row r="287" spans="1:31">
      <c r="A287" s="8"/>
      <c r="B287" s="178" t="s">
        <v>400</v>
      </c>
      <c r="C287"/>
      <c r="D287"/>
      <c r="E287"/>
      <c r="F287"/>
      <c r="G287"/>
      <c r="H287"/>
      <c r="J287"/>
      <c r="K287" s="161">
        <v>14</v>
      </c>
      <c r="L287" s="185">
        <v>12</v>
      </c>
      <c r="M287" s="4">
        <v>14</v>
      </c>
      <c r="N287" s="161">
        <v>12</v>
      </c>
      <c r="O287" s="161">
        <v>14</v>
      </c>
      <c r="P287" s="161">
        <v>12</v>
      </c>
      <c r="AA287"/>
      <c r="AD287"/>
      <c r="AE287"/>
    </row>
    <row r="288" spans="1:31">
      <c r="A288" s="8"/>
      <c r="B288" s="178" t="s">
        <v>552</v>
      </c>
      <c r="C288"/>
      <c r="D288"/>
      <c r="E288"/>
      <c r="F288"/>
      <c r="G288"/>
      <c r="H288"/>
      <c r="J288"/>
      <c r="K288" s="161">
        <v>40</v>
      </c>
      <c r="L288" s="185">
        <v>10</v>
      </c>
      <c r="M288" s="4">
        <v>40</v>
      </c>
      <c r="N288" s="161">
        <v>10</v>
      </c>
      <c r="O288" s="161">
        <v>25</v>
      </c>
      <c r="P288" s="161">
        <v>12</v>
      </c>
      <c r="AA288"/>
      <c r="AD288"/>
      <c r="AE288"/>
    </row>
    <row r="289" spans="1:31">
      <c r="A289" s="8"/>
      <c r="B289" s="178" t="s">
        <v>388</v>
      </c>
      <c r="C289"/>
      <c r="D289"/>
      <c r="E289"/>
      <c r="F289"/>
      <c r="G289"/>
      <c r="H289"/>
      <c r="J289"/>
      <c r="K289" s="161">
        <v>30</v>
      </c>
      <c r="L289" s="185">
        <v>12</v>
      </c>
      <c r="M289" s="4">
        <v>40</v>
      </c>
      <c r="N289" s="161">
        <v>12</v>
      </c>
      <c r="O289" s="161">
        <v>40</v>
      </c>
      <c r="P289" s="161">
        <v>12</v>
      </c>
      <c r="R289" s="161"/>
      <c r="S289" s="161"/>
      <c r="T289" s="161"/>
      <c r="AA289"/>
      <c r="AD289"/>
      <c r="AE289"/>
    </row>
    <row r="290" spans="1:31">
      <c r="A290" s="8"/>
      <c r="B290" s="178" t="s">
        <v>293</v>
      </c>
      <c r="C290"/>
      <c r="D290"/>
      <c r="E290"/>
      <c r="F290"/>
      <c r="G290"/>
      <c r="H290"/>
      <c r="J290"/>
      <c r="K290" s="161">
        <v>20</v>
      </c>
      <c r="L290" s="185">
        <v>20</v>
      </c>
      <c r="M290" s="4">
        <v>20</v>
      </c>
      <c r="N290" s="161">
        <v>15</v>
      </c>
      <c r="O290" s="161">
        <v>20</v>
      </c>
      <c r="P290" s="161">
        <v>18</v>
      </c>
      <c r="AA290"/>
      <c r="AD290"/>
      <c r="AE290"/>
    </row>
    <row r="291" spans="1:31">
      <c r="A291" s="8"/>
      <c r="B291" s="178" t="s">
        <v>939</v>
      </c>
      <c r="C291"/>
      <c r="D291"/>
      <c r="E291"/>
      <c r="F291"/>
      <c r="G291"/>
      <c r="H291"/>
      <c r="J291"/>
      <c r="K291" s="161">
        <v>45</v>
      </c>
      <c r="L291" s="185">
        <v>12</v>
      </c>
      <c r="M291" s="4">
        <v>45</v>
      </c>
      <c r="N291" s="161">
        <v>12</v>
      </c>
      <c r="O291" s="161">
        <v>45</v>
      </c>
      <c r="P291" s="161">
        <v>11</v>
      </c>
      <c r="R291" s="161"/>
      <c r="AA291"/>
      <c r="AD291"/>
      <c r="AE291"/>
    </row>
    <row r="292" spans="1:31">
      <c r="A292" s="8"/>
      <c r="B292" s="178" t="s">
        <v>938</v>
      </c>
      <c r="C292"/>
      <c r="D292"/>
      <c r="E292"/>
      <c r="F292"/>
      <c r="G292"/>
      <c r="H292"/>
      <c r="J292"/>
      <c r="K292" s="161">
        <v>20</v>
      </c>
      <c r="L292" s="185">
        <v>12</v>
      </c>
      <c r="M292" s="4">
        <v>20</v>
      </c>
      <c r="N292" s="161">
        <v>12</v>
      </c>
      <c r="O292" s="161">
        <v>20</v>
      </c>
      <c r="P292" s="161">
        <v>12</v>
      </c>
      <c r="AA292"/>
      <c r="AD292"/>
      <c r="AE292"/>
    </row>
    <row r="293" spans="1:31">
      <c r="A293" s="8"/>
      <c r="B293" s="178" t="s">
        <v>534</v>
      </c>
      <c r="C293"/>
      <c r="D293"/>
      <c r="E293"/>
      <c r="F293"/>
      <c r="G293"/>
      <c r="H293"/>
      <c r="J293"/>
      <c r="L293" s="185"/>
      <c r="AA293"/>
      <c r="AD293"/>
      <c r="AE293"/>
    </row>
    <row r="294" spans="1:31" s="111" customFormat="1">
      <c r="K294" s="163"/>
      <c r="L294" s="202"/>
      <c r="M294" s="163"/>
      <c r="N294" s="163"/>
      <c r="O294" s="163"/>
      <c r="P294" s="163"/>
      <c r="Q294" s="203"/>
      <c r="R294" s="163"/>
      <c r="S294" s="163"/>
      <c r="T294" s="163"/>
    </row>
    <row r="295" spans="1:31">
      <c r="A295" s="1">
        <v>42394</v>
      </c>
      <c r="B295" s="178" t="s">
        <v>339</v>
      </c>
      <c r="C295"/>
      <c r="D295"/>
      <c r="E295"/>
      <c r="F295"/>
      <c r="G295"/>
      <c r="H295"/>
      <c r="J295"/>
      <c r="K295" s="59">
        <v>2.0833333333333333E-3</v>
      </c>
      <c r="L295" s="185"/>
      <c r="R295" s="161"/>
      <c r="V295" t="s">
        <v>941</v>
      </c>
      <c r="AA295"/>
      <c r="AD295"/>
      <c r="AE295"/>
    </row>
    <row r="296" spans="1:31">
      <c r="A296" s="8"/>
      <c r="B296" s="178" t="s">
        <v>649</v>
      </c>
      <c r="K296" s="4">
        <v>30</v>
      </c>
      <c r="L296" s="204">
        <v>12</v>
      </c>
      <c r="M296" s="4">
        <v>30</v>
      </c>
      <c r="N296" s="161">
        <v>12</v>
      </c>
      <c r="O296" s="161">
        <v>30</v>
      </c>
      <c r="P296" s="161">
        <v>10</v>
      </c>
      <c r="Q296" s="187">
        <v>30</v>
      </c>
      <c r="R296" s="161">
        <v>7</v>
      </c>
    </row>
    <row r="297" spans="1:31">
      <c r="A297" s="8"/>
      <c r="B297" s="178" t="s">
        <v>940</v>
      </c>
      <c r="K297" s="161">
        <v>14</v>
      </c>
      <c r="L297" s="204">
        <v>12</v>
      </c>
      <c r="M297" s="4">
        <v>14</v>
      </c>
      <c r="N297" s="161">
        <v>12</v>
      </c>
      <c r="O297" s="161">
        <v>14</v>
      </c>
      <c r="P297" s="161">
        <v>12</v>
      </c>
      <c r="Q297" s="187">
        <v>14</v>
      </c>
      <c r="R297" s="161">
        <v>12</v>
      </c>
    </row>
    <row r="298" spans="1:31">
      <c r="A298" s="8"/>
      <c r="B298" s="178" t="s">
        <v>373</v>
      </c>
      <c r="K298" s="161">
        <v>20</v>
      </c>
      <c r="L298" s="204">
        <v>12</v>
      </c>
      <c r="M298" s="4">
        <v>20</v>
      </c>
      <c r="N298" s="161">
        <v>12</v>
      </c>
      <c r="O298" s="161">
        <v>20</v>
      </c>
      <c r="P298" s="161">
        <v>12</v>
      </c>
    </row>
    <row r="299" spans="1:31">
      <c r="A299" s="8"/>
      <c r="B299" s="178" t="s">
        <v>366</v>
      </c>
      <c r="K299" s="161">
        <v>50</v>
      </c>
      <c r="L299" s="204">
        <v>12</v>
      </c>
      <c r="M299" s="4">
        <v>50</v>
      </c>
      <c r="N299" s="161">
        <v>12</v>
      </c>
      <c r="O299" s="161">
        <v>50</v>
      </c>
      <c r="P299" s="161">
        <v>12</v>
      </c>
      <c r="Q299" s="187">
        <v>50</v>
      </c>
      <c r="R299" s="161">
        <v>12</v>
      </c>
      <c r="S299" s="161"/>
    </row>
    <row r="300" spans="1:31">
      <c r="A300" s="8"/>
      <c r="B300" s="178" t="s">
        <v>314</v>
      </c>
      <c r="K300" s="161">
        <v>27.5</v>
      </c>
      <c r="L300" s="204">
        <v>12</v>
      </c>
      <c r="M300" s="4">
        <v>27.5</v>
      </c>
      <c r="N300" s="161">
        <v>12</v>
      </c>
      <c r="O300" s="161">
        <v>27.5</v>
      </c>
      <c r="P300" s="161">
        <v>12</v>
      </c>
      <c r="Q300" s="187">
        <v>27.5</v>
      </c>
      <c r="R300" s="161">
        <v>14</v>
      </c>
    </row>
    <row r="301" spans="1:31">
      <c r="A301" s="8"/>
      <c r="B301" s="178" t="s">
        <v>388</v>
      </c>
      <c r="K301" s="161">
        <v>60</v>
      </c>
      <c r="L301" s="204">
        <v>12</v>
      </c>
      <c r="M301" s="4">
        <v>60</v>
      </c>
      <c r="N301" s="161">
        <v>12</v>
      </c>
      <c r="O301" s="161">
        <v>60</v>
      </c>
      <c r="P301" s="161">
        <v>12</v>
      </c>
    </row>
    <row r="302" spans="1:31">
      <c r="A302" s="8"/>
      <c r="B302" s="178" t="s">
        <v>293</v>
      </c>
      <c r="K302" s="161">
        <v>40</v>
      </c>
      <c r="L302" s="204">
        <v>15</v>
      </c>
      <c r="M302" s="4">
        <v>40</v>
      </c>
      <c r="N302" s="161">
        <v>15</v>
      </c>
      <c r="O302" s="161">
        <v>40</v>
      </c>
      <c r="P302" s="161">
        <v>15</v>
      </c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L303" s="163"/>
      <c r="M303" s="163"/>
      <c r="N303" s="163"/>
      <c r="O303" s="163"/>
      <c r="P303" s="163"/>
      <c r="Q303" s="203"/>
      <c r="R303" s="163"/>
      <c r="S303" s="163"/>
      <c r="T303" s="163"/>
      <c r="AA303" s="114"/>
      <c r="AD303" s="114"/>
      <c r="AE303" s="114"/>
    </row>
    <row r="304" spans="1:31">
      <c r="A304" s="5">
        <v>42401</v>
      </c>
      <c r="B304" s="178" t="s">
        <v>371</v>
      </c>
      <c r="K304" s="161">
        <v>40</v>
      </c>
      <c r="L304" s="161">
        <v>10</v>
      </c>
      <c r="M304" s="4">
        <v>50</v>
      </c>
      <c r="N304" s="161">
        <v>10</v>
      </c>
      <c r="O304" s="161">
        <v>60</v>
      </c>
      <c r="P304" s="161">
        <v>10</v>
      </c>
      <c r="Q304" s="187">
        <v>70</v>
      </c>
      <c r="R304" s="161">
        <v>10</v>
      </c>
      <c r="S304" s="161"/>
      <c r="T304" s="161"/>
    </row>
    <row r="305" spans="1:31">
      <c r="A305" s="44"/>
      <c r="B305" s="178" t="s">
        <v>315</v>
      </c>
      <c r="K305" s="161">
        <v>65</v>
      </c>
      <c r="L305" s="161">
        <v>12</v>
      </c>
      <c r="M305" s="4">
        <v>70</v>
      </c>
      <c r="N305" s="161">
        <v>12</v>
      </c>
      <c r="O305" s="161">
        <v>70</v>
      </c>
      <c r="P305" s="161">
        <v>12</v>
      </c>
      <c r="Q305" s="187">
        <v>60</v>
      </c>
      <c r="R305" s="161">
        <v>5</v>
      </c>
      <c r="S305" s="161">
        <v>40</v>
      </c>
      <c r="T305" s="161">
        <v>7</v>
      </c>
    </row>
    <row r="306" spans="1:31">
      <c r="A306" s="44"/>
      <c r="B306" s="178" t="s">
        <v>569</v>
      </c>
      <c r="L306" s="4" t="s">
        <v>944</v>
      </c>
      <c r="N306" s="4" t="s">
        <v>944</v>
      </c>
      <c r="P306" s="4" t="s">
        <v>944</v>
      </c>
      <c r="R306" s="161"/>
    </row>
    <row r="307" spans="1:31">
      <c r="A307" s="44"/>
      <c r="B307" s="178" t="s">
        <v>942</v>
      </c>
      <c r="K307" s="161">
        <v>40</v>
      </c>
      <c r="L307" s="161">
        <v>12</v>
      </c>
      <c r="M307" s="4">
        <v>40</v>
      </c>
      <c r="N307" s="161">
        <v>12</v>
      </c>
      <c r="O307" s="161">
        <v>40</v>
      </c>
      <c r="P307" s="161">
        <v>12</v>
      </c>
      <c r="Q307" s="187">
        <v>20</v>
      </c>
      <c r="R307" s="161">
        <v>12</v>
      </c>
    </row>
    <row r="308" spans="1:31">
      <c r="A308" s="44"/>
      <c r="B308" s="178" t="s">
        <v>293</v>
      </c>
      <c r="K308" s="161">
        <v>40</v>
      </c>
    </row>
    <row r="309" spans="1:31">
      <c r="A309" s="44"/>
      <c r="B309" s="178" t="s">
        <v>294</v>
      </c>
      <c r="K309" s="161">
        <v>27</v>
      </c>
      <c r="L309" s="4">
        <v>12</v>
      </c>
      <c r="M309" s="4">
        <v>32</v>
      </c>
      <c r="N309" s="161">
        <v>12</v>
      </c>
      <c r="O309" s="161">
        <v>32</v>
      </c>
      <c r="P309" s="161">
        <v>12</v>
      </c>
      <c r="Q309" s="187">
        <v>32</v>
      </c>
      <c r="R309" s="161">
        <v>12</v>
      </c>
      <c r="S309" s="161">
        <v>34.5</v>
      </c>
      <c r="T309" s="161">
        <v>12</v>
      </c>
    </row>
    <row r="310" spans="1:31">
      <c r="A310" s="44"/>
      <c r="B310" s="178" t="s">
        <v>342</v>
      </c>
      <c r="K310" s="161">
        <v>30</v>
      </c>
      <c r="L310" s="4">
        <v>12</v>
      </c>
      <c r="M310" s="4">
        <v>30</v>
      </c>
      <c r="N310" s="161">
        <v>12</v>
      </c>
      <c r="O310" s="161">
        <v>32.5</v>
      </c>
      <c r="P310" s="161">
        <v>12</v>
      </c>
      <c r="Q310" s="187">
        <v>32.5</v>
      </c>
      <c r="R310" s="161">
        <v>12</v>
      </c>
      <c r="S310" s="161">
        <v>32.5</v>
      </c>
      <c r="T310" s="161">
        <v>12</v>
      </c>
    </row>
    <row r="311" spans="1:31">
      <c r="A311" s="8"/>
      <c r="B311" s="178" t="s">
        <v>943</v>
      </c>
      <c r="L311" s="4">
        <v>20</v>
      </c>
      <c r="N311" s="161">
        <v>20</v>
      </c>
      <c r="P311" s="161">
        <v>20</v>
      </c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L312" s="163"/>
      <c r="M312" s="163"/>
      <c r="N312" s="163"/>
      <c r="O312" s="163"/>
      <c r="P312" s="163"/>
      <c r="Q312" s="203"/>
      <c r="R312" s="163"/>
      <c r="S312" s="163"/>
      <c r="T312" s="163"/>
      <c r="AA312" s="114"/>
      <c r="AD312" s="114"/>
      <c r="AE312" s="114"/>
    </row>
    <row r="313" spans="1:31">
      <c r="A313" s="5">
        <v>42418</v>
      </c>
      <c r="B313" s="178" t="s">
        <v>333</v>
      </c>
      <c r="K313" s="4">
        <v>50</v>
      </c>
      <c r="L313" s="4">
        <v>12</v>
      </c>
      <c r="M313" s="4">
        <v>55</v>
      </c>
      <c r="N313" s="161">
        <v>12</v>
      </c>
      <c r="O313" s="161">
        <v>55</v>
      </c>
      <c r="P313" s="161">
        <v>10</v>
      </c>
      <c r="Q313" s="187">
        <v>50</v>
      </c>
      <c r="R313" s="161">
        <v>2</v>
      </c>
      <c r="S313" s="161">
        <v>40</v>
      </c>
      <c r="T313" s="161">
        <v>6</v>
      </c>
    </row>
    <row r="314" spans="1:31">
      <c r="A314" s="44"/>
      <c r="B314" s="178" t="s">
        <v>945</v>
      </c>
      <c r="L314" s="4">
        <v>12</v>
      </c>
      <c r="N314" s="161">
        <v>12</v>
      </c>
      <c r="P314" s="161">
        <v>12</v>
      </c>
      <c r="R314" s="161"/>
      <c r="S314" s="161"/>
      <c r="T314" s="161"/>
    </row>
    <row r="315" spans="1:31">
      <c r="A315" s="44"/>
      <c r="B315" s="178" t="s">
        <v>562</v>
      </c>
      <c r="K315" s="4">
        <v>2.5</v>
      </c>
      <c r="L315" s="4">
        <v>20</v>
      </c>
      <c r="M315" s="4">
        <v>2.5</v>
      </c>
      <c r="N315" s="161">
        <v>20</v>
      </c>
      <c r="O315" s="161">
        <v>2.5</v>
      </c>
      <c r="P315" s="161">
        <v>20</v>
      </c>
      <c r="R315" s="161"/>
    </row>
    <row r="316" spans="1:31">
      <c r="A316" s="44"/>
      <c r="B316" s="178" t="s">
        <v>328</v>
      </c>
      <c r="K316" s="4">
        <v>40</v>
      </c>
      <c r="L316" s="4">
        <v>15</v>
      </c>
      <c r="M316" s="4">
        <v>40</v>
      </c>
      <c r="N316" s="161">
        <v>15</v>
      </c>
      <c r="O316" s="161">
        <v>40</v>
      </c>
      <c r="P316" s="161">
        <v>15</v>
      </c>
      <c r="Q316" s="187">
        <v>40</v>
      </c>
      <c r="R316" s="161">
        <v>15</v>
      </c>
      <c r="S316" s="161"/>
      <c r="T316" s="161"/>
    </row>
    <row r="317" spans="1:31">
      <c r="A317" s="44"/>
      <c r="B317" s="178" t="s">
        <v>293</v>
      </c>
      <c r="K317" s="4">
        <v>30</v>
      </c>
      <c r="L317" s="4">
        <v>20</v>
      </c>
      <c r="M317" s="4">
        <v>30</v>
      </c>
      <c r="N317" s="161">
        <v>20</v>
      </c>
      <c r="O317" s="161">
        <v>30</v>
      </c>
      <c r="P317" s="161">
        <v>20</v>
      </c>
      <c r="R317" s="161"/>
    </row>
    <row r="318" spans="1:31">
      <c r="A318" s="44"/>
      <c r="B318" s="178" t="s">
        <v>946</v>
      </c>
      <c r="K318" s="4">
        <v>20</v>
      </c>
      <c r="L318" s="4">
        <v>12</v>
      </c>
      <c r="M318" s="4">
        <v>25</v>
      </c>
      <c r="N318" s="161">
        <v>12</v>
      </c>
      <c r="O318" s="161">
        <v>25</v>
      </c>
      <c r="P318" s="161">
        <v>12</v>
      </c>
      <c r="Q318" s="187">
        <v>25</v>
      </c>
      <c r="R318" s="161">
        <v>10</v>
      </c>
    </row>
    <row r="319" spans="1:31">
      <c r="A319" s="44"/>
      <c r="B319" s="178" t="s">
        <v>443</v>
      </c>
      <c r="L319" s="4">
        <v>20</v>
      </c>
      <c r="N319" s="161">
        <v>20</v>
      </c>
      <c r="P319" s="161">
        <v>20</v>
      </c>
      <c r="R319" s="161"/>
    </row>
    <row r="320" spans="1:31">
      <c r="A320" s="44"/>
      <c r="B320" s="178" t="s">
        <v>465</v>
      </c>
      <c r="L320" s="4">
        <v>30</v>
      </c>
      <c r="N320" s="161">
        <v>30</v>
      </c>
      <c r="P320" s="161">
        <v>30</v>
      </c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L321" s="163"/>
      <c r="M321" s="163"/>
      <c r="N321" s="163"/>
      <c r="O321" s="163"/>
      <c r="P321" s="163"/>
      <c r="Q321" s="203"/>
      <c r="R321" s="163"/>
      <c r="S321" s="163"/>
      <c r="T321" s="163"/>
      <c r="AA321" s="114"/>
      <c r="AD321" s="114"/>
      <c r="AE321" s="114"/>
    </row>
    <row r="322" spans="1:31">
      <c r="A322" s="5">
        <v>42422</v>
      </c>
      <c r="B322" s="178" t="s">
        <v>315</v>
      </c>
      <c r="K322" s="4">
        <v>55</v>
      </c>
      <c r="L322" s="4">
        <v>10</v>
      </c>
      <c r="M322" s="4">
        <v>60</v>
      </c>
      <c r="N322" s="161">
        <v>10</v>
      </c>
      <c r="O322" s="161">
        <v>60</v>
      </c>
      <c r="P322" s="161">
        <v>10</v>
      </c>
      <c r="Q322" s="187">
        <v>60</v>
      </c>
      <c r="R322" s="161">
        <v>10</v>
      </c>
      <c r="S322" s="161">
        <v>60</v>
      </c>
      <c r="T322" s="161">
        <v>10</v>
      </c>
      <c r="V322" t="s">
        <v>947</v>
      </c>
    </row>
    <row r="323" spans="1:31">
      <c r="B323" s="178" t="s">
        <v>366</v>
      </c>
      <c r="K323" s="4">
        <v>45</v>
      </c>
      <c r="L323" s="4">
        <v>10</v>
      </c>
      <c r="M323" s="4">
        <v>45</v>
      </c>
      <c r="N323" s="161">
        <v>10</v>
      </c>
      <c r="O323" s="161">
        <v>52.5</v>
      </c>
      <c r="P323" s="161">
        <v>10</v>
      </c>
      <c r="Q323" s="187">
        <v>5</v>
      </c>
      <c r="R323" s="161">
        <v>10</v>
      </c>
      <c r="S323" s="161">
        <v>5</v>
      </c>
      <c r="T323" s="161">
        <v>10</v>
      </c>
      <c r="V323" t="s">
        <v>948</v>
      </c>
    </row>
    <row r="324" spans="1:31">
      <c r="B324" s="178" t="s">
        <v>328</v>
      </c>
      <c r="K324" s="4">
        <v>60</v>
      </c>
      <c r="L324" s="4">
        <v>12</v>
      </c>
      <c r="M324" s="4">
        <v>60</v>
      </c>
      <c r="N324" s="161">
        <v>12</v>
      </c>
      <c r="O324" s="161">
        <v>60</v>
      </c>
      <c r="P324" s="161">
        <v>12</v>
      </c>
      <c r="Q324" s="187">
        <v>60</v>
      </c>
      <c r="R324" s="161">
        <v>12</v>
      </c>
      <c r="S324" s="161">
        <v>60</v>
      </c>
      <c r="T324" s="161">
        <v>12</v>
      </c>
    </row>
    <row r="325" spans="1:31">
      <c r="B325" s="178" t="s">
        <v>293</v>
      </c>
      <c r="K325" s="4">
        <v>40</v>
      </c>
      <c r="L325" s="4">
        <v>15</v>
      </c>
      <c r="M325" s="4">
        <v>40</v>
      </c>
      <c r="N325" s="161">
        <v>20</v>
      </c>
      <c r="O325" s="161">
        <v>40</v>
      </c>
      <c r="P325" s="161">
        <v>20</v>
      </c>
      <c r="Q325" s="187">
        <v>40</v>
      </c>
      <c r="R325" s="161">
        <v>20</v>
      </c>
    </row>
    <row r="326" spans="1:31">
      <c r="B326" s="178" t="s">
        <v>943</v>
      </c>
      <c r="L326" s="4">
        <v>12</v>
      </c>
      <c r="N326" s="161">
        <v>12</v>
      </c>
      <c r="R326" s="161"/>
      <c r="S326" s="161"/>
      <c r="T326" s="161"/>
    </row>
    <row r="327" spans="1:31">
      <c r="B327" s="178"/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L330" s="163"/>
      <c r="M330" s="163"/>
      <c r="N330" s="163"/>
      <c r="O330" s="163"/>
      <c r="P330" s="163"/>
      <c r="Q330" s="203"/>
      <c r="R330" s="163"/>
      <c r="S330" s="163"/>
      <c r="T330" s="163"/>
      <c r="AA330" s="114"/>
      <c r="AD330" s="114"/>
      <c r="AE330" s="114"/>
    </row>
    <row r="331" spans="1:31">
      <c r="A331" s="5">
        <v>42424</v>
      </c>
      <c r="B331" s="178" t="s">
        <v>292</v>
      </c>
      <c r="K331" s="4">
        <v>40</v>
      </c>
      <c r="L331" s="4">
        <v>12</v>
      </c>
      <c r="M331" s="4">
        <v>40</v>
      </c>
      <c r="N331" s="161">
        <v>12</v>
      </c>
      <c r="O331" s="161">
        <v>40</v>
      </c>
      <c r="P331" s="161">
        <v>8</v>
      </c>
      <c r="R331" s="161"/>
      <c r="S331" s="161"/>
      <c r="T331" s="161"/>
    </row>
    <row r="332" spans="1:31">
      <c r="A332" s="4"/>
      <c r="B332" s="178" t="s">
        <v>949</v>
      </c>
      <c r="K332" s="4">
        <v>40</v>
      </c>
      <c r="L332" s="4">
        <v>15</v>
      </c>
      <c r="M332" s="4">
        <v>45</v>
      </c>
      <c r="N332" s="161">
        <v>15</v>
      </c>
      <c r="O332" s="161">
        <v>45</v>
      </c>
      <c r="P332" s="161">
        <v>15</v>
      </c>
      <c r="Q332" s="187">
        <v>45</v>
      </c>
      <c r="R332" s="161">
        <v>15</v>
      </c>
    </row>
    <row r="333" spans="1:31">
      <c r="A333" s="4"/>
      <c r="B333" s="178" t="s">
        <v>315</v>
      </c>
      <c r="K333" s="4">
        <v>60</v>
      </c>
      <c r="L333" s="4">
        <v>12</v>
      </c>
      <c r="M333" s="4">
        <v>70</v>
      </c>
      <c r="N333" s="161">
        <v>12</v>
      </c>
      <c r="O333" s="161">
        <v>70</v>
      </c>
      <c r="P333" s="161">
        <v>8</v>
      </c>
      <c r="Q333" s="187">
        <v>70</v>
      </c>
      <c r="R333" s="161">
        <v>8</v>
      </c>
    </row>
    <row r="334" spans="1:31">
      <c r="A334" s="4"/>
      <c r="B334" s="178" t="s">
        <v>950</v>
      </c>
      <c r="K334" s="4">
        <v>12</v>
      </c>
      <c r="L334" s="4">
        <v>12</v>
      </c>
      <c r="M334" s="4">
        <v>14</v>
      </c>
      <c r="N334" s="161">
        <v>10</v>
      </c>
      <c r="O334" s="161">
        <v>14</v>
      </c>
      <c r="P334" s="161">
        <v>12</v>
      </c>
      <c r="Q334" s="187">
        <v>14</v>
      </c>
      <c r="R334" s="161">
        <v>12</v>
      </c>
    </row>
    <row r="335" spans="1:31">
      <c r="A335" s="4"/>
      <c r="B335" s="178" t="s">
        <v>952</v>
      </c>
      <c r="K335" s="4">
        <v>40</v>
      </c>
      <c r="L335" s="4">
        <v>15</v>
      </c>
      <c r="M335" s="4">
        <v>40</v>
      </c>
      <c r="N335" s="161">
        <v>15</v>
      </c>
      <c r="O335" s="161">
        <v>40</v>
      </c>
      <c r="P335" s="161">
        <v>15</v>
      </c>
    </row>
    <row r="336" spans="1:31">
      <c r="B336" s="178" t="s">
        <v>293</v>
      </c>
      <c r="K336" s="4">
        <v>40</v>
      </c>
      <c r="L336" s="4">
        <v>20</v>
      </c>
      <c r="M336" s="4">
        <v>40</v>
      </c>
      <c r="N336" s="161">
        <v>20</v>
      </c>
      <c r="O336" s="161">
        <v>40</v>
      </c>
      <c r="P336" s="161">
        <v>20</v>
      </c>
      <c r="R336" s="161"/>
    </row>
    <row r="337" spans="1:31">
      <c r="B337" s="178" t="s">
        <v>294</v>
      </c>
      <c r="K337" s="4">
        <v>30</v>
      </c>
      <c r="L337" s="4">
        <v>12</v>
      </c>
      <c r="M337" s="4">
        <v>35</v>
      </c>
      <c r="N337" s="161">
        <v>12</v>
      </c>
      <c r="O337" s="161">
        <v>40</v>
      </c>
      <c r="P337" s="161">
        <v>12</v>
      </c>
    </row>
    <row r="338" spans="1:31">
      <c r="B338" s="178" t="s">
        <v>951</v>
      </c>
      <c r="K338" s="4">
        <v>5</v>
      </c>
      <c r="L338" s="4">
        <v>20</v>
      </c>
      <c r="M338" s="4">
        <v>5</v>
      </c>
      <c r="N338" s="161">
        <v>15</v>
      </c>
      <c r="O338" s="161">
        <v>5</v>
      </c>
      <c r="P338" s="161">
        <v>15</v>
      </c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L339" s="163"/>
      <c r="M339" s="163"/>
      <c r="N339" s="163"/>
      <c r="O339" s="163"/>
      <c r="P339" s="163"/>
      <c r="Q339" s="203"/>
      <c r="R339" s="163"/>
      <c r="S339" s="163"/>
      <c r="T339" s="163"/>
      <c r="AA339" s="114"/>
      <c r="AD339" s="114"/>
      <c r="AE339" s="114"/>
    </row>
    <row r="340" spans="1:31">
      <c r="A340" s="5">
        <v>42430</v>
      </c>
      <c r="B340" s="178" t="s">
        <v>388</v>
      </c>
      <c r="K340" s="4">
        <v>60</v>
      </c>
      <c r="L340" s="4">
        <v>12</v>
      </c>
      <c r="M340" s="4">
        <v>60</v>
      </c>
      <c r="N340" s="161">
        <v>12</v>
      </c>
      <c r="O340" s="4">
        <v>60</v>
      </c>
      <c r="P340" s="4">
        <v>12</v>
      </c>
      <c r="Q340" s="4">
        <v>60</v>
      </c>
      <c r="R340" s="4">
        <v>12</v>
      </c>
      <c r="S340" s="161"/>
      <c r="T340" s="161"/>
    </row>
    <row r="341" spans="1:31">
      <c r="A341" s="4"/>
      <c r="B341" s="178" t="s">
        <v>293</v>
      </c>
      <c r="K341" s="4">
        <v>40</v>
      </c>
      <c r="L341" s="4">
        <v>20</v>
      </c>
      <c r="M341" s="4">
        <v>40</v>
      </c>
      <c r="N341" s="4">
        <v>20</v>
      </c>
      <c r="O341" s="4">
        <v>40</v>
      </c>
      <c r="P341" s="4">
        <v>20</v>
      </c>
      <c r="R341" s="161"/>
    </row>
    <row r="342" spans="1:31">
      <c r="A342" s="4"/>
      <c r="B342" s="178" t="s">
        <v>336</v>
      </c>
      <c r="K342" s="4">
        <v>65</v>
      </c>
      <c r="L342" s="4">
        <v>12</v>
      </c>
      <c r="M342" s="4">
        <v>70</v>
      </c>
      <c r="N342" s="161">
        <v>12</v>
      </c>
      <c r="O342" s="161">
        <v>70</v>
      </c>
      <c r="P342" s="161">
        <v>12</v>
      </c>
      <c r="Q342" s="187">
        <v>70</v>
      </c>
      <c r="R342" s="161">
        <v>8</v>
      </c>
    </row>
    <row r="343" spans="1:31">
      <c r="A343" s="4"/>
      <c r="B343" s="178" t="s">
        <v>620</v>
      </c>
      <c r="K343" s="4">
        <v>26</v>
      </c>
      <c r="L343" s="4">
        <v>12</v>
      </c>
      <c r="M343" s="4">
        <v>28</v>
      </c>
      <c r="N343" s="161">
        <v>12</v>
      </c>
      <c r="O343" s="161">
        <v>30</v>
      </c>
      <c r="P343" s="161">
        <v>12</v>
      </c>
      <c r="Q343" s="187">
        <v>34</v>
      </c>
      <c r="R343" s="161">
        <v>7</v>
      </c>
      <c r="S343" s="161">
        <v>24</v>
      </c>
      <c r="T343" s="161">
        <v>6</v>
      </c>
    </row>
    <row r="344" spans="1:31">
      <c r="A344" s="4"/>
      <c r="B344" s="178" t="s">
        <v>933</v>
      </c>
      <c r="K344" s="4">
        <v>16</v>
      </c>
      <c r="L344" s="4">
        <v>12</v>
      </c>
      <c r="M344" s="4">
        <v>16</v>
      </c>
      <c r="N344" s="4">
        <v>12</v>
      </c>
      <c r="O344" s="4">
        <v>16</v>
      </c>
      <c r="P344" s="4">
        <v>12</v>
      </c>
      <c r="R344" s="161"/>
      <c r="S344" s="161"/>
      <c r="T344" s="161"/>
    </row>
    <row r="345" spans="1:31">
      <c r="A345" s="4"/>
      <c r="B345" s="178" t="s">
        <v>294</v>
      </c>
      <c r="K345" s="4">
        <v>30</v>
      </c>
      <c r="L345" s="4">
        <v>12</v>
      </c>
      <c r="M345" s="4">
        <v>35</v>
      </c>
      <c r="N345" s="161">
        <v>12</v>
      </c>
      <c r="O345" s="161">
        <v>40</v>
      </c>
      <c r="P345" s="161">
        <v>12</v>
      </c>
      <c r="Q345" s="187">
        <v>45</v>
      </c>
      <c r="R345" s="161">
        <v>12</v>
      </c>
    </row>
    <row r="346" spans="1:31">
      <c r="A346" s="4"/>
      <c r="B346" s="178" t="s">
        <v>563</v>
      </c>
      <c r="L346" s="4">
        <v>20</v>
      </c>
      <c r="N346" s="161">
        <v>20</v>
      </c>
      <c r="P346" s="161">
        <v>20</v>
      </c>
      <c r="R346" s="161">
        <v>20</v>
      </c>
    </row>
    <row r="347" spans="1:31">
      <c r="A347" s="4"/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L348" s="163"/>
      <c r="M348" s="163"/>
      <c r="N348" s="163"/>
      <c r="O348" s="163"/>
      <c r="P348" s="163"/>
      <c r="Q348" s="203"/>
      <c r="R348" s="163"/>
      <c r="S348" s="163"/>
      <c r="T348" s="163"/>
      <c r="AA348" s="114"/>
      <c r="AD348" s="114"/>
      <c r="AE348" s="114"/>
    </row>
    <row r="349" spans="1:31">
      <c r="A349" s="5">
        <v>42436</v>
      </c>
      <c r="B349" s="178" t="s">
        <v>315</v>
      </c>
      <c r="K349" s="4">
        <v>40</v>
      </c>
      <c r="L349" s="4">
        <v>12</v>
      </c>
      <c r="M349" s="4">
        <v>70</v>
      </c>
      <c r="N349" s="161">
        <v>12</v>
      </c>
      <c r="O349" s="161">
        <v>70</v>
      </c>
      <c r="P349" s="161">
        <v>12</v>
      </c>
      <c r="Q349" s="187">
        <v>70</v>
      </c>
      <c r="R349" s="161">
        <v>10</v>
      </c>
      <c r="S349" s="161"/>
      <c r="T349" s="161"/>
    </row>
    <row r="350" spans="1:31">
      <c r="A350" s="44">
        <v>88.2</v>
      </c>
      <c r="B350" s="178" t="s">
        <v>331</v>
      </c>
      <c r="K350" s="4">
        <v>20</v>
      </c>
      <c r="L350" s="4">
        <v>12</v>
      </c>
      <c r="M350" s="4">
        <v>25</v>
      </c>
      <c r="N350" s="161">
        <v>12</v>
      </c>
      <c r="O350" s="161">
        <v>25</v>
      </c>
      <c r="P350" s="161">
        <v>12</v>
      </c>
      <c r="Q350" s="187">
        <v>25</v>
      </c>
      <c r="R350" s="161">
        <v>12</v>
      </c>
    </row>
    <row r="351" spans="1:31">
      <c r="A351" s="44"/>
      <c r="B351" s="178" t="s">
        <v>292</v>
      </c>
      <c r="K351" s="4">
        <v>35</v>
      </c>
      <c r="L351" s="4">
        <v>12</v>
      </c>
      <c r="M351" s="4">
        <v>35</v>
      </c>
      <c r="N351" s="161">
        <v>12</v>
      </c>
      <c r="O351" s="161">
        <v>35</v>
      </c>
      <c r="P351" s="161">
        <v>12</v>
      </c>
      <c r="Q351" s="187">
        <v>35</v>
      </c>
      <c r="R351" s="161">
        <v>12</v>
      </c>
    </row>
    <row r="352" spans="1:31">
      <c r="A352" s="44"/>
      <c r="B352" s="178" t="s">
        <v>388</v>
      </c>
      <c r="K352" s="4">
        <v>40</v>
      </c>
      <c r="L352" s="4">
        <v>12</v>
      </c>
      <c r="M352" s="4">
        <v>40</v>
      </c>
      <c r="N352" s="161">
        <v>12</v>
      </c>
      <c r="O352" s="161">
        <v>40</v>
      </c>
      <c r="P352" s="161">
        <v>12</v>
      </c>
      <c r="Q352" s="187">
        <v>40</v>
      </c>
      <c r="R352" s="161">
        <v>12</v>
      </c>
    </row>
    <row r="353" spans="1:31">
      <c r="A353" s="44"/>
      <c r="B353" s="178" t="s">
        <v>411</v>
      </c>
      <c r="K353" s="59">
        <v>1.0416666666666666E-2</v>
      </c>
      <c r="L353" s="4" t="s">
        <v>53</v>
      </c>
    </row>
    <row r="354" spans="1:31">
      <c r="A354" s="44"/>
      <c r="B354" s="178" t="s">
        <v>419</v>
      </c>
      <c r="L354" s="4">
        <v>15</v>
      </c>
      <c r="N354" s="4">
        <v>15</v>
      </c>
      <c r="P354" s="4">
        <v>15</v>
      </c>
    </row>
    <row r="355" spans="1:31">
      <c r="A355" s="44"/>
    </row>
    <row r="356" spans="1:31">
      <c r="A356" s="44"/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L357" s="163"/>
      <c r="M357" s="163"/>
      <c r="N357" s="163"/>
      <c r="O357" s="163"/>
      <c r="P357" s="163"/>
      <c r="Q357" s="203"/>
      <c r="R357" s="163"/>
      <c r="S357" s="163"/>
      <c r="T357" s="163"/>
      <c r="AA357" s="114"/>
      <c r="AD357" s="114"/>
      <c r="AE357" s="114"/>
    </row>
    <row r="358" spans="1:31">
      <c r="A358" s="5">
        <v>42453</v>
      </c>
      <c r="B358" s="178" t="s">
        <v>378</v>
      </c>
      <c r="K358" s="4">
        <v>26</v>
      </c>
      <c r="L358" s="4">
        <v>12</v>
      </c>
      <c r="M358" s="4">
        <v>28</v>
      </c>
      <c r="N358" s="161">
        <v>12</v>
      </c>
      <c r="O358" s="161">
        <v>28</v>
      </c>
      <c r="P358" s="161">
        <v>12</v>
      </c>
      <c r="Q358" s="187">
        <v>28</v>
      </c>
      <c r="R358" s="161">
        <v>12</v>
      </c>
      <c r="S358" s="161"/>
      <c r="T358" s="161"/>
    </row>
    <row r="359" spans="1:31">
      <c r="A359" s="8"/>
      <c r="B359" s="178" t="s">
        <v>328</v>
      </c>
      <c r="K359" s="4">
        <v>40</v>
      </c>
      <c r="L359" s="4">
        <v>12</v>
      </c>
      <c r="M359" s="4">
        <v>60</v>
      </c>
      <c r="N359" s="161">
        <v>12</v>
      </c>
      <c r="O359" s="161">
        <v>65</v>
      </c>
      <c r="P359" s="161">
        <v>12</v>
      </c>
      <c r="Q359" s="187">
        <v>65</v>
      </c>
      <c r="R359" s="161">
        <v>12</v>
      </c>
    </row>
    <row r="360" spans="1:31">
      <c r="A360" s="8"/>
      <c r="B360" s="178" t="s">
        <v>336</v>
      </c>
      <c r="K360" s="4">
        <v>55</v>
      </c>
      <c r="L360" s="4">
        <v>12</v>
      </c>
      <c r="M360" s="4">
        <v>55</v>
      </c>
      <c r="N360" s="161">
        <v>12</v>
      </c>
      <c r="O360" s="161">
        <v>55</v>
      </c>
      <c r="P360" s="161">
        <v>12</v>
      </c>
      <c r="Q360" s="187">
        <v>55</v>
      </c>
      <c r="R360" s="161">
        <v>12</v>
      </c>
    </row>
    <row r="361" spans="1:31">
      <c r="A361" s="8"/>
      <c r="B361" s="178" t="s">
        <v>341</v>
      </c>
      <c r="K361" s="4">
        <v>16</v>
      </c>
      <c r="L361" s="4">
        <v>12</v>
      </c>
      <c r="M361" s="4">
        <v>16</v>
      </c>
      <c r="N361" s="161">
        <v>12</v>
      </c>
      <c r="O361" s="161">
        <v>16</v>
      </c>
      <c r="P361" s="161">
        <v>12</v>
      </c>
      <c r="Q361" s="187">
        <v>16</v>
      </c>
      <c r="R361" s="161">
        <v>12</v>
      </c>
    </row>
    <row r="362" spans="1:31">
      <c r="A362" s="8"/>
      <c r="B362" s="178" t="s">
        <v>314</v>
      </c>
      <c r="K362" s="4">
        <v>30</v>
      </c>
      <c r="L362" s="4">
        <v>12</v>
      </c>
      <c r="M362" s="4">
        <v>30</v>
      </c>
      <c r="N362" s="4">
        <v>12</v>
      </c>
      <c r="O362" s="4">
        <v>30</v>
      </c>
      <c r="P362" s="4">
        <v>12</v>
      </c>
      <c r="Q362" s="4">
        <v>30</v>
      </c>
      <c r="R362" s="4">
        <v>12</v>
      </c>
    </row>
    <row r="363" spans="1:31">
      <c r="A363" s="8"/>
      <c r="B363" s="178" t="s">
        <v>953</v>
      </c>
      <c r="K363" s="4">
        <v>12</v>
      </c>
      <c r="L363" s="4">
        <v>12</v>
      </c>
      <c r="M363" s="4">
        <v>14</v>
      </c>
      <c r="N363" s="161">
        <v>12</v>
      </c>
      <c r="O363" s="161">
        <v>16</v>
      </c>
      <c r="P363" s="161">
        <v>12</v>
      </c>
      <c r="Q363" s="187">
        <v>16</v>
      </c>
      <c r="R363" s="161">
        <v>15</v>
      </c>
    </row>
    <row r="364" spans="1:31">
      <c r="A364" s="8"/>
      <c r="B364" s="178" t="s">
        <v>476</v>
      </c>
      <c r="K364" s="4">
        <v>30</v>
      </c>
      <c r="L364" s="4">
        <v>20</v>
      </c>
      <c r="M364" s="4">
        <v>30</v>
      </c>
      <c r="N364" s="161">
        <v>20</v>
      </c>
      <c r="O364" s="161">
        <v>30</v>
      </c>
      <c r="P364" s="161">
        <v>20</v>
      </c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L366" s="163"/>
      <c r="M366" s="163"/>
      <c r="N366" s="163"/>
      <c r="O366" s="163"/>
      <c r="P366" s="163"/>
      <c r="Q366" s="203"/>
      <c r="R366" s="163"/>
      <c r="S366" s="163"/>
      <c r="T366" s="163"/>
      <c r="AA366" s="114"/>
      <c r="AD366" s="114"/>
      <c r="AE366" s="114"/>
    </row>
    <row r="367" spans="1:31">
      <c r="B367" s="178"/>
      <c r="R367" s="161"/>
      <c r="S367" s="161"/>
      <c r="T367" s="161"/>
    </row>
    <row r="368" spans="1:31">
      <c r="A368" s="44"/>
      <c r="B368" s="178"/>
      <c r="R368" s="161"/>
    </row>
    <row r="369" spans="1:31">
      <c r="A369" s="44"/>
      <c r="B369" s="178"/>
      <c r="R369" s="161"/>
      <c r="S369" s="161"/>
      <c r="T369" s="161"/>
    </row>
    <row r="370" spans="1:31">
      <c r="A370" s="44"/>
      <c r="B370" s="178"/>
      <c r="R370" s="161"/>
    </row>
    <row r="371" spans="1:31">
      <c r="A371" s="44"/>
      <c r="B371" s="178"/>
    </row>
    <row r="372" spans="1:31">
      <c r="A372" s="44"/>
      <c r="B372" s="178"/>
      <c r="R372" s="161"/>
    </row>
    <row r="373" spans="1:31">
      <c r="A373" s="44"/>
      <c r="B373" s="178"/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L375" s="163"/>
      <c r="M375" s="163"/>
      <c r="N375" s="163"/>
      <c r="O375" s="163"/>
      <c r="P375" s="163"/>
      <c r="Q375" s="203"/>
      <c r="R375" s="163"/>
      <c r="S375" s="163"/>
      <c r="T375" s="163"/>
      <c r="AA375" s="114"/>
      <c r="AD375" s="114"/>
      <c r="AE375" s="114"/>
    </row>
    <row r="376" spans="1:31">
      <c r="R376" s="161"/>
    </row>
    <row r="377" spans="1:31">
      <c r="A377" s="44"/>
    </row>
    <row r="378" spans="1:31">
      <c r="A378" s="44"/>
    </row>
    <row r="379" spans="1:31">
      <c r="A379" s="44"/>
    </row>
    <row r="380" spans="1:31">
      <c r="A380" s="44"/>
    </row>
    <row r="381" spans="1:31">
      <c r="A381" s="44"/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L384" s="163"/>
      <c r="M384" s="163"/>
      <c r="N384" s="163"/>
      <c r="O384" s="163"/>
      <c r="P384" s="163"/>
      <c r="Q384" s="203"/>
      <c r="R384" s="163"/>
      <c r="S384" s="163"/>
      <c r="T384" s="163"/>
      <c r="AA384" s="114"/>
      <c r="AD384" s="114"/>
      <c r="AE384" s="114"/>
    </row>
    <row r="385" spans="1:31">
      <c r="B385" s="178"/>
      <c r="R385" s="161"/>
      <c r="S385" s="161"/>
      <c r="T385" s="161"/>
    </row>
    <row r="386" spans="1:31">
      <c r="A386" s="44"/>
      <c r="B386" s="178"/>
      <c r="R386" s="161"/>
    </row>
    <row r="387" spans="1:31">
      <c r="A387" s="44"/>
      <c r="B387" s="178"/>
      <c r="R387" s="161"/>
      <c r="S387" s="161"/>
      <c r="T387" s="161"/>
    </row>
    <row r="388" spans="1:31">
      <c r="A388" s="44"/>
      <c r="B388" s="178"/>
      <c r="R388" s="161"/>
      <c r="S388" s="161"/>
      <c r="T388" s="161"/>
    </row>
    <row r="389" spans="1:31">
      <c r="A389" s="44"/>
      <c r="B389" s="178"/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L393" s="163"/>
      <c r="M393" s="163"/>
      <c r="N393" s="163"/>
      <c r="O393" s="163"/>
      <c r="P393" s="163"/>
      <c r="Q393" s="203"/>
      <c r="R393" s="163"/>
      <c r="S393" s="163"/>
      <c r="T393" s="163"/>
      <c r="AA393" s="114"/>
      <c r="AD393" s="114"/>
      <c r="AE393" s="114"/>
    </row>
    <row r="394" spans="1:31">
      <c r="R394" s="161"/>
      <c r="S394" s="161"/>
      <c r="T394" s="161"/>
    </row>
    <row r="395" spans="1:31">
      <c r="A395" s="44"/>
      <c r="R395" s="161"/>
    </row>
    <row r="396" spans="1:31">
      <c r="A396" s="44"/>
    </row>
    <row r="397" spans="1:31">
      <c r="A397" s="44"/>
      <c r="R397" s="161"/>
    </row>
    <row r="398" spans="1:31">
      <c r="A398" s="44"/>
    </row>
    <row r="399" spans="1:31">
      <c r="A399" s="44"/>
    </row>
    <row r="400" spans="1:31">
      <c r="A400" s="44"/>
    </row>
    <row r="401" spans="1:32">
      <c r="A401" s="44"/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L402" s="163"/>
      <c r="M402" s="163"/>
      <c r="N402" s="163"/>
      <c r="O402" s="163"/>
      <c r="P402" s="163"/>
      <c r="Q402" s="203"/>
      <c r="R402" s="163"/>
      <c r="S402" s="163"/>
      <c r="T402" s="163"/>
      <c r="AA402" s="114"/>
      <c r="AD402" s="114"/>
      <c r="AE402" s="114"/>
    </row>
    <row r="403" spans="1:32">
      <c r="B403" s="178"/>
      <c r="R403" s="161"/>
      <c r="S403" s="161"/>
      <c r="T403" s="161"/>
    </row>
    <row r="404" spans="1:32">
      <c r="A404" s="44"/>
      <c r="B404" s="178"/>
      <c r="C404" s="8"/>
      <c r="H404" s="44"/>
      <c r="I404" s="50"/>
      <c r="J404"/>
      <c r="K404" s="187"/>
      <c r="L404" s="188"/>
      <c r="Q404" s="4"/>
      <c r="R404" s="187"/>
      <c r="AA404"/>
      <c r="AB404" s="10"/>
      <c r="AD404"/>
      <c r="AF404" s="10"/>
    </row>
    <row r="405" spans="1:32">
      <c r="A405" s="44"/>
      <c r="B405" s="178"/>
      <c r="C405" s="8"/>
      <c r="H405" s="44"/>
      <c r="I405" s="50"/>
      <c r="J405"/>
      <c r="K405" s="187"/>
      <c r="M405" s="187"/>
      <c r="O405" s="187"/>
      <c r="AA405"/>
      <c r="AB405" s="10"/>
      <c r="AD405"/>
      <c r="AF405" s="10"/>
    </row>
    <row r="406" spans="1:32">
      <c r="A406" s="44"/>
      <c r="B406" s="178"/>
      <c r="C406" s="8"/>
      <c r="H406" s="44"/>
      <c r="I406" s="50"/>
      <c r="J406"/>
      <c r="K406" s="187"/>
      <c r="L406" s="161"/>
      <c r="M406" s="187"/>
      <c r="N406" s="161"/>
      <c r="O406" s="187"/>
      <c r="P406" s="161"/>
      <c r="R406" s="161"/>
      <c r="AA406"/>
      <c r="AB406" s="10"/>
      <c r="AD406"/>
      <c r="AF406" s="10"/>
    </row>
    <row r="407" spans="1:32">
      <c r="A407" s="44"/>
      <c r="B407" s="178"/>
      <c r="C407" s="8"/>
      <c r="H407" s="44"/>
      <c r="I407" s="50"/>
      <c r="J407"/>
      <c r="K407" s="187"/>
      <c r="L407" s="161"/>
      <c r="M407" s="187"/>
      <c r="N407" s="161"/>
      <c r="O407" s="187"/>
      <c r="P407" s="161"/>
      <c r="R407" s="161"/>
      <c r="AA407"/>
      <c r="AB407" s="10"/>
      <c r="AD407"/>
      <c r="AF407" s="10"/>
    </row>
    <row r="408" spans="1:32">
      <c r="A408" s="44"/>
      <c r="B408" s="178"/>
      <c r="C408" s="8"/>
      <c r="H408" s="44"/>
      <c r="I408" s="50"/>
      <c r="J408"/>
      <c r="K408" s="187"/>
      <c r="L408" s="161"/>
      <c r="M408" s="187"/>
      <c r="N408" s="161"/>
      <c r="O408" s="187"/>
      <c r="P408" s="161"/>
      <c r="R408" s="161"/>
      <c r="AA408"/>
      <c r="AB408" s="10"/>
      <c r="AD408"/>
      <c r="AF408" s="10"/>
    </row>
    <row r="409" spans="1:32">
      <c r="A409" s="44"/>
      <c r="B409" s="178"/>
      <c r="C409" s="8"/>
      <c r="H409" s="44"/>
      <c r="I409" s="50"/>
      <c r="J409"/>
      <c r="K409" s="187"/>
      <c r="L409" s="161"/>
      <c r="N409" s="161"/>
      <c r="P409" s="161"/>
      <c r="Q409" s="4"/>
      <c r="R409" s="187"/>
      <c r="AA409"/>
      <c r="AB409" s="10"/>
      <c r="AD409"/>
      <c r="AF409" s="10"/>
    </row>
    <row r="410" spans="1:32">
      <c r="A410" s="44"/>
      <c r="B410" s="5"/>
      <c r="C410" s="8"/>
      <c r="H410" s="44"/>
      <c r="I410" s="50"/>
      <c r="J410"/>
      <c r="K410" s="187"/>
      <c r="L410" s="161"/>
      <c r="N410" s="161"/>
      <c r="O410" s="161"/>
      <c r="P410" s="161"/>
      <c r="Q410" s="4"/>
      <c r="R410" s="187"/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L411" s="163"/>
      <c r="M411" s="163"/>
      <c r="N411" s="163"/>
      <c r="O411" s="163"/>
      <c r="P411" s="163"/>
      <c r="Q411" s="203"/>
      <c r="R411" s="163"/>
      <c r="S411" s="163"/>
      <c r="T411" s="163"/>
      <c r="AA411" s="114"/>
      <c r="AD411" s="114"/>
      <c r="AE411" s="114"/>
    </row>
    <row r="412" spans="1:32">
      <c r="B412" s="178"/>
      <c r="K412" s="161"/>
      <c r="L412" s="161"/>
      <c r="N412" s="161"/>
      <c r="O412" s="161"/>
      <c r="P412" s="161"/>
      <c r="R412" s="161"/>
      <c r="S412" s="161"/>
      <c r="T412" s="161"/>
    </row>
    <row r="413" spans="1:32">
      <c r="A413" s="44"/>
      <c r="B413" s="178"/>
      <c r="K413" s="161"/>
      <c r="L413" s="161"/>
      <c r="N413" s="161"/>
      <c r="O413" s="161"/>
      <c r="P413" s="161"/>
      <c r="R413" s="161"/>
    </row>
    <row r="414" spans="1:32">
      <c r="A414" s="44"/>
      <c r="B414" s="178"/>
      <c r="K414" s="161"/>
      <c r="L414" s="161"/>
      <c r="M414" s="161"/>
      <c r="N414" s="161"/>
      <c r="O414" s="161"/>
      <c r="P414" s="161"/>
      <c r="Q414" s="161"/>
      <c r="R414" s="161"/>
    </row>
    <row r="415" spans="1:32">
      <c r="A415" s="44"/>
      <c r="B415" s="178"/>
      <c r="K415" s="161"/>
      <c r="L415" s="161"/>
      <c r="M415" s="161"/>
      <c r="N415" s="161"/>
      <c r="O415" s="161"/>
      <c r="P415" s="161"/>
    </row>
    <row r="416" spans="1:32">
      <c r="A416" s="44"/>
      <c r="B416" s="178"/>
      <c r="L416" s="161"/>
    </row>
    <row r="417" spans="1:31">
      <c r="A417" s="44"/>
      <c r="R417" s="161"/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L420" s="163"/>
      <c r="M420" s="163"/>
      <c r="N420" s="163"/>
      <c r="O420" s="163"/>
      <c r="P420" s="163"/>
      <c r="Q420" s="203"/>
      <c r="R420" s="163"/>
      <c r="S420" s="163"/>
      <c r="T420" s="163"/>
      <c r="AA420" s="114"/>
      <c r="AD420" s="114"/>
      <c r="AE420" s="114"/>
    </row>
    <row r="421" spans="1:31">
      <c r="B421" s="178"/>
      <c r="R421" s="161"/>
    </row>
    <row r="422" spans="1:31">
      <c r="A422" s="44"/>
      <c r="B422" s="178"/>
      <c r="R422" s="161"/>
    </row>
    <row r="423" spans="1:31">
      <c r="A423" s="44"/>
      <c r="B423" s="178"/>
      <c r="R423" s="161"/>
    </row>
    <row r="424" spans="1:31">
      <c r="A424" s="44"/>
      <c r="B424" s="178"/>
    </row>
    <row r="425" spans="1:31">
      <c r="A425" s="44"/>
    </row>
    <row r="426" spans="1:31">
      <c r="A426" s="44"/>
    </row>
    <row r="427" spans="1:31">
      <c r="A427" s="44"/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L429" s="163"/>
      <c r="M429" s="163"/>
      <c r="N429" s="163"/>
      <c r="O429" s="163"/>
      <c r="P429" s="163"/>
      <c r="Q429" s="203"/>
      <c r="R429" s="163"/>
      <c r="S429" s="163"/>
      <c r="T429" s="163"/>
      <c r="AA429" s="114"/>
      <c r="AD429" s="114"/>
      <c r="AE429" s="114"/>
    </row>
    <row r="430" spans="1:31">
      <c r="B430" s="178"/>
      <c r="R430" s="161"/>
      <c r="S430" s="161"/>
      <c r="T430" s="161"/>
    </row>
    <row r="431" spans="1:31">
      <c r="A431" s="44"/>
      <c r="B431" s="178"/>
      <c r="L431" s="188"/>
      <c r="R431" s="161"/>
    </row>
    <row r="432" spans="1:31">
      <c r="A432" s="44"/>
      <c r="B432" s="178"/>
      <c r="Q432" s="4"/>
    </row>
    <row r="433" spans="1:31">
      <c r="A433" s="44"/>
      <c r="B433" s="178"/>
    </row>
    <row r="434" spans="1:31">
      <c r="A434" s="44"/>
      <c r="B434" s="178"/>
      <c r="Q434" s="4"/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L438" s="163"/>
      <c r="M438" s="163"/>
      <c r="N438" s="163"/>
      <c r="O438" s="163"/>
      <c r="P438" s="163"/>
      <c r="Q438" s="203"/>
      <c r="R438" s="163"/>
      <c r="S438" s="163"/>
      <c r="T438" s="163"/>
      <c r="AA438" s="114"/>
      <c r="AD438" s="114"/>
      <c r="AE438" s="114"/>
    </row>
    <row r="439" spans="1:31">
      <c r="B439" s="178"/>
      <c r="R439" s="161"/>
      <c r="S439" s="161"/>
      <c r="T439" s="161"/>
    </row>
    <row r="440" spans="1:31">
      <c r="A440" s="44"/>
      <c r="B440" s="178"/>
      <c r="R440" s="161"/>
      <c r="S440" s="161"/>
      <c r="T440" s="161"/>
    </row>
    <row r="441" spans="1:31">
      <c r="A441" s="44"/>
      <c r="B441" s="178"/>
      <c r="P441" s="161"/>
      <c r="Q441" s="4"/>
    </row>
    <row r="442" spans="1:31">
      <c r="A442" s="44"/>
      <c r="B442" s="178"/>
      <c r="P442" s="161"/>
      <c r="R442" s="161"/>
    </row>
    <row r="443" spans="1:31">
      <c r="A443" s="44"/>
      <c r="B443" s="178"/>
      <c r="P443" s="161"/>
      <c r="R443" s="161"/>
    </row>
    <row r="444" spans="1:31">
      <c r="A444" s="44"/>
      <c r="B444" s="178"/>
      <c r="P444" s="161"/>
      <c r="R444" s="161"/>
    </row>
    <row r="445" spans="1:31">
      <c r="A445" s="44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L447" s="163"/>
      <c r="M447" s="163"/>
      <c r="N447" s="163"/>
      <c r="O447" s="163"/>
      <c r="P447" s="163"/>
      <c r="Q447" s="203"/>
      <c r="R447" s="163"/>
      <c r="S447" s="163"/>
      <c r="T447" s="163"/>
      <c r="AA447" s="114"/>
      <c r="AD447" s="114"/>
      <c r="AE447" s="114"/>
    </row>
    <row r="448" spans="1:31">
      <c r="B448" s="178"/>
      <c r="R448" s="161"/>
    </row>
    <row r="449" spans="1:31">
      <c r="A449" s="44"/>
      <c r="B449" s="178"/>
      <c r="R449" s="161"/>
    </row>
    <row r="450" spans="1:31">
      <c r="A450" s="44"/>
      <c r="B450" s="178"/>
      <c r="R450" s="161"/>
    </row>
    <row r="451" spans="1:31">
      <c r="A451" s="44"/>
      <c r="B451" s="178"/>
      <c r="R451" s="161"/>
    </row>
    <row r="452" spans="1:31">
      <c r="A452" s="44"/>
      <c r="B452" s="178"/>
    </row>
    <row r="453" spans="1:31">
      <c r="A453" s="44"/>
      <c r="B453" s="178"/>
    </row>
    <row r="454" spans="1:31">
      <c r="A454" s="44"/>
    </row>
    <row r="455" spans="1:31">
      <c r="A455" s="44"/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L456" s="163"/>
      <c r="M456" s="163"/>
      <c r="N456" s="163"/>
      <c r="O456" s="163"/>
      <c r="P456" s="163"/>
      <c r="Q456" s="203"/>
      <c r="R456" s="163"/>
      <c r="S456" s="163"/>
      <c r="T456" s="163"/>
      <c r="AA456" s="114"/>
      <c r="AD456" s="114"/>
      <c r="AE456" s="114"/>
    </row>
    <row r="458" spans="1:31">
      <c r="A458" s="44"/>
    </row>
    <row r="459" spans="1:31">
      <c r="A459" s="44"/>
    </row>
    <row r="460" spans="1:31">
      <c r="A460" s="44"/>
    </row>
    <row r="461" spans="1:31">
      <c r="A461" s="44"/>
    </row>
    <row r="462" spans="1:31">
      <c r="A462" s="44"/>
    </row>
    <row r="463" spans="1:31">
      <c r="A463" s="44"/>
    </row>
    <row r="464" spans="1:31">
      <c r="A464" s="44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L465" s="163"/>
      <c r="M465" s="163"/>
      <c r="N465" s="163"/>
      <c r="O465" s="163"/>
      <c r="P465" s="163"/>
      <c r="Q465" s="203"/>
      <c r="R465" s="163"/>
      <c r="S465" s="163"/>
      <c r="T465" s="163"/>
      <c r="AA465" s="114"/>
      <c r="AD465" s="114"/>
      <c r="AE465" s="114"/>
    </row>
    <row r="466" spans="1:31">
      <c r="R466" s="161"/>
    </row>
    <row r="467" spans="1:31">
      <c r="A467" s="44"/>
      <c r="R467" s="161"/>
    </row>
    <row r="468" spans="1:31">
      <c r="A468" s="44"/>
      <c r="R468" s="161"/>
    </row>
    <row r="469" spans="1:31">
      <c r="A469" s="44"/>
    </row>
    <row r="470" spans="1:31">
      <c r="A470" s="44"/>
    </row>
    <row r="471" spans="1:31">
      <c r="A471" s="44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L474" s="163"/>
      <c r="M474" s="163"/>
      <c r="N474" s="163"/>
      <c r="O474" s="163"/>
      <c r="P474" s="163"/>
      <c r="Q474" s="203"/>
      <c r="R474" s="163"/>
      <c r="S474" s="163"/>
      <c r="T474" s="163"/>
      <c r="AA474" s="114"/>
      <c r="AD474" s="114"/>
      <c r="AE474" s="114"/>
    </row>
    <row r="475" spans="1:31">
      <c r="R475" s="161"/>
    </row>
    <row r="476" spans="1:31">
      <c r="A476" s="44"/>
      <c r="R476" s="161"/>
    </row>
    <row r="477" spans="1:31">
      <c r="A477" s="44"/>
      <c r="R477" s="161"/>
    </row>
    <row r="478" spans="1:31">
      <c r="A478" s="44"/>
      <c r="R478" s="161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L483" s="163"/>
      <c r="M483" s="163"/>
      <c r="N483" s="163"/>
      <c r="O483" s="163"/>
      <c r="P483" s="163"/>
      <c r="Q483" s="203"/>
      <c r="R483" s="163"/>
      <c r="S483" s="163"/>
      <c r="T483" s="163"/>
      <c r="AA483" s="114"/>
      <c r="AD483" s="114"/>
      <c r="AE483" s="114"/>
    </row>
    <row r="484" spans="1:31">
      <c r="R484" s="161"/>
      <c r="S484" s="161"/>
      <c r="T484" s="161"/>
    </row>
    <row r="485" spans="1:31">
      <c r="A485" s="44"/>
      <c r="L485" s="205"/>
      <c r="R485" s="161"/>
    </row>
    <row r="486" spans="1:31">
      <c r="A486" s="44"/>
    </row>
    <row r="487" spans="1:31">
      <c r="A487" s="44"/>
    </row>
    <row r="488" spans="1:31">
      <c r="A488" s="44"/>
    </row>
    <row r="489" spans="1:31">
      <c r="A489" s="44"/>
    </row>
    <row r="490" spans="1:31">
      <c r="A490" s="44"/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L492" s="163"/>
      <c r="M492" s="163"/>
      <c r="N492" s="163"/>
      <c r="O492" s="163"/>
      <c r="P492" s="163"/>
      <c r="Q492" s="203"/>
      <c r="R492" s="163"/>
      <c r="S492" s="163"/>
      <c r="T492" s="163"/>
      <c r="AA492" s="114"/>
      <c r="AD492" s="114"/>
      <c r="AE492" s="114"/>
    </row>
    <row r="493" spans="1:31">
      <c r="R493" s="161"/>
      <c r="S493" s="161"/>
      <c r="T493" s="161"/>
    </row>
    <row r="494" spans="1:31">
      <c r="A494" s="44"/>
      <c r="R494" s="161"/>
    </row>
    <row r="495" spans="1:31">
      <c r="A495" s="44"/>
      <c r="R495" s="161"/>
    </row>
    <row r="496" spans="1:31">
      <c r="A496" s="44"/>
    </row>
    <row r="497" spans="1:31">
      <c r="A497" s="44"/>
    </row>
    <row r="498" spans="1:31">
      <c r="A498" s="44"/>
    </row>
    <row r="499" spans="1:31">
      <c r="A499" s="44"/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L501" s="163"/>
      <c r="M501" s="163"/>
      <c r="N501" s="163"/>
      <c r="O501" s="163"/>
      <c r="P501" s="163"/>
      <c r="Q501" s="203"/>
      <c r="R501" s="163"/>
      <c r="S501" s="163"/>
      <c r="T501" s="163"/>
      <c r="AA501" s="114"/>
      <c r="AD501" s="114"/>
      <c r="AE501" s="114"/>
    </row>
    <row r="502" spans="1:31">
      <c r="R502" s="161"/>
      <c r="S502" s="161"/>
      <c r="T502" s="161"/>
    </row>
    <row r="503" spans="1:31">
      <c r="A503" s="44"/>
      <c r="R503" s="161"/>
    </row>
    <row r="504" spans="1:31">
      <c r="A504" s="44"/>
      <c r="R504" s="161"/>
    </row>
    <row r="505" spans="1:31">
      <c r="A505" s="44"/>
    </row>
    <row r="506" spans="1:31">
      <c r="A506" s="44"/>
    </row>
    <row r="507" spans="1:31">
      <c r="A507" s="44"/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L510" s="163"/>
      <c r="M510" s="163"/>
      <c r="N510" s="163"/>
      <c r="O510" s="163"/>
      <c r="P510" s="163"/>
      <c r="Q510" s="203"/>
      <c r="R510" s="163"/>
      <c r="S510" s="163"/>
      <c r="T510" s="163"/>
      <c r="AA510" s="114"/>
      <c r="AD510" s="114"/>
      <c r="AE510" s="114"/>
    </row>
    <row r="511" spans="1:31">
      <c r="Q511" s="4"/>
    </row>
    <row r="512" spans="1:31">
      <c r="A512" s="44"/>
      <c r="Q512" s="4"/>
    </row>
    <row r="513" spans="1:31">
      <c r="A513" s="44"/>
      <c r="R513" s="161"/>
    </row>
    <row r="514" spans="1:31">
      <c r="A514" s="44"/>
    </row>
    <row r="515" spans="1:31">
      <c r="A515" s="44"/>
    </row>
    <row r="516" spans="1:31">
      <c r="A516" s="44"/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L519" s="163"/>
      <c r="M519" s="163"/>
      <c r="N519" s="163"/>
      <c r="O519" s="163"/>
      <c r="P519" s="163"/>
      <c r="Q519" s="203"/>
      <c r="R519" s="163"/>
      <c r="S519" s="163"/>
      <c r="T519" s="163"/>
      <c r="AA519" s="114"/>
      <c r="AD519" s="114"/>
      <c r="AE519" s="114"/>
    </row>
    <row r="520" spans="1:31">
      <c r="R520" s="161"/>
    </row>
    <row r="521" spans="1:31">
      <c r="A521" s="44"/>
      <c r="R521" s="161"/>
    </row>
    <row r="522" spans="1:31">
      <c r="A522" s="44"/>
      <c r="R522" s="161"/>
      <c r="S522" s="161"/>
      <c r="T522" s="161"/>
    </row>
    <row r="523" spans="1:31">
      <c r="A523" s="44"/>
      <c r="R523" s="161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L528" s="163"/>
      <c r="M528" s="163"/>
      <c r="N528" s="163"/>
      <c r="O528" s="163"/>
      <c r="P528" s="163"/>
      <c r="Q528" s="203"/>
      <c r="R528" s="163"/>
      <c r="S528" s="163"/>
      <c r="T528" s="163"/>
      <c r="AA528" s="114"/>
      <c r="AD528" s="114"/>
      <c r="AE528" s="114"/>
    </row>
    <row r="535" spans="1:31">
      <c r="B535" s="85"/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4"/>
      <c r="K537" s="163"/>
      <c r="L537" s="163"/>
      <c r="M537" s="163"/>
      <c r="N537" s="163"/>
      <c r="O537" s="163"/>
      <c r="P537" s="163"/>
      <c r="Q537" s="203"/>
      <c r="R537" s="163"/>
      <c r="S537" s="163"/>
      <c r="T537" s="163"/>
      <c r="AA537" s="114"/>
      <c r="AD537" s="114"/>
      <c r="AE537" s="114"/>
    </row>
    <row r="538" spans="1:31">
      <c r="R538" s="161"/>
    </row>
    <row r="539" spans="1:31">
      <c r="R539" s="161"/>
    </row>
    <row r="540" spans="1:31">
      <c r="R540" s="161"/>
    </row>
    <row r="541" spans="1:31">
      <c r="R541" s="161"/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4"/>
      <c r="K546" s="163"/>
      <c r="L546" s="163"/>
      <c r="M546" s="163"/>
      <c r="N546" s="163"/>
      <c r="O546" s="163"/>
      <c r="P546" s="163"/>
      <c r="Q546" s="203"/>
      <c r="R546" s="163"/>
      <c r="S546" s="163"/>
      <c r="T546" s="163"/>
      <c r="AA546" s="114"/>
      <c r="AD546" s="114"/>
      <c r="AE546" s="114"/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4"/>
      <c r="K555" s="163"/>
      <c r="L555" s="163"/>
      <c r="M555" s="163"/>
      <c r="N555" s="163"/>
      <c r="O555" s="163"/>
      <c r="P555" s="163"/>
      <c r="Q555" s="203"/>
      <c r="R555" s="163"/>
      <c r="S555" s="163"/>
      <c r="T555" s="163"/>
      <c r="AA555" s="114"/>
      <c r="AD555" s="114"/>
      <c r="AE555" s="114"/>
    </row>
    <row r="556" spans="1:31">
      <c r="R556" s="161"/>
    </row>
    <row r="557" spans="1:31">
      <c r="R557" s="161"/>
    </row>
    <row r="558" spans="1:31">
      <c r="R558" s="161"/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4"/>
      <c r="K564" s="163"/>
      <c r="L564" s="163"/>
      <c r="M564" s="163"/>
      <c r="N564" s="163"/>
      <c r="O564" s="163"/>
      <c r="P564" s="163"/>
      <c r="Q564" s="203"/>
      <c r="R564" s="163"/>
      <c r="S564" s="163"/>
      <c r="T564" s="163"/>
      <c r="AA564" s="114"/>
      <c r="AD564" s="114"/>
      <c r="AE564" s="114"/>
    </row>
    <row r="565" spans="1:31">
      <c r="R565" s="161"/>
    </row>
    <row r="566" spans="1:31">
      <c r="R566" s="161"/>
    </row>
    <row r="568" spans="1:31">
      <c r="R568" s="161"/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4"/>
      <c r="K573" s="163"/>
      <c r="L573" s="163"/>
      <c r="M573" s="163"/>
      <c r="N573" s="163"/>
      <c r="O573" s="163"/>
      <c r="P573" s="163"/>
      <c r="Q573" s="203"/>
      <c r="R573" s="163"/>
      <c r="S573" s="163"/>
      <c r="T573" s="163"/>
      <c r="AA573" s="114"/>
      <c r="AD573" s="114"/>
      <c r="AE573" s="114"/>
    </row>
    <row r="574" spans="1:31">
      <c r="R574" s="161"/>
    </row>
    <row r="578" spans="1:31">
      <c r="R578" s="161"/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4"/>
      <c r="K582" s="163"/>
      <c r="L582" s="163"/>
      <c r="M582" s="163"/>
      <c r="N582" s="163"/>
      <c r="O582" s="163"/>
      <c r="P582" s="163"/>
      <c r="Q582" s="203"/>
      <c r="R582" s="163"/>
      <c r="S582" s="163"/>
      <c r="T582" s="163"/>
      <c r="AA582" s="114"/>
      <c r="AD582" s="114"/>
      <c r="AE582" s="114"/>
    </row>
    <row r="583" spans="1:31">
      <c r="R583" s="161"/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4"/>
      <c r="K591" s="163"/>
      <c r="L591" s="163"/>
      <c r="M591" s="163"/>
      <c r="N591" s="163"/>
      <c r="O591" s="163"/>
      <c r="P591" s="163"/>
      <c r="Q591" s="203"/>
      <c r="R591" s="163"/>
      <c r="S591" s="163"/>
      <c r="T591" s="163"/>
      <c r="AA591" s="114"/>
      <c r="AD591" s="114"/>
      <c r="AE591" s="114"/>
    </row>
    <row r="592" spans="1:31">
      <c r="R592" s="161"/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4"/>
      <c r="K600" s="163"/>
      <c r="L600" s="163"/>
      <c r="M600" s="163"/>
      <c r="N600" s="163"/>
      <c r="O600" s="163"/>
      <c r="P600" s="163"/>
      <c r="Q600" s="203"/>
      <c r="R600" s="163"/>
      <c r="S600" s="163"/>
      <c r="T600" s="163"/>
      <c r="AA600" s="114"/>
      <c r="AD600" s="114"/>
      <c r="AE600" s="114"/>
    </row>
    <row r="601" spans="1:31">
      <c r="R601" s="161"/>
    </row>
    <row r="604" spans="1:31">
      <c r="R604" s="161"/>
    </row>
    <row r="605" spans="1:31">
      <c r="R605" s="161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4"/>
      <c r="K609" s="163"/>
      <c r="L609" s="163"/>
      <c r="M609" s="163"/>
      <c r="N609" s="163"/>
      <c r="O609" s="163"/>
      <c r="P609" s="163"/>
      <c r="Q609" s="203"/>
      <c r="R609" s="163"/>
      <c r="S609" s="163"/>
      <c r="T609" s="163"/>
      <c r="AA609" s="114"/>
      <c r="AD609" s="114"/>
      <c r="AE609" s="114"/>
    </row>
    <row r="610" spans="1:31">
      <c r="B610" s="178"/>
      <c r="R610" s="161"/>
    </row>
    <row r="611" spans="1:31">
      <c r="B611" s="178"/>
    </row>
    <row r="612" spans="1:31">
      <c r="B612" s="178"/>
    </row>
    <row r="613" spans="1:31">
      <c r="B613" s="178"/>
    </row>
    <row r="614" spans="1:31">
      <c r="B614" s="178"/>
    </row>
    <row r="615" spans="1:31">
      <c r="B615" s="178"/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4"/>
      <c r="K618" s="163"/>
      <c r="L618" s="163"/>
      <c r="M618" s="163"/>
      <c r="N618" s="163"/>
      <c r="O618" s="163"/>
      <c r="P618" s="163"/>
      <c r="Q618" s="203"/>
      <c r="R618" s="163"/>
      <c r="S618" s="163"/>
      <c r="T618" s="163"/>
      <c r="AA618" s="114"/>
      <c r="AD618" s="114"/>
      <c r="AE618" s="114"/>
    </row>
    <row r="619" spans="1:31">
      <c r="B619" s="178"/>
      <c r="R619" s="161"/>
    </row>
    <row r="620" spans="1:31">
      <c r="B620" s="178"/>
    </row>
    <row r="621" spans="1:31">
      <c r="B621" s="178"/>
    </row>
    <row r="622" spans="1:31">
      <c r="B622" s="178"/>
      <c r="R622" s="161"/>
    </row>
    <row r="623" spans="1:31">
      <c r="B623" s="178"/>
    </row>
    <row r="624" spans="1:31">
      <c r="B624" s="178"/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4"/>
      <c r="K627" s="163"/>
      <c r="L627" s="163"/>
      <c r="M627" s="163"/>
      <c r="N627" s="163"/>
      <c r="O627" s="163"/>
      <c r="P627" s="163"/>
      <c r="Q627" s="203"/>
      <c r="R627" s="163"/>
      <c r="S627" s="163"/>
      <c r="T627" s="163"/>
      <c r="AA627" s="114"/>
      <c r="AD627" s="114"/>
      <c r="AE627" s="114"/>
    </row>
    <row r="628" spans="1:31">
      <c r="B628" s="178"/>
    </row>
    <row r="629" spans="1:31">
      <c r="B629" s="178"/>
    </row>
    <row r="630" spans="1:31">
      <c r="B630" s="178"/>
    </row>
    <row r="631" spans="1:31">
      <c r="B631" s="178"/>
    </row>
    <row r="632" spans="1:31">
      <c r="B632" s="178"/>
    </row>
    <row r="633" spans="1:31">
      <c r="B633" s="178"/>
    </row>
    <row r="634" spans="1:31">
      <c r="B634" s="178"/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4"/>
      <c r="K636" s="163"/>
      <c r="L636" s="163"/>
      <c r="M636" s="163"/>
      <c r="N636" s="163"/>
      <c r="O636" s="163"/>
      <c r="P636" s="163"/>
      <c r="Q636" s="203"/>
      <c r="R636" s="163"/>
      <c r="S636" s="163"/>
      <c r="T636" s="163"/>
      <c r="AA636" s="114"/>
      <c r="AD636" s="114"/>
      <c r="AE636" s="114"/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4"/>
      <c r="K645" s="163"/>
      <c r="L645" s="163"/>
      <c r="M645" s="163"/>
      <c r="N645" s="163"/>
      <c r="O645" s="163"/>
      <c r="P645" s="163"/>
      <c r="Q645" s="203"/>
      <c r="R645" s="163"/>
      <c r="S645" s="163"/>
      <c r="T645" s="163"/>
      <c r="AA645" s="114"/>
      <c r="AD645" s="114"/>
      <c r="AE645" s="114"/>
    </row>
    <row r="646" spans="1:31">
      <c r="B646" s="178"/>
      <c r="R646" s="161"/>
    </row>
    <row r="647" spans="1:31">
      <c r="B647" s="178"/>
    </row>
    <row r="648" spans="1:31">
      <c r="B648" s="178"/>
    </row>
    <row r="649" spans="1:31">
      <c r="B649" s="178"/>
    </row>
    <row r="650" spans="1:31">
      <c r="B650" s="178"/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4"/>
      <c r="K654" s="163"/>
      <c r="L654" s="163"/>
      <c r="M654" s="163"/>
      <c r="N654" s="163"/>
      <c r="O654" s="163"/>
      <c r="P654" s="163"/>
      <c r="Q654" s="203"/>
      <c r="R654" s="163"/>
      <c r="S654" s="163"/>
      <c r="T654" s="163"/>
      <c r="AA654" s="114"/>
      <c r="AD654" s="114"/>
      <c r="AE654" s="114"/>
    </row>
    <row r="655" spans="1:31">
      <c r="B655" s="178"/>
    </row>
    <row r="656" spans="1:31">
      <c r="B656" s="178"/>
    </row>
    <row r="657" spans="1:31">
      <c r="B657" s="178"/>
    </row>
    <row r="658" spans="1:31">
      <c r="B658" s="178"/>
    </row>
    <row r="659" spans="1:31">
      <c r="B659" s="178"/>
    </row>
    <row r="660" spans="1:31">
      <c r="B660" s="178"/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4"/>
      <c r="K663" s="163"/>
      <c r="L663" s="163"/>
      <c r="M663" s="163"/>
      <c r="N663" s="163"/>
      <c r="O663" s="163"/>
      <c r="P663" s="163"/>
      <c r="Q663" s="203"/>
      <c r="R663" s="163"/>
      <c r="S663" s="163"/>
      <c r="T663" s="163"/>
      <c r="AA663" s="114"/>
      <c r="AD663" s="114"/>
      <c r="AE663" s="114"/>
    </row>
    <row r="664" spans="1:31">
      <c r="B664" s="178"/>
      <c r="R664" s="161"/>
    </row>
    <row r="665" spans="1:31">
      <c r="B665" s="178"/>
    </row>
    <row r="666" spans="1:31">
      <c r="B666" s="178"/>
    </row>
    <row r="667" spans="1:31">
      <c r="B667" s="178"/>
    </row>
    <row r="668" spans="1:31">
      <c r="B668" s="178"/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4"/>
      <c r="K672" s="163"/>
      <c r="L672" s="163"/>
      <c r="M672" s="163"/>
      <c r="N672" s="163"/>
      <c r="O672" s="163"/>
      <c r="P672" s="163"/>
      <c r="Q672" s="203"/>
      <c r="R672" s="163"/>
      <c r="S672" s="163"/>
      <c r="T672" s="163"/>
      <c r="AA672" s="114"/>
      <c r="AD672" s="114"/>
      <c r="AE672" s="114"/>
    </row>
    <row r="673" spans="1:31">
      <c r="B673" s="178"/>
    </row>
    <row r="674" spans="1:31">
      <c r="B674" s="178"/>
    </row>
    <row r="675" spans="1:31">
      <c r="B675" s="178"/>
    </row>
    <row r="676" spans="1:31">
      <c r="B676" s="178"/>
    </row>
    <row r="677" spans="1:31">
      <c r="B677" s="178"/>
    </row>
    <row r="678" spans="1:31">
      <c r="B678" s="178"/>
    </row>
    <row r="679" spans="1:31">
      <c r="B679" s="178"/>
      <c r="R679" s="161"/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4"/>
      <c r="K681" s="163"/>
      <c r="L681" s="163"/>
      <c r="M681" s="163"/>
      <c r="N681" s="163"/>
      <c r="O681" s="163"/>
      <c r="P681" s="163"/>
      <c r="Q681" s="203"/>
      <c r="R681" s="163"/>
      <c r="S681" s="163"/>
      <c r="T681" s="163"/>
      <c r="AA681" s="114"/>
      <c r="AD681" s="114"/>
      <c r="AE681" s="114"/>
    </row>
    <row r="682" spans="1:31">
      <c r="R682" s="161"/>
    </row>
    <row r="683" spans="1:31">
      <c r="B683" s="178"/>
    </row>
    <row r="684" spans="1:31">
      <c r="B684" s="178"/>
    </row>
    <row r="685" spans="1:31">
      <c r="B685" s="178"/>
    </row>
    <row r="686" spans="1:31">
      <c r="B686" s="178"/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4"/>
      <c r="K690" s="163"/>
      <c r="L690" s="163"/>
      <c r="M690" s="163"/>
      <c r="N690" s="163"/>
      <c r="O690" s="163"/>
      <c r="P690" s="163"/>
      <c r="Q690" s="203"/>
      <c r="R690" s="163"/>
      <c r="S690" s="163"/>
      <c r="T690" s="163"/>
      <c r="AA690" s="114"/>
      <c r="AD690" s="114"/>
      <c r="AE690" s="114"/>
    </row>
    <row r="691" spans="1:31">
      <c r="B691" s="178"/>
      <c r="R691" s="161"/>
    </row>
    <row r="692" spans="1:31">
      <c r="B692" s="178"/>
    </row>
    <row r="693" spans="1:31">
      <c r="B693" s="178"/>
    </row>
    <row r="694" spans="1:31">
      <c r="B694" s="178"/>
    </row>
    <row r="695" spans="1:31">
      <c r="B695" s="178"/>
    </row>
    <row r="696" spans="1:31">
      <c r="B696" s="178"/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4"/>
      <c r="K699" s="163"/>
      <c r="L699" s="163"/>
      <c r="M699" s="163"/>
      <c r="N699" s="163"/>
      <c r="O699" s="163"/>
      <c r="P699" s="163"/>
      <c r="Q699" s="203"/>
      <c r="R699" s="163"/>
      <c r="S699" s="163"/>
      <c r="T699" s="163"/>
      <c r="AA699" s="114"/>
      <c r="AD699" s="114"/>
      <c r="AE699" s="114"/>
    </row>
    <row r="700" spans="1:31">
      <c r="B700" s="178"/>
      <c r="R700" s="161"/>
    </row>
    <row r="701" spans="1:31">
      <c r="B701" s="178"/>
    </row>
    <row r="702" spans="1:31">
      <c r="B702" s="178"/>
    </row>
    <row r="703" spans="1:31">
      <c r="B703" s="178"/>
    </row>
    <row r="704" spans="1:31">
      <c r="B704" s="178"/>
    </row>
    <row r="705" spans="1:31">
      <c r="B705" s="178"/>
    </row>
    <row r="706" spans="1:31">
      <c r="B706" s="178"/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4"/>
      <c r="K708" s="163"/>
      <c r="L708" s="163"/>
      <c r="M708" s="163"/>
      <c r="N708" s="163"/>
      <c r="O708" s="163"/>
      <c r="P708" s="163"/>
      <c r="Q708" s="203"/>
      <c r="R708" s="163"/>
      <c r="S708" s="163"/>
      <c r="T708" s="163"/>
      <c r="AA708" s="114"/>
      <c r="AD708" s="114"/>
      <c r="AE708" s="114"/>
    </row>
    <row r="709" spans="1:31">
      <c r="B709" s="178"/>
    </row>
    <row r="710" spans="1:31">
      <c r="B710" s="178"/>
    </row>
    <row r="711" spans="1:31">
      <c r="B711" s="178"/>
    </row>
    <row r="712" spans="1:31">
      <c r="B712" s="178"/>
    </row>
    <row r="713" spans="1:31">
      <c r="B713" s="178"/>
    </row>
    <row r="714" spans="1:31">
      <c r="B714" s="178"/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4"/>
      <c r="K717" s="163"/>
      <c r="L717" s="163"/>
      <c r="M717" s="163"/>
      <c r="N717" s="163"/>
      <c r="O717" s="163"/>
      <c r="P717" s="163"/>
      <c r="Q717" s="203"/>
      <c r="R717" s="163"/>
      <c r="S717" s="163"/>
      <c r="T717" s="163"/>
      <c r="AA717" s="114"/>
      <c r="AD717" s="114"/>
      <c r="AE717" s="114"/>
    </row>
    <row r="718" spans="1:31">
      <c r="R718" s="161"/>
    </row>
    <row r="719" spans="1:31">
      <c r="B719" s="178"/>
      <c r="R719" s="161"/>
    </row>
    <row r="720" spans="1:31">
      <c r="B720" s="178"/>
      <c r="R720" s="161"/>
    </row>
    <row r="721" spans="1:31">
      <c r="B721" s="178"/>
    </row>
    <row r="722" spans="1:31">
      <c r="B722" s="178"/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4"/>
      <c r="K726" s="163"/>
      <c r="L726" s="163"/>
      <c r="M726" s="163"/>
      <c r="N726" s="163"/>
      <c r="O726" s="163"/>
      <c r="P726" s="163"/>
      <c r="Q726" s="203"/>
      <c r="R726" s="163"/>
      <c r="S726" s="163"/>
      <c r="T726" s="163"/>
      <c r="AA726" s="114"/>
      <c r="AD726" s="114"/>
      <c r="AE726" s="114"/>
    </row>
    <row r="727" spans="1:31">
      <c r="B727" s="178"/>
      <c r="R727" s="161"/>
    </row>
    <row r="728" spans="1:31">
      <c r="B728" s="178"/>
    </row>
    <row r="729" spans="1:31">
      <c r="B729" s="178"/>
    </row>
    <row r="730" spans="1:31">
      <c r="B730" s="178"/>
      <c r="R730" s="161"/>
    </row>
    <row r="731" spans="1:31">
      <c r="B731" s="178"/>
      <c r="R731" s="161"/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4"/>
      <c r="K735" s="163"/>
      <c r="L735" s="163"/>
      <c r="M735" s="163"/>
      <c r="N735" s="163"/>
      <c r="O735" s="163"/>
      <c r="P735" s="163"/>
      <c r="Q735" s="203"/>
      <c r="R735" s="163"/>
      <c r="S735" s="163"/>
      <c r="T735" s="163"/>
      <c r="AA735" s="114"/>
      <c r="AD735" s="114"/>
      <c r="AE735" s="114"/>
    </row>
    <row r="736" spans="1:31">
      <c r="B736" s="178"/>
    </row>
    <row r="737" spans="1:31">
      <c r="B737" s="178"/>
    </row>
    <row r="738" spans="1:31">
      <c r="B738" s="178"/>
    </row>
    <row r="739" spans="1:31">
      <c r="B739" s="178"/>
      <c r="R739" s="161"/>
    </row>
    <row r="740" spans="1:31">
      <c r="B740" s="178"/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4"/>
      <c r="K744" s="163"/>
      <c r="L744" s="163"/>
      <c r="M744" s="163"/>
      <c r="N744" s="163"/>
      <c r="O744" s="163"/>
      <c r="P744" s="163"/>
      <c r="Q744" s="203"/>
      <c r="R744" s="163"/>
      <c r="S744" s="163"/>
      <c r="T744" s="163"/>
      <c r="AA744" s="114"/>
      <c r="AD744" s="114"/>
      <c r="AE744" s="114"/>
    </row>
    <row r="745" spans="1:31">
      <c r="B745" s="178"/>
      <c r="R745" s="161"/>
    </row>
    <row r="746" spans="1:31">
      <c r="B746" s="178"/>
      <c r="R746" s="161"/>
    </row>
    <row r="747" spans="1:31">
      <c r="B747" s="178"/>
    </row>
    <row r="748" spans="1:31">
      <c r="B748" s="178"/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4"/>
      <c r="K753" s="163"/>
      <c r="L753" s="163"/>
      <c r="M753" s="163"/>
      <c r="N753" s="163"/>
      <c r="O753" s="163"/>
      <c r="P753" s="163"/>
      <c r="Q753" s="203"/>
      <c r="R753" s="163"/>
      <c r="S753" s="163"/>
      <c r="T753" s="163"/>
      <c r="AA753" s="114"/>
      <c r="AD753" s="114"/>
      <c r="AE753" s="114"/>
    </row>
    <row r="754" spans="1:31">
      <c r="B754" s="178"/>
    </row>
    <row r="755" spans="1:31">
      <c r="B755" s="178"/>
    </row>
    <row r="756" spans="1:31">
      <c r="B756" s="178"/>
    </row>
    <row r="757" spans="1:31">
      <c r="B757" s="178"/>
    </row>
    <row r="758" spans="1:31">
      <c r="B758" s="178"/>
    </row>
    <row r="759" spans="1:31">
      <c r="B759" s="178"/>
    </row>
    <row r="760" spans="1:31">
      <c r="B760" s="178"/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4"/>
      <c r="K762" s="163"/>
      <c r="L762" s="163"/>
      <c r="M762" s="163"/>
      <c r="N762" s="163"/>
      <c r="O762" s="163"/>
      <c r="P762" s="163"/>
      <c r="Q762" s="203"/>
      <c r="R762" s="163"/>
      <c r="S762" s="163"/>
      <c r="T762" s="163"/>
      <c r="AA762" s="114"/>
      <c r="AD762" s="114"/>
      <c r="AE762" s="114"/>
    </row>
    <row r="763" spans="1:31">
      <c r="B763" s="178"/>
    </row>
    <row r="764" spans="1:31">
      <c r="B764" s="178"/>
    </row>
    <row r="765" spans="1:31">
      <c r="B765" s="178"/>
    </row>
    <row r="766" spans="1:31">
      <c r="B766" s="178"/>
    </row>
    <row r="767" spans="1:31">
      <c r="B767" s="178"/>
    </row>
    <row r="768" spans="1:31">
      <c r="B768" s="178"/>
      <c r="R768" s="161"/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4"/>
      <c r="K771" s="163"/>
      <c r="L771" s="163"/>
      <c r="M771" s="163"/>
      <c r="N771" s="163"/>
      <c r="O771" s="163"/>
      <c r="P771" s="163"/>
      <c r="Q771" s="203"/>
      <c r="R771" s="163"/>
      <c r="S771" s="163"/>
      <c r="T771" s="163"/>
      <c r="AA771" s="114"/>
      <c r="AD771" s="114"/>
      <c r="AE771" s="114"/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4"/>
      <c r="K780" s="163"/>
      <c r="L780" s="163"/>
      <c r="M780" s="163"/>
      <c r="N780" s="163"/>
      <c r="O780" s="163"/>
      <c r="P780" s="163"/>
      <c r="Q780" s="203"/>
      <c r="R780" s="163"/>
      <c r="S780" s="163"/>
      <c r="T780" s="163"/>
      <c r="AA780" s="114"/>
      <c r="AD780" s="114"/>
      <c r="AE780" s="114"/>
    </row>
    <row r="781" spans="1:31">
      <c r="B781" s="178"/>
    </row>
    <row r="782" spans="1:31">
      <c r="B782" s="178"/>
    </row>
    <row r="783" spans="1:31">
      <c r="B783" s="178"/>
    </row>
    <row r="784" spans="1:31">
      <c r="B784" s="178"/>
    </row>
    <row r="785" spans="1:31">
      <c r="B785" s="178"/>
    </row>
    <row r="786" spans="1:31">
      <c r="B786" s="178"/>
    </row>
    <row r="787" spans="1:31">
      <c r="B787" s="178"/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4"/>
      <c r="K789" s="163"/>
      <c r="L789" s="163"/>
      <c r="M789" s="163"/>
      <c r="N789" s="163"/>
      <c r="O789" s="163"/>
      <c r="P789" s="163"/>
      <c r="Q789" s="203"/>
      <c r="R789" s="163"/>
      <c r="S789" s="163"/>
      <c r="T789" s="163"/>
      <c r="AA789" s="114"/>
      <c r="AD789" s="114"/>
      <c r="AE789" s="114"/>
    </row>
    <row r="790" spans="1:31">
      <c r="B790" s="178"/>
    </row>
    <row r="791" spans="1:31">
      <c r="B791" s="178"/>
    </row>
    <row r="792" spans="1:31">
      <c r="B792" s="178"/>
    </row>
    <row r="793" spans="1:31">
      <c r="B793" s="178"/>
    </row>
    <row r="794" spans="1:31">
      <c r="B794" s="178"/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4"/>
      <c r="K798" s="163"/>
      <c r="L798" s="163"/>
      <c r="M798" s="163"/>
      <c r="N798" s="163"/>
      <c r="O798" s="163"/>
      <c r="P798" s="163"/>
      <c r="Q798" s="203"/>
      <c r="R798" s="163"/>
      <c r="S798" s="163"/>
      <c r="T798" s="163"/>
      <c r="AA798" s="114"/>
      <c r="AD798" s="114"/>
      <c r="AE798" s="114"/>
    </row>
    <row r="799" spans="1:31">
      <c r="B799" s="178"/>
      <c r="R799" s="161"/>
    </row>
    <row r="800" spans="1:31">
      <c r="B800" s="178"/>
    </row>
    <row r="801" spans="1:31">
      <c r="B801" s="178"/>
      <c r="R801" s="161"/>
    </row>
    <row r="802" spans="1:31">
      <c r="B802" s="178"/>
    </row>
    <row r="803" spans="1:31">
      <c r="B803" s="178"/>
    </row>
    <row r="804" spans="1:31">
      <c r="B804" s="178"/>
    </row>
    <row r="805" spans="1:31">
      <c r="B805" s="178"/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4"/>
      <c r="K807" s="163"/>
      <c r="L807" s="163"/>
      <c r="M807" s="163"/>
      <c r="N807" s="163"/>
      <c r="O807" s="163"/>
      <c r="P807" s="163"/>
      <c r="Q807" s="203"/>
      <c r="R807" s="163"/>
      <c r="S807" s="163"/>
      <c r="T807" s="163"/>
      <c r="AA807" s="114"/>
      <c r="AD807" s="114"/>
      <c r="AE807" s="114"/>
    </row>
    <row r="808" spans="1:31">
      <c r="B808" s="178"/>
      <c r="R808" s="161"/>
    </row>
    <row r="809" spans="1:31">
      <c r="B809" s="178"/>
      <c r="R809" s="161"/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4"/>
      <c r="K816" s="163"/>
      <c r="L816" s="163"/>
      <c r="M816" s="163"/>
      <c r="N816" s="163"/>
      <c r="O816" s="163"/>
      <c r="P816" s="163"/>
      <c r="Q816" s="203"/>
      <c r="R816" s="163"/>
      <c r="S816" s="163"/>
      <c r="T816" s="163"/>
      <c r="AA816" s="114"/>
      <c r="AD816" s="114"/>
      <c r="AE816" s="114"/>
    </row>
    <row r="817" spans="1:31">
      <c r="B817" s="178"/>
    </row>
    <row r="818" spans="1:31">
      <c r="B818" s="178"/>
      <c r="R818" s="161"/>
    </row>
    <row r="819" spans="1:31">
      <c r="B819" s="178"/>
      <c r="R819" s="161"/>
    </row>
    <row r="820" spans="1:31">
      <c r="B820" s="178"/>
      <c r="R820" s="161"/>
    </row>
    <row r="821" spans="1:31">
      <c r="B821" s="178"/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4"/>
      <c r="K825" s="163"/>
      <c r="L825" s="163"/>
      <c r="M825" s="163"/>
      <c r="N825" s="163"/>
      <c r="O825" s="163"/>
      <c r="P825" s="163"/>
      <c r="Q825" s="203"/>
      <c r="R825" s="163"/>
      <c r="S825" s="163"/>
      <c r="T825" s="163"/>
      <c r="AA825" s="114"/>
      <c r="AD825" s="114"/>
      <c r="AE825" s="114"/>
    </row>
    <row r="826" spans="1:31">
      <c r="B826" s="178"/>
    </row>
    <row r="827" spans="1:31">
      <c r="B827" s="178"/>
    </row>
    <row r="828" spans="1:31">
      <c r="B828" s="178"/>
    </row>
    <row r="829" spans="1:31">
      <c r="B829" s="178"/>
    </row>
    <row r="830" spans="1:31">
      <c r="B830" s="178"/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4"/>
      <c r="K834" s="163"/>
      <c r="L834" s="163"/>
      <c r="M834" s="163"/>
      <c r="N834" s="163"/>
      <c r="O834" s="163"/>
      <c r="P834" s="163"/>
      <c r="Q834" s="203"/>
      <c r="R834" s="163"/>
      <c r="S834" s="163"/>
      <c r="T834" s="163"/>
      <c r="AA834" s="114"/>
      <c r="AD834" s="114"/>
      <c r="AE834" s="114"/>
    </row>
    <row r="835" spans="1:31">
      <c r="B835" s="178"/>
      <c r="R835" s="161"/>
    </row>
    <row r="836" spans="1:31">
      <c r="B836" s="178"/>
      <c r="R836" s="161"/>
    </row>
    <row r="837" spans="1:31">
      <c r="B837" s="178"/>
      <c r="R837" s="161"/>
    </row>
    <row r="838" spans="1:31">
      <c r="B838" s="178"/>
      <c r="R838" s="161"/>
    </row>
    <row r="839" spans="1:31">
      <c r="B839" s="178"/>
    </row>
    <row r="840" spans="1:31">
      <c r="B840" s="178"/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4"/>
      <c r="K843" s="163"/>
      <c r="L843" s="163"/>
      <c r="M843" s="163"/>
      <c r="N843" s="163"/>
      <c r="O843" s="163"/>
      <c r="P843" s="163"/>
      <c r="Q843" s="203"/>
      <c r="R843" s="163"/>
      <c r="S843" s="163"/>
      <c r="T843" s="163"/>
      <c r="AA843" s="114"/>
      <c r="AD843" s="114"/>
      <c r="AE843" s="114"/>
    </row>
    <row r="844" spans="1:31">
      <c r="B844" s="178"/>
    </row>
    <row r="845" spans="1:31">
      <c r="B845" s="178"/>
      <c r="R845" s="161"/>
    </row>
    <row r="846" spans="1:31">
      <c r="B846" s="178"/>
    </row>
    <row r="847" spans="1:31">
      <c r="B847" s="178"/>
    </row>
    <row r="848" spans="1:31">
      <c r="B848" s="178"/>
    </row>
    <row r="849" spans="1:31">
      <c r="B849" s="178"/>
    </row>
    <row r="850" spans="1:31">
      <c r="B850" s="178"/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4"/>
      <c r="K852" s="163"/>
      <c r="L852" s="163"/>
      <c r="M852" s="163"/>
      <c r="N852" s="163"/>
      <c r="O852" s="163"/>
      <c r="P852" s="163"/>
      <c r="Q852" s="203"/>
      <c r="R852" s="163"/>
      <c r="S852" s="163"/>
      <c r="T852" s="163"/>
      <c r="AA852" s="114"/>
      <c r="AD852" s="114"/>
      <c r="AE852" s="114"/>
    </row>
    <row r="853" spans="1:31">
      <c r="B853" s="178"/>
    </row>
    <row r="854" spans="1:31">
      <c r="B854" s="178"/>
    </row>
    <row r="855" spans="1:31">
      <c r="B855" s="178"/>
    </row>
    <row r="856" spans="1:31">
      <c r="B856" s="178"/>
    </row>
    <row r="857" spans="1:31">
      <c r="B857" s="178"/>
      <c r="R857" s="161"/>
    </row>
    <row r="858" spans="1:31">
      <c r="B858" s="178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4"/>
      <c r="K861" s="163"/>
      <c r="L861" s="163"/>
      <c r="M861" s="163"/>
      <c r="N861" s="163"/>
      <c r="O861" s="163"/>
      <c r="P861" s="163"/>
      <c r="Q861" s="203"/>
      <c r="R861" s="163"/>
      <c r="S861" s="163"/>
      <c r="T861" s="163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4"/>
      <c r="K870" s="163"/>
      <c r="L870" s="163"/>
      <c r="M870" s="163"/>
      <c r="N870" s="163"/>
      <c r="O870" s="163"/>
      <c r="P870" s="163"/>
      <c r="Q870" s="203"/>
      <c r="R870" s="163"/>
      <c r="S870" s="163"/>
      <c r="T870" s="163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4"/>
      <c r="K879" s="163"/>
      <c r="L879" s="163"/>
      <c r="M879" s="163"/>
      <c r="N879" s="163"/>
      <c r="O879" s="163"/>
      <c r="P879" s="163"/>
      <c r="Q879" s="203"/>
      <c r="R879" s="163"/>
      <c r="S879" s="163"/>
      <c r="T879" s="163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4"/>
      <c r="K888" s="163"/>
      <c r="L888" s="163"/>
      <c r="M888" s="163"/>
      <c r="N888" s="163"/>
      <c r="O888" s="163"/>
      <c r="P888" s="163"/>
      <c r="Q888" s="203"/>
      <c r="R888" s="163"/>
      <c r="S888" s="163"/>
      <c r="T888" s="163"/>
      <c r="AA888" s="114"/>
      <c r="AD888" s="114"/>
      <c r="AE888" s="114"/>
    </row>
    <row r="897" spans="1:31" s="111" customFormat="1">
      <c r="A897" s="172"/>
      <c r="B897" s="153"/>
      <c r="C897" s="155"/>
      <c r="D897" s="155"/>
      <c r="E897" s="155"/>
      <c r="F897" s="155"/>
      <c r="G897" s="155"/>
      <c r="H897" s="173"/>
      <c r="J897" s="114"/>
      <c r="K897" s="163"/>
      <c r="L897" s="163"/>
      <c r="M897" s="163"/>
      <c r="N897" s="163"/>
      <c r="O897" s="163"/>
      <c r="P897" s="163"/>
      <c r="Q897" s="203"/>
      <c r="R897" s="163"/>
      <c r="S897" s="163"/>
      <c r="T897" s="163"/>
      <c r="AA897" s="114"/>
      <c r="AD897" s="114"/>
      <c r="AE897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AW315"/>
  <sheetViews>
    <sheetView workbookViewId="0">
      <pane xSplit="2" ySplit="7" topLeftCell="H8" activePane="bottomRight" state="frozen"/>
      <selection activeCell="Q459" sqref="Q459"/>
      <selection pane="topRight" activeCell="Q459" sqref="Q459"/>
      <selection pane="bottomLeft" activeCell="Q459" sqref="Q459"/>
      <selection pane="bottomRight" activeCell="Q459" sqref="Q459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6" width="11.83203125" style="5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42437</v>
      </c>
      <c r="K2" s="141">
        <f>U8</f>
        <v>82.5</v>
      </c>
      <c r="L2" s="39"/>
      <c r="M2" s="142">
        <f>V8</f>
        <v>20.8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MAX(A8:A827)</f>
        <v>42451</v>
      </c>
      <c r="K3" s="12">
        <f>VLOOKUP(MAX(A8:A827),A8:AF827,21,TRUE)</f>
        <v>0</v>
      </c>
      <c r="L3" s="39"/>
      <c r="M3" s="2">
        <f>VLOOKUP(MAX(A8:A827),A8:AG827,22,TRUE)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25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'Richard-SESSION'!A9</f>
        <v>42437</v>
      </c>
      <c r="B8" t="s">
        <v>84</v>
      </c>
      <c r="C8" s="132">
        <f>MAX(C9:C13)</f>
        <v>30</v>
      </c>
      <c r="D8" s="50">
        <f t="array" ref="D8">MAX(IF(C9:C13=C8,D9:D13))</f>
        <v>15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>
        <f>MAX(I9:I13)</f>
        <v>30</v>
      </c>
      <c r="J8" s="132">
        <f t="array" ref="J8">MAX(IF(I9:I13=I8,J9:J13))</f>
        <v>10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26" t="e">
        <f>IF($A$8='Richard-SESSION'!$A$9,INDEX('Richard-SESSION'!$K$9:$T$41, MATCH("*1k Row*",'Richard-SESSION'!$B$9:$B$15,0), MATCH("*1st*",'Richard-SESSION'!$K$7:$T$7,0)),"")</f>
        <v>#N/A</v>
      </c>
      <c r="P8" s="126" t="e">
        <f>IF($A$8='Richard-SESSION'!$A$9,INDEX('Richard-SESSION'!$K$9:$T$41, MATCH("*HIIT*",'Richard-SESSION'!$B$9:$B$15,0), MATCH("*1st*",'Richard-SESSION'!$K$7:$T$7,0)),"")</f>
        <v>#N/A</v>
      </c>
      <c r="Q8" s="10" t="e">
        <f>INDEX('Richard-SESSION'!$L$9:$U$41, MATCH("*HIIT*",'Richard-SESSION'!$B$9:$B$15,0), MATCH("*1st*",'Richard-SESSION'!$K$7:$T$7,0))</f>
        <v>#N/A</v>
      </c>
      <c r="R8" s="10">
        <f>'Richard-SESSION'!U9</f>
        <v>0</v>
      </c>
      <c r="U8" s="8">
        <f>'Richard-SESSION'!A10</f>
        <v>82.5</v>
      </c>
      <c r="V8" s="8">
        <f>'Richard-SESSION'!A11</f>
        <v>20.8</v>
      </c>
      <c r="AM8" s="51"/>
    </row>
    <row r="9" spans="1:40">
      <c r="B9" t="s">
        <v>3</v>
      </c>
      <c r="C9" s="132">
        <f>IF($A8='Richard-SESSION'!$A9,INDEX('Richard-SESSION'!$K9:$T41, MATCH("*Squat*",'Richard-SESSION'!$B$9:$B$15,0), MATCH("*1st*",'Richard-SESSION'!$K$7:$T$7,0)),"")</f>
        <v>20</v>
      </c>
      <c r="D9" s="50">
        <f>INDEX('Richard-SESSION'!$L$9:$U$41, MATCH("*Squat*",'Richard-SESSION'!$B$9:$B$15,0), MATCH("*1st*",'Richard-SESSION'!$K$7:$T$7,0))</f>
        <v>10</v>
      </c>
      <c r="E9" s="112" t="e">
        <f>IF($A$8='Richard-SESSION'!$A$9,INDEX('Richard-SESSION'!$K$9:$T$41, MATCH("*Deadlift*",'Richard-SESSION'!$B$9:$B$15,0), MATCH("*1st*",'Richard-SESSION'!$K$7:$T$7,0)),"")</f>
        <v>#N/A</v>
      </c>
      <c r="F9" s="112" t="e">
        <f>INDEX('Richard-SESSION'!$L$9:$U$41, MATCH("*Deadlift*",'Richard-SESSION'!$B$9:$B$15,0), MATCH("*1st*",'Richard-SESSION'!$K$7:$T$7,0))</f>
        <v>#N/A</v>
      </c>
      <c r="G9" s="112" t="e">
        <f>IF($A$8='Richard-SESSION'!$A$9,INDEX('Richard-SESSION'!$K$9:$T$41, MATCH("*Bench Press*",'Richard-SESSION'!$B$9:$B$15,0), MATCH("*1st*",'Richard-SESSION'!$K$7:$T$7,0)),"")</f>
        <v>#N/A</v>
      </c>
      <c r="H9" s="112" t="e">
        <f>INDEX('Richard-SESSION'!$L$9:$U$41, MATCH("*Bench Press*",'Richard-SESSION'!$B$9:$B$15,0), MATCH("*1st*",'Richard-SESSION'!$K$7:$T$7,0))</f>
        <v>#N/A</v>
      </c>
      <c r="I9" s="118">
        <f>IF($A$8='Richard-SESSION'!$A$9,INDEX('Richard-SESSION'!$K$9:$T$41, MATCH("*Military*",'Richard-SESSION'!$B$9:$B$15,0), MATCH("*1st*",'Richard-SESSION'!$K$7:$T$7,0)),"")</f>
        <v>25</v>
      </c>
      <c r="J9" s="52">
        <f>INDEX('Richard-SESSION'!$L$9:$U$41, MATCH("*Military*",'Richard-SESSION'!$B$9:$B$15,0), MATCH("*1st*",'Richard-SESSION'!$K$7:$T$7,0))</f>
        <v>12</v>
      </c>
      <c r="K9" s="112" t="e">
        <f>IF($A$8='Richard-SESSION'!$A$9,INDEX('Richard-SESSION'!$K$9:$T$41, MATCH("*Clean *",'Richard-SESSION'!$B$9:$B$15,0), MATCH("*1st*",'Richard-SESSION'!$K$7:$T$7,0)),"")</f>
        <v>#N/A</v>
      </c>
      <c r="L9" s="112" t="e">
        <f>INDEX('Richard-SESSION'!$L$9:$U$41, MATCH("*Clean *",'Richard-SESSION'!$B$9:$B$15,0), MATCH("*1st*",'Richard-SESSION'!$K$7:$T$7,0))</f>
        <v>#N/A</v>
      </c>
      <c r="M9" s="112" t="e">
        <f>IF($A$8='Richard-SESSION'!$A$9,INDEX('Richard-SESSION'!$K$9:$T$41, MATCH("*Lat Pulldown*",'Richard-SESSION'!$B$9:$B$15,0), MATCH("*1st*",'Richard-SESSION'!$K$7:$T$7,0)),"")</f>
        <v>#N/A</v>
      </c>
      <c r="N9" s="112" t="e">
        <f>INDEX('Richard-SESSION'!$L$9:$U$41, MATCH("*Lat Pulldown*",'Richard-SESSION'!$B$9:$B$15,0), MATCH("*1st*",'Richard-SESSION'!$K$7:$T$7,0))</f>
        <v>#N/A</v>
      </c>
      <c r="O9" s="126"/>
      <c r="P9" s="126"/>
    </row>
    <row r="10" spans="1:40">
      <c r="B10" t="s">
        <v>4</v>
      </c>
      <c r="C10" s="132">
        <f>IF($A$8='Richard-SESSION'!$A$9,INDEX('Richard-SESSION'!$K$9:$T$41, MATCH("*Squat*",'Richard-SESSION'!$B$9:$B$15,0), MATCH("*2ND*",'Richard-SESSION'!$K$7:$T$7,0)),"")</f>
        <v>20</v>
      </c>
      <c r="D10" s="50">
        <f>INDEX('Richard-SESSION'!$L$9:$U$41, MATCH("*Squat*",'Richard-SESSION'!$B$9:$B$15,0), MATCH("*2nd*",'Richard-SESSION'!$K$7:$T$7,0))</f>
        <v>15</v>
      </c>
      <c r="E10" s="112" t="e">
        <f>IF($A$8='Richard-SESSION'!$A$9,INDEX('Richard-SESSION'!$K$9:$T$41, MATCH("*Deadlift*",'Richard-SESSION'!$B$9:$B$15,0), MATCH("*2ND*",'Richard-SESSION'!$K$7:$T$7,0)),"")</f>
        <v>#N/A</v>
      </c>
      <c r="F10" s="112" t="e">
        <f>INDEX('Richard-SESSION'!$L$9:$U$41, MATCH("*Deadlift*",'Richard-SESSION'!$B$9:$B$15,0), MATCH("*2nd*",'Richard-SESSION'!$K$7:$T$7,0))</f>
        <v>#N/A</v>
      </c>
      <c r="G10" s="112" t="e">
        <f>IF($A$8='Richard-SESSION'!$A$9,INDEX('Richard-SESSION'!$K$9:$T$41, MATCH("*Bench Press*",'Richard-SESSION'!$B$9:$B$15,0), MATCH("*2ND*",'Richard-SESSION'!$K$7:$T$7,0)),"")</f>
        <v>#N/A</v>
      </c>
      <c r="H10" s="112" t="e">
        <f>INDEX('Richard-SESSION'!$L$9:$U$41, MATCH("*Bench Press*",'Richard-SESSION'!$B$9:$B$15,0), MATCH("*2nd*",'Richard-SESSION'!$K$7:$T$7,0))</f>
        <v>#N/A</v>
      </c>
      <c r="I10" s="118">
        <f>IF($A$8='Richard-SESSION'!$A$9,INDEX('Richard-SESSION'!$K$9:$T$41, MATCH("*Military*",'Richard-SESSION'!$B$9:$B$15,0), MATCH("*2ND*",'Richard-SESSION'!$K$7:$T$7,0)),"")</f>
        <v>30</v>
      </c>
      <c r="J10" s="52">
        <f>INDEX('Richard-SESSION'!$L$9:$U$41, MATCH("*Military*",'Richard-SESSION'!$B$9:$B$15,0), MATCH("*2nd*",'Richard-SESSION'!$K$7:$T$7,0))</f>
        <v>10</v>
      </c>
      <c r="K10" s="112" t="e">
        <f>IF($A$8='Richard-SESSION'!$A$9,INDEX('Richard-SESSION'!$K$9:$T$41, MATCH("*Clean *",'Richard-SESSION'!$B$9:$B$15,0), MATCH("*2ND*",'Richard-SESSION'!$K$7:$T$7,0)),"")</f>
        <v>#N/A</v>
      </c>
      <c r="L10" s="112" t="e">
        <f>INDEX('Richard-SESSION'!$L$9:$U$41, MATCH("*Clean *",'Richard-SESSION'!$B$9:$B$15,0), MATCH("*2nd*",'Richard-SESSION'!$K$7:$T$7,0))</f>
        <v>#N/A</v>
      </c>
      <c r="M10" s="112" t="e">
        <f>IF($A$8='Richard-SESSION'!$A$9,INDEX('Richard-SESSION'!$K$9:$T$41, MATCH("*Lat Pulldown*",'Richard-SESSION'!$B$9:$B$15,0), MATCH("*2ND*",'Richard-SESSION'!$K$7:$T$7,0)),"")</f>
        <v>#N/A</v>
      </c>
      <c r="N10" s="112" t="e">
        <f>INDEX('Richard-SESSION'!$L$9:$U$41, MATCH("*Lat Pulldown*",'Richard-SESSION'!$B$9:$B$15,0), MATCH("*2nd*",'Richard-SESSION'!$K$7:$T$7,0))</f>
        <v>#N/A</v>
      </c>
      <c r="O10" s="126"/>
      <c r="P10" s="126"/>
    </row>
    <row r="11" spans="1:40">
      <c r="B11" t="s">
        <v>5</v>
      </c>
      <c r="C11" s="132">
        <f>IF($A$8='Richard-SESSION'!$A$9,INDEX('Richard-SESSION'!$K$9:$T$41, MATCH("*Squat*",'Richard-SESSION'!$B$9:$B$15,0), MATCH("*3rd*",'Richard-SESSION'!$K$7:$T$7,0)),"")</f>
        <v>30</v>
      </c>
      <c r="D11" s="50">
        <f>INDEX('Richard-SESSION'!$L$9:$U$41, MATCH("*Squat*",'Richard-SESSION'!$B$9:$B$15,0), MATCH("*3rd*",'Richard-SESSION'!$K$7:$T$7,0))</f>
        <v>15</v>
      </c>
      <c r="E11" s="112" t="e">
        <f>IF($A$8='Richard-SESSION'!$A$9,INDEX('Richard-SESSION'!$K$9:$T$41, MATCH("*Deadlift*",'Richard-SESSION'!$B$9:$B$15,0), MATCH("*3rd*",'Richard-SESSION'!$K$7:$T$7,0)),"")</f>
        <v>#N/A</v>
      </c>
      <c r="F11" s="112" t="e">
        <f>INDEX('Richard-SESSION'!$L$9:$U$41, MATCH("*Deadlift*",'Richard-SESSION'!$B$9:$B$15,0), MATCH("*3rd*",'Richard-SESSION'!$K$7:$T$7,0))</f>
        <v>#N/A</v>
      </c>
      <c r="G11" s="112" t="e">
        <f>IF($A$8='Richard-SESSION'!$A$9,INDEX('Richard-SESSION'!$K$9:$T$41, MATCH("*Bench Press*",'Richard-SESSION'!$B$9:$B$15,0), MATCH("*3rd*",'Richard-SESSION'!$K$7:$T$7,0)),"")</f>
        <v>#N/A</v>
      </c>
      <c r="H11" s="112" t="e">
        <f>INDEX('Richard-SESSION'!$L$9:$U$41, MATCH("*Bench Press*",'Richard-SESSION'!$B$9:$B$15,0), MATCH("*3rd*",'Richard-SESSION'!$K$7:$T$7,0))</f>
        <v>#N/A</v>
      </c>
      <c r="I11" s="118">
        <f>IF($A$8='Richard-SESSION'!$A$9,INDEX('Richard-SESSION'!$K$9:$T$41, MATCH("*Military*",'Richard-SESSION'!$B$9:$B$15,0), MATCH("*3rd*",'Richard-SESSION'!$K$7:$T$7,0)),"")</f>
        <v>30</v>
      </c>
      <c r="J11" s="52">
        <f>INDEX('Richard-SESSION'!$L$9:$U$41, MATCH("*Military*",'Richard-SESSION'!$B$9:$B$15,0), MATCH("*3rd*",'Richard-SESSION'!$K$7:$T$7,0))</f>
        <v>10</v>
      </c>
      <c r="K11" s="112" t="e">
        <f>IF($A$8='Richard-SESSION'!$A$9,INDEX('Richard-SESSION'!$K$9:$T$41, MATCH("*Clean *",'Richard-SESSION'!$B$9:$B$15,0), MATCH("*3rd*",'Richard-SESSION'!$K$7:$T$7,0)),"")</f>
        <v>#N/A</v>
      </c>
      <c r="L11" s="112" t="e">
        <f>INDEX('Richard-SESSION'!$L$9:$U$41, MATCH("*Clean *",'Richard-SESSION'!$B$9:$B$15,0), MATCH("*3rd*",'Richard-SESSION'!$K$7:$T$7,0))</f>
        <v>#N/A</v>
      </c>
      <c r="M11" s="112" t="e">
        <f>IF($A$8='Richard-SESSION'!$A$9,INDEX('Richard-SESSION'!$K$9:$T$41, MATCH("*Lat Pulldown*",'Richard-SESSION'!$B$9:$B$15,0), MATCH("*3rd*",'Richard-SESSION'!$K$7:$T$7,0)),"")</f>
        <v>#N/A</v>
      </c>
      <c r="N11" s="112" t="e">
        <f>INDEX('Richard-SESSION'!$L$9:$U$41, MATCH("*Lat Pulldown*",'Richard-SESSION'!$B$9:$B$15,0), MATCH("*3rd*",'Richard-SESSION'!$K$7:$T$7,0))</f>
        <v>#N/A</v>
      </c>
      <c r="O11" s="126"/>
      <c r="P11" s="126"/>
    </row>
    <row r="12" spans="1:40">
      <c r="B12" t="s">
        <v>6</v>
      </c>
      <c r="C12" s="132">
        <f>IF($A$8='Richard-SESSION'!$A$9,INDEX('Richard-SESSION'!$K$9:$T$41, MATCH("*Squat*",'Richard-SESSION'!$B$9:$B$15,0), MATCH("*4th*",'Richard-SESSION'!$K$7:$T$7,0)),"")</f>
        <v>30</v>
      </c>
      <c r="D12" s="50">
        <f>INDEX('Richard-SESSION'!$L$9:$U$41, MATCH("*Squat*",'Richard-SESSION'!$B$9:$B$15,0), MATCH("*4th*",'Richard-SESSION'!$K$7:$T$7,0))</f>
        <v>15</v>
      </c>
      <c r="E12" s="112" t="e">
        <f>IF($A$8='Richard-SESSION'!$A$9,INDEX('Richard-SESSION'!$K$9:$T$41, MATCH("*Deadlift*",'Richard-SESSION'!$B$9:$B$15,0), MATCH("*4th*",'Richard-SESSION'!$K$7:$T$7,0)),"")</f>
        <v>#N/A</v>
      </c>
      <c r="F12" s="112" t="e">
        <f>INDEX('Richard-SESSION'!$L$9:$U$41, MATCH("*Deadlift*",'Richard-SESSION'!$B$9:$B$15,0), MATCH("*4th*",'Richard-SESSION'!$K$7:$T$7,0))</f>
        <v>#N/A</v>
      </c>
      <c r="G12" s="112" t="e">
        <f>IF($A$8='Richard-SESSION'!$A$9,INDEX('Richard-SESSION'!$K$9:$T$41, MATCH("*Bench Press*",'Richard-SESSION'!$B$9:$B$15,0), MATCH("*4th*",'Richard-SESSION'!$K$7:$T$7,0)),"")</f>
        <v>#N/A</v>
      </c>
      <c r="H12" s="112" t="e">
        <f>INDEX('Richard-SESSION'!$L$9:$U$41, MATCH("*Bench Press*",'Richard-SESSION'!$B$9:$B$15,0), MATCH("*4th*",'Richard-SESSION'!$K$7:$T$7,0))</f>
        <v>#N/A</v>
      </c>
      <c r="I12" s="118">
        <f>IF($A$8='Richard-SESSION'!$A$9,INDEX('Richard-SESSION'!$K$9:$T$41, MATCH("*Military*",'Richard-SESSION'!$B$9:$B$15,0), MATCH("*4th*",'Richard-SESSION'!$K$7:$T$7,0)),"")</f>
        <v>30</v>
      </c>
      <c r="J12" s="52">
        <f>INDEX('Richard-SESSION'!$L$9:$U$41, MATCH("*Military*",'Richard-SESSION'!$B$9:$B$15,0), MATCH("*4th*",'Richard-SESSION'!$K$7:$T$7,0))</f>
        <v>10</v>
      </c>
      <c r="K12" s="112" t="e">
        <f>IF($A$8='Richard-SESSION'!$A$9,INDEX('Richard-SESSION'!$K$9:$T$41, MATCH("*Clean *",'Richard-SESSION'!$B$9:$B$15,0), MATCH("*4th*",'Richard-SESSION'!$K$7:$T$7,0)),"")</f>
        <v>#N/A</v>
      </c>
      <c r="L12" s="112" t="e">
        <f>INDEX('Richard-SESSION'!$L$9:$U$41, MATCH("*Clean *",'Richard-SESSION'!$B$9:$B$15,0), MATCH("*4th*",'Richard-SESSION'!$K$7:$T$7,0))</f>
        <v>#N/A</v>
      </c>
      <c r="M12" s="112" t="e">
        <f>IF($A$8='Richard-SESSION'!$A$9,INDEX('Richard-SESSION'!$K$9:$T$41, MATCH("*Lat Pulldown*",'Richard-SESSION'!$B$9:$B$15,0), MATCH("*4th*",'Richard-SESSION'!$K$7:$T$7,0)),"")</f>
        <v>#N/A</v>
      </c>
      <c r="N12" s="112" t="e">
        <f>INDEX('Richard-SESSION'!$L$9:$U$41, MATCH("*Lat Pulldown*",'Richard-SESSION'!$B$9:$B$15,0), MATCH("*4th*",'Richard-SESSION'!$K$7:$T$7,0))</f>
        <v>#N/A</v>
      </c>
      <c r="O12" s="126"/>
      <c r="P12" s="126"/>
    </row>
    <row r="13" spans="1:40">
      <c r="B13" t="s">
        <v>7</v>
      </c>
      <c r="C13" s="132">
        <f>IF($A$8='Richard-SESSION'!$A$9,INDEX('Richard-SESSION'!$K$9:$T$41, MATCH("*Squat*",'Richard-SESSION'!$B$9:$B$15,0), MATCH("*5th*",'Richard-SESSION'!$K$7:$T$7,0)),"")</f>
        <v>0</v>
      </c>
      <c r="D13" s="50">
        <f>INDEX('Richard-SESSION'!$L$9:$U$41, MATCH("*Squat*",'Richard-SESSION'!$B$9:$B$15,0), MATCH("*5th*",'Richard-SESSION'!$K$7:$T$7,0))</f>
        <v>0</v>
      </c>
      <c r="E13" s="112" t="e">
        <f>IF($A$8='Richard-SESSION'!$A$9,INDEX('Richard-SESSION'!$K$9:$T$41, MATCH("*Deadlift*",'Richard-SESSION'!$B$9:$B$15,0), MATCH("*5th*",'Richard-SESSION'!$K$7:$T$7,0)),"")</f>
        <v>#N/A</v>
      </c>
      <c r="F13" s="112" t="e">
        <f>INDEX('Richard-SESSION'!$L$9:$U$41, MATCH("*Deadlift*",'Richard-SESSION'!$B$9:$B$15,0), MATCH("*5th*",'Richard-SESSION'!$K$7:$T$7,0))</f>
        <v>#N/A</v>
      </c>
      <c r="G13" s="112" t="e">
        <f>IF($A$8='Richard-SESSION'!$A$9,INDEX('Richard-SESSION'!$K$9:$T$41, MATCH("*Bench Press*",'Richard-SESSION'!$B$9:$B$15,0), MATCH("*5th*",'Richard-SESSION'!$K$7:$T$7,0)),"")</f>
        <v>#N/A</v>
      </c>
      <c r="H13" s="112" t="e">
        <f>INDEX('Richard-SESSION'!$L$9:$U$41, MATCH("*Bench Press*",'Richard-SESSION'!$B$9:$B$15,0), MATCH("*5th*",'Richard-SESSION'!$K$7:$T$7,0))</f>
        <v>#N/A</v>
      </c>
      <c r="I13" s="118">
        <f>IF($A$8='Richard-SESSION'!$A$9,INDEX('Richard-SESSION'!$K$9:$T$41, MATCH("*Military*",'Richard-SESSION'!$B$9:$B$15,0), MATCH("*5th*",'Richard-SESSION'!$K$7:$T$7,0)),"")</f>
        <v>0</v>
      </c>
      <c r="J13" s="52">
        <f>INDEX('Richard-SESSION'!$L$9:$U$41, MATCH("*Military*",'Richard-SESSION'!$B$9:$B$15,0), MATCH("*5th*",'Richard-SESSION'!$K$7:$T$7,0))</f>
        <v>0</v>
      </c>
      <c r="K13" s="112" t="e">
        <f>IF($A$8='Richard-SESSION'!$A$9,INDEX('Richard-SESSION'!$K$9:$T$41, MATCH("*Clean *",'Richard-SESSION'!$B$9:$B$15,0), MATCH("*5th*",'Richard-SESSION'!$K$7:$T$7,0)),"")</f>
        <v>#N/A</v>
      </c>
      <c r="L13" s="112" t="e">
        <f>INDEX('Richard-SESSION'!$L$9:$U$41, MATCH("*Clean *",'Richard-SESSION'!$B$9:$B$15,0), MATCH("*5th*",'Richard-SESSION'!$K$7:$T$7,0))</f>
        <v>#N/A</v>
      </c>
      <c r="M13" s="112" t="e">
        <f>IF($A$8='Richard-SESSION'!$A$9,INDEX('Richard-SESSION'!$K$9:$T$41, MATCH("*Lat Pulldown*",'Richard-SESSION'!$B$9:$B$15,0), MATCH("*5th*",'Richard-SESSION'!$K$7:$T$7,0)),"")</f>
        <v>#N/A</v>
      </c>
      <c r="N13" s="112" t="e">
        <f>INDEX('Richard-SESSION'!$L$9:$U$41, MATCH("*Lat Pulldown*",'Richard-SESSION'!$B$9:$B$15,0), MATCH("*5th*",'Richard-SESSION'!$K$7:$T$7,0))</f>
        <v>#N/A</v>
      </c>
      <c r="O13" s="127"/>
      <c r="P13" s="126"/>
    </row>
    <row r="14" spans="1:40">
      <c r="A14" s="129">
        <f>'Richard-SESSION'!A17</f>
        <v>42441</v>
      </c>
      <c r="B14" s="116" t="s">
        <v>84</v>
      </c>
      <c r="C14" s="133">
        <f>MAX(C15:C19)</f>
        <v>40</v>
      </c>
      <c r="D14" s="140">
        <f t="array" ref="D14">MAX(IF(C15:C19=C14,D15:D19))</f>
        <v>10</v>
      </c>
      <c r="E14" s="134" t="e">
        <f>MAX(E15:E19)</f>
        <v>#N/A</v>
      </c>
      <c r="F14" s="140" t="e">
        <f t="array" ref="F14">MAX(IF(E15:E19=E14,F15:F19))</f>
        <v>#N/A</v>
      </c>
      <c r="G14" s="134" t="e">
        <f>MAX(G15:G19)</f>
        <v>#N/A</v>
      </c>
      <c r="H14" s="140" t="e">
        <f t="array" ref="H14">MAX(IF(G15:G19=G14,H15:H19))</f>
        <v>#N/A</v>
      </c>
      <c r="I14" s="134">
        <f>MAX(I15:I19)</f>
        <v>30</v>
      </c>
      <c r="J14" s="140">
        <f t="array" ref="J14">MAX(IF(I15:I19=I14,J15:J19))</f>
        <v>12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33" t="e">
        <f>IF($A$14='Richard-SESSION'!$A$17,INDEX('Richard-SESSION'!$K$17:$T$23, MATCH("*1k Row*",'Richard-SESSION'!$B$9:$B$15,0), MATCH("*1st*",'Richard-SESSION'!$K$7:$T$7,0)),"")</f>
        <v>#N/A</v>
      </c>
      <c r="P14" s="128" t="e">
        <f>IF($A$14='Richard-SESSION'!$A$17,INDEX('Richard-SESSION'!$K$17:$T$23, MATCH("*HIIT*",'Richard-SESSION'!$B$9:$B$15,0), MATCH("*1st*",'Richard-SESSION'!$K$7:$T$7,0)),"")</f>
        <v>#N/A</v>
      </c>
      <c r="Q14" s="117" t="e">
        <f>INDEX('Richard-SESSION'!$L$17:$U$23, MATCH("*HIIT*",'Richard-SESSION'!$B$17:$B$23,0), MATCH("*1st*",'Richard-SESSION'!$K$7:$T$7,0))</f>
        <v>#N/A</v>
      </c>
      <c r="R14" s="117">
        <f>'Richard-SESSION'!U17</f>
        <v>0</v>
      </c>
      <c r="S14" s="116"/>
      <c r="T14" s="116"/>
      <c r="U14" s="120" t="str">
        <f>IF('Richard-SESSION'!A19&lt;&gt;"",'Richard-SESSION'!A19,"")</f>
        <v/>
      </c>
      <c r="V14" s="120" t="str">
        <f>IF('Richard-SESSION'!A20&lt;&gt;"",'Richard-SESSION'!A20,"")</f>
        <v/>
      </c>
      <c r="W14" s="116"/>
      <c r="X14" s="116"/>
      <c r="Y14" s="116"/>
      <c r="Z14" s="116"/>
      <c r="AA14" s="116"/>
      <c r="AB14" s="116"/>
      <c r="AC14" s="116"/>
      <c r="AM14" s="51"/>
    </row>
    <row r="15" spans="1:40">
      <c r="B15" s="11" t="s">
        <v>3</v>
      </c>
      <c r="C15" s="132">
        <f>IF($A$14='Richard-SESSION'!$A$17,INDEX('Richard-SESSION'!$K$17:$T$23, MATCH("*Squat*",'Richard-SESSION'!$B$17:$B$23,0), MATCH("*1st*",'Richard-SESSION'!$K$7:$T$7,0)),"")</f>
        <v>20</v>
      </c>
      <c r="D15" s="50">
        <f>INDEX('Richard-SESSION'!$L$17:$U$23, MATCH("*Squat*",'Richard-SESSION'!$B$17:$B$23,0), MATCH("*1ST*",'Richard-SESSION'!$K$7:$T$7,0))</f>
        <v>15</v>
      </c>
      <c r="E15" s="131" t="e">
        <f>IF($A$14='Richard-SESSION'!$A$17,INDEX('Richard-SESSION'!$K$17:$T$23, MATCH("*Deadlift*",'Richard-SESSION'!$B$9:$B$15,0), MATCH("*1st*",'Richard-SESSION'!$K$7:$T$7,0)),"")</f>
        <v>#N/A</v>
      </c>
      <c r="F15" s="131" t="e">
        <f>INDEX('Richard-SESSION'!$L$17:$U$23, MATCH("*Deadlift*",'Richard-SESSION'!$B$17:$B$23,0), MATCH("*1st*",'Richard-SESSION'!$K$7:$T$7,0))</f>
        <v>#N/A</v>
      </c>
      <c r="G15" s="131" t="e">
        <f>IF($A$14='Richard-SESSION'!$A$17,INDEX('Richard-SESSION'!$K$17:$T$23, MATCH("*Bench Press*",'Richard-SESSION'!$B$9:$B$15,0), MATCH("*1st*",'Richard-SESSION'!$K$7:$T$7,0)),"")</f>
        <v>#N/A</v>
      </c>
      <c r="H15" s="131" t="e">
        <f>INDEX('Richard-SESSION'!$L$17:$U$23, MATCH("*Bench Press*",'Richard-SESSION'!$B$17:$B$23,0), MATCH("*1st*",'Richard-SESSION'!$K$7:$T$7,0))</f>
        <v>#N/A</v>
      </c>
      <c r="I15" s="132">
        <f>IF($A$14='Richard-SESSION'!$A$17,INDEX('Richard-SESSION'!$K$17:$T$23, MATCH("*Military*",'Richard-SESSION'!$B$9:$B$15,0), MATCH("*1st*",'Richard-SESSION'!$K$7:$T$7,0)),"")</f>
        <v>30</v>
      </c>
      <c r="J15" s="51">
        <f>INDEX('Richard-SESSION'!$L$17:$U$23, MATCH("*Military*",'Richard-SESSION'!$B$17:$B$23,0), MATCH("*1st*",'Richard-SESSION'!$K$7:$T$7,0))</f>
        <v>12</v>
      </c>
      <c r="K15" s="138" t="e">
        <f>IF($A$14='Richard-SESSION'!$A$17,INDEX('Richard-SESSION'!$K$17:$T$23, MATCH("*Clean *",'Richard-SESSION'!$B$17:$B$23,0), MATCH("*1st*",'Richard-SESSION'!$K$7:$T$7,0)),"")</f>
        <v>#N/A</v>
      </c>
      <c r="L15" s="51" t="e">
        <f>INDEX('Richard-SESSION'!$L$17:$U$23, MATCH("*Clean *",'Richard-SESSION'!$B$17:$B$23,0), MATCH("*1st*",'Richard-SESSION'!$K$7:$T$7,0))</f>
        <v>#N/A</v>
      </c>
      <c r="M15" s="131" t="e">
        <f>IF($A$14='Richard-SESSION'!$A$17,INDEX('Richard-SESSION'!$K$17:$T$23, MATCH("*Lat Pulldown*",'Richard-SESSION'!$B$17:$B$23,0), MATCH("*1st*",'Richard-SESSION'!$K$7:$T$7,0)),"")</f>
        <v>#N/A</v>
      </c>
      <c r="N15" s="48" t="e">
        <f>INDEX('Richard-SESSION'!$L$17:$U$23, MATCH("*Lat Pulldown*",'Richard-SESSION'!$B$17:$B$23,0), MATCH("*1st*",'Richard-SESSION'!$K$7:$T$7,0))</f>
        <v>#N/A</v>
      </c>
      <c r="O15" s="132"/>
      <c r="P15" s="126"/>
      <c r="U15" s="47"/>
    </row>
    <row r="16" spans="1:40">
      <c r="B16" t="s">
        <v>4</v>
      </c>
      <c r="C16" s="132">
        <f>IF($A$14='Richard-SESSION'!$A$17,INDEX('Richard-SESSION'!$K$17:$T$23, MATCH("*Squat*",'Richard-SESSION'!$B$17:$B$23,0), MATCH("*2ND*",'Richard-SESSION'!$K$7:$T$7,0)),"")</f>
        <v>20</v>
      </c>
      <c r="D16" s="50">
        <f>INDEX('Richard-SESSION'!$L$17:$U$41, MATCH("*Squat*",'Richard-SESSION'!$B$17:$B$23,0), MATCH("*2nd*",'Richard-SESSION'!$K$7:$T$7,0))</f>
        <v>15</v>
      </c>
      <c r="E16" s="131" t="e">
        <f>IF($A$14='Richard-SESSION'!$A$17,INDEX('Richard-SESSION'!$K$17:$T$23, MATCH("*Deadlift*",'Richard-SESSION'!$B$17:$B$23,0), MATCH("*2ND*",'Richard-SESSION'!$K$7:$T$7,0)),"")</f>
        <v>#N/A</v>
      </c>
      <c r="F16" s="131" t="e">
        <f>INDEX('Richard-SESSION'!$L$9:$U$41, MATCH("*Deadlift*",'Richard-SESSION'!$B$9:$B$15,0), MATCH("*2nd*",'Richard-SESSION'!$K$7:$T$7,0))</f>
        <v>#N/A</v>
      </c>
      <c r="G16" s="131" t="e">
        <f>IF($A$14='Richard-SESSION'!$A$17,INDEX('Richard-SESSION'!$K$17:$T$23, MATCH("*Bench Press*",'Richard-SESSION'!$B$17:$B$23,0), MATCH("*2ND*",'Richard-SESSION'!$K$7:$T$7,0)),"")</f>
        <v>#N/A</v>
      </c>
      <c r="H16" s="131" t="e">
        <f>INDEX('Richard-SESSION'!$L$9:$U$41, MATCH("*Bench Press*",'Richard-SESSION'!$B$9:$B$15,0), MATCH("*2nd*",'Richard-SESSION'!$K$7:$T$7,0))</f>
        <v>#N/A</v>
      </c>
      <c r="I16" s="132">
        <f>IF($A$14='Richard-SESSION'!$A$17,INDEX('Richard-SESSION'!$K$17:$T$23, MATCH("*Military*",'Richard-SESSION'!$B$17:$B$23,0), MATCH("*2ND*",'Richard-SESSION'!$K$7:$T$7,0)),"")</f>
        <v>30</v>
      </c>
      <c r="J16" s="51">
        <f>INDEX('Richard-SESSION'!$L$9:$U$41, MATCH("*Military*",'Richard-SESSION'!$B$9:$B$15,0), MATCH("*2nd*",'Richard-SESSION'!$K$7:$T$7,0))</f>
        <v>10</v>
      </c>
      <c r="K16" s="138" t="e">
        <f>IF($A$14='Richard-SESSION'!$A$17,INDEX('Richard-SESSION'!$K$17:$T$23, MATCH("*Clean *",'Richard-SESSION'!$B$17:$B$23,0), MATCH("*2ND*",'Richard-SESSION'!$K$7:$T$7,0)),"")</f>
        <v>#N/A</v>
      </c>
      <c r="L16" s="51" t="e">
        <f>INDEX('Richard-SESSION'!$L$9:$U$41, MATCH("*Clean *",'Richard-SESSION'!$B$17:$B$23,0), MATCH("*2nd*",'Richard-SESSION'!$K$7:$T$7,0))</f>
        <v>#N/A</v>
      </c>
      <c r="M16" s="131" t="e">
        <f>IF($A$14='Richard-SESSION'!$A$17,INDEX('Richard-SESSION'!$K$17:$T$23, MATCH("*Lat Pulldown*",'Richard-SESSION'!$B$17:$B$23,0), MATCH("*2ND*",'Richard-SESSION'!$K$7:$T$7,0)),"")</f>
        <v>#N/A</v>
      </c>
      <c r="N16" s="48" t="e">
        <f>INDEX('Richard-SESSION'!$L$9:$U$41, MATCH("*Lat Pulldown*",'Richard-SESSION'!$B$17:$B$23,0), MATCH("*2nd*",'Richard-SESSION'!$K$7:$T$7,0))</f>
        <v>#N/A</v>
      </c>
      <c r="O16" s="132"/>
      <c r="P16" s="126"/>
    </row>
    <row r="17" spans="1:39">
      <c r="B17" t="s">
        <v>5</v>
      </c>
      <c r="C17" s="132">
        <f>IF($A$14='Richard-SESSION'!$A$17,INDEX('Richard-SESSION'!$K$17:$T$23, MATCH("*Squat*",'Richard-SESSION'!$B$17:$B$23,0), MATCH("*3rd*",'Richard-SESSION'!$K$7:$T$7,0)),"")</f>
        <v>30</v>
      </c>
      <c r="D17" s="50">
        <f>INDEX('Richard-SESSION'!$L$17:$U$41, MATCH("*Squat*",'Richard-SESSION'!$B$17:$B$23,0), MATCH("*3rd*",'Richard-SESSION'!$K$7:$T$7,0))</f>
        <v>15</v>
      </c>
      <c r="E17" s="131" t="e">
        <f>IF($A$14='Richard-SESSION'!$A$17,INDEX('Richard-SESSION'!$K$17:$T$23, MATCH("*Deadlift*",'Richard-SESSION'!$B$17:$B$23,0), MATCH("*3rd*",'Richard-SESSION'!$K$7:$T$7,0)),"")</f>
        <v>#N/A</v>
      </c>
      <c r="F17" s="131" t="e">
        <f>INDEX('Richard-SESSION'!$L$9:$U$41, MATCH("*Deadlift*",'Richard-SESSION'!$B$9:$B$15,0), MATCH("*3rd*",'Richard-SESSION'!$K$7:$T$7,0))</f>
        <v>#N/A</v>
      </c>
      <c r="G17" s="131" t="e">
        <f>IF($A$14='Richard-SESSION'!$A$17,INDEX('Richard-SESSION'!$K$17:$T$23, MATCH("*Bench Press*",'Richard-SESSION'!$B$17:$B$23,0), MATCH("*3rd*",'Richard-SESSION'!$K$7:$T$7,0)),"")</f>
        <v>#N/A</v>
      </c>
      <c r="H17" s="131" t="e">
        <f>INDEX('Richard-SESSION'!$L$9:$U$41, MATCH("*Bench Press*",'Richard-SESSION'!$B$9:$B$15,0), MATCH("*3rd*",'Richard-SESSION'!$K$7:$T$7,0))</f>
        <v>#N/A</v>
      </c>
      <c r="I17" s="132">
        <f>IF($A$14='Richard-SESSION'!$A$17,INDEX('Richard-SESSION'!$K$17:$T$23, MATCH("*Military*",'Richard-SESSION'!$B$17:$B$23,0), MATCH("*3rd*",'Richard-SESSION'!$K$7:$T$7,0)),"")</f>
        <v>30</v>
      </c>
      <c r="J17" s="51">
        <f>INDEX('Richard-SESSION'!$L$9:$U$41, MATCH("*Military*",'Richard-SESSION'!$B$9:$B$15,0), MATCH("*3rd*",'Richard-SESSION'!$K$7:$T$7,0))</f>
        <v>10</v>
      </c>
      <c r="K17" s="138" t="e">
        <f>IF($A$14='Richard-SESSION'!$A$17,INDEX('Richard-SESSION'!$K$17:$T$23, MATCH("*Clean *",'Richard-SESSION'!$B$17:$B$23,0), MATCH("*3rd*",'Richard-SESSION'!$K$7:$T$7,0)),"")</f>
        <v>#N/A</v>
      </c>
      <c r="L17" s="51" t="e">
        <f>INDEX('Richard-SESSION'!$L$9:$U$41, MATCH("*Clean *",'Richard-SESSION'!$B$17:$B$23,0), MATCH("*3rd*",'Richard-SESSION'!$K$7:$T$7,0))</f>
        <v>#N/A</v>
      </c>
      <c r="M17" s="131" t="e">
        <f>IF($A$14='Richard-SESSION'!$A$17,INDEX('Richard-SESSION'!$K$17:$T$23, MATCH("*Lat Pulldown*",'Richard-SESSION'!$B$17:$B$23,0), MATCH("*3rd*",'Richard-SESSION'!$K$7:$T$7,0)),"")</f>
        <v>#N/A</v>
      </c>
      <c r="N17" s="48" t="e">
        <f>INDEX('Richard-SESSION'!$L$9:$U$41, MATCH("*Lat Pulldown*",'Richard-SESSION'!$B$17:$B$23,0), MATCH("*3rd*",'Richard-SESSION'!$K$7:$T$7,0))</f>
        <v>#N/A</v>
      </c>
      <c r="O17" s="132"/>
      <c r="P17" s="126"/>
    </row>
    <row r="18" spans="1:39">
      <c r="B18" t="s">
        <v>6</v>
      </c>
      <c r="C18" s="132">
        <f>IF($A$14='Richard-SESSION'!$A$17,INDEX('Richard-SESSION'!$K$17:$T$23, MATCH("*Squat*",'Richard-SESSION'!$B$17:$B$23,0), MATCH("*4th*",'Richard-SESSION'!$K$7:$T$7,0)),"")</f>
        <v>40</v>
      </c>
      <c r="D18" s="50">
        <f>INDEX('Richard-SESSION'!$L$17:$U$41, MATCH("*Squat*",'Richard-SESSION'!$B$17:$B$23,0), MATCH("*4th*",'Richard-SESSION'!$K$7:$T$7,0))</f>
        <v>10</v>
      </c>
      <c r="E18" s="131" t="e">
        <f>IF($A$14='Richard-SESSION'!$A$17,INDEX('Richard-SESSION'!$K$17:$T$23, MATCH("*Deadlift*",'Richard-SESSION'!$B$17:$B$23,0), MATCH("*4th*",'Richard-SESSION'!$K$7:$T$7,0)),"")</f>
        <v>#N/A</v>
      </c>
      <c r="F18" s="131" t="e">
        <f>INDEX('Richard-SESSION'!$L$9:$U$41, MATCH("*Deadlift*",'Richard-SESSION'!$B$9:$B$15,0), MATCH("*4th*",'Richard-SESSION'!$K$7:$T$7,0))</f>
        <v>#N/A</v>
      </c>
      <c r="G18" s="131" t="e">
        <f>IF($A$14='Richard-SESSION'!$A$17,INDEX('Richard-SESSION'!$K$17:$T$23, MATCH("*Bench Press*",'Richard-SESSION'!$B$17:$B$23,0), MATCH("*4th*",'Richard-SESSION'!$K$7:$T$7,0)),"")</f>
        <v>#N/A</v>
      </c>
      <c r="H18" s="131" t="e">
        <f>INDEX('Richard-SESSION'!$L$9:$U$41, MATCH("*Bench Press*",'Richard-SESSION'!$B$9:$B$15,0), MATCH("*4th*",'Richard-SESSION'!$K$7:$T$7,0))</f>
        <v>#N/A</v>
      </c>
      <c r="I18" s="132">
        <f>IF($A$14='Richard-SESSION'!$A$17,INDEX('Richard-SESSION'!$K$17:$T$23, MATCH("*Military*",'Richard-SESSION'!$B$17:$B$23,0), MATCH("*4th*",'Richard-SESSION'!$K$7:$T$7,0)),"")</f>
        <v>0</v>
      </c>
      <c r="J18" s="51">
        <f>INDEX('Richard-SESSION'!$L$9:$U$41, MATCH("*Military*",'Richard-SESSION'!$B$9:$B$15,0), MATCH("*4th*",'Richard-SESSION'!$K$7:$T$7,0))</f>
        <v>10</v>
      </c>
      <c r="K18" s="138" t="e">
        <f>IF($A$14='Richard-SESSION'!$A$17,INDEX('Richard-SESSION'!$K$17:$T$23, MATCH("*Clean *",'Richard-SESSION'!$B$17:$B$23,0), MATCH("*4th*",'Richard-SESSION'!$K$7:$T$7,0)),"")</f>
        <v>#N/A</v>
      </c>
      <c r="L18" s="51" t="e">
        <f>INDEX('Richard-SESSION'!$L$9:$U$41, MATCH("*Clean *",'Richard-SESSION'!$B$17:$B$23,0), MATCH("*4th*",'Richard-SESSION'!$K$7:$T$7,0))</f>
        <v>#N/A</v>
      </c>
      <c r="M18" s="131" t="e">
        <f>IF($A$14='Richard-SESSION'!$A$17,INDEX('Richard-SESSION'!$K$17:$T$23, MATCH("*Lat Pulldown*",'Richard-SESSION'!$B$17:$B$23,0), MATCH("*4th*",'Richard-SESSION'!$K$7:$T$7,0)),"")</f>
        <v>#N/A</v>
      </c>
      <c r="N18" s="48" t="e">
        <f>INDEX('Richard-SESSION'!$L$9:$U$41, MATCH("*Lat Pulldown*",'Richard-SESSION'!$B$17:$B$23,0), MATCH("*4th*",'Richard-SESSION'!$K$7:$T$7,0))</f>
        <v>#N/A</v>
      </c>
      <c r="O18" s="132"/>
      <c r="P18" s="126"/>
    </row>
    <row r="19" spans="1:39">
      <c r="B19" t="s">
        <v>7</v>
      </c>
      <c r="C19" s="132">
        <f>IF($A$14='Richard-SESSION'!$A$17,INDEX('Richard-SESSION'!$K$17:$T$23, MATCH("*Squat*",'Richard-SESSION'!$B$17:$B$23,0), MATCH("*5th*",'Richard-SESSION'!$K$7:$T$7,0)),"")</f>
        <v>0</v>
      </c>
      <c r="D19" s="50">
        <f>INDEX('Richard-SESSION'!$L$17:$U$41, MATCH("*Squat*",'Richard-SESSION'!$B$17:$B$23,0), MATCH("*5th*",'Richard-SESSION'!K$7:$T$7,0))</f>
        <v>0</v>
      </c>
      <c r="E19" s="131" t="e">
        <f>IF($A$14='Richard-SESSION'!$A$17,INDEX('Richard-SESSION'!$K$17:$T$23, MATCH("*Deadlift*",'Richard-SESSION'!$B$17:$B$23,0), MATCH("*5th*",'Richard-SESSION'!$K$7:$T$7,0)),"")</f>
        <v>#N/A</v>
      </c>
      <c r="F19" s="131" t="e">
        <f>INDEX('Richard-SESSION'!$L$9:$U$41, MATCH("*Deadlift*",'Richard-SESSION'!$B$9:$B$15,0), MATCH("*5th*",'Richard-SESSION'!$K$7:$T$7,0))</f>
        <v>#N/A</v>
      </c>
      <c r="G19" s="131" t="e">
        <f>IF($A$14='Richard-SESSION'!$A$17,INDEX('Richard-SESSION'!$K$17:$T$23, MATCH("*Bench Press*",'Richard-SESSION'!$B$17:$B$23,0), MATCH("*5th*",'Richard-SESSION'!$K$7:$T$7,0)),"")</f>
        <v>#N/A</v>
      </c>
      <c r="H19" s="131" t="e">
        <f>INDEX('Richard-SESSION'!$L$9:$U$41, MATCH("*Bench Press*",'Richard-SESSION'!$B$9:$B$15,0), MATCH("*5th*",'Richard-SESSION'!$K$7:$T$7,0))</f>
        <v>#N/A</v>
      </c>
      <c r="I19" s="132">
        <f>IF($A$14='Richard-SESSION'!$A$17,INDEX('Richard-SESSION'!$K$17:$T$23, MATCH("*Military*",'Richard-SESSION'!$B$17:$B$23,0), MATCH("*5th*",'Richard-SESSION'!$K$7:$T$7,0)),"")</f>
        <v>0</v>
      </c>
      <c r="J19" s="51">
        <f>INDEX('Richard-SESSION'!$L$9:$U$41, MATCH("*Military*",'Richard-SESSION'!$B$9:$B$15,0), MATCH("*5th*",'Richard-SESSION'!$K$7:$T$7,0))</f>
        <v>0</v>
      </c>
      <c r="K19" s="138" t="e">
        <f>IF($A$14='Richard-SESSION'!$A$17,INDEX('Richard-SESSION'!$K$17:$T$23, MATCH("*Clean *",'Richard-SESSION'!$B$17:$B$23,0), MATCH("*5th*",'Richard-SESSION'!$K$7:$T$7,0)),"")</f>
        <v>#N/A</v>
      </c>
      <c r="L19" s="51" t="e">
        <f>INDEX('Richard-SESSION'!$L$9:$U$41, MATCH("*Clean *",'Richard-SESSION'!$B$17:$B$23,0), MATCH("*5th*",'Richard-SESSION'!$K$7:$T$7,0))</f>
        <v>#N/A</v>
      </c>
      <c r="M19" s="131" t="e">
        <f>IF($A$14='Richard-SESSION'!$A$17,INDEX('Richard-SESSION'!$K$17:$T$23, MATCH("*Lat Pulldown*",'Richard-SESSION'!$B$17:$B$23,0), MATCH("*5th*",'Richard-SESSION'!$K$7:$T$7,0)),"")</f>
        <v>#N/A</v>
      </c>
      <c r="N19" s="48" t="e">
        <f>INDEX('Richard-SESSION'!$L$9:$U$41, MATCH("*Lat Pulldown*",'Richard-SESSION'!$B$17:$B$23,0), MATCH("*5th*",'Richard-SESSION'!$K$7:$T$7,0))</f>
        <v>#N/A</v>
      </c>
      <c r="O19" s="132"/>
      <c r="P19" s="126"/>
    </row>
    <row r="20" spans="1:39">
      <c r="A20" s="129">
        <f>'Richard-SESSION'!A25</f>
        <v>42444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>
        <f>MAX(M21:M25)</f>
        <v>60</v>
      </c>
      <c r="N20" s="140">
        <f t="array" ref="N20">MAX(IF(M21:M25=M20,N21:N25))</f>
        <v>10</v>
      </c>
      <c r="O20" s="133" t="e">
        <f>IF($A$20='Richard-SESSION'!$A$25,INDEX('Richard-SESSION'!$K$25:$T$33, MATCH("*1k Row*",'Richard-SESSION'!$B$25:$B$33,0), MATCH("*1st*",'Richard-SESSION'!$K$7:$T$7,0)),"")</f>
        <v>#N/A</v>
      </c>
      <c r="P20" s="128" t="e">
        <f>IF($A$20='Richard-SESSION'!$A$25,INDEX('Richard-SESSION'!$K$25:$T$33, MATCH("*HIIT*",'Richard-SESSION'!$B$25:$B$33,0), MATCH("*1st*",'Richard-SESSION'!$K$7:$T$7,0)),"")</f>
        <v>#N/A</v>
      </c>
      <c r="Q20" s="117" t="e">
        <f>INDEX('Richard-SESSION'!$L$25:$U$33, MATCH("*HIIT*",'Richard-SESSION'!$B$25:$B$33,0), MATCH("*1st*",'Richard-SESSION'!$K$7:$T$7,0))</f>
        <v>#N/A</v>
      </c>
      <c r="R20" s="117">
        <f>'Richard-SESSION'!U25</f>
        <v>0</v>
      </c>
      <c r="S20" s="116"/>
      <c r="T20" s="116"/>
      <c r="U20" s="120">
        <f>'Richard-SESSION'!A26</f>
        <v>83.1</v>
      </c>
      <c r="V20" s="120">
        <f>'Richard-SESSION'!A27</f>
        <v>19.100000000000001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IF($A$20='Richard-SESSION'!$A$25,INDEX('Richard-SESSION'!$K$25:$T$33, MATCH("*Squat*",'Richard-SESSION'!$B$25:$B$33,0), MATCH("*1st*",'Richard-SESSION'!$K$7:$T$7,0)),"")</f>
        <v>#N/A</v>
      </c>
      <c r="D21" s="87" t="e">
        <f>INDEX('Richard-SESSION'!$L$25:$U$33, MATCH("*Squat*",'Richard-SESSION'!$B$25:$B$33,0), MATCH("*1ST*",'Richard-SESSION'!$K$7:$T$7,0))</f>
        <v>#N/A</v>
      </c>
      <c r="E21" s="131" t="e">
        <f>IF($A$20='Richard-SESSION'!$A$25,INDEX('Richard-SESSION'!$K$25:$T$33, MATCH("*Deadlift*",'Richard-SESSION'!$B$25:$B$33,0), MATCH("*1st*",'Richard-SESSION'!$K$7:$T$7,0)),"")</f>
        <v>#N/A</v>
      </c>
      <c r="F21" s="131" t="e">
        <f>INDEX('Richard-SESSION'!$L$25:$U$33, MATCH("*Deadlift*",'Richard-SESSION'!$B$25:$B$33,0), MATCH("*1st*",'Richard-SESSION'!$K$7:$T$7,0))</f>
        <v>#N/A</v>
      </c>
      <c r="G21" s="131" t="e">
        <f>IF($A$20='Richard-SESSION'!$A$25,INDEX('Richard-SESSION'!$K$25:$T$33, MATCH("*Bench Press*",'Richard-SESSION'!$B$25:$B$33,0), MATCH("*1st*",'Richard-SESSION'!$K$7:$T$7,0)),"")</f>
        <v>#N/A</v>
      </c>
      <c r="H21" s="131" t="e">
        <f>INDEX('Richard-SESSION'!$L$25:$U$33, MATCH("*Bench Press*",'Richard-SESSION'!$B$25:$B$33,0), MATCH("*1st*",'Richard-SESSION'!$K$7:$T$7,0))</f>
        <v>#N/A</v>
      </c>
      <c r="I21" s="132" t="e">
        <f>IF($A$20='Richard-SESSION'!$A$25,INDEX('Richard-SESSION'!$K$25:$T$33, MATCH("*Military*",'Richard-SESSION'!$B$25:$B$33,0), MATCH("*1st*",'Richard-SESSION'!$K$7:$T$7,0)),"")</f>
        <v>#N/A</v>
      </c>
      <c r="J21" s="51" t="e">
        <f>INDEX('Richard-SESSION'!$L$25:$U$33, MATCH("*Military*",'Richard-SESSION'!$B$25:$B$33,0), MATCH("*1st*",'Richard-SESSION'!$K$7:$T$7,0))</f>
        <v>#N/A</v>
      </c>
      <c r="K21" s="138" t="e">
        <f>IF($A$20='Richard-SESSION'!$A$25,INDEX('Richard-SESSION'!$K$25:$T$33, MATCH("*Clean *",'Richard-SESSION'!$B$25:$B$33,0), MATCH("*1st*",'Richard-SESSION'!$K$7:$T$7,0)),"")</f>
        <v>#N/A</v>
      </c>
      <c r="L21" s="51" t="e">
        <f>INDEX('Richard-SESSION'!$L$25:$U$33, MATCH("*Clean *",'Richard-SESSION'!$B$25:$B$33,0), MATCH("*1st*",'Richard-SESSION'!$K$7:$T$7,0))</f>
        <v>#N/A</v>
      </c>
      <c r="M21" s="131">
        <f>IF($A$20='Richard-SESSION'!$A$25,INDEX('Richard-SESSION'!$K$25:$T$33, MATCH("*Lat Pulldown*",'Richard-SESSION'!$B$25:$B$33,0), MATCH("*1st*",'Richard-SESSION'!$K$7:$T$7,0)),"")</f>
        <v>60</v>
      </c>
      <c r="N21" s="48">
        <f>INDEX('Richard-SESSION'!$L$25:$U$33, MATCH("*Lat Pulldown*",'Richard-SESSION'!$B$25:$B$33,0), MATCH("*1st*",'Richard-SESSION'!$K$7:$T$7,0))</f>
        <v>10</v>
      </c>
      <c r="O21" s="132"/>
      <c r="P21" s="126"/>
    </row>
    <row r="22" spans="1:39">
      <c r="B22" t="s">
        <v>4</v>
      </c>
      <c r="C22" s="132" t="e">
        <f>IF($A$20='Richard-SESSION'!$A$25,INDEX('Richard-SESSION'!$K$25:$T$33, MATCH("*Squat*",'Richard-SESSION'!$B$25:$B$33,0), MATCH("*2nd*",'Richard-SESSION'!$K$7:$T$7,0)),"")</f>
        <v>#N/A</v>
      </c>
      <c r="D22" s="87" t="e">
        <f>INDEX('Richard-SESSION'!L$25:U$33, MATCH("*Squat*",'Richard-SESSION'!$B$25:$B$33,0), MATCH("*2nd*",'Richard-SESSION'!K$7:T$7,0))</f>
        <v>#N/A</v>
      </c>
      <c r="E22" s="131" t="e">
        <f>IF($A$20='Richard-SESSION'!$A$25,INDEX('Richard-SESSION'!$K$25:$T$33, MATCH("*Deadlift*",'Richard-SESSION'!$B$25:$B$33,0), MATCH("*2ND*",'Richard-SESSION'!$K$7:$T$7,0)),"")</f>
        <v>#N/A</v>
      </c>
      <c r="F22" s="131" t="e">
        <f>INDEX('Richard-SESSION'!$L$25:$U$33, MATCH("*Deadlift*",'Richard-SESSION'!$B$25:$B$33,0), MATCH("*2nd*",'Richard-SESSION'!$K$7:$T$7,0))</f>
        <v>#N/A</v>
      </c>
      <c r="G22" s="131" t="e">
        <f>IF($A$20='Richard-SESSION'!$A$25,INDEX('Richard-SESSION'!$K$25:$T$33, MATCH("*Bench Press*",'Richard-SESSION'!$B$25:$B$33,0), MATCH("*2ND*",'Richard-SESSION'!$K$7:$T$7,0)),"")</f>
        <v>#N/A</v>
      </c>
      <c r="H22" s="131" t="e">
        <f>INDEX('Richard-SESSION'!$L$25:$U$33, MATCH("*Bench Press*",'Richard-SESSION'!$B$25:$B$33,0), MATCH("*2nd*",'Richard-SESSION'!$K$7:$T$7,0))</f>
        <v>#N/A</v>
      </c>
      <c r="I22" s="132" t="e">
        <f>IF($A$20='Richard-SESSION'!$A$25,INDEX('Richard-SESSION'!$K$25:$T$33, MATCH("*Military*",'Richard-SESSION'!$B$25:$B$33,0), MATCH("*2ND*",'Richard-SESSION'!$K$7:$T$7,0)),"")</f>
        <v>#N/A</v>
      </c>
      <c r="J22" s="51" t="e">
        <f>INDEX('Richard-SESSION'!$L$25:$U$33, MATCH("*Military*",'Richard-SESSION'!$B$25:$B$33,0), MATCH("*2nd*",'Richard-SESSION'!$K$7:$T$7,0))</f>
        <v>#N/A</v>
      </c>
      <c r="K22" s="138" t="e">
        <f>IF($A$20='Richard-SESSION'!$A$25,INDEX('Richard-SESSION'!$K$25:$T$33, MATCH("*Clean *",'Richard-SESSION'!$B$25:$B$33,0), MATCH("*2ND*",'Richard-SESSION'!$K$7:$T$7,0)),"")</f>
        <v>#N/A</v>
      </c>
      <c r="L22" s="51" t="e">
        <f>INDEX('Richard-SESSION'!$L$25:$U$33, MATCH("*Clean *",'Richard-SESSION'!$B$25:$B$33,0), MATCH("*2nd*",'Richard-SESSION'!$K$7:$T$7,0))</f>
        <v>#N/A</v>
      </c>
      <c r="M22" s="131">
        <f>IF($A$20='Richard-SESSION'!$A$25,INDEX('Richard-SESSION'!$K$25:$T$33, MATCH("*Lat Pulldown*",'Richard-SESSION'!$B$25:$B$33,0), MATCH("*2ND*",'Richard-SESSION'!$K$7:$T$7,0)),"")</f>
        <v>60</v>
      </c>
      <c r="N22" s="48">
        <f>INDEX('Richard-SESSION'!$L$25:$U$33, MATCH("*Lat Pulldown*",'Richard-SESSION'!$B$25:$B$33,0), MATCH("*2nd*",'Richard-SESSION'!$K$7:$T$7,0))</f>
        <v>8</v>
      </c>
      <c r="O22" s="132"/>
      <c r="P22" s="126"/>
    </row>
    <row r="23" spans="1:39">
      <c r="B23" t="s">
        <v>5</v>
      </c>
      <c r="C23" s="132" t="e">
        <f>IF($A$20='Richard-SESSION'!$A$25,INDEX('Richard-SESSION'!$K$25:$T$33, MATCH("*Squat*",'Richard-SESSION'!$B$25:$B$33,0), MATCH("*3rd*",'Richard-SESSION'!$K$7:$T$7,0)),"")</f>
        <v>#N/A</v>
      </c>
      <c r="D23" s="87" t="e">
        <f>INDEX('Richard-SESSION'!L$25:U$33, MATCH("*Squat*",'Richard-SESSION'!$B$25:$B$33,0), MATCH("*3rd*",'Richard-SESSION'!K$7:T$7,0))</f>
        <v>#N/A</v>
      </c>
      <c r="E23" s="131" t="e">
        <f>IF($A$20='Richard-SESSION'!$A$25,INDEX('Richard-SESSION'!$K$25:$T$33, MATCH("*Deadlift*",'Richard-SESSION'!$B$25:$B$33,0), MATCH("*3rd*",'Richard-SESSION'!$K$7:$T$7,0)),"")</f>
        <v>#N/A</v>
      </c>
      <c r="F23" s="131" t="e">
        <f>INDEX('Richard-SESSION'!$L$25:$U$33, MATCH("*Deadlift*",'Richard-SESSION'!$B$25:$B$33,0), MATCH("*3rd*",'Richard-SESSION'!$K$7:$T$7,0))</f>
        <v>#N/A</v>
      </c>
      <c r="G23" s="131" t="e">
        <f>IF($A$20='Richard-SESSION'!$A$25,INDEX('Richard-SESSION'!$K$25:$T$33, MATCH("*Bench Press*",'Richard-SESSION'!$B$25:$B$33,0), MATCH("*3rd*",'Richard-SESSION'!$K$7:$T$7,0)),"")</f>
        <v>#N/A</v>
      </c>
      <c r="H23" s="131" t="e">
        <f>INDEX('Richard-SESSION'!$L$25:$U$33, MATCH("*Bench Press*",'Richard-SESSION'!$B$25:$B$33,0), MATCH("*3rd*",'Richard-SESSION'!$K$7:$T$7,0))</f>
        <v>#N/A</v>
      </c>
      <c r="I23" s="132" t="e">
        <f>IF($A$20='Richard-SESSION'!$A$25,INDEX('Richard-SESSION'!$K$25:$T$33, MATCH("*Military*",'Richard-SESSION'!$B$25:$B$33,0), MATCH("*3rd*",'Richard-SESSION'!$K$7:$T$7,0)),"")</f>
        <v>#N/A</v>
      </c>
      <c r="J23" s="51" t="e">
        <f>INDEX('Richard-SESSION'!$L$25:$U$33, MATCH("*Military*",'Richard-SESSION'!$B$25:$B$33,0), MATCH("*3rd*",'Richard-SESSION'!$K$7:$T$7,0))</f>
        <v>#N/A</v>
      </c>
      <c r="K23" s="138" t="e">
        <f>IF($A$20='Richard-SESSION'!$A$25,INDEX('Richard-SESSION'!$K$25:$T$33, MATCH("*Clean *",'Richard-SESSION'!$B$25:$B$33,0), MATCH("*3rd*",'Richard-SESSION'!$K$7:$T$7,0)),"")</f>
        <v>#N/A</v>
      </c>
      <c r="L23" s="51" t="e">
        <f>INDEX('Richard-SESSION'!$L$25:$U$33, MATCH("*Clean *",'Richard-SESSION'!$B$25:$B$33,0), MATCH("*3rd*",'Richard-SESSION'!$K$7:$T$7,0))</f>
        <v>#N/A</v>
      </c>
      <c r="M23" s="131">
        <f>IF($A$20='Richard-SESSION'!$A$25,INDEX('Richard-SESSION'!$K$25:$T$33, MATCH("*Lat Pulldown*",'Richard-SESSION'!$B$25:$B$33,0), MATCH("*3rd*",'Richard-SESSION'!$K$7:$T$7,0)),"")</f>
        <v>60</v>
      </c>
      <c r="N23" s="48">
        <f>INDEX('Richard-SESSION'!$L$25:$U$33, MATCH("*Lat Pulldown*",'Richard-SESSION'!$B$25:$B$33,0), MATCH("*3rd*",'Richard-SESSION'!$K$7:$T$7,0))</f>
        <v>8</v>
      </c>
      <c r="O23" s="132"/>
      <c r="P23" s="126"/>
    </row>
    <row r="24" spans="1:39">
      <c r="B24" t="s">
        <v>6</v>
      </c>
      <c r="C24" s="132" t="e">
        <f>IF($A$20='Richard-SESSION'!$A$25,INDEX('Richard-SESSION'!$K$25:$T$33, MATCH("*Squat*",'Richard-SESSION'!$B$25:$B$33,0), MATCH("*4th*",'Richard-SESSION'!$K$7:$T$7,0)),"")</f>
        <v>#N/A</v>
      </c>
      <c r="D24" s="87" t="e">
        <f>INDEX('Richard-SESSION'!L$25:U$33, MATCH("*Squat*",'Richard-SESSION'!$B$25:$B$33,0), MATCH("*4th*",'Richard-SESSION'!K$7:T$7,0))</f>
        <v>#N/A</v>
      </c>
      <c r="E24" s="131" t="e">
        <f>IF($A$20='Richard-SESSION'!$A$25,INDEX('Richard-SESSION'!$K$25:$T$33, MATCH("*Deadlift*",'Richard-SESSION'!$B$25:$B$33,0), MATCH("*4th*",'Richard-SESSION'!$K$7:$T$7,0)),"")</f>
        <v>#N/A</v>
      </c>
      <c r="F24" s="131" t="e">
        <f>INDEX('Richard-SESSION'!$L$25:$U$33, MATCH("*Deadlift*",'Richard-SESSION'!$B$25:$B$33,0), MATCH("*4th*",'Richard-SESSION'!$K$7:$T$7,0))</f>
        <v>#N/A</v>
      </c>
      <c r="G24" s="131" t="e">
        <f>IF($A$20='Richard-SESSION'!$A$25,INDEX('Richard-SESSION'!$K$25:$T$33, MATCH("*Bench Press*",'Richard-SESSION'!$B$25:$B$33,0), MATCH("*4th*",'Richard-SESSION'!$K$7:$T$7,0)),"")</f>
        <v>#N/A</v>
      </c>
      <c r="H24" s="131" t="e">
        <f>INDEX('Richard-SESSION'!$L$25:$U$33, MATCH("*Bench Press*",'Richard-SESSION'!$B$25:$B$33,0), MATCH("*4th*",'Richard-SESSION'!$K$7:$T$7,0))</f>
        <v>#N/A</v>
      </c>
      <c r="I24" s="132" t="e">
        <f>IF($A$20='Richard-SESSION'!$A$25,INDEX('Richard-SESSION'!$K$25:$T$33, MATCH("*Military*",'Richard-SESSION'!$B$25:$B$33,0), MATCH("*4th*",'Richard-SESSION'!$K$7:$T$7,0)),"")</f>
        <v>#N/A</v>
      </c>
      <c r="J24" s="51" t="e">
        <f>INDEX('Richard-SESSION'!$L$25:$U$33, MATCH("*Military*",'Richard-SESSION'!$B$25:$B$33,0), MATCH("*4th*",'Richard-SESSION'!$K$7:$T$7,0))</f>
        <v>#N/A</v>
      </c>
      <c r="K24" s="138" t="e">
        <f>IF($A$20='Richard-SESSION'!$A$25,INDEX('Richard-SESSION'!$K$25:$T$33, MATCH("*Clean *",'Richard-SESSION'!$B$25:$B$33,0), MATCH("*4th*",'Richard-SESSION'!$K$7:$T$7,0)),"")</f>
        <v>#N/A</v>
      </c>
      <c r="L24" s="51" t="e">
        <f>INDEX('Richard-SESSION'!$L$25:$U$33, MATCH("*Clean *",'Richard-SESSION'!$B$25:$B$33,0), MATCH("*4th*",'Richard-SESSION'!$K$7:$T$7,0))</f>
        <v>#N/A</v>
      </c>
      <c r="M24" s="131">
        <f>IF($A$20='Richard-SESSION'!$A$25,INDEX('Richard-SESSION'!$K$25:$T$33, MATCH("*Lat Pulldown*",'Richard-SESSION'!$B$25:$B$33,0), MATCH("*4th*",'Richard-SESSION'!$K$7:$T$7,0)),"")</f>
        <v>0</v>
      </c>
      <c r="N24" s="48">
        <f>INDEX('Richard-SESSION'!$L$25:$U$33, MATCH("*Lat Pulldown*",'Richard-SESSION'!$B$25:$B$33,0), MATCH("*4th*",'Richard-SESSION'!$K$7:$T$7,0))</f>
        <v>0</v>
      </c>
      <c r="O24" s="132"/>
      <c r="P24" s="126"/>
    </row>
    <row r="25" spans="1:39">
      <c r="B25" t="s">
        <v>7</v>
      </c>
      <c r="C25" s="132" t="e">
        <f>IF($A$20='Richard-SESSION'!$A$25,INDEX('Richard-SESSION'!$K$25:$T$33, MATCH("*Squat*",'Richard-SESSION'!$B$25:$B$33,0), MATCH("*5th*",'Richard-SESSION'!$K$7:$T$7,0)),"")</f>
        <v>#N/A</v>
      </c>
      <c r="D25" s="87" t="e">
        <f>INDEX('Richard-SESSION'!L$25:U$33, MATCH("*Squat*",'Richard-SESSION'!$B$25:$B$33,0), MATCH("*5th*",'Richard-SESSION'!K$7:T$7,0))</f>
        <v>#N/A</v>
      </c>
      <c r="E25" s="131" t="e">
        <f>IF($A$20='Richard-SESSION'!$A$25,INDEX('Richard-SESSION'!$K$25:$T$33, MATCH("*Deadlift*",'Richard-SESSION'!$B$25:$B$33,0), MATCH("*5th*",'Richard-SESSION'!$K$7:$T$7,0)),"")</f>
        <v>#N/A</v>
      </c>
      <c r="F25" s="131" t="e">
        <f>INDEX('Richard-SESSION'!$L$25:$U$33, MATCH("*Deadlift*",'Richard-SESSION'!$B$25:$B$33,0), MATCH("*5th*",'Richard-SESSION'!$K$7:$T$7,0))</f>
        <v>#N/A</v>
      </c>
      <c r="G25" s="131" t="e">
        <f>IF($A$20='Richard-SESSION'!$A$25,INDEX('Richard-SESSION'!$K$25:$T$33, MATCH("*Bench Press*",'Richard-SESSION'!$B$25:$B$33,0), MATCH("*5th*",'Richard-SESSION'!$K$7:$T$7,0)),"")</f>
        <v>#N/A</v>
      </c>
      <c r="H25" s="131" t="e">
        <f>INDEX('Richard-SESSION'!$L$25:$U$33, MATCH("*Bench Press*",'Richard-SESSION'!$B$25:$B$33,0), MATCH("*5th*",'Richard-SESSION'!$K$7:$T$7,0))</f>
        <v>#N/A</v>
      </c>
      <c r="I25" s="132" t="e">
        <f>IF($A$20='Richard-SESSION'!$A$25,INDEX('Richard-SESSION'!$K$25:$T$33, MATCH("*Military*",'Richard-SESSION'!$B$25:$B$33,0), MATCH("*5th*",'Richard-SESSION'!$K$7:$T$7,0)),"")</f>
        <v>#N/A</v>
      </c>
      <c r="J25" s="51" t="e">
        <f>INDEX('Richard-SESSION'!$L$25:$U$33, MATCH("*Military*",'Richard-SESSION'!$B$25:$B$33,0), MATCH("*5th*",'Richard-SESSION'!$K$7:$T$7,0))</f>
        <v>#N/A</v>
      </c>
      <c r="K25" s="138" t="e">
        <f>IF($A$20='Richard-SESSION'!$A$25,INDEX('Richard-SESSION'!$K$25:$T$33, MATCH("*Clean *",'Richard-SESSION'!$B$25:$B$33,0), MATCH("*5th*",'Richard-SESSION'!$K$7:$T$7,0)),"")</f>
        <v>#N/A</v>
      </c>
      <c r="L25" s="51" t="e">
        <f>INDEX('Richard-SESSION'!$L$25:$U$33, MATCH("*Clean *",'Richard-SESSION'!$B$25:$B$33,0), MATCH("*5th*",'Richard-SESSION'!$K$7:$T$7,0))</f>
        <v>#N/A</v>
      </c>
      <c r="M25" s="131">
        <f>IF($A$20='Richard-SESSION'!$A$25,INDEX('Richard-SESSION'!$K$25:$T$33, MATCH("*Lat Pulldown*",'Richard-SESSION'!$B$25:$B$33,0), MATCH("*5th*",'Richard-SESSION'!$K$7:$T$7,0)),"")</f>
        <v>0</v>
      </c>
      <c r="N25" s="48">
        <f>INDEX('Richard-SESSION'!$L$25:$U$33, MATCH("*Lat Pulldown*",'Richard-SESSION'!$B$25:$B$33,0), MATCH("*5th*",'Richard-SESSION'!$K$7:$T$7,0))</f>
        <v>0</v>
      </c>
      <c r="O25" s="132"/>
      <c r="P25" s="126"/>
    </row>
    <row r="26" spans="1:39">
      <c r="A26" s="129">
        <f>'Richard-SESSION'!A34</f>
        <v>42451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>
        <f>MAX(G27:G31)</f>
        <v>24</v>
      </c>
      <c r="H26" s="134">
        <f t="array" ref="H26">MAX(IF(G27:G31=G26,H27:H31))</f>
        <v>11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33" t="e">
        <f>IF($A$26='Richard-SESSION'!$A$34,INDEX('Richard-SESSION'!$K$34:$T$41, MATCH("*1k Row*",'Richard-SESSION'!$B$34:$B$41,0), MATCH("*1st*",'Richard-SESSION'!$K$7:$T$7,0)),"")</f>
        <v>#N/A</v>
      </c>
      <c r="P26" s="128" t="e">
        <f>IF($A$26='Richard-SESSION'!$A$34,INDEX('Richard-SESSION'!$K$34:$T$41, MATCH("*HIIT*",'Richard-SESSION'!$B$34:$B$41,0), MATCH("*1st*",'Richard-SESSION'!$K$7:$T$7,0)),"")</f>
        <v>#N/A</v>
      </c>
      <c r="Q26" s="117" t="e">
        <f>INDEX('Richard-SESSION'!$L$34:$U$41, MATCH("*HIIT*",'Richard-SESSION'!$B$34:$B$41,0), MATCH("*1st*",'Richard-SESSION'!$K$7:$T$7,0))</f>
        <v>#N/A</v>
      </c>
      <c r="R26" s="117">
        <f>'Richard-SESSION'!U34</f>
        <v>0</v>
      </c>
      <c r="S26" s="116"/>
      <c r="T26" s="116"/>
      <c r="U26" s="120">
        <f>'Richard-SESSION'!A35</f>
        <v>83</v>
      </c>
      <c r="V26" s="120">
        <f>'Richard-SESSION'!A36</f>
        <v>19.399999999999999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 t="e">
        <f>IF($A$26='Richard-SESSION'!$A$34,INDEX('Richard-SESSION'!$K$34:$T$41, MATCH("*Squat*",'Richard-SESSION'!$B$34:$B$41,0), MATCH("*1st*",'Richard-SESSION'!$K$7:$T$7,0)),"")</f>
        <v>#N/A</v>
      </c>
      <c r="D27" s="87" t="e">
        <f>INDEX('Richard-SESSION'!L$34:U$41, MATCH("*Squat*",'Richard-SESSION'!$B$34:$B$41,0), MATCH("*1ST*",'Richard-SESSION'!K$7:T$7,0))</f>
        <v>#N/A</v>
      </c>
      <c r="E27" s="131" t="e">
        <f>IF($A$26='Richard-SESSION'!$A$34,INDEX('Richard-SESSION'!$K$34:$T$41, MATCH("*Deadlift*",'Richard-SESSION'!$B$34:$B$41,0), MATCH("*1st*",'Richard-SESSION'!$K$7:$T$7,0)),"")</f>
        <v>#N/A</v>
      </c>
      <c r="F27" s="131" t="e">
        <f>INDEX('Richard-SESSION'!$L$34:$U$41, MATCH("*Deadlift*",'Richard-SESSION'!$B$34:$B$41,0), MATCH("*1st*",'Richard-SESSION'!$K$7:$T$7,0))</f>
        <v>#N/A</v>
      </c>
      <c r="G27" s="131">
        <f>IF($A$26='Richard-SESSION'!$A$34,INDEX('Richard-SESSION'!$K$34:$T$41, MATCH("*Bench Press*",'Richard-SESSION'!$B$34:$B$41,0), MATCH("*1st*",'Richard-SESSION'!$K$7:$T$7,0)),"")</f>
        <v>24</v>
      </c>
      <c r="H27" s="131">
        <f>INDEX('Richard-SESSION'!$L$34:$U$41, MATCH("*Bench Press*",'Richard-SESSION'!$B$34:$B$41,0), MATCH("*1st*",'Richard-SESSION'!$K$7:$T$7,0))</f>
        <v>9</v>
      </c>
      <c r="I27" s="132" t="e">
        <f>IF($A$26='Richard-SESSION'!$A$34,INDEX('Richard-SESSION'!$K$34:$T$41, MATCH("*Military*",'Richard-SESSION'!$B$34:$B$41,0), MATCH("*1st*",'Richard-SESSION'!$K$7:$T$7,0)),"")</f>
        <v>#N/A</v>
      </c>
      <c r="J27" s="51" t="e">
        <f>INDEX('Richard-SESSION'!$L$34:$U$41, MATCH("*Military*",'Richard-SESSION'!$B$34:$B$41,0), MATCH("*1st*",'Richard-SESSION'!$K$7:$T$7,0))</f>
        <v>#N/A</v>
      </c>
      <c r="K27" s="138" t="e">
        <f>IF($A$26='Richard-SESSION'!$A$34,INDEX('Richard-SESSION'!$K$34:$T$41, MATCH("*Clean *",'Richard-SESSION'!$B$34:$B$41,0), MATCH("*1st*",'Richard-SESSION'!$K$7:$T$7,0)),"")</f>
        <v>#N/A</v>
      </c>
      <c r="L27" s="51" t="e">
        <f>INDEX('Richard-SESSION'!$L$34:$U$41, MATCH("*Clean *",'Richard-SESSION'!$B$34:$B$41,0), MATCH("*1st*",'Richard-SESSION'!$K$7:$T$7,0))</f>
        <v>#N/A</v>
      </c>
      <c r="M27" s="131" t="e">
        <f>IF($A$26='Richard-SESSION'!$A$34,INDEX('Richard-SESSION'!$K$34:$T$41, MATCH("*Lat Pulldown*",'Richard-SESSION'!$B$34:$B$41,0), MATCH("*1st*",'Richard-SESSION'!$K$7:$T$7,0)),"")</f>
        <v>#N/A</v>
      </c>
      <c r="N27" s="48" t="e">
        <f>INDEX('Richard-SESSION'!$L$34:$U$41, MATCH("*Lat Pulldown*",'Richard-SESSION'!$B$34:$B$41,0), MATCH("*1st*",'Richard-SESSION'!$K$7:$T$7,0))</f>
        <v>#N/A</v>
      </c>
      <c r="O27" s="132"/>
      <c r="P27" s="126"/>
    </row>
    <row r="28" spans="1:39">
      <c r="B28" t="s">
        <v>4</v>
      </c>
      <c r="C28" s="132" t="e">
        <f>IF($A$26='Richard-SESSION'!$A$34,INDEX('Richard-SESSION'!$K$34:$T$41, MATCH("*Squat*",'Richard-SESSION'!$B$34:$B$41,0), MATCH("*2nd*",'Richard-SESSION'!$K$7:$T$7,0)),"")</f>
        <v>#N/A</v>
      </c>
      <c r="D28" s="87" t="e">
        <f>INDEX('Richard-SESSION'!L$34:U$41, MATCH("*Squat*",'Richard-SESSION'!$B$34:$B$41,0), MATCH("*2nd*",'Richard-SESSION'!K$7:T$7,0))</f>
        <v>#N/A</v>
      </c>
      <c r="E28" s="131" t="e">
        <f>IF($A$26='Richard-SESSION'!$A$34,INDEX('Richard-SESSION'!$K$34:$T$41, MATCH("*Deadlift*",'Richard-SESSION'!$B$34:$B$41,0), MATCH("*2ND*",'Richard-SESSION'!$K$7:$T$7,0)),"")</f>
        <v>#N/A</v>
      </c>
      <c r="F28" s="131" t="e">
        <f>INDEX('Richard-SESSION'!$L$34:$U$41, MATCH("*Deadlift*",'Richard-SESSION'!$B$34:$B$41,0), MATCH("*2nd*",'Richard-SESSION'!$K$7:$T$7,0))</f>
        <v>#N/A</v>
      </c>
      <c r="G28" s="131">
        <f>IF($A$26='Richard-SESSION'!$A$34,INDEX('Richard-SESSION'!$K$34:$T$41, MATCH("*Bench Press*",'Richard-SESSION'!$B$34:$B$41,0), MATCH("*2ND*",'Richard-SESSION'!$K$7:$T$7,0)),"")</f>
        <v>24</v>
      </c>
      <c r="H28" s="131">
        <f>INDEX('Richard-SESSION'!$L$34:$U$41, MATCH("*Bench Press*",'Richard-SESSION'!$B$34:$B$41,0), MATCH("*2nd*",'Richard-SESSION'!$K$7:$T$7,0))</f>
        <v>10</v>
      </c>
      <c r="I28" s="132" t="e">
        <f>IF($A$26='Richard-SESSION'!$A$34,INDEX('Richard-SESSION'!$K$34:$T$41, MATCH("*Military*",'Richard-SESSION'!$B$34:$B$41,0), MATCH("*2ND*",'Richard-SESSION'!$K$7:$T$7,0)),"")</f>
        <v>#N/A</v>
      </c>
      <c r="J28" s="51" t="e">
        <f>INDEX('Richard-SESSION'!$L$34:$U$41, MATCH("*Military*",'Richard-SESSION'!$B$34:$B$41,0), MATCH("*2nd*",'Richard-SESSION'!$K$7:$T$7,0))</f>
        <v>#N/A</v>
      </c>
      <c r="K28" s="138" t="e">
        <f>IF($A$26='Richard-SESSION'!$A$34,INDEX('Richard-SESSION'!$K$34:$T$41, MATCH("*Clean *",'Richard-SESSION'!$B$34:$B$41,0), MATCH("*2ND*",'Richard-SESSION'!$K$7:$T$7,0)),"")</f>
        <v>#N/A</v>
      </c>
      <c r="L28" s="51" t="e">
        <f>INDEX('Richard-SESSION'!$L$34:$U$41, MATCH("*Clean *",'Richard-SESSION'!$B$34:$B$41,0), MATCH("*2nd*",'Richard-SESSION'!$K$7:$T$7,0))</f>
        <v>#N/A</v>
      </c>
      <c r="M28" s="131" t="e">
        <f>IF($A$26='Richard-SESSION'!$A$34,INDEX('Richard-SESSION'!$K$34:$T$41, MATCH("*Lat Pulldown*",'Richard-SESSION'!$B$34:$B$41,0), MATCH("*2ND*",'Richard-SESSION'!$K$7:$T$7,0)),"")</f>
        <v>#N/A</v>
      </c>
      <c r="N28" s="48" t="e">
        <f>INDEX('Richard-SESSION'!$L$34:$U$41, MATCH("*Lat Pulldown*",'Richard-SESSION'!$B$34:$B$41,0), MATCH("*2nd*",'Richard-SESSION'!$K$7:$T$7,0))</f>
        <v>#N/A</v>
      </c>
      <c r="O28" s="132"/>
      <c r="P28" s="126"/>
    </row>
    <row r="29" spans="1:39">
      <c r="B29" t="s">
        <v>5</v>
      </c>
      <c r="C29" s="132" t="e">
        <f>IF($A$26='Richard-SESSION'!$A$34,INDEX('Richard-SESSION'!$K$34:$T$41, MATCH("*Squat*",'Richard-SESSION'!$B$34:$B$41,0), MATCH("*3rd*",'Richard-SESSION'!$K$7:$T$7,0)),"")</f>
        <v>#N/A</v>
      </c>
      <c r="D29" s="87" t="e">
        <f>INDEX('Richard-SESSION'!L$34:U$41, MATCH("*Squat*",'Richard-SESSION'!$B$34:$B$41,0), MATCH("*3rd*",'Richard-SESSION'!K$7:T$7,0))</f>
        <v>#N/A</v>
      </c>
      <c r="E29" s="131" t="e">
        <f>IF($A$26='Richard-SESSION'!$A$34,INDEX('Richard-SESSION'!$K$34:$T$41, MATCH("*Deadlift*",'Richard-SESSION'!$B$34:$B$41,0), MATCH("*3rd*",'Richard-SESSION'!$K$7:$T$7,0)),"")</f>
        <v>#N/A</v>
      </c>
      <c r="F29" s="131" t="e">
        <f>INDEX('Richard-SESSION'!$L$34:$U$41, MATCH("*Deadlift*",'Richard-SESSION'!$B$34:$B$41,0), MATCH("*3rd*",'Richard-SESSION'!$K$7:$T$7,0))</f>
        <v>#N/A</v>
      </c>
      <c r="G29" s="131">
        <f>IF($A$26='Richard-SESSION'!$A$34,INDEX('Richard-SESSION'!$K$34:$T$41, MATCH("*Bench Press*",'Richard-SESSION'!$B$34:$B$41,0), MATCH("*3rd*",'Richard-SESSION'!$K$7:$T$7,0)),"")</f>
        <v>24</v>
      </c>
      <c r="H29" s="131">
        <f>INDEX('Richard-SESSION'!$L$34:$U$41, MATCH("*Bench Press*",'Richard-SESSION'!$B$34:$B$41,0), MATCH("*3rd*",'Richard-SESSION'!$K$7:$T$7,0))</f>
        <v>11</v>
      </c>
      <c r="I29" s="132" t="e">
        <f>IF($A$26='Richard-SESSION'!$A$34,INDEX('Richard-SESSION'!$K$34:$T$41, MATCH("*Military*",'Richard-SESSION'!$B$34:$B$41,0), MATCH("*3rd*",'Richard-SESSION'!$K$7:$T$7,0)),"")</f>
        <v>#N/A</v>
      </c>
      <c r="J29" s="51" t="e">
        <f>INDEX('Richard-SESSION'!$L$34:$U$41, MATCH("*Military*",'Richard-SESSION'!$B$34:$B$41,0), MATCH("*3rd*",'Richard-SESSION'!$K$7:$T$7,0))</f>
        <v>#N/A</v>
      </c>
      <c r="K29" s="138" t="e">
        <f>IF($A$26='Richard-SESSION'!$A$34,INDEX('Richard-SESSION'!$K$34:$T$41, MATCH("*Clean *",'Richard-SESSION'!$B$34:$B$41,0), MATCH("*3rd*",'Richard-SESSION'!$K$7:$T$7,0)),"")</f>
        <v>#N/A</v>
      </c>
      <c r="L29" s="51" t="e">
        <f>INDEX('Richard-SESSION'!$L$34:$U$41, MATCH("*Clean *",'Richard-SESSION'!$B$34:$B$41,0), MATCH("*3rd*",'Richard-SESSION'!$K$7:$T$7,0))</f>
        <v>#N/A</v>
      </c>
      <c r="M29" s="131" t="e">
        <f>IF($A$26='Richard-SESSION'!$A$34,INDEX('Richard-SESSION'!$K$34:$T$41, MATCH("*Lat Pulldown*",'Richard-SESSION'!$B$34:$B$41,0), MATCH("*3rd*",'Richard-SESSION'!$K$7:$T$7,0)),"")</f>
        <v>#N/A</v>
      </c>
      <c r="N29" s="48" t="e">
        <f>INDEX('Richard-SESSION'!$L$34:$U$41, MATCH("*Lat Pulldown*",'Richard-SESSION'!$B$34:$B$41,0), MATCH("*3rd*",'Richard-SESSION'!$K$7:$T$7,0))</f>
        <v>#N/A</v>
      </c>
      <c r="O29" s="132"/>
      <c r="P29" s="126"/>
    </row>
    <row r="30" spans="1:39">
      <c r="B30" t="s">
        <v>6</v>
      </c>
      <c r="C30" s="132" t="e">
        <f>IF($A$26='Richard-SESSION'!$A$34,INDEX('Richard-SESSION'!$K$34:$T$41, MATCH("*Squat*",'Richard-SESSION'!$B$34:$B$41,0), MATCH("*4th*",'Richard-SESSION'!$K$7:$T$7,0)),"")</f>
        <v>#N/A</v>
      </c>
      <c r="D30" s="87" t="e">
        <f>INDEX('Richard-SESSION'!L$34:U$41, MATCH("*Squat*",'Richard-SESSION'!$B$34:$B$41,0), MATCH("*4th*",'Richard-SESSION'!K$7:T$7,0))</f>
        <v>#N/A</v>
      </c>
      <c r="E30" s="131" t="e">
        <f>IF($A$26='Richard-SESSION'!$A$34,INDEX('Richard-SESSION'!$K$34:$T$41, MATCH("*Deadlift*",'Richard-SESSION'!$B$34:$B$41,0), MATCH("*4th*",'Richard-SESSION'!$K$7:$T$7,0)),"")</f>
        <v>#N/A</v>
      </c>
      <c r="F30" s="131" t="e">
        <f>INDEX('Richard-SESSION'!$L$34:$U$41, MATCH("*Deadlift*",'Richard-SESSION'!$B$34:$B$41,0), MATCH("*4th*",'Richard-SESSION'!$K$7:$T$7,0))</f>
        <v>#N/A</v>
      </c>
      <c r="G30" s="131">
        <f>IF($A$26='Richard-SESSION'!$A$34,INDEX('Richard-SESSION'!$K$34:$T$41, MATCH("*Bench Press*",'Richard-SESSION'!$B$34:$B$41,0), MATCH("*4th*",'Richard-SESSION'!$K$7:$T$7,0)),"")</f>
        <v>0</v>
      </c>
      <c r="H30" s="131">
        <f>INDEX('Richard-SESSION'!$L$34:$U$41, MATCH("*Bench Press*",'Richard-SESSION'!$B$34:$B$41,0), MATCH("*4th*",'Richard-SESSION'!$K$7:$T$7,0))</f>
        <v>0</v>
      </c>
      <c r="I30" s="132" t="e">
        <f>IF($A$26='Richard-SESSION'!$A$34,INDEX('Richard-SESSION'!$K$34:$T$41, MATCH("*Military*",'Richard-SESSION'!$B$34:$B$41,0), MATCH("*4th*",'Richard-SESSION'!$K$7:$T$7,0)),"")</f>
        <v>#N/A</v>
      </c>
      <c r="J30" s="51" t="e">
        <f>INDEX('Richard-SESSION'!$L$34:$U$41, MATCH("*Military*",'Richard-SESSION'!$B$34:$B$41,0), MATCH("*4th*",'Richard-SESSION'!$K$7:$T$7,0))</f>
        <v>#N/A</v>
      </c>
      <c r="K30" s="138" t="e">
        <f>IF($A$26='Richard-SESSION'!$A$34,INDEX('Richard-SESSION'!$K$34:$T$41, MATCH("*Clean *",'Richard-SESSION'!$B$34:$B$41,0), MATCH("*4th*",'Richard-SESSION'!$K$7:$T$7,0)),"")</f>
        <v>#N/A</v>
      </c>
      <c r="L30" s="51" t="e">
        <f>INDEX('Richard-SESSION'!$L$34:$U$41, MATCH("*Clean *",'Richard-SESSION'!$B$34:$B$41,0), MATCH("*4th*",'Richard-SESSION'!$K$7:$T$7,0))</f>
        <v>#N/A</v>
      </c>
      <c r="M30" s="131" t="e">
        <f>IF($A$26='Richard-SESSION'!$A$34,INDEX('Richard-SESSION'!$K$34:$T$41, MATCH("*Lat Pulldown*",'Richard-SESSION'!$B$34:$B$41,0), MATCH("*4th*",'Richard-SESSION'!$K$7:$T$7,0)),"")</f>
        <v>#N/A</v>
      </c>
      <c r="N30" s="48" t="e">
        <f>INDEX('Richard-SESSION'!$L$34:$U$41, MATCH("*Lat Pulldown*",'Richard-SESSION'!$B$34:$B$41,0), MATCH("*4th*",'Richard-SESSION'!$K$7:$T$7,0))</f>
        <v>#N/A</v>
      </c>
      <c r="O30" s="132"/>
      <c r="P30" s="126"/>
    </row>
    <row r="31" spans="1:39">
      <c r="B31" t="s">
        <v>7</v>
      </c>
      <c r="C31" s="132" t="e">
        <f>IF($A$26='Richard-SESSION'!$A$34,INDEX('Richard-SESSION'!$K$34:$T$41, MATCH("*Squat*",'Richard-SESSION'!$B$34:$B$41,0), MATCH("*5th*",'Richard-SESSION'!K$7:T$7,0)),"")</f>
        <v>#N/A</v>
      </c>
      <c r="D31" s="87" t="e">
        <f>INDEX('Richard-SESSION'!L$34:U$41, MATCH("*Squat*",'Richard-SESSION'!$B$34:$B$41,0), MATCH("*5th*",'Richard-SESSION'!K$7:T$7,0))</f>
        <v>#N/A</v>
      </c>
      <c r="E31" s="131" t="e">
        <f>IF($A$26='Richard-SESSION'!$A$34,INDEX('Richard-SESSION'!$K$34:$T$41, MATCH("*Deadlift*",'Richard-SESSION'!$B$34:$B$41,0), MATCH("*5th*",'Richard-SESSION'!$K$7:$T$7,0)),"")</f>
        <v>#N/A</v>
      </c>
      <c r="F31" s="131" t="e">
        <f>INDEX('Richard-SESSION'!$L$34:$U$41, MATCH("*Deadlift*",'Richard-SESSION'!$B$34:$B$41,0), MATCH("*5th*",'Richard-SESSION'!$K$7:$T$7,0))</f>
        <v>#N/A</v>
      </c>
      <c r="G31" s="131">
        <f>IF($A$26='Richard-SESSION'!$A$34,INDEX('Richard-SESSION'!$K$34:$T$41, MATCH("*Bench Press*",'Richard-SESSION'!$B$34:$B$41,0), MATCH("*5th*",'Richard-SESSION'!$K$7:$T$7,0)),"")</f>
        <v>0</v>
      </c>
      <c r="H31" s="131">
        <f>INDEX('Richard-SESSION'!$L$34:$U$41, MATCH("*Bench Press*",'Richard-SESSION'!$B$34:$B$41,0), MATCH("*5th*",'Richard-SESSION'!$K$7:$T$7,0))</f>
        <v>0</v>
      </c>
      <c r="I31" s="132" t="e">
        <f>IF($A$26='Richard-SESSION'!$A$34,INDEX('Richard-SESSION'!$K$34:$T$41, MATCH("*Military*",'Richard-SESSION'!$B$34:$B$41,0), MATCH("*5th*",'Richard-SESSION'!$K$7:$T$7,0)),"")</f>
        <v>#N/A</v>
      </c>
      <c r="J31" s="51" t="e">
        <f>INDEX('Richard-SESSION'!$L$34:$U$41, MATCH("*Military*",'Richard-SESSION'!$B$34:$B$41,0), MATCH("*5th*",'Richard-SESSION'!$K$7:$T$7,0))</f>
        <v>#N/A</v>
      </c>
      <c r="K31" s="138" t="e">
        <f>IF($A$26='Richard-SESSION'!$A$34,INDEX('Richard-SESSION'!$K$34:$T$41, MATCH("*Clean *",'Richard-SESSION'!$B$34:$B$41,0), MATCH("*5th*",'Richard-SESSION'!$K$7:$T$7,0)),"")</f>
        <v>#N/A</v>
      </c>
      <c r="L31" s="51" t="e">
        <f>INDEX('Richard-SESSION'!$L$34:$U$41, MATCH("*Clean *",'Richard-SESSION'!$B$34:$B$41,0), MATCH("*5th*",'Richard-SESSION'!$K$7:$T$7,0))</f>
        <v>#N/A</v>
      </c>
      <c r="M31" s="131" t="e">
        <f>IF($A$26='Richard-SESSION'!$A$34,INDEX('Richard-SESSION'!$K$34:$T$41, MATCH("*Lat Pulldown*",'Richard-SESSION'!$B$34:$B$41,0), MATCH("*5th*",'Richard-SESSION'!$K$7:$T$7,0)),"")</f>
        <v>#N/A</v>
      </c>
      <c r="N31" s="48" t="e">
        <f>INDEX('Richard-SESSION'!$L$34:$U$41, MATCH("*Lat Pulldown*",'Richard-SESSION'!$B$34:$B$41,0), MATCH("*5th*",'Richard-SESSION'!$K$7:$T$7,0))</f>
        <v>#N/A</v>
      </c>
      <c r="O31" s="132"/>
      <c r="P31" s="126"/>
    </row>
    <row r="32" spans="1:39">
      <c r="A32" s="129">
        <f>'Richard-SESSION'!A43</f>
        <v>0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 t="e">
        <f>MAX(G33:G37)</f>
        <v>#N/A</v>
      </c>
      <c r="H32" s="116" t="e">
        <f t="array" ref="H32">MAX(IF(G33:G37=G32,H33:H37))</f>
        <v>#N/A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 t="e">
        <f>MAX(M33:M37)</f>
        <v>#N/A</v>
      </c>
      <c r="N32" s="117" t="e">
        <f t="array" ref="N32">MAX(IF(M33:M37=M32,N33:N37))</f>
        <v>#N/A</v>
      </c>
      <c r="O32" s="133" t="e">
        <f>IF($A$32='Richard-SESSION'!$A$43,INDEX('Richard-SESSION'!$K$43:$T$50, MATCH("*1k Row*",'Richard-SESSION'!$B$43:$B$50,0), MATCH("*1st*",'Richard-SESSION'!$K$7:$T$7,0)),"")</f>
        <v>#N/A</v>
      </c>
      <c r="P32" s="128" t="e">
        <f>IF($A$32='Richard-SESSION'!$A$43,INDEX('Richard-SESSION'!$K$43:$T$50, MATCH("*HIIT*",'Richard-SESSION'!$B$43:$B$50,0), MATCH("*1st*",'Richard-SESSION'!$K$7:$T$7,0)),"")</f>
        <v>#N/A</v>
      </c>
      <c r="Q32" s="117" t="e">
        <f>INDEX('Richard-SESSION'!$L$43:$U$50, MATCH("*HIIT*",'Richard-SESSION'!$B$43:$B$50,0), MATCH("*1st*",'Richard-SESSION'!$K$7:$T$7,0))</f>
        <v>#N/A</v>
      </c>
      <c r="R32" s="117">
        <f>'Richard-SESSION'!U43</f>
        <v>0</v>
      </c>
      <c r="S32" s="116"/>
      <c r="T32" s="116"/>
      <c r="U32" s="120">
        <f>'Richard-SESSION'!A43</f>
        <v>0</v>
      </c>
      <c r="V32" s="120">
        <f>'Richard-SESSION'!A44</f>
        <v>0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IF($A$32='Richard-SESSION'!$A$43,INDEX('Richard-SESSION'!$K$43:$T$50, MATCH("*Squat*",'Richard-SESSION'!$B$43:$B$50,0), MATCH("*1st*",'Richard-SESSION'!$K$7:$T$7,0)),"")</f>
        <v>#N/A</v>
      </c>
      <c r="D33" s="132" t="e">
        <f>INDEX('Richard-SESSION'!$L$43:$U$50, MATCH("*Squat*",'Richard-SESSION'!$B$43:$B$50,0), MATCH("*1st*",'Richard-SESSION'!$K$7:$T$7,0))</f>
        <v>#N/A</v>
      </c>
      <c r="E33" s="131" t="e">
        <f>IF($A$32='Richard-SESSION'!$A$43,INDEX('Richard-SESSION'!$K$43:$T$50, MATCH("*Deadlift*",'Richard-SESSION'!$B$43:$B$50,0), MATCH("*1st*",'Richard-SESSION'!$K$7:$T$7,0)),"")</f>
        <v>#N/A</v>
      </c>
      <c r="F33" s="131" t="e">
        <f>INDEX('Richard-SESSION'!$L$43:$U$50, MATCH("*Deadlift*",'Richard-SESSION'!$B$43:$B$50,0), MATCH("*1st*",'Richard-SESSION'!$K$7:$T$7,0))</f>
        <v>#N/A</v>
      </c>
      <c r="G33" s="131" t="e">
        <f>IF($A$32='Richard-SESSION'!$A$43,INDEX('Richard-SESSION'!$K$43:$T$50, MATCH("*Bench Press*",'Richard-SESSION'!$B$43:$B$50,0), MATCH("*1st*",'Richard-SESSION'!$K$7:$T$7,0)),"")</f>
        <v>#N/A</v>
      </c>
      <c r="H33" s="131" t="e">
        <f>INDEX('Richard-SESSION'!$L$43:$U$50, MATCH("*Bench Press*",'Richard-SESSION'!$B$43:$B$50,0), MATCH("*1st*",'Richard-SESSION'!$K$7:$T$7,0))</f>
        <v>#N/A</v>
      </c>
      <c r="I33" s="132" t="e">
        <f>IF($A$32='Richard-SESSION'!$A$43,INDEX('Richard-SESSION'!$K$43:$T$50, MATCH("*Military*",'Richard-SESSION'!$B$43:$B$50,0), MATCH("*1st*",'Richard-SESSION'!$K$7:$T$7,0)),"")</f>
        <v>#N/A</v>
      </c>
      <c r="J33" s="48" t="e">
        <f>INDEX('Richard-SESSION'!$L$43:$U$50, MATCH("*Military*",'Richard-SESSION'!$B$43:$B$50,0), MATCH("*1st*",'Richard-SESSION'!$K$7:$T$7,0))</f>
        <v>#N/A</v>
      </c>
      <c r="K33" s="131" t="e">
        <f>IF($A$32='Richard-SESSION'!$A$43,INDEX('Richard-SESSION'!$K$43:$T$50, MATCH("*Clean *",'Richard-SESSION'!$B$43:$B$50,0), MATCH("*1st*",'Richard-SESSION'!$K$7:$T$7,0)),"")</f>
        <v>#N/A</v>
      </c>
      <c r="L33" s="48" t="e">
        <f>INDEX('Richard-SESSION'!$L$43:$U$50, MATCH("*Clean *",'Richard-SESSION'!$B$43:$B$50,0), MATCH("*1st*",'Richard-SESSION'!$K$7:$T$7,0))</f>
        <v>#N/A</v>
      </c>
      <c r="M33" s="131" t="e">
        <f>IF($A$32='Richard-SESSION'!$A$43,INDEX('Richard-SESSION'!$K$43:$T$50, MATCH("*Lat Pulldown*",'Richard-SESSION'!$B$43:$B$50,0), MATCH("*1st*",'Richard-SESSION'!$K$7:$T$7,0)),"")</f>
        <v>#N/A</v>
      </c>
      <c r="N33" s="48" t="e">
        <f>INDEX('Richard-SESSION'!$L$43:$U$50, MATCH("*Lat Pulldown*",'Richard-SESSION'!$B$43:$B$50,0), MATCH("*1st*",'Richard-SESSION'!$K$7:$T$7,0))</f>
        <v>#N/A</v>
      </c>
      <c r="O33" s="132"/>
      <c r="P33" s="126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IF($A$32='Richard-SESSION'!$A$43,INDEX('Richard-SESSION'!$K$43:$T$50, MATCH("*Squat*",'Richard-SESSION'!$B$43:$B$50,0), MATCH("*2nd*",'Richard-SESSION'!$K$7:$T$7,0)),"")</f>
        <v>#N/A</v>
      </c>
      <c r="D34" s="132" t="e">
        <f>INDEX('Richard-SESSION'!$L$43:$U$50, MATCH("*Squat*",'Richard-SESSION'!$B$43:$B$50,0), MATCH("*2nd*",'Richard-SESSION'!$K$7:$T$7,0))</f>
        <v>#N/A</v>
      </c>
      <c r="E34" s="131" t="e">
        <f>IF($A$32='Richard-SESSION'!$A$43,INDEX('Richard-SESSION'!$K$43:$T$50, MATCH("*Deadlift*",'Richard-SESSION'!$B$43:$B$50,0), MATCH("*2ND*",'Richard-SESSION'!$K$7:$T$7,0)),"")</f>
        <v>#N/A</v>
      </c>
      <c r="F34" s="131" t="e">
        <f>INDEX('Richard-SESSION'!$L$43:$U$50, MATCH("*Deadlift*",'Richard-SESSION'!$B$43:$B$50,0), MATCH("*2nd*",'Richard-SESSION'!$K$7:$T$7,0))</f>
        <v>#N/A</v>
      </c>
      <c r="G34" s="131" t="e">
        <f>IF($A$32='Richard-SESSION'!$A$43,INDEX('Richard-SESSION'!$K$43:$T$50, MATCH("*Bench Press*",'Richard-SESSION'!$B$43:$B$50,0), MATCH("*2ND*",'Richard-SESSION'!$K$7:$T$7,0)),"")</f>
        <v>#N/A</v>
      </c>
      <c r="H34" s="131" t="e">
        <f>INDEX('Richard-SESSION'!$L$43:$U$50, MATCH("*Bench Press*",'Richard-SESSION'!$B$43:$B$50,0), MATCH("*2nd*",'Richard-SESSION'!$K$7:$T$7,0))</f>
        <v>#N/A</v>
      </c>
      <c r="I34" s="132" t="e">
        <f>IF($A$32='Richard-SESSION'!$A$43,INDEX('Richard-SESSION'!$K$43:$T$50, MATCH("*Military*",'Richard-SESSION'!$B$43:$B$50,0), MATCH("*2ND*",'Richard-SESSION'!$K$7:$T$7,0)),"")</f>
        <v>#N/A</v>
      </c>
      <c r="J34" s="44" t="e">
        <f>INDEX('Richard-SESSION'!$L$43:$U$50, MATCH("*Military*",'Richard-SESSION'!$B$43:$B$50,0), MATCH("*2nd*",'Richard-SESSION'!$K$7:$T$7,0))</f>
        <v>#N/A</v>
      </c>
      <c r="K34" s="131" t="e">
        <f>IF($A$32='Richard-SESSION'!$A$43,INDEX('Richard-SESSION'!$K$43:$T$50, MATCH("*Clean *",'Richard-SESSION'!$B$43:$B$50,0), MATCH("*2ND*",'Richard-SESSION'!$K$7:$T$7,0)),"")</f>
        <v>#N/A</v>
      </c>
      <c r="L34" s="44" t="e">
        <f>INDEX('Richard-SESSION'!$L$43:$U$50, MATCH("*Clean *",'Richard-SESSION'!$B$43:$B$50,0), MATCH("*2nd*",'Richard-SESSION'!$K$7:$T$7,0))</f>
        <v>#N/A</v>
      </c>
      <c r="M34" s="131" t="e">
        <f>IF($A$32='Richard-SESSION'!$A$43,INDEX('Richard-SESSION'!$K$43:$T$50, MATCH("*Lat Pulldown*",'Richard-SESSION'!$B$43:$B$50,0), MATCH("*2ND*",'Richard-SESSION'!$K$7:$T$7,0)),"")</f>
        <v>#N/A</v>
      </c>
      <c r="N34" s="48" t="e">
        <f>INDEX('Richard-SESSION'!$L$43:$U$50, MATCH("*Lat Pulldown*",'Richard-SESSION'!$B$43:$B$50,0), MATCH("*2nd*",'Richard-SESSION'!$K$7:$T$7,0))</f>
        <v>#N/A</v>
      </c>
      <c r="O34" s="132"/>
      <c r="P34" s="126"/>
    </row>
    <row r="35" spans="1:40">
      <c r="B35" t="s">
        <v>5</v>
      </c>
      <c r="C35" s="131" t="e">
        <f>IF($A$32='Richard-SESSION'!$A$43,INDEX('Richard-SESSION'!$K$43:$T$50, MATCH("*Squat*",'Richard-SESSION'!$B$43:$B$50,0), MATCH("*3rd*",'Richard-SESSION'!$K$7:$T$7,0)),"")</f>
        <v>#N/A</v>
      </c>
      <c r="D35" s="132" t="e">
        <f>INDEX('Richard-SESSION'!$L$43:$U$50, MATCH("*Squat*",'Richard-SESSION'!$B$43:$B$50,0), MATCH("*3rd*",'Richard-SESSION'!$K$7:$T$7,0))</f>
        <v>#N/A</v>
      </c>
      <c r="E35" s="131" t="e">
        <f>IF($A$32='Richard-SESSION'!$A$43,INDEX('Richard-SESSION'!$K$43:$T$50, MATCH("*Deadlift*",'Richard-SESSION'!$B$43:$B$50,0), MATCH("*3rd*",'Richard-SESSION'!$K$7:$T$7,0)),"")</f>
        <v>#N/A</v>
      </c>
      <c r="F35" s="131" t="e">
        <f>INDEX('Richard-SESSION'!$L$43:$U$50, MATCH("*Deadlift*",'Richard-SESSION'!$B$43:$B$50,0), MATCH("*3rd*",'Richard-SESSION'!$K$7:$T$7,0))</f>
        <v>#N/A</v>
      </c>
      <c r="G35" s="131" t="e">
        <f>IF($A$32='Richard-SESSION'!$A$43,INDEX('Richard-SESSION'!$K$43:$T$50, MATCH("*Bench Press*",'Richard-SESSION'!$B$43:$B$50,0), MATCH("*3rd*",'Richard-SESSION'!$K$7:$T$7,0)),"")</f>
        <v>#N/A</v>
      </c>
      <c r="H35" s="131" t="e">
        <f>INDEX('Richard-SESSION'!$L$43:$U$50, MATCH("*Bench Press*",'Richard-SESSION'!$B$43:$B$50,0), MATCH("*3rd*",'Richard-SESSION'!$K$7:$T$7,0))</f>
        <v>#N/A</v>
      </c>
      <c r="I35" s="132" t="e">
        <f>IF($A$32='Richard-SESSION'!$A$43,INDEX('Richard-SESSION'!$K$43:$T$50, MATCH("*Military*",'Richard-SESSION'!$B$43:$B$50,0), MATCH("*3rd*",'Richard-SESSION'!$K$7:$T$7,0)),"")</f>
        <v>#N/A</v>
      </c>
      <c r="J35" s="44" t="e">
        <f>INDEX('Richard-SESSION'!$L$43:$U$50, MATCH("*Military*",'Richard-SESSION'!$B$43:$B$50,0), MATCH("*3rd*",'Richard-SESSION'!$K$7:$T$7,0))</f>
        <v>#N/A</v>
      </c>
      <c r="K35" s="131" t="e">
        <f>IF($A$32='Richard-SESSION'!$A$43,INDEX('Richard-SESSION'!$K$43:$T$50, MATCH("*Clean *",'Richard-SESSION'!$B$43:$B$50,0), MATCH("*3rd*",'Richard-SESSION'!$K$7:$T$7,0)),"")</f>
        <v>#N/A</v>
      </c>
      <c r="L35" s="44" t="e">
        <f>INDEX('Richard-SESSION'!$L$43:$U$50, MATCH("*Clean *",'Richard-SESSION'!$B$43:$B$50,0), MATCH("*3rd*",'Richard-SESSION'!$K$7:$T$7,0))</f>
        <v>#N/A</v>
      </c>
      <c r="M35" s="131" t="e">
        <f>IF($A$32='Richard-SESSION'!$A$43,INDEX('Richard-SESSION'!$K$43:$T$50, MATCH("*Lat Pulldown*",'Richard-SESSION'!$B$43:$B$50,0), MATCH("*3rd*",'Richard-SESSION'!$K$7:$T$7,0)),"")</f>
        <v>#N/A</v>
      </c>
      <c r="N35" s="48" t="e">
        <f>INDEX('Richard-SESSION'!$L$43:$U$50, MATCH("*Lat Pulldown*",'Richard-SESSION'!$B$43:$B$50,0), MATCH("*3rd*",'Richard-SESSION'!$K$7:$T$7,0))</f>
        <v>#N/A</v>
      </c>
      <c r="O35" s="132"/>
      <c r="P35" s="126"/>
    </row>
    <row r="36" spans="1:40">
      <c r="B36" t="s">
        <v>6</v>
      </c>
      <c r="C36" s="131" t="e">
        <f>IF($A$32='Richard-SESSION'!$A$43,INDEX('Richard-SESSION'!$K$43:$T$50, MATCH("*Squat*",'Richard-SESSION'!$B$43:$B$50,0), MATCH("*4th*",'Richard-SESSION'!$K$7:$T$7,0)),"")</f>
        <v>#N/A</v>
      </c>
      <c r="D36" s="132" t="e">
        <f>INDEX('Richard-SESSION'!$L$43:$U$50, MATCH("*Squat*",'Richard-SESSION'!$B$43:$B$50,0), MATCH("*4th*",'Richard-SESSION'!$K$7:$T$7,0))</f>
        <v>#N/A</v>
      </c>
      <c r="E36" s="131" t="e">
        <f>IF($A$32='Richard-SESSION'!$A$43,INDEX('Richard-SESSION'!$K$43:$T$50, MATCH("*Deadlift*",'Richard-SESSION'!$B$43:$B$50,0), MATCH("*4th*",'Richard-SESSION'!$K$7:$T$7,0)),"")</f>
        <v>#N/A</v>
      </c>
      <c r="F36" s="131" t="e">
        <f>INDEX('Richard-SESSION'!$L$43:$U$50, MATCH("*Deadlift*",'Richard-SESSION'!$B$43:$B$50,0), MATCH("*4th*",'Richard-SESSION'!$K$7:$T$7,0))</f>
        <v>#N/A</v>
      </c>
      <c r="G36" s="131" t="e">
        <f>IF($A$32='Richard-SESSION'!$A$43,INDEX('Richard-SESSION'!$K$43:$T$50, MATCH("*Bench Press*",'Richard-SESSION'!$B$43:$B$50,0), MATCH("*4th*",'Richard-SESSION'!$K$7:$T$7,0)),"")</f>
        <v>#N/A</v>
      </c>
      <c r="H36" s="131" t="e">
        <f>INDEX('Richard-SESSION'!$L$43:$U$50, MATCH("*Bench Press*",'Richard-SESSION'!$B$43:$B$50,0), MATCH("*4th*",'Richard-SESSION'!$K$7:$T$7,0))</f>
        <v>#N/A</v>
      </c>
      <c r="I36" s="132" t="e">
        <f>IF($A$32='Richard-SESSION'!$A$43,INDEX('Richard-SESSION'!$K$43:$T$50, MATCH("*Military*",'Richard-SESSION'!$B$43:$B$50,0), MATCH("*4th*",'Richard-SESSION'!$K$7:$T$7,0)),"")</f>
        <v>#N/A</v>
      </c>
      <c r="J36" s="44" t="e">
        <f>INDEX('Richard-SESSION'!$L$43:$U$50, MATCH("*Military*",'Richard-SESSION'!$B$43:$B$50,0), MATCH("*4th*",'Richard-SESSION'!$K$7:$T$7,0))</f>
        <v>#N/A</v>
      </c>
      <c r="K36" s="131" t="e">
        <f>IF($A$32='Richard-SESSION'!$A$43,INDEX('Richard-SESSION'!$K$43:$T$50, MATCH("*Clean *",'Richard-SESSION'!$B$43:$B$50,0), MATCH("*4th*",'Richard-SESSION'!$K$7:$T$7,0)),"")</f>
        <v>#N/A</v>
      </c>
      <c r="L36" s="44" t="e">
        <f>INDEX('Richard-SESSION'!$L$43:$U$50, MATCH("*Clean *",'Richard-SESSION'!$B$43:$B$50,0), MATCH("*4th*",'Richard-SESSION'!$K$7:$T$7,0))</f>
        <v>#N/A</v>
      </c>
      <c r="M36" s="131" t="e">
        <f>IF($A$32='Richard-SESSION'!$A$43,INDEX('Richard-SESSION'!$K$43:$T$50, MATCH("*Lat Pulldown*",'Richard-SESSION'!$B$43:$B$50,0), MATCH("*4th*",'Richard-SESSION'!$K$7:$T$7,0)),"")</f>
        <v>#N/A</v>
      </c>
      <c r="N36" s="48" t="e">
        <f>INDEX('Richard-SESSION'!$L$43:$U$50, MATCH("*Lat Pulldown*",'Richard-SESSION'!$B$43:$B$50,0), MATCH("*4th*",'Richard-SESSION'!$K$7:$T$7,0))</f>
        <v>#N/A</v>
      </c>
      <c r="O36" s="132"/>
      <c r="P36" s="126"/>
    </row>
    <row r="37" spans="1:40">
      <c r="B37" t="s">
        <v>7</v>
      </c>
      <c r="C37" s="131" t="e">
        <f>IF($A$32='Richard-SESSION'!$A$43,INDEX('Richard-SESSION'!$K$43:$T$50, MATCH("*Squat*",'Richard-SESSION'!$B$43:$B$50,0), MATCH("*5th*",'Richard-SESSION'!$K$7:$T$7,0)),"")</f>
        <v>#N/A</v>
      </c>
      <c r="D37" s="132" t="e">
        <f>INDEX('Richard-SESSION'!$L$43:$U$50, MATCH("*Squat*",'Richard-SESSION'!$B$43:$B$50,0), MATCH("*5th*",'Richard-SESSION'!$K$7:$T$7,0))</f>
        <v>#N/A</v>
      </c>
      <c r="E37" s="131" t="e">
        <f>IF($A$32='Richard-SESSION'!$A$43,INDEX('Richard-SESSION'!$K$43:$T$50, MATCH("*Deadlift*",'Richard-SESSION'!$B$43:$B$50,0), MATCH("*5th*",'Richard-SESSION'!$K$7:$T$7,0)),"")</f>
        <v>#N/A</v>
      </c>
      <c r="F37" s="131" t="e">
        <f>INDEX('Richard-SESSION'!$L$43:$U$50, MATCH("*Deadlift*",'Richard-SESSION'!$B$43:$B$50,0), MATCH("*5th*",'Richard-SESSION'!$K$7:$T$7,0))</f>
        <v>#N/A</v>
      </c>
      <c r="G37" s="131" t="e">
        <f>IF($A$32='Richard-SESSION'!$A$43,INDEX('Richard-SESSION'!$K$43:$T$50, MATCH("*Bench Press*",'Richard-SESSION'!$B$43:$B$50,0), MATCH("*5th*",'Richard-SESSION'!$K$7:$T$7,0)),"")</f>
        <v>#N/A</v>
      </c>
      <c r="H37" s="131" t="e">
        <f>INDEX('Richard-SESSION'!$L$43:$U$50, MATCH("*Bench Press*",'Richard-SESSION'!$B$43:$B$50,0), MATCH("*5th*",'Richard-SESSION'!$K$7:$T$7,0))</f>
        <v>#N/A</v>
      </c>
      <c r="I37" s="132" t="e">
        <f>IF($A$32='Richard-SESSION'!$A$43,INDEX('Richard-SESSION'!$K$43:$T$50, MATCH("*Military*",'Richard-SESSION'!$B$43:$B$50,0), MATCH("*5th*",'Richard-SESSION'!$K$7:$T$7,0)),"")</f>
        <v>#N/A</v>
      </c>
      <c r="J37" s="44" t="e">
        <f>INDEX('Richard-SESSION'!$L$43:$U$50, MATCH("*Military*",'Richard-SESSION'!$B$43:$B$50,0), MATCH("*5th*",'Richard-SESSION'!$K$7:$T$7,0))</f>
        <v>#N/A</v>
      </c>
      <c r="K37" s="131" t="e">
        <f>IF($A$32='Richard-SESSION'!$A$43,INDEX('Richard-SESSION'!$K$43:$T$50, MATCH("*Clean *",'Richard-SESSION'!$B$43:$B$50,0), MATCH("*5th*",'Richard-SESSION'!$K$7:$T$7,0)),"")</f>
        <v>#N/A</v>
      </c>
      <c r="L37" s="44" t="e">
        <f>INDEX('Richard-SESSION'!$L$43:$U$50, MATCH("*Clean *",'Richard-SESSION'!$B$43:$B$50,0), MATCH("*5th*",'Richard-SESSION'!$K$7:$T$7,0))</f>
        <v>#N/A</v>
      </c>
      <c r="M37" s="131" t="e">
        <f>IF($A$32='Richard-SESSION'!$A$43,INDEX('Richard-SESSION'!$K$43:$T$50, MATCH("*Lat Pulldown*",'Richard-SESSION'!$B$43:$B$50,0), MATCH("*5th*",'Richard-SESSION'!$K$7:$T$7,0)),"")</f>
        <v>#N/A</v>
      </c>
      <c r="N37" s="48" t="e">
        <f>INDEX('Richard-SESSION'!$L$43:$U$50, MATCH("*Lat Pulldown*",'Richard-SESSION'!$B$43:$B$50,0), MATCH("*5th*",'Richard-SESSION'!$K$7:$T$7,0))</f>
        <v>#N/A</v>
      </c>
      <c r="O37" s="132"/>
      <c r="P37" s="126"/>
    </row>
    <row r="38" spans="1:40">
      <c r="A38" s="129">
        <f>'Richard-SESSION'!A52</f>
        <v>0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 t="e">
        <f>MAX(E39:E43)</f>
        <v>#N/A</v>
      </c>
      <c r="F38" s="116" t="e">
        <f t="array" ref="F38">MAX(IF(E39:E43=E38,F39:F43))</f>
        <v>#N/A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33" t="e">
        <f>IF($A$38='Richard-SESSION'!$A$52,INDEX('Richard-SESSION'!$K$52:$T$59, MATCH("*1k Row*",'Richard-SESSION'!$B$52:$B$59,0), MATCH("*1st*",'Richard-SESSION'!$K$7:$T$7,0)),"")</f>
        <v>#N/A</v>
      </c>
      <c r="P38" s="128" t="e">
        <f>IF($A$38='Richard-SESSION'!$A$52,INDEX('Richard-SESSION'!$K$52:$T$59, MATCH("*HIIT*",'Richard-SESSION'!$B$52:$B$59,0), MATCH("*1st*",'Richard-SESSION'!$K$7:$T$7,0)),"")</f>
        <v>#N/A</v>
      </c>
      <c r="Q38" s="117" t="e">
        <f>INDEX('Richard-SESSION'!$L$52:$U$59, MATCH("*HIIT*",'Richard-SESSION'!$B$52:$B$59,0), MATCH("*1st*",'Richard-SESSION'!$K$7:$T$7,0))</f>
        <v>#N/A</v>
      </c>
      <c r="R38" s="117">
        <f>'Richard-SESSION'!U52</f>
        <v>0</v>
      </c>
      <c r="S38" s="116"/>
      <c r="T38" s="116"/>
      <c r="U38" s="120">
        <f>'Richard-SESSION'!A52</f>
        <v>0</v>
      </c>
      <c r="V38" s="120">
        <f>'Richard-SESSION'!A53</f>
        <v>0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IF($A$38='Richard-SESSION'!$A$52,INDEX('Richard-SESSION'!$K$52:$T$59, MATCH("*Squat*",'Richard-SESSION'!$B$52:$B$59,0), MATCH("*1st*",'Richard-SESSION'!$K$7:$T$7,0)),"")</f>
        <v>#N/A</v>
      </c>
      <c r="D39" s="132" t="e">
        <f>INDEX('Richard-SESSION'!L$52:U$59, MATCH("*Squat*",'Richard-SESSION'!$B$52:$B$59,0), MATCH("*1st*",'Richard-SESSION'!K$7:T$7,0))</f>
        <v>#N/A</v>
      </c>
      <c r="E39" s="131" t="e">
        <f>IF($A$38='Richard-SESSION'!$A$52,INDEX('Richard-SESSION'!$K$52:$T$59, MATCH("*Deadlift*",'Richard-SESSION'!$B$52:$B$59,0), MATCH("*1st*",'Richard-SESSION'!$K$7:$T$7,0)),"")</f>
        <v>#N/A</v>
      </c>
      <c r="F39" s="131" t="e">
        <f>INDEX('Richard-SESSION'!$L$52:$U$59, MATCH("*Deadlift*",'Richard-SESSION'!$B$52:$B$59,0), MATCH("*1st*",'Richard-SESSION'!$K$7:$T$7,0))</f>
        <v>#N/A</v>
      </c>
      <c r="G39" s="131" t="e">
        <f>IF($A$38='Richard-SESSION'!$A$52,INDEX('Richard-SESSION'!$K$52:$T$59, MATCH("*Bench Press*",'Richard-SESSION'!$B$52:$B$59,0), MATCH("*1st*",'Richard-SESSION'!$K$7:$T$7,0)),"")</f>
        <v>#N/A</v>
      </c>
      <c r="H39" s="131" t="e">
        <f>INDEX('Richard-SESSION'!$L$52:$U$59, MATCH("*Bench Press*",'Richard-SESSION'!$B$52:$B$59,0), MATCH("*1st*",'Richard-SESSION'!$K$7:$T$7,0))</f>
        <v>#N/A</v>
      </c>
      <c r="I39" s="132" t="e">
        <f>IF($A$38='Richard-SESSION'!$A$52,INDEX('Richard-SESSION'!$K$52:$T$59, MATCH("*Military*",'Richard-SESSION'!$B$52:$B$59,0), MATCH("*1st*",'Richard-SESSION'!$K$7:$T$7,0)),"")</f>
        <v>#N/A</v>
      </c>
      <c r="J39" s="48" t="e">
        <f>INDEX('Richard-SESSION'!$L$52:$U$59, MATCH("*Military*",'Richard-SESSION'!$B$52:$B$59,0), MATCH("*1st*",'Richard-SESSION'!$K$7:$T$7,0))</f>
        <v>#N/A</v>
      </c>
      <c r="K39" s="131" t="e">
        <f>IF($A$38='Richard-SESSION'!$A$52,INDEX('Richard-SESSION'!$K$52:$T$59, MATCH("*Clean *",'Richard-SESSION'!$B$52:$B$59,0), MATCH("*1st*",'Richard-SESSION'!$K$7:$T$7,0)),"")</f>
        <v>#N/A</v>
      </c>
      <c r="L39" s="48" t="e">
        <f>INDEX('Richard-SESSION'!$L$52:$U$59, MATCH("*Clean *",'Richard-SESSION'!$B$52:$B$59,0), MATCH("*1st*",'Richard-SESSION'!$K$7:$T$7,0))</f>
        <v>#N/A</v>
      </c>
      <c r="M39" s="131" t="e">
        <f>IF($A$38='Richard-SESSION'!$A$52,INDEX('Richard-SESSION'!$K$52:$T$59, MATCH("*Lat Pulldown*",'Richard-SESSION'!$B$52:$B$59,0), MATCH("*1st*",'Richard-SESSION'!$K$7:$T$7,0)),"")</f>
        <v>#N/A</v>
      </c>
      <c r="N39" s="48" t="e">
        <f>INDEX('Richard-SESSION'!$L$52:$U$59, MATCH("*Lat Pulldown*",'Richard-SESSION'!$B$52:$B$59,0), MATCH("*1st*",'Richard-SESSION'!$K$7:$T$7,0))</f>
        <v>#N/A</v>
      </c>
      <c r="O39" s="132"/>
      <c r="P39" s="126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IF($A$38='Richard-SESSION'!$A$52,INDEX('Richard-SESSION'!$K$52:$T$59, MATCH("*Squat*",'Richard-SESSION'!$B$52:$B$59,0), MATCH("*2nd*",'Richard-SESSION'!$K$7:$T$7,0)),"")</f>
        <v>#N/A</v>
      </c>
      <c r="D40" s="132" t="e">
        <f>INDEX('Richard-SESSION'!L$52:U$59, MATCH("*Squat*",'Richard-SESSION'!$B$52:$B$59,0), MATCH("*2nd*",'Richard-SESSION'!K$7:T$7,0))</f>
        <v>#N/A</v>
      </c>
      <c r="E40" s="131" t="e">
        <f>IF($A$38='Richard-SESSION'!$A$52,INDEX('Richard-SESSION'!$K$52:$T$59, MATCH("*Deadlift*",'Richard-SESSION'!$B$52:$B$59,0), MATCH("*2ND*",'Richard-SESSION'!$K$7:$T$7,0)),"")</f>
        <v>#N/A</v>
      </c>
      <c r="F40" s="131" t="e">
        <f>INDEX('Richard-SESSION'!$L$52:$U$59, MATCH("*Deadlift*",'Richard-SESSION'!$B$52:$B$59,0), MATCH("*2nd*",'Richard-SESSION'!$K$7:$T$7,0))</f>
        <v>#N/A</v>
      </c>
      <c r="G40" s="131" t="e">
        <f>IF($A$38='Richard-SESSION'!$A$52,INDEX('Richard-SESSION'!$K$52:$T$59, MATCH("*Bench Press*",'Richard-SESSION'!$B$52:$B$59,0), MATCH("*2ND*",'Richard-SESSION'!$K$7:$T$7,0)),"")</f>
        <v>#N/A</v>
      </c>
      <c r="H40" s="131" t="e">
        <f>INDEX('Richard-SESSION'!$L$52:$U$59, MATCH("*Bench Press*",'Richard-SESSION'!$B$52:$B$59,0), MATCH("*2nd*",'Richard-SESSION'!$K$7:$T$7,0))</f>
        <v>#N/A</v>
      </c>
      <c r="I40" s="132" t="e">
        <f>IF($A$38='Richard-SESSION'!$A$52,INDEX('Richard-SESSION'!$K$52:$T$59, MATCH("*Military*",'Richard-SESSION'!$B$52:$B$59,0), MATCH("*2ND*",'Richard-SESSION'!$K$7:$T$7,0)),"")</f>
        <v>#N/A</v>
      </c>
      <c r="J40" s="44" t="e">
        <f>INDEX('Richard-SESSION'!$L$52:$U$59, MATCH("*Military*",'Richard-SESSION'!$B$52:$B$59,0), MATCH("*2nd*",'Richard-SESSION'!$K$7:$T$7,0))</f>
        <v>#N/A</v>
      </c>
      <c r="K40" s="131" t="e">
        <f>IF($A$38='Richard-SESSION'!$A$52,INDEX('Richard-SESSION'!$K$52:$T$59, MATCH("*Clean *",'Richard-SESSION'!$B$52:$B$59,0), MATCH("*2ND*",'Richard-SESSION'!$K$7:$T$7,0)),"")</f>
        <v>#N/A</v>
      </c>
      <c r="L40" s="44" t="e">
        <f>INDEX('Richard-SESSION'!$L$52:$U$59, MATCH("*Clean *",'Richard-SESSION'!$B$52:$B$59,0), MATCH("*2nd*",'Richard-SESSION'!$K$7:$T$7,0))</f>
        <v>#N/A</v>
      </c>
      <c r="M40" s="131" t="e">
        <f>IF($A$38='Richard-SESSION'!$A$52,INDEX('Richard-SESSION'!$K$52:$T$59, MATCH("*Lat Pulldown*",'Richard-SESSION'!$B$52:$B$59,0), MATCH("*2ND*",'Richard-SESSION'!$K$7:$T$7,0)),"")</f>
        <v>#N/A</v>
      </c>
      <c r="N40" s="48" t="e">
        <f>INDEX('Richard-SESSION'!$L$52:$U$59, MATCH("*Lat Pulldown*",'Richard-SESSION'!$B$52:$B$59,0), MATCH("*2nd*",'Richard-SESSION'!$K$7:$T$7,0))</f>
        <v>#N/A</v>
      </c>
      <c r="O40" s="132"/>
      <c r="P40" s="126"/>
    </row>
    <row r="41" spans="1:40">
      <c r="B41" t="s">
        <v>5</v>
      </c>
      <c r="C41" s="131" t="e">
        <f>IF($A$38='Richard-SESSION'!$A$52,INDEX('Richard-SESSION'!$K$52:$T$59, MATCH("*Squat*",'Richard-SESSION'!$B$52:$B$59,0), MATCH("*3rd*",'Richard-SESSION'!$K$7:$T$7,0)),"")</f>
        <v>#N/A</v>
      </c>
      <c r="D41" s="132" t="e">
        <f>INDEX('Richard-SESSION'!L$52:U$59, MATCH("*Squat*",'Richard-SESSION'!$B$52:$B$59,0), MATCH("*3rd*",'Richard-SESSION'!K$7:T$7,0))</f>
        <v>#N/A</v>
      </c>
      <c r="E41" s="131" t="e">
        <f>IF($A$38='Richard-SESSION'!$A$52,INDEX('Richard-SESSION'!$K$52:$T$59, MATCH("*Deadlift*",'Richard-SESSION'!$B$52:$B$59,0), MATCH("*3rd*",'Richard-SESSION'!$K$7:$T$7,0)),"")</f>
        <v>#N/A</v>
      </c>
      <c r="F41" s="131" t="e">
        <f>INDEX('Richard-SESSION'!$L$52:$U$59, MATCH("*Deadlift*",'Richard-SESSION'!$B$52:$B$59,0), MATCH("*3rd*",'Richard-SESSION'!$K$7:$T$7,0))</f>
        <v>#N/A</v>
      </c>
      <c r="G41" s="131" t="e">
        <f>IF($A$38='Richard-SESSION'!$A$52,INDEX('Richard-SESSION'!$K$52:$T$59, MATCH("*Bench Press*",'Richard-SESSION'!$B$52:$B$59,0), MATCH("*3rd*",'Richard-SESSION'!$K$7:$T$7,0)),"")</f>
        <v>#N/A</v>
      </c>
      <c r="H41" s="131" t="e">
        <f>INDEX('Richard-SESSION'!$L$52:$U$59, MATCH("*Bench Press*",'Richard-SESSION'!$B$52:$B$59,0), MATCH("*3rd*",'Richard-SESSION'!$K$7:$T$7,0))</f>
        <v>#N/A</v>
      </c>
      <c r="I41" s="132" t="e">
        <f>IF($A$38='Richard-SESSION'!$A$52,INDEX('Richard-SESSION'!$K$52:$T$59, MATCH("*Military*",'Richard-SESSION'!$B$52:$B$59,0), MATCH("*3rd*",'Richard-SESSION'!$K$7:$T$7,0)),"")</f>
        <v>#N/A</v>
      </c>
      <c r="J41" s="44" t="e">
        <f>INDEX('Richard-SESSION'!$L$52:$U$59, MATCH("*Military*",'Richard-SESSION'!$B$52:$B$59,0), MATCH("*3rd*",'Richard-SESSION'!$K$7:$T$7,0))</f>
        <v>#N/A</v>
      </c>
      <c r="K41" s="131" t="e">
        <f>IF($A$38='Richard-SESSION'!$A$52,INDEX('Richard-SESSION'!$K$52:$T$59, MATCH("*Clean *",'Richard-SESSION'!$B$52:$B$59,0), MATCH("*3rd*",'Richard-SESSION'!$K$7:$T$7,0)),"")</f>
        <v>#N/A</v>
      </c>
      <c r="L41" s="44" t="e">
        <f>INDEX('Richard-SESSION'!$L$52:$U$59, MATCH("*Clean *",'Richard-SESSION'!$B$52:$B$59,0), MATCH("*3rd*",'Richard-SESSION'!$K$7:$T$7,0))</f>
        <v>#N/A</v>
      </c>
      <c r="M41" s="131" t="e">
        <f>IF($A$38='Richard-SESSION'!$A$52,INDEX('Richard-SESSION'!$K$52:$T$59, MATCH("*Lat Pulldown*",'Richard-SESSION'!$B$52:$B$59,0), MATCH("*3rd*",'Richard-SESSION'!$K$7:$T$7,0)),"")</f>
        <v>#N/A</v>
      </c>
      <c r="N41" s="48" t="e">
        <f>INDEX('Richard-SESSION'!$L$52:$U$59, MATCH("*Lat Pulldown*",'Richard-SESSION'!$B$52:$B$59,0), MATCH("*3rd*",'Richard-SESSION'!$K$7:$T$7,0))</f>
        <v>#N/A</v>
      </c>
      <c r="O41" s="132"/>
      <c r="P41" s="126"/>
      <c r="Q41" s="118"/>
      <c r="R41" s="118"/>
    </row>
    <row r="42" spans="1:40">
      <c r="B42" t="s">
        <v>6</v>
      </c>
      <c r="C42" s="131" t="e">
        <f>IF($A$38='Richard-SESSION'!$A$52,INDEX('Richard-SESSION'!$K$52:$T$59, MATCH("*Squat*",'Richard-SESSION'!$B$52:$B$59,0), MATCH("*4th*",'Richard-SESSION'!$K$7:$T$7,0)),"")</f>
        <v>#N/A</v>
      </c>
      <c r="D42" s="132" t="e">
        <f>INDEX('Richard-SESSION'!L$52:U$59, MATCH("*Squat*",'Richard-SESSION'!$B$52:$B$59,0), MATCH("*4th*",'Richard-SESSION'!K$7:T$7,0))</f>
        <v>#N/A</v>
      </c>
      <c r="E42" s="131" t="e">
        <f>IF($A$38='Richard-SESSION'!$A$52,INDEX('Richard-SESSION'!$K$52:$T$59, MATCH("*Deadlift*",'Richard-SESSION'!$B$52:$B$59,0), MATCH("*4th*",'Richard-SESSION'!$K$7:$T$7,0)),"")</f>
        <v>#N/A</v>
      </c>
      <c r="F42" s="131" t="e">
        <f>INDEX('Richard-SESSION'!$L$52:$U$59, MATCH("*Deadlift*",'Richard-SESSION'!$B$52:$B$59,0), MATCH("*4th*",'Richard-SESSION'!$K$7:$T$7,0))</f>
        <v>#N/A</v>
      </c>
      <c r="G42" s="131" t="e">
        <f>IF($A$38='Richard-SESSION'!$A$52,INDEX('Richard-SESSION'!$K$52:$T$59, MATCH("*Bench Press*",'Richard-SESSION'!$B$52:$B$59,0), MATCH("*4th*",'Richard-SESSION'!$K$7:$T$7,0)),"")</f>
        <v>#N/A</v>
      </c>
      <c r="H42" s="131" t="e">
        <f>INDEX('Richard-SESSION'!$L$52:$U$59, MATCH("*Bench Press*",'Richard-SESSION'!$B$52:$B$59,0), MATCH("*4th*",'Richard-SESSION'!$K$7:$T$7,0))</f>
        <v>#N/A</v>
      </c>
      <c r="I42" s="132" t="e">
        <f>IF($A$38='Richard-SESSION'!$A$52,INDEX('Richard-SESSION'!$K$52:$T$59, MATCH("*Military*",'Richard-SESSION'!$B$52:$B$59,0), MATCH("*4th*",'Richard-SESSION'!$K$7:$T$7,0)),"")</f>
        <v>#N/A</v>
      </c>
      <c r="J42" s="44" t="e">
        <f>INDEX('Richard-SESSION'!$L$52:$U$59, MATCH("*Military*",'Richard-SESSION'!$B$52:$B$59,0), MATCH("*4th*",'Richard-SESSION'!$K$7:$T$7,0))</f>
        <v>#N/A</v>
      </c>
      <c r="K42" s="131" t="e">
        <f>IF($A$38='Richard-SESSION'!$A$52,INDEX('Richard-SESSION'!$K$52:$T$59, MATCH("*Clean *",'Richard-SESSION'!$B$52:$B$59,0), MATCH("*4th*",'Richard-SESSION'!$K$7:$T$7,0)),"")</f>
        <v>#N/A</v>
      </c>
      <c r="L42" s="44" t="e">
        <f>INDEX('Richard-SESSION'!$L$52:$U$59, MATCH("*Clean *",'Richard-SESSION'!$B$52:$B$59,0), MATCH("*4th*",'Richard-SESSION'!$K$7:$T$7,0))</f>
        <v>#N/A</v>
      </c>
      <c r="M42" s="131" t="e">
        <f>IF($A$38='Richard-SESSION'!$A$52,INDEX('Richard-SESSION'!$K$52:$T$59, MATCH("*Lat Pulldown*",'Richard-SESSION'!$B$52:$B$59,0), MATCH("*4th*",'Richard-SESSION'!$K$7:$T$7,0)),"")</f>
        <v>#N/A</v>
      </c>
      <c r="N42" s="44" t="e">
        <f>INDEX('Richard-SESSION'!$L$52:$U$59, MATCH("*Lat Pulldown*",'Richard-SESSION'!$B$52:$B$59,0), MATCH("*4th*",'Richard-SESSION'!$K$7:$T$7,0))</f>
        <v>#N/A</v>
      </c>
      <c r="O42" s="132"/>
      <c r="P42" s="126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IF($A$38='Richard-SESSION'!$A$52,INDEX('Richard-SESSION'!$K$52:$T$59, MATCH("*Squat*",'Richard-SESSION'!$B$52:$B$59,0), MATCH("*5th*",'Richard-SESSION'!$K$7:$T$7,0)),"")</f>
        <v>#N/A</v>
      </c>
      <c r="D43" s="132" t="e">
        <f>INDEX('Richard-SESSION'!L$52:U$59, MATCH("*Squat*",'Richard-SESSION'!$B$52:$B$59,0), MATCH("*5th*",'Richard-SESSION'!K$7:T$7,0))</f>
        <v>#N/A</v>
      </c>
      <c r="E43" s="131" t="e">
        <f>IF($A$38='Richard-SESSION'!$A$52,INDEX('Richard-SESSION'!$K$52:$T$59, MATCH("*Deadlift*",'Richard-SESSION'!$B$52:$B$59,0), MATCH("*5th*",'Richard-SESSION'!$K$7:$T$7,0)),"")</f>
        <v>#N/A</v>
      </c>
      <c r="F43" s="131" t="e">
        <f>INDEX('Richard-SESSION'!$L$52:$U$59, MATCH("*Deadlift*",'Richard-SESSION'!$B$52:$B$59,0), MATCH("*5th*",'Richard-SESSION'!$K$7:$T$7,0))</f>
        <v>#N/A</v>
      </c>
      <c r="G43" s="131" t="e">
        <f>IF($A$38='Richard-SESSION'!$A$52,INDEX('Richard-SESSION'!$K$52:$T$59, MATCH("*Bench Press*",'Richard-SESSION'!$B$52:$B$59,0), MATCH("*5th*",'Richard-SESSION'!$K$7:$T$7,0)),"")</f>
        <v>#N/A</v>
      </c>
      <c r="H43" s="131" t="e">
        <f>INDEX('Richard-SESSION'!$L$52:$U$59, MATCH("*Bench Press*",'Richard-SESSION'!$B$52:$B$59,0), MATCH("*5th*",'Richard-SESSION'!$K$7:$T$7,0))</f>
        <v>#N/A</v>
      </c>
      <c r="I43" s="132" t="e">
        <f>IF($A$38='Richard-SESSION'!$A$52,INDEX('Richard-SESSION'!$K$52:$T$59, MATCH("*Military*",'Richard-SESSION'!$B$52:$B$59,0), MATCH("*5th*",'Richard-SESSION'!$K$7:$T$7,0)),"")</f>
        <v>#N/A</v>
      </c>
      <c r="J43" s="44" t="e">
        <f>INDEX('Richard-SESSION'!$L$52:$U$59, MATCH("*Military*",'Richard-SESSION'!$B$52:$B$59,0), MATCH("*5th*",'Richard-SESSION'!$K$7:$T$7,0))</f>
        <v>#N/A</v>
      </c>
      <c r="K43" s="131" t="e">
        <f>IF($A$38='Richard-SESSION'!$A$52,INDEX('Richard-SESSION'!$K$52:$T$59, MATCH("*Clean *",'Richard-SESSION'!$B$52:$B$59,0), MATCH("*5th*",'Richard-SESSION'!$K$7:$T$7,0)),"")</f>
        <v>#N/A</v>
      </c>
      <c r="L43" s="44" t="e">
        <f>INDEX('Richard-SESSION'!$L$52:$U$59, MATCH("*Clean *",'Richard-SESSION'!$B$52:$B$59,0), MATCH("*5th*",'Richard-SESSION'!$K$7:$T$7,0))</f>
        <v>#N/A</v>
      </c>
      <c r="M43" s="131" t="e">
        <f>IF($A$38='Richard-SESSION'!$A$52,INDEX('Richard-SESSION'!$K$52:$T$59, MATCH("*Lat Pulldown*",'Richard-SESSION'!$B$52:$B$59,0), MATCH("*5th*",'Richard-SESSION'!$K$7:$T$7,0)),"")</f>
        <v>#N/A</v>
      </c>
      <c r="N43" s="44" t="e">
        <f>INDEX('Richard-SESSION'!$L$52:$U$59, MATCH("*Lat Pulldown*",'Richard-SESSION'!$B$52:$B$59,0), MATCH("*5th*",'Richard-SESSION'!$K$7:$T$7,0))</f>
        <v>#N/A</v>
      </c>
      <c r="O43" s="132"/>
      <c r="P43" s="126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'Richard-SESSION'!A61</f>
        <v>0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 t="e">
        <f>MAX(M45:M49)</f>
        <v>#N/A</v>
      </c>
      <c r="N44" s="117" t="e">
        <f t="array" ref="N44">MAX(IF(M45:M49=M44,N45:N49))</f>
        <v>#N/A</v>
      </c>
      <c r="O44" s="133" t="e">
        <f>IF($A$44='Richard-SESSION'!$A$61,INDEX('Richard-SESSION'!$K$61:$T$68, MATCH("*1k Row*",'Richard-SESSION'!$B$61:$B$68,0), MATCH("*1st*",'Richard-SESSION'!$K$7:$T$7,0)),"")</f>
        <v>#N/A</v>
      </c>
      <c r="P44" s="128" t="e">
        <f>IF($A$44='Richard-SESSION'!$A$61,INDEX('Richard-SESSION'!$K$61:$T$68, MATCH("*HIIT*",'Richard-SESSION'!$B$61:$B$68,0), MATCH("*1st*",'Richard-SESSION'!$K$7:$T$7,0)),"")</f>
        <v>#N/A</v>
      </c>
      <c r="Q44" s="119" t="e">
        <f>INDEX('Richard-SESSION'!$L$61:$U$68, MATCH("*HIIT*",'Richard-SESSION'!$B$61:$B$68,0), MATCH("*1st*",'Richard-SESSION'!$K$7:$T$7,0))</f>
        <v>#N/A</v>
      </c>
      <c r="R44" s="119">
        <f>'Richard-SESSION'!U61</f>
        <v>0</v>
      </c>
      <c r="S44" s="116"/>
      <c r="T44" s="116"/>
      <c r="U44" s="120">
        <f>'Richard-SESSION'!A61</f>
        <v>0</v>
      </c>
      <c r="V44" s="120">
        <f>'Richard-SESSION'!A62</f>
        <v>0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IF($A$44='Richard-SESSION'!$A$61,INDEX('Richard-SESSION'!$K$61:$T$69, MATCH("*Squat*",'Richard-SESSION'!$B$61:$B$69,0), MATCH("*1st*",'Richard-SESSION'!$K$7:$T$7,0)),"")</f>
        <v>#N/A</v>
      </c>
      <c r="D45" s="132" t="e">
        <f>INDEX('Richard-SESSION'!L$61:U$69, MATCH("*Squat*",'Richard-SESSION'!$B$61:$B$69,0), MATCH("*1st*",'Richard-SESSION'!K$7:T$7,0))</f>
        <v>#N/A</v>
      </c>
      <c r="E45" s="131" t="e">
        <f>IF($A$44='Richard-SESSION'!$A$61,INDEX('Richard-SESSION'!$K$61:$T$68, MATCH("*Deadlift*",'Richard-SESSION'!$B$61:$B$68,0), MATCH("*1st*",'Richard-SESSION'!$K$7:$T$7,0)),"")</f>
        <v>#N/A</v>
      </c>
      <c r="F45" s="131" t="e">
        <f>INDEX('Richard-SESSION'!$L$61:$U$68, MATCH("*Deadlift*",'Richard-SESSION'!$B$61:$B$68,0), MATCH("*1st*",'Richard-SESSION'!$K$7:$T$7,0))</f>
        <v>#N/A</v>
      </c>
      <c r="G45" s="131" t="e">
        <f>IF($A$44='Richard-SESSION'!$A$61,INDEX('Richard-SESSION'!$K$61:$T$68, MATCH("*Bench Press*",'Richard-SESSION'!$B$61:$B$68,0), MATCH("*1st*",'Richard-SESSION'!$K$7:$T$7,0)),"")</f>
        <v>#N/A</v>
      </c>
      <c r="H45" s="131" t="e">
        <f>INDEX('Richard-SESSION'!$L$61:$U$68, MATCH("*Bench Press*",'Richard-SESSION'!$B$61:$B$68,0), MATCH("*1st*",'Richard-SESSION'!$K$7:$T$7,0))</f>
        <v>#N/A</v>
      </c>
      <c r="I45" s="132" t="e">
        <f>IF($A$44='Richard-SESSION'!$A$61,INDEX('Richard-SESSION'!$K$61:$T$68, MATCH("*Military*",'Richard-SESSION'!$B$61:$B$68,0), MATCH("*1st*",'Richard-SESSION'!$K$7:$T$7,0)),"")</f>
        <v>#N/A</v>
      </c>
      <c r="J45" s="48" t="e">
        <f>INDEX('Richard-SESSION'!$L$61:$U$68, MATCH("*Military*",'Richard-SESSION'!$B$61:$B$68,0), MATCH("*1st*",'Richard-SESSION'!$K$7:$T$7,0))</f>
        <v>#N/A</v>
      </c>
      <c r="K45" s="131" t="e">
        <f>IF($A$44='Richard-SESSION'!$A$61,INDEX('Richard-SESSION'!$K$61:$T$68, MATCH("*Clean *",'Richard-SESSION'!$B$61:$B$68,0), MATCH("*1st*",'Richard-SESSION'!$K$7:$T$7,0)),"")</f>
        <v>#N/A</v>
      </c>
      <c r="L45" s="48" t="e">
        <f>INDEX('Richard-SESSION'!$L$61:$U$68, MATCH("*Clean *",'Richard-SESSION'!$B$61:$B$68,0), MATCH("*1st*",'Richard-SESSION'!$K$7:$T$7,0))</f>
        <v>#N/A</v>
      </c>
      <c r="M45" s="131" t="e">
        <f>IF($A$44='Richard-SESSION'!$A$61,INDEX('Richard-SESSION'!$K$61:$T$68, MATCH("*Lat Pulldown*",'Richard-SESSION'!$B$61:$B$68,0), MATCH("*1st*",'Richard-SESSION'!$K$7:$T$7,0)),"")</f>
        <v>#N/A</v>
      </c>
      <c r="N45" s="48" t="e">
        <f>INDEX('Richard-SESSION'!$L$61:$U$68, MATCH("*Lat Pulldown*",'Richard-SESSION'!$B$61:$B$68,0), MATCH("*1st*",'Richard-SESSION'!$K$7:$T$7,0))</f>
        <v>#N/A</v>
      </c>
      <c r="O45" s="132"/>
      <c r="P45" s="126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IF($A$44='Richard-SESSION'!$A$61,INDEX('Richard-SESSION'!$K$61:$T$69, MATCH("*Squat*",'Richard-SESSION'!$B$61:$B$69,0), MATCH("*2nd*",'Richard-SESSION'!$K$7:$T$7,0)),"")</f>
        <v>#N/A</v>
      </c>
      <c r="D46" s="132" t="e">
        <f>INDEX('Richard-SESSION'!L$61:U$69, MATCH("*Squat*",'Richard-SESSION'!$B$61:$B$69,0), MATCH("*2nd*",'Richard-SESSION'!K$7:T$7,0))</f>
        <v>#N/A</v>
      </c>
      <c r="E46" s="131" t="e">
        <f>IF($A$44='Richard-SESSION'!$A$61,INDEX('Richard-SESSION'!$K$61:$T$68, MATCH("*Deadlift*",'Richard-SESSION'!$B$61:$B$68,0), MATCH("*2ND*",'Richard-SESSION'!$K$7:$T$7,0)),"")</f>
        <v>#N/A</v>
      </c>
      <c r="F46" s="131" t="e">
        <f>INDEX('Richard-SESSION'!$L$61:$U$68, MATCH("*Deadlift*",'Richard-SESSION'!$B$61:$B$68,0), MATCH("*2nd*",'Richard-SESSION'!$K$7:$T$7,0))</f>
        <v>#N/A</v>
      </c>
      <c r="G46" s="131" t="e">
        <f>IF($A$44='Richard-SESSION'!$A$61,INDEX('Richard-SESSION'!$K$61:$T$68, MATCH("*Bench Press*",'Richard-SESSION'!$B$61:$B$68,0), MATCH("*2ND*",'Richard-SESSION'!$K$7:$T$7,0)),"")</f>
        <v>#N/A</v>
      </c>
      <c r="H46" s="131" t="e">
        <f>INDEX('Richard-SESSION'!$L$61:$U$68, MATCH("*Bench Press*",'Richard-SESSION'!$B$61:$B$68,0), MATCH("*2nd*",'Richard-SESSION'!$K$7:$T$7,0))</f>
        <v>#N/A</v>
      </c>
      <c r="I46" s="132" t="e">
        <f>IF($A$44='Richard-SESSION'!$A$61,INDEX('Richard-SESSION'!$K$61:$T$68, MATCH("*Military*",'Richard-SESSION'!$B$61:$B$68,0), MATCH("*2ND*",'Richard-SESSION'!$K$7:$T$7,0)),"")</f>
        <v>#N/A</v>
      </c>
      <c r="J46" s="44" t="e">
        <f>INDEX('Richard-SESSION'!$L$61:$U$68, MATCH("*Military*",'Richard-SESSION'!$B$61:$B$68,0), MATCH("*2nd*",'Richard-SESSION'!$K$7:$T$7,0))</f>
        <v>#N/A</v>
      </c>
      <c r="K46" s="131" t="e">
        <f>IF($A$44='Richard-SESSION'!$A$61,INDEX('Richard-SESSION'!$K$61:$T$68, MATCH("*Clean *",'Richard-SESSION'!$B$61:$B$68,0), MATCH("*2ND*",'Richard-SESSION'!$K$7:$T$7,0)),"")</f>
        <v>#N/A</v>
      </c>
      <c r="L46" s="44" t="e">
        <f>INDEX('Richard-SESSION'!$L$61:$U$68, MATCH("*Clean *",'Richard-SESSION'!$B$61:$B$68,0), MATCH("*2nd*",'Richard-SESSION'!$K$7:$T$7,0))</f>
        <v>#N/A</v>
      </c>
      <c r="M46" s="131" t="e">
        <f>IF($A$44='Richard-SESSION'!$A$61,INDEX('Richard-SESSION'!$K$61:$T$68, MATCH("*Lat Pulldown*",'Richard-SESSION'!$B$61:$B$68,0), MATCH("*2ND*",'Richard-SESSION'!$K$7:$T$7,0)),"")</f>
        <v>#N/A</v>
      </c>
      <c r="N46" s="44" t="e">
        <f>INDEX('Richard-SESSION'!$L$61:$U$68, MATCH("*Lat Pulldown*",'Richard-SESSION'!$B$61:$B$68,0), MATCH("*2nd*",'Richard-SESSION'!$K$7:$T$7,0))</f>
        <v>#N/A</v>
      </c>
      <c r="O46" s="132"/>
      <c r="P46" s="126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IF($A$44='Richard-SESSION'!$A$61,INDEX('Richard-SESSION'!$K$61:$T$69, MATCH("*Squat*",'Richard-SESSION'!$B$61:$B$69,0), MATCH("*3rd*",'Richard-SESSION'!$K$7:$T$7,0)),"")</f>
        <v>#N/A</v>
      </c>
      <c r="D47" s="132" t="e">
        <f>INDEX('Richard-SESSION'!L$61:U$69, MATCH("*Squat*",'Richard-SESSION'!$B$61:$B$69,0), MATCH("*3rd*",'Richard-SESSION'!K$7:T$7,0))</f>
        <v>#N/A</v>
      </c>
      <c r="E47" s="131" t="e">
        <f>IF($A$44='Richard-SESSION'!$A$61,INDEX('Richard-SESSION'!$K$61:$T$68, MATCH("*Deadlift*",'Richard-SESSION'!$B$61:$B$68,0), MATCH("*3rd*",'Richard-SESSION'!$K$7:$T$7,0)),"")</f>
        <v>#N/A</v>
      </c>
      <c r="F47" s="131" t="e">
        <f>INDEX('Richard-SESSION'!$L$61:$U$68, MATCH("*Deadlift*",'Richard-SESSION'!$B$61:$B$68,0), MATCH("*3rd*",'Richard-SESSION'!$K$7:$T$7,0))</f>
        <v>#N/A</v>
      </c>
      <c r="G47" s="131" t="e">
        <f>IF($A$44='Richard-SESSION'!$A$61,INDEX('Richard-SESSION'!$K$61:$T$68, MATCH("*Bench Press*",'Richard-SESSION'!$B$61:$B$68,0), MATCH("*3rd*",'Richard-SESSION'!$K$7:$T$7,0)),"")</f>
        <v>#N/A</v>
      </c>
      <c r="H47" s="131" t="e">
        <f>INDEX('Richard-SESSION'!$L$61:$U$68, MATCH("*Bench Press*",'Richard-SESSION'!$B$61:$B$68,0), MATCH("*3rd*",'Richard-SESSION'!$K$7:$T$7,0))</f>
        <v>#N/A</v>
      </c>
      <c r="I47" s="132" t="e">
        <f>IF($A$44='Richard-SESSION'!$A$61,INDEX('Richard-SESSION'!$K$61:$T$68, MATCH("*Military*",'Richard-SESSION'!$B$61:$B$68,0), MATCH("*3rd*",'Richard-SESSION'!$K$7:$T$7,0)),"")</f>
        <v>#N/A</v>
      </c>
      <c r="J47" s="44" t="e">
        <f>INDEX('Richard-SESSION'!$L$61:$U$68, MATCH("*Military*",'Richard-SESSION'!$B$61:$B$68,0), MATCH("*3rd*",'Richard-SESSION'!$K$7:$T$7,0))</f>
        <v>#N/A</v>
      </c>
      <c r="K47" s="131" t="e">
        <f>IF($A$44='Richard-SESSION'!$A$61,INDEX('Richard-SESSION'!$K$61:$T$68, MATCH("*Clean *",'Richard-SESSION'!$B$61:$B$68,0), MATCH("*3rd*",'Richard-SESSION'!$K$7:$T$7,0)),"")</f>
        <v>#N/A</v>
      </c>
      <c r="L47" s="44" t="e">
        <f>INDEX('Richard-SESSION'!$L$61:$U$68, MATCH("*Clean *",'Richard-SESSION'!$B$61:$B$68,0), MATCH("*3rd*",'Richard-SESSION'!$K$7:$T$7,0))</f>
        <v>#N/A</v>
      </c>
      <c r="M47" s="131" t="e">
        <f>IF($A$44='Richard-SESSION'!$A$61,INDEX('Richard-SESSION'!$K$61:$T$68, MATCH("*Lat Pulldown*",'Richard-SESSION'!$B$61:$B$68,0), MATCH("*3rd*",'Richard-SESSION'!$K$7:$T$7,0)),"")</f>
        <v>#N/A</v>
      </c>
      <c r="N47" s="44" t="e">
        <f>INDEX('Richard-SESSION'!$L$61:$U$68, MATCH("*Lat Pulldown*",'Richard-SESSION'!$B$61:$B$68,0), MATCH("*3rd*",'Richard-SESSION'!$K$7:$T$7,0))</f>
        <v>#N/A</v>
      </c>
      <c r="O47" s="132"/>
      <c r="P47" s="126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IF($A$44='Richard-SESSION'!$A$61,INDEX('Richard-SESSION'!$K$61:$T$69, MATCH("*Squat*",'Richard-SESSION'!$B$61:$B$69,0), MATCH("*4th*",'Richard-SESSION'!$K$7:$T$7,0)),"")</f>
        <v>#N/A</v>
      </c>
      <c r="D48" s="132" t="e">
        <f>INDEX('Richard-SESSION'!L$61:U$69, MATCH("*Squat*",'Richard-SESSION'!$B$61:$B$69,0), MATCH("*4th*",'Richard-SESSION'!K$7:T$7,0))</f>
        <v>#N/A</v>
      </c>
      <c r="E48" s="131" t="e">
        <f>IF($A$44='Richard-SESSION'!$A$61,INDEX('Richard-SESSION'!$K$61:$T$68, MATCH("*Deadlift*",'Richard-SESSION'!$B$61:$B$68,0), MATCH("*4th*",'Richard-SESSION'!$K$7:$T$7,0)),"")</f>
        <v>#N/A</v>
      </c>
      <c r="F48" s="131" t="e">
        <f>INDEX('Richard-SESSION'!$L$61:$U$68, MATCH("*Deadlift*",'Richard-SESSION'!$B$61:$B$68,0), MATCH("*4th*",'Richard-SESSION'!$K$7:$T$7,0))</f>
        <v>#N/A</v>
      </c>
      <c r="G48" s="131" t="e">
        <f>IF($A$44='Richard-SESSION'!$A$61,INDEX('Richard-SESSION'!$K$61:$T$68, MATCH("*Bench Press*",'Richard-SESSION'!$B$61:$B$68,0), MATCH("*4th*",'Richard-SESSION'!$K$7:$T$7,0)),"")</f>
        <v>#N/A</v>
      </c>
      <c r="H48" s="131" t="e">
        <f>INDEX('Richard-SESSION'!$L$61:$U$68, MATCH("*Bench Press*",'Richard-SESSION'!$B$61:$B$68,0), MATCH("*4th*",'Richard-SESSION'!$K$7:$T$7,0))</f>
        <v>#N/A</v>
      </c>
      <c r="I48" s="132" t="e">
        <f>IF($A$44='Richard-SESSION'!$A$61,INDEX('Richard-SESSION'!$K$61:$T$68, MATCH("*Military*",'Richard-SESSION'!$B$61:$B$68,0), MATCH("*4th*",'Richard-SESSION'!$K$7:$T$7,0)),"")</f>
        <v>#N/A</v>
      </c>
      <c r="J48" s="44" t="e">
        <f>INDEX('Richard-SESSION'!$L$61:$U$68, MATCH("*Military*",'Richard-SESSION'!$B$61:$B$68,0), MATCH("*4th*",'Richard-SESSION'!$K$7:$T$7,0))</f>
        <v>#N/A</v>
      </c>
      <c r="K48" s="131" t="e">
        <f>IF($A$44='Richard-SESSION'!$A$61,INDEX('Richard-SESSION'!$K$61:$T$68, MATCH("*Clean *",'Richard-SESSION'!$B$61:$B$68,0), MATCH("*4th*",'Richard-SESSION'!$K$7:$T$7,0)),"")</f>
        <v>#N/A</v>
      </c>
      <c r="L48" s="44" t="e">
        <f>INDEX('Richard-SESSION'!$L$61:$U$68, MATCH("*Clean *",'Richard-SESSION'!$B$61:$B$68,0), MATCH("*4th*",'Richard-SESSION'!$K$7:$T$7,0))</f>
        <v>#N/A</v>
      </c>
      <c r="M48" s="131" t="e">
        <f>IF($A$44='Richard-SESSION'!$A$61,INDEX('Richard-SESSION'!$K$61:$T$68, MATCH("*Lat Pulldown*",'Richard-SESSION'!$B$61:$B$68,0), MATCH("*4th*",'Richard-SESSION'!$K$7:$T$7,0)),"")</f>
        <v>#N/A</v>
      </c>
      <c r="N48" s="44" t="e">
        <f>INDEX('Richard-SESSION'!$L$61:$U$68, MATCH("*Lat Pulldown*",'Richard-SESSION'!$B$61:$B$68,0), MATCH("*4th*",'Richard-SESSION'!$K$7:$T$7,0))</f>
        <v>#N/A</v>
      </c>
      <c r="O48" s="132"/>
      <c r="P48" s="126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IF($A$44='Richard-SESSION'!$A$61,INDEX('Richard-SESSION'!$K$61:$T$69, MATCH("*Squat*",'Richard-SESSION'!$B$61:$B$69,0), MATCH("*5th*",'Richard-SESSION'!$K$7:$T$7,0)),"")</f>
        <v>#N/A</v>
      </c>
      <c r="D49" s="132" t="e">
        <f>INDEX('Richard-SESSION'!L$61:U$69, MATCH("*Squat*",'Richard-SESSION'!$B$61:$B$69,0), MATCH("*5th*",'Richard-SESSION'!K$7:T$7,0))</f>
        <v>#N/A</v>
      </c>
      <c r="E49" s="131" t="e">
        <f>IF($A$44='Richard-SESSION'!$A$61,INDEX('Richard-SESSION'!$K$61:$T$68, MATCH("*Deadlift*",'Richard-SESSION'!$B$61:$B$68,0), MATCH("*5th*",'Richard-SESSION'!$K$7:$T$7,0)),"")</f>
        <v>#N/A</v>
      </c>
      <c r="F49" s="131" t="e">
        <f>INDEX('Richard-SESSION'!$L$61:$U$68, MATCH("*Deadlift*",'Richard-SESSION'!$B$61:$B$68,0), MATCH("*5th*",'Richard-SESSION'!$K$7:$T$7,0))</f>
        <v>#N/A</v>
      </c>
      <c r="G49" s="131" t="e">
        <f>IF($A$44='Richard-SESSION'!$A$61,INDEX('Richard-SESSION'!$K$61:$T$68, MATCH("*Bench Press*",'Richard-SESSION'!$B$61:$B$68,0), MATCH("*5th*",'Richard-SESSION'!$K$7:$T$7,0)),"")</f>
        <v>#N/A</v>
      </c>
      <c r="H49" s="131" t="e">
        <f>INDEX('Richard-SESSION'!$L$61:$U$68, MATCH("*Bench Press*",'Richard-SESSION'!$B$61:$B$68,0), MATCH("*5th*",'Richard-SESSION'!$K$7:$T$7,0))</f>
        <v>#N/A</v>
      </c>
      <c r="I49" s="132" t="e">
        <f>IF($A$44='Richard-SESSION'!$A$61,INDEX('Richard-SESSION'!$K$61:$T$68, MATCH("*Military*",'Richard-SESSION'!$B$61:$B$68,0), MATCH("*5th*",'Richard-SESSION'!$K$7:$T$7,0)),"")</f>
        <v>#N/A</v>
      </c>
      <c r="J49" s="44" t="e">
        <f>INDEX('Richard-SESSION'!$L$61:$U$68, MATCH("*Military*",'Richard-SESSION'!$B$61:$B$68,0), MATCH("*5th*",'Richard-SESSION'!$K$7:$T$7,0))</f>
        <v>#N/A</v>
      </c>
      <c r="K49" s="131" t="e">
        <f>IF($A$44='Richard-SESSION'!$A$61,INDEX('Richard-SESSION'!$K$61:$T$68, MATCH("*Clean *",'Richard-SESSION'!$B$61:$B$68,0), MATCH("*5th*",'Richard-SESSION'!$K$7:$T$7,0)),"")</f>
        <v>#N/A</v>
      </c>
      <c r="L49" s="44" t="e">
        <f>INDEX('Richard-SESSION'!$L$61:$U$68, MATCH("*Clean *",'Richard-SESSION'!$B$61:$B$68,0), MATCH("*5th*",'Richard-SESSION'!$K$7:$T$7,0))</f>
        <v>#N/A</v>
      </c>
      <c r="M49" s="131" t="e">
        <f>IF($A$44='Richard-SESSION'!$A$61,INDEX('Richard-SESSION'!$K$61:$T$68, MATCH("*Lat Pulldown*",'Richard-SESSION'!$B$61:$B$68,0), MATCH("*5th*",'Richard-SESSION'!$K$7:$T$7,0)),"")</f>
        <v>#N/A</v>
      </c>
      <c r="N49" s="44" t="e">
        <f>INDEX('Richard-SESSION'!$L$61:$U$68, MATCH("*Lat Pulldown*",'Richard-SESSION'!$B$61:$B$68,0), MATCH("*5th*",'Richard-SESSION'!$K$7:$T$7,0))</f>
        <v>#N/A</v>
      </c>
      <c r="O49" s="132"/>
      <c r="P49" s="126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'Richard-SESSION'!A70</f>
        <v>0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33" t="e">
        <f>IF($A$50='Richard-SESSION'!$A$70,INDEX('Richard-SESSION'!$K$70:$T$77, MATCH("*1k Row*",'Richard-SESSION'!$B$70:$B$77,0), MATCH("*1st*",'Richard-SESSION'!$K$7:$T$7,0)),"")</f>
        <v>#N/A</v>
      </c>
      <c r="P50" s="128" t="e">
        <f>IF($A$50='Richard-SESSION'!$A$70,INDEX('Richard-SESSION'!$K$70:$T$77, MATCH("*HIIT*",'Richard-SESSION'!$B$70:$B$77,0), MATCH("*1st*",'Richard-SESSION'!$K$7:$T$7,0)),"")</f>
        <v>#N/A</v>
      </c>
      <c r="Q50" s="119" t="e">
        <f>INDEX('Richard-SESSION'!$L$70:$U$77, MATCH("*HIIT*",'Richard-SESSION'!$B$70:$B$77,0), MATCH("*1st*",'Richard-SESSION'!$K$7:$T$7,0))</f>
        <v>#N/A</v>
      </c>
      <c r="R50" s="119">
        <f>'Richard-SESSION'!U70</f>
        <v>0</v>
      </c>
      <c r="S50" s="116"/>
      <c r="T50" s="116"/>
      <c r="U50" s="120">
        <f>'Richard-SESSION'!A70</f>
        <v>0</v>
      </c>
      <c r="V50" s="120">
        <f>'Richard-SESSION'!A71</f>
        <v>0</v>
      </c>
      <c r="W50" s="116"/>
      <c r="X50" s="116"/>
      <c r="Y50" s="116"/>
      <c r="Z50" s="116"/>
      <c r="AA50" s="116"/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IF($A$50='Richard-SESSION'!$A$70,INDEX('Richard-SESSION'!$K$70:$T$77, MATCH("*Squat*",'Richard-SESSION'!$B$70:$B$77,0), MATCH("*1st*",'Richard-SESSION'!$K$7:$T$7,0)),"")</f>
        <v>#N/A</v>
      </c>
      <c r="D51" s="132" t="e">
        <f>INDEX('Richard-SESSION'!L$70:U$77, MATCH("*Squat*",'Richard-SESSION'!$B$70:$B$77,0), MATCH("*1st*",'Richard-SESSION'!K$7:T$7,0))</f>
        <v>#N/A</v>
      </c>
      <c r="E51" s="131" t="e">
        <f>IF($A$50='Richard-SESSION'!$A$70,INDEX('Richard-SESSION'!$K$70:$T$77, MATCH("*Deadlift*",'Richard-SESSION'!$B$70:$B$77,0), MATCH("*1st*",'Richard-SESSION'!$K$7:$T$7,0)),"")</f>
        <v>#N/A</v>
      </c>
      <c r="F51" s="131" t="e">
        <f>INDEX('Richard-SESSION'!$L$70:$U$77, MATCH("*Deadlift*",'Richard-SESSION'!$B$70:$B$77,0), MATCH("*1st*",'Richard-SESSION'!$K$7:$T$7,0))</f>
        <v>#N/A</v>
      </c>
      <c r="G51" s="131" t="e">
        <f>IF($A$50='Richard-SESSION'!$A$70,INDEX('Richard-SESSION'!$K$70:$T$77, MATCH("*Bench Press*",'Richard-SESSION'!$B$70:$B$77,0), MATCH("*1st*",'Richard-SESSION'!$K$7:$T$7,0)),"")</f>
        <v>#N/A</v>
      </c>
      <c r="H51" s="131" t="e">
        <f>INDEX('Richard-SESSION'!$L$70:$U$77, MATCH("*Bench Press*",'Richard-SESSION'!$B$70:$B$77,0), MATCH("*1st*",'Richard-SESSION'!$K$7:$T$7,0))</f>
        <v>#N/A</v>
      </c>
      <c r="I51" s="132" t="e">
        <f>IF($A$50='Richard-SESSION'!$A$70,INDEX('Richard-SESSION'!$K$70:$T$77, MATCH("*Military*",'Richard-SESSION'!$B$70:$B$77,0), MATCH("*1st*",'Richard-SESSION'!$K$7:$T$7,0)),"")</f>
        <v>#N/A</v>
      </c>
      <c r="J51" s="48" t="e">
        <f>INDEX('Richard-SESSION'!$L$70:$U$77, MATCH("*Military*",'Richard-SESSION'!$B$70:$B$77,0), MATCH("*1st*",'Richard-SESSION'!$K$7:$T$7,0))</f>
        <v>#N/A</v>
      </c>
      <c r="K51" s="131" t="e">
        <f>IF($A$50='Richard-SESSION'!$A$70,INDEX('Richard-SESSION'!$K$70:$T$77, MATCH("*Clean *",'Richard-SESSION'!$B$70:$B$77,0), MATCH("*1st*",'Richard-SESSION'!$K$7:$T$7,0)),"")</f>
        <v>#N/A</v>
      </c>
      <c r="L51" s="48" t="e">
        <f>INDEX('Richard-SESSION'!$L$70:$U$77, MATCH("*Clean *",'Richard-SESSION'!$B$70:$B$77,0), MATCH("*1st*",'Richard-SESSION'!$K$7:$T$7,0))</f>
        <v>#N/A</v>
      </c>
      <c r="M51" s="131" t="e">
        <f>IF($A$50='Richard-SESSION'!$A$70,INDEX('Richard-SESSION'!$K$70:$T$77, MATCH("*Lat Pulldown*",'Richard-SESSION'!$B$70:$B$77,0), MATCH("*1st*",'Richard-SESSION'!$K$7:$T$7,0)),"")</f>
        <v>#N/A</v>
      </c>
      <c r="N51" s="48" t="e">
        <f>INDEX('Richard-SESSION'!$L$70:$U$77, MATCH("*Lat Pulldown*",'Richard-SESSION'!$B$70:$B$77,0), MATCH("*1st*",'Richard-SESSION'!$K$7:$T$7,0))</f>
        <v>#N/A</v>
      </c>
      <c r="O51" s="132"/>
      <c r="P51" s="126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IF($A$50='Richard-SESSION'!$A$70,INDEX('Richard-SESSION'!$K$70:$T$77, MATCH("*Squat*",'Richard-SESSION'!$B$70:$B$77,0), MATCH("*2nd*",'Richard-SESSION'!$K$7:$T$7,0)),"")</f>
        <v>#N/A</v>
      </c>
      <c r="D52" s="132" t="e">
        <f>INDEX('Richard-SESSION'!L$70:U$77, MATCH("*Squat*",'Richard-SESSION'!$B$70:$B$77,0), MATCH("*2nd*",'Richard-SESSION'!K$7:T$7,0))</f>
        <v>#N/A</v>
      </c>
      <c r="E52" s="131" t="e">
        <f>IF($A$50='Richard-SESSION'!$A$70,INDEX('Richard-SESSION'!$K$70:$T$77, MATCH("*Deadlift*",'Richard-SESSION'!$B$70:$B$77,0), MATCH("*2ND*",'Richard-SESSION'!$K$7:$T$7,0)),"")</f>
        <v>#N/A</v>
      </c>
      <c r="F52" s="131" t="e">
        <f>INDEX('Richard-SESSION'!$L$70:$U$77, MATCH("*Deadlift*",'Richard-SESSION'!$B$70:$B$77,0), MATCH("*2nd*",'Richard-SESSION'!$K$7:$T$7,0))</f>
        <v>#N/A</v>
      </c>
      <c r="G52" s="131" t="e">
        <f>IF($A$50='Richard-SESSION'!$A$70,INDEX('Richard-SESSION'!$K$70:$T$77, MATCH("*Bench Press*",'Richard-SESSION'!$B$70:$B$77,0), MATCH("*2ND*",'Richard-SESSION'!$K$7:$T$7,0)),"")</f>
        <v>#N/A</v>
      </c>
      <c r="H52" s="131" t="e">
        <f>INDEX('Richard-SESSION'!$L$70:$U$77, MATCH("*Bench Press*",'Richard-SESSION'!$B$70:$B$77,0), MATCH("*2nd*",'Richard-SESSION'!$K$7:$T$7,0))</f>
        <v>#N/A</v>
      </c>
      <c r="I52" s="132" t="e">
        <f>IF($A$50='Richard-SESSION'!$A$70,INDEX('Richard-SESSION'!$K$70:$T$77, MATCH("*Military*",'Richard-SESSION'!$B$70:$B$77,0), MATCH("*2ND*",'Richard-SESSION'!$K$7:$T$7,0)),"")</f>
        <v>#N/A</v>
      </c>
      <c r="J52" s="44" t="e">
        <f>INDEX('Richard-SESSION'!$L$70:$U$77, MATCH("*Military*",'Richard-SESSION'!$B$70:$B$77,0), MATCH("*2nd*",'Richard-SESSION'!$K$7:$T$7,0))</f>
        <v>#N/A</v>
      </c>
      <c r="K52" s="131" t="e">
        <f>IF($A$50='Richard-SESSION'!$A$70,INDEX('Richard-SESSION'!$K$70:$T$77, MATCH("*Clean *",'Richard-SESSION'!$B$70:$B$77,0), MATCH("*2ND*",'Richard-SESSION'!$K$7:$T$7,0)),"")</f>
        <v>#N/A</v>
      </c>
      <c r="L52" s="44" t="e">
        <f>INDEX('Richard-SESSION'!$L$70:$U$77, MATCH("*Clean *",'Richard-SESSION'!$B$70:$B$77,0), MATCH("*2nd*",'Richard-SESSION'!$K$7:$T$7,0))</f>
        <v>#N/A</v>
      </c>
      <c r="M52" s="131" t="e">
        <f>IF($A$50='Richard-SESSION'!$A$70,INDEX('Richard-SESSION'!$K$70:$T$77, MATCH("*Lat Pulldown*",'Richard-SESSION'!$B$70:$B$77,0), MATCH("*2ND*",'Richard-SESSION'!$K$7:$T$7,0)),"")</f>
        <v>#N/A</v>
      </c>
      <c r="N52" s="44" t="e">
        <f>INDEX('Richard-SESSION'!$L$70:$U$77, MATCH("*Lat Pulldown*",'Richard-SESSION'!$B$70:$B$77,0), MATCH("*2nd*",'Richard-SESSION'!$K$7:$T$7,0))</f>
        <v>#N/A</v>
      </c>
      <c r="O52" s="132"/>
      <c r="P52" s="126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IF($A$50='Richard-SESSION'!$A$70,INDEX('Richard-SESSION'!$K$70:$T$77, MATCH("*Squat*",'Richard-SESSION'!$B$70:$B$77,0), MATCH("*3rd*",'Richard-SESSION'!$K$7:$T$7,0)),"")</f>
        <v>#N/A</v>
      </c>
      <c r="D53" s="132" t="e">
        <f>INDEX('Richard-SESSION'!L$70:U$77, MATCH("*Squat*",'Richard-SESSION'!$B$70:$B$77,0), MATCH("*3rd*",'Richard-SESSION'!K$7:T$7,0))</f>
        <v>#N/A</v>
      </c>
      <c r="E53" s="131" t="e">
        <f>IF($A$50='Richard-SESSION'!$A$70,INDEX('Richard-SESSION'!$K$70:$T$77, MATCH("*Deadlift*",'Richard-SESSION'!$B$70:$B$77,0), MATCH("*3rd*",'Richard-SESSION'!$K$7:$T$7,0)),"")</f>
        <v>#N/A</v>
      </c>
      <c r="F53" s="131" t="e">
        <f>INDEX('Richard-SESSION'!$L$70:$U$77, MATCH("*Deadlift*",'Richard-SESSION'!$B$70:$B$77,0), MATCH("*3rd*",'Richard-SESSION'!$K$7:$T$7,0))</f>
        <v>#N/A</v>
      </c>
      <c r="G53" s="131" t="e">
        <f>IF($A$50='Richard-SESSION'!$A$70,INDEX('Richard-SESSION'!$K$70:$T$77, MATCH("*Bench Press*",'Richard-SESSION'!$B$70:$B$77,0), MATCH("*3rd*",'Richard-SESSION'!$K$7:$T$7,0)),"")</f>
        <v>#N/A</v>
      </c>
      <c r="H53" s="131" t="e">
        <f>INDEX('Richard-SESSION'!$L$70:$U$77, MATCH("*Bench Press*",'Richard-SESSION'!$B$70:$B$77,0), MATCH("*3rd*",'Richard-SESSION'!$K$7:$T$7,0))</f>
        <v>#N/A</v>
      </c>
      <c r="I53" s="132" t="e">
        <f>IF($A$50='Richard-SESSION'!$A$70,INDEX('Richard-SESSION'!$K$70:$T$77, MATCH("*Military*",'Richard-SESSION'!$B$70:$B$77,0), MATCH("*3rd*",'Richard-SESSION'!$K$7:$T$7,0)),"")</f>
        <v>#N/A</v>
      </c>
      <c r="J53" s="44" t="e">
        <f>INDEX('Richard-SESSION'!$L$70:$U$77, MATCH("*Military*",'Richard-SESSION'!$B$70:$B$77,0), MATCH("*3rd*",'Richard-SESSION'!$K$7:$T$7,0))</f>
        <v>#N/A</v>
      </c>
      <c r="K53" s="131" t="e">
        <f>IF($A$50='Richard-SESSION'!$A$70,INDEX('Richard-SESSION'!$K$70:$T$77, MATCH("*Clean *",'Richard-SESSION'!$B$70:$B$77,0), MATCH("*3rd*",'Richard-SESSION'!$K$7:$T$7,0)),"")</f>
        <v>#N/A</v>
      </c>
      <c r="L53" s="44" t="e">
        <f>INDEX('Richard-SESSION'!$L$70:$U$77, MATCH("*Clean *",'Richard-SESSION'!$B$70:$B$77,0), MATCH("*3rd*",'Richard-SESSION'!$K$7:$T$7,0))</f>
        <v>#N/A</v>
      </c>
      <c r="M53" s="131" t="e">
        <f>IF($A$50='Richard-SESSION'!$A$70,INDEX('Richard-SESSION'!$K$70:$T$77, MATCH("*Lat Pulldown*",'Richard-SESSION'!$B$70:$B$77,0), MATCH("*3rd*",'Richard-SESSION'!$K$7:$T$7,0)),"")</f>
        <v>#N/A</v>
      </c>
      <c r="N53" s="44" t="e">
        <f>INDEX('Richard-SESSION'!$L$70:$U$77, MATCH("*Lat Pulldown*",'Richard-SESSION'!$B$70:$B$77,0), MATCH("*3rd*",'Richard-SESSION'!$K$7:$T$7,0))</f>
        <v>#N/A</v>
      </c>
      <c r="O53" s="132"/>
      <c r="P53" s="126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IF($A$50='Richard-SESSION'!$A$70,INDEX('Richard-SESSION'!$K$70:$T$77, MATCH("*Squat*",'Richard-SESSION'!$B$70:$B$77,0), MATCH("*4th*",'Richard-SESSION'!$K$7:$T$7,0)),"")</f>
        <v>#N/A</v>
      </c>
      <c r="D54" s="132" t="e">
        <f>INDEX('Richard-SESSION'!L$70:U$77, MATCH("*Squat*",'Richard-SESSION'!$B$70:$B$77,0), MATCH("*4th*",'Richard-SESSION'!K$7:T$7,0))</f>
        <v>#N/A</v>
      </c>
      <c r="E54" s="131" t="e">
        <f>IF($A$50='Richard-SESSION'!$A$70,INDEX('Richard-SESSION'!$K$70:$T$77, MATCH("*Deadlift*",'Richard-SESSION'!$B$70:$B$77,0), MATCH("*4th*",'Richard-SESSION'!$K$7:$T$7,0)),"")</f>
        <v>#N/A</v>
      </c>
      <c r="F54" s="131" t="e">
        <f>INDEX('Richard-SESSION'!$L$70:$U$77, MATCH("*Deadlift*",'Richard-SESSION'!$B$70:$B$77,0), MATCH("*4th*",'Richard-SESSION'!$K$7:$T$7,0))</f>
        <v>#N/A</v>
      </c>
      <c r="G54" s="131" t="e">
        <f>IF($A$50='Richard-SESSION'!$A$70,INDEX('Richard-SESSION'!$K$70:$T$77, MATCH("*Bench Press*",'Richard-SESSION'!$B$70:$B$77,0), MATCH("*4th*",'Richard-SESSION'!$K$7:$T$7,0)),"")</f>
        <v>#N/A</v>
      </c>
      <c r="H54" s="131" t="e">
        <f>INDEX('Richard-SESSION'!$L$70:$U$77, MATCH("*Bench Press*",'Richard-SESSION'!$B$70:$B$77,0), MATCH("*4th*",'Richard-SESSION'!$K$7:$T$7,0))</f>
        <v>#N/A</v>
      </c>
      <c r="I54" s="132" t="e">
        <f>IF($A$50='Richard-SESSION'!$A$70,INDEX('Richard-SESSION'!$K$70:$T$77, MATCH("*Military*",'Richard-SESSION'!$B$70:$B$77,0), MATCH("*4th*",'Richard-SESSION'!$K$7:$T$7,0)),"")</f>
        <v>#N/A</v>
      </c>
      <c r="J54" s="44" t="e">
        <f>INDEX('Richard-SESSION'!$L$70:$U$77, MATCH("*Military*",'Richard-SESSION'!$B$70:$B$77,0), MATCH("*4th*",'Richard-SESSION'!$K$7:$T$7,0))</f>
        <v>#N/A</v>
      </c>
      <c r="K54" s="131" t="e">
        <f>IF($A$50='Richard-SESSION'!$A$70,INDEX('Richard-SESSION'!$K$70:$T$77, MATCH("*Clean *",'Richard-SESSION'!$B$70:$B$77,0), MATCH("*4th*",'Richard-SESSION'!$K$7:$T$7,0)),"")</f>
        <v>#N/A</v>
      </c>
      <c r="L54" s="44" t="e">
        <f>INDEX('Richard-SESSION'!$L$70:$U$77, MATCH("*Clean *",'Richard-SESSION'!$B$70:$B$77,0), MATCH("*4th*",'Richard-SESSION'!$K$7:$T$7,0))</f>
        <v>#N/A</v>
      </c>
      <c r="M54" s="131" t="e">
        <f>IF($A$50='Richard-SESSION'!$A$70,INDEX('Richard-SESSION'!$K$70:$T$77, MATCH("*Lat Pulldown*",'Richard-SESSION'!$B$70:$B$77,0), MATCH("*4th*",'Richard-SESSION'!$K$7:$T$7,0)),"")</f>
        <v>#N/A</v>
      </c>
      <c r="N54" s="44" t="e">
        <f>INDEX('Richard-SESSION'!$L$70:$U$77, MATCH("*Lat Pulldown*",'Richard-SESSION'!$B$70:$B$77,0), MATCH("*4th*",'Richard-SESSION'!$K$7:$T$7,0))</f>
        <v>#N/A</v>
      </c>
      <c r="O54" s="132"/>
      <c r="P54" s="126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IF($A$50='Richard-SESSION'!$A$70,INDEX('Richard-SESSION'!$K$70:$T$77, MATCH("*Squat*",'Richard-SESSION'!$B$70:$B$77,0), MATCH("*5th*",'Richard-SESSION'!$K$7:$T$7,0)),"")</f>
        <v>#N/A</v>
      </c>
      <c r="D55" s="132" t="e">
        <f>INDEX('Richard-SESSION'!L$70:U$77, MATCH("*Squat*",'Richard-SESSION'!$B$70:$B$77,0), MATCH("*5th*",'Richard-SESSION'!K$7:T$7,0))</f>
        <v>#N/A</v>
      </c>
      <c r="E55" s="131" t="e">
        <f>IF($A$50='Richard-SESSION'!$A$70,INDEX('Richard-SESSION'!$K$70:$T$77, MATCH("*Deadlift*",'Richard-SESSION'!$B$70:$B$77,0), MATCH("*5th*",'Richard-SESSION'!$K$7:$T$7,0)),"")</f>
        <v>#N/A</v>
      </c>
      <c r="F55" s="131" t="e">
        <f>INDEX('Richard-SESSION'!$L$70:$U$77, MATCH("*Deadlift*",'Richard-SESSION'!$B$70:$B$77,0), MATCH("*5th*",'Richard-SESSION'!$K$7:$T$7,0))</f>
        <v>#N/A</v>
      </c>
      <c r="G55" s="131" t="e">
        <f>IF($A$50='Richard-SESSION'!$A$70,INDEX('Richard-SESSION'!$K$70:$T$77, MATCH("*Bench Press*",'Richard-SESSION'!$B$70:$B$77,0), MATCH("*5th*",'Richard-SESSION'!$K$7:$T$7,0)),"")</f>
        <v>#N/A</v>
      </c>
      <c r="H55" s="131" t="e">
        <f>INDEX('Richard-SESSION'!$L$70:$U$77, MATCH("*Bench Press*",'Richard-SESSION'!$B$70:$B$77,0), MATCH("*5th*",'Richard-SESSION'!$K$7:$T$7,0))</f>
        <v>#N/A</v>
      </c>
      <c r="I55" s="132" t="e">
        <f>IF($A$50='Richard-SESSION'!$A$70,INDEX('Richard-SESSION'!$K$70:$T$77, MATCH("*Military*",'Richard-SESSION'!$B$70:$B$77,0), MATCH("*5th*",'Richard-SESSION'!$K$7:$T$7,0)),"")</f>
        <v>#N/A</v>
      </c>
      <c r="J55" s="44" t="e">
        <f>INDEX('Richard-SESSION'!$L$70:$U$77, MATCH("*Military*",'Richard-SESSION'!$B$70:$B$77,0), MATCH("*5th*",'Richard-SESSION'!$K$7:$T$7,0))</f>
        <v>#N/A</v>
      </c>
      <c r="K55" s="131" t="e">
        <f>IF($A$50='Richard-SESSION'!$A$70,INDEX('Richard-SESSION'!$K$70:$T$77, MATCH("*Clean *",'Richard-SESSION'!$B$70:$B$77,0), MATCH("*5th*",'Richard-SESSION'!$K$7:$T$7,0)),"")</f>
        <v>#N/A</v>
      </c>
      <c r="L55" s="44" t="e">
        <f>INDEX('Richard-SESSION'!$L$70:$U$77, MATCH("*Clean *",'Richard-SESSION'!$B$70:$B$77,0), MATCH("*5th*",'Richard-SESSION'!$K$7:$T$7,0))</f>
        <v>#N/A</v>
      </c>
      <c r="M55" s="131" t="e">
        <f>IF($A$50='Richard-SESSION'!$A$70,INDEX('Richard-SESSION'!$K$70:$T$77, MATCH("*Lat Pulldown*",'Richard-SESSION'!$B$70:$B$77,0), MATCH("*5th*",'Richard-SESSION'!$K$7:$T$7,0)),"")</f>
        <v>#N/A</v>
      </c>
      <c r="N55" s="44" t="e">
        <f>INDEX('Richard-SESSION'!$L$70:$U$77, MATCH("*Lat Pulldown*",'Richard-SESSION'!$B$70:$B$77,0), MATCH("*5th*",'Richard-SESSION'!$K$7:$T$7,0))</f>
        <v>#N/A</v>
      </c>
      <c r="O55" s="132"/>
      <c r="P55" s="126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'Richard-SESSION'!A79</f>
        <v>0</v>
      </c>
      <c r="B56" s="116" t="s">
        <v>84</v>
      </c>
      <c r="C56" s="117" t="e">
        <f>MAX(C57:C61)</f>
        <v>#REF!</v>
      </c>
      <c r="D56" s="116" t="e">
        <f t="array" ref="D56">MAX(IF(C57:C61=C56,D57:D61))</f>
        <v>#REF!</v>
      </c>
      <c r="E56" s="116" t="e">
        <f>MAX(E57:E61)</f>
        <v>#REF!</v>
      </c>
      <c r="F56" s="116" t="e">
        <f t="array" ref="F56">MAX(IF(E57:E61=E56,F57:F61))</f>
        <v>#REF!</v>
      </c>
      <c r="G56" s="116" t="e">
        <f>MAX(G57:G61)</f>
        <v>#REF!</v>
      </c>
      <c r="H56" s="116" t="e">
        <f t="array" ref="H56">MAX(IF(G57:G61=G56,H57:H61))</f>
        <v>#REF!</v>
      </c>
      <c r="I56" s="116" t="e">
        <f>MAX(I57:I61)</f>
        <v>#REF!</v>
      </c>
      <c r="J56" s="116" t="e">
        <f t="array" ref="J56">MAX(IF(I57:I61=I56,J57:J61))</f>
        <v>#REF!</v>
      </c>
      <c r="K56" s="116" t="e">
        <f>MAX(K57:K61)</f>
        <v>#REF!</v>
      </c>
      <c r="L56" s="116" t="e">
        <f t="array" ref="L56">MAX(IF(K57:K61=K56,L57:L61))</f>
        <v>#REF!</v>
      </c>
      <c r="M56" s="116" t="e">
        <f>MAX(M57:M61)</f>
        <v>#REF!</v>
      </c>
      <c r="N56" s="117" t="e">
        <f t="array" ref="N56">MAX(IF(M57:M61=M56,N57:N61))</f>
        <v>#REF!</v>
      </c>
      <c r="O56" s="133" t="e">
        <f>IF(#REF!='Richard-SESSION'!$A$79,INDEX('Richard-SESSION'!$K$79:$T$86, MATCH("*1k Row*",'Richard-SESSION'!$B$79:$B$86,0), MATCH("*1st*",'Richard-SESSION'!$K$7:$T$7,0)),"")</f>
        <v>#REF!</v>
      </c>
      <c r="P56" s="128" t="e">
        <f>IF(#REF!='Richard-SESSION'!$A$79,INDEX('Richard-SESSION'!$K$79:$T$86, MATCH("*HIIT*",'Richard-SESSION'!$B$79:$B$86,0), MATCH("*1st*",'Richard-SESSION'!$K$7:$T$7,0)),"")</f>
        <v>#REF!</v>
      </c>
      <c r="Q56" s="119" t="e">
        <f>INDEX('Richard-SESSION'!$L$79:$U$86, MATCH("*HIIT*",'Richard-SESSION'!$B$79:$B$86,0), MATCH("*1st*",'Richard-SESSION'!$K$7:$T$7,0))</f>
        <v>#N/A</v>
      </c>
      <c r="R56" s="119">
        <f>'Richard-SESSION'!U79</f>
        <v>0</v>
      </c>
      <c r="S56" s="116"/>
      <c r="T56" s="116"/>
      <c r="U56" s="120">
        <f>'Richard-SESSION'!A88</f>
        <v>0</v>
      </c>
      <c r="V56" s="120">
        <f>'Richard-SESSION'!A89</f>
        <v>0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IF(#REF!='Richard-SESSION'!$A$79,INDEX('Richard-SESSION'!$K$79:$T$86, MATCH("*Squat*",'Richard-SESSION'!$B$79:$B$86,0), MATCH("*1st*",'Richard-SESSION'!$K$7:$T$7,0)),"")</f>
        <v>#REF!</v>
      </c>
      <c r="D57" s="132" t="e">
        <f>INDEX('Richard-SESSION'!L$79:U$86, MATCH("*Squat*",'Richard-SESSION'!$B$79:$B$86,0), MATCH("*1st*",'Richard-SESSION'!K$7:T$7,0))</f>
        <v>#N/A</v>
      </c>
      <c r="E57" s="131" t="e">
        <f>IF(#REF!='Richard-SESSION'!$A$79,INDEX('Richard-SESSION'!$K$79:$T$86, MATCH("*Deadlift*",'Richard-SESSION'!$B$79:$B$86,0), MATCH("*1st*",'Richard-SESSION'!$K$7:$T$7,0)),"")</f>
        <v>#REF!</v>
      </c>
      <c r="F57" s="131" t="e">
        <f>INDEX('Richard-SESSION'!$L$79:$U$86, MATCH("*Deadlift*",'Richard-SESSION'!$B$79:$B$86,0), MATCH("*1st*",'Richard-SESSION'!$K$7:$T$7,0))</f>
        <v>#N/A</v>
      </c>
      <c r="G57" s="131" t="e">
        <f>IF(#REF!='Richard-SESSION'!$A$79,INDEX('Richard-SESSION'!$K$79:$T$86, MATCH("*Bench Press*",'Richard-SESSION'!$B$79:$B$86,0), MATCH("*1st*",'Richard-SESSION'!$K$7:$T$7,0)),"")</f>
        <v>#REF!</v>
      </c>
      <c r="H57" s="131" t="e">
        <f>INDEX('Richard-SESSION'!$L$79:$U$86, MATCH("*Bench Press*",'Richard-SESSION'!$B$79:$B$86,0), MATCH("*1st*",'Richard-SESSION'!$K$7:$T$7,0))</f>
        <v>#N/A</v>
      </c>
      <c r="I57" s="132" t="e">
        <f>IF(#REF!='Richard-SESSION'!$A$79,INDEX('Richard-SESSION'!$K$79:$T$86, MATCH("*Military*",'Richard-SESSION'!$B$79:$B$86,0), MATCH("*1st*",'Richard-SESSION'!$K$7:$T$7,0)),"")</f>
        <v>#REF!</v>
      </c>
      <c r="J57" s="48" t="e">
        <f>INDEX('Richard-SESSION'!$L$79:$U$86, MATCH("*Military*",'Richard-SESSION'!$B$79:$B$86,0), MATCH("*1st*",'Richard-SESSION'!$K$7:$T$7,0))</f>
        <v>#N/A</v>
      </c>
      <c r="K57" s="131" t="e">
        <f>IF(#REF!='Richard-SESSION'!$A$79,INDEX('Richard-SESSION'!$K$79:$T$86, MATCH("*Clean *",'Richard-SESSION'!$B$79:$B$86,0), MATCH("*1st*",'Richard-SESSION'!$K$7:$T$7,0)),"")</f>
        <v>#REF!</v>
      </c>
      <c r="L57" s="48" t="e">
        <f>INDEX('Richard-SESSION'!$L$79:$U$86, MATCH("*Clean *",'Richard-SESSION'!$B$79:$B$86,0), MATCH("*1st*",'Richard-SESSION'!$K$7:$T$7,0))</f>
        <v>#N/A</v>
      </c>
      <c r="M57" s="131" t="e">
        <f>IF(#REF!='Richard-SESSION'!$A$79,INDEX('Richard-SESSION'!$K$79:$T$86, MATCH("*Lat Pulldown*",'Richard-SESSION'!$B$79:$B$86,0), MATCH("*1st*",'Richard-SESSION'!$K$7:$T$7,0)),"")</f>
        <v>#REF!</v>
      </c>
      <c r="N57" s="48" t="e">
        <f>INDEX('Richard-SESSION'!$L$79:$U$86, MATCH("*Lat Pulldown*",'Richard-SESSION'!$B$79:$B$86,0), MATCH("*1st*",'Richard-SESSION'!$K$7:$T$7,0))</f>
        <v>#N/A</v>
      </c>
      <c r="O57" s="132"/>
      <c r="P57" s="126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IF(#REF!='Richard-SESSION'!$A$79,INDEX('Richard-SESSION'!$K$79:$T$86, MATCH("*Squat*",'Richard-SESSION'!$B$79:$B$86,0), MATCH("*2nd*",'Richard-SESSION'!$K$7:$T$7,0)),"")</f>
        <v>#REF!</v>
      </c>
      <c r="D58" s="132" t="e">
        <f>INDEX('Richard-SESSION'!L$79:U$86, MATCH("*Squat*",'Richard-SESSION'!$B$79:$B$86,0), MATCH("*2nd*",'Richard-SESSION'!K$7:T$7,0))</f>
        <v>#N/A</v>
      </c>
      <c r="E58" s="131" t="e">
        <f>IF(#REF!='Richard-SESSION'!$A$79,INDEX('Richard-SESSION'!$K$79:$T$86, MATCH("*Deadlift*",'Richard-SESSION'!$B$79:$B$86,0), MATCH("*2ND*",'Richard-SESSION'!$K$7:$T$7,0)),"")</f>
        <v>#REF!</v>
      </c>
      <c r="F58" s="131" t="e">
        <f>INDEX('Richard-SESSION'!$L$79:$U$86, MATCH("*Deadlift*",'Richard-SESSION'!$B$79:$B$86,0), MATCH("*2nd*",'Richard-SESSION'!$K$7:$T$7,0))</f>
        <v>#N/A</v>
      </c>
      <c r="G58" s="131" t="e">
        <f>IF(#REF!='Richard-SESSION'!$A$79,INDEX('Richard-SESSION'!$K$79:$T$86, MATCH("*Bench Press*",'Richard-SESSION'!$B$79:$B$86,0), MATCH("*2ND*",'Richard-SESSION'!$K$7:$T$7,0)),"")</f>
        <v>#REF!</v>
      </c>
      <c r="H58" s="131" t="e">
        <f>INDEX('Richard-SESSION'!$L$79:$U$86, MATCH("*Bench Press*",'Richard-SESSION'!$B$79:$B$86,0), MATCH("*2nd*",'Richard-SESSION'!$K$7:$T$7,0))</f>
        <v>#N/A</v>
      </c>
      <c r="I58" s="132" t="e">
        <f>IF(#REF!='Richard-SESSION'!$A$79,INDEX('Richard-SESSION'!$K$79:$T$86, MATCH("*Military*",'Richard-SESSION'!$B$79:$B$86,0), MATCH("*2ND*",'Richard-SESSION'!$K$7:$T$7,0)),"")</f>
        <v>#REF!</v>
      </c>
      <c r="J58" s="44" t="e">
        <f>INDEX('Richard-SESSION'!$L$79:$U$86, MATCH("*Military*",'Richard-SESSION'!$B$79:$B$86,0), MATCH("*2nd*",'Richard-SESSION'!$K$7:$T$7,0))</f>
        <v>#N/A</v>
      </c>
      <c r="K58" s="131" t="e">
        <f>IF(#REF!='Richard-SESSION'!$A$79,INDEX('Richard-SESSION'!$K$79:$T$86, MATCH("*Clean *",'Richard-SESSION'!$B$79:$B$86,0), MATCH("*2ND*",'Richard-SESSION'!$K$7:$T$7,0)),"")</f>
        <v>#REF!</v>
      </c>
      <c r="L58" s="44" t="e">
        <f>INDEX('Richard-SESSION'!$L$79:$U$86, MATCH("*Clean *",'Richard-SESSION'!$B$79:$B$86,0), MATCH("*2nd*",'Richard-SESSION'!$K$7:$T$7,0))</f>
        <v>#N/A</v>
      </c>
      <c r="M58" s="131" t="e">
        <f>IF(#REF!='Richard-SESSION'!$A$79,INDEX('Richard-SESSION'!$K$79:$T$86, MATCH("*Lat Pulldown*",'Richard-SESSION'!$B$79:$B$86,0), MATCH("*2ND*",'Richard-SESSION'!$K$7:$T$7,0)),"")</f>
        <v>#REF!</v>
      </c>
      <c r="N58" s="44" t="e">
        <f>INDEX('Richard-SESSION'!$L$79:$U$86, MATCH("*Lat Pulldown*",'Richard-SESSION'!$B$79:$B$86,0), MATCH("*2nd*",'Richard-SESSION'!$K$7:$T$7,0))</f>
        <v>#N/A</v>
      </c>
      <c r="O58" s="132"/>
      <c r="P58" s="126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IF(#REF!='Richard-SESSION'!$A$79,INDEX('Richard-SESSION'!$K$79:$T$86, MATCH("*Squat*",'Richard-SESSION'!$B$79:$B$86,0), MATCH("*3rd*",'Richard-SESSION'!$K$7:$T$7,0)),"")</f>
        <v>#REF!</v>
      </c>
      <c r="D59" s="132" t="e">
        <f>INDEX('Richard-SESSION'!L$79:U$86, MATCH("*Squat*",'Richard-SESSION'!$B$79:$B$86,0), MATCH("*3rd*",'Richard-SESSION'!K$7:T$7,0))</f>
        <v>#N/A</v>
      </c>
      <c r="E59" s="131" t="e">
        <f>IF(#REF!='Richard-SESSION'!$A$79,INDEX('Richard-SESSION'!$K$79:$T$86, MATCH("*Deadlift*",'Richard-SESSION'!$B$79:$B$86,0), MATCH("*3rd*",'Richard-SESSION'!$K$7:$T$7,0)),"")</f>
        <v>#REF!</v>
      </c>
      <c r="F59" s="131" t="e">
        <f>INDEX('Richard-SESSION'!$L$79:$U$86, MATCH("*Deadlift*",'Richard-SESSION'!$B$79:$B$86,0), MATCH("*3rd*",'Richard-SESSION'!$K$7:$T$7,0))</f>
        <v>#N/A</v>
      </c>
      <c r="G59" s="131" t="e">
        <f>IF(#REF!='Richard-SESSION'!$A$79,INDEX('Richard-SESSION'!$K$79:$T$86, MATCH("*Bench Press*",'Richard-SESSION'!$B$79:$B$86,0), MATCH("*3rd*",'Richard-SESSION'!$K$7:$T$7,0)),"")</f>
        <v>#REF!</v>
      </c>
      <c r="H59" s="131" t="e">
        <f>INDEX('Richard-SESSION'!$L$79:$U$86, MATCH("*Bench Press*",'Richard-SESSION'!$B$79:$B$86,0), MATCH("*3rd*",'Richard-SESSION'!$K$7:$T$7,0))</f>
        <v>#N/A</v>
      </c>
      <c r="I59" s="132" t="e">
        <f>IF(#REF!='Richard-SESSION'!$A$79,INDEX('Richard-SESSION'!$K$79:$T$86, MATCH("*Military*",'Richard-SESSION'!$B$79:$B$86,0), MATCH("*3rd*",'Richard-SESSION'!$K$7:$T$7,0)),"")</f>
        <v>#REF!</v>
      </c>
      <c r="J59" s="44" t="e">
        <f>INDEX('Richard-SESSION'!$L$79:$U$86, MATCH("*Military*",'Richard-SESSION'!$B$79:$B$86,0), MATCH("*3rd*",'Richard-SESSION'!$K$7:$T$7,0))</f>
        <v>#N/A</v>
      </c>
      <c r="K59" s="131" t="e">
        <f>IF(#REF!='Richard-SESSION'!$A$79,INDEX('Richard-SESSION'!$K$79:$T$86, MATCH("*Clean *",'Richard-SESSION'!$B$79:$B$86,0), MATCH("*3rd*",'Richard-SESSION'!$K$7:$T$7,0)),"")</f>
        <v>#REF!</v>
      </c>
      <c r="L59" s="44" t="e">
        <f>INDEX('Richard-SESSION'!$L$79:$U$86, MATCH("*Clean *",'Richard-SESSION'!$B$79:$B$86,0), MATCH("*3rd*",'Richard-SESSION'!$K$7:$T$7,0))</f>
        <v>#N/A</v>
      </c>
      <c r="M59" s="131" t="e">
        <f>IF(#REF!='Richard-SESSION'!$A$79,INDEX('Richard-SESSION'!$K$79:$T$86, MATCH("*Lat Pulldown*",'Richard-SESSION'!$B$79:$B$86,0), MATCH("*3rd*",'Richard-SESSION'!$K$7:$T$7,0)),"")</f>
        <v>#REF!</v>
      </c>
      <c r="N59" s="44" t="e">
        <f>INDEX('Richard-SESSION'!$L$79:$U$86, MATCH("*Lat Pulldown*",'Richard-SESSION'!$B$79:$B$86,0), MATCH("*3rd*",'Richard-SESSION'!$K$7:$T$7,0))</f>
        <v>#N/A</v>
      </c>
      <c r="O59" s="132"/>
      <c r="P59" s="126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IF(#REF!='Richard-SESSION'!$A$79,INDEX('Richard-SESSION'!$K$79:$T$86, MATCH("*Squat*",'Richard-SESSION'!$B$79:$B$86,0), MATCH("*4th*",'Richard-SESSION'!$K$7:$T$7,0)),"")</f>
        <v>#REF!</v>
      </c>
      <c r="D60" s="132" t="e">
        <f>INDEX('Richard-SESSION'!L$79:U$86, MATCH("*Squat*",'Richard-SESSION'!$B$79:$B$86,0), MATCH("*4th*",'Richard-SESSION'!K$7:T$7,0))</f>
        <v>#N/A</v>
      </c>
      <c r="E60" s="131" t="e">
        <f>IF(#REF!='Richard-SESSION'!$A$79,INDEX('Richard-SESSION'!$K$79:$T$86, MATCH("*Deadlift*",'Richard-SESSION'!$B$79:$B$86,0), MATCH("*4th*",'Richard-SESSION'!$K$7:$T$7,0)),"")</f>
        <v>#REF!</v>
      </c>
      <c r="F60" s="131" t="e">
        <f>INDEX('Richard-SESSION'!$L$79:$U$86, MATCH("*Deadlift*",'Richard-SESSION'!$B$79:$B$86,0), MATCH("*4th*",'Richard-SESSION'!$K$7:$T$7,0))</f>
        <v>#N/A</v>
      </c>
      <c r="G60" s="131" t="e">
        <f>IF(#REF!='Richard-SESSION'!$A$79,INDEX('Richard-SESSION'!$K$79:$T$86, MATCH("*Bench Press*",'Richard-SESSION'!$B$79:$B$86,0), MATCH("*4th*",'Richard-SESSION'!$K$7:$T$7,0)),"")</f>
        <v>#REF!</v>
      </c>
      <c r="H60" s="131" t="e">
        <f>INDEX('Richard-SESSION'!$L$79:$U$86, MATCH("*Bench Press*",'Richard-SESSION'!$B$79:$B$86,0), MATCH("*4th*",'Richard-SESSION'!$K$7:$T$7,0))</f>
        <v>#N/A</v>
      </c>
      <c r="I60" s="132" t="e">
        <f>IF(#REF!='Richard-SESSION'!$A$79,INDEX('Richard-SESSION'!$K$79:$T$86, MATCH("*Military*",'Richard-SESSION'!$B$79:$B$86,0), MATCH("*4th*",'Richard-SESSION'!$K$7:$T$7,0)),"")</f>
        <v>#REF!</v>
      </c>
      <c r="J60" s="44" t="e">
        <f>INDEX('Richard-SESSION'!$L$79:$U$86, MATCH("*Military*",'Richard-SESSION'!$B$79:$B$86,0), MATCH("*4th*",'Richard-SESSION'!$K$7:$T$7,0))</f>
        <v>#N/A</v>
      </c>
      <c r="K60" s="131" t="e">
        <f>IF(#REF!='Richard-SESSION'!$A$79,INDEX('Richard-SESSION'!$K$79:$T$86, MATCH("*Clean *",'Richard-SESSION'!$B$79:$B$86,0), MATCH("*4th*",'Richard-SESSION'!$K$7:$T$7,0)),"")</f>
        <v>#REF!</v>
      </c>
      <c r="L60" s="44" t="e">
        <f>INDEX('Richard-SESSION'!$L$79:$U$86, MATCH("*Clean *",'Richard-SESSION'!$B$79:$B$86,0), MATCH("*4th*",'Richard-SESSION'!$K$7:$T$7,0))</f>
        <v>#N/A</v>
      </c>
      <c r="M60" s="131" t="e">
        <f>IF(#REF!='Richard-SESSION'!$A$79,INDEX('Richard-SESSION'!$K$79:$T$86, MATCH("*Lat Pulldown*",'Richard-SESSION'!$B$79:$B$86,0), MATCH("*4th*",'Richard-SESSION'!$K$7:$T$7,0)),"")</f>
        <v>#REF!</v>
      </c>
      <c r="N60" s="44" t="e">
        <f>INDEX('Richard-SESSION'!$L$79:$U$86, MATCH("*Lat Pulldown*",'Richard-SESSION'!$B$79:$B$86,0), MATCH("*4th*",'Richard-SESSION'!$K$7:$T$7,0))</f>
        <v>#N/A</v>
      </c>
      <c r="O60" s="132"/>
      <c r="P60" s="126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IF(#REF!='Richard-SESSION'!$A$79,INDEX('Richard-SESSION'!$K$79:$T$86, MATCH("*Squat*",'Richard-SESSION'!$B$79:$B$86,0), MATCH("*5th*",'Richard-SESSION'!$K$7:$T$7,0)),"")</f>
        <v>#REF!</v>
      </c>
      <c r="D61" s="132" t="e">
        <f>INDEX('Richard-SESSION'!L$79:U$86, MATCH("*Squat*",'Richard-SESSION'!$B$79:$B$86,0), MATCH("*5th*",'Richard-SESSION'!K$7:T$7,0))</f>
        <v>#N/A</v>
      </c>
      <c r="E61" s="131" t="e">
        <f>IF(#REF!='Richard-SESSION'!$A$79,INDEX('Richard-SESSION'!$K$79:$T$86, MATCH("*Deadlift*",'Richard-SESSION'!$B$79:$B$86,0), MATCH("*5th*",'Richard-SESSION'!$K$7:$T$7,0)),"")</f>
        <v>#REF!</v>
      </c>
      <c r="F61" s="131" t="e">
        <f>INDEX('Richard-SESSION'!$L$79:$U$86, MATCH("*Deadlift*",'Richard-SESSION'!$B$79:$B$86,0), MATCH("*5th*",'Richard-SESSION'!$K$7:$T$7,0))</f>
        <v>#N/A</v>
      </c>
      <c r="G61" s="131" t="e">
        <f>IF(#REF!='Richard-SESSION'!$A$79,INDEX('Richard-SESSION'!$K$79:$T$86, MATCH("*Bench Press*",'Richard-SESSION'!$B$79:$B$86,0), MATCH("*5th*",'Richard-SESSION'!$K$7:$T$7,0)),"")</f>
        <v>#REF!</v>
      </c>
      <c r="H61" s="131" t="e">
        <f>INDEX('Richard-SESSION'!$L$79:$U$86, MATCH("*Bench Press*",'Richard-SESSION'!$B$79:$B$86,0), MATCH("*5th*",'Richard-SESSION'!$K$7:$T$7,0))</f>
        <v>#N/A</v>
      </c>
      <c r="I61" s="132" t="e">
        <f>IF(#REF!='Richard-SESSION'!$A$79,INDEX('Richard-SESSION'!$K$79:$T$86, MATCH("*Military*",'Richard-SESSION'!$B$79:$B$86,0), MATCH("*5th*",'Richard-SESSION'!$K$7:$T$7,0)),"")</f>
        <v>#REF!</v>
      </c>
      <c r="J61" s="44" t="e">
        <f>INDEX('Richard-SESSION'!$L$79:$U$86, MATCH("*Military*",'Richard-SESSION'!$B$79:$B$86,0), MATCH("*5th*",'Richard-SESSION'!$K$7:$T$7,0))</f>
        <v>#N/A</v>
      </c>
      <c r="K61" s="131" t="e">
        <f>IF(#REF!='Richard-SESSION'!$A$79,INDEX('Richard-SESSION'!$K$79:$T$86, MATCH("*Clean *",'Richard-SESSION'!$B$79:$B$86,0), MATCH("*5th*",'Richard-SESSION'!$K$7:$T$7,0)),"")</f>
        <v>#REF!</v>
      </c>
      <c r="L61" s="44" t="e">
        <f>INDEX('Richard-SESSION'!$L$79:$U$86, MATCH("*Clean *",'Richard-SESSION'!$B$79:$B$86,0), MATCH("*5th*",'Richard-SESSION'!$K$7:$T$7,0))</f>
        <v>#N/A</v>
      </c>
      <c r="M61" s="131" t="e">
        <f>IF(#REF!='Richard-SESSION'!$A$79,INDEX('Richard-SESSION'!$K$79:$T$86, MATCH("*Lat Pulldown*",'Richard-SESSION'!$B$79:$B$86,0), MATCH("*5th*",'Richard-SESSION'!$K$7:$T$7,0)),"")</f>
        <v>#REF!</v>
      </c>
      <c r="N61" s="44" t="e">
        <f>INDEX('Richard-SESSION'!$L$79:$U$86, MATCH("*Lat Pulldown*",'Richard-SESSION'!$B$79:$B$86,0), MATCH("*5th*",'Richard-SESSION'!$K$7:$T$7,0))</f>
        <v>#N/A</v>
      </c>
      <c r="O61" s="132"/>
      <c r="P61" s="126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29">
        <f>'Richard-SESSION'!A88</f>
        <v>0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 t="e">
        <f>MAX(G63:G67)</f>
        <v>#N/A</v>
      </c>
      <c r="H62" s="116" t="e">
        <f t="array" ref="H62">MAX(IF(G63:G67=G62,H63:H67))</f>
        <v>#N/A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 t="e">
        <f>MAX(M63:M67)</f>
        <v>#N/A</v>
      </c>
      <c r="N62" s="117" t="e">
        <f t="array" ref="N62">MAX(IF(M63:M67=M62,N63:N67))</f>
        <v>#N/A</v>
      </c>
      <c r="O62" s="133" t="e">
        <f>IF($A$56='Richard-SESSION'!$A$88,INDEX('Richard-SESSION'!$K$88:$T$95, MATCH("*1k Row*",'Richard-SESSION'!$B$88:$B$95,0), MATCH("*1st*",'Richard-SESSION'!$K$7:$T$7,0)),"")</f>
        <v>#N/A</v>
      </c>
      <c r="P62" s="128" t="e">
        <f>IF($A$56='Richard-SESSION'!$A$88,INDEX('Richard-SESSION'!$K$88:$T$95, MATCH("*HIIT*",'Richard-SESSION'!$B$88:$B$95,0), MATCH("*1st*",'Richard-SESSION'!$K$7:$T$7,0)),"")</f>
        <v>#N/A</v>
      </c>
      <c r="Q62" s="119" t="e">
        <f>INDEX('Richard-SESSION'!$L$88:$U$95, MATCH("*HIIT*",'Richard-SESSION'!$B$88:$B$95,0), MATCH("*1st*",'Richard-SESSION'!$K$7:$T$7,0))</f>
        <v>#N/A</v>
      </c>
      <c r="R62" s="119">
        <f>'Richard-SESSION'!U88</f>
        <v>0</v>
      </c>
      <c r="S62" s="116"/>
      <c r="T62" s="116"/>
      <c r="U62" s="120">
        <f>'Richard-SESSION'!A97</f>
        <v>0</v>
      </c>
      <c r="V62" s="120">
        <f>'Richard-SESSION'!A98</f>
        <v>0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IF($A$56='Richard-SESSION'!$A$88,INDEX('Richard-SESSION'!$K$88:$T$95, MATCH("*Squat*",'Richard-SESSION'!$B$88:$B$95,0), MATCH("*1st*",'Richard-SESSION'!$K$7:$T$7,0)),"")</f>
        <v>#N/A</v>
      </c>
      <c r="D63" s="132" t="e">
        <f>INDEX('Richard-SESSION'!L$88:U$95, MATCH("*Squat*",'Richard-SESSION'!$B$88:$B$95,0), MATCH("*1st*",'Richard-SESSION'!K$7:T$7,0))</f>
        <v>#N/A</v>
      </c>
      <c r="E63" s="131" t="e">
        <f>IF($A$56='Richard-SESSION'!$A$88,INDEX('Richard-SESSION'!$K$88:$T$95, MATCH("*Deadlift*",'Richard-SESSION'!$B$88:$B$95,0), MATCH("*1st*",'Richard-SESSION'!$K$7:$T$7,0)),"")</f>
        <v>#N/A</v>
      </c>
      <c r="F63" s="131" t="e">
        <f>INDEX('Richard-SESSION'!$L$88:$U$95, MATCH("*Deadlift*",'Richard-SESSION'!$B$88:$B$95,0), MATCH("*1st*",'Richard-SESSION'!$K$7:$T$7,0))</f>
        <v>#N/A</v>
      </c>
      <c r="G63" s="131" t="e">
        <f>IF($A$56='Richard-SESSION'!$A$88,INDEX('Richard-SESSION'!$K$88:$T$95, MATCH("*Bench Press*",'Richard-SESSION'!$B$88:$B$95,0), MATCH("*1st*",'Richard-SESSION'!$K$7:$T$7,0)),"")</f>
        <v>#N/A</v>
      </c>
      <c r="H63" s="131" t="e">
        <f>INDEX('Richard-SESSION'!$L$88:$U$95, MATCH("*Bench Press*",'Richard-SESSION'!$B$88:$B$95,0), MATCH("*1st*",'Richard-SESSION'!$K$7:$T$7,0))</f>
        <v>#N/A</v>
      </c>
      <c r="I63" s="132" t="e">
        <f>IF($A$56='Richard-SESSION'!$A$88,INDEX('Richard-SESSION'!$K$88:$T$95, MATCH("*Military*",'Richard-SESSION'!$B$88:$B$95,0), MATCH("*1st*",'Richard-SESSION'!$K$7:$T$7,0)),"")</f>
        <v>#N/A</v>
      </c>
      <c r="J63" s="48" t="e">
        <f>INDEX('Richard-SESSION'!$L$88:$U$95, MATCH("*Military*",'Richard-SESSION'!$B$88:$B$95,0), MATCH("*1st*",'Richard-SESSION'!$K$7:$T$7,0))</f>
        <v>#N/A</v>
      </c>
      <c r="K63" s="131" t="e">
        <f>IF($A$56='Richard-SESSION'!$A$88,INDEX('Richard-SESSION'!$K$88:$T$95, MATCH("*Clean *",'Richard-SESSION'!$B$88:$B$95,0), MATCH("*1st*",'Richard-SESSION'!$K$7:$T$7,0)),"")</f>
        <v>#N/A</v>
      </c>
      <c r="L63" s="48" t="e">
        <f>INDEX('Richard-SESSION'!$L$88:$U$95, MATCH("*Clean *",'Richard-SESSION'!$B$88:$B$95,0), MATCH("*1st*",'Richard-SESSION'!$K$7:$T$7,0))</f>
        <v>#N/A</v>
      </c>
      <c r="M63" s="131" t="e">
        <f>IF($A$56='Richard-SESSION'!$A$88,INDEX('Richard-SESSION'!$K$88:$T$95, MATCH("*Lat Pulldown*",'Richard-SESSION'!$B$88:$B$95,0), MATCH("*1st*",'Richard-SESSION'!$K$7:$T$7,0)),"")</f>
        <v>#N/A</v>
      </c>
      <c r="N63" s="48" t="e">
        <f>INDEX('Richard-SESSION'!$L$88:$U$95, MATCH("*Lat Pulldown*",'Richard-SESSION'!$B$88:$B$95,0), MATCH("*1st*",'Richard-SESSION'!$K$7:$T$7,0))</f>
        <v>#N/A</v>
      </c>
      <c r="O63" s="132"/>
      <c r="P63" s="126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IF($A$56='Richard-SESSION'!$A$88,INDEX('Richard-SESSION'!$K$88:$T$95, MATCH("*Squat*",'Richard-SESSION'!$B$88:$B$95,0), MATCH("*2nd*",'Richard-SESSION'!$K$7:$T$7,0)),"")</f>
        <v>#N/A</v>
      </c>
      <c r="D64" s="132" t="e">
        <f>INDEX('Richard-SESSION'!L$88:U$95, MATCH("*Squat*",'Richard-SESSION'!$B$88:$B$95,0), MATCH("*2nd*",'Richard-SESSION'!K$7:T$7,0))</f>
        <v>#N/A</v>
      </c>
      <c r="E64" s="131" t="e">
        <f>IF($A$64='Richard-SESSION'!$A$88,INDEX('Richard-SESSION'!$K$88:$T$95, MATCH("*Deadlift*",'Richard-SESSION'!$B$88:$B$95,0), MATCH("*2ND*",'Richard-SESSION'!$K$7:$T$7,0)),"")</f>
        <v>#N/A</v>
      </c>
      <c r="F64" s="131" t="e">
        <f>INDEX('Richard-SESSION'!$L$88:$U$95, MATCH("*Deadlift*",'Richard-SESSION'!$B$88:$B$95,0), MATCH("*2nd*",'Richard-SESSION'!$K$7:$T$7,0))</f>
        <v>#N/A</v>
      </c>
      <c r="G64" s="131" t="e">
        <f>IF($A$64='Richard-SESSION'!$A$88,INDEX('Richard-SESSION'!$K$88:$T$95, MATCH("*Bench Press*",'Richard-SESSION'!$B$88:$B$95,0), MATCH("*2ND*",'Richard-SESSION'!$K$7:$T$7,0)),"")</f>
        <v>#N/A</v>
      </c>
      <c r="H64" s="131" t="e">
        <f>INDEX('Richard-SESSION'!$L$88:$U$95, MATCH("*Bench Press*",'Richard-SESSION'!$B$88:$B$95,0), MATCH("*2nd*",'Richard-SESSION'!$K$7:$T$7,0))</f>
        <v>#N/A</v>
      </c>
      <c r="I64" s="132" t="e">
        <f>IF($A$64='Richard-SESSION'!$A$88,INDEX('Richard-SESSION'!$K$88:$T$95, MATCH("*Military*",'Richard-SESSION'!$B$88:$B$95,0), MATCH("*2ND*",'Richard-SESSION'!$K$7:$T$7,0)),"")</f>
        <v>#N/A</v>
      </c>
      <c r="J64" s="44" t="e">
        <f>INDEX('Richard-SESSION'!$L$88:$U$95, MATCH("*Military*",'Richard-SESSION'!$B$88:$B$95,0), MATCH("*2nd*",'Richard-SESSION'!$K$7:$T$7,0))</f>
        <v>#N/A</v>
      </c>
      <c r="K64" s="131" t="e">
        <f>IF($A$64='Richard-SESSION'!$A$88,INDEX('Richard-SESSION'!$K$88:$T$95, MATCH("*Clean *",'Richard-SESSION'!$B$88:$B$95,0), MATCH("*2ND*",'Richard-SESSION'!$K$7:$T$7,0)),"")</f>
        <v>#N/A</v>
      </c>
      <c r="L64" s="44" t="e">
        <f>INDEX('Richard-SESSION'!$L$88:$U$95, MATCH("*Clean *",'Richard-SESSION'!$B$88:$B$95,0), MATCH("*2nd*",'Richard-SESSION'!$K$7:$T$7,0))</f>
        <v>#N/A</v>
      </c>
      <c r="M64" s="131" t="e">
        <f>IF($A$64='Richard-SESSION'!$A$88,INDEX('Richard-SESSION'!$K$88:$T$95, MATCH("*Lat Pulldown*",'Richard-SESSION'!$B$88:$B$95,0), MATCH("*2ND*",'Richard-SESSION'!$K$7:$T$7,0)),"")</f>
        <v>#N/A</v>
      </c>
      <c r="N64" s="44" t="e">
        <f>INDEX('Richard-SESSION'!$L$88:$U$95, MATCH("*Lat Pulldown*",'Richard-SESSION'!$B$88:$B$95,0), MATCH("*2nd*",'Richard-SESSION'!$K$7:$T$7,0))</f>
        <v>#N/A</v>
      </c>
      <c r="O64" s="132"/>
      <c r="P64" s="126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IF($A$56='Richard-SESSION'!$A$88,INDEX('Richard-SESSION'!$K$88:$T$95, MATCH("*Squat*",'Richard-SESSION'!$B$88:$B$95,0), MATCH("*3rd*",'Richard-SESSION'!$K$7:$T$7,0)),"")</f>
        <v>#N/A</v>
      </c>
      <c r="D65" s="132" t="e">
        <f>INDEX('Richard-SESSION'!L$88:U$95, MATCH("*Squat*",'Richard-SESSION'!$B$88:$B$95,0), MATCH("*3rd*",'Richard-SESSION'!K$7:T$7,0))</f>
        <v>#N/A</v>
      </c>
      <c r="E65" s="131" t="e">
        <f>IF($A$64='Richard-SESSION'!$A$88,INDEX('Richard-SESSION'!$K$88:$T$95, MATCH("*Deadlift*",'Richard-SESSION'!$B$88:$B$95,0), MATCH("*3rd*",'Richard-SESSION'!$K$7:$T$7,0)),"")</f>
        <v>#N/A</v>
      </c>
      <c r="F65" s="131" t="e">
        <f>INDEX('Richard-SESSION'!$L$88:$U$95, MATCH("*Deadlift*",'Richard-SESSION'!$B$88:$B$95,0), MATCH("*3rd*",'Richard-SESSION'!$K$7:$T$7,0))</f>
        <v>#N/A</v>
      </c>
      <c r="G65" s="131" t="e">
        <f>IF($A$64='Richard-SESSION'!$A$88,INDEX('Richard-SESSION'!$K$88:$T$95, MATCH("*Bench Press*",'Richard-SESSION'!$B$88:$B$95,0), MATCH("*3rd*",'Richard-SESSION'!$K$7:$T$7,0)),"")</f>
        <v>#N/A</v>
      </c>
      <c r="H65" s="131" t="e">
        <f>INDEX('Richard-SESSION'!$L$88:$U$95, MATCH("*Bench Press*",'Richard-SESSION'!$B$88:$B$95,0), MATCH("*3rd*",'Richard-SESSION'!$K$7:$T$7,0))</f>
        <v>#N/A</v>
      </c>
      <c r="I65" s="132" t="e">
        <f>IF($A$64='Richard-SESSION'!$A$88,INDEX('Richard-SESSION'!$K$88:$T$95, MATCH("*Military*",'Richard-SESSION'!$B$88:$B$95,0), MATCH("*3rd*",'Richard-SESSION'!$K$7:$T$7,0)),"")</f>
        <v>#N/A</v>
      </c>
      <c r="J65" s="44" t="e">
        <f>INDEX('Richard-SESSION'!$L$88:$U$95, MATCH("*Military*",'Richard-SESSION'!$B$88:$B$95,0), MATCH("*3rd*",'Richard-SESSION'!$K$7:$T$7,0))</f>
        <v>#N/A</v>
      </c>
      <c r="K65" s="131" t="e">
        <f>IF($A$64='Richard-SESSION'!$A$88,INDEX('Richard-SESSION'!$K$88:$T$95, MATCH("*Clean *",'Richard-SESSION'!$B$88:$B$95,0), MATCH("*3rd*",'Richard-SESSION'!$K$7:$T$7,0)),"")</f>
        <v>#N/A</v>
      </c>
      <c r="L65" s="44" t="e">
        <f>INDEX('Richard-SESSION'!$L$88:$U$95, MATCH("*Clean *",'Richard-SESSION'!$B$88:$B$95,0), MATCH("*3rd*",'Richard-SESSION'!$K$7:$T$7,0))</f>
        <v>#N/A</v>
      </c>
      <c r="M65" s="131" t="e">
        <f>IF($A$64='Richard-SESSION'!$A$88,INDEX('Richard-SESSION'!$K$88:$T$95, MATCH("*Lat Pulldown*",'Richard-SESSION'!$B$88:$B$95,0), MATCH("*3rd*",'Richard-SESSION'!$K$7:$T$7,0)),"")</f>
        <v>#N/A</v>
      </c>
      <c r="N65" s="44" t="e">
        <f>INDEX('Richard-SESSION'!$L$88:$U$95, MATCH("*Lat Pulldown*",'Richard-SESSION'!$B$88:$B$95,0), MATCH("*3rd*",'Richard-SESSION'!$K$7:$T$7,0))</f>
        <v>#N/A</v>
      </c>
      <c r="O65" s="132"/>
      <c r="P65" s="126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IF($A$56='Richard-SESSION'!$A$88,INDEX('Richard-SESSION'!$K$88:$T$95, MATCH("*Squat*",'Richard-SESSION'!$B$88:$B$95,0), MATCH("*4th*",'Richard-SESSION'!$K$7:$T$7,0)),"")</f>
        <v>#N/A</v>
      </c>
      <c r="D66" s="132" t="e">
        <f>INDEX('Richard-SESSION'!L$88:U$95, MATCH("*Squat*",'Richard-SESSION'!$B$88:$B$95,0), MATCH("*4th*",'Richard-SESSION'!K$7:T$7,0))</f>
        <v>#N/A</v>
      </c>
      <c r="E66" s="131" t="e">
        <f>IF($A$56='Richard-SESSION'!$A$88,INDEX('Richard-SESSION'!$K$88:$T$95, MATCH("*Deadlift*",'Richard-SESSION'!$B$88:$B$95,0), MATCH("*4th*",'Richard-SESSION'!$K$7:$T$7,0)),"")</f>
        <v>#N/A</v>
      </c>
      <c r="F66" s="131" t="e">
        <f>INDEX('Richard-SESSION'!$L$88:$U$95, MATCH("*Deadlift*",'Richard-SESSION'!$B$88:$B$95,0), MATCH("*4th*",'Richard-SESSION'!$K$7:$T$7,0))</f>
        <v>#N/A</v>
      </c>
      <c r="G66" s="131" t="e">
        <f>IF($A$56='Richard-SESSION'!$A$88,INDEX('Richard-SESSION'!$K$88:$T$95, MATCH("*Bench Press*",'Richard-SESSION'!$B$88:$B$95,0), MATCH("*4th*",'Richard-SESSION'!$K$7:$T$7,0)),"")</f>
        <v>#N/A</v>
      </c>
      <c r="H66" s="131" t="e">
        <f>INDEX('Richard-SESSION'!$L$88:$U$95, MATCH("*Bench Press*",'Richard-SESSION'!$B$88:$B$95,0), MATCH("*4th*",'Richard-SESSION'!$K$7:$T$7,0))</f>
        <v>#N/A</v>
      </c>
      <c r="I66" s="132" t="e">
        <f>IF($A$56='Richard-SESSION'!$A$88,INDEX('Richard-SESSION'!$K$88:$T$95, MATCH("*Military*",'Richard-SESSION'!$B$88:$B$95,0), MATCH("*4th*",'Richard-SESSION'!$K$7:$T$7,0)),"")</f>
        <v>#N/A</v>
      </c>
      <c r="J66" s="44" t="e">
        <f>INDEX('Richard-SESSION'!$L$88:$U$95, MATCH("*Military*",'Richard-SESSION'!$B$88:$B$95,0), MATCH("*4th*",'Richard-SESSION'!$K$7:$T$7,0))</f>
        <v>#N/A</v>
      </c>
      <c r="K66" s="131" t="e">
        <f>IF($A$56='Richard-SESSION'!$A$88,INDEX('Richard-SESSION'!$K$88:$T$95, MATCH("*Clean *",'Richard-SESSION'!$B$88:$B$95,0), MATCH("*4th*",'Richard-SESSION'!$K$7:$T$7,0)),"")</f>
        <v>#N/A</v>
      </c>
      <c r="L66" s="44" t="e">
        <f>INDEX('Richard-SESSION'!$L$88:$U$95, MATCH("*Clean *",'Richard-SESSION'!$B$88:$B$95,0), MATCH("*4th*",'Richard-SESSION'!$K$7:$T$7,0))</f>
        <v>#N/A</v>
      </c>
      <c r="M66" s="131" t="e">
        <f>IF($A$56='Richard-SESSION'!$A$88,INDEX('Richard-SESSION'!$K$88:$T$95, MATCH("*Lat Pulldown*",'Richard-SESSION'!$B$88:$B$95,0), MATCH("*4th*",'Richard-SESSION'!$K$7:$T$7,0)),"")</f>
        <v>#N/A</v>
      </c>
      <c r="N66" s="44" t="e">
        <f>INDEX('Richard-SESSION'!$L$88:$U$95, MATCH("*Lat Pulldown*",'Richard-SESSION'!$B$88:$B$95,0), MATCH("*4th*",'Richard-SESSION'!$K$7:$T$7,0))</f>
        <v>#N/A</v>
      </c>
      <c r="O66" s="132"/>
      <c r="P66" s="126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IF($A$56='Richard-SESSION'!$A$88,INDEX('Richard-SESSION'!$K$88:$T$95, MATCH("*Squat*",'Richard-SESSION'!$B$88:$B$95,0), MATCH("*5th*",'Richard-SESSION'!$K$7:$T$7,0)),"")</f>
        <v>#N/A</v>
      </c>
      <c r="D67" s="132" t="e">
        <f>INDEX('Richard-SESSION'!L$88:U$95, MATCH("*Squat*",'Richard-SESSION'!$B$88:$B$95,0), MATCH("*5th*",'Richard-SESSION'!K$7:T$7,0))</f>
        <v>#N/A</v>
      </c>
      <c r="E67" s="131" t="e">
        <f>IF($A$56='Richard-SESSION'!$A$88,INDEX('Richard-SESSION'!$K$88:$T$95, MATCH("*Deadlift*",'Richard-SESSION'!$B$88:$B$95,0), MATCH("*5th*",'Richard-SESSION'!$K$7:$T$7,0)),"")</f>
        <v>#N/A</v>
      </c>
      <c r="F67" s="131" t="e">
        <f>INDEX('Richard-SESSION'!$L$88:$U$95, MATCH("*Deadlift*",'Richard-SESSION'!$B$88:$B$95,0), MATCH("*5th*",'Richard-SESSION'!$K$7:$T$7,0))</f>
        <v>#N/A</v>
      </c>
      <c r="G67" s="131" t="e">
        <f>IF($A$56='Richard-SESSION'!$A$88,INDEX('Richard-SESSION'!$K$88:$T$95, MATCH("*Bench Press*",'Richard-SESSION'!$B$88:$B$95,0), MATCH("*5th*",'Richard-SESSION'!$K$7:$T$7,0)),"")</f>
        <v>#N/A</v>
      </c>
      <c r="H67" s="131" t="e">
        <f>INDEX('Richard-SESSION'!$L$88:$U$95, MATCH("*Bench Press*",'Richard-SESSION'!$B$88:$B$95,0), MATCH("*5th*",'Richard-SESSION'!$K$7:$T$7,0))</f>
        <v>#N/A</v>
      </c>
      <c r="I67" s="132" t="e">
        <f>IF($A$56='Richard-SESSION'!$A$88,INDEX('Richard-SESSION'!$K$88:$T$95, MATCH("*Military*",'Richard-SESSION'!$B$88:$B$95,0), MATCH("*5th*",'Richard-SESSION'!$K$7:$T$7,0)),"")</f>
        <v>#N/A</v>
      </c>
      <c r="J67" s="44" t="e">
        <f>INDEX('Richard-SESSION'!$L$88:$U$95, MATCH("*Military*",'Richard-SESSION'!$B$88:$B$95,0), MATCH("*5th*",'Richard-SESSION'!$K$7:$T$7,0))</f>
        <v>#N/A</v>
      </c>
      <c r="K67" s="131" t="e">
        <f>IF($A$56='Richard-SESSION'!$A$88,INDEX('Richard-SESSION'!$K$88:$T$95, MATCH("*Clean *",'Richard-SESSION'!$B$88:$B$95,0), MATCH("*5th*",'Richard-SESSION'!$K$7:$T$7,0)),"")</f>
        <v>#N/A</v>
      </c>
      <c r="L67" s="44" t="e">
        <f>INDEX('Richard-SESSION'!$L$88:$U$95, MATCH("*Clean *",'Richard-SESSION'!$B$88:$B$95,0), MATCH("*5th*",'Richard-SESSION'!$K$7:$T$7,0))</f>
        <v>#N/A</v>
      </c>
      <c r="M67" s="131" t="e">
        <f>IF($A$56='Richard-SESSION'!$A$88,INDEX('Richard-SESSION'!$K$88:$T$95, MATCH("*Lat Pulldown*",'Richard-SESSION'!$B$88:$B$95,0), MATCH("*5th*",'Richard-SESSION'!$K$7:$T$7,0)),"")</f>
        <v>#N/A</v>
      </c>
      <c r="N67" s="44" t="e">
        <f>INDEX('Richard-SESSION'!$L$88:$U$95, MATCH("*Lat Pulldown*",'Richard-SESSION'!$B$88:$B$95,0), MATCH("*5th*",'Richard-SESSION'!$K$7:$T$7,0))</f>
        <v>#N/A</v>
      </c>
      <c r="O67" s="132"/>
      <c r="P67" s="126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'Richard-SESSION'!A97</f>
        <v>0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 t="e">
        <f>MAX(G69:G73)</f>
        <v>#N/A</v>
      </c>
      <c r="H68" s="116" t="e">
        <f t="array" ref="H68">MAX(IF(G69:G73=G68,H69:H73))</f>
        <v>#N/A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33" t="e">
        <f>IF($A$62='Richard-SESSION'!$A$97,INDEX('Richard-SESSION'!$K$97:$T$104, MATCH("*1k Row*",'Richard-SESSION'!$B$97:$B$104,0), MATCH("*1st*",'Richard-SESSION'!$K$7:$T$7,0)),"")</f>
        <v>#N/A</v>
      </c>
      <c r="P68" s="128" t="e">
        <f>IF($A$62='Richard-SESSION'!$A$97,INDEX('Richard-SESSION'!$K$97:$T$104, MATCH("*HIIT*",'Richard-SESSION'!$B$97:$B$104,0), MATCH("*1st*",'Richard-SESSION'!$K$7:$T$7,0)),"")</f>
        <v>#N/A</v>
      </c>
      <c r="Q68" s="119" t="e">
        <f>INDEX('Richard-SESSION'!$L$97:$U$104, MATCH("*HIIT*",'Richard-SESSION'!$B$97:$B$104,0), MATCH("*1st*",'Richard-SESSION'!$K$7:$T$7,0))</f>
        <v>#N/A</v>
      </c>
      <c r="R68" s="119">
        <f>'Richard-SESSION'!U97</f>
        <v>0</v>
      </c>
      <c r="S68" s="116"/>
      <c r="T68" s="116"/>
      <c r="U68" s="120">
        <f>'Richard-SESSION'!A106</f>
        <v>0</v>
      </c>
      <c r="V68" s="120">
        <f>'Richard-SESSION'!A107</f>
        <v>0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IF($A$62='Richard-SESSION'!$A$97,INDEX('Richard-SESSION'!$K$97:$T$104, MATCH("*Squat*",'Richard-SESSION'!$B$97:$B$104,0), MATCH("*1st*",'Richard-SESSION'!$K$7:$T$7,0)),"")</f>
        <v>#N/A</v>
      </c>
      <c r="D69" s="132" t="e">
        <f>INDEX('Richard-SESSION'!L$97:U$104, MATCH("*Squat*",'Richard-SESSION'!$B$97:$B$104,0), MATCH("*1st*",'Richard-SESSION'!K$7:T$7,0))</f>
        <v>#N/A</v>
      </c>
      <c r="E69" s="131" t="e">
        <f>IF($A$62='Richard-SESSION'!$A$97,INDEX('Richard-SESSION'!$K$97:$T$104, MATCH("*Deadlift*",'Richard-SESSION'!$B$97:$B$104,0), MATCH("*1st*",'Richard-SESSION'!$K$7:$T$7,0)),"")</f>
        <v>#N/A</v>
      </c>
      <c r="F69" s="131" t="e">
        <f>INDEX('Richard-SESSION'!$L$97:$U$104, MATCH("*Deadlift*",'Richard-SESSION'!$B$97:$B$104,0), MATCH("*1st*",'Richard-SESSION'!$K$7:$T$7,0))</f>
        <v>#N/A</v>
      </c>
      <c r="G69" s="131" t="e">
        <f>IF($A$62='Richard-SESSION'!$A$97,INDEX('Richard-SESSION'!$K$97:$T$104, MATCH("*Bench Press*",'Richard-SESSION'!$B$97:$B$104,0), MATCH("*1st*",'Richard-SESSION'!$K$7:$T$7,0)),"")</f>
        <v>#N/A</v>
      </c>
      <c r="H69" s="131" t="e">
        <f>INDEX('Richard-SESSION'!$L$97:$U$104, MATCH("*Bench Press*",'Richard-SESSION'!$B$97:$B$104,0), MATCH("*1st*",'Richard-SESSION'!$K$7:$T$7,0))</f>
        <v>#N/A</v>
      </c>
      <c r="I69" s="132" t="e">
        <f>IF($A$62='Richard-SESSION'!$A$97,INDEX('Richard-SESSION'!$K$97:$T$104, MATCH("*Military*",'Richard-SESSION'!$B$97:$B$104,0), MATCH("*1st*",'Richard-SESSION'!$K$7:$T$7,0)),"")</f>
        <v>#N/A</v>
      </c>
      <c r="J69" s="48" t="e">
        <f>INDEX('Richard-SESSION'!$L$97:$U$104, MATCH("*Military*",'Richard-SESSION'!$B$97:$B$104,0), MATCH("*1st*",'Richard-SESSION'!$K$7:$T$7,0))</f>
        <v>#N/A</v>
      </c>
      <c r="K69" s="131" t="e">
        <f>IF($A$62='Richard-SESSION'!$A$97,INDEX('Richard-SESSION'!$K$97:$T$104, MATCH("*Clean *",'Richard-SESSION'!$B$97:$B$104,0), MATCH("*1st*",'Richard-SESSION'!$K$7:$T$7,0)),"")</f>
        <v>#N/A</v>
      </c>
      <c r="L69" s="48" t="e">
        <f>INDEX('Richard-SESSION'!$L$97:$U$104, MATCH("*Clean *",'Richard-SESSION'!$B$97:$B$104,0), MATCH("*1st*",'Richard-SESSION'!$K$7:$T$7,0))</f>
        <v>#N/A</v>
      </c>
      <c r="M69" s="131" t="e">
        <f>IF($A$62='Richard-SESSION'!$A$97,INDEX('Richard-SESSION'!$K$97:$T$104, MATCH("*Lat Pulldown*",'Richard-SESSION'!$B$97:$B$104,0), MATCH("*1st*",'Richard-SESSION'!$K$7:$T$7,0)),"")</f>
        <v>#N/A</v>
      </c>
      <c r="N69" s="50" t="e">
        <f>INDEX('Richard-SESSION'!$L$97:$U$104, MATCH("*Lat Pulldown*",'Richard-SESSION'!$B$97:$B$104,0), MATCH("*1st*",'Richard-SESSION'!$K$7:$T$7,0))</f>
        <v>#N/A</v>
      </c>
      <c r="O69" s="132"/>
      <c r="P69" s="126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IF($A$62='Richard-SESSION'!$A$97,INDEX('Richard-SESSION'!$K$97:$T$104, MATCH("*Squat*",'Richard-SESSION'!$B$97:$B$104,0), MATCH("*2nd*",'Richard-SESSION'!$K$7:$T$7,0)),"")</f>
        <v>#N/A</v>
      </c>
      <c r="D70" s="132" t="e">
        <f>INDEX('Richard-SESSION'!L$97:U$104, MATCH("*Squat*",'Richard-SESSION'!$B$97:$B$104,0), MATCH("*2nd*",'Richard-SESSION'!K$7:T$7,0))</f>
        <v>#N/A</v>
      </c>
      <c r="E70" s="131" t="e">
        <f>IF($A$62='Richard-SESSION'!$A$97,INDEX('Richard-SESSION'!$K$97:$T$104, MATCH("*Deadlift*",'Richard-SESSION'!$B$97:$B$104,0), MATCH("*2ND*",'Richard-SESSION'!$K$7:$T$7,0)),"")</f>
        <v>#N/A</v>
      </c>
      <c r="F70" s="131" t="e">
        <f>INDEX('Richard-SESSION'!$L$97:$U$104, MATCH("*Deadlift*",'Richard-SESSION'!$B$97:$B$104,0), MATCH("*2nd*",'Richard-SESSION'!$K$7:$T$7,0))</f>
        <v>#N/A</v>
      </c>
      <c r="G70" s="131" t="e">
        <f>IF($A$62='Richard-SESSION'!$A$97,INDEX('Richard-SESSION'!$K$97:$T$104, MATCH("*Bench Press*",'Richard-SESSION'!$B$97:$B$104,0), MATCH("*2ND*",'Richard-SESSION'!$K$7:$T$7,0)),"")</f>
        <v>#N/A</v>
      </c>
      <c r="H70" s="131" t="e">
        <f>INDEX('Richard-SESSION'!$L$97:$U$104, MATCH("*Bench Press*",'Richard-SESSION'!$B$97:$B$104,0), MATCH("*2nd*",'Richard-SESSION'!$K$7:$T$7,0))</f>
        <v>#N/A</v>
      </c>
      <c r="I70" s="132" t="e">
        <f>IF($A$62='Richard-SESSION'!$A$97,INDEX('Richard-SESSION'!$K$97:$T$104, MATCH("*Military*",'Richard-SESSION'!$B$97:$B$104,0), MATCH("*2ND*",'Richard-SESSION'!$K$7:$T$7,0)),"")</f>
        <v>#N/A</v>
      </c>
      <c r="J70" s="44" t="e">
        <f>INDEX('Richard-SESSION'!$L$97:$U$104, MATCH("*Military*",'Richard-SESSION'!$B$97:$B$104,0), MATCH("*2nd*",'Richard-SESSION'!$K$7:$T$7,0))</f>
        <v>#N/A</v>
      </c>
      <c r="K70" s="131" t="e">
        <f>IF($A$62='Richard-SESSION'!$A$97,INDEX('Richard-SESSION'!$K$97:$T$104, MATCH("*Clean *",'Richard-SESSION'!$B$97:$B$104,0), MATCH("*2ND*",'Richard-SESSION'!$K$7:$T$7,0)),"")</f>
        <v>#N/A</v>
      </c>
      <c r="L70" s="44" t="e">
        <f>INDEX('Richard-SESSION'!$L$97:$U$104, MATCH("*Clean *",'Richard-SESSION'!$B$97:$B$104,0), MATCH("*2nd*",'Richard-SESSION'!$K$7:$T$7,0))</f>
        <v>#N/A</v>
      </c>
      <c r="M70" s="131" t="e">
        <f>IF($A$62='Richard-SESSION'!$A$97,INDEX('Richard-SESSION'!$K$97:$T$104, MATCH("*Lat Pulldown*",'Richard-SESSION'!$B$97:$B$104,0), MATCH("*2ND*",'Richard-SESSION'!$K$7:$T$7,0)),"")</f>
        <v>#N/A</v>
      </c>
      <c r="N70" s="44" t="e">
        <f>INDEX('Richard-SESSION'!$L$97:$U$104, MATCH("*Lat Pulldown*",'Richard-SESSION'!$B$97:$B$104,0), MATCH("*2nd*",'Richard-SESSION'!$K$7:$T$7,0))</f>
        <v>#N/A</v>
      </c>
      <c r="O70" s="132"/>
      <c r="P70" s="126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IF($A$62='Richard-SESSION'!$A$97,INDEX('Richard-SESSION'!$K$97:$T$104, MATCH("*Squat*",'Richard-SESSION'!$B$97:$B$104,0), MATCH("*3rd*",'Richard-SESSION'!$K$7:$T$7,0)),"")</f>
        <v>#N/A</v>
      </c>
      <c r="D71" s="132" t="e">
        <f>INDEX('Richard-SESSION'!L$97:U$104, MATCH("*Squat*",'Richard-SESSION'!$B$97:$B$104,0), MATCH("*3rd*",'Richard-SESSION'!K$7:T$7,0))</f>
        <v>#N/A</v>
      </c>
      <c r="E71" s="131" t="e">
        <f>IF($A$62='Richard-SESSION'!$A$97,INDEX('Richard-SESSION'!$K$97:$T$104, MATCH("*Deadlift*",'Richard-SESSION'!$B$97:$B$104,0), MATCH("*3rd*",'Richard-SESSION'!$K$7:$T$7,0)),"")</f>
        <v>#N/A</v>
      </c>
      <c r="F71" s="131" t="e">
        <f>INDEX('Richard-SESSION'!$L$97:$U$104, MATCH("*Deadlift*",'Richard-SESSION'!$B$97:$B$104,0), MATCH("*3rd*",'Richard-SESSION'!$K$7:$T$7,0))</f>
        <v>#N/A</v>
      </c>
      <c r="G71" s="131" t="e">
        <f>IF($A$62='Richard-SESSION'!$A$97,INDEX('Richard-SESSION'!$K$97:$T$104, MATCH("*Bench Press*",'Richard-SESSION'!$B$97:$B$104,0), MATCH("*3rd*",'Richard-SESSION'!$K$7:$T$7,0)),"")</f>
        <v>#N/A</v>
      </c>
      <c r="H71" s="131" t="e">
        <f>INDEX('Richard-SESSION'!$L$97:$U$104, MATCH("*Bench Press*",'Richard-SESSION'!$B$97:$B$104,0), MATCH("*3rd*",'Richard-SESSION'!$K$7:$T$7,0))</f>
        <v>#N/A</v>
      </c>
      <c r="I71" s="132" t="e">
        <f>IF($A$62='Richard-SESSION'!$A$97,INDEX('Richard-SESSION'!$K$97:$T$104, MATCH("*Military*",'Richard-SESSION'!$B$97:$B$104,0), MATCH("*3rd*",'Richard-SESSION'!$K$7:$T$7,0)),"")</f>
        <v>#N/A</v>
      </c>
      <c r="J71" s="44" t="e">
        <f>INDEX('Richard-SESSION'!$L$97:$U$104, MATCH("*Military*",'Richard-SESSION'!$B$97:$B$104,0), MATCH("*3rd*",'Richard-SESSION'!$K$7:$T$7,0))</f>
        <v>#N/A</v>
      </c>
      <c r="K71" s="131" t="e">
        <f>IF($A$62='Richard-SESSION'!$A$97,INDEX('Richard-SESSION'!$K$97:$T$104, MATCH("*Clean *",'Richard-SESSION'!$B$97:$B$104,0), MATCH("*3rd*",'Richard-SESSION'!$K$7:$T$7,0)),"")</f>
        <v>#N/A</v>
      </c>
      <c r="L71" s="44" t="e">
        <f>INDEX('Richard-SESSION'!$L$97:$U$104, MATCH("*Clean *",'Richard-SESSION'!$B$97:$B$104,0), MATCH("*3rd*",'Richard-SESSION'!$K$7:$T$7,0))</f>
        <v>#N/A</v>
      </c>
      <c r="M71" s="131" t="e">
        <f>IF($A$62='Richard-SESSION'!$A$97,INDEX('Richard-SESSION'!$K$97:$T$104, MATCH("*Lat Pulldown*",'Richard-SESSION'!$B$97:$B$104,0), MATCH("*3rd*",'Richard-SESSION'!$K$7:$T$7,0)),"")</f>
        <v>#N/A</v>
      </c>
      <c r="N71" s="44" t="e">
        <f>INDEX('Richard-SESSION'!$L$97:$U$104, MATCH("*Lat Pulldown*",'Richard-SESSION'!$B$97:$B$104,0), MATCH("*3rd*",'Richard-SESSION'!$K$7:$T$7,0))</f>
        <v>#N/A</v>
      </c>
      <c r="O71" s="132"/>
      <c r="P71" s="126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IF($A$62='Richard-SESSION'!$A$97,INDEX('Richard-SESSION'!$K$97:$T$104, MATCH("*Squat*",'Richard-SESSION'!$B$97:$B$104,0), MATCH("*4th*",'Richard-SESSION'!$K$7:$T$7,0)),"")</f>
        <v>#N/A</v>
      </c>
      <c r="D72" s="132" t="e">
        <f>INDEX('Richard-SESSION'!L$97:U$104, MATCH("*Squat*",'Richard-SESSION'!$B$97:$B$104,0), MATCH("*4th*",'Richard-SESSION'!K$7:T$7,0))</f>
        <v>#N/A</v>
      </c>
      <c r="E72" s="131" t="e">
        <f>IF($A$62='Richard-SESSION'!$A$97,INDEX('Richard-SESSION'!$K$97:$T$104, MATCH("*Deadlift*",'Richard-SESSION'!$B$97:$B$104,0), MATCH("*4th*",'Richard-SESSION'!$K$7:$T$7,0)),"")</f>
        <v>#N/A</v>
      </c>
      <c r="F72" s="131" t="e">
        <f>INDEX('Richard-SESSION'!$L$97:$U$104, MATCH("*Deadlift*",'Richard-SESSION'!$B$97:$B$104,0), MATCH("*4th*",'Richard-SESSION'!$K$7:$T$7,0))</f>
        <v>#N/A</v>
      </c>
      <c r="G72" s="131" t="e">
        <f>IF($A$62='Richard-SESSION'!$A$97,INDEX('Richard-SESSION'!$K$97:$T$104, MATCH("*Bench Press*",'Richard-SESSION'!$B$97:$B$104,0), MATCH("*4th*",'Richard-SESSION'!$K$7:$T$7,0)),"")</f>
        <v>#N/A</v>
      </c>
      <c r="H72" s="131" t="e">
        <f>INDEX('Richard-SESSION'!$L$97:$U$104, MATCH("*Bench Press*",'Richard-SESSION'!$B$97:$B$104,0), MATCH("*4th*",'Richard-SESSION'!$K$7:$T$7,0))</f>
        <v>#N/A</v>
      </c>
      <c r="I72" s="132" t="e">
        <f>IF($A$62='Richard-SESSION'!$A$97,INDEX('Richard-SESSION'!$K$97:$T$104, MATCH("*Military*",'Richard-SESSION'!$B$97:$B$104,0), MATCH("*4th*",'Richard-SESSION'!$K$7:$T$7,0)),"")</f>
        <v>#N/A</v>
      </c>
      <c r="J72" s="44" t="e">
        <f>INDEX('Richard-SESSION'!$L$97:$U$104, MATCH("*Military*",'Richard-SESSION'!$B$97:$B$104,0), MATCH("*4th*",'Richard-SESSION'!$K$7:$T$7,0))</f>
        <v>#N/A</v>
      </c>
      <c r="K72" s="131" t="e">
        <f>IF($A$62='Richard-SESSION'!$A$97,INDEX('Richard-SESSION'!$K$97:$T$104, MATCH("*Clean *",'Richard-SESSION'!$B$97:$B$104,0), MATCH("*4th*",'Richard-SESSION'!$K$7:$T$7,0)),"")</f>
        <v>#N/A</v>
      </c>
      <c r="L72" s="44" t="e">
        <f>INDEX('Richard-SESSION'!$L$97:$U$104, MATCH("*Clean *",'Richard-SESSION'!$B$97:$B$104,0), MATCH("*4th*",'Richard-SESSION'!$K$7:$T$7,0))</f>
        <v>#N/A</v>
      </c>
      <c r="M72" s="131" t="e">
        <f>IF($A$62='Richard-SESSION'!$A$97,INDEX('Richard-SESSION'!$K$97:$T$104, MATCH("*Lat Pulldown*",'Richard-SESSION'!$B$97:$B$104,0), MATCH("*4th*",'Richard-SESSION'!$K$7:$T$7,0)),"")</f>
        <v>#N/A</v>
      </c>
      <c r="N72" s="44" t="e">
        <f>INDEX('Richard-SESSION'!$L$97:$U$104, MATCH("*Lat Pulldown*",'Richard-SESSION'!$B$97:$B$104,0), MATCH("*4th*",'Richard-SESSION'!$K$7:$T$7,0))</f>
        <v>#N/A</v>
      </c>
      <c r="O72" s="132"/>
      <c r="P72" s="126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IF($A$62='Richard-SESSION'!$A$97,INDEX('Richard-SESSION'!$K$97:$T$104, MATCH("*Squat*",'Richard-SESSION'!$B$97:$B$104,0), MATCH("*5th*",'Richard-SESSION'!$K$7:$T$7,0)),"")</f>
        <v>#N/A</v>
      </c>
      <c r="D73" s="132" t="e">
        <f>INDEX('Richard-SESSION'!L$97:U$104, MATCH("*Squat*",'Richard-SESSION'!$B$97:$B$104,0), MATCH("*5th*",'Richard-SESSION'!K$7:T$7,0))</f>
        <v>#N/A</v>
      </c>
      <c r="E73" s="131" t="e">
        <f>IF($A$62='Richard-SESSION'!$A$97,INDEX('Richard-SESSION'!$K$97:$T$104, MATCH("*Deadlift*",'Richard-SESSION'!$B$97:$B$104,0), MATCH("*5th*",'Richard-SESSION'!$K$7:$T$7,0)),"")</f>
        <v>#N/A</v>
      </c>
      <c r="F73" s="131" t="e">
        <f>INDEX('Richard-SESSION'!$L$97:$U$104, MATCH("*Deadlift*",'Richard-SESSION'!$B$97:$B$104,0), MATCH("*5th*",'Richard-SESSION'!$K$7:$T$7,0))</f>
        <v>#N/A</v>
      </c>
      <c r="G73" s="131" t="e">
        <f>IF($A$62='Richard-SESSION'!$A$97,INDEX('Richard-SESSION'!$K$97:$T$104, MATCH("*Bench Press*",'Richard-SESSION'!$B$97:$B$104,0), MATCH("*5th*",'Richard-SESSION'!$K$7:$T$7,0)),"")</f>
        <v>#N/A</v>
      </c>
      <c r="H73" s="131" t="e">
        <f>INDEX('Richard-SESSION'!$L$97:$U$104, MATCH("*Bench Press*",'Richard-SESSION'!$B$97:$B$104,0), MATCH("*5th*",'Richard-SESSION'!$K$7:$T$7,0))</f>
        <v>#N/A</v>
      </c>
      <c r="I73" s="132" t="e">
        <f>IF($A$62='Richard-SESSION'!$A$97,INDEX('Richard-SESSION'!$K$97:$T$104, MATCH("*Military*",'Richard-SESSION'!$B$97:$B$104,0), MATCH("*5th*",'Richard-SESSION'!$K$7:$T$7,0)),"")</f>
        <v>#N/A</v>
      </c>
      <c r="J73" s="44" t="e">
        <f>INDEX('Richard-SESSION'!$L$97:$U$104, MATCH("*Military*",'Richard-SESSION'!$B$97:$B$104,0), MATCH("*5th*",'Richard-SESSION'!$K$7:$T$7,0))</f>
        <v>#N/A</v>
      </c>
      <c r="K73" s="131" t="e">
        <f>IF($A$62='Richard-SESSION'!$A$97,INDEX('Richard-SESSION'!$K$97:$T$104, MATCH("*Clean *",'Richard-SESSION'!$B$97:$B$104,0), MATCH("*5th*",'Richard-SESSION'!$K$7:$T$7,0)),"")</f>
        <v>#N/A</v>
      </c>
      <c r="L73" s="44" t="e">
        <f>INDEX('Richard-SESSION'!$L$97:$U$104, MATCH("*Clean *",'Richard-SESSION'!$B$97:$B$104,0), MATCH("*5th*",'Richard-SESSION'!$K$7:$T$7,0))</f>
        <v>#N/A</v>
      </c>
      <c r="M73" s="131" t="e">
        <f>IF($A$62='Richard-SESSION'!$A$97,INDEX('Richard-SESSION'!$K$97:$T$104, MATCH("*Lat Pulldown*",'Richard-SESSION'!$B$97:$B$104,0), MATCH("*5th*",'Richard-SESSION'!$K$7:$T$7,0)),"")</f>
        <v>#N/A</v>
      </c>
      <c r="N73" s="44" t="e">
        <f>INDEX('Richard-SESSION'!$L$97:$U$104, MATCH("*Lat Pulldown*",'Richard-SESSION'!$B$97:$B$104,0), MATCH("*5th*",'Richard-SESSION'!$K$7:$T$7,0))</f>
        <v>#N/A</v>
      </c>
      <c r="O73" s="132"/>
      <c r="P73" s="126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'Richard-SESSION'!A106</f>
        <v>0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 t="e">
        <f>MAX(E75:E79)</f>
        <v>#N/A</v>
      </c>
      <c r="F74" s="116" t="e">
        <f t="array" ref="F74">MAX(IF(E75:E79=E74,F75:F79))</f>
        <v>#N/A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33" t="e">
        <f>IF($A$68='Richard-SESSION'!$A$106,INDEX('Richard-SESSION'!$K$106:$T$113, MATCH("*1k Row*",'Richard-SESSION'!$B$106:$B$113,0), MATCH("*1st*",'Richard-SESSION'!$K$7:$T$7,0)),"")</f>
        <v>#N/A</v>
      </c>
      <c r="P74" s="128" t="e">
        <f>IF($A$68='Richard-SESSION'!$A$106,INDEX('Richard-SESSION'!$K$106:$T$113, MATCH("*HIIT*",'Richard-SESSION'!$B$106:$B$113,0), MATCH("*1st*",'Richard-SESSION'!$K$7:$T$7,0)),"")</f>
        <v>#N/A</v>
      </c>
      <c r="Q74" s="119" t="e">
        <f>INDEX('Richard-SESSION'!$L$106:$U$113, MATCH("*HIIT*",'Richard-SESSION'!$B$106:$B$113,0), MATCH("*1st*",'Richard-SESSION'!$K$7:$T$7,0))</f>
        <v>#N/A</v>
      </c>
      <c r="R74" s="119">
        <f>'Richard-SESSION'!U106</f>
        <v>0</v>
      </c>
      <c r="S74" s="116"/>
      <c r="T74" s="116"/>
      <c r="U74" s="120">
        <f>'Richard-SESSION'!A115</f>
        <v>0</v>
      </c>
      <c r="V74" s="120">
        <f>'Richard-SESSION'!A116</f>
        <v>0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IF($A$62='Richard-SESSION'!$A$106,INDEX('Richard-SESSION'!$K$106:$T$113, MATCH("*Squat*",'Richard-SESSION'!$B$106:$B$113,0), MATCH("*1st*",'Richard-SESSION'!$K$7:$T$7,0)),"")</f>
        <v>#N/A</v>
      </c>
      <c r="D75" s="132" t="e">
        <f>INDEX('Richard-SESSION'!L$106:U$113, MATCH("*Squat*",'Richard-SESSION'!$B$106:$B$113,0), MATCH("*1st*",'Richard-SESSION'!K$7:T$7,0))</f>
        <v>#N/A</v>
      </c>
      <c r="E75" s="131" t="e">
        <f>IF($A$68='Richard-SESSION'!$A$106,INDEX('Richard-SESSION'!$K$106:$T$113, MATCH("*Deadlift*",'Richard-SESSION'!$B$106:$B$113,0), MATCH("*1st*",'Richard-SESSION'!$K$7:$T$7,0)),"")</f>
        <v>#N/A</v>
      </c>
      <c r="F75" s="131" t="e">
        <f>INDEX('Richard-SESSION'!$L$106:$U$113, MATCH("*Deadlift*",'Richard-SESSION'!$B$106:$B$113,0), MATCH("*1st*",'Richard-SESSION'!$K$7:$T$7,0))</f>
        <v>#N/A</v>
      </c>
      <c r="G75" s="131" t="e">
        <f>IF($A$68='Richard-SESSION'!$A$106,INDEX('Richard-SESSION'!$K$106:$T$113, MATCH("*Bench Press*",'Richard-SESSION'!$B$106:$B$113,0), MATCH("*1st*",'Richard-SESSION'!$K$7:$T$7,0)),"")</f>
        <v>#N/A</v>
      </c>
      <c r="H75" s="131" t="e">
        <f>INDEX('Richard-SESSION'!$L$106:$U$113, MATCH("*Bench Press*",'Richard-SESSION'!$B$106:$B$113,0), MATCH("*1st*",'Richard-SESSION'!$K$7:$T$7,0))</f>
        <v>#N/A</v>
      </c>
      <c r="I75" s="132" t="e">
        <f>IF($A$68='Richard-SESSION'!$A$106,INDEX('Richard-SESSION'!$K$106:$T$113, MATCH("*Military*",'Richard-SESSION'!$B$106:$B$113,0), MATCH("*1st*",'Richard-SESSION'!$K$7:$T$7,0)),"")</f>
        <v>#N/A</v>
      </c>
      <c r="J75" s="48" t="e">
        <f>INDEX('Richard-SESSION'!$L$106:$U$113, MATCH("*Military*",'Richard-SESSION'!$B$106:$B$113,0), MATCH("*1st*",'Richard-SESSION'!$K$7:$T$7,0))</f>
        <v>#N/A</v>
      </c>
      <c r="K75" s="131" t="e">
        <f>IF($A$68='Richard-SESSION'!$A$106,INDEX('Richard-SESSION'!$K$106:$T$113, MATCH("*Clean *",'Richard-SESSION'!$B$106:$B$113,0), MATCH("*1st*",'Richard-SESSION'!$K$7:$T$7,0)),"")</f>
        <v>#N/A</v>
      </c>
      <c r="L75" s="48" t="e">
        <f>INDEX('Richard-SESSION'!$L$106:$U$113, MATCH("*Clean *",'Richard-SESSION'!$B$106:$B$113,0), MATCH("*1st*",'Richard-SESSION'!$K$7:$T$7,0))</f>
        <v>#N/A</v>
      </c>
      <c r="M75" s="131" t="e">
        <f>IF($A$68='Richard-SESSION'!$A$106,INDEX('Richard-SESSION'!$K$106:$T$113, MATCH("*Lat Pulldown*",'Richard-SESSION'!$B$106:$B$113,0), MATCH("*1st*",'Richard-SESSION'!$K$7:$T$7,0)),"")</f>
        <v>#N/A</v>
      </c>
      <c r="N75" s="48" t="e">
        <f>INDEX('Richard-SESSION'!$L$106:$U$113, MATCH("*Lat Pulldown*",'Richard-SESSION'!$B$106:$B$113,0), MATCH("*1st*",'Richard-SESSION'!$K$7:$T$7,0))</f>
        <v>#N/A</v>
      </c>
      <c r="O75" s="132"/>
      <c r="P75" s="126"/>
      <c r="Q75" s="118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IF($A$62='Richard-SESSION'!$A$106,INDEX('Richard-SESSION'!$K$106:$T$113, MATCH("*Squat*",'Richard-SESSION'!$B$106:$B$113,0), MATCH("*2nd*",'Richard-SESSION'!$K$7:$T$7,0)),"")</f>
        <v>#N/A</v>
      </c>
      <c r="D76" s="132" t="e">
        <f>INDEX('Richard-SESSION'!L$106:U$113, MATCH("*Squat*",'Richard-SESSION'!$B$106:$B$113,0), MATCH("*2nd*",'Richard-SESSION'!K$7:T$7,0))</f>
        <v>#N/A</v>
      </c>
      <c r="E76" s="131" t="e">
        <f>IF($A$68='Richard-SESSION'!$A$106,INDEX('Richard-SESSION'!$K$106:$T$113, MATCH("*Deadlift*",'Richard-SESSION'!$B$106:$B$113,0), MATCH("*2ND*",'Richard-SESSION'!$K$7:$T$7,0)),"")</f>
        <v>#N/A</v>
      </c>
      <c r="F76" s="131" t="e">
        <f>INDEX('Richard-SESSION'!$L$106:$U$113, MATCH("*Deadlift*",'Richard-SESSION'!$B$106:$B$113,0), MATCH("*2nd*",'Richard-SESSION'!$K$7:$T$7,0))</f>
        <v>#N/A</v>
      </c>
      <c r="G76" s="131" t="e">
        <f>IF($A$68='Richard-SESSION'!$A$106,INDEX('Richard-SESSION'!$K$106:$T$113, MATCH("*Bench Press*",'Richard-SESSION'!$B$106:$B$113,0), MATCH("*2ND*",'Richard-SESSION'!$K$7:$T$7,0)),"")</f>
        <v>#N/A</v>
      </c>
      <c r="H76" s="131" t="e">
        <f>INDEX('Richard-SESSION'!$L$106:$U$113, MATCH("*Bench Press*",'Richard-SESSION'!$B$106:$B$113,0), MATCH("*2nd*",'Richard-SESSION'!$K$7:$T$7,0))</f>
        <v>#N/A</v>
      </c>
      <c r="I76" s="132" t="e">
        <f>IF($A$68='Richard-SESSION'!$A$106,INDEX('Richard-SESSION'!$K$106:$T$113, MATCH("*Military*",'Richard-SESSION'!$B$106:$B$113,0), MATCH("*2ND*",'Richard-SESSION'!$K$7:$T$7,0)),"")</f>
        <v>#N/A</v>
      </c>
      <c r="J76" s="44" t="e">
        <f>INDEX('Richard-SESSION'!$L$106:$U$113, MATCH("*Military*",'Richard-SESSION'!$B$106:$B$113,0), MATCH("*2nd*",'Richard-SESSION'!$K$7:$T$7,0))</f>
        <v>#N/A</v>
      </c>
      <c r="K76" s="131" t="e">
        <f>IF($A$68='Richard-SESSION'!$A$106,INDEX('Richard-SESSION'!$K$106:$T$113, MATCH("*Clean *",'Richard-SESSION'!$B$106:$B$113,0), MATCH("*2ND*",'Richard-SESSION'!$K$7:$T$7,0)),"")</f>
        <v>#N/A</v>
      </c>
      <c r="L76" s="44" t="e">
        <f>INDEX('Richard-SESSION'!$L$106:$U$113, MATCH("*Clean *",'Richard-SESSION'!$B$106:$B$113,0), MATCH("*2nd*",'Richard-SESSION'!$K$7:$T$7,0))</f>
        <v>#N/A</v>
      </c>
      <c r="M76" s="131" t="e">
        <f>IF($A$68='Richard-SESSION'!$A$106,INDEX('Richard-SESSION'!$K$106:$T$113, MATCH("*Lat Pulldown*",'Richard-SESSION'!$B$106:$B$113,0), MATCH("*2ND*",'Richard-SESSION'!$K$7:$T$7,0)),"")</f>
        <v>#N/A</v>
      </c>
      <c r="N76" s="44" t="e">
        <f>INDEX('Richard-SESSION'!$L$106:$U$113, MATCH("*Lat Pulldown*",'Richard-SESSION'!$B$106:$B$113,0), MATCH("*2nd*",'Richard-SESSION'!$K$7:$T$7,0))</f>
        <v>#N/A</v>
      </c>
      <c r="O76" s="132"/>
      <c r="P76" s="126"/>
      <c r="Q76" s="118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IF($A$62='Richard-SESSION'!$A$106,INDEX('Richard-SESSION'!$K$106:$T$113, MATCH("*Squat*",'Richard-SESSION'!$B$106:$B$113,0), MATCH("*3rd*",'Richard-SESSION'!$K$7:$T$7,0)),"")</f>
        <v>#N/A</v>
      </c>
      <c r="D77" s="132" t="e">
        <f>INDEX('Richard-SESSION'!L$106:U$113, MATCH("*Squat*",'Richard-SESSION'!$B$106:$B$113,0), MATCH("*3rd*",'Richard-SESSION'!K$7:T$7,0))</f>
        <v>#N/A</v>
      </c>
      <c r="E77" s="131" t="e">
        <f>IF($A$68='Richard-SESSION'!$A$106,INDEX('Richard-SESSION'!$K$106:$T$113, MATCH("*Deadlift*",'Richard-SESSION'!$B$106:$B$113,0), MATCH("*3rd*",'Richard-SESSION'!$K$7:$T$7,0)),"")</f>
        <v>#N/A</v>
      </c>
      <c r="F77" s="131" t="e">
        <f>INDEX('Richard-SESSION'!$L$106:$U$113, MATCH("*Deadlift*",'Richard-SESSION'!$B$106:$B$113,0), MATCH("*3rd*",'Richard-SESSION'!$K$7:$T$7,0))</f>
        <v>#N/A</v>
      </c>
      <c r="G77" s="131" t="e">
        <f>IF($A$68='Richard-SESSION'!$A$106,INDEX('Richard-SESSION'!$K$106:$T$113, MATCH("*Bench Press*",'Richard-SESSION'!$B$106:$B$113,0), MATCH("*3rd*",'Richard-SESSION'!$K$7:$T$7,0)),"")</f>
        <v>#N/A</v>
      </c>
      <c r="H77" s="131" t="e">
        <f>INDEX('Richard-SESSION'!$L$106:$U$113, MATCH("*Bench Press*",'Richard-SESSION'!$B$106:$B$113,0), MATCH("*3rd*",'Richard-SESSION'!$K$7:$T$7,0))</f>
        <v>#N/A</v>
      </c>
      <c r="I77" s="132" t="e">
        <f>IF($A$68='Richard-SESSION'!$A$106,INDEX('Richard-SESSION'!$K$106:$T$113, MATCH("*Military*",'Richard-SESSION'!$B$106:$B$113,0), MATCH("*3rd*",'Richard-SESSION'!$K$7:$T$7,0)),"")</f>
        <v>#N/A</v>
      </c>
      <c r="J77" s="44" t="e">
        <f>INDEX('Richard-SESSION'!$L$106:$U$113, MATCH("*Military*",'Richard-SESSION'!$B$106:$B$113,0), MATCH("*3rd*",'Richard-SESSION'!$K$7:$T$7,0))</f>
        <v>#N/A</v>
      </c>
      <c r="K77" s="131" t="e">
        <f>IF($A$68='Richard-SESSION'!$A$106,INDEX('Richard-SESSION'!$K$106:$T$113, MATCH("*Clean *",'Richard-SESSION'!$B$106:$B$113,0), MATCH("*3rd*",'Richard-SESSION'!$K$7:$T$7,0)),"")</f>
        <v>#N/A</v>
      </c>
      <c r="L77" s="44" t="e">
        <f>INDEX('Richard-SESSION'!$L$106:$U$113, MATCH("*Clean *",'Richard-SESSION'!$B$106:$B$113,0), MATCH("*3rd*",'Richard-SESSION'!$K$7:$T$7,0))</f>
        <v>#N/A</v>
      </c>
      <c r="M77" s="131" t="e">
        <f>IF($A$68='Richard-SESSION'!$A$106,INDEX('Richard-SESSION'!$K$106:$T$113, MATCH("*Lat Pulldown*",'Richard-SESSION'!$B$106:$B$113,0), MATCH("*3rd*",'Richard-SESSION'!$K$7:$T$7,0)),"")</f>
        <v>#N/A</v>
      </c>
      <c r="N77" s="44" t="e">
        <f>INDEX('Richard-SESSION'!$L$106:$U$113, MATCH("*Lat Pulldown*",'Richard-SESSION'!$B$106:$B$113,0), MATCH("*3rd*",'Richard-SESSION'!$K$7:$T$7,0))</f>
        <v>#N/A</v>
      </c>
      <c r="O77" s="132"/>
      <c r="P77" s="126"/>
      <c r="Q77" s="118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IF($A$62='Richard-SESSION'!$A$106,INDEX('Richard-SESSION'!$K$106:$T$113, MATCH("*Squat*",'Richard-SESSION'!$B$106:$B$113,0), MATCH("*4th*",'Richard-SESSION'!$K$7:$T$7,0)),"")</f>
        <v>#N/A</v>
      </c>
      <c r="D78" s="132" t="e">
        <f>INDEX('Richard-SESSION'!L$106:U$113, MATCH("*Squat*",'Richard-SESSION'!$B$106:$B$113,0), MATCH("*4th*",'Richard-SESSION'!K$7:T$7,0))</f>
        <v>#N/A</v>
      </c>
      <c r="E78" s="131" t="e">
        <f>IF($A$68='Richard-SESSION'!$A$106,INDEX('Richard-SESSION'!$K$106:$T$113, MATCH("*Deadlift*",'Richard-SESSION'!$B$106:$B$113,0), MATCH("*4th*",'Richard-SESSION'!$K$7:$T$7,0)),"")</f>
        <v>#N/A</v>
      </c>
      <c r="F78" s="131" t="e">
        <f>INDEX('Richard-SESSION'!$L$106:$U$113, MATCH("*Deadlift*",'Richard-SESSION'!$B$106:$B$113,0), MATCH("*4th*",'Richard-SESSION'!$K$7:$T$7,0))</f>
        <v>#N/A</v>
      </c>
      <c r="G78" s="131" t="e">
        <f>IF($A$68='Richard-SESSION'!$A$106,INDEX('Richard-SESSION'!$K$106:$T$113, MATCH("*Bench Press*",'Richard-SESSION'!$B$106:$B$113,0), MATCH("*4th*",'Richard-SESSION'!$K$7:$T$7,0)),"")</f>
        <v>#N/A</v>
      </c>
      <c r="H78" s="131" t="e">
        <f>INDEX('Richard-SESSION'!$L$106:$U$113, MATCH("*Bench Press*",'Richard-SESSION'!$B$106:$B$113,0), MATCH("*4th*",'Richard-SESSION'!$K$7:$T$7,0))</f>
        <v>#N/A</v>
      </c>
      <c r="I78" s="132" t="e">
        <f>IF($A$68='Richard-SESSION'!$A$106,INDEX('Richard-SESSION'!$K$106:$T$113, MATCH("*Military*",'Richard-SESSION'!$B$106:$B$113,0), MATCH("*4th*",'Richard-SESSION'!$K$7:$T$7,0)),"")</f>
        <v>#N/A</v>
      </c>
      <c r="J78" s="44" t="e">
        <f>INDEX('Richard-SESSION'!$L$106:$U$113, MATCH("*Military*",'Richard-SESSION'!$B$106:$B$113,0), MATCH("*4th*",'Richard-SESSION'!$K$7:$T$7,0))</f>
        <v>#N/A</v>
      </c>
      <c r="K78" s="131" t="e">
        <f>IF($A$68='Richard-SESSION'!$A$106,INDEX('Richard-SESSION'!$K$106:$T$113, MATCH("*Clean *",'Richard-SESSION'!$B$106:$B$113,0), MATCH("*4th*",'Richard-SESSION'!$K$7:$T$7,0)),"")</f>
        <v>#N/A</v>
      </c>
      <c r="L78" s="44" t="e">
        <f>INDEX('Richard-SESSION'!$L$106:$U$113, MATCH("*Clean *",'Richard-SESSION'!$B$106:$B$113,0), MATCH("*4th*",'Richard-SESSION'!$K$7:$T$7,0))</f>
        <v>#N/A</v>
      </c>
      <c r="M78" s="131" t="e">
        <f>IF($A$68='Richard-SESSION'!$A$106,INDEX('Richard-SESSION'!$K$106:$T$113, MATCH("*Lat Pulldown*",'Richard-SESSION'!$B$106:$B$113,0), MATCH("*4th*",'Richard-SESSION'!$K$7:$T$7,0)),"")</f>
        <v>#N/A</v>
      </c>
      <c r="N78" s="44" t="e">
        <f>INDEX('Richard-SESSION'!$L$106:$U$113, MATCH("*Lat Pulldown*",'Richard-SESSION'!$B$106:$B$113,0), MATCH("*4th*",'Richard-SESSION'!$K$7:$T$7,0))</f>
        <v>#N/A</v>
      </c>
      <c r="O78" s="132"/>
      <c r="P78" s="126"/>
      <c r="Q78" s="118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IF($A$62='Richard-SESSION'!$A$106,INDEX('Richard-SESSION'!$K$106:$T$113, MATCH("*Squat*",'Richard-SESSION'!$B$106:$B$113,0), MATCH("*5th*",'Richard-SESSION'!$K$7:$T$7,0)),"")</f>
        <v>#N/A</v>
      </c>
      <c r="D79" s="132" t="e">
        <f>INDEX('Richard-SESSION'!L$106:U$113, MATCH("*Squat*",'Richard-SESSION'!$B$106:$B$113,0), MATCH("*5th*",'Richard-SESSION'!K$7:T$7,0))</f>
        <v>#N/A</v>
      </c>
      <c r="E79" s="131" t="e">
        <f>IF($A$68='Richard-SESSION'!$A$106,INDEX('Richard-SESSION'!$K$106:$T$113, MATCH("*Deadlift*",'Richard-SESSION'!$B$106:$B$113,0), MATCH("*5th*",'Richard-SESSION'!$K$7:$T$7,0)),"")</f>
        <v>#N/A</v>
      </c>
      <c r="F79" s="131" t="e">
        <f>INDEX('Richard-SESSION'!$L$106:$U$113, MATCH("*Deadlift*",'Richard-SESSION'!$B$106:$B$113,0), MATCH("*5th*",'Richard-SESSION'!$K$7:$T$7,0))</f>
        <v>#N/A</v>
      </c>
      <c r="G79" s="131" t="e">
        <f>IF($A$68='Richard-SESSION'!$A$106,INDEX('Richard-SESSION'!$K$106:$T$113, MATCH("*Bench Press*",'Richard-SESSION'!$B$106:$B$113,0), MATCH("*5th*",'Richard-SESSION'!$K$7:$T$7,0)),"")</f>
        <v>#N/A</v>
      </c>
      <c r="H79" s="131" t="e">
        <f>INDEX('Richard-SESSION'!$L$106:$U$113, MATCH("*Bench Press*",'Richard-SESSION'!$B$106:$B$113,0), MATCH("*5th*",'Richard-SESSION'!$K$7:$T$7,0))</f>
        <v>#N/A</v>
      </c>
      <c r="I79" s="132" t="e">
        <f>IF($A$68='Richard-SESSION'!$A$106,INDEX('Richard-SESSION'!$K$106:$T$113, MATCH("*Military*",'Richard-SESSION'!$B$106:$B$113,0), MATCH("*5th*",'Richard-SESSION'!$K$7:$T$7,0)),"")</f>
        <v>#N/A</v>
      </c>
      <c r="J79" s="44" t="e">
        <f>INDEX('Richard-SESSION'!$L$106:$U$113, MATCH("*Military*",'Richard-SESSION'!$B$106:$B$113,0), MATCH("*5th*",'Richard-SESSION'!$K$7:$T$7,0))</f>
        <v>#N/A</v>
      </c>
      <c r="K79" s="131" t="e">
        <f>IF($A$68='Richard-SESSION'!$A$106,INDEX('Richard-SESSION'!$K$106:$T$113, MATCH("*Clean *",'Richard-SESSION'!$B$106:$B$113,0), MATCH("*5th*",'Richard-SESSION'!$K$7:$T$7,0)),"")</f>
        <v>#N/A</v>
      </c>
      <c r="L79" s="44" t="e">
        <f>INDEX('Richard-SESSION'!$L$106:$U$113, MATCH("*Clean *",'Richard-SESSION'!$B$106:$B$113,0), MATCH("*5th*",'Richard-SESSION'!$K$7:$T$7,0))</f>
        <v>#N/A</v>
      </c>
      <c r="M79" s="131" t="e">
        <f>IF($A$68='Richard-SESSION'!$A$106,INDEX('Richard-SESSION'!$K$106:$T$113, MATCH("*Lat Pulldown*",'Richard-SESSION'!$B$106:$B$113,0), MATCH("*5th*",'Richard-SESSION'!$K$7:$T$7,0)),"")</f>
        <v>#N/A</v>
      </c>
      <c r="N79" s="44" t="e">
        <f>INDEX('Richard-SESSION'!$L$106:$U$113, MATCH("*Lat Pulldown*",'Richard-SESSION'!$B$106:$B$113,0), MATCH("*5th*",'Richard-SESSION'!$K$7:$T$7,0))</f>
        <v>#N/A</v>
      </c>
      <c r="O79" s="132"/>
      <c r="P79" s="126"/>
      <c r="Q79" s="118"/>
      <c r="R79" s="118"/>
      <c r="AF79"/>
      <c r="AG79"/>
      <c r="AH79"/>
      <c r="AI79"/>
      <c r="AJ79"/>
      <c r="AK79"/>
      <c r="AL79"/>
      <c r="AN79"/>
    </row>
    <row r="80" spans="1:40">
      <c r="A80" s="129">
        <f>'Richard-SESSION'!A115</f>
        <v>0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 t="e">
        <f>MAX(M81:M85)</f>
        <v>#N/A</v>
      </c>
      <c r="N80" s="117" t="e">
        <f t="array" ref="N80">MAX(IF(M81:M85=M80,N81:N85))</f>
        <v>#N/A</v>
      </c>
      <c r="O80" s="133" t="e">
        <f>IF($A$74='Richard-SESSION'!$A$115,INDEX('Richard-SESSION'!$K$115:$T$122, MATCH("*1k Row*",'Richard-SESSION'!$B$115:$B$122,0), MATCH("*1st*",'Richard-SESSION'!$K$7:$T$7,0)),"")</f>
        <v>#N/A</v>
      </c>
      <c r="P80" s="128" t="e">
        <f>IF($A$74='Richard-SESSION'!$A$115,INDEX('Richard-SESSION'!$K$115:$T$122, MATCH("*HIIT*",'Richard-SESSION'!$B$115:$B$122,0), MATCH("*1st*",'Richard-SESSION'!$K$7:$T$7,0)),"")</f>
        <v>#N/A</v>
      </c>
      <c r="Q80" s="119" t="e">
        <f>INDEX('Richard-SESSION'!$L$115:$U$122, MATCH("*HIIT*",'Richard-SESSION'!$B$115:$B$122,0), MATCH("*1st*",'Richard-SESSION'!$K$7:$T$7,0))</f>
        <v>#N/A</v>
      </c>
      <c r="R80" s="119">
        <f>'Richard-SESSION'!U115</f>
        <v>0</v>
      </c>
      <c r="S80" s="116"/>
      <c r="T80" s="116"/>
      <c r="U80" s="120">
        <f>'Richard-SESSION'!A124</f>
        <v>0</v>
      </c>
      <c r="V80" s="120">
        <f>'Richard-SESSION'!A125</f>
        <v>0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IF($A$74='Richard-SESSION'!$A$115,INDEX('Richard-SESSION'!$K$115:$T$122, MATCH("*Squat*",'Richard-SESSION'!$B$115:$B$122,0), MATCH("*1st*",'Richard-SESSION'!$K$7:$T$7,0)),"")</f>
        <v>#N/A</v>
      </c>
      <c r="D81" s="132" t="e">
        <f>INDEX('Richard-SESSION'!L$115:U$122, MATCH("*Squat*",'Richard-SESSION'!$B$115:$B$122,0), MATCH("*1st*",'Richard-SESSION'!K$7:T$7,0))</f>
        <v>#N/A</v>
      </c>
      <c r="E81" s="131" t="e">
        <f>IF($A$74='Richard-SESSION'!$A$115,INDEX('Richard-SESSION'!$K$115:$T$122, MATCH("*Deadlift*",'Richard-SESSION'!$B$115:$B$122,0), MATCH("*1st*",'Richard-SESSION'!$K$7:$T$7,0)),"")</f>
        <v>#N/A</v>
      </c>
      <c r="F81" s="131" t="e">
        <f>INDEX('Richard-SESSION'!$L$115:$U$122, MATCH("*Deadlift*",'Richard-SESSION'!$B$115:$B$122,0), MATCH("*1st*",'Richard-SESSION'!$K$7:$T$7,0))</f>
        <v>#N/A</v>
      </c>
      <c r="G81" s="131" t="e">
        <f>IF($A$74='Richard-SESSION'!$A$115,INDEX('Richard-SESSION'!$K$115:$T$122, MATCH("*Bench Press*",'Richard-SESSION'!$B$115:$B$122,0), MATCH("*1st*",'Richard-SESSION'!$K$7:$T$7,0)),"")</f>
        <v>#N/A</v>
      </c>
      <c r="H81" s="131" t="e">
        <f>INDEX('Richard-SESSION'!$L$115:$U$122, MATCH("*Bench Press*",'Richard-SESSION'!$B$115:$B$122,0), MATCH("*1st*",'Richard-SESSION'!$K$7:$T$7,0))</f>
        <v>#N/A</v>
      </c>
      <c r="I81" s="132" t="e">
        <f>IF($A$74='Richard-SESSION'!$A$115,INDEX('Richard-SESSION'!$K$115:$T$122, MATCH("*Military*",'Richard-SESSION'!$B$115:$B$122,0), MATCH("*1st*",'Richard-SESSION'!$K$7:$T$7,0)),"")</f>
        <v>#N/A</v>
      </c>
      <c r="J81" s="48" t="e">
        <f>INDEX('Richard-SESSION'!$L$115:$U$122, MATCH("*Military*",'Richard-SESSION'!$B$115:$B$122,0), MATCH("*1st*",'Richard-SESSION'!$K$7:$T$7,0))</f>
        <v>#N/A</v>
      </c>
      <c r="K81" s="131" t="e">
        <f>IF($A$74='Richard-SESSION'!$A$115,INDEX('Richard-SESSION'!$K$115:$T$122, MATCH("*Clean *",'Richard-SESSION'!$B$115:$B$122,0), MATCH("*1st*",'Richard-SESSION'!$K$7:$T$7,0)),"")</f>
        <v>#N/A</v>
      </c>
      <c r="L81" s="48" t="e">
        <f>INDEX('Richard-SESSION'!$L$115:$U$122, MATCH("*Clean *",'Richard-SESSION'!$B$115:$B$122,0), MATCH("*1st*",'Richard-SESSION'!$K$7:$T$7,0))</f>
        <v>#N/A</v>
      </c>
      <c r="M81" s="131" t="e">
        <f>IF($A$74='Richard-SESSION'!$A$115,INDEX('Richard-SESSION'!$K$115:$T$122, MATCH("*Lat Pulldown*",'Richard-SESSION'!$B$115:$B$122,0), MATCH("*1st*",'Richard-SESSION'!$K$7:$T$7,0)),"")</f>
        <v>#N/A</v>
      </c>
      <c r="N81" s="48" t="e">
        <f>INDEX('Richard-SESSION'!$L$115:$U$122, MATCH("*Lat Pulldown*",'Richard-SESSION'!$B$115:$B$122,0), MATCH("*1st*",'Richard-SESSION'!$K$7:$T$7,0))</f>
        <v>#N/A</v>
      </c>
      <c r="O81" s="132"/>
      <c r="P81" s="126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IF($A$74='Richard-SESSION'!$A$115,INDEX('Richard-SESSION'!$K$115:$T$122, MATCH("*Squat*",'Richard-SESSION'!$B$115:$B$122,0), MATCH("*2nd*",'Richard-SESSION'!$K$7:$T$7,0)),"")</f>
        <v>#N/A</v>
      </c>
      <c r="D82" s="132" t="e">
        <f>INDEX('Richard-SESSION'!L$115:U$122, MATCH("*Squat*",'Richard-SESSION'!$B$115:$B$122,0), MATCH("*2nd*",'Richard-SESSION'!K$7:T$7,0))</f>
        <v>#N/A</v>
      </c>
      <c r="E82" s="131" t="e">
        <f>IF($A$74='Richard-SESSION'!$A$115,INDEX('Richard-SESSION'!$K$115:$T$122, MATCH("*Deadlift*",'Richard-SESSION'!$B$115:$B$122,0), MATCH("*2ND*",'Richard-SESSION'!$K$7:$T$7,0)),"")</f>
        <v>#N/A</v>
      </c>
      <c r="F82" s="131" t="e">
        <f>INDEX('Richard-SESSION'!$L$115:$U$122, MATCH("*Deadlift*",'Richard-SESSION'!$B$115:$B$122,0), MATCH("*2nd*",'Richard-SESSION'!$K$7:$T$7,0))</f>
        <v>#N/A</v>
      </c>
      <c r="G82" s="131" t="e">
        <f>IF($A$74='Richard-SESSION'!$A$115,INDEX('Richard-SESSION'!$K$115:$T$122, MATCH("*Bench Press*",'Richard-SESSION'!$B$115:$B$122,0), MATCH("*2ND*",'Richard-SESSION'!$K$7:$T$7,0)),"")</f>
        <v>#N/A</v>
      </c>
      <c r="H82" s="131" t="e">
        <f>INDEX('Richard-SESSION'!$L$115:$U$122, MATCH("*Bench Press*",'Richard-SESSION'!$B$115:$B$122,0), MATCH("*2nd*",'Richard-SESSION'!$K$7:$T$7,0))</f>
        <v>#N/A</v>
      </c>
      <c r="I82" s="132" t="e">
        <f>IF($A$74='Richard-SESSION'!$A$115,INDEX('Richard-SESSION'!$K$115:$T$122, MATCH("*Military*",'Richard-SESSION'!$B$115:$B$122,0), MATCH("*2ND*",'Richard-SESSION'!$K$7:$T$7,0)),"")</f>
        <v>#N/A</v>
      </c>
      <c r="J82" s="44" t="e">
        <f>INDEX('Richard-SESSION'!$L$115:$U$122, MATCH("*Military*",'Richard-SESSION'!$B$115:$B$122,0), MATCH("*2nd*",'Richard-SESSION'!$K$7:$T$7,0))</f>
        <v>#N/A</v>
      </c>
      <c r="K82" s="131" t="e">
        <f>IF($A$74='Richard-SESSION'!$A$115,INDEX('Richard-SESSION'!$K$115:$T$122, MATCH("*Clean *",'Richard-SESSION'!$B$115:$B$122,0), MATCH("*2ND*",'Richard-SESSION'!$K$7:$T$7,0)),"")</f>
        <v>#N/A</v>
      </c>
      <c r="L82" s="44" t="e">
        <f>INDEX('Richard-SESSION'!$L$115:$U$122, MATCH("*Clean *",'Richard-SESSION'!$B$115:$B$122,0), MATCH("*2nd*",'Richard-SESSION'!$K$7:$T$7,0))</f>
        <v>#N/A</v>
      </c>
      <c r="M82" s="131" t="e">
        <f>IF($A$74='Richard-SESSION'!$A$115,INDEX('Richard-SESSION'!$K$115:$T$122, MATCH("*Lat Pulldown*",'Richard-SESSION'!$B$115:$B$122,0), MATCH("*2ND*",'Richard-SESSION'!$K$7:$T$7,0)),"")</f>
        <v>#N/A</v>
      </c>
      <c r="N82" s="44" t="e">
        <f>INDEX('Richard-SESSION'!$L$115:$U$122, MATCH("*Lat Pulldown*",'Richard-SESSION'!$B$115:$B$122,0), MATCH("*2nd*",'Richard-SESSION'!$K$7:$T$7,0))</f>
        <v>#N/A</v>
      </c>
      <c r="O82" s="132"/>
      <c r="P82" s="126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IF($A$74='Richard-SESSION'!$A$115,INDEX('Richard-SESSION'!$K$115:$T$122, MATCH("*Squat*",'Richard-SESSION'!$B$115:$B$122,0), MATCH("*3rd*",'Richard-SESSION'!$K$7:$T$7,0)),"")</f>
        <v>#N/A</v>
      </c>
      <c r="D83" s="132" t="e">
        <f>INDEX('Richard-SESSION'!L$115:U$122, MATCH("*Squat*",'Richard-SESSION'!$B$115:$B$122,0), MATCH("*3rd*",'Richard-SESSION'!K$7:T$7,0))</f>
        <v>#N/A</v>
      </c>
      <c r="E83" s="131" t="e">
        <f>IF($A$74='Richard-SESSION'!$A$115,INDEX('Richard-SESSION'!$K$115:$T$122, MATCH("*Deadlift*",'Richard-SESSION'!$B$115:$B$122,0), MATCH("*3rd*",'Richard-SESSION'!$K$7:$T$7,0)),"")</f>
        <v>#N/A</v>
      </c>
      <c r="F83" s="131" t="e">
        <f>INDEX('Richard-SESSION'!$L$115:$U$122, MATCH("*Deadlift*",'Richard-SESSION'!$B$115:$B$122,0), MATCH("*3rd*",'Richard-SESSION'!$K$7:$T$7,0))</f>
        <v>#N/A</v>
      </c>
      <c r="G83" s="131" t="e">
        <f>IF($A$74='Richard-SESSION'!$A$115,INDEX('Richard-SESSION'!$K$115:$T$122, MATCH("*Bench Press*",'Richard-SESSION'!$B$115:$B$122,0), MATCH("*3rd*",'Richard-SESSION'!$K$7:$T$7,0)),"")</f>
        <v>#N/A</v>
      </c>
      <c r="H83" s="131" t="e">
        <f>INDEX('Richard-SESSION'!$L$115:$U$122, MATCH("*Bench Press*",'Richard-SESSION'!$B$115:$B$122,0), MATCH("*3rd*",'Richard-SESSION'!$K$7:$T$7,0))</f>
        <v>#N/A</v>
      </c>
      <c r="I83" s="132" t="e">
        <f>IF($A$74='Richard-SESSION'!$A$115,INDEX('Richard-SESSION'!$K$115:$T$122, MATCH("*Military*",'Richard-SESSION'!$B$115:$B$122,0), MATCH("*3rd*",'Richard-SESSION'!$K$7:$T$7,0)),"")</f>
        <v>#N/A</v>
      </c>
      <c r="J83" s="44" t="e">
        <f>INDEX('Richard-SESSION'!$L$115:$U$122, MATCH("*Military*",'Richard-SESSION'!$B$115:$B$122,0), MATCH("*3rd*",'Richard-SESSION'!$K$7:$T$7,0))</f>
        <v>#N/A</v>
      </c>
      <c r="K83" s="131" t="e">
        <f>IF($A$74='Richard-SESSION'!$A$115,INDEX('Richard-SESSION'!$K$115:$T$122, MATCH("*Clean *",'Richard-SESSION'!$B$115:$B$122,0), MATCH("*3rd*",'Richard-SESSION'!$K$7:$T$7,0)),"")</f>
        <v>#N/A</v>
      </c>
      <c r="L83" s="44" t="e">
        <f>INDEX('Richard-SESSION'!$L$115:$U$122, MATCH("*Clean *",'Richard-SESSION'!$B$115:$B$122,0), MATCH("*3rd*",'Richard-SESSION'!$K$7:$T$7,0))</f>
        <v>#N/A</v>
      </c>
      <c r="M83" s="131" t="e">
        <f>IF($A$74='Richard-SESSION'!$A$115,INDEX('Richard-SESSION'!$K$115:$T$122, MATCH("*Lat Pulldown*",'Richard-SESSION'!$B$115:$B$122,0), MATCH("*3rd*",'Richard-SESSION'!$K$7:$T$7,0)),"")</f>
        <v>#N/A</v>
      </c>
      <c r="N83" s="44" t="e">
        <f>INDEX('Richard-SESSION'!$L$115:$U$122, MATCH("*Lat Pulldown*",'Richard-SESSION'!$B$115:$B$122,0), MATCH("*3rd*",'Richard-SESSION'!$K$7:$T$7,0))</f>
        <v>#N/A</v>
      </c>
      <c r="O83" s="132"/>
      <c r="P83" s="126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IF($A$74='Richard-SESSION'!$A$115,INDEX('Richard-SESSION'!$K$115:$T$122, MATCH("*Squat*",'Richard-SESSION'!$B$115:$B$122,0), MATCH("*4th*",'Richard-SESSION'!$K$7:$T$7,0)),"")</f>
        <v>#N/A</v>
      </c>
      <c r="D84" s="132" t="e">
        <f>INDEX('Richard-SESSION'!L$115:U$122, MATCH("*Squat*",'Richard-SESSION'!$B$115:$B$122,0), MATCH("*4th*",'Richard-SESSION'!K$7:T$7,0))</f>
        <v>#N/A</v>
      </c>
      <c r="E84" s="131" t="e">
        <f>IF($A$74='Richard-SESSION'!$A$115,INDEX('Richard-SESSION'!$K$115:$T$122, MATCH("*Deadlift*",'Richard-SESSION'!$B$115:$B$122,0), MATCH("*4th*",'Richard-SESSION'!$K$7:$T$7,0)),"")</f>
        <v>#N/A</v>
      </c>
      <c r="F84" s="131" t="e">
        <f>INDEX('Richard-SESSION'!$L$115:$U$122, MATCH("*Deadlift*",'Richard-SESSION'!$B$115:$B$122,0), MATCH("*4th*",'Richard-SESSION'!$K$7:$T$7,0))</f>
        <v>#N/A</v>
      </c>
      <c r="G84" s="131" t="e">
        <f>IF($A$74='Richard-SESSION'!$A$115,INDEX('Richard-SESSION'!$K$115:$T$122, MATCH("*Bench Press*",'Richard-SESSION'!$B$115:$B$122,0), MATCH("*4th*",'Richard-SESSION'!$K$7:$T$7,0)),"")</f>
        <v>#N/A</v>
      </c>
      <c r="H84" s="131" t="e">
        <f>INDEX('Richard-SESSION'!$L$115:$U$122, MATCH("*Bench Press*",'Richard-SESSION'!$B$115:$B$122,0), MATCH("*4th*",'Richard-SESSION'!$K$7:$T$7,0))</f>
        <v>#N/A</v>
      </c>
      <c r="I84" s="132" t="e">
        <f>IF($A$74='Richard-SESSION'!$A$115,INDEX('Richard-SESSION'!$K$115:$T$122, MATCH("*Military*",'Richard-SESSION'!$B$115:$B$122,0), MATCH("*4th*",'Richard-SESSION'!$K$7:$T$7,0)),"")</f>
        <v>#N/A</v>
      </c>
      <c r="J84" s="44" t="e">
        <f>INDEX('Richard-SESSION'!$L$115:$U$122, MATCH("*Military*",'Richard-SESSION'!$B$115:$B$122,0), MATCH("*4th*",'Richard-SESSION'!$K$7:$T$7,0))</f>
        <v>#N/A</v>
      </c>
      <c r="K84" s="131" t="e">
        <f>IF($A$74='Richard-SESSION'!$A$115,INDEX('Richard-SESSION'!$K$115:$T$122, MATCH("*Clean *",'Richard-SESSION'!$B$115:$B$122,0), MATCH("*4th*",'Richard-SESSION'!$K$7:$T$7,0)),"")</f>
        <v>#N/A</v>
      </c>
      <c r="L84" s="44" t="e">
        <f>INDEX('Richard-SESSION'!$L$115:$U$122, MATCH("*Clean *",'Richard-SESSION'!$B$115:$B$122,0), MATCH("*4th*",'Richard-SESSION'!$K$7:$T$7,0))</f>
        <v>#N/A</v>
      </c>
      <c r="M84" s="131" t="e">
        <f>IF($A$74='Richard-SESSION'!$A$115,INDEX('Richard-SESSION'!$K$115:$T$122, MATCH("*Lat Pulldown*",'Richard-SESSION'!$B$115:$B$122,0), MATCH("*4th*",'Richard-SESSION'!$K$7:$T$7,0)),"")</f>
        <v>#N/A</v>
      </c>
      <c r="N84" s="44" t="e">
        <f>INDEX('Richard-SESSION'!$L$115:$U$122, MATCH("*Lat Pulldown*",'Richard-SESSION'!$B$115:$B$122,0), MATCH("*4th*",'Richard-SESSION'!$K$7:$T$7,0))</f>
        <v>#N/A</v>
      </c>
      <c r="O84" s="132"/>
      <c r="P84" s="126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IF($A$74='Richard-SESSION'!$A$115,INDEX('Richard-SESSION'!$K$115:$T$122, MATCH("*Squat*",'Richard-SESSION'!$B$115:$B$122,0), MATCH("*5th*",'Richard-SESSION'!$K$7:$T$7,0)),"")</f>
        <v>#N/A</v>
      </c>
      <c r="D85" s="132" t="e">
        <f>INDEX('Richard-SESSION'!L$115:U$122, MATCH("*Squat*",'Richard-SESSION'!$B$115:$B$122,0), MATCH("*5th*",'Richard-SESSION'!K$7:T$7,0))</f>
        <v>#N/A</v>
      </c>
      <c r="E85" s="131" t="e">
        <f>IF($A$74='Richard-SESSION'!$A$115,INDEX('Richard-SESSION'!$K$115:$T$122, MATCH("*Deadlift*",'Richard-SESSION'!$B$115:$B$122,0), MATCH("*5th*",'Richard-SESSION'!$K$7:$T$7,0)),"")</f>
        <v>#N/A</v>
      </c>
      <c r="F85" s="131" t="e">
        <f>INDEX('Richard-SESSION'!$L$115:$U$122, MATCH("*Deadlift*",'Richard-SESSION'!$B$115:$B$122,0), MATCH("*5th*",'Richard-SESSION'!$K$7:$T$7,0))</f>
        <v>#N/A</v>
      </c>
      <c r="G85" s="131" t="e">
        <f>IF($A$74='Richard-SESSION'!$A$115,INDEX('Richard-SESSION'!$K$115:$T$122, MATCH("*Bench Press*",'Richard-SESSION'!$B$115:$B$122,0), MATCH("*5th*",'Richard-SESSION'!$K$7:$T$7,0)),"")</f>
        <v>#N/A</v>
      </c>
      <c r="H85" s="131" t="e">
        <f>INDEX('Richard-SESSION'!$L$115:$U$122, MATCH("*Bench Press*",'Richard-SESSION'!$B$115:$B$122,0), MATCH("*5th*",'Richard-SESSION'!$K$7:$T$7,0))</f>
        <v>#N/A</v>
      </c>
      <c r="I85" s="132" t="e">
        <f>IF($A$74='Richard-SESSION'!$A$115,INDEX('Richard-SESSION'!$K$115:$T$122, MATCH("*Military*",'Richard-SESSION'!$B$115:$B$122,0), MATCH("*5th*",'Richard-SESSION'!$K$7:$T$7,0)),"")</f>
        <v>#N/A</v>
      </c>
      <c r="J85" s="44" t="e">
        <f>INDEX('Richard-SESSION'!$L$115:$U$122, MATCH("*Military*",'Richard-SESSION'!$B$115:$B$122,0), MATCH("*5th*",'Richard-SESSION'!$K$7:$T$7,0))</f>
        <v>#N/A</v>
      </c>
      <c r="K85" s="131" t="e">
        <f>IF($A$74='Richard-SESSION'!$A$115,INDEX('Richard-SESSION'!$K$115:$T$122, MATCH("*Clean *",'Richard-SESSION'!$B$115:$B$122,0), MATCH("*5th*",'Richard-SESSION'!$K$7:$T$7,0)),"")</f>
        <v>#N/A</v>
      </c>
      <c r="L85" s="44" t="e">
        <f>INDEX('Richard-SESSION'!$L$115:$U$122, MATCH("*Clean *",'Richard-SESSION'!$B$115:$B$122,0), MATCH("*5th*",'Richard-SESSION'!$K$7:$T$7,0))</f>
        <v>#N/A</v>
      </c>
      <c r="M85" s="131" t="e">
        <f>IF($A$74='Richard-SESSION'!$A$115,INDEX('Richard-SESSION'!$K$115:$T$122, MATCH("*Lat Pulldown*",'Richard-SESSION'!$B$115:$B$122,0), MATCH("*5th*",'Richard-SESSION'!$K$7:$T$7,0)),"")</f>
        <v>#N/A</v>
      </c>
      <c r="N85" s="44" t="e">
        <f>INDEX('Richard-SESSION'!$L$115:$U$122, MATCH("*Lat Pulldown*",'Richard-SESSION'!$B$115:$B$122,0), MATCH("*5th*",'Richard-SESSION'!$K$7:$T$7,0))</f>
        <v>#N/A</v>
      </c>
      <c r="O85" s="132"/>
      <c r="P85" s="126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'Richard-SESSION'!A124</f>
        <v>0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 t="e">
        <f>MAX(G87:G91)</f>
        <v>#N/A</v>
      </c>
      <c r="H86" s="116" t="e">
        <f t="array" ref="H86">MAX(IF(G87:G91=G86,H87:H91))</f>
        <v>#N/A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33" t="e">
        <f>IF($A$80='Richard-SESSION'!$A$124,INDEX('Richard-SESSION'!$K$124:$T$131, MATCH("*1k Row*",'Richard-SESSION'!$B$124:$B$131,0), MATCH("*1st*",'Richard-SESSION'!$K$7:$T$7,0)),"")</f>
        <v>#N/A</v>
      </c>
      <c r="P86" s="128" t="e">
        <f>IF($A$80='Richard-SESSION'!$A$124,INDEX('Richard-SESSION'!$K$124:$T$131, MATCH("*HIIT*",'Richard-SESSION'!$B$124:$B$131,0), MATCH("*1st*",'Richard-SESSION'!$K$7:$T$7,0)),"")</f>
        <v>#N/A</v>
      </c>
      <c r="Q86" s="119" t="e">
        <f>INDEX('Richard-SESSION'!$L$124:$U$131, MATCH("*HIIT*",'Richard-SESSION'!$B$124:$B$131,0), MATCH("*1st*",'Richard-SESSION'!$K$7:$T$7,0))</f>
        <v>#N/A</v>
      </c>
      <c r="R86" s="119">
        <f>'Richard-SESSION'!U124</f>
        <v>0</v>
      </c>
      <c r="S86" s="116"/>
      <c r="T86" s="116"/>
      <c r="U86" s="120">
        <f>'Richard-SESSION'!A133</f>
        <v>0</v>
      </c>
      <c r="V86" s="120">
        <f>'Richard-SESSION'!A134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IF($A$80='Richard-SESSION'!$A$124,INDEX('Richard-SESSION'!$K$124:$T$131, MATCH("*Squat*",'Richard-SESSION'!$B$124:$B$131,0), MATCH("*1st*",'Richard-SESSION'!$K$7:$T$7,0)),"")</f>
        <v>#N/A</v>
      </c>
      <c r="D87" s="132" t="e">
        <f>INDEX('Richard-SESSION'!L$124:U$131, MATCH("*Squat*",'Richard-SESSION'!$B$124:$B$131,0), MATCH("*1st*",'Richard-SESSION'!K$7:T$7,0))</f>
        <v>#N/A</v>
      </c>
      <c r="E87" s="131" t="e">
        <f>IF($A$80='Richard-SESSION'!$A$124,INDEX('Richard-SESSION'!$K$124:$T$131, MATCH("*Deadlift*",'Richard-SESSION'!$B$124:$B$131,0), MATCH("*1st*",'Richard-SESSION'!$K$7:$T$7,0)),"")</f>
        <v>#N/A</v>
      </c>
      <c r="F87" s="131" t="e">
        <f>INDEX('Richard-SESSION'!$L$124:$U$131, MATCH("*Deadlift*",'Richard-SESSION'!$B$124:$B$131,0), MATCH("*1st*",'Richard-SESSION'!$K$7:$T$7,0))</f>
        <v>#N/A</v>
      </c>
      <c r="G87" s="131" t="e">
        <f>IF($A$80='Richard-SESSION'!$A$124,INDEX('Richard-SESSION'!$K$124:$T$131, MATCH("*Bench Press*",'Richard-SESSION'!$B$124:$B$131,0), MATCH("*1st*",'Richard-SESSION'!$K$7:$T$7,0)),"")</f>
        <v>#N/A</v>
      </c>
      <c r="H87" s="131" t="e">
        <f>INDEX('Richard-SESSION'!$L$124:$U$131, MATCH("*Bench Press*",'Richard-SESSION'!$B$124:$B$131,0), MATCH("*1st*",'Richard-SESSION'!$K$7:$T$7,0))</f>
        <v>#N/A</v>
      </c>
      <c r="I87" s="132" t="e">
        <f>IF($A$80='Richard-SESSION'!$A$124,INDEX('Richard-SESSION'!$K$124:$T$131, MATCH("*Military*",'Richard-SESSION'!$B$124:$B$131,0), MATCH("*1st*",'Richard-SESSION'!$K$7:$T$7,0)),"")</f>
        <v>#N/A</v>
      </c>
      <c r="J87" s="48" t="e">
        <f>INDEX('Richard-SESSION'!$L$124:$U$131, MATCH("*Military*",'Richard-SESSION'!$B$124:$B$131,0), MATCH("*1st*",'Richard-SESSION'!$K$7:$T$7,0))</f>
        <v>#N/A</v>
      </c>
      <c r="K87" s="131" t="e">
        <f>IF($A$80='Richard-SESSION'!$A$124,INDEX('Richard-SESSION'!$K$124:$T$131, MATCH("*Clean *",'Richard-SESSION'!$B$124:$B$131,0), MATCH("*1st*",'Richard-SESSION'!$K$7:$T$7,0)),"")</f>
        <v>#N/A</v>
      </c>
      <c r="L87" s="48" t="e">
        <f>INDEX('Richard-SESSION'!$L$124:$U$131, MATCH("*Clean *",'Richard-SESSION'!$B$124:$B$131,0), MATCH("*1st*",'Richard-SESSION'!$K$7:$T$7,0))</f>
        <v>#N/A</v>
      </c>
      <c r="M87" s="131" t="e">
        <f>IF($A$80='Richard-SESSION'!$A$124,INDEX('Richard-SESSION'!$K$124:$T$131, MATCH("*Lat Pulldown*",'Richard-SESSION'!$B$124:$B$131,0), MATCH("*1st*",'Richard-SESSION'!$K$7:$T$7,0)),"")</f>
        <v>#N/A</v>
      </c>
      <c r="N87" s="48" t="e">
        <f>INDEX('Richard-SESSION'!$L$124:$U$131, MATCH("*Lat Pulldown*",'Richard-SESSION'!$B$124:$B$131,0), MATCH("*1st*",'Richard-SESSION'!$K$7:$T$7,0))</f>
        <v>#N/A</v>
      </c>
      <c r="O87" s="132"/>
      <c r="P87" s="126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IF($A$80='Richard-SESSION'!$A$124,INDEX('Richard-SESSION'!$K$124:$T$131, MATCH("*Squat*",'Richard-SESSION'!$B$124:$B$131,0), MATCH("*1st*",'Richard-SESSION'!$K$7:$T$7,0)),"")</f>
        <v>#N/A</v>
      </c>
      <c r="D88" s="132" t="e">
        <f>INDEX('Richard-SESSION'!L$124:U$131, MATCH("*Squat*",'Richard-SESSION'!$B$124:$B$131,0), MATCH("*1st*",'Richard-SESSION'!K$7:T$7,0))</f>
        <v>#N/A</v>
      </c>
      <c r="E88" s="131" t="e">
        <f>IF($A$80='Richard-SESSION'!$A$124,INDEX('Richard-SESSION'!$K$124:$T$131, MATCH("*Deadlift*",'Richard-SESSION'!$B$124:$B$131,0), MATCH("*2ND*",'Richard-SESSION'!$K$7:$T$7,0)),"")</f>
        <v>#N/A</v>
      </c>
      <c r="F88" s="131" t="e">
        <f>INDEX('Richard-SESSION'!$L$124:$U$131, MATCH("*Deadlift*",'Richard-SESSION'!$B$124:$B$131,0), MATCH("*2nd*",'Richard-SESSION'!$K$7:$T$7,0))</f>
        <v>#N/A</v>
      </c>
      <c r="G88" s="131" t="e">
        <f>IF($A$80='Richard-SESSION'!$A$124,INDEX('Richard-SESSION'!$K$124:$T$131, MATCH("*Bench Press*",'Richard-SESSION'!$B$124:$B$131,0), MATCH("*2ND*",'Richard-SESSION'!$K$7:$T$7,0)),"")</f>
        <v>#N/A</v>
      </c>
      <c r="H88" s="131" t="e">
        <f>INDEX('Richard-SESSION'!$L$124:$U$131, MATCH("*Bench Press*",'Richard-SESSION'!$B$124:$B$131,0), MATCH("*2nd*",'Richard-SESSION'!$K$7:$T$7,0))</f>
        <v>#N/A</v>
      </c>
      <c r="I88" s="132" t="e">
        <f>IF($A$80='Richard-SESSION'!$A$124,INDEX('Richard-SESSION'!$K$124:$T$131, MATCH("*Military*",'Richard-SESSION'!$B$124:$B$131,0), MATCH("*2ND*",'Richard-SESSION'!$K$7:$T$7,0)),"")</f>
        <v>#N/A</v>
      </c>
      <c r="J88" s="44" t="e">
        <f>INDEX('Richard-SESSION'!$L$124:$U$131, MATCH("*Military*",'Richard-SESSION'!$B$124:$B$131,0), MATCH("*2nd*",'Richard-SESSION'!$K$7:$T$7,0))</f>
        <v>#N/A</v>
      </c>
      <c r="K88" s="131" t="e">
        <f>IF($A$80='Richard-SESSION'!$A$124,INDEX('Richard-SESSION'!$K$124:$T$131, MATCH("*Clean *",'Richard-SESSION'!$B$124:$B$131,0), MATCH("*2ND*",'Richard-SESSION'!$K$7:$T$7,0)),"")</f>
        <v>#N/A</v>
      </c>
      <c r="L88" s="44" t="e">
        <f>INDEX('Richard-SESSION'!$L$124:$U$131, MATCH("*Clean *",'Richard-SESSION'!$B$124:$B$131,0), MATCH("*2nd*",'Richard-SESSION'!$K$7:$T$7,0))</f>
        <v>#N/A</v>
      </c>
      <c r="M88" s="131" t="e">
        <f>IF($A$80='Richard-SESSION'!$A$124,INDEX('Richard-SESSION'!$K$124:$T$131, MATCH("*Lat Pulldown*",'Richard-SESSION'!$B$124:$B$131,0), MATCH("*2ND*",'Richard-SESSION'!$K$7:$T$7,0)),"")</f>
        <v>#N/A</v>
      </c>
      <c r="N88" s="44" t="e">
        <f>INDEX('Richard-SESSION'!$L$124:$U$131, MATCH("*Lat Pulldown*",'Richard-SESSION'!$B$124:$B$131,0), MATCH("*2nd*",'Richard-SESSION'!$K$7:$T$7,0))</f>
        <v>#N/A</v>
      </c>
      <c r="O88" s="132"/>
      <c r="P88" s="126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IF($A$80='Richard-SESSION'!$A$124,INDEX('Richard-SESSION'!$K$124:$T$131, MATCH("*Squat*",'Richard-SESSION'!$B$124:$B$131,0), MATCH("*1st*",'Richard-SESSION'!$K$7:$T$7,0)),"")</f>
        <v>#N/A</v>
      </c>
      <c r="D89" s="132" t="e">
        <f>INDEX('Richard-SESSION'!L$124:U$131, MATCH("*Squat*",'Richard-SESSION'!$B$124:$B$131,0), MATCH("*1st*",'Richard-SESSION'!K$7:T$7,0))</f>
        <v>#N/A</v>
      </c>
      <c r="E89" s="131" t="e">
        <f>IF($A$80='Richard-SESSION'!$A$124,INDEX('Richard-SESSION'!$K$124:$T$131, MATCH("*Deadlift*",'Richard-SESSION'!$B$124:$B$131,0), MATCH("*3rd*",'Richard-SESSION'!$K$7:$T$7,0)),"")</f>
        <v>#N/A</v>
      </c>
      <c r="F89" s="131" t="e">
        <f>INDEX('Richard-SESSION'!$L$124:$U$131, MATCH("*Deadlift*",'Richard-SESSION'!$B$124:$B$131,0), MATCH("*3rd*",'Richard-SESSION'!$K$7:$T$7,0))</f>
        <v>#N/A</v>
      </c>
      <c r="G89" s="131" t="e">
        <f>IF($A$80='Richard-SESSION'!$A$124,INDEX('Richard-SESSION'!$K$124:$T$131, MATCH("*Bench Press*",'Richard-SESSION'!$B$124:$B$131,0), MATCH("*3rd*",'Richard-SESSION'!$K$7:$T$7,0)),"")</f>
        <v>#N/A</v>
      </c>
      <c r="H89" s="131" t="e">
        <f>INDEX('Richard-SESSION'!$L$124:$U$131, MATCH("*Bench Press*",'Richard-SESSION'!$B$124:$B$131,0), MATCH("*3rd*",'Richard-SESSION'!$K$7:$T$7,0))</f>
        <v>#N/A</v>
      </c>
      <c r="I89" s="132" t="e">
        <f>IF($A$80='Richard-SESSION'!$A$124,INDEX('Richard-SESSION'!$K$124:$T$131, MATCH("*Military*",'Richard-SESSION'!$B$124:$B$131,0), MATCH("*3rd*",'Richard-SESSION'!$K$7:$T$7,0)),"")</f>
        <v>#N/A</v>
      </c>
      <c r="J89" s="44" t="e">
        <f>INDEX('Richard-SESSION'!$L$124:$U$131, MATCH("*Military*",'Richard-SESSION'!$B$124:$B$131,0), MATCH("*3rd*",'Richard-SESSION'!$K$7:$T$7,0))</f>
        <v>#N/A</v>
      </c>
      <c r="K89" s="131" t="e">
        <f>IF($A$80='Richard-SESSION'!$A$124,INDEX('Richard-SESSION'!$K$124:$T$131, MATCH("*Clean *",'Richard-SESSION'!$B$124:$B$131,0), MATCH("*3rd*",'Richard-SESSION'!$K$7:$T$7,0)),"")</f>
        <v>#N/A</v>
      </c>
      <c r="L89" s="44" t="e">
        <f>INDEX('Richard-SESSION'!$L$124:$U$131, MATCH("*Clean *",'Richard-SESSION'!$B$124:$B$131,0), MATCH("*3rd*",'Richard-SESSION'!$K$7:$T$7,0))</f>
        <v>#N/A</v>
      </c>
      <c r="M89" s="131" t="e">
        <f>IF($A$80='Richard-SESSION'!$A$124,INDEX('Richard-SESSION'!$K$124:$T$131, MATCH("*Lat Pulldown*",'Richard-SESSION'!$B$124:$B$131,0), MATCH("*3rd*",'Richard-SESSION'!$K$7:$T$7,0)),"")</f>
        <v>#N/A</v>
      </c>
      <c r="N89" s="44" t="e">
        <f>INDEX('Richard-SESSION'!$L$124:$U$131, MATCH("*Lat Pulldown*",'Richard-SESSION'!$B$124:$B$131,0), MATCH("*3rd*",'Richard-SESSION'!$K$7:$T$7,0))</f>
        <v>#N/A</v>
      </c>
      <c r="O89" s="132"/>
      <c r="P89" s="126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IF($A$80='Richard-SESSION'!$A$124,INDEX('Richard-SESSION'!$K$124:$T$131, MATCH("*Squat*",'Richard-SESSION'!$B$124:$B$131,0), MATCH("*1st*",'Richard-SESSION'!$K$7:$T$7,0)),"")</f>
        <v>#N/A</v>
      </c>
      <c r="D90" s="132" t="e">
        <f>INDEX('Richard-SESSION'!L$124:U$131, MATCH("*Squat*",'Richard-SESSION'!$B$124:$B$131,0), MATCH("*1st*",'Richard-SESSION'!K$7:T$7,0))</f>
        <v>#N/A</v>
      </c>
      <c r="E90" s="131" t="e">
        <f>IF($A$80='Richard-SESSION'!$A$124,INDEX('Richard-SESSION'!$K$124:$T$131, MATCH("*Deadlift*",'Richard-SESSION'!$B$124:$B$131,0), MATCH("*4th*",'Richard-SESSION'!$K$7:$T$7,0)),"")</f>
        <v>#N/A</v>
      </c>
      <c r="F90" s="131" t="e">
        <f>INDEX('Richard-SESSION'!$L$124:$U$131, MATCH("*Deadlift*",'Richard-SESSION'!$B$124:$B$131,0), MATCH("*4th*",'Richard-SESSION'!$K$7:$T$7,0))</f>
        <v>#N/A</v>
      </c>
      <c r="G90" s="131" t="e">
        <f>IF($A$80='Richard-SESSION'!$A$124,INDEX('Richard-SESSION'!$K$124:$T$131, MATCH("*Bench Press*",'Richard-SESSION'!$B$124:$B$131,0), MATCH("*4th*",'Richard-SESSION'!$K$7:$T$7,0)),"")</f>
        <v>#N/A</v>
      </c>
      <c r="H90" s="131" t="e">
        <f>INDEX('Richard-SESSION'!$L$124:$U$131, MATCH("*Bench Press*",'Richard-SESSION'!$B$124:$B$131,0), MATCH("*4th*",'Richard-SESSION'!$K$7:$T$7,0))</f>
        <v>#N/A</v>
      </c>
      <c r="I90" s="132" t="e">
        <f>IF($A$80='Richard-SESSION'!$A$124,INDEX('Richard-SESSION'!$K$124:$T$131, MATCH("*Military*",'Richard-SESSION'!$B$124:$B$131,0), MATCH("*4th*",'Richard-SESSION'!$K$7:$T$7,0)),"")</f>
        <v>#N/A</v>
      </c>
      <c r="J90" s="44" t="e">
        <f>INDEX('Richard-SESSION'!$L$124:$U$131, MATCH("*Military*",'Richard-SESSION'!$B$124:$B$131,0), MATCH("*4th*",'Richard-SESSION'!$K$7:$T$7,0))</f>
        <v>#N/A</v>
      </c>
      <c r="K90" s="131" t="e">
        <f>IF($A$80='Richard-SESSION'!$A$124,INDEX('Richard-SESSION'!$K$124:$T$131, MATCH("*Clean *",'Richard-SESSION'!$B$124:$B$131,0), MATCH("*4th*",'Richard-SESSION'!$K$7:$T$7,0)),"")</f>
        <v>#N/A</v>
      </c>
      <c r="L90" s="44" t="e">
        <f>INDEX('Richard-SESSION'!$L$124:$U$131, MATCH("*Clean *",'Richard-SESSION'!$B$124:$B$131,0), MATCH("*4th*",'Richard-SESSION'!$K$7:$T$7,0))</f>
        <v>#N/A</v>
      </c>
      <c r="M90" s="131" t="e">
        <f>IF($A$80='Richard-SESSION'!$A$124,INDEX('Richard-SESSION'!$K$124:$T$131, MATCH("*Lat Pulldown*",'Richard-SESSION'!$B$124:$B$131,0), MATCH("*4th*",'Richard-SESSION'!$K$7:$T$7,0)),"")</f>
        <v>#N/A</v>
      </c>
      <c r="N90" s="44" t="e">
        <f>INDEX('Richard-SESSION'!$L$124:$U$131, MATCH("*Lat Pulldown*",'Richard-SESSION'!$B$124:$B$131,0), MATCH("*4th*",'Richard-SESSION'!$K$7:$T$7,0))</f>
        <v>#N/A</v>
      </c>
      <c r="O90" s="132"/>
      <c r="P90" s="126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IF($A$80='Richard-SESSION'!$A$124,INDEX('Richard-SESSION'!$K$124:$T$131, MATCH("*Squat*",'Richard-SESSION'!$B$124:$B$131,0), MATCH("*1st*",'Richard-SESSION'!$K$7:$T$7,0)),"")</f>
        <v>#N/A</v>
      </c>
      <c r="D91" s="132" t="e">
        <f>INDEX('Richard-SESSION'!L$124:U$131, MATCH("*Squat*",'Richard-SESSION'!$B$124:$B$131,0), MATCH("*1st*",'Richard-SESSION'!K$7:T$7,0))</f>
        <v>#N/A</v>
      </c>
      <c r="E91" s="131" t="e">
        <f>IF($A$80='Richard-SESSION'!$A$124,INDEX('Richard-SESSION'!$K$124:$T$131, MATCH("*Deadlift*",'Richard-SESSION'!$B$124:$B$131,0), MATCH("*5th*",'Richard-SESSION'!$K$7:$T$7,0)),"")</f>
        <v>#N/A</v>
      </c>
      <c r="F91" s="131" t="e">
        <f>INDEX('Richard-SESSION'!$L$124:$U$131, MATCH("*Deadlift*",'Richard-SESSION'!$B$124:$B$131,0), MATCH("*5th*",'Richard-SESSION'!$K$7:$T$7,0))</f>
        <v>#N/A</v>
      </c>
      <c r="G91" s="131" t="e">
        <f>IF($A$80='Richard-SESSION'!$A$124,INDEX('Richard-SESSION'!$K$124:$T$131, MATCH("*Bench Press*",'Richard-SESSION'!$B$124:$B$131,0), MATCH("*5th*",'Richard-SESSION'!$K$7:$T$7,0)),"")</f>
        <v>#N/A</v>
      </c>
      <c r="H91" s="131" t="e">
        <f>INDEX('Richard-SESSION'!$L$124:$U$131, MATCH("*Bench Press*",'Richard-SESSION'!$B$124:$B$131,0), MATCH("*5th*",'Richard-SESSION'!$K$7:$T$7,0))</f>
        <v>#N/A</v>
      </c>
      <c r="I91" s="132" t="e">
        <f>IF($A$80='Richard-SESSION'!$A$124,INDEX('Richard-SESSION'!$K$124:$T$131, MATCH("*Military*",'Richard-SESSION'!$B$124:$B$131,0), MATCH("*5th*",'Richard-SESSION'!$K$7:$T$7,0)),"")</f>
        <v>#N/A</v>
      </c>
      <c r="J91" s="44" t="e">
        <f>INDEX('Richard-SESSION'!$L$124:$U$131, MATCH("*Military*",'Richard-SESSION'!$B$124:$B$131,0), MATCH("*5th*",'Richard-SESSION'!$K$7:$T$7,0))</f>
        <v>#N/A</v>
      </c>
      <c r="K91" s="131" t="e">
        <f>IF($A$80='Richard-SESSION'!$A$124,INDEX('Richard-SESSION'!$K$124:$T$131, MATCH("*Clean *",'Richard-SESSION'!$B$124:$B$131,0), MATCH("*5th*",'Richard-SESSION'!$K$7:$T$7,0)),"")</f>
        <v>#N/A</v>
      </c>
      <c r="L91" s="44" t="e">
        <f>INDEX('Richard-SESSION'!$L$124:$U$131, MATCH("*Clean *",'Richard-SESSION'!$B$124:$B$131,0), MATCH("*5th*",'Richard-SESSION'!$K$7:$T$7,0))</f>
        <v>#N/A</v>
      </c>
      <c r="M91" s="131" t="e">
        <f>IF($A$80='Richard-SESSION'!$A$124,INDEX('Richard-SESSION'!$K$124:$T$131, MATCH("*Lat Pulldown*",'Richard-SESSION'!$B$124:$B$131,0), MATCH("*5th*",'Richard-SESSION'!$K$7:$T$7,0)),"")</f>
        <v>#N/A</v>
      </c>
      <c r="N91" s="44" t="e">
        <f>INDEX('Richard-SESSION'!$L$124:$U$131, MATCH("*Lat Pulldown*",'Richard-SESSION'!$B$124:$B$131,0), MATCH("*5th*",'Richard-SESSION'!$K$7:$T$7,0))</f>
        <v>#N/A</v>
      </c>
      <c r="O91" s="132"/>
      <c r="P91" s="126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'Richard-SESSION'!A133</f>
        <v>0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 t="e">
        <f>MAX(M93:M97)</f>
        <v>#N/A</v>
      </c>
      <c r="N92" s="117" t="e">
        <f t="array" ref="N92">MAX(IF(M93:M97=M92,N93:N97))</f>
        <v>#N/A</v>
      </c>
      <c r="O92" s="133" t="e">
        <f>IF($A$86='Richard-SESSION'!$A$133,INDEX('Richard-SESSION'!$K$133:$T$140, MATCH("*1k Row*",'Richard-SESSION'!$B$133:$B$140,0), MATCH("*1st*",'Richard-SESSION'!$K$7:$T$7,0)),"")</f>
        <v>#N/A</v>
      </c>
      <c r="P92" s="128" t="e">
        <f>IF($A$86='Richard-SESSION'!$A$133,INDEX('Richard-SESSION'!$K$133:$T$140, MATCH("*HIIT*",'Richard-SESSION'!$B$133:$B$140,0), MATCH("*1st*",'Richard-SESSION'!$K$7:$T$7,0)),"")</f>
        <v>#N/A</v>
      </c>
      <c r="Q92" s="119" t="e">
        <f>INDEX('Richard-SESSION'!$L$133:$U$140, MATCH("*HIIT*",'Richard-SESSION'!$B$133:$B$140,0), MATCH("*1st*",'Richard-SESSION'!$K$7:$T$7,0))</f>
        <v>#N/A</v>
      </c>
      <c r="R92" s="119">
        <f>'Richard-SESSION'!U133</f>
        <v>0</v>
      </c>
      <c r="S92" s="116"/>
      <c r="T92" s="116"/>
      <c r="U92" s="120">
        <f>'Richard-SESSION'!A142</f>
        <v>0</v>
      </c>
      <c r="V92" s="120">
        <f>'Richard-SESSION'!A143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IF($A$86='Richard-SESSION'!$A$133,INDEX('Richard-SESSION'!$K$133:$T$140, MATCH("*Squat*",'Richard-SESSION'!$B$133:$B$140,0), MATCH("*1st*",'Richard-SESSION'!$K$7:$T$7,0)),"")</f>
        <v>#N/A</v>
      </c>
      <c r="D93" s="132" t="e">
        <f>INDEX('Richard-SESSION'!L$133:U$140, MATCH("*Squat*",'Richard-SESSION'!$B$133:$B$140,0), MATCH("*1st*",'Richard-SESSION'!K$7:T$7,0))</f>
        <v>#N/A</v>
      </c>
      <c r="E93" s="131" t="e">
        <f>IF($A$86='Richard-SESSION'!$A$133,INDEX('Richard-SESSION'!$K$133:$T$140, MATCH("*Deadlift*",'Richard-SESSION'!$B$133:$B$140,0), MATCH("*1st*",'Richard-SESSION'!$K$7:$T$7,0)),"")</f>
        <v>#N/A</v>
      </c>
      <c r="F93" s="131" t="e">
        <f>INDEX('Richard-SESSION'!$L$133:$U$140, MATCH("*Deadlift*",'Richard-SESSION'!$B$133:$B$140,0), MATCH("*1st*",'Richard-SESSION'!$K$7:$T$7,0))</f>
        <v>#N/A</v>
      </c>
      <c r="G93" s="131" t="e">
        <f>IF($A$86='Richard-SESSION'!$A$133,INDEX('Richard-SESSION'!$K$133:$T$140, MATCH("*Bench Press*",'Richard-SESSION'!$B$133:$B$140,0), MATCH("*1st*",'Richard-SESSION'!$K$7:$T$7,0)),"")</f>
        <v>#N/A</v>
      </c>
      <c r="H93" s="131" t="e">
        <f>INDEX('Richard-SESSION'!$L$133:$U$140, MATCH("*Bench Press*",'Richard-SESSION'!$B$133:$B$140,0), MATCH("*1st*",'Richard-SESSION'!$K$7:$T$7,0))</f>
        <v>#N/A</v>
      </c>
      <c r="I93" s="132" t="e">
        <f>IF($A$86='Richard-SESSION'!$A$133,INDEX('Richard-SESSION'!$K$133:$T$140, MATCH("*Military*",'Richard-SESSION'!$B$133:$B$140,0), MATCH("*1st*",'Richard-SESSION'!$K$7:$T$7,0)),"")</f>
        <v>#N/A</v>
      </c>
      <c r="J93" s="48" t="e">
        <f>INDEX('Richard-SESSION'!$L$133:$U$140, MATCH("*Military*",'Richard-SESSION'!$B$133:$B$140,0), MATCH("*1st*",'Richard-SESSION'!$K$7:$T$7,0))</f>
        <v>#N/A</v>
      </c>
      <c r="K93" s="131" t="e">
        <f>IF($A$86='Richard-SESSION'!$A$133,INDEX('Richard-SESSION'!$K$133:$T$140, MATCH("*Clean *",'Richard-SESSION'!$B$133:$B$140,0), MATCH("*1st*",'Richard-SESSION'!$K$7:$T$7,0)),"")</f>
        <v>#N/A</v>
      </c>
      <c r="L93" s="48" t="e">
        <f>INDEX('Richard-SESSION'!$L$133:$U$140, MATCH("*Clean *",'Richard-SESSION'!$B$133:$B$140,0), MATCH("*1st*",'Richard-SESSION'!$K$7:$T$7,0))</f>
        <v>#N/A</v>
      </c>
      <c r="M93" s="131" t="e">
        <f>IF($A$86='Richard-SESSION'!$A$133,INDEX('Richard-SESSION'!$K$133:$T$140, MATCH("*Lat Pulldown*",'Richard-SESSION'!$B$133:$B$140,0), MATCH("*1st*",'Richard-SESSION'!$K$7:$T$7,0)),"")</f>
        <v>#N/A</v>
      </c>
      <c r="N93" s="48" t="e">
        <f>INDEX('Richard-SESSION'!$L$133:$U$140, MATCH("*Lat Pulldown*",'Richard-SESSION'!$B$133:$B$140,0), MATCH("*1st*",'Richard-SESSION'!$K$7:$T$7,0))</f>
        <v>#N/A</v>
      </c>
      <c r="O93" s="132"/>
      <c r="P93" s="126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IF($A$86='Richard-SESSION'!$A$133,INDEX('Richard-SESSION'!$K$133:$T$140, MATCH("*Squat*",'Richard-SESSION'!$B$133:$B$140,0), MATCH("*2nd*",'Richard-SESSION'!$K$7:$T$7,0)),"")</f>
        <v>#N/A</v>
      </c>
      <c r="D94" s="132" t="e">
        <f>INDEX('Richard-SESSION'!L$133:U$140, MATCH("*Squat*",'Richard-SESSION'!$B$133:$B$140,0), MATCH("*2nd*",'Richard-SESSION'!K$7:T$7,0))</f>
        <v>#N/A</v>
      </c>
      <c r="E94" s="131" t="e">
        <f>IF($A$86='Richard-SESSION'!$A$133,INDEX('Richard-SESSION'!$K$133:$T$140, MATCH("*Deadlift*",'Richard-SESSION'!$B$133:$B$140,0), MATCH("*2ND*",'Richard-SESSION'!$K$7:$T$7,0)),"")</f>
        <v>#N/A</v>
      </c>
      <c r="F94" s="131" t="e">
        <f>INDEX('Richard-SESSION'!$L$133:$U$140, MATCH("*Deadlift*",'Richard-SESSION'!$B$133:$B$140,0), MATCH("*2nd*",'Richard-SESSION'!$K$7:$T$7,0))</f>
        <v>#N/A</v>
      </c>
      <c r="G94" s="131" t="e">
        <f>IF($A$86='Richard-SESSION'!$A$133,INDEX('Richard-SESSION'!$K$133:$T$140, MATCH("*Bench Press*",'Richard-SESSION'!$B$133:$B$140,0), MATCH("*2ND*",'Richard-SESSION'!$K$7:$T$7,0)),"")</f>
        <v>#N/A</v>
      </c>
      <c r="H94" s="131" t="e">
        <f>INDEX('Richard-SESSION'!$L$133:$U$140, MATCH("*Bench Press*",'Richard-SESSION'!$B$133:$B$140,0), MATCH("*2nd*",'Richard-SESSION'!$K$7:$T$7,0))</f>
        <v>#N/A</v>
      </c>
      <c r="I94" s="132" t="e">
        <f>IF($A$86='Richard-SESSION'!$A$133,INDEX('Richard-SESSION'!$K$133:$T$140, MATCH("*Military*",'Richard-SESSION'!$B$133:$B$140,0), MATCH("*2ND*",'Richard-SESSION'!$K$7:$T$7,0)),"")</f>
        <v>#N/A</v>
      </c>
      <c r="J94" s="44" t="e">
        <f>INDEX('Richard-SESSION'!$L$133:$U$140, MATCH("*Military*",'Richard-SESSION'!$B$133:$B$140,0), MATCH("*2nd*",'Richard-SESSION'!$K$7:$T$7,0))</f>
        <v>#N/A</v>
      </c>
      <c r="K94" s="131" t="e">
        <f>IF($A$86='Richard-SESSION'!$A$133,INDEX('Richard-SESSION'!$K$133:$T$140, MATCH("*Clean *",'Richard-SESSION'!$B$133:$B$140,0), MATCH("*2ND*",'Richard-SESSION'!$K$7:$T$7,0)),"")</f>
        <v>#N/A</v>
      </c>
      <c r="L94" s="44" t="e">
        <f>INDEX('Richard-SESSION'!$L$133:$U$140, MATCH("*Clean *",'Richard-SESSION'!$B$133:$B$140,0), MATCH("*2nd*",'Richard-SESSION'!$K$7:$T$7,0))</f>
        <v>#N/A</v>
      </c>
      <c r="M94" s="131" t="e">
        <f>IF($A$86='Richard-SESSION'!$A$133,INDEX('Richard-SESSION'!$K$133:$T$140, MATCH("*Lat Pulldown*",'Richard-SESSION'!$B$133:$B$140,0), MATCH("*2ND*",'Richard-SESSION'!$K$7:$T$7,0)),"")</f>
        <v>#N/A</v>
      </c>
      <c r="N94" s="44" t="e">
        <f>INDEX('Richard-SESSION'!$L$133:$U$140, MATCH("*Lat Pulldown*",'Richard-SESSION'!$B$133:$B$140,0), MATCH("*2nd*",'Richard-SESSION'!$K$7:$T$7,0))</f>
        <v>#N/A</v>
      </c>
      <c r="O94" s="132"/>
      <c r="P94" s="126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IF($A$86='Richard-SESSION'!$A$133,INDEX('Richard-SESSION'!$K$133:$T$140, MATCH("*Squat*",'Richard-SESSION'!$B$133:$B$140,0), MATCH("*3rd*",'Richard-SESSION'!$K$7:$T$7,0)),"")</f>
        <v>#N/A</v>
      </c>
      <c r="D95" s="132" t="e">
        <f>INDEX('Richard-SESSION'!L$133:U$140, MATCH("*Squat*",'Richard-SESSION'!$B$133:$B$140,0), MATCH("*3rd*",'Richard-SESSION'!K$7:T$7,0))</f>
        <v>#N/A</v>
      </c>
      <c r="E95" s="131" t="e">
        <f>IF($A$86='Richard-SESSION'!$A$133,INDEX('Richard-SESSION'!$K$133:$T$140, MATCH("*Deadlift*",'Richard-SESSION'!$B$133:$B$140,0), MATCH("*3rd*",'Richard-SESSION'!$K$7:$T$7,0)),"")</f>
        <v>#N/A</v>
      </c>
      <c r="F95" s="131" t="e">
        <f>INDEX('Richard-SESSION'!$L$133:$U$140, MATCH("*Deadlift*",'Richard-SESSION'!$B$133:$B$140,0), MATCH("*3rd*",'Richard-SESSION'!$K$7:$T$7,0))</f>
        <v>#N/A</v>
      </c>
      <c r="G95" s="131" t="e">
        <f>IF($A$86='Richard-SESSION'!$A$133,INDEX('Richard-SESSION'!$K$133:$T$140, MATCH("*Bench Press*",'Richard-SESSION'!$B$133:$B$140,0), MATCH("*3rd*",'Richard-SESSION'!$K$7:$T$7,0)),"")</f>
        <v>#N/A</v>
      </c>
      <c r="H95" s="131" t="e">
        <f>INDEX('Richard-SESSION'!$L$133:$U$140, MATCH("*Bench Press*",'Richard-SESSION'!$B$133:$B$140,0), MATCH("*3rd*",'Richard-SESSION'!$K$7:$T$7,0))</f>
        <v>#N/A</v>
      </c>
      <c r="I95" s="132" t="e">
        <f>IF($A$86='Richard-SESSION'!$A$133,INDEX('Richard-SESSION'!$K$133:$T$140, MATCH("*Military*",'Richard-SESSION'!$B$133:$B$140,0), MATCH("*3rd*",'Richard-SESSION'!$K$7:$T$7,0)),"")</f>
        <v>#N/A</v>
      </c>
      <c r="J95" s="44" t="e">
        <f>INDEX('Richard-SESSION'!$L$133:$U$140, MATCH("*Military*",'Richard-SESSION'!$B$133:$B$140,0), MATCH("*3rd*",'Richard-SESSION'!$K$7:$T$7,0))</f>
        <v>#N/A</v>
      </c>
      <c r="K95" s="131" t="e">
        <f>IF($A$86='Richard-SESSION'!$A$133,INDEX('Richard-SESSION'!$K$133:$T$140, MATCH("*Clean *",'Richard-SESSION'!$B$133:$B$140,0), MATCH("*3rd*",'Richard-SESSION'!$K$7:$T$7,0)),"")</f>
        <v>#N/A</v>
      </c>
      <c r="L95" s="44" t="e">
        <f>INDEX('Richard-SESSION'!$L$133:$U$140, MATCH("*Clean *",'Richard-SESSION'!$B$133:$B$140,0), MATCH("*3rd*",'Richard-SESSION'!$K$7:$T$7,0))</f>
        <v>#N/A</v>
      </c>
      <c r="M95" s="131" t="e">
        <f>IF($A$86='Richard-SESSION'!$A$133,INDEX('Richard-SESSION'!$K$133:$T$140, MATCH("*Lat Pulldown*",'Richard-SESSION'!$B$133:$B$140,0), MATCH("*3rd*",'Richard-SESSION'!$K$7:$T$7,0)),"")</f>
        <v>#N/A</v>
      </c>
      <c r="N95" s="44" t="e">
        <f>INDEX('Richard-SESSION'!$L$133:$U$140, MATCH("*Lat Pulldown*",'Richard-SESSION'!$B$133:$B$140,0), MATCH("*3rd*",'Richard-SESSION'!$K$7:$T$7,0))</f>
        <v>#N/A</v>
      </c>
      <c r="O95" s="132"/>
      <c r="P95" s="126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IF($A$86='Richard-SESSION'!$A$133,INDEX('Richard-SESSION'!$K$133:$T$140, MATCH("*Squat*",'Richard-SESSION'!$B$133:$B$140,0), MATCH("*4th*",'Richard-SESSION'!$K$7:$T$7,0)),"")</f>
        <v>#N/A</v>
      </c>
      <c r="D96" s="132" t="e">
        <f>INDEX('Richard-SESSION'!L$133:U$140, MATCH("*Squat*",'Richard-SESSION'!$B$133:$B$140,0), MATCH("*4th*",'Richard-SESSION'!K$7:T$7,0))</f>
        <v>#N/A</v>
      </c>
      <c r="E96" s="131" t="e">
        <f>IF($A$86='Richard-SESSION'!$A$133,INDEX('Richard-SESSION'!$K$133:$T$140, MATCH("*Deadlift*",'Richard-SESSION'!$B$133:$B$140,0), MATCH("*4th*",'Richard-SESSION'!$K$7:$T$7,0)),"")</f>
        <v>#N/A</v>
      </c>
      <c r="F96" s="131" t="e">
        <f>INDEX('Richard-SESSION'!$L$133:$U$140, MATCH("*Deadlift*",'Richard-SESSION'!$B$133:$B$140,0), MATCH("*4th*",'Richard-SESSION'!$K$7:$T$7,0))</f>
        <v>#N/A</v>
      </c>
      <c r="G96" s="131" t="e">
        <f>IF($A$86='Richard-SESSION'!$A$133,INDEX('Richard-SESSION'!$K$133:$T$140, MATCH("*Bench Press*",'Richard-SESSION'!$B$133:$B$140,0), MATCH("*4th*",'Richard-SESSION'!$K$7:$T$7,0)),"")</f>
        <v>#N/A</v>
      </c>
      <c r="H96" s="131" t="e">
        <f>INDEX('Richard-SESSION'!$L$133:$U$140, MATCH("*Bench Press*",'Richard-SESSION'!$B$133:$B$140,0), MATCH("*4th*",'Richard-SESSION'!$K$7:$T$7,0))</f>
        <v>#N/A</v>
      </c>
      <c r="I96" s="132" t="e">
        <f>IF($A$86='Richard-SESSION'!$A$133,INDEX('Richard-SESSION'!$K$133:$T$140, MATCH("*Military*",'Richard-SESSION'!$B$133:$B$140,0), MATCH("*4th*",'Richard-SESSION'!$K$7:$T$7,0)),"")</f>
        <v>#N/A</v>
      </c>
      <c r="J96" s="44" t="e">
        <f>INDEX('Richard-SESSION'!$L$133:$U$140, MATCH("*Military*",'Richard-SESSION'!$B$133:$B$140,0), MATCH("*4th*",'Richard-SESSION'!$K$7:$T$7,0))</f>
        <v>#N/A</v>
      </c>
      <c r="K96" s="131" t="e">
        <f>IF($A$86='Richard-SESSION'!$A$133,INDEX('Richard-SESSION'!$K$133:$T$140, MATCH("*Clean *",'Richard-SESSION'!$B$133:$B$140,0), MATCH("*4th*",'Richard-SESSION'!$K$7:$T$7,0)),"")</f>
        <v>#N/A</v>
      </c>
      <c r="L96" s="44" t="e">
        <f>INDEX('Richard-SESSION'!$L$133:$U$140, MATCH("*Clean *",'Richard-SESSION'!$B$133:$B$140,0), MATCH("*4th*",'Richard-SESSION'!$K$7:$T$7,0))</f>
        <v>#N/A</v>
      </c>
      <c r="M96" s="131" t="e">
        <f>IF($A$86='Richard-SESSION'!$A$133,INDEX('Richard-SESSION'!$K$133:$T$140, MATCH("*Lat Pulldown*",'Richard-SESSION'!$B$133:$B$140,0), MATCH("*4th*",'Richard-SESSION'!$K$7:$T$7,0)),"")</f>
        <v>#N/A</v>
      </c>
      <c r="N96" s="44" t="e">
        <f>INDEX('Richard-SESSION'!$L$133:$U$140, MATCH("*Lat Pulldown*",'Richard-SESSION'!$B$133:$B$140,0), MATCH("*4th*",'Richard-SESSION'!$K$7:$T$7,0))</f>
        <v>#N/A</v>
      </c>
      <c r="O96" s="132"/>
      <c r="P96" s="126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IF($A$86='Richard-SESSION'!$A$133,INDEX('Richard-SESSION'!$K$133:$T$140, MATCH("*Squat*",'Richard-SESSION'!$B$133:$B$140,0), MATCH("*5th*",'Richard-SESSION'!$K$7:$T$7,0)),"")</f>
        <v>#N/A</v>
      </c>
      <c r="D97" s="132" t="e">
        <f>INDEX('Richard-SESSION'!L$133:U$140, MATCH("*Squat*",'Richard-SESSION'!$B$133:$B$140,0), MATCH("*5th*",'Richard-SESSION'!K$7:T$7,0))</f>
        <v>#N/A</v>
      </c>
      <c r="E97" s="131" t="e">
        <f>IF($A$86='Richard-SESSION'!$A$133,INDEX('Richard-SESSION'!$K$133:$T$140, MATCH("*Deadlift*",'Richard-SESSION'!$B$133:$B$140,0), MATCH("*5th*",'Richard-SESSION'!$K$7:$T$7,0)),"")</f>
        <v>#N/A</v>
      </c>
      <c r="F97" s="131" t="e">
        <f>INDEX('Richard-SESSION'!$L$133:$U$140, MATCH("*Deadlift*",'Richard-SESSION'!$B$133:$B$140,0), MATCH("*5th*",'Richard-SESSION'!$K$7:$T$7,0))</f>
        <v>#N/A</v>
      </c>
      <c r="G97" s="131" t="e">
        <f>IF($A$86='Richard-SESSION'!$A$133,INDEX('Richard-SESSION'!$K$133:$T$140, MATCH("*Bench Press*",'Richard-SESSION'!$B$133:$B$140,0), MATCH("*5th*",'Richard-SESSION'!$K$7:$T$7,0)),"")</f>
        <v>#N/A</v>
      </c>
      <c r="H97" s="131" t="e">
        <f>INDEX('Richard-SESSION'!$L$133:$U$140, MATCH("*Bench Press*",'Richard-SESSION'!$B$133:$B$140,0), MATCH("*5th*",'Richard-SESSION'!$K$7:$T$7,0))</f>
        <v>#N/A</v>
      </c>
      <c r="I97" s="132" t="e">
        <f>IF($A$86='Richard-SESSION'!$A$133,INDEX('Richard-SESSION'!$K$133:$T$140, MATCH("*Military*",'Richard-SESSION'!$B$133:$B$140,0), MATCH("*5th*",'Richard-SESSION'!$K$7:$T$7,0)),"")</f>
        <v>#N/A</v>
      </c>
      <c r="J97" s="44" t="e">
        <f>INDEX('Richard-SESSION'!$L$133:$U$140, MATCH("*Military*",'Richard-SESSION'!$B$133:$B$140,0), MATCH("*5th*",'Richard-SESSION'!$K$7:$T$7,0))</f>
        <v>#N/A</v>
      </c>
      <c r="K97" s="131" t="e">
        <f>IF($A$86='Richard-SESSION'!$A$133,INDEX('Richard-SESSION'!$K$133:$T$140, MATCH("*Clean *",'Richard-SESSION'!$B$133:$B$140,0), MATCH("*5th*",'Richard-SESSION'!$K$7:$T$7,0)),"")</f>
        <v>#N/A</v>
      </c>
      <c r="L97" s="44" t="e">
        <f>INDEX('Richard-SESSION'!$L$133:$U$140, MATCH("*Clean *",'Richard-SESSION'!$B$133:$B$140,0), MATCH("*5th*",'Richard-SESSION'!$K$7:$T$7,0))</f>
        <v>#N/A</v>
      </c>
      <c r="M97" s="131" t="e">
        <f>IF($A$86='Richard-SESSION'!$A$133,INDEX('Richard-SESSION'!$K$133:$T$140, MATCH("*Lat Pulldown*",'Richard-SESSION'!$B$133:$B$140,0), MATCH("*5th*",'Richard-SESSION'!$K$7:$T$7,0)),"")</f>
        <v>#N/A</v>
      </c>
      <c r="N97" s="44" t="e">
        <f>INDEX('Richard-SESSION'!$L$133:$U$140, MATCH("*Lat Pulldown*",'Richard-SESSION'!$B$133:$B$140,0), MATCH("*5th*",'Richard-SESSION'!$K$7:$T$7,0))</f>
        <v>#N/A</v>
      </c>
      <c r="O97" s="132"/>
      <c r="P97" s="126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'Richard-SESSION'!A142</f>
        <v>0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 t="e">
        <f>MAX(I99:I103)</f>
        <v>#N/A</v>
      </c>
      <c r="J98" s="116" t="e">
        <f t="array" ref="J98">MAX(IF(I99:I103=I98,J99:J103))</f>
        <v>#N/A</v>
      </c>
      <c r="K98" s="116" t="e">
        <f>MAX(K99:K103)</f>
        <v>#N/A</v>
      </c>
      <c r="L98" s="116" t="e">
        <f t="array" ref="L98">MAX(IF(K99:K103=K98,L99:L103))</f>
        <v>#N/A</v>
      </c>
      <c r="M98" s="116" t="e">
        <f>MAX(M99:M103)</f>
        <v>#N/A</v>
      </c>
      <c r="N98" s="117" t="e">
        <f t="array" ref="N98">MAX(IF(M99:M103=M98,N99:N103))</f>
        <v>#N/A</v>
      </c>
      <c r="O98" s="133" t="e">
        <f>IF($A$92='Richard-SESSION'!$A$142,INDEX('Richard-SESSION'!$K$142:$T$149, MATCH("*1k Row*",'Richard-SESSION'!$B$142:$B$149,0), MATCH("*1st*",'Richard-SESSION'!$K$7:$T$7,0)),"")</f>
        <v>#N/A</v>
      </c>
      <c r="P98" s="128" t="e">
        <f>IF($A$92='Richard-SESSION'!$A$142,INDEX('Richard-SESSION'!$K$142:$T$149, MATCH("*HIIT*",'Richard-SESSION'!$B$142:$B$149,0), MATCH("*1st*",'Richard-SESSION'!$K$7:$T$7,0)),"")</f>
        <v>#N/A</v>
      </c>
      <c r="Q98" s="119" t="e">
        <f>INDEX('Richard-SESSION'!$L$142:$U$149, MATCH("*HIIT*",'Richard-SESSION'!$B$142:$B$149,0), MATCH("*1st*",'Richard-SESSION'!$K$7:$T$7,0))</f>
        <v>#N/A</v>
      </c>
      <c r="R98" s="119">
        <f>'Richard-SESSION'!U142</f>
        <v>0</v>
      </c>
      <c r="S98" s="116"/>
      <c r="T98" s="116"/>
      <c r="U98" s="120">
        <f>'Richard-SESSION'!A151</f>
        <v>0</v>
      </c>
      <c r="V98" s="120">
        <f>'Richard-SESSION'!A152</f>
        <v>0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IF($A$92='Richard-SESSION'!$A$142,INDEX('Richard-SESSION'!$K$142:$T$149, MATCH("*Squat*",'Richard-SESSION'!$B$142:$B$149,0), MATCH("*1st*",'Richard-SESSION'!$K$7:$T$7,0)),"")</f>
        <v>#N/A</v>
      </c>
      <c r="D99" s="132" t="e">
        <f>INDEX('Richard-SESSION'!L$142:U$149, MATCH("*Squat*",'Richard-SESSION'!$B$142:$B$149,0), MATCH("*1st*",'Richard-SESSION'!K$7:T$7,0))</f>
        <v>#N/A</v>
      </c>
      <c r="E99" s="131" t="e">
        <f>IF($A$92='Richard-SESSION'!$A$142,INDEX('Richard-SESSION'!$K$142:$T$149, MATCH("*Deadlift*",'Richard-SESSION'!$B$142:$B$149,0), MATCH("*1st*",'Richard-SESSION'!$K$7:$T$7,0)),"")</f>
        <v>#N/A</v>
      </c>
      <c r="F99" s="131" t="e">
        <f>INDEX('Richard-SESSION'!$L$142:$U$149, MATCH("*Deadlift*",'Richard-SESSION'!$B$142:$B$149,0), MATCH("*1st*",'Richard-SESSION'!$K$7:$T$7,0))</f>
        <v>#N/A</v>
      </c>
      <c r="G99" s="131" t="e">
        <f>IF($A$92='Richard-SESSION'!$A$142,INDEX('Richard-SESSION'!$K$142:$T$149, MATCH("*Bench Press*",'Richard-SESSION'!$B$142:$B$149,0), MATCH("*1st*",'Richard-SESSION'!$K$7:$T$7,0)),"")</f>
        <v>#N/A</v>
      </c>
      <c r="H99" s="131" t="e">
        <f>INDEX('Richard-SESSION'!$L$142:$U$149, MATCH("*Bench Press*",'Richard-SESSION'!$B$142:$B$149,0), MATCH("*1st*",'Richard-SESSION'!$K$7:$T$7,0))</f>
        <v>#N/A</v>
      </c>
      <c r="I99" s="132" t="e">
        <f>IF($A$92='Richard-SESSION'!$A$142,INDEX('Richard-SESSION'!$K$142:$T$149, MATCH("*Military*",'Richard-SESSION'!$B$142:$B$149,0), MATCH("*1st*",'Richard-SESSION'!$K$7:$T$7,0)),"")</f>
        <v>#N/A</v>
      </c>
      <c r="J99" s="48" t="e">
        <f>INDEX('Richard-SESSION'!$L$142:$U$149, MATCH("*Military*",'Richard-SESSION'!$B$142:$B$149,0), MATCH("*1st*",'Richard-SESSION'!$K$7:$T$7,0))</f>
        <v>#N/A</v>
      </c>
      <c r="K99" s="131" t="e">
        <f>IF($A$92='Richard-SESSION'!$A$142,INDEX('Richard-SESSION'!$K$142:$T$149, MATCH("*Clean *",'Richard-SESSION'!$B$142:$B$149,0), MATCH("*1st*",'Richard-SESSION'!$K$7:$T$7,0)),"")</f>
        <v>#N/A</v>
      </c>
      <c r="L99" s="48" t="e">
        <f>INDEX('Richard-SESSION'!$L$142:$U$149, MATCH("*Clean *",'Richard-SESSION'!$B$142:$B$149,0), MATCH("*1st*",'Richard-SESSION'!$K$7:$T$7,0))</f>
        <v>#N/A</v>
      </c>
      <c r="M99" s="131" t="e">
        <f>IF($A$92='Richard-SESSION'!$A$142,INDEX('Richard-SESSION'!$K$142:$T$149, MATCH("*Lat Pulldown*",'Richard-SESSION'!$B$142:$B$149,0), MATCH("*1st*",'Richard-SESSION'!$K$7:$T$7,0)),"")</f>
        <v>#N/A</v>
      </c>
      <c r="N99" s="48" t="e">
        <f>INDEX('Richard-SESSION'!$L$142:$U$149, MATCH("*Lat Pulldown*",'Richard-SESSION'!$B$142:$B$149,0), MATCH("*1st*",'Richard-SESSION'!$K$7:$T$7,0))</f>
        <v>#N/A</v>
      </c>
      <c r="O99" s="132"/>
      <c r="P99" s="126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IF($A$92='Richard-SESSION'!$A$142,INDEX('Richard-SESSION'!$K$142:$T$149, MATCH("*Squat*",'Richard-SESSION'!$B$142:$B$149,0), MATCH("*2nd*",'Richard-SESSION'!$K$7:$T$7,0)),"")</f>
        <v>#N/A</v>
      </c>
      <c r="D100" s="132" t="e">
        <f>INDEX('Richard-SESSION'!L$142:U$149, MATCH("*Squat*",'Richard-SESSION'!$B$142:$B$149,0), MATCH("*2nd*",'Richard-SESSION'!K$7:T$7,0))</f>
        <v>#N/A</v>
      </c>
      <c r="E100" s="131" t="e">
        <f>IF($A$92='Richard-SESSION'!$A$142,INDEX('Richard-SESSION'!$K$142:$T$149, MATCH("*Deadlift*",'Richard-SESSION'!$B$142:$B$149,0), MATCH("*2ND*",'Richard-SESSION'!$K$7:$T$7,0)),"")</f>
        <v>#N/A</v>
      </c>
      <c r="F100" s="131" t="e">
        <f>INDEX('Richard-SESSION'!$L$142:$U$149, MATCH("*Deadlift*",'Richard-SESSION'!$B$142:$B$149,0), MATCH("*2nd*",'Richard-SESSION'!$K$7:$T$7,0))</f>
        <v>#N/A</v>
      </c>
      <c r="G100" s="131" t="e">
        <f>IF($A$92='Richard-SESSION'!$A$142,INDEX('Richard-SESSION'!$K$142:$T$149, MATCH("*Bench Press*",'Richard-SESSION'!$B$142:$B$149,0), MATCH("*2ND*",'Richard-SESSION'!$K$7:$T$7,0)),"")</f>
        <v>#N/A</v>
      </c>
      <c r="H100" s="131" t="e">
        <f>INDEX('Richard-SESSION'!$L$142:$U$149, MATCH("*Bench Press*",'Richard-SESSION'!$B$142:$B$149,0), MATCH("*2nd*",'Richard-SESSION'!$K$7:$T$7,0))</f>
        <v>#N/A</v>
      </c>
      <c r="I100" s="132" t="e">
        <f>IF($A$92='Richard-SESSION'!$A$142,INDEX('Richard-SESSION'!$K$142:$T$149, MATCH("*Military*",'Richard-SESSION'!$B$142:$B$149,0), MATCH("*2ND*",'Richard-SESSION'!$K$7:$T$7,0)),"")</f>
        <v>#N/A</v>
      </c>
      <c r="J100" s="44" t="e">
        <f>INDEX('Richard-SESSION'!$L$142:$U$149, MATCH("*Military*",'Richard-SESSION'!$B$142:$B$149,0), MATCH("*2nd*",'Richard-SESSION'!$K$7:$T$7,0))</f>
        <v>#N/A</v>
      </c>
      <c r="K100" s="131" t="e">
        <f>IF($A$92='Richard-SESSION'!$A$142,INDEX('Richard-SESSION'!$K$142:$T$149, MATCH("*Clean *",'Richard-SESSION'!$B$142:$B$149,0), MATCH("*2ND*",'Richard-SESSION'!$K$7:$T$7,0)),"")</f>
        <v>#N/A</v>
      </c>
      <c r="L100" s="44" t="e">
        <f>INDEX('Richard-SESSION'!$L$142:$U$149, MATCH("*Clean *",'Richard-SESSION'!$B$142:$B$149,0), MATCH("*2nd*",'Richard-SESSION'!$K$7:$T$7,0))</f>
        <v>#N/A</v>
      </c>
      <c r="M100" s="131" t="e">
        <f>IF($A$92='Richard-SESSION'!$A$142,INDEX('Richard-SESSION'!$K$142:$T$149, MATCH("*Lat Pulldown*",'Richard-SESSION'!$B$142:$B$149,0), MATCH("*2ND*",'Richard-SESSION'!$K$7:$T$7,0)),"")</f>
        <v>#N/A</v>
      </c>
      <c r="N100" s="44" t="e">
        <f>INDEX('Richard-SESSION'!$L$142:$U$149, MATCH("*Lat Pulldown*",'Richard-SESSION'!$B$142:$B$149,0), MATCH("*2nd*",'Richard-SESSION'!$K$7:$T$7,0))</f>
        <v>#N/A</v>
      </c>
      <c r="O100" s="132"/>
      <c r="P100" s="126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IF($A$92='Richard-SESSION'!$A$142,INDEX('Richard-SESSION'!$K$142:$T$149, MATCH("*Squat*",'Richard-SESSION'!$B$142:$B$149,0), MATCH("*3rd*",'Richard-SESSION'!$K$7:$T$7,0)),"")</f>
        <v>#N/A</v>
      </c>
      <c r="D101" s="132" t="e">
        <f>INDEX('Richard-SESSION'!L$142:U$149, MATCH("*Squat*",'Richard-SESSION'!$B$142:$B$149,0), MATCH("*3rd*",'Richard-SESSION'!K$7:T$7,0))</f>
        <v>#N/A</v>
      </c>
      <c r="E101" s="131" t="e">
        <f>IF($A$92='Richard-SESSION'!$A$142,INDEX('Richard-SESSION'!$K$142:$T$149, MATCH("*Deadlift*",'Richard-SESSION'!$B$142:$B$149,0), MATCH("*3rd*",'Richard-SESSION'!$K$7:$T$7,0)),"")</f>
        <v>#N/A</v>
      </c>
      <c r="F101" s="131" t="e">
        <f>INDEX('Richard-SESSION'!$L$142:$U$149, MATCH("*Deadlift*",'Richard-SESSION'!$B$142:$B$149,0), MATCH("*3rd*",'Richard-SESSION'!$K$7:$T$7,0))</f>
        <v>#N/A</v>
      </c>
      <c r="G101" s="131" t="e">
        <f>IF($A$92='Richard-SESSION'!$A$142,INDEX('Richard-SESSION'!$K$142:$T$149, MATCH("*Bench Press*",'Richard-SESSION'!$B$142:$B$149,0), MATCH("*3rd*",'Richard-SESSION'!$K$7:$T$7,0)),"")</f>
        <v>#N/A</v>
      </c>
      <c r="H101" s="131" t="e">
        <f>INDEX('Richard-SESSION'!$L$142:$U$149, MATCH("*Bench Press*",'Richard-SESSION'!$B$142:$B$149,0), MATCH("*3rd*",'Richard-SESSION'!$K$7:$T$7,0))</f>
        <v>#N/A</v>
      </c>
      <c r="I101" s="132" t="e">
        <f>IF($A$92='Richard-SESSION'!$A$142,INDEX('Richard-SESSION'!$K$142:$T$149, MATCH("*Military*",'Richard-SESSION'!$B$142:$B$149,0), MATCH("*3rd*",'Richard-SESSION'!$K$7:$T$7,0)),"")</f>
        <v>#N/A</v>
      </c>
      <c r="J101" s="44" t="e">
        <f>INDEX('Richard-SESSION'!$L$142:$U$149, MATCH("*Military*",'Richard-SESSION'!$B$142:$B$149,0), MATCH("*3rd*",'Richard-SESSION'!$K$7:$T$7,0))</f>
        <v>#N/A</v>
      </c>
      <c r="K101" s="131" t="e">
        <f>IF($A$92='Richard-SESSION'!$A$142,INDEX('Richard-SESSION'!$K$142:$T$149, MATCH("*Clean *",'Richard-SESSION'!$B$142:$B$149,0), MATCH("*3rd*",'Richard-SESSION'!$K$7:$T$7,0)),"")</f>
        <v>#N/A</v>
      </c>
      <c r="L101" s="44" t="e">
        <f>INDEX('Richard-SESSION'!$L$142:$U$149, MATCH("*Clean *",'Richard-SESSION'!$B$142:$B$149,0), MATCH("*3rd*",'Richard-SESSION'!$K$7:$T$7,0))</f>
        <v>#N/A</v>
      </c>
      <c r="M101" s="131" t="e">
        <f>IF($A$92='Richard-SESSION'!$A$142,INDEX('Richard-SESSION'!$K$142:$T$149, MATCH("*Lat Pulldown*",'Richard-SESSION'!$B$142:$B$149,0), MATCH("*3rd*",'Richard-SESSION'!$K$7:$T$7,0)),"")</f>
        <v>#N/A</v>
      </c>
      <c r="N101" s="44" t="e">
        <f>INDEX('Richard-SESSION'!$L$142:$U$149, MATCH("*Lat Pulldown*",'Richard-SESSION'!$B$142:$B$149,0), MATCH("*3rd*",'Richard-SESSION'!$K$7:$T$7,0))</f>
        <v>#N/A</v>
      </c>
      <c r="O101" s="132"/>
      <c r="P101" s="126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IF($A$92='Richard-SESSION'!$A$142,INDEX('Richard-SESSION'!$K$142:$T$149, MATCH("*Squat*",'Richard-SESSION'!$B$142:$B$149,0), MATCH("*4th*",'Richard-SESSION'!$K$7:$T$7,0)),"")</f>
        <v>#N/A</v>
      </c>
      <c r="D102" s="132" t="e">
        <f>INDEX('Richard-SESSION'!L$142:U$149, MATCH("*Squat*",'Richard-SESSION'!$B$142:$B$149,0), MATCH("*4th*",'Richard-SESSION'!K$7:T$7,0))</f>
        <v>#N/A</v>
      </c>
      <c r="E102" s="131" t="e">
        <f>IF($A$92='Richard-SESSION'!$A$142,INDEX('Richard-SESSION'!$K$142:$T$149, MATCH("*Deadlift*",'Richard-SESSION'!$B$142:$B$149,0), MATCH("*4th*",'Richard-SESSION'!$K$7:$T$7,0)),"")</f>
        <v>#N/A</v>
      </c>
      <c r="F102" s="131" t="e">
        <f>INDEX('Richard-SESSION'!$L$142:$U$149, MATCH("*Deadlift*",'Richard-SESSION'!$B$142:$B$149,0), MATCH("*4th*",'Richard-SESSION'!$K$7:$T$7,0))</f>
        <v>#N/A</v>
      </c>
      <c r="G102" s="131" t="e">
        <f>IF($A$92='Richard-SESSION'!$A$142,INDEX('Richard-SESSION'!$K$142:$T$149, MATCH("*Bench Press*",'Richard-SESSION'!$B$142:$B$149,0), MATCH("*4th*",'Richard-SESSION'!$K$7:$T$7,0)),"")</f>
        <v>#N/A</v>
      </c>
      <c r="H102" s="131" t="e">
        <f>INDEX('Richard-SESSION'!$L$142:$U$149, MATCH("*Bench Press*",'Richard-SESSION'!$B$142:$B$149,0), MATCH("*4th*",'Richard-SESSION'!$K$7:$T$7,0))</f>
        <v>#N/A</v>
      </c>
      <c r="I102" s="132" t="e">
        <f>IF($A$92='Richard-SESSION'!$A$142,INDEX('Richard-SESSION'!$K$142:$T$149, MATCH("*Military*",'Richard-SESSION'!$B$142:$B$149,0), MATCH("*4th*",'Richard-SESSION'!$K$7:$T$7,0)),"")</f>
        <v>#N/A</v>
      </c>
      <c r="J102" s="44" t="e">
        <f>INDEX('Richard-SESSION'!$L$142:$U$149, MATCH("*Military*",'Richard-SESSION'!$B$142:$B$149,0), MATCH("*4th*",'Richard-SESSION'!$K$7:$T$7,0))</f>
        <v>#N/A</v>
      </c>
      <c r="K102" s="131" t="e">
        <f>IF($A$92='Richard-SESSION'!$A$142,INDEX('Richard-SESSION'!$K$142:$T$149, MATCH("*Clean *",'Richard-SESSION'!$B$142:$B$149,0), MATCH("*4th*",'Richard-SESSION'!$K$7:$T$7,0)),"")</f>
        <v>#N/A</v>
      </c>
      <c r="L102" s="44" t="e">
        <f>INDEX('Richard-SESSION'!$L$142:$U$149, MATCH("*Clean *",'Richard-SESSION'!$B$142:$B$149,0), MATCH("*4th*",'Richard-SESSION'!$K$7:$T$7,0))</f>
        <v>#N/A</v>
      </c>
      <c r="M102" s="131" t="e">
        <f>IF($A$92='Richard-SESSION'!$A$142,INDEX('Richard-SESSION'!$K$142:$T$149, MATCH("*Lat Pulldown*",'Richard-SESSION'!$B$142:$B$149,0), MATCH("*4th*",'Richard-SESSION'!$K$7:$T$7,0)),"")</f>
        <v>#N/A</v>
      </c>
      <c r="N102" s="44" t="e">
        <f>INDEX('Richard-SESSION'!$L$142:$U$149, MATCH("*Lat Pulldown*",'Richard-SESSION'!$B$142:$B$149,0), MATCH("*4th*",'Richard-SESSION'!$K$7:$T$7,0))</f>
        <v>#N/A</v>
      </c>
      <c r="O102" s="132"/>
      <c r="P102" s="126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IF($A$92='Richard-SESSION'!$A$142,INDEX('Richard-SESSION'!$K$142:$T$149, MATCH("*Squat*",'Richard-SESSION'!$B$142:$B$149,0), MATCH("*5th*",'Richard-SESSION'!$K$7:$T$7,0)),"")</f>
        <v>#N/A</v>
      </c>
      <c r="D103" s="132" t="e">
        <f>INDEX('Richard-SESSION'!L$142:U$149, MATCH("*Squat*",'Richard-SESSION'!$B$142:$B$149,0), MATCH("*5th*",'Richard-SESSION'!K$7:T$7,0))</f>
        <v>#N/A</v>
      </c>
      <c r="E103" s="131" t="e">
        <f>IF($A$92='Richard-SESSION'!$A$142,INDEX('Richard-SESSION'!$K$142:$T$149, MATCH("*Deadlift*",'Richard-SESSION'!$B$142:$B$149,0), MATCH("*5th*",'Richard-SESSION'!$K$7:$T$7,0)),"")</f>
        <v>#N/A</v>
      </c>
      <c r="F103" s="131" t="e">
        <f>INDEX('Richard-SESSION'!$L$142:$U$149, MATCH("*Deadlift*",'Richard-SESSION'!$B$142:$B$149,0), MATCH("*5th*",'Richard-SESSION'!$K$7:$T$7,0))</f>
        <v>#N/A</v>
      </c>
      <c r="G103" s="131" t="e">
        <f>IF($A$92='Richard-SESSION'!$A$142,INDEX('Richard-SESSION'!$K$142:$T$149, MATCH("*Bench Press*",'Richard-SESSION'!$B$142:$B$149,0), MATCH("*5th*",'Richard-SESSION'!$K$7:$T$7,0)),"")</f>
        <v>#N/A</v>
      </c>
      <c r="H103" s="131" t="e">
        <f>INDEX('Richard-SESSION'!$L$142:$U$149, MATCH("*Bench Press*",'Richard-SESSION'!$B$142:$B$149,0), MATCH("*5th*",'Richard-SESSION'!$K$7:$T$7,0))</f>
        <v>#N/A</v>
      </c>
      <c r="I103" s="132" t="e">
        <f>IF($A$92='Richard-SESSION'!$A$142,INDEX('Richard-SESSION'!$K$142:$T$149, MATCH("*Military*",'Richard-SESSION'!$B$142:$B$149,0), MATCH("*5th*",'Richard-SESSION'!$K$7:$T$7,0)),"")</f>
        <v>#N/A</v>
      </c>
      <c r="J103" s="44" t="e">
        <f>INDEX('Richard-SESSION'!$L$142:$U$149, MATCH("*Military*",'Richard-SESSION'!$B$142:$B$149,0), MATCH("*5th*",'Richard-SESSION'!$K$7:$T$7,0))</f>
        <v>#N/A</v>
      </c>
      <c r="K103" s="131" t="e">
        <f>IF($A$92='Richard-SESSION'!$A$142,INDEX('Richard-SESSION'!$K$142:$T$149, MATCH("*Clean *",'Richard-SESSION'!$B$142:$B$149,0), MATCH("*5th*",'Richard-SESSION'!$K$7:$T$7,0)),"")</f>
        <v>#N/A</v>
      </c>
      <c r="L103" s="44" t="e">
        <f>INDEX('Richard-SESSION'!$L$142:$U$149, MATCH("*Clean *",'Richard-SESSION'!$B$142:$B$149,0), MATCH("*5th*",'Richard-SESSION'!$K$7:$T$7,0))</f>
        <v>#N/A</v>
      </c>
      <c r="M103" s="131" t="e">
        <f>IF($A$92='Richard-SESSION'!$A$142,INDEX('Richard-SESSION'!$K$142:$T$149, MATCH("*Lat Pulldown*",'Richard-SESSION'!$B$142:$B$149,0), MATCH("*5th*",'Richard-SESSION'!$K$7:$T$7,0)),"")</f>
        <v>#N/A</v>
      </c>
      <c r="N103" s="44" t="e">
        <f>INDEX('Richard-SESSION'!$L$142:$U$149, MATCH("*Lat Pulldown*",'Richard-SESSION'!$B$142:$B$149,0), MATCH("*5th*",'Richard-SESSION'!$K$7:$T$7,0))</f>
        <v>#N/A</v>
      </c>
      <c r="O103" s="132"/>
      <c r="P103" s="126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'Richard-SESSION'!A151</f>
        <v>0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 t="e">
        <f>MAX(K105:K109)</f>
        <v>#N/A</v>
      </c>
      <c r="L104" s="116" t="e">
        <f t="array" ref="L104">MAX(IF(K105:K109=K104,L105:L109))</f>
        <v>#N/A</v>
      </c>
      <c r="M104" s="116" t="e">
        <f>MAX(M105:M109)</f>
        <v>#N/A</v>
      </c>
      <c r="N104" s="117" t="e">
        <f t="array" ref="N104">MAX(IF(M105:M109=M104,N105:N109))</f>
        <v>#N/A</v>
      </c>
      <c r="O104" s="133" t="e">
        <f>IF($A$98='Richard-SESSION'!$A$151,INDEX('Richard-SESSION'!$K$151:$T$159, MATCH("*1k Row*",'Richard-SESSION'!$B$151:$B$159,0), MATCH("*1st*",'Richard-SESSION'!$K$7:$T$7,0)),"")</f>
        <v>#N/A</v>
      </c>
      <c r="P104" s="128" t="e">
        <f>IF($A$98='Richard-SESSION'!$A$151,INDEX('Richard-SESSION'!$K$151:$T$159, MATCH("*HIIT*",'Richard-SESSION'!$B$151:$B$159,0), MATCH("*1st*",'Richard-SESSION'!$K$7:$T$7,0)),"")</f>
        <v>#N/A</v>
      </c>
      <c r="Q104" s="119" t="e">
        <f>INDEX('Richard-SESSION'!$K$151:$L$159, MATCH("*HIIT*",'Richard-SESSION'!$B$151:$B$159,0), MATCH("*1st*",'Richard-SESSION'!$K$7:$T$7,0))</f>
        <v>#N/A</v>
      </c>
      <c r="R104" s="119">
        <f>'Richard-SESSION'!U151</f>
        <v>0</v>
      </c>
      <c r="S104" s="116"/>
      <c r="T104" s="116"/>
      <c r="U104" s="120">
        <f>'Richard-SESSION'!A160</f>
        <v>0</v>
      </c>
      <c r="V104" s="120">
        <f>'Richard-SESSION'!A161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>IF($A$98='Richard-SESSION'!$A$151,INDEX('Richard-SESSION'!$K$151:$T$158, MATCH("*Squat*",'Richard-SESSION'!$B$151:$B$158,0), MATCH("*1st*",'Richard-SESSION'!$K$7:$T$7,0)),"")</f>
        <v>#N/A</v>
      </c>
      <c r="D105" s="132" t="e">
        <f>INDEX('Richard-SESSION'!L$151:U$158, MATCH("*Squat*",'Richard-SESSION'!$B$151:$B$158,0), MATCH("*1st*",'Richard-SESSION'!K$7:T$7,0))</f>
        <v>#N/A</v>
      </c>
      <c r="E105" s="131" t="e">
        <f>IF($A$98='Richard-SESSION'!$A$151,INDEX('Richard-SESSION'!$K$151:$T$159, MATCH("*Deadlift*",'Richard-SESSION'!$B$151:$B$159,0), MATCH("*1st*",'Richard-SESSION'!$K$7:$T$7,0)),"")</f>
        <v>#N/A</v>
      </c>
      <c r="F105" s="131" t="e">
        <f>INDEX('Richard-SESSION'!$K$151:$L$159, MATCH("*Deadlift*",'Richard-SESSION'!$B$151:$B$159,0), MATCH("*1st*",'Richard-SESSION'!$K$7:$T$7,0))</f>
        <v>#N/A</v>
      </c>
      <c r="G105" s="131" t="e">
        <f>IF($A$98='Richard-SESSION'!$A$151,INDEX('Richard-SESSION'!$K$151:$T$159, MATCH("*Bench Press*",'Richard-SESSION'!$B$151:$B$159,0), MATCH("*1st*",'Richard-SESSION'!$K$7:$T$7,0)),"")</f>
        <v>#N/A</v>
      </c>
      <c r="H105" s="131" t="e">
        <f>INDEX('Richard-SESSION'!$K$151:$L$159, MATCH("*Bench Press*",'Richard-SESSION'!$B$151:$B$159,0), MATCH("*1st*",'Richard-SESSION'!$K$7:$T$7,0))</f>
        <v>#N/A</v>
      </c>
      <c r="I105" s="132" t="e">
        <f>IF($A$98='Richard-SESSION'!$A$151,INDEX('Richard-SESSION'!$K$151:$T$159, MATCH("*Military*",'Richard-SESSION'!$B$151:$B$159,0), MATCH("*1st*",'Richard-SESSION'!$K$7:$T$7,0)),"")</f>
        <v>#N/A</v>
      </c>
      <c r="J105" s="48" t="e">
        <f>INDEX('Richard-SESSION'!$K$151:$L$159, MATCH("*Military*",'Richard-SESSION'!$B$151:$B$159,0), MATCH("*1st*",'Richard-SESSION'!$K$7:$T$7,0))</f>
        <v>#N/A</v>
      </c>
      <c r="K105" s="131" t="e">
        <f>IF($A$98='Richard-SESSION'!$A$151,INDEX('Richard-SESSION'!$K$151:$T$159, MATCH("*Clean *",'Richard-SESSION'!$B$151:$B$159,0), MATCH("*1st*",'Richard-SESSION'!$K$7:$T$7,0)),"")</f>
        <v>#N/A</v>
      </c>
      <c r="L105" s="48" t="e">
        <f>INDEX('Richard-SESSION'!$K$151:$L$159, MATCH("*Clean *",'Richard-SESSION'!$B$151:$B$159,0), MATCH("*1st*",'Richard-SESSION'!$K$7:$T$7,0))</f>
        <v>#N/A</v>
      </c>
      <c r="M105" s="131" t="e">
        <f>IF($A$98='Richard-SESSION'!$A$151,INDEX('Richard-SESSION'!$K$151:$T$159, MATCH("*Lat Pulldown*",'Richard-SESSION'!$B$151:$B$159,0), MATCH("*1st*",'Richard-SESSION'!$K$7:$T$7,0)),"")</f>
        <v>#N/A</v>
      </c>
      <c r="N105" s="48" t="e">
        <f>INDEX('Richard-SESSION'!$K$151:$L$159, MATCH("*Lat Pulldown*",'Richard-SESSION'!$B$151:$B$159,0), MATCH("*1st*",'Richard-SESSION'!$K$7:$T$7,0))</f>
        <v>#N/A</v>
      </c>
      <c r="O105" s="132"/>
      <c r="P105" s="126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IF($A$98='Richard-SESSION'!$A$151,INDEX('Richard-SESSION'!$K$151:$T$158, MATCH("*Squat*",'Richard-SESSION'!$B$151:$B$158,0), MATCH("*2nd*",'Richard-SESSION'!$K$7:$T$7,0)),"")</f>
        <v>#N/A</v>
      </c>
      <c r="D106" s="132" t="e">
        <f>INDEX('Richard-SESSION'!L$151:U$158, MATCH("*Squat*",'Richard-SESSION'!$B$151:$B$158,0), MATCH("*2nd*",'Richard-SESSION'!K$7:T$7,0))</f>
        <v>#N/A</v>
      </c>
      <c r="E106" s="131" t="e">
        <f>IF($A$98='Richard-SESSION'!$A$151,INDEX('Richard-SESSION'!$K$151:$T$159, MATCH("*Deadlift*",'Richard-SESSION'!$B$151:$B$159,0), MATCH("*2ND*",'Richard-SESSION'!$K$7:$T$7,0)),"")</f>
        <v>#N/A</v>
      </c>
      <c r="F106" s="131" t="e">
        <f>INDEX('Richard-SESSION'!$K$151:$L$159, MATCH("*Deadlift*",'Richard-SESSION'!$B$151:$B$159,0), MATCH("*2nd*",'Richard-SESSION'!$K$7:$T$7,0))</f>
        <v>#N/A</v>
      </c>
      <c r="G106" s="131" t="e">
        <f>IF($A$98='Richard-SESSION'!$A$151,INDEX('Richard-SESSION'!$K$151:$T$159, MATCH("*Bench Press*",'Richard-SESSION'!$B$151:$B$159,0), MATCH("*2ND*",'Richard-SESSION'!$K$7:$T$7,0)),"")</f>
        <v>#N/A</v>
      </c>
      <c r="H106" s="131" t="e">
        <f>INDEX('Richard-SESSION'!$K$151:$L$159, MATCH("*Bench Press*",'Richard-SESSION'!$B$151:$B$159,0), MATCH("*2nd*",'Richard-SESSION'!$K$7:$T$7,0))</f>
        <v>#N/A</v>
      </c>
      <c r="I106" s="132" t="e">
        <f>IF($A$98='Richard-SESSION'!$A$151,INDEX('Richard-SESSION'!$K$151:$T$159, MATCH("*Military*",'Richard-SESSION'!$B$151:$B$159,0), MATCH("*2ND*",'Richard-SESSION'!$K$7:$T$7,0)),"")</f>
        <v>#N/A</v>
      </c>
      <c r="J106" s="44" t="e">
        <f>INDEX('Richard-SESSION'!$K$151:$L$159, MATCH("*Military*",'Richard-SESSION'!$B$151:$B$159,0), MATCH("*2nd*",'Richard-SESSION'!$K$7:$T$7,0))</f>
        <v>#N/A</v>
      </c>
      <c r="K106" s="131" t="e">
        <f>IF($A$98='Richard-SESSION'!$A$151,INDEX('Richard-SESSION'!$K$151:$T$159, MATCH("*Clean *",'Richard-SESSION'!$B$151:$B$159,0), MATCH("*2ND*",'Richard-SESSION'!$K$7:$T$7,0)),"")</f>
        <v>#N/A</v>
      </c>
      <c r="L106" s="44" t="e">
        <f>INDEX('Richard-SESSION'!$K$151:$L$159, MATCH("*Clean *",'Richard-SESSION'!$B$151:$B$159,0), MATCH("*2nd*",'Richard-SESSION'!$K$7:$T$7,0))</f>
        <v>#N/A</v>
      </c>
      <c r="M106" s="131" t="e">
        <f>IF($A$98='Richard-SESSION'!$A$151,INDEX('Richard-SESSION'!$K$151:$T$159, MATCH("*Lat Pulldown*",'Richard-SESSION'!$B$151:$B$159,0), MATCH("*2ND*",'Richard-SESSION'!$K$7:$T$7,0)),"")</f>
        <v>#N/A</v>
      </c>
      <c r="N106" s="44" t="e">
        <f>INDEX('Richard-SESSION'!$K$151:$L$159, MATCH("*Lat Pulldown*",'Richard-SESSION'!$B$151:$B$159,0), MATCH("*2nd*",'Richard-SESSION'!$K$7:$T$7,0))</f>
        <v>#N/A</v>
      </c>
      <c r="O106" s="132"/>
      <c r="P106" s="126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IF($A$98='Richard-SESSION'!$A$151,INDEX('Richard-SESSION'!$K$151:$T$158, MATCH("*Squat*",'Richard-SESSION'!$B$151:$B$158,0), MATCH("*3rd*",'Richard-SESSION'!$K$7:$T$7,0)),"")</f>
        <v>#N/A</v>
      </c>
      <c r="D107" s="132" t="e">
        <f>INDEX('Richard-SESSION'!L$151:U$158, MATCH("*Squat*",'Richard-SESSION'!$B$151:$B$158,0), MATCH("*3rd*",'Richard-SESSION'!K$7:T$7,0))</f>
        <v>#N/A</v>
      </c>
      <c r="E107" s="131" t="e">
        <f>IF($A$98='Richard-SESSION'!$A$151,INDEX('Richard-SESSION'!$K$151:$T$159, MATCH("*Deadlift*",'Richard-SESSION'!$B$151:$B$159,0), MATCH("*3rd*",'Richard-SESSION'!$K$7:$T$7,0)),"")</f>
        <v>#N/A</v>
      </c>
      <c r="F107" s="131" t="e">
        <f>INDEX('Richard-SESSION'!$K$151:$L$159, MATCH("*Deadlift*",'Richard-SESSION'!$B$151:$B$159,0), MATCH("*3rd*",'Richard-SESSION'!$K$7:$T$7,0))</f>
        <v>#N/A</v>
      </c>
      <c r="G107" s="131" t="e">
        <f>IF($A$98='Richard-SESSION'!$A$151,INDEX('Richard-SESSION'!$K$151:$T$159, MATCH("*Bench Press*",'Richard-SESSION'!$B$151:$B$159,0), MATCH("*3rd*",'Richard-SESSION'!$K$7:$T$7,0)),"")</f>
        <v>#N/A</v>
      </c>
      <c r="H107" s="131" t="e">
        <f>INDEX('Richard-SESSION'!$K$151:$L$159, MATCH("*Bench Press*",'Richard-SESSION'!$B$151:$B$159,0), MATCH("*3rd*",'Richard-SESSION'!$K$7:$T$7,0))</f>
        <v>#N/A</v>
      </c>
      <c r="I107" s="132" t="e">
        <f>IF($A$98='Richard-SESSION'!$A$151,INDEX('Richard-SESSION'!$K$151:$T$159, MATCH("*Military*",'Richard-SESSION'!$B$151:$B$159,0), MATCH("*3rd*",'Richard-SESSION'!$K$7:$T$7,0)),"")</f>
        <v>#N/A</v>
      </c>
      <c r="J107" s="44" t="e">
        <f>INDEX('Richard-SESSION'!$K$151:$L$159, MATCH("*Military*",'Richard-SESSION'!$B$151:$B$159,0), MATCH("*3rd*",'Richard-SESSION'!$K$7:$T$7,0))</f>
        <v>#N/A</v>
      </c>
      <c r="K107" s="131" t="e">
        <f>IF($A$98='Richard-SESSION'!$A$151,INDEX('Richard-SESSION'!$K$151:$T$159, MATCH("*Clean *",'Richard-SESSION'!$B$151:$B$159,0), MATCH("*3rd*",'Richard-SESSION'!$K$7:$T$7,0)),"")</f>
        <v>#N/A</v>
      </c>
      <c r="L107" s="44" t="e">
        <f>INDEX('Richard-SESSION'!$K$151:$L$159, MATCH("*Clean *",'Richard-SESSION'!$B$151:$B$159,0), MATCH("*3rd*",'Richard-SESSION'!$K$7:$T$7,0))</f>
        <v>#N/A</v>
      </c>
      <c r="M107" s="131" t="e">
        <f>IF($A$98='Richard-SESSION'!$A$151,INDEX('Richard-SESSION'!$K$151:$T$159, MATCH("*Lat Pulldown*",'Richard-SESSION'!$B$151:$B$159,0), MATCH("*3rd*",'Richard-SESSION'!$K$7:$T$7,0)),"")</f>
        <v>#N/A</v>
      </c>
      <c r="N107" s="44" t="e">
        <f>INDEX('Richard-SESSION'!$K$151:$L$159, MATCH("*Lat Pulldown*",'Richard-SESSION'!$B$151:$B$159,0), MATCH("*3rd*",'Richard-SESSION'!$K$7:$T$7,0))</f>
        <v>#N/A</v>
      </c>
      <c r="O107" s="132"/>
      <c r="P107" s="126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IF($A$98='Richard-SESSION'!$A$151,INDEX('Richard-SESSION'!$K$151:$T$158, MATCH("*Squat*",'Richard-SESSION'!$B$151:$B$158,0), MATCH("*4th*",'Richard-SESSION'!$K$7:$T$7,0)),"")</f>
        <v>#N/A</v>
      </c>
      <c r="D108" s="132" t="e">
        <f>INDEX('Richard-SESSION'!L$151:U$158, MATCH("*Squat*",'Richard-SESSION'!$B$151:$B$158,0), MATCH("*4th*",'Richard-SESSION'!K$7:T$7,0))</f>
        <v>#N/A</v>
      </c>
      <c r="E108" s="131" t="e">
        <f>IF($A$98='Richard-SESSION'!$A$151,INDEX('Richard-SESSION'!$K$151:$T$159, MATCH("*Deadlift*",'Richard-SESSION'!$B$151:$B$159,0), MATCH("*4th*",'Richard-SESSION'!$K$7:$T$7,0)),"")</f>
        <v>#N/A</v>
      </c>
      <c r="F108" s="131" t="e">
        <f>INDEX('Richard-SESSION'!$K$151:$L$159, MATCH("*Deadlift*",'Richard-SESSION'!$B$151:$B$159,0), MATCH("*4th*",'Richard-SESSION'!$K$7:$T$7,0))</f>
        <v>#N/A</v>
      </c>
      <c r="G108" s="131" t="e">
        <f>IF($A$98='Richard-SESSION'!$A$151,INDEX('Richard-SESSION'!$K$151:$T$159, MATCH("*Bench Press*",'Richard-SESSION'!$B$151:$B$159,0), MATCH("*4th*",'Richard-SESSION'!$K$7:$T$7,0)),"")</f>
        <v>#N/A</v>
      </c>
      <c r="H108" s="131" t="e">
        <f>INDEX('Richard-SESSION'!$K$151:$L$159, MATCH("*Bench Press*",'Richard-SESSION'!$B$151:$B$159,0), MATCH("*4th*",'Richard-SESSION'!$K$7:$T$7,0))</f>
        <v>#N/A</v>
      </c>
      <c r="I108" s="132" t="e">
        <f>IF($A$98='Richard-SESSION'!$A$151,INDEX('Richard-SESSION'!$K$151:$T$159, MATCH("*Military*",'Richard-SESSION'!$B$151:$B$159,0), MATCH("*4th*",'Richard-SESSION'!$K$7:$T$7,0)),"")</f>
        <v>#N/A</v>
      </c>
      <c r="J108" s="44" t="e">
        <f>INDEX('Richard-SESSION'!$K$151:$L$159, MATCH("*Military*",'Richard-SESSION'!$B$151:$B$159,0), MATCH("*4th*",'Richard-SESSION'!$K$7:$T$7,0))</f>
        <v>#N/A</v>
      </c>
      <c r="K108" s="131" t="e">
        <f>IF($A$98='Richard-SESSION'!$A$151,INDEX('Richard-SESSION'!$K$151:$T$159, MATCH("*Clean *",'Richard-SESSION'!$B$151:$B$159,0), MATCH("*4th*",'Richard-SESSION'!$K$7:$T$7,0)),"")</f>
        <v>#N/A</v>
      </c>
      <c r="L108" s="44" t="e">
        <f>INDEX('Richard-SESSION'!$K$151:$L$159, MATCH("*Clean *",'Richard-SESSION'!$B$151:$B$159,0), MATCH("*4th*",'Richard-SESSION'!$K$7:$T$7,0))</f>
        <v>#N/A</v>
      </c>
      <c r="M108" s="131" t="e">
        <f>IF($A$98='Richard-SESSION'!$A$151,INDEX('Richard-SESSION'!$K$151:$T$159, MATCH("*Lat Pulldown*",'Richard-SESSION'!$B$151:$B$159,0), MATCH("*4th*",'Richard-SESSION'!$K$7:$T$7,0)),"")</f>
        <v>#N/A</v>
      </c>
      <c r="N108" s="44" t="e">
        <f>INDEX('Richard-SESSION'!$K$151:$L$159, MATCH("*Lat Pulldown*",'Richard-SESSION'!$B$151:$B$159,0), MATCH("*4th*",'Richard-SESSION'!$K$7:$T$7,0))</f>
        <v>#N/A</v>
      </c>
      <c r="O108" s="132"/>
      <c r="P108" s="126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IF($A$98='Richard-SESSION'!$A$151,INDEX('Richard-SESSION'!$K$151:$T$158, MATCH("*Squat*",'Richard-SESSION'!$B$151:$B$158,0), MATCH("*5th*",'Richard-SESSION'!$K$7:$T$7,0)),"")</f>
        <v>#N/A</v>
      </c>
      <c r="D109" s="132" t="e">
        <f>INDEX('Richard-SESSION'!L$151:U$158, MATCH("*Squat*",'Richard-SESSION'!$B$151:$B$158,0), MATCH("*5th*",'Richard-SESSION'!K$7:T$7,0))</f>
        <v>#N/A</v>
      </c>
      <c r="E109" s="131" t="e">
        <f>IF($A$98='Richard-SESSION'!$A$151,INDEX('Richard-SESSION'!$K$151:$T$159, MATCH("*Deadlift*",'Richard-SESSION'!$B$151:$B$159,0), MATCH("*5th*",'Richard-SESSION'!$K$7:$T$7,0)),"")</f>
        <v>#N/A</v>
      </c>
      <c r="F109" s="131" t="e">
        <f>INDEX('Richard-SESSION'!$K$151:$L$159, MATCH("*Deadlift*",'Richard-SESSION'!$B$151:$B$159,0), MATCH("*5th*",'Richard-SESSION'!$K$7:$T$7,0))</f>
        <v>#N/A</v>
      </c>
      <c r="G109" s="131" t="e">
        <f>IF($A$98='Richard-SESSION'!$A$151,INDEX('Richard-SESSION'!$K$151:$T$159, MATCH("*Bench Press*",'Richard-SESSION'!$B$151:$B$159,0), MATCH("*5th*",'Richard-SESSION'!$K$7:$T$7,0)),"")</f>
        <v>#N/A</v>
      </c>
      <c r="H109" s="131" t="e">
        <f>INDEX('Richard-SESSION'!$K$151:$L$159, MATCH("*Bench Press*",'Richard-SESSION'!$B$151:$B$159,0), MATCH("*5th*",'Richard-SESSION'!$K$7:$T$7,0))</f>
        <v>#N/A</v>
      </c>
      <c r="I109" s="132" t="e">
        <f>IF($A$98='Richard-SESSION'!$A$151,INDEX('Richard-SESSION'!$K$151:$T$159, MATCH("*Military*",'Richard-SESSION'!$B$151:$B$159,0), MATCH("*5th*",'Richard-SESSION'!$K$7:$T$7,0)),"")</f>
        <v>#N/A</v>
      </c>
      <c r="J109" s="44" t="e">
        <f>INDEX('Richard-SESSION'!$K$151:$L$159, MATCH("*Military*",'Richard-SESSION'!$B$151:$B$159,0), MATCH("*5th*",'Richard-SESSION'!$K$7:$T$7,0))</f>
        <v>#N/A</v>
      </c>
      <c r="K109" s="131" t="e">
        <f>IF($A$98='Richard-SESSION'!$A$151,INDEX('Richard-SESSION'!$K$151:$T$159, MATCH("*Clean *",'Richard-SESSION'!$B$151:$B$159,0), MATCH("*5th*",'Richard-SESSION'!$K$7:$T$7,0)),"")</f>
        <v>#N/A</v>
      </c>
      <c r="L109" s="44" t="e">
        <f>INDEX('Richard-SESSION'!$K$151:$L$159, MATCH("*Clean *",'Richard-SESSION'!$B$151:$B$159,0), MATCH("*5th*",'Richard-SESSION'!$K$7:$T$7,0))</f>
        <v>#N/A</v>
      </c>
      <c r="M109" s="131" t="e">
        <f>IF($A$98='Richard-SESSION'!$A$151,INDEX('Richard-SESSION'!$K$151:$T$159, MATCH("*Lat Pulldown*",'Richard-SESSION'!$B$151:$B$159,0), MATCH("*5th*",'Richard-SESSION'!$K$7:$T$7,0)),"")</f>
        <v>#N/A</v>
      </c>
      <c r="N109" s="44" t="e">
        <f>INDEX('Richard-SESSION'!$K$151:$L$159, MATCH("*Lat Pulldown*",'Richard-SESSION'!$B$151:$B$159,0), MATCH("*5th*",'Richard-SESSION'!$K$7:$T$7,0))</f>
        <v>#N/A</v>
      </c>
      <c r="O109" s="132"/>
      <c r="P109" s="126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'Richard-SESSION'!A160</f>
        <v>0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 t="e">
        <f>MAX(G111:G115)</f>
        <v>#N/A</v>
      </c>
      <c r="H110" s="116" t="e">
        <f t="array" ref="H110">MAX(IF(G111:G115=G110,H111:H115))</f>
        <v>#N/A</v>
      </c>
      <c r="I110" s="116" t="e">
        <f>MAX(I111:I115)</f>
        <v>#N/A</v>
      </c>
      <c r="J110" s="116" t="e">
        <f t="array" ref="J110">MAX(IF(I111:I115=I110,J111:J115))</f>
        <v>#N/A</v>
      </c>
      <c r="K110" s="116" t="e">
        <f>MAX(K111:K115)</f>
        <v>#N/A</v>
      </c>
      <c r="L110" s="116" t="e">
        <f t="array" ref="L110">MAX(IF(K111:K115=K110,L111:L115))</f>
        <v>#N/A</v>
      </c>
      <c r="M110" s="116" t="e">
        <f>MAX(M111:M115)</f>
        <v>#N/A</v>
      </c>
      <c r="N110" s="117" t="e">
        <f t="array" ref="N110">MAX(IF(M111:M115=M110,N111:N115))</f>
        <v>#N/A</v>
      </c>
      <c r="O110" s="133" t="e">
        <f>IF($A$104='Richard-SESSION'!$A$160,INDEX('Richard-SESSION'!$K$160:$T$167, MATCH("*1k Row*",'Richard-SESSION'!$B$160:$B$167,0), MATCH("*1st*",'Richard-SESSION'!$K$7:$T$7,0)),"")</f>
        <v>#N/A</v>
      </c>
      <c r="P110" s="128" t="e">
        <f>IF($A$104='Richard-SESSION'!$A$160,INDEX('Richard-SESSION'!$K$160:$T$167, MATCH("*HIIT*",'Richard-SESSION'!$B$160:$B$167,0), MATCH("*1st*",'Richard-SESSION'!$K$7:$T$7,0)),"")</f>
        <v>#N/A</v>
      </c>
      <c r="Q110" s="119" t="e">
        <f>INDEX('Richard-SESSION'!$L$160:$U$167, MATCH("*HIIT*",'Richard-SESSION'!$B$160:$B$167,0), MATCH("*1st*",'Richard-SESSION'!$K$7:$T$7,0))</f>
        <v>#N/A</v>
      </c>
      <c r="R110" s="119">
        <f>'Richard-SESSION'!U160</f>
        <v>0</v>
      </c>
      <c r="S110" s="116"/>
      <c r="T110" s="116"/>
      <c r="U110" s="120">
        <f>'Richard-SESSION'!A169</f>
        <v>0</v>
      </c>
      <c r="V110" s="120">
        <f>'Richard-SESSION'!A170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IF($A$104='Richard-SESSION'!$A$160,INDEX('Richard-SESSION'!$K$160:$T$167, MATCH("*Squat*",'Richard-SESSION'!$B$160:$B$167,0), MATCH("*1st*",'Richard-SESSION'!$K$7:$T$7,0)),"")</f>
        <v>#N/A</v>
      </c>
      <c r="D111" s="132" t="e">
        <f>INDEX('Richard-SESSION'!L$160:U$167, MATCH("*Squat*",'Richard-SESSION'!$B$160:$B$167,0), MATCH("*1st*",'Richard-SESSION'!K$7:T$7,0))</f>
        <v>#N/A</v>
      </c>
      <c r="E111" s="131" t="e">
        <f>IF($A$104='Richard-SESSION'!$A$160,INDEX('Richard-SESSION'!$K$160:$T$167, MATCH("*Deadlift*",'Richard-SESSION'!$B$160:$B$167,0), MATCH("*1st*",'Richard-SESSION'!$K$7:$T$7,0)),"")</f>
        <v>#N/A</v>
      </c>
      <c r="F111" s="131" t="e">
        <f>INDEX('Richard-SESSION'!$L$160:$U$167, MATCH("*Deadlift*",'Richard-SESSION'!$B$160:$B$167,0), MATCH("*1st*",'Richard-SESSION'!$K$7:$T$7,0))</f>
        <v>#N/A</v>
      </c>
      <c r="G111" s="131" t="e">
        <f>IF($A$104='Richard-SESSION'!$A$160,INDEX('Richard-SESSION'!$K$160:$T$167, MATCH("*Bench Press*",'Richard-SESSION'!$B$160:$B$167,0), MATCH("*1st*",'Richard-SESSION'!$K$7:$T$7,0)),"")</f>
        <v>#N/A</v>
      </c>
      <c r="H111" s="131" t="e">
        <f>INDEX('Richard-SESSION'!$L$160:$U$167, MATCH("*Bench Press*",'Richard-SESSION'!$B$160:$B$167,0), MATCH("*1st*",'Richard-SESSION'!$K$7:$T$7,0))</f>
        <v>#N/A</v>
      </c>
      <c r="I111" s="132" t="e">
        <f>IF($A$104='Richard-SESSION'!$A$160,INDEX('Richard-SESSION'!$K$160:$T$167, MATCH("*Military*",'Richard-SESSION'!$B$160:$B$167,0), MATCH("*1st*",'Richard-SESSION'!$K$7:$T$7,0)),"")</f>
        <v>#N/A</v>
      </c>
      <c r="J111" s="48" t="e">
        <f>INDEX('Richard-SESSION'!$L$160:$U$167, MATCH("*Military*",'Richard-SESSION'!$B$160:$B$167,0), MATCH("*1st*",'Richard-SESSION'!$K$7:$T$7,0))</f>
        <v>#N/A</v>
      </c>
      <c r="K111" s="131" t="e">
        <f>IF($A$104='Richard-SESSION'!$A$160,INDEX('Richard-SESSION'!$K$160:$T$167, MATCH("*Clean *",'Richard-SESSION'!$B$160:$B$167,0), MATCH("*1st*",'Richard-SESSION'!$K$7:$T$7,0)),"")</f>
        <v>#N/A</v>
      </c>
      <c r="L111" s="48" t="e">
        <f>INDEX('Richard-SESSION'!$L$160:$U$167, MATCH("*Clean *",'Richard-SESSION'!$B$160:$B$167,0), MATCH("*1st*",'Richard-SESSION'!$K$7:$T$7,0))</f>
        <v>#N/A</v>
      </c>
      <c r="M111" s="131" t="e">
        <f>IF($A$104='Richard-SESSION'!$A$160,INDEX('Richard-SESSION'!$K$160:$T$167, MATCH("*Lat Pulldown*",'Richard-SESSION'!$B$160:$B$167,0), MATCH("*1st*",'Richard-SESSION'!$K$7:$T$7,0)),"")</f>
        <v>#N/A</v>
      </c>
      <c r="N111" s="48" t="e">
        <f>INDEX('Richard-SESSION'!$L$160:$U$167, MATCH("*Lat Pulldown*",'Richard-SESSION'!$B$160:$B$167,0), MATCH("*1st*",'Richard-SESSION'!$K$7:$T$7,0))</f>
        <v>#N/A</v>
      </c>
      <c r="O111" s="132"/>
      <c r="P111" s="126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IF($A$104='Richard-SESSION'!$A$160,INDEX('Richard-SESSION'!$K$160:$T$167, MATCH("*Squat*",'Richard-SESSION'!$B$160:$B$167,0), MATCH("*2nd*",'Richard-SESSION'!$K$7:$T$7,0)),"")</f>
        <v>#N/A</v>
      </c>
      <c r="D112" s="132" t="e">
        <f>INDEX('Richard-SESSION'!L$160:U$167, MATCH("*Squat*",'Richard-SESSION'!$B$160:$B$167,0), MATCH("*2nd*",'Richard-SESSION'!K$7:T$7,0))</f>
        <v>#N/A</v>
      </c>
      <c r="E112" s="131" t="e">
        <f>IF($A$104='Richard-SESSION'!$A$160,INDEX('Richard-SESSION'!$K$160:$T$167, MATCH("*Deadlift*",'Richard-SESSION'!$B$160:$B$167,0), MATCH("*2ND*",'Richard-SESSION'!$K$7:$T$7,0)),"")</f>
        <v>#N/A</v>
      </c>
      <c r="F112" s="131" t="e">
        <f>INDEX('Richard-SESSION'!$L$160:$U$167, MATCH("*Deadlift*",'Richard-SESSION'!$B$160:$B$167,0), MATCH("*2nd*",'Richard-SESSION'!$K$7:$T$7,0))</f>
        <v>#N/A</v>
      </c>
      <c r="G112" s="131" t="e">
        <f>IF($A$104='Richard-SESSION'!$A$160,INDEX('Richard-SESSION'!$K$160:$T$167, MATCH("*Bench Press*",'Richard-SESSION'!$B$160:$B$167,0), MATCH("*2ND*",'Richard-SESSION'!$K$7:$T$7,0)),"")</f>
        <v>#N/A</v>
      </c>
      <c r="H112" s="131" t="e">
        <f>INDEX('Richard-SESSION'!$L$160:$U$167, MATCH("*Bench Press*",'Richard-SESSION'!$B$160:$B$167,0), MATCH("*2nd*",'Richard-SESSION'!$K$7:$T$7,0))</f>
        <v>#N/A</v>
      </c>
      <c r="I112" s="132" t="e">
        <f>IF($A$104='Richard-SESSION'!$A$160,INDEX('Richard-SESSION'!$K$160:$T$167, MATCH("*Military*",'Richard-SESSION'!$B$160:$B$167,0), MATCH("*2ND*",'Richard-SESSION'!$K$7:$T$7,0)),"")</f>
        <v>#N/A</v>
      </c>
      <c r="J112" s="44" t="e">
        <f>INDEX('Richard-SESSION'!$L$160:$U$167, MATCH("*Military*",'Richard-SESSION'!$B$160:$B$167,0), MATCH("*2nd*",'Richard-SESSION'!$K$7:$T$7,0))</f>
        <v>#N/A</v>
      </c>
      <c r="K112" s="131" t="e">
        <f>IF($A$104='Richard-SESSION'!$A$160,INDEX('Richard-SESSION'!$K$160:$T$167, MATCH("*Clean *",'Richard-SESSION'!$B$160:$B$167,0), MATCH("*2ND*",'Richard-SESSION'!$K$7:$T$7,0)),"")</f>
        <v>#N/A</v>
      </c>
      <c r="L112" s="44" t="e">
        <f>INDEX('Richard-SESSION'!$L$160:$U$167, MATCH("*Clean *",'Richard-SESSION'!$B$160:$B$167,0), MATCH("*2nd*",'Richard-SESSION'!$K$7:$T$7,0))</f>
        <v>#N/A</v>
      </c>
      <c r="M112" s="131" t="e">
        <f>IF($A$104='Richard-SESSION'!$A$160,INDEX('Richard-SESSION'!$K$160:$T$167, MATCH("*Lat Pulldown*",'Richard-SESSION'!$B$160:$B$167,0), MATCH("*2ND*",'Richard-SESSION'!$K$7:$T$7,0)),"")</f>
        <v>#N/A</v>
      </c>
      <c r="N112" s="44" t="e">
        <f>INDEX('Richard-SESSION'!$L$160:$U$167, MATCH("*Lat Pulldown*",'Richard-SESSION'!$B$160:$B$167,0), MATCH("*2nd*",'Richard-SESSION'!$K$7:$T$7,0))</f>
        <v>#N/A</v>
      </c>
      <c r="O112" s="132"/>
      <c r="P112" s="126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IF($A$104='Richard-SESSION'!$A$160,INDEX('Richard-SESSION'!$K$160:$T$167, MATCH("*Squat*",'Richard-SESSION'!$B$160:$B$167,0), MATCH("*3rd*",'Richard-SESSION'!$K$7:$T$7,0)),"")</f>
        <v>#N/A</v>
      </c>
      <c r="D113" s="132" t="e">
        <f>INDEX('Richard-SESSION'!L$160:U$167, MATCH("*Squat*",'Richard-SESSION'!$B$160:$B$167,0), MATCH("*3rd*",'Richard-SESSION'!K$7:T$7,0))</f>
        <v>#N/A</v>
      </c>
      <c r="E113" s="131" t="e">
        <f>IF($A$104='Richard-SESSION'!$A$160,INDEX('Richard-SESSION'!$K$160:$T$167, MATCH("*Deadlift*",'Richard-SESSION'!$B$160:$B$167,0), MATCH("*3rd*",'Richard-SESSION'!$K$7:$T$7,0)),"")</f>
        <v>#N/A</v>
      </c>
      <c r="F113" s="131" t="e">
        <f>INDEX('Richard-SESSION'!$L$160:$U$167, MATCH("*Deadlift*",'Richard-SESSION'!$B$160:$B$167,0), MATCH("*3rd*",'Richard-SESSION'!$K$7:$T$7,0))</f>
        <v>#N/A</v>
      </c>
      <c r="G113" s="131" t="e">
        <f>IF($A$104='Richard-SESSION'!$A$160,INDEX('Richard-SESSION'!$K$160:$T$167, MATCH("*Bench Press*",'Richard-SESSION'!$B$160:$B$167,0), MATCH("*3rd*",'Richard-SESSION'!$K$7:$T$7,0)),"")</f>
        <v>#N/A</v>
      </c>
      <c r="H113" s="131" t="e">
        <f>INDEX('Richard-SESSION'!$L$160:$U$167, MATCH("*Bench Press*",'Richard-SESSION'!$B$160:$B$167,0), MATCH("*3rd*",'Richard-SESSION'!$K$7:$T$7,0))</f>
        <v>#N/A</v>
      </c>
      <c r="I113" s="132" t="e">
        <f>IF($A$104='Richard-SESSION'!$A$160,INDEX('Richard-SESSION'!$K$160:$T$167, MATCH("*Military*",'Richard-SESSION'!$B$160:$B$167,0), MATCH("*3rd*",'Richard-SESSION'!$K$7:$T$7,0)),"")</f>
        <v>#N/A</v>
      </c>
      <c r="J113" s="44" t="e">
        <f>INDEX('Richard-SESSION'!$L$160:$U$167, MATCH("*Military*",'Richard-SESSION'!$B$160:$B$167,0), MATCH("*3rd*",'Richard-SESSION'!$K$7:$T$7,0))</f>
        <v>#N/A</v>
      </c>
      <c r="K113" s="131" t="e">
        <f>IF($A$104='Richard-SESSION'!$A$160,INDEX('Richard-SESSION'!$K$160:$T$167, MATCH("*Clean *",'Richard-SESSION'!$B$160:$B$167,0), MATCH("*3rd*",'Richard-SESSION'!$K$7:$T$7,0)),"")</f>
        <v>#N/A</v>
      </c>
      <c r="L113" s="44" t="e">
        <f>INDEX('Richard-SESSION'!$L$160:$U$167, MATCH("*Clean *",'Richard-SESSION'!$B$160:$B$167,0), MATCH("*3rd*",'Richard-SESSION'!$K$7:$T$7,0))</f>
        <v>#N/A</v>
      </c>
      <c r="M113" s="131" t="e">
        <f>IF($A$104='Richard-SESSION'!$A$160,INDEX('Richard-SESSION'!$K$160:$T$167, MATCH("*Lat Pulldown*",'Richard-SESSION'!$B$160:$B$167,0), MATCH("*3rd*",'Richard-SESSION'!$K$7:$T$7,0)),"")</f>
        <v>#N/A</v>
      </c>
      <c r="N113" s="44" t="e">
        <f>INDEX('Richard-SESSION'!$L$160:$U$167, MATCH("*Lat Pulldown*",'Richard-SESSION'!$B$160:$B$167,0), MATCH("*3rd*",'Richard-SESSION'!$K$7:$T$7,0))</f>
        <v>#N/A</v>
      </c>
      <c r="O113" s="132"/>
      <c r="P113" s="126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IF($A$104='Richard-SESSION'!$A$160,INDEX('Richard-SESSION'!$K$160:$T$167, MATCH("*Squat*",'Richard-SESSION'!$B$160:$B$167,0), MATCH("*4th*",'Richard-SESSION'!$K$7:$T$7,0)),"")</f>
        <v>#N/A</v>
      </c>
      <c r="D114" s="132" t="e">
        <f>INDEX('Richard-SESSION'!L$160:U$167, MATCH("*Squat*",'Richard-SESSION'!$B$160:$B$167,0), MATCH("*4th*",'Richard-SESSION'!K$7:T$7,0))</f>
        <v>#N/A</v>
      </c>
      <c r="E114" s="131" t="e">
        <f>IF($A$104='Richard-SESSION'!$A$160,INDEX('Richard-SESSION'!$K$160:$T$167, MATCH("*Deadlift*",'Richard-SESSION'!$B$160:$B$167,0), MATCH("*4th*",'Richard-SESSION'!$K$7:$T$7,0)),"")</f>
        <v>#N/A</v>
      </c>
      <c r="F114" s="131" t="e">
        <f>INDEX('Richard-SESSION'!$L$160:$U$167, MATCH("*Deadlift*",'Richard-SESSION'!$B$160:$B$167,0), MATCH("*4th*",'Richard-SESSION'!$K$7:$T$7,0))</f>
        <v>#N/A</v>
      </c>
      <c r="G114" s="131" t="e">
        <f>IF($A$104='Richard-SESSION'!$A$160,INDEX('Richard-SESSION'!$K$160:$T$167, MATCH("*Bench Press*",'Richard-SESSION'!$B$160:$B$167,0), MATCH("*4th*",'Richard-SESSION'!$K$7:$T$7,0)),"")</f>
        <v>#N/A</v>
      </c>
      <c r="H114" s="131" t="e">
        <f>INDEX('Richard-SESSION'!$L$160:$U$167, MATCH("*Bench Press*",'Richard-SESSION'!$B$160:$B$167,0), MATCH("*4th*",'Richard-SESSION'!$K$7:$T$7,0))</f>
        <v>#N/A</v>
      </c>
      <c r="I114" s="132" t="e">
        <f>IF($A$104='Richard-SESSION'!$A$160,INDEX('Richard-SESSION'!$K$160:$T$167, MATCH("*Military*",'Richard-SESSION'!$B$160:$B$167,0), MATCH("*4th*",'Richard-SESSION'!$K$7:$T$7,0)),"")</f>
        <v>#N/A</v>
      </c>
      <c r="J114" s="44" t="e">
        <f>INDEX('Richard-SESSION'!$L$160:$U$167, MATCH("*Military*",'Richard-SESSION'!$B$160:$B$167,0), MATCH("*4th*",'Richard-SESSION'!$K$7:$T$7,0))</f>
        <v>#N/A</v>
      </c>
      <c r="K114" s="131" t="e">
        <f>IF($A$104='Richard-SESSION'!$A$160,INDEX('Richard-SESSION'!$K$160:$T$167, MATCH("*Clean *",'Richard-SESSION'!$B$160:$B$167,0), MATCH("*4th*",'Richard-SESSION'!$K$7:$T$7,0)),"")</f>
        <v>#N/A</v>
      </c>
      <c r="L114" s="44" t="e">
        <f>INDEX('Richard-SESSION'!$L$160:$U$167, MATCH("*Clean *",'Richard-SESSION'!$B$160:$B$167,0), MATCH("*4th*",'Richard-SESSION'!$K$7:$T$7,0))</f>
        <v>#N/A</v>
      </c>
      <c r="M114" s="131" t="e">
        <f>IF($A$104='Richard-SESSION'!$A$160,INDEX('Richard-SESSION'!$K$160:$T$167, MATCH("*Lat Pulldown*",'Richard-SESSION'!$B$160:$B$167,0), MATCH("*4th*",'Richard-SESSION'!$K$7:$T$7,0)),"")</f>
        <v>#N/A</v>
      </c>
      <c r="N114" s="44" t="e">
        <f>INDEX('Richard-SESSION'!$L$160:$U$167, MATCH("*Lat Pulldown*",'Richard-SESSION'!$B$160:$B$167,0), MATCH("*4th*",'Richard-SESSION'!$K$7:$T$7,0))</f>
        <v>#N/A</v>
      </c>
      <c r="O114" s="132"/>
      <c r="P114" s="126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IF($A$104='Richard-SESSION'!$A$160,INDEX('Richard-SESSION'!$K$160:$T$167, MATCH("*Squat*",'Richard-SESSION'!$B$160:$B$167,0), MATCH("*5th*",'Richard-SESSION'!$K$7:$T$7,0)),"")</f>
        <v>#N/A</v>
      </c>
      <c r="D115" s="132" t="e">
        <f>INDEX('Richard-SESSION'!L$160:U$167, MATCH("*Squat*",'Richard-SESSION'!$B$160:$B$167,0), MATCH("*5th*",'Richard-SESSION'!K$7:T$7,0))</f>
        <v>#N/A</v>
      </c>
      <c r="E115" s="131" t="e">
        <f>IF($A$104='Richard-SESSION'!$A$160,INDEX('Richard-SESSION'!$K$160:$T$167, MATCH("*Deadlift*",'Richard-SESSION'!$B$160:$B$167,0), MATCH("*5th*",'Richard-SESSION'!$K$7:$T$7,0)),"")</f>
        <v>#N/A</v>
      </c>
      <c r="F115" s="131" t="e">
        <f>INDEX('Richard-SESSION'!$L$160:$U$167, MATCH("*Deadlift*",'Richard-SESSION'!$B$160:$B$167,0), MATCH("*5th*",'Richard-SESSION'!$K$7:$T$7,0))</f>
        <v>#N/A</v>
      </c>
      <c r="G115" s="131" t="e">
        <f>IF($A$104='Richard-SESSION'!$A$160,INDEX('Richard-SESSION'!$K$160:$T$167, MATCH("*Bench Press*",'Richard-SESSION'!$B$160:$B$167,0), MATCH("*5th*",'Richard-SESSION'!$K$7:$T$7,0)),"")</f>
        <v>#N/A</v>
      </c>
      <c r="H115" s="131" t="e">
        <f>INDEX('Richard-SESSION'!$L$160:$U$167, MATCH("*Bench Press*",'Richard-SESSION'!$B$160:$B$167,0), MATCH("*5th*",'Richard-SESSION'!$K$7:$T$7,0))</f>
        <v>#N/A</v>
      </c>
      <c r="I115" s="132" t="e">
        <f>IF($A$104='Richard-SESSION'!$A$160,INDEX('Richard-SESSION'!$K$160:$T$167, MATCH("*Military*",'Richard-SESSION'!$B$160:$B$167,0), MATCH("*5th*",'Richard-SESSION'!$K$7:$T$7,0)),"")</f>
        <v>#N/A</v>
      </c>
      <c r="J115" s="44" t="e">
        <f>INDEX('Richard-SESSION'!$L$160:$U$167, MATCH("*Military*",'Richard-SESSION'!$B$160:$B$167,0), MATCH("*5th*",'Richard-SESSION'!$K$7:$T$7,0))</f>
        <v>#N/A</v>
      </c>
      <c r="K115" s="131" t="e">
        <f>IF($A$104='Richard-SESSION'!$A$160,INDEX('Richard-SESSION'!$K$160:$T$167, MATCH("*Clean *",'Richard-SESSION'!$B$160:$B$167,0), MATCH("*5th*",'Richard-SESSION'!$K$7:$T$7,0)),"")</f>
        <v>#N/A</v>
      </c>
      <c r="L115" s="44" t="e">
        <f>INDEX('Richard-SESSION'!$L$160:$U$167, MATCH("*Clean *",'Richard-SESSION'!$B$160:$B$167,0), MATCH("*5th*",'Richard-SESSION'!$K$7:$T$7,0))</f>
        <v>#N/A</v>
      </c>
      <c r="M115" s="131" t="e">
        <f>IF($A$104='Richard-SESSION'!$A$160,INDEX('Richard-SESSION'!$K$160:$T$167, MATCH("*Lat Pulldown*",'Richard-SESSION'!$B$160:$B$167,0), MATCH("*5th*",'Richard-SESSION'!$K$7:$T$7,0)),"")</f>
        <v>#N/A</v>
      </c>
      <c r="N115" s="44" t="e">
        <f>INDEX('Richard-SESSION'!$L$160:$U$167, MATCH("*Lat Pulldown*",'Richard-SESSION'!$B$160:$B$167,0), MATCH("*5th*",'Richard-SESSION'!$K$7:$T$7,0))</f>
        <v>#N/A</v>
      </c>
      <c r="O115" s="132"/>
      <c r="P115" s="126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'Richard-SESSION'!A169</f>
        <v>0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 t="e">
        <f>MAX(E117:E121)</f>
        <v>#N/A</v>
      </c>
      <c r="F116" s="116" t="e">
        <f t="array" ref="F116">MAX(IF(E117:E121=E116,F117:F121))</f>
        <v>#N/A</v>
      </c>
      <c r="G116" s="116" t="e">
        <f>MAX(G117:G121)</f>
        <v>#N/A</v>
      </c>
      <c r="H116" s="116" t="e">
        <f t="array" ref="H116">MAX(IF(G117:G121=G116,H117:H121))</f>
        <v>#N/A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33" t="e">
        <f>IF($A$110='Richard-SESSION'!$A$169,INDEX('Richard-SESSION'!$K$169:$T$176, MATCH("*1k Row*",'Richard-SESSION'!$B$169:$B$176,0), MATCH("*1st*",'Richard-SESSION'!$K$7:$T$7,0)),"")</f>
        <v>#N/A</v>
      </c>
      <c r="P116" s="128" t="e">
        <f>IF($A$110='Richard-SESSION'!$A$169,INDEX('Richard-SESSION'!$K$169:$T$176, MATCH("*HIIT*",'Richard-SESSION'!$B$169:$B$176,0), MATCH("*1st*",'Richard-SESSION'!$K$7:$T$7,0)),"")</f>
        <v>#N/A</v>
      </c>
      <c r="Q116" s="119" t="e">
        <f>INDEX('Richard-SESSION'!$L$169:$U$176, MATCH("*HIIT*",'Richard-SESSION'!$B$169:$B$176,0), MATCH("*1st*",'Richard-SESSION'!$K$7:$T$7,0))</f>
        <v>#N/A</v>
      </c>
      <c r="R116" s="119">
        <f>'Richard-SESSION'!U169</f>
        <v>0</v>
      </c>
      <c r="S116" s="116"/>
      <c r="T116" s="116"/>
      <c r="U116" s="120">
        <f>'Richard-SESSION'!A178</f>
        <v>0</v>
      </c>
      <c r="V116" s="120">
        <f>'Richard-SESSION'!A179</f>
        <v>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IF($A$110='Richard-SESSION'!$A$169,INDEX('Richard-SESSION'!$K$169:$T$176, MATCH("*Squat*",'Richard-SESSION'!$B$169:$B$176,0), MATCH("*1st*",'Richard-SESSION'!$K$7:$T$7,0)),"")</f>
        <v>#N/A</v>
      </c>
      <c r="D117" s="132" t="e">
        <f>INDEX('Richard-SESSION'!L$169:U$176, MATCH("*Squat*",'Richard-SESSION'!$B$169:$B$176,0), MATCH("*1st*",'Richard-SESSION'!K$7:T$7,0))</f>
        <v>#N/A</v>
      </c>
      <c r="E117" s="131" t="e">
        <f>IF($A$110='Richard-SESSION'!$A$169,INDEX('Richard-SESSION'!$K$169:$T$176, MATCH("*Deadlift*",'Richard-SESSION'!$B$169:$B$176,0), MATCH("*1st*",'Richard-SESSION'!$K$7:$T$7,0)),"")</f>
        <v>#N/A</v>
      </c>
      <c r="F117" s="131" t="e">
        <f>INDEX('Richard-SESSION'!$L$169:$U$176, MATCH("*Deadlift*",'Richard-SESSION'!$B$169:$B$176,0), MATCH("*1st*",'Richard-SESSION'!$K$7:$T$7,0))</f>
        <v>#N/A</v>
      </c>
      <c r="G117" s="131" t="e">
        <f>IF($A$110='Richard-SESSION'!$A$169,INDEX('Richard-SESSION'!$K$169:$T$176, MATCH("*Bench Press*",'Richard-SESSION'!$B$169:$B$176,0), MATCH("*1st*",'Richard-SESSION'!$K$7:$T$7,0)),"")</f>
        <v>#N/A</v>
      </c>
      <c r="H117" s="131" t="e">
        <f>INDEX('Richard-SESSION'!$L$169:$U$176, MATCH("*Bench Press*",'Richard-SESSION'!$B$169:$B$176,0), MATCH("*1st*",'Richard-SESSION'!$K$7:$T$7,0))</f>
        <v>#N/A</v>
      </c>
      <c r="I117" s="132" t="e">
        <f>IF($A$110='Richard-SESSION'!$A$169,INDEX('Richard-SESSION'!$K$169:$T$176, MATCH("*Military*",'Richard-SESSION'!$B$169:$B$176,0), MATCH("*1st*",'Richard-SESSION'!$K$7:$T$7,0)),"")</f>
        <v>#N/A</v>
      </c>
      <c r="J117" s="48" t="e">
        <f>INDEX('Richard-SESSION'!$L$169:$U$176, MATCH("*Military*",'Richard-SESSION'!$B$169:$B$176,0), MATCH("*1st*",'Richard-SESSION'!$K$7:$T$7,0))</f>
        <v>#N/A</v>
      </c>
      <c r="K117" s="131" t="e">
        <f>IF($A$110='Richard-SESSION'!$A$169,INDEX('Richard-SESSION'!$K$169:$T$176, MATCH("*Clean *",'Richard-SESSION'!$B$169:$B$176,0), MATCH("*1st*",'Richard-SESSION'!$K$7:$T$7,0)),"")</f>
        <v>#N/A</v>
      </c>
      <c r="L117" s="48" t="e">
        <f>INDEX('Richard-SESSION'!$L$169:$U$176, MATCH("*Clean *",'Richard-SESSION'!$B$169:$B$176,0), MATCH("*1st*",'Richard-SESSION'!$K$7:$T$7,0))</f>
        <v>#N/A</v>
      </c>
      <c r="M117" s="131" t="e">
        <f>IF($A$110='Richard-SESSION'!$A$169,INDEX('Richard-SESSION'!$K$169:$T$176, MATCH("*Lat Pulldown*",'Richard-SESSION'!$B$169:$B$176,0), MATCH("*1st*",'Richard-SESSION'!$K$7:$T$7,0)),"")</f>
        <v>#N/A</v>
      </c>
      <c r="N117" s="48" t="e">
        <f>INDEX('Richard-SESSION'!$L$169:$U$176, MATCH("*Lat Pulldown*",'Richard-SESSION'!$B$169:$B$176,0), MATCH("*1st*",'Richard-SESSION'!$K$7:$T$7,0))</f>
        <v>#N/A</v>
      </c>
      <c r="O117" s="132"/>
      <c r="P117" s="126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IF($A$110='Richard-SESSION'!$A$169,INDEX('Richard-SESSION'!$K$169:$T$176, MATCH("*Squat*",'Richard-SESSION'!$B$169:$B$176,0), MATCH("*2nd*",'Richard-SESSION'!$K$7:$T$7,0)),"")</f>
        <v>#N/A</v>
      </c>
      <c r="D118" s="132" t="e">
        <f>INDEX('Richard-SESSION'!L$169:U$176, MATCH("*Squat*",'Richard-SESSION'!$B$169:$B$176,0), MATCH("*2nd*",'Richard-SESSION'!K$7:T$7,0))</f>
        <v>#N/A</v>
      </c>
      <c r="E118" s="131" t="e">
        <f>IF($A$110='Richard-SESSION'!$A$169,INDEX('Richard-SESSION'!$K$169:$T$176, MATCH("*Deadlift*",'Richard-SESSION'!$B$169:$B$176,0), MATCH("*2ND*",'Richard-SESSION'!$K$7:$T$7,0)),"")</f>
        <v>#N/A</v>
      </c>
      <c r="F118" s="131" t="e">
        <f>INDEX('Richard-SESSION'!$L$169:$U$176, MATCH("*Deadlift*",'Richard-SESSION'!$B$169:$B$176,0), MATCH("*2nd*",'Richard-SESSION'!$K$7:$T$7,0))</f>
        <v>#N/A</v>
      </c>
      <c r="G118" s="131" t="e">
        <f>IF($A$110='Richard-SESSION'!$A$169,INDEX('Richard-SESSION'!$K$169:$T$176, MATCH("*Bench Press*",'Richard-SESSION'!$B$169:$B$176,0), MATCH("*2ND*",'Richard-SESSION'!$K$7:$T$7,0)),"")</f>
        <v>#N/A</v>
      </c>
      <c r="H118" s="131" t="e">
        <f>INDEX('Richard-SESSION'!$L$169:$U$176, MATCH("*Bench Press*",'Richard-SESSION'!$B$169:$B$176,0), MATCH("*2nd*",'Richard-SESSION'!$K$7:$T$7,0))</f>
        <v>#N/A</v>
      </c>
      <c r="I118" s="132" t="e">
        <f>IF($A$110='Richard-SESSION'!$A$169,INDEX('Richard-SESSION'!$K$169:$T$176, MATCH("*Military*",'Richard-SESSION'!$B$169:$B$176,0), MATCH("*2ND*",'Richard-SESSION'!$K$7:$T$7,0)),"")</f>
        <v>#N/A</v>
      </c>
      <c r="J118" s="44" t="e">
        <f>INDEX('Richard-SESSION'!$L$169:$U$176, MATCH("*Military*",'Richard-SESSION'!$B$169:$B$176,0), MATCH("*2nd*",'Richard-SESSION'!$K$7:$T$7,0))</f>
        <v>#N/A</v>
      </c>
      <c r="K118" s="131" t="e">
        <f>IF($A$110='Richard-SESSION'!$A$169,INDEX('Richard-SESSION'!$K$169:$T$176, MATCH("*Clean *",'Richard-SESSION'!$B$169:$B$176,0), MATCH("*2ND*",'Richard-SESSION'!$K$7:$T$7,0)),"")</f>
        <v>#N/A</v>
      </c>
      <c r="L118" s="44" t="e">
        <f>INDEX('Richard-SESSION'!$L$169:$U$176, MATCH("*Clean *",'Richard-SESSION'!$B$169:$B$176,0), MATCH("*2nd*",'Richard-SESSION'!$K$7:$T$7,0))</f>
        <v>#N/A</v>
      </c>
      <c r="M118" s="131" t="e">
        <f>IF($A$110='Richard-SESSION'!$A$169,INDEX('Richard-SESSION'!$K$169:$T$176, MATCH("*Lat Pulldown*",'Richard-SESSION'!$B$169:$B$176,0), MATCH("*2ND*",'Richard-SESSION'!$K$7:$T$7,0)),"")</f>
        <v>#N/A</v>
      </c>
      <c r="N118" s="44" t="e">
        <f>INDEX('Richard-SESSION'!$L$169:$U$176, MATCH("*Lat Pulldown*",'Richard-SESSION'!$B$169:$B$176,0), MATCH("*2nd*",'Richard-SESSION'!$K$7:$T$7,0))</f>
        <v>#N/A</v>
      </c>
      <c r="O118" s="132"/>
      <c r="P118" s="126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IF($A$110='Richard-SESSION'!$A$169,INDEX('Richard-SESSION'!$K$169:$T$176, MATCH("*Squat*",'Richard-SESSION'!$B$169:$B$176,0), MATCH("*3rd*",'Richard-SESSION'!$K$7:$T$7,0)),"")</f>
        <v>#N/A</v>
      </c>
      <c r="D119" s="132" t="e">
        <f>INDEX('Richard-SESSION'!L$169:U$176, MATCH("*Squat*",'Richard-SESSION'!$B$169:$B$176,0), MATCH("*3rd*",'Richard-SESSION'!K$7:T$7,0))</f>
        <v>#N/A</v>
      </c>
      <c r="E119" s="131" t="e">
        <f>IF($A$110='Richard-SESSION'!$A$169,INDEX('Richard-SESSION'!$K$169:$T$176, MATCH("*Deadlift*",'Richard-SESSION'!$B$169:$B$176,0), MATCH("*3rd*",'Richard-SESSION'!$K$7:$T$7,0)),"")</f>
        <v>#N/A</v>
      </c>
      <c r="F119" s="131" t="e">
        <f>INDEX('Richard-SESSION'!$L$169:$U$176, MATCH("*Deadlift*",'Richard-SESSION'!$B$169:$B$176,0), MATCH("*3rd*",'Richard-SESSION'!$K$7:$T$7,0))</f>
        <v>#N/A</v>
      </c>
      <c r="G119" s="131" t="e">
        <f>IF($A$110='Richard-SESSION'!$A$169,INDEX('Richard-SESSION'!$K$169:$T$176, MATCH("*Bench Press*",'Richard-SESSION'!$B$169:$B$176,0), MATCH("*3rd*",'Richard-SESSION'!$K$7:$T$7,0)),"")</f>
        <v>#N/A</v>
      </c>
      <c r="H119" s="131" t="e">
        <f>INDEX('Richard-SESSION'!$L$169:$U$176, MATCH("*Bench Press*",'Richard-SESSION'!$B$169:$B$176,0), MATCH("*3rd*",'Richard-SESSION'!$K$7:$T$7,0))</f>
        <v>#N/A</v>
      </c>
      <c r="I119" s="132" t="e">
        <f>IF($A$110='Richard-SESSION'!$A$169,INDEX('Richard-SESSION'!$K$169:$T$176, MATCH("*Military*",'Richard-SESSION'!$B$169:$B$176,0), MATCH("*3rd*",'Richard-SESSION'!$K$7:$T$7,0)),"")</f>
        <v>#N/A</v>
      </c>
      <c r="J119" s="44" t="e">
        <f>INDEX('Richard-SESSION'!$L$169:$U$176, MATCH("*Military*",'Richard-SESSION'!$B$169:$B$176,0), MATCH("*3rd*",'Richard-SESSION'!$K$7:$T$7,0))</f>
        <v>#N/A</v>
      </c>
      <c r="K119" s="131" t="e">
        <f>IF($A$110='Richard-SESSION'!$A$169,INDEX('Richard-SESSION'!$K$169:$T$176, MATCH("*Clean *",'Richard-SESSION'!$B$169:$B$176,0), MATCH("*3rd*",'Richard-SESSION'!$K$7:$T$7,0)),"")</f>
        <v>#N/A</v>
      </c>
      <c r="L119" s="44" t="e">
        <f>INDEX('Richard-SESSION'!$L$169:$U$176, MATCH("*Clean *",'Richard-SESSION'!$B$169:$B$176,0), MATCH("*3rd*",'Richard-SESSION'!$K$7:$T$7,0))</f>
        <v>#N/A</v>
      </c>
      <c r="M119" s="131" t="e">
        <f>IF($A$110='Richard-SESSION'!$A$169,INDEX('Richard-SESSION'!$K$169:$T$176, MATCH("*Lat Pulldown*",'Richard-SESSION'!$B$169:$B$176,0), MATCH("*3rd*",'Richard-SESSION'!$K$7:$T$7,0)),"")</f>
        <v>#N/A</v>
      </c>
      <c r="N119" s="44" t="e">
        <f>INDEX('Richard-SESSION'!$L$169:$U$176, MATCH("*Lat Pulldown*",'Richard-SESSION'!$B$169:$B$176,0), MATCH("*3rd*",'Richard-SESSION'!$K$7:$T$7,0))</f>
        <v>#N/A</v>
      </c>
      <c r="O119" s="132"/>
      <c r="P119" s="126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IF($A$110='Richard-SESSION'!$A$169,INDEX('Richard-SESSION'!$K$169:$T$176, MATCH("*Squat*",'Richard-SESSION'!$B$169:$B$176,0), MATCH("*4th*",'Richard-SESSION'!$K$7:$T$7,0)),"")</f>
        <v>#N/A</v>
      </c>
      <c r="D120" s="132" t="e">
        <f>INDEX('Richard-SESSION'!L$169:U$176, MATCH("*Squat*",'Richard-SESSION'!$B$169:$B$176,0), MATCH("*4th*",'Richard-SESSION'!K$7:T$7,0))</f>
        <v>#N/A</v>
      </c>
      <c r="E120" s="131" t="e">
        <f>IF($A$110='Richard-SESSION'!$A$169,INDEX('Richard-SESSION'!$K$169:$T$176, MATCH("*Deadlift*",'Richard-SESSION'!$B$169:$B$176,0), MATCH("*4th*",'Richard-SESSION'!$K$7:$T$7,0)),"")</f>
        <v>#N/A</v>
      </c>
      <c r="F120" s="131" t="e">
        <f>INDEX('Richard-SESSION'!$L$169:$U$176, MATCH("*Deadlift*",'Richard-SESSION'!$B$169:$B$176,0), MATCH("*4th*",'Richard-SESSION'!$K$7:$T$7,0))</f>
        <v>#N/A</v>
      </c>
      <c r="G120" s="131" t="e">
        <f>IF($A$110='Richard-SESSION'!$A$169,INDEX('Richard-SESSION'!$K$169:$T$176, MATCH("*Bench Press*",'Richard-SESSION'!$B$169:$B$176,0), MATCH("*4th*",'Richard-SESSION'!$K$7:$T$7,0)),"")</f>
        <v>#N/A</v>
      </c>
      <c r="H120" s="131" t="e">
        <f>INDEX('Richard-SESSION'!$L$169:$U$176, MATCH("*Bench Press*",'Richard-SESSION'!$B$169:$B$176,0), MATCH("*4th*",'Richard-SESSION'!$K$7:$T$7,0))</f>
        <v>#N/A</v>
      </c>
      <c r="I120" s="132" t="e">
        <f>IF($A$110='Richard-SESSION'!$A$169,INDEX('Richard-SESSION'!$K$169:$T$176, MATCH("*Military*",'Richard-SESSION'!$B$169:$B$176,0), MATCH("*4th*",'Richard-SESSION'!$K$7:$T$7,0)),"")</f>
        <v>#N/A</v>
      </c>
      <c r="J120" s="44" t="e">
        <f>INDEX('Richard-SESSION'!$L$169:$U$176, MATCH("*Military*",'Richard-SESSION'!$B$169:$B$176,0), MATCH("*4th*",'Richard-SESSION'!$K$7:$T$7,0))</f>
        <v>#N/A</v>
      </c>
      <c r="K120" s="131" t="e">
        <f>IF($A$110='Richard-SESSION'!$A$169,INDEX('Richard-SESSION'!$K$169:$T$176, MATCH("*Clean *",'Richard-SESSION'!$B$169:$B$176,0), MATCH("*4th*",'Richard-SESSION'!$K$7:$T$7,0)),"")</f>
        <v>#N/A</v>
      </c>
      <c r="L120" s="44" t="e">
        <f>INDEX('Richard-SESSION'!$L$169:$U$176, MATCH("*Clean *",'Richard-SESSION'!$B$169:$B$176,0), MATCH("*4th*",'Richard-SESSION'!$K$7:$T$7,0))</f>
        <v>#N/A</v>
      </c>
      <c r="M120" s="131" t="e">
        <f>IF($A$110='Richard-SESSION'!$A$169,INDEX('Richard-SESSION'!$K$169:$T$176, MATCH("*Lat Pulldown*",'Richard-SESSION'!$B$169:$B$176,0), MATCH("*4th*",'Richard-SESSION'!$K$7:$T$7,0)),"")</f>
        <v>#N/A</v>
      </c>
      <c r="N120" s="44" t="e">
        <f>INDEX('Richard-SESSION'!$L$169:$U$176, MATCH("*Lat Pulldown*",'Richard-SESSION'!$B$169:$B$176,0), MATCH("*4th*",'Richard-SESSION'!$K$7:$T$7,0))</f>
        <v>#N/A</v>
      </c>
      <c r="O120" s="132"/>
      <c r="P120" s="126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IF($A$110='Richard-SESSION'!$A$169,INDEX('Richard-SESSION'!$K$169:$T$176, MATCH("*Squat*",'Richard-SESSION'!$B$169:$B$176,0), MATCH("*5th*",'Richard-SESSION'!$K$7:$T$7,0)),"")</f>
        <v>#N/A</v>
      </c>
      <c r="D121" s="132" t="e">
        <f>INDEX('Richard-SESSION'!L$169:U$176, MATCH("*Squat*",'Richard-SESSION'!$B$169:$B$176,0), MATCH("*5th*",'Richard-SESSION'!K$7:T$7,0))</f>
        <v>#N/A</v>
      </c>
      <c r="E121" s="131" t="e">
        <f>IF($A$110='Richard-SESSION'!$A$169,INDEX('Richard-SESSION'!$K$169:$T$176, MATCH("*Deadlift*",'Richard-SESSION'!$B$169:$B$176,0), MATCH("*5th*",'Richard-SESSION'!$K$7:$T$7,0)),"")</f>
        <v>#N/A</v>
      </c>
      <c r="F121" s="131" t="e">
        <f>INDEX('Richard-SESSION'!$L$169:$U$176, MATCH("*Deadlift*",'Richard-SESSION'!$B$169:$B$176,0), MATCH("*5th*",'Richard-SESSION'!$K$7:$T$7,0))</f>
        <v>#N/A</v>
      </c>
      <c r="G121" s="131" t="e">
        <f>IF($A$110='Richard-SESSION'!$A$169,INDEX('Richard-SESSION'!$K$169:$T$176, MATCH("*Bench Press*",'Richard-SESSION'!$B$169:$B$176,0), MATCH("*5th*",'Richard-SESSION'!$K$7:$T$7,0)),"")</f>
        <v>#N/A</v>
      </c>
      <c r="H121" s="131" t="e">
        <f>INDEX('Richard-SESSION'!$L$169:$U$176, MATCH("*Bench Press*",'Richard-SESSION'!$B$169:$B$176,0), MATCH("*5th*",'Richard-SESSION'!$K$7:$T$7,0))</f>
        <v>#N/A</v>
      </c>
      <c r="I121" s="132" t="e">
        <f>IF($A$110='Richard-SESSION'!$A$169,INDEX('Richard-SESSION'!$K$169:$T$176, MATCH("*Military*",'Richard-SESSION'!$B$169:$B$176,0), MATCH("*5th*",'Richard-SESSION'!$K$7:$T$7,0)),"")</f>
        <v>#N/A</v>
      </c>
      <c r="J121" s="44" t="e">
        <f>INDEX('Richard-SESSION'!$L$169:$U$176, MATCH("*Military*",'Richard-SESSION'!$B$169:$B$176,0), MATCH("*5th*",'Richard-SESSION'!$K$7:$T$7,0))</f>
        <v>#N/A</v>
      </c>
      <c r="K121" s="131" t="e">
        <f>IF($A$110='Richard-SESSION'!$A$169,INDEX('Richard-SESSION'!$K$169:$T$176, MATCH("*Clean *",'Richard-SESSION'!$B$169:$B$176,0), MATCH("*5th*",'Richard-SESSION'!$K$7:$T$7,0)),"")</f>
        <v>#N/A</v>
      </c>
      <c r="L121" s="44" t="e">
        <f>INDEX('Richard-SESSION'!$L$169:$U$176, MATCH("*Clean *",'Richard-SESSION'!$B$169:$B$176,0), MATCH("*5th*",'Richard-SESSION'!$K$7:$T$7,0))</f>
        <v>#N/A</v>
      </c>
      <c r="M121" s="131" t="e">
        <f>IF($A$110='Richard-SESSION'!$A$169,INDEX('Richard-SESSION'!$K$169:$T$176, MATCH("*Lat Pulldown*",'Richard-SESSION'!$B$169:$B$176,0), MATCH("*5th*",'Richard-SESSION'!$K$7:$T$7,0)),"")</f>
        <v>#N/A</v>
      </c>
      <c r="N121" s="44" t="e">
        <f>INDEX('Richard-SESSION'!$L$169:$U$176, MATCH("*Lat Pulldown*",'Richard-SESSION'!$B$169:$B$176,0), MATCH("*5th*",'Richard-SESSION'!$K$7:$T$7,0))</f>
        <v>#N/A</v>
      </c>
      <c r="O121" s="132"/>
      <c r="P121" s="126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'Richard-SESSION'!A178</f>
        <v>0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 t="e">
        <f>MAX(M123:M127)</f>
        <v>#N/A</v>
      </c>
      <c r="N122" s="117" t="e">
        <f t="array" ref="N122">MAX(IF(M123:M127=M122,N123:N127))</f>
        <v>#N/A</v>
      </c>
      <c r="O122" s="133" t="e">
        <f>IF($A$116='Richard-SESSION'!$A$178,INDEX('Richard-SESSION'!$K$178:$T$185, MATCH("*1k Row*",'Richard-SESSION'!$B$178:$B$185,0), MATCH("*1st*",'Richard-SESSION'!$K$7:$T$7,0)),"")</f>
        <v>#N/A</v>
      </c>
      <c r="P122" s="128" t="e">
        <f>IF($A$116='Richard-SESSION'!$A$178,INDEX('Richard-SESSION'!$K$178:$T$185, MATCH("*HIIT*",'Richard-SESSION'!$B$178:$B$185,0), MATCH("*1st*",'Richard-SESSION'!$K$7:$T$7,0)),"")</f>
        <v>#N/A</v>
      </c>
      <c r="Q122" s="119" t="e">
        <f>INDEX('Richard-SESSION'!$L$178:$U$185, MATCH("*HIIT*",'Richard-SESSION'!$B$178:$B$185,0), MATCH("*1st*",'Richard-SESSION'!$K$7:$T$7,0))</f>
        <v>#N/A</v>
      </c>
      <c r="R122" s="119">
        <f>'Richard-SESSION'!U178</f>
        <v>0</v>
      </c>
      <c r="S122" s="116"/>
      <c r="T122" s="116"/>
      <c r="U122" s="120">
        <f>'Richard-SESSION'!A187</f>
        <v>0</v>
      </c>
      <c r="V122" s="120">
        <f>'Richard-SESSION'!A188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IF($A$116='Richard-SESSION'!$A$178,INDEX('Richard-SESSION'!$K$178:$T$185, MATCH("*Squat*",'Richard-SESSION'!$B$178:$B$185,0), MATCH("*1st*",'Richard-SESSION'!$K$7:$T$7,0)),"")</f>
        <v>#N/A</v>
      </c>
      <c r="D123" s="132" t="e">
        <f>INDEX('Richard-SESSION'!L$178:U$185, MATCH("*Squat*",'Richard-SESSION'!$B$178:$B$185,0), MATCH("*1st*",'Richard-SESSION'!K$7:T$7,0))</f>
        <v>#N/A</v>
      </c>
      <c r="E123" s="131" t="e">
        <f>IF($A$116='Richard-SESSION'!$A$178,INDEX('Richard-SESSION'!$K$178:$T$185, MATCH("*Deadlift*",'Richard-SESSION'!$B$178:$B$185,0), MATCH("*1st*",'Richard-SESSION'!$K$7:$T$7,0)),"")</f>
        <v>#N/A</v>
      </c>
      <c r="F123" s="131" t="e">
        <f>INDEX('Richard-SESSION'!$L$178:$U$185, MATCH("*Deadlift*",'Richard-SESSION'!$B$178:$B$185,0), MATCH("*1st*",'Richard-SESSION'!$K$7:$T$7,0))</f>
        <v>#N/A</v>
      </c>
      <c r="G123" s="131" t="e">
        <f>IF($A$116='Richard-SESSION'!$A$178,INDEX('Richard-SESSION'!$K$178:$T$185, MATCH("*Bench Press*",'Richard-SESSION'!$B$178:$B$185,0), MATCH("*1st*",'Richard-SESSION'!$K$7:$T$7,0)),"")</f>
        <v>#N/A</v>
      </c>
      <c r="H123" s="131" t="e">
        <f>INDEX('Richard-SESSION'!$L$178:$U$185, MATCH("*Bench Press*",'Richard-SESSION'!$B$178:$B$185,0), MATCH("*1st*",'Richard-SESSION'!$K$7:$T$7,0))</f>
        <v>#N/A</v>
      </c>
      <c r="I123" s="132" t="e">
        <f>IF($A$116='Richard-SESSION'!$A$178,INDEX('Richard-SESSION'!$K$178:$T$185, MATCH("*Military*",'Richard-SESSION'!$B$178:$B$185,0), MATCH("*1st*",'Richard-SESSION'!$K$7:$T$7,0)),"")</f>
        <v>#N/A</v>
      </c>
      <c r="J123" s="48" t="e">
        <f>INDEX('Richard-SESSION'!$L$178:$U$185, MATCH("*Military*",'Richard-SESSION'!$B$178:$B$185,0), MATCH("*1st*",'Richard-SESSION'!$K$7:$T$7,0))</f>
        <v>#N/A</v>
      </c>
      <c r="K123" s="131" t="e">
        <f>IF($A$116='Richard-SESSION'!$A$178,INDEX('Richard-SESSION'!$K$178:$T$185, MATCH("*Clean *",'Richard-SESSION'!$B$178:$B$185,0), MATCH("*1st*",'Richard-SESSION'!$K$7:$T$7,0)),"")</f>
        <v>#N/A</v>
      </c>
      <c r="L123" s="48" t="e">
        <f>INDEX('Richard-SESSION'!$L$178:$U$185, MATCH("*Clean *",'Richard-SESSION'!$B$178:$B$185,0), MATCH("*1st*",'Richard-SESSION'!$K$7:$T$7,0))</f>
        <v>#N/A</v>
      </c>
      <c r="M123" s="131" t="e">
        <f>IF($A$116='Richard-SESSION'!$A$178,INDEX('Richard-SESSION'!$K$178:$T$185, MATCH("*Lat Pulldown*",'Richard-SESSION'!$B$178:$B$185,0), MATCH("*1st*",'Richard-SESSION'!$K$7:$T$7,0)),"")</f>
        <v>#N/A</v>
      </c>
      <c r="N123" s="48" t="e">
        <f>INDEX('Richard-SESSION'!$L$178:$U$185, MATCH("*Lat Pulldown*",'Richard-SESSION'!$B$178:$B$185,0), MATCH("*1st*",'Richard-SESSION'!$K$7:$T$7,0))</f>
        <v>#N/A</v>
      </c>
      <c r="O123" s="132"/>
      <c r="P123" s="126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IF($A$116='Richard-SESSION'!$A$178,INDEX('Richard-SESSION'!$K$178:$T$185, MATCH("*Squat*",'Richard-SESSION'!$B$178:$B$185,0), MATCH("*2nd*",'Richard-SESSION'!$K$7:$T$7,0)),"")</f>
        <v>#N/A</v>
      </c>
      <c r="D124" s="132" t="e">
        <f>INDEX('Richard-SESSION'!L$178:U$185, MATCH("*Squat*",'Richard-SESSION'!$B$178:$B$185,0), MATCH("*2nd*",'Richard-SESSION'!K$7:T$7,0))</f>
        <v>#N/A</v>
      </c>
      <c r="E124" s="131" t="e">
        <f>IF($A$116='Richard-SESSION'!$A$178,INDEX('Richard-SESSION'!$K$178:$T$185, MATCH("*Deadlift*",'Richard-SESSION'!$B$178:$B$185,0), MATCH("*2ND*",'Richard-SESSION'!$K$7:$T$7,0)),"")</f>
        <v>#N/A</v>
      </c>
      <c r="F124" s="131" t="e">
        <f>INDEX('Richard-SESSION'!$L$178:$U$185, MATCH("*Deadlift*",'Richard-SESSION'!$B$178:$B$185,0), MATCH("*2nd*",'Richard-SESSION'!$K$7:$T$7,0))</f>
        <v>#N/A</v>
      </c>
      <c r="G124" s="131" t="e">
        <f>IF($A$116='Richard-SESSION'!$A$178,INDEX('Richard-SESSION'!$K$178:$T$185, MATCH("*Bench Press*",'Richard-SESSION'!$B$178:$B$185,0), MATCH("*2ND*",'Richard-SESSION'!$K$7:$T$7,0)),"")</f>
        <v>#N/A</v>
      </c>
      <c r="H124" s="131" t="e">
        <f>INDEX('Richard-SESSION'!$L$178:$U$185, MATCH("*Bench Press*",'Richard-SESSION'!$B$178:$B$185,0), MATCH("*2nd*",'Richard-SESSION'!$K$7:$T$7,0))</f>
        <v>#N/A</v>
      </c>
      <c r="I124" s="132" t="e">
        <f>IF($A$116='Richard-SESSION'!$A$178,INDEX('Richard-SESSION'!$K$178:$T$185, MATCH("*Military*",'Richard-SESSION'!$B$178:$B$185,0), MATCH("*2ND*",'Richard-SESSION'!$K$7:$T$7,0)),"")</f>
        <v>#N/A</v>
      </c>
      <c r="J124" s="44" t="e">
        <f>INDEX('Richard-SESSION'!$L$178:$U$185, MATCH("*Military*",'Richard-SESSION'!$B$178:$B$185,0), MATCH("*2nd*",'Richard-SESSION'!$K$7:$T$7,0))</f>
        <v>#N/A</v>
      </c>
      <c r="K124" s="131" t="e">
        <f>IF($A$116='Richard-SESSION'!$A$178,INDEX('Richard-SESSION'!$K$178:$T$185, MATCH("*Clean *",'Richard-SESSION'!$B$178:$B$185,0), MATCH("*2ND*",'Richard-SESSION'!$K$7:$T$7,0)),"")</f>
        <v>#N/A</v>
      </c>
      <c r="L124" s="44" t="e">
        <f>INDEX('Richard-SESSION'!$L$178:$U$185, MATCH("*Clean *",'Richard-SESSION'!$B$178:$B$185,0), MATCH("*2nd*",'Richard-SESSION'!$K$7:$T$7,0))</f>
        <v>#N/A</v>
      </c>
      <c r="M124" s="131" t="e">
        <f>IF($A$116='Richard-SESSION'!$A$178,INDEX('Richard-SESSION'!$K$178:$T$185, MATCH("*Lat Pulldown*",'Richard-SESSION'!$B$178:$B$185,0), MATCH("*2ND*",'Richard-SESSION'!$K$7:$T$7,0)),"")</f>
        <v>#N/A</v>
      </c>
      <c r="N124" s="44" t="e">
        <f>INDEX('Richard-SESSION'!$L$178:$U$185, MATCH("*Lat Pulldown*",'Richard-SESSION'!$B$178:$B$185,0), MATCH("*2nd*",'Richard-SESSION'!$K$7:$T$7,0))</f>
        <v>#N/A</v>
      </c>
      <c r="O124" s="132"/>
      <c r="P124" s="126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IF($A$116='Richard-SESSION'!$A$178,INDEX('Richard-SESSION'!$K$178:$T$185, MATCH("*Squat*",'Richard-SESSION'!$B$178:$B$185,0), MATCH("*3rd*",'Richard-SESSION'!$K$7:$T$7,0)),"")</f>
        <v>#N/A</v>
      </c>
      <c r="D125" s="132" t="e">
        <f>INDEX('Richard-SESSION'!L$178:U$185, MATCH("*Squat*",'Richard-SESSION'!$B$178:$B$185,0), MATCH("*3rd*",'Richard-SESSION'!K$7:T$7,0))</f>
        <v>#N/A</v>
      </c>
      <c r="E125" s="131" t="e">
        <f>IF($A$116='Richard-SESSION'!$A$178,INDEX('Richard-SESSION'!$K$178:$T$185, MATCH("*Deadlift*",'Richard-SESSION'!$B$178:$B$185,0), MATCH("*3rd*",'Richard-SESSION'!$K$7:$T$7,0)),"")</f>
        <v>#N/A</v>
      </c>
      <c r="F125" s="131" t="e">
        <f>INDEX('Richard-SESSION'!$L$178:$U$185, MATCH("*Deadlift*",'Richard-SESSION'!$B$178:$B$185,0), MATCH("*3rd*",'Richard-SESSION'!$K$7:$T$7,0))</f>
        <v>#N/A</v>
      </c>
      <c r="G125" s="131" t="e">
        <f>IF($A$116='Richard-SESSION'!$A$178,INDEX('Richard-SESSION'!$K$178:$T$185, MATCH("*Bench Press*",'Richard-SESSION'!$B$178:$B$185,0), MATCH("*3rd*",'Richard-SESSION'!$K$7:$T$7,0)),"")</f>
        <v>#N/A</v>
      </c>
      <c r="H125" s="131" t="e">
        <f>INDEX('Richard-SESSION'!$L$178:$U$185, MATCH("*Bench Press*",'Richard-SESSION'!$B$178:$B$185,0), MATCH("*3rd*",'Richard-SESSION'!$K$7:$T$7,0))</f>
        <v>#N/A</v>
      </c>
      <c r="I125" s="132" t="e">
        <f>IF($A$116='Richard-SESSION'!$A$178,INDEX('Richard-SESSION'!$K$178:$T$185, MATCH("*Military*",'Richard-SESSION'!$B$178:$B$185,0), MATCH("*3rd*",'Richard-SESSION'!$K$7:$T$7,0)),"")</f>
        <v>#N/A</v>
      </c>
      <c r="J125" s="44" t="e">
        <f>INDEX('Richard-SESSION'!$L$178:$U$185, MATCH("*Military*",'Richard-SESSION'!$B$178:$B$185,0), MATCH("*3rd*",'Richard-SESSION'!$K$7:$T$7,0))</f>
        <v>#N/A</v>
      </c>
      <c r="K125" s="131" t="e">
        <f>IF($A$116='Richard-SESSION'!$A$178,INDEX('Richard-SESSION'!$K$178:$T$185, MATCH("*Clean *",'Richard-SESSION'!$B$178:$B$185,0), MATCH("*3rd*",'Richard-SESSION'!$K$7:$T$7,0)),"")</f>
        <v>#N/A</v>
      </c>
      <c r="L125" s="44" t="e">
        <f>INDEX('Richard-SESSION'!$L$178:$U$185, MATCH("*Clean *",'Richard-SESSION'!$B$178:$B$185,0), MATCH("*3rd*",'Richard-SESSION'!$K$7:$T$7,0))</f>
        <v>#N/A</v>
      </c>
      <c r="M125" s="131" t="e">
        <f>IF($A$116='Richard-SESSION'!$A$178,INDEX('Richard-SESSION'!$K$178:$T$185, MATCH("*Lat Pulldown*",'Richard-SESSION'!$B$178:$B$185,0), MATCH("*3rd*",'Richard-SESSION'!$K$7:$T$7,0)),"")</f>
        <v>#N/A</v>
      </c>
      <c r="N125" s="44" t="e">
        <f>INDEX('Richard-SESSION'!$L$178:$U$185, MATCH("*Lat Pulldown*",'Richard-SESSION'!$B$178:$B$185,0), MATCH("*3rd*",'Richard-SESSION'!$K$7:$T$7,0))</f>
        <v>#N/A</v>
      </c>
      <c r="O125" s="132"/>
      <c r="P125" s="126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IF($A$116='Richard-SESSION'!$A$178,INDEX('Richard-SESSION'!$K$178:$T$185, MATCH("*Squat*",'Richard-SESSION'!$B$178:$B$185,0), MATCH("*4th*",'Richard-SESSION'!$K$7:$T$7,0)),"")</f>
        <v>#N/A</v>
      </c>
      <c r="D126" s="132" t="e">
        <f>INDEX('Richard-SESSION'!L$178:U$185, MATCH("*Squat*",'Richard-SESSION'!$B$178:$B$185,0), MATCH("*4th*",'Richard-SESSION'!K$7:T$7,0))</f>
        <v>#N/A</v>
      </c>
      <c r="E126" s="131" t="e">
        <f>IF($A$116='Richard-SESSION'!$A$178,INDEX('Richard-SESSION'!$K$178:$T$185, MATCH("*Deadlift*",'Richard-SESSION'!$B$178:$B$185,0), MATCH("*4th*",'Richard-SESSION'!$K$7:$T$7,0)),"")</f>
        <v>#N/A</v>
      </c>
      <c r="F126" s="131" t="e">
        <f>INDEX('Richard-SESSION'!$L$178:$U$185, MATCH("*Deadlift*",'Richard-SESSION'!$B$178:$B$185,0), MATCH("*4th*",'Richard-SESSION'!$K$7:$T$7,0))</f>
        <v>#N/A</v>
      </c>
      <c r="G126" s="131" t="e">
        <f>IF($A$116='Richard-SESSION'!$A$178,INDEX('Richard-SESSION'!$K$178:$T$185, MATCH("*Bench Press*",'Richard-SESSION'!$B$178:$B$185,0), MATCH("*4th*",'Richard-SESSION'!$K$7:$T$7,0)),"")</f>
        <v>#N/A</v>
      </c>
      <c r="H126" s="131" t="e">
        <f>INDEX('Richard-SESSION'!$L$178:$U$185, MATCH("*Bench Press*",'Richard-SESSION'!$B$178:$B$185,0), MATCH("*4th*",'Richard-SESSION'!$K$7:$T$7,0))</f>
        <v>#N/A</v>
      </c>
      <c r="I126" s="132" t="e">
        <f>IF($A$116='Richard-SESSION'!$A$178,INDEX('Richard-SESSION'!$K$178:$T$185, MATCH("*Military*",'Richard-SESSION'!$B$178:$B$185,0), MATCH("*4th*",'Richard-SESSION'!$K$7:$T$7,0)),"")</f>
        <v>#N/A</v>
      </c>
      <c r="J126" s="44" t="e">
        <f>INDEX('Richard-SESSION'!$L$178:$U$185, MATCH("*Military*",'Richard-SESSION'!$B$178:$B$185,0), MATCH("*4th*",'Richard-SESSION'!$K$7:$T$7,0))</f>
        <v>#N/A</v>
      </c>
      <c r="K126" s="131" t="e">
        <f>IF($A$116='Richard-SESSION'!$A$178,INDEX('Richard-SESSION'!$K$178:$T$185, MATCH("*Clean *",'Richard-SESSION'!$B$178:$B$185,0), MATCH("*4th*",'Richard-SESSION'!$K$7:$T$7,0)),"")</f>
        <v>#N/A</v>
      </c>
      <c r="L126" s="44" t="e">
        <f>INDEX('Richard-SESSION'!$L$178:$U$185, MATCH("*Clean *",'Richard-SESSION'!$B$178:$B$185,0), MATCH("*4th*",'Richard-SESSION'!$K$7:$T$7,0))</f>
        <v>#N/A</v>
      </c>
      <c r="M126" s="131" t="e">
        <f>IF($A$116='Richard-SESSION'!$A$178,INDEX('Richard-SESSION'!$K$178:$T$185, MATCH("*Lat Pulldown*",'Richard-SESSION'!$B$178:$B$185,0), MATCH("*4th*",'Richard-SESSION'!$K$7:$T$7,0)),"")</f>
        <v>#N/A</v>
      </c>
      <c r="N126" s="44" t="e">
        <f>INDEX('Richard-SESSION'!$L$178:$U$185, MATCH("*Lat Pulldown*",'Richard-SESSION'!$B$178:$B$185,0), MATCH("*4th*",'Richard-SESSION'!$K$7:$T$7,0))</f>
        <v>#N/A</v>
      </c>
      <c r="O126" s="132"/>
      <c r="P126" s="126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IF($A$116='Richard-SESSION'!$A$178,INDEX('Richard-SESSION'!$K$178:$T$185, MATCH("*Squat*",'Richard-SESSION'!$B$178:$B$185,0), MATCH("*5th*",'Richard-SESSION'!$K$7:$T$7,0)),"")</f>
        <v>#N/A</v>
      </c>
      <c r="D127" s="132" t="e">
        <f>INDEX('Richard-SESSION'!L$178:U$185, MATCH("*Squat*",'Richard-SESSION'!$B$178:$B$185,0), MATCH("*5th*",'Richard-SESSION'!K$7:T$7,0))</f>
        <v>#N/A</v>
      </c>
      <c r="E127" s="131" t="e">
        <f>IF($A$116='Richard-SESSION'!$A$178,INDEX('Richard-SESSION'!$K$178:$T$185, MATCH("*Deadlift*",'Richard-SESSION'!$B$178:$B$185,0), MATCH("*5th*",'Richard-SESSION'!$K$7:$T$7,0)),"")</f>
        <v>#N/A</v>
      </c>
      <c r="F127" s="131" t="e">
        <f>INDEX('Richard-SESSION'!$L$178:$U$185, MATCH("*Deadlift*",'Richard-SESSION'!$B$178:$B$185,0), MATCH("*5th*",'Richard-SESSION'!$K$7:$T$7,0))</f>
        <v>#N/A</v>
      </c>
      <c r="G127" s="131" t="e">
        <f>IF($A$116='Richard-SESSION'!$A$178,INDEX('Richard-SESSION'!$K$178:$T$185, MATCH("*Bench Press*",'Richard-SESSION'!$B$178:$B$185,0), MATCH("*5th*",'Richard-SESSION'!$K$7:$T$7,0)),"")</f>
        <v>#N/A</v>
      </c>
      <c r="H127" s="131" t="e">
        <f>INDEX('Richard-SESSION'!$L$178:$U$185, MATCH("*Bench Press*",'Richard-SESSION'!$B$178:$B$185,0), MATCH("*5th*",'Richard-SESSION'!$K$7:$T$7,0))</f>
        <v>#N/A</v>
      </c>
      <c r="I127" s="132" t="e">
        <f>IF($A$116='Richard-SESSION'!$A$178,INDEX('Richard-SESSION'!$K$178:$T$185, MATCH("*Military*",'Richard-SESSION'!$B$178:$B$185,0), MATCH("*5th*",'Richard-SESSION'!$K$7:$T$7,0)),"")</f>
        <v>#N/A</v>
      </c>
      <c r="J127" s="44" t="e">
        <f>INDEX('Richard-SESSION'!$L$178:$U$185, MATCH("*Military*",'Richard-SESSION'!$B$178:$B$185,0), MATCH("*5th*",'Richard-SESSION'!$K$7:$T$7,0))</f>
        <v>#N/A</v>
      </c>
      <c r="K127" s="131" t="e">
        <f>IF($A$116='Richard-SESSION'!$A$178,INDEX('Richard-SESSION'!$K$178:$T$185, MATCH("*Clean *",'Richard-SESSION'!$B$178:$B$185,0), MATCH("*5th*",'Richard-SESSION'!$K$7:$T$7,0)),"")</f>
        <v>#N/A</v>
      </c>
      <c r="L127" s="44" t="e">
        <f>INDEX('Richard-SESSION'!$L$178:$U$185, MATCH("*Clean *",'Richard-SESSION'!$B$178:$B$185,0), MATCH("*5th*",'Richard-SESSION'!$K$7:$T$7,0))</f>
        <v>#N/A</v>
      </c>
      <c r="M127" s="131" t="e">
        <f>IF($A$116='Richard-SESSION'!$A$178,INDEX('Richard-SESSION'!$K$178:$T$185, MATCH("*Lat Pulldown*",'Richard-SESSION'!$B$178:$B$185,0), MATCH("*5th*",'Richard-SESSION'!$K$7:$T$7,0)),"")</f>
        <v>#N/A</v>
      </c>
      <c r="N127" s="44" t="e">
        <f>INDEX('Richard-SESSION'!$L$178:$U$185, MATCH("*Lat Pulldown*",'Richard-SESSION'!$B$178:$B$185,0), MATCH("*5th*",'Richard-SESSION'!$K$7:$T$7,0))</f>
        <v>#N/A</v>
      </c>
      <c r="O127" s="132"/>
      <c r="P127" s="126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'Richard-SESSION'!A187</f>
        <v>0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 t="e">
        <f>MAX(M129:M133)</f>
        <v>#N/A</v>
      </c>
      <c r="N128" s="117" t="e">
        <f t="array" ref="N128">MAX(IF(M129:M133=M128,N129:N133))</f>
        <v>#N/A</v>
      </c>
      <c r="O128" s="133" t="e">
        <f>IF($A$122='Richard-SESSION'!$A$187,INDEX('Richard-SESSION'!$K$187:$T$194, MATCH("*1k Row*",'Richard-SESSION'!$B$187:$B$194,0), MATCH("*1st*",'Richard-SESSION'!$K$7:$T$7,0)),"")</f>
        <v>#N/A</v>
      </c>
      <c r="P128" s="128" t="e">
        <f>IF($A$122='Richard-SESSION'!$A$187,INDEX('Richard-SESSION'!$K$187:$T$194, MATCH("*HIIT*",'Richard-SESSION'!$B$187:$B$194,0), MATCH("*1st*",'Richard-SESSION'!$K$7:$T$7,0)),"")</f>
        <v>#N/A</v>
      </c>
      <c r="Q128" s="119" t="e">
        <f>INDEX('Richard-SESSION'!$L$187:$U$194, MATCH("*HIIT*",'Richard-SESSION'!$B$187:$B$194,0), MATCH("*1st*",'Richard-SESSION'!$K$7:$T$7,0))</f>
        <v>#N/A</v>
      </c>
      <c r="R128" s="119">
        <f>'Richard-SESSION'!U187</f>
        <v>0</v>
      </c>
      <c r="S128" s="116"/>
      <c r="T128" s="116"/>
      <c r="U128" s="120">
        <f>'Richard-SESSION'!A196</f>
        <v>0</v>
      </c>
      <c r="V128" s="120">
        <f>'Richard-SESSION'!A197</f>
        <v>0</v>
      </c>
      <c r="W128" s="116"/>
      <c r="X128" s="116"/>
      <c r="Y128" s="116"/>
      <c r="Z128" s="116"/>
      <c r="AA128" s="116"/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IF($A$122='Richard-SESSION'!$A$187,INDEX('Richard-SESSION'!$K$187:$T$194, MATCH("*Squat*",'Richard-SESSION'!$B$187:$B$194,0), MATCH("*1st*",'Richard-SESSION'!$K$7:$T$7,0)),"")</f>
        <v>#N/A</v>
      </c>
      <c r="D129" s="132" t="e">
        <f>INDEX('Richard-SESSION'!L$187:U$194, MATCH("*Squat*",'Richard-SESSION'!$B$187:$B$194,0), MATCH("*1st*",'Richard-SESSION'!K$7:T$7,0))</f>
        <v>#N/A</v>
      </c>
      <c r="E129" s="131" t="e">
        <f>IF($A$122='Richard-SESSION'!$A$187,INDEX('Richard-SESSION'!$K$187:$T$194, MATCH("*Deadlift*",'Richard-SESSION'!$B$187:$B$194,0), MATCH("*1st*",'Richard-SESSION'!$K$7:$T$7,0)),"")</f>
        <v>#N/A</v>
      </c>
      <c r="F129" s="131" t="e">
        <f>INDEX('Richard-SESSION'!$L$187:$U$194, MATCH("*Deadlift*",'Richard-SESSION'!$B$187:$B$194,0), MATCH("*1st*",'Richard-SESSION'!$K$7:$T$7,0))</f>
        <v>#N/A</v>
      </c>
      <c r="G129" s="131" t="e">
        <f>IF($A$122='Richard-SESSION'!$A$187,INDEX('Richard-SESSION'!$K$187:$T$194, MATCH("*Bench Press*",'Richard-SESSION'!$B$187:$B$194,0), MATCH("*1st*",'Richard-SESSION'!$K$7:$T$7,0)),"")</f>
        <v>#N/A</v>
      </c>
      <c r="H129" s="131" t="e">
        <f>INDEX('Richard-SESSION'!$L$187:$U$194, MATCH("*Bench Press*",'Richard-SESSION'!$B$187:$B$194,0), MATCH("*1st*",'Richard-SESSION'!$K$7:$T$7,0))</f>
        <v>#N/A</v>
      </c>
      <c r="I129" s="132" t="e">
        <f>IF($A$122='Richard-SESSION'!$A$187,INDEX('Richard-SESSION'!$K$187:$T$194, MATCH("*Military*",'Richard-SESSION'!$B$187:$B$194,0), MATCH("*1st*",'Richard-SESSION'!$K$7:$T$7,0)),"")</f>
        <v>#N/A</v>
      </c>
      <c r="J129" s="48" t="e">
        <f>INDEX('Richard-SESSION'!$L$187:$U$194, MATCH("*Military*",'Richard-SESSION'!$B$187:$B$194,0), MATCH("*1st*",'Richard-SESSION'!$K$7:$T$7,0))</f>
        <v>#N/A</v>
      </c>
      <c r="K129" s="131" t="e">
        <f>IF($A$122='Richard-SESSION'!$A$187,INDEX('Richard-SESSION'!$K$187:$T$194, MATCH("*Clean *",'Richard-SESSION'!$B$187:$B$194,0), MATCH("*1st*",'Richard-SESSION'!$K$7:$T$7,0)),"")</f>
        <v>#N/A</v>
      </c>
      <c r="L129" s="48" t="e">
        <f>INDEX('Richard-SESSION'!$L$187:$U$194, MATCH("*Clean *",'Richard-SESSION'!$B$187:$B$194,0), MATCH("*1st*",'Richard-SESSION'!$K$7:$T$7,0))</f>
        <v>#N/A</v>
      </c>
      <c r="M129" s="131" t="e">
        <f>IF($A$122='Richard-SESSION'!$A$187,INDEX('Richard-SESSION'!$K$187:$T$194, MATCH("*Lat Pulldown*",'Richard-SESSION'!$B$187:$B$194,0), MATCH("*1st*",'Richard-SESSION'!$K$7:$T$7,0)),"")</f>
        <v>#N/A</v>
      </c>
      <c r="N129" s="48" t="e">
        <f>INDEX('Richard-SESSION'!$L$187:$U$194, MATCH("*Lat Pulldown*",'Richard-SESSION'!$B$187:$B$194,0), MATCH("*1st*",'Richard-SESSION'!$K$7:$T$7,0))</f>
        <v>#N/A</v>
      </c>
      <c r="O129" s="132"/>
      <c r="P129" s="126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IF($A$122='Richard-SESSION'!$A$187,INDEX('Richard-SESSION'!$K$187:$T$194, MATCH("*Squat*",'Richard-SESSION'!$B$187:$B$194,0), MATCH("*2nd*",'Richard-SESSION'!$K$7:$T$7,0)),"")</f>
        <v>#N/A</v>
      </c>
      <c r="D130" s="132" t="e">
        <f>INDEX('Richard-SESSION'!L$187:U$194, MATCH("*Squat*",'Richard-SESSION'!$B$187:$B$194,0), MATCH("*2nd*",'Richard-SESSION'!K$7:T$7,0))</f>
        <v>#N/A</v>
      </c>
      <c r="E130" s="131" t="e">
        <f>IF($A$122='Richard-SESSION'!$A$187,INDEX('Richard-SESSION'!$K$187:$T$194, MATCH("*Deadlift*",'Richard-SESSION'!$B$187:$B$194,0), MATCH("*2ND*",'Richard-SESSION'!$K$7:$T$7,0)),"")</f>
        <v>#N/A</v>
      </c>
      <c r="F130" s="131" t="e">
        <f>INDEX('Richard-SESSION'!$L$187:$U$194, MATCH("*Deadlift*",'Richard-SESSION'!$B$187:$B$194,0), MATCH("*2nd*",'Richard-SESSION'!$K$7:$T$7,0))</f>
        <v>#N/A</v>
      </c>
      <c r="G130" s="131" t="e">
        <f>IF($A$122='Richard-SESSION'!$A$187,INDEX('Richard-SESSION'!$K$187:$T$194, MATCH("*Bench Press*",'Richard-SESSION'!$B$187:$B$194,0), MATCH("*2ND*",'Richard-SESSION'!$K$7:$T$7,0)),"")</f>
        <v>#N/A</v>
      </c>
      <c r="H130" s="131" t="e">
        <f>INDEX('Richard-SESSION'!$L$187:$U$194, MATCH("*Bench Press*",'Richard-SESSION'!$B$187:$B$194,0), MATCH("*2nd*",'Richard-SESSION'!$K$7:$T$7,0))</f>
        <v>#N/A</v>
      </c>
      <c r="I130" s="132" t="e">
        <f>IF($A$122='Richard-SESSION'!$A$187,INDEX('Richard-SESSION'!$K$187:$T$194, MATCH("*Military*",'Richard-SESSION'!$B$187:$B$194,0), MATCH("*2ND*",'Richard-SESSION'!$K$7:$T$7,0)),"")</f>
        <v>#N/A</v>
      </c>
      <c r="J130" s="44" t="e">
        <f>INDEX('Richard-SESSION'!$L$187:$U$194, MATCH("*Military*",'Richard-SESSION'!$B$187:$B$194,0), MATCH("*2nd*",'Richard-SESSION'!$K$7:$T$7,0))</f>
        <v>#N/A</v>
      </c>
      <c r="K130" s="131" t="e">
        <f>IF($A$122='Richard-SESSION'!$A$187,INDEX('Richard-SESSION'!$K$187:$T$194, MATCH("*Clean *",'Richard-SESSION'!$B$187:$B$194,0), MATCH("*2ND*",'Richard-SESSION'!$K$7:$T$7,0)),"")</f>
        <v>#N/A</v>
      </c>
      <c r="L130" s="44" t="e">
        <f>INDEX('Richard-SESSION'!$L$187:$U$194, MATCH("*Clean *",'Richard-SESSION'!$B$187:$B$194,0), MATCH("*2nd*",'Richard-SESSION'!$K$7:$T$7,0))</f>
        <v>#N/A</v>
      </c>
      <c r="M130" s="131" t="e">
        <f>IF($A$122='Richard-SESSION'!$A$187,INDEX('Richard-SESSION'!$K$187:$T$194, MATCH("*Lat Pulldown*",'Richard-SESSION'!$B$187:$B$194,0), MATCH("*2ND*",'Richard-SESSION'!$K$7:$T$7,0)),"")</f>
        <v>#N/A</v>
      </c>
      <c r="N130" s="44" t="e">
        <f>INDEX('Richard-SESSION'!$L$187:$U$194, MATCH("*Lat Pulldown*",'Richard-SESSION'!$B$187:$B$194,0), MATCH("*2nd*",'Richard-SESSION'!$K$7:$T$7,0))</f>
        <v>#N/A</v>
      </c>
      <c r="O130" s="132"/>
      <c r="P130" s="126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IF($A$122='Richard-SESSION'!$A$187,INDEX('Richard-SESSION'!$K$187:$T$194, MATCH("*Squat*",'Richard-SESSION'!$B$187:$B$194,0), MATCH("*3rd*",'Richard-SESSION'!$K$7:$T$7,0)),"")</f>
        <v>#N/A</v>
      </c>
      <c r="D131" s="132" t="e">
        <f>INDEX('Richard-SESSION'!L$187:U$194, MATCH("*Squat*",'Richard-SESSION'!$B$187:$B$194,0), MATCH("*3rd*",'Richard-SESSION'!K$7:T$7,0))</f>
        <v>#N/A</v>
      </c>
      <c r="E131" s="131" t="e">
        <f>IF($A$122='Richard-SESSION'!$A$187,INDEX('Richard-SESSION'!$K$187:$T$194, MATCH("*Deadlift*",'Richard-SESSION'!$B$187:$B$194,0), MATCH("*3rd*",'Richard-SESSION'!$K$7:$T$7,0)),"")</f>
        <v>#N/A</v>
      </c>
      <c r="F131" s="131" t="e">
        <f>INDEX('Richard-SESSION'!$L$187:$U$194, MATCH("*Deadlift*",'Richard-SESSION'!$B$187:$B$194,0), MATCH("*3rd*",'Richard-SESSION'!$K$7:$T$7,0))</f>
        <v>#N/A</v>
      </c>
      <c r="G131" s="131" t="e">
        <f>IF($A$122='Richard-SESSION'!$A$187,INDEX('Richard-SESSION'!$K$187:$T$194, MATCH("*Bench Press*",'Richard-SESSION'!$B$187:$B$194,0), MATCH("*3rd*",'Richard-SESSION'!$K$7:$T$7,0)),"")</f>
        <v>#N/A</v>
      </c>
      <c r="H131" s="131" t="e">
        <f>INDEX('Richard-SESSION'!$L$187:$U$194, MATCH("*Bench Press*",'Richard-SESSION'!$B$187:$B$194,0), MATCH("*3rd*",'Richard-SESSION'!$K$7:$T$7,0))</f>
        <v>#N/A</v>
      </c>
      <c r="I131" s="132" t="e">
        <f>IF($A$122='Richard-SESSION'!$A$187,INDEX('Richard-SESSION'!$K$187:$T$194, MATCH("*Military*",'Richard-SESSION'!$B$187:$B$194,0), MATCH("*3rd*",'Richard-SESSION'!$K$7:$T$7,0)),"")</f>
        <v>#N/A</v>
      </c>
      <c r="J131" s="44" t="e">
        <f>INDEX('Richard-SESSION'!$L$187:$U$194, MATCH("*Military*",'Richard-SESSION'!$B$187:$B$194,0), MATCH("*3rd*",'Richard-SESSION'!$K$7:$T$7,0))</f>
        <v>#N/A</v>
      </c>
      <c r="K131" s="131" t="e">
        <f>IF($A$122='Richard-SESSION'!$A$187,INDEX('Richard-SESSION'!$K$187:$T$194, MATCH("*Clean *",'Richard-SESSION'!$B$187:$B$194,0), MATCH("*3rd*",'Richard-SESSION'!$K$7:$T$7,0)),"")</f>
        <v>#N/A</v>
      </c>
      <c r="L131" s="44" t="e">
        <f>INDEX('Richard-SESSION'!$L$187:$U$194, MATCH("*Clean *",'Richard-SESSION'!$B$187:$B$194,0), MATCH("*3rd*",'Richard-SESSION'!$K$7:$T$7,0))</f>
        <v>#N/A</v>
      </c>
      <c r="M131" s="131" t="e">
        <f>IF($A$122='Richard-SESSION'!$A$187,INDEX('Richard-SESSION'!$K$187:$T$194, MATCH("*Lat Pulldown*",'Richard-SESSION'!$B$187:$B$194,0), MATCH("*3rd*",'Richard-SESSION'!$K$7:$T$7,0)),"")</f>
        <v>#N/A</v>
      </c>
      <c r="N131" s="44" t="e">
        <f>INDEX('Richard-SESSION'!$L$187:$U$194, MATCH("*Lat Pulldown*",'Richard-SESSION'!$B$187:$B$194,0), MATCH("*3rd*",'Richard-SESSION'!$K$7:$T$7,0))</f>
        <v>#N/A</v>
      </c>
      <c r="O131" s="132"/>
      <c r="P131" s="126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IF($A$122='Richard-SESSION'!$A$187,INDEX('Richard-SESSION'!$K$187:$T$194, MATCH("*Squat*",'Richard-SESSION'!$B$187:$B$194,0), MATCH("*4th*",'Richard-SESSION'!$K$7:$T$7,0)),"")</f>
        <v>#N/A</v>
      </c>
      <c r="D132" s="132" t="e">
        <f>INDEX('Richard-SESSION'!L$187:U$194, MATCH("*Squat*",'Richard-SESSION'!$B$187:$B$194,0), MATCH("*4th*",'Richard-SESSION'!K$7:T$7,0))</f>
        <v>#N/A</v>
      </c>
      <c r="E132" s="131" t="e">
        <f>IF($A$122='Richard-SESSION'!$A$187,INDEX('Richard-SESSION'!$K$187:$T$194, MATCH("*Deadlift*",'Richard-SESSION'!$B$187:$B$194,0), MATCH("*4th*",'Richard-SESSION'!$K$7:$T$7,0)),"")</f>
        <v>#N/A</v>
      </c>
      <c r="F132" s="131" t="e">
        <f>INDEX('Richard-SESSION'!$L$187:$U$194, MATCH("*Deadlift*",'Richard-SESSION'!$B$187:$B$194,0), MATCH("*4th*",'Richard-SESSION'!$K$7:$T$7,0))</f>
        <v>#N/A</v>
      </c>
      <c r="G132" s="131" t="e">
        <f>IF($A$122='Richard-SESSION'!$A$187,INDEX('Richard-SESSION'!$K$187:$T$194, MATCH("*Bench Press*",'Richard-SESSION'!$B$187:$B$194,0), MATCH("*4th*",'Richard-SESSION'!$K$7:$T$7,0)),"")</f>
        <v>#N/A</v>
      </c>
      <c r="H132" s="131" t="e">
        <f>INDEX('Richard-SESSION'!$L$187:$U$194, MATCH("*Bench Press*",'Richard-SESSION'!$B$187:$B$194,0), MATCH("*4th*",'Richard-SESSION'!$K$7:$T$7,0))</f>
        <v>#N/A</v>
      </c>
      <c r="I132" s="132" t="e">
        <f>IF($A$122='Richard-SESSION'!$A$187,INDEX('Richard-SESSION'!$K$187:$T$194, MATCH("*Military*",'Richard-SESSION'!$B$187:$B$194,0), MATCH("*4th*",'Richard-SESSION'!$K$7:$T$7,0)),"")</f>
        <v>#N/A</v>
      </c>
      <c r="J132" s="44" t="e">
        <f>INDEX('Richard-SESSION'!$L$187:$U$194, MATCH("*Military*",'Richard-SESSION'!$B$187:$B$194,0), MATCH("*4th*",'Richard-SESSION'!$K$7:$T$7,0))</f>
        <v>#N/A</v>
      </c>
      <c r="K132" s="131" t="e">
        <f>IF($A$122='Richard-SESSION'!$A$187,INDEX('Richard-SESSION'!$K$187:$T$194, MATCH("*Clean *",'Richard-SESSION'!$B$187:$B$194,0), MATCH("*4th*",'Richard-SESSION'!$K$7:$T$7,0)),"")</f>
        <v>#N/A</v>
      </c>
      <c r="L132" s="44" t="e">
        <f>INDEX('Richard-SESSION'!$L$187:$U$194, MATCH("*Clean *",'Richard-SESSION'!$B$187:$B$194,0), MATCH("*4th*",'Richard-SESSION'!$K$7:$T$7,0))</f>
        <v>#N/A</v>
      </c>
      <c r="M132" s="131" t="e">
        <f>IF($A$122='Richard-SESSION'!$A$187,INDEX('Richard-SESSION'!$K$187:$T$194, MATCH("*Lat Pulldown*",'Richard-SESSION'!$B$187:$B$194,0), MATCH("*4th*",'Richard-SESSION'!$K$7:$T$7,0)),"")</f>
        <v>#N/A</v>
      </c>
      <c r="N132" s="44" t="e">
        <f>INDEX('Richard-SESSION'!$L$187:$U$194, MATCH("*Lat Pulldown*",'Richard-SESSION'!$B$187:$B$194,0), MATCH("*4th*",'Richard-SESSION'!$K$7:$T$7,0))</f>
        <v>#N/A</v>
      </c>
      <c r="O132" s="132"/>
      <c r="P132" s="126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IF($A$122='Richard-SESSION'!$A$187,INDEX('Richard-SESSION'!$K$187:$T$194, MATCH("*Squat*",'Richard-SESSION'!$B$187:$B$194,0), MATCH("*5th*",'Richard-SESSION'!$K$7:$T$7,0)),"")</f>
        <v>#N/A</v>
      </c>
      <c r="D133" s="132" t="e">
        <f>INDEX('Richard-SESSION'!L$187:U$194, MATCH("*Squat*",'Richard-SESSION'!$B$187:$B$194,0), MATCH("*5th*",'Richard-SESSION'!K$7:T$7,0))</f>
        <v>#N/A</v>
      </c>
      <c r="E133" s="131" t="e">
        <f>IF($A$122='Richard-SESSION'!$A$187,INDEX('Richard-SESSION'!$K$187:$T$194, MATCH("*Deadlift*",'Richard-SESSION'!$B$187:$B$194,0), MATCH("*5th*",'Richard-SESSION'!$K$7:$T$7,0)),"")</f>
        <v>#N/A</v>
      </c>
      <c r="F133" s="131" t="e">
        <f>INDEX('Richard-SESSION'!$L$187:$U$194, MATCH("*Deadlift*",'Richard-SESSION'!$B$187:$B$194,0), MATCH("*5th*",'Richard-SESSION'!$K$7:$T$7,0))</f>
        <v>#N/A</v>
      </c>
      <c r="G133" s="131" t="e">
        <f>IF($A$122='Richard-SESSION'!$A$187,INDEX('Richard-SESSION'!$K$187:$T$194, MATCH("*Bench Press*",'Richard-SESSION'!$B$187:$B$194,0), MATCH("*5th*",'Richard-SESSION'!$K$7:$T$7,0)),"")</f>
        <v>#N/A</v>
      </c>
      <c r="H133" s="131" t="e">
        <f>INDEX('Richard-SESSION'!$L$187:$U$194, MATCH("*Bench Press*",'Richard-SESSION'!$B$187:$B$194,0), MATCH("*5th*",'Richard-SESSION'!$K$7:$T$7,0))</f>
        <v>#N/A</v>
      </c>
      <c r="I133" s="132" t="e">
        <f>IF($A$122='Richard-SESSION'!$A$187,INDEX('Richard-SESSION'!$K$187:$T$194, MATCH("*Military*",'Richard-SESSION'!$B$187:$B$194,0), MATCH("*5th*",'Richard-SESSION'!$K$7:$T$7,0)),"")</f>
        <v>#N/A</v>
      </c>
      <c r="J133" s="44" t="e">
        <f>INDEX('Richard-SESSION'!$L$187:$U$194, MATCH("*Military*",'Richard-SESSION'!$B$187:$B$194,0), MATCH("*5th*",'Richard-SESSION'!$K$7:$T$7,0))</f>
        <v>#N/A</v>
      </c>
      <c r="K133" s="131" t="e">
        <f>IF($A$122='Richard-SESSION'!$A$187,INDEX('Richard-SESSION'!$K$187:$T$194, MATCH("*Clean *",'Richard-SESSION'!$B$187:$B$194,0), MATCH("*5th*",'Richard-SESSION'!$K$7:$T$7,0)),"")</f>
        <v>#N/A</v>
      </c>
      <c r="L133" s="44" t="e">
        <f>INDEX('Richard-SESSION'!$L$187:$U$194, MATCH("*Clean *",'Richard-SESSION'!$B$187:$B$194,0), MATCH("*5th*",'Richard-SESSION'!$K$7:$T$7,0))</f>
        <v>#N/A</v>
      </c>
      <c r="M133" s="131" t="e">
        <f>IF($A$122='Richard-SESSION'!$A$187,INDEX('Richard-SESSION'!$K$187:$T$194, MATCH("*Lat Pulldown*",'Richard-SESSION'!$B$187:$B$194,0), MATCH("*5th*",'Richard-SESSION'!$K$7:$T$7,0)),"")</f>
        <v>#N/A</v>
      </c>
      <c r="N133" s="44" t="e">
        <f>INDEX('Richard-SESSION'!$L$187:$U$194, MATCH("*Lat Pulldown*",'Richard-SESSION'!$B$187:$B$194,0), MATCH("*5th*",'Richard-SESSION'!$K$7:$T$7,0))</f>
        <v>#N/A</v>
      </c>
      <c r="O133" s="132"/>
      <c r="P133" s="126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'Richard-SESSION'!A196</f>
        <v>0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 t="e">
        <f>MAX(E135:E139)</f>
        <v>#N/A</v>
      </c>
      <c r="F134" s="116" t="e">
        <f t="array" ref="F134">MAX(IF(E135:E139=E134,F135:F139))</f>
        <v>#N/A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 t="e">
        <f>MAX(K135:K139)</f>
        <v>#N/A</v>
      </c>
      <c r="L134" s="116" t="e">
        <f t="array" ref="L134">MAX(IF(K135:K139=K134,L135:L139))</f>
        <v>#N/A</v>
      </c>
      <c r="M134" s="116" t="e">
        <f>MAX(M135:M139)</f>
        <v>#N/A</v>
      </c>
      <c r="N134" s="117" t="e">
        <f t="array" ref="N134">MAX(IF(M135:M139=M134,N135:N139))</f>
        <v>#N/A</v>
      </c>
      <c r="O134" s="133" t="e">
        <f>IF($A$128='Richard-SESSION'!$A$196,INDEX('Richard-SESSION'!$K$196:$T$203, MATCH("*1k Row*",'Richard-SESSION'!$B$196:$B$203,0), MATCH("*1st*",'Richard-SESSION'!$K$7:$T$7,0)),"")</f>
        <v>#N/A</v>
      </c>
      <c r="P134" s="128" t="e">
        <f>IF($A$128='Richard-SESSION'!$A$196,INDEX('Richard-SESSION'!$K$196:$T$203, MATCH("*HIIT*",'Richard-SESSION'!$B$196:$B$203,0), MATCH("*1st*",'Richard-SESSION'!$K$7:$T$7,0)),"")</f>
        <v>#N/A</v>
      </c>
      <c r="Q134" s="119" t="e">
        <f>INDEX('Richard-SESSION'!$L$196:$U$203, MATCH("*HIIT*",'Richard-SESSION'!$B$196:$B$203,0), MATCH("*1st*",'Richard-SESSION'!$K$7:$T$7,0))</f>
        <v>#N/A</v>
      </c>
      <c r="R134" s="119">
        <f>'Richard-SESSION'!U196</f>
        <v>0</v>
      </c>
      <c r="S134" s="116"/>
      <c r="T134" s="116"/>
      <c r="U134" s="120">
        <f>'Richard-SESSION'!A205</f>
        <v>0</v>
      </c>
      <c r="V134" s="120">
        <f>'Richard-SESSION'!A206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IF($A$128='Richard-SESSION'!$A$196,INDEX('Richard-SESSION'!$K$196:$T$203, MATCH("*Squat*",'Richard-SESSION'!$B$196:$B$203,0), MATCH("*1st*",'Richard-SESSION'!$K$7:$T$7,0)),"")</f>
        <v>#N/A</v>
      </c>
      <c r="D135" s="132" t="e">
        <f>INDEX('Richard-SESSION'!L$196:U$203, MATCH("*Squat*",'Richard-SESSION'!$B$196:$B$203,0), MATCH("*1st*",'Richard-SESSION'!K$7:T$7,0))</f>
        <v>#N/A</v>
      </c>
      <c r="E135" s="131" t="e">
        <f>IF($A$128='Richard-SESSION'!$A$196,INDEX('Richard-SESSION'!$K$196:$T$203, MATCH("*Deadlift*",'Richard-SESSION'!$B$196:$B$203,0), MATCH("*1st*",'Richard-SESSION'!$K$7:$T$7,0)),"")</f>
        <v>#N/A</v>
      </c>
      <c r="F135" s="131" t="e">
        <f>INDEX('Richard-SESSION'!$L$196:$U$203, MATCH("*Deadlift*",'Richard-SESSION'!$B$196:$B$203,0), MATCH("*1st*",'Richard-SESSION'!$K$7:$T$7,0))</f>
        <v>#N/A</v>
      </c>
      <c r="G135" s="131" t="e">
        <f>IF($A$128='Richard-SESSION'!$A$196,INDEX('Richard-SESSION'!$K$196:$T$203, MATCH("*Bench Press*",'Richard-SESSION'!$B$196:$B$203,0), MATCH("*1st*",'Richard-SESSION'!$K$7:$T$7,0)),"")</f>
        <v>#N/A</v>
      </c>
      <c r="H135" s="131" t="e">
        <f>INDEX('Richard-SESSION'!$L$196:$U$203, MATCH("*Bench Press*",'Richard-SESSION'!$B$196:$B$203,0), MATCH("*1st*",'Richard-SESSION'!$K$7:$T$7,0))</f>
        <v>#N/A</v>
      </c>
      <c r="I135" s="132" t="e">
        <f>IF($A$128='Richard-SESSION'!$A$196,INDEX('Richard-SESSION'!$K$196:$T$203, MATCH("*Military*",'Richard-SESSION'!$B$196:$B$203,0), MATCH("*1st*",'Richard-SESSION'!$K$7:$T$7,0)),"")</f>
        <v>#N/A</v>
      </c>
      <c r="J135" s="48" t="e">
        <f>INDEX('Richard-SESSION'!$L$196:$U$203, MATCH("*Military*",'Richard-SESSION'!$B$196:$B$203,0), MATCH("*1st*",'Richard-SESSION'!$K$7:$T$7,0))</f>
        <v>#N/A</v>
      </c>
      <c r="K135" s="131" t="e">
        <f>IF($A$128='Richard-SESSION'!$A$196,INDEX('Richard-SESSION'!$K$196:$T$203, MATCH("*Clean *",'Richard-SESSION'!$B$196:$B$203,0), MATCH("*1st*",'Richard-SESSION'!$K$7:$T$7,0)),"")</f>
        <v>#N/A</v>
      </c>
      <c r="L135" s="48" t="e">
        <f>INDEX('Richard-SESSION'!$L$196:$U$203, MATCH("*Clean *",'Richard-SESSION'!$B$196:$B$203,0), MATCH("*1st*",'Richard-SESSION'!$K$7:$T$7,0))</f>
        <v>#N/A</v>
      </c>
      <c r="M135" s="131" t="e">
        <f>IF($A$128='Richard-SESSION'!$A$196,INDEX('Richard-SESSION'!$K$196:$T$203, MATCH("*Lat Pulldown*",'Richard-SESSION'!$B$196:$B$203,0), MATCH("*1st*",'Richard-SESSION'!$K$7:$T$7,0)),"")</f>
        <v>#N/A</v>
      </c>
      <c r="N135" s="48" t="e">
        <f>INDEX('Richard-SESSION'!$L$196:$U$203, MATCH("*Lat Pulldown*",'Richard-SESSION'!$B$196:$B$203,0), MATCH("*1st*",'Richard-SESSION'!$K$7:$T$7,0))</f>
        <v>#N/A</v>
      </c>
      <c r="O135" s="132"/>
      <c r="P135" s="126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IF($A$128='Richard-SESSION'!$A$196,INDEX('Richard-SESSION'!$K$196:$T$203, MATCH("*Squat*",'Richard-SESSION'!$B$196:$B$203,0), MATCH("*2nd*",'Richard-SESSION'!$K$7:$T$7,0)),"")</f>
        <v>#N/A</v>
      </c>
      <c r="D136" s="132" t="e">
        <f>INDEX('Richard-SESSION'!L$196:U$203, MATCH("*Squat*",'Richard-SESSION'!$B$196:$B$203,0), MATCH("*2nd*",'Richard-SESSION'!K$7:T$7,0))</f>
        <v>#N/A</v>
      </c>
      <c r="E136" s="131" t="e">
        <f>IF($A$128='Richard-SESSION'!$A$196,INDEX('Richard-SESSION'!$K$196:$T$203, MATCH("*Deadlift*",'Richard-SESSION'!$B$196:$B$203,0), MATCH("*2ND*",'Richard-SESSION'!$K$7:$T$7,0)),"")</f>
        <v>#N/A</v>
      </c>
      <c r="F136" s="131" t="e">
        <f>INDEX('Richard-SESSION'!$L$196:$U$203, MATCH("*Deadlift*",'Richard-SESSION'!$B$196:$B$203,0), MATCH("*2nd*",'Richard-SESSION'!$K$7:$T$7,0))</f>
        <v>#N/A</v>
      </c>
      <c r="G136" s="131" t="e">
        <f>IF($A$128='Richard-SESSION'!$A$196,INDEX('Richard-SESSION'!$K$196:$T$203, MATCH("*Bench Press*",'Richard-SESSION'!$B$196:$B$203,0), MATCH("*2ND*",'Richard-SESSION'!$K$7:$T$7,0)),"")</f>
        <v>#N/A</v>
      </c>
      <c r="H136" s="131" t="e">
        <f>INDEX('Richard-SESSION'!$L$196:$U$203, MATCH("*Bench Press*",'Richard-SESSION'!$B$196:$B$203,0), MATCH("*2nd*",'Richard-SESSION'!$K$7:$T$7,0))</f>
        <v>#N/A</v>
      </c>
      <c r="I136" s="132" t="e">
        <f>IF($A$128='Richard-SESSION'!$A$196,INDEX('Richard-SESSION'!$K$196:$T$203, MATCH("*Military*",'Richard-SESSION'!$B$196:$B$203,0), MATCH("*2ND*",'Richard-SESSION'!$K$7:$T$7,0)),"")</f>
        <v>#N/A</v>
      </c>
      <c r="J136" s="44" t="e">
        <f>INDEX('Richard-SESSION'!$L$196:$U$203, MATCH("*Military*",'Richard-SESSION'!$B$196:$B$203,0), MATCH("*2nd*",'Richard-SESSION'!$K$7:$T$7,0))</f>
        <v>#N/A</v>
      </c>
      <c r="K136" s="131" t="e">
        <f>IF($A$128='Richard-SESSION'!$A$196,INDEX('Richard-SESSION'!$K$196:$T$203, MATCH("*Clean *",'Richard-SESSION'!$B$196:$B$203,0), MATCH("*2ND*",'Richard-SESSION'!$K$7:$T$7,0)),"")</f>
        <v>#N/A</v>
      </c>
      <c r="L136" s="44" t="e">
        <f>INDEX('Richard-SESSION'!$L$196:$U$203, MATCH("*Clean *",'Richard-SESSION'!$B$196:$B$203,0), MATCH("*2nd*",'Richard-SESSION'!$K$7:$T$7,0))</f>
        <v>#N/A</v>
      </c>
      <c r="M136" s="131" t="e">
        <f>IF($A$128='Richard-SESSION'!$A$196,INDEX('Richard-SESSION'!$K$196:$T$203, MATCH("*Lat Pulldown*",'Richard-SESSION'!$B$196:$B$203,0), MATCH("*2ND*",'Richard-SESSION'!$K$7:$T$7,0)),"")</f>
        <v>#N/A</v>
      </c>
      <c r="N136" s="44" t="e">
        <f>INDEX('Richard-SESSION'!$L$196:$U$203, MATCH("*Lat Pulldown*",'Richard-SESSION'!$B$196:$B$203,0), MATCH("*2nd*",'Richard-SESSION'!$K$7:$T$7,0))</f>
        <v>#N/A</v>
      </c>
      <c r="O136" s="132"/>
      <c r="P136" s="126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IF($A$128='Richard-SESSION'!$A$196,INDEX('Richard-SESSION'!$K$196:$T$203, MATCH("*Squat*",'Richard-SESSION'!$B$196:$B$203,0), MATCH("*3rd*",'Richard-SESSION'!$K$7:$T$7,0)),"")</f>
        <v>#N/A</v>
      </c>
      <c r="D137" s="132" t="e">
        <f>INDEX('Richard-SESSION'!L$196:U$203, MATCH("*Squat*",'Richard-SESSION'!$B$196:$B$203,0), MATCH("*3rd*",'Richard-SESSION'!K$7:T$7,0))</f>
        <v>#N/A</v>
      </c>
      <c r="E137" s="131" t="e">
        <f>IF($A$128='Richard-SESSION'!$A$196,INDEX('Richard-SESSION'!$K$196:$T$203, MATCH("*Deadlift*",'Richard-SESSION'!$B$196:$B$203,0), MATCH("*3rd*",'Richard-SESSION'!$K$7:$T$7,0)),"")</f>
        <v>#N/A</v>
      </c>
      <c r="F137" s="131" t="e">
        <f>INDEX('Richard-SESSION'!$L$196:$U$203, MATCH("*Deadlift*",'Richard-SESSION'!$B$196:$B$203,0), MATCH("*3rd*",'Richard-SESSION'!$K$7:$T$7,0))</f>
        <v>#N/A</v>
      </c>
      <c r="G137" s="131" t="e">
        <f>IF($A$128='Richard-SESSION'!$A$196,INDEX('Richard-SESSION'!$K$196:$T$203, MATCH("*Bench Press*",'Richard-SESSION'!$B$196:$B$203,0), MATCH("*3rd*",'Richard-SESSION'!$K$7:$T$7,0)),"")</f>
        <v>#N/A</v>
      </c>
      <c r="H137" s="131" t="e">
        <f>INDEX('Richard-SESSION'!$L$196:$U$203, MATCH("*Bench Press*",'Richard-SESSION'!$B$196:$B$203,0), MATCH("*3rd*",'Richard-SESSION'!$K$7:$T$7,0))</f>
        <v>#N/A</v>
      </c>
      <c r="I137" s="132" t="e">
        <f>IF($A$128='Richard-SESSION'!$A$196,INDEX('Richard-SESSION'!$K$196:$T$203, MATCH("*Military*",'Richard-SESSION'!$B$196:$B$203,0), MATCH("*3rd*",'Richard-SESSION'!$K$7:$T$7,0)),"")</f>
        <v>#N/A</v>
      </c>
      <c r="J137" s="44" t="e">
        <f>INDEX('Richard-SESSION'!$L$196:$U$203, MATCH("*Military*",'Richard-SESSION'!$B$196:$B$203,0), MATCH("*3rd*",'Richard-SESSION'!$K$7:$T$7,0))</f>
        <v>#N/A</v>
      </c>
      <c r="K137" s="131" t="e">
        <f>IF($A$128='Richard-SESSION'!$A$196,INDEX('Richard-SESSION'!$K$196:$T$203, MATCH("*Clean *",'Richard-SESSION'!$B$196:$B$203,0), MATCH("*3rd*",'Richard-SESSION'!$K$7:$T$7,0)),"")</f>
        <v>#N/A</v>
      </c>
      <c r="L137" s="44" t="e">
        <f>INDEX('Richard-SESSION'!$L$196:$U$203, MATCH("*Clean *",'Richard-SESSION'!$B$196:$B$203,0), MATCH("*3rd*",'Richard-SESSION'!$K$7:$T$7,0))</f>
        <v>#N/A</v>
      </c>
      <c r="M137" s="131" t="e">
        <f>IF($A$128='Richard-SESSION'!$A$196,INDEX('Richard-SESSION'!$K$196:$T$203, MATCH("*Lat Pulldown*",'Richard-SESSION'!$B$196:$B$203,0), MATCH("*3rd*",'Richard-SESSION'!$K$7:$T$7,0)),"")</f>
        <v>#N/A</v>
      </c>
      <c r="N137" s="44" t="e">
        <f>INDEX('Richard-SESSION'!$L$196:$U$203, MATCH("*Lat Pulldown*",'Richard-SESSION'!$B$196:$B$203,0), MATCH("*3rd*",'Richard-SESSION'!$K$7:$T$7,0))</f>
        <v>#N/A</v>
      </c>
      <c r="O137" s="132"/>
      <c r="P137" s="126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IF($A$128='Richard-SESSION'!$A$196,INDEX('Richard-SESSION'!$K$196:$T$203, MATCH("*Squat*",'Richard-SESSION'!$B$196:$B$203,0), MATCH("*4th*",'Richard-SESSION'!$K$7:$T$7,0)),"")</f>
        <v>#N/A</v>
      </c>
      <c r="D138" s="132" t="e">
        <f>INDEX('Richard-SESSION'!L$196:U$203, MATCH("*Squat*",'Richard-SESSION'!$B$196:$B$203,0), MATCH("*4th*",'Richard-SESSION'!K$7:T$7,0))</f>
        <v>#N/A</v>
      </c>
      <c r="E138" s="131" t="e">
        <f>IF($A$128='Richard-SESSION'!$A$196,INDEX('Richard-SESSION'!$K$196:$T$203, MATCH("*Deadlift*",'Richard-SESSION'!$B$196:$B$203,0), MATCH("*4th*",'Richard-SESSION'!$K$7:$T$7,0)),"")</f>
        <v>#N/A</v>
      </c>
      <c r="F138" s="131" t="e">
        <f>INDEX('Richard-SESSION'!$L$196:$U$203, MATCH("*Deadlift*",'Richard-SESSION'!$B$196:$B$203,0), MATCH("*4th*",'Richard-SESSION'!$K$7:$T$7,0))</f>
        <v>#N/A</v>
      </c>
      <c r="G138" s="131" t="e">
        <f>IF($A$128='Richard-SESSION'!$A$196,INDEX('Richard-SESSION'!$K$196:$T$203, MATCH("*Bench Press*",'Richard-SESSION'!$B$196:$B$203,0), MATCH("*4th*",'Richard-SESSION'!$K$7:$T$7,0)),"")</f>
        <v>#N/A</v>
      </c>
      <c r="H138" s="131" t="e">
        <f>INDEX('Richard-SESSION'!$L$196:$U$203, MATCH("*Bench Press*",'Richard-SESSION'!$B$196:$B$203,0), MATCH("*4th*",'Richard-SESSION'!$K$7:$T$7,0))</f>
        <v>#N/A</v>
      </c>
      <c r="I138" s="132" t="e">
        <f>IF($A$128='Richard-SESSION'!$A$196,INDEX('Richard-SESSION'!$K$196:$T$203, MATCH("*Military*",'Richard-SESSION'!$B$196:$B$203,0), MATCH("*4th*",'Richard-SESSION'!$K$7:$T$7,0)),"")</f>
        <v>#N/A</v>
      </c>
      <c r="J138" s="44" t="e">
        <f>INDEX('Richard-SESSION'!$L$196:$U$203, MATCH("*Military*",'Richard-SESSION'!$B$196:$B$203,0), MATCH("*4th*",'Richard-SESSION'!$K$7:$T$7,0))</f>
        <v>#N/A</v>
      </c>
      <c r="K138" s="131" t="e">
        <f>IF($A$128='Richard-SESSION'!$A$196,INDEX('Richard-SESSION'!$K$196:$T$203, MATCH("*Clean *",'Richard-SESSION'!$B$196:$B$203,0), MATCH("*4th*",'Richard-SESSION'!$K$7:$T$7,0)),"")</f>
        <v>#N/A</v>
      </c>
      <c r="L138" s="44" t="e">
        <f>INDEX('Richard-SESSION'!$L$196:$U$203, MATCH("*Clean *",'Richard-SESSION'!$B$196:$B$203,0), MATCH("*4th*",'Richard-SESSION'!$K$7:$T$7,0))</f>
        <v>#N/A</v>
      </c>
      <c r="M138" s="131" t="e">
        <f>IF($A$128='Richard-SESSION'!$A$196,INDEX('Richard-SESSION'!$K$196:$T$203, MATCH("*Lat Pulldown*",'Richard-SESSION'!$B$196:$B$203,0), MATCH("*4th*",'Richard-SESSION'!$K$7:$T$7,0)),"")</f>
        <v>#N/A</v>
      </c>
      <c r="N138" s="44" t="e">
        <f>INDEX('Richard-SESSION'!$L$196:$U$203, MATCH("*Lat Pulldown*",'Richard-SESSION'!$B$196:$B$203,0), MATCH("*4th*",'Richard-SESSION'!$K$7:$T$7,0))</f>
        <v>#N/A</v>
      </c>
      <c r="O138" s="132"/>
      <c r="P138" s="126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IF($A$128='Richard-SESSION'!$A$196,INDEX('Richard-SESSION'!$K$196:$T$203, MATCH("*Squat*",'Richard-SESSION'!$B$196:$B$203,0), MATCH("*5th*",'Richard-SESSION'!$K$7:$T$7,0)),"")</f>
        <v>#N/A</v>
      </c>
      <c r="D139" s="132" t="e">
        <f>INDEX('Richard-SESSION'!L$196:U$203, MATCH("*Squat*",'Richard-SESSION'!$B$196:$B$203,0), MATCH("*5th*",'Richard-SESSION'!K$7:T$7,0))</f>
        <v>#N/A</v>
      </c>
      <c r="E139" s="131" t="e">
        <f>IF($A$128='Richard-SESSION'!$A$196,INDEX('Richard-SESSION'!$K$196:$T$203, MATCH("*Deadlift*",'Richard-SESSION'!$B$196:$B$203,0), MATCH("*5th*",'Richard-SESSION'!$K$7:$T$7,0)),"")</f>
        <v>#N/A</v>
      </c>
      <c r="F139" s="131" t="e">
        <f>INDEX('Richard-SESSION'!$L$196:$U$203, MATCH("*Deadlift*",'Richard-SESSION'!$B$196:$B$203,0), MATCH("*5th*",'Richard-SESSION'!$K$7:$T$7,0))</f>
        <v>#N/A</v>
      </c>
      <c r="G139" s="131" t="e">
        <f>IF($A$128='Richard-SESSION'!$A$196,INDEX('Richard-SESSION'!$K$196:$T$203, MATCH("*Bench Press*",'Richard-SESSION'!$B$196:$B$203,0), MATCH("*5th*",'Richard-SESSION'!$K$7:$T$7,0)),"")</f>
        <v>#N/A</v>
      </c>
      <c r="H139" s="131" t="e">
        <f>INDEX('Richard-SESSION'!$L$196:$U$203, MATCH("*Bench Press*",'Richard-SESSION'!$B$196:$B$203,0), MATCH("*5th*",'Richard-SESSION'!$K$7:$T$7,0))</f>
        <v>#N/A</v>
      </c>
      <c r="I139" s="132" t="e">
        <f>IF($A$128='Richard-SESSION'!$A$196,INDEX('Richard-SESSION'!$K$196:$T$203, MATCH("*Military*",'Richard-SESSION'!$B$196:$B$203,0), MATCH("*5th*",'Richard-SESSION'!$K$7:$T$7,0)),"")</f>
        <v>#N/A</v>
      </c>
      <c r="J139" s="44" t="e">
        <f>INDEX('Richard-SESSION'!$L$196:$U$203, MATCH("*Military*",'Richard-SESSION'!$B$196:$B$203,0), MATCH("*5th*",'Richard-SESSION'!$K$7:$T$7,0))</f>
        <v>#N/A</v>
      </c>
      <c r="K139" s="131" t="e">
        <f>IF($A$128='Richard-SESSION'!$A$196,INDEX('Richard-SESSION'!$K$196:$T$203, MATCH("*Clean *",'Richard-SESSION'!$B$196:$B$203,0), MATCH("*5th*",'Richard-SESSION'!$K$7:$T$7,0)),"")</f>
        <v>#N/A</v>
      </c>
      <c r="L139" s="44" t="e">
        <f>INDEX('Richard-SESSION'!$L$196:$U$203, MATCH("*Clean *",'Richard-SESSION'!$B$196:$B$203,0), MATCH("*5th*",'Richard-SESSION'!$K$7:$T$7,0))</f>
        <v>#N/A</v>
      </c>
      <c r="M139" s="131" t="e">
        <f>IF($A$128='Richard-SESSION'!$A$196,INDEX('Richard-SESSION'!$K$196:$T$203, MATCH("*Lat Pulldown*",'Richard-SESSION'!$B$196:$B$203,0), MATCH("*5th*",'Richard-SESSION'!$K$7:$T$7,0)),"")</f>
        <v>#N/A</v>
      </c>
      <c r="N139" s="44" t="e">
        <f>INDEX('Richard-SESSION'!$L$196:$U$203, MATCH("*Lat Pulldown*",'Richard-SESSION'!$B$196:$B$203,0), MATCH("*5th*",'Richard-SESSION'!$K$7:$T$7,0))</f>
        <v>#N/A</v>
      </c>
      <c r="O139" s="132"/>
      <c r="P139" s="126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'Richard-SESSION'!A214</f>
        <v>0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33" t="e">
        <f>IF($A$134='Richard-SESSION'!$A$205,INDEX('Richard-SESSION'!$K$205:$T$212, MATCH("*1k Row*",'Richard-SESSION'!$B$205:$B$212,0), MATCH("*1st*",'Richard-SESSION'!$K$7:$T$7,0)),"")</f>
        <v>#N/A</v>
      </c>
      <c r="P140" s="128" t="e">
        <f>IF($A$134='Richard-SESSION'!$A$205,INDEX('Richard-SESSION'!$K$205:$T$212, MATCH("*HIIT*",'Richard-SESSION'!$B$205:$B$212,0), MATCH("*1st*",'Richard-SESSION'!$K$7:$T$7,0)),"")</f>
        <v>#N/A</v>
      </c>
      <c r="Q140" s="119" t="e">
        <f>INDEX('Richard-SESSION'!$L$205:$U$212, MATCH("*HIIT*",'Richard-SESSION'!$B$205:$B$212,0), MATCH("*1st*",'Richard-SESSION'!$K$7:$T$7,0))</f>
        <v>#N/A</v>
      </c>
      <c r="R140" s="119">
        <f>'Richard-SESSION'!U205</f>
        <v>0</v>
      </c>
      <c r="S140" s="116"/>
      <c r="T140" s="116"/>
      <c r="U140" s="120">
        <f>'Richard-SESSION'!A214</f>
        <v>0</v>
      </c>
      <c r="V140" s="120">
        <f>'Richard-SESSION'!A215</f>
        <v>0</v>
      </c>
      <c r="W140" s="116"/>
      <c r="X140" s="116"/>
      <c r="Y140" s="116"/>
      <c r="Z140" s="116"/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IF($A$134='Richard-SESSION'!$A$205,INDEX('Richard-SESSION'!$K$205:$T$212, MATCH("*Squat*",'Richard-SESSION'!$B$205:$B$212,0), MATCH("*1st*",'Richard-SESSION'!$K$7:$T$7,0)),"")</f>
        <v>#N/A</v>
      </c>
      <c r="D141" s="132" t="e">
        <f>INDEX('Richard-SESSION'!L$205:U$212, MATCH("*Squat*",'Richard-SESSION'!$B$205:$B$212,0), MATCH("*1st*",'Richard-SESSION'!K$7:T$7,0))</f>
        <v>#N/A</v>
      </c>
      <c r="E141" s="131" t="e">
        <f>IF($A$134='Richard-SESSION'!$A$205,INDEX('Richard-SESSION'!$K$205:$T$212, MATCH("*Deadlift*",'Richard-SESSION'!$B$205:$B$212,0), MATCH("*1st*",'Richard-SESSION'!$K$7:$T$7,0)),"")</f>
        <v>#N/A</v>
      </c>
      <c r="F141" s="131" t="e">
        <f>INDEX('Richard-SESSION'!$L$205:$U$212, MATCH("*Deadlift*",'Richard-SESSION'!$B$205:$B$212,0), MATCH("*1st*",'Richard-SESSION'!$K$7:$T$7,0))</f>
        <v>#N/A</v>
      </c>
      <c r="G141" s="131" t="e">
        <f>IF($A$134='Richard-SESSION'!$A$205,INDEX('Richard-SESSION'!$K$205:$T$212, MATCH("*Bench Press*",'Richard-SESSION'!$B$205:$B$212,0), MATCH("*1st*",'Richard-SESSION'!$K$7:$T$7,0)),"")</f>
        <v>#N/A</v>
      </c>
      <c r="H141" s="131" t="e">
        <f>INDEX('Richard-SESSION'!$L$205:$U$212, MATCH("*Bench Press*",'Richard-SESSION'!$B$205:$B$212,0), MATCH("*1st*",'Richard-SESSION'!$K$7:$T$7,0))</f>
        <v>#N/A</v>
      </c>
      <c r="I141" s="132" t="e">
        <f>IF($A$134='Richard-SESSION'!$A$205,INDEX('Richard-SESSION'!$K$205:$T$212, MATCH("*Military*",'Richard-SESSION'!$B$205:$B$212,0), MATCH("*1st*",'Richard-SESSION'!$K$7:$T$7,0)),"")</f>
        <v>#N/A</v>
      </c>
      <c r="J141" s="48" t="e">
        <f>INDEX('Richard-SESSION'!$L$205:$U$212, MATCH("*Military*",'Richard-SESSION'!$B$205:$B$212,0), MATCH("*1st*",'Richard-SESSION'!$K$7:$T$7,0))</f>
        <v>#N/A</v>
      </c>
      <c r="K141" s="131" t="e">
        <f>IF($A$134='Richard-SESSION'!$A$205,INDEX('Richard-SESSION'!$K$205:$T$212, MATCH("*Clean *",'Richard-SESSION'!$B$205:$B$212,0), MATCH("*1st*",'Richard-SESSION'!$K$7:$T$7,0)),"")</f>
        <v>#N/A</v>
      </c>
      <c r="L141" s="48" t="e">
        <f>INDEX('Richard-SESSION'!$L$205:$U$212, MATCH("*Clean *",'Richard-SESSION'!$B$205:$B$212,0), MATCH("*1st*",'Richard-SESSION'!$K$7:$T$7,0))</f>
        <v>#N/A</v>
      </c>
      <c r="M141" s="131" t="e">
        <f>IF($A$134='Richard-SESSION'!$A$205,INDEX('Richard-SESSION'!$K$205:$T$212, MATCH("*Lat Pulldown*",'Richard-SESSION'!$B$205:$B$212,0), MATCH("*1st*",'Richard-SESSION'!$K$7:$T$7,0)),"")</f>
        <v>#N/A</v>
      </c>
      <c r="N141" s="48" t="e">
        <f>INDEX('Richard-SESSION'!$L$205:$U$212, MATCH("*Lat Pulldown*",'Richard-SESSION'!$B$205:$B$212,0), MATCH("*1st*",'Richard-SESSION'!$K$7:$T$7,0))</f>
        <v>#N/A</v>
      </c>
      <c r="O141" s="132"/>
      <c r="P141" s="126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IF($A$134='Richard-SESSION'!$A$205,INDEX('Richard-SESSION'!$K$205:$T$212, MATCH("*Squat*",'Richard-SESSION'!$B$205:$B$212,0), MATCH("*2nd*",'Richard-SESSION'!$K$7:$T$7,0)),"")</f>
        <v>#N/A</v>
      </c>
      <c r="D142" s="132" t="e">
        <f>INDEX('Richard-SESSION'!L$205:U$212, MATCH("*Squat*",'Richard-SESSION'!$B$205:$B$212,0), MATCH("*2nd*",'Richard-SESSION'!K$7:T$7,0))</f>
        <v>#N/A</v>
      </c>
      <c r="E142" s="131" t="e">
        <f>IF($A$134='Richard-SESSION'!$A$205,INDEX('Richard-SESSION'!$K$205:$T$212, MATCH("*Deadlift*",'Richard-SESSION'!$B$205:$B$212,0), MATCH("*2ND*",'Richard-SESSION'!$K$7:$T$7,0)),"")</f>
        <v>#N/A</v>
      </c>
      <c r="F142" s="131" t="e">
        <f>INDEX('Richard-SESSION'!$L$205:$U$212, MATCH("*Deadlift*",'Richard-SESSION'!$B$205:$B$212,0), MATCH("*2nd*",'Richard-SESSION'!$K$7:$T$7,0))</f>
        <v>#N/A</v>
      </c>
      <c r="G142" s="131" t="e">
        <f>IF($A$134='Richard-SESSION'!$A$205,INDEX('Richard-SESSION'!$K$205:$T$212, MATCH("*Bench Press*",'Richard-SESSION'!$B$205:$B$212,0), MATCH("*2ND*",'Richard-SESSION'!$K$7:$T$7,0)),"")</f>
        <v>#N/A</v>
      </c>
      <c r="H142" s="131" t="e">
        <f>INDEX('Richard-SESSION'!$L$205:$U$212, MATCH("*Bench Press*",'Richard-SESSION'!$B$205:$B$212,0), MATCH("*2nd*",'Richard-SESSION'!$K$7:$T$7,0))</f>
        <v>#N/A</v>
      </c>
      <c r="I142" s="132" t="e">
        <f>IF($A$134='Richard-SESSION'!$A$205,INDEX('Richard-SESSION'!$K$205:$T$212, MATCH("*Military*",'Richard-SESSION'!$B$205:$B$212,0), MATCH("*2ND*",'Richard-SESSION'!$K$7:$T$7,0)),"")</f>
        <v>#N/A</v>
      </c>
      <c r="J142" s="44" t="e">
        <f>INDEX('Richard-SESSION'!$L$205:$U$212, MATCH("*Military*",'Richard-SESSION'!$B$205:$B$212,0), MATCH("*2nd*",'Richard-SESSION'!$K$7:$T$7,0))</f>
        <v>#N/A</v>
      </c>
      <c r="K142" s="131" t="e">
        <f>IF($A$134='Richard-SESSION'!$A$205,INDEX('Richard-SESSION'!$K$205:$T$212, MATCH("*Clean *",'Richard-SESSION'!$B$205:$B$212,0), MATCH("*2ND*",'Richard-SESSION'!$K$7:$T$7,0)),"")</f>
        <v>#N/A</v>
      </c>
      <c r="L142" s="44" t="e">
        <f>INDEX('Richard-SESSION'!$L$205:$U$212, MATCH("*Clean *",'Richard-SESSION'!$B$205:$B$212,0), MATCH("*2nd*",'Richard-SESSION'!$K$7:$T$7,0))</f>
        <v>#N/A</v>
      </c>
      <c r="M142" s="131" t="e">
        <f>IF($A$134='Richard-SESSION'!$A$205,INDEX('Richard-SESSION'!$K$205:$T$212, MATCH("*Lat Pulldown*",'Richard-SESSION'!$B$205:$B$212,0), MATCH("*2ND*",'Richard-SESSION'!$K$7:$T$7,0)),"")</f>
        <v>#N/A</v>
      </c>
      <c r="N142" s="44" t="e">
        <f>INDEX('Richard-SESSION'!$L$205:$U$212, MATCH("*Lat Pulldown*",'Richard-SESSION'!$B$205:$B$212,0), MATCH("*2nd*",'Richard-SESSION'!$K$7:$T$7,0))</f>
        <v>#N/A</v>
      </c>
      <c r="O142" s="132"/>
      <c r="P142" s="126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IF($A$134='Richard-SESSION'!$A$205,INDEX('Richard-SESSION'!$K$205:$T$212, MATCH("*Squat*",'Richard-SESSION'!$B$205:$B$212,0), MATCH("*3rd*",'Richard-SESSION'!$K$7:$T$7,0)),"")</f>
        <v>#N/A</v>
      </c>
      <c r="D143" s="132" t="e">
        <f>INDEX('Richard-SESSION'!L$205:U$212, MATCH("*Squat*",'Richard-SESSION'!$B$205:$B$212,0), MATCH("*3rd*",'Richard-SESSION'!K$7:T$7,0))</f>
        <v>#N/A</v>
      </c>
      <c r="E143" s="131" t="e">
        <f>IF($A$134='Richard-SESSION'!$A$205,INDEX('Richard-SESSION'!$K$205:$T$212, MATCH("*Deadlift*",'Richard-SESSION'!$B$205:$B$212,0), MATCH("*3rd*",'Richard-SESSION'!$K$7:$T$7,0)),"")</f>
        <v>#N/A</v>
      </c>
      <c r="F143" s="131" t="e">
        <f>INDEX('Richard-SESSION'!$L$205:$U$212, MATCH("*Deadlift*",'Richard-SESSION'!$B$205:$B$212,0), MATCH("*3rd*",'Richard-SESSION'!$K$7:$T$7,0))</f>
        <v>#N/A</v>
      </c>
      <c r="G143" s="131" t="e">
        <f>IF($A$134='Richard-SESSION'!$A$205,INDEX('Richard-SESSION'!$K$205:$T$212, MATCH("*Bench Press*",'Richard-SESSION'!$B$205:$B$212,0), MATCH("*3rd*",'Richard-SESSION'!$K$7:$T$7,0)),"")</f>
        <v>#N/A</v>
      </c>
      <c r="H143" s="131" t="e">
        <f>INDEX('Richard-SESSION'!$L$205:$U$212, MATCH("*Bench Press*",'Richard-SESSION'!$B$205:$B$212,0), MATCH("*3rd*",'Richard-SESSION'!$K$7:$T$7,0))</f>
        <v>#N/A</v>
      </c>
      <c r="I143" s="132" t="e">
        <f>IF($A$134='Richard-SESSION'!$A$205,INDEX('Richard-SESSION'!$K$205:$T$212, MATCH("*Military*",'Richard-SESSION'!$B$205:$B$212,0), MATCH("*3rd*",'Richard-SESSION'!$K$7:$T$7,0)),"")</f>
        <v>#N/A</v>
      </c>
      <c r="J143" s="44" t="e">
        <f>INDEX('Richard-SESSION'!$L$205:$U$212, MATCH("*Military*",'Richard-SESSION'!$B$205:$B$212,0), MATCH("*3rd*",'Richard-SESSION'!$K$7:$T$7,0))</f>
        <v>#N/A</v>
      </c>
      <c r="K143" s="131" t="e">
        <f>IF($A$134='Richard-SESSION'!$A$205,INDEX('Richard-SESSION'!$K$205:$T$212, MATCH("*Clean *",'Richard-SESSION'!$B$205:$B$212,0), MATCH("*3rd*",'Richard-SESSION'!$K$7:$T$7,0)),"")</f>
        <v>#N/A</v>
      </c>
      <c r="L143" s="44" t="e">
        <f>INDEX('Richard-SESSION'!$L$205:$U$212, MATCH("*Clean *",'Richard-SESSION'!$B$205:$B$212,0), MATCH("*3rd*",'Richard-SESSION'!$K$7:$T$7,0))</f>
        <v>#N/A</v>
      </c>
      <c r="M143" s="131" t="e">
        <f>IF($A$134='Richard-SESSION'!$A$205,INDEX('Richard-SESSION'!$K$205:$T$212, MATCH("*Lat Pulldown*",'Richard-SESSION'!$B$205:$B$212,0), MATCH("*3rd*",'Richard-SESSION'!$K$7:$T$7,0)),"")</f>
        <v>#N/A</v>
      </c>
      <c r="N143" s="44" t="e">
        <f>INDEX('Richard-SESSION'!$L$205:$U$212, MATCH("*Lat Pulldown*",'Richard-SESSION'!$B$205:$B$212,0), MATCH("*3rd*",'Richard-SESSION'!$K$7:$T$7,0))</f>
        <v>#N/A</v>
      </c>
      <c r="O143" s="132"/>
      <c r="P143" s="126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IF($A$134='Richard-SESSION'!$A$205,INDEX('Richard-SESSION'!$K$205:$T$212, MATCH("*Squat*",'Richard-SESSION'!$B$205:$B$212,0), MATCH("*4th*",'Richard-SESSION'!$K$7:$T$7,0)),"")</f>
        <v>#N/A</v>
      </c>
      <c r="D144" s="132" t="e">
        <f>INDEX('Richard-SESSION'!L$205:U$212, MATCH("*Squat*",'Richard-SESSION'!$B$205:$B$212,0), MATCH("*4th*",'Richard-SESSION'!K$7:T$7,0))</f>
        <v>#N/A</v>
      </c>
      <c r="E144" s="131" t="e">
        <f>IF($A$134='Richard-SESSION'!$A$205,INDEX('Richard-SESSION'!$K$205:$T$212, MATCH("*Deadlift*",'Richard-SESSION'!$B$205:$B$212,0), MATCH("*4th*",'Richard-SESSION'!$K$7:$T$7,0)),"")</f>
        <v>#N/A</v>
      </c>
      <c r="F144" s="131" t="e">
        <f>INDEX('Richard-SESSION'!$L$205:$U$212, MATCH("*Deadlift*",'Richard-SESSION'!$B$205:$B$212,0), MATCH("*4th*",'Richard-SESSION'!$K$7:$T$7,0))</f>
        <v>#N/A</v>
      </c>
      <c r="G144" s="131" t="e">
        <f>IF($A$134='Richard-SESSION'!$A$205,INDEX('Richard-SESSION'!$K$205:$T$212, MATCH("*Bench Press*",'Richard-SESSION'!$B$205:$B$212,0), MATCH("*4th*",'Richard-SESSION'!$K$7:$T$7,0)),"")</f>
        <v>#N/A</v>
      </c>
      <c r="H144" s="131" t="e">
        <f>INDEX('Richard-SESSION'!$L$205:$U$212, MATCH("*Bench Press*",'Richard-SESSION'!$B$205:$B$212,0), MATCH("*4th*",'Richard-SESSION'!$K$7:$T$7,0))</f>
        <v>#N/A</v>
      </c>
      <c r="I144" s="132" t="e">
        <f>IF($A$134='Richard-SESSION'!$A$205,INDEX('Richard-SESSION'!$K$205:$T$212, MATCH("*Military*",'Richard-SESSION'!$B$205:$B$212,0), MATCH("*4th*",'Richard-SESSION'!$K$7:$T$7,0)),"")</f>
        <v>#N/A</v>
      </c>
      <c r="J144" s="44" t="e">
        <f>INDEX('Richard-SESSION'!$L$205:$U$212, MATCH("*Military*",'Richard-SESSION'!$B$205:$B$212,0), MATCH("*4th*",'Richard-SESSION'!$K$7:$T$7,0))</f>
        <v>#N/A</v>
      </c>
      <c r="K144" s="131" t="e">
        <f>IF($A$134='Richard-SESSION'!$A$205,INDEX('Richard-SESSION'!$K$205:$T$212, MATCH("*Clean *",'Richard-SESSION'!$B$205:$B$212,0), MATCH("*4th*",'Richard-SESSION'!$K$7:$T$7,0)),"")</f>
        <v>#N/A</v>
      </c>
      <c r="L144" s="44" t="e">
        <f>INDEX('Richard-SESSION'!$L$205:$U$212, MATCH("*Clean *",'Richard-SESSION'!$B$205:$B$212,0), MATCH("*4th*",'Richard-SESSION'!$K$7:$T$7,0))</f>
        <v>#N/A</v>
      </c>
      <c r="M144" s="131" t="e">
        <f>IF($A$134='Richard-SESSION'!$A$205,INDEX('Richard-SESSION'!$K$205:$T$212, MATCH("*Lat Pulldown*",'Richard-SESSION'!$B$205:$B$212,0), MATCH("*4th*",'Richard-SESSION'!$K$7:$T$7,0)),"")</f>
        <v>#N/A</v>
      </c>
      <c r="N144" s="44" t="e">
        <f>INDEX('Richard-SESSION'!$L$205:$U$212, MATCH("*Lat Pulldown*",'Richard-SESSION'!$B$205:$B$212,0), MATCH("*4th*",'Richard-SESSION'!$K$7:$T$7,0))</f>
        <v>#N/A</v>
      </c>
      <c r="O144" s="132"/>
      <c r="P144" s="126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IF($A$134='Richard-SESSION'!$A$205,INDEX('Richard-SESSION'!$K$205:$T$212, MATCH("*Squat*",'Richard-SESSION'!$B$205:$B$212,0), MATCH("*5th*",'Richard-SESSION'!$K$7:$T$7,0)),"")</f>
        <v>#N/A</v>
      </c>
      <c r="D145" s="132" t="e">
        <f>INDEX('Richard-SESSION'!L$205:U$212, MATCH("*Squat*",'Richard-SESSION'!$B$205:$B$212,0), MATCH("*5th*",'Richard-SESSION'!K$7:T$7,0))</f>
        <v>#N/A</v>
      </c>
      <c r="E145" s="131" t="e">
        <f>IF($A$134='Richard-SESSION'!$A$205,INDEX('Richard-SESSION'!$K$205:$T$212, MATCH("*Deadlift*",'Richard-SESSION'!$B$205:$B$212,0), MATCH("*5th*",'Richard-SESSION'!$K$7:$T$7,0)),"")</f>
        <v>#N/A</v>
      </c>
      <c r="F145" s="131" t="e">
        <f>INDEX('Richard-SESSION'!$L$205:$U$212, MATCH("*Deadlift*",'Richard-SESSION'!$B$205:$B$212,0), MATCH("*5th*",'Richard-SESSION'!$K$7:$T$7,0))</f>
        <v>#N/A</v>
      </c>
      <c r="G145" s="131" t="e">
        <f>IF($A$134='Richard-SESSION'!$A$205,INDEX('Richard-SESSION'!$K$205:$T$212, MATCH("*Bench Press*",'Richard-SESSION'!$B$205:$B$212,0), MATCH("*5th*",'Richard-SESSION'!$K$7:$T$7,0)),"")</f>
        <v>#N/A</v>
      </c>
      <c r="H145" s="131" t="e">
        <f>INDEX('Richard-SESSION'!$L$205:$U$212, MATCH("*Bench Press*",'Richard-SESSION'!$B$205:$B$212,0), MATCH("*5th*",'Richard-SESSION'!$K$7:$T$7,0))</f>
        <v>#N/A</v>
      </c>
      <c r="I145" s="132" t="e">
        <f>IF($A$134='Richard-SESSION'!$A$205,INDEX('Richard-SESSION'!$K$205:$T$212, MATCH("*Military*",'Richard-SESSION'!$B$205:$B$212,0), MATCH("*5th*",'Richard-SESSION'!$K$7:$T$7,0)),"")</f>
        <v>#N/A</v>
      </c>
      <c r="J145" s="44" t="e">
        <f>INDEX('Richard-SESSION'!$L$205:$U$212, MATCH("*Military*",'Richard-SESSION'!$B$205:$B$212,0), MATCH("*5th*",'Richard-SESSION'!$K$7:$T$7,0))</f>
        <v>#N/A</v>
      </c>
      <c r="K145" s="131" t="e">
        <f>IF($A$134='Richard-SESSION'!$A$205,INDEX('Richard-SESSION'!$K$205:$T$212, MATCH("*Clean *",'Richard-SESSION'!$B$205:$B$212,0), MATCH("*5th*",'Richard-SESSION'!$K$7:$T$7,0)),"")</f>
        <v>#N/A</v>
      </c>
      <c r="L145" s="44" t="e">
        <f>INDEX('Richard-SESSION'!$L$205:$U$212, MATCH("*Clean *",'Richard-SESSION'!$B$205:$B$212,0), MATCH("*5th*",'Richard-SESSION'!$K$7:$T$7,0))</f>
        <v>#N/A</v>
      </c>
      <c r="M145" s="131" t="e">
        <f>IF($A$134='Richard-SESSION'!$A$205,INDEX('Richard-SESSION'!$K$205:$T$212, MATCH("*Lat Pulldown*",'Richard-SESSION'!$B$205:$B$212,0), MATCH("*5th*",'Richard-SESSION'!$K$7:$T$7,0)),"")</f>
        <v>#N/A</v>
      </c>
      <c r="N145" s="44" t="e">
        <f>INDEX('Richard-SESSION'!$L$205:$U$212, MATCH("*Lat Pulldown*",'Richard-SESSION'!$B$205:$B$212,0), MATCH("*5th*",'Richard-SESSION'!$K$7:$T$7,0))</f>
        <v>#N/A</v>
      </c>
      <c r="O145" s="132"/>
      <c r="P145" s="126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'Richard-SESSION'!A223</f>
        <v>0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 t="e">
        <f>MAX(G147:G151)</f>
        <v>#N/A</v>
      </c>
      <c r="H146" s="116" t="e">
        <f t="array" ref="H146">MAX(IF(G147:G151=G146,H147:H151))</f>
        <v>#N/A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 t="e">
        <f>MAX(M147:M151)</f>
        <v>#N/A</v>
      </c>
      <c r="N146" s="117" t="e">
        <f t="array" ref="N146">MAX(IF(M147:M151=M146,N147:N151))</f>
        <v>#N/A</v>
      </c>
      <c r="O146" s="133" t="e">
        <f>IF($A$140='Richard-SESSION'!$A$214,INDEX('Richard-SESSION'!$K$214:$T$221, MATCH("*1k Row*",'Richard-SESSION'!$B$214:$B$221,0), MATCH("*1st*",'Richard-SESSION'!$K$7:$T$7,0)),"")</f>
        <v>#N/A</v>
      </c>
      <c r="P146" s="128" t="e">
        <f>IF($A$140='Richard-SESSION'!$A$214,INDEX('Richard-SESSION'!$K$214:$T$221, MATCH("*HIIT*",'Richard-SESSION'!$B$214:$B$221,0), MATCH("*1st*",'Richard-SESSION'!$K$7:$T$7,0)),"")</f>
        <v>#N/A</v>
      </c>
      <c r="Q146" s="119" t="e">
        <f>INDEX('Richard-SESSION'!$L$212:$U$214, MATCH("*HIIT*",'Richard-SESSION'!$B$212:$B$214,0), MATCH("*1st*",'Richard-SESSION'!$K$7:$T$7,0))</f>
        <v>#N/A</v>
      </c>
      <c r="R146" s="119">
        <f>'Richard-SESSION'!U214</f>
        <v>0</v>
      </c>
      <c r="S146" s="116"/>
      <c r="T146" s="116"/>
      <c r="U146" s="120">
        <f>'Richard-SESSION'!A223</f>
        <v>0</v>
      </c>
      <c r="V146" s="120">
        <f>'Richard-SESSION'!A224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IF($A$140='Richard-SESSION'!$A$214,INDEX('Richard-SESSION'!$K$214:$T$221, MATCH("*Squat*",'Richard-SESSION'!$B$214:$B$221,0), MATCH("*1st*",'Richard-SESSION'!$K$7:$T$7,0)),"")</f>
        <v>#N/A</v>
      </c>
      <c r="D147" s="132" t="e">
        <f>INDEX('Richard-SESSION'!L$214:U$221, MATCH("*Squat*",'Richard-SESSION'!$B$214:$B$221,0), MATCH("*1st*",'Richard-SESSION'!K$7:T$7,0))</f>
        <v>#N/A</v>
      </c>
      <c r="E147" s="131" t="e">
        <f>IF($A$140='Richard-SESSION'!$A$214,INDEX('Richard-SESSION'!$K$214:$T$221, MATCH("*Deadlift*",'Richard-SESSION'!$B$214:$B$221,0), MATCH("*1st*",'Richard-SESSION'!$K$7:$T$7,0)),"")</f>
        <v>#N/A</v>
      </c>
      <c r="F147" s="131" t="e">
        <f>INDEX('Richard-SESSION'!$L$212:$U$214, MATCH("*Deadlift*",'Richard-SESSION'!$B$212:$B$214,0), MATCH("*1st*",'Richard-SESSION'!$K$7:$T$7,0))</f>
        <v>#N/A</v>
      </c>
      <c r="G147" s="131" t="e">
        <f>IF($A$140='Richard-SESSION'!$A$214,INDEX('Richard-SESSION'!$K$214:$T$221, MATCH("*Bench Press*",'Richard-SESSION'!$B$214:$B$221,0), MATCH("*1st*",'Richard-SESSION'!$K$7:$T$7,0)),"")</f>
        <v>#N/A</v>
      </c>
      <c r="H147" s="131" t="e">
        <f>INDEX('Richard-SESSION'!$L$212:$U$214, MATCH("*Bench Press*",'Richard-SESSION'!$B$212:$B$214,0), MATCH("*1st*",'Richard-SESSION'!$K$7:$T$7,0))</f>
        <v>#N/A</v>
      </c>
      <c r="I147" s="132" t="e">
        <f>IF($A$140='Richard-SESSION'!$A$214,INDEX('Richard-SESSION'!$K$214:$T$221, MATCH("*Military*",'Richard-SESSION'!$B$214:$B$221,0), MATCH("*1st*",'Richard-SESSION'!$K$7:$T$7,0)),"")</f>
        <v>#N/A</v>
      </c>
      <c r="J147" s="48" t="e">
        <f>INDEX('Richard-SESSION'!$L$212:$U$214, MATCH("*Military*",'Richard-SESSION'!$B$212:$B$214,0), MATCH("*1st*",'Richard-SESSION'!$K$7:$T$7,0))</f>
        <v>#N/A</v>
      </c>
      <c r="K147" s="131" t="e">
        <f>IF($A$140='Richard-SESSION'!$A$214,INDEX('Richard-SESSION'!$K$214:$T$221, MATCH("*Clean *",'Richard-SESSION'!$B$214:$B$221,0), MATCH("*1st*",'Richard-SESSION'!$K$7:$T$7,0)),"")</f>
        <v>#N/A</v>
      </c>
      <c r="L147" s="48" t="e">
        <f>INDEX('Richard-SESSION'!$L$212:$U$214, MATCH("*Clean *",'Richard-SESSION'!$B$212:$B$214,0), MATCH("*1st*",'Richard-SESSION'!$K$7:$T$7,0))</f>
        <v>#N/A</v>
      </c>
      <c r="M147" s="131" t="e">
        <f>IF($A$140='Richard-SESSION'!$A$214,INDEX('Richard-SESSION'!$K$214:$T$221, MATCH("*Lat Pulldown*",'Richard-SESSION'!$B$214:$B$221,0), MATCH("*1st*",'Richard-SESSION'!$K$7:$T$7,0)),"")</f>
        <v>#N/A</v>
      </c>
      <c r="N147" s="48" t="e">
        <f>INDEX('Richard-SESSION'!$L$212:$U$214, MATCH("*Lat Pulldown*",'Richard-SESSION'!$B$212:$B$214,0), MATCH("*1st*",'Richard-SESSION'!$K$7:$T$7,0))</f>
        <v>#N/A</v>
      </c>
      <c r="O147" s="132"/>
      <c r="P147" s="126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IF($A$140='Richard-SESSION'!$A$214,INDEX('Richard-SESSION'!$K$214:$T$221, MATCH("*Squat*",'Richard-SESSION'!$B$214:$B$221,0), MATCH("*2nd*",'Richard-SESSION'!$K$7:$T$7,0)),"")</f>
        <v>#N/A</v>
      </c>
      <c r="D148" s="132" t="e">
        <f>INDEX('Richard-SESSION'!L$214:U$221, MATCH("*Squat*",'Richard-SESSION'!$B$214:$B$221,0), MATCH("*2nd*",'Richard-SESSION'!K$7:T$7,0))</f>
        <v>#N/A</v>
      </c>
      <c r="E148" s="131" t="e">
        <f>IF($A$140='Richard-SESSION'!$A$214,INDEX('Richard-SESSION'!$K$214:$T$221, MATCH("*Deadlift*",'Richard-SESSION'!$B$214:$B$221,0), MATCH("*2ND*",'Richard-SESSION'!$K$7:$T$7,0)),"")</f>
        <v>#N/A</v>
      </c>
      <c r="F148" s="131" t="e">
        <f>INDEX('Richard-SESSION'!$L$212:$U$214, MATCH("*Deadlift*",'Richard-SESSION'!$B$212:$B$214,0), MATCH("*2nd*",'Richard-SESSION'!$K$7:$T$7,0))</f>
        <v>#N/A</v>
      </c>
      <c r="G148" s="131" t="e">
        <f>IF($A$140='Richard-SESSION'!$A$214,INDEX('Richard-SESSION'!$K$214:$T$221, MATCH("*Bench Press*",'Richard-SESSION'!$B$214:$B$221,0), MATCH("*2ND*",'Richard-SESSION'!$K$7:$T$7,0)),"")</f>
        <v>#N/A</v>
      </c>
      <c r="H148" s="131" t="e">
        <f>INDEX('Richard-SESSION'!$L$212:$U$214, MATCH("*Bench Press*",'Richard-SESSION'!$B$212:$B$214,0), MATCH("*2nd*",'Richard-SESSION'!$K$7:$T$7,0))</f>
        <v>#N/A</v>
      </c>
      <c r="I148" s="132" t="e">
        <f>IF($A$140='Richard-SESSION'!$A$214,INDEX('Richard-SESSION'!$K$214:$T$221, MATCH("*Military*",'Richard-SESSION'!$B$214:$B$221,0), MATCH("*2ND*",'Richard-SESSION'!$K$7:$T$7,0)),"")</f>
        <v>#N/A</v>
      </c>
      <c r="J148" s="44" t="e">
        <f>INDEX('Richard-SESSION'!$L$212:$U$214, MATCH("*Military*",'Richard-SESSION'!$B$212:$B$214,0), MATCH("*2nd*",'Richard-SESSION'!$K$7:$T$7,0))</f>
        <v>#N/A</v>
      </c>
      <c r="K148" s="131" t="e">
        <f>IF($A$140='Richard-SESSION'!$A$214,INDEX('Richard-SESSION'!$K$214:$T$221, MATCH("*Clean *",'Richard-SESSION'!$B$214:$B$221,0), MATCH("*2ND*",'Richard-SESSION'!$K$7:$T$7,0)),"")</f>
        <v>#N/A</v>
      </c>
      <c r="L148" s="44" t="e">
        <f>INDEX('Richard-SESSION'!$L$212:$U$214, MATCH("*Clean *",'Richard-SESSION'!$B$212:$B$214,0), MATCH("*2nd*",'Richard-SESSION'!$K$7:$T$7,0))</f>
        <v>#N/A</v>
      </c>
      <c r="M148" s="131" t="e">
        <f>IF($A$140='Richard-SESSION'!$A$214,INDEX('Richard-SESSION'!$K$214:$T$221, MATCH("*Lat Pulldown*",'Richard-SESSION'!$B$214:$B$221,0), MATCH("*2ND*",'Richard-SESSION'!$K$7:$T$7,0)),"")</f>
        <v>#N/A</v>
      </c>
      <c r="N148" s="44" t="e">
        <f>INDEX('Richard-SESSION'!$L$212:$U$214, MATCH("*Lat Pulldown*",'Richard-SESSION'!$B$212:$B$214,0), MATCH("*2nd*",'Richard-SESSION'!$K$7:$T$7,0))</f>
        <v>#N/A</v>
      </c>
      <c r="O148" s="132"/>
      <c r="P148" s="126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IF($A$140='Richard-SESSION'!$A$214,INDEX('Richard-SESSION'!$K$214:$T$221, MATCH("*Squat*",'Richard-SESSION'!$B$214:$B$221,0), MATCH("*3rd*",'Richard-SESSION'!$K$7:$T$7,0)),"")</f>
        <v>#N/A</v>
      </c>
      <c r="D149" s="132" t="e">
        <f>INDEX('Richard-SESSION'!L$214:U$221, MATCH("*Squat*",'Richard-SESSION'!$B$214:$B$221,0), MATCH("*3rd*",'Richard-SESSION'!K$7:T$7,0))</f>
        <v>#N/A</v>
      </c>
      <c r="E149" s="131" t="e">
        <f>IF($A$140='Richard-SESSION'!$A$214,INDEX('Richard-SESSION'!$K$214:$T$221, MATCH("*Deadlift*",'Richard-SESSION'!$B$214:$B$221,0), MATCH("*3rd*",'Richard-SESSION'!$K$7:$T$7,0)),"")</f>
        <v>#N/A</v>
      </c>
      <c r="F149" s="131" t="e">
        <f>INDEX('Richard-SESSION'!$L$212:$U$214, MATCH("*Deadlift*",'Richard-SESSION'!$B$212:$B$214,0), MATCH("*3rd*",'Richard-SESSION'!$K$7:$T$7,0))</f>
        <v>#N/A</v>
      </c>
      <c r="G149" s="131" t="e">
        <f>IF($A$140='Richard-SESSION'!$A$214,INDEX('Richard-SESSION'!$K$214:$T$221, MATCH("*Bench Press*",'Richard-SESSION'!$B$214:$B$221,0), MATCH("*3rd*",'Richard-SESSION'!$K$7:$T$7,0)),"")</f>
        <v>#N/A</v>
      </c>
      <c r="H149" s="131" t="e">
        <f>INDEX('Richard-SESSION'!$L$212:$U$214, MATCH("*Bench Press*",'Richard-SESSION'!$B$212:$B$214,0), MATCH("*3rd*",'Richard-SESSION'!$K$7:$T$7,0))</f>
        <v>#N/A</v>
      </c>
      <c r="I149" s="132" t="e">
        <f>IF($A$140='Richard-SESSION'!$A$214,INDEX('Richard-SESSION'!$K$214:$T$221, MATCH("*Military*",'Richard-SESSION'!$B$214:$B$221,0), MATCH("*3rd*",'Richard-SESSION'!$K$7:$T$7,0)),"")</f>
        <v>#N/A</v>
      </c>
      <c r="J149" s="44" t="e">
        <f>INDEX('Richard-SESSION'!$L$212:$U$214, MATCH("*Military*",'Richard-SESSION'!$B$212:$B$214,0), MATCH("*3rd*",'Richard-SESSION'!$K$7:$T$7,0))</f>
        <v>#N/A</v>
      </c>
      <c r="K149" s="131" t="e">
        <f>IF($A$140='Richard-SESSION'!$A$214,INDEX('Richard-SESSION'!$K$214:$T$221, MATCH("*Clean *",'Richard-SESSION'!$B$214:$B$221,0), MATCH("*3rd*",'Richard-SESSION'!$K$7:$T$7,0)),"")</f>
        <v>#N/A</v>
      </c>
      <c r="L149" s="44" t="e">
        <f>INDEX('Richard-SESSION'!$L$212:$U$214, MATCH("*Clean *",'Richard-SESSION'!$B$212:$B$214,0), MATCH("*3rd*",'Richard-SESSION'!$K$7:$T$7,0))</f>
        <v>#N/A</v>
      </c>
      <c r="M149" s="131" t="e">
        <f>IF($A$140='Richard-SESSION'!$A$214,INDEX('Richard-SESSION'!$K$214:$T$221, MATCH("*Lat Pulldown*",'Richard-SESSION'!$B$214:$B$221,0), MATCH("*3rd*",'Richard-SESSION'!$K$7:$T$7,0)),"")</f>
        <v>#N/A</v>
      </c>
      <c r="N149" s="44" t="e">
        <f>INDEX('Richard-SESSION'!$L$212:$U$214, MATCH("*Lat Pulldown*",'Richard-SESSION'!$B$212:$B$214,0), MATCH("*3rd*",'Richard-SESSION'!$K$7:$T$7,0))</f>
        <v>#N/A</v>
      </c>
      <c r="O149" s="132"/>
      <c r="P149" s="126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IF($A$140='Richard-SESSION'!$A$214,INDEX('Richard-SESSION'!$K$214:$T$221, MATCH("*Squat*",'Richard-SESSION'!$B$214:$B$221,0), MATCH("*4th*",'Richard-SESSION'!$K$7:$T$7,0)),"")</f>
        <v>#N/A</v>
      </c>
      <c r="D150" s="132" t="e">
        <f>INDEX('Richard-SESSION'!L$214:U$221, MATCH("*Squat*",'Richard-SESSION'!$B$214:$B$221,0), MATCH("*4th*",'Richard-SESSION'!K$7:T$7,0))</f>
        <v>#N/A</v>
      </c>
      <c r="E150" s="131" t="e">
        <f>IF($A$140='Richard-SESSION'!$A$214,INDEX('Richard-SESSION'!$K$214:$T$221, MATCH("*Deadlift*",'Richard-SESSION'!$B$214:$B$221,0), MATCH("*4th*",'Richard-SESSION'!$K$7:$T$7,0)),"")</f>
        <v>#N/A</v>
      </c>
      <c r="F150" s="131" t="e">
        <f>INDEX('Richard-SESSION'!$L$212:$U$214, MATCH("*Deadlift*",'Richard-SESSION'!$B$212:$B$214,0), MATCH("*4th*",'Richard-SESSION'!$K$7:$T$7,0))</f>
        <v>#N/A</v>
      </c>
      <c r="G150" s="131" t="e">
        <f>IF($A$140='Richard-SESSION'!$A$214,INDEX('Richard-SESSION'!$K$214:$T$221, MATCH("*Bench Press*",'Richard-SESSION'!$B$214:$B$221,0), MATCH("*4th*",'Richard-SESSION'!$K$7:$T$7,0)),"")</f>
        <v>#N/A</v>
      </c>
      <c r="H150" s="131" t="e">
        <f>INDEX('Richard-SESSION'!$L$212:$U$214, MATCH("*Bench Press*",'Richard-SESSION'!$B$212:$B$214,0), MATCH("*4th*",'Richard-SESSION'!$K$7:$T$7,0))</f>
        <v>#N/A</v>
      </c>
      <c r="I150" s="132" t="e">
        <f>IF($A$140='Richard-SESSION'!$A$214,INDEX('Richard-SESSION'!$K$214:$T$221, MATCH("*Military*",'Richard-SESSION'!$B$214:$B$221,0), MATCH("*4th*",'Richard-SESSION'!$K$7:$T$7,0)),"")</f>
        <v>#N/A</v>
      </c>
      <c r="J150" s="44" t="e">
        <f>INDEX('Richard-SESSION'!$L$212:$U$214, MATCH("*Military*",'Richard-SESSION'!$B$212:$B$214,0), MATCH("*4th*",'Richard-SESSION'!$K$7:$T$7,0))</f>
        <v>#N/A</v>
      </c>
      <c r="K150" s="131" t="e">
        <f>IF($A$140='Richard-SESSION'!$A$214,INDEX('Richard-SESSION'!$K$214:$T$221, MATCH("*Clean *",'Richard-SESSION'!$B$214:$B$221,0), MATCH("*4th*",'Richard-SESSION'!$K$7:$T$7,0)),"")</f>
        <v>#N/A</v>
      </c>
      <c r="L150" s="44" t="e">
        <f>INDEX('Richard-SESSION'!$L$212:$U$214, MATCH("*Clean *",'Richard-SESSION'!$B$212:$B$214,0), MATCH("*4th*",'Richard-SESSION'!$K$7:$T$7,0))</f>
        <v>#N/A</v>
      </c>
      <c r="M150" s="131" t="e">
        <f>IF($A$140='Richard-SESSION'!$A$214,INDEX('Richard-SESSION'!$K$214:$T$221, MATCH("*Lat Pulldown*",'Richard-SESSION'!$B$214:$B$221,0), MATCH("*4th*",'Richard-SESSION'!$K$7:$T$7,0)),"")</f>
        <v>#N/A</v>
      </c>
      <c r="N150" s="44" t="e">
        <f>INDEX('Richard-SESSION'!$L$212:$U$214, MATCH("*Lat Pulldown*",'Richard-SESSION'!$B$212:$B$214,0), MATCH("*4th*",'Richard-SESSION'!$K$7:$T$7,0))</f>
        <v>#N/A</v>
      </c>
      <c r="O150" s="132"/>
      <c r="P150" s="126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IF($A$140='Richard-SESSION'!$A$214,INDEX('Richard-SESSION'!$K$214:$T$221, MATCH("*Squat*",'Richard-SESSION'!$B$214:$B$221,0), MATCH("*5th*",'Richard-SESSION'!$K$7:$T$7,0)),"")</f>
        <v>#N/A</v>
      </c>
      <c r="D151" s="132" t="e">
        <f>INDEX('Richard-SESSION'!L$214:U$221, MATCH("*Squat*",'Richard-SESSION'!$B$214:$B$221,0), MATCH("*5th*",'Richard-SESSION'!K$7:T$7,0))</f>
        <v>#N/A</v>
      </c>
      <c r="E151" s="131" t="e">
        <f>IF($A$140='Richard-SESSION'!$A$214,INDEX('Richard-SESSION'!$K$214:$T$221, MATCH("*Deadlift*",'Richard-SESSION'!$B$214:$B$221,0), MATCH("*5th*",'Richard-SESSION'!$K$7:$T$7,0)),"")</f>
        <v>#N/A</v>
      </c>
      <c r="F151" s="131" t="e">
        <f>INDEX('Richard-SESSION'!$L$212:$U$214, MATCH("*Deadlift*",'Richard-SESSION'!$B$212:$B$214,0), MATCH("*5th*",'Richard-SESSION'!$K$7:$T$7,0))</f>
        <v>#N/A</v>
      </c>
      <c r="G151" s="131" t="e">
        <f>IF($A$140='Richard-SESSION'!$A$214,INDEX('Richard-SESSION'!$K$214:$T$221, MATCH("*Bench Press*",'Richard-SESSION'!$B$214:$B$221,0), MATCH("*5th*",'Richard-SESSION'!$K$7:$T$7,0)),"")</f>
        <v>#N/A</v>
      </c>
      <c r="H151" s="131" t="e">
        <f>INDEX('Richard-SESSION'!$L$212:$U$214, MATCH("*Bench Press*",'Richard-SESSION'!$B$212:$B$214,0), MATCH("*5th*",'Richard-SESSION'!$K$7:$T$7,0))</f>
        <v>#N/A</v>
      </c>
      <c r="I151" s="132" t="e">
        <f>IF($A$140='Richard-SESSION'!$A$214,INDEX('Richard-SESSION'!$K$214:$T$221, MATCH("*Military*",'Richard-SESSION'!$B$214:$B$221,0), MATCH("*5th*",'Richard-SESSION'!$K$7:$T$7,0)),"")</f>
        <v>#N/A</v>
      </c>
      <c r="J151" s="44" t="e">
        <f>INDEX('Richard-SESSION'!$L$212:$U$214, MATCH("*Military*",'Richard-SESSION'!$B$212:$B$214,0), MATCH("*5th*",'Richard-SESSION'!$K$7:$T$7,0))</f>
        <v>#N/A</v>
      </c>
      <c r="K151" s="131" t="e">
        <f>IF($A$140='Richard-SESSION'!$A$214,INDEX('Richard-SESSION'!$K$214:$T$221, MATCH("*Clean *",'Richard-SESSION'!$B$214:$B$221,0), MATCH("*5th*",'Richard-SESSION'!$K$7:$T$7,0)),"")</f>
        <v>#N/A</v>
      </c>
      <c r="L151" s="44" t="e">
        <f>INDEX('Richard-SESSION'!$L$212:$U$214, MATCH("*Clean *",'Richard-SESSION'!$B$212:$B$214,0), MATCH("*5th*",'Richard-SESSION'!$K$7:$T$7,0))</f>
        <v>#N/A</v>
      </c>
      <c r="M151" s="131" t="e">
        <f>IF($A$140='Richard-SESSION'!$A$214,INDEX('Richard-SESSION'!$K$214:$T$221, MATCH("*Lat Pulldown*",'Richard-SESSION'!$B$214:$B$221,0), MATCH("*5th*",'Richard-SESSION'!$K$7:$T$7,0)),"")</f>
        <v>#N/A</v>
      </c>
      <c r="N151" s="44" t="e">
        <f>INDEX('Richard-SESSION'!$L$212:$U$214, MATCH("*Lat Pulldown*",'Richard-SESSION'!$B$212:$B$214,0), MATCH("*5th*",'Richard-SESSION'!$K$7:$T$7,0))</f>
        <v>#N/A</v>
      </c>
      <c r="O151" s="132"/>
      <c r="P151" s="126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C152" s="17"/>
      <c r="I152" s="17"/>
      <c r="K152" s="17"/>
      <c r="M152" s="17"/>
      <c r="N152"/>
      <c r="Q152"/>
      <c r="R152"/>
      <c r="AF152"/>
      <c r="AG152"/>
      <c r="AH152"/>
      <c r="AI152"/>
      <c r="AJ152"/>
      <c r="AK152"/>
      <c r="AL152"/>
      <c r="AN152"/>
    </row>
    <row r="153" spans="1:40">
      <c r="C153" s="17"/>
      <c r="I153" s="17"/>
      <c r="K153" s="17"/>
      <c r="M153" s="17"/>
      <c r="N153"/>
      <c r="Q153"/>
      <c r="R153"/>
      <c r="AF153"/>
      <c r="AG153"/>
      <c r="AH153"/>
      <c r="AI153"/>
      <c r="AJ153"/>
      <c r="AK153"/>
      <c r="AL153"/>
      <c r="AN153"/>
    </row>
    <row r="154" spans="1:40">
      <c r="C154" s="17"/>
      <c r="K154" s="17"/>
      <c r="M154" s="17"/>
      <c r="N154"/>
      <c r="Q154"/>
      <c r="R154"/>
      <c r="AF154"/>
      <c r="AG154"/>
      <c r="AH154"/>
      <c r="AI154"/>
      <c r="AJ154"/>
      <c r="AK154"/>
      <c r="AL154"/>
      <c r="AN154"/>
    </row>
    <row r="155" spans="1:40">
      <c r="C155" s="17"/>
      <c r="N155"/>
      <c r="Q155"/>
      <c r="R155"/>
      <c r="AF155"/>
      <c r="AG155"/>
      <c r="AH155"/>
      <c r="AI155"/>
      <c r="AJ155"/>
      <c r="AK155"/>
      <c r="AL155"/>
      <c r="AN155"/>
    </row>
    <row r="156" spans="1:40">
      <c r="C156" s="17"/>
      <c r="N156"/>
      <c r="Q156"/>
      <c r="R156"/>
      <c r="AF156"/>
      <c r="AG156"/>
      <c r="AH156"/>
      <c r="AI156"/>
      <c r="AJ156"/>
      <c r="AK156"/>
      <c r="AL156"/>
      <c r="AN156"/>
    </row>
    <row r="157" spans="1:40">
      <c r="C157" s="17"/>
      <c r="N157"/>
      <c r="Q157"/>
      <c r="R157"/>
      <c r="AF157"/>
      <c r="AG157"/>
      <c r="AH157"/>
      <c r="AI157"/>
      <c r="AJ157"/>
      <c r="AK157"/>
      <c r="AL157"/>
      <c r="AN157"/>
    </row>
    <row r="158" spans="1:40">
      <c r="C158" s="17"/>
      <c r="N158"/>
      <c r="Q158"/>
      <c r="R158"/>
      <c r="AF158"/>
      <c r="AG158"/>
      <c r="AH158"/>
      <c r="AI158"/>
      <c r="AJ158"/>
      <c r="AK158"/>
      <c r="AL158"/>
      <c r="AN158"/>
    </row>
    <row r="159" spans="1:40">
      <c r="C159" s="17"/>
      <c r="N159"/>
      <c r="Q159"/>
      <c r="R159"/>
      <c r="AF159"/>
      <c r="AG159"/>
      <c r="AH159"/>
      <c r="AI159"/>
      <c r="AJ159"/>
      <c r="AK159"/>
      <c r="AL159"/>
      <c r="AN159"/>
    </row>
    <row r="160" spans="1:40">
      <c r="C160" s="17"/>
      <c r="N160"/>
      <c r="Q160"/>
      <c r="R160"/>
      <c r="AF160"/>
      <c r="AG160"/>
      <c r="AH160"/>
      <c r="AI160"/>
      <c r="AJ160"/>
      <c r="AK160"/>
      <c r="AL160"/>
      <c r="AN160"/>
    </row>
    <row r="161" spans="3:40">
      <c r="C161" s="17"/>
      <c r="N161"/>
      <c r="Q161"/>
      <c r="R161"/>
      <c r="AF161"/>
      <c r="AG161"/>
      <c r="AH161"/>
      <c r="AI161"/>
      <c r="AJ161"/>
      <c r="AK161"/>
      <c r="AL161"/>
      <c r="AN161"/>
    </row>
    <row r="162" spans="3:40">
      <c r="C162" s="17"/>
      <c r="N162"/>
      <c r="Q162"/>
      <c r="R162"/>
      <c r="AF162"/>
      <c r="AG162"/>
      <c r="AH162"/>
      <c r="AI162"/>
      <c r="AJ162"/>
      <c r="AK162"/>
      <c r="AL162"/>
      <c r="AN162"/>
    </row>
    <row r="163" spans="3:40">
      <c r="C163" s="17"/>
      <c r="N163"/>
      <c r="Q163"/>
      <c r="R163"/>
      <c r="AF163"/>
      <c r="AG163"/>
      <c r="AH163"/>
      <c r="AI163"/>
      <c r="AJ163"/>
      <c r="AK163"/>
      <c r="AL163"/>
      <c r="AN163"/>
    </row>
    <row r="164" spans="3:40">
      <c r="C164" s="17"/>
      <c r="N164"/>
      <c r="Q164"/>
      <c r="R164"/>
      <c r="AF164"/>
      <c r="AG164"/>
      <c r="AH164"/>
      <c r="AI164"/>
      <c r="AJ164"/>
      <c r="AK164"/>
      <c r="AL164"/>
      <c r="AN164"/>
    </row>
    <row r="165" spans="3:40">
      <c r="C165" s="17"/>
      <c r="N165"/>
      <c r="Q165"/>
      <c r="R165"/>
      <c r="AF165"/>
      <c r="AG165"/>
      <c r="AH165"/>
      <c r="AI165"/>
      <c r="AJ165"/>
      <c r="AK165"/>
      <c r="AL165"/>
      <c r="AN165"/>
    </row>
    <row r="166" spans="3:40">
      <c r="C166" s="17"/>
      <c r="N166"/>
      <c r="Q166"/>
      <c r="R166"/>
      <c r="AF166"/>
      <c r="AG166"/>
      <c r="AH166"/>
      <c r="AI166"/>
      <c r="AJ166"/>
      <c r="AK166"/>
      <c r="AL166"/>
      <c r="AN166"/>
    </row>
    <row r="167" spans="3:40">
      <c r="C167" s="17"/>
      <c r="N167"/>
      <c r="Q167"/>
      <c r="R167"/>
      <c r="AF167"/>
      <c r="AG167"/>
      <c r="AH167"/>
      <c r="AI167"/>
      <c r="AJ167"/>
      <c r="AK167"/>
      <c r="AL167"/>
      <c r="AN167"/>
    </row>
    <row r="168" spans="3:40">
      <c r="C168" s="17"/>
      <c r="N168"/>
      <c r="Q168"/>
      <c r="R168"/>
      <c r="AF168"/>
      <c r="AG168"/>
      <c r="AH168"/>
      <c r="AI168"/>
      <c r="AJ168"/>
      <c r="AK168"/>
      <c r="AL168"/>
      <c r="AN168"/>
    </row>
    <row r="169" spans="3:40">
      <c r="C169" s="17"/>
      <c r="N169"/>
      <c r="Q169"/>
      <c r="R169"/>
      <c r="AF169"/>
      <c r="AG169"/>
      <c r="AH169"/>
      <c r="AI169"/>
      <c r="AJ169"/>
      <c r="AK169"/>
      <c r="AL169"/>
      <c r="AN169"/>
    </row>
    <row r="170" spans="3:40">
      <c r="C170" s="17"/>
      <c r="N170"/>
      <c r="Q170"/>
      <c r="R170"/>
      <c r="AF170"/>
      <c r="AG170"/>
      <c r="AH170"/>
      <c r="AI170"/>
      <c r="AJ170"/>
      <c r="AK170"/>
      <c r="AL170"/>
      <c r="AN170"/>
    </row>
    <row r="171" spans="3:40">
      <c r="C171" s="17"/>
      <c r="N171"/>
      <c r="Q171"/>
      <c r="R171"/>
      <c r="AF171"/>
      <c r="AG171"/>
      <c r="AH171"/>
      <c r="AI171"/>
      <c r="AJ171"/>
      <c r="AK171"/>
      <c r="AL171"/>
      <c r="AN171"/>
    </row>
    <row r="172" spans="3:40">
      <c r="C172" s="17"/>
      <c r="N172"/>
      <c r="Q172"/>
      <c r="R172"/>
      <c r="AF172"/>
      <c r="AG172"/>
      <c r="AH172"/>
      <c r="AI172"/>
      <c r="AJ172"/>
      <c r="AK172"/>
      <c r="AL172"/>
      <c r="AN172"/>
    </row>
    <row r="173" spans="3:40">
      <c r="C173" s="17"/>
      <c r="N173"/>
      <c r="Q173"/>
      <c r="R173"/>
      <c r="AF173"/>
      <c r="AG173"/>
      <c r="AH173"/>
      <c r="AI173"/>
      <c r="AJ173"/>
      <c r="AK173"/>
      <c r="AL173"/>
      <c r="AN173"/>
    </row>
    <row r="174" spans="3:40">
      <c r="C174" s="17"/>
      <c r="N174"/>
      <c r="Q174"/>
      <c r="R174"/>
      <c r="AF174"/>
      <c r="AG174"/>
      <c r="AH174"/>
      <c r="AI174"/>
      <c r="AJ174"/>
      <c r="AK174"/>
      <c r="AL174"/>
      <c r="AN174"/>
    </row>
    <row r="175" spans="3:40">
      <c r="C175" s="17"/>
      <c r="N175"/>
      <c r="Q175"/>
      <c r="R175"/>
      <c r="AF175"/>
      <c r="AG175"/>
      <c r="AH175"/>
      <c r="AI175"/>
      <c r="AJ175"/>
      <c r="AK175"/>
      <c r="AL175"/>
      <c r="AN175"/>
    </row>
    <row r="176" spans="3:40">
      <c r="C176" s="17"/>
      <c r="N176"/>
      <c r="Q176"/>
      <c r="R176"/>
      <c r="AF176"/>
      <c r="AG176"/>
      <c r="AH176"/>
      <c r="AI176"/>
      <c r="AJ176"/>
      <c r="AK176"/>
      <c r="AL176"/>
      <c r="AN176"/>
    </row>
    <row r="177" spans="3:40">
      <c r="C177" s="17"/>
      <c r="N177"/>
      <c r="Q177"/>
      <c r="R177"/>
      <c r="AF177"/>
      <c r="AG177"/>
      <c r="AH177"/>
      <c r="AI177"/>
      <c r="AJ177"/>
      <c r="AK177"/>
      <c r="AL177"/>
      <c r="AN177"/>
    </row>
    <row r="178" spans="3:40">
      <c r="C178" s="17"/>
      <c r="N178"/>
      <c r="Q178"/>
      <c r="R178"/>
      <c r="AF178"/>
      <c r="AG178"/>
      <c r="AH178"/>
      <c r="AI178"/>
      <c r="AJ178"/>
      <c r="AK178"/>
      <c r="AL178"/>
      <c r="AN178"/>
    </row>
    <row r="179" spans="3:40">
      <c r="C179" s="17"/>
      <c r="N179"/>
      <c r="Q179"/>
      <c r="R179"/>
      <c r="AF179"/>
      <c r="AG179"/>
      <c r="AH179"/>
      <c r="AI179"/>
      <c r="AJ179"/>
      <c r="AK179"/>
      <c r="AL179"/>
      <c r="AN179"/>
    </row>
    <row r="180" spans="3:40">
      <c r="C180" s="17"/>
      <c r="N180"/>
      <c r="Q180"/>
      <c r="R180"/>
      <c r="AF180"/>
      <c r="AG180"/>
      <c r="AH180"/>
      <c r="AI180"/>
      <c r="AJ180"/>
      <c r="AK180"/>
      <c r="AL180"/>
      <c r="AN180"/>
    </row>
    <row r="181" spans="3:40">
      <c r="C181" s="17"/>
      <c r="N181"/>
      <c r="Q181"/>
      <c r="R181"/>
      <c r="AF181"/>
      <c r="AG181"/>
      <c r="AH181"/>
      <c r="AI181"/>
      <c r="AJ181"/>
      <c r="AK181"/>
      <c r="AL181"/>
      <c r="AN181"/>
    </row>
    <row r="182" spans="3:40">
      <c r="C182" s="17"/>
      <c r="N182"/>
      <c r="Q182"/>
      <c r="R182"/>
      <c r="AF182"/>
      <c r="AG182"/>
      <c r="AH182"/>
      <c r="AI182"/>
      <c r="AJ182"/>
      <c r="AK182"/>
      <c r="AL182"/>
      <c r="AN182"/>
    </row>
    <row r="183" spans="3:40">
      <c r="C183" s="17"/>
      <c r="N183"/>
      <c r="Q183"/>
      <c r="R183"/>
      <c r="AF183"/>
      <c r="AG183"/>
      <c r="AH183"/>
      <c r="AI183"/>
      <c r="AJ183"/>
      <c r="AK183"/>
      <c r="AL183"/>
      <c r="AN183"/>
    </row>
    <row r="184" spans="3:40">
      <c r="C184" s="17"/>
      <c r="N184"/>
      <c r="Q184"/>
      <c r="R184"/>
      <c r="AF184"/>
      <c r="AG184"/>
      <c r="AH184"/>
      <c r="AI184"/>
      <c r="AJ184"/>
      <c r="AK184"/>
      <c r="AL184"/>
      <c r="AN184"/>
    </row>
    <row r="185" spans="3:40">
      <c r="C185" s="17"/>
      <c r="N185"/>
      <c r="Q185"/>
      <c r="R185"/>
      <c r="AF185"/>
      <c r="AG185"/>
      <c r="AH185"/>
      <c r="AI185"/>
      <c r="AJ185"/>
      <c r="AK185"/>
      <c r="AL185"/>
      <c r="AN185"/>
    </row>
    <row r="186" spans="3:40">
      <c r="C186" s="17"/>
      <c r="N186"/>
      <c r="Q186"/>
      <c r="R186"/>
      <c r="AF186"/>
      <c r="AG186"/>
      <c r="AH186"/>
      <c r="AI186"/>
      <c r="AJ186"/>
      <c r="AK186"/>
      <c r="AL186"/>
      <c r="AN186"/>
    </row>
    <row r="187" spans="3:40">
      <c r="C187" s="17"/>
      <c r="N187"/>
      <c r="Q187"/>
      <c r="R187"/>
      <c r="AF187"/>
      <c r="AG187"/>
      <c r="AH187"/>
      <c r="AI187"/>
      <c r="AJ187"/>
      <c r="AK187"/>
      <c r="AL187"/>
      <c r="AN187"/>
    </row>
    <row r="188" spans="3:40">
      <c r="C188" s="17"/>
      <c r="N188"/>
      <c r="Q188"/>
      <c r="R188"/>
      <c r="AF188"/>
      <c r="AG188"/>
      <c r="AH188"/>
      <c r="AI188"/>
      <c r="AJ188"/>
      <c r="AK188"/>
      <c r="AL188"/>
      <c r="AN188"/>
    </row>
    <row r="189" spans="3:40">
      <c r="C189" s="17"/>
      <c r="N189"/>
      <c r="Q189"/>
      <c r="R189"/>
      <c r="AF189"/>
      <c r="AG189"/>
      <c r="AH189"/>
      <c r="AI189"/>
      <c r="AJ189"/>
      <c r="AK189"/>
      <c r="AL189"/>
      <c r="AN189"/>
    </row>
    <row r="190" spans="3:40">
      <c r="C190" s="17"/>
      <c r="N190"/>
      <c r="Q190"/>
      <c r="R190"/>
      <c r="AF190"/>
      <c r="AG190"/>
      <c r="AH190"/>
      <c r="AI190"/>
      <c r="AJ190"/>
      <c r="AK190"/>
      <c r="AL190"/>
      <c r="AN190"/>
    </row>
    <row r="191" spans="3:40">
      <c r="C191" s="17"/>
      <c r="N191"/>
      <c r="Q191"/>
      <c r="R191"/>
      <c r="AF191"/>
      <c r="AG191"/>
      <c r="AH191"/>
      <c r="AI191"/>
      <c r="AJ191"/>
      <c r="AK191"/>
      <c r="AL191"/>
      <c r="AN191"/>
    </row>
    <row r="192" spans="3:40">
      <c r="C192" s="17"/>
      <c r="N192"/>
      <c r="Q192"/>
      <c r="R192"/>
      <c r="AF192"/>
      <c r="AG192"/>
      <c r="AH192"/>
      <c r="AI192"/>
      <c r="AJ192"/>
      <c r="AK192"/>
      <c r="AL192"/>
      <c r="AN192"/>
    </row>
    <row r="193" spans="3:40">
      <c r="C193" s="17"/>
      <c r="N193"/>
      <c r="Q193"/>
      <c r="R193"/>
      <c r="AF193"/>
      <c r="AG193"/>
      <c r="AH193"/>
      <c r="AI193"/>
      <c r="AJ193"/>
      <c r="AK193"/>
      <c r="AL193"/>
      <c r="AN193"/>
    </row>
    <row r="194" spans="3:40">
      <c r="C194" s="17"/>
      <c r="N194"/>
      <c r="Q194"/>
      <c r="R194"/>
      <c r="AF194"/>
      <c r="AG194"/>
      <c r="AH194"/>
      <c r="AI194"/>
      <c r="AJ194"/>
      <c r="AK194"/>
      <c r="AL194"/>
      <c r="AN194"/>
    </row>
    <row r="195" spans="3:40">
      <c r="C195" s="17"/>
      <c r="N195"/>
      <c r="Q195"/>
      <c r="R195"/>
      <c r="AF195"/>
      <c r="AG195"/>
      <c r="AH195"/>
      <c r="AI195"/>
      <c r="AJ195"/>
      <c r="AK195"/>
      <c r="AL195"/>
      <c r="AN195"/>
    </row>
    <row r="196" spans="3:40">
      <c r="C196" s="17"/>
      <c r="N196"/>
      <c r="Q196"/>
      <c r="R196"/>
      <c r="AF196"/>
      <c r="AG196"/>
      <c r="AH196"/>
      <c r="AI196"/>
      <c r="AJ196"/>
      <c r="AK196"/>
      <c r="AL196"/>
      <c r="AN196"/>
    </row>
    <row r="197" spans="3:40">
      <c r="C197" s="17"/>
      <c r="N197"/>
      <c r="Q197"/>
      <c r="R197"/>
      <c r="AF197"/>
      <c r="AG197"/>
      <c r="AH197"/>
      <c r="AI197"/>
      <c r="AJ197"/>
      <c r="AK197"/>
      <c r="AL197"/>
      <c r="AN197"/>
    </row>
    <row r="198" spans="3:40">
      <c r="C198" s="17"/>
      <c r="N198"/>
      <c r="Q198"/>
      <c r="R198"/>
      <c r="AF198"/>
      <c r="AG198"/>
      <c r="AH198"/>
      <c r="AI198"/>
      <c r="AJ198"/>
      <c r="AK198"/>
      <c r="AL198"/>
      <c r="AN198"/>
    </row>
    <row r="199" spans="3:40">
      <c r="C199" s="17"/>
      <c r="N199"/>
      <c r="Q199"/>
      <c r="R199"/>
      <c r="AF199"/>
      <c r="AG199"/>
      <c r="AH199"/>
      <c r="AI199"/>
      <c r="AJ199"/>
      <c r="AK199"/>
      <c r="AL199"/>
      <c r="AN199"/>
    </row>
    <row r="200" spans="3:40">
      <c r="C200" s="17"/>
      <c r="N200"/>
      <c r="Q200"/>
      <c r="R200"/>
      <c r="AF200"/>
      <c r="AG200"/>
      <c r="AH200"/>
      <c r="AI200"/>
      <c r="AJ200"/>
      <c r="AK200"/>
      <c r="AL200"/>
      <c r="AN200"/>
    </row>
    <row r="201" spans="3:40">
      <c r="C201" s="17"/>
      <c r="N201"/>
      <c r="Q201"/>
      <c r="R201"/>
      <c r="AF201"/>
      <c r="AG201"/>
      <c r="AH201"/>
      <c r="AI201"/>
      <c r="AJ201"/>
      <c r="AK201"/>
      <c r="AL201"/>
      <c r="AN201"/>
    </row>
    <row r="202" spans="3:40">
      <c r="C202" s="17"/>
      <c r="N202"/>
      <c r="Q202"/>
      <c r="R202"/>
      <c r="AF202"/>
      <c r="AG202"/>
      <c r="AH202"/>
      <c r="AI202"/>
      <c r="AJ202"/>
      <c r="AK202"/>
      <c r="AL202"/>
      <c r="AN202"/>
    </row>
    <row r="203" spans="3:40">
      <c r="C203" s="17"/>
      <c r="N203"/>
      <c r="Q203"/>
      <c r="R203"/>
      <c r="AF203"/>
      <c r="AG203"/>
      <c r="AH203"/>
      <c r="AI203"/>
      <c r="AJ203"/>
      <c r="AK203"/>
      <c r="AL203"/>
      <c r="AN203"/>
    </row>
    <row r="204" spans="3:40">
      <c r="C204" s="17"/>
      <c r="N204"/>
      <c r="Q204"/>
      <c r="R204"/>
      <c r="AF204"/>
      <c r="AG204"/>
      <c r="AH204"/>
      <c r="AI204"/>
      <c r="AJ204"/>
      <c r="AK204"/>
      <c r="AL204"/>
      <c r="AN204"/>
    </row>
    <row r="205" spans="3:40">
      <c r="C205" s="17"/>
      <c r="N205"/>
      <c r="Q205"/>
      <c r="R205"/>
      <c r="AF205"/>
      <c r="AG205"/>
      <c r="AH205"/>
      <c r="AI205"/>
      <c r="AJ205"/>
      <c r="AK205"/>
      <c r="AL205"/>
      <c r="AN205"/>
    </row>
    <row r="206" spans="3:40">
      <c r="C206" s="17"/>
      <c r="N206"/>
      <c r="Q206"/>
      <c r="R206"/>
      <c r="AF206"/>
      <c r="AG206"/>
      <c r="AH206"/>
      <c r="AI206"/>
      <c r="AJ206"/>
      <c r="AK206"/>
      <c r="AL206"/>
      <c r="AN206"/>
    </row>
    <row r="207" spans="3:40">
      <c r="C207" s="17"/>
      <c r="N207"/>
      <c r="Q207"/>
      <c r="R207"/>
      <c r="AF207"/>
      <c r="AG207"/>
      <c r="AH207"/>
      <c r="AI207"/>
      <c r="AJ207"/>
      <c r="AK207"/>
      <c r="AL207"/>
      <c r="AN207"/>
    </row>
    <row r="208" spans="3:40">
      <c r="C208" s="17"/>
      <c r="N208"/>
      <c r="Q208"/>
      <c r="R208"/>
      <c r="AF208"/>
      <c r="AG208"/>
      <c r="AH208"/>
      <c r="AI208"/>
      <c r="AJ208"/>
      <c r="AK208"/>
      <c r="AL208"/>
      <c r="AN208"/>
    </row>
    <row r="209" spans="3:40">
      <c r="C209" s="17"/>
      <c r="N209"/>
      <c r="Q209"/>
      <c r="R209"/>
      <c r="AF209"/>
      <c r="AG209"/>
      <c r="AH209"/>
      <c r="AI209"/>
      <c r="AJ209"/>
      <c r="AK209"/>
      <c r="AL209"/>
      <c r="AN209"/>
    </row>
    <row r="210" spans="3:40">
      <c r="C210" s="17"/>
      <c r="N210"/>
      <c r="Q210"/>
      <c r="R210"/>
      <c r="AF210"/>
      <c r="AG210"/>
      <c r="AH210"/>
      <c r="AI210"/>
      <c r="AJ210"/>
      <c r="AK210"/>
      <c r="AL210"/>
      <c r="AN210"/>
    </row>
    <row r="211" spans="3:40">
      <c r="C211" s="17"/>
      <c r="N211"/>
      <c r="Q211"/>
      <c r="R211"/>
      <c r="AF211"/>
      <c r="AG211"/>
      <c r="AH211"/>
      <c r="AI211"/>
      <c r="AJ211"/>
      <c r="AK211"/>
      <c r="AL211"/>
      <c r="AN211"/>
    </row>
    <row r="212" spans="3:40">
      <c r="C212" s="17"/>
      <c r="N212"/>
      <c r="Q212"/>
      <c r="R212"/>
      <c r="AF212"/>
      <c r="AG212"/>
      <c r="AH212"/>
      <c r="AI212"/>
      <c r="AJ212"/>
      <c r="AK212"/>
      <c r="AL212"/>
      <c r="AN212"/>
    </row>
    <row r="213" spans="3:40">
      <c r="C213" s="17"/>
      <c r="N213"/>
      <c r="Q213"/>
      <c r="R213"/>
      <c r="AF213"/>
      <c r="AG213"/>
      <c r="AH213"/>
      <c r="AI213"/>
      <c r="AJ213"/>
      <c r="AK213"/>
      <c r="AL213"/>
      <c r="AN213"/>
    </row>
    <row r="214" spans="3:40">
      <c r="C214" s="17"/>
      <c r="N214"/>
      <c r="Q214"/>
      <c r="R214"/>
      <c r="AF214"/>
      <c r="AG214"/>
      <c r="AH214"/>
      <c r="AI214"/>
      <c r="AJ214"/>
      <c r="AK214"/>
      <c r="AL214"/>
      <c r="AN214"/>
    </row>
    <row r="215" spans="3:40">
      <c r="C215" s="17"/>
      <c r="N215"/>
      <c r="Q215"/>
      <c r="R215"/>
      <c r="AF215"/>
      <c r="AG215"/>
      <c r="AH215"/>
      <c r="AI215"/>
      <c r="AJ215"/>
      <c r="AK215"/>
      <c r="AL215"/>
      <c r="AN215"/>
    </row>
    <row r="216" spans="3:40">
      <c r="C216" s="17"/>
      <c r="N216"/>
      <c r="Q216"/>
      <c r="R216"/>
      <c r="AF216"/>
      <c r="AG216"/>
      <c r="AH216"/>
      <c r="AI216"/>
      <c r="AJ216"/>
      <c r="AK216"/>
      <c r="AL216"/>
      <c r="AN216"/>
    </row>
    <row r="217" spans="3:40">
      <c r="C217" s="17"/>
      <c r="N217"/>
      <c r="Q217"/>
      <c r="R217"/>
      <c r="AF217"/>
      <c r="AG217"/>
      <c r="AH217"/>
      <c r="AI217"/>
      <c r="AJ217"/>
      <c r="AK217"/>
      <c r="AL217"/>
      <c r="AN217"/>
    </row>
    <row r="218" spans="3:40">
      <c r="C218" s="17"/>
      <c r="N218"/>
      <c r="Q218"/>
      <c r="R218"/>
      <c r="AF218"/>
      <c r="AG218"/>
      <c r="AH218"/>
      <c r="AI218"/>
      <c r="AJ218"/>
      <c r="AK218"/>
      <c r="AL218"/>
      <c r="AN218"/>
    </row>
    <row r="219" spans="3:40">
      <c r="C219" s="17"/>
      <c r="N219"/>
      <c r="Q219"/>
      <c r="R219"/>
      <c r="AF219"/>
      <c r="AG219"/>
      <c r="AH219"/>
      <c r="AI219"/>
      <c r="AJ219"/>
      <c r="AK219"/>
      <c r="AL219"/>
      <c r="AN219"/>
    </row>
    <row r="220" spans="3:40">
      <c r="C220" s="17"/>
      <c r="N220"/>
      <c r="Q220"/>
      <c r="R220"/>
      <c r="AF220"/>
      <c r="AG220"/>
      <c r="AH220"/>
      <c r="AI220"/>
      <c r="AJ220"/>
      <c r="AK220"/>
      <c r="AL220"/>
      <c r="AN220"/>
    </row>
    <row r="221" spans="3:40">
      <c r="C221" s="17"/>
      <c r="N221"/>
      <c r="Q221"/>
      <c r="R221"/>
      <c r="AF221"/>
      <c r="AG221"/>
      <c r="AH221"/>
      <c r="AI221"/>
      <c r="AJ221"/>
      <c r="AK221"/>
      <c r="AL221"/>
      <c r="AN221"/>
    </row>
    <row r="222" spans="3:40">
      <c r="C222" s="17"/>
      <c r="N222"/>
      <c r="Q222"/>
      <c r="R222"/>
      <c r="AF222"/>
      <c r="AG222"/>
      <c r="AH222"/>
      <c r="AI222"/>
      <c r="AJ222"/>
      <c r="AK222"/>
      <c r="AL222"/>
      <c r="AN222"/>
    </row>
    <row r="223" spans="3:40">
      <c r="C223" s="17"/>
      <c r="N223"/>
      <c r="Q223"/>
      <c r="R223"/>
      <c r="AF223"/>
      <c r="AG223"/>
      <c r="AH223"/>
      <c r="AI223"/>
      <c r="AJ223"/>
      <c r="AK223"/>
      <c r="AL223"/>
      <c r="AN223"/>
    </row>
    <row r="224" spans="3:40">
      <c r="C224" s="17"/>
      <c r="N224"/>
      <c r="Q224"/>
      <c r="R224"/>
      <c r="AF224"/>
      <c r="AG224"/>
      <c r="AH224"/>
      <c r="AI224"/>
      <c r="AJ224"/>
      <c r="AK224"/>
      <c r="AL224"/>
      <c r="AN224"/>
    </row>
    <row r="225" spans="3:40">
      <c r="C225" s="17"/>
      <c r="N225"/>
      <c r="Q225"/>
      <c r="R225"/>
      <c r="AF225"/>
      <c r="AG225"/>
      <c r="AH225"/>
      <c r="AI225"/>
      <c r="AJ225"/>
      <c r="AK225"/>
      <c r="AL225"/>
      <c r="AN225"/>
    </row>
    <row r="226" spans="3:40">
      <c r="C226" s="17"/>
      <c r="N226"/>
      <c r="Q226"/>
      <c r="R226"/>
      <c r="AF226"/>
      <c r="AG226"/>
      <c r="AH226"/>
      <c r="AI226"/>
      <c r="AJ226"/>
      <c r="AK226"/>
      <c r="AL226"/>
      <c r="AN226"/>
    </row>
    <row r="227" spans="3:40">
      <c r="C227" s="17"/>
      <c r="N227"/>
      <c r="Q227"/>
      <c r="R227"/>
      <c r="AF227"/>
      <c r="AG227"/>
      <c r="AH227"/>
      <c r="AI227"/>
      <c r="AJ227"/>
      <c r="AK227"/>
      <c r="AL227"/>
      <c r="AN227"/>
    </row>
    <row r="228" spans="3:40">
      <c r="C228" s="17"/>
      <c r="N228"/>
      <c r="Q228"/>
      <c r="R228"/>
      <c r="AF228"/>
      <c r="AG228"/>
      <c r="AH228"/>
      <c r="AI228"/>
      <c r="AJ228"/>
      <c r="AK228"/>
      <c r="AL228"/>
      <c r="AN228"/>
    </row>
    <row r="229" spans="3:40">
      <c r="C229" s="17"/>
      <c r="N229"/>
      <c r="Q229"/>
      <c r="R229"/>
      <c r="AF229"/>
      <c r="AG229"/>
      <c r="AH229"/>
      <c r="AI229"/>
      <c r="AJ229"/>
      <c r="AK229"/>
      <c r="AL229"/>
      <c r="AN229"/>
    </row>
    <row r="230" spans="3:40">
      <c r="C230" s="17"/>
      <c r="N230"/>
      <c r="Q230"/>
      <c r="R230"/>
      <c r="AF230"/>
      <c r="AG230"/>
      <c r="AH230"/>
      <c r="AI230"/>
      <c r="AJ230"/>
      <c r="AK230"/>
      <c r="AL230"/>
      <c r="AN230"/>
    </row>
    <row r="231" spans="3:40">
      <c r="C231" s="17"/>
      <c r="N231"/>
      <c r="Q231"/>
      <c r="R231"/>
      <c r="AF231"/>
      <c r="AG231"/>
      <c r="AH231"/>
      <c r="AI231"/>
      <c r="AJ231"/>
      <c r="AK231"/>
      <c r="AL231"/>
      <c r="AN231"/>
    </row>
    <row r="232" spans="3:40">
      <c r="C232" s="17"/>
      <c r="N232"/>
      <c r="Q232"/>
      <c r="R232"/>
      <c r="AF232"/>
      <c r="AG232"/>
      <c r="AH232"/>
      <c r="AI232"/>
      <c r="AJ232"/>
      <c r="AK232"/>
      <c r="AL232"/>
      <c r="AN232"/>
    </row>
    <row r="233" spans="3:40">
      <c r="C233" s="17"/>
      <c r="N233"/>
      <c r="Q233"/>
      <c r="R233"/>
      <c r="AF233"/>
      <c r="AG233"/>
      <c r="AH233"/>
      <c r="AI233"/>
      <c r="AJ233"/>
      <c r="AK233"/>
      <c r="AL233"/>
      <c r="AN233"/>
    </row>
    <row r="234" spans="3:40">
      <c r="C234" s="17"/>
      <c r="N234"/>
      <c r="Q234"/>
      <c r="R234"/>
      <c r="AF234"/>
      <c r="AG234"/>
      <c r="AH234"/>
      <c r="AI234"/>
      <c r="AJ234"/>
      <c r="AK234"/>
      <c r="AL234"/>
      <c r="AN234"/>
    </row>
    <row r="235" spans="3:40">
      <c r="C235" s="17"/>
      <c r="N235"/>
      <c r="Q235"/>
      <c r="R235"/>
      <c r="AF235"/>
      <c r="AG235"/>
      <c r="AH235"/>
      <c r="AI235"/>
      <c r="AJ235"/>
      <c r="AK235"/>
      <c r="AL235"/>
      <c r="AN235"/>
    </row>
    <row r="236" spans="3:40">
      <c r="C236" s="17"/>
      <c r="N236"/>
      <c r="Q236"/>
      <c r="R236"/>
      <c r="AF236"/>
      <c r="AG236"/>
      <c r="AH236"/>
      <c r="AI236"/>
      <c r="AJ236"/>
      <c r="AK236"/>
      <c r="AL236"/>
      <c r="AN236"/>
    </row>
    <row r="237" spans="3:40">
      <c r="C237" s="17"/>
      <c r="N237"/>
      <c r="Q237"/>
      <c r="R237"/>
      <c r="AF237"/>
      <c r="AG237"/>
      <c r="AH237"/>
      <c r="AI237"/>
      <c r="AJ237"/>
      <c r="AK237"/>
      <c r="AL237"/>
      <c r="AN237"/>
    </row>
    <row r="238" spans="3:40">
      <c r="C238" s="17"/>
      <c r="N238"/>
      <c r="Q238"/>
      <c r="R238"/>
      <c r="AF238"/>
      <c r="AG238"/>
      <c r="AH238"/>
      <c r="AI238"/>
      <c r="AJ238"/>
      <c r="AK238"/>
      <c r="AL238"/>
      <c r="AN238"/>
    </row>
    <row r="239" spans="3:40">
      <c r="C239" s="17"/>
      <c r="N239"/>
      <c r="Q239"/>
      <c r="R239"/>
      <c r="AF239"/>
      <c r="AG239"/>
      <c r="AH239"/>
      <c r="AI239"/>
      <c r="AJ239"/>
      <c r="AK239"/>
      <c r="AL239"/>
      <c r="AN239"/>
    </row>
    <row r="240" spans="3:40">
      <c r="C240" s="17"/>
      <c r="N240"/>
      <c r="Q240"/>
      <c r="R240"/>
      <c r="AF240"/>
      <c r="AG240"/>
      <c r="AH240"/>
      <c r="AI240"/>
      <c r="AJ240"/>
      <c r="AK240"/>
      <c r="AL240"/>
      <c r="AN240"/>
    </row>
    <row r="241" spans="3:40">
      <c r="C241" s="17"/>
      <c r="N241"/>
      <c r="Q241"/>
      <c r="R241"/>
      <c r="AF241"/>
      <c r="AG241"/>
      <c r="AH241"/>
      <c r="AI241"/>
      <c r="AJ241"/>
      <c r="AK241"/>
      <c r="AL241"/>
      <c r="AN241"/>
    </row>
    <row r="242" spans="3:40">
      <c r="C242" s="17"/>
      <c r="N242"/>
      <c r="Q242"/>
      <c r="R242"/>
      <c r="AF242"/>
      <c r="AG242"/>
      <c r="AH242"/>
      <c r="AI242"/>
      <c r="AJ242"/>
      <c r="AK242"/>
      <c r="AL242"/>
      <c r="AN242"/>
    </row>
    <row r="243" spans="3:40">
      <c r="C243" s="17"/>
      <c r="N243"/>
      <c r="Q243"/>
      <c r="R243"/>
      <c r="AF243"/>
      <c r="AG243"/>
      <c r="AH243"/>
      <c r="AI243"/>
      <c r="AJ243"/>
      <c r="AK243"/>
      <c r="AL243"/>
      <c r="AN243"/>
    </row>
    <row r="244" spans="3:40">
      <c r="C244" s="17"/>
      <c r="N244"/>
      <c r="Q244"/>
      <c r="R244"/>
      <c r="AF244"/>
      <c r="AG244"/>
      <c r="AH244"/>
      <c r="AI244"/>
      <c r="AJ244"/>
      <c r="AK244"/>
      <c r="AL244"/>
      <c r="AN244"/>
    </row>
    <row r="245" spans="3:40">
      <c r="C245" s="17"/>
      <c r="N245"/>
      <c r="Q245"/>
      <c r="R245"/>
      <c r="AF245"/>
      <c r="AG245"/>
      <c r="AH245"/>
      <c r="AI245"/>
      <c r="AJ245"/>
      <c r="AK245"/>
      <c r="AL245"/>
      <c r="AN245"/>
    </row>
    <row r="246" spans="3:40">
      <c r="C246" s="17"/>
      <c r="N246"/>
      <c r="Q246"/>
      <c r="R246"/>
      <c r="AF246"/>
      <c r="AG246"/>
      <c r="AH246"/>
      <c r="AI246"/>
      <c r="AJ246"/>
      <c r="AK246"/>
      <c r="AL246"/>
      <c r="AN246"/>
    </row>
    <row r="247" spans="3:40">
      <c r="C247" s="17"/>
      <c r="N247"/>
      <c r="Q247"/>
      <c r="R247"/>
      <c r="AF247"/>
      <c r="AG247"/>
      <c r="AH247"/>
      <c r="AI247"/>
      <c r="AJ247"/>
      <c r="AK247"/>
      <c r="AL247"/>
      <c r="AN247"/>
    </row>
    <row r="248" spans="3:40">
      <c r="C248" s="17"/>
      <c r="N248"/>
      <c r="Q248"/>
      <c r="R248"/>
      <c r="AF248"/>
      <c r="AG248"/>
      <c r="AH248"/>
      <c r="AI248"/>
      <c r="AJ248"/>
      <c r="AK248"/>
      <c r="AL248"/>
      <c r="AN248"/>
    </row>
    <row r="249" spans="3:40">
      <c r="C249" s="17"/>
      <c r="N249"/>
      <c r="Q249"/>
      <c r="R249"/>
      <c r="AF249"/>
      <c r="AG249"/>
      <c r="AH249"/>
      <c r="AI249"/>
      <c r="AJ249"/>
      <c r="AK249"/>
      <c r="AL249"/>
      <c r="AN249"/>
    </row>
    <row r="250" spans="3:40">
      <c r="C250" s="17"/>
      <c r="N250"/>
      <c r="Q250"/>
      <c r="R250"/>
      <c r="AF250"/>
      <c r="AG250"/>
      <c r="AH250"/>
      <c r="AI250"/>
      <c r="AJ250"/>
      <c r="AK250"/>
      <c r="AL250"/>
      <c r="AN250"/>
    </row>
    <row r="251" spans="3:40">
      <c r="C251" s="17"/>
      <c r="N251"/>
      <c r="Q251"/>
      <c r="R251"/>
      <c r="AF251"/>
      <c r="AG251"/>
      <c r="AH251"/>
      <c r="AI251"/>
      <c r="AJ251"/>
      <c r="AK251"/>
      <c r="AL251"/>
      <c r="AN251"/>
    </row>
    <row r="252" spans="3:40">
      <c r="C252" s="17"/>
      <c r="N252"/>
      <c r="Q252"/>
      <c r="R252"/>
      <c r="AF252"/>
      <c r="AG252"/>
      <c r="AH252"/>
      <c r="AI252"/>
      <c r="AJ252"/>
      <c r="AK252"/>
      <c r="AL252"/>
      <c r="AN252"/>
    </row>
    <row r="253" spans="3:40">
      <c r="C253" s="17"/>
      <c r="N253"/>
      <c r="Q253"/>
      <c r="R253"/>
      <c r="AF253"/>
      <c r="AG253"/>
      <c r="AH253"/>
      <c r="AI253"/>
      <c r="AJ253"/>
      <c r="AK253"/>
      <c r="AL253"/>
      <c r="AN253"/>
    </row>
    <row r="254" spans="3:40">
      <c r="C254" s="17"/>
      <c r="N254"/>
      <c r="Q254"/>
      <c r="R254"/>
      <c r="AF254"/>
      <c r="AG254"/>
      <c r="AH254"/>
      <c r="AI254"/>
      <c r="AJ254"/>
      <c r="AK254"/>
      <c r="AL254"/>
      <c r="AN254"/>
    </row>
    <row r="255" spans="3:40">
      <c r="C255" s="17"/>
      <c r="N255"/>
      <c r="Q255"/>
      <c r="R255"/>
      <c r="AF255"/>
      <c r="AG255"/>
      <c r="AH255"/>
      <c r="AI255"/>
      <c r="AJ255"/>
      <c r="AK255"/>
      <c r="AL255"/>
      <c r="AN255"/>
    </row>
    <row r="256" spans="3:40">
      <c r="C256" s="17"/>
      <c r="N256"/>
      <c r="Q256"/>
      <c r="R256"/>
      <c r="AF256"/>
      <c r="AG256"/>
      <c r="AH256"/>
      <c r="AI256"/>
      <c r="AJ256"/>
      <c r="AK256"/>
      <c r="AL256"/>
      <c r="AN256"/>
    </row>
    <row r="257" spans="3:40">
      <c r="C257" s="17"/>
      <c r="N257"/>
      <c r="Q257"/>
      <c r="R257"/>
      <c r="AF257"/>
      <c r="AG257"/>
      <c r="AH257"/>
      <c r="AI257"/>
      <c r="AJ257"/>
      <c r="AK257"/>
      <c r="AL257"/>
      <c r="AN257"/>
    </row>
    <row r="258" spans="3:40">
      <c r="C258" s="17"/>
      <c r="N258"/>
      <c r="Q258"/>
      <c r="R258"/>
      <c r="AF258"/>
      <c r="AG258"/>
      <c r="AH258"/>
      <c r="AI258"/>
      <c r="AJ258"/>
      <c r="AK258"/>
      <c r="AL258"/>
      <c r="AN258"/>
    </row>
    <row r="259" spans="3:40">
      <c r="C259" s="17"/>
      <c r="N259"/>
      <c r="Q259"/>
      <c r="R259"/>
      <c r="AF259"/>
      <c r="AG259"/>
      <c r="AH259"/>
      <c r="AI259"/>
      <c r="AJ259"/>
      <c r="AK259"/>
      <c r="AL259"/>
      <c r="AN259"/>
    </row>
    <row r="260" spans="3:40">
      <c r="C260" s="17"/>
      <c r="N260"/>
      <c r="Q260"/>
      <c r="R260"/>
      <c r="AF260"/>
      <c r="AG260"/>
      <c r="AH260"/>
      <c r="AI260"/>
      <c r="AJ260"/>
      <c r="AK260"/>
      <c r="AL260"/>
      <c r="AN260"/>
    </row>
    <row r="261" spans="3:40">
      <c r="C261" s="17"/>
      <c r="N261"/>
      <c r="Q261"/>
      <c r="R261"/>
      <c r="AF261"/>
      <c r="AG261"/>
      <c r="AH261"/>
      <c r="AI261"/>
      <c r="AJ261"/>
      <c r="AK261"/>
      <c r="AL261"/>
      <c r="AN261"/>
    </row>
    <row r="262" spans="3:40">
      <c r="C262" s="17"/>
      <c r="N262"/>
      <c r="Q262"/>
      <c r="R262"/>
      <c r="AF262"/>
      <c r="AG262"/>
      <c r="AH262"/>
      <c r="AI262"/>
      <c r="AJ262"/>
      <c r="AK262"/>
      <c r="AL262"/>
      <c r="AN262"/>
    </row>
    <row r="263" spans="3:40">
      <c r="C263" s="17"/>
      <c r="N263"/>
      <c r="Q263"/>
      <c r="R263"/>
      <c r="AF263"/>
      <c r="AG263"/>
      <c r="AH263"/>
      <c r="AI263"/>
      <c r="AJ263"/>
      <c r="AK263"/>
      <c r="AL263"/>
      <c r="AN263"/>
    </row>
    <row r="264" spans="3:40">
      <c r="C264" s="17"/>
      <c r="N264"/>
      <c r="Q264"/>
      <c r="R264"/>
      <c r="AF264"/>
      <c r="AG264"/>
      <c r="AH264"/>
      <c r="AI264"/>
      <c r="AJ264"/>
      <c r="AK264"/>
      <c r="AL264"/>
      <c r="AN264"/>
    </row>
    <row r="265" spans="3:40">
      <c r="C265" s="17"/>
      <c r="N265"/>
      <c r="Q265"/>
      <c r="R265"/>
      <c r="AF265"/>
      <c r="AG265"/>
      <c r="AH265"/>
      <c r="AI265"/>
      <c r="AJ265"/>
      <c r="AK265"/>
      <c r="AL265"/>
      <c r="AN265"/>
    </row>
    <row r="266" spans="3:40">
      <c r="C266" s="17"/>
      <c r="N266"/>
      <c r="Q266"/>
      <c r="R266"/>
      <c r="AF266"/>
      <c r="AG266"/>
      <c r="AH266"/>
      <c r="AI266"/>
      <c r="AJ266"/>
      <c r="AK266"/>
      <c r="AL266"/>
      <c r="AN266"/>
    </row>
    <row r="267" spans="3:40">
      <c r="C267" s="17"/>
      <c r="N267"/>
      <c r="Q267"/>
      <c r="R267"/>
      <c r="AF267"/>
      <c r="AG267"/>
      <c r="AH267"/>
      <c r="AI267"/>
      <c r="AJ267"/>
      <c r="AK267"/>
      <c r="AL267"/>
      <c r="AN267"/>
    </row>
    <row r="268" spans="3:40">
      <c r="C268" s="17"/>
      <c r="N268"/>
      <c r="Q268"/>
      <c r="R268"/>
      <c r="AF268"/>
      <c r="AG268"/>
      <c r="AH268"/>
      <c r="AI268"/>
      <c r="AJ268"/>
      <c r="AK268"/>
      <c r="AL268"/>
      <c r="AN268"/>
    </row>
    <row r="269" spans="3:40">
      <c r="C269" s="17"/>
      <c r="N269"/>
      <c r="Q269"/>
      <c r="R269"/>
      <c r="AF269"/>
      <c r="AG269"/>
      <c r="AH269"/>
      <c r="AI269"/>
      <c r="AJ269"/>
      <c r="AK269"/>
      <c r="AL269"/>
      <c r="AN269"/>
    </row>
    <row r="270" spans="3:40">
      <c r="C270" s="17"/>
      <c r="N270"/>
      <c r="Q270"/>
      <c r="R270"/>
      <c r="AF270"/>
      <c r="AG270"/>
      <c r="AH270"/>
      <c r="AI270"/>
      <c r="AJ270"/>
      <c r="AK270"/>
      <c r="AL270"/>
      <c r="AN270"/>
    </row>
    <row r="271" spans="3:40">
      <c r="C271" s="17"/>
      <c r="N271"/>
      <c r="Q271"/>
      <c r="R271"/>
      <c r="AF271"/>
      <c r="AG271"/>
      <c r="AH271"/>
      <c r="AI271"/>
      <c r="AJ271"/>
      <c r="AK271"/>
      <c r="AL271"/>
      <c r="AN271"/>
    </row>
    <row r="272" spans="3:40">
      <c r="C272" s="17"/>
      <c r="N272"/>
      <c r="Q272"/>
      <c r="R272"/>
      <c r="AF272"/>
      <c r="AG272"/>
      <c r="AH272"/>
      <c r="AI272"/>
      <c r="AJ272"/>
      <c r="AK272"/>
      <c r="AL272"/>
      <c r="AN272"/>
    </row>
    <row r="273" spans="3:40">
      <c r="C273" s="17"/>
      <c r="N273"/>
      <c r="Q273"/>
      <c r="R273"/>
      <c r="AF273"/>
      <c r="AG273"/>
      <c r="AH273"/>
      <c r="AI273"/>
      <c r="AJ273"/>
      <c r="AK273"/>
      <c r="AL273"/>
      <c r="AN273"/>
    </row>
    <row r="274" spans="3:40">
      <c r="C274" s="17"/>
      <c r="N274"/>
      <c r="Q274"/>
      <c r="R274"/>
      <c r="AF274"/>
      <c r="AG274"/>
      <c r="AH274"/>
      <c r="AI274"/>
      <c r="AJ274"/>
      <c r="AK274"/>
      <c r="AL274"/>
      <c r="AN274"/>
    </row>
    <row r="275" spans="3:40">
      <c r="C275" s="17"/>
      <c r="N275"/>
      <c r="Q275"/>
      <c r="R275"/>
      <c r="AF275"/>
      <c r="AG275"/>
      <c r="AH275"/>
      <c r="AI275"/>
      <c r="AJ275"/>
      <c r="AK275"/>
      <c r="AL275"/>
      <c r="AN275"/>
    </row>
    <row r="276" spans="3:40">
      <c r="C276" s="17"/>
      <c r="N276"/>
      <c r="Q276"/>
      <c r="R276"/>
      <c r="AF276"/>
      <c r="AG276"/>
      <c r="AH276"/>
      <c r="AI276"/>
      <c r="AJ276"/>
      <c r="AK276"/>
      <c r="AL276"/>
      <c r="AN276"/>
    </row>
    <row r="277" spans="3:40">
      <c r="C277" s="17"/>
      <c r="N277"/>
      <c r="Q277"/>
      <c r="R277"/>
      <c r="AF277"/>
      <c r="AG277"/>
      <c r="AH277"/>
      <c r="AI277"/>
      <c r="AJ277"/>
      <c r="AK277"/>
      <c r="AL277"/>
      <c r="AN277"/>
    </row>
    <row r="278" spans="3:40">
      <c r="C278" s="17"/>
      <c r="N278"/>
      <c r="Q278"/>
      <c r="R278"/>
      <c r="AF278"/>
      <c r="AG278"/>
      <c r="AH278"/>
      <c r="AI278"/>
      <c r="AJ278"/>
      <c r="AK278"/>
      <c r="AL278"/>
      <c r="AN278"/>
    </row>
    <row r="279" spans="3:40">
      <c r="C279" s="17"/>
      <c r="N279"/>
      <c r="Q279"/>
      <c r="R279"/>
      <c r="AF279"/>
      <c r="AG279"/>
      <c r="AH279"/>
      <c r="AI279"/>
      <c r="AJ279"/>
      <c r="AK279"/>
      <c r="AL279"/>
      <c r="AN279"/>
    </row>
    <row r="280" spans="3:40">
      <c r="C280" s="17"/>
      <c r="N280"/>
      <c r="Q280"/>
      <c r="R280"/>
      <c r="AF280"/>
      <c r="AG280"/>
      <c r="AH280"/>
      <c r="AI280"/>
      <c r="AJ280"/>
      <c r="AK280"/>
      <c r="AL280"/>
      <c r="AN280"/>
    </row>
    <row r="281" spans="3:40">
      <c r="C281" s="17"/>
      <c r="N281"/>
      <c r="Q281"/>
      <c r="R281"/>
      <c r="AF281"/>
      <c r="AG281"/>
      <c r="AH281"/>
      <c r="AI281"/>
      <c r="AJ281"/>
      <c r="AK281"/>
      <c r="AL281"/>
      <c r="AN281"/>
    </row>
    <row r="282" spans="3:40">
      <c r="C282" s="17"/>
      <c r="N282"/>
      <c r="Q282"/>
      <c r="R282"/>
      <c r="AF282"/>
      <c r="AG282"/>
      <c r="AH282"/>
      <c r="AI282"/>
      <c r="AJ282"/>
      <c r="AK282"/>
      <c r="AL282"/>
      <c r="AN282"/>
    </row>
    <row r="283" spans="3:40">
      <c r="C283" s="17"/>
      <c r="N283"/>
      <c r="Q283"/>
      <c r="R283"/>
      <c r="AF283"/>
      <c r="AG283"/>
      <c r="AH283"/>
      <c r="AI283"/>
      <c r="AJ283"/>
      <c r="AK283"/>
      <c r="AL283"/>
      <c r="AN283"/>
    </row>
    <row r="284" spans="3:40">
      <c r="C284" s="17"/>
      <c r="N284"/>
      <c r="Q284"/>
      <c r="R284"/>
      <c r="AF284"/>
      <c r="AG284"/>
      <c r="AH284"/>
      <c r="AI284"/>
      <c r="AJ284"/>
      <c r="AK284"/>
      <c r="AL284"/>
      <c r="AN284"/>
    </row>
    <row r="285" spans="3:40">
      <c r="C285" s="17"/>
      <c r="N285"/>
      <c r="Q285"/>
      <c r="R285"/>
      <c r="AF285"/>
      <c r="AG285"/>
      <c r="AH285"/>
      <c r="AI285"/>
      <c r="AJ285"/>
      <c r="AK285"/>
      <c r="AL285"/>
      <c r="AN285"/>
    </row>
    <row r="286" spans="3:40">
      <c r="C286" s="17"/>
      <c r="N286"/>
      <c r="Q286"/>
      <c r="R286"/>
      <c r="AF286"/>
      <c r="AG286"/>
      <c r="AH286"/>
      <c r="AI286"/>
      <c r="AJ286"/>
      <c r="AK286"/>
      <c r="AL286"/>
      <c r="AN286"/>
    </row>
    <row r="287" spans="3:40">
      <c r="C287" s="17"/>
      <c r="N287"/>
      <c r="Q287"/>
      <c r="R287"/>
      <c r="AF287"/>
      <c r="AG287"/>
      <c r="AH287"/>
      <c r="AI287"/>
      <c r="AJ287"/>
      <c r="AK287"/>
      <c r="AL287"/>
      <c r="AN287"/>
    </row>
    <row r="288" spans="3:40">
      <c r="C288" s="17"/>
      <c r="N288"/>
      <c r="Q288"/>
      <c r="R288"/>
      <c r="AF288"/>
      <c r="AG288"/>
      <c r="AH288"/>
      <c r="AI288"/>
      <c r="AJ288"/>
      <c r="AK288"/>
      <c r="AL288"/>
      <c r="AN288"/>
    </row>
    <row r="289" spans="3:40">
      <c r="C289" s="17"/>
      <c r="N289"/>
      <c r="Q289"/>
      <c r="R289"/>
      <c r="AF289"/>
      <c r="AG289"/>
      <c r="AH289"/>
      <c r="AI289"/>
      <c r="AJ289"/>
      <c r="AK289"/>
      <c r="AL289"/>
      <c r="AN289"/>
    </row>
    <row r="290" spans="3:40">
      <c r="C290" s="17"/>
      <c r="N290"/>
      <c r="Q290"/>
      <c r="R290"/>
      <c r="AF290"/>
      <c r="AG290"/>
      <c r="AH290"/>
      <c r="AI290"/>
      <c r="AJ290"/>
      <c r="AK290"/>
      <c r="AL290"/>
      <c r="AN290"/>
    </row>
    <row r="291" spans="3:40">
      <c r="C291" s="17"/>
      <c r="N291"/>
      <c r="Q291"/>
      <c r="R291"/>
      <c r="AF291"/>
      <c r="AG291"/>
      <c r="AH291"/>
      <c r="AI291"/>
      <c r="AJ291"/>
      <c r="AK291"/>
      <c r="AL291"/>
      <c r="AN291"/>
    </row>
    <row r="292" spans="3:40">
      <c r="C292" s="17"/>
      <c r="N292"/>
      <c r="Q292"/>
      <c r="R292"/>
      <c r="AF292"/>
      <c r="AG292"/>
      <c r="AH292"/>
      <c r="AI292"/>
      <c r="AJ292"/>
      <c r="AK292"/>
      <c r="AL292"/>
      <c r="AN292"/>
    </row>
    <row r="293" spans="3:40">
      <c r="C293" s="17"/>
      <c r="N293"/>
      <c r="Q293"/>
      <c r="R293"/>
      <c r="AF293"/>
      <c r="AG293"/>
      <c r="AH293"/>
      <c r="AI293"/>
      <c r="AJ293"/>
      <c r="AK293"/>
      <c r="AL293"/>
      <c r="AN293"/>
    </row>
    <row r="294" spans="3:40">
      <c r="C294" s="17"/>
      <c r="N294"/>
      <c r="Q294"/>
      <c r="R294"/>
      <c r="AF294"/>
      <c r="AG294"/>
      <c r="AH294"/>
      <c r="AI294"/>
      <c r="AJ294"/>
      <c r="AK294"/>
      <c r="AL294"/>
      <c r="AN294"/>
    </row>
    <row r="295" spans="3:40">
      <c r="C295" s="17"/>
      <c r="N295"/>
      <c r="Q295"/>
      <c r="R295"/>
      <c r="AF295"/>
      <c r="AG295"/>
      <c r="AH295"/>
      <c r="AI295"/>
      <c r="AJ295"/>
      <c r="AK295"/>
      <c r="AL295"/>
      <c r="AN295"/>
    </row>
    <row r="296" spans="3:40">
      <c r="C296" s="17"/>
      <c r="N296"/>
      <c r="Q296"/>
      <c r="R296"/>
      <c r="AF296"/>
      <c r="AG296"/>
      <c r="AH296"/>
      <c r="AI296"/>
      <c r="AJ296"/>
      <c r="AK296"/>
      <c r="AL296"/>
      <c r="AN296"/>
    </row>
    <row r="297" spans="3:40">
      <c r="C297" s="17"/>
      <c r="N297"/>
      <c r="Q297"/>
      <c r="R297"/>
      <c r="AF297"/>
      <c r="AG297"/>
      <c r="AH297"/>
      <c r="AI297"/>
      <c r="AJ297"/>
      <c r="AK297"/>
      <c r="AL297"/>
      <c r="AN297"/>
    </row>
    <row r="298" spans="3:40">
      <c r="C298" s="17"/>
      <c r="N298"/>
      <c r="Q298"/>
      <c r="R298"/>
      <c r="AF298"/>
      <c r="AG298"/>
      <c r="AH298"/>
      <c r="AI298"/>
      <c r="AJ298"/>
      <c r="AK298"/>
      <c r="AL298"/>
      <c r="AN298"/>
    </row>
    <row r="299" spans="3:40">
      <c r="C299" s="17"/>
      <c r="N299"/>
      <c r="Q299"/>
      <c r="R299"/>
      <c r="AF299"/>
      <c r="AG299"/>
      <c r="AH299"/>
      <c r="AI299"/>
      <c r="AJ299"/>
      <c r="AK299"/>
      <c r="AL299"/>
      <c r="AN299"/>
    </row>
    <row r="300" spans="3:40">
      <c r="C300" s="17"/>
      <c r="N300"/>
      <c r="Q300"/>
      <c r="R300"/>
      <c r="AF300"/>
      <c r="AG300"/>
      <c r="AH300"/>
      <c r="AI300"/>
      <c r="AJ300"/>
      <c r="AK300"/>
      <c r="AL300"/>
      <c r="AN300"/>
    </row>
    <row r="301" spans="3:40">
      <c r="C301" s="17"/>
      <c r="N301"/>
      <c r="Q301"/>
      <c r="R301"/>
      <c r="AF301"/>
      <c r="AG301"/>
      <c r="AH301"/>
      <c r="AI301"/>
      <c r="AJ301"/>
      <c r="AK301"/>
      <c r="AL301"/>
      <c r="AN301"/>
    </row>
    <row r="302" spans="3:40">
      <c r="C302" s="17"/>
      <c r="N302"/>
      <c r="Q302"/>
      <c r="R302"/>
      <c r="AF302"/>
      <c r="AG302"/>
      <c r="AH302"/>
      <c r="AI302"/>
      <c r="AJ302"/>
      <c r="AK302"/>
      <c r="AL302"/>
      <c r="AN302"/>
    </row>
    <row r="303" spans="3:40">
      <c r="C303" s="17"/>
      <c r="N303"/>
      <c r="Q303"/>
      <c r="R303"/>
      <c r="AF303"/>
      <c r="AG303"/>
      <c r="AH303"/>
      <c r="AI303"/>
      <c r="AJ303"/>
      <c r="AK303"/>
      <c r="AL303"/>
      <c r="AN303"/>
    </row>
    <row r="304" spans="3:40">
      <c r="C304" s="17"/>
      <c r="N304"/>
      <c r="Q304"/>
      <c r="R304"/>
      <c r="AF304"/>
      <c r="AG304"/>
      <c r="AH304"/>
      <c r="AI304"/>
      <c r="AJ304"/>
      <c r="AK304"/>
      <c r="AL304"/>
      <c r="AN304"/>
    </row>
    <row r="305" spans="3:40">
      <c r="C305" s="17"/>
      <c r="N305"/>
      <c r="Q305"/>
      <c r="R305"/>
      <c r="AF305"/>
      <c r="AG305"/>
      <c r="AH305"/>
      <c r="AI305"/>
      <c r="AJ305"/>
      <c r="AK305"/>
      <c r="AL305"/>
      <c r="AN305"/>
    </row>
    <row r="306" spans="3:40">
      <c r="C306" s="17"/>
      <c r="N306"/>
      <c r="Q306"/>
      <c r="R306"/>
      <c r="AF306"/>
      <c r="AG306"/>
      <c r="AH306"/>
      <c r="AI306"/>
      <c r="AJ306"/>
      <c r="AK306"/>
      <c r="AL306"/>
      <c r="AN306"/>
    </row>
    <row r="307" spans="3:40">
      <c r="C307" s="17"/>
      <c r="N307"/>
      <c r="Q307"/>
      <c r="R307"/>
      <c r="AF307"/>
      <c r="AG307"/>
      <c r="AH307"/>
      <c r="AI307"/>
      <c r="AJ307"/>
      <c r="AK307"/>
      <c r="AL307"/>
      <c r="AN307"/>
    </row>
    <row r="308" spans="3:40">
      <c r="C308" s="17"/>
      <c r="N308"/>
      <c r="Q308"/>
      <c r="R308"/>
      <c r="AF308"/>
      <c r="AG308"/>
      <c r="AH308"/>
      <c r="AI308"/>
      <c r="AJ308"/>
      <c r="AK308"/>
      <c r="AL308"/>
      <c r="AN308"/>
    </row>
    <row r="309" spans="3:40">
      <c r="C309" s="17"/>
      <c r="N309"/>
      <c r="Q309"/>
      <c r="R309"/>
      <c r="AF309"/>
      <c r="AG309"/>
      <c r="AH309"/>
      <c r="AI309"/>
      <c r="AJ309"/>
      <c r="AK309"/>
      <c r="AL309"/>
      <c r="AN309"/>
    </row>
    <row r="310" spans="3:40">
      <c r="C310" s="17"/>
      <c r="N310"/>
      <c r="Q310"/>
      <c r="R310"/>
      <c r="AF310"/>
      <c r="AG310"/>
      <c r="AH310"/>
      <c r="AI310"/>
      <c r="AJ310"/>
      <c r="AK310"/>
      <c r="AL310"/>
      <c r="AN310"/>
    </row>
    <row r="311" spans="3:40">
      <c r="C311" s="17"/>
      <c r="N311"/>
      <c r="Q311"/>
      <c r="R311"/>
      <c r="AF311"/>
      <c r="AG311"/>
      <c r="AH311"/>
      <c r="AI311"/>
      <c r="AJ311"/>
      <c r="AK311"/>
      <c r="AL311"/>
      <c r="AN311"/>
    </row>
    <row r="312" spans="3:40">
      <c r="C312" s="17"/>
      <c r="N312"/>
      <c r="Q312"/>
      <c r="R312"/>
      <c r="AF312"/>
      <c r="AG312"/>
      <c r="AH312"/>
      <c r="AI312"/>
      <c r="AJ312"/>
      <c r="AK312"/>
      <c r="AL312"/>
      <c r="AN312"/>
    </row>
    <row r="313" spans="3:40">
      <c r="C313" s="17"/>
      <c r="N313"/>
      <c r="Q313"/>
      <c r="R313"/>
      <c r="AF313"/>
      <c r="AG313"/>
      <c r="AH313"/>
      <c r="AI313"/>
      <c r="AJ313"/>
      <c r="AK313"/>
      <c r="AL313"/>
      <c r="AN313"/>
    </row>
    <row r="314" spans="3:40">
      <c r="C314" s="17"/>
      <c r="N314"/>
      <c r="Q314"/>
      <c r="R314"/>
      <c r="AF314"/>
      <c r="AG314"/>
      <c r="AH314"/>
      <c r="AI314"/>
      <c r="AJ314"/>
      <c r="AK314"/>
      <c r="AL314"/>
      <c r="AN314"/>
    </row>
    <row r="315" spans="3:40">
      <c r="C315" s="17"/>
      <c r="N315"/>
      <c r="Q315"/>
      <c r="R315"/>
      <c r="AF315"/>
      <c r="AG315"/>
      <c r="AH315"/>
      <c r="AI315"/>
      <c r="AJ315"/>
      <c r="AK315"/>
      <c r="AL315"/>
      <c r="AN315"/>
    </row>
  </sheetData>
  <mergeCells count="24">
    <mergeCell ref="S5:S7"/>
    <mergeCell ref="R1:R3"/>
    <mergeCell ref="T5:T7"/>
    <mergeCell ref="P6:Q6"/>
    <mergeCell ref="S1:Z3"/>
    <mergeCell ref="K2:L2"/>
    <mergeCell ref="K3:L3"/>
    <mergeCell ref="M2:N2"/>
    <mergeCell ref="M3:N3"/>
    <mergeCell ref="R5:R7"/>
    <mergeCell ref="O5:Q5"/>
    <mergeCell ref="AB5:AC6"/>
    <mergeCell ref="K6:L6"/>
    <mergeCell ref="G1:G3"/>
    <mergeCell ref="H1:H3"/>
    <mergeCell ref="K1:L1"/>
    <mergeCell ref="M1:N1"/>
    <mergeCell ref="B5:N5"/>
    <mergeCell ref="C6:D6"/>
    <mergeCell ref="E6:F6"/>
    <mergeCell ref="G6:H6"/>
    <mergeCell ref="I6:J6"/>
    <mergeCell ref="M6:N6"/>
    <mergeCell ref="U5:AA6"/>
  </mergeCells>
  <pageMargins left="0.75" right="0.75" top="1" bottom="1" header="0.5" footer="0.5"/>
  <pageSetup paperSize="9" orientation="portrait" horizontalDpi="4294967292" verticalDpi="4294967292"/>
  <ignoredErrors>
    <ignoredError sqref="C9" emptyCellReference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/>
  <dimension ref="A1:AW613"/>
  <sheetViews>
    <sheetView tabSelected="1" workbookViewId="0">
      <pane xSplit="2" ySplit="7" topLeftCell="S286" activePane="bottomRight" state="frozen"/>
      <selection activeCell="Q459" sqref="Q459"/>
      <selection pane="topRight" activeCell="Q459" sqref="Q459"/>
      <selection pane="bottomLeft" activeCell="Q459" sqref="Q459"/>
      <selection pane="bottomRight" activeCell="H100" sqref="H100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42143</v>
      </c>
      <c r="K2" s="141">
        <f>U8</f>
        <v>85</v>
      </c>
      <c r="L2" s="39"/>
      <c r="M2" s="142">
        <f>V8</f>
        <v>21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MAX(A8:A839)</f>
        <v>42453</v>
      </c>
      <c r="K3" s="12">
        <f>VLOOKUP(MAX(A8:A839),A8:AF839,21,TRUE)</f>
        <v>0</v>
      </c>
      <c r="L3" s="39"/>
      <c r="M3" s="2">
        <f>VLOOKUP(MAX(A8:A839),A8:AG839,22,TRUE)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'Andrew-SESSION'!A9</f>
        <v>42143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>
        <f>MAX(I9:I13)</f>
        <v>17.5</v>
      </c>
      <c r="J8" s="132">
        <f t="array" ref="J8">MAX(IF(I9:I13=I8,J9:J13))</f>
        <v>15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51" t="e">
        <f>IF($A$8='Andrew-SESSION'!$A$9,INDEX('Andrew-SESSION'!$K$9:$T$41, MATCH("*1k Row*",'Andrew-SESSION'!$B$9:$B$15,0), MATCH("*1st*",'Andrew-SESSION'!$K$7:$T$7,0)),"")</f>
        <v>#N/A</v>
      </c>
      <c r="P8" s="151" t="e">
        <f>IF($A$8='Andrew-SESSION'!$A$9,INDEX('Andrew-SESSION'!$K$9:$T$41, MATCH("*HIIT*",'Andrew-SESSION'!$B$9:$B$15,0), MATCH("*1st*",'Andrew-SESSION'!$K$7:$T$7,0)),"")</f>
        <v>#N/A</v>
      </c>
      <c r="Q8" s="10" t="e">
        <f>INDEX('Andrew-SESSION'!$L$9:$U$41, MATCH("*HIIT*",'Andrew-SESSION'!$B$9:$B$15,0), MATCH("*1st*",'Andrew-SESSION'!$K$7:$T$7,0))</f>
        <v>#N/A</v>
      </c>
      <c r="R8" s="10">
        <f>'Andrew-SESSION'!U9</f>
        <v>0</v>
      </c>
      <c r="U8" s="8">
        <f>'Andrew-SESSION'!A10</f>
        <v>85</v>
      </c>
      <c r="V8" s="8">
        <f>'Andrew-SESSION'!A11</f>
        <v>21</v>
      </c>
      <c r="W8">
        <v>35</v>
      </c>
      <c r="X8">
        <v>101</v>
      </c>
      <c r="Y8">
        <v>89</v>
      </c>
      <c r="Z8">
        <v>91</v>
      </c>
      <c r="AA8">
        <v>50</v>
      </c>
      <c r="AM8" s="51"/>
    </row>
    <row r="9" spans="1:40">
      <c r="B9" t="s">
        <v>3</v>
      </c>
      <c r="C9" s="132" t="e">
        <f>IF($A8='Andrew-SESSION'!$A9,INDEX('Andrew-SESSION'!$K9:$T41, MATCH("*Squat*",'Andrew-SESSION'!$B$9:$B$15,0), MATCH("*1st*",'Andrew-SESSION'!$K$7:$T$7,0)),"")</f>
        <v>#N/A</v>
      </c>
      <c r="D9" s="50" t="e">
        <f>INDEX('Andrew-SESSION'!$L$9:$U$41, MATCH("*Squat*",'Andrew-SESSION'!$B$9:$B$15,0), MATCH("*1st*",'Andrew-SESSION'!$K$7:$T$7,0))</f>
        <v>#N/A</v>
      </c>
      <c r="E9" s="112" t="e">
        <f>IF($A$8='Andrew-SESSION'!$A$9,INDEX('Andrew-SESSION'!$K$9:$T$41, MATCH("*Deadlift*",'Andrew-SESSION'!$B$9:$B$15,0), MATCH("*1st*",'Andrew-SESSION'!$K$7:$T$7,0)),"")</f>
        <v>#N/A</v>
      </c>
      <c r="F9" s="112" t="e">
        <f>INDEX('Andrew-SESSION'!$L$9:$U$41, MATCH("*Deadlift*",'Andrew-SESSION'!$B$9:$B$15,0), MATCH("*1st*",'Andrew-SESSION'!$K$7:$T$7,0))</f>
        <v>#N/A</v>
      </c>
      <c r="G9" s="112" t="e">
        <f>IF($A$8='Andrew-SESSION'!$A$9,INDEX('Andrew-SESSION'!$K$9:$T$41, MATCH("*Bench Press*",'Andrew-SESSION'!$B$9:$B$15,0), MATCH("*1st*",'Andrew-SESSION'!$K$7:$T$7,0)),"")</f>
        <v>#N/A</v>
      </c>
      <c r="H9" s="112" t="e">
        <f>INDEX('Andrew-SESSION'!$L$9:$U$41, MATCH("*Bench Press*",'Andrew-SESSION'!$B$9:$B$15,0), MATCH("*1st*",'Andrew-SESSION'!$K$7:$T$7,0))</f>
        <v>#N/A</v>
      </c>
      <c r="I9" s="118">
        <f>IF($A$8='Andrew-SESSION'!$A$9,INDEX('Andrew-SESSION'!$K$9:$T$41, MATCH("*Military*",'Andrew-SESSION'!$B$9:$B$15,0), MATCH("*1st*",'Andrew-SESSION'!$K$7:$T$7,0)),"")</f>
        <v>17.5</v>
      </c>
      <c r="J9" s="52">
        <f>INDEX('Andrew-SESSION'!$L$9:$U$41, MATCH("*Military*",'Andrew-SESSION'!$B$9:$B$15,0), MATCH("*1st*",'Andrew-SESSION'!$K$7:$T$7,0))</f>
        <v>12</v>
      </c>
      <c r="K9" s="112" t="e">
        <f>IF($A$8='Andrew-SESSION'!$A$9,INDEX('Andrew-SESSION'!$K$9:$T$41, MATCH("*Clean *",'Andrew-SESSION'!$B$9:$B$15,0), MATCH("*1st*",'Andrew-SESSION'!$K$7:$T$7,0)),"")</f>
        <v>#N/A</v>
      </c>
      <c r="L9" s="112" t="e">
        <f>INDEX('Andrew-SESSION'!$L$9:$U$41, MATCH("*Clean *",'Andrew-SESSION'!$B$9:$B$15,0), MATCH("*1st*",'Andrew-SESSION'!$K$7:$T$7,0))</f>
        <v>#N/A</v>
      </c>
      <c r="M9" s="112" t="e">
        <f>IF($A$8='Andrew-SESSION'!$A$9,INDEX('Andrew-SESSION'!$K$9:$T$41, MATCH("*Lat Pulldown*",'Andrew-SESSION'!$B$9:$B$15,0), MATCH("*1st*",'Andrew-SESSION'!$K$7:$T$7,0)),"")</f>
        <v>#N/A</v>
      </c>
      <c r="N9" s="112" t="e">
        <f>INDEX('Andrew-SESSION'!$L$9:$U$41, MATCH("*Lat Pulldown*",'Andrew-SESSION'!$B$9:$B$15,0), MATCH("*1st*",'Andrew-SESSION'!$K$7:$T$7,0))</f>
        <v>#N/A</v>
      </c>
      <c r="O9" s="151"/>
      <c r="P9" s="151"/>
    </row>
    <row r="10" spans="1:40">
      <c r="B10" t="s">
        <v>4</v>
      </c>
      <c r="C10" s="132" t="e">
        <f>IF($A$8='Andrew-SESSION'!$A$9,INDEX('Andrew-SESSION'!$K$9:$T$41, MATCH("*Squat*",'Andrew-SESSION'!$B$9:$B$15,0), MATCH("*2ND*",'Andrew-SESSION'!$K$7:$T$7,0)),"")</f>
        <v>#N/A</v>
      </c>
      <c r="D10" s="50" t="e">
        <f>INDEX('Andrew-SESSION'!$L$9:$U$41, MATCH("*Squat*",'Andrew-SESSION'!$B$9:$B$15,0), MATCH("*2nd*",'Andrew-SESSION'!$K$7:$T$7,0))</f>
        <v>#N/A</v>
      </c>
      <c r="E10" s="112" t="e">
        <f>IF($A$8='Andrew-SESSION'!$A$9,INDEX('Andrew-SESSION'!$K$9:$T$41, MATCH("*Deadlift*",'Andrew-SESSION'!$B$9:$B$15,0), MATCH("*2ND*",'Andrew-SESSION'!$K$7:$T$7,0)),"")</f>
        <v>#N/A</v>
      </c>
      <c r="F10" s="112" t="e">
        <f>INDEX('Andrew-SESSION'!$L$9:$U$41, MATCH("*Deadlift*",'Andrew-SESSION'!$B$9:$B$15,0), MATCH("*2nd*",'Andrew-SESSION'!$K$7:$T$7,0))</f>
        <v>#N/A</v>
      </c>
      <c r="G10" s="112" t="e">
        <f>IF($A$8='Andrew-SESSION'!$A$9,INDEX('Andrew-SESSION'!$K$9:$T$41, MATCH("*Bench Press*",'Andrew-SESSION'!$B$9:$B$15,0), MATCH("*2ND*",'Andrew-SESSION'!$K$7:$T$7,0)),"")</f>
        <v>#N/A</v>
      </c>
      <c r="H10" s="112" t="e">
        <f>INDEX('Andrew-SESSION'!$L$9:$U$41, MATCH("*Bench Press*",'Andrew-SESSION'!$B$9:$B$15,0), MATCH("*2nd*",'Andrew-SESSION'!$K$7:$T$7,0))</f>
        <v>#N/A</v>
      </c>
      <c r="I10" s="118">
        <f>IF($A$8='Andrew-SESSION'!$A$9,INDEX('Andrew-SESSION'!$K$9:$T$41, MATCH("*Military*",'Andrew-SESSION'!$B$9:$B$15,0), MATCH("*2ND*",'Andrew-SESSION'!$K$7:$T$7,0)),"")</f>
        <v>17.5</v>
      </c>
      <c r="J10" s="52">
        <f>INDEX('Andrew-SESSION'!$L$9:$U$41, MATCH("*Military*",'Andrew-SESSION'!$B$9:$B$15,0), MATCH("*2nd*",'Andrew-SESSION'!$K$7:$T$7,0))</f>
        <v>15</v>
      </c>
      <c r="K10" s="112" t="e">
        <f>IF($A$8='Andrew-SESSION'!$A$9,INDEX('Andrew-SESSION'!$K$9:$T$41, MATCH("*Clean *",'Andrew-SESSION'!$B$9:$B$15,0), MATCH("*2ND*",'Andrew-SESSION'!$K$7:$T$7,0)),"")</f>
        <v>#N/A</v>
      </c>
      <c r="L10" s="112" t="e">
        <f>INDEX('Andrew-SESSION'!$L$9:$U$41, MATCH("*Clean *",'Andrew-SESSION'!$B$9:$B$15,0), MATCH("*2nd*",'Andrew-SESSION'!$K$7:$T$7,0))</f>
        <v>#N/A</v>
      </c>
      <c r="M10" s="112" t="e">
        <f>IF($A$8='Andrew-SESSION'!$A$9,INDEX('Andrew-SESSION'!$K$9:$T$41, MATCH("*Lat Pulldown*",'Andrew-SESSION'!$B$9:$B$15,0), MATCH("*2ND*",'Andrew-SESSION'!$K$7:$T$7,0)),"")</f>
        <v>#N/A</v>
      </c>
      <c r="N10" s="112" t="e">
        <f>INDEX('Andrew-SESSION'!$L$9:$U$41, MATCH("*Lat Pulldown*",'Andrew-SESSION'!$B$9:$B$15,0), MATCH("*2nd*",'Andrew-SESSION'!$K$7:$T$7,0))</f>
        <v>#N/A</v>
      </c>
      <c r="O10" s="151"/>
      <c r="P10" s="151"/>
    </row>
    <row r="11" spans="1:40">
      <c r="B11" t="s">
        <v>5</v>
      </c>
      <c r="C11" s="132" t="e">
        <f>IF($A$8='Andrew-SESSION'!$A$9,INDEX('Andrew-SESSION'!$K$9:$T$41, MATCH("*Squat*",'Andrew-SESSION'!$B$9:$B$15,0), MATCH("*3rd*",'Andrew-SESSION'!$K$7:$T$7,0)),"")</f>
        <v>#N/A</v>
      </c>
      <c r="D11" s="50" t="e">
        <f>INDEX('Andrew-SESSION'!$L$9:$U$41, MATCH("*Squat*",'Andrew-SESSION'!$B$9:$B$15,0), MATCH("*3rd*",'Andrew-SESSION'!$K$7:$T$7,0))</f>
        <v>#N/A</v>
      </c>
      <c r="E11" s="112" t="e">
        <f>IF($A$8='Andrew-SESSION'!$A$9,INDEX('Andrew-SESSION'!$K$9:$T$41, MATCH("*Deadlift*",'Andrew-SESSION'!$B$9:$B$15,0), MATCH("*3rd*",'Andrew-SESSION'!$K$7:$T$7,0)),"")</f>
        <v>#N/A</v>
      </c>
      <c r="F11" s="112" t="e">
        <f>INDEX('Andrew-SESSION'!$L$9:$U$41, MATCH("*Deadlift*",'Andrew-SESSION'!$B$9:$B$15,0), MATCH("*3rd*",'Andrew-SESSION'!$K$7:$T$7,0))</f>
        <v>#N/A</v>
      </c>
      <c r="G11" s="112" t="e">
        <f>IF($A$8='Andrew-SESSION'!$A$9,INDEX('Andrew-SESSION'!$K$9:$T$41, MATCH("*Bench Press*",'Andrew-SESSION'!$B$9:$B$15,0), MATCH("*3rd*",'Andrew-SESSION'!$K$7:$T$7,0)),"")</f>
        <v>#N/A</v>
      </c>
      <c r="H11" s="112" t="e">
        <f>INDEX('Andrew-SESSION'!$L$9:$U$41, MATCH("*Bench Press*",'Andrew-SESSION'!$B$9:$B$15,0), MATCH("*3rd*",'Andrew-SESSION'!$K$7:$T$7,0))</f>
        <v>#N/A</v>
      </c>
      <c r="I11" s="118">
        <f>IF($A$8='Andrew-SESSION'!$A$9,INDEX('Andrew-SESSION'!$K$9:$T$41, MATCH("*Military*",'Andrew-SESSION'!$B$9:$B$15,0), MATCH("*3rd*",'Andrew-SESSION'!$K$7:$T$7,0)),"")</f>
        <v>17.5</v>
      </c>
      <c r="J11" s="52">
        <f>INDEX('Andrew-SESSION'!$L$9:$U$41, MATCH("*Military*",'Andrew-SESSION'!$B$9:$B$15,0), MATCH("*3rd*",'Andrew-SESSION'!$K$7:$T$7,0))</f>
        <v>12</v>
      </c>
      <c r="K11" s="112" t="e">
        <f>IF($A$8='Andrew-SESSION'!$A$9,INDEX('Andrew-SESSION'!$K$9:$T$41, MATCH("*Clean *",'Andrew-SESSION'!$B$9:$B$15,0), MATCH("*3rd*",'Andrew-SESSION'!$K$7:$T$7,0)),"")</f>
        <v>#N/A</v>
      </c>
      <c r="L11" s="112" t="e">
        <f>INDEX('Andrew-SESSION'!$L$9:$U$41, MATCH("*Clean *",'Andrew-SESSION'!$B$9:$B$15,0), MATCH("*3rd*",'Andrew-SESSION'!$K$7:$T$7,0))</f>
        <v>#N/A</v>
      </c>
      <c r="M11" s="112" t="e">
        <f>IF($A$8='Andrew-SESSION'!$A$9,INDEX('Andrew-SESSION'!$K$9:$T$41, MATCH("*Lat Pulldown*",'Andrew-SESSION'!$B$9:$B$15,0), MATCH("*3rd*",'Andrew-SESSION'!$K$7:$T$7,0)),"")</f>
        <v>#N/A</v>
      </c>
      <c r="N11" s="112" t="e">
        <f>INDEX('Andrew-SESSION'!$L$9:$U$41, MATCH("*Lat Pulldown*",'Andrew-SESSION'!$B$9:$B$15,0), MATCH("*3rd*",'Andrew-SESSION'!$K$7:$T$7,0))</f>
        <v>#N/A</v>
      </c>
      <c r="O11" s="151"/>
      <c r="P11" s="151"/>
    </row>
    <row r="12" spans="1:40">
      <c r="B12" t="s">
        <v>6</v>
      </c>
      <c r="C12" s="132" t="e">
        <f>IF($A$8='Andrew-SESSION'!$A$9,INDEX('Andrew-SESSION'!$K$9:$T$41, MATCH("*Squat*",'Andrew-SESSION'!$B$9:$B$15,0), MATCH("*4th*",'Andrew-SESSION'!$K$7:$T$7,0)),"")</f>
        <v>#N/A</v>
      </c>
      <c r="D12" s="50" t="e">
        <f>INDEX('Andrew-SESSION'!$L$9:$U$41, MATCH("*Squat*",'Andrew-SESSION'!$B$9:$B$15,0), MATCH("*4th*",'Andrew-SESSION'!$K$7:$T$7,0))</f>
        <v>#N/A</v>
      </c>
      <c r="E12" s="112" t="e">
        <f>IF($A$8='Andrew-SESSION'!$A$9,INDEX('Andrew-SESSION'!$K$9:$T$41, MATCH("*Deadlift*",'Andrew-SESSION'!$B$9:$B$15,0), MATCH("*4th*",'Andrew-SESSION'!$K$7:$T$7,0)),"")</f>
        <v>#N/A</v>
      </c>
      <c r="F12" s="112" t="e">
        <f>INDEX('Andrew-SESSION'!$L$9:$U$41, MATCH("*Deadlift*",'Andrew-SESSION'!$B$9:$B$15,0), MATCH("*4th*",'Andrew-SESSION'!$K$7:$T$7,0))</f>
        <v>#N/A</v>
      </c>
      <c r="G12" s="112" t="e">
        <f>IF($A$8='Andrew-SESSION'!$A$9,INDEX('Andrew-SESSION'!$K$9:$T$41, MATCH("*Bench Press*",'Andrew-SESSION'!$B$9:$B$15,0), MATCH("*4th*",'Andrew-SESSION'!$K$7:$T$7,0)),"")</f>
        <v>#N/A</v>
      </c>
      <c r="H12" s="112" t="e">
        <f>INDEX('Andrew-SESSION'!$L$9:$U$41, MATCH("*Bench Press*",'Andrew-SESSION'!$B$9:$B$15,0), MATCH("*4th*",'Andrew-SESSION'!$K$7:$T$7,0))</f>
        <v>#N/A</v>
      </c>
      <c r="I12" s="118">
        <f>IF($A$8='Andrew-SESSION'!$A$9,INDEX('Andrew-SESSION'!$K$9:$T$41, MATCH("*Military*",'Andrew-SESSION'!$B$9:$B$15,0), MATCH("*4th*",'Andrew-SESSION'!$K$7:$T$7,0)),"")</f>
        <v>17.5</v>
      </c>
      <c r="J12" s="52">
        <f>INDEX('Andrew-SESSION'!$L$9:$U$41, MATCH("*Military*",'Andrew-SESSION'!$B$9:$B$15,0), MATCH("*4th*",'Andrew-SESSION'!$K$7:$T$7,0))</f>
        <v>12</v>
      </c>
      <c r="K12" s="112" t="e">
        <f>IF($A$8='Andrew-SESSION'!$A$9,INDEX('Andrew-SESSION'!$K$9:$T$41, MATCH("*Clean *",'Andrew-SESSION'!$B$9:$B$15,0), MATCH("*4th*",'Andrew-SESSION'!$K$7:$T$7,0)),"")</f>
        <v>#N/A</v>
      </c>
      <c r="L12" s="112" t="e">
        <f>INDEX('Andrew-SESSION'!$L$9:$U$41, MATCH("*Clean *",'Andrew-SESSION'!$B$9:$B$15,0), MATCH("*4th*",'Andrew-SESSION'!$K$7:$T$7,0))</f>
        <v>#N/A</v>
      </c>
      <c r="M12" s="112" t="e">
        <f>IF($A$8='Andrew-SESSION'!$A$9,INDEX('Andrew-SESSION'!$K$9:$T$41, MATCH("*Lat Pulldown*",'Andrew-SESSION'!$B$9:$B$15,0), MATCH("*4th*",'Andrew-SESSION'!$K$7:$T$7,0)),"")</f>
        <v>#N/A</v>
      </c>
      <c r="N12" s="112" t="e">
        <f>INDEX('Andrew-SESSION'!$L$9:$U$41, MATCH("*Lat Pulldown*",'Andrew-SESSION'!$B$9:$B$15,0), MATCH("*4th*",'Andrew-SESSION'!$K$7:$T$7,0))</f>
        <v>#N/A</v>
      </c>
      <c r="O12" s="151"/>
      <c r="P12" s="151"/>
    </row>
    <row r="13" spans="1:40">
      <c r="B13" t="s">
        <v>7</v>
      </c>
      <c r="C13" s="132" t="e">
        <f>IF($A$8='Andrew-SESSION'!$A$9,INDEX('Andrew-SESSION'!$K$9:$T$41, MATCH("*Squat*",'Andrew-SESSION'!$B$9:$B$15,0), MATCH("*5th*",'Andrew-SESSION'!$K$7:$T$7,0)),"")</f>
        <v>#N/A</v>
      </c>
      <c r="D13" s="50" t="e">
        <f>INDEX('Andrew-SESSION'!$L$9:$U$41, MATCH("*Squat*",'Andrew-SESSION'!$B$9:$B$15,0), MATCH("*5th*",'Andrew-SESSION'!$K$7:$T$7,0))</f>
        <v>#N/A</v>
      </c>
      <c r="E13" s="112" t="e">
        <f>IF($A$8='Andrew-SESSION'!$A$9,INDEX('Andrew-SESSION'!$K$9:$T$41, MATCH("*Deadlift*",'Andrew-SESSION'!$B$9:$B$15,0), MATCH("*5th*",'Andrew-SESSION'!$K$7:$T$7,0)),"")</f>
        <v>#N/A</v>
      </c>
      <c r="F13" s="112" t="e">
        <f>INDEX('Andrew-SESSION'!$L$9:$U$41, MATCH("*Deadlift*",'Andrew-SESSION'!$B$9:$B$15,0), MATCH("*5th*",'Andrew-SESSION'!$K$7:$T$7,0))</f>
        <v>#N/A</v>
      </c>
      <c r="G13" s="112" t="e">
        <f>IF($A$8='Andrew-SESSION'!$A$9,INDEX('Andrew-SESSION'!$K$9:$T$41, MATCH("*Bench Press*",'Andrew-SESSION'!$B$9:$B$15,0), MATCH("*5th*",'Andrew-SESSION'!$K$7:$T$7,0)),"")</f>
        <v>#N/A</v>
      </c>
      <c r="H13" s="112" t="e">
        <f>INDEX('Andrew-SESSION'!$L$9:$U$41, MATCH("*Bench Press*",'Andrew-SESSION'!$B$9:$B$15,0), MATCH("*5th*",'Andrew-SESSION'!$K$7:$T$7,0))</f>
        <v>#N/A</v>
      </c>
      <c r="I13" s="118">
        <f>IF($A$8='Andrew-SESSION'!$A$9,INDEX('Andrew-SESSION'!$K$9:$T$41, MATCH("*Military*",'Andrew-SESSION'!$B$9:$B$15,0), MATCH("*5th*",'Andrew-SESSION'!$K$7:$T$7,0)),"")</f>
        <v>0</v>
      </c>
      <c r="J13" s="52">
        <f>INDEX('Andrew-SESSION'!$L$9:$U$41, MATCH("*Military*",'Andrew-SESSION'!$B$9:$B$15,0), MATCH("*5th*",'Andrew-SESSION'!$K$7:$T$7,0))</f>
        <v>0</v>
      </c>
      <c r="K13" s="112" t="e">
        <f>IF($A$8='Andrew-SESSION'!$A$9,INDEX('Andrew-SESSION'!$K$9:$T$41, MATCH("*Clean *",'Andrew-SESSION'!$B$9:$B$15,0), MATCH("*5th*",'Andrew-SESSION'!$K$7:$T$7,0)),"")</f>
        <v>#N/A</v>
      </c>
      <c r="L13" s="112" t="e">
        <f>INDEX('Andrew-SESSION'!$L$9:$U$41, MATCH("*Clean *",'Andrew-SESSION'!$B$9:$B$15,0), MATCH("*5th*",'Andrew-SESSION'!$K$7:$T$7,0))</f>
        <v>#N/A</v>
      </c>
      <c r="M13" s="112" t="e">
        <f>IF($A$8='Andrew-SESSION'!$A$9,INDEX('Andrew-SESSION'!$K$9:$T$41, MATCH("*Lat Pulldown*",'Andrew-SESSION'!$B$9:$B$15,0), MATCH("*5th*",'Andrew-SESSION'!$K$7:$T$7,0)),"")</f>
        <v>#N/A</v>
      </c>
      <c r="N13" s="112" t="e">
        <f>INDEX('Andrew-SESSION'!$L$9:$U$41, MATCH("*Lat Pulldown*",'Andrew-SESSION'!$B$9:$B$15,0), MATCH("*5th*",'Andrew-SESSION'!$K$7:$T$7,0))</f>
        <v>#N/A</v>
      </c>
      <c r="O13" s="174"/>
      <c r="P13" s="151"/>
    </row>
    <row r="14" spans="1:40">
      <c r="A14" s="129">
        <f>'Andrew-SESSION'!A17</f>
        <v>42150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 t="e">
        <f>MAX(E15:E19)</f>
        <v>#N/A</v>
      </c>
      <c r="F14" s="140" t="e">
        <f t="array" ref="F14">MAX(IF(E15:E19=E14,F15:F19))</f>
        <v>#N/A</v>
      </c>
      <c r="G14" s="134">
        <f>MAX(G15:G19)</f>
        <v>55</v>
      </c>
      <c r="H14" s="140">
        <f t="array" ref="H14">MAX(IF(G15:G19=G14,H15:H19))</f>
        <v>12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52" t="e">
        <f>IF($A$14='Andrew-SESSION'!$A$17,INDEX('Andrew-SESSION'!$K$17:$T$23, MATCH("*1k Row*",'Andrew-SESSION'!$B$9:$B$15,0), MATCH("*1st*",'Andrew-SESSION'!$K$7:$T$7,0)),"")</f>
        <v>#N/A</v>
      </c>
      <c r="P14" s="152" t="e">
        <f>IF($A$14='Andrew-SESSION'!$A$17,INDEX('Andrew-SESSION'!$K$17:$T$23, MATCH("*HIIT*",'Andrew-SESSION'!$B$17:$B$23,0), MATCH("*1st*",'Andrew-SESSION'!$K$7:$T$7,0)),"")</f>
        <v>#N/A</v>
      </c>
      <c r="Q14" s="117" t="e">
        <f>INDEX('Andrew-SESSION'!$L$17:$U$23, MATCH("*HIIT*",'Andrew-SESSION'!$B$17:$B$23,0), MATCH("*1st*",'Andrew-SESSION'!$K$7:$T$7,0))</f>
        <v>#N/A</v>
      </c>
      <c r="R14" s="117">
        <f>'Andrew-SESSION'!U17</f>
        <v>0</v>
      </c>
      <c r="S14" s="116"/>
      <c r="T14" s="116"/>
      <c r="U14" s="120">
        <f>IF('Andrew-SESSION'!A18&lt;&gt;"",'Andrew-SESSION'!A18,"")</f>
        <v>87</v>
      </c>
      <c r="V14" s="120" t="str">
        <f>IF('Andrew-SESSION'!A19&lt;&gt;"",'Andrew-SESSION'!A19,"")</f>
        <v/>
      </c>
      <c r="W14" s="116"/>
      <c r="X14" s="116"/>
      <c r="Y14" s="116"/>
      <c r="Z14" s="116"/>
      <c r="AA14" s="116"/>
      <c r="AB14" s="116"/>
      <c r="AC14" s="116"/>
      <c r="AM14" s="51"/>
    </row>
    <row r="15" spans="1:40">
      <c r="B15" s="11" t="s">
        <v>3</v>
      </c>
      <c r="C15" s="132" t="e">
        <f>IF($A$14='Andrew-SESSION'!$A$17,INDEX('Andrew-SESSION'!$K$17:$T$23, MATCH("*Squat*",'Andrew-SESSION'!$B$17:$B$23,0), MATCH("*1st*",'Andrew-SESSION'!$K$7:$T$7,0)),"")</f>
        <v>#N/A</v>
      </c>
      <c r="D15" s="50" t="e">
        <f>INDEX('Andrew-SESSION'!$L$17:$U$23, MATCH("*Squat*",'Andrew-SESSION'!$B$17:$B$23,0), MATCH("*1ST*",'Andrew-SESSION'!$K$7:$T$7,0))</f>
        <v>#N/A</v>
      </c>
      <c r="E15" s="131" t="e">
        <f>IF($A$14='Andrew-SESSION'!$A$17,INDEX('Andrew-SESSION'!$K$17:$T$23, MATCH("*Deadlift*",'Andrew-SESSION'!$B$17:$B$23,0), MATCH("*1st*",'Andrew-SESSION'!$K$7:$T$7,0)),"")</f>
        <v>#N/A</v>
      </c>
      <c r="F15" s="131" t="e">
        <f>INDEX('Andrew-SESSION'!$L$17:$U$23, MATCH("*Deadlift*",'Andrew-SESSION'!$B$17:$B$23,0), MATCH("*1st*",'Andrew-SESSION'!$K$7:$T$7,0))</f>
        <v>#N/A</v>
      </c>
      <c r="G15" s="131">
        <f>IF($A$14='Andrew-SESSION'!$A$17,INDEX('Andrew-SESSION'!$K$17:$T$23, MATCH("*Bench Press*",'Andrew-SESSION'!$B$17:$B$23,0), MATCH("*1st*",'Andrew-SESSION'!$K$7:$T$7,0)),"")</f>
        <v>40</v>
      </c>
      <c r="H15" s="131">
        <f>INDEX('Andrew-SESSION'!$L$17:$U$23, MATCH("*Bench Press*",'Andrew-SESSION'!$B$17:$B$23,0), MATCH("*1st*",'Andrew-SESSION'!$K$7:$T$7,0))</f>
        <v>10</v>
      </c>
      <c r="I15" s="132" t="e">
        <f>IF($A$14='Andrew-SESSION'!$A$17,INDEX('Andrew-SESSION'!$K$17:$T$23, MATCH("*Military*",'Andrew-SESSION'!$B$17:$B$23,0), MATCH("*1st*",'Andrew-SESSION'!$K$7:$T$7,0)),"")</f>
        <v>#N/A</v>
      </c>
      <c r="J15" s="51" t="e">
        <f>INDEX('Andrew-SESSION'!$L$17:$U$23, MATCH("*Military*",'Andrew-SESSION'!$B$17:$B$23,0), MATCH("*1st*",'Andrew-SESSION'!$K$7:$T$7,0))</f>
        <v>#N/A</v>
      </c>
      <c r="K15" s="138" t="e">
        <f>IF($A$14='Andrew-SESSION'!$A$17,INDEX('Andrew-SESSION'!$K$17:$T$23, MATCH("*Clean *",'Andrew-SESSION'!$B$17:$B$23,0), MATCH("*1st*",'Andrew-SESSION'!$K$7:$T$7,0)),"")</f>
        <v>#N/A</v>
      </c>
      <c r="L15" s="51" t="e">
        <f>INDEX('Andrew-SESSION'!$L$17:$U$23, MATCH("*Clean *",'Andrew-SESSION'!$B$17:$B$23,0), MATCH("*1st*",'Andrew-SESSION'!$K$7:$T$7,0))</f>
        <v>#N/A</v>
      </c>
      <c r="M15" s="131" t="e">
        <f>IF($A$14='Andrew-SESSION'!$A$17,INDEX('Andrew-SESSION'!$K$17:$T$23, MATCH("*Lat Pulldown*",'Andrew-SESSION'!$B$17:$B$23,0), MATCH("*1st*",'Andrew-SESSION'!$K$7:$T$7,0)),"")</f>
        <v>#N/A</v>
      </c>
      <c r="N15" s="48" t="e">
        <f>INDEX('Andrew-SESSION'!$L$17:$U$23, MATCH("*Lat Pulldown*",'Andrew-SESSION'!$B$17:$B$23,0), MATCH("*1st*",'Andrew-SESSION'!$K$7:$T$7,0))</f>
        <v>#N/A</v>
      </c>
      <c r="O15" s="151"/>
      <c r="P15" s="151"/>
    </row>
    <row r="16" spans="1:40">
      <c r="B16" t="s">
        <v>4</v>
      </c>
      <c r="C16" s="132" t="e">
        <f>IF($A$14='Andrew-SESSION'!$A$17,INDEX('Andrew-SESSION'!$K$17:$T$23, MATCH("*Squat*",'Andrew-SESSION'!$B$17:$B$23,0), MATCH("*2ND*",'Andrew-SESSION'!$K$7:$T$7,0)),"")</f>
        <v>#N/A</v>
      </c>
      <c r="D16" s="50" t="e">
        <f>INDEX('Andrew-SESSION'!$L$17:$U$41, MATCH("*Squat*",'Andrew-SESSION'!$B$17:$B$23,0), MATCH("*2nd*",'Andrew-SESSION'!$K$7:$T$7,0))</f>
        <v>#N/A</v>
      </c>
      <c r="E16" s="131" t="e">
        <f>IF($A$14='Andrew-SESSION'!$A$17,INDEX('Andrew-SESSION'!$K$17:$T$23, MATCH("*Deadlift*",'Andrew-SESSION'!$B$17:$B$23,0), MATCH("*2ND*",'Andrew-SESSION'!$K$7:$T$7,0)),"")</f>
        <v>#N/A</v>
      </c>
      <c r="F16" s="131" t="e">
        <f>INDEX('Andrew-SESSION'!$L$9:$U$41, MATCH("*Deadlift*",'Andrew-SESSION'!$B$17:$B$23,0), MATCH("*2nd*",'Andrew-SESSION'!$K$7:$T$7,0))</f>
        <v>#N/A</v>
      </c>
      <c r="G16" s="131">
        <f>IF($A$14='Andrew-SESSION'!$A$17,INDEX('Andrew-SESSION'!$K$17:$T$23, MATCH("*Bench Press*",'Andrew-SESSION'!$B$17:$B$23,0), MATCH("*2ND*",'Andrew-SESSION'!$K$7:$T$7,0)),"")</f>
        <v>45</v>
      </c>
      <c r="H16" s="131">
        <f>INDEX('Andrew-SESSION'!$L$9:$U$41, MATCH("*Bench Press*",'Andrew-SESSION'!$B$17:$B$23,0), MATCH("*2nd*",'Andrew-SESSION'!$K$7:$T$7,0))</f>
        <v>12</v>
      </c>
      <c r="I16" s="132" t="e">
        <f>IF($A$14='Andrew-SESSION'!$A$17,INDEX('Andrew-SESSION'!$K$17:$T$23, MATCH("*Military*",'Andrew-SESSION'!$B$17:$B$23,0), MATCH("*2ND*",'Andrew-SESSION'!$K$7:$T$7,0)),"")</f>
        <v>#N/A</v>
      </c>
      <c r="J16" s="51" t="e">
        <f>INDEX('Andrew-SESSION'!$L$17:$U$41, MATCH("*Military*",'Andrew-SESSION'!$B$17:$B$23,0), MATCH("*2nd*",'Andrew-SESSION'!$K$7:$T$7,0))</f>
        <v>#N/A</v>
      </c>
      <c r="K16" s="138" t="e">
        <f>IF($A$14='Andrew-SESSION'!$A$17,INDEX('Andrew-SESSION'!$K$17:$T$23, MATCH("*Clean *",'Andrew-SESSION'!$B$17:$B$23,0), MATCH("*2ND*",'Andrew-SESSION'!$K$7:$T$7,0)),"")</f>
        <v>#N/A</v>
      </c>
      <c r="L16" s="51" t="e">
        <f>INDEX('Andrew-SESSION'!$L$17:$U$41, MATCH("*Clean *",'Andrew-SESSION'!$B$17:$B$23,0), MATCH("*2nd*",'Andrew-SESSION'!$K$7:$T$7,0))</f>
        <v>#N/A</v>
      </c>
      <c r="M16" s="131" t="e">
        <f>IF($A$14='Andrew-SESSION'!$A$17,INDEX('Andrew-SESSION'!$K$17:$T$23, MATCH("*Lat Pulldown*",'Andrew-SESSION'!$B$17:$B$23,0), MATCH("*2ND*",'Andrew-SESSION'!$K$7:$T$7,0)),"")</f>
        <v>#N/A</v>
      </c>
      <c r="N16" s="48" t="e">
        <f>INDEX('Andrew-SESSION'!$L$17:$U$41, MATCH("*Lat Pulldown*",'Andrew-SESSION'!$B$17:$B$23,0), MATCH("*2nd*",'Andrew-SESSION'!$K$7:$T$7,0))</f>
        <v>#N/A</v>
      </c>
      <c r="O16" s="151"/>
      <c r="P16" s="151"/>
    </row>
    <row r="17" spans="1:39">
      <c r="B17" t="s">
        <v>5</v>
      </c>
      <c r="C17" s="132" t="e">
        <f>IF($A$14='Andrew-SESSION'!$A$17,INDEX('Andrew-SESSION'!$K$17:$T$23, MATCH("*Squat*",'Andrew-SESSION'!$B$17:$B$23,0), MATCH("*3rd*",'Andrew-SESSION'!$K$7:$T$7,0)),"")</f>
        <v>#N/A</v>
      </c>
      <c r="D17" s="50" t="e">
        <f>INDEX('Andrew-SESSION'!$L$17:$U$41, MATCH("*Squat*",'Andrew-SESSION'!$B$17:$B$23,0), MATCH("*3rd*",'Andrew-SESSION'!$K$7:$T$7,0))</f>
        <v>#N/A</v>
      </c>
      <c r="E17" s="131" t="e">
        <f>IF($A$14='Andrew-SESSION'!$A$17,INDEX('Andrew-SESSION'!$K$17:$T$23, MATCH("*Deadlift*",'Andrew-SESSION'!$B$17:$B$23,0), MATCH("*3rd*",'Andrew-SESSION'!$K$7:$T$7,0)),"")</f>
        <v>#N/A</v>
      </c>
      <c r="F17" s="131" t="e">
        <f>INDEX('Andrew-SESSION'!$L$9:$U$41, MATCH("*Deadlift*",'Andrew-SESSION'!$B$17:$B$23,0), MATCH("*3rd*",'Andrew-SESSION'!$K$7:$T$7,0))</f>
        <v>#N/A</v>
      </c>
      <c r="G17" s="131">
        <f>IF($A$14='Andrew-SESSION'!$A$17,INDEX('Andrew-SESSION'!$K$17:$T$23, MATCH("*Bench Press*",'Andrew-SESSION'!$B$17:$B$23,0), MATCH("*3rd*",'Andrew-SESSION'!$K$7:$T$7,0)),"")</f>
        <v>50</v>
      </c>
      <c r="H17" s="131">
        <f>INDEX('Andrew-SESSION'!$L$17:$U$41, MATCH("*Bench Press*",'Andrew-SESSION'!$B$17:$B$23,0), MATCH("*3rd*",'Andrew-SESSION'!$K$7:$T$7,0))</f>
        <v>12</v>
      </c>
      <c r="I17" s="132" t="e">
        <f>IF($A$14='Andrew-SESSION'!$A$17,INDEX('Andrew-SESSION'!$K$17:$T$23, MATCH("*Military*",'Andrew-SESSION'!$B$17:$B$23,0), MATCH("*3rd*",'Andrew-SESSION'!$K$7:$T$7,0)),"")</f>
        <v>#N/A</v>
      </c>
      <c r="J17" s="51" t="e">
        <f>INDEX('Andrew-SESSION'!$L$17:$U$41, MATCH("*Military*",'Andrew-SESSION'!$B$17:$B$23,0), MATCH("*3rd*",'Andrew-SESSION'!$K$7:$T$7,0))</f>
        <v>#N/A</v>
      </c>
      <c r="K17" s="138" t="e">
        <f>IF($A$14='Andrew-SESSION'!$A$17,INDEX('Andrew-SESSION'!$K$17:$T$23, MATCH("*Clean *",'Andrew-SESSION'!$B$17:$B$23,0), MATCH("*3rd*",'Andrew-SESSION'!$K$7:$T$7,0)),"")</f>
        <v>#N/A</v>
      </c>
      <c r="L17" s="51" t="e">
        <f>INDEX('Andrew-SESSION'!$L$17:$U$41, MATCH("*Clean *",'Andrew-SESSION'!$B$17:$B$23,0), MATCH("*3rd*",'Andrew-SESSION'!$K$7:$T$7,0))</f>
        <v>#N/A</v>
      </c>
      <c r="M17" s="131" t="e">
        <f>IF($A$14='Andrew-SESSION'!$A$17,INDEX('Andrew-SESSION'!$K$17:$T$23, MATCH("*Lat Pulldown*",'Andrew-SESSION'!$B$17:$B$23,0), MATCH("*3rd*",'Andrew-SESSION'!$K$7:$T$7,0)),"")</f>
        <v>#N/A</v>
      </c>
      <c r="N17" s="48" t="e">
        <f>INDEX('Andrew-SESSION'!$L$17:$U$41, MATCH("*Lat Pulldown*",'Andrew-SESSION'!$B$17:$B$23,0), MATCH("*3rd*",'Andrew-SESSION'!$K$7:$T$7,0))</f>
        <v>#N/A</v>
      </c>
      <c r="O17" s="151"/>
      <c r="P17" s="151"/>
    </row>
    <row r="18" spans="1:39">
      <c r="B18" t="s">
        <v>6</v>
      </c>
      <c r="C18" s="132" t="e">
        <f>IF($A$14='Andrew-SESSION'!$A$17,INDEX('Andrew-SESSION'!$K$17:$T$23, MATCH("*Squat*",'Andrew-SESSION'!$B$17:$B$23,0), MATCH("*4th*",'Andrew-SESSION'!$K$7:$T$7,0)),"")</f>
        <v>#N/A</v>
      </c>
      <c r="D18" s="50" t="e">
        <f>INDEX('Andrew-SESSION'!$L$17:$U$41, MATCH("*Squat*",'Andrew-SESSION'!$B$17:$B$23,0), MATCH("*4th*",'Andrew-SESSION'!$K$7:$T$7,0))</f>
        <v>#N/A</v>
      </c>
      <c r="E18" s="131" t="e">
        <f>IF($A$14='Andrew-SESSION'!$A$17,INDEX('Andrew-SESSION'!$K$17:$T$23, MATCH("*Deadlift*",'Andrew-SESSION'!$B$17:$B$23,0), MATCH("*4th*",'Andrew-SESSION'!$K$7:$T$7,0)),"")</f>
        <v>#N/A</v>
      </c>
      <c r="F18" s="131" t="e">
        <f>INDEX('Andrew-SESSION'!$L$9:$U$41, MATCH("*Deadlift*",'Andrew-SESSION'!$B$17:$B$23,0), MATCH("*4th*",'Andrew-SESSION'!$K$7:$T$7,0))</f>
        <v>#N/A</v>
      </c>
      <c r="G18" s="131">
        <f>IF($A$14='Andrew-SESSION'!$A$17,INDEX('Andrew-SESSION'!$K$17:$T$23, MATCH("*Bench Press*",'Andrew-SESSION'!$B$17:$B$23,0), MATCH("*4th*",'Andrew-SESSION'!$K$7:$T$7,0)),"")</f>
        <v>55</v>
      </c>
      <c r="H18" s="131">
        <f>INDEX('Andrew-SESSION'!$L$17:$U$41, MATCH("*Bench Press*",'Andrew-SESSION'!$B$17:$B$23,0), MATCH("*4th*",'Andrew-SESSION'!$K$7:$T$7,0))</f>
        <v>12</v>
      </c>
      <c r="I18" s="132" t="e">
        <f>IF($A$14='Andrew-SESSION'!$A$17,INDEX('Andrew-SESSION'!$K$17:$T$23, MATCH("*Military*",'Andrew-SESSION'!$B$17:$B$23,0), MATCH("*4th*",'Andrew-SESSION'!$K$7:$T$7,0)),"")</f>
        <v>#N/A</v>
      </c>
      <c r="J18" s="51" t="e">
        <f>INDEX('Andrew-SESSION'!$L$17:$U$41, MATCH("*Military*",'Andrew-SESSION'!$B$17:$B$23,0), MATCH("*4th*",'Andrew-SESSION'!$K$7:$T$7,0))</f>
        <v>#N/A</v>
      </c>
      <c r="K18" s="138" t="e">
        <f>IF($A$14='Andrew-SESSION'!$A$17,INDEX('Andrew-SESSION'!$K$17:$T$23, MATCH("*Clean *",'Andrew-SESSION'!$B$17:$B$23,0), MATCH("*4th*",'Andrew-SESSION'!$K$7:$T$7,0)),"")</f>
        <v>#N/A</v>
      </c>
      <c r="L18" s="51" t="e">
        <f>INDEX('Andrew-SESSION'!$L$17:$U$41, MATCH("*Clean *",'Andrew-SESSION'!$B$17:$B$23,0), MATCH("*4th*",'Andrew-SESSION'!$K$7:$T$7,0))</f>
        <v>#N/A</v>
      </c>
      <c r="M18" s="131" t="e">
        <f>IF($A$14='Andrew-SESSION'!$A$17,INDEX('Andrew-SESSION'!$K$17:$T$23, MATCH("*Lat Pulldown*",'Andrew-SESSION'!$B$17:$B$23,0), MATCH("*4th*",'Andrew-SESSION'!$K$7:$T$7,0)),"")</f>
        <v>#N/A</v>
      </c>
      <c r="N18" s="48" t="e">
        <f>INDEX('Andrew-SESSION'!$L$17:$U$41, MATCH("*Lat Pulldown*",'Andrew-SESSION'!$B$17:$B$23,0), MATCH("*4th*",'Andrew-SESSION'!$K$7:$T$7,0))</f>
        <v>#N/A</v>
      </c>
      <c r="O18" s="151"/>
      <c r="P18" s="151"/>
    </row>
    <row r="19" spans="1:39">
      <c r="B19" t="s">
        <v>7</v>
      </c>
      <c r="C19" s="132" t="e">
        <f>IF($A$14='Andrew-SESSION'!$A$17,INDEX('Andrew-SESSION'!$K$17:$T$23, MATCH("*Squat*",'Andrew-SESSION'!$B$17:$B$23,0), MATCH("*5th*",'Andrew-SESSION'!$K$7:$T$7,0)),"")</f>
        <v>#N/A</v>
      </c>
      <c r="D19" s="50" t="e">
        <f>INDEX('Andrew-SESSION'!$L$17:$U$41, MATCH("*Squat*",'Andrew-SESSION'!$B$17:$B$23,0), MATCH("*5th*",'Andrew-SESSION'!K$7:$T$7,0))</f>
        <v>#N/A</v>
      </c>
      <c r="E19" s="131" t="e">
        <f>IF($A$14='Andrew-SESSION'!$A$17,INDEX('Andrew-SESSION'!$K$17:$T$23, MATCH("*Deadlift*",'Andrew-SESSION'!$B$17:$B$23,0), MATCH("*5th*",'Andrew-SESSION'!$K$7:$T$7,0)),"")</f>
        <v>#N/A</v>
      </c>
      <c r="F19" s="131" t="e">
        <f>INDEX('Andrew-SESSION'!$L$9:$U$41, MATCH("*Deadlift*",'Andrew-SESSION'!$B$17:$B$23,0), MATCH("*5th*",'Andrew-SESSION'!$K$7:$T$7,0))</f>
        <v>#N/A</v>
      </c>
      <c r="G19" s="131">
        <f>IF($A$14='Andrew-SESSION'!$A$17,INDEX('Andrew-SESSION'!$K$17:$T$23, MATCH("*Bench Press*",'Andrew-SESSION'!$B$17:$B$23,0), MATCH("*5th*",'Andrew-SESSION'!$K$7:$T$7,0)),"")</f>
        <v>0</v>
      </c>
      <c r="H19" s="131">
        <f>INDEX('Andrew-SESSION'!$L$17:$U$41, MATCH("*Bench Press*",'Andrew-SESSION'!$B$17:$B$23,0), MATCH("*5th*",'Andrew-SESSION'!$K$7:$T$7,0))</f>
        <v>0</v>
      </c>
      <c r="I19" s="132" t="e">
        <f>IF($A$14='Andrew-SESSION'!$A$17,INDEX('Andrew-SESSION'!$K$17:$T$23, MATCH("*Military*",'Andrew-SESSION'!$B$17:$B$23,0), MATCH("*5th*",'Andrew-SESSION'!$K$7:$T$7,0)),"")</f>
        <v>#N/A</v>
      </c>
      <c r="J19" s="51" t="e">
        <f>INDEX('Andrew-SESSION'!$L$17:$U$41, MATCH("*Military*",'Andrew-SESSION'!$B$17:$B$23,0), MATCH("*5th*",'Andrew-SESSION'!$K$7:$T$7,0))</f>
        <v>#N/A</v>
      </c>
      <c r="K19" s="138" t="e">
        <f>IF($A$14='Andrew-SESSION'!$A$17,INDEX('Andrew-SESSION'!$K$17:$T$23, MATCH("*Clean *",'Andrew-SESSION'!$B$17:$B$23,0), MATCH("*5th*",'Andrew-SESSION'!$K$7:$T$7,0)),"")</f>
        <v>#N/A</v>
      </c>
      <c r="L19" s="51" t="e">
        <f>INDEX('Andrew-SESSION'!$L$17:$U$41, MATCH("*Clean *",'Andrew-SESSION'!$B$17:$B$23,0), MATCH("*5th*",'Andrew-SESSION'!$K$7:$T$7,0))</f>
        <v>#N/A</v>
      </c>
      <c r="M19" s="131" t="e">
        <f>IF($A$14='Andrew-SESSION'!$A$17,INDEX('Andrew-SESSION'!$K$17:$T$23, MATCH("*Lat Pulldown*",'Andrew-SESSION'!$B$17:$B$23,0), MATCH("*5th*",'Andrew-SESSION'!$K$7:$T$7,0)),"")</f>
        <v>#N/A</v>
      </c>
      <c r="N19" s="48" t="e">
        <f>INDEX('Andrew-SESSION'!$L$17:$U$41, MATCH("*Lat Pulldown*",'Andrew-SESSION'!$B$17:$B$23,0), MATCH("*5th*",'Andrew-SESSION'!$K$7:$T$7,0))</f>
        <v>#N/A</v>
      </c>
      <c r="O19" s="151"/>
      <c r="P19" s="151"/>
    </row>
    <row r="20" spans="1:39">
      <c r="A20" s="129">
        <f>'Andrew-SESSION'!A25</f>
        <v>42152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>
        <f>MAX(M21:M25)</f>
        <v>50</v>
      </c>
      <c r="N20" s="140">
        <f t="array" ref="N20">MAX(IF(M21:M25=M20,N21:N25))</f>
        <v>10</v>
      </c>
      <c r="O20" s="152" t="e">
        <f>IF($A$20='Andrew-SESSION'!$A$25,INDEX('Andrew-SESSION'!$K$25:$T$33, MATCH("*1k Row*",'Andrew-SESSION'!$B$25:$B$33,0), MATCH("*1st*",'Andrew-SESSION'!$K$7:$T$7,0)),"")</f>
        <v>#N/A</v>
      </c>
      <c r="P20" s="152" t="e">
        <f>IF($A$20='Andrew-SESSION'!$A$25,INDEX('Andrew-SESSION'!$K$25:$T$33, MATCH("*HIIT*",'Andrew-SESSION'!$B$25:$B$33,0), MATCH("*1st*",'Andrew-SESSION'!$K$7:$T$7,0)),"")</f>
        <v>#N/A</v>
      </c>
      <c r="Q20" s="117" t="e">
        <f>INDEX('Andrew-SESSION'!$L$25:$U$33, MATCH("*HIIT*",'Andrew-SESSION'!$B$25:$B$33,0), MATCH("*1st*",'Andrew-SESSION'!$K$7:$T$7,0))</f>
        <v>#N/A</v>
      </c>
      <c r="R20" s="117">
        <f>'Andrew-SESSION'!U25</f>
        <v>0</v>
      </c>
      <c r="S20" s="116"/>
      <c r="T20" s="116"/>
      <c r="U20" s="120">
        <f>'Andrew-SESSION'!A26</f>
        <v>0</v>
      </c>
      <c r="V20" s="120">
        <f>'Andrew-SESSION'!A27</f>
        <v>0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IF($A$20='Andrew-SESSION'!$A$25,INDEX('Andrew-SESSION'!$K$25:$T$33, MATCH("*Squat*",'Andrew-SESSION'!$B$25:$B$33,0), MATCH("*1st*",'Andrew-SESSION'!$K$7:$T$7,0)),"")</f>
        <v>#N/A</v>
      </c>
      <c r="D21" s="87" t="e">
        <f>INDEX('Andrew-SESSION'!$L$25:$U$33, MATCH("*Squat*",'Andrew-SESSION'!$B$25:$B$33,0), MATCH("*1ST*",'Andrew-SESSION'!$K$7:$T$7,0))</f>
        <v>#N/A</v>
      </c>
      <c r="E21" s="131" t="e">
        <f>IF($A$20='Andrew-SESSION'!$A$25,INDEX('Andrew-SESSION'!$K$25:$T$33, MATCH("*Deadlift*",'Andrew-SESSION'!$B$25:$B$33,0), MATCH("*1st*",'Andrew-SESSION'!$K$7:$T$7,0)),"")</f>
        <v>#N/A</v>
      </c>
      <c r="F21" s="131" t="e">
        <f>INDEX('Andrew-SESSION'!$L$25:$U$33, MATCH("*Deadlift*",'Andrew-SESSION'!$B$25:$B$33,0), MATCH("*1st*",'Andrew-SESSION'!$K$7:$T$7,0))</f>
        <v>#N/A</v>
      </c>
      <c r="G21" s="131" t="e">
        <f>IF($A$20='Andrew-SESSION'!$A$25,INDEX('Andrew-SESSION'!$K$25:$T$33, MATCH("*Bench Press*",'Andrew-SESSION'!$B$25:$B$33,0), MATCH("*1st*",'Andrew-SESSION'!$K$7:$T$7,0)),"")</f>
        <v>#N/A</v>
      </c>
      <c r="H21" s="131" t="e">
        <f>INDEX('Andrew-SESSION'!$L$25:$U$33, MATCH("*Bench Press*",'Andrew-SESSION'!$B$25:$B$33,0), MATCH("*1st*",'Andrew-SESSION'!$K$7:$T$7,0))</f>
        <v>#N/A</v>
      </c>
      <c r="I21" s="132" t="e">
        <f>IF($A$20='Andrew-SESSION'!$A$25,INDEX('Andrew-SESSION'!$K$25:$T$33, MATCH("*Military*",'Andrew-SESSION'!$B$25:$B$33,0), MATCH("*1st*",'Andrew-SESSION'!$K$7:$T$7,0)),"")</f>
        <v>#N/A</v>
      </c>
      <c r="J21" s="51" t="e">
        <f>INDEX('Andrew-SESSION'!$L$25:$U$33, MATCH("*Military*",'Andrew-SESSION'!$B$25:$B$33,0), MATCH("*1st*",'Andrew-SESSION'!$K$7:$T$7,0))</f>
        <v>#N/A</v>
      </c>
      <c r="K21" s="138" t="e">
        <f>IF($A$20='Andrew-SESSION'!$A$25,INDEX('Andrew-SESSION'!$K$25:$T$33, MATCH("*Clean *",'Andrew-SESSION'!$B$25:$B$33,0), MATCH("*1st*",'Andrew-SESSION'!$K$7:$T$7,0)),"")</f>
        <v>#N/A</v>
      </c>
      <c r="L21" s="51" t="e">
        <f>INDEX('Andrew-SESSION'!$L$25:$U$33, MATCH("*Clean *",'Andrew-SESSION'!$B$25:$B$33,0), MATCH("*1st*",'Andrew-SESSION'!$K$7:$T$7,0))</f>
        <v>#N/A</v>
      </c>
      <c r="M21" s="131">
        <f>IF($A$20='Andrew-SESSION'!$A$25,INDEX('Andrew-SESSION'!$K$25:$T$33, MATCH("*Lat Pulldown*",'Andrew-SESSION'!$B$25:$B$33,0), MATCH("*1st*",'Andrew-SESSION'!$K$7:$T$7,0)),"")</f>
        <v>50</v>
      </c>
      <c r="N21" s="48">
        <f>INDEX('Andrew-SESSION'!$L$25:$U$33, MATCH("*Lat Pulldown*",'Andrew-SESSION'!$B$25:$B$33,0), MATCH("*1st*",'Andrew-SESSION'!$K$7:$T$7,0))</f>
        <v>10</v>
      </c>
      <c r="O21" s="151"/>
      <c r="P21" s="151"/>
    </row>
    <row r="22" spans="1:39">
      <c r="B22" t="s">
        <v>4</v>
      </c>
      <c r="C22" s="132" t="e">
        <f>IF($A$20='Andrew-SESSION'!$A$25,INDEX('Andrew-SESSION'!$K$25:$T$33, MATCH("*Squat*",'Andrew-SESSION'!$B$25:$B$33,0), MATCH("*2nd*",'Andrew-SESSION'!$K$7:$T$7,0)),"")</f>
        <v>#N/A</v>
      </c>
      <c r="D22" s="87" t="e">
        <f>INDEX('Andrew-SESSION'!L$25:U$33, MATCH("*Squat*",'Andrew-SESSION'!$B$25:$B$33,0), MATCH("*2nd*",'Andrew-SESSION'!K$7:T$7,0))</f>
        <v>#N/A</v>
      </c>
      <c r="E22" s="131" t="e">
        <f>IF($A$20='Andrew-SESSION'!$A$25,INDEX('Andrew-SESSION'!$K$25:$T$33, MATCH("*Deadlift*",'Andrew-SESSION'!$B$25:$B$33,0), MATCH("*2ND*",'Andrew-SESSION'!$K$7:$T$7,0)),"")</f>
        <v>#N/A</v>
      </c>
      <c r="F22" s="131" t="e">
        <f>INDEX('Andrew-SESSION'!$L$25:$U$33, MATCH("*Deadlift*",'Andrew-SESSION'!$B$25:$B$33,0), MATCH("*2nd*",'Andrew-SESSION'!$K$7:$T$7,0))</f>
        <v>#N/A</v>
      </c>
      <c r="G22" s="131" t="e">
        <f>IF($A$20='Andrew-SESSION'!$A$25,INDEX('Andrew-SESSION'!$K$25:$T$33, MATCH("*Bench Press*",'Andrew-SESSION'!$B$25:$B$33,0), MATCH("*2ND*",'Andrew-SESSION'!$K$7:$T$7,0)),"")</f>
        <v>#N/A</v>
      </c>
      <c r="H22" s="131" t="e">
        <f>INDEX('Andrew-SESSION'!$L$25:$U$33, MATCH("*Bench Press*",'Andrew-SESSION'!$B$25:$B$33,0), MATCH("*2nd*",'Andrew-SESSION'!$K$7:$T$7,0))</f>
        <v>#N/A</v>
      </c>
      <c r="I22" s="132" t="e">
        <f>IF($A$20='Andrew-SESSION'!$A$25,INDEX('Andrew-SESSION'!$K$25:$T$33, MATCH("*Military*",'Andrew-SESSION'!$B$25:$B$33,0), MATCH("*2ND*",'Andrew-SESSION'!$K$7:$T$7,0)),"")</f>
        <v>#N/A</v>
      </c>
      <c r="J22" s="51" t="e">
        <f>INDEX('Andrew-SESSION'!$L$25:$U$33, MATCH("*Military*",'Andrew-SESSION'!$B$25:$B$33,0), MATCH("*2nd*",'Andrew-SESSION'!$K$7:$T$7,0))</f>
        <v>#N/A</v>
      </c>
      <c r="K22" s="138" t="e">
        <f>IF($A$20='Andrew-SESSION'!$A$25,INDEX('Andrew-SESSION'!$K$25:$T$33, MATCH("*Clean *",'Andrew-SESSION'!$B$25:$B$33,0), MATCH("*2ND*",'Andrew-SESSION'!$K$7:$T$7,0)),"")</f>
        <v>#N/A</v>
      </c>
      <c r="L22" s="51" t="e">
        <f>INDEX('Andrew-SESSION'!$L$25:$U$33, MATCH("*Clean *",'Andrew-SESSION'!$B$25:$B$33,0), MATCH("*2nd*",'Andrew-SESSION'!$K$7:$T$7,0))</f>
        <v>#N/A</v>
      </c>
      <c r="M22" s="131">
        <f>IF($A$20='Andrew-SESSION'!$A$25,INDEX('Andrew-SESSION'!$K$25:$T$33, MATCH("*Lat Pulldown*",'Andrew-SESSION'!$B$25:$B$33,0), MATCH("*2ND*",'Andrew-SESSION'!$K$7:$T$7,0)),"")</f>
        <v>50</v>
      </c>
      <c r="N22" s="48">
        <f>INDEX('Andrew-SESSION'!$L$25:$U$33, MATCH("*Lat Pulldown*",'Andrew-SESSION'!$B$25:$B$33,0), MATCH("*2nd*",'Andrew-SESSION'!$K$7:$T$7,0))</f>
        <v>10</v>
      </c>
      <c r="O22" s="151"/>
      <c r="P22" s="151"/>
    </row>
    <row r="23" spans="1:39">
      <c r="B23" t="s">
        <v>5</v>
      </c>
      <c r="C23" s="132" t="e">
        <f>IF($A$20='Andrew-SESSION'!$A$25,INDEX('Andrew-SESSION'!$K$25:$T$33, MATCH("*Squat*",'Andrew-SESSION'!$B$25:$B$33,0), MATCH("*3rd*",'Andrew-SESSION'!$K$7:$T$7,0)),"")</f>
        <v>#N/A</v>
      </c>
      <c r="D23" s="87" t="e">
        <f>INDEX('Andrew-SESSION'!L$25:U$33, MATCH("*Squat*",'Andrew-SESSION'!$B$25:$B$33,0), MATCH("*3rd*",'Andrew-SESSION'!K$7:T$7,0))</f>
        <v>#N/A</v>
      </c>
      <c r="E23" s="131" t="e">
        <f>IF($A$20='Andrew-SESSION'!$A$25,INDEX('Andrew-SESSION'!$K$25:$T$33, MATCH("*Deadlift*",'Andrew-SESSION'!$B$25:$B$33,0), MATCH("*3rd*",'Andrew-SESSION'!$K$7:$T$7,0)),"")</f>
        <v>#N/A</v>
      </c>
      <c r="F23" s="131" t="e">
        <f>INDEX('Andrew-SESSION'!$L$25:$U$33, MATCH("*Deadlift*",'Andrew-SESSION'!$B$25:$B$33,0), MATCH("*3rd*",'Andrew-SESSION'!$K$7:$T$7,0))</f>
        <v>#N/A</v>
      </c>
      <c r="G23" s="131" t="e">
        <f>IF($A$20='Andrew-SESSION'!$A$25,INDEX('Andrew-SESSION'!$K$25:$T$33, MATCH("*Bench Press*",'Andrew-SESSION'!$B$25:$B$33,0), MATCH("*3rd*",'Andrew-SESSION'!$K$7:$T$7,0)),"")</f>
        <v>#N/A</v>
      </c>
      <c r="H23" s="131" t="e">
        <f>INDEX('Andrew-SESSION'!$L$25:$U$33, MATCH("*Bench Press*",'Andrew-SESSION'!$B$25:$B$33,0), MATCH("*3rd*",'Andrew-SESSION'!$K$7:$T$7,0))</f>
        <v>#N/A</v>
      </c>
      <c r="I23" s="132" t="e">
        <f>IF($A$20='Andrew-SESSION'!$A$25,INDEX('Andrew-SESSION'!$K$25:$T$33, MATCH("*Military*",'Andrew-SESSION'!$B$25:$B$33,0), MATCH("*3rd*",'Andrew-SESSION'!$K$7:$T$7,0)),"")</f>
        <v>#N/A</v>
      </c>
      <c r="J23" s="51" t="e">
        <f>INDEX('Andrew-SESSION'!$L$25:$U$33, MATCH("*Military*",'Andrew-SESSION'!$B$25:$B$33,0), MATCH("*3rd*",'Andrew-SESSION'!$K$7:$T$7,0))</f>
        <v>#N/A</v>
      </c>
      <c r="K23" s="138" t="e">
        <f>IF($A$20='Andrew-SESSION'!$A$25,INDEX('Andrew-SESSION'!$K$25:$T$33, MATCH("*Clean *",'Andrew-SESSION'!$B$25:$B$33,0), MATCH("*3rd*",'Andrew-SESSION'!$K$7:$T$7,0)),"")</f>
        <v>#N/A</v>
      </c>
      <c r="L23" s="51" t="e">
        <f>INDEX('Andrew-SESSION'!$L$25:$U$33, MATCH("*Clean *",'Andrew-SESSION'!$B$25:$B$33,0), MATCH("*3rd*",'Andrew-SESSION'!$K$7:$T$7,0))</f>
        <v>#N/A</v>
      </c>
      <c r="M23" s="131">
        <f>IF($A$20='Andrew-SESSION'!$A$25,INDEX('Andrew-SESSION'!$K$25:$T$33, MATCH("*Lat Pulldown*",'Andrew-SESSION'!$B$25:$B$33,0), MATCH("*3rd*",'Andrew-SESSION'!$K$7:$T$7,0)),"")</f>
        <v>50</v>
      </c>
      <c r="N23" s="48">
        <f>INDEX('Andrew-SESSION'!$L$25:$U$33, MATCH("*Lat Pulldown*",'Andrew-SESSION'!$B$25:$B$33,0), MATCH("*3rd*",'Andrew-SESSION'!$K$7:$T$7,0))</f>
        <v>10</v>
      </c>
      <c r="O23" s="151"/>
      <c r="P23" s="151"/>
    </row>
    <row r="24" spans="1:39">
      <c r="B24" t="s">
        <v>6</v>
      </c>
      <c r="C24" s="132" t="e">
        <f>IF($A$20='Andrew-SESSION'!$A$25,INDEX('Andrew-SESSION'!$K$25:$T$33, MATCH("*Squat*",'Andrew-SESSION'!$B$25:$B$33,0), MATCH("*4th*",'Andrew-SESSION'!$K$7:$T$7,0)),"")</f>
        <v>#N/A</v>
      </c>
      <c r="D24" s="87" t="e">
        <f>INDEX('Andrew-SESSION'!L$25:U$33, MATCH("*Squat*",'Andrew-SESSION'!$B$25:$B$33,0), MATCH("*4th*",'Andrew-SESSION'!K$7:T$7,0))</f>
        <v>#N/A</v>
      </c>
      <c r="E24" s="131" t="e">
        <f>IF($A$20='Andrew-SESSION'!$A$25,INDEX('Andrew-SESSION'!$K$25:$T$33, MATCH("*Deadlift*",'Andrew-SESSION'!$B$25:$B$33,0), MATCH("*4th*",'Andrew-SESSION'!$K$7:$T$7,0)),"")</f>
        <v>#N/A</v>
      </c>
      <c r="F24" s="131" t="e">
        <f>INDEX('Andrew-SESSION'!$L$25:$U$33, MATCH("*Deadlift*",'Andrew-SESSION'!$B$25:$B$33,0), MATCH("*4th*",'Andrew-SESSION'!$K$7:$T$7,0))</f>
        <v>#N/A</v>
      </c>
      <c r="G24" s="131" t="e">
        <f>IF($A$20='Andrew-SESSION'!$A$25,INDEX('Andrew-SESSION'!$K$25:$T$33, MATCH("*Bench Press*",'Andrew-SESSION'!$B$25:$B$33,0), MATCH("*4th*",'Andrew-SESSION'!$K$7:$T$7,0)),"")</f>
        <v>#N/A</v>
      </c>
      <c r="H24" s="131" t="e">
        <f>INDEX('Andrew-SESSION'!$L$25:$U$33, MATCH("*Bench Press*",'Andrew-SESSION'!$B$25:$B$33,0), MATCH("*4th*",'Andrew-SESSION'!$K$7:$T$7,0))</f>
        <v>#N/A</v>
      </c>
      <c r="I24" s="132" t="e">
        <f>IF($A$20='Andrew-SESSION'!$A$25,INDEX('Andrew-SESSION'!$K$25:$T$33, MATCH("*Military*",'Andrew-SESSION'!$B$25:$B$33,0), MATCH("*4th*",'Andrew-SESSION'!$K$7:$T$7,0)),"")</f>
        <v>#N/A</v>
      </c>
      <c r="J24" s="51" t="e">
        <f>INDEX('Andrew-SESSION'!$L$25:$U$33, MATCH("*Military*",'Andrew-SESSION'!$B$25:$B$33,0), MATCH("*4th*",'Andrew-SESSION'!$K$7:$T$7,0))</f>
        <v>#N/A</v>
      </c>
      <c r="K24" s="138" t="e">
        <f>IF($A$20='Andrew-SESSION'!$A$25,INDEX('Andrew-SESSION'!$K$25:$T$33, MATCH("*Clean *",'Andrew-SESSION'!$B$25:$B$33,0), MATCH("*4th*",'Andrew-SESSION'!$K$7:$T$7,0)),"")</f>
        <v>#N/A</v>
      </c>
      <c r="L24" s="51" t="e">
        <f>INDEX('Andrew-SESSION'!$L$25:$U$33, MATCH("*Clean *",'Andrew-SESSION'!$B$25:$B$33,0), MATCH("*4th*",'Andrew-SESSION'!$K$7:$T$7,0))</f>
        <v>#N/A</v>
      </c>
      <c r="M24" s="131">
        <f>IF($A$20='Andrew-SESSION'!$A$25,INDEX('Andrew-SESSION'!$K$25:$T$33, MATCH("*Lat Pulldown*",'Andrew-SESSION'!$B$25:$B$33,0), MATCH("*4th*",'Andrew-SESSION'!$K$7:$T$7,0)),"")</f>
        <v>50</v>
      </c>
      <c r="N24" s="48">
        <f>INDEX('Andrew-SESSION'!$L$25:$U$33, MATCH("*Lat Pulldown*",'Andrew-SESSION'!$B$25:$B$33,0), MATCH("*4th*",'Andrew-SESSION'!$K$7:$T$7,0))</f>
        <v>10</v>
      </c>
      <c r="O24" s="151"/>
      <c r="P24" s="151"/>
    </row>
    <row r="25" spans="1:39">
      <c r="B25" t="s">
        <v>7</v>
      </c>
      <c r="C25" s="132" t="e">
        <f>IF($A$20='Andrew-SESSION'!$A$25,INDEX('Andrew-SESSION'!$K$25:$T$33, MATCH("*Squat*",'Andrew-SESSION'!$B$25:$B$33,0), MATCH("*5th*",'Andrew-SESSION'!$K$7:$T$7,0)),"")</f>
        <v>#N/A</v>
      </c>
      <c r="D25" s="87" t="e">
        <f>INDEX('Andrew-SESSION'!L$25:U$33, MATCH("*Squat*",'Andrew-SESSION'!$B$25:$B$33,0), MATCH("*5th*",'Andrew-SESSION'!K$7:T$7,0))</f>
        <v>#N/A</v>
      </c>
      <c r="E25" s="131" t="e">
        <f>IF($A$20='Andrew-SESSION'!$A$25,INDEX('Andrew-SESSION'!$K$25:$T$33, MATCH("*Deadlift*",'Andrew-SESSION'!$B$25:$B$33,0), MATCH("*5th*",'Andrew-SESSION'!$K$7:$T$7,0)),"")</f>
        <v>#N/A</v>
      </c>
      <c r="F25" s="131" t="e">
        <f>INDEX('Andrew-SESSION'!$L$25:$U$33, MATCH("*Deadlift*",'Andrew-SESSION'!$B$25:$B$33,0), MATCH("*5th*",'Andrew-SESSION'!$K$7:$T$7,0))</f>
        <v>#N/A</v>
      </c>
      <c r="G25" s="131" t="e">
        <f>IF($A$20='Andrew-SESSION'!$A$25,INDEX('Andrew-SESSION'!$K$25:$T$33, MATCH("*Bench Press*",'Andrew-SESSION'!$B$25:$B$33,0), MATCH("*5th*",'Andrew-SESSION'!$K$7:$T$7,0)),"")</f>
        <v>#N/A</v>
      </c>
      <c r="H25" s="131" t="e">
        <f>INDEX('Andrew-SESSION'!$L$25:$U$33, MATCH("*Bench Press*",'Andrew-SESSION'!$B$25:$B$33,0), MATCH("*5th*",'Andrew-SESSION'!$K$7:$T$7,0))</f>
        <v>#N/A</v>
      </c>
      <c r="I25" s="132" t="e">
        <f>IF($A$20='Andrew-SESSION'!$A$25,INDEX('Andrew-SESSION'!$K$25:$T$33, MATCH("*Military*",'Andrew-SESSION'!$B$25:$B$33,0), MATCH("*5th*",'Andrew-SESSION'!$K$7:$T$7,0)),"")</f>
        <v>#N/A</v>
      </c>
      <c r="J25" s="51" t="e">
        <f>INDEX('Andrew-SESSION'!$L$25:$U$33, MATCH("*Military*",'Andrew-SESSION'!$B$25:$B$33,0), MATCH("*5th*",'Andrew-SESSION'!$K$7:$T$7,0))</f>
        <v>#N/A</v>
      </c>
      <c r="K25" s="138" t="e">
        <f>IF($A$20='Andrew-SESSION'!$A$25,INDEX('Andrew-SESSION'!$K$25:$T$33, MATCH("*Clean *",'Andrew-SESSION'!$B$25:$B$33,0), MATCH("*5th*",'Andrew-SESSION'!$K$7:$T$7,0)),"")</f>
        <v>#N/A</v>
      </c>
      <c r="L25" s="51" t="e">
        <f>INDEX('Andrew-SESSION'!$L$25:$U$33, MATCH("*Clean *",'Andrew-SESSION'!$B$25:$B$33,0), MATCH("*5th*",'Andrew-SESSION'!$K$7:$T$7,0))</f>
        <v>#N/A</v>
      </c>
      <c r="M25" s="131">
        <f>IF($A$20='Andrew-SESSION'!$A$25,INDEX('Andrew-SESSION'!$K$25:$T$33, MATCH("*Lat Pulldown*",'Andrew-SESSION'!$B$25:$B$33,0), MATCH("*5th*",'Andrew-SESSION'!$K$7:$T$7,0)),"")</f>
        <v>50</v>
      </c>
      <c r="N25" s="48">
        <f>INDEX('Andrew-SESSION'!$L$25:$U$33, MATCH("*Lat Pulldown*",'Andrew-SESSION'!$B$25:$B$33,0), MATCH("*5th*",'Andrew-SESSION'!$K$7:$T$7,0))</f>
        <v>10</v>
      </c>
      <c r="O25" s="151"/>
      <c r="P25" s="151"/>
    </row>
    <row r="26" spans="1:39">
      <c r="A26" s="129">
        <f>'Andrew-SESSION'!A34</f>
        <v>42157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 t="e">
        <f>MAX(G27:G31)</f>
        <v>#N/A</v>
      </c>
      <c r="H26" s="134" t="e">
        <f t="array" ref="H26">MAX(IF(G27:G31=G26,H27:H31))</f>
        <v>#N/A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>
        <f>MAX(M27:M31)</f>
        <v>65</v>
      </c>
      <c r="N26" s="140">
        <f t="array" ref="N26">MAX(IF(M27:M31=M26,N27:N31))</f>
        <v>10</v>
      </c>
      <c r="O26" s="152" t="e">
        <f>IF($A$26='Andrew-SESSION'!$A$34,INDEX('Andrew-SESSION'!$K$34:$T$41, MATCH("*1k Row*",'Andrew-SESSION'!$B$34:$B$43,0), MATCH("*1st*",'Andrew-SESSION'!$K$7:$T$7,0)),"")</f>
        <v>#N/A</v>
      </c>
      <c r="P26" s="152" t="e">
        <f>IF($A$26='Andrew-SESSION'!$A$34,INDEX('Andrew-SESSION'!$K$34:$T$41, MATCH("*HIIT*",'Andrew-SESSION'!$B$34:$B$43,0), MATCH("*1st*",'Andrew-SESSION'!$K$7:$T$7,0)),"")</f>
        <v>#N/A</v>
      </c>
      <c r="Q26" s="117" t="e">
        <f>INDEX('Andrew-SESSION'!$L$34:$U$41, MATCH("*HIIT*",'Andrew-SESSION'!$B$34:$B$43,0), MATCH("*1st*",'Andrew-SESSION'!$K$7:$T$7,0))</f>
        <v>#N/A</v>
      </c>
      <c r="R26" s="117">
        <f>'Andrew-SESSION'!U34</f>
        <v>0</v>
      </c>
      <c r="S26" s="116"/>
      <c r="T26" s="116"/>
      <c r="U26" s="120">
        <f>'Andrew-SESSION'!A35</f>
        <v>85</v>
      </c>
      <c r="V26" s="120">
        <f>'Andrew-SESSION'!A36</f>
        <v>21.6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 t="e">
        <f>IF($A$26='Andrew-SESSION'!$A$34,INDEX('Andrew-SESSION'!$K$34:$T$41, MATCH("*Squat*",'Andrew-SESSION'!$B$34:$B$43,0), MATCH("*1st*",'Andrew-SESSION'!$K$7:$T$7,0)),"")</f>
        <v>#N/A</v>
      </c>
      <c r="D27" s="87" t="e">
        <f>INDEX('Andrew-SESSION'!L$34:U$41, MATCH("*Squat*",'Andrew-SESSION'!$B$34:$B$43,0), MATCH("*1ST*",'Andrew-SESSION'!K$7:T$7,0))</f>
        <v>#N/A</v>
      </c>
      <c r="E27" s="131" t="e">
        <f>IF($A$26='Andrew-SESSION'!$A$34,INDEX('Andrew-SESSION'!$K$34:$T$41, MATCH("*Deadlift*",'Andrew-SESSION'!$B$34:$B$43,0), MATCH("*1st*",'Andrew-SESSION'!$K$7:$T$7,0)),"")</f>
        <v>#N/A</v>
      </c>
      <c r="F27" s="131" t="e">
        <f>INDEX('Andrew-SESSION'!$L$34:$U$41, MATCH("*Deadlift*",'Andrew-SESSION'!$B$34:$B$43,0), MATCH("*1st*",'Andrew-SESSION'!$K$7:$T$7,0))</f>
        <v>#N/A</v>
      </c>
      <c r="G27" s="131" t="e">
        <f>IF($A$26='Andrew-SESSION'!$A$34,INDEX('Andrew-SESSION'!$K$34:$T$41, MATCH("*Bench Press*",'Andrew-SESSION'!$B$34:$B$43,0), MATCH("*1st*",'Andrew-SESSION'!$K$7:$T$7,0)),"")</f>
        <v>#N/A</v>
      </c>
      <c r="H27" s="131" t="e">
        <f>INDEX('Andrew-SESSION'!$L$34:$U$41, MATCH("*Bench Press*",'Andrew-SESSION'!$B$34:$B$43,0), MATCH("*1st*",'Andrew-SESSION'!$K$7:$T$7,0))</f>
        <v>#N/A</v>
      </c>
      <c r="I27" s="132" t="e">
        <f>IF($A$26='Andrew-SESSION'!$A$34,INDEX('Andrew-SESSION'!$K$34:$T$41, MATCH("*Military*",'Andrew-SESSION'!$B$34:$B$43,0), MATCH("*1st*",'Andrew-SESSION'!$K$7:$T$7,0)),"")</f>
        <v>#N/A</v>
      </c>
      <c r="J27" s="51" t="e">
        <f>INDEX('Andrew-SESSION'!$L$34:$U$41, MATCH("*Military*",'Andrew-SESSION'!$B$34:$B$43,0), MATCH("*1st*",'Andrew-SESSION'!$K$7:$T$7,0))</f>
        <v>#N/A</v>
      </c>
      <c r="K27" s="138" t="e">
        <f>IF($A$26='Andrew-SESSION'!$A$34,INDEX('Andrew-SESSION'!$K$34:$T$41, MATCH("*Clean *",'Andrew-SESSION'!$B$34:$B$43,0), MATCH("*1st*",'Andrew-SESSION'!$K$7:$T$7,0)),"")</f>
        <v>#N/A</v>
      </c>
      <c r="L27" s="51" t="e">
        <f>INDEX('Andrew-SESSION'!$L$34:$U$41, MATCH("*Clean *",'Andrew-SESSION'!$B$34:$B$43,0), MATCH("*1st*",'Andrew-SESSION'!$K$7:$T$7,0))</f>
        <v>#N/A</v>
      </c>
      <c r="M27" s="131">
        <f>IF($A$26='Andrew-SESSION'!$A$34,INDEX('Andrew-SESSION'!$K$34:$T$41, MATCH("*Lat Pulldown*",'Andrew-SESSION'!$B$34:$B$43,0), MATCH("*1st*",'Andrew-SESSION'!$K$7:$T$7,0)),"")</f>
        <v>65</v>
      </c>
      <c r="N27" s="48">
        <f>INDEX('Andrew-SESSION'!$L$34:$U$41, MATCH("*Lat Pulldown*",'Andrew-SESSION'!$B$34:$B$43,0), MATCH("*1st*",'Andrew-SESSION'!$K$7:$T$7,0))</f>
        <v>10</v>
      </c>
      <c r="O27" s="151"/>
      <c r="P27" s="151"/>
    </row>
    <row r="28" spans="1:39">
      <c r="B28" t="s">
        <v>4</v>
      </c>
      <c r="C28" s="132" t="e">
        <f>IF($A$26='Andrew-SESSION'!$A$34,INDEX('Andrew-SESSION'!$K$34:$T$41, MATCH("*Squat*",'Andrew-SESSION'!$B$34:$B$43,0), MATCH("*2nd*",'Andrew-SESSION'!$K$7:$T$7,0)),"")</f>
        <v>#N/A</v>
      </c>
      <c r="D28" s="87" t="e">
        <f>INDEX('Andrew-SESSION'!L$34:U$41, MATCH("*Squat*",'Andrew-SESSION'!$B$34:$B$43,0), MATCH("*2nd*",'Andrew-SESSION'!K$7:T$7,0))</f>
        <v>#N/A</v>
      </c>
      <c r="E28" s="131" t="e">
        <f>IF($A$26='Andrew-SESSION'!$A$34,INDEX('Andrew-SESSION'!$K$34:$T$41, MATCH("*Deadlift*",'Andrew-SESSION'!$B$34:$B$43,0), MATCH("*2ND*",'Andrew-SESSION'!$K$7:$T$7,0)),"")</f>
        <v>#N/A</v>
      </c>
      <c r="F28" s="131" t="e">
        <f>INDEX('Andrew-SESSION'!$L$34:$U$41, MATCH("*Deadlift*",'Andrew-SESSION'!$B$34:$B$43,0), MATCH("*2nd*",'Andrew-SESSION'!$K$7:$T$7,0))</f>
        <v>#N/A</v>
      </c>
      <c r="G28" s="131" t="e">
        <f>IF($A$26='Andrew-SESSION'!$A$34,INDEX('Andrew-SESSION'!$K$34:$T$41, MATCH("*Bench Press*",'Andrew-SESSION'!$B$34:$B$43,0), MATCH("*2ND*",'Andrew-SESSION'!$K$7:$T$7,0)),"")</f>
        <v>#N/A</v>
      </c>
      <c r="H28" s="131" t="e">
        <f>INDEX('Andrew-SESSION'!$L$34:$U$41, MATCH("*Bench Press*",'Andrew-SESSION'!$B$34:$B$43,0), MATCH("*2nd*",'Andrew-SESSION'!$K$7:$T$7,0))</f>
        <v>#N/A</v>
      </c>
      <c r="I28" s="132" t="e">
        <f>IF($A$26='Andrew-SESSION'!$A$34,INDEX('Andrew-SESSION'!$K$34:$T$41, MATCH("*Military*",'Andrew-SESSION'!$B$34:$B$43,0), MATCH("*2ND*",'Andrew-SESSION'!$K$7:$T$7,0)),"")</f>
        <v>#N/A</v>
      </c>
      <c r="J28" s="51" t="e">
        <f>INDEX('Andrew-SESSION'!$L$34:$U$41, MATCH("*Military*",'Andrew-SESSION'!$B$34:$B$43,0), MATCH("*2nd*",'Andrew-SESSION'!$K$7:$T$7,0))</f>
        <v>#N/A</v>
      </c>
      <c r="K28" s="138" t="e">
        <f>IF($A$26='Andrew-SESSION'!$A$34,INDEX('Andrew-SESSION'!$K$34:$T$41, MATCH("*Clean *",'Andrew-SESSION'!$B$34:$B$43,0), MATCH("*2ND*",'Andrew-SESSION'!$K$7:$T$7,0)),"")</f>
        <v>#N/A</v>
      </c>
      <c r="L28" s="51" t="e">
        <f>INDEX('Andrew-SESSION'!$L$34:$U$41, MATCH("*Clean *",'Andrew-SESSION'!$B$34:$B$43,0), MATCH("*2nd*",'Andrew-SESSION'!$K$7:$T$7,0))</f>
        <v>#N/A</v>
      </c>
      <c r="M28" s="131">
        <f>IF($A$26='Andrew-SESSION'!$A$34,INDEX('Andrew-SESSION'!$K$34:$T$41, MATCH("*Lat Pulldown*",'Andrew-SESSION'!$B$34:$B$43,0), MATCH("*2ND*",'Andrew-SESSION'!$K$7:$T$7,0)),"")</f>
        <v>50</v>
      </c>
      <c r="N28" s="48">
        <f>INDEX('Andrew-SESSION'!$L$34:$U$41, MATCH("*Lat Pulldown*",'Andrew-SESSION'!$B$34:$B$43,0), MATCH("*2nd*",'Andrew-SESSION'!$K$7:$T$7,0))</f>
        <v>10</v>
      </c>
      <c r="O28" s="151"/>
      <c r="P28" s="151"/>
    </row>
    <row r="29" spans="1:39">
      <c r="B29" t="s">
        <v>5</v>
      </c>
      <c r="C29" s="132" t="e">
        <f>IF($A$26='Andrew-SESSION'!$A$34,INDEX('Andrew-SESSION'!$K$34:$T$41, MATCH("*Squat*",'Andrew-SESSION'!$B$34:$B$43,0), MATCH("*3rd*",'Andrew-SESSION'!$K$7:$T$7,0)),"")</f>
        <v>#N/A</v>
      </c>
      <c r="D29" s="87" t="e">
        <f>INDEX('Andrew-SESSION'!L$34:U$41, MATCH("*Squat*",'Andrew-SESSION'!$B$34:$B$43,0), MATCH("*3rd*",'Andrew-SESSION'!K$7:T$7,0))</f>
        <v>#N/A</v>
      </c>
      <c r="E29" s="131" t="e">
        <f>IF($A$26='Andrew-SESSION'!$A$34,INDEX('Andrew-SESSION'!$K$34:$T$41, MATCH("*Deadlift*",'Andrew-SESSION'!$B$34:$B$43,0), MATCH("*3rd*",'Andrew-SESSION'!$K$7:$T$7,0)),"")</f>
        <v>#N/A</v>
      </c>
      <c r="F29" s="131" t="e">
        <f>INDEX('Andrew-SESSION'!$L$34:$U$41, MATCH("*Deadlift*",'Andrew-SESSION'!$B$34:$B$43,0), MATCH("*3rd*",'Andrew-SESSION'!$K$7:$T$7,0))</f>
        <v>#N/A</v>
      </c>
      <c r="G29" s="131" t="e">
        <f>IF($A$26='Andrew-SESSION'!$A$34,INDEX('Andrew-SESSION'!$K$34:$T$41, MATCH("*Bench Press*",'Andrew-SESSION'!$B$34:$B$43,0), MATCH("*3rd*",'Andrew-SESSION'!$K$7:$T$7,0)),"")</f>
        <v>#N/A</v>
      </c>
      <c r="H29" s="131" t="e">
        <f>INDEX('Andrew-SESSION'!$L$34:$U$41, MATCH("*Bench Press*",'Andrew-SESSION'!$B$34:$B$43,0), MATCH("*3rd*",'Andrew-SESSION'!$K$7:$T$7,0))</f>
        <v>#N/A</v>
      </c>
      <c r="I29" s="132" t="e">
        <f>IF($A$26='Andrew-SESSION'!$A$34,INDEX('Andrew-SESSION'!$K$34:$T$41, MATCH("*Military*",'Andrew-SESSION'!$B$34:$B$43,0), MATCH("*3rd*",'Andrew-SESSION'!$K$7:$T$7,0)),"")</f>
        <v>#N/A</v>
      </c>
      <c r="J29" s="51" t="e">
        <f>INDEX('Andrew-SESSION'!$L$34:$U$41, MATCH("*Military*",'Andrew-SESSION'!$B$34:$B$43,0), MATCH("*3rd*",'Andrew-SESSION'!$K$7:$T$7,0))</f>
        <v>#N/A</v>
      </c>
      <c r="K29" s="138" t="e">
        <f>IF($A$26='Andrew-SESSION'!$A$34,INDEX('Andrew-SESSION'!$K$34:$T$41, MATCH("*Clean *",'Andrew-SESSION'!$B$34:$B$43,0), MATCH("*3rd*",'Andrew-SESSION'!$K$7:$T$7,0)),"")</f>
        <v>#N/A</v>
      </c>
      <c r="L29" s="51" t="e">
        <f>INDEX('Andrew-SESSION'!$L$34:$U$41, MATCH("*Clean *",'Andrew-SESSION'!$B$34:$B$43,0), MATCH("*3rd*",'Andrew-SESSION'!$K$7:$T$7,0))</f>
        <v>#N/A</v>
      </c>
      <c r="M29" s="131">
        <f>IF($A$26='Andrew-SESSION'!$A$34,INDEX('Andrew-SESSION'!$K$34:$T$41, MATCH("*Lat Pulldown*",'Andrew-SESSION'!$B$34:$B$43,0), MATCH("*3rd*",'Andrew-SESSION'!$K$7:$T$7,0)),"")</f>
        <v>60</v>
      </c>
      <c r="N29" s="48">
        <f>INDEX('Andrew-SESSION'!$L$34:$U$41, MATCH("*Lat Pulldown*",'Andrew-SESSION'!$B$34:$B$43,0), MATCH("*3rd*",'Andrew-SESSION'!$K$7:$T$7,0))</f>
        <v>8</v>
      </c>
      <c r="O29" s="151"/>
      <c r="P29" s="151"/>
    </row>
    <row r="30" spans="1:39">
      <c r="B30" t="s">
        <v>6</v>
      </c>
      <c r="C30" s="132" t="e">
        <f>IF($A$26='Andrew-SESSION'!$A$34,INDEX('Andrew-SESSION'!$K$34:$T$41, MATCH("*Squat*",'Andrew-SESSION'!$B$34:$B$43,0), MATCH("*4th*",'Andrew-SESSION'!$K$7:$T$7,0)),"")</f>
        <v>#N/A</v>
      </c>
      <c r="D30" s="87" t="e">
        <f>INDEX('Andrew-SESSION'!L$34:U$41, MATCH("*Squat*",'Andrew-SESSION'!$B$34:$B$43,0), MATCH("*4th*",'Andrew-SESSION'!K$7:T$7,0))</f>
        <v>#N/A</v>
      </c>
      <c r="E30" s="131" t="e">
        <f>IF($A$26='Andrew-SESSION'!$A$34,INDEX('Andrew-SESSION'!$K$34:$T$41, MATCH("*Deadlift*",'Andrew-SESSION'!$B$34:$B$43,0), MATCH("*4th*",'Andrew-SESSION'!$K$7:$T$7,0)),"")</f>
        <v>#N/A</v>
      </c>
      <c r="F30" s="131" t="e">
        <f>INDEX('Andrew-SESSION'!$L$34:$U$41, MATCH("*Deadlift*",'Andrew-SESSION'!$B$34:$B$43,0), MATCH("*4th*",'Andrew-SESSION'!$K$7:$T$7,0))</f>
        <v>#N/A</v>
      </c>
      <c r="G30" s="131" t="e">
        <f>IF($A$26='Andrew-SESSION'!$A$34,INDEX('Andrew-SESSION'!$K$34:$T$41, MATCH("*Bench Press*",'Andrew-SESSION'!$B$34:$B$43,0), MATCH("*4th*",'Andrew-SESSION'!$K$7:$T$7,0)),"")</f>
        <v>#N/A</v>
      </c>
      <c r="H30" s="131" t="e">
        <f>INDEX('Andrew-SESSION'!$L$34:$U$41, MATCH("*Bench Press*",'Andrew-SESSION'!$B$34:$B$43,0), MATCH("*4th*",'Andrew-SESSION'!$K$7:$T$7,0))</f>
        <v>#N/A</v>
      </c>
      <c r="I30" s="132" t="e">
        <f>IF($A$26='Andrew-SESSION'!$A$34,INDEX('Andrew-SESSION'!$K$34:$T$41, MATCH("*Military*",'Andrew-SESSION'!$B$34:$B$43,0), MATCH("*4th*",'Andrew-SESSION'!$K$7:$T$7,0)),"")</f>
        <v>#N/A</v>
      </c>
      <c r="J30" s="51" t="e">
        <f>INDEX('Andrew-SESSION'!$L$34:$U$41, MATCH("*Military*",'Andrew-SESSION'!$B$34:$B$43,0), MATCH("*4th*",'Andrew-SESSION'!$K$7:$T$7,0))</f>
        <v>#N/A</v>
      </c>
      <c r="K30" s="138" t="e">
        <f>IF($A$26='Andrew-SESSION'!$A$34,INDEX('Andrew-SESSION'!$K$34:$T$41, MATCH("*Clean *",'Andrew-SESSION'!$B$34:$B$43,0), MATCH("*4th*",'Andrew-SESSION'!$K$7:$T$7,0)),"")</f>
        <v>#N/A</v>
      </c>
      <c r="L30" s="51" t="e">
        <f>INDEX('Andrew-SESSION'!$L$34:$U$41, MATCH("*Clean *",'Andrew-SESSION'!$B$34:$B$43,0), MATCH("*4th*",'Andrew-SESSION'!$K$7:$T$7,0))</f>
        <v>#N/A</v>
      </c>
      <c r="M30" s="131">
        <f>IF($A$26='Andrew-SESSION'!$A$34,INDEX('Andrew-SESSION'!$K$34:$T$41, MATCH("*Lat Pulldown*",'Andrew-SESSION'!$B$34:$B$43,0), MATCH("*4th*",'Andrew-SESSION'!$K$7:$T$7,0)),"")</f>
        <v>60</v>
      </c>
      <c r="N30" s="48">
        <f>INDEX('Andrew-SESSION'!$L$34:$U$41, MATCH("*Lat Pulldown*",'Andrew-SESSION'!$B$34:$B$43,0), MATCH("*4th*",'Andrew-SESSION'!$K$7:$T$7,0))</f>
        <v>6</v>
      </c>
      <c r="O30" s="151"/>
      <c r="P30" s="151"/>
    </row>
    <row r="31" spans="1:39">
      <c r="B31" t="s">
        <v>7</v>
      </c>
      <c r="C31" s="132" t="e">
        <f>IF($A$26='Andrew-SESSION'!$A$34,INDEX('Andrew-SESSION'!$K$34:$T$41, MATCH("*Squat*",'Andrew-SESSION'!$B$34:$B$43,0), MATCH("*5th*",'Andrew-SESSION'!K$7:T$7,0)),"")</f>
        <v>#N/A</v>
      </c>
      <c r="D31" s="87" t="e">
        <f>INDEX('Andrew-SESSION'!L$34:U$41, MATCH("*Squat*",'Andrew-SESSION'!$B$34:$B$43,0), MATCH("*5th*",'Andrew-SESSION'!K$7:T$7,0))</f>
        <v>#N/A</v>
      </c>
      <c r="E31" s="131" t="e">
        <f>IF($A$26='Andrew-SESSION'!$A$34,INDEX('Andrew-SESSION'!$K$34:$T$41, MATCH("*Deadlift*",'Andrew-SESSION'!$B$34:$B$43,0), MATCH("*5th*",'Andrew-SESSION'!$K$7:$T$7,0)),"")</f>
        <v>#N/A</v>
      </c>
      <c r="F31" s="131" t="e">
        <f>INDEX('Andrew-SESSION'!$L$34:$U$41, MATCH("*Deadlift*",'Andrew-SESSION'!$B$34:$B$43,0), MATCH("*5th*",'Andrew-SESSION'!$K$7:$T$7,0))</f>
        <v>#N/A</v>
      </c>
      <c r="G31" s="131" t="e">
        <f>IF($A$26='Andrew-SESSION'!$A$34,INDEX('Andrew-SESSION'!$K$34:$T$41, MATCH("*Bench Press*",'Andrew-SESSION'!$B$34:$B$43,0), MATCH("*5th*",'Andrew-SESSION'!$K$7:$T$7,0)),"")</f>
        <v>#N/A</v>
      </c>
      <c r="H31" s="131" t="e">
        <f>INDEX('Andrew-SESSION'!$L$34:$U$41, MATCH("*Bench Press*",'Andrew-SESSION'!$B$34:$B$43,0), MATCH("*5th*",'Andrew-SESSION'!$K$7:$T$7,0))</f>
        <v>#N/A</v>
      </c>
      <c r="I31" s="132" t="e">
        <f>IF($A$26='Andrew-SESSION'!$A$34,INDEX('Andrew-SESSION'!$K$34:$T$41, MATCH("*Military*",'Andrew-SESSION'!$B$34:$B$43,0), MATCH("*5th*",'Andrew-SESSION'!$K$7:$T$7,0)),"")</f>
        <v>#N/A</v>
      </c>
      <c r="J31" s="51" t="e">
        <f>INDEX('Andrew-SESSION'!$L$34:$U$41, MATCH("*Military*",'Andrew-SESSION'!$B$34:$B$43,0), MATCH("*5th*",'Andrew-SESSION'!$K$7:$T$7,0))</f>
        <v>#N/A</v>
      </c>
      <c r="K31" s="138" t="e">
        <f>IF($A$26='Andrew-SESSION'!$A$34,INDEX('Andrew-SESSION'!$K$34:$T$41, MATCH("*Clean *",'Andrew-SESSION'!$B$34:$B$43,0), MATCH("*5th*",'Andrew-SESSION'!$K$7:$T$7,0)),"")</f>
        <v>#N/A</v>
      </c>
      <c r="L31" s="51" t="e">
        <f>INDEX('Andrew-SESSION'!$L$34:$U$41, MATCH("*Clean *",'Andrew-SESSION'!$B$34:$B$43,0), MATCH("*5th*",'Andrew-SESSION'!$K$7:$T$7,0))</f>
        <v>#N/A</v>
      </c>
      <c r="M31" s="131">
        <f>IF($A$26='Andrew-SESSION'!$A$34,INDEX('Andrew-SESSION'!$K$34:$T$41, MATCH("*Lat Pulldown*",'Andrew-SESSION'!$B$34:$B$43,0), MATCH("*5th*",'Andrew-SESSION'!$K$7:$T$7,0)),"")</f>
        <v>45</v>
      </c>
      <c r="N31" s="48">
        <f>INDEX('Andrew-SESSION'!$L$34:$U$41, MATCH("*Lat Pulldown*",'Andrew-SESSION'!$B$34:$B$43,0), MATCH("*5th*",'Andrew-SESSION'!$K$7:$T$7,0))</f>
        <v>10</v>
      </c>
      <c r="O31" s="151"/>
      <c r="P31" s="151"/>
    </row>
    <row r="32" spans="1:39">
      <c r="A32" s="129">
        <f>'Andrew-SESSION'!A43</f>
        <v>42166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 t="e">
        <f>MAX(G33:G37)</f>
        <v>#N/A</v>
      </c>
      <c r="H32" s="116" t="e">
        <f t="array" ref="H32">MAX(IF(G33:G37=G32,H33:H37))</f>
        <v>#N/A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>
        <f>MAX(M33:M37)</f>
        <v>65</v>
      </c>
      <c r="N32" s="117">
        <f t="array" ref="N32">MAX(IF(M33:M37=M32,N33:N37))</f>
        <v>10</v>
      </c>
      <c r="O32" s="152" t="e">
        <f>IF($A$32='Andrew-SESSION'!$A$43,INDEX('Andrew-SESSION'!$K$43:$T$50, MATCH("*1k Row*",'Andrew-SESSION'!$B$43:$B$50,0), MATCH("*1st*",'Andrew-SESSION'!$K$7:$T$7,0)),"")</f>
        <v>#N/A</v>
      </c>
      <c r="P32" s="152" t="e">
        <f>IF($A$32='Andrew-SESSION'!$A$43,INDEX('Andrew-SESSION'!$K$43:$T$50, MATCH("*HIIT*",'Andrew-SESSION'!$B$43:$B$50,0), MATCH("*1st*",'Andrew-SESSION'!$K$7:$T$7,0)),"")</f>
        <v>#N/A</v>
      </c>
      <c r="Q32" s="117" t="e">
        <f>INDEX('Andrew-SESSION'!$L$43:$U$50, MATCH("*HIIT*",'Andrew-SESSION'!$B$43:$B$50,0), MATCH("*1st*",'Andrew-SESSION'!$K$7:$T$7,0))</f>
        <v>#N/A</v>
      </c>
      <c r="R32" s="117">
        <f>'Andrew-SESSION'!U43</f>
        <v>0</v>
      </c>
      <c r="S32" s="116"/>
      <c r="T32" s="116"/>
      <c r="U32" s="120">
        <f>'Andrew-SESSION'!A44</f>
        <v>0</v>
      </c>
      <c r="V32" s="120">
        <f>'Andrew-SESSION'!A45</f>
        <v>0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IF($A$32='Andrew-SESSION'!$A$43,INDEX('Andrew-SESSION'!$K$43:$T$50, MATCH("*Squat*",'Andrew-SESSION'!$B$43:$B$50,0), MATCH("*1st*",'Andrew-SESSION'!$K$7:$T$7,0)),"")</f>
        <v>#N/A</v>
      </c>
      <c r="D33" s="132" t="e">
        <f>INDEX('Andrew-SESSION'!$L$43:$U$50, MATCH("*Squat*",'Andrew-SESSION'!$B$43:$B$50,0), MATCH("*1st*",'Andrew-SESSION'!$K$7:$T$7,0))</f>
        <v>#N/A</v>
      </c>
      <c r="E33" s="131" t="e">
        <f>IF($A$32='Andrew-SESSION'!$A$43,INDEX('Andrew-SESSION'!$K$43:$T$50, MATCH("*Deadlift*",'Andrew-SESSION'!$B$43:$B$50,0), MATCH("*1st*",'Andrew-SESSION'!$K$7:$T$7,0)),"")</f>
        <v>#N/A</v>
      </c>
      <c r="F33" s="131" t="e">
        <f>INDEX('Andrew-SESSION'!$L$43:$U$50, MATCH("*Deadlift*",'Andrew-SESSION'!$B$43:$B$50,0), MATCH("*1st*",'Andrew-SESSION'!$K$7:$T$7,0))</f>
        <v>#N/A</v>
      </c>
      <c r="G33" s="131" t="e">
        <f>IF($A$32='Andrew-SESSION'!$A$43,INDEX('Andrew-SESSION'!$K$43:$T$50, MATCH("*Bench Press*",'Andrew-SESSION'!$B$43:$B$50,0), MATCH("*1st*",'Andrew-SESSION'!$K$7:$T$7,0)),"")</f>
        <v>#N/A</v>
      </c>
      <c r="H33" s="131" t="e">
        <f>INDEX('Andrew-SESSION'!$L$43:$U$50, MATCH("*Bench Press*",'Andrew-SESSION'!$B$43:$B$50,0), MATCH("*1st*",'Andrew-SESSION'!$K$7:$T$7,0))</f>
        <v>#N/A</v>
      </c>
      <c r="I33" s="132" t="e">
        <f>IF($A$32='Andrew-SESSION'!$A$43,INDEX('Andrew-SESSION'!$K$43:$T$50, MATCH("*Military*",'Andrew-SESSION'!$B$43:$B$50,0), MATCH("*1st*",'Andrew-SESSION'!$K$7:$T$7,0)),"")</f>
        <v>#N/A</v>
      </c>
      <c r="J33" s="48" t="e">
        <f>INDEX('Andrew-SESSION'!$L$43:$U$50, MATCH("*Military*",'Andrew-SESSION'!$B$43:$B$50,0), MATCH("*1st*",'Andrew-SESSION'!$K$7:$T$7,0))</f>
        <v>#N/A</v>
      </c>
      <c r="K33" s="131" t="e">
        <f>IF($A$32='Andrew-SESSION'!$A$43,INDEX('Andrew-SESSION'!$K$43:$T$50, MATCH("*Clean *",'Andrew-SESSION'!$B$43:$B$50,0), MATCH("*1st*",'Andrew-SESSION'!$K$7:$T$7,0)),"")</f>
        <v>#N/A</v>
      </c>
      <c r="L33" s="48" t="e">
        <f>INDEX('Andrew-SESSION'!$L$43:$U$50, MATCH("*Clean *",'Andrew-SESSION'!$B$43:$B$50,0), MATCH("*1st*",'Andrew-SESSION'!$K$7:$T$7,0))</f>
        <v>#N/A</v>
      </c>
      <c r="M33" s="131">
        <f>IF($A$32='Andrew-SESSION'!$A$43,INDEX('Andrew-SESSION'!$K$43:$T$50, MATCH("*Lat Pulldown*",'Andrew-SESSION'!$B$43:$B$50,0), MATCH("*1st*",'Andrew-SESSION'!$K$7:$T$7,0)),"")</f>
        <v>65</v>
      </c>
      <c r="N33" s="48">
        <f>INDEX('Andrew-SESSION'!$L$43:$U$50, MATCH("*Lat Pulldown*",'Andrew-SESSION'!$B$43:$B$50,0), MATCH("*1st*",'Andrew-SESSION'!$K$7:$T$7,0))</f>
        <v>10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IF($A$32='Andrew-SESSION'!$A$43,INDEX('Andrew-SESSION'!$K$43:$T$50, MATCH("*Squat*",'Andrew-SESSION'!$B$43:$B$50,0), MATCH("*2nd*",'Andrew-SESSION'!$K$7:$T$7,0)),"")</f>
        <v>#N/A</v>
      </c>
      <c r="D34" s="132" t="e">
        <f>INDEX('Andrew-SESSION'!$L$43:$U$50, MATCH("*Squat*",'Andrew-SESSION'!$B$43:$B$50,0), MATCH("*2nd*",'Andrew-SESSION'!$K$7:$T$7,0))</f>
        <v>#N/A</v>
      </c>
      <c r="E34" s="131" t="e">
        <f>IF($A$32='Andrew-SESSION'!$A$43,INDEX('Andrew-SESSION'!$K$43:$T$50, MATCH("*Deadlift*",'Andrew-SESSION'!$B$43:$B$50,0), MATCH("*2ND*",'Andrew-SESSION'!$K$7:$T$7,0)),"")</f>
        <v>#N/A</v>
      </c>
      <c r="F34" s="131" t="e">
        <f>INDEX('Andrew-SESSION'!$L$43:$U$50, MATCH("*Deadlift*",'Andrew-SESSION'!$B$43:$B$50,0), MATCH("*2nd*",'Andrew-SESSION'!$K$7:$T$7,0))</f>
        <v>#N/A</v>
      </c>
      <c r="G34" s="131" t="e">
        <f>IF($A$32='Andrew-SESSION'!$A$43,INDEX('Andrew-SESSION'!$K$43:$T$50, MATCH("*Bench Press*",'Andrew-SESSION'!$B$43:$B$50,0), MATCH("*2ND*",'Andrew-SESSION'!$K$7:$T$7,0)),"")</f>
        <v>#N/A</v>
      </c>
      <c r="H34" s="131" t="e">
        <f>INDEX('Andrew-SESSION'!$L$43:$U$50, MATCH("*Bench Press*",'Andrew-SESSION'!$B$43:$B$50,0), MATCH("*2nd*",'Andrew-SESSION'!$K$7:$T$7,0))</f>
        <v>#N/A</v>
      </c>
      <c r="I34" s="132" t="e">
        <f>IF($A$32='Andrew-SESSION'!$A$43,INDEX('Andrew-SESSION'!$K$43:$T$50, MATCH("*Military*",'Andrew-SESSION'!$B$43:$B$50,0), MATCH("*2ND*",'Andrew-SESSION'!$K$7:$T$7,0)),"")</f>
        <v>#N/A</v>
      </c>
      <c r="J34" s="44" t="e">
        <f>INDEX('Andrew-SESSION'!$L$43:$U$50, MATCH("*Military*",'Andrew-SESSION'!$B$43:$B$50,0), MATCH("*2nd*",'Andrew-SESSION'!$K$7:$T$7,0))</f>
        <v>#N/A</v>
      </c>
      <c r="K34" s="131" t="e">
        <f>IF($A$32='Andrew-SESSION'!$A$43,INDEX('Andrew-SESSION'!$K$43:$T$50, MATCH("*Clean *",'Andrew-SESSION'!$B$43:$B$50,0), MATCH("*2ND*",'Andrew-SESSION'!$K$7:$T$7,0)),"")</f>
        <v>#N/A</v>
      </c>
      <c r="L34" s="44" t="e">
        <f>INDEX('Andrew-SESSION'!$L$43:$U$50, MATCH("*Clean *",'Andrew-SESSION'!$B$43:$B$50,0), MATCH("*2nd*",'Andrew-SESSION'!$K$7:$T$7,0))</f>
        <v>#N/A</v>
      </c>
      <c r="M34" s="131">
        <f>IF($A$32='Andrew-SESSION'!$A$43,INDEX('Andrew-SESSION'!$K$43:$T$50, MATCH("*Lat Pulldown*",'Andrew-SESSION'!$B$43:$B$50,0), MATCH("*2ND*",'Andrew-SESSION'!$K$7:$T$7,0)),"")</f>
        <v>65</v>
      </c>
      <c r="N34" s="48">
        <f>INDEX('Andrew-SESSION'!$L$43:$U$50, MATCH("*Lat Pulldown*",'Andrew-SESSION'!$B$43:$B$50,0), MATCH("*2nd*",'Andrew-SESSION'!$K$7:$T$7,0))</f>
        <v>10</v>
      </c>
      <c r="O34" s="151"/>
      <c r="P34" s="151"/>
    </row>
    <row r="35" spans="1:40">
      <c r="B35" t="s">
        <v>5</v>
      </c>
      <c r="C35" s="131" t="e">
        <f>IF($A$32='Andrew-SESSION'!$A$43,INDEX('Andrew-SESSION'!$K$43:$T$50, MATCH("*Squat*",'Andrew-SESSION'!$B$43:$B$50,0), MATCH("*3rd*",'Andrew-SESSION'!$K$7:$T$7,0)),"")</f>
        <v>#N/A</v>
      </c>
      <c r="D35" s="132" t="e">
        <f>INDEX('Andrew-SESSION'!$L$43:$U$50, MATCH("*Squat*",'Andrew-SESSION'!$B$43:$B$50,0), MATCH("*3rd*",'Andrew-SESSION'!$K$7:$T$7,0))</f>
        <v>#N/A</v>
      </c>
      <c r="E35" s="131" t="e">
        <f>IF($A$32='Andrew-SESSION'!$A$43,INDEX('Andrew-SESSION'!$K$43:$T$50, MATCH("*Deadlift*",'Andrew-SESSION'!$B$43:$B$50,0), MATCH("*3rd*",'Andrew-SESSION'!$K$7:$T$7,0)),"")</f>
        <v>#N/A</v>
      </c>
      <c r="F35" s="131" t="e">
        <f>INDEX('Andrew-SESSION'!$L$43:$U$50, MATCH("*Deadlift*",'Andrew-SESSION'!$B$43:$B$50,0), MATCH("*3rd*",'Andrew-SESSION'!$K$7:$T$7,0))</f>
        <v>#N/A</v>
      </c>
      <c r="G35" s="131" t="e">
        <f>IF($A$32='Andrew-SESSION'!$A$43,INDEX('Andrew-SESSION'!$K$43:$T$50, MATCH("*Bench Press*",'Andrew-SESSION'!$B$43:$B$50,0), MATCH("*3rd*",'Andrew-SESSION'!$K$7:$T$7,0)),"")</f>
        <v>#N/A</v>
      </c>
      <c r="H35" s="131" t="e">
        <f>INDEX('Andrew-SESSION'!$L$43:$U$50, MATCH("*Bench Press*",'Andrew-SESSION'!$B$43:$B$50,0), MATCH("*3rd*",'Andrew-SESSION'!$K$7:$T$7,0))</f>
        <v>#N/A</v>
      </c>
      <c r="I35" s="132" t="e">
        <f>IF($A$32='Andrew-SESSION'!$A$43,INDEX('Andrew-SESSION'!$K$43:$T$50, MATCH("*Military*",'Andrew-SESSION'!$B$43:$B$50,0), MATCH("*3rd*",'Andrew-SESSION'!$K$7:$T$7,0)),"")</f>
        <v>#N/A</v>
      </c>
      <c r="J35" s="44" t="e">
        <f>INDEX('Andrew-SESSION'!$L$43:$U$50, MATCH("*Military*",'Andrew-SESSION'!$B$43:$B$50,0), MATCH("*3rd*",'Andrew-SESSION'!$K$7:$T$7,0))</f>
        <v>#N/A</v>
      </c>
      <c r="K35" s="131" t="e">
        <f>IF($A$32='Andrew-SESSION'!$A$43,INDEX('Andrew-SESSION'!$K$43:$T$50, MATCH("*Clean *",'Andrew-SESSION'!$B$43:$B$50,0), MATCH("*3rd*",'Andrew-SESSION'!$K$7:$T$7,0)),"")</f>
        <v>#N/A</v>
      </c>
      <c r="L35" s="44" t="e">
        <f>INDEX('Andrew-SESSION'!$L$43:$U$50, MATCH("*Clean *",'Andrew-SESSION'!$B$43:$B$50,0), MATCH("*3rd*",'Andrew-SESSION'!$K$7:$T$7,0))</f>
        <v>#N/A</v>
      </c>
      <c r="M35" s="131">
        <f>IF($A$32='Andrew-SESSION'!$A$43,INDEX('Andrew-SESSION'!$K$43:$T$50, MATCH("*Lat Pulldown*",'Andrew-SESSION'!$B$43:$B$50,0), MATCH("*3rd*",'Andrew-SESSION'!$K$7:$T$7,0)),"")</f>
        <v>65</v>
      </c>
      <c r="N35" s="48">
        <f>INDEX('Andrew-SESSION'!$L$43:$U$50, MATCH("*Lat Pulldown*",'Andrew-SESSION'!$B$43:$B$50,0), MATCH("*3rd*",'Andrew-SESSION'!$K$7:$T$7,0))</f>
        <v>10</v>
      </c>
      <c r="O35" s="151"/>
      <c r="P35" s="151"/>
    </row>
    <row r="36" spans="1:40">
      <c r="B36" t="s">
        <v>6</v>
      </c>
      <c r="C36" s="131" t="e">
        <f>IF($A$32='Andrew-SESSION'!$A$43,INDEX('Andrew-SESSION'!$K$43:$T$50, MATCH("*Squat*",'Andrew-SESSION'!$B$43:$B$50,0), MATCH("*4th*",'Andrew-SESSION'!$K$7:$T$7,0)),"")</f>
        <v>#N/A</v>
      </c>
      <c r="D36" s="132" t="e">
        <f>INDEX('Andrew-SESSION'!$L$43:$U$50, MATCH("*Squat*",'Andrew-SESSION'!$B$43:$B$50,0), MATCH("*4th*",'Andrew-SESSION'!$K$7:$T$7,0))</f>
        <v>#N/A</v>
      </c>
      <c r="E36" s="131" t="e">
        <f>IF($A$32='Andrew-SESSION'!$A$43,INDEX('Andrew-SESSION'!$K$43:$T$50, MATCH("*Deadlift*",'Andrew-SESSION'!$B$43:$B$50,0), MATCH("*4th*",'Andrew-SESSION'!$K$7:$T$7,0)),"")</f>
        <v>#N/A</v>
      </c>
      <c r="F36" s="131" t="e">
        <f>INDEX('Andrew-SESSION'!$L$43:$U$50, MATCH("*Deadlift*",'Andrew-SESSION'!$B$43:$B$50,0), MATCH("*4th*",'Andrew-SESSION'!$K$7:$T$7,0))</f>
        <v>#N/A</v>
      </c>
      <c r="G36" s="131" t="e">
        <f>IF($A$32='Andrew-SESSION'!$A$43,INDEX('Andrew-SESSION'!$K$43:$T$50, MATCH("*Bench Press*",'Andrew-SESSION'!$B$43:$B$50,0), MATCH("*4th*",'Andrew-SESSION'!$K$7:$T$7,0)),"")</f>
        <v>#N/A</v>
      </c>
      <c r="H36" s="131" t="e">
        <f>INDEX('Andrew-SESSION'!$L$43:$U$50, MATCH("*Bench Press*",'Andrew-SESSION'!$B$43:$B$50,0), MATCH("*4th*",'Andrew-SESSION'!$K$7:$T$7,0))</f>
        <v>#N/A</v>
      </c>
      <c r="I36" s="132" t="e">
        <f>IF($A$32='Andrew-SESSION'!$A$43,INDEX('Andrew-SESSION'!$K$43:$T$50, MATCH("*Military*",'Andrew-SESSION'!$B$43:$B$50,0), MATCH("*4th*",'Andrew-SESSION'!$K$7:$T$7,0)),"")</f>
        <v>#N/A</v>
      </c>
      <c r="J36" s="44" t="e">
        <f>INDEX('Andrew-SESSION'!$L$43:$U$50, MATCH("*Military*",'Andrew-SESSION'!$B$43:$B$50,0), MATCH("*4th*",'Andrew-SESSION'!$K$7:$T$7,0))</f>
        <v>#N/A</v>
      </c>
      <c r="K36" s="131" t="e">
        <f>IF($A$32='Andrew-SESSION'!$A$43,INDEX('Andrew-SESSION'!$K$43:$T$50, MATCH("*Clean *",'Andrew-SESSION'!$B$43:$B$50,0), MATCH("*4th*",'Andrew-SESSION'!$K$7:$T$7,0)),"")</f>
        <v>#N/A</v>
      </c>
      <c r="L36" s="44" t="e">
        <f>INDEX('Andrew-SESSION'!$L$43:$U$50, MATCH("*Clean *",'Andrew-SESSION'!$B$43:$B$50,0), MATCH("*4th*",'Andrew-SESSION'!$K$7:$T$7,0))</f>
        <v>#N/A</v>
      </c>
      <c r="M36" s="131">
        <f>IF($A$32='Andrew-SESSION'!$A$43,INDEX('Andrew-SESSION'!$K$43:$T$50, MATCH("*Lat Pulldown*",'Andrew-SESSION'!$B$43:$B$50,0), MATCH("*4th*",'Andrew-SESSION'!$K$7:$T$7,0)),"")</f>
        <v>50</v>
      </c>
      <c r="N36" s="48">
        <f>INDEX('Andrew-SESSION'!$L$43:$U$50, MATCH("*Lat Pulldown*",'Andrew-SESSION'!$B$43:$B$50,0), MATCH("*4th*",'Andrew-SESSION'!$K$7:$T$7,0))</f>
        <v>10</v>
      </c>
      <c r="O36" s="151"/>
      <c r="P36" s="151"/>
    </row>
    <row r="37" spans="1:40">
      <c r="B37" t="s">
        <v>7</v>
      </c>
      <c r="C37" s="131" t="e">
        <f>IF($A$32='Andrew-SESSION'!$A$43,INDEX('Andrew-SESSION'!$K$43:$T$50, MATCH("*Squat*",'Andrew-SESSION'!$B$43:$B$50,0), MATCH("*5th*",'Andrew-SESSION'!$K$7:$T$7,0)),"")</f>
        <v>#N/A</v>
      </c>
      <c r="D37" s="132" t="e">
        <f>INDEX('Andrew-SESSION'!$L$43:$U$50, MATCH("*Squat*",'Andrew-SESSION'!$B$43:$B$50,0), MATCH("*5th*",'Andrew-SESSION'!$K$7:$T$7,0))</f>
        <v>#N/A</v>
      </c>
      <c r="E37" s="131" t="e">
        <f>IF($A$32='Andrew-SESSION'!$A$43,INDEX('Andrew-SESSION'!$K$43:$T$50, MATCH("*Deadlift*",'Andrew-SESSION'!$B$43:$B$50,0), MATCH("*5th*",'Andrew-SESSION'!$K$7:$T$7,0)),"")</f>
        <v>#N/A</v>
      </c>
      <c r="F37" s="131" t="e">
        <f>INDEX('Andrew-SESSION'!$L$43:$U$50, MATCH("*Deadlift*",'Andrew-SESSION'!$B$43:$B$50,0), MATCH("*5th*",'Andrew-SESSION'!$K$7:$T$7,0))</f>
        <v>#N/A</v>
      </c>
      <c r="G37" s="131" t="e">
        <f>IF($A$32='Andrew-SESSION'!$A$43,INDEX('Andrew-SESSION'!$K$43:$T$50, MATCH("*Bench Press*",'Andrew-SESSION'!$B$43:$B$50,0), MATCH("*5th*",'Andrew-SESSION'!$K$7:$T$7,0)),"")</f>
        <v>#N/A</v>
      </c>
      <c r="H37" s="131" t="e">
        <f>INDEX('Andrew-SESSION'!$L$43:$U$50, MATCH("*Bench Press*",'Andrew-SESSION'!$B$43:$B$50,0), MATCH("*5th*",'Andrew-SESSION'!$K$7:$T$7,0))</f>
        <v>#N/A</v>
      </c>
      <c r="I37" s="132" t="e">
        <f>IF($A$32='Andrew-SESSION'!$A$43,INDEX('Andrew-SESSION'!$K$43:$T$50, MATCH("*Military*",'Andrew-SESSION'!$B$43:$B$50,0), MATCH("*5th*",'Andrew-SESSION'!$K$7:$T$7,0)),"")</f>
        <v>#N/A</v>
      </c>
      <c r="J37" s="44" t="e">
        <f>INDEX('Andrew-SESSION'!$L$43:$U$50, MATCH("*Military*",'Andrew-SESSION'!$B$43:$B$50,0), MATCH("*5th*",'Andrew-SESSION'!$K$7:$T$7,0))</f>
        <v>#N/A</v>
      </c>
      <c r="K37" s="131" t="e">
        <f>IF($A$32='Andrew-SESSION'!$A$43,INDEX('Andrew-SESSION'!$K$43:$T$50, MATCH("*Clean *",'Andrew-SESSION'!$B$43:$B$50,0), MATCH("*5th*",'Andrew-SESSION'!$K$7:$T$7,0)),"")</f>
        <v>#N/A</v>
      </c>
      <c r="L37" s="44" t="e">
        <f>INDEX('Andrew-SESSION'!$L$43:$U$50, MATCH("*Clean *",'Andrew-SESSION'!$B$43:$B$50,0), MATCH("*5th*",'Andrew-SESSION'!$K$7:$T$7,0))</f>
        <v>#N/A</v>
      </c>
      <c r="M37" s="131">
        <f>IF($A$32='Andrew-SESSION'!$A$43,INDEX('Andrew-SESSION'!$K$43:$T$50, MATCH("*Lat Pulldown*",'Andrew-SESSION'!$B$43:$B$50,0), MATCH("*5th*",'Andrew-SESSION'!$K$7:$T$7,0)),"")</f>
        <v>0</v>
      </c>
      <c r="N37" s="48">
        <f>INDEX('Andrew-SESSION'!$L$43:$U$50, MATCH("*Lat Pulldown*",'Andrew-SESSION'!$B$43:$B$50,0), MATCH("*5th*",'Andrew-SESSION'!$K$7:$T$7,0))</f>
        <v>0</v>
      </c>
      <c r="O37" s="151"/>
      <c r="P37" s="151"/>
    </row>
    <row r="38" spans="1:40">
      <c r="A38" s="129">
        <f>'Andrew-SESSION'!A52</f>
        <v>42171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 t="e">
        <f>MAX(E39:E43)</f>
        <v>#N/A</v>
      </c>
      <c r="F38" s="116" t="e">
        <f t="array" ref="F38">MAX(IF(E39:E43=E38,F39:F43))</f>
        <v>#N/A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IF($A$38='Andrew-SESSION'!$A$52,INDEX('Andrew-SESSION'!$K$52:$T$59, MATCH("*1k Row*",'Andrew-SESSION'!$B$52:$B$59,0), MATCH("*1st*",'Andrew-SESSION'!$K$7:$T$7,0)),"")</f>
        <v>#N/A</v>
      </c>
      <c r="P38" s="152" t="e">
        <f>IF($A$38='Andrew-SESSION'!$A$52,INDEX('Andrew-SESSION'!$K$52:$T$59, MATCH("*HIIT*",'Andrew-SESSION'!$B$52:$B$59,0), MATCH("*1st*",'Andrew-SESSION'!$K$7:$T$7,0)),"")</f>
        <v>#N/A</v>
      </c>
      <c r="Q38" s="117" t="e">
        <f>INDEX('Andrew-SESSION'!$L$52:$U$59, MATCH("*HIIT*",'Andrew-SESSION'!$B$52:$B$59,0), MATCH("*1st*",'Andrew-SESSION'!$K$7:$T$7,0))</f>
        <v>#N/A</v>
      </c>
      <c r="R38" s="117">
        <f>'Andrew-SESSION'!U52</f>
        <v>0</v>
      </c>
      <c r="S38" s="116"/>
      <c r="T38" s="116"/>
      <c r="U38" s="120">
        <f>'Andrew-SESSION'!A53</f>
        <v>84.5</v>
      </c>
      <c r="V38" s="120">
        <f>'Andrew-SESSION'!A54</f>
        <v>20.5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IF($A$38='Andrew-SESSION'!$A$52,INDEX('Andrew-SESSION'!$K$52:$T$59, MATCH("*Squat*",'Andrew-SESSION'!$B$52:$B$59,0), MATCH("*1st*",'Andrew-SESSION'!$K$7:$T$7,0)),"")</f>
        <v>#N/A</v>
      </c>
      <c r="D39" s="132" t="e">
        <f>INDEX('Andrew-SESSION'!L$52:U$59, MATCH("*Squat*",'Andrew-SESSION'!$B$52:$B$59,0), MATCH("*1st*",'Andrew-SESSION'!K$7:T$7,0))</f>
        <v>#N/A</v>
      </c>
      <c r="E39" s="131" t="e">
        <f>IF($A$38='Andrew-SESSION'!$A$52,INDEX('Andrew-SESSION'!$K$52:$T$59, MATCH("*Deadlift*",'Andrew-SESSION'!$B$52:$B$59,0), MATCH("*1st*",'Andrew-SESSION'!$K$7:$T$7,0)),"")</f>
        <v>#N/A</v>
      </c>
      <c r="F39" s="131" t="e">
        <f>INDEX('Andrew-SESSION'!$L$52:$U$59, MATCH("*Deadlift*",'Andrew-SESSION'!$B$52:$B$59,0), MATCH("*1st*",'Andrew-SESSION'!$K$7:$T$7,0))</f>
        <v>#N/A</v>
      </c>
      <c r="G39" s="131" t="e">
        <f>IF($A$38='Andrew-SESSION'!$A$52,INDEX('Andrew-SESSION'!$K$52:$T$59, MATCH("*Bench Press*",'Andrew-SESSION'!$B$52:$B$59,0), MATCH("*1st*",'Andrew-SESSION'!$K$7:$T$7,0)),"")</f>
        <v>#N/A</v>
      </c>
      <c r="H39" s="131" t="e">
        <f>INDEX('Andrew-SESSION'!$L$52:$U$59, MATCH("*Bench Press*",'Andrew-SESSION'!$B$52:$B$59,0), MATCH("*1st*",'Andrew-SESSION'!$K$7:$T$7,0))</f>
        <v>#N/A</v>
      </c>
      <c r="I39" s="132" t="e">
        <f>IF($A$38='Andrew-SESSION'!$A$52,INDEX('Andrew-SESSION'!$K$52:$T$59, MATCH("*Military*",'Andrew-SESSION'!$B$52:$B$59,0), MATCH("*1st*",'Andrew-SESSION'!$K$7:$T$7,0)),"")</f>
        <v>#N/A</v>
      </c>
      <c r="J39" s="48" t="e">
        <f>INDEX('Andrew-SESSION'!$L$52:$U$59, MATCH("*Military*",'Andrew-SESSION'!$B$52:$B$59,0), MATCH("*1st*",'Andrew-SESSION'!$K$7:$T$7,0))</f>
        <v>#N/A</v>
      </c>
      <c r="K39" s="131" t="e">
        <f>IF($A$38='Andrew-SESSION'!$A$52,INDEX('Andrew-SESSION'!$K$52:$T$59, MATCH("*Clean *",'Andrew-SESSION'!$B$52:$B$59,0), MATCH("*1st*",'Andrew-SESSION'!$K$7:$T$7,0)),"")</f>
        <v>#N/A</v>
      </c>
      <c r="L39" s="48" t="e">
        <f>INDEX('Andrew-SESSION'!$L$52:$U$59, MATCH("*Clean *",'Andrew-SESSION'!$B$52:$B$59,0), MATCH("*1st*",'Andrew-SESSION'!$K$7:$T$7,0))</f>
        <v>#N/A</v>
      </c>
      <c r="M39" s="131" t="e">
        <f>IF($A$38='Andrew-SESSION'!$A$52,INDEX('Andrew-SESSION'!$K$52:$T$59, MATCH("*Lat Pulldown*",'Andrew-SESSION'!$B$52:$B$59,0), MATCH("*1st*",'Andrew-SESSION'!$K$7:$T$7,0)),"")</f>
        <v>#N/A</v>
      </c>
      <c r="N39" s="48" t="e">
        <f>INDEX('Andrew-SESSION'!$L$52:$U$59, MATCH("*Lat Pulldown*",'Andrew-SESSION'!$B$52:$B$59,0), MATCH("*1st*",'Andrew-SESSION'!$K$7:$T$7,0))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IF($A$38='Andrew-SESSION'!$A$52,INDEX('Andrew-SESSION'!$K$52:$T$59, MATCH("*Squat*",'Andrew-SESSION'!$B$52:$B$59,0), MATCH("*2nd*",'Andrew-SESSION'!$K$7:$T$7,0)),"")</f>
        <v>#N/A</v>
      </c>
      <c r="D40" s="132" t="e">
        <f>INDEX('Andrew-SESSION'!L$52:U$59, MATCH("*Squat*",'Andrew-SESSION'!$B$52:$B$59,0), MATCH("*2nd*",'Andrew-SESSION'!K$7:T$7,0))</f>
        <v>#N/A</v>
      </c>
      <c r="E40" s="131" t="e">
        <f>IF($A$38='Andrew-SESSION'!$A$52,INDEX('Andrew-SESSION'!$K$52:$T$59, MATCH("*Deadlift*",'Andrew-SESSION'!$B$52:$B$59,0), MATCH("*2ND*",'Andrew-SESSION'!$K$7:$T$7,0)),"")</f>
        <v>#N/A</v>
      </c>
      <c r="F40" s="131" t="e">
        <f>INDEX('Andrew-SESSION'!$L$52:$U$59, MATCH("*Deadlift*",'Andrew-SESSION'!$B$52:$B$59,0), MATCH("*2nd*",'Andrew-SESSION'!$K$7:$T$7,0))</f>
        <v>#N/A</v>
      </c>
      <c r="G40" s="131" t="e">
        <f>IF($A$38='Andrew-SESSION'!$A$52,INDEX('Andrew-SESSION'!$K$52:$T$59, MATCH("*Bench Press*",'Andrew-SESSION'!$B$52:$B$59,0), MATCH("*2ND*",'Andrew-SESSION'!$K$7:$T$7,0)),"")</f>
        <v>#N/A</v>
      </c>
      <c r="H40" s="131" t="e">
        <f>INDEX('Andrew-SESSION'!$L$52:$U$59, MATCH("*Bench Press*",'Andrew-SESSION'!$B$52:$B$59,0), MATCH("*2nd*",'Andrew-SESSION'!$K$7:$T$7,0))</f>
        <v>#N/A</v>
      </c>
      <c r="I40" s="132" t="e">
        <f>IF($A$38='Andrew-SESSION'!$A$52,INDEX('Andrew-SESSION'!$K$52:$T$59, MATCH("*Military*",'Andrew-SESSION'!$B$52:$B$59,0), MATCH("*2ND*",'Andrew-SESSION'!$K$7:$T$7,0)),"")</f>
        <v>#N/A</v>
      </c>
      <c r="J40" s="44" t="e">
        <f>INDEX('Andrew-SESSION'!$L$52:$U$59, MATCH("*Military*",'Andrew-SESSION'!$B$52:$B$59,0), MATCH("*2nd*",'Andrew-SESSION'!$K$7:$T$7,0))</f>
        <v>#N/A</v>
      </c>
      <c r="K40" s="131" t="e">
        <f>IF($A$38='Andrew-SESSION'!$A$52,INDEX('Andrew-SESSION'!$K$52:$T$59, MATCH("*Clean *",'Andrew-SESSION'!$B$52:$B$59,0), MATCH("*2ND*",'Andrew-SESSION'!$K$7:$T$7,0)),"")</f>
        <v>#N/A</v>
      </c>
      <c r="L40" s="44" t="e">
        <f>INDEX('Andrew-SESSION'!$L$52:$U$59, MATCH("*Clean *",'Andrew-SESSION'!$B$52:$B$59,0), MATCH("*2nd*",'Andrew-SESSION'!$K$7:$T$7,0))</f>
        <v>#N/A</v>
      </c>
      <c r="M40" s="131" t="e">
        <f>IF($A$38='Andrew-SESSION'!$A$52,INDEX('Andrew-SESSION'!$K$52:$T$59, MATCH("*Lat Pulldown*",'Andrew-SESSION'!$B$52:$B$59,0), MATCH("*2ND*",'Andrew-SESSION'!$K$7:$T$7,0)),"")</f>
        <v>#N/A</v>
      </c>
      <c r="N40" s="48" t="e">
        <f>INDEX('Andrew-SESSION'!$L$52:$U$59, MATCH("*Lat Pulldown*",'Andrew-SESSION'!$B$52:$B$59,0), MATCH("*2nd*",'Andrew-SESSION'!$K$7:$T$7,0))</f>
        <v>#N/A</v>
      </c>
      <c r="O40" s="151"/>
      <c r="P40" s="151"/>
    </row>
    <row r="41" spans="1:40">
      <c r="B41" t="s">
        <v>5</v>
      </c>
      <c r="C41" s="131" t="e">
        <f>IF($A$38='Andrew-SESSION'!$A$52,INDEX('Andrew-SESSION'!$K$52:$T$59, MATCH("*Squat*",'Andrew-SESSION'!$B$52:$B$59,0), MATCH("*3rd*",'Andrew-SESSION'!$K$7:$T$7,0)),"")</f>
        <v>#N/A</v>
      </c>
      <c r="D41" s="132" t="e">
        <f>INDEX('Andrew-SESSION'!L$52:U$59, MATCH("*Squat*",'Andrew-SESSION'!$B$52:$B$59,0), MATCH("*3rd*",'Andrew-SESSION'!K$7:T$7,0))</f>
        <v>#N/A</v>
      </c>
      <c r="E41" s="131" t="e">
        <f>IF($A$38='Andrew-SESSION'!$A$52,INDEX('Andrew-SESSION'!$K$52:$T$59, MATCH("*Deadlift*",'Andrew-SESSION'!$B$52:$B$59,0), MATCH("*3rd*",'Andrew-SESSION'!$K$7:$T$7,0)),"")</f>
        <v>#N/A</v>
      </c>
      <c r="F41" s="131" t="e">
        <f>INDEX('Andrew-SESSION'!$L$52:$U$59, MATCH("*Deadlift*",'Andrew-SESSION'!$B$52:$B$59,0), MATCH("*3rd*",'Andrew-SESSION'!$K$7:$T$7,0))</f>
        <v>#N/A</v>
      </c>
      <c r="G41" s="131" t="e">
        <f>IF($A$38='Andrew-SESSION'!$A$52,INDEX('Andrew-SESSION'!$K$52:$T$59, MATCH("*Bench Press*",'Andrew-SESSION'!$B$52:$B$59,0), MATCH("*3rd*",'Andrew-SESSION'!$K$7:$T$7,0)),"")</f>
        <v>#N/A</v>
      </c>
      <c r="H41" s="131" t="e">
        <f>INDEX('Andrew-SESSION'!$L$52:$U$59, MATCH("*Bench Press*",'Andrew-SESSION'!$B$52:$B$59,0), MATCH("*3rd*",'Andrew-SESSION'!$K$7:$T$7,0))</f>
        <v>#N/A</v>
      </c>
      <c r="I41" s="132" t="e">
        <f>IF($A$38='Andrew-SESSION'!$A$52,INDEX('Andrew-SESSION'!$K$52:$T$59, MATCH("*Military*",'Andrew-SESSION'!$B$52:$B$59,0), MATCH("*3rd*",'Andrew-SESSION'!$K$7:$T$7,0)),"")</f>
        <v>#N/A</v>
      </c>
      <c r="J41" s="44" t="e">
        <f>INDEX('Andrew-SESSION'!$L$52:$U$59, MATCH("*Military*",'Andrew-SESSION'!$B$52:$B$59,0), MATCH("*3rd*",'Andrew-SESSION'!$K$7:$T$7,0))</f>
        <v>#N/A</v>
      </c>
      <c r="K41" s="131" t="e">
        <f>IF($A$38='Andrew-SESSION'!$A$52,INDEX('Andrew-SESSION'!$K$52:$T$59, MATCH("*Clean *",'Andrew-SESSION'!$B$52:$B$59,0), MATCH("*3rd*",'Andrew-SESSION'!$K$7:$T$7,0)),"")</f>
        <v>#N/A</v>
      </c>
      <c r="L41" s="44" t="e">
        <f>INDEX('Andrew-SESSION'!$L$52:$U$59, MATCH("*Clean *",'Andrew-SESSION'!$B$52:$B$59,0), MATCH("*3rd*",'Andrew-SESSION'!$K$7:$T$7,0))</f>
        <v>#N/A</v>
      </c>
      <c r="M41" s="131" t="e">
        <f>IF($A$38='Andrew-SESSION'!$A$52,INDEX('Andrew-SESSION'!$K$52:$T$59, MATCH("*Lat Pulldown*",'Andrew-SESSION'!$B$52:$B$59,0), MATCH("*3rd*",'Andrew-SESSION'!$K$7:$T$7,0)),"")</f>
        <v>#N/A</v>
      </c>
      <c r="N41" s="48" t="e">
        <f>INDEX('Andrew-SESSION'!$L$52:$U$59, MATCH("*Lat Pulldown*",'Andrew-SESSION'!$B$52:$B$59,0), MATCH("*3rd*",'Andrew-SESSION'!$K$7:$T$7,0))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IF($A$38='Andrew-SESSION'!$A$52,INDEX('Andrew-SESSION'!$K$52:$T$59, MATCH("*Squat*",'Andrew-SESSION'!$B$52:$B$59,0), MATCH("*4th*",'Andrew-SESSION'!$K$7:$T$7,0)),"")</f>
        <v>#N/A</v>
      </c>
      <c r="D42" s="132" t="e">
        <f>INDEX('Andrew-SESSION'!L$52:U$59, MATCH("*Squat*",'Andrew-SESSION'!$B$52:$B$59,0), MATCH("*4th*",'Andrew-SESSION'!K$7:T$7,0))</f>
        <v>#N/A</v>
      </c>
      <c r="E42" s="131" t="e">
        <f>IF($A$38='Andrew-SESSION'!$A$52,INDEX('Andrew-SESSION'!$K$52:$T$59, MATCH("*Deadlift*",'Andrew-SESSION'!$B$52:$B$59,0), MATCH("*4th*",'Andrew-SESSION'!$K$7:$T$7,0)),"")</f>
        <v>#N/A</v>
      </c>
      <c r="F42" s="131" t="e">
        <f>INDEX('Andrew-SESSION'!$L$52:$U$59, MATCH("*Deadlift*",'Andrew-SESSION'!$B$52:$B$59,0), MATCH("*4th*",'Andrew-SESSION'!$K$7:$T$7,0))</f>
        <v>#N/A</v>
      </c>
      <c r="G42" s="131" t="e">
        <f>IF($A$38='Andrew-SESSION'!$A$52,INDEX('Andrew-SESSION'!$K$52:$T$59, MATCH("*Bench Press*",'Andrew-SESSION'!$B$52:$B$59,0), MATCH("*4th*",'Andrew-SESSION'!$K$7:$T$7,0)),"")</f>
        <v>#N/A</v>
      </c>
      <c r="H42" s="131" t="e">
        <f>INDEX('Andrew-SESSION'!$L$52:$U$59, MATCH("*Bench Press*",'Andrew-SESSION'!$B$52:$B$59,0), MATCH("*4th*",'Andrew-SESSION'!$K$7:$T$7,0))</f>
        <v>#N/A</v>
      </c>
      <c r="I42" s="132" t="e">
        <f>IF($A$38='Andrew-SESSION'!$A$52,INDEX('Andrew-SESSION'!$K$52:$T$59, MATCH("*Military*",'Andrew-SESSION'!$B$52:$B$59,0), MATCH("*4th*",'Andrew-SESSION'!$K$7:$T$7,0)),"")</f>
        <v>#N/A</v>
      </c>
      <c r="J42" s="44" t="e">
        <f>INDEX('Andrew-SESSION'!$L$52:$U$59, MATCH("*Military*",'Andrew-SESSION'!$B$52:$B$59,0), MATCH("*4th*",'Andrew-SESSION'!$K$7:$T$7,0))</f>
        <v>#N/A</v>
      </c>
      <c r="K42" s="131" t="e">
        <f>IF($A$38='Andrew-SESSION'!$A$52,INDEX('Andrew-SESSION'!$K$52:$T$59, MATCH("*Clean *",'Andrew-SESSION'!$B$52:$B$59,0), MATCH("*4th*",'Andrew-SESSION'!$K$7:$T$7,0)),"")</f>
        <v>#N/A</v>
      </c>
      <c r="L42" s="44" t="e">
        <f>INDEX('Andrew-SESSION'!$L$52:$U$59, MATCH("*Clean *",'Andrew-SESSION'!$B$52:$B$59,0), MATCH("*4th*",'Andrew-SESSION'!$K$7:$T$7,0))</f>
        <v>#N/A</v>
      </c>
      <c r="M42" s="131" t="e">
        <f>IF($A$38='Andrew-SESSION'!$A$52,INDEX('Andrew-SESSION'!$K$52:$T$59, MATCH("*Lat Pulldown*",'Andrew-SESSION'!$B$52:$B$59,0), MATCH("*4th*",'Andrew-SESSION'!$K$7:$T$7,0)),"")</f>
        <v>#N/A</v>
      </c>
      <c r="N42" s="44" t="e">
        <f>INDEX('Andrew-SESSION'!$L$52:$U$59, MATCH("*Lat Pulldown*",'Andrew-SESSION'!$B$52:$B$59,0), MATCH("*4th*",'Andrew-SESSION'!$K$7:$T$7,0))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IF($A$38='Andrew-SESSION'!$A$52,INDEX('Andrew-SESSION'!$K$52:$T$59, MATCH("*Squat*",'Andrew-SESSION'!$B$52:$B$59,0), MATCH("*5th*",'Andrew-SESSION'!$K$7:$T$7,0)),"")</f>
        <v>#N/A</v>
      </c>
      <c r="D43" s="132" t="e">
        <f>INDEX('Andrew-SESSION'!L$52:U$59, MATCH("*Squat*",'Andrew-SESSION'!$B$52:$B$59,0), MATCH("*5th*",'Andrew-SESSION'!K$7:T$7,0))</f>
        <v>#N/A</v>
      </c>
      <c r="E43" s="131" t="e">
        <f>IF($A$38='Andrew-SESSION'!$A$52,INDEX('Andrew-SESSION'!$K$52:$T$59, MATCH("*Deadlift*",'Andrew-SESSION'!$B$52:$B$59,0), MATCH("*5th*",'Andrew-SESSION'!$K$7:$T$7,0)),"")</f>
        <v>#N/A</v>
      </c>
      <c r="F43" s="131" t="e">
        <f>INDEX('Andrew-SESSION'!$L$52:$U$59, MATCH("*Deadlift*",'Andrew-SESSION'!$B$52:$B$59,0), MATCH("*5th*",'Andrew-SESSION'!$K$7:$T$7,0))</f>
        <v>#N/A</v>
      </c>
      <c r="G43" s="131" t="e">
        <f>IF($A$38='Andrew-SESSION'!$A$52,INDEX('Andrew-SESSION'!$K$52:$T$59, MATCH("*Bench Press*",'Andrew-SESSION'!$B$52:$B$59,0), MATCH("*5th*",'Andrew-SESSION'!$K$7:$T$7,0)),"")</f>
        <v>#N/A</v>
      </c>
      <c r="H43" s="131" t="e">
        <f>INDEX('Andrew-SESSION'!$L$52:$U$59, MATCH("*Bench Press*",'Andrew-SESSION'!$B$52:$B$59,0), MATCH("*5th*",'Andrew-SESSION'!$K$7:$T$7,0))</f>
        <v>#N/A</v>
      </c>
      <c r="I43" s="132" t="e">
        <f>IF($A$38='Andrew-SESSION'!$A$52,INDEX('Andrew-SESSION'!$K$52:$T$59, MATCH("*Military*",'Andrew-SESSION'!$B$52:$B$59,0), MATCH("*5th*",'Andrew-SESSION'!$K$7:$T$7,0)),"")</f>
        <v>#N/A</v>
      </c>
      <c r="J43" s="44" t="e">
        <f>INDEX('Andrew-SESSION'!$L$52:$U$59, MATCH("*Military*",'Andrew-SESSION'!$B$52:$B$59,0), MATCH("*5th*",'Andrew-SESSION'!$K$7:$T$7,0))</f>
        <v>#N/A</v>
      </c>
      <c r="K43" s="131" t="e">
        <f>IF($A$38='Andrew-SESSION'!$A$52,INDEX('Andrew-SESSION'!$K$52:$T$59, MATCH("*Clean *",'Andrew-SESSION'!$B$52:$B$59,0), MATCH("*5th*",'Andrew-SESSION'!$K$7:$T$7,0)),"")</f>
        <v>#N/A</v>
      </c>
      <c r="L43" s="44" t="e">
        <f>INDEX('Andrew-SESSION'!$L$52:$U$59, MATCH("*Clean *",'Andrew-SESSION'!$B$52:$B$59,0), MATCH("*5th*",'Andrew-SESSION'!$K$7:$T$7,0))</f>
        <v>#N/A</v>
      </c>
      <c r="M43" s="131" t="e">
        <f>IF($A$38='Andrew-SESSION'!$A$52,INDEX('Andrew-SESSION'!$K$52:$T$59, MATCH("*Lat Pulldown*",'Andrew-SESSION'!$B$52:$B$59,0), MATCH("*5th*",'Andrew-SESSION'!$K$7:$T$7,0)),"")</f>
        <v>#N/A</v>
      </c>
      <c r="N43" s="44" t="e">
        <f>INDEX('Andrew-SESSION'!$L$52:$U$59, MATCH("*Lat Pulldown*",'Andrew-SESSION'!$B$52:$B$59,0), MATCH("*5th*",'Andrew-SESSION'!$K$7:$T$7,0))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'Andrew-SESSION'!A61</f>
        <v>42173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>
        <f>MAX(M45:M49)</f>
        <v>65</v>
      </c>
      <c r="N44" s="117">
        <f t="array" ref="N44">MAX(IF(M45:M49=M44,N45:N49))</f>
        <v>10</v>
      </c>
      <c r="O44" s="152" t="e">
        <f>IF($A$44='Andrew-SESSION'!$A$61,INDEX('Andrew-SESSION'!$K$61:$T$68, MATCH("*1k Row*",'Andrew-SESSION'!$B$61:$B$68,0), MATCH("*1st*",'Andrew-SESSION'!$K$7:$T$7,0)),"")</f>
        <v>#N/A</v>
      </c>
      <c r="P44" s="152" t="e">
        <f>IF($A$44='Andrew-SESSION'!$A$61,INDEX('Andrew-SESSION'!$K$61:$T$68, MATCH("*HIIT*",'Andrew-SESSION'!$B$61:$B$68,0), MATCH("*1st*",'Andrew-SESSION'!$K$7:$T$7,0)),"")</f>
        <v>#N/A</v>
      </c>
      <c r="Q44" s="119" t="e">
        <f>INDEX('Andrew-SESSION'!$L$61:$U$68, MATCH("*HIIT*",'Andrew-SESSION'!$B$61:$B$68,0), MATCH("*1st*",'Andrew-SESSION'!$K$7:$T$7,0))</f>
        <v>#N/A</v>
      </c>
      <c r="R44" s="119">
        <f>'Andrew-SESSION'!U61</f>
        <v>0</v>
      </c>
      <c r="S44" s="116"/>
      <c r="T44" s="116"/>
      <c r="U44" s="120">
        <f>'Andrew-SESSION'!A62</f>
        <v>0</v>
      </c>
      <c r="V44" s="120">
        <f>'Andrew-SESSION'!A63</f>
        <v>0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IF($A$44='Andrew-SESSION'!$A$61,INDEX('Andrew-SESSION'!$K$61:$T$69, MATCH("*Squat*",'Andrew-SESSION'!$B$61:$B$69,0), MATCH("*1st*",'Andrew-SESSION'!$K$7:$T$7,0)),"")</f>
        <v>#N/A</v>
      </c>
      <c r="D45" s="132" t="e">
        <f>INDEX('Andrew-SESSION'!L$61:U$69, MATCH("*Squat*",'Andrew-SESSION'!$B$61:$B$69,0), MATCH("*1st*",'Andrew-SESSION'!K$7:T$7,0))</f>
        <v>#N/A</v>
      </c>
      <c r="E45" s="131" t="e">
        <f>IF($A$44='Andrew-SESSION'!$A$61,INDEX('Andrew-SESSION'!$K$61:$T$68, MATCH("*Deadlift*",'Andrew-SESSION'!$B$61:$B$68,0), MATCH("*1st*",'Andrew-SESSION'!$K$7:$T$7,0)),"")</f>
        <v>#N/A</v>
      </c>
      <c r="F45" s="131" t="e">
        <f>INDEX('Andrew-SESSION'!$L$61:$U$68, MATCH("*Deadlift*",'Andrew-SESSION'!$B$61:$B$68,0), MATCH("*1st*",'Andrew-SESSION'!$K$7:$T$7,0))</f>
        <v>#N/A</v>
      </c>
      <c r="G45" s="131" t="e">
        <f>IF($A$44='Andrew-SESSION'!$A$61,INDEX('Andrew-SESSION'!$K$61:$T$68, MATCH("*Bench Press*",'Andrew-SESSION'!$B$61:$B$68,0), MATCH("*1st*",'Andrew-SESSION'!$K$7:$T$7,0)),"")</f>
        <v>#N/A</v>
      </c>
      <c r="H45" s="131" t="e">
        <f>INDEX('Andrew-SESSION'!$L$61:$U$68, MATCH("*Bench Press*",'Andrew-SESSION'!$B$61:$B$68,0), MATCH("*1st*",'Andrew-SESSION'!$K$7:$T$7,0))</f>
        <v>#N/A</v>
      </c>
      <c r="I45" s="132" t="e">
        <f>IF($A$44='Andrew-SESSION'!$A$61,INDEX('Andrew-SESSION'!$K$61:$T$68, MATCH("*Military*",'Andrew-SESSION'!$B$61:$B$68,0), MATCH("*1st*",'Andrew-SESSION'!$K$7:$T$7,0)),"")</f>
        <v>#N/A</v>
      </c>
      <c r="J45" s="48" t="e">
        <f>INDEX('Andrew-SESSION'!$L$61:$U$68, MATCH("*Military*",'Andrew-SESSION'!$B$61:$B$68,0), MATCH("*1st*",'Andrew-SESSION'!$K$7:$T$7,0))</f>
        <v>#N/A</v>
      </c>
      <c r="K45" s="131" t="e">
        <f>IF($A$44='Andrew-SESSION'!$A$61,INDEX('Andrew-SESSION'!$K$61:$T$68, MATCH("*Clean *",'Andrew-SESSION'!$B$61:$B$68,0), MATCH("*1st*",'Andrew-SESSION'!$K$7:$T$7,0)),"")</f>
        <v>#N/A</v>
      </c>
      <c r="L45" s="48" t="e">
        <f>INDEX('Andrew-SESSION'!$L$61:$U$68, MATCH("*Clean *",'Andrew-SESSION'!$B$61:$B$68,0), MATCH("*1st*",'Andrew-SESSION'!$K$7:$T$7,0))</f>
        <v>#N/A</v>
      </c>
      <c r="M45" s="131">
        <f>IF($A$44='Andrew-SESSION'!$A$61,INDEX('Andrew-SESSION'!$K$61:$T$68, MATCH("*Lat Pulldown*",'Andrew-SESSION'!$B$61:$B$68,0), MATCH("*1st*",'Andrew-SESSION'!$K$7:$T$7,0)),"")</f>
        <v>65</v>
      </c>
      <c r="N45" s="48">
        <f>INDEX('Andrew-SESSION'!$L$61:$U$68, MATCH("*Lat Pulldown*",'Andrew-SESSION'!$B$61:$B$68,0), MATCH("*1st*",'Andrew-SESSION'!$K$7:$T$7,0))</f>
        <v>10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IF($A$44='Andrew-SESSION'!$A$61,INDEX('Andrew-SESSION'!$K$61:$T$69, MATCH("*Squat*",'Andrew-SESSION'!$B$61:$B$69,0), MATCH("*2nd*",'Andrew-SESSION'!$K$7:$T$7,0)),"")</f>
        <v>#N/A</v>
      </c>
      <c r="D46" s="132" t="e">
        <f>INDEX('Andrew-SESSION'!L$61:U$69, MATCH("*Squat*",'Andrew-SESSION'!$B$61:$B$69,0), MATCH("*2nd*",'Andrew-SESSION'!K$7:T$7,0))</f>
        <v>#N/A</v>
      </c>
      <c r="E46" s="131" t="e">
        <f>IF($A$44='Andrew-SESSION'!$A$61,INDEX('Andrew-SESSION'!$K$61:$T$68, MATCH("*Deadlift*",'Andrew-SESSION'!$B$61:$B$68,0), MATCH("*2ND*",'Andrew-SESSION'!$K$7:$T$7,0)),"")</f>
        <v>#N/A</v>
      </c>
      <c r="F46" s="131" t="e">
        <f>INDEX('Andrew-SESSION'!$L$61:$U$68, MATCH("*Deadlift*",'Andrew-SESSION'!$B$61:$B$68,0), MATCH("*2nd*",'Andrew-SESSION'!$K$7:$T$7,0))</f>
        <v>#N/A</v>
      </c>
      <c r="G46" s="131" t="e">
        <f>IF($A$44='Andrew-SESSION'!$A$61,INDEX('Andrew-SESSION'!$K$61:$T$68, MATCH("*Bench Press*",'Andrew-SESSION'!$B$61:$B$68,0), MATCH("*2ND*",'Andrew-SESSION'!$K$7:$T$7,0)),"")</f>
        <v>#N/A</v>
      </c>
      <c r="H46" s="131" t="e">
        <f>INDEX('Andrew-SESSION'!$L$61:$U$68, MATCH("*Bench Press*",'Andrew-SESSION'!$B$61:$B$68,0), MATCH("*2nd*",'Andrew-SESSION'!$K$7:$T$7,0))</f>
        <v>#N/A</v>
      </c>
      <c r="I46" s="132" t="e">
        <f>IF($A$44='Andrew-SESSION'!$A$61,INDEX('Andrew-SESSION'!$K$61:$T$68, MATCH("*Military*",'Andrew-SESSION'!$B$61:$B$68,0), MATCH("*2ND*",'Andrew-SESSION'!$K$7:$T$7,0)),"")</f>
        <v>#N/A</v>
      </c>
      <c r="J46" s="44" t="e">
        <f>INDEX('Andrew-SESSION'!$L$61:$U$68, MATCH("*Military*",'Andrew-SESSION'!$B$61:$B$68,0), MATCH("*2nd*",'Andrew-SESSION'!$K$7:$T$7,0))</f>
        <v>#N/A</v>
      </c>
      <c r="K46" s="131" t="e">
        <f>IF($A$44='Andrew-SESSION'!$A$61,INDEX('Andrew-SESSION'!$K$61:$T$68, MATCH("*Clean *",'Andrew-SESSION'!$B$61:$B$68,0), MATCH("*2ND*",'Andrew-SESSION'!$K$7:$T$7,0)),"")</f>
        <v>#N/A</v>
      </c>
      <c r="L46" s="44" t="e">
        <f>INDEX('Andrew-SESSION'!$L$61:$U$68, MATCH("*Clean *",'Andrew-SESSION'!$B$61:$B$68,0), MATCH("*2nd*",'Andrew-SESSION'!$K$7:$T$7,0))</f>
        <v>#N/A</v>
      </c>
      <c r="M46" s="131">
        <f>IF($A$44='Andrew-SESSION'!$A$61,INDEX('Andrew-SESSION'!$K$61:$T$68, MATCH("*Lat Pulldown*",'Andrew-SESSION'!$B$61:$B$68,0), MATCH("*2ND*",'Andrew-SESSION'!$K$7:$T$7,0)),"")</f>
        <v>55</v>
      </c>
      <c r="N46" s="44">
        <f>INDEX('Andrew-SESSION'!$L$61:$U$68, MATCH("*Lat Pulldown*",'Andrew-SESSION'!$B$61:$B$68,0), MATCH("*2nd*",'Andrew-SESSION'!$K$7:$T$7,0))</f>
        <v>12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IF($A$44='Andrew-SESSION'!$A$61,INDEX('Andrew-SESSION'!$K$61:$T$69, MATCH("*Squat*",'Andrew-SESSION'!$B$61:$B$69,0), MATCH("*3rd*",'Andrew-SESSION'!$K$7:$T$7,0)),"")</f>
        <v>#N/A</v>
      </c>
      <c r="D47" s="132" t="e">
        <f>INDEX('Andrew-SESSION'!L$61:U$69, MATCH("*Squat*",'Andrew-SESSION'!$B$61:$B$69,0), MATCH("*3rd*",'Andrew-SESSION'!K$7:T$7,0))</f>
        <v>#N/A</v>
      </c>
      <c r="E47" s="131" t="e">
        <f>IF($A$44='Andrew-SESSION'!$A$61,INDEX('Andrew-SESSION'!$K$61:$T$68, MATCH("*Deadlift*",'Andrew-SESSION'!$B$61:$B$68,0), MATCH("*3rd*",'Andrew-SESSION'!$K$7:$T$7,0)),"")</f>
        <v>#N/A</v>
      </c>
      <c r="F47" s="131" t="e">
        <f>INDEX('Andrew-SESSION'!$L$61:$U$68, MATCH("*Deadlift*",'Andrew-SESSION'!$B$61:$B$68,0), MATCH("*3rd*",'Andrew-SESSION'!$K$7:$T$7,0))</f>
        <v>#N/A</v>
      </c>
      <c r="G47" s="131" t="e">
        <f>IF($A$44='Andrew-SESSION'!$A$61,INDEX('Andrew-SESSION'!$K$61:$T$68, MATCH("*Bench Press*",'Andrew-SESSION'!$B$61:$B$68,0), MATCH("*3rd*",'Andrew-SESSION'!$K$7:$T$7,0)),"")</f>
        <v>#N/A</v>
      </c>
      <c r="H47" s="131" t="e">
        <f>INDEX('Andrew-SESSION'!$L$61:$U$68, MATCH("*Bench Press*",'Andrew-SESSION'!$B$61:$B$68,0), MATCH("*3rd*",'Andrew-SESSION'!$K$7:$T$7,0))</f>
        <v>#N/A</v>
      </c>
      <c r="I47" s="132" t="e">
        <f>IF($A$44='Andrew-SESSION'!$A$61,INDEX('Andrew-SESSION'!$K$61:$T$68, MATCH("*Military*",'Andrew-SESSION'!$B$61:$B$68,0), MATCH("*3rd*",'Andrew-SESSION'!$K$7:$T$7,0)),"")</f>
        <v>#N/A</v>
      </c>
      <c r="J47" s="44" t="e">
        <f>INDEX('Andrew-SESSION'!$L$61:$U$68, MATCH("*Military*",'Andrew-SESSION'!$B$61:$B$68,0), MATCH("*3rd*",'Andrew-SESSION'!$K$7:$T$7,0))</f>
        <v>#N/A</v>
      </c>
      <c r="K47" s="131" t="e">
        <f>IF($A$44='Andrew-SESSION'!$A$61,INDEX('Andrew-SESSION'!$K$61:$T$68, MATCH("*Clean *",'Andrew-SESSION'!$B$61:$B$68,0), MATCH("*3rd*",'Andrew-SESSION'!$K$7:$T$7,0)),"")</f>
        <v>#N/A</v>
      </c>
      <c r="L47" s="44" t="e">
        <f>INDEX('Andrew-SESSION'!$L$61:$U$68, MATCH("*Clean *",'Andrew-SESSION'!$B$61:$B$68,0), MATCH("*3rd*",'Andrew-SESSION'!$K$7:$T$7,0))</f>
        <v>#N/A</v>
      </c>
      <c r="M47" s="131">
        <f>IF($A$44='Andrew-SESSION'!$A$61,INDEX('Andrew-SESSION'!$K$61:$T$68, MATCH("*Lat Pulldown*",'Andrew-SESSION'!$B$61:$B$68,0), MATCH("*3rd*",'Andrew-SESSION'!$K$7:$T$7,0)),"")</f>
        <v>50</v>
      </c>
      <c r="N47" s="44">
        <f>INDEX('Andrew-SESSION'!$L$61:$U$68, MATCH("*Lat Pulldown*",'Andrew-SESSION'!$B$61:$B$68,0), MATCH("*3rd*",'Andrew-SESSION'!$K$7:$T$7,0))</f>
        <v>12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IF($A$44='Andrew-SESSION'!$A$61,INDEX('Andrew-SESSION'!$K$61:$T$69, MATCH("*Squat*",'Andrew-SESSION'!$B$61:$B$69,0), MATCH("*4th*",'Andrew-SESSION'!$K$7:$T$7,0)),"")</f>
        <v>#N/A</v>
      </c>
      <c r="D48" s="132" t="e">
        <f>INDEX('Andrew-SESSION'!L$61:U$69, MATCH("*Squat*",'Andrew-SESSION'!$B$61:$B$69,0), MATCH("*4th*",'Andrew-SESSION'!K$7:T$7,0))</f>
        <v>#N/A</v>
      </c>
      <c r="E48" s="131" t="e">
        <f>IF($A$44='Andrew-SESSION'!$A$61,INDEX('Andrew-SESSION'!$K$61:$T$68, MATCH("*Deadlift*",'Andrew-SESSION'!$B$61:$B$68,0), MATCH("*4th*",'Andrew-SESSION'!$K$7:$T$7,0)),"")</f>
        <v>#N/A</v>
      </c>
      <c r="F48" s="131" t="e">
        <f>INDEX('Andrew-SESSION'!$L$61:$U$68, MATCH("*Deadlift*",'Andrew-SESSION'!$B$61:$B$68,0), MATCH("*4th*",'Andrew-SESSION'!$K$7:$T$7,0))</f>
        <v>#N/A</v>
      </c>
      <c r="G48" s="131" t="e">
        <f>IF($A$44='Andrew-SESSION'!$A$61,INDEX('Andrew-SESSION'!$K$61:$T$68, MATCH("*Bench Press*",'Andrew-SESSION'!$B$61:$B$68,0), MATCH("*4th*",'Andrew-SESSION'!$K$7:$T$7,0)),"")</f>
        <v>#N/A</v>
      </c>
      <c r="H48" s="131" t="e">
        <f>INDEX('Andrew-SESSION'!$L$61:$U$68, MATCH("*Bench Press*",'Andrew-SESSION'!$B$61:$B$68,0), MATCH("*4th*",'Andrew-SESSION'!$K$7:$T$7,0))</f>
        <v>#N/A</v>
      </c>
      <c r="I48" s="132" t="e">
        <f>IF($A$44='Andrew-SESSION'!$A$61,INDEX('Andrew-SESSION'!$K$61:$T$68, MATCH("*Military*",'Andrew-SESSION'!$B$61:$B$68,0), MATCH("*4th*",'Andrew-SESSION'!$K$7:$T$7,0)),"")</f>
        <v>#N/A</v>
      </c>
      <c r="J48" s="44" t="e">
        <f>INDEX('Andrew-SESSION'!$L$61:$U$68, MATCH("*Military*",'Andrew-SESSION'!$B$61:$B$68,0), MATCH("*4th*",'Andrew-SESSION'!$K$7:$T$7,0))</f>
        <v>#N/A</v>
      </c>
      <c r="K48" s="131" t="e">
        <f>IF($A$44='Andrew-SESSION'!$A$61,INDEX('Andrew-SESSION'!$K$61:$T$68, MATCH("*Clean *",'Andrew-SESSION'!$B$61:$B$68,0), MATCH("*4th*",'Andrew-SESSION'!$K$7:$T$7,0)),"")</f>
        <v>#N/A</v>
      </c>
      <c r="L48" s="44" t="e">
        <f>INDEX('Andrew-SESSION'!$L$61:$U$68, MATCH("*Clean *",'Andrew-SESSION'!$B$61:$B$68,0), MATCH("*4th*",'Andrew-SESSION'!$K$7:$T$7,0))</f>
        <v>#N/A</v>
      </c>
      <c r="M48" s="131">
        <f>IF($A$44='Andrew-SESSION'!$A$61,INDEX('Andrew-SESSION'!$K$61:$T$68, MATCH("*Lat Pulldown*",'Andrew-SESSION'!$B$61:$B$68,0), MATCH("*4th*",'Andrew-SESSION'!$K$7:$T$7,0)),"")</f>
        <v>0</v>
      </c>
      <c r="N48" s="44">
        <f>INDEX('Andrew-SESSION'!$L$61:$U$68, MATCH("*Lat Pulldown*",'Andrew-SESSION'!$B$61:$B$68,0), MATCH("*4th*",'Andrew-SESSION'!$K$7:$T$7,0))</f>
        <v>0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IF($A$44='Andrew-SESSION'!$A$61,INDEX('Andrew-SESSION'!$K$61:$T$69, MATCH("*Squat*",'Andrew-SESSION'!$B$61:$B$69,0), MATCH("*5th*",'Andrew-SESSION'!$K$7:$T$7,0)),"")</f>
        <v>#N/A</v>
      </c>
      <c r="D49" s="132" t="e">
        <f>INDEX('Andrew-SESSION'!L$61:U$69, MATCH("*Squat*",'Andrew-SESSION'!$B$61:$B$69,0), MATCH("*5th*",'Andrew-SESSION'!K$7:T$7,0))</f>
        <v>#N/A</v>
      </c>
      <c r="E49" s="131" t="e">
        <f>IF($A$44='Andrew-SESSION'!$A$61,INDEX('Andrew-SESSION'!$K$61:$T$68, MATCH("*Deadlift*",'Andrew-SESSION'!$B$61:$B$68,0), MATCH("*5th*",'Andrew-SESSION'!$K$7:$T$7,0)),"")</f>
        <v>#N/A</v>
      </c>
      <c r="F49" s="131" t="e">
        <f>INDEX('Andrew-SESSION'!$L$61:$U$68, MATCH("*Deadlift*",'Andrew-SESSION'!$B$61:$B$68,0), MATCH("*5th*",'Andrew-SESSION'!$K$7:$T$7,0))</f>
        <v>#N/A</v>
      </c>
      <c r="G49" s="131" t="e">
        <f>IF($A$44='Andrew-SESSION'!$A$61,INDEX('Andrew-SESSION'!$K$61:$T$68, MATCH("*Bench Press*",'Andrew-SESSION'!$B$61:$B$68,0), MATCH("*5th*",'Andrew-SESSION'!$K$7:$T$7,0)),"")</f>
        <v>#N/A</v>
      </c>
      <c r="H49" s="131" t="e">
        <f>INDEX('Andrew-SESSION'!$L$61:$U$68, MATCH("*Bench Press*",'Andrew-SESSION'!$B$61:$B$68,0), MATCH("*5th*",'Andrew-SESSION'!$K$7:$T$7,0))</f>
        <v>#N/A</v>
      </c>
      <c r="I49" s="132" t="e">
        <f>IF($A$44='Andrew-SESSION'!$A$61,INDEX('Andrew-SESSION'!$K$61:$T$68, MATCH("*Military*",'Andrew-SESSION'!$B$61:$B$68,0), MATCH("*5th*",'Andrew-SESSION'!$K$7:$T$7,0)),"")</f>
        <v>#N/A</v>
      </c>
      <c r="J49" s="44" t="e">
        <f>INDEX('Andrew-SESSION'!$L$61:$U$68, MATCH("*Military*",'Andrew-SESSION'!$B$61:$B$68,0), MATCH("*5th*",'Andrew-SESSION'!$K$7:$T$7,0))</f>
        <v>#N/A</v>
      </c>
      <c r="K49" s="131" t="e">
        <f>IF($A$44='Andrew-SESSION'!$A$61,INDEX('Andrew-SESSION'!$K$61:$T$68, MATCH("*Clean *",'Andrew-SESSION'!$B$61:$B$68,0), MATCH("*5th*",'Andrew-SESSION'!$K$7:$T$7,0)),"")</f>
        <v>#N/A</v>
      </c>
      <c r="L49" s="44" t="e">
        <f>INDEX('Andrew-SESSION'!$L$61:$U$68, MATCH("*Clean *",'Andrew-SESSION'!$B$61:$B$68,0), MATCH("*5th*",'Andrew-SESSION'!$K$7:$T$7,0))</f>
        <v>#N/A</v>
      </c>
      <c r="M49" s="131">
        <f>IF($A$44='Andrew-SESSION'!$A$61,INDEX('Andrew-SESSION'!$K$61:$T$68, MATCH("*Lat Pulldown*",'Andrew-SESSION'!$B$61:$B$68,0), MATCH("*5th*",'Andrew-SESSION'!$K$7:$T$7,0)),"")</f>
        <v>0</v>
      </c>
      <c r="N49" s="44">
        <f>INDEX('Andrew-SESSION'!$L$61:$U$68, MATCH("*Lat Pulldown*",'Andrew-SESSION'!$B$61:$B$68,0), MATCH("*5th*",'Andrew-SESSION'!$K$7:$T$7,0))</f>
        <v>0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'Andrew-SESSION'!A70</f>
        <v>42177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IF($A$50='Andrew-SESSION'!$A$70,INDEX('Andrew-SESSION'!$K$70:$T$77, MATCH("*1k Row*",'Andrew-SESSION'!$B$70:$B$77,0), MATCH("*1st*",'Andrew-SESSION'!$K$7:$T$7,0)),"")</f>
        <v>#N/A</v>
      </c>
      <c r="P50" s="152" t="e">
        <f>IF($A$50='Andrew-SESSION'!$A$70,INDEX('Andrew-SESSION'!$K$70:$T$77, MATCH("*HIIT*",'Andrew-SESSION'!$B$70:$B$77,0), MATCH("*1st*",'Andrew-SESSION'!$K$7:$T$7,0)),"")</f>
        <v>#N/A</v>
      </c>
      <c r="Q50" s="119" t="e">
        <f>INDEX('Andrew-SESSION'!$L$70:$U$77, MATCH("*HIIT*",'Andrew-SESSION'!$B$70:$B$77,0), MATCH("*1st*",'Andrew-SESSION'!$K$7:$T$7,0))</f>
        <v>#N/A</v>
      </c>
      <c r="R50" s="119">
        <f>'Andrew-SESSION'!U79</f>
        <v>0</v>
      </c>
      <c r="S50" s="116"/>
      <c r="T50" s="116"/>
      <c r="U50" s="120">
        <f>'Andrew-SESSION'!A71</f>
        <v>84</v>
      </c>
      <c r="V50" s="120">
        <f>'Andrew-SESSION'!A72</f>
        <v>21.4</v>
      </c>
      <c r="W50" s="116">
        <v>34</v>
      </c>
      <c r="X50" s="116">
        <v>108</v>
      </c>
      <c r="Y50" s="116">
        <v>87</v>
      </c>
      <c r="Z50" s="116">
        <v>90</v>
      </c>
      <c r="AA50" s="116">
        <v>52</v>
      </c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IF($A$50='Andrew-SESSION'!$A$70,INDEX('Andrew-SESSION'!$K$70:$T$77, MATCH("*Squat*",'Andrew-SESSION'!$B$70:$B$77,0), MATCH("*1st*",'Andrew-SESSION'!$K$7:$T$7,0)),"")</f>
        <v>#N/A</v>
      </c>
      <c r="D51" s="132" t="e">
        <f>INDEX('Andrew-SESSION'!L$70:U$77, MATCH("*Squat*",'Andrew-SESSION'!$B$70:$B$77,0), MATCH("*1st*",'Andrew-SESSION'!K$7:T$7,0))</f>
        <v>#N/A</v>
      </c>
      <c r="E51" s="131" t="e">
        <f>IF($A$50='Andrew-SESSION'!$A$70,INDEX('Andrew-SESSION'!$K$70:$T$77, MATCH("*Deadlift*",'Andrew-SESSION'!$B$70:$B$77,0), MATCH("*1st*",'Andrew-SESSION'!$K$7:$T$7,0)),"")</f>
        <v>#N/A</v>
      </c>
      <c r="F51" s="131" t="e">
        <f>INDEX('Andrew-SESSION'!$L$70:$U$77, MATCH("*Deadlift*",'Andrew-SESSION'!$B$70:$B$77,0), MATCH("*1st*",'Andrew-SESSION'!$K$7:$T$7,0))</f>
        <v>#N/A</v>
      </c>
      <c r="G51" s="131" t="e">
        <f>IF($A$50='Andrew-SESSION'!$A$70,INDEX('Andrew-SESSION'!$K$70:$T$77, MATCH("*Bench Press*",'Andrew-SESSION'!$B$70:$B$77,0), MATCH("*1st*",'Andrew-SESSION'!$K$7:$T$7,0)),"")</f>
        <v>#N/A</v>
      </c>
      <c r="H51" s="131" t="e">
        <f>INDEX('Andrew-SESSION'!$L$70:$U$77, MATCH("*Bench Press*",'Andrew-SESSION'!$B$70:$B$77,0), MATCH("*1st*",'Andrew-SESSION'!$K$7:$T$7,0))</f>
        <v>#N/A</v>
      </c>
      <c r="I51" s="132" t="e">
        <f>IF($A$50='Andrew-SESSION'!$A$70,INDEX('Andrew-SESSION'!$K$70:$T$77, MATCH("*Military*",'Andrew-SESSION'!$B$70:$B$77,0), MATCH("*1st*",'Andrew-SESSION'!$K$7:$T$7,0)),"")</f>
        <v>#N/A</v>
      </c>
      <c r="J51" s="48" t="e">
        <f>INDEX('Andrew-SESSION'!$L$70:$U$77, MATCH("*Military*",'Andrew-SESSION'!$B$70:$B$77,0), MATCH("*1st*",'Andrew-SESSION'!$K$7:$T$7,0))</f>
        <v>#N/A</v>
      </c>
      <c r="K51" s="131" t="e">
        <f>IF($A$50='Andrew-SESSION'!$A$70,INDEX('Andrew-SESSION'!$K$70:$T$77, MATCH("*Clean *",'Andrew-SESSION'!$B$70:$B$77,0), MATCH("*1st*",'Andrew-SESSION'!$K$7:$T$7,0)),"")</f>
        <v>#N/A</v>
      </c>
      <c r="L51" s="48" t="e">
        <f>INDEX('Andrew-SESSION'!$L$70:$U$77, MATCH("*Clean *",'Andrew-SESSION'!$B$70:$B$77,0), MATCH("*1st*",'Andrew-SESSION'!$K$7:$T$7,0))</f>
        <v>#N/A</v>
      </c>
      <c r="M51" s="131" t="e">
        <f>IF($A$50='Andrew-SESSION'!$A$70,INDEX('Andrew-SESSION'!$K$70:$T$77, MATCH("*Lat Pulldown*",'Andrew-SESSION'!$B$70:$B$77,0), MATCH("*1st*",'Andrew-SESSION'!$K$7:$T$7,0)),"")</f>
        <v>#N/A</v>
      </c>
      <c r="N51" s="48" t="e">
        <f>INDEX('Andrew-SESSION'!$L$70:$U$77, MATCH("*Lat Pulldown*",'Andrew-SESSION'!$B$70:$B$77,0), MATCH("*1st*",'Andrew-SESSION'!$K$7:$T$7,0))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IF($A$50='Andrew-SESSION'!$A$70,INDEX('Andrew-SESSION'!$K$70:$T$77, MATCH("*Squat*",'Andrew-SESSION'!$B$70:$B$77,0), MATCH("*2nd*",'Andrew-SESSION'!$K$7:$T$7,0)),"")</f>
        <v>#N/A</v>
      </c>
      <c r="D52" s="132" t="e">
        <f>INDEX('Andrew-SESSION'!L$70:U$77, MATCH("*Squat*",'Andrew-SESSION'!$B$70:$B$77,0), MATCH("*2nd*",'Andrew-SESSION'!K$7:T$7,0))</f>
        <v>#N/A</v>
      </c>
      <c r="E52" s="131" t="e">
        <f>IF($A$50='Andrew-SESSION'!$A$70,INDEX('Andrew-SESSION'!$K$70:$T$77, MATCH("*Deadlift*",'Andrew-SESSION'!$B$70:$B$77,0), MATCH("*2ND*",'Andrew-SESSION'!$K$7:$T$7,0)),"")</f>
        <v>#N/A</v>
      </c>
      <c r="F52" s="131" t="e">
        <f>INDEX('Andrew-SESSION'!$L$70:$U$77, MATCH("*Deadlift*",'Andrew-SESSION'!$B$70:$B$77,0), MATCH("*2nd*",'Andrew-SESSION'!$K$7:$T$7,0))</f>
        <v>#N/A</v>
      </c>
      <c r="G52" s="131" t="e">
        <f>IF($A$50='Andrew-SESSION'!$A$70,INDEX('Andrew-SESSION'!$K$70:$T$77, MATCH("*Bench Press*",'Andrew-SESSION'!$B$70:$B$77,0), MATCH("*2ND*",'Andrew-SESSION'!$K$7:$T$7,0)),"")</f>
        <v>#N/A</v>
      </c>
      <c r="H52" s="131" t="e">
        <f>INDEX('Andrew-SESSION'!$L$70:$U$77, MATCH("*Bench Press*",'Andrew-SESSION'!$B$70:$B$77,0), MATCH("*2nd*",'Andrew-SESSION'!$K$7:$T$7,0))</f>
        <v>#N/A</v>
      </c>
      <c r="I52" s="132" t="e">
        <f>IF($A$50='Andrew-SESSION'!$A$70,INDEX('Andrew-SESSION'!$K$70:$T$77, MATCH("*Military*",'Andrew-SESSION'!$B$70:$B$77,0), MATCH("*2ND*",'Andrew-SESSION'!$K$7:$T$7,0)),"")</f>
        <v>#N/A</v>
      </c>
      <c r="J52" s="44" t="e">
        <f>INDEX('Andrew-SESSION'!$L$70:$U$77, MATCH("*Military*",'Andrew-SESSION'!$B$70:$B$77,0), MATCH("*2nd*",'Andrew-SESSION'!$K$7:$T$7,0))</f>
        <v>#N/A</v>
      </c>
      <c r="K52" s="131" t="e">
        <f>IF($A$50='Andrew-SESSION'!$A$70,INDEX('Andrew-SESSION'!$K$70:$T$77, MATCH("*Clean *",'Andrew-SESSION'!$B$70:$B$77,0), MATCH("*2ND*",'Andrew-SESSION'!$K$7:$T$7,0)),"")</f>
        <v>#N/A</v>
      </c>
      <c r="L52" s="44" t="e">
        <f>INDEX('Andrew-SESSION'!$L$70:$U$77, MATCH("*Clean *",'Andrew-SESSION'!$B$70:$B$77,0), MATCH("*2nd*",'Andrew-SESSION'!$K$7:$T$7,0))</f>
        <v>#N/A</v>
      </c>
      <c r="M52" s="131" t="e">
        <f>IF($A$50='Andrew-SESSION'!$A$70,INDEX('Andrew-SESSION'!$K$70:$T$77, MATCH("*Lat Pulldown*",'Andrew-SESSION'!$B$70:$B$77,0), MATCH("*2ND*",'Andrew-SESSION'!$K$7:$T$7,0)),"")</f>
        <v>#N/A</v>
      </c>
      <c r="N52" s="44" t="e">
        <f>INDEX('Andrew-SESSION'!$L$70:$U$77, MATCH("*Lat Pulldown*",'Andrew-SESSION'!$B$70:$B$77,0), MATCH("*2nd*",'Andrew-SESSION'!$K$7:$T$7,0))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IF($A$50='Andrew-SESSION'!$A$70,INDEX('Andrew-SESSION'!$K$70:$T$77, MATCH("*Squat*",'Andrew-SESSION'!$B$70:$B$77,0), MATCH("*3rd*",'Andrew-SESSION'!$K$7:$T$7,0)),"")</f>
        <v>#N/A</v>
      </c>
      <c r="D53" s="132" t="e">
        <f>INDEX('Andrew-SESSION'!L$70:U$77, MATCH("*Squat*",'Andrew-SESSION'!$B$70:$B$77,0), MATCH("*3rd*",'Andrew-SESSION'!K$7:T$7,0))</f>
        <v>#N/A</v>
      </c>
      <c r="E53" s="131" t="e">
        <f>IF($A$50='Andrew-SESSION'!$A$70,INDEX('Andrew-SESSION'!$K$70:$T$77, MATCH("*Deadlift*",'Andrew-SESSION'!$B$70:$B$77,0), MATCH("*3rd*",'Andrew-SESSION'!$K$7:$T$7,0)),"")</f>
        <v>#N/A</v>
      </c>
      <c r="F53" s="131" t="e">
        <f>INDEX('Andrew-SESSION'!$L$70:$U$77, MATCH("*Deadlift*",'Andrew-SESSION'!$B$70:$B$77,0), MATCH("*3rd*",'Andrew-SESSION'!$K$7:$T$7,0))</f>
        <v>#N/A</v>
      </c>
      <c r="G53" s="131" t="e">
        <f>IF($A$50='Andrew-SESSION'!$A$70,INDEX('Andrew-SESSION'!$K$70:$T$77, MATCH("*Bench Press*",'Andrew-SESSION'!$B$70:$B$77,0), MATCH("*3rd*",'Andrew-SESSION'!$K$7:$T$7,0)),"")</f>
        <v>#N/A</v>
      </c>
      <c r="H53" s="131" t="e">
        <f>INDEX('Andrew-SESSION'!$L$70:$U$77, MATCH("*Bench Press*",'Andrew-SESSION'!$B$70:$B$77,0), MATCH("*3rd*",'Andrew-SESSION'!$K$7:$T$7,0))</f>
        <v>#N/A</v>
      </c>
      <c r="I53" s="132" t="e">
        <f>IF($A$50='Andrew-SESSION'!$A$70,INDEX('Andrew-SESSION'!$K$70:$T$77, MATCH("*Military*",'Andrew-SESSION'!$B$70:$B$77,0), MATCH("*3rd*",'Andrew-SESSION'!$K$7:$T$7,0)),"")</f>
        <v>#N/A</v>
      </c>
      <c r="J53" s="44" t="e">
        <f>INDEX('Andrew-SESSION'!$L$70:$U$77, MATCH("*Military*",'Andrew-SESSION'!$B$70:$B$77,0), MATCH("*3rd*",'Andrew-SESSION'!$K$7:$T$7,0))</f>
        <v>#N/A</v>
      </c>
      <c r="K53" s="131" t="e">
        <f>IF($A$50='Andrew-SESSION'!$A$70,INDEX('Andrew-SESSION'!$K$70:$T$77, MATCH("*Clean *",'Andrew-SESSION'!$B$70:$B$77,0), MATCH("*3rd*",'Andrew-SESSION'!$K$7:$T$7,0)),"")</f>
        <v>#N/A</v>
      </c>
      <c r="L53" s="44" t="e">
        <f>INDEX('Andrew-SESSION'!$L$70:$U$77, MATCH("*Clean *",'Andrew-SESSION'!$B$70:$B$77,0), MATCH("*3rd*",'Andrew-SESSION'!$K$7:$T$7,0))</f>
        <v>#N/A</v>
      </c>
      <c r="M53" s="131" t="e">
        <f>IF($A$50='Andrew-SESSION'!$A$70,INDEX('Andrew-SESSION'!$K$70:$T$77, MATCH("*Lat Pulldown*",'Andrew-SESSION'!$B$70:$B$77,0), MATCH("*3rd*",'Andrew-SESSION'!$K$7:$T$7,0)),"")</f>
        <v>#N/A</v>
      </c>
      <c r="N53" s="44" t="e">
        <f>INDEX('Andrew-SESSION'!$L$70:$U$77, MATCH("*Lat Pulldown*",'Andrew-SESSION'!$B$70:$B$77,0), MATCH("*3rd*",'Andrew-SESSION'!$K$7:$T$7,0))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IF($A$50='Andrew-SESSION'!$A$70,INDEX('Andrew-SESSION'!$K$70:$T$77, MATCH("*Squat*",'Andrew-SESSION'!$B$70:$B$77,0), MATCH("*4th*",'Andrew-SESSION'!$K$7:$T$7,0)),"")</f>
        <v>#N/A</v>
      </c>
      <c r="D54" s="132" t="e">
        <f>INDEX('Andrew-SESSION'!L$70:U$77, MATCH("*Squat*",'Andrew-SESSION'!$B$70:$B$77,0), MATCH("*4th*",'Andrew-SESSION'!K$7:T$7,0))</f>
        <v>#N/A</v>
      </c>
      <c r="E54" s="131" t="e">
        <f>IF($A$50='Andrew-SESSION'!$A$70,INDEX('Andrew-SESSION'!$K$70:$T$77, MATCH("*Deadlift*",'Andrew-SESSION'!$B$70:$B$77,0), MATCH("*4th*",'Andrew-SESSION'!$K$7:$T$7,0)),"")</f>
        <v>#N/A</v>
      </c>
      <c r="F54" s="131" t="e">
        <f>INDEX('Andrew-SESSION'!$L$70:$U$77, MATCH("*Deadlift*",'Andrew-SESSION'!$B$70:$B$77,0), MATCH("*4th*",'Andrew-SESSION'!$K$7:$T$7,0))</f>
        <v>#N/A</v>
      </c>
      <c r="G54" s="131" t="e">
        <f>IF($A$50='Andrew-SESSION'!$A$70,INDEX('Andrew-SESSION'!$K$70:$T$77, MATCH("*Bench Press*",'Andrew-SESSION'!$B$70:$B$77,0), MATCH("*4th*",'Andrew-SESSION'!$K$7:$T$7,0)),"")</f>
        <v>#N/A</v>
      </c>
      <c r="H54" s="131" t="e">
        <f>INDEX('Andrew-SESSION'!$L$70:$U$77, MATCH("*Bench Press*",'Andrew-SESSION'!$B$70:$B$77,0), MATCH("*4th*",'Andrew-SESSION'!$K$7:$T$7,0))</f>
        <v>#N/A</v>
      </c>
      <c r="I54" s="132" t="e">
        <f>IF($A$50='Andrew-SESSION'!$A$70,INDEX('Andrew-SESSION'!$K$70:$T$77, MATCH("*Military*",'Andrew-SESSION'!$B$70:$B$77,0), MATCH("*4th*",'Andrew-SESSION'!$K$7:$T$7,0)),"")</f>
        <v>#N/A</v>
      </c>
      <c r="J54" s="44" t="e">
        <f>INDEX('Andrew-SESSION'!$L$70:$U$77, MATCH("*Military*",'Andrew-SESSION'!$B$70:$B$77,0), MATCH("*4th*",'Andrew-SESSION'!$K$7:$T$7,0))</f>
        <v>#N/A</v>
      </c>
      <c r="K54" s="131" t="e">
        <f>IF($A$50='Andrew-SESSION'!$A$70,INDEX('Andrew-SESSION'!$K$70:$T$77, MATCH("*Clean *",'Andrew-SESSION'!$B$70:$B$77,0), MATCH("*4th*",'Andrew-SESSION'!$K$7:$T$7,0)),"")</f>
        <v>#N/A</v>
      </c>
      <c r="L54" s="44" t="e">
        <f>INDEX('Andrew-SESSION'!$L$70:$U$77, MATCH("*Clean *",'Andrew-SESSION'!$B$70:$B$77,0), MATCH("*4th*",'Andrew-SESSION'!$K$7:$T$7,0))</f>
        <v>#N/A</v>
      </c>
      <c r="M54" s="131" t="e">
        <f>IF($A$50='Andrew-SESSION'!$A$70,INDEX('Andrew-SESSION'!$K$70:$T$77, MATCH("*Lat Pulldown*",'Andrew-SESSION'!$B$70:$B$77,0), MATCH("*4th*",'Andrew-SESSION'!$K$7:$T$7,0)),"")</f>
        <v>#N/A</v>
      </c>
      <c r="N54" s="44" t="e">
        <f>INDEX('Andrew-SESSION'!$L$70:$U$77, MATCH("*Lat Pulldown*",'Andrew-SESSION'!$B$70:$B$77,0), MATCH("*4th*",'Andrew-SESSION'!$K$7:$T$7,0))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IF($A$50='Andrew-SESSION'!$A$70,INDEX('Andrew-SESSION'!$K$70:$T$77, MATCH("*Squat*",'Andrew-SESSION'!$B$70:$B$77,0), MATCH("*5th*",'Andrew-SESSION'!$K$7:$T$7,0)),"")</f>
        <v>#N/A</v>
      </c>
      <c r="D55" s="132" t="e">
        <f>INDEX('Andrew-SESSION'!L$70:U$77, MATCH("*Squat*",'Andrew-SESSION'!$B$70:$B$77,0), MATCH("*5th*",'Andrew-SESSION'!K$7:T$7,0))</f>
        <v>#N/A</v>
      </c>
      <c r="E55" s="131" t="e">
        <f>IF($A$50='Andrew-SESSION'!$A$70,INDEX('Andrew-SESSION'!$K$70:$T$77, MATCH("*Deadlift*",'Andrew-SESSION'!$B$70:$B$77,0), MATCH("*5th*",'Andrew-SESSION'!$K$7:$T$7,0)),"")</f>
        <v>#N/A</v>
      </c>
      <c r="F55" s="131" t="e">
        <f>INDEX('Andrew-SESSION'!$L$70:$U$77, MATCH("*Deadlift*",'Andrew-SESSION'!$B$70:$B$77,0), MATCH("*5th*",'Andrew-SESSION'!$K$7:$T$7,0))</f>
        <v>#N/A</v>
      </c>
      <c r="G55" s="131" t="e">
        <f>IF($A$50='Andrew-SESSION'!$A$70,INDEX('Andrew-SESSION'!$K$70:$T$77, MATCH("*Bench Press*",'Andrew-SESSION'!$B$70:$B$77,0), MATCH("*5th*",'Andrew-SESSION'!$K$7:$T$7,0)),"")</f>
        <v>#N/A</v>
      </c>
      <c r="H55" s="131" t="e">
        <f>INDEX('Andrew-SESSION'!$L$70:$U$77, MATCH("*Bench Press*",'Andrew-SESSION'!$B$70:$B$77,0), MATCH("*5th*",'Andrew-SESSION'!$K$7:$T$7,0))</f>
        <v>#N/A</v>
      </c>
      <c r="I55" s="132" t="e">
        <f>IF($A$50='Andrew-SESSION'!$A$70,INDEX('Andrew-SESSION'!$K$70:$T$77, MATCH("*Military*",'Andrew-SESSION'!$B$70:$B$77,0), MATCH("*5th*",'Andrew-SESSION'!$K$7:$T$7,0)),"")</f>
        <v>#N/A</v>
      </c>
      <c r="J55" s="44" t="e">
        <f>INDEX('Andrew-SESSION'!$L$70:$U$77, MATCH("*Military*",'Andrew-SESSION'!$B$70:$B$77,0), MATCH("*5th*",'Andrew-SESSION'!$K$7:$T$7,0))</f>
        <v>#N/A</v>
      </c>
      <c r="K55" s="131" t="e">
        <f>IF($A$50='Andrew-SESSION'!$A$70,INDEX('Andrew-SESSION'!$K$70:$T$77, MATCH("*Clean *",'Andrew-SESSION'!$B$70:$B$77,0), MATCH("*5th*",'Andrew-SESSION'!$K$7:$T$7,0)),"")</f>
        <v>#N/A</v>
      </c>
      <c r="L55" s="44" t="e">
        <f>INDEX('Andrew-SESSION'!$L$70:$U$77, MATCH("*Clean *",'Andrew-SESSION'!$B$70:$B$77,0), MATCH("*5th*",'Andrew-SESSION'!$K$7:$T$7,0))</f>
        <v>#N/A</v>
      </c>
      <c r="M55" s="131" t="e">
        <f>IF($A$50='Andrew-SESSION'!$A$70,INDEX('Andrew-SESSION'!$K$70:$T$77, MATCH("*Lat Pulldown*",'Andrew-SESSION'!$B$70:$B$77,0), MATCH("*5th*",'Andrew-SESSION'!$K$7:$T$7,0)),"")</f>
        <v>#N/A</v>
      </c>
      <c r="N55" s="44" t="e">
        <f>INDEX('Andrew-SESSION'!$L$70:$U$77, MATCH("*Lat Pulldown*",'Andrew-SESSION'!$B$70:$B$77,0), MATCH("*5th*",'Andrew-SESSION'!$K$7:$T$7,0))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'Andrew-SESSION'!A79</f>
        <v>42221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 t="e">
        <f>MAX(E57:E61)</f>
        <v>#N/A</v>
      </c>
      <c r="F56" s="116" t="e">
        <f t="array" ref="F56">MAX(IF(E57:E61=E56,F57:F61))</f>
        <v>#N/A</v>
      </c>
      <c r="G56" s="116">
        <f>MAX(G57:G61)</f>
        <v>50</v>
      </c>
      <c r="H56" s="116">
        <f t="array" ref="H56">MAX(IF(G57:G61=G56,H57:H61))</f>
        <v>12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 t="e">
        <f>MAX(M57:M61)</f>
        <v>#N/A</v>
      </c>
      <c r="N56" s="117" t="e">
        <f t="array" ref="N56">MAX(IF(M57:M61=M56,N57:N61))</f>
        <v>#N/A</v>
      </c>
      <c r="O56" s="152" t="e">
        <f>IF($A$56='Andrew-SESSION'!$A$79,INDEX('Andrew-SESSION'!$K$79:$T$86, MATCH("*1k Row*",'Andrew-SESSION'!$B$79:$B$86,0), MATCH("*1st*",'Andrew-SESSION'!$K$7:$T$7,0)),"")</f>
        <v>#N/A</v>
      </c>
      <c r="P56" s="152" t="e">
        <f>IF($A$56='Andrew-SESSION'!$A$79,INDEX('Andrew-SESSION'!$K$79:$T$86, MATCH("*HIIT*",'Andrew-SESSION'!$B$79:$B$86,0), MATCH("*1st*",'Andrew-SESSION'!$K$7:$T$7,0)),"")</f>
        <v>#N/A</v>
      </c>
      <c r="Q56" s="119" t="e">
        <f>INDEX('Andrew-SESSION'!$L$79:$U$86, MATCH("*HIIT*",'Andrew-SESSION'!$B$79:$B$86,0), MATCH("*1st*",'Andrew-SESSION'!$K$7:$T$7,0))</f>
        <v>#N/A</v>
      </c>
      <c r="R56" s="119">
        <f>'Andrew-SESSION'!U88</f>
        <v>0</v>
      </c>
      <c r="S56" s="116"/>
      <c r="T56" s="116"/>
      <c r="U56" s="120">
        <f>'Andrew-SESSION'!A80</f>
        <v>86</v>
      </c>
      <c r="V56" s="120">
        <f>'Andrew-SESSION'!A81</f>
        <v>21.9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IF($A$56='Andrew-SESSION'!$A$79,INDEX('Andrew-SESSION'!$K$79:$T$86, MATCH("*Squat*",'Andrew-SESSION'!$B$79:$B$86,0), MATCH("*1st*",'Andrew-SESSION'!$K$7:$T$7,0)),"")</f>
        <v>#N/A</v>
      </c>
      <c r="D57" s="132" t="e">
        <f>INDEX('Andrew-SESSION'!L$79:U$86, MATCH("*Squat*",'Andrew-SESSION'!$B$79:$B$86,0), MATCH("*1st*",'Andrew-SESSION'!K$7:T$7,0))</f>
        <v>#N/A</v>
      </c>
      <c r="E57" s="131" t="e">
        <f>IF($A$56='Andrew-SESSION'!$A$79,INDEX('Andrew-SESSION'!$K$79:$T$86, MATCH("*Deadlift*",'Andrew-SESSION'!$B$79:$B$86,0), MATCH("*1st*",'Andrew-SESSION'!$K$7:$T$7,0)),"")</f>
        <v>#N/A</v>
      </c>
      <c r="F57" s="131" t="e">
        <f>INDEX('Andrew-SESSION'!$L$79:$U$86, MATCH("*Deadlift*",'Andrew-SESSION'!$B$79:$B$86,0), MATCH("*1st*",'Andrew-SESSION'!$K$7:$T$7,0))</f>
        <v>#N/A</v>
      </c>
      <c r="G57" s="131">
        <f>IF($A$56='Andrew-SESSION'!$A$79,INDEX('Andrew-SESSION'!$K$79:$T$86, MATCH("*Bench Press*",'Andrew-SESSION'!$B$79:$B$86,0), MATCH("*1st*",'Andrew-SESSION'!$K$7:$T$7,0)),"")</f>
        <v>50</v>
      </c>
      <c r="H57" s="131">
        <f>INDEX('Andrew-SESSION'!$L$79:$U$86, MATCH("*Bench Press*",'Andrew-SESSION'!$B$79:$B$86,0), MATCH("*1st*",'Andrew-SESSION'!$K$7:$T$7,0))</f>
        <v>12</v>
      </c>
      <c r="I57" s="132" t="e">
        <f>IF($A$56='Andrew-SESSION'!$A$79,INDEX('Andrew-SESSION'!$K$79:$T$86, MATCH("*Military*",'Andrew-SESSION'!$B$79:$B$86,0), MATCH("*1st*",'Andrew-SESSION'!$K$7:$T$7,0)),"")</f>
        <v>#N/A</v>
      </c>
      <c r="J57" s="48" t="e">
        <f>INDEX('Andrew-SESSION'!$L$79:$U$86, MATCH("*Military*",'Andrew-SESSION'!$B$79:$B$86,0), MATCH("*1st*",'Andrew-SESSION'!$K$7:$T$7,0))</f>
        <v>#N/A</v>
      </c>
      <c r="K57" s="131" t="e">
        <f>IF($A$56='Andrew-SESSION'!$A$79,INDEX('Andrew-SESSION'!$K$79:$T$86, MATCH("*Clean *",'Andrew-SESSION'!$B$79:$B$86,0), MATCH("*1st*",'Andrew-SESSION'!$K$7:$T$7,0)),"")</f>
        <v>#N/A</v>
      </c>
      <c r="L57" s="48" t="e">
        <f>INDEX('Andrew-SESSION'!$L$79:$U$86, MATCH("*Clean *",'Andrew-SESSION'!$B$79:$B$86,0), MATCH("*1st*",'Andrew-SESSION'!$K$7:$T$7,0))</f>
        <v>#N/A</v>
      </c>
      <c r="M57" s="131" t="e">
        <f>IF($A$56='Andrew-SESSION'!$A$79,INDEX('Andrew-SESSION'!$K$79:$T$86, MATCH("*Lat Pulldown*",'Andrew-SESSION'!$B$79:$B$86,0), MATCH("*1st*",'Andrew-SESSION'!$K$7:$T$7,0)),"")</f>
        <v>#N/A</v>
      </c>
      <c r="N57" s="48" t="e">
        <f>INDEX('Andrew-SESSION'!$L$79:$U$86, MATCH("*Lat Pulldown*",'Andrew-SESSION'!$B$79:$B$86,0), MATCH("*1st*",'Andrew-SESSION'!$K$7:$T$7,0))</f>
        <v>#N/A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IF($A$56='Andrew-SESSION'!$A$79,INDEX('Andrew-SESSION'!$K$79:$T$86, MATCH("*Squat*",'Andrew-SESSION'!$B$79:$B$86,0), MATCH("*2nd*",'Andrew-SESSION'!$K$7:$T$7,0)),"")</f>
        <v>#N/A</v>
      </c>
      <c r="D58" s="132" t="e">
        <f>INDEX('Andrew-SESSION'!L$79:U$86, MATCH("*Squat*",'Andrew-SESSION'!$B$79:$B$86,0), MATCH("*2nd*",'Andrew-SESSION'!K$7:T$7,0))</f>
        <v>#N/A</v>
      </c>
      <c r="E58" s="131" t="e">
        <f>IF($A$56='Andrew-SESSION'!$A$79,INDEX('Andrew-SESSION'!$K$79:$T$86, MATCH("*Deadlift*",'Andrew-SESSION'!$B$79:$B$86,0), MATCH("*2ND*",'Andrew-SESSION'!$K$7:$T$7,0)),"")</f>
        <v>#N/A</v>
      </c>
      <c r="F58" s="131" t="e">
        <f>INDEX('Andrew-SESSION'!$L$79:$U$86, MATCH("*Deadlift*",'Andrew-SESSION'!$B$79:$B$86,0), MATCH("*2nd*",'Andrew-SESSION'!$K$7:$T$7,0))</f>
        <v>#N/A</v>
      </c>
      <c r="G58" s="131">
        <f>IF($A$56='Andrew-SESSION'!$A$79,INDEX('Andrew-SESSION'!$K$79:$T$86, MATCH("*Bench Press*",'Andrew-SESSION'!$B$79:$B$86,0), MATCH("*2ND*",'Andrew-SESSION'!$K$7:$T$7,0)),"")</f>
        <v>50</v>
      </c>
      <c r="H58" s="131">
        <f>INDEX('Andrew-SESSION'!$L$79:$U$86, MATCH("*Bench Press*",'Andrew-SESSION'!$B$79:$B$86,0), MATCH("*2nd*",'Andrew-SESSION'!$K$7:$T$7,0))</f>
        <v>12</v>
      </c>
      <c r="I58" s="132" t="e">
        <f>IF($A$56='Andrew-SESSION'!$A$79,INDEX('Andrew-SESSION'!$K$79:$T$86, MATCH("*Military*",'Andrew-SESSION'!$B$79:$B$86,0), MATCH("*2ND*",'Andrew-SESSION'!$K$7:$T$7,0)),"")</f>
        <v>#N/A</v>
      </c>
      <c r="J58" s="44" t="e">
        <f>INDEX('Andrew-SESSION'!$L$79:$U$86, MATCH("*Military*",'Andrew-SESSION'!$B$79:$B$86,0), MATCH("*2nd*",'Andrew-SESSION'!$K$7:$T$7,0))</f>
        <v>#N/A</v>
      </c>
      <c r="K58" s="131" t="e">
        <f>IF($A$56='Andrew-SESSION'!$A$79,INDEX('Andrew-SESSION'!$K$79:$T$86, MATCH("*Clean *",'Andrew-SESSION'!$B$79:$B$86,0), MATCH("*2ND*",'Andrew-SESSION'!$K$7:$T$7,0)),"")</f>
        <v>#N/A</v>
      </c>
      <c r="L58" s="44" t="e">
        <f>INDEX('Andrew-SESSION'!$L$79:$U$86, MATCH("*Clean *",'Andrew-SESSION'!$B$79:$B$86,0), MATCH("*2nd*",'Andrew-SESSION'!$K$7:$T$7,0))</f>
        <v>#N/A</v>
      </c>
      <c r="M58" s="131" t="e">
        <f>IF($A$56='Andrew-SESSION'!$A$79,INDEX('Andrew-SESSION'!$K$79:$T$86, MATCH("*Lat Pulldown*",'Andrew-SESSION'!$B$79:$B$86,0), MATCH("*2ND*",'Andrew-SESSION'!$K$7:$T$7,0)),"")</f>
        <v>#N/A</v>
      </c>
      <c r="N58" s="44" t="e">
        <f>INDEX('Andrew-SESSION'!$L$79:$U$86, MATCH("*Lat Pulldown*",'Andrew-SESSION'!$B$79:$B$86,0), MATCH("*2nd*",'Andrew-SESSION'!$K$7:$T$7,0))</f>
        <v>#N/A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IF($A$56='Andrew-SESSION'!$A$79,INDEX('Andrew-SESSION'!$K$79:$T$86, MATCH("*Squat*",'Andrew-SESSION'!$B$79:$B$86,0), MATCH("*3rd*",'Andrew-SESSION'!$K$7:$T$7,0)),"")</f>
        <v>#N/A</v>
      </c>
      <c r="D59" s="132" t="e">
        <f>INDEX('Andrew-SESSION'!L$79:U$86, MATCH("*Squat*",'Andrew-SESSION'!$B$79:$B$86,0), MATCH("*3rd*",'Andrew-SESSION'!K$7:T$7,0))</f>
        <v>#N/A</v>
      </c>
      <c r="E59" s="131" t="e">
        <f>IF($A$56='Andrew-SESSION'!$A$79,INDEX('Andrew-SESSION'!$K$79:$T$86, MATCH("*Deadlift*",'Andrew-SESSION'!$B$79:$B$86,0), MATCH("*3rd*",'Andrew-SESSION'!$K$7:$T$7,0)),"")</f>
        <v>#N/A</v>
      </c>
      <c r="F59" s="131" t="e">
        <f>INDEX('Andrew-SESSION'!$L$79:$U$86, MATCH("*Deadlift*",'Andrew-SESSION'!$B$79:$B$86,0), MATCH("*3rd*",'Andrew-SESSION'!$K$7:$T$7,0))</f>
        <v>#N/A</v>
      </c>
      <c r="G59" s="131">
        <f>IF($A$56='Andrew-SESSION'!$A$79,INDEX('Andrew-SESSION'!$K$79:$T$86, MATCH("*Bench Press*",'Andrew-SESSION'!$B$79:$B$86,0), MATCH("*3rd*",'Andrew-SESSION'!$K$7:$T$7,0)),"")</f>
        <v>50</v>
      </c>
      <c r="H59" s="131">
        <f>INDEX('Andrew-SESSION'!$L$79:$U$86, MATCH("*Bench Press*",'Andrew-SESSION'!$B$79:$B$86,0), MATCH("*3rd*",'Andrew-SESSION'!$K$7:$T$7,0))</f>
        <v>9</v>
      </c>
      <c r="I59" s="132" t="e">
        <f>IF($A$56='Andrew-SESSION'!$A$79,INDEX('Andrew-SESSION'!$K$79:$T$86, MATCH("*Military*",'Andrew-SESSION'!$B$79:$B$86,0), MATCH("*3rd*",'Andrew-SESSION'!$K$7:$T$7,0)),"")</f>
        <v>#N/A</v>
      </c>
      <c r="J59" s="44" t="e">
        <f>INDEX('Andrew-SESSION'!$L$79:$U$86, MATCH("*Military*",'Andrew-SESSION'!$B$79:$B$86,0), MATCH("*3rd*",'Andrew-SESSION'!$K$7:$T$7,0))</f>
        <v>#N/A</v>
      </c>
      <c r="K59" s="131" t="e">
        <f>IF($A$56='Andrew-SESSION'!$A$79,INDEX('Andrew-SESSION'!$K$79:$T$86, MATCH("*Clean *",'Andrew-SESSION'!$B$79:$B$86,0), MATCH("*3rd*",'Andrew-SESSION'!$K$7:$T$7,0)),"")</f>
        <v>#N/A</v>
      </c>
      <c r="L59" s="44" t="e">
        <f>INDEX('Andrew-SESSION'!$L$79:$U$86, MATCH("*Clean *",'Andrew-SESSION'!$B$79:$B$86,0), MATCH("*3rd*",'Andrew-SESSION'!$K$7:$T$7,0))</f>
        <v>#N/A</v>
      </c>
      <c r="M59" s="131" t="e">
        <f>IF($A$56='Andrew-SESSION'!$A$79,INDEX('Andrew-SESSION'!$K$79:$T$86, MATCH("*Lat Pulldown*",'Andrew-SESSION'!$B$79:$B$86,0), MATCH("*3rd*",'Andrew-SESSION'!$K$7:$T$7,0)),"")</f>
        <v>#N/A</v>
      </c>
      <c r="N59" s="44" t="e">
        <f>INDEX('Andrew-SESSION'!$L$79:$U$86, MATCH("*Lat Pulldown*",'Andrew-SESSION'!$B$79:$B$86,0), MATCH("*3rd*",'Andrew-SESSION'!$K$7:$T$7,0))</f>
        <v>#N/A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IF($A$56='Andrew-SESSION'!$A$79,INDEX('Andrew-SESSION'!$K$79:$T$86, MATCH("*Squat*",'Andrew-SESSION'!$B$79:$B$86,0), MATCH("*4th*",'Andrew-SESSION'!$K$7:$T$7,0)),"")</f>
        <v>#N/A</v>
      </c>
      <c r="D60" s="132" t="e">
        <f>INDEX('Andrew-SESSION'!L$79:U$86, MATCH("*Squat*",'Andrew-SESSION'!$B$79:$B$86,0), MATCH("*4th*",'Andrew-SESSION'!K$7:T$7,0))</f>
        <v>#N/A</v>
      </c>
      <c r="E60" s="131" t="e">
        <f>IF($A$56='Andrew-SESSION'!$A$79,INDEX('Andrew-SESSION'!$K$79:$T$86, MATCH("*Deadlift*",'Andrew-SESSION'!$B$79:$B$86,0), MATCH("*4th*",'Andrew-SESSION'!$K$7:$T$7,0)),"")</f>
        <v>#N/A</v>
      </c>
      <c r="F60" s="131" t="e">
        <f>INDEX('Andrew-SESSION'!$L$79:$U$86, MATCH("*Deadlift*",'Andrew-SESSION'!$B$79:$B$86,0), MATCH("*4th*",'Andrew-SESSION'!$K$7:$T$7,0))</f>
        <v>#N/A</v>
      </c>
      <c r="G60" s="131">
        <f>IF($A$56='Andrew-SESSION'!$A$79,INDEX('Andrew-SESSION'!$K$79:$T$86, MATCH("*Bench Press*",'Andrew-SESSION'!$B$79:$B$86,0), MATCH("*4th*",'Andrew-SESSION'!$K$7:$T$7,0)),"")</f>
        <v>50</v>
      </c>
      <c r="H60" s="131">
        <f>INDEX('Andrew-SESSION'!$L$79:$U$86, MATCH("*Bench Press*",'Andrew-SESSION'!$B$79:$B$86,0), MATCH("*4th*",'Andrew-SESSION'!$K$7:$T$7,0))</f>
        <v>7</v>
      </c>
      <c r="I60" s="132" t="e">
        <f>IF($A$56='Andrew-SESSION'!$A$79,INDEX('Andrew-SESSION'!$K$79:$T$86, MATCH("*Military*",'Andrew-SESSION'!$B$79:$B$86,0), MATCH("*4th*",'Andrew-SESSION'!$K$7:$T$7,0)),"")</f>
        <v>#N/A</v>
      </c>
      <c r="J60" s="44" t="e">
        <f>INDEX('Andrew-SESSION'!$L$79:$U$86, MATCH("*Military*",'Andrew-SESSION'!$B$79:$B$86,0), MATCH("*4th*",'Andrew-SESSION'!$K$7:$T$7,0))</f>
        <v>#N/A</v>
      </c>
      <c r="K60" s="131" t="e">
        <f>IF($A$56='Andrew-SESSION'!$A$79,INDEX('Andrew-SESSION'!$K$79:$T$86, MATCH("*Clean *",'Andrew-SESSION'!$B$79:$B$86,0), MATCH("*4th*",'Andrew-SESSION'!$K$7:$T$7,0)),"")</f>
        <v>#N/A</v>
      </c>
      <c r="L60" s="44" t="e">
        <f>INDEX('Andrew-SESSION'!$L$79:$U$86, MATCH("*Clean *",'Andrew-SESSION'!$B$79:$B$86,0), MATCH("*4th*",'Andrew-SESSION'!$K$7:$T$7,0))</f>
        <v>#N/A</v>
      </c>
      <c r="M60" s="131" t="e">
        <f>IF($A$56='Andrew-SESSION'!$A$79,INDEX('Andrew-SESSION'!$K$79:$T$86, MATCH("*Lat Pulldown*",'Andrew-SESSION'!$B$79:$B$86,0), MATCH("*4th*",'Andrew-SESSION'!$K$7:$T$7,0)),"")</f>
        <v>#N/A</v>
      </c>
      <c r="N60" s="44" t="e">
        <f>INDEX('Andrew-SESSION'!$L$79:$U$86, MATCH("*Lat Pulldown*",'Andrew-SESSION'!$B$79:$B$86,0), MATCH("*4th*",'Andrew-SESSION'!$K$7:$T$7,0))</f>
        <v>#N/A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IF($A$56='Andrew-SESSION'!$A$79,INDEX('Andrew-SESSION'!$K$79:$T$86, MATCH("*Squat*",'Andrew-SESSION'!$B$79:$B$86,0), MATCH("*5th*",'Andrew-SESSION'!$K$7:$T$7,0)),"")</f>
        <v>#N/A</v>
      </c>
      <c r="D61" s="132" t="e">
        <f>INDEX('Andrew-SESSION'!L$79:U$86, MATCH("*Squat*",'Andrew-SESSION'!$B$79:$B$86,0), MATCH("*5th*",'Andrew-SESSION'!K$7:T$7,0))</f>
        <v>#N/A</v>
      </c>
      <c r="E61" s="131" t="e">
        <f>IF($A$56='Andrew-SESSION'!$A$79,INDEX('Andrew-SESSION'!$K$79:$T$86, MATCH("*Deadlift*",'Andrew-SESSION'!$B$79:$B$86,0), MATCH("*5th*",'Andrew-SESSION'!$K$7:$T$7,0)),"")</f>
        <v>#N/A</v>
      </c>
      <c r="F61" s="131" t="e">
        <f>INDEX('Andrew-SESSION'!$L$79:$U$86, MATCH("*Deadlift*",'Andrew-SESSION'!$B$79:$B$86,0), MATCH("*5th*",'Andrew-SESSION'!$K$7:$T$7,0))</f>
        <v>#N/A</v>
      </c>
      <c r="G61" s="131">
        <f>IF($A$56='Andrew-SESSION'!$A$79,INDEX('Andrew-SESSION'!$K$79:$T$86, MATCH("*Bench Press*",'Andrew-SESSION'!$B$79:$B$86,0), MATCH("*5th*",'Andrew-SESSION'!$K$7:$T$7,0)),"")</f>
        <v>40</v>
      </c>
      <c r="H61" s="131">
        <f>INDEX('Andrew-SESSION'!$L$79:$U$86, MATCH("*Bench Press*",'Andrew-SESSION'!$B$79:$B$86,0), MATCH("*5th*",'Andrew-SESSION'!$K$7:$T$7,0))</f>
        <v>7</v>
      </c>
      <c r="I61" s="132" t="e">
        <f>IF($A$56='Andrew-SESSION'!$A$79,INDEX('Andrew-SESSION'!$K$79:$T$86, MATCH("*Military*",'Andrew-SESSION'!$B$79:$B$86,0), MATCH("*5th*",'Andrew-SESSION'!$K$7:$T$7,0)),"")</f>
        <v>#N/A</v>
      </c>
      <c r="J61" s="44" t="e">
        <f>INDEX('Andrew-SESSION'!$L$79:$U$86, MATCH("*Military*",'Andrew-SESSION'!$B$79:$B$86,0), MATCH("*5th*",'Andrew-SESSION'!$K$7:$T$7,0))</f>
        <v>#N/A</v>
      </c>
      <c r="K61" s="131" t="e">
        <f>IF($A$56='Andrew-SESSION'!$A$79,INDEX('Andrew-SESSION'!$K$79:$T$86, MATCH("*Clean *",'Andrew-SESSION'!$B$79:$B$86,0), MATCH("*5th*",'Andrew-SESSION'!$K$7:$T$7,0)),"")</f>
        <v>#N/A</v>
      </c>
      <c r="L61" s="44" t="e">
        <f>INDEX('Andrew-SESSION'!$L$79:$U$86, MATCH("*Clean *",'Andrew-SESSION'!$B$79:$B$86,0), MATCH("*5th*",'Andrew-SESSION'!$K$7:$T$7,0))</f>
        <v>#N/A</v>
      </c>
      <c r="M61" s="131" t="e">
        <f>IF($A$56='Andrew-SESSION'!$A$79,INDEX('Andrew-SESSION'!$K$79:$T$86, MATCH("*Lat Pulldown*",'Andrew-SESSION'!$B$79:$B$86,0), MATCH("*5th*",'Andrew-SESSION'!$K$7:$T$7,0)),"")</f>
        <v>#N/A</v>
      </c>
      <c r="N61" s="44" t="e">
        <f>INDEX('Andrew-SESSION'!$L$79:$U$86, MATCH("*Lat Pulldown*",'Andrew-SESSION'!$B$79:$B$86,0), MATCH("*5th*",'Andrew-SESSION'!$K$7:$T$7,0))</f>
        <v>#N/A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'Andrew-SESSION'!A88</f>
        <v>42234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>
        <f>MAX(G63:G67)</f>
        <v>55</v>
      </c>
      <c r="H62" s="116">
        <f t="array" ref="H62">MAX(IF(G63:G67=G62,H63:H67))</f>
        <v>12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>
        <f>MAX(M63:M67)</f>
        <v>65</v>
      </c>
      <c r="N62" s="117">
        <f t="array" ref="N62">MAX(IF(M63:M67=M62,N63:N67))</f>
        <v>12</v>
      </c>
      <c r="O62" s="152" t="e">
        <f>IF(A62='Andrew-SESSION'!$A$88,INDEX('Andrew-SESSION'!$K$88:$T$104, MATCH("*1k Row*",'Andrew-SESSION'!$B$88:$B$104,0), MATCH("*1st*",'Andrew-SESSION'!$K$7:$T$7,0)),"")</f>
        <v>#N/A</v>
      </c>
      <c r="P62" s="152" t="e">
        <f>IF(A62='Andrew-SESSION'!$A$88,INDEX('Andrew-SESSION'!$K$88:$T$104, MATCH("*HIIT*",'Andrew-SESSION'!$B$88:$B$104,0), MATCH("*1st*",'Andrew-SESSION'!$K$7:$T$7,0)),"")</f>
        <v>#N/A</v>
      </c>
      <c r="Q62" s="119" t="e">
        <f>INDEX('Andrew-SESSION'!$L$97:$U$104, MATCH("*HIIT*",'Andrew-SESSION'!$B$97:$B$104,0), MATCH("*1st*",'Andrew-SESSION'!$K$7:$T$7,0))</f>
        <v>#N/A</v>
      </c>
      <c r="R62" s="119">
        <f>'Andrew-SESSION'!U97</f>
        <v>0</v>
      </c>
      <c r="S62" s="116"/>
      <c r="T62" s="116"/>
      <c r="U62" s="120">
        <f>'Andrew-SESSION'!A89</f>
        <v>86</v>
      </c>
      <c r="V62" s="120">
        <f>'Andrew-SESSION'!A90</f>
        <v>0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IF(A62='Andrew-SESSION'!$A$88,INDEX('Andrew-SESSION'!$K$88:$T$104, MATCH("*Squat*",'Andrew-SESSION'!$B$88:$B$104,0), MATCH("*1st*",'Andrew-SESSION'!$K$7:$T$7,0)),"")</f>
        <v>#N/A</v>
      </c>
      <c r="D63" s="132" t="e">
        <f>INDEX('Andrew-SESSION'!L$88:U$104, MATCH("*Squat*",'Andrew-SESSION'!$B$88:$B$104,0), MATCH("*1st*",'Andrew-SESSION'!K$7:T$7,0))</f>
        <v>#N/A</v>
      </c>
      <c r="E63" s="131" t="e">
        <f>IF(A62='Andrew-SESSION'!$A$88,INDEX('Andrew-SESSION'!$K$88:$T$104, MATCH("*Deadlift*",'Andrew-SESSION'!$B$88:$B$104,0), MATCH("*1st*",'Andrew-SESSION'!$K$7:$T$7,0)),"")</f>
        <v>#N/A</v>
      </c>
      <c r="F63" s="131" t="e">
        <f>INDEX('Andrew-SESSION'!$L$88:$U$104, MATCH("*Deadlift*",'Andrew-SESSION'!$B$88:$B$104,0), MATCH("*1st*",'Andrew-SESSION'!$K$7:$T$7,0))</f>
        <v>#N/A</v>
      </c>
      <c r="G63" s="131">
        <f>IF(A62='Andrew-SESSION'!$A$88,INDEX('Andrew-SESSION'!$K$88:$T$104, MATCH("*Bench Press*",'Andrew-SESSION'!$B$88:$B$104,0), MATCH("*1st*",'Andrew-SESSION'!$K$7:$T$7,0)),"")</f>
        <v>50</v>
      </c>
      <c r="H63" s="131">
        <f>INDEX('Andrew-SESSION'!$L$88:$U$104, MATCH("*Bench Press*",'Andrew-SESSION'!$B$88:$B$104,0), MATCH("*1st*",'Andrew-SESSION'!$K$7:$T$7,0))</f>
        <v>12</v>
      </c>
      <c r="I63" s="132" t="e">
        <f>IF(A62='Andrew-SESSION'!$A$88,INDEX('Andrew-SESSION'!$K$88:$T$104, MATCH("*Military*",'Andrew-SESSION'!$B$88:$B$104,0), MATCH("*1st*",'Andrew-SESSION'!$K$7:$T$7,0)),"")</f>
        <v>#N/A</v>
      </c>
      <c r="J63" s="48" t="e">
        <f>INDEX('Andrew-SESSION'!$L$88:$U$104, MATCH("*Military*",'Andrew-SESSION'!$B$88:$B$104,0), MATCH("*1st*",'Andrew-SESSION'!$K$7:$T$7,0))</f>
        <v>#N/A</v>
      </c>
      <c r="K63" s="131" t="e">
        <f>IF(A62='Andrew-SESSION'!$A$88,INDEX('Andrew-SESSION'!$K$88:$T$104, MATCH("*Clean *",'Andrew-SESSION'!$B$88:$B$104,0), MATCH("*1st*",'Andrew-SESSION'!$K$7:$T$7,0)),"")</f>
        <v>#N/A</v>
      </c>
      <c r="L63" s="48" t="e">
        <f>INDEX('Andrew-SESSION'!$L$88:$U$104, MATCH("*Clean *",'Andrew-SESSION'!$B$88:$B$104,0), MATCH("*1st*",'Andrew-SESSION'!$K$7:$T$7,0))</f>
        <v>#N/A</v>
      </c>
      <c r="M63" s="131">
        <f>IF(A62='Andrew-SESSION'!$A$88,INDEX('Andrew-SESSION'!$K$88:$T$104, MATCH("*Lat Pulldown*",'Andrew-SESSION'!$B$88:$B$104,0), MATCH("*1st*",'Andrew-SESSION'!$K$7:$T$7,0)),"")</f>
        <v>65</v>
      </c>
      <c r="N63" s="50">
        <f>INDEX('Andrew-SESSION'!$L$88:$U$104, MATCH("*Lat Pulldown*",'Andrew-SESSION'!$B$88:$B$104,0), MATCH("*1st*",'Andrew-SESSION'!$K$7:$T$7,0))</f>
        <v>12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IF(A62='Andrew-SESSION'!$A$88,INDEX('Andrew-SESSION'!$K$88:$T$104, MATCH("*Squat*",'Andrew-SESSION'!$B$88:$B$104,0), MATCH("*2nd*",'Andrew-SESSION'!$K$7:$T$7,0)),"")</f>
        <v>#N/A</v>
      </c>
      <c r="D64" s="132" t="e">
        <f>INDEX('Andrew-SESSION'!L$88:U$104, MATCH("*Squat*",'Andrew-SESSION'!$B$88:$B$104,0), MATCH("*2nd*",'Andrew-SESSION'!K$7:T$7,0))</f>
        <v>#N/A</v>
      </c>
      <c r="E64" s="131" t="e">
        <f>IF(A62='Andrew-SESSION'!$A$88,INDEX('Andrew-SESSION'!$K$88:$T$104, MATCH("*Deadlift*",'Andrew-SESSION'!$B$88:$B$104,0), MATCH("*2ND*",'Andrew-SESSION'!$K$7:$T$7,0)),"")</f>
        <v>#N/A</v>
      </c>
      <c r="F64" s="131" t="e">
        <f>INDEX('Andrew-SESSION'!$L$88:$U$104, MATCH("*Deadlift*",'Andrew-SESSION'!$B$88:$B$104,0), MATCH("*2nd*",'Andrew-SESSION'!$K$7:$T$7,0))</f>
        <v>#N/A</v>
      </c>
      <c r="G64" s="131">
        <f>IF(A62='Andrew-SESSION'!$A$88,INDEX('Andrew-SESSION'!$K$88:$T$104, MATCH("*Bench Press*",'Andrew-SESSION'!$B$88:$B$104,0), MATCH("*2ND*",'Andrew-SESSION'!$K$7:$T$7,0)),"")</f>
        <v>55</v>
      </c>
      <c r="H64" s="131">
        <f>INDEX('Andrew-SESSION'!$L$88:$U$104, MATCH("*Bench Press*",'Andrew-SESSION'!$B$88:$B$104,0), MATCH("*2nd*",'Andrew-SESSION'!$K$7:$T$7,0))</f>
        <v>12</v>
      </c>
      <c r="I64" s="132" t="e">
        <f>IF(A62='Andrew-SESSION'!$A$88,INDEX('Andrew-SESSION'!$K$88:$T$104, MATCH("*Military*",'Andrew-SESSION'!$B$88:$B$104,0), MATCH("*2ND*",'Andrew-SESSION'!$K$7:$T$7,0)),"")</f>
        <v>#N/A</v>
      </c>
      <c r="J64" s="44" t="e">
        <f>INDEX('Andrew-SESSION'!$L$88:$U$104, MATCH("*Military*",'Andrew-SESSION'!$B$88:$B$104,0), MATCH("*2nd*",'Andrew-SESSION'!$K$7:$T$7,0))</f>
        <v>#N/A</v>
      </c>
      <c r="K64" s="131" t="e">
        <f>IF(A62='Andrew-SESSION'!$A$88,INDEX('Andrew-SESSION'!$K$88:$T$104, MATCH("*Clean *",'Andrew-SESSION'!$B$88:$B$104,0), MATCH("*2ND*",'Andrew-SESSION'!$K$7:$T$7,0)),"")</f>
        <v>#N/A</v>
      </c>
      <c r="L64" s="44" t="e">
        <f>INDEX('Andrew-SESSION'!$L$88:$U$104, MATCH("*Clean *",'Andrew-SESSION'!$B$88:$B$104,0), MATCH("*2nd*",'Andrew-SESSION'!$K$7:$T$7,0))</f>
        <v>#N/A</v>
      </c>
      <c r="M64" s="131">
        <f>IF(A62='Andrew-SESSION'!$A$88,INDEX('Andrew-SESSION'!$K$88:$T$104, MATCH("*Lat Pulldown*",'Andrew-SESSION'!$B$88:$B$104,0), MATCH("*2ND*",'Andrew-SESSION'!$K$7:$T$7,0)),"")</f>
        <v>55</v>
      </c>
      <c r="N64" s="44">
        <f>INDEX('Andrew-SESSION'!$L$88:$U$104, MATCH("*Lat Pulldown*",'Andrew-SESSION'!$B$88:$B$104,0), MATCH("*2nd*",'Andrew-SESSION'!$K$7:$T$7,0))</f>
        <v>12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IF(A62='Andrew-SESSION'!$A$88,INDEX('Andrew-SESSION'!$K$88:$T$104, MATCH("*Squat*",'Andrew-SESSION'!$B$88:$B$104,0), MATCH("*3rd*",'Andrew-SESSION'!$K$7:$T$7,0)),"")</f>
        <v>#N/A</v>
      </c>
      <c r="D65" s="132" t="e">
        <f>INDEX('Andrew-SESSION'!L$88:U$104, MATCH("*Squat*",'Andrew-SESSION'!$B$88:$B$104,0), MATCH("*3rd*",'Andrew-SESSION'!K$7:T$7,0))</f>
        <v>#N/A</v>
      </c>
      <c r="E65" s="131" t="e">
        <f>IF(A62='Andrew-SESSION'!$A$88,INDEX('Andrew-SESSION'!$K$88:$T$104, MATCH("*Deadlift*",'Andrew-SESSION'!$B$88:$B$104,0), MATCH("*3rd*",'Andrew-SESSION'!$K$7:$T$7,0)),"")</f>
        <v>#N/A</v>
      </c>
      <c r="F65" s="131" t="e">
        <f>INDEX('Andrew-SESSION'!$L$88:$U$104, MATCH("*Deadlift*",'Andrew-SESSION'!$B$88:$B$104,0), MATCH("*3rd*",'Andrew-SESSION'!$K$7:$T$7,0))</f>
        <v>#N/A</v>
      </c>
      <c r="G65" s="131">
        <f>IF(A62='Andrew-SESSION'!$A$88,INDEX('Andrew-SESSION'!$K$88:$T$104, MATCH("*Bench Press*",'Andrew-SESSION'!$B$88:$B$104,0), MATCH("*3rd*",'Andrew-SESSION'!$K$7:$T$7,0)),"")</f>
        <v>40</v>
      </c>
      <c r="H65" s="131">
        <f>INDEX('Andrew-SESSION'!$L$88:$U$104, MATCH("*Bench Press*",'Andrew-SESSION'!$B$88:$B$104,0), MATCH("*3rd*",'Andrew-SESSION'!$K$7:$T$7,0))</f>
        <v>12</v>
      </c>
      <c r="I65" s="132" t="e">
        <f>IF(A62='Andrew-SESSION'!$A$88,INDEX('Andrew-SESSION'!$K$88:$T$104, MATCH("*Military*",'Andrew-SESSION'!$B$88:$B$104,0), MATCH("*3rd*",'Andrew-SESSION'!$K$7:$T$7,0)),"")</f>
        <v>#N/A</v>
      </c>
      <c r="J65" s="44" t="e">
        <f>INDEX('Andrew-SESSION'!$L$88:$U$104, MATCH("*Military*",'Andrew-SESSION'!$B$88:$B$104,0), MATCH("*3rd*",'Andrew-SESSION'!$K$7:$T$7,0))</f>
        <v>#N/A</v>
      </c>
      <c r="K65" s="131" t="e">
        <f>IF(A62='Andrew-SESSION'!$A$88,INDEX('Andrew-SESSION'!$K$88:$T$104, MATCH("*Clean *",'Andrew-SESSION'!$B$88:$B$104,0), MATCH("*3rd*",'Andrew-SESSION'!$K$7:$T$7,0)),"")</f>
        <v>#N/A</v>
      </c>
      <c r="L65" s="44" t="e">
        <f>INDEX('Andrew-SESSION'!$L$88:$U$104, MATCH("*Clean *",'Andrew-SESSION'!$B$88:$B$104,0), MATCH("*3rd*",'Andrew-SESSION'!$K$7:$T$7,0))</f>
        <v>#N/A</v>
      </c>
      <c r="M65" s="131">
        <f>IF(A62='Andrew-SESSION'!$A$88,INDEX('Andrew-SESSION'!$K$88:$T$104, MATCH("*Lat Pulldown*",'Andrew-SESSION'!$B$88:$B$104,0), MATCH("*3rd*",'Andrew-SESSION'!$K$7:$T$7,0)),"")</f>
        <v>55</v>
      </c>
      <c r="N65" s="44">
        <f>INDEX('Andrew-SESSION'!$L$88:$U$104, MATCH("*Lat Pulldown*",'Andrew-SESSION'!$B$88:$B$104,0), MATCH("*3rd*",'Andrew-SESSION'!$K$7:$T$7,0))</f>
        <v>10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IF(A62='Andrew-SESSION'!$A$88,INDEX('Andrew-SESSION'!$K$88:$T$104, MATCH("*Squat*",'Andrew-SESSION'!$B$88:$B$104,0), MATCH("*4th*",'Andrew-SESSION'!$K$7:$T$7,0)),"")</f>
        <v>#N/A</v>
      </c>
      <c r="D66" s="132" t="e">
        <f>INDEX('Andrew-SESSION'!L$88:U$104, MATCH("*Squat*",'Andrew-SESSION'!$B$88:$B$104,0), MATCH("*4th*",'Andrew-SESSION'!K$7:T$7,0))</f>
        <v>#N/A</v>
      </c>
      <c r="E66" s="131" t="e">
        <f>IF(A62='Andrew-SESSION'!$A$88,INDEX('Andrew-SESSION'!$K$88:$T$104, MATCH("*Deadlift*",'Andrew-SESSION'!$B$88:$B$104,0), MATCH("*4th*",'Andrew-SESSION'!$K$7:$T$7,0)),"")</f>
        <v>#N/A</v>
      </c>
      <c r="F66" s="131" t="e">
        <f>INDEX('Andrew-SESSION'!$L$88:$U$104, MATCH("*Deadlift*",'Andrew-SESSION'!$B$88:$B$104,0), MATCH("*4th*",'Andrew-SESSION'!$K$7:$T$7,0))</f>
        <v>#N/A</v>
      </c>
      <c r="G66" s="131">
        <f>IF(A62='Andrew-SESSION'!$A$88,INDEX('Andrew-SESSION'!$K$88:$T$104, MATCH("*Bench Press*",'Andrew-SESSION'!$B$88:$B$104,0), MATCH("*4th*",'Andrew-SESSION'!$K$7:$T$7,0)),"")</f>
        <v>50</v>
      </c>
      <c r="H66" s="131">
        <f>INDEX('Andrew-SESSION'!$L$88:$U$104, MATCH("*Bench Press*",'Andrew-SESSION'!$B$88:$B$104,0), MATCH("*4th*",'Andrew-SESSION'!$K$7:$T$7,0))</f>
        <v>6</v>
      </c>
      <c r="I66" s="132" t="e">
        <f>IF(A62='Andrew-SESSION'!$A$88,INDEX('Andrew-SESSION'!$K$88:$T$104, MATCH("*Military*",'Andrew-SESSION'!$B$88:$B$104,0), MATCH("*4th*",'Andrew-SESSION'!$K$7:$T$7,0)),"")</f>
        <v>#N/A</v>
      </c>
      <c r="J66" s="44" t="e">
        <f>INDEX('Andrew-SESSION'!$L$88:$U$104, MATCH("*Military*",'Andrew-SESSION'!$B$88:$B$104,0), MATCH("*4th*",'Andrew-SESSION'!$K$7:$T$7,0))</f>
        <v>#N/A</v>
      </c>
      <c r="K66" s="131" t="e">
        <f>IF(A62='Andrew-SESSION'!$A$88,INDEX('Andrew-SESSION'!$K$88:$T$104, MATCH("*Clean *",'Andrew-SESSION'!$B$88:$B$104,0), MATCH("*4th*",'Andrew-SESSION'!$K$7:$T$7,0)),"")</f>
        <v>#N/A</v>
      </c>
      <c r="L66" s="44" t="e">
        <f>INDEX('Andrew-SESSION'!$L$88:$U$104, MATCH("*Clean *",'Andrew-SESSION'!$B$88:$B$104,0), MATCH("*4th*",'Andrew-SESSION'!$K$7:$T$7,0))</f>
        <v>#N/A</v>
      </c>
      <c r="M66" s="131">
        <f>IF(A62='Andrew-SESSION'!$A$88,INDEX('Andrew-SESSION'!$K$88:$T$104, MATCH("*Lat Pulldown*",'Andrew-SESSION'!$B$88:$B$104,0), MATCH("*4th*",'Andrew-SESSION'!$K$7:$T$7,0)),"")</f>
        <v>55</v>
      </c>
      <c r="N66" s="44">
        <f>INDEX('Andrew-SESSION'!$L$88:$U$104, MATCH("*Lat Pulldown*",'Andrew-SESSION'!$B$88:$B$104,0), MATCH("*4th*",'Andrew-SESSION'!$K$7:$T$7,0))</f>
        <v>10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IF(A62='Andrew-SESSION'!$A$88,INDEX('Andrew-SESSION'!$K$88:$T$104, MATCH("*Squat*",'Andrew-SESSION'!$B$88:$B$104,0), MATCH("*5th*",'Andrew-SESSION'!$K$7:$T$7,0)),"")</f>
        <v>#N/A</v>
      </c>
      <c r="D67" s="132" t="e">
        <f>INDEX('Andrew-SESSION'!L$88:U$104, MATCH("*Squat*",'Andrew-SESSION'!$B$88:$B$104,0), MATCH("*5th*",'Andrew-SESSION'!K$7:T$7,0))</f>
        <v>#N/A</v>
      </c>
      <c r="E67" s="131" t="e">
        <f>IF(A62='Andrew-SESSION'!$A$88,INDEX('Andrew-SESSION'!$K$88:$T$104, MATCH("*Deadlift*",'Andrew-SESSION'!$B$88:$B$104,0), MATCH("*5th*",'Andrew-SESSION'!$K$7:$T$7,0)),"")</f>
        <v>#N/A</v>
      </c>
      <c r="F67" s="131" t="e">
        <f>INDEX('Andrew-SESSION'!$L$88:$U$104, MATCH("*Deadlift*",'Andrew-SESSION'!$B$88:$B$104,0), MATCH("*5th*",'Andrew-SESSION'!$K$7:$T$7,0))</f>
        <v>#N/A</v>
      </c>
      <c r="G67" s="131">
        <f>IF(A62='Andrew-SESSION'!$A$88,INDEX('Andrew-SESSION'!$K$88:$T$104, MATCH("*Bench Press*",'Andrew-SESSION'!$B$88:$B$104,0), MATCH("*5th*",'Andrew-SESSION'!$K$7:$T$7,0)),"")</f>
        <v>40</v>
      </c>
      <c r="H67" s="131">
        <f>INDEX('Andrew-SESSION'!$L$88:$U$104, MATCH("*Bench Press*",'Andrew-SESSION'!$B$88:$B$104,0), MATCH("*5th*",'Andrew-SESSION'!$K$7:$T$7,0))</f>
        <v>6</v>
      </c>
      <c r="I67" s="132" t="e">
        <f>IF(A62='Andrew-SESSION'!$A$88,INDEX('Andrew-SESSION'!$K$88:$T$104, MATCH("*Military*",'Andrew-SESSION'!$B$88:$B$104,0), MATCH("*5th*",'Andrew-SESSION'!$K$7:$T$7,0)),"")</f>
        <v>#N/A</v>
      </c>
      <c r="J67" s="44" t="e">
        <f>INDEX('Andrew-SESSION'!$L$88:$U$104, MATCH("*Military*",'Andrew-SESSION'!$B$88:$B$104,0), MATCH("*5th*",'Andrew-SESSION'!$K$7:$T$7,0))</f>
        <v>#N/A</v>
      </c>
      <c r="K67" s="131" t="e">
        <f>IF(A62='Andrew-SESSION'!$A$88,INDEX('Andrew-SESSION'!$K$88:$T$104, MATCH("*Clean *",'Andrew-SESSION'!$B$88:$B$104,0), MATCH("*5th*",'Andrew-SESSION'!$K$7:$T$7,0)),"")</f>
        <v>#N/A</v>
      </c>
      <c r="L67" s="44" t="e">
        <f>INDEX('Andrew-SESSION'!$L$88:$U$104, MATCH("*Clean *",'Andrew-SESSION'!$B$88:$B$104,0), MATCH("*5th*",'Andrew-SESSION'!$K$7:$T$7,0))</f>
        <v>#N/A</v>
      </c>
      <c r="M67" s="131">
        <f>IF(A62='Andrew-SESSION'!$A$88,INDEX('Andrew-SESSION'!$K$88:$T$104, MATCH("*Lat Pulldown*",'Andrew-SESSION'!$B$88:$B$104,0), MATCH("*5th*",'Andrew-SESSION'!$K$7:$T$7,0)),"")</f>
        <v>0</v>
      </c>
      <c r="N67" s="44">
        <f>INDEX('Andrew-SESSION'!$L$88:$U$104, MATCH("*Lat Pulldown*",'Andrew-SESSION'!$B$88:$B$104,0), MATCH("*5th*",'Andrew-SESSION'!$K$7:$T$7,0))</f>
        <v>0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'Andrew-SESSION'!A97</f>
        <v>42240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>
        <f>MAX(G69:G73)</f>
        <v>55</v>
      </c>
      <c r="H68" s="116">
        <f t="array" ref="H68">MAX(IF(G69:G73=G68,H69:H73))</f>
        <v>12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>
        <f>MAX(M69:M73)</f>
        <v>35</v>
      </c>
      <c r="N68" s="117">
        <f t="array" ref="N68">MAX(IF(M69:M73=M68,N69:N73))</f>
        <v>12</v>
      </c>
      <c r="O68" s="152" t="e">
        <f>IF($A$68='Andrew-SESSION'!$A$97,INDEX('Andrew-SESSION'!$K$97:$T$113, MATCH("*1k Row*",'Andrew-SESSION'!$B$97:$B$113,0), MATCH("*1st*",'Andrew-SESSION'!$K$7:$T$7,0)),"")</f>
        <v>#N/A</v>
      </c>
      <c r="P68" s="152" t="e">
        <f>IF($A$68='Andrew-SESSION'!$A$97,INDEX('Andrew-SESSION'!$K$97:$T$113, MATCH("*HIIT*",'Andrew-SESSION'!$B$97:$B$113,0), MATCH("*1st*",'Andrew-SESSION'!$K$7:$T$7,0)),"")</f>
        <v>#N/A</v>
      </c>
      <c r="Q68" s="119" t="e">
        <f>INDEX('Andrew-SESSION'!$L$106:$U$113, MATCH("*HIIT*",'Andrew-SESSION'!$B$106:$B$113,0), MATCH("*1st*",'Andrew-SESSION'!$K$7:$T$7,0))</f>
        <v>#N/A</v>
      </c>
      <c r="R68" s="119">
        <f>'Andrew-SESSION'!U106</f>
        <v>0</v>
      </c>
      <c r="S68" s="116"/>
      <c r="T68" s="116"/>
      <c r="U68" s="120">
        <f>'Andrew-SESSION'!A107</f>
        <v>0</v>
      </c>
      <c r="V68" s="120">
        <f>'Andrew-SESSION'!A108</f>
        <v>0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IF(A68='Andrew-SESSION'!$A$97,INDEX('Andrew-SESSION'!$K$97:$T$113, MATCH("*Squat*",'Andrew-SESSION'!$B$97:$B$113,0), MATCH("*1st*",'Andrew-SESSION'!$K$7:$T$7,0)),"")</f>
        <v>#N/A</v>
      </c>
      <c r="D69" s="132" t="e">
        <f>INDEX('Andrew-SESSION'!L$97:U$113, MATCH("*Squat*",'Andrew-SESSION'!$B$97:$B$113,0), MATCH("*1st*",'Andrew-SESSION'!K$7:T$7,0))</f>
        <v>#N/A</v>
      </c>
      <c r="E69" s="131" t="e">
        <f>IF($A$68='Andrew-SESSION'!$A$97,INDEX('Andrew-SESSION'!$K$97:$T$113, MATCH("*Deadlift*",'Andrew-SESSION'!$B$97:$B$113,0), MATCH("*1st*",'Andrew-SESSION'!$K$7:$T$7,0)),"")</f>
        <v>#N/A</v>
      </c>
      <c r="F69" s="131" t="e">
        <f>INDEX('Andrew-SESSION'!$L$97:$U$113, MATCH("*Deadlift*",'Andrew-SESSION'!$B$97:$B$113,0), MATCH("*1st*",'Andrew-SESSION'!$K$7:$T$7,0))</f>
        <v>#N/A</v>
      </c>
      <c r="G69" s="131">
        <f>IF($A$68='Andrew-SESSION'!$A$97,INDEX('Andrew-SESSION'!$K$97:$T$113, MATCH("*Bench Press*",'Andrew-SESSION'!$B$97:$B$113,0), MATCH("*1st*",'Andrew-SESSION'!$K$7:$T$7,0)),"")</f>
        <v>50</v>
      </c>
      <c r="H69" s="131">
        <f>INDEX('Andrew-SESSION'!$L$97:$U$113, MATCH("*Bench Press*",'Andrew-SESSION'!$B$97:$B$113,0), MATCH("*1st*",'Andrew-SESSION'!$K$7:$T$7,0))</f>
        <v>12</v>
      </c>
      <c r="I69" s="132" t="e">
        <f>IF($A$68='Andrew-SESSION'!$A$97,INDEX('Andrew-SESSION'!$K$97:$T$113, MATCH("*Military*",'Andrew-SESSION'!$B$97:$B$113,0), MATCH("*1st*",'Andrew-SESSION'!$K$7:$T$7,0)),"")</f>
        <v>#N/A</v>
      </c>
      <c r="J69" s="48" t="e">
        <f>INDEX('Andrew-SESSION'!$L$97:$U$113, MATCH("*Military*",'Andrew-SESSION'!$B$97:$B$113,0), MATCH("*1st*",'Andrew-SESSION'!$K$7:$T$7,0))</f>
        <v>#N/A</v>
      </c>
      <c r="K69" s="131" t="e">
        <f>IF($A$68='Andrew-SESSION'!$A$97,INDEX('Andrew-SESSION'!$K$97:$T$113, MATCH("*Clean *",'Andrew-SESSION'!$B$97:$B$113,0), MATCH("*1st*",'Andrew-SESSION'!$K$7:$T$7,0)),"")</f>
        <v>#N/A</v>
      </c>
      <c r="L69" s="48" t="e">
        <f>INDEX('Andrew-SESSION'!$L$97:$U$113, MATCH("*Clean *",'Andrew-SESSION'!$B$97:$B$113,0), MATCH("*1st*",'Andrew-SESSION'!$K$7:$T$7,0))</f>
        <v>#N/A</v>
      </c>
      <c r="M69" s="131">
        <f>IF($A$68='Andrew-SESSION'!$A$97,INDEX('Andrew-SESSION'!$K$97:$T$113, MATCH("*Lat Pulldown*",'Andrew-SESSION'!$B$97:$B$113,0), MATCH("*1st*",'Andrew-SESSION'!$K$7:$T$7,0)),"")</f>
        <v>35</v>
      </c>
      <c r="N69" s="48">
        <f>INDEX('Andrew-SESSION'!$L$97:$U$113, MATCH("*Lat Pulldown*",'Andrew-SESSION'!$B$97:$B$113,0), MATCH("*1st*",'Andrew-SESSION'!$K$7:$T$7,0))</f>
        <v>12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IF(A68='Andrew-SESSION'!$A$97,INDEX('Andrew-SESSION'!$K$97:$T$113, MATCH("*Squat*",'Andrew-SESSION'!$B$97:$B$113,0), MATCH("*2nd*",'Andrew-SESSION'!$K$7:$T$7,0)),"")</f>
        <v>#N/A</v>
      </c>
      <c r="D70" s="132" t="e">
        <f>INDEX('Andrew-SESSION'!L$97:U$113, MATCH("*Squat*",'Andrew-SESSION'!$B$97:$B$113,0), MATCH("*2nd*",'Andrew-SESSION'!K$7:T$7,0))</f>
        <v>#N/A</v>
      </c>
      <c r="E70" s="131" t="e">
        <f>IF($A$68='Andrew-SESSION'!$A$97,INDEX('Andrew-SESSION'!$K$97:$T$113, MATCH("*Deadlift*",'Andrew-SESSION'!$B$97:$B$113,0), MATCH("*2ND*",'Andrew-SESSION'!$K$7:$T$7,0)),"")</f>
        <v>#N/A</v>
      </c>
      <c r="F70" s="131" t="e">
        <f>INDEX('Andrew-SESSION'!$L$97:$U$113, MATCH("*Deadlift*",'Andrew-SESSION'!$B$97:$B$113,0), MATCH("*2nd*",'Andrew-SESSION'!$K$7:$T$7,0))</f>
        <v>#N/A</v>
      </c>
      <c r="G70" s="131">
        <f>IF($A$68='Andrew-SESSION'!$A$97,INDEX('Andrew-SESSION'!$K$97:$T$113, MATCH("*Bench Press*",'Andrew-SESSION'!$B$97:$B$113,0), MATCH("*2ND*",'Andrew-SESSION'!$K$7:$T$7,0)),"")</f>
        <v>55</v>
      </c>
      <c r="H70" s="131">
        <f>INDEX('Andrew-SESSION'!$L$97:$U$113, MATCH("*Bench Press*",'Andrew-SESSION'!$B$97:$B$113,0), MATCH("*2nd*",'Andrew-SESSION'!$K$7:$T$7,0))</f>
        <v>12</v>
      </c>
      <c r="I70" s="132" t="e">
        <f>IF($A$68='Andrew-SESSION'!$A$97,INDEX('Andrew-SESSION'!$K$97:$T$113, MATCH("*Military*",'Andrew-SESSION'!$B$97:$B$113,0), MATCH("*2ND*",'Andrew-SESSION'!$K$7:$T$7,0)),"")</f>
        <v>#N/A</v>
      </c>
      <c r="J70" s="44" t="e">
        <f>INDEX('Andrew-SESSION'!$L$97:$U$113, MATCH("*Military*",'Andrew-SESSION'!$B$97:$B$113,0), MATCH("*2nd*",'Andrew-SESSION'!$K$7:$T$7,0))</f>
        <v>#N/A</v>
      </c>
      <c r="K70" s="131" t="e">
        <f>IF($A$68='Andrew-SESSION'!$A$97,INDEX('Andrew-SESSION'!$K$97:$T$113, MATCH("*Clean *",'Andrew-SESSION'!$B$97:$B$113,0), MATCH("*2ND*",'Andrew-SESSION'!$K$7:$T$7,0)),"")</f>
        <v>#N/A</v>
      </c>
      <c r="L70" s="44" t="e">
        <f>INDEX('Andrew-SESSION'!$L$97:$U$113, MATCH("*Clean *",'Andrew-SESSION'!$B$97:$B$113,0), MATCH("*2nd*",'Andrew-SESSION'!$K$7:$T$7,0))</f>
        <v>#N/A</v>
      </c>
      <c r="M70" s="131">
        <f>IF($A$68='Andrew-SESSION'!$A$97,INDEX('Andrew-SESSION'!$K$97:$T$113, MATCH("*Lat Pulldown*",'Andrew-SESSION'!$B$97:$B$113,0), MATCH("*2ND*",'Andrew-SESSION'!$K$7:$T$7,0)),"")</f>
        <v>35</v>
      </c>
      <c r="N70" s="44">
        <f>INDEX('Andrew-SESSION'!$L$97:$U$113, MATCH("*Lat Pulldown*",'Andrew-SESSION'!$B$97:$B$113,0), MATCH("*2nd*",'Andrew-SESSION'!$K$7:$T$7,0))</f>
        <v>12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IF(A68='Andrew-SESSION'!$A$97,INDEX('Andrew-SESSION'!$K$97:$T$113, MATCH("*Squat*",'Andrew-SESSION'!$B$97:$B$113,0), MATCH("*3rd*",'Andrew-SESSION'!$K$7:$T$7,0)),"")</f>
        <v>#N/A</v>
      </c>
      <c r="D71" s="132" t="e">
        <f>INDEX('Andrew-SESSION'!L$97:U$113, MATCH("*Squat*",'Andrew-SESSION'!$B$97:$B$113,0), MATCH("*3rd*",'Andrew-SESSION'!K$7:T$7,0))</f>
        <v>#N/A</v>
      </c>
      <c r="E71" s="131" t="e">
        <f>IF($A$68='Andrew-SESSION'!$A$97,INDEX('Andrew-SESSION'!$K$97:$T$113, MATCH("*Deadlift*",'Andrew-SESSION'!$B$97:$B$113,0), MATCH("*3rd*",'Andrew-SESSION'!$K$7:$T$7,0)),"")</f>
        <v>#N/A</v>
      </c>
      <c r="F71" s="131" t="e">
        <f>INDEX('Andrew-SESSION'!$L$97:$U$113, MATCH("*Deadlift*",'Andrew-SESSION'!$B$97:$B$113,0), MATCH("*3rd*",'Andrew-SESSION'!$K$7:$T$7,0))</f>
        <v>#N/A</v>
      </c>
      <c r="G71" s="131">
        <f>IF($A$68='Andrew-SESSION'!$A$97,INDEX('Andrew-SESSION'!$K$97:$T$113, MATCH("*Bench Press*",'Andrew-SESSION'!$B$97:$B$113,0), MATCH("*3rd*",'Andrew-SESSION'!$K$7:$T$7,0)),"")</f>
        <v>40</v>
      </c>
      <c r="H71" s="131">
        <f>INDEX('Andrew-SESSION'!$L$97:$U$113, MATCH("*Bench Press*",'Andrew-SESSION'!$B$97:$B$113,0), MATCH("*3rd*",'Andrew-SESSION'!$K$7:$T$7,0))</f>
        <v>12</v>
      </c>
      <c r="I71" s="132" t="e">
        <f>IF($A$68='Andrew-SESSION'!$A$97,INDEX('Andrew-SESSION'!$K$97:$T$113, MATCH("*Military*",'Andrew-SESSION'!$B$97:$B$113,0), MATCH("*3rd*",'Andrew-SESSION'!$K$7:$T$7,0)),"")</f>
        <v>#N/A</v>
      </c>
      <c r="J71" s="44" t="e">
        <f>INDEX('Andrew-SESSION'!$L$97:$U$113, MATCH("*Military*",'Andrew-SESSION'!$B$97:$B$113,0), MATCH("*3rd*",'Andrew-SESSION'!$K$7:$T$7,0))</f>
        <v>#N/A</v>
      </c>
      <c r="K71" s="131" t="e">
        <f>IF($A$68='Andrew-SESSION'!$A$97,INDEX('Andrew-SESSION'!$K$97:$T$113, MATCH("*Clean *",'Andrew-SESSION'!$B$97:$B$113,0), MATCH("*3rd*",'Andrew-SESSION'!$K$7:$T$7,0)),"")</f>
        <v>#N/A</v>
      </c>
      <c r="L71" s="44" t="e">
        <f>INDEX('Andrew-SESSION'!$L$97:$U$113, MATCH("*Clean *",'Andrew-SESSION'!$B$97:$B$113,0), MATCH("*3rd*",'Andrew-SESSION'!$K$7:$T$7,0))</f>
        <v>#N/A</v>
      </c>
      <c r="M71" s="131">
        <f>IF($A$68='Andrew-SESSION'!$A$97,INDEX('Andrew-SESSION'!$K$97:$T$113, MATCH("*Lat Pulldown*",'Andrew-SESSION'!$B$97:$B$113,0), MATCH("*3rd*",'Andrew-SESSION'!$K$7:$T$7,0)),"")</f>
        <v>35</v>
      </c>
      <c r="N71" s="44">
        <f>INDEX('Andrew-SESSION'!$L$97:$U$113, MATCH("*Lat Pulldown*",'Andrew-SESSION'!$B$97:$B$113,0), MATCH("*3rd*",'Andrew-SESSION'!$K$7:$T$7,0))</f>
        <v>12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IF(A68='Andrew-SESSION'!$A$97,INDEX('Andrew-SESSION'!$K$97:$T$113, MATCH("*Squat*",'Andrew-SESSION'!$B$97:$B$113,0), MATCH("*4th*",'Andrew-SESSION'!$K$7:$T$7,0)),"")</f>
        <v>#N/A</v>
      </c>
      <c r="D72" s="132" t="e">
        <f>INDEX('Andrew-SESSION'!L$97:U$113, MATCH("*Squat*",'Andrew-SESSION'!$B$97:$B$113,0), MATCH("*4th*",'Andrew-SESSION'!K$7:T$7,0))</f>
        <v>#N/A</v>
      </c>
      <c r="E72" s="131" t="e">
        <f>IF($A$68='Andrew-SESSION'!$A$97,INDEX('Andrew-SESSION'!$K$97:$T$113, MATCH("*Deadlift*",'Andrew-SESSION'!$B$97:$B$113,0), MATCH("*4th*",'Andrew-SESSION'!$K$7:$T$7,0)),"")</f>
        <v>#N/A</v>
      </c>
      <c r="F72" s="131" t="e">
        <f>INDEX('Andrew-SESSION'!$L$97:$U$113, MATCH("*Deadlift*",'Andrew-SESSION'!$B$97:$B$113,0), MATCH("*4th*",'Andrew-SESSION'!$K$7:$T$7,0))</f>
        <v>#N/A</v>
      </c>
      <c r="G72" s="131">
        <f>IF($A$68='Andrew-SESSION'!$A$97,INDEX('Andrew-SESSION'!$K$97:$T$113, MATCH("*Bench Press*",'Andrew-SESSION'!$B$97:$B$113,0), MATCH("*4th*",'Andrew-SESSION'!$K$7:$T$7,0)),"")</f>
        <v>50</v>
      </c>
      <c r="H72" s="131">
        <f>INDEX('Andrew-SESSION'!$L$97:$U$113, MATCH("*Bench Press*",'Andrew-SESSION'!$B$97:$B$113,0), MATCH("*4th*",'Andrew-SESSION'!$K$7:$T$7,0))</f>
        <v>6</v>
      </c>
      <c r="I72" s="132" t="e">
        <f>IF($A$68='Andrew-SESSION'!$A$97,INDEX('Andrew-SESSION'!$K$97:$T$113, MATCH("*Military*",'Andrew-SESSION'!$B$97:$B$113,0), MATCH("*4th*",'Andrew-SESSION'!$K$7:$T$7,0)),"")</f>
        <v>#N/A</v>
      </c>
      <c r="J72" s="44" t="e">
        <f>INDEX('Andrew-SESSION'!$L$97:$U$113, MATCH("*Military*",'Andrew-SESSION'!$B$97:$B$113,0), MATCH("*4th*",'Andrew-SESSION'!$K$7:$T$7,0))</f>
        <v>#N/A</v>
      </c>
      <c r="K72" s="131" t="e">
        <f>IF($A$68='Andrew-SESSION'!$A$97,INDEX('Andrew-SESSION'!$K$97:$T$113, MATCH("*Clean *",'Andrew-SESSION'!$B$97:$B$113,0), MATCH("*4th*",'Andrew-SESSION'!$K$7:$T$7,0)),"")</f>
        <v>#N/A</v>
      </c>
      <c r="L72" s="44" t="e">
        <f>INDEX('Andrew-SESSION'!$L$97:$U$113, MATCH("*Clean *",'Andrew-SESSION'!$B$97:$B$113,0), MATCH("*4th*",'Andrew-SESSION'!$K$7:$T$7,0))</f>
        <v>#N/A</v>
      </c>
      <c r="M72" s="131">
        <f>IF($A$68='Andrew-SESSION'!$A$97,INDEX('Andrew-SESSION'!$K$97:$T$113, MATCH("*Lat Pulldown*",'Andrew-SESSION'!$B$97:$B$113,0), MATCH("*4th*",'Andrew-SESSION'!$K$7:$T$7,0)),"")</f>
        <v>35</v>
      </c>
      <c r="N72" s="44">
        <f>INDEX('Andrew-SESSION'!$L$97:$U$113, MATCH("*Lat Pulldown*",'Andrew-SESSION'!$B$97:$B$113,0), MATCH("*4th*",'Andrew-SESSION'!$K$7:$T$7,0))</f>
        <v>12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IF(A68='Andrew-SESSION'!$A$97,INDEX('Andrew-SESSION'!$K$97:$T$113, MATCH("*Squat*",'Andrew-SESSION'!$B$97:$B$113,0), MATCH("*5th*",'Andrew-SESSION'!$K$7:$T$7,0)),"")</f>
        <v>#N/A</v>
      </c>
      <c r="D73" s="132" t="e">
        <f>INDEX('Andrew-SESSION'!L$97:U$113, MATCH("*Squat*",'Andrew-SESSION'!$B$97:$B$113,0), MATCH("*5th*",'Andrew-SESSION'!K$7:T$7,0))</f>
        <v>#N/A</v>
      </c>
      <c r="E73" s="131" t="e">
        <f>IF($A$68='Andrew-SESSION'!$A$97,INDEX('Andrew-SESSION'!$K$97:$T$113, MATCH("*Deadlift*",'Andrew-SESSION'!$B$97:$B$113,0), MATCH("*5th*",'Andrew-SESSION'!$K$7:$T$7,0)),"")</f>
        <v>#N/A</v>
      </c>
      <c r="F73" s="131" t="e">
        <f>INDEX('Andrew-SESSION'!$L$97:$U$113, MATCH("*Deadlift*",'Andrew-SESSION'!$B$97:$B$113,0), MATCH("*5th*",'Andrew-SESSION'!$K$7:$T$7,0))</f>
        <v>#N/A</v>
      </c>
      <c r="G73" s="131">
        <f>IF($A$68='Andrew-SESSION'!$A$97,INDEX('Andrew-SESSION'!$K$97:$T$113, MATCH("*Bench Press*",'Andrew-SESSION'!$B$97:$B$113,0), MATCH("*5th*",'Andrew-SESSION'!$K$7:$T$7,0)),"")</f>
        <v>40</v>
      </c>
      <c r="H73" s="131">
        <f>INDEX('Andrew-SESSION'!$L$97:$U$113, MATCH("*Bench Press*",'Andrew-SESSION'!$B$97:$B$113,0), MATCH("*5th*",'Andrew-SESSION'!$K$7:$T$7,0))</f>
        <v>6</v>
      </c>
      <c r="I73" s="132" t="e">
        <f>IF($A$68='Andrew-SESSION'!$A$97,INDEX('Andrew-SESSION'!$K$97:$T$113, MATCH("*Military*",'Andrew-SESSION'!$B$97:$B$113,0), MATCH("*5th*",'Andrew-SESSION'!$K$7:$T$7,0)),"")</f>
        <v>#N/A</v>
      </c>
      <c r="J73" s="44" t="e">
        <f>INDEX('Andrew-SESSION'!$L$97:$U$113, MATCH("*Military*",'Andrew-SESSION'!$B$97:$B$113,0), MATCH("*5th*",'Andrew-SESSION'!$K$7:$T$7,0))</f>
        <v>#N/A</v>
      </c>
      <c r="K73" s="131" t="e">
        <f>IF($A$68='Andrew-SESSION'!$A$97,INDEX('Andrew-SESSION'!$K$97:$T$113, MATCH("*Clean *",'Andrew-SESSION'!$B$97:$B$113,0), MATCH("*5th*",'Andrew-SESSION'!$K$7:$T$7,0)),"")</f>
        <v>#N/A</v>
      </c>
      <c r="L73" s="44" t="e">
        <f>INDEX('Andrew-SESSION'!$L$97:$U$113, MATCH("*Clean *",'Andrew-SESSION'!$B$97:$B$113,0), MATCH("*5th*",'Andrew-SESSION'!$K$7:$T$7,0))</f>
        <v>#N/A</v>
      </c>
      <c r="M73" s="131">
        <f>IF($A$68='Andrew-SESSION'!$A$97,INDEX('Andrew-SESSION'!$K$97:$T$113, MATCH("*Lat Pulldown*",'Andrew-SESSION'!$B$97:$B$113,0), MATCH("*5th*",'Andrew-SESSION'!$K$7:$T$7,0)),"")</f>
        <v>0</v>
      </c>
      <c r="N73" s="44">
        <f>INDEX('Andrew-SESSION'!$L$97:$U$113, MATCH("*Lat Pulldown*",'Andrew-SESSION'!$B$97:$B$113,0), MATCH("*5th*",'Andrew-SESSION'!$K$7:$T$7,0))</f>
        <v>0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'Andrew-SESSION'!A106</f>
        <v>42242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 t="e">
        <f>MAX(E75:E79)</f>
        <v>#N/A</v>
      </c>
      <c r="F74" s="116" t="e">
        <f t="array" ref="F74">MAX(IF(E75:E79=E74,F75:F79))</f>
        <v>#N/A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 t="e">
        <f>IF($A$74='Andrew-SESSION'!$A$106,INDEX('Andrew-SESSION'!$K$106:$T$122, MATCH("*1k Row*",'Andrew-SESSION'!$B$106:$B$122,0), MATCH("*1st*",'Andrew-SESSION'!$K$7:$T$7,0)),"")</f>
        <v>#N/A</v>
      </c>
      <c r="P74" s="152" t="e">
        <f>IF($A$74='Andrew-SESSION'!$A$106,INDEX('Andrew-SESSION'!$K$106:$T$122, MATCH("*HIIT*",'Andrew-SESSION'!$B$106:$B$122,0), MATCH("*1st*",'Andrew-SESSION'!$K$7:$T$7,0)),"")</f>
        <v>#N/A</v>
      </c>
      <c r="Q74" s="123" t="e">
        <f>INDEX('Andrew-SESSION'!$L$115:$U$122, MATCH("*HIIT*",'Andrew-SESSION'!$B$115:$B$122,0), MATCH("*1st*",'Andrew-SESSION'!$K$7:$T$7,0))</f>
        <v>#N/A</v>
      </c>
      <c r="R74" s="119">
        <f>'Andrew-SESSION'!U115</f>
        <v>0</v>
      </c>
      <c r="S74" s="116"/>
      <c r="T74" s="116"/>
      <c r="U74" s="120">
        <f>'Andrew-SESSION'!A116</f>
        <v>0</v>
      </c>
      <c r="V74" s="120">
        <f>'Andrew-SESSION'!A117</f>
        <v>0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IF($A$74='Andrew-SESSION'!$A$106,INDEX('Andrew-SESSION'!$K$106:$T$122, MATCH("*Squat*",'Andrew-SESSION'!$B$106:$B$122,0), MATCH("*1st*",'Andrew-SESSION'!$K$7:$T$7,0)),"")</f>
        <v>#N/A</v>
      </c>
      <c r="D75" s="132" t="e">
        <f>INDEX('Andrew-SESSION'!L$106:U$122, MATCH("*Squat*",'Andrew-SESSION'!$B$106:$B$122,0), MATCH("*1st*",'Andrew-SESSION'!K$7:T$7,0))</f>
        <v>#N/A</v>
      </c>
      <c r="E75" s="131" t="e">
        <f>IF($A$74='Andrew-SESSION'!$A$106,INDEX('Andrew-SESSION'!$K$106:$T$122, MATCH("*Deadlift*",'Andrew-SESSION'!$B$106:$B$122,0), MATCH("*1st*",'Andrew-SESSION'!$K$7:$T$7,0)),"")</f>
        <v>#N/A</v>
      </c>
      <c r="F75" s="131" t="e">
        <f>INDEX('Andrew-SESSION'!$L$106:$U$122, MATCH("*Deadlift*",'Andrew-SESSION'!$B$106:$B$122,0), MATCH("*1st*",'Andrew-SESSION'!$K$7:$T$7,0))</f>
        <v>#N/A</v>
      </c>
      <c r="G75" s="131" t="e">
        <f>IF($A$74='Andrew-SESSION'!$A$106,INDEX('Andrew-SESSION'!$K$106:$T$122, MATCH("*Bench Press*",'Andrew-SESSION'!$B$106:$B$122,0), MATCH("*1st*",'Andrew-SESSION'!$K$7:$T$7,0)),"")</f>
        <v>#N/A</v>
      </c>
      <c r="H75" s="131" t="e">
        <f>INDEX('Andrew-SESSION'!$L$106:$U$122, MATCH("*Bench Press*",'Andrew-SESSION'!$B$106:$B$122,0), MATCH("*1st*",'Andrew-SESSION'!$K$7:$T$7,0))</f>
        <v>#N/A</v>
      </c>
      <c r="I75" s="132" t="e">
        <f>IF($A$74='Andrew-SESSION'!$A$106,INDEX('Andrew-SESSION'!$K$106:$T$122, MATCH("*Military*",'Andrew-SESSION'!$B$106:$B$122,0), MATCH("*1st*",'Andrew-SESSION'!$K$7:$T$7,0)),"")</f>
        <v>#N/A</v>
      </c>
      <c r="J75" s="48" t="e">
        <f>INDEX('Andrew-SESSION'!$L$106:$U$122, MATCH("*Military*",'Andrew-SESSION'!$B$106:$B$122,0), MATCH("*1st*",'Andrew-SESSION'!$K$7:$T$7,0))</f>
        <v>#N/A</v>
      </c>
      <c r="K75" s="131" t="e">
        <f>IF($A$74='Andrew-SESSION'!$A$106,INDEX('Andrew-SESSION'!$K$106:$T$122, MATCH("*Clean *",'Andrew-SESSION'!$B$106:$B$122,0), MATCH("*1st*",'Andrew-SESSION'!$K$7:$T$7,0)),"")</f>
        <v>#N/A</v>
      </c>
      <c r="L75" s="48" t="e">
        <f>INDEX('Andrew-SESSION'!$L$106:$U$122, MATCH("*Clean *",'Andrew-SESSION'!$B$106:$B$122,0), MATCH("*1st*",'Andrew-SESSION'!$K$7:$T$7,0))</f>
        <v>#N/A</v>
      </c>
      <c r="M75" s="131" t="e">
        <f>IF($A$74='Andrew-SESSION'!$A$106,INDEX('Andrew-SESSION'!$K$106:$T$122, MATCH("*Lat Pulldown*",'Andrew-SESSION'!$B$106:$B$122,0), MATCH("*1st*",'Andrew-SESSION'!$K$7:$T$7,0)),"")</f>
        <v>#N/A</v>
      </c>
      <c r="N75" s="48" t="e">
        <f>INDEX('Andrew-SESSION'!$L$106:$U$122, MATCH("*Lat Pulldown*",'Andrew-SESSION'!$B$106:$B$122,0), MATCH("*1st*",'Andrew-SESSION'!$K$7:$T$7,0))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IF($A$74='Andrew-SESSION'!$A$106,INDEX('Andrew-SESSION'!$K$106:$T$122, MATCH("*Squat*",'Andrew-SESSION'!$B$106:$B$122,0), MATCH("*2nd*",'Andrew-SESSION'!$K$7:$T$7,0)),"")</f>
        <v>#N/A</v>
      </c>
      <c r="D76" s="132" t="e">
        <f>INDEX('Andrew-SESSION'!L$106:U$122, MATCH("*Squat*",'Andrew-SESSION'!$B$106:$B$122,0), MATCH("*2nd*",'Andrew-SESSION'!K$7:T$7,0))</f>
        <v>#N/A</v>
      </c>
      <c r="E76" s="131" t="e">
        <f>IF($A$74='Andrew-SESSION'!$A$106,INDEX('Andrew-SESSION'!$K$106:$T$122, MATCH("*Deadlift*",'Andrew-SESSION'!$B$106:$B$122,0), MATCH("*2ND*",'Andrew-SESSION'!$K$7:$T$7,0)),"")</f>
        <v>#N/A</v>
      </c>
      <c r="F76" s="131" t="e">
        <f>INDEX('Andrew-SESSION'!$L$106:$U$122, MATCH("*Deadlift*",'Andrew-SESSION'!$B$106:$B$122,0), MATCH("*2nd*",'Andrew-SESSION'!$K$7:$T$7,0))</f>
        <v>#N/A</v>
      </c>
      <c r="G76" s="131" t="e">
        <f>IF($A$74='Andrew-SESSION'!$A$106,INDEX('Andrew-SESSION'!$K$106:$T$122, MATCH("*Bench Press*",'Andrew-SESSION'!$B$106:$B$122,0), MATCH("*2ND*",'Andrew-SESSION'!$K$7:$T$7,0)),"")</f>
        <v>#N/A</v>
      </c>
      <c r="H76" s="131" t="e">
        <f>INDEX('Andrew-SESSION'!$L$106:$U$122, MATCH("*Bench Press*",'Andrew-SESSION'!$B$106:$B$122,0), MATCH("*2nd*",'Andrew-SESSION'!$K$7:$T$7,0))</f>
        <v>#N/A</v>
      </c>
      <c r="I76" s="132" t="e">
        <f>IF($A$74='Andrew-SESSION'!$A$106,INDEX('Andrew-SESSION'!$K$106:$T$122, MATCH("*Military*",'Andrew-SESSION'!$B$106:$B$122,0), MATCH("*2ND*",'Andrew-SESSION'!$K$7:$T$7,0)),"")</f>
        <v>#N/A</v>
      </c>
      <c r="J76" s="44" t="e">
        <f>INDEX('Andrew-SESSION'!$L$106:$U$122, MATCH("*Military*",'Andrew-SESSION'!$B$106:$B$122,0), MATCH("*2nd*",'Andrew-SESSION'!$K$7:$T$7,0))</f>
        <v>#N/A</v>
      </c>
      <c r="K76" s="131" t="e">
        <f>IF($A$74='Andrew-SESSION'!$A$106,INDEX('Andrew-SESSION'!$K$106:$T$122, MATCH("*Clean *",'Andrew-SESSION'!$B$106:$B$122,0), MATCH("*2ND*",'Andrew-SESSION'!$K$7:$T$7,0)),"")</f>
        <v>#N/A</v>
      </c>
      <c r="L76" s="44" t="e">
        <f>INDEX('Andrew-SESSION'!$L$106:$U$122, MATCH("*Clean *",'Andrew-SESSION'!$B$106:$B$122,0), MATCH("*2nd*",'Andrew-SESSION'!$K$7:$T$7,0))</f>
        <v>#N/A</v>
      </c>
      <c r="M76" s="131" t="e">
        <f>IF($A$74='Andrew-SESSION'!$A$106,INDEX('Andrew-SESSION'!$K$106:$T$122, MATCH("*Lat Pulldown*",'Andrew-SESSION'!$B$106:$B$122,0), MATCH("*2ND*",'Andrew-SESSION'!$K$7:$T$7,0)),"")</f>
        <v>#N/A</v>
      </c>
      <c r="N76" s="44" t="e">
        <f>INDEX('Andrew-SESSION'!$L$106:$U$122, MATCH("*Lat Pulldown*",'Andrew-SESSION'!$B$106:$B$122,0), MATCH("*2nd*",'Andrew-SESSION'!$K$7:$T$7,0))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IF($A$74='Andrew-SESSION'!$A$106,INDEX('Andrew-SESSION'!$K$106:$T$122, MATCH("*Squat*",'Andrew-SESSION'!$B$106:$B$122,0), MATCH("*3rd*",'Andrew-SESSION'!$K$7:$T$7,0)),"")</f>
        <v>#N/A</v>
      </c>
      <c r="D77" s="132" t="e">
        <f>INDEX('Andrew-SESSION'!L$106:U$122, MATCH("*Squat*",'Andrew-SESSION'!$B$106:$B$122,0), MATCH("*3rd*",'Andrew-SESSION'!K$7:T$7,0))</f>
        <v>#N/A</v>
      </c>
      <c r="E77" s="131" t="e">
        <f>IF($A$74='Andrew-SESSION'!$A$106,INDEX('Andrew-SESSION'!$K$106:$T$122, MATCH("*Deadlift*",'Andrew-SESSION'!$B$106:$B$122,0), MATCH("*3rd*",'Andrew-SESSION'!$K$7:$T$7,0)),"")</f>
        <v>#N/A</v>
      </c>
      <c r="F77" s="131" t="e">
        <f>INDEX('Andrew-SESSION'!$L$106:$U$122, MATCH("*Deadlift*",'Andrew-SESSION'!$B$106:$B$122,0), MATCH("*3rd*",'Andrew-SESSION'!$K$7:$T$7,0))</f>
        <v>#N/A</v>
      </c>
      <c r="G77" s="131" t="e">
        <f>IF($A$74='Andrew-SESSION'!$A$106,INDEX('Andrew-SESSION'!$K$106:$T$122, MATCH("*Bench Press*",'Andrew-SESSION'!$B$106:$B$122,0), MATCH("*3rd*",'Andrew-SESSION'!$K$7:$T$7,0)),"")</f>
        <v>#N/A</v>
      </c>
      <c r="H77" s="131" t="e">
        <f>INDEX('Andrew-SESSION'!$L$106:$U$122, MATCH("*Bench Press*",'Andrew-SESSION'!$B$106:$B$122,0), MATCH("*3rd*",'Andrew-SESSION'!$K$7:$T$7,0))</f>
        <v>#N/A</v>
      </c>
      <c r="I77" s="132" t="e">
        <f>IF($A$74='Andrew-SESSION'!$A$106,INDEX('Andrew-SESSION'!$K$106:$T$122, MATCH("*Military*",'Andrew-SESSION'!$B$106:$B$122,0), MATCH("*3rd*",'Andrew-SESSION'!$K$7:$T$7,0)),"")</f>
        <v>#N/A</v>
      </c>
      <c r="J77" s="44" t="e">
        <f>INDEX('Andrew-SESSION'!$L$106:$U$122, MATCH("*Military*",'Andrew-SESSION'!$B$106:$B$122,0), MATCH("*3rd*",'Andrew-SESSION'!$K$7:$T$7,0))</f>
        <v>#N/A</v>
      </c>
      <c r="K77" s="131" t="e">
        <f>IF($A$74='Andrew-SESSION'!$A$106,INDEX('Andrew-SESSION'!$K$106:$T$122, MATCH("*Clean *",'Andrew-SESSION'!$B$106:$B$122,0), MATCH("*3rd*",'Andrew-SESSION'!$K$7:$T$7,0)),"")</f>
        <v>#N/A</v>
      </c>
      <c r="L77" s="44" t="e">
        <f>INDEX('Andrew-SESSION'!$L$106:$U$122, MATCH("*Clean *",'Andrew-SESSION'!$B$106:$B$122,0), MATCH("*3rd*",'Andrew-SESSION'!$K$7:$T$7,0))</f>
        <v>#N/A</v>
      </c>
      <c r="M77" s="131" t="e">
        <f>IF($A$74='Andrew-SESSION'!$A$106,INDEX('Andrew-SESSION'!$K$106:$T$122, MATCH("*Lat Pulldown*",'Andrew-SESSION'!$B$106:$B$122,0), MATCH("*3rd*",'Andrew-SESSION'!$K$7:$T$7,0)),"")</f>
        <v>#N/A</v>
      </c>
      <c r="N77" s="44" t="e">
        <f>INDEX('Andrew-SESSION'!$L$106:$U$122, MATCH("*Lat Pulldown*",'Andrew-SESSION'!$B$106:$B$122,0), MATCH("*3rd*",'Andrew-SESSION'!$K$7:$T$7,0))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IF($A$74='Andrew-SESSION'!$A$106,INDEX('Andrew-SESSION'!$K$106:$T$122, MATCH("*Squat*",'Andrew-SESSION'!$B$106:$B$122,0), MATCH("*4th*",'Andrew-SESSION'!$K$7:$T$7,0)),"")</f>
        <v>#N/A</v>
      </c>
      <c r="D78" s="132" t="e">
        <f>INDEX('Andrew-SESSION'!L$106:U$122, MATCH("*Squat*",'Andrew-SESSION'!$B$106:$B$122,0), MATCH("*4th*",'Andrew-SESSION'!K$7:T$7,0))</f>
        <v>#N/A</v>
      </c>
      <c r="E78" s="131" t="e">
        <f>IF($A$74='Andrew-SESSION'!$A$106,INDEX('Andrew-SESSION'!$K$106:$T$122, MATCH("*Deadlift*",'Andrew-SESSION'!$B$106:$B$122,0), MATCH("*4th*",'Andrew-SESSION'!$K$7:$T$7,0)),"")</f>
        <v>#N/A</v>
      </c>
      <c r="F78" s="131" t="e">
        <f>INDEX('Andrew-SESSION'!$L$106:$U$122, MATCH("*Deadlift*",'Andrew-SESSION'!$B$106:$B$122,0), MATCH("*4th*",'Andrew-SESSION'!$K$7:$T$7,0))</f>
        <v>#N/A</v>
      </c>
      <c r="G78" s="131" t="e">
        <f>IF($A$74='Andrew-SESSION'!$A$106,INDEX('Andrew-SESSION'!$K$106:$T$122, MATCH("*Bench Press*",'Andrew-SESSION'!$B$106:$B$122,0), MATCH("*4th*",'Andrew-SESSION'!$K$7:$T$7,0)),"")</f>
        <v>#N/A</v>
      </c>
      <c r="H78" s="131" t="e">
        <f>INDEX('Andrew-SESSION'!$L$106:$U$122, MATCH("*Bench Press*",'Andrew-SESSION'!$B$106:$B$122,0), MATCH("*4th*",'Andrew-SESSION'!$K$7:$T$7,0))</f>
        <v>#N/A</v>
      </c>
      <c r="I78" s="132" t="e">
        <f>IF($A$74='Andrew-SESSION'!$A$106,INDEX('Andrew-SESSION'!$K$106:$T$122, MATCH("*Military*",'Andrew-SESSION'!$B$106:$B$122,0), MATCH("*4th*",'Andrew-SESSION'!$K$7:$T$7,0)),"")</f>
        <v>#N/A</v>
      </c>
      <c r="J78" s="44" t="e">
        <f>INDEX('Andrew-SESSION'!$L$106:$U$122, MATCH("*Military*",'Andrew-SESSION'!$B$106:$B$122,0), MATCH("*4th*",'Andrew-SESSION'!$K$7:$T$7,0))</f>
        <v>#N/A</v>
      </c>
      <c r="K78" s="131" t="e">
        <f>IF($A$74='Andrew-SESSION'!$A$106,INDEX('Andrew-SESSION'!$K$106:$T$122, MATCH("*Clean *",'Andrew-SESSION'!$B$106:$B$122,0), MATCH("*4th*",'Andrew-SESSION'!$K$7:$T$7,0)),"")</f>
        <v>#N/A</v>
      </c>
      <c r="L78" s="44" t="e">
        <f>INDEX('Andrew-SESSION'!$L$106:$U$122, MATCH("*Clean *",'Andrew-SESSION'!$B$106:$B$122,0), MATCH("*4th*",'Andrew-SESSION'!$K$7:$T$7,0))</f>
        <v>#N/A</v>
      </c>
      <c r="M78" s="131" t="e">
        <f>IF($A$74='Andrew-SESSION'!$A$106,INDEX('Andrew-SESSION'!$K$106:$T$122, MATCH("*Lat Pulldown*",'Andrew-SESSION'!$B$106:$B$122,0), MATCH("*4th*",'Andrew-SESSION'!$K$7:$T$7,0)),"")</f>
        <v>#N/A</v>
      </c>
      <c r="N78" s="44" t="e">
        <f>INDEX('Andrew-SESSION'!$L$106:$U$122, MATCH("*Lat Pulldown*",'Andrew-SESSION'!$B$106:$B$122,0), MATCH("*4th*",'Andrew-SESSION'!$K$7:$T$7,0))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IF($A$74='Andrew-SESSION'!$A$106,INDEX('Andrew-SESSION'!$K$106:$T$122, MATCH("*Squat*",'Andrew-SESSION'!$B$106:$B$122,0), MATCH("*5th*",'Andrew-SESSION'!$K$7:$T$7,0)),"")</f>
        <v>#N/A</v>
      </c>
      <c r="D79" s="132" t="e">
        <f>INDEX('Andrew-SESSION'!L$106:U$122, MATCH("*Squat*",'Andrew-SESSION'!$B$106:$B$122,0), MATCH("*5th*",'Andrew-SESSION'!K$7:T$7,0))</f>
        <v>#N/A</v>
      </c>
      <c r="E79" s="131" t="e">
        <f>IF($A$74='Andrew-SESSION'!$A$106,INDEX('Andrew-SESSION'!$K$106:$T$122, MATCH("*Deadlift*",'Andrew-SESSION'!$B$106:$B$122,0), MATCH("*5th*",'Andrew-SESSION'!$K$7:$T$7,0)),"")</f>
        <v>#N/A</v>
      </c>
      <c r="F79" s="131" t="e">
        <f>INDEX('Andrew-SESSION'!$L$106:$U$122, MATCH("*Deadlift*",'Andrew-SESSION'!$B$106:$B$122,0), MATCH("*5th*",'Andrew-SESSION'!$K$7:$T$7,0))</f>
        <v>#N/A</v>
      </c>
      <c r="G79" s="131" t="e">
        <f>IF($A$74='Andrew-SESSION'!$A$106,INDEX('Andrew-SESSION'!$K$106:$T$122, MATCH("*Bench Press*",'Andrew-SESSION'!$B$106:$B$122,0), MATCH("*5th*",'Andrew-SESSION'!$K$7:$T$7,0)),"")</f>
        <v>#N/A</v>
      </c>
      <c r="H79" s="131" t="e">
        <f>INDEX('Andrew-SESSION'!$L$106:$U$122, MATCH("*Bench Press*",'Andrew-SESSION'!$B$106:$B$122,0), MATCH("*5th*",'Andrew-SESSION'!$K$7:$T$7,0))</f>
        <v>#N/A</v>
      </c>
      <c r="I79" s="132" t="e">
        <f>IF($A$74='Andrew-SESSION'!$A$106,INDEX('Andrew-SESSION'!$K$106:$T$122, MATCH("*Military*",'Andrew-SESSION'!$B$106:$B$122,0), MATCH("*5th*",'Andrew-SESSION'!$K$7:$T$7,0)),"")</f>
        <v>#N/A</v>
      </c>
      <c r="J79" s="44" t="e">
        <f>INDEX('Andrew-SESSION'!$L$106:$U$122, MATCH("*Military*",'Andrew-SESSION'!$B$106:$B$122,0), MATCH("*5th*",'Andrew-SESSION'!$K$7:$T$7,0))</f>
        <v>#N/A</v>
      </c>
      <c r="K79" s="131" t="e">
        <f>IF($A$74='Andrew-SESSION'!$A$106,INDEX('Andrew-SESSION'!$K$106:$T$122, MATCH("*Clean *",'Andrew-SESSION'!$B$106:$B$122,0), MATCH("*5th*",'Andrew-SESSION'!$K$7:$T$7,0)),"")</f>
        <v>#N/A</v>
      </c>
      <c r="L79" s="44" t="e">
        <f>INDEX('Andrew-SESSION'!$L$106:$U$122, MATCH("*Clean *",'Andrew-SESSION'!$B$106:$B$122,0), MATCH("*5th*",'Andrew-SESSION'!$K$7:$T$7,0))</f>
        <v>#N/A</v>
      </c>
      <c r="M79" s="131" t="e">
        <f>IF($A$74='Andrew-SESSION'!$A$106,INDEX('Andrew-SESSION'!$K$106:$T$122, MATCH("*Lat Pulldown*",'Andrew-SESSION'!$B$106:$B$122,0), MATCH("*5th*",'Andrew-SESSION'!$K$7:$T$7,0)),"")</f>
        <v>#N/A</v>
      </c>
      <c r="N79" s="44" t="e">
        <f>INDEX('Andrew-SESSION'!$L$106:$U$122, MATCH("*Lat Pulldown*",'Andrew-SESSION'!$B$106:$B$122,0), MATCH("*5th*",'Andrew-SESSION'!$K$7:$T$7,0))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'Andrew-SESSION'!A115</f>
        <v>42248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>
        <f>MAX(G81:G85)</f>
        <v>50</v>
      </c>
      <c r="H80" s="116">
        <f t="array" ref="H80">MAX(IF(G81:G85=G80,H81:H85))</f>
        <v>12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>
        <f>MAX(M81:M85)</f>
        <v>55</v>
      </c>
      <c r="N80" s="117">
        <f t="array" ref="N80">MAX(IF(M81:M85=M80,N81:N85))</f>
        <v>12</v>
      </c>
      <c r="O80" s="152" t="e">
        <f>IF($A$80='Andrew-SESSION'!$A$115,INDEX('Andrew-SESSION'!$K$115:$T$131, MATCH("*1k Row*",'Andrew-SESSION'!$B$115:$B$131,0), MATCH("*1st*",'Andrew-SESSION'!$K$7:$T$7,0)),"")</f>
        <v>#N/A</v>
      </c>
      <c r="P80" s="152" t="e">
        <f>IF($A$80='Andrew-SESSION'!$A$115,INDEX('Andrew-SESSION'!$K$115:$T$131, MATCH("*HIIT*",'Andrew-SESSION'!$B$115:$B$131,0), MATCH("*1st*",'Andrew-SESSION'!$K$7:$T$7,0)),"")</f>
        <v>#N/A</v>
      </c>
      <c r="Q80" s="123" t="e">
        <f>INDEX('Andrew-SESSION'!$L$124:$U$131, MATCH("*HIIT*",'Andrew-SESSION'!$B$124:$B$131,0), MATCH("*1st*",'Andrew-SESSION'!$K$7:$T$7,0))</f>
        <v>#N/A</v>
      </c>
      <c r="R80" s="119">
        <f>'Andrew-SESSION'!U124</f>
        <v>0</v>
      </c>
      <c r="S80" s="116"/>
      <c r="T80" s="116"/>
      <c r="U80" s="120">
        <f>'Andrew-SESSION'!A125</f>
        <v>0</v>
      </c>
      <c r="V80" s="120">
        <f>'Andrew-SESSION'!A126</f>
        <v>0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IF($A$80='Andrew-SESSION'!$A$115,INDEX('Andrew-SESSION'!$K$115:$T$131, MATCH("*Squat*",'Andrew-SESSION'!$B$115:$B$131,0), MATCH("*1st*",'Andrew-SESSION'!$K$7:$T$7,0)),"")</f>
        <v>#N/A</v>
      </c>
      <c r="D81" s="132" t="e">
        <f>INDEX('Andrew-SESSION'!L$115:U$131, MATCH("*Squat*",'Andrew-SESSION'!$B$115:$B$131,0), MATCH("*1st*",'Andrew-SESSION'!K$7:T$7,0))</f>
        <v>#N/A</v>
      </c>
      <c r="E81" s="131" t="e">
        <f>IF($A$80='Andrew-SESSION'!$A$115,INDEX('Andrew-SESSION'!$K$115:$T$131, MATCH("*Deadlift*",'Andrew-SESSION'!$B$115:$B$131,0), MATCH("*1st*",'Andrew-SESSION'!$K$7:$T$7,0)),"")</f>
        <v>#N/A</v>
      </c>
      <c r="F81" s="131" t="e">
        <f>INDEX('Andrew-SESSION'!$L$115:$U$131, MATCH("*Deadlift*",'Andrew-SESSION'!$B$115:$B$131,0), MATCH("*1st*",'Andrew-SESSION'!$K$7:$T$7,0))</f>
        <v>#N/A</v>
      </c>
      <c r="G81" s="131">
        <f>IF($A$80='Andrew-SESSION'!$A$115,INDEX('Andrew-SESSION'!$K$115:$T$131, MATCH("*Bench Press*",'Andrew-SESSION'!$B$115:$B$131,0), MATCH("*1st*",'Andrew-SESSION'!$K$7:$T$7,0)),"")</f>
        <v>50</v>
      </c>
      <c r="H81" s="131">
        <f>INDEX('Andrew-SESSION'!$L$115:$U$131, MATCH("*Bench Press*",'Andrew-SESSION'!$B$115:$B$131,0), MATCH("*1st*",'Andrew-SESSION'!$K$7:$T$7,0))</f>
        <v>12</v>
      </c>
      <c r="I81" s="132" t="e">
        <f>IF($A$80='Andrew-SESSION'!$A$115,INDEX('Andrew-SESSION'!$K$115:$T$131, MATCH("*Military*",'Andrew-SESSION'!$B$115:$B$131,0), MATCH("*1st*",'Andrew-SESSION'!$K$7:$T$7,0)),"")</f>
        <v>#N/A</v>
      </c>
      <c r="J81" s="48" t="e">
        <f>INDEX('Andrew-SESSION'!$L$115:$U$131, MATCH("*Military*",'Andrew-SESSION'!$B$115:$B$131,0), MATCH("*1st*",'Andrew-SESSION'!$K$7:$T$7,0))</f>
        <v>#N/A</v>
      </c>
      <c r="K81" s="131" t="e">
        <f>IF($A$80='Andrew-SESSION'!$A$115,INDEX('Andrew-SESSION'!$K$115:$T$131, MATCH("*Clean *",'Andrew-SESSION'!$B$115:$B$131,0), MATCH("*1st*",'Andrew-SESSION'!$K$7:$T$7,0)),"")</f>
        <v>#N/A</v>
      </c>
      <c r="L81" s="48" t="e">
        <f>INDEX('Andrew-SESSION'!$L$115:$U$131, MATCH("*Clean *",'Andrew-SESSION'!$B$115:$B$131,0), MATCH("*1st*",'Andrew-SESSION'!$K$7:$T$7,0))</f>
        <v>#N/A</v>
      </c>
      <c r="M81" s="131">
        <f>IF($A$80='Andrew-SESSION'!$A$115,INDEX('Andrew-SESSION'!$K$115:$T$131, MATCH("*Lat Pulldown*",'Andrew-SESSION'!$B$115:$B$131,0), MATCH("*1st*",'Andrew-SESSION'!$K$7:$T$7,0)),"")</f>
        <v>55</v>
      </c>
      <c r="N81" s="48">
        <f>INDEX('Andrew-SESSION'!$L$115:$U$131, MATCH("*Lat Pulldown*",'Andrew-SESSION'!$B$115:$B$131,0), MATCH("*1st*",'Andrew-SESSION'!$K$7:$T$7,0))</f>
        <v>12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IF($A$80='Andrew-SESSION'!$A$115,INDEX('Andrew-SESSION'!$K$115:$T$131, MATCH("*Squat*",'Andrew-SESSION'!$B$115:$B$131,0), MATCH("*1st*",'Andrew-SESSION'!$K$7:$T$7,0)),"")</f>
        <v>#N/A</v>
      </c>
      <c r="D82" s="132" t="e">
        <f>INDEX('Andrew-SESSION'!L$115:U$131, MATCH("*Squat*",'Andrew-SESSION'!$B$115:$B$131,0), MATCH("*1st*",'Andrew-SESSION'!K$7:T$7,0))</f>
        <v>#N/A</v>
      </c>
      <c r="E82" s="131" t="e">
        <f>IF($A$80='Andrew-SESSION'!$A$115,INDEX('Andrew-SESSION'!$K$115:$T$131, MATCH("*Deadlift*",'Andrew-SESSION'!$B$115:$B$131,0), MATCH("*2ND*",'Andrew-SESSION'!$K$7:$T$7,0)),"")</f>
        <v>#N/A</v>
      </c>
      <c r="F82" s="131" t="e">
        <f>INDEX('Andrew-SESSION'!$L$115:$U$131, MATCH("*Deadlift*",'Andrew-SESSION'!$B$115:$B$131,0), MATCH("*2nd*",'Andrew-SESSION'!$K$7:$T$7,0))</f>
        <v>#N/A</v>
      </c>
      <c r="G82" s="131">
        <f>IF($A$80='Andrew-SESSION'!$A$115,INDEX('Andrew-SESSION'!$K$115:$T$131, MATCH("*Bench Press*",'Andrew-SESSION'!$B$115:$B$131,0), MATCH("*2ND*",'Andrew-SESSION'!$K$7:$T$7,0)),"")</f>
        <v>50</v>
      </c>
      <c r="H82" s="131">
        <f>INDEX('Andrew-SESSION'!$L$115:$U$131, MATCH("*Bench Press*",'Andrew-SESSION'!$B$115:$B$131,0), MATCH("*2nd*",'Andrew-SESSION'!$K$7:$T$7,0))</f>
        <v>12</v>
      </c>
      <c r="I82" s="132" t="e">
        <f>IF($A$80='Andrew-SESSION'!$A$115,INDEX('Andrew-SESSION'!$K$115:$T$131, MATCH("*Military*",'Andrew-SESSION'!$B$115:$B$131,0), MATCH("*2ND*",'Andrew-SESSION'!$K$7:$T$7,0)),"")</f>
        <v>#N/A</v>
      </c>
      <c r="J82" s="44" t="e">
        <f>INDEX('Andrew-SESSION'!$L$115:$U$131, MATCH("*Military*",'Andrew-SESSION'!$B$115:$B$131,0), MATCH("*2nd*",'Andrew-SESSION'!$K$7:$T$7,0))</f>
        <v>#N/A</v>
      </c>
      <c r="K82" s="131" t="e">
        <f>IF($A$80='Andrew-SESSION'!$A$115,INDEX('Andrew-SESSION'!$K$115:$T$131, MATCH("*Clean *",'Andrew-SESSION'!$B$115:$B$131,0), MATCH("*2ND*",'Andrew-SESSION'!$K$7:$T$7,0)),"")</f>
        <v>#N/A</v>
      </c>
      <c r="L82" s="44" t="e">
        <f>INDEX('Andrew-SESSION'!$L$115:$U$131, MATCH("*Clean *",'Andrew-SESSION'!$B$115:$B$131,0), MATCH("*2nd*",'Andrew-SESSION'!$K$7:$T$7,0))</f>
        <v>#N/A</v>
      </c>
      <c r="M82" s="131">
        <f>IF($A$80='Andrew-SESSION'!$A$115,INDEX('Andrew-SESSION'!$K$115:$T$131, MATCH("*Lat Pulldown*",'Andrew-SESSION'!$B$115:$B$131,0), MATCH("*2ND*",'Andrew-SESSION'!$K$7:$T$7,0)),"")</f>
        <v>55</v>
      </c>
      <c r="N82" s="44">
        <f>INDEX('Andrew-SESSION'!$L$115:$U$131, MATCH("*Lat Pulldown*",'Andrew-SESSION'!$B$115:$B$131,0), MATCH("*2nd*",'Andrew-SESSION'!$K$7:$T$7,0))</f>
        <v>12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IF($A$80='Andrew-SESSION'!$A$115,INDEX('Andrew-SESSION'!$K$115:$T$131, MATCH("*Squat*",'Andrew-SESSION'!$B$115:$B$131,0), MATCH("*1st*",'Andrew-SESSION'!$K$7:$T$7,0)),"")</f>
        <v>#N/A</v>
      </c>
      <c r="D83" s="132" t="e">
        <f>INDEX('Andrew-SESSION'!L$115:U$131, MATCH("*Squat*",'Andrew-SESSION'!$B$115:$B$131,0), MATCH("*1st*",'Andrew-SESSION'!K$7:T$7,0))</f>
        <v>#N/A</v>
      </c>
      <c r="E83" s="131" t="e">
        <f>IF($A$80='Andrew-SESSION'!$A$115,INDEX('Andrew-SESSION'!$K$115:$T$131, MATCH("*Deadlift*",'Andrew-SESSION'!$B$115:$B$131,0), MATCH("*3rd*",'Andrew-SESSION'!$K$7:$T$7,0)),"")</f>
        <v>#N/A</v>
      </c>
      <c r="F83" s="131" t="e">
        <f>INDEX('Andrew-SESSION'!$L$115:$U$131, MATCH("*Deadlift*",'Andrew-SESSION'!$B$115:$B$131,0), MATCH("*3rd*",'Andrew-SESSION'!$K$7:$T$7,0))</f>
        <v>#N/A</v>
      </c>
      <c r="G83" s="131">
        <f>IF($A$80='Andrew-SESSION'!$A$115,INDEX('Andrew-SESSION'!$K$115:$T$131, MATCH("*Bench Press*",'Andrew-SESSION'!$B$115:$B$131,0), MATCH("*3rd*",'Andrew-SESSION'!$K$7:$T$7,0)),"")</f>
        <v>50</v>
      </c>
      <c r="H83" s="131">
        <f>INDEX('Andrew-SESSION'!$L$115:$U$131, MATCH("*Bench Press*",'Andrew-SESSION'!$B$115:$B$131,0), MATCH("*3rd*",'Andrew-SESSION'!$K$7:$T$7,0))</f>
        <v>12</v>
      </c>
      <c r="I83" s="132" t="e">
        <f>IF($A$80='Andrew-SESSION'!$A$115,INDEX('Andrew-SESSION'!$K$115:$T$131, MATCH("*Military*",'Andrew-SESSION'!$B$115:$B$131,0), MATCH("*3rd*",'Andrew-SESSION'!$K$7:$T$7,0)),"")</f>
        <v>#N/A</v>
      </c>
      <c r="J83" s="44" t="e">
        <f>INDEX('Andrew-SESSION'!$L$115:$U$131, MATCH("*Military*",'Andrew-SESSION'!$B$115:$B$131,0), MATCH("*3rd*",'Andrew-SESSION'!$K$7:$T$7,0))</f>
        <v>#N/A</v>
      </c>
      <c r="K83" s="131" t="e">
        <f>IF($A$80='Andrew-SESSION'!$A$115,INDEX('Andrew-SESSION'!$K$115:$T$131, MATCH("*Clean *",'Andrew-SESSION'!$B$115:$B$131,0), MATCH("*3rd*",'Andrew-SESSION'!$K$7:$T$7,0)),"")</f>
        <v>#N/A</v>
      </c>
      <c r="L83" s="44" t="e">
        <f>INDEX('Andrew-SESSION'!$L$115:$U$131, MATCH("*Clean *",'Andrew-SESSION'!$B$115:$B$131,0), MATCH("*3rd*",'Andrew-SESSION'!$K$7:$T$7,0))</f>
        <v>#N/A</v>
      </c>
      <c r="M83" s="131">
        <f>IF($A$80='Andrew-SESSION'!$A$115,INDEX('Andrew-SESSION'!$K$115:$T$131, MATCH("*Lat Pulldown*",'Andrew-SESSION'!$B$115:$B$131,0), MATCH("*3rd*",'Andrew-SESSION'!$K$7:$T$7,0)),"")</f>
        <v>55</v>
      </c>
      <c r="N83" s="44">
        <f>INDEX('Andrew-SESSION'!$L$115:$U$131, MATCH("*Lat Pulldown*",'Andrew-SESSION'!$B$115:$B$131,0), MATCH("*3rd*",'Andrew-SESSION'!$K$7:$T$7,0))</f>
        <v>12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IF($A$80='Andrew-SESSION'!$A$115,INDEX('Andrew-SESSION'!$K$115:$T$131, MATCH("*Squat*",'Andrew-SESSION'!$B$115:$B$131,0), MATCH("*1st*",'Andrew-SESSION'!$K$7:$T$7,0)),"")</f>
        <v>#N/A</v>
      </c>
      <c r="D84" s="132" t="e">
        <f>INDEX('Andrew-SESSION'!L$115:U$131, MATCH("*Squat*",'Andrew-SESSION'!$B$115:$B$131,0), MATCH("*1st*",'Andrew-SESSION'!K$7:T$7,0))</f>
        <v>#N/A</v>
      </c>
      <c r="E84" s="131" t="e">
        <f>IF($A$80='Andrew-SESSION'!$A$115,INDEX('Andrew-SESSION'!$K$115:$T$131, MATCH("*Deadlift*",'Andrew-SESSION'!$B$115:$B$131,0), MATCH("*4th*",'Andrew-SESSION'!$K$7:$T$7,0)),"")</f>
        <v>#N/A</v>
      </c>
      <c r="F84" s="131" t="e">
        <f>INDEX('Andrew-SESSION'!$L$115:$U$131, MATCH("*Deadlift*",'Andrew-SESSION'!$B$115:$B$131,0), MATCH("*4th*",'Andrew-SESSION'!$K$7:$T$7,0))</f>
        <v>#N/A</v>
      </c>
      <c r="G84" s="131">
        <f>IF($A$80='Andrew-SESSION'!$A$115,INDEX('Andrew-SESSION'!$K$115:$T$131, MATCH("*Bench Press*",'Andrew-SESSION'!$B$115:$B$131,0), MATCH("*4th*",'Andrew-SESSION'!$K$7:$T$7,0)),"")</f>
        <v>0</v>
      </c>
      <c r="H84" s="131">
        <f>INDEX('Andrew-SESSION'!$L$115:$U$131, MATCH("*Bench Press*",'Andrew-SESSION'!$B$115:$B$131,0), MATCH("*4th*",'Andrew-SESSION'!$K$7:$T$7,0))</f>
        <v>0</v>
      </c>
      <c r="I84" s="132" t="e">
        <f>IF($A$80='Andrew-SESSION'!$A$115,INDEX('Andrew-SESSION'!$K$115:$T$131, MATCH("*Military*",'Andrew-SESSION'!$B$115:$B$131,0), MATCH("*4th*",'Andrew-SESSION'!$K$7:$T$7,0)),"")</f>
        <v>#N/A</v>
      </c>
      <c r="J84" s="44" t="e">
        <f>INDEX('Andrew-SESSION'!$L$115:$U$131, MATCH("*Military*",'Andrew-SESSION'!$B$115:$B$131,0), MATCH("*4th*",'Andrew-SESSION'!$K$7:$T$7,0))</f>
        <v>#N/A</v>
      </c>
      <c r="K84" s="131" t="e">
        <f>IF($A$80='Andrew-SESSION'!$A$115,INDEX('Andrew-SESSION'!$K$115:$T$131, MATCH("*Clean *",'Andrew-SESSION'!$B$115:$B$131,0), MATCH("*4th*",'Andrew-SESSION'!$K$7:$T$7,0)),"")</f>
        <v>#N/A</v>
      </c>
      <c r="L84" s="44" t="e">
        <f>INDEX('Andrew-SESSION'!$L$115:$U$131, MATCH("*Clean *",'Andrew-SESSION'!$B$115:$B$131,0), MATCH("*4th*",'Andrew-SESSION'!$K$7:$T$7,0))</f>
        <v>#N/A</v>
      </c>
      <c r="M84" s="131">
        <f>IF($A$80='Andrew-SESSION'!$A$115,INDEX('Andrew-SESSION'!$K$115:$T$131, MATCH("*Lat Pulldown*",'Andrew-SESSION'!$B$115:$B$131,0), MATCH("*4th*",'Andrew-SESSION'!$K$7:$T$7,0)),"")</f>
        <v>0</v>
      </c>
      <c r="N84" s="44">
        <f>INDEX('Andrew-SESSION'!$L$115:$U$131, MATCH("*Lat Pulldown*",'Andrew-SESSION'!$B$115:$B$131,0), MATCH("*4th*",'Andrew-SESSION'!$K$7:$T$7,0))</f>
        <v>0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IF($A$80='Andrew-SESSION'!$A$115,INDEX('Andrew-SESSION'!$K$115:$T$131, MATCH("*Squat*",'Andrew-SESSION'!$B$115:$B$131,0), MATCH("*1st*",'Andrew-SESSION'!$K$7:$T$7,0)),"")</f>
        <v>#N/A</v>
      </c>
      <c r="D85" s="132" t="e">
        <f>INDEX('Andrew-SESSION'!L$115:U$131, MATCH("*Squat*",'Andrew-SESSION'!$B$115:$B$131,0), MATCH("*1st*",'Andrew-SESSION'!K$7:T$7,0))</f>
        <v>#N/A</v>
      </c>
      <c r="E85" s="131" t="e">
        <f>IF($A$80='Andrew-SESSION'!$A$115,INDEX('Andrew-SESSION'!$K$115:$T$131, MATCH("*Deadlift*",'Andrew-SESSION'!$B$115:$B$131,0), MATCH("*5th*",'Andrew-SESSION'!$K$7:$T$7,0)),"")</f>
        <v>#N/A</v>
      </c>
      <c r="F85" s="131" t="e">
        <f>INDEX('Andrew-SESSION'!$L$115:$U$131, MATCH("*Deadlift*",'Andrew-SESSION'!$B$115:$B$131,0), MATCH("*5th*",'Andrew-SESSION'!$K$7:$T$7,0))</f>
        <v>#N/A</v>
      </c>
      <c r="G85" s="131">
        <f>IF($A$80='Andrew-SESSION'!$A$115,INDEX('Andrew-SESSION'!$K$115:$T$131, MATCH("*Bench Press*",'Andrew-SESSION'!$B$115:$B$131,0), MATCH("*5th*",'Andrew-SESSION'!$K$7:$T$7,0)),"")</f>
        <v>0</v>
      </c>
      <c r="H85" s="131">
        <f>INDEX('Andrew-SESSION'!$L$115:$U$131, MATCH("*Bench Press*",'Andrew-SESSION'!$B$115:$B$131,0), MATCH("*5th*",'Andrew-SESSION'!$K$7:$T$7,0))</f>
        <v>0</v>
      </c>
      <c r="I85" s="132" t="e">
        <f>IF($A$80='Andrew-SESSION'!$A$115,INDEX('Andrew-SESSION'!$K$115:$T$131, MATCH("*Military*",'Andrew-SESSION'!$B$115:$B$131,0), MATCH("*5th*",'Andrew-SESSION'!$K$7:$T$7,0)),"")</f>
        <v>#N/A</v>
      </c>
      <c r="J85" s="44" t="e">
        <f>INDEX('Andrew-SESSION'!$L$115:$U$131, MATCH("*Military*",'Andrew-SESSION'!$B$115:$B$131,0), MATCH("*5th*",'Andrew-SESSION'!$K$7:$T$7,0))</f>
        <v>#N/A</v>
      </c>
      <c r="K85" s="131" t="e">
        <f>IF($A$80='Andrew-SESSION'!$A$115,INDEX('Andrew-SESSION'!$K$115:$T$131, MATCH("*Clean *",'Andrew-SESSION'!$B$115:$B$131,0), MATCH("*5th*",'Andrew-SESSION'!$K$7:$T$7,0)),"")</f>
        <v>#N/A</v>
      </c>
      <c r="L85" s="44" t="e">
        <f>INDEX('Andrew-SESSION'!$L$115:$U$131, MATCH("*Clean *",'Andrew-SESSION'!$B$115:$B$131,0), MATCH("*5th*",'Andrew-SESSION'!$K$7:$T$7,0))</f>
        <v>#N/A</v>
      </c>
      <c r="M85" s="131">
        <f>IF($A$80='Andrew-SESSION'!$A$115,INDEX('Andrew-SESSION'!$K$115:$T$131, MATCH("*Lat Pulldown*",'Andrew-SESSION'!$B$115:$B$131,0), MATCH("*5th*",'Andrew-SESSION'!$K$7:$T$7,0)),"")</f>
        <v>0</v>
      </c>
      <c r="N85" s="44">
        <f>INDEX('Andrew-SESSION'!$L$115:$U$131, MATCH("*Lat Pulldown*",'Andrew-SESSION'!$B$115:$B$131,0), MATCH("*5th*",'Andrew-SESSION'!$K$7:$T$7,0))</f>
        <v>0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'Andrew-SESSION'!A124</f>
        <v>42253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>
        <f>MAX(G87:G91)</f>
        <v>50</v>
      </c>
      <c r="H86" s="116">
        <f t="array" ref="H86">MAX(IF(G87:G91=G86,H87:H91))</f>
        <v>12</v>
      </c>
      <c r="I86" s="116">
        <f>MAX(I87:I91)</f>
        <v>30</v>
      </c>
      <c r="J86" s="116">
        <f t="array" ref="J86">MAX(IF(I87:I91=I86,J87:J91))</f>
        <v>12</v>
      </c>
      <c r="K86" s="116" t="e">
        <f>MAX(K87:K91)</f>
        <v>#N/A</v>
      </c>
      <c r="L86" s="116" t="e">
        <f t="array" ref="L86">MAX(IF(K87:K91=K86,L87:L91))</f>
        <v>#N/A</v>
      </c>
      <c r="M86" s="116">
        <f>MAX(M87:M91)</f>
        <v>55</v>
      </c>
      <c r="N86" s="117">
        <f t="array" ref="N86">MAX(IF(M87:M91=M86,N87:N91))</f>
        <v>12</v>
      </c>
      <c r="O86" s="152" t="e">
        <f>IF($A$86='Andrew-SESSION'!$A$124,INDEX('Andrew-SESSION'!$K$124:$T$140, MATCH("*1k Row*",'Andrew-SESSION'!$B$124:$B$140,0), MATCH("*1st*",'Andrew-SESSION'!$K$7:$T$7,0)),"")</f>
        <v>#N/A</v>
      </c>
      <c r="P86" s="152" t="e">
        <f>IF($A$86='Andrew-SESSION'!$A$124,INDEX('Andrew-SESSION'!$K$124:$T$140, MATCH("*HIIT*",'Andrew-SESSION'!$B$124:$B$140,0), MATCH("*1st*",'Andrew-SESSION'!$K$7:$T$7,0)),"")</f>
        <v>#N/A</v>
      </c>
      <c r="Q86" s="119" t="e">
        <f>INDEX('Andrew-SESSION'!$L$133:$U$140, MATCH("*HIIT*",'Andrew-SESSION'!$B$133:$B$140,0), MATCH("*1st*",'Andrew-SESSION'!$K$7:$T$7,0))</f>
        <v>#N/A</v>
      </c>
      <c r="R86" s="119">
        <f>'Andrew-SESSION'!U133</f>
        <v>0</v>
      </c>
      <c r="S86" s="116"/>
      <c r="T86" s="116"/>
      <c r="U86" s="120">
        <f>'Andrew-SESSION'!A134</f>
        <v>0</v>
      </c>
      <c r="V86" s="120">
        <f>'Andrew-SESSION'!A135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IF($A$86='Andrew-SESSION'!$A$124,INDEX('Andrew-SESSION'!$K$124:$T$140, MATCH("*Squat*",'Andrew-SESSION'!$B$124:$B$140,0), MATCH("*1st*",'Andrew-SESSION'!$K$7:$T$7,0)),"")</f>
        <v>#N/A</v>
      </c>
      <c r="D87" s="132" t="e">
        <f>INDEX('Andrew-SESSION'!L$124:U$140, MATCH("*Squat*",'Andrew-SESSION'!$B$124:$B$140,0), MATCH("*1st*",'Andrew-SESSION'!K$7:T$7,0))</f>
        <v>#N/A</v>
      </c>
      <c r="E87" s="131" t="e">
        <f>IF($A$86='Andrew-SESSION'!$A$124,INDEX('Andrew-SESSION'!$K$124:$T$140, MATCH("*Deadlift*",'Andrew-SESSION'!$B$124:$B$140,0), MATCH("*1st*",'Andrew-SESSION'!$K$7:$T$7,0)),"")</f>
        <v>#N/A</v>
      </c>
      <c r="F87" s="131" t="e">
        <f>INDEX('Andrew-SESSION'!$L$124:$U$140, MATCH("*Deadlift*",'Andrew-SESSION'!$B$124:$B$140,0), MATCH("*1st*",'Andrew-SESSION'!$K$7:$T$7,0))</f>
        <v>#N/A</v>
      </c>
      <c r="G87" s="131">
        <f>IF($A$86='Andrew-SESSION'!$A$124,INDEX('Andrew-SESSION'!$K$124:$T$140, MATCH("*Bench Press*",'Andrew-SESSION'!$B$124:$B$140,0), MATCH("*1st*",'Andrew-SESSION'!$K$7:$T$7,0)),"")</f>
        <v>50</v>
      </c>
      <c r="H87" s="131">
        <f>INDEX('Andrew-SESSION'!$L$124:$U$140, MATCH("*Bench Press*",'Andrew-SESSION'!$B$124:$B$140,0), MATCH("*1st*",'Andrew-SESSION'!$K$7:$T$7,0))</f>
        <v>12</v>
      </c>
      <c r="I87" s="132">
        <f>IF($A$86='Andrew-SESSION'!$A$124,INDEX('Andrew-SESSION'!$K$124:$T$140, MATCH("*Military*",'Andrew-SESSION'!$B$124:$B$140,0), MATCH("*1st*",'Andrew-SESSION'!$K$7:$T$7,0)),"")</f>
        <v>30</v>
      </c>
      <c r="J87" s="48">
        <f>INDEX('Andrew-SESSION'!$L$124:$U$140, MATCH("*Military*",'Andrew-SESSION'!$B$124:$B$140,0), MATCH("*1st*",'Andrew-SESSION'!$K$7:$T$7,0))</f>
        <v>12</v>
      </c>
      <c r="K87" s="131" t="e">
        <f>IF($A$86='Andrew-SESSION'!$A$124,INDEX('Andrew-SESSION'!$K$124:$T$140, MATCH("*Clean *",'Andrew-SESSION'!$B$124:$B$140,0), MATCH("*1st*",'Andrew-SESSION'!$K$7:$T$7,0)),"")</f>
        <v>#N/A</v>
      </c>
      <c r="L87" s="48" t="e">
        <f>INDEX('Andrew-SESSION'!$L$124:$U$140, MATCH("*Clean *",'Andrew-SESSION'!$B$124:$B$140,0), MATCH("*1st*",'Andrew-SESSION'!$K$7:$T$7,0))</f>
        <v>#N/A</v>
      </c>
      <c r="M87" s="131">
        <f>IF($A$86='Andrew-SESSION'!$A$124,INDEX('Andrew-SESSION'!$K$124:$T$140, MATCH("*Lat Pulldown*",'Andrew-SESSION'!$B$124:$B$140,0), MATCH("*1st*",'Andrew-SESSION'!$K$7:$T$7,0)),"")</f>
        <v>55</v>
      </c>
      <c r="N87" s="48">
        <f>INDEX('Andrew-SESSION'!$L$124:$U$140, MATCH("*Lat Pulldown*",'Andrew-SESSION'!$B$124:$B$140,0), MATCH("*1st*",'Andrew-SESSION'!$K$7:$T$7,0))</f>
        <v>12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IF($A$86='Andrew-SESSION'!$A$124,INDEX('Andrew-SESSION'!$K$124:$T$140, MATCH("*Squat*",'Andrew-SESSION'!$B$124:$B$140,0), MATCH("*2nd*",'Andrew-SESSION'!$K$7:$T$7,0)),"")</f>
        <v>#N/A</v>
      </c>
      <c r="D88" s="132" t="e">
        <f>INDEX('Andrew-SESSION'!L$124:U$140, MATCH("*Squat*",'Andrew-SESSION'!$B$124:$B$140,0), MATCH("*2nd*",'Andrew-SESSION'!K$7:T$7,0))</f>
        <v>#N/A</v>
      </c>
      <c r="E88" s="131" t="e">
        <f>IF($A$86='Andrew-SESSION'!$A$124,INDEX('Andrew-SESSION'!$K$124:$T$140, MATCH("*Deadlift*",'Andrew-SESSION'!$B$124:$B$140,0), MATCH("*2ND*",'Andrew-SESSION'!$K$7:$T$7,0)),"")</f>
        <v>#N/A</v>
      </c>
      <c r="F88" s="131" t="e">
        <f>INDEX('Andrew-SESSION'!$L$124:$U$140, MATCH("*Deadlift*",'Andrew-SESSION'!$B$124:$B$140,0), MATCH("*2nd*",'Andrew-SESSION'!$K$7:$T$7,0))</f>
        <v>#N/A</v>
      </c>
      <c r="G88" s="131">
        <f>IF($A$86='Andrew-SESSION'!$A$124,INDEX('Andrew-SESSION'!$K$124:$T$140, MATCH("*Bench Press*",'Andrew-SESSION'!$B$124:$B$140,0), MATCH("*2ND*",'Andrew-SESSION'!$K$7:$T$7,0)),"")</f>
        <v>50</v>
      </c>
      <c r="H88" s="131">
        <f>INDEX('Andrew-SESSION'!$L$124:$U$140, MATCH("*Bench Press*",'Andrew-SESSION'!$B$124:$B$140,0), MATCH("*2nd*",'Andrew-SESSION'!$K$7:$T$7,0))</f>
        <v>12</v>
      </c>
      <c r="I88" s="132">
        <f>IF($A$86='Andrew-SESSION'!$A$124,INDEX('Andrew-SESSION'!$K$124:$T$140, MATCH("*Military*",'Andrew-SESSION'!$B$124:$B$140,0), MATCH("*2ND*",'Andrew-SESSION'!$K$7:$T$7,0)),"")</f>
        <v>30</v>
      </c>
      <c r="J88" s="44">
        <f>INDEX('Andrew-SESSION'!$L$124:$U$140, MATCH("*Military*",'Andrew-SESSION'!$B$124:$B$140,0), MATCH("*2nd*",'Andrew-SESSION'!$K$7:$T$7,0))</f>
        <v>12</v>
      </c>
      <c r="K88" s="131" t="e">
        <f>IF($A$86='Andrew-SESSION'!$A$124,INDEX('Andrew-SESSION'!$K$124:$T$140, MATCH("*Clean *",'Andrew-SESSION'!$B$124:$B$140,0), MATCH("*2ND*",'Andrew-SESSION'!$K$7:$T$7,0)),"")</f>
        <v>#N/A</v>
      </c>
      <c r="L88" s="44" t="e">
        <f>INDEX('Andrew-SESSION'!$L$124:$U$140, MATCH("*Clean *",'Andrew-SESSION'!$B$124:$B$140,0), MATCH("*2nd*",'Andrew-SESSION'!$K$7:$T$7,0))</f>
        <v>#N/A</v>
      </c>
      <c r="M88" s="131">
        <f>IF($A$86='Andrew-SESSION'!$A$124,INDEX('Andrew-SESSION'!$K$124:$T$140, MATCH("*Lat Pulldown*",'Andrew-SESSION'!$B$124:$B$140,0), MATCH("*2ND*",'Andrew-SESSION'!$K$7:$T$7,0)),"")</f>
        <v>55</v>
      </c>
      <c r="N88" s="44">
        <f>INDEX('Andrew-SESSION'!$L$124:$U$140, MATCH("*Lat Pulldown*",'Andrew-SESSION'!$B$124:$B$140,0), MATCH("*2nd*",'Andrew-SESSION'!$K$7:$T$7,0))</f>
        <v>12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IF($A$86='Andrew-SESSION'!$A$124,INDEX('Andrew-SESSION'!$K$124:$T$140, MATCH("*Squat*",'Andrew-SESSION'!$B$124:$B$140,0), MATCH("*3rd*",'Andrew-SESSION'!$K$7:$T$7,0)),"")</f>
        <v>#N/A</v>
      </c>
      <c r="D89" s="132" t="e">
        <f>INDEX('Andrew-SESSION'!L$124:U$140, MATCH("*Squat*",'Andrew-SESSION'!$B$124:$B$140,0), MATCH("*3rd*",'Andrew-SESSION'!K$7:T$7,0))</f>
        <v>#N/A</v>
      </c>
      <c r="E89" s="131" t="e">
        <f>IF($A$86='Andrew-SESSION'!$A$124,INDEX('Andrew-SESSION'!$K$124:$T$140, MATCH("*Deadlift*",'Andrew-SESSION'!$B$124:$B$140,0), MATCH("*3rd*",'Andrew-SESSION'!$K$7:$T$7,0)),"")</f>
        <v>#N/A</v>
      </c>
      <c r="F89" s="131" t="e">
        <f>INDEX('Andrew-SESSION'!$L$124:$U$140, MATCH("*Deadlift*",'Andrew-SESSION'!$B$124:$B$140,0), MATCH("*3rd*",'Andrew-SESSION'!$K$7:$T$7,0))</f>
        <v>#N/A</v>
      </c>
      <c r="G89" s="131">
        <f>IF($A$86='Andrew-SESSION'!$A$124,INDEX('Andrew-SESSION'!$K$124:$T$140, MATCH("*Bench Press*",'Andrew-SESSION'!$B$124:$B$140,0), MATCH("*3rd*",'Andrew-SESSION'!$K$7:$T$7,0)),"")</f>
        <v>50</v>
      </c>
      <c r="H89" s="131">
        <f>INDEX('Andrew-SESSION'!$L$124:$U$140, MATCH("*Bench Press*",'Andrew-SESSION'!$B$124:$B$140,0), MATCH("*3rd*",'Andrew-SESSION'!$K$7:$T$7,0))</f>
        <v>12</v>
      </c>
      <c r="I89" s="132">
        <f>IF($A$86='Andrew-SESSION'!$A$124,INDEX('Andrew-SESSION'!$K$124:$T$140, MATCH("*Military*",'Andrew-SESSION'!$B$124:$B$140,0), MATCH("*3rd*",'Andrew-SESSION'!$K$7:$T$7,0)),"")</f>
        <v>30</v>
      </c>
      <c r="J89" s="44">
        <f>INDEX('Andrew-SESSION'!$L$124:$U$140, MATCH("*Military*",'Andrew-SESSION'!$B$124:$B$140,0), MATCH("*3rd*",'Andrew-SESSION'!$K$7:$T$7,0))</f>
        <v>12</v>
      </c>
      <c r="K89" s="131" t="e">
        <f>IF($A$86='Andrew-SESSION'!$A$124,INDEX('Andrew-SESSION'!$K$124:$T$140, MATCH("*Clean *",'Andrew-SESSION'!$B$124:$B$140,0), MATCH("*3rd*",'Andrew-SESSION'!$K$7:$T$7,0)),"")</f>
        <v>#N/A</v>
      </c>
      <c r="L89" s="44" t="e">
        <f>INDEX('Andrew-SESSION'!$L$124:$U$140, MATCH("*Clean *",'Andrew-SESSION'!$B$124:$B$140,0), MATCH("*3rd*",'Andrew-SESSION'!$K$7:$T$7,0))</f>
        <v>#N/A</v>
      </c>
      <c r="M89" s="131">
        <f>IF($A$86='Andrew-SESSION'!$A$124,INDEX('Andrew-SESSION'!$K$124:$T$140, MATCH("*Lat Pulldown*",'Andrew-SESSION'!$B$124:$B$140,0), MATCH("*3rd*",'Andrew-SESSION'!$K$7:$T$7,0)),"")</f>
        <v>55</v>
      </c>
      <c r="N89" s="44">
        <f>INDEX('Andrew-SESSION'!$L$124:$U$140, MATCH("*Lat Pulldown*",'Andrew-SESSION'!$B$124:$B$140,0), MATCH("*3rd*",'Andrew-SESSION'!$K$7:$T$7,0))</f>
        <v>12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IF($A$86='Andrew-SESSION'!$A$124,INDEX('Andrew-SESSION'!$K$124:$T$140, MATCH("*Squat*",'Andrew-SESSION'!$B$124:$B$140,0), MATCH("*4th*",'Andrew-SESSION'!$K$7:$T$7,0)),"")</f>
        <v>#N/A</v>
      </c>
      <c r="D90" s="132" t="e">
        <f>INDEX('Andrew-SESSION'!L$124:U$140, MATCH("*Squat*",'Andrew-SESSION'!$B$124:$B$140,0), MATCH("*4th*",'Andrew-SESSION'!K$7:T$7,0))</f>
        <v>#N/A</v>
      </c>
      <c r="E90" s="131" t="e">
        <f>IF($A$86='Andrew-SESSION'!$A$124,INDEX('Andrew-SESSION'!$K$124:$T$140, MATCH("*Deadlift*",'Andrew-SESSION'!$B$124:$B$140,0), MATCH("*4th*",'Andrew-SESSION'!$K$7:$T$7,0)),"")</f>
        <v>#N/A</v>
      </c>
      <c r="F90" s="131" t="e">
        <f>INDEX('Andrew-SESSION'!$L$124:$U$140, MATCH("*Deadlift*",'Andrew-SESSION'!$B$124:$B$140,0), MATCH("*4th*",'Andrew-SESSION'!$K$7:$T$7,0))</f>
        <v>#N/A</v>
      </c>
      <c r="G90" s="131">
        <f>IF($A$86='Andrew-SESSION'!$A$124,INDEX('Andrew-SESSION'!$K$124:$T$140, MATCH("*Bench Press*",'Andrew-SESSION'!$B$124:$B$140,0), MATCH("*4th*",'Andrew-SESSION'!$K$7:$T$7,0)),"")</f>
        <v>0</v>
      </c>
      <c r="H90" s="131">
        <f>INDEX('Andrew-SESSION'!$L$124:$U$140, MATCH("*Bench Press*",'Andrew-SESSION'!$B$124:$B$140,0), MATCH("*4th*",'Andrew-SESSION'!$K$7:$T$7,0))</f>
        <v>0</v>
      </c>
      <c r="I90" s="132">
        <f>IF($A$86='Andrew-SESSION'!$A$124,INDEX('Andrew-SESSION'!$K$124:$T$140, MATCH("*Military*",'Andrew-SESSION'!$B$124:$B$140,0), MATCH("*4th*",'Andrew-SESSION'!$K$7:$T$7,0)),"")</f>
        <v>0</v>
      </c>
      <c r="J90" s="44">
        <f>INDEX('Andrew-SESSION'!$L$124:$U$140, MATCH("*Military*",'Andrew-SESSION'!$B$124:$B$140,0), MATCH("*4th*",'Andrew-SESSION'!$K$7:$T$7,0))</f>
        <v>0</v>
      </c>
      <c r="K90" s="131" t="e">
        <f>IF($A$86='Andrew-SESSION'!$A$124,INDEX('Andrew-SESSION'!$K$124:$T$140, MATCH("*Clean *",'Andrew-SESSION'!$B$124:$B$140,0), MATCH("*4th*",'Andrew-SESSION'!$K$7:$T$7,0)),"")</f>
        <v>#N/A</v>
      </c>
      <c r="L90" s="44" t="e">
        <f>INDEX('Andrew-SESSION'!$L$124:$U$140, MATCH("*Clean *",'Andrew-SESSION'!$B$124:$B$140,0), MATCH("*4th*",'Andrew-SESSION'!$K$7:$T$7,0))</f>
        <v>#N/A</v>
      </c>
      <c r="M90" s="131">
        <f>IF($A$86='Andrew-SESSION'!$A$124,INDEX('Andrew-SESSION'!$K$124:$T$140, MATCH("*Lat Pulldown*",'Andrew-SESSION'!$B$124:$B$140,0), MATCH("*4th*",'Andrew-SESSION'!$K$7:$T$7,0)),"")</f>
        <v>0</v>
      </c>
      <c r="N90" s="44">
        <f>INDEX('Andrew-SESSION'!$L$124:$U$140, MATCH("*Lat Pulldown*",'Andrew-SESSION'!$B$124:$B$140,0), MATCH("*4th*",'Andrew-SESSION'!$K$7:$T$7,0))</f>
        <v>0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IF($A$86='Andrew-SESSION'!$A$124,INDEX('Andrew-SESSION'!$K$124:$T$140, MATCH("*Squat*",'Andrew-SESSION'!$B$124:$B$140,0), MATCH("*5th*",'Andrew-SESSION'!$K$7:$T$7,0)),"")</f>
        <v>#N/A</v>
      </c>
      <c r="D91" s="132" t="e">
        <f>INDEX('Andrew-SESSION'!L$124:U$140, MATCH("*Squat*",'Andrew-SESSION'!$B$124:$B$140,0), MATCH("*5th*",'Andrew-SESSION'!K$7:T$7,0))</f>
        <v>#N/A</v>
      </c>
      <c r="E91" s="131" t="e">
        <f>IF($A$86='Andrew-SESSION'!$A$124,INDEX('Andrew-SESSION'!$K$124:$T$140, MATCH("*Deadlift*",'Andrew-SESSION'!$B$124:$B$140,0), MATCH("*5th*",'Andrew-SESSION'!$K$7:$T$7,0)),"")</f>
        <v>#N/A</v>
      </c>
      <c r="F91" s="131" t="e">
        <f>INDEX('Andrew-SESSION'!$L$124:$U$140, MATCH("*Deadlift*",'Andrew-SESSION'!$B$124:$B$140,0), MATCH("*5th*",'Andrew-SESSION'!$K$7:$T$7,0))</f>
        <v>#N/A</v>
      </c>
      <c r="G91" s="131">
        <f>IF($A$86='Andrew-SESSION'!$A$124,INDEX('Andrew-SESSION'!$K$124:$T$140, MATCH("*Bench Press*",'Andrew-SESSION'!$B$124:$B$140,0), MATCH("*5th*",'Andrew-SESSION'!$K$7:$T$7,0)),"")</f>
        <v>0</v>
      </c>
      <c r="H91" s="131">
        <f>INDEX('Andrew-SESSION'!$L$124:$U$140, MATCH("*Bench Press*",'Andrew-SESSION'!$B$124:$B$140,0), MATCH("*5th*",'Andrew-SESSION'!$K$7:$T$7,0))</f>
        <v>0</v>
      </c>
      <c r="I91" s="132">
        <f>IF($A$86='Andrew-SESSION'!$A$124,INDEX('Andrew-SESSION'!$K$124:$T$140, MATCH("*Military*",'Andrew-SESSION'!$B$124:$B$140,0), MATCH("*5th*",'Andrew-SESSION'!$K$7:$T$7,0)),"")</f>
        <v>0</v>
      </c>
      <c r="J91" s="44">
        <f>INDEX('Andrew-SESSION'!$L$124:$U$140, MATCH("*Military*",'Andrew-SESSION'!$B$124:$B$140,0), MATCH("*5th*",'Andrew-SESSION'!$K$7:$T$7,0))</f>
        <v>0</v>
      </c>
      <c r="K91" s="131" t="e">
        <f>IF($A$86='Andrew-SESSION'!$A$124,INDEX('Andrew-SESSION'!$K$124:$T$140, MATCH("*Clean *",'Andrew-SESSION'!$B$124:$B$140,0), MATCH("*5th*",'Andrew-SESSION'!$K$7:$T$7,0)),"")</f>
        <v>#N/A</v>
      </c>
      <c r="L91" s="44" t="e">
        <f>INDEX('Andrew-SESSION'!$L$124:$U$140, MATCH("*Clean *",'Andrew-SESSION'!$B$124:$B$140,0), MATCH("*5th*",'Andrew-SESSION'!$K$7:$T$7,0))</f>
        <v>#N/A</v>
      </c>
      <c r="M91" s="131">
        <f>IF($A$86='Andrew-SESSION'!$A$124,INDEX('Andrew-SESSION'!$K$124:$T$140, MATCH("*Lat Pulldown*",'Andrew-SESSION'!$B$124:$B$140,0), MATCH("*5th*",'Andrew-SESSION'!$K$7:$T$7,0)),"")</f>
        <v>0</v>
      </c>
      <c r="N91" s="44">
        <f>INDEX('Andrew-SESSION'!$L$124:$U$140, MATCH("*Lat Pulldown*",'Andrew-SESSION'!$B$124:$B$140,0), MATCH("*5th*",'Andrew-SESSION'!$K$7:$T$7,0))</f>
        <v>0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'Andrew-SESSION'!A133</f>
        <v>42262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>
        <f>MAX(I93:I97)</f>
        <v>30</v>
      </c>
      <c r="J92" s="116">
        <f t="array" ref="J92">MAX(IF(I93:I97=I92,J93:J97))</f>
        <v>12</v>
      </c>
      <c r="K92" s="116" t="e">
        <f>MAX(K93:K97)</f>
        <v>#N/A</v>
      </c>
      <c r="L92" s="116" t="e">
        <f t="array" ref="L92">MAX(IF(K93:K97=K92,L93:L97))</f>
        <v>#N/A</v>
      </c>
      <c r="M92" s="116">
        <f>MAX(M93:M97)</f>
        <v>45</v>
      </c>
      <c r="N92" s="117">
        <f t="array" ref="N92">MAX(IF(M93:M97=M92,N93:N97))</f>
        <v>12</v>
      </c>
      <c r="O92" s="152" t="e">
        <f>IF($A$92='Andrew-SESSION'!$A$133,INDEX('Andrew-SESSION'!$K$133:$T$149, MATCH("*1k Row*",'Andrew-SESSION'!$B$133:$B$149,0), MATCH("*1st*",'Andrew-SESSION'!$K$7:$T$7,0)),"")</f>
        <v>#N/A</v>
      </c>
      <c r="P92" s="152" t="e">
        <f>IF($A$92='Andrew-SESSION'!$A$133,INDEX('Andrew-SESSION'!$K$133:$T$149, MATCH("*HIIT*",'Andrew-SESSION'!$B$133:$B$149,0), MATCH("*1st*",'Andrew-SESSION'!$K$7:$T$7,0)),"")</f>
        <v>#N/A</v>
      </c>
      <c r="Q92" s="119" t="e">
        <f>INDEX('Andrew-SESSION'!$L$142:$U$149, MATCH("*HIIT*",'Andrew-SESSION'!$B$142:$B$149,0), MATCH("*1st*",'Andrew-SESSION'!$K$7:$T$7,0))</f>
        <v>#N/A</v>
      </c>
      <c r="R92" s="119">
        <f>'Andrew-SESSION'!U142</f>
        <v>0</v>
      </c>
      <c r="S92" s="116"/>
      <c r="T92" s="116"/>
      <c r="U92" s="120">
        <f>'Andrew-SESSION'!A143</f>
        <v>0</v>
      </c>
      <c r="V92" s="120">
        <f>'Andrew-SESSION'!A144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IF($A$92='Andrew-SESSION'!$A$133,INDEX('Andrew-SESSION'!$K$133:$T$149, MATCH("*Squat*",'Andrew-SESSION'!$B$133:$B$149,0), MATCH("*1st*",'Andrew-SESSION'!$K$7:$T$7,0)),"")</f>
        <v>#N/A</v>
      </c>
      <c r="D93" s="132" t="e">
        <f>INDEX('Andrew-SESSION'!L$133:U$149, MATCH("*Squat*",'Andrew-SESSION'!$B$133:$B$149,0), MATCH("*1st*",'Andrew-SESSION'!K$7:T$7,0))</f>
        <v>#N/A</v>
      </c>
      <c r="E93" s="131" t="e">
        <f>IF($A$92='Andrew-SESSION'!$A$133,INDEX('Andrew-SESSION'!$K$133:$T$149, MATCH("*Deadlift*",'Andrew-SESSION'!$B$133:$B$149,0), MATCH("*1st*",'Andrew-SESSION'!$K$7:$T$7,0)),"")</f>
        <v>#N/A</v>
      </c>
      <c r="F93" s="131" t="e">
        <f>INDEX('Andrew-SESSION'!$L$133:$U$149, MATCH("*Deadlift*",'Andrew-SESSION'!$B$133:$B$149,0), MATCH("*1st*",'Andrew-SESSION'!$K$7:$T$7,0))</f>
        <v>#N/A</v>
      </c>
      <c r="G93" s="131" t="e">
        <f>IF($A$92='Andrew-SESSION'!$A$133,INDEX('Andrew-SESSION'!$K$133:$T$149, MATCH("*Bench Press*",'Andrew-SESSION'!$B$133:$B$149,0), MATCH("*1st*",'Andrew-SESSION'!$K$7:$T$7,0)),"")</f>
        <v>#N/A</v>
      </c>
      <c r="H93" s="131" t="e">
        <f>INDEX('Andrew-SESSION'!$L$133:$U$149, MATCH("*Bench Press*",'Andrew-SESSION'!$B$133:$B$149,0), MATCH("*1st*",'Andrew-SESSION'!$K$7:$T$7,0))</f>
        <v>#N/A</v>
      </c>
      <c r="I93" s="132">
        <f>IF($A$92='Andrew-SESSION'!$A$133,INDEX('Andrew-SESSION'!$K$133:$T$149, MATCH("*Military*",'Andrew-SESSION'!$B$133:$B$149,0), MATCH("*1st*",'Andrew-SESSION'!$K$7:$T$7,0)),"")</f>
        <v>30</v>
      </c>
      <c r="J93" s="48">
        <f>INDEX('Andrew-SESSION'!$L$133:$U$149, MATCH("*Military*",'Andrew-SESSION'!$B$133:$B$149,0), MATCH("*1st*",'Andrew-SESSION'!$K$7:$T$7,0))</f>
        <v>12</v>
      </c>
      <c r="K93" s="131" t="e">
        <f>IF($A$92='Andrew-SESSION'!$A$133,INDEX('Andrew-SESSION'!$K$133:$T$149, MATCH("*Clean *",'Andrew-SESSION'!$B$133:$B$149,0), MATCH("*1st*",'Andrew-SESSION'!$K$7:$T$7,0)),"")</f>
        <v>#N/A</v>
      </c>
      <c r="L93" s="48" t="e">
        <f>INDEX('Andrew-SESSION'!$L$133:$U$149, MATCH("*Clean *",'Andrew-SESSION'!$B$133:$B$149,0), MATCH("*1st*",'Andrew-SESSION'!$K$7:$T$7,0))</f>
        <v>#N/A</v>
      </c>
      <c r="M93" s="131">
        <f>IF($A$92='Andrew-SESSION'!$A$133,INDEX('Andrew-SESSION'!$K$133:$T$149, MATCH("*Lat Pulldown*",'Andrew-SESSION'!$B$133:$B$149,0), MATCH("*1st*",'Andrew-SESSION'!$K$7:$T$7,0)),"")</f>
        <v>35</v>
      </c>
      <c r="N93" s="48">
        <f>INDEX('Andrew-SESSION'!$L$133:$U$149, MATCH("*Lat Pulldown*",'Andrew-SESSION'!$B$133:$B$149,0), MATCH("*1st*",'Andrew-SESSION'!$K$7:$T$7,0))</f>
        <v>12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IF($A$92='Andrew-SESSION'!$A$133,INDEX('Andrew-SESSION'!$K$133:$T$149, MATCH("*Squat*",'Andrew-SESSION'!$B$133:$B$149,0), MATCH("*2nd*",'Andrew-SESSION'!$K$7:$T$7,0)),"")</f>
        <v>#N/A</v>
      </c>
      <c r="D94" s="132" t="e">
        <f>INDEX('Andrew-SESSION'!L$133:U$149, MATCH("*Squat*",'Andrew-SESSION'!$B$133:$B$149,0), MATCH("*2nd*",'Andrew-SESSION'!K$7:T$7,0))</f>
        <v>#N/A</v>
      </c>
      <c r="E94" s="131" t="e">
        <f>IF($A$92='Andrew-SESSION'!$A$133,INDEX('Andrew-SESSION'!$K$133:$T$149, MATCH("*Deadlift*",'Andrew-SESSION'!$B$133:$B$149,0), MATCH("*2ND*",'Andrew-SESSION'!$K$7:$T$7,0)),"")</f>
        <v>#N/A</v>
      </c>
      <c r="F94" s="131" t="e">
        <f>INDEX('Andrew-SESSION'!$L$133:$U$149, MATCH("*Deadlift*",'Andrew-SESSION'!$B$133:$B$149,0), MATCH("*2nd*",'Andrew-SESSION'!$K$7:$T$7,0))</f>
        <v>#N/A</v>
      </c>
      <c r="G94" s="131" t="e">
        <f>IF($A$92='Andrew-SESSION'!$A$133,INDEX('Andrew-SESSION'!$K$133:$T$149, MATCH("*Bench Press*",'Andrew-SESSION'!$B$133:$B$149,0), MATCH("*2ND*",'Andrew-SESSION'!$K$7:$T$7,0)),"")</f>
        <v>#N/A</v>
      </c>
      <c r="H94" s="131" t="e">
        <f>INDEX('Andrew-SESSION'!$L$133:$U$149, MATCH("*Bench Press*",'Andrew-SESSION'!$B$133:$B$149,0), MATCH("*2nd*",'Andrew-SESSION'!$K$7:$T$7,0))</f>
        <v>#N/A</v>
      </c>
      <c r="I94" s="132">
        <f>IF($A$92='Andrew-SESSION'!$A$133,INDEX('Andrew-SESSION'!$K$133:$T$149, MATCH("*Military*",'Andrew-SESSION'!$B$133:$B$149,0), MATCH("*2ND*",'Andrew-SESSION'!$K$7:$T$7,0)),"")</f>
        <v>30</v>
      </c>
      <c r="J94" s="44">
        <f>INDEX('Andrew-SESSION'!$L$133:$U$149, MATCH("*Military*",'Andrew-SESSION'!$B$133:$B$149,0), MATCH("*2nd*",'Andrew-SESSION'!$K$7:$T$7,0))</f>
        <v>12</v>
      </c>
      <c r="K94" s="131" t="e">
        <f>IF($A$92='Andrew-SESSION'!$A$133,INDEX('Andrew-SESSION'!$K$133:$T$149, MATCH("*Clean *",'Andrew-SESSION'!$B$133:$B$149,0), MATCH("*2ND*",'Andrew-SESSION'!$K$7:$T$7,0)),"")</f>
        <v>#N/A</v>
      </c>
      <c r="L94" s="44" t="e">
        <f>INDEX('Andrew-SESSION'!$L$133:$U$149, MATCH("*Clean *",'Andrew-SESSION'!$B$133:$B$149,0), MATCH("*2nd*",'Andrew-SESSION'!$K$7:$T$7,0))</f>
        <v>#N/A</v>
      </c>
      <c r="M94" s="131">
        <f>IF($A$92='Andrew-SESSION'!$A$133,INDEX('Andrew-SESSION'!$K$133:$T$149, MATCH("*Lat Pulldown*",'Andrew-SESSION'!$B$133:$B$149,0), MATCH("*2ND*",'Andrew-SESSION'!$K$7:$T$7,0)),"")</f>
        <v>40</v>
      </c>
      <c r="N94" s="44">
        <f>INDEX('Andrew-SESSION'!$L$133:$U$149, MATCH("*Lat Pulldown*",'Andrew-SESSION'!$B$133:$B$149,0), MATCH("*2nd*",'Andrew-SESSION'!$K$7:$T$7,0))</f>
        <v>12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IF($A$92='Andrew-SESSION'!$A$133,INDEX('Andrew-SESSION'!$K$133:$T$149, MATCH("*Squat*",'Andrew-SESSION'!$B$133:$B$149,0), MATCH("*3rd*",'Andrew-SESSION'!$K$7:$T$7,0)),"")</f>
        <v>#N/A</v>
      </c>
      <c r="D95" s="132" t="e">
        <f>INDEX('Andrew-SESSION'!L$133:U$149, MATCH("*Squat*",'Andrew-SESSION'!$B$133:$B$149,0), MATCH("*3rd*",'Andrew-SESSION'!K$7:T$7,0))</f>
        <v>#N/A</v>
      </c>
      <c r="E95" s="131" t="e">
        <f>IF($A$92='Andrew-SESSION'!$A$133,INDEX('Andrew-SESSION'!$K$133:$T$149, MATCH("*Deadlift*",'Andrew-SESSION'!$B$133:$B$149,0), MATCH("*3rd*",'Andrew-SESSION'!$K$7:$T$7,0)),"")</f>
        <v>#N/A</v>
      </c>
      <c r="F95" s="131" t="e">
        <f>INDEX('Andrew-SESSION'!$L$133:$U$149, MATCH("*Deadlift*",'Andrew-SESSION'!$B$133:$B$149,0), MATCH("*3rd*",'Andrew-SESSION'!$K$7:$T$7,0))</f>
        <v>#N/A</v>
      </c>
      <c r="G95" s="131" t="e">
        <f>IF($A$92='Andrew-SESSION'!$A$133,INDEX('Andrew-SESSION'!$K$133:$T$149, MATCH("*Bench Press*",'Andrew-SESSION'!$B$133:$B$149,0), MATCH("*3rd*",'Andrew-SESSION'!$K$7:$T$7,0)),"")</f>
        <v>#N/A</v>
      </c>
      <c r="H95" s="131" t="e">
        <f>INDEX('Andrew-SESSION'!$L$133:$U$149, MATCH("*Bench Press*",'Andrew-SESSION'!$B$133:$B$149,0), MATCH("*3rd*",'Andrew-SESSION'!$K$7:$T$7,0))</f>
        <v>#N/A</v>
      </c>
      <c r="I95" s="132">
        <f>IF($A$92='Andrew-SESSION'!$A$133,INDEX('Andrew-SESSION'!$K$133:$T$149, MATCH("*Military*",'Andrew-SESSION'!$B$133:$B$149,0), MATCH("*3rd*",'Andrew-SESSION'!$K$7:$T$7,0)),"")</f>
        <v>30</v>
      </c>
      <c r="J95" s="44">
        <f>INDEX('Andrew-SESSION'!$L$133:$U$149, MATCH("*Military*",'Andrew-SESSION'!$B$133:$B$149,0), MATCH("*3rd*",'Andrew-SESSION'!$K$7:$T$7,0))</f>
        <v>12</v>
      </c>
      <c r="K95" s="131" t="e">
        <f>IF($A$92='Andrew-SESSION'!$A$133,INDEX('Andrew-SESSION'!$K$133:$T$149, MATCH("*Clean *",'Andrew-SESSION'!$B$133:$B$149,0), MATCH("*3rd*",'Andrew-SESSION'!$K$7:$T$7,0)),"")</f>
        <v>#N/A</v>
      </c>
      <c r="L95" s="44" t="e">
        <f>INDEX('Andrew-SESSION'!$L$133:$U$149, MATCH("*Clean *",'Andrew-SESSION'!$B$133:$B$149,0), MATCH("*3rd*",'Andrew-SESSION'!$K$7:$T$7,0))</f>
        <v>#N/A</v>
      </c>
      <c r="M95" s="131">
        <f>IF($A$92='Andrew-SESSION'!$A$133,INDEX('Andrew-SESSION'!$K$133:$T$149, MATCH("*Lat Pulldown*",'Andrew-SESSION'!$B$133:$B$149,0), MATCH("*3rd*",'Andrew-SESSION'!$K$7:$T$7,0)),"")</f>
        <v>45</v>
      </c>
      <c r="N95" s="44">
        <f>INDEX('Andrew-SESSION'!$L$133:$U$149, MATCH("*Lat Pulldown*",'Andrew-SESSION'!$B$133:$B$149,0), MATCH("*3rd*",'Andrew-SESSION'!$K$7:$T$7,0))</f>
        <v>12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IF($A$92='Andrew-SESSION'!$A$133,INDEX('Andrew-SESSION'!$K$133:$T$149, MATCH("*Squat*",'Andrew-SESSION'!$B$133:$B$149,0), MATCH("*4th*",'Andrew-SESSION'!$K$7:$T$7,0)),"")</f>
        <v>#N/A</v>
      </c>
      <c r="D96" s="132" t="e">
        <f>INDEX('Andrew-SESSION'!L$133:U$149, MATCH("*Squat*",'Andrew-SESSION'!$B$133:$B$149,0), MATCH("*4th*",'Andrew-SESSION'!K$7:T$7,0))</f>
        <v>#N/A</v>
      </c>
      <c r="E96" s="131" t="e">
        <f>IF($A$92='Andrew-SESSION'!$A$133,INDEX('Andrew-SESSION'!$K$133:$T$149, MATCH("*Deadlift*",'Andrew-SESSION'!$B$133:$B$149,0), MATCH("*4th*",'Andrew-SESSION'!$K$7:$T$7,0)),"")</f>
        <v>#N/A</v>
      </c>
      <c r="F96" s="131" t="e">
        <f>INDEX('Andrew-SESSION'!$L$133:$U$149, MATCH("*Deadlift*",'Andrew-SESSION'!$B$133:$B$149,0), MATCH("*4th*",'Andrew-SESSION'!$K$7:$T$7,0))</f>
        <v>#N/A</v>
      </c>
      <c r="G96" s="131" t="e">
        <f>IF($A$92='Andrew-SESSION'!$A$133,INDEX('Andrew-SESSION'!$K$133:$T$149, MATCH("*Bench Press*",'Andrew-SESSION'!$B$133:$B$149,0), MATCH("*4th*",'Andrew-SESSION'!$K$7:$T$7,0)),"")</f>
        <v>#N/A</v>
      </c>
      <c r="H96" s="131" t="e">
        <f>INDEX('Andrew-SESSION'!$L$133:$U$149, MATCH("*Bench Press*",'Andrew-SESSION'!$B$133:$B$149,0), MATCH("*4th*",'Andrew-SESSION'!$K$7:$T$7,0))</f>
        <v>#N/A</v>
      </c>
      <c r="I96" s="132">
        <f>IF($A$92='Andrew-SESSION'!$A$133,INDEX('Andrew-SESSION'!$K$133:$T$149, MATCH("*Military*",'Andrew-SESSION'!$B$133:$B$149,0), MATCH("*4th*",'Andrew-SESSION'!$K$7:$T$7,0)),"")</f>
        <v>0</v>
      </c>
      <c r="J96" s="44">
        <f>INDEX('Andrew-SESSION'!$L$133:$U$149, MATCH("*Military*",'Andrew-SESSION'!$B$133:$B$149,0), MATCH("*4th*",'Andrew-SESSION'!$K$7:$T$7,0))</f>
        <v>0</v>
      </c>
      <c r="K96" s="131" t="e">
        <f>IF($A$92='Andrew-SESSION'!$A$133,INDEX('Andrew-SESSION'!$K$133:$T$149, MATCH("*Clean *",'Andrew-SESSION'!$B$133:$B$149,0), MATCH("*4th*",'Andrew-SESSION'!$K$7:$T$7,0)),"")</f>
        <v>#N/A</v>
      </c>
      <c r="L96" s="44" t="e">
        <f>INDEX('Andrew-SESSION'!$L$133:$U$149, MATCH("*Clean *",'Andrew-SESSION'!$B$133:$B$149,0), MATCH("*4th*",'Andrew-SESSION'!$K$7:$T$7,0))</f>
        <v>#N/A</v>
      </c>
      <c r="M96" s="131">
        <f>IF($A$92='Andrew-SESSION'!$A$133,INDEX('Andrew-SESSION'!$K$133:$T$149, MATCH("*Lat Pulldown*",'Andrew-SESSION'!$B$133:$B$149,0), MATCH("*4th*",'Andrew-SESSION'!$K$7:$T$7,0)),"")</f>
        <v>0</v>
      </c>
      <c r="N96" s="44">
        <f>INDEX('Andrew-SESSION'!$L$133:$U$149, MATCH("*Lat Pulldown*",'Andrew-SESSION'!$B$133:$B$149,0), MATCH("*4th*",'Andrew-SESSION'!$K$7:$T$7,0))</f>
        <v>0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IF($A$92='Andrew-SESSION'!$A$133,INDEX('Andrew-SESSION'!$K$133:$T$149, MATCH("*Squat*",'Andrew-SESSION'!$B$133:$B$149,0), MATCH("*5th*",'Andrew-SESSION'!$K$7:$T$7,0)),"")</f>
        <v>#N/A</v>
      </c>
      <c r="D97" s="132" t="e">
        <f>INDEX('Andrew-SESSION'!L$133:U$149, MATCH("*Squat*",'Andrew-SESSION'!$B$133:$B$149,0), MATCH("*5th*",'Andrew-SESSION'!K$7:T$7,0))</f>
        <v>#N/A</v>
      </c>
      <c r="E97" s="131" t="e">
        <f>IF($A$92='Andrew-SESSION'!$A$133,INDEX('Andrew-SESSION'!$K$133:$T$149, MATCH("*Deadlift*",'Andrew-SESSION'!$B$133:$B$149,0), MATCH("*5th*",'Andrew-SESSION'!$K$7:$T$7,0)),"")</f>
        <v>#N/A</v>
      </c>
      <c r="F97" s="131" t="e">
        <f>INDEX('Andrew-SESSION'!$L$133:$U$149, MATCH("*Deadlift*",'Andrew-SESSION'!$B$133:$B$149,0), MATCH("*5th*",'Andrew-SESSION'!$K$7:$T$7,0))</f>
        <v>#N/A</v>
      </c>
      <c r="G97" s="131" t="e">
        <f>IF($A$92='Andrew-SESSION'!$A$133,INDEX('Andrew-SESSION'!$K$133:$T$149, MATCH("*Bench Press*",'Andrew-SESSION'!$B$133:$B$149,0), MATCH("*5th*",'Andrew-SESSION'!$K$7:$T$7,0)),"")</f>
        <v>#N/A</v>
      </c>
      <c r="H97" s="131" t="e">
        <f>INDEX('Andrew-SESSION'!$L$133:$U$149, MATCH("*Bench Press*",'Andrew-SESSION'!$B$133:$B$149,0), MATCH("*5th*",'Andrew-SESSION'!$K$7:$T$7,0))</f>
        <v>#N/A</v>
      </c>
      <c r="I97" s="132">
        <f>IF($A$92='Andrew-SESSION'!$A$133,INDEX('Andrew-SESSION'!$K$133:$T$149, MATCH("*Military*",'Andrew-SESSION'!$B$133:$B$149,0), MATCH("*5th*",'Andrew-SESSION'!$K$7:$T$7,0)),"")</f>
        <v>0</v>
      </c>
      <c r="J97" s="44">
        <f>INDEX('Andrew-SESSION'!$L$133:$U$149, MATCH("*Military*",'Andrew-SESSION'!$B$133:$B$149,0), MATCH("*5th*",'Andrew-SESSION'!$K$7:$T$7,0))</f>
        <v>0</v>
      </c>
      <c r="K97" s="131" t="e">
        <f>IF($A$92='Andrew-SESSION'!$A$133,INDEX('Andrew-SESSION'!$K$133:$T$149, MATCH("*Clean *",'Andrew-SESSION'!$B$133:$B$149,0), MATCH("*5th*",'Andrew-SESSION'!$K$7:$T$7,0)),"")</f>
        <v>#N/A</v>
      </c>
      <c r="L97" s="44" t="e">
        <f>INDEX('Andrew-SESSION'!$L$133:$U$149, MATCH("*Clean *",'Andrew-SESSION'!$B$133:$B$149,0), MATCH("*5th*",'Andrew-SESSION'!$K$7:$T$7,0))</f>
        <v>#N/A</v>
      </c>
      <c r="M97" s="131">
        <f>IF($A$92='Andrew-SESSION'!$A$133,INDEX('Andrew-SESSION'!$K$133:$T$149, MATCH("*Lat Pulldown*",'Andrew-SESSION'!$B$133:$B$149,0), MATCH("*5th*",'Andrew-SESSION'!$K$7:$T$7,0)),"")</f>
        <v>0</v>
      </c>
      <c r="N97" s="44">
        <f>INDEX('Andrew-SESSION'!$L$133:$U$149, MATCH("*Lat Pulldown*",'Andrew-SESSION'!$B$133:$B$149,0), MATCH("*5th*",'Andrew-SESSION'!$K$7:$T$7,0))</f>
        <v>0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'Andrew-SESSION'!A142</f>
        <v>42269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>
        <f>MAX(I99:I103)</f>
        <v>30</v>
      </c>
      <c r="J98" s="116">
        <f t="array" ref="J98">MAX(IF(I99:I103=I98,J99:J103))</f>
        <v>8</v>
      </c>
      <c r="K98" s="116" t="e">
        <f>MAX(K99:K103)</f>
        <v>#N/A</v>
      </c>
      <c r="L98" s="116" t="e">
        <f t="array" ref="L98">MAX(IF(K99:K103=K98,L99:L103))</f>
        <v>#N/A</v>
      </c>
      <c r="M98" s="116">
        <f>MAX(M99:M103)</f>
        <v>45</v>
      </c>
      <c r="N98" s="117">
        <f t="array" ref="N98">MAX(IF(M99:M103=M98,N99:N103))</f>
        <v>12</v>
      </c>
      <c r="O98" s="152" t="e">
        <f>IF($A$98='Andrew-SESSION'!$A$142,INDEX('Andrew-SESSION'!$K$142:$T$159, MATCH("*1k Row*",'Andrew-SESSION'!$B$142:$B$159,0), MATCH("*1st*",'Andrew-SESSION'!$K$7:$T$7,0)),"")</f>
        <v>#N/A</v>
      </c>
      <c r="P98" s="152" t="e">
        <f>IF($A$98='Andrew-SESSION'!$A$142,INDEX('Andrew-SESSION'!$K$142:$T$159, MATCH("*HIIT*",'Andrew-SESSION'!$B$142:$B$159,0), MATCH("*1st*",'Andrew-SESSION'!$K$7:$T$7,0)),"")</f>
        <v>#N/A</v>
      </c>
      <c r="Q98" s="119" t="e">
        <f>INDEX('Andrew-SESSION'!$K$151:$L$159, MATCH("*HIIT*",'Andrew-SESSION'!$B$151:$B$159,0), MATCH("*1st*",'Andrew-SESSION'!$K$7:$T$7,0))</f>
        <v>#N/A</v>
      </c>
      <c r="R98" s="119">
        <f>'Andrew-SESSION'!U151</f>
        <v>0</v>
      </c>
      <c r="S98" s="116"/>
      <c r="T98" s="116"/>
      <c r="U98" s="120">
        <f>'Andrew-SESSION'!A152</f>
        <v>0</v>
      </c>
      <c r="V98" s="120">
        <f>'Andrew-SESSION'!A153</f>
        <v>0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IF($A$98='Andrew-SESSION'!$A$142,INDEX('Andrew-SESSION'!$K$142:$T$158, MATCH("*Squat*",'Andrew-SESSION'!$B$142:$B$158,0), MATCH("*1st*",'Andrew-SESSION'!$K$7:$T$7,0)),"")</f>
        <v>#N/A</v>
      </c>
      <c r="D99" s="132" t="e">
        <f>INDEX('Andrew-SESSION'!L$142:U$158, MATCH("*Squat*",'Andrew-SESSION'!$B$142:$B$158,0), MATCH("*1st*",'Andrew-SESSION'!K$7:T$7,0))</f>
        <v>#N/A</v>
      </c>
      <c r="E99" s="131" t="e">
        <f>IF($A$98='Andrew-SESSION'!$A$142,INDEX('Andrew-SESSION'!$K$142:$T$159, MATCH("*Deadlift*",'Andrew-SESSION'!$B$142:$B$159,0), MATCH("*1st*",'Andrew-SESSION'!$K$7:$T$7,0)),"")</f>
        <v>#N/A</v>
      </c>
      <c r="F99" s="131" t="e">
        <f>INDEX('Andrew-SESSION'!$L$142:$U$159, MATCH("*Deadlift*",'Andrew-SESSION'!$B$142:$B$159,0), MATCH("*1st*",'Andrew-SESSION'!$K$7:$T$7,0))</f>
        <v>#N/A</v>
      </c>
      <c r="G99" s="131" t="e">
        <f>IF($A$98='Andrew-SESSION'!$A$142,INDEX('Andrew-SESSION'!$K$142:$T$159, MATCH("*Bench Press*",'Andrew-SESSION'!$B$142:$B$159,0), MATCH("*1st*",'Andrew-SESSION'!$K$7:$T$7,0)),"")</f>
        <v>#N/A</v>
      </c>
      <c r="H99" s="131" t="e">
        <f>INDEX('Andrew-SESSION'!$K$142:$L$159, MATCH("*Bench Press*",'Andrew-SESSION'!$B$142:$B$159,0), MATCH("*1st*",'Andrew-SESSION'!$K$7:$T$7,0))</f>
        <v>#N/A</v>
      </c>
      <c r="I99" s="132">
        <f>IF($A$98='Andrew-SESSION'!$A$142,INDEX('Andrew-SESSION'!$K$142:$T$159, MATCH("*Military*",'Andrew-SESSION'!$B$142:$B$159,0), MATCH("*1st*",'Andrew-SESSION'!$K$7:$T$7,0)),"")</f>
        <v>25</v>
      </c>
      <c r="J99" s="48">
        <f>INDEX('Andrew-SESSION'!$K$142:$L$159, MATCH("*Military*",'Andrew-SESSION'!$B$142:$B$159,0), MATCH("*1st*",'Andrew-SESSION'!$K$7:$T$7,0))</f>
        <v>25</v>
      </c>
      <c r="K99" s="131" t="e">
        <f>IF($A$98='Andrew-SESSION'!$A$142,INDEX('Andrew-SESSION'!$K$142:$T$159, MATCH("*Clean *",'Andrew-SESSION'!$B$142:$B$159,0), MATCH("*1st*",'Andrew-SESSION'!$K$7:$T$7,0)),"")</f>
        <v>#N/A</v>
      </c>
      <c r="L99" s="48" t="e">
        <f>INDEX('Andrew-SESSION'!$K$142:$L$159, MATCH("*Clean *",'Andrew-SESSION'!$B$142:$B$159,0), MATCH("*1st*",'Andrew-SESSION'!$K$7:$T$7,0))</f>
        <v>#N/A</v>
      </c>
      <c r="M99" s="131">
        <f>IF($A$98='Andrew-SESSION'!$A$142,INDEX('Andrew-SESSION'!$K$142:$T$159, MATCH("*Lat Pulldown*",'Andrew-SESSION'!$B$142:$B$159,0), MATCH("*1st*",'Andrew-SESSION'!$K$7:$T$7,0)),"")</f>
        <v>35</v>
      </c>
      <c r="N99" s="48">
        <f>INDEX('Andrew-SESSION'!$K$142:$L$159, MATCH("*Lat Pulldown*",'Andrew-SESSION'!$B$142:$B$159,0), MATCH("*1st*",'Andrew-SESSION'!$K$7:$T$7,0))</f>
        <v>35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IF($A$98='Andrew-SESSION'!$A$142,INDEX('Andrew-SESSION'!$K$142:$T$158, MATCH("*Squat*",'Andrew-SESSION'!$B$142:$B$158,0), MATCH("*2nd*",'Andrew-SESSION'!$K$7:$T$7,0)),"")</f>
        <v>#N/A</v>
      </c>
      <c r="D100" s="132" t="e">
        <f>INDEX('Andrew-SESSION'!L$142:U$158, MATCH("*Squat*",'Andrew-SESSION'!$B$142:$B$158,0), MATCH("*2nd*",'Andrew-SESSION'!K$7:T$7,0))</f>
        <v>#N/A</v>
      </c>
      <c r="E100" s="131" t="e">
        <f>IF($A$98='Andrew-SESSION'!$A$142,INDEX('Andrew-SESSION'!$K$142:$T$159, MATCH("*Deadlift*",'Andrew-SESSION'!$B$142:$B$159,0), MATCH("*2ND*",'Andrew-SESSION'!$K$7:$T$7,0)),"")</f>
        <v>#N/A</v>
      </c>
      <c r="F100" s="131" t="e">
        <f>INDEX('Andrew-SESSION'!$L$142:$U$159, MATCH("*Deadlift*",'Andrew-SESSION'!$B$142:$B$159,0), MATCH("*2nd*",'Andrew-SESSION'!$K$7:$T$7,0))</f>
        <v>#N/A</v>
      </c>
      <c r="G100" s="131" t="e">
        <f>IF($A$98='Andrew-SESSION'!$A$142,INDEX('Andrew-SESSION'!$K$142:$T$159, MATCH("*Bench Press*",'Andrew-SESSION'!$B$142:$B$159,0), MATCH("*2ND*",'Andrew-SESSION'!$K$7:$T$7,0)),"")</f>
        <v>#N/A</v>
      </c>
      <c r="H100" s="131" t="e">
        <f>INDEX('Andrew-SESSION'!$K$142:$L$159, MATCH("*Bench Press*",'Andrew-SESSION'!$B$142:$B$159,0), MATCH("*2nd*",'Andrew-SESSION'!$K$7:$T$7,0))</f>
        <v>#N/A</v>
      </c>
      <c r="I100" s="132">
        <f>IF($A$98='Andrew-SESSION'!$A$142,INDEX('Andrew-SESSION'!$K$142:$T$159, MATCH("*Military*",'Andrew-SESSION'!$B$142:$B$159,0), MATCH("*2ND*",'Andrew-SESSION'!$K$7:$T$7,0)),"")</f>
        <v>30</v>
      </c>
      <c r="J100" s="44">
        <f>INDEX('Andrew-SESSION'!$L$142:$U$159, MATCH("*Military*",'Andrew-SESSION'!$B$142:$B$159,0), MATCH("*2nd*",'Andrew-SESSION'!$K$7:$T$7,0))</f>
        <v>6</v>
      </c>
      <c r="K100" s="131" t="e">
        <f>IF($A$98='Andrew-SESSION'!$A$142,INDEX('Andrew-SESSION'!$K$142:$T$159, MATCH("*Clean *",'Andrew-SESSION'!$B$142:$B$159,0), MATCH("*2ND*",'Andrew-SESSION'!$K$7:$T$7,0)),"")</f>
        <v>#N/A</v>
      </c>
      <c r="L100" s="44" t="e">
        <f>INDEX('Andrew-SESSION'!$K$142:$L$159, MATCH("*Clean *",'Andrew-SESSION'!$B$142:$B$159,0), MATCH("*2nd*",'Andrew-SESSION'!$K$7:$T$7,0))</f>
        <v>#N/A</v>
      </c>
      <c r="M100" s="131">
        <f>IF($A$98='Andrew-SESSION'!$A$142,INDEX('Andrew-SESSION'!$K$142:$T$159, MATCH("*Lat Pulldown*",'Andrew-SESSION'!$B$142:$B$159,0), MATCH("*2ND*",'Andrew-SESSION'!$K$7:$T$7,0)),"")</f>
        <v>40</v>
      </c>
      <c r="N100" s="44">
        <f>INDEX('Andrew-SESSION'!$L$142:$U$159, MATCH("*Lat Pulldown*",'Andrew-SESSION'!$B$142:$B$159,0), MATCH("*2nd*",'Andrew-SESSION'!$K$7:$T$7,0))</f>
        <v>12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IF($A$98='Andrew-SESSION'!$A$142,INDEX('Andrew-SESSION'!$K$142:$T$158, MATCH("*Squat*",'Andrew-SESSION'!$B$142:$B$158,0), MATCH("*3rd*",'Andrew-SESSION'!$K$7:$T$7,0)),"")</f>
        <v>#N/A</v>
      </c>
      <c r="D101" s="132" t="e">
        <f>INDEX('Andrew-SESSION'!L$142:U$158, MATCH("*Squat*",'Andrew-SESSION'!$B$142:$B$158,0), MATCH("*3rd*",'Andrew-SESSION'!K$7:T$7,0))</f>
        <v>#N/A</v>
      </c>
      <c r="E101" s="131" t="e">
        <f>IF($A$98='Andrew-SESSION'!$A$142,INDEX('Andrew-SESSION'!$K$142:$T$159, MATCH("*Deadlift*",'Andrew-SESSION'!$B$142:$B$159,0), MATCH("*3rd*",'Andrew-SESSION'!$K$7:$T$7,0)),"")</f>
        <v>#N/A</v>
      </c>
      <c r="F101" s="131" t="e">
        <f>INDEX('Andrew-SESSION'!$L$142:$U$159, MATCH("*Deadlift*",'Andrew-SESSION'!$B$142:$B$159,0), MATCH("*3rd*",'Andrew-SESSION'!$K$7:$T$7,0))</f>
        <v>#N/A</v>
      </c>
      <c r="G101" s="131" t="e">
        <f>IF($A$98='Andrew-SESSION'!$A$142,INDEX('Andrew-SESSION'!$K$142:$T$159, MATCH("*Bench Press*",'Andrew-SESSION'!$B$142:$B$159,0), MATCH("*3rd*",'Andrew-SESSION'!$K$7:$T$7,0)),"")</f>
        <v>#N/A</v>
      </c>
      <c r="H101" s="131" t="e">
        <f>INDEX('Andrew-SESSION'!$K$142:$L$159, MATCH("*Bench Press*",'Andrew-SESSION'!$B$142:$B$159,0), MATCH("*3rd*",'Andrew-SESSION'!$K$7:$T$7,0))</f>
        <v>#N/A</v>
      </c>
      <c r="I101" s="132">
        <f>IF($A$98='Andrew-SESSION'!$A$142,INDEX('Andrew-SESSION'!$K$142:$T$159, MATCH("*Military*",'Andrew-SESSION'!$B$142:$B$159,0), MATCH("*3rd*",'Andrew-SESSION'!$K$7:$T$7,0)),"")</f>
        <v>30</v>
      </c>
      <c r="J101" s="44">
        <f>INDEX('Andrew-SESSION'!$L$142:$U$159, MATCH("*Military*",'Andrew-SESSION'!$B$142:$B$159,0), MATCH("*3rd*",'Andrew-SESSION'!$K$7:$T$7,0))</f>
        <v>8</v>
      </c>
      <c r="K101" s="131" t="e">
        <f>IF($A$98='Andrew-SESSION'!$A$142,INDEX('Andrew-SESSION'!$K$142:$T$159, MATCH("*Clean *",'Andrew-SESSION'!$B$142:$B$159,0), MATCH("*3rd*",'Andrew-SESSION'!$K$7:$T$7,0)),"")</f>
        <v>#N/A</v>
      </c>
      <c r="L101" s="44" t="e">
        <f>INDEX('Andrew-SESSION'!$K$142:$L$159, MATCH("*Clean *",'Andrew-SESSION'!$B$142:$B$159,0), MATCH("*3rd*",'Andrew-SESSION'!$K$7:$T$7,0))</f>
        <v>#N/A</v>
      </c>
      <c r="M101" s="131">
        <f>IF($A$98='Andrew-SESSION'!$A$142,INDEX('Andrew-SESSION'!$K$142:$T$159, MATCH("*Lat Pulldown*",'Andrew-SESSION'!$B$142:$B$159,0), MATCH("*3rd*",'Andrew-SESSION'!$K$7:$T$7,0)),"")</f>
        <v>45</v>
      </c>
      <c r="N101" s="44">
        <f>INDEX('Andrew-SESSION'!$L$142:$U$159, MATCH("*Lat Pulldown*",'Andrew-SESSION'!$B$142:$B$159,0), MATCH("*3rd*",'Andrew-SESSION'!$K$7:$T$7,0))</f>
        <v>12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IF($A$98='Andrew-SESSION'!$A$142,INDEX('Andrew-SESSION'!$K$142:$T$158, MATCH("*Squat*",'Andrew-SESSION'!$B$142:$B$158,0), MATCH("*4th*",'Andrew-SESSION'!$K$7:$T$7,0)),"")</f>
        <v>#N/A</v>
      </c>
      <c r="D102" s="132" t="e">
        <f>INDEX('Andrew-SESSION'!L$142:U$158, MATCH("*Squat*",'Andrew-SESSION'!$B$142:$B$158,0), MATCH("*4th*",'Andrew-SESSION'!K$7:T$7,0))</f>
        <v>#N/A</v>
      </c>
      <c r="E102" s="131" t="e">
        <f>IF($A$98='Andrew-SESSION'!$A$142,INDEX('Andrew-SESSION'!$K$142:$T$159, MATCH("*Deadlift*",'Andrew-SESSION'!$B$142:$B$159,0), MATCH("*4th*",'Andrew-SESSION'!$K$7:$T$7,0)),"")</f>
        <v>#N/A</v>
      </c>
      <c r="F102" s="131" t="e">
        <f>INDEX('Andrew-SESSION'!$L$142:$U$159, MATCH("*Deadlift*",'Andrew-SESSION'!$B$142:$B$159,0), MATCH("*4th*",'Andrew-SESSION'!$K$7:$T$7,0))</f>
        <v>#N/A</v>
      </c>
      <c r="G102" s="131" t="e">
        <f>IF($A$98='Andrew-SESSION'!$A$142,INDEX('Andrew-SESSION'!$K$142:$T$159, MATCH("*Bench Press*",'Andrew-SESSION'!$B$142:$B$159,0), MATCH("*4th*",'Andrew-SESSION'!$K$7:$T$7,0)),"")</f>
        <v>#N/A</v>
      </c>
      <c r="H102" s="131" t="e">
        <f>INDEX('Andrew-SESSION'!$K$142:$L$159, MATCH("*Bench Press*",'Andrew-SESSION'!$B$142:$B$159,0), MATCH("*4th*",'Andrew-SESSION'!$K$7:$T$7,0))</f>
        <v>#N/A</v>
      </c>
      <c r="I102" s="132">
        <f>IF($A$98='Andrew-SESSION'!$A$142,INDEX('Andrew-SESSION'!$K$142:$T$159, MATCH("*Military*",'Andrew-SESSION'!$B$142:$B$159,0), MATCH("*4th*",'Andrew-SESSION'!$K$7:$T$7,0)),"")</f>
        <v>25</v>
      </c>
      <c r="J102" s="44">
        <f>INDEX('Andrew-SESSION'!$L$142:$U$159, MATCH("*Military*",'Andrew-SESSION'!$B$142:$B$159,0), MATCH("*4th*",'Andrew-SESSION'!$K$7:$T$7,0))</f>
        <v>10</v>
      </c>
      <c r="K102" s="131" t="e">
        <f>IF($A$98='Andrew-SESSION'!$A$142,INDEX('Andrew-SESSION'!$K$142:$T$159, MATCH("*Clean *",'Andrew-SESSION'!$B$142:$B$159,0), MATCH("*4th*",'Andrew-SESSION'!$K$7:$T$7,0)),"")</f>
        <v>#N/A</v>
      </c>
      <c r="L102" s="44" t="e">
        <f>INDEX('Andrew-SESSION'!$K$142:$L$159, MATCH("*Clean *",'Andrew-SESSION'!$B$142:$B$159,0), MATCH("*4th*",'Andrew-SESSION'!$K$7:$T$7,0))</f>
        <v>#N/A</v>
      </c>
      <c r="M102" s="131">
        <f>IF($A$98='Andrew-SESSION'!$A$142,INDEX('Andrew-SESSION'!$K$142:$T$159, MATCH("*Lat Pulldown*",'Andrew-SESSION'!$B$142:$B$159,0), MATCH("*4th*",'Andrew-SESSION'!$K$7:$T$7,0)),"")</f>
        <v>0</v>
      </c>
      <c r="N102" s="44">
        <f>INDEX('Andrew-SESSION'!$L$142:$U$159, MATCH("*Lat Pulldown*",'Andrew-SESSION'!$B$142:$B$159,0), MATCH("*4th*",'Andrew-SESSION'!$K$7:$T$7,0))</f>
        <v>0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IF($A$98='Andrew-SESSION'!$A$142,INDEX('Andrew-SESSION'!$K$142:$T$158, MATCH("*Squat*",'Andrew-SESSION'!$B$142:$B$158,0), MATCH("*5th*",'Andrew-SESSION'!$K$7:$T$7,0)),"")</f>
        <v>#N/A</v>
      </c>
      <c r="D103" s="132" t="e">
        <f>INDEX('Andrew-SESSION'!L$142:U$158, MATCH("*Squat*",'Andrew-SESSION'!$B$142:$B$158,0), MATCH("*5th*",'Andrew-SESSION'!K$7:T$7,0))</f>
        <v>#N/A</v>
      </c>
      <c r="E103" s="131" t="e">
        <f>IF($A$98='Andrew-SESSION'!$A$142,INDEX('Andrew-SESSION'!$K$142:$T$159, MATCH("*Deadlift*",'Andrew-SESSION'!$B$142:$B$159,0), MATCH("*5th*",'Andrew-SESSION'!$K$7:$T$7,0)),"")</f>
        <v>#N/A</v>
      </c>
      <c r="F103" s="131" t="e">
        <f>INDEX('Andrew-SESSION'!$L$142:$U$159, MATCH("*Deadlift*",'Andrew-SESSION'!$B$142:$B$159,0), MATCH("*5th*",'Andrew-SESSION'!$K$7:$T$7,0))</f>
        <v>#N/A</v>
      </c>
      <c r="G103" s="131" t="e">
        <f>IF($A$98='Andrew-SESSION'!$A$142,INDEX('Andrew-SESSION'!$K$142:$T$159, MATCH("*Bench Press*",'Andrew-SESSION'!$B$142:$B$159,0), MATCH("*5th*",'Andrew-SESSION'!$K$7:$T$7,0)),"")</f>
        <v>#N/A</v>
      </c>
      <c r="H103" s="131" t="e">
        <f>INDEX('Andrew-SESSION'!$K$142:$L$159, MATCH("*Bench Press*",'Andrew-SESSION'!$B$142:$B$159,0), MATCH("*5th*",'Andrew-SESSION'!$K$7:$T$7,0))</f>
        <v>#N/A</v>
      </c>
      <c r="I103" s="132">
        <f>IF($A$98='Andrew-SESSION'!$A$142,INDEX('Andrew-SESSION'!$K$142:$T$159, MATCH("*Military*",'Andrew-SESSION'!$B$142:$B$159,0), MATCH("*5th*",'Andrew-SESSION'!$K$7:$T$7,0)),"")</f>
        <v>0</v>
      </c>
      <c r="J103" s="44">
        <f>INDEX('Andrew-SESSION'!$L$142:$U$159, MATCH("*Military*",'Andrew-SESSION'!$B$142:$B$159,0), MATCH("*5th*",'Andrew-SESSION'!$K$7:$T$7,0))</f>
        <v>0</v>
      </c>
      <c r="K103" s="131" t="e">
        <f>IF($A$98='Andrew-SESSION'!$A$142,INDEX('Andrew-SESSION'!$K$142:$T$159, MATCH("*Clean *",'Andrew-SESSION'!$B$142:$B$159,0), MATCH("*5th*",'Andrew-SESSION'!$K$7:$T$7,0)),"")</f>
        <v>#N/A</v>
      </c>
      <c r="L103" s="44" t="e">
        <f>INDEX('Andrew-SESSION'!$K$142:$L$159, MATCH("*Clean *",'Andrew-SESSION'!$B$142:$B$159,0), MATCH("*5th*",'Andrew-SESSION'!$K$7:$T$7,0))</f>
        <v>#N/A</v>
      </c>
      <c r="M103" s="131">
        <f>IF($A$98='Andrew-SESSION'!$A$142,INDEX('Andrew-SESSION'!$K$142:$T$159, MATCH("*Lat Pulldown*",'Andrew-SESSION'!$B$142:$B$159,0), MATCH("*5th*",'Andrew-SESSION'!$K$7:$T$7,0)),"")</f>
        <v>0</v>
      </c>
      <c r="N103" s="44">
        <f>INDEX('Andrew-SESSION'!$L$142:$U$159, MATCH("*Lat Pulldown*",'Andrew-SESSION'!$B$142:$B$159,0), MATCH("*5th*",'Andrew-SESSION'!$K$7:$T$7,0))</f>
        <v>0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'Andrew-SESSION'!A151</f>
        <v>42283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>
        <f>MAX(I105:I109)</f>
        <v>30</v>
      </c>
      <c r="J104" s="116">
        <f t="array" ref="J104">MAX(IF(I105:I109=I104,J105:J109))</f>
        <v>8</v>
      </c>
      <c r="K104" s="116" t="e">
        <f>MAX(K105:K109)</f>
        <v>#N/A</v>
      </c>
      <c r="L104" s="116" t="e">
        <f t="array" ref="L104">MAX(IF(K105:K109=K104,L105:L109))</f>
        <v>#N/A</v>
      </c>
      <c r="M104" s="116" t="e">
        <f>MAX(M105:M109)</f>
        <v>#N/A</v>
      </c>
      <c r="N104" s="117" t="e">
        <f t="array" ref="N104">MAX(IF(M105:M109=M104,N105:N109))</f>
        <v>#N/A</v>
      </c>
      <c r="O104" s="152" t="e">
        <f>IF($A$104='Andrew-SESSION'!$A$151,INDEX('Andrew-SESSION'!$K$151:$T$167, MATCH("*1k Row*",'Andrew-SESSION'!$B$151:$B$167,0), MATCH("*1st*",'Andrew-SESSION'!$K$7:$T$7,0)),"")</f>
        <v>#N/A</v>
      </c>
      <c r="P104" s="152" t="e">
        <f>IF($A$104='Andrew-SESSION'!$A$151,INDEX('Andrew-SESSION'!$K$151:$T$167, MATCH("*HIIT*",'Andrew-SESSION'!$B$151:$B$167,0), MATCH("*1st*",'Andrew-SESSION'!$K$7:$T$7,0)),"")</f>
        <v>#N/A</v>
      </c>
      <c r="Q104" s="119" t="e">
        <f>INDEX('Andrew-SESSION'!$L$160:$U$167, MATCH("*HIIT*",'Andrew-SESSION'!$B$160:$B$167,0), MATCH("*1st*",'Andrew-SESSION'!$K$7:$T$7,0))</f>
        <v>#N/A</v>
      </c>
      <c r="R104" s="119">
        <f>'Andrew-SESSION'!U160</f>
        <v>0</v>
      </c>
      <c r="S104" s="116"/>
      <c r="T104" s="116"/>
      <c r="U104" s="120">
        <f>'Andrew-SESSION'!A161</f>
        <v>0</v>
      </c>
      <c r="V104" s="120">
        <f>'Andrew-SESSION'!A162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 t="array" ref="C105">IF($A$104='Andrew-SESSION'!$A$151,INDEX('Andrew-SESSION'!$K$151:$T$167, MATCH("*Squat*",'Andrew-SESSION'!$B$151:$B$167,0), MATCH("*1st*",'Andrew-SESSION'!$K$7:$T$7,0)),"")</f>
        <v>#N/A</v>
      </c>
      <c r="D105" s="132" t="e">
        <f>INDEX('Andrew-SESSION'!L$151:U$167, MATCH("*Squat*",'Andrew-SESSION'!$B$151:$B$167,0), MATCH("*1st*",'Andrew-SESSION'!K$7:T$7,0))</f>
        <v>#N/A</v>
      </c>
      <c r="E105" s="131" t="e">
        <f>IF($A$104='Andrew-SESSION'!$A$151,INDEX('Andrew-SESSION'!$K$151:$T$167, MATCH("*Deadlift*",'Andrew-SESSION'!$B$151:$B$167,0), MATCH("*1st*",'Andrew-SESSION'!$K$7:$T$7,0)),"")</f>
        <v>#N/A</v>
      </c>
      <c r="F105" s="131" t="e">
        <f>INDEX('Andrew-SESSION'!$L$151:$U$167, MATCH("*Deadlift*",'Andrew-SESSION'!$B$151:$B$167,0), MATCH("*1st*",'Andrew-SESSION'!$K$7:$T$7,0))</f>
        <v>#N/A</v>
      </c>
      <c r="G105" s="131" t="e">
        <f>IF($A$104='Andrew-SESSION'!$A$151,INDEX('Andrew-SESSION'!$K$151:$T$167, MATCH("*Bench Press*",'Andrew-SESSION'!$B$151:$B$167,0), MATCH("*1st*",'Andrew-SESSION'!$K$7:$T$7,0)),"")</f>
        <v>#N/A</v>
      </c>
      <c r="H105" s="131" t="e">
        <f>INDEX('Andrew-SESSION'!$L$151:$U$167, MATCH("*Bench Press*",'Andrew-SESSION'!$B$151:$B$167,0), MATCH("*1st*",'Andrew-SESSION'!$K$7:$T$7,0))</f>
        <v>#N/A</v>
      </c>
      <c r="I105" s="132">
        <f>IF($A$104='Andrew-SESSION'!$A$151,INDEX('Andrew-SESSION'!$K$151:$T$167, MATCH("*Military*",'Andrew-SESSION'!$B$151:$B$167,0), MATCH("*1st*",'Andrew-SESSION'!$K$7:$T$7,0)),"")</f>
        <v>25</v>
      </c>
      <c r="J105" s="48">
        <f>INDEX('Andrew-SESSION'!$L$151:$U$167, MATCH("*Military*",'Andrew-SESSION'!$B$151:$B$167,0), MATCH("*1st*",'Andrew-SESSION'!$K$7:$T$7,0))</f>
        <v>12</v>
      </c>
      <c r="K105" s="131" t="e">
        <f>IF($A$104='Andrew-SESSION'!$A$151,INDEX('Andrew-SESSION'!$K$151:$T$167, MATCH("*Clean *",'Andrew-SESSION'!$B$151:$B$167,0), MATCH("*1st*",'Andrew-SESSION'!$K$7:$T$7,0)),"")</f>
        <v>#N/A</v>
      </c>
      <c r="L105" s="48" t="e">
        <f>INDEX('Andrew-SESSION'!$L$151:$U$167, MATCH("*Clean *",'Andrew-SESSION'!$B$151:$B$167,0), MATCH("*1st*",'Andrew-SESSION'!$K$7:$T$7,0))</f>
        <v>#N/A</v>
      </c>
      <c r="M105" s="131" t="e">
        <f>IF($A$104='Andrew-SESSION'!$A$151,INDEX('Andrew-SESSION'!$K$151:$T$167, MATCH("*Lat Pulldown*",'Andrew-SESSION'!$B$151:$B$167,0), MATCH("*1st*",'Andrew-SESSION'!$K$7:$T$7,0)),"")</f>
        <v>#N/A</v>
      </c>
      <c r="N105" s="48" t="e">
        <f>INDEX('Andrew-SESSION'!$L$151:$U$167, MATCH("*Lat Pulldown*",'Andrew-SESSION'!$B$151:$B$167,0), MATCH("*1st*",'Andrew-SESSION'!$K$7:$T$7,0))</f>
        <v>#N/A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IF($A$104='Andrew-SESSION'!$A$151,INDEX('Andrew-SESSION'!$K$151:$T$167, MATCH("*Squat*",'Andrew-SESSION'!$B$151:$B$167,0), MATCH("*2nd*",'Andrew-SESSION'!$K$7:$T$7,0)),"")</f>
        <v>#N/A</v>
      </c>
      <c r="D106" s="132" t="e">
        <f>INDEX('Andrew-SESSION'!L$151:U$167, MATCH("*Squat*",'Andrew-SESSION'!$B$151:$B$167,0), MATCH("*2nd*",'Andrew-SESSION'!K$7:T$7,0))</f>
        <v>#N/A</v>
      </c>
      <c r="E106" s="131" t="e">
        <f>IF($A$104='Andrew-SESSION'!$A$151,INDEX('Andrew-SESSION'!$K$151:$T$167, MATCH("*Deadlift*",'Andrew-SESSION'!$B$151:$B$167,0), MATCH("*2ND*",'Andrew-SESSION'!$K$7:$T$7,0)),"")</f>
        <v>#N/A</v>
      </c>
      <c r="F106" s="131" t="e">
        <f>INDEX('Andrew-SESSION'!$L$151:$U$167, MATCH("*Deadlift*",'Andrew-SESSION'!$B$151:$B$167,0), MATCH("*2nd*",'Andrew-SESSION'!$K$7:$T$7,0))</f>
        <v>#N/A</v>
      </c>
      <c r="G106" s="131" t="e">
        <f>IF($A$104='Andrew-SESSION'!$A$151,INDEX('Andrew-SESSION'!$K$151:$T$167, MATCH("*Bench Press*",'Andrew-SESSION'!$B$151:$B$167,0), MATCH("*2ND*",'Andrew-SESSION'!$K$7:$T$7,0)),"")</f>
        <v>#N/A</v>
      </c>
      <c r="H106" s="131" t="e">
        <f>INDEX('Andrew-SESSION'!$L$151:$U$167, MATCH("*Bench Press*",'Andrew-SESSION'!$B$151:$B$167,0), MATCH("*2nd*",'Andrew-SESSION'!$K$7:$T$7,0))</f>
        <v>#N/A</v>
      </c>
      <c r="I106" s="132">
        <f>IF($A$104='Andrew-SESSION'!$A$151,INDEX('Andrew-SESSION'!$K$151:$T$167, MATCH("*Military*",'Andrew-SESSION'!$B$151:$B$167,0), MATCH("*2ND*",'Andrew-SESSION'!$K$7:$T$7,0)),"")</f>
        <v>30</v>
      </c>
      <c r="J106" s="44">
        <f>INDEX('Andrew-SESSION'!$L$151:$U$167, MATCH("*Military*",'Andrew-SESSION'!$B$151:$B$167,0), MATCH("*2nd*",'Andrew-SESSION'!$K$7:$T$7,0))</f>
        <v>6</v>
      </c>
      <c r="K106" s="131" t="e">
        <f>IF($A$104='Andrew-SESSION'!$A$151,INDEX('Andrew-SESSION'!$K$151:$T$167, MATCH("*Clean *",'Andrew-SESSION'!$B$151:$B$167,0), MATCH("*2ND*",'Andrew-SESSION'!$K$7:$T$7,0)),"")</f>
        <v>#N/A</v>
      </c>
      <c r="L106" s="44" t="e">
        <f>INDEX('Andrew-SESSION'!$L$151:$U$167, MATCH("*Clean *",'Andrew-SESSION'!$B$151:$B$167,0), MATCH("*2nd*",'Andrew-SESSION'!$K$7:$T$7,0))</f>
        <v>#N/A</v>
      </c>
      <c r="M106" s="131" t="e">
        <f>IF($A$104='Andrew-SESSION'!$A$151,INDEX('Andrew-SESSION'!$K$151:$T$167, MATCH("*Lat Pulldown*",'Andrew-SESSION'!$B$151:$B$167,0), MATCH("*2ND*",'Andrew-SESSION'!$K$7:$T$7,0)),"")</f>
        <v>#N/A</v>
      </c>
      <c r="N106" s="44" t="e">
        <f>INDEX('Andrew-SESSION'!$L$151:$U$167, MATCH("*Lat Pulldown*",'Andrew-SESSION'!$B$151:$B$167,0), MATCH("*2nd*",'Andrew-SESSION'!$K$7:$T$7,0))</f>
        <v>#N/A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IF($A$104='Andrew-SESSION'!$A$151,INDEX('Andrew-SESSION'!$K$151:$T$167, MATCH("*Squat*",'Andrew-SESSION'!$B$151:$B$167,0), MATCH("*3rd*",'Andrew-SESSION'!$K$7:$T$7,0)),"")</f>
        <v>#N/A</v>
      </c>
      <c r="D107" s="132" t="e">
        <f>INDEX('Andrew-SESSION'!L$151:U$167, MATCH("*Squat*",'Andrew-SESSION'!$B$151:$B$167,0), MATCH("*3rd*",'Andrew-SESSION'!K$7:T$7,0))</f>
        <v>#N/A</v>
      </c>
      <c r="E107" s="131" t="e">
        <f>IF($A$104='Andrew-SESSION'!$A$151,INDEX('Andrew-SESSION'!$K$151:$T$167, MATCH("*Deadlift*",'Andrew-SESSION'!$B$151:$B$167,0), MATCH("*3rd*",'Andrew-SESSION'!$K$7:$T$7,0)),"")</f>
        <v>#N/A</v>
      </c>
      <c r="F107" s="131" t="e">
        <f>INDEX('Andrew-SESSION'!$L$151:$U$167, MATCH("*Deadlift*",'Andrew-SESSION'!$B$151:$B$167,0), MATCH("*3rd*",'Andrew-SESSION'!$K$7:$T$7,0))</f>
        <v>#N/A</v>
      </c>
      <c r="G107" s="131" t="e">
        <f>IF($A$104='Andrew-SESSION'!$A$151,INDEX('Andrew-SESSION'!$K$151:$T$167, MATCH("*Bench Press*",'Andrew-SESSION'!$B$151:$B$167,0), MATCH("*3rd*",'Andrew-SESSION'!$K$7:$T$7,0)),"")</f>
        <v>#N/A</v>
      </c>
      <c r="H107" s="131" t="e">
        <f>INDEX('Andrew-SESSION'!$L$151:$U$167, MATCH("*Bench Press*",'Andrew-SESSION'!$B$151:$B$167,0), MATCH("*3rd*",'Andrew-SESSION'!$K$7:$T$7,0))</f>
        <v>#N/A</v>
      </c>
      <c r="I107" s="132">
        <f>IF($A$104='Andrew-SESSION'!$A$151,INDEX('Andrew-SESSION'!$K$151:$T$167, MATCH("*Military*",'Andrew-SESSION'!$B$151:$B$167,0), MATCH("*3rd*",'Andrew-SESSION'!$K$7:$T$7,0)),"")</f>
        <v>30</v>
      </c>
      <c r="J107" s="44">
        <f>INDEX('Andrew-SESSION'!$L$151:$U$167, MATCH("*Military*",'Andrew-SESSION'!$B$151:$B$167,0), MATCH("*3rd*",'Andrew-SESSION'!$K$7:$T$7,0))</f>
        <v>8</v>
      </c>
      <c r="K107" s="131" t="e">
        <f>IF($A$104='Andrew-SESSION'!$A$151,INDEX('Andrew-SESSION'!$K$151:$T$167, MATCH("*Clean *",'Andrew-SESSION'!$B$151:$B$167,0), MATCH("*3rd*",'Andrew-SESSION'!$K$7:$T$7,0)),"")</f>
        <v>#N/A</v>
      </c>
      <c r="L107" s="44" t="e">
        <f>INDEX('Andrew-SESSION'!$L$151:$U$167, MATCH("*Clean *",'Andrew-SESSION'!$B$151:$B$167,0), MATCH("*3rd*",'Andrew-SESSION'!$K$7:$T$7,0))</f>
        <v>#N/A</v>
      </c>
      <c r="M107" s="131" t="e">
        <f>IF($A$104='Andrew-SESSION'!$A$151,INDEX('Andrew-SESSION'!$K$151:$T$167, MATCH("*Lat Pulldown*",'Andrew-SESSION'!$B$151:$B$167,0), MATCH("*3rd*",'Andrew-SESSION'!$K$7:$T$7,0)),"")</f>
        <v>#N/A</v>
      </c>
      <c r="N107" s="44" t="e">
        <f>INDEX('Andrew-SESSION'!$L$151:$U$167, MATCH("*Lat Pulldown*",'Andrew-SESSION'!$B$151:$B$167,0), MATCH("*3rd*",'Andrew-SESSION'!$K$7:$T$7,0))</f>
        <v>#N/A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IF($A$104='Andrew-SESSION'!$A$151,INDEX('Andrew-SESSION'!$K$151:$T$167, MATCH("*Squat*",'Andrew-SESSION'!$B$151:$B$167,0), MATCH("*4th*",'Andrew-SESSION'!$K$7:$T$7,0)),"")</f>
        <v>#N/A</v>
      </c>
      <c r="D108" s="132" t="e">
        <f>INDEX('Andrew-SESSION'!L$151:U$167, MATCH("*Squat*",'Andrew-SESSION'!$B$151:$B$167,0), MATCH("*4th*",'Andrew-SESSION'!K$7:T$7,0))</f>
        <v>#N/A</v>
      </c>
      <c r="E108" s="131" t="e">
        <f>IF($A$104='Andrew-SESSION'!$A$151,INDEX('Andrew-SESSION'!$K$151:$T$167, MATCH("*Deadlift*",'Andrew-SESSION'!$B$151:$B$167,0), MATCH("*4th*",'Andrew-SESSION'!$K$7:$T$7,0)),"")</f>
        <v>#N/A</v>
      </c>
      <c r="F108" s="131" t="e">
        <f>INDEX('Andrew-SESSION'!$L$151:$U$167, MATCH("*Deadlift*",'Andrew-SESSION'!$B$151:$B$167,0), MATCH("*4th*",'Andrew-SESSION'!$K$7:$T$7,0))</f>
        <v>#N/A</v>
      </c>
      <c r="G108" s="131" t="e">
        <f>IF($A$104='Andrew-SESSION'!$A$151,INDEX('Andrew-SESSION'!$K$151:$T$167, MATCH("*Bench Press*",'Andrew-SESSION'!$B$151:$B$167,0), MATCH("*4th*",'Andrew-SESSION'!$K$7:$T$7,0)),"")</f>
        <v>#N/A</v>
      </c>
      <c r="H108" s="131" t="e">
        <f>INDEX('Andrew-SESSION'!$L$151:$U$167, MATCH("*Bench Press*",'Andrew-SESSION'!$B$151:$B$167,0), MATCH("*4th*",'Andrew-SESSION'!$K$7:$T$7,0))</f>
        <v>#N/A</v>
      </c>
      <c r="I108" s="132">
        <f>IF($A$104='Andrew-SESSION'!$A$151,INDEX('Andrew-SESSION'!$K$151:$T$167, MATCH("*Military*",'Andrew-SESSION'!$B$151:$B$167,0), MATCH("*4th*",'Andrew-SESSION'!$K$7:$T$7,0)),"")</f>
        <v>25</v>
      </c>
      <c r="J108" s="44">
        <f>INDEX('Andrew-SESSION'!$L$151:$U$167, MATCH("*Military*",'Andrew-SESSION'!$B$151:$B$167,0), MATCH("*4th*",'Andrew-SESSION'!$K$7:$T$7,0))</f>
        <v>10</v>
      </c>
      <c r="K108" s="131" t="e">
        <f>IF($A$104='Andrew-SESSION'!$A$151,INDEX('Andrew-SESSION'!$K$151:$T$167, MATCH("*Clean *",'Andrew-SESSION'!$B$151:$B$167,0), MATCH("*4th*",'Andrew-SESSION'!$K$7:$T$7,0)),"")</f>
        <v>#N/A</v>
      </c>
      <c r="L108" s="44" t="e">
        <f>INDEX('Andrew-SESSION'!$L$151:$U$167, MATCH("*Clean *",'Andrew-SESSION'!$B$151:$B$167,0), MATCH("*4th*",'Andrew-SESSION'!$K$7:$T$7,0))</f>
        <v>#N/A</v>
      </c>
      <c r="M108" s="131" t="e">
        <f>IF($A$104='Andrew-SESSION'!$A$151,INDEX('Andrew-SESSION'!$K$151:$T$167, MATCH("*Lat Pulldown*",'Andrew-SESSION'!$B$151:$B$167,0), MATCH("*4th*",'Andrew-SESSION'!$K$7:$T$7,0)),"")</f>
        <v>#N/A</v>
      </c>
      <c r="N108" s="44" t="e">
        <f>INDEX('Andrew-SESSION'!$L$151:$U$167, MATCH("*Lat Pulldown*",'Andrew-SESSION'!$B$151:$B$167,0), MATCH("*4th*",'Andrew-SESSION'!$K$7:$T$7,0))</f>
        <v>#N/A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IF($A$104='Andrew-SESSION'!$A$151,INDEX('Andrew-SESSION'!$K$151:$T$167, MATCH("*Squat*",'Andrew-SESSION'!$B$151:$B$167,0), MATCH("*5th*",'Andrew-SESSION'!$K$7:$T$7,0)),"")</f>
        <v>#N/A</v>
      </c>
      <c r="D109" s="132" t="e">
        <f>INDEX('Andrew-SESSION'!L$151:U$167, MATCH("*Squat*",'Andrew-SESSION'!$B$151:$B$167,0), MATCH("*5th*",'Andrew-SESSION'!K$7:T$7,0))</f>
        <v>#N/A</v>
      </c>
      <c r="E109" s="131" t="e">
        <f>IF($A$104='Andrew-SESSION'!$A$151,INDEX('Andrew-SESSION'!$K$151:$T$167, MATCH("*Deadlift*",'Andrew-SESSION'!$B$151:$B$167,0), MATCH("*5th*",'Andrew-SESSION'!$K$7:$T$7,0)),"")</f>
        <v>#N/A</v>
      </c>
      <c r="F109" s="131" t="e">
        <f>INDEX('Andrew-SESSION'!$L$151:$U$167, MATCH("*Deadlift*",'Andrew-SESSION'!$B$151:$B$167,0), MATCH("*5th*",'Andrew-SESSION'!$K$7:$T$7,0))</f>
        <v>#N/A</v>
      </c>
      <c r="G109" s="131" t="e">
        <f>IF($A$104='Andrew-SESSION'!$A$151,INDEX('Andrew-SESSION'!$K$151:$T$167, MATCH("*Bench Press*",'Andrew-SESSION'!$B$151:$B$167,0), MATCH("*5th*",'Andrew-SESSION'!$K$7:$T$7,0)),"")</f>
        <v>#N/A</v>
      </c>
      <c r="H109" s="131" t="e">
        <f>INDEX('Andrew-SESSION'!$L$151:$U$167, MATCH("*Bench Press*",'Andrew-SESSION'!$B$151:$B$167,0), MATCH("*5th*",'Andrew-SESSION'!$K$7:$T$7,0))</f>
        <v>#N/A</v>
      </c>
      <c r="I109" s="132">
        <f>IF($A$104='Andrew-SESSION'!$A$151,INDEX('Andrew-SESSION'!$K$151:$T$167, MATCH("*Military*",'Andrew-SESSION'!$B$151:$B$167,0), MATCH("*5th*",'Andrew-SESSION'!$K$7:$T$7,0)),"")</f>
        <v>0</v>
      </c>
      <c r="J109" s="44">
        <f>INDEX('Andrew-SESSION'!$L$151:$U$167, MATCH("*Military*",'Andrew-SESSION'!$B$151:$B$167,0), MATCH("*5th*",'Andrew-SESSION'!$K$7:$T$7,0))</f>
        <v>0</v>
      </c>
      <c r="K109" s="131" t="e">
        <f>IF($A$104='Andrew-SESSION'!$A$151,INDEX('Andrew-SESSION'!$K$151:$T$167, MATCH("*Clean *",'Andrew-SESSION'!$B$151:$B$167,0), MATCH("*5th*",'Andrew-SESSION'!$K$7:$T$7,0)),"")</f>
        <v>#N/A</v>
      </c>
      <c r="L109" s="44" t="e">
        <f>INDEX('Andrew-SESSION'!$L$151:$U$167, MATCH("*Clean *",'Andrew-SESSION'!$B$151:$B$167,0), MATCH("*5th*",'Andrew-SESSION'!$K$7:$T$7,0))</f>
        <v>#N/A</v>
      </c>
      <c r="M109" s="131" t="e">
        <f>IF($A$104='Andrew-SESSION'!$A$151,INDEX('Andrew-SESSION'!$K$151:$T$167, MATCH("*Lat Pulldown*",'Andrew-SESSION'!$B$151:$B$167,0), MATCH("*5th*",'Andrew-SESSION'!$K$7:$T$7,0)),"")</f>
        <v>#N/A</v>
      </c>
      <c r="N109" s="44" t="e">
        <f>INDEX('Andrew-SESSION'!$L$151:$U$167, MATCH("*Lat Pulldown*",'Andrew-SESSION'!$B$151:$B$167,0), MATCH("*5th*",'Andrew-SESSION'!$K$7:$T$7,0))</f>
        <v>#N/A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'Andrew-SESSION'!A160</f>
        <v>42299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 t="e">
        <f>MAX(G111:G115)</f>
        <v>#N/A</v>
      </c>
      <c r="H110" s="116" t="e">
        <f t="array" ref="H110">MAX(IF(G111:G115=G110,H111:H115))</f>
        <v>#N/A</v>
      </c>
      <c r="I110" s="116">
        <f>MAX(I111:I115)</f>
        <v>25</v>
      </c>
      <c r="J110" s="116">
        <f t="array" ref="J110">MAX(IF(I111:I115=I110,J111:J115))</f>
        <v>12</v>
      </c>
      <c r="K110" s="116" t="e">
        <f>MAX(K111:K115)</f>
        <v>#N/A</v>
      </c>
      <c r="L110" s="116" t="e">
        <f t="array" ref="L110">MAX(IF(K111:K115=K110,L111:L115))</f>
        <v>#N/A</v>
      </c>
      <c r="M110" s="116" t="e">
        <f>MAX(M111:M115)</f>
        <v>#N/A</v>
      </c>
      <c r="N110" s="117" t="e">
        <f t="array" ref="N110">MAX(IF(M111:M115=M110,N111:N115))</f>
        <v>#N/A</v>
      </c>
      <c r="O110" s="152" t="e">
        <f>IF($A$110='Andrew-SESSION'!$A$160,INDEX('Andrew-SESSION'!$K$160:$T$176, MATCH("*1k Row*",'Andrew-SESSION'!$B$160:$B$176,0), MATCH("*1st*",'Andrew-SESSION'!$K$7:$T$7,0)),"")</f>
        <v>#N/A</v>
      </c>
      <c r="P110" s="152" t="e">
        <f>IF($A$110='Andrew-SESSION'!$A$160,INDEX('Andrew-SESSION'!$K$160:$T$176, MATCH("*HIIT*",'Andrew-SESSION'!$B$160:$B$176,0), MATCH("*1st*",'Andrew-SESSION'!$K$7:$T$7,0)),"")</f>
        <v>#N/A</v>
      </c>
      <c r="Q110" s="119" t="e">
        <f>INDEX('Andrew-SESSION'!$L$169:$U$176, MATCH("*HIIT*",'Andrew-SESSION'!$B$169:$B$176,0), MATCH("*1st*",'Andrew-SESSION'!$K$7:$T$7,0))</f>
        <v>#N/A</v>
      </c>
      <c r="R110" s="119">
        <f>'Andrew-SESSION'!U169</f>
        <v>0</v>
      </c>
      <c r="S110" s="116"/>
      <c r="T110" s="116"/>
      <c r="U110" s="120">
        <f>'Andrew-SESSION'!A170</f>
        <v>0</v>
      </c>
      <c r="V110" s="120">
        <f>'Andrew-SESSION'!A171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IF($A$110='Andrew-SESSION'!$A$160,INDEX('Andrew-SESSION'!$K$160:$T$176, MATCH("*Squat*",'Andrew-SESSION'!$B$160:$B$176,0), MATCH("*1st*",'Andrew-SESSION'!$K$7:$T$7,0)),"")</f>
        <v>#N/A</v>
      </c>
      <c r="D111" s="132" t="e">
        <f>INDEX('Andrew-SESSION'!L$160:U$176, MATCH("*Squat*",'Andrew-SESSION'!$B$160:$B$176,0), MATCH("*1st*",'Andrew-SESSION'!K$7:T$7,0))</f>
        <v>#N/A</v>
      </c>
      <c r="E111" s="131" t="e">
        <f>IF($A$110='Andrew-SESSION'!$A$160,INDEX('Andrew-SESSION'!$K$160:$T$176, MATCH("*Deadlift*",'Andrew-SESSION'!$B$160:$B$176,0), MATCH("*1st*",'Andrew-SESSION'!$K$7:$T$7,0)),"")</f>
        <v>#N/A</v>
      </c>
      <c r="F111" s="131" t="e">
        <f>INDEX('Andrew-SESSION'!$L$160:$U$176, MATCH("*Deadlift*",'Andrew-SESSION'!$B$160:$B$176,0), MATCH("*1st*",'Andrew-SESSION'!$K$7:$T$7,0))</f>
        <v>#N/A</v>
      </c>
      <c r="G111" s="131" t="e">
        <f>IF($A$110='Andrew-SESSION'!$A$160,INDEX('Andrew-SESSION'!$K$160:$T$176, MATCH("*Bench Press*",'Andrew-SESSION'!$B$160:$B$176,0), MATCH("*1st*",'Andrew-SESSION'!$K$7:$T$7,0)),"")</f>
        <v>#N/A</v>
      </c>
      <c r="H111" s="131" t="e">
        <f>INDEX('Andrew-SESSION'!$L$160:$U$176, MATCH("*Bench Press*",'Andrew-SESSION'!$B$160:$B$176,0), MATCH("*1st*",'Andrew-SESSION'!$K$7:$T$7,0))</f>
        <v>#N/A</v>
      </c>
      <c r="I111" s="132">
        <f>IF($A$110='Andrew-SESSION'!$A$160,INDEX('Andrew-SESSION'!$K$160:$T$176, MATCH("*Military*",'Andrew-SESSION'!$B$160:$B$176,0), MATCH("*1st*",'Andrew-SESSION'!$K$7:$T$7,0)),"")</f>
        <v>25</v>
      </c>
      <c r="J111" s="48">
        <f>INDEX('Andrew-SESSION'!$L$160:$U$176, MATCH("*Military*",'Andrew-SESSION'!$B$160:$B$176,0), MATCH("*1st*",'Andrew-SESSION'!$K$7:$T$7,0))</f>
        <v>12</v>
      </c>
      <c r="K111" s="131" t="e">
        <f>IF($A$110='Andrew-SESSION'!$A$160,INDEX('Andrew-SESSION'!$K$160:$T$176, MATCH("*Clean *",'Andrew-SESSION'!$B$160:$B$176,0), MATCH("*1st*",'Andrew-SESSION'!$K$7:$T$7,0)),"")</f>
        <v>#N/A</v>
      </c>
      <c r="L111" s="48" t="e">
        <f>INDEX('Andrew-SESSION'!$L$160:$U$176, MATCH("*Clean *",'Andrew-SESSION'!$B$160:$B$176,0), MATCH("*1st*",'Andrew-SESSION'!$K$7:$T$7,0))</f>
        <v>#N/A</v>
      </c>
      <c r="M111" s="131" t="e">
        <f>IF($A$110='Andrew-SESSION'!$A$160,INDEX('Andrew-SESSION'!$K$160:$T$176, MATCH("*Lat Pulldown*",'Andrew-SESSION'!$B$160:$B$176,0), MATCH("*1st*",'Andrew-SESSION'!$K$7:$T$7,0)),"")</f>
        <v>#N/A</v>
      </c>
      <c r="N111" s="48" t="e">
        <f>INDEX('Andrew-SESSION'!$L$160:$U$176, MATCH("*Lat Pulldown*",'Andrew-SESSION'!$B$160:$B$176,0), MATCH("*1st*",'Andrew-SESSION'!$K$7:$T$7,0))</f>
        <v>#N/A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IF($A$110='Andrew-SESSION'!$A$160,INDEX('Andrew-SESSION'!$K$160:$T$176, MATCH("*Squat*",'Andrew-SESSION'!$B$160:$B$176,0), MATCH("*2nd*",'Andrew-SESSION'!$K$7:$T$7,0)),"")</f>
        <v>#N/A</v>
      </c>
      <c r="D112" s="132" t="e">
        <f>INDEX('Andrew-SESSION'!L$160:U$176, MATCH("*Squat*",'Andrew-SESSION'!$B$160:$B$176,0), MATCH("*2nd*",'Andrew-SESSION'!K$7:T$7,0))</f>
        <v>#N/A</v>
      </c>
      <c r="E112" s="131" t="e">
        <f>IF($A$110='Andrew-SESSION'!$A$160,INDEX('Andrew-SESSION'!$K$160:$T$176, MATCH("*Deadlift*",'Andrew-SESSION'!$B$160:$B$176,0), MATCH("*2ND*",'Andrew-SESSION'!$K$7:$T$7,0)),"")</f>
        <v>#N/A</v>
      </c>
      <c r="F112" s="131" t="e">
        <f>INDEX('Andrew-SESSION'!$L$160:$U$176, MATCH("*Deadlift*",'Andrew-SESSION'!$B$160:$B$176,0), MATCH("*2nd*",'Andrew-SESSION'!$K$7:$T$7,0))</f>
        <v>#N/A</v>
      </c>
      <c r="G112" s="131" t="e">
        <f>IF($A$110='Andrew-SESSION'!$A$160,INDEX('Andrew-SESSION'!$K$160:$T$176, MATCH("*Bench Press*",'Andrew-SESSION'!$B$160:$B$176,0), MATCH("*2ND*",'Andrew-SESSION'!$K$7:$T$7,0)),"")</f>
        <v>#N/A</v>
      </c>
      <c r="H112" s="131" t="e">
        <f>INDEX('Andrew-SESSION'!$L$160:$U$176, MATCH("*Bench Press*",'Andrew-SESSION'!$B$160:$B$176,0), MATCH("*2nd*",'Andrew-SESSION'!$K$7:$T$7,0))</f>
        <v>#N/A</v>
      </c>
      <c r="I112" s="132">
        <f>IF($A$110='Andrew-SESSION'!$A$160,INDEX('Andrew-SESSION'!$K$160:$T$176, MATCH("*Military*",'Andrew-SESSION'!$B$160:$B$176,0), MATCH("*2ND*",'Andrew-SESSION'!$K$7:$T$7,0)),"")</f>
        <v>25</v>
      </c>
      <c r="J112" s="44">
        <f>INDEX('Andrew-SESSION'!$L$160:$U$176, MATCH("*Military*",'Andrew-SESSION'!$B$160:$B$176,0), MATCH("*2nd*",'Andrew-SESSION'!$K$7:$T$7,0))</f>
        <v>12</v>
      </c>
      <c r="K112" s="131" t="e">
        <f>IF($A$110='Andrew-SESSION'!$A$160,INDEX('Andrew-SESSION'!$K$160:$T$176, MATCH("*Clean *",'Andrew-SESSION'!$B$160:$B$176,0), MATCH("*2ND*",'Andrew-SESSION'!$K$7:$T$7,0)),"")</f>
        <v>#N/A</v>
      </c>
      <c r="L112" s="44" t="e">
        <f>INDEX('Andrew-SESSION'!$L$160:$U$176, MATCH("*Clean *",'Andrew-SESSION'!$B$160:$B$176,0), MATCH("*2nd*",'Andrew-SESSION'!$K$7:$T$7,0))</f>
        <v>#N/A</v>
      </c>
      <c r="M112" s="131" t="e">
        <f>IF($A$110='Andrew-SESSION'!$A$160,INDEX('Andrew-SESSION'!$K$160:$T$176, MATCH("*Lat Pulldown*",'Andrew-SESSION'!$B$160:$B$176,0), MATCH("*2ND*",'Andrew-SESSION'!$K$7:$T$7,0)),"")</f>
        <v>#N/A</v>
      </c>
      <c r="N112" s="44" t="e">
        <f>INDEX('Andrew-SESSION'!$L$160:$U$176, MATCH("*Lat Pulldown*",'Andrew-SESSION'!$B$160:$B$176,0), MATCH("*2nd*",'Andrew-SESSION'!$K$7:$T$7,0))</f>
        <v>#N/A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IF($A$110='Andrew-SESSION'!$A$160,INDEX('Andrew-SESSION'!$K$160:$T$176, MATCH("*Squat*",'Andrew-SESSION'!$B$160:$B$176,0), MATCH("*3rd*",'Andrew-SESSION'!$K$7:$T$7,0)),"")</f>
        <v>#N/A</v>
      </c>
      <c r="D113" s="132" t="e">
        <f>INDEX('Andrew-SESSION'!L$160:U$176, MATCH("*Squat*",'Andrew-SESSION'!$B$160:$B$176,0), MATCH("*3rd*",'Andrew-SESSION'!K$7:T$7,0))</f>
        <v>#N/A</v>
      </c>
      <c r="E113" s="131" t="e">
        <f>IF($A$110='Andrew-SESSION'!$A$160,INDEX('Andrew-SESSION'!$K$160:$T$176, MATCH("*Deadlift*",'Andrew-SESSION'!$B$160:$B$176,0), MATCH("*3rd*",'Andrew-SESSION'!$K$7:$T$7,0)),"")</f>
        <v>#N/A</v>
      </c>
      <c r="F113" s="131" t="e">
        <f>INDEX('Andrew-SESSION'!$L$160:$U$176, MATCH("*Deadlift*",'Andrew-SESSION'!$B$160:$B$176,0), MATCH("*3rd*",'Andrew-SESSION'!$K$7:$T$7,0))</f>
        <v>#N/A</v>
      </c>
      <c r="G113" s="131" t="e">
        <f>IF($A$110='Andrew-SESSION'!$A$160,INDEX('Andrew-SESSION'!$K$160:$T$176, MATCH("*Bench Press*",'Andrew-SESSION'!$B$160:$B$176,0), MATCH("*3rd*",'Andrew-SESSION'!$K$7:$T$7,0)),"")</f>
        <v>#N/A</v>
      </c>
      <c r="H113" s="131" t="e">
        <f>INDEX('Andrew-SESSION'!$L$160:$U$176, MATCH("*Bench Press*",'Andrew-SESSION'!$B$160:$B$176,0), MATCH("*3rd*",'Andrew-SESSION'!$K$7:$T$7,0))</f>
        <v>#N/A</v>
      </c>
      <c r="I113" s="132">
        <f>IF($A$110='Andrew-SESSION'!$A$160,INDEX('Andrew-SESSION'!$K$160:$T$176, MATCH("*Military*",'Andrew-SESSION'!$B$160:$B$176,0), MATCH("*3rd*",'Andrew-SESSION'!$K$7:$T$7,0)),"")</f>
        <v>25</v>
      </c>
      <c r="J113" s="44">
        <f>INDEX('Andrew-SESSION'!$L$160:$U$176, MATCH("*Military*",'Andrew-SESSION'!$B$160:$B$176,0), MATCH("*3rd*",'Andrew-SESSION'!$K$7:$T$7,0))</f>
        <v>12</v>
      </c>
      <c r="K113" s="131" t="e">
        <f>IF($A$110='Andrew-SESSION'!$A$160,INDEX('Andrew-SESSION'!$K$160:$T$176, MATCH("*Clean *",'Andrew-SESSION'!$B$160:$B$176,0), MATCH("*3rd*",'Andrew-SESSION'!$K$7:$T$7,0)),"")</f>
        <v>#N/A</v>
      </c>
      <c r="L113" s="44" t="e">
        <f>INDEX('Andrew-SESSION'!$L$160:$U$176, MATCH("*Clean *",'Andrew-SESSION'!$B$160:$B$176,0), MATCH("*3rd*",'Andrew-SESSION'!$K$7:$T$7,0))</f>
        <v>#N/A</v>
      </c>
      <c r="M113" s="131" t="e">
        <f>IF($A$110='Andrew-SESSION'!$A$160,INDEX('Andrew-SESSION'!$K$160:$T$176, MATCH("*Lat Pulldown*",'Andrew-SESSION'!$B$160:$B$176,0), MATCH("*3rd*",'Andrew-SESSION'!$K$7:$T$7,0)),"")</f>
        <v>#N/A</v>
      </c>
      <c r="N113" s="44" t="e">
        <f>INDEX('Andrew-SESSION'!$L$160:$U$176, MATCH("*Lat Pulldown*",'Andrew-SESSION'!$B$160:$B$176,0), MATCH("*3rd*",'Andrew-SESSION'!$K$7:$T$7,0))</f>
        <v>#N/A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IF($A$110='Andrew-SESSION'!$A$160,INDEX('Andrew-SESSION'!$K$160:$T$176, MATCH("*Squat*",'Andrew-SESSION'!$B$160:$B$176,0), MATCH("*4th*",'Andrew-SESSION'!$K$7:$T$7,0)),"")</f>
        <v>#N/A</v>
      </c>
      <c r="D114" s="132" t="e">
        <f>INDEX('Andrew-SESSION'!L$160:U$176, MATCH("*Squat*",'Andrew-SESSION'!$B$160:$B$176,0), MATCH("*4th*",'Andrew-SESSION'!K$7:T$7,0))</f>
        <v>#N/A</v>
      </c>
      <c r="E114" s="131" t="e">
        <f>IF($A$110='Andrew-SESSION'!$A$160,INDEX('Andrew-SESSION'!$K$160:$T$176, MATCH("*Deadlift*",'Andrew-SESSION'!$B$160:$B$176,0), MATCH("*4th*",'Andrew-SESSION'!$K$7:$T$7,0)),"")</f>
        <v>#N/A</v>
      </c>
      <c r="F114" s="131" t="e">
        <f>INDEX('Andrew-SESSION'!$L$160:$U$176, MATCH("*Deadlift*",'Andrew-SESSION'!$B$160:$B$176,0), MATCH("*4th*",'Andrew-SESSION'!$K$7:$T$7,0))</f>
        <v>#N/A</v>
      </c>
      <c r="G114" s="131" t="e">
        <f>IF($A$110='Andrew-SESSION'!$A$160,INDEX('Andrew-SESSION'!$K$160:$T$176, MATCH("*Bench Press*",'Andrew-SESSION'!$B$160:$B$176,0), MATCH("*4th*",'Andrew-SESSION'!$K$7:$T$7,0)),"")</f>
        <v>#N/A</v>
      </c>
      <c r="H114" s="131" t="e">
        <f>INDEX('Andrew-SESSION'!$L$160:$U$176, MATCH("*Bench Press*",'Andrew-SESSION'!$B$160:$B$176,0), MATCH("*4th*",'Andrew-SESSION'!$K$7:$T$7,0))</f>
        <v>#N/A</v>
      </c>
      <c r="I114" s="132">
        <f>IF($A$110='Andrew-SESSION'!$A$160,INDEX('Andrew-SESSION'!$K$160:$T$176, MATCH("*Military*",'Andrew-SESSION'!$B$160:$B$176,0), MATCH("*4th*",'Andrew-SESSION'!$K$7:$T$7,0)),"")</f>
        <v>0</v>
      </c>
      <c r="J114" s="44">
        <f>INDEX('Andrew-SESSION'!$L$160:$U$176, MATCH("*Military*",'Andrew-SESSION'!$B$160:$B$176,0), MATCH("*4th*",'Andrew-SESSION'!$K$7:$T$7,0))</f>
        <v>0</v>
      </c>
      <c r="K114" s="131" t="e">
        <f>IF($A$110='Andrew-SESSION'!$A$160,INDEX('Andrew-SESSION'!$K$160:$T$176, MATCH("*Clean *",'Andrew-SESSION'!$B$160:$B$176,0), MATCH("*4th*",'Andrew-SESSION'!$K$7:$T$7,0)),"")</f>
        <v>#N/A</v>
      </c>
      <c r="L114" s="44" t="e">
        <f>INDEX('Andrew-SESSION'!$L$160:$U$176, MATCH("*Clean *",'Andrew-SESSION'!$B$160:$B$176,0), MATCH("*4th*",'Andrew-SESSION'!$K$7:$T$7,0))</f>
        <v>#N/A</v>
      </c>
      <c r="M114" s="131" t="e">
        <f>IF($A$110='Andrew-SESSION'!$A$160,INDEX('Andrew-SESSION'!$K$160:$T$176, MATCH("*Lat Pulldown*",'Andrew-SESSION'!$B$160:$B$176,0), MATCH("*4th*",'Andrew-SESSION'!$K$7:$T$7,0)),"")</f>
        <v>#N/A</v>
      </c>
      <c r="N114" s="44" t="e">
        <f>INDEX('Andrew-SESSION'!$L$160:$U$176, MATCH("*Lat Pulldown*",'Andrew-SESSION'!$B$160:$B$176,0), MATCH("*4th*",'Andrew-SESSION'!$K$7:$T$7,0))</f>
        <v>#N/A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IF($A$110='Andrew-SESSION'!$A$160,INDEX('Andrew-SESSION'!$K$160:$T$176, MATCH("*Squat*",'Andrew-SESSION'!$B$160:$B$176,0), MATCH("*5th*",'Andrew-SESSION'!$K$7:$T$7,0)),"")</f>
        <v>#N/A</v>
      </c>
      <c r="D115" s="132" t="e">
        <f>INDEX('Andrew-SESSION'!L$160:U$176, MATCH("*Squat*",'Andrew-SESSION'!$B$160:$B$176,0), MATCH("*5th*",'Andrew-SESSION'!K$7:T$7,0))</f>
        <v>#N/A</v>
      </c>
      <c r="E115" s="131" t="e">
        <f>IF($A$110='Andrew-SESSION'!$A$160,INDEX('Andrew-SESSION'!$K$160:$T$176, MATCH("*Deadlift*",'Andrew-SESSION'!$B$160:$B$176,0), MATCH("*5th*",'Andrew-SESSION'!$K$7:$T$7,0)),"")</f>
        <v>#N/A</v>
      </c>
      <c r="F115" s="131" t="e">
        <f>INDEX('Andrew-SESSION'!$L$160:$U$176, MATCH("*Deadlift*",'Andrew-SESSION'!$B$160:$B$176,0), MATCH("*5th*",'Andrew-SESSION'!$K$7:$T$7,0))</f>
        <v>#N/A</v>
      </c>
      <c r="G115" s="131" t="e">
        <f>IF($A$110='Andrew-SESSION'!$A$160,INDEX('Andrew-SESSION'!$K$160:$T$176, MATCH("*Bench Press*",'Andrew-SESSION'!$B$160:$B$176,0), MATCH("*5th*",'Andrew-SESSION'!$K$7:$T$7,0)),"")</f>
        <v>#N/A</v>
      </c>
      <c r="H115" s="131" t="e">
        <f>INDEX('Andrew-SESSION'!$L$160:$U$176, MATCH("*Bench Press*",'Andrew-SESSION'!$B$160:$B$176,0), MATCH("*5th*",'Andrew-SESSION'!$K$7:$T$7,0))</f>
        <v>#N/A</v>
      </c>
      <c r="I115" s="132">
        <f>IF($A$110='Andrew-SESSION'!$A$160,INDEX('Andrew-SESSION'!$K$160:$T$176, MATCH("*Military*",'Andrew-SESSION'!$B$160:$B$176,0), MATCH("*5th*",'Andrew-SESSION'!$K$7:$T$7,0)),"")</f>
        <v>0</v>
      </c>
      <c r="J115" s="44">
        <f>INDEX('Andrew-SESSION'!$L$160:$U$176, MATCH("*Military*",'Andrew-SESSION'!$B$160:$B$176,0), MATCH("*5th*",'Andrew-SESSION'!$K$7:$T$7,0))</f>
        <v>0</v>
      </c>
      <c r="K115" s="131" t="e">
        <f>IF($A$110='Andrew-SESSION'!$A$160,INDEX('Andrew-SESSION'!$K$160:$T$176, MATCH("*Clean *",'Andrew-SESSION'!$B$160:$B$176,0), MATCH("*5th*",'Andrew-SESSION'!$K$7:$T$7,0)),"")</f>
        <v>#N/A</v>
      </c>
      <c r="L115" s="44" t="e">
        <f>INDEX('Andrew-SESSION'!$L$160:$U$176, MATCH("*Clean *",'Andrew-SESSION'!$B$160:$B$176,0), MATCH("*5th*",'Andrew-SESSION'!$K$7:$T$7,0))</f>
        <v>#N/A</v>
      </c>
      <c r="M115" s="131" t="e">
        <f>IF($A$110='Andrew-SESSION'!$A$160,INDEX('Andrew-SESSION'!$K$160:$T$176, MATCH("*Lat Pulldown*",'Andrew-SESSION'!$B$160:$B$176,0), MATCH("*5th*",'Andrew-SESSION'!$K$7:$T$7,0)),"")</f>
        <v>#N/A</v>
      </c>
      <c r="N115" s="44" t="e">
        <f>INDEX('Andrew-SESSION'!$L$160:$U$176, MATCH("*Lat Pulldown*",'Andrew-SESSION'!$B$160:$B$176,0), MATCH("*5th*",'Andrew-SESSION'!$K$7:$T$7,0))</f>
        <v>#N/A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'Andrew-SESSION'!A169</f>
        <v>42301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 t="e">
        <f>MAX(E117:E121)</f>
        <v>#N/A</v>
      </c>
      <c r="F116" s="116" t="e">
        <f t="array" ref="F116">MAX(IF(E117:E121=E116,F117:F121))</f>
        <v>#N/A</v>
      </c>
      <c r="G116" s="116" t="e">
        <f>MAX(G117:G121)</f>
        <v>#N/A</v>
      </c>
      <c r="H116" s="116" t="e">
        <f t="array" ref="H116">MAX(IF(G117:G121=G116,H117:H121))</f>
        <v>#N/A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52" t="e">
        <f>IF($A$116='Andrew-SESSION'!$A$169,INDEX('Andrew-SESSION'!$K$169:$T$185, MATCH("*1k Row*",'Andrew-SESSION'!$B$169:$B$185,0), MATCH("*1st*",'Andrew-SESSION'!$K$7:$T$7,0)),"")</f>
        <v>#N/A</v>
      </c>
      <c r="P116" s="152" t="e">
        <f>IF($A$116='Andrew-SESSION'!$A$169,INDEX('Andrew-SESSION'!$K$169:$T$185, MATCH("*HIIT*",'Andrew-SESSION'!$B$169:$B$185,0), MATCH("*1st*",'Andrew-SESSION'!$K$7:$T$7,0)),"")</f>
        <v>#N/A</v>
      </c>
      <c r="Q116" s="119" t="e">
        <f>INDEX('Andrew-SESSION'!$L$178:$U$185, MATCH("*HIIT*",'Andrew-SESSION'!$B$178:$B$185,0), MATCH("*1st*",'Andrew-SESSION'!$K$7:$T$7,0))</f>
        <v>#N/A</v>
      </c>
      <c r="R116" s="119">
        <f>'Andrew-SESSION'!U178</f>
        <v>0</v>
      </c>
      <c r="S116" s="116"/>
      <c r="T116" s="116"/>
      <c r="U116" s="120">
        <f>'Andrew-SESSION'!A179</f>
        <v>0</v>
      </c>
      <c r="V116" s="120">
        <f>'Andrew-SESSION'!A180</f>
        <v>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IF($A$116='Andrew-SESSION'!$A$169,INDEX('Andrew-SESSION'!$K$169:$T$185, MATCH("*Squat*",'Andrew-SESSION'!$B$169:$B$185,0), MATCH("*1st*",'Andrew-SESSION'!$K$7:$T$7,0)),"")</f>
        <v>#N/A</v>
      </c>
      <c r="D117" s="132" t="e">
        <f>INDEX('Andrew-SESSION'!L$169:U$185, MATCH("*Squat*",'Andrew-SESSION'!$B$169:$B$185,0), MATCH("*1st*",'Andrew-SESSION'!K$7:T$7,0))</f>
        <v>#N/A</v>
      </c>
      <c r="E117" s="131" t="e">
        <f>IF($A$116='Andrew-SESSION'!$A$169,INDEX('Andrew-SESSION'!$K$169:$T$185, MATCH("*Deadlift*",'Andrew-SESSION'!$B$169:$B$185,0), MATCH("*1st*",'Andrew-SESSION'!$K$7:$T$7,0)),"")</f>
        <v>#N/A</v>
      </c>
      <c r="F117" s="131" t="e">
        <f>INDEX('Andrew-SESSION'!$L$169:$U$185, MATCH("*Deadlift*",'Andrew-SESSION'!$B$169:$B$185,0), MATCH("*1st*",'Andrew-SESSION'!$K$7:$T$7,0))</f>
        <v>#N/A</v>
      </c>
      <c r="G117" s="131" t="e">
        <f>IF($A$116='Andrew-SESSION'!$A$169,INDEX('Andrew-SESSION'!$K$169:$T$185, MATCH("*Bench Press*",'Andrew-SESSION'!$B$169:$B$185,0), MATCH("*1st*",'Andrew-SESSION'!$K$7:$T$7,0)),"")</f>
        <v>#N/A</v>
      </c>
      <c r="H117" s="131" t="e">
        <f>INDEX('Andrew-SESSION'!$L$169:$U$185, MATCH("*Bench Press*",'Andrew-SESSION'!$B$169:$B$185,0), MATCH("*1st*",'Andrew-SESSION'!$K$7:$T$7,0))</f>
        <v>#N/A</v>
      </c>
      <c r="I117" s="132" t="e">
        <f>IF($A$116='Andrew-SESSION'!$A$169,INDEX('Andrew-SESSION'!$K$169:$T$185, MATCH("*Military*",'Andrew-SESSION'!$B$169:$B$185,0), MATCH("*1st*",'Andrew-SESSION'!$K$7:$T$7,0)),"")</f>
        <v>#N/A</v>
      </c>
      <c r="J117" s="48" t="e">
        <f>INDEX('Andrew-SESSION'!$L$169:$U$185, MATCH("*Military*",'Andrew-SESSION'!$B$169:$B$185,0), MATCH("*1st*",'Andrew-SESSION'!$K$7:$T$7,0))</f>
        <v>#N/A</v>
      </c>
      <c r="K117" s="131" t="e">
        <f>IF($A$116='Andrew-SESSION'!$A$169,INDEX('Andrew-SESSION'!$K$169:$T$185, MATCH("*Clean *",'Andrew-SESSION'!$B$169:$B$185,0), MATCH("*1st*",'Andrew-SESSION'!$K$7:$T$7,0)),"")</f>
        <v>#N/A</v>
      </c>
      <c r="L117" s="48" t="e">
        <f>INDEX('Andrew-SESSION'!$L$169:$U$185, MATCH("*Clean *",'Andrew-SESSION'!$B$169:$B$185,0), MATCH("*1st*",'Andrew-SESSION'!$K$7:$T$7,0))</f>
        <v>#N/A</v>
      </c>
      <c r="M117" s="131" t="e">
        <f>IF($A$116='Andrew-SESSION'!$A$169,INDEX('Andrew-SESSION'!$K$169:$T$185, MATCH("*Lat Pulldown*",'Andrew-SESSION'!$B$169:$B$185,0), MATCH("*1st*",'Andrew-SESSION'!$K$7:$T$7,0)),"")</f>
        <v>#N/A</v>
      </c>
      <c r="N117" s="48" t="e">
        <f>INDEX('Andrew-SESSION'!$L$169:$U$185, MATCH("*Lat Pulldown*",'Andrew-SESSION'!$B$169:$B$185,0), MATCH("*1st*",'Andrew-SESSION'!$K$7:$T$7,0))</f>
        <v>#N/A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IF($A$116='Andrew-SESSION'!$A$169,INDEX('Andrew-SESSION'!$K$169:$T$185, MATCH("*Squat*",'Andrew-SESSION'!$B$169:$B$185,0), MATCH("*2nd*",'Andrew-SESSION'!$K$7:$T$7,0)),"")</f>
        <v>#N/A</v>
      </c>
      <c r="D118" s="132" t="e">
        <f>INDEX('Andrew-SESSION'!L$169:U$185, MATCH("*Squat*",'Andrew-SESSION'!$B$169:$B$185,0), MATCH("*2nd*",'Andrew-SESSION'!K$7:T$7,0))</f>
        <v>#N/A</v>
      </c>
      <c r="E118" s="131" t="e">
        <f>IF($A$116='Andrew-SESSION'!$A$169,INDEX('Andrew-SESSION'!$K$169:$T$185, MATCH("*Deadlift*",'Andrew-SESSION'!$B$169:$B$185,0), MATCH("*2ND*",'Andrew-SESSION'!$K$7:$T$7,0)),"")</f>
        <v>#N/A</v>
      </c>
      <c r="F118" s="131" t="e">
        <f>INDEX('Andrew-SESSION'!$L$169:$U$185, MATCH("*Deadlift*",'Andrew-SESSION'!$B$169:$B$185,0), MATCH("*2nd*",'Andrew-SESSION'!$K$7:$T$7,0))</f>
        <v>#N/A</v>
      </c>
      <c r="G118" s="131" t="e">
        <f>IF($A$116='Andrew-SESSION'!$A$169,INDEX('Andrew-SESSION'!$K$169:$T$185, MATCH("*Bench Press*",'Andrew-SESSION'!$B$169:$B$185,0), MATCH("*2ND*",'Andrew-SESSION'!$K$7:$T$7,0)),"")</f>
        <v>#N/A</v>
      </c>
      <c r="H118" s="131" t="e">
        <f>INDEX('Andrew-SESSION'!$L$169:$U$185, MATCH("*Bench Press*",'Andrew-SESSION'!$B$169:$B$185,0), MATCH("*2nd*",'Andrew-SESSION'!$K$7:$T$7,0))</f>
        <v>#N/A</v>
      </c>
      <c r="I118" s="132" t="e">
        <f>IF($A$116='Andrew-SESSION'!$A$169,INDEX('Andrew-SESSION'!$K$169:$T$185, MATCH("*Military*",'Andrew-SESSION'!$B$169:$B$185,0), MATCH("*2ND*",'Andrew-SESSION'!$K$7:$T$7,0)),"")</f>
        <v>#N/A</v>
      </c>
      <c r="J118" s="44" t="e">
        <f>INDEX('Andrew-SESSION'!$L$169:$U$185, MATCH("*Military*",'Andrew-SESSION'!$B$169:$B$185,0), MATCH("*2nd*",'Andrew-SESSION'!$K$7:$T$7,0))</f>
        <v>#N/A</v>
      </c>
      <c r="K118" s="131" t="e">
        <f>IF($A$116='Andrew-SESSION'!$A$169,INDEX('Andrew-SESSION'!$K$169:$T$185, MATCH("*Clean *",'Andrew-SESSION'!$B$169:$B$185,0), MATCH("*2ND*",'Andrew-SESSION'!$K$7:$T$7,0)),"")</f>
        <v>#N/A</v>
      </c>
      <c r="L118" s="44" t="e">
        <f>INDEX('Andrew-SESSION'!$L$169:$U$185, MATCH("*Clean *",'Andrew-SESSION'!$B$169:$B$185,0), MATCH("*2nd*",'Andrew-SESSION'!$K$7:$T$7,0))</f>
        <v>#N/A</v>
      </c>
      <c r="M118" s="131" t="e">
        <f>IF($A$116='Andrew-SESSION'!$A$169,INDEX('Andrew-SESSION'!$K$169:$T$185, MATCH("*Lat Pulldown*",'Andrew-SESSION'!$B$169:$B$185,0), MATCH("*2ND*",'Andrew-SESSION'!$K$7:$T$7,0)),"")</f>
        <v>#N/A</v>
      </c>
      <c r="N118" s="44" t="e">
        <f>INDEX('Andrew-SESSION'!$L$169:$U$185, MATCH("*Lat Pulldown*",'Andrew-SESSION'!$B$169:$B$185,0), MATCH("*2nd*",'Andrew-SESSION'!$K$7:$T$7,0))</f>
        <v>#N/A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IF($A$116='Andrew-SESSION'!$A$169,INDEX('Andrew-SESSION'!$K$169:$T$185, MATCH("*Squat*",'Andrew-SESSION'!$B$169:$B$185,0), MATCH("*3rd*",'Andrew-SESSION'!$K$7:$T$7,0)),"")</f>
        <v>#N/A</v>
      </c>
      <c r="D119" s="132" t="e">
        <f>INDEX('Andrew-SESSION'!L$169:U$185, MATCH("*Squat*",'Andrew-SESSION'!$B$169:$B$185,0), MATCH("*3rd*",'Andrew-SESSION'!K$7:T$7,0))</f>
        <v>#N/A</v>
      </c>
      <c r="E119" s="131" t="e">
        <f>IF($A$116='Andrew-SESSION'!$A$169,INDEX('Andrew-SESSION'!$K$169:$T$185, MATCH("*Deadlift*",'Andrew-SESSION'!$B$169:$B$185,0), MATCH("*3rd*",'Andrew-SESSION'!$K$7:$T$7,0)),"")</f>
        <v>#N/A</v>
      </c>
      <c r="F119" s="131" t="e">
        <f>INDEX('Andrew-SESSION'!$L$169:$U$185, MATCH("*Deadlift*",'Andrew-SESSION'!$B$169:$B$185,0), MATCH("*3rd*",'Andrew-SESSION'!$K$7:$T$7,0))</f>
        <v>#N/A</v>
      </c>
      <c r="G119" s="131" t="e">
        <f>IF($A$116='Andrew-SESSION'!$A$169,INDEX('Andrew-SESSION'!$K$169:$T$185, MATCH("*Bench Press*",'Andrew-SESSION'!$B$169:$B$185,0), MATCH("*3rd*",'Andrew-SESSION'!$K$7:$T$7,0)),"")</f>
        <v>#N/A</v>
      </c>
      <c r="H119" s="131" t="e">
        <f>INDEX('Andrew-SESSION'!$L$169:$U$185, MATCH("*Bench Press*",'Andrew-SESSION'!$B$169:$B$185,0), MATCH("*3rd*",'Andrew-SESSION'!$K$7:$T$7,0))</f>
        <v>#N/A</v>
      </c>
      <c r="I119" s="132" t="e">
        <f>IF($A$116='Andrew-SESSION'!$A$169,INDEX('Andrew-SESSION'!$K$169:$T$185, MATCH("*Military*",'Andrew-SESSION'!$B$169:$B$185,0), MATCH("*3rd*",'Andrew-SESSION'!$K$7:$T$7,0)),"")</f>
        <v>#N/A</v>
      </c>
      <c r="J119" s="44" t="e">
        <f>INDEX('Andrew-SESSION'!$L$169:$U$185, MATCH("*Military*",'Andrew-SESSION'!$B$169:$B$185,0), MATCH("*3rd*",'Andrew-SESSION'!$K$7:$T$7,0))</f>
        <v>#N/A</v>
      </c>
      <c r="K119" s="131" t="e">
        <f>IF($A$116='Andrew-SESSION'!$A$169,INDEX('Andrew-SESSION'!$K$169:$T$185, MATCH("*Clean *",'Andrew-SESSION'!$B$169:$B$185,0), MATCH("*3rd*",'Andrew-SESSION'!$K$7:$T$7,0)),"")</f>
        <v>#N/A</v>
      </c>
      <c r="L119" s="44" t="e">
        <f>INDEX('Andrew-SESSION'!$L$169:$U$185, MATCH("*Clean *",'Andrew-SESSION'!$B$169:$B$185,0), MATCH("*3rd*",'Andrew-SESSION'!$K$7:$T$7,0))</f>
        <v>#N/A</v>
      </c>
      <c r="M119" s="131" t="e">
        <f>IF($A$116='Andrew-SESSION'!$A$169,INDEX('Andrew-SESSION'!$K$169:$T$185, MATCH("*Lat Pulldown*",'Andrew-SESSION'!$B$169:$B$185,0), MATCH("*3rd*",'Andrew-SESSION'!$K$7:$T$7,0)),"")</f>
        <v>#N/A</v>
      </c>
      <c r="N119" s="44" t="e">
        <f>INDEX('Andrew-SESSION'!$L$169:$U$185, MATCH("*Lat Pulldown*",'Andrew-SESSION'!$B$169:$B$185,0), MATCH("*3rd*",'Andrew-SESSION'!$K$7:$T$7,0))</f>
        <v>#N/A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IF($A$116='Andrew-SESSION'!$A$169,INDEX('Andrew-SESSION'!$K$169:$T$185, MATCH("*Squat*",'Andrew-SESSION'!$B$169:$B$185,0), MATCH("*4th*",'Andrew-SESSION'!$K$7:$T$7,0)),"")</f>
        <v>#N/A</v>
      </c>
      <c r="D120" s="132" t="e">
        <f>INDEX('Andrew-SESSION'!L$169:U$185, MATCH("*Squat*",'Andrew-SESSION'!$B$169:$B$185,0), MATCH("*4th*",'Andrew-SESSION'!K$7:T$7,0))</f>
        <v>#N/A</v>
      </c>
      <c r="E120" s="131" t="e">
        <f>IF($A$116='Andrew-SESSION'!$A$169,INDEX('Andrew-SESSION'!$K$169:$T$185, MATCH("*Deadlift*",'Andrew-SESSION'!$B$169:$B$185,0), MATCH("*4th*",'Andrew-SESSION'!$K$7:$T$7,0)),"")</f>
        <v>#N/A</v>
      </c>
      <c r="F120" s="131" t="e">
        <f>INDEX('Andrew-SESSION'!$L$169:$U$185, MATCH("*Deadlift*",'Andrew-SESSION'!$B$169:$B$185,0), MATCH("*4th*",'Andrew-SESSION'!$K$7:$T$7,0))</f>
        <v>#N/A</v>
      </c>
      <c r="G120" s="131" t="e">
        <f>IF($A$116='Andrew-SESSION'!$A$169,INDEX('Andrew-SESSION'!$K$169:$T$185, MATCH("*Bench Press*",'Andrew-SESSION'!$B$169:$B$185,0), MATCH("*4th*",'Andrew-SESSION'!$K$7:$T$7,0)),"")</f>
        <v>#N/A</v>
      </c>
      <c r="H120" s="131" t="e">
        <f>INDEX('Andrew-SESSION'!$L$169:$U$185, MATCH("*Bench Press*",'Andrew-SESSION'!$B$169:$B$185,0), MATCH("*4th*",'Andrew-SESSION'!$K$7:$T$7,0))</f>
        <v>#N/A</v>
      </c>
      <c r="I120" s="132" t="e">
        <f>IF($A$116='Andrew-SESSION'!$A$169,INDEX('Andrew-SESSION'!$K$169:$T$185, MATCH("*Military*",'Andrew-SESSION'!$B$169:$B$185,0), MATCH("*4th*",'Andrew-SESSION'!$K$7:$T$7,0)),"")</f>
        <v>#N/A</v>
      </c>
      <c r="J120" s="44" t="e">
        <f>INDEX('Andrew-SESSION'!$L$169:$U$185, MATCH("*Military*",'Andrew-SESSION'!$B$169:$B$185,0), MATCH("*4th*",'Andrew-SESSION'!$K$7:$T$7,0))</f>
        <v>#N/A</v>
      </c>
      <c r="K120" s="131" t="e">
        <f>IF($A$116='Andrew-SESSION'!$A$169,INDEX('Andrew-SESSION'!$K$169:$T$185, MATCH("*Clean *",'Andrew-SESSION'!$B$169:$B$185,0), MATCH("*4th*",'Andrew-SESSION'!$K$7:$T$7,0)),"")</f>
        <v>#N/A</v>
      </c>
      <c r="L120" s="44" t="e">
        <f>INDEX('Andrew-SESSION'!$L$169:$U$185, MATCH("*Clean *",'Andrew-SESSION'!$B$169:$B$185,0), MATCH("*4th*",'Andrew-SESSION'!$K$7:$T$7,0))</f>
        <v>#N/A</v>
      </c>
      <c r="M120" s="131" t="e">
        <f>IF($A$116='Andrew-SESSION'!$A$169,INDEX('Andrew-SESSION'!$K$169:$T$185, MATCH("*Lat Pulldown*",'Andrew-SESSION'!$B$169:$B$185,0), MATCH("*4th*",'Andrew-SESSION'!$K$7:$T$7,0)),"")</f>
        <v>#N/A</v>
      </c>
      <c r="N120" s="44" t="e">
        <f>INDEX('Andrew-SESSION'!$L$169:$U$185, MATCH("*Lat Pulldown*",'Andrew-SESSION'!$B$169:$B$185,0), MATCH("*4th*",'Andrew-SESSION'!$K$7:$T$7,0))</f>
        <v>#N/A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IF($A$116='Andrew-SESSION'!$A$169,INDEX('Andrew-SESSION'!$K$169:$T$185, MATCH("*Squat*",'Andrew-SESSION'!$B$169:$B$185,0), MATCH("*5th*",'Andrew-SESSION'!$K$7:$T$7,0)),"")</f>
        <v>#N/A</v>
      </c>
      <c r="D121" s="132" t="e">
        <f>INDEX('Andrew-SESSION'!L$169:U$185, MATCH("*Squat*",'Andrew-SESSION'!$B$169:$B$185,0), MATCH("*5th*",'Andrew-SESSION'!K$7:T$7,0))</f>
        <v>#N/A</v>
      </c>
      <c r="E121" s="131" t="e">
        <f>IF($A$116='Andrew-SESSION'!$A$169,INDEX('Andrew-SESSION'!$K$169:$T$185, MATCH("*Deadlift*",'Andrew-SESSION'!$B$169:$B$185,0), MATCH("*5th*",'Andrew-SESSION'!$K$7:$T$7,0)),"")</f>
        <v>#N/A</v>
      </c>
      <c r="F121" s="131" t="e">
        <f>INDEX('Andrew-SESSION'!$L$169:$U$185, MATCH("*Deadlift*",'Andrew-SESSION'!$B$169:$B$185,0), MATCH("*5th*",'Andrew-SESSION'!$K$7:$T$7,0))</f>
        <v>#N/A</v>
      </c>
      <c r="G121" s="131" t="e">
        <f>IF($A$116='Andrew-SESSION'!$A$169,INDEX('Andrew-SESSION'!$K$169:$T$185, MATCH("*Bench Press*",'Andrew-SESSION'!$B$169:$B$185,0), MATCH("*5th*",'Andrew-SESSION'!$K$7:$T$7,0)),"")</f>
        <v>#N/A</v>
      </c>
      <c r="H121" s="131" t="e">
        <f>INDEX('Andrew-SESSION'!$L$169:$U$185, MATCH("*Bench Press*",'Andrew-SESSION'!$B$169:$B$185,0), MATCH("*5th*",'Andrew-SESSION'!$K$7:$T$7,0))</f>
        <v>#N/A</v>
      </c>
      <c r="I121" s="132" t="e">
        <f>IF($A$116='Andrew-SESSION'!$A$169,INDEX('Andrew-SESSION'!$K$169:$T$185, MATCH("*Military*",'Andrew-SESSION'!$B$169:$B$185,0), MATCH("*5th*",'Andrew-SESSION'!$K$7:$T$7,0)),"")</f>
        <v>#N/A</v>
      </c>
      <c r="J121" s="44" t="e">
        <f>INDEX('Andrew-SESSION'!$L$169:$U$185, MATCH("*Military*",'Andrew-SESSION'!$B$169:$B$185,0), MATCH("*5th*",'Andrew-SESSION'!$K$7:$T$7,0))</f>
        <v>#N/A</v>
      </c>
      <c r="K121" s="131" t="e">
        <f>IF($A$116='Andrew-SESSION'!$A$169,INDEX('Andrew-SESSION'!$K$169:$T$185, MATCH("*Clean *",'Andrew-SESSION'!$B$169:$B$185,0), MATCH("*5th*",'Andrew-SESSION'!$K$7:$T$7,0)),"")</f>
        <v>#N/A</v>
      </c>
      <c r="L121" s="44" t="e">
        <f>INDEX('Andrew-SESSION'!$L$169:$U$185, MATCH("*Clean *",'Andrew-SESSION'!$B$169:$B$185,0), MATCH("*5th*",'Andrew-SESSION'!$K$7:$T$7,0))</f>
        <v>#N/A</v>
      </c>
      <c r="M121" s="131" t="e">
        <f>IF($A$116='Andrew-SESSION'!$A$169,INDEX('Andrew-SESSION'!$K$169:$T$185, MATCH("*Lat Pulldown*",'Andrew-SESSION'!$B$169:$B$185,0), MATCH("*5th*",'Andrew-SESSION'!$K$7:$T$7,0)),"")</f>
        <v>#N/A</v>
      </c>
      <c r="N121" s="44" t="e">
        <f>INDEX('Andrew-SESSION'!$L$169:$U$185, MATCH("*Lat Pulldown*",'Andrew-SESSION'!$B$169:$B$185,0), MATCH("*5th*",'Andrew-SESSION'!$K$7:$T$7,0))</f>
        <v>#N/A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'Andrew-SESSION'!A178</f>
        <v>42306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>
        <f>MAX(M123:M127)</f>
        <v>65</v>
      </c>
      <c r="N122" s="117">
        <f t="array" ref="N122">MAX(IF(M123:M127=M122,N123:N127))</f>
        <v>12</v>
      </c>
      <c r="O122" s="152" t="e">
        <f>IF($A$122='Andrew-SESSION'!$A$178,INDEX('Andrew-SESSION'!$K$178:$T$194, MATCH("*1k Row*",'Andrew-SESSION'!$B$178:$B$194,0), MATCH("*1st*",'Andrew-SESSION'!$K$7:$T$7,0)),"")</f>
        <v>#N/A</v>
      </c>
      <c r="P122" s="152" t="e">
        <f>IF($A$122='Andrew-SESSION'!$A$178,INDEX('Andrew-SESSION'!$K$178:$T$194, MATCH("*HIIT*",'Andrew-SESSION'!$B$178:$B$194,0), MATCH("*1st*",'Andrew-SESSION'!$K$7:$T$7,0)),"")</f>
        <v>#N/A</v>
      </c>
      <c r="Q122" s="119" t="e">
        <f>INDEX('Andrew-SESSION'!$L$187:$U$194, MATCH("*HIIT*",'Andrew-SESSION'!$B$187:$B$194,0), MATCH("*1st*",'Andrew-SESSION'!$K$7:$T$7,0))</f>
        <v>#N/A</v>
      </c>
      <c r="R122" s="119">
        <f>'Andrew-SESSION'!U187</f>
        <v>0</v>
      </c>
      <c r="S122" s="116"/>
      <c r="T122" s="116"/>
      <c r="U122" s="120">
        <f>'Andrew-SESSION'!A188</f>
        <v>0</v>
      </c>
      <c r="V122" s="120">
        <f>'Andrew-SESSION'!A189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IF($A$122='Andrew-SESSION'!$A$178,INDEX('Andrew-SESSION'!$K$178:$T$194, MATCH("*Squat*",'Andrew-SESSION'!$B$178:$B$194,0), MATCH("*1st*",'Andrew-SESSION'!$K$7:$T$7,0)),"")</f>
        <v>#N/A</v>
      </c>
      <c r="D123" s="132" t="e">
        <f>INDEX('Andrew-SESSION'!L$178:U$194, MATCH("*Squat*",'Andrew-SESSION'!$B$178:$B$194,0), MATCH("*1st*",'Andrew-SESSION'!K$7:T$7,0))</f>
        <v>#N/A</v>
      </c>
      <c r="E123" s="131" t="e">
        <f>IF($A$122='Andrew-SESSION'!$A$178,INDEX('Andrew-SESSION'!$K$178:$T$194, MATCH("*Deadlift*",'Andrew-SESSION'!$B$178:$B$194,0), MATCH("*1st*",'Andrew-SESSION'!$K$7:$T$7,0)),"")</f>
        <v>#N/A</v>
      </c>
      <c r="F123" s="131" t="e">
        <f>INDEX('Andrew-SESSION'!$L$178:$U$194, MATCH("*Deadlift*",'Andrew-SESSION'!$B$178:$B$194,0), MATCH("*1st*",'Andrew-SESSION'!$K$7:$T$7,0))</f>
        <v>#N/A</v>
      </c>
      <c r="G123" s="131" t="e">
        <f>IF($A$122='Andrew-SESSION'!$A$178,INDEX('Andrew-SESSION'!$K$178:$T$194, MATCH("*Bench Press*",'Andrew-SESSION'!$B$178:$B$194,0), MATCH("*1st*",'Andrew-SESSION'!$K$7:$T$7,0)),"")</f>
        <v>#N/A</v>
      </c>
      <c r="H123" s="131" t="e">
        <f>INDEX('Andrew-SESSION'!$L$178:$U$194, MATCH("*Bench Press*",'Andrew-SESSION'!$B$178:$B$194,0), MATCH("*1st*",'Andrew-SESSION'!$K$7:$T$7,0))</f>
        <v>#N/A</v>
      </c>
      <c r="I123" s="132" t="e">
        <f>IF($A$122='Andrew-SESSION'!$A$178,INDEX('Andrew-SESSION'!$K$178:$T$194, MATCH("*Military*",'Andrew-SESSION'!$B$178:$B$194,0), MATCH("*1st*",'Andrew-SESSION'!$K$7:$T$7,0)),"")</f>
        <v>#N/A</v>
      </c>
      <c r="J123" s="48" t="e">
        <f>INDEX('Andrew-SESSION'!$L$178:$U$194, MATCH("*Military*",'Andrew-SESSION'!$B$178:$B$194,0), MATCH("*1st*",'Andrew-SESSION'!$K$7:$T$7,0))</f>
        <v>#N/A</v>
      </c>
      <c r="K123" s="131" t="e">
        <f>IF($A$122='Andrew-SESSION'!$A$178,INDEX('Andrew-SESSION'!$K$178:$T$194, MATCH("*Clean *",'Andrew-SESSION'!$B$178:$B$194,0), MATCH("*1st*",'Andrew-SESSION'!$K$7:$T$7,0)),"")</f>
        <v>#N/A</v>
      </c>
      <c r="L123" s="48" t="e">
        <f>INDEX('Andrew-SESSION'!$L$178:$U$194, MATCH("*Clean *",'Andrew-SESSION'!$B$178:$B$194,0), MATCH("*1st*",'Andrew-SESSION'!$K$7:$T$7,0))</f>
        <v>#N/A</v>
      </c>
      <c r="M123" s="131">
        <f>IF($A$122='Andrew-SESSION'!$A$178,INDEX('Andrew-SESSION'!$K$178:$T$194, MATCH("*Lat Pulldown*",'Andrew-SESSION'!$B$178:$B$194,0), MATCH("*1st*",'Andrew-SESSION'!$K$7:$T$7,0)),"")</f>
        <v>65</v>
      </c>
      <c r="N123" s="48">
        <f>INDEX('Andrew-SESSION'!$L$178:$U$194, MATCH("*Lat Pulldown*",'Andrew-SESSION'!$B$178:$B$194,0), MATCH("*1st*",'Andrew-SESSION'!$K$7:$T$7,0))</f>
        <v>12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IF($A$122='Andrew-SESSION'!$A$178,INDEX('Andrew-SESSION'!$K$178:$T$194, MATCH("*Squat*",'Andrew-SESSION'!$B$178:$B$194,0), MATCH("*2nd*",'Andrew-SESSION'!$K$7:$T$7,0)),"")</f>
        <v>#N/A</v>
      </c>
      <c r="D124" s="132" t="e">
        <f>INDEX('Andrew-SESSION'!L$178:U$194, MATCH("*Squat*",'Andrew-SESSION'!$B$178:$B$194,0), MATCH("*2nd*",'Andrew-SESSION'!K$7:T$7,0))</f>
        <v>#N/A</v>
      </c>
      <c r="E124" s="131" t="e">
        <f>IF($A$122='Andrew-SESSION'!$A$178,INDEX('Andrew-SESSION'!$K$178:$T$194, MATCH("*Deadlift*",'Andrew-SESSION'!$B$178:$B$194,0), MATCH("*2ND*",'Andrew-SESSION'!$K$7:$T$7,0)),"")</f>
        <v>#N/A</v>
      </c>
      <c r="F124" s="131" t="e">
        <f>INDEX('Andrew-SESSION'!$L$178:$U$194, MATCH("*Deadlift*",'Andrew-SESSION'!$B$178:$B$194,0), MATCH("*2nd*",'Andrew-SESSION'!$K$7:$T$7,0))</f>
        <v>#N/A</v>
      </c>
      <c r="G124" s="131" t="e">
        <f>IF($A$122='Andrew-SESSION'!$A$178,INDEX('Andrew-SESSION'!$K$178:$T$194, MATCH("*Bench Press*",'Andrew-SESSION'!$B$178:$B$194,0), MATCH("*2ND*",'Andrew-SESSION'!$K$7:$T$7,0)),"")</f>
        <v>#N/A</v>
      </c>
      <c r="H124" s="131" t="e">
        <f>INDEX('Andrew-SESSION'!$L$178:$U$194, MATCH("*Bench Press*",'Andrew-SESSION'!$B$178:$B$194,0), MATCH("*2nd*",'Andrew-SESSION'!$K$7:$T$7,0))</f>
        <v>#N/A</v>
      </c>
      <c r="I124" s="132" t="e">
        <f>IF($A$122='Andrew-SESSION'!$A$178,INDEX('Andrew-SESSION'!$K$178:$T$194, MATCH("*Military*",'Andrew-SESSION'!$B$178:$B$194,0), MATCH("*2ND*",'Andrew-SESSION'!$K$7:$T$7,0)),"")</f>
        <v>#N/A</v>
      </c>
      <c r="J124" s="44" t="e">
        <f>INDEX('Andrew-SESSION'!$L$178:$U$194, MATCH("*Military*",'Andrew-SESSION'!$B$178:$B$194,0), MATCH("*2nd*",'Andrew-SESSION'!$K$7:$T$7,0))</f>
        <v>#N/A</v>
      </c>
      <c r="K124" s="131" t="e">
        <f>IF($A$122='Andrew-SESSION'!$A$178,INDEX('Andrew-SESSION'!$K$178:$T$194, MATCH("*Clean *",'Andrew-SESSION'!$B$178:$B$194,0), MATCH("*2ND*",'Andrew-SESSION'!$K$7:$T$7,0)),"")</f>
        <v>#N/A</v>
      </c>
      <c r="L124" s="44" t="e">
        <f>INDEX('Andrew-SESSION'!$L$178:$U$194, MATCH("*Clean *",'Andrew-SESSION'!$B$178:$B$194,0), MATCH("*2nd*",'Andrew-SESSION'!$K$7:$T$7,0))</f>
        <v>#N/A</v>
      </c>
      <c r="M124" s="131">
        <f>IF($A$122='Andrew-SESSION'!$A$178,INDEX('Andrew-SESSION'!$K$178:$T$194, MATCH("*Lat Pulldown*",'Andrew-SESSION'!$B$178:$B$194,0), MATCH("*2ND*",'Andrew-SESSION'!$K$7:$T$7,0)),"")</f>
        <v>45</v>
      </c>
      <c r="N124" s="44">
        <f>INDEX('Andrew-SESSION'!$L$178:$U$194, MATCH("*Lat Pulldown*",'Andrew-SESSION'!$B$178:$B$194,0), MATCH("*2nd*",'Andrew-SESSION'!$K$7:$T$7,0))</f>
        <v>12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IF($A$122='Andrew-SESSION'!$A$178,INDEX('Andrew-SESSION'!$K$178:$T$194, MATCH("*Squat*",'Andrew-SESSION'!$B$178:$B$194,0), MATCH("*3rd*",'Andrew-SESSION'!$K$7:$T$7,0)),"")</f>
        <v>#N/A</v>
      </c>
      <c r="D125" s="132" t="e">
        <f>INDEX('Andrew-SESSION'!L$178:U$194, MATCH("*Squat*",'Andrew-SESSION'!$B$178:$B$194,0), MATCH("*3rd*",'Andrew-SESSION'!K$7:T$7,0))</f>
        <v>#N/A</v>
      </c>
      <c r="E125" s="131" t="e">
        <f>IF($A$122='Andrew-SESSION'!$A$178,INDEX('Andrew-SESSION'!$K$178:$T$194, MATCH("*Deadlift*",'Andrew-SESSION'!$B$178:$B$194,0), MATCH("*3rd*",'Andrew-SESSION'!$K$7:$T$7,0)),"")</f>
        <v>#N/A</v>
      </c>
      <c r="F125" s="131" t="e">
        <f>INDEX('Andrew-SESSION'!$L$178:$U$194, MATCH("*Deadlift*",'Andrew-SESSION'!$B$178:$B$194,0), MATCH("*3rd*",'Andrew-SESSION'!$K$7:$T$7,0))</f>
        <v>#N/A</v>
      </c>
      <c r="G125" s="131" t="e">
        <f>IF($A$122='Andrew-SESSION'!$A$178,INDEX('Andrew-SESSION'!$K$178:$T$194, MATCH("*Bench Press*",'Andrew-SESSION'!$B$178:$B$194,0), MATCH("*3rd*",'Andrew-SESSION'!$K$7:$T$7,0)),"")</f>
        <v>#N/A</v>
      </c>
      <c r="H125" s="131" t="e">
        <f>INDEX('Andrew-SESSION'!$L$178:$U$194, MATCH("*Bench Press*",'Andrew-SESSION'!$B$178:$B$194,0), MATCH("*3rd*",'Andrew-SESSION'!$K$7:$T$7,0))</f>
        <v>#N/A</v>
      </c>
      <c r="I125" s="132" t="e">
        <f>IF($A$122='Andrew-SESSION'!$A$178,INDEX('Andrew-SESSION'!$K$178:$T$194, MATCH("*Military*",'Andrew-SESSION'!$B$178:$B$194,0), MATCH("*3rd*",'Andrew-SESSION'!$K$7:$T$7,0)),"")</f>
        <v>#N/A</v>
      </c>
      <c r="J125" s="44" t="e">
        <f>INDEX('Andrew-SESSION'!$L$178:$U$194, MATCH("*Military*",'Andrew-SESSION'!$B$178:$B$194,0), MATCH("*3rd*",'Andrew-SESSION'!$K$7:$T$7,0))</f>
        <v>#N/A</v>
      </c>
      <c r="K125" s="131" t="e">
        <f>IF($A$122='Andrew-SESSION'!$A$178,INDEX('Andrew-SESSION'!$K$178:$T$194, MATCH("*Clean *",'Andrew-SESSION'!$B$178:$B$194,0), MATCH("*3rd*",'Andrew-SESSION'!$K$7:$T$7,0)),"")</f>
        <v>#N/A</v>
      </c>
      <c r="L125" s="44" t="e">
        <f>INDEX('Andrew-SESSION'!$L$178:$U$194, MATCH("*Clean *",'Andrew-SESSION'!$B$178:$B$194,0), MATCH("*3rd*",'Andrew-SESSION'!$K$7:$T$7,0))</f>
        <v>#N/A</v>
      </c>
      <c r="M125" s="131">
        <f>IF($A$122='Andrew-SESSION'!$A$178,INDEX('Andrew-SESSION'!$K$178:$T$194, MATCH("*Lat Pulldown*",'Andrew-SESSION'!$B$178:$B$194,0), MATCH("*3rd*",'Andrew-SESSION'!$K$7:$T$7,0)),"")</f>
        <v>10</v>
      </c>
      <c r="N125" s="44">
        <f>INDEX('Andrew-SESSION'!$L$178:$U$194, MATCH("*Lat Pulldown*",'Andrew-SESSION'!$B$178:$B$194,0), MATCH("*3rd*",'Andrew-SESSION'!$K$7:$T$7,0))</f>
        <v>5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IF($A$122='Andrew-SESSION'!$A$178,INDEX('Andrew-SESSION'!$K$178:$T$194, MATCH("*Squat*",'Andrew-SESSION'!$B$178:$B$194,0), MATCH("*4th*",'Andrew-SESSION'!$K$7:$T$7,0)),"")</f>
        <v>#N/A</v>
      </c>
      <c r="D126" s="132" t="e">
        <f>INDEX('Andrew-SESSION'!L$178:U$194, MATCH("*Squat*",'Andrew-SESSION'!$B$178:$B$194,0), MATCH("*4th*",'Andrew-SESSION'!K$7:T$7,0))</f>
        <v>#N/A</v>
      </c>
      <c r="E126" s="131" t="e">
        <f>IF($A$122='Andrew-SESSION'!$A$178,INDEX('Andrew-SESSION'!$K$178:$T$194, MATCH("*Deadlift*",'Andrew-SESSION'!$B$178:$B$194,0), MATCH("*4th*",'Andrew-SESSION'!$K$7:$T$7,0)),"")</f>
        <v>#N/A</v>
      </c>
      <c r="F126" s="131" t="e">
        <f>INDEX('Andrew-SESSION'!$L$178:$U$194, MATCH("*Deadlift*",'Andrew-SESSION'!$B$178:$B$194,0), MATCH("*4th*",'Andrew-SESSION'!$K$7:$T$7,0))</f>
        <v>#N/A</v>
      </c>
      <c r="G126" s="131" t="e">
        <f>IF($A$122='Andrew-SESSION'!$A$178,INDEX('Andrew-SESSION'!$K$178:$T$194, MATCH("*Bench Press*",'Andrew-SESSION'!$B$178:$B$194,0), MATCH("*4th*",'Andrew-SESSION'!$K$7:$T$7,0)),"")</f>
        <v>#N/A</v>
      </c>
      <c r="H126" s="131" t="e">
        <f>INDEX('Andrew-SESSION'!$L$178:$U$194, MATCH("*Bench Press*",'Andrew-SESSION'!$B$178:$B$194,0), MATCH("*4th*",'Andrew-SESSION'!$K$7:$T$7,0))</f>
        <v>#N/A</v>
      </c>
      <c r="I126" s="132" t="e">
        <f>IF($A$122='Andrew-SESSION'!$A$178,INDEX('Andrew-SESSION'!$K$178:$T$194, MATCH("*Military*",'Andrew-SESSION'!$B$178:$B$194,0), MATCH("*4th*",'Andrew-SESSION'!$K$7:$T$7,0)),"")</f>
        <v>#N/A</v>
      </c>
      <c r="J126" s="44" t="e">
        <f>INDEX('Andrew-SESSION'!$L$178:$U$194, MATCH("*Military*",'Andrew-SESSION'!$B$178:$B$194,0), MATCH("*4th*",'Andrew-SESSION'!$K$7:$T$7,0))</f>
        <v>#N/A</v>
      </c>
      <c r="K126" s="131" t="e">
        <f>IF($A$122='Andrew-SESSION'!$A$178,INDEX('Andrew-SESSION'!$K$178:$T$194, MATCH("*Clean *",'Andrew-SESSION'!$B$178:$B$194,0), MATCH("*4th*",'Andrew-SESSION'!$K$7:$T$7,0)),"")</f>
        <v>#N/A</v>
      </c>
      <c r="L126" s="44" t="e">
        <f>INDEX('Andrew-SESSION'!$L$178:$U$194, MATCH("*Clean *",'Andrew-SESSION'!$B$178:$B$194,0), MATCH("*4th*",'Andrew-SESSION'!$K$7:$T$7,0))</f>
        <v>#N/A</v>
      </c>
      <c r="M126" s="131">
        <f>IF($A$122='Andrew-SESSION'!$A$178,INDEX('Andrew-SESSION'!$K$178:$T$194, MATCH("*Lat Pulldown*",'Andrew-SESSION'!$B$178:$B$194,0), MATCH("*4th*",'Andrew-SESSION'!$K$7:$T$7,0)),"")</f>
        <v>8</v>
      </c>
      <c r="N126" s="44">
        <f>INDEX('Andrew-SESSION'!$L$178:$U$194, MATCH("*Lat Pulldown*",'Andrew-SESSION'!$B$178:$B$194,0), MATCH("*4th*",'Andrew-SESSION'!$K$7:$T$7,0))</f>
        <v>8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IF($A$122='Andrew-SESSION'!$A$178,INDEX('Andrew-SESSION'!$K$178:$T$194, MATCH("*Squat*",'Andrew-SESSION'!$B$178:$B$194,0), MATCH("*5th*",'Andrew-SESSION'!$K$7:$T$7,0)),"")</f>
        <v>#N/A</v>
      </c>
      <c r="D127" s="132" t="e">
        <f>INDEX('Andrew-SESSION'!L$178:U$194, MATCH("*Squat*",'Andrew-SESSION'!$B$178:$B$194,0), MATCH("*5th*",'Andrew-SESSION'!K$7:T$7,0))</f>
        <v>#N/A</v>
      </c>
      <c r="E127" s="131" t="e">
        <f>IF($A$122='Andrew-SESSION'!$A$178,INDEX('Andrew-SESSION'!$K$178:$T$194, MATCH("*Deadlift*",'Andrew-SESSION'!$B$178:$B$194,0), MATCH("*5th*",'Andrew-SESSION'!$K$7:$T$7,0)),"")</f>
        <v>#N/A</v>
      </c>
      <c r="F127" s="131" t="e">
        <f>INDEX('Andrew-SESSION'!$L$178:$U$194, MATCH("*Deadlift*",'Andrew-SESSION'!$B$178:$B$194,0), MATCH("*5th*",'Andrew-SESSION'!$K$7:$T$7,0))</f>
        <v>#N/A</v>
      </c>
      <c r="G127" s="131" t="e">
        <f>IF($A$122='Andrew-SESSION'!$A$178,INDEX('Andrew-SESSION'!$K$178:$T$194, MATCH("*Bench Press*",'Andrew-SESSION'!$B$178:$B$194,0), MATCH("*5th*",'Andrew-SESSION'!$K$7:$T$7,0)),"")</f>
        <v>#N/A</v>
      </c>
      <c r="H127" s="131" t="e">
        <f>INDEX('Andrew-SESSION'!$L$178:$U$194, MATCH("*Bench Press*",'Andrew-SESSION'!$B$178:$B$194,0), MATCH("*5th*",'Andrew-SESSION'!$K$7:$T$7,0))</f>
        <v>#N/A</v>
      </c>
      <c r="I127" s="132" t="e">
        <f>IF($A$122='Andrew-SESSION'!$A$178,INDEX('Andrew-SESSION'!$K$178:$T$194, MATCH("*Military*",'Andrew-SESSION'!$B$178:$B$194,0), MATCH("*5th*",'Andrew-SESSION'!$K$7:$T$7,0)),"")</f>
        <v>#N/A</v>
      </c>
      <c r="J127" s="44" t="e">
        <f>INDEX('Andrew-SESSION'!$L$178:$U$194, MATCH("*Military*",'Andrew-SESSION'!$B$178:$B$194,0), MATCH("*5th*",'Andrew-SESSION'!$K$7:$T$7,0))</f>
        <v>#N/A</v>
      </c>
      <c r="K127" s="131" t="e">
        <f>IF($A$122='Andrew-SESSION'!$A$178,INDEX('Andrew-SESSION'!$K$178:$T$194, MATCH("*Clean *",'Andrew-SESSION'!$B$178:$B$194,0), MATCH("*5th*",'Andrew-SESSION'!$K$7:$T$7,0)),"")</f>
        <v>#N/A</v>
      </c>
      <c r="L127" s="44" t="e">
        <f>INDEX('Andrew-SESSION'!$L$178:$U$194, MATCH("*Clean *",'Andrew-SESSION'!$B$178:$B$194,0), MATCH("*5th*",'Andrew-SESSION'!$K$7:$T$7,0))</f>
        <v>#N/A</v>
      </c>
      <c r="M127" s="131">
        <f>IF($A$122='Andrew-SESSION'!$A$178,INDEX('Andrew-SESSION'!$K$178:$T$194, MATCH("*Lat Pulldown*",'Andrew-SESSION'!$B$178:$B$194,0), MATCH("*5th*",'Andrew-SESSION'!$K$7:$T$7,0)),"")</f>
        <v>0</v>
      </c>
      <c r="N127" s="44">
        <f>INDEX('Andrew-SESSION'!$L$178:$U$194, MATCH("*Lat Pulldown*",'Andrew-SESSION'!$B$178:$B$194,0), MATCH("*5th*",'Andrew-SESSION'!$K$7:$T$7,0))</f>
        <v>0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'Andrew-SESSION'!A187</f>
        <v>42311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>
        <f>MAX(I129:I133)</f>
        <v>25</v>
      </c>
      <c r="J128" s="116">
        <f t="array" ref="J128">MAX(IF(I129:I133=I128,J129:J133))</f>
        <v>12</v>
      </c>
      <c r="K128" s="116" t="e">
        <f>MAX(K129:K133)</f>
        <v>#N/A</v>
      </c>
      <c r="L128" s="116" t="e">
        <f t="array" ref="L128">MAX(IF(K129:K133=K128,L129:L133))</f>
        <v>#N/A</v>
      </c>
      <c r="M128" s="116">
        <f>MAX(M129:M133)</f>
        <v>65</v>
      </c>
      <c r="N128" s="117">
        <f t="array" ref="N128">MAX(IF(M129:M133=M128,N129:N133))</f>
        <v>12</v>
      </c>
      <c r="O128" s="152" t="e">
        <f>IF($A$128='Andrew-SESSION'!$A$187,INDEX('Andrew-SESSION'!$K$187:$T$203, MATCH("*1k Row*",'Andrew-SESSION'!$B$187:$B$203,0), MATCH("*1st*",'Andrew-SESSION'!$K$7:$T$7,0)),"")</f>
        <v>#N/A</v>
      </c>
      <c r="P128" s="152" t="e">
        <f>IF($A$128='Andrew-SESSION'!$A$187,INDEX('Andrew-SESSION'!$K$187:$T$203, MATCH("*HIIT*",'Andrew-SESSION'!$B$187:$B$203,0), MATCH("*1st*",'Andrew-SESSION'!$K$7:$T$7,0)),"")</f>
        <v>#N/A</v>
      </c>
      <c r="Q128" s="119" t="e">
        <f>INDEX('Andrew-SESSION'!$L$196:$U$203, MATCH("*HIIT*",'Andrew-SESSION'!$B$196:$B$203,0), MATCH("*1st*",'Andrew-SESSION'!$K$7:$T$7,0))</f>
        <v>#N/A</v>
      </c>
      <c r="R128" s="119">
        <f>'Andrew-SESSION'!U196</f>
        <v>0</v>
      </c>
      <c r="S128" s="116"/>
      <c r="T128" s="116"/>
      <c r="U128" s="120">
        <f>'Andrew-SESSION'!A197</f>
        <v>0</v>
      </c>
      <c r="V128" s="120">
        <f>'Andrew-SESSION'!A198</f>
        <v>0</v>
      </c>
      <c r="W128" s="116">
        <v>36</v>
      </c>
      <c r="X128" s="116">
        <v>112</v>
      </c>
      <c r="Y128" s="116">
        <v>89</v>
      </c>
      <c r="Z128" s="116">
        <v>92</v>
      </c>
      <c r="AA128" s="116">
        <v>55</v>
      </c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IF($A$128='Andrew-SESSION'!$A$187,INDEX('Andrew-SESSION'!$K$187:$T$203, MATCH("*Squat*",'Andrew-SESSION'!$B$187:$B$203,0), MATCH("*1st*",'Andrew-SESSION'!$K$7:$T$7,0)),"")</f>
        <v>#N/A</v>
      </c>
      <c r="D129" s="132" t="e">
        <f>INDEX('Andrew-SESSION'!L$187:U$203, MATCH("*Squat*",'Andrew-SESSION'!$B$187:$B$203,0), MATCH("*1st*",'Andrew-SESSION'!K$7:T$7,0))</f>
        <v>#N/A</v>
      </c>
      <c r="E129" s="131" t="e">
        <f>IF($A$128='Andrew-SESSION'!$A$187,INDEX('Andrew-SESSION'!$K$187:$T$203, MATCH("*Deadlift*",'Andrew-SESSION'!$B$187:$B$203,0), MATCH("*1st*",'Andrew-SESSION'!$K$7:$T$7,0)),"")</f>
        <v>#N/A</v>
      </c>
      <c r="F129" s="131" t="e">
        <f>INDEX('Andrew-SESSION'!$L$187:$U$203, MATCH("*Deadlift*",'Andrew-SESSION'!$B$187:$B$203,0), MATCH("*1st*",'Andrew-SESSION'!$K$7:$T$7,0))</f>
        <v>#N/A</v>
      </c>
      <c r="G129" s="131" t="e">
        <f>IF($A$128='Andrew-SESSION'!$A$187,INDEX('Andrew-SESSION'!$K$187:$T$203, MATCH("*Bench Press*",'Andrew-SESSION'!$B$187:$B$203,0), MATCH("*1st*",'Andrew-SESSION'!$K$7:$T$7,0)),"")</f>
        <v>#N/A</v>
      </c>
      <c r="H129" s="131" t="e">
        <f>INDEX('Andrew-SESSION'!$L$187:$U$203, MATCH("*Bench Press*",'Andrew-SESSION'!$B$187:$B$203,0), MATCH("*1st*",'Andrew-SESSION'!$K$7:$T$7,0))</f>
        <v>#N/A</v>
      </c>
      <c r="I129" s="132">
        <f>IF($A$128='Andrew-SESSION'!$A$187,INDEX('Andrew-SESSION'!$K$187:$T$203, MATCH("*Military*",'Andrew-SESSION'!$B$187:$B$203,0), MATCH("*1st*",'Andrew-SESSION'!$K$7:$T$7,0)),"")</f>
        <v>25</v>
      </c>
      <c r="J129" s="48">
        <f>INDEX('Andrew-SESSION'!$L$187:$U$203, MATCH("*Military*",'Andrew-SESSION'!$B$187:$B$203,0), MATCH("*1st*",'Andrew-SESSION'!$K$7:$T$7,0))</f>
        <v>12</v>
      </c>
      <c r="K129" s="131" t="e">
        <f>IF($A$128='Andrew-SESSION'!$A$187,INDEX('Andrew-SESSION'!$K$187:$T$203, MATCH("*Clean *",'Andrew-SESSION'!$B$187:$B$203,0), MATCH("*1st*",'Andrew-SESSION'!$K$7:$T$7,0)),"")</f>
        <v>#N/A</v>
      </c>
      <c r="L129" s="48" t="e">
        <f>INDEX('Andrew-SESSION'!$L$187:$U$203, MATCH("*Clean *",'Andrew-SESSION'!$B$187:$B$203,0), MATCH("*1st*",'Andrew-SESSION'!$K$7:$T$7,0))</f>
        <v>#N/A</v>
      </c>
      <c r="M129" s="131">
        <f>IF($A$128='Andrew-SESSION'!$A$187,INDEX('Andrew-SESSION'!$K$187:$T$203, MATCH("*Lat Pulldown*",'Andrew-SESSION'!$B$187:$B$203,0), MATCH("*1st*",'Andrew-SESSION'!$K$7:$T$7,0)),"")</f>
        <v>65</v>
      </c>
      <c r="N129" s="48">
        <f>INDEX('Andrew-SESSION'!$L$187:$U$203, MATCH("*Lat Pulldown*",'Andrew-SESSION'!$B$187:$B$203,0), MATCH("*1st*",'Andrew-SESSION'!$K$7:$T$7,0))</f>
        <v>12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IF($A$128='Andrew-SESSION'!$A$187,INDEX('Andrew-SESSION'!$K$187:$T$203, MATCH("*Squat*",'Andrew-SESSION'!$B$187:$B$203,0), MATCH("*2nd*",'Andrew-SESSION'!$K$7:$T$7,0)),"")</f>
        <v>#N/A</v>
      </c>
      <c r="D130" s="132" t="e">
        <f>INDEX('Andrew-SESSION'!L$187:U$203, MATCH("*Squat*",'Andrew-SESSION'!$B$187:$B$203,0), MATCH("*2nd*",'Andrew-SESSION'!K$7:T$7,0))</f>
        <v>#N/A</v>
      </c>
      <c r="E130" s="131" t="e">
        <f>IF($A$128='Andrew-SESSION'!$A$187,INDEX('Andrew-SESSION'!$K$187:$T$203, MATCH("*Deadlift*",'Andrew-SESSION'!$B$187:$B$203,0), MATCH("*2ND*",'Andrew-SESSION'!$K$7:$T$7,0)),"")</f>
        <v>#N/A</v>
      </c>
      <c r="F130" s="131" t="e">
        <f>INDEX('Andrew-SESSION'!$L$187:$U$203, MATCH("*Deadlift*",'Andrew-SESSION'!$B$187:$B$203,0), MATCH("*2nd*",'Andrew-SESSION'!$K$7:$T$7,0))</f>
        <v>#N/A</v>
      </c>
      <c r="G130" s="131" t="e">
        <f>IF($A$128='Andrew-SESSION'!$A$187,INDEX('Andrew-SESSION'!$K$187:$T$203, MATCH("*Bench Press*",'Andrew-SESSION'!$B$187:$B$203,0), MATCH("*2ND*",'Andrew-SESSION'!$K$7:$T$7,0)),"")</f>
        <v>#N/A</v>
      </c>
      <c r="H130" s="131" t="e">
        <f>INDEX('Andrew-SESSION'!$L$187:$U$203, MATCH("*Bench Press*",'Andrew-SESSION'!$B$187:$B$203,0), MATCH("*2nd*",'Andrew-SESSION'!$K$7:$T$7,0))</f>
        <v>#N/A</v>
      </c>
      <c r="I130" s="132">
        <f>IF($A$128='Andrew-SESSION'!$A$187,INDEX('Andrew-SESSION'!$K$187:$T$203, MATCH("*Military*",'Andrew-SESSION'!$B$187:$B$203,0), MATCH("*2ND*",'Andrew-SESSION'!$K$7:$T$7,0)),"")</f>
        <v>25</v>
      </c>
      <c r="J130" s="44">
        <f>INDEX('Andrew-SESSION'!$L$187:$U$203, MATCH("*Military*",'Andrew-SESSION'!$B$187:$B$203,0), MATCH("*2nd*",'Andrew-SESSION'!$K$7:$T$7,0))</f>
        <v>12</v>
      </c>
      <c r="K130" s="131" t="e">
        <f>IF($A$128='Andrew-SESSION'!$A$187,INDEX('Andrew-SESSION'!$K$187:$T$203, MATCH("*Clean *",'Andrew-SESSION'!$B$187:$B$203,0), MATCH("*2ND*",'Andrew-SESSION'!$K$7:$T$7,0)),"")</f>
        <v>#N/A</v>
      </c>
      <c r="L130" s="44" t="e">
        <f>INDEX('Andrew-SESSION'!$L$187:$U$203, MATCH("*Clean *",'Andrew-SESSION'!$B$187:$B$203,0), MATCH("*2nd*",'Andrew-SESSION'!$K$7:$T$7,0))</f>
        <v>#N/A</v>
      </c>
      <c r="M130" s="131">
        <f>IF($A$128='Andrew-SESSION'!$A$187,INDEX('Andrew-SESSION'!$K$187:$T$203, MATCH("*Lat Pulldown*",'Andrew-SESSION'!$B$187:$B$203,0), MATCH("*2ND*",'Andrew-SESSION'!$K$7:$T$7,0)),"")</f>
        <v>45</v>
      </c>
      <c r="N130" s="44">
        <f>INDEX('Andrew-SESSION'!$L$187:$U$203, MATCH("*Lat Pulldown*",'Andrew-SESSION'!$B$187:$B$203,0), MATCH("*2nd*",'Andrew-SESSION'!$K$7:$T$7,0))</f>
        <v>12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IF($A$128='Andrew-SESSION'!$A$187,INDEX('Andrew-SESSION'!$K$187:$T$203, MATCH("*Squat*",'Andrew-SESSION'!$B$187:$B$203,0), MATCH("*3rd*",'Andrew-SESSION'!$K$7:$T$7,0)),"")</f>
        <v>#N/A</v>
      </c>
      <c r="D131" s="132" t="e">
        <f>INDEX('Andrew-SESSION'!L$187:U$203, MATCH("*Squat*",'Andrew-SESSION'!$B$187:$B$203,0), MATCH("*3rd*",'Andrew-SESSION'!K$7:T$7,0))</f>
        <v>#N/A</v>
      </c>
      <c r="E131" s="131" t="e">
        <f>IF($A$128='Andrew-SESSION'!$A$187,INDEX('Andrew-SESSION'!$K$187:$T$203, MATCH("*Deadlift*",'Andrew-SESSION'!$B$187:$B$203,0), MATCH("*3rd*",'Andrew-SESSION'!$K$7:$T$7,0)),"")</f>
        <v>#N/A</v>
      </c>
      <c r="F131" s="131" t="e">
        <f>INDEX('Andrew-SESSION'!$L$187:$U$203, MATCH("*Deadlift*",'Andrew-SESSION'!$B$187:$B$203,0), MATCH("*3rd*",'Andrew-SESSION'!$K$7:$T$7,0))</f>
        <v>#N/A</v>
      </c>
      <c r="G131" s="131" t="e">
        <f>IF($A$128='Andrew-SESSION'!$A$187,INDEX('Andrew-SESSION'!$K$187:$T$203, MATCH("*Bench Press*",'Andrew-SESSION'!$B$187:$B$203,0), MATCH("*3rd*",'Andrew-SESSION'!$K$7:$T$7,0)),"")</f>
        <v>#N/A</v>
      </c>
      <c r="H131" s="131" t="e">
        <f>INDEX('Andrew-SESSION'!$L$187:$U$203, MATCH("*Bench Press*",'Andrew-SESSION'!$B$187:$B$203,0), MATCH("*3rd*",'Andrew-SESSION'!$K$7:$T$7,0))</f>
        <v>#N/A</v>
      </c>
      <c r="I131" s="132">
        <f>IF($A$128='Andrew-SESSION'!$A$187,INDEX('Andrew-SESSION'!$K$187:$T$203, MATCH("*Military*",'Andrew-SESSION'!$B$187:$B$203,0), MATCH("*3rd*",'Andrew-SESSION'!$K$7:$T$7,0)),"")</f>
        <v>25</v>
      </c>
      <c r="J131" s="44">
        <f>INDEX('Andrew-SESSION'!$L$187:$U$203, MATCH("*Military*",'Andrew-SESSION'!$B$187:$B$203,0), MATCH("*3rd*",'Andrew-SESSION'!$K$7:$T$7,0))</f>
        <v>12</v>
      </c>
      <c r="K131" s="131" t="e">
        <f>IF($A$128='Andrew-SESSION'!$A$187,INDEX('Andrew-SESSION'!$K$187:$T$203, MATCH("*Clean *",'Andrew-SESSION'!$B$187:$B$203,0), MATCH("*3rd*",'Andrew-SESSION'!$K$7:$T$7,0)),"")</f>
        <v>#N/A</v>
      </c>
      <c r="L131" s="44" t="e">
        <f>INDEX('Andrew-SESSION'!$L$187:$U$203, MATCH("*Clean *",'Andrew-SESSION'!$B$187:$B$203,0), MATCH("*3rd*",'Andrew-SESSION'!$K$7:$T$7,0))</f>
        <v>#N/A</v>
      </c>
      <c r="M131" s="131">
        <f>IF($A$128='Andrew-SESSION'!$A$187,INDEX('Andrew-SESSION'!$K$187:$T$203, MATCH("*Lat Pulldown*",'Andrew-SESSION'!$B$187:$B$203,0), MATCH("*3rd*",'Andrew-SESSION'!$K$7:$T$7,0)),"")</f>
        <v>10</v>
      </c>
      <c r="N131" s="44">
        <f>INDEX('Andrew-SESSION'!$L$187:$U$203, MATCH("*Lat Pulldown*",'Andrew-SESSION'!$B$187:$B$203,0), MATCH("*3rd*",'Andrew-SESSION'!$K$7:$T$7,0))</f>
        <v>5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IF($A$128='Andrew-SESSION'!$A$187,INDEX('Andrew-SESSION'!$K$187:$T$203, MATCH("*Squat*",'Andrew-SESSION'!$B$187:$B$203,0), MATCH("*4th*",'Andrew-SESSION'!$K$7:$T$7,0)),"")</f>
        <v>#N/A</v>
      </c>
      <c r="D132" s="132" t="e">
        <f>INDEX('Andrew-SESSION'!L$187:U$203, MATCH("*Squat*",'Andrew-SESSION'!$B$187:$B$203,0), MATCH("*4th*",'Andrew-SESSION'!K$7:T$7,0))</f>
        <v>#N/A</v>
      </c>
      <c r="E132" s="131" t="e">
        <f>IF($A$128='Andrew-SESSION'!$A$187,INDEX('Andrew-SESSION'!$K$187:$T$203, MATCH("*Deadlift*",'Andrew-SESSION'!$B$187:$B$203,0), MATCH("*4th*",'Andrew-SESSION'!$K$7:$T$7,0)),"")</f>
        <v>#N/A</v>
      </c>
      <c r="F132" s="131" t="e">
        <f>INDEX('Andrew-SESSION'!$L$187:$U$203, MATCH("*Deadlift*",'Andrew-SESSION'!$B$187:$B$203,0), MATCH("*4th*",'Andrew-SESSION'!$K$7:$T$7,0))</f>
        <v>#N/A</v>
      </c>
      <c r="G132" s="131" t="e">
        <f>IF($A$128='Andrew-SESSION'!$A$187,INDEX('Andrew-SESSION'!$K$187:$T$203, MATCH("*Bench Press*",'Andrew-SESSION'!$B$187:$B$203,0), MATCH("*4th*",'Andrew-SESSION'!$K$7:$T$7,0)),"")</f>
        <v>#N/A</v>
      </c>
      <c r="H132" s="131" t="e">
        <f>INDEX('Andrew-SESSION'!$L$187:$U$203, MATCH("*Bench Press*",'Andrew-SESSION'!$B$187:$B$203,0), MATCH("*4th*",'Andrew-SESSION'!$K$7:$T$7,0))</f>
        <v>#N/A</v>
      </c>
      <c r="I132" s="132">
        <f>IF($A$128='Andrew-SESSION'!$A$187,INDEX('Andrew-SESSION'!$K$187:$T$203, MATCH("*Military*",'Andrew-SESSION'!$B$187:$B$203,0), MATCH("*4th*",'Andrew-SESSION'!$K$7:$T$7,0)),"")</f>
        <v>0</v>
      </c>
      <c r="J132" s="44">
        <f>INDEX('Andrew-SESSION'!$L$187:$U$203, MATCH("*Military*",'Andrew-SESSION'!$B$187:$B$203,0), MATCH("*4th*",'Andrew-SESSION'!$K$7:$T$7,0))</f>
        <v>0</v>
      </c>
      <c r="K132" s="131" t="e">
        <f>IF($A$128='Andrew-SESSION'!$A$187,INDEX('Andrew-SESSION'!$K$187:$T$203, MATCH("*Clean *",'Andrew-SESSION'!$B$187:$B$203,0), MATCH("*4th*",'Andrew-SESSION'!$K$7:$T$7,0)),"")</f>
        <v>#N/A</v>
      </c>
      <c r="L132" s="44" t="e">
        <f>INDEX('Andrew-SESSION'!$L$187:$U$203, MATCH("*Clean *",'Andrew-SESSION'!$B$187:$B$203,0), MATCH("*4th*",'Andrew-SESSION'!$K$7:$T$7,0))</f>
        <v>#N/A</v>
      </c>
      <c r="M132" s="131">
        <f>IF($A$128='Andrew-SESSION'!$A$187,INDEX('Andrew-SESSION'!$K$187:$T$203, MATCH("*Lat Pulldown*",'Andrew-SESSION'!$B$187:$B$203,0), MATCH("*4th*",'Andrew-SESSION'!$K$7:$T$7,0)),"")</f>
        <v>8</v>
      </c>
      <c r="N132" s="44">
        <f>INDEX('Andrew-SESSION'!$L$187:$U$203, MATCH("*Lat Pulldown*",'Andrew-SESSION'!$B$187:$B$203,0), MATCH("*4th*",'Andrew-SESSION'!$K$7:$T$7,0))</f>
        <v>8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IF($A$128='Andrew-SESSION'!$A$187,INDEX('Andrew-SESSION'!$K$187:$T$203, MATCH("*Squat*",'Andrew-SESSION'!$B$187:$B$203,0), MATCH("*5th*",'Andrew-SESSION'!$K$7:$T$7,0)),"")</f>
        <v>#N/A</v>
      </c>
      <c r="D133" s="132" t="e">
        <f>INDEX('Andrew-SESSION'!L$187:U$203, MATCH("*Squat*",'Andrew-SESSION'!$B$187:$B$203,0), MATCH("*5th*",'Andrew-SESSION'!K$7:T$7,0))</f>
        <v>#N/A</v>
      </c>
      <c r="E133" s="131" t="e">
        <f>IF($A$128='Andrew-SESSION'!$A$187,INDEX('Andrew-SESSION'!$K$187:$T$203, MATCH("*Deadlift*",'Andrew-SESSION'!$B$187:$B$203,0), MATCH("*5th*",'Andrew-SESSION'!$K$7:$T$7,0)),"")</f>
        <v>#N/A</v>
      </c>
      <c r="F133" s="131" t="e">
        <f>INDEX('Andrew-SESSION'!$L$187:$U$203, MATCH("*Deadlift*",'Andrew-SESSION'!$B$187:$B$203,0), MATCH("*5th*",'Andrew-SESSION'!$K$7:$T$7,0))</f>
        <v>#N/A</v>
      </c>
      <c r="G133" s="131" t="e">
        <f>IF($A$128='Andrew-SESSION'!$A$187,INDEX('Andrew-SESSION'!$K$187:$T$203, MATCH("*Bench Press*",'Andrew-SESSION'!$B$187:$B$203,0), MATCH("*5th*",'Andrew-SESSION'!$K$7:$T$7,0)),"")</f>
        <v>#N/A</v>
      </c>
      <c r="H133" s="131" t="e">
        <f>INDEX('Andrew-SESSION'!$L$187:$U$203, MATCH("*Bench Press*",'Andrew-SESSION'!$B$187:$B$203,0), MATCH("*5th*",'Andrew-SESSION'!$K$7:$T$7,0))</f>
        <v>#N/A</v>
      </c>
      <c r="I133" s="132">
        <f>IF($A$128='Andrew-SESSION'!$A$187,INDEX('Andrew-SESSION'!$K$187:$T$203, MATCH("*Military*",'Andrew-SESSION'!$B$187:$B$203,0), MATCH("*5th*",'Andrew-SESSION'!$K$7:$T$7,0)),"")</f>
        <v>0</v>
      </c>
      <c r="J133" s="44">
        <f>INDEX('Andrew-SESSION'!$L$187:$U$203, MATCH("*Military*",'Andrew-SESSION'!$B$187:$B$203,0), MATCH("*5th*",'Andrew-SESSION'!$K$7:$T$7,0))</f>
        <v>0</v>
      </c>
      <c r="K133" s="131" t="e">
        <f>IF($A$128='Andrew-SESSION'!$A$187,INDEX('Andrew-SESSION'!$K$187:$T$203, MATCH("*Clean *",'Andrew-SESSION'!$B$187:$B$203,0), MATCH("*5th*",'Andrew-SESSION'!$K$7:$T$7,0)),"")</f>
        <v>#N/A</v>
      </c>
      <c r="L133" s="44" t="e">
        <f>INDEX('Andrew-SESSION'!$L$187:$U$203, MATCH("*Clean *",'Andrew-SESSION'!$B$187:$B$203,0), MATCH("*5th*",'Andrew-SESSION'!$K$7:$T$7,0))</f>
        <v>#N/A</v>
      </c>
      <c r="M133" s="131">
        <f>IF($A$128='Andrew-SESSION'!$A$187,INDEX('Andrew-SESSION'!$K$187:$T$203, MATCH("*Lat Pulldown*",'Andrew-SESSION'!$B$187:$B$203,0), MATCH("*5th*",'Andrew-SESSION'!$K$7:$T$7,0)),"")</f>
        <v>0</v>
      </c>
      <c r="N133" s="44">
        <f>INDEX('Andrew-SESSION'!$L$187:$U$203, MATCH("*Lat Pulldown*",'Andrew-SESSION'!$B$187:$B$203,0), MATCH("*5th*",'Andrew-SESSION'!$K$7:$T$7,0))</f>
        <v>0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'Andrew-SESSION'!A196</f>
        <v>42319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 t="e">
        <f>MAX(E135:E139)</f>
        <v>#N/A</v>
      </c>
      <c r="F134" s="116" t="e">
        <f t="array" ref="F134">MAX(IF(E135:E139=E134,F135:F139))</f>
        <v>#N/A</v>
      </c>
      <c r="G134" s="116" t="e">
        <f>MAX(G135:G139)</f>
        <v>#N/A</v>
      </c>
      <c r="H134" s="116" t="e">
        <f t="array" ref="H134">MAX(IF(G135:G139=G134,H135:H139))</f>
        <v>#N/A</v>
      </c>
      <c r="I134" s="116">
        <f>MAX(I135:I139)</f>
        <v>25</v>
      </c>
      <c r="J134" s="116">
        <f t="array" ref="J134">MAX(IF(I135:I139=I134,J135:J139))</f>
        <v>12</v>
      </c>
      <c r="K134" s="116" t="e">
        <f>MAX(K135:K139)</f>
        <v>#N/A</v>
      </c>
      <c r="L134" s="116" t="e">
        <f t="array" ref="L134">MAX(IF(K135:K139=K134,L135:L139))</f>
        <v>#N/A</v>
      </c>
      <c r="M134" s="116" t="e">
        <f>MAX(M135:M139)</f>
        <v>#N/A</v>
      </c>
      <c r="N134" s="117" t="e">
        <f t="array" ref="N134">MAX(IF(M135:M139=M134,N135:N139))</f>
        <v>#N/A</v>
      </c>
      <c r="O134" s="152" t="e">
        <f>IF($A$134='Andrew-SESSION'!$A$196,INDEX('Andrew-SESSION'!$K$196:$T$212, MATCH("*1k Row*",'Andrew-SESSION'!$B$196:$B$212,0), MATCH("*1st*",'Andrew-SESSION'!$K$7:$T$7,0)),"")</f>
        <v>#N/A</v>
      </c>
      <c r="P134" s="152" t="e">
        <f>IF($A$134='Andrew-SESSION'!$A$196,INDEX('Andrew-SESSION'!$K$196:$T$212, MATCH("*HIIT*",'Andrew-SESSION'!$B$196:$B$212,0), MATCH("*1st*",'Andrew-SESSION'!$K$7:$T$7,0)),"")</f>
        <v>#N/A</v>
      </c>
      <c r="Q134" s="119" t="e">
        <f>INDEX('Andrew-SESSION'!$L$205:$U$212, MATCH("*HIIT*",'Andrew-SESSION'!$B$205:$B$212,0), MATCH("*1st*",'Andrew-SESSION'!$K$7:$T$7,0))</f>
        <v>#N/A</v>
      </c>
      <c r="R134" s="119">
        <f>'Andrew-SESSION'!U205</f>
        <v>0</v>
      </c>
      <c r="S134" s="116"/>
      <c r="T134" s="116"/>
      <c r="U134" s="120">
        <f>'Andrew-SESSION'!A206</f>
        <v>0</v>
      </c>
      <c r="V134" s="120">
        <f>'Andrew-SESSION'!A207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IF($A$134='Andrew-SESSION'!$A$196,INDEX('Andrew-SESSION'!$K$196:$T$212, MATCH("*Squat*",'Andrew-SESSION'!$B$196:$B$212,0), MATCH("*1st*",'Andrew-SESSION'!$K$7:$T$7,0)),"")</f>
        <v>#N/A</v>
      </c>
      <c r="D135" s="132" t="e">
        <f>INDEX('Andrew-SESSION'!L$196:U$212, MATCH("*Squat*",'Andrew-SESSION'!$B$196:$B$212,0), MATCH("*1st*",'Andrew-SESSION'!K$7:T$7,0))</f>
        <v>#N/A</v>
      </c>
      <c r="E135" s="131" t="e">
        <f>IF($A$134='Andrew-SESSION'!$A$196,INDEX('Andrew-SESSION'!$K$196:$T$212, MATCH("*Deadlift*",'Andrew-SESSION'!$B$196:$B$212,0), MATCH("*1st*",'Andrew-SESSION'!$K$7:$T$7,0)),"")</f>
        <v>#N/A</v>
      </c>
      <c r="F135" s="131" t="e">
        <f>INDEX('Andrew-SESSION'!$L$196:$U$212, MATCH("*Deadlift*",'Andrew-SESSION'!$B$196:$B$212,0), MATCH("*1st*",'Andrew-SESSION'!$K$7:$T$7,0))</f>
        <v>#N/A</v>
      </c>
      <c r="G135" s="131" t="e">
        <f>IF($A$134='Andrew-SESSION'!$A$196,INDEX('Andrew-SESSION'!$K$196:$T$212, MATCH("*Bench Press*",'Andrew-SESSION'!$B$196:$B$212,0), MATCH("*1st*",'Andrew-SESSION'!$K$7:$T$7,0)),"")</f>
        <v>#N/A</v>
      </c>
      <c r="H135" s="131" t="e">
        <f>INDEX('Andrew-SESSION'!$L$196:$U$212, MATCH("*Bench Press*",'Andrew-SESSION'!$B$196:$B$212,0), MATCH("*1st*",'Andrew-SESSION'!$K$7:$T$7,0))</f>
        <v>#N/A</v>
      </c>
      <c r="I135" s="132">
        <f>IF($A$134='Andrew-SESSION'!$A$196,INDEX('Andrew-SESSION'!$K$196:$T$212, MATCH("*Military*",'Andrew-SESSION'!$B$196:$B$212,0), MATCH("*1st*",'Andrew-SESSION'!$K$7:$T$7,0)),"")</f>
        <v>25</v>
      </c>
      <c r="J135" s="48">
        <f>INDEX('Andrew-SESSION'!$L$196:$U$212, MATCH("*Military*",'Andrew-SESSION'!$B$196:$B$212,0), MATCH("*1st*",'Andrew-SESSION'!$K$7:$T$7,0))</f>
        <v>12</v>
      </c>
      <c r="K135" s="131" t="e">
        <f>IF($A$134='Andrew-SESSION'!$A$196,INDEX('Andrew-SESSION'!$K$196:$T$212, MATCH("*Clean *",'Andrew-SESSION'!$B$196:$B$212,0), MATCH("*1st*",'Andrew-SESSION'!$K$7:$T$7,0)),"")</f>
        <v>#N/A</v>
      </c>
      <c r="L135" s="48" t="e">
        <f>INDEX('Andrew-SESSION'!$L$196:$U$212, MATCH("*Clean *",'Andrew-SESSION'!$B$196:$B$212,0), MATCH("*1st*",'Andrew-SESSION'!$K$7:$T$7,0))</f>
        <v>#N/A</v>
      </c>
      <c r="M135" s="131" t="e">
        <f>IF($A$134='Andrew-SESSION'!$A$196,INDEX('Andrew-SESSION'!$K$196:$T$212, MATCH("*Lat Pulldown*",'Andrew-SESSION'!$B$196:$B$212,0), MATCH("*1st*",'Andrew-SESSION'!$K$7:$T$7,0)),"")</f>
        <v>#N/A</v>
      </c>
      <c r="N135" s="48" t="e">
        <f>INDEX('Andrew-SESSION'!$L$196:$U$212, MATCH("*Lat Pulldown*",'Andrew-SESSION'!$B$196:$B$212,0), MATCH("*1st*",'Andrew-SESSION'!$K$7:$T$7,0))</f>
        <v>#N/A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IF($A$134='Andrew-SESSION'!$A$196,INDEX('Andrew-SESSION'!$K$196:$T$212, MATCH("*Squat*",'Andrew-SESSION'!$B$196:$B$212,0), MATCH("*2nd*",'Andrew-SESSION'!$K$7:$T$7,0)),"")</f>
        <v>#N/A</v>
      </c>
      <c r="D136" s="132" t="e">
        <f>INDEX('Andrew-SESSION'!L$196:U$212, MATCH("*Squat*",'Andrew-SESSION'!$B$196:$B$212,0), MATCH("*2nd*",'Andrew-SESSION'!K$7:T$7,0))</f>
        <v>#N/A</v>
      </c>
      <c r="E136" s="131" t="e">
        <f>IF($A$134='Andrew-SESSION'!$A$196,INDEX('Andrew-SESSION'!$K$196:$T$212, MATCH("*Deadlift*",'Andrew-SESSION'!$B$196:$B$212,0), MATCH("*2ND*",'Andrew-SESSION'!$K$7:$T$7,0)),"")</f>
        <v>#N/A</v>
      </c>
      <c r="F136" s="131" t="e">
        <f>INDEX('Andrew-SESSION'!$L$196:$U$212, MATCH("*Deadlift*",'Andrew-SESSION'!$B$196:$B$212,0), MATCH("*2nd*",'Andrew-SESSION'!$K$7:$T$7,0))</f>
        <v>#N/A</v>
      </c>
      <c r="G136" s="131" t="e">
        <f>IF($A$134='Andrew-SESSION'!$A$196,INDEX('Andrew-SESSION'!$K$196:$T$212, MATCH("*Bench Press*",'Andrew-SESSION'!$B$196:$B$212,0), MATCH("*2ND*",'Andrew-SESSION'!$K$7:$T$7,0)),"")</f>
        <v>#N/A</v>
      </c>
      <c r="H136" s="131" t="e">
        <f>INDEX('Andrew-SESSION'!$L$196:$U$212, MATCH("*Bench Press*",'Andrew-SESSION'!$B$196:$B$212,0), MATCH("*2nd*",'Andrew-SESSION'!$K$7:$T$7,0))</f>
        <v>#N/A</v>
      </c>
      <c r="I136" s="132">
        <f>IF($A$134='Andrew-SESSION'!$A$196,INDEX('Andrew-SESSION'!$K$196:$T$212, MATCH("*Military*",'Andrew-SESSION'!$B$196:$B$212,0), MATCH("*2ND*",'Andrew-SESSION'!$K$7:$T$7,0)),"")</f>
        <v>25</v>
      </c>
      <c r="J136" s="44">
        <f>INDEX('Andrew-SESSION'!$L$196:$U$212, MATCH("*Military*",'Andrew-SESSION'!$B$196:$B$212,0), MATCH("*2nd*",'Andrew-SESSION'!$K$7:$T$7,0))</f>
        <v>12</v>
      </c>
      <c r="K136" s="131" t="e">
        <f>IF($A$134='Andrew-SESSION'!$A$196,INDEX('Andrew-SESSION'!$K$196:$T$212, MATCH("*Clean *",'Andrew-SESSION'!$B$196:$B$212,0), MATCH("*2ND*",'Andrew-SESSION'!$K$7:$T$7,0)),"")</f>
        <v>#N/A</v>
      </c>
      <c r="L136" s="44" t="e">
        <f>INDEX('Andrew-SESSION'!$L$196:$U$212, MATCH("*Clean *",'Andrew-SESSION'!$B$196:$B$212,0), MATCH("*2nd*",'Andrew-SESSION'!$K$7:$T$7,0))</f>
        <v>#N/A</v>
      </c>
      <c r="M136" s="131" t="e">
        <f>IF($A$134='Andrew-SESSION'!$A$196,INDEX('Andrew-SESSION'!$K$196:$T$212, MATCH("*Lat Pulldown*",'Andrew-SESSION'!$B$196:$B$212,0), MATCH("*2ND*",'Andrew-SESSION'!$K$7:$T$7,0)),"")</f>
        <v>#N/A</v>
      </c>
      <c r="N136" s="44" t="e">
        <f>INDEX('Andrew-SESSION'!$L$196:$U$212, MATCH("*Lat Pulldown*",'Andrew-SESSION'!$B$196:$B$212,0), MATCH("*2nd*",'Andrew-SESSION'!$K$7:$T$7,0))</f>
        <v>#N/A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IF($A$134='Andrew-SESSION'!$A$196,INDEX('Andrew-SESSION'!$K$196:$T$212, MATCH("*Squat*",'Andrew-SESSION'!$B$196:$B$212,0), MATCH("*3rd*",'Andrew-SESSION'!$K$7:$T$7,0)),"")</f>
        <v>#N/A</v>
      </c>
      <c r="D137" s="132" t="e">
        <f>INDEX('Andrew-SESSION'!L$196:U$212, MATCH("*Squat*",'Andrew-SESSION'!$B$196:$B$212,0), MATCH("*3rd*",'Andrew-SESSION'!K$7:T$7,0))</f>
        <v>#N/A</v>
      </c>
      <c r="E137" s="131" t="e">
        <f>IF($A$134='Andrew-SESSION'!$A$196,INDEX('Andrew-SESSION'!$K$196:$T$212, MATCH("*Deadlift*",'Andrew-SESSION'!$B$196:$B$212,0), MATCH("*3rd*",'Andrew-SESSION'!$K$7:$T$7,0)),"")</f>
        <v>#N/A</v>
      </c>
      <c r="F137" s="131" t="e">
        <f>INDEX('Andrew-SESSION'!$L$196:$U$212, MATCH("*Deadlift*",'Andrew-SESSION'!$B$196:$B$212,0), MATCH("*3rd*",'Andrew-SESSION'!$K$7:$T$7,0))</f>
        <v>#N/A</v>
      </c>
      <c r="G137" s="131" t="e">
        <f>IF($A$134='Andrew-SESSION'!$A$196,INDEX('Andrew-SESSION'!$K$196:$T$212, MATCH("*Bench Press*",'Andrew-SESSION'!$B$196:$B$212,0), MATCH("*3rd*",'Andrew-SESSION'!$K$7:$T$7,0)),"")</f>
        <v>#N/A</v>
      </c>
      <c r="H137" s="131" t="e">
        <f>INDEX('Andrew-SESSION'!$L$196:$U$212, MATCH("*Bench Press*",'Andrew-SESSION'!$B$196:$B$212,0), MATCH("*3rd*",'Andrew-SESSION'!$K$7:$T$7,0))</f>
        <v>#N/A</v>
      </c>
      <c r="I137" s="132">
        <f>IF($A$134='Andrew-SESSION'!$A$196,INDEX('Andrew-SESSION'!$K$196:$T$212, MATCH("*Military*",'Andrew-SESSION'!$B$196:$B$212,0), MATCH("*3rd*",'Andrew-SESSION'!$K$7:$T$7,0)),"")</f>
        <v>25</v>
      </c>
      <c r="J137" s="44">
        <f>INDEX('Andrew-SESSION'!$L$196:$U$212, MATCH("*Military*",'Andrew-SESSION'!$B$196:$B$212,0), MATCH("*3rd*",'Andrew-SESSION'!$K$7:$T$7,0))</f>
        <v>12</v>
      </c>
      <c r="K137" s="131" t="e">
        <f>IF($A$134='Andrew-SESSION'!$A$196,INDEX('Andrew-SESSION'!$K$196:$T$212, MATCH("*Clean *",'Andrew-SESSION'!$B$196:$B$212,0), MATCH("*3rd*",'Andrew-SESSION'!$K$7:$T$7,0)),"")</f>
        <v>#N/A</v>
      </c>
      <c r="L137" s="44" t="e">
        <f>INDEX('Andrew-SESSION'!$L$196:$U$212, MATCH("*Clean *",'Andrew-SESSION'!$B$196:$B$212,0), MATCH("*3rd*",'Andrew-SESSION'!$K$7:$T$7,0))</f>
        <v>#N/A</v>
      </c>
      <c r="M137" s="131" t="e">
        <f>IF($A$134='Andrew-SESSION'!$A$196,INDEX('Andrew-SESSION'!$K$196:$T$212, MATCH("*Lat Pulldown*",'Andrew-SESSION'!$B$196:$B$212,0), MATCH("*3rd*",'Andrew-SESSION'!$K$7:$T$7,0)),"")</f>
        <v>#N/A</v>
      </c>
      <c r="N137" s="44" t="e">
        <f>INDEX('Andrew-SESSION'!$L$196:$U$212, MATCH("*Lat Pulldown*",'Andrew-SESSION'!$B$196:$B$212,0), MATCH("*3rd*",'Andrew-SESSION'!$K$7:$T$7,0))</f>
        <v>#N/A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IF($A$134='Andrew-SESSION'!$A$196,INDEX('Andrew-SESSION'!$K$196:$T$212, MATCH("*Squat*",'Andrew-SESSION'!$B$196:$B$212,0), MATCH("*4th*",'Andrew-SESSION'!$K$7:$T$7,0)),"")</f>
        <v>#N/A</v>
      </c>
      <c r="D138" s="132" t="e">
        <f>INDEX('Andrew-SESSION'!L$196:U$212, MATCH("*Squat*",'Andrew-SESSION'!$B$196:$B$212,0), MATCH("*4th*",'Andrew-SESSION'!K$7:T$7,0))</f>
        <v>#N/A</v>
      </c>
      <c r="E138" s="131" t="e">
        <f>IF($A$134='Andrew-SESSION'!$A$196,INDEX('Andrew-SESSION'!$K$196:$T$212, MATCH("*Deadlift*",'Andrew-SESSION'!$B$196:$B$212,0), MATCH("*4th*",'Andrew-SESSION'!$K$7:$T$7,0)),"")</f>
        <v>#N/A</v>
      </c>
      <c r="F138" s="131" t="e">
        <f>INDEX('Andrew-SESSION'!$L$196:$U$212, MATCH("*Deadlift*",'Andrew-SESSION'!$B$196:$B$212,0), MATCH("*4th*",'Andrew-SESSION'!$K$7:$T$7,0))</f>
        <v>#N/A</v>
      </c>
      <c r="G138" s="131" t="e">
        <f>IF($A$134='Andrew-SESSION'!$A$196,INDEX('Andrew-SESSION'!$K$196:$T$212, MATCH("*Bench Press*",'Andrew-SESSION'!$B$196:$B$212,0), MATCH("*4th*",'Andrew-SESSION'!$K$7:$T$7,0)),"")</f>
        <v>#N/A</v>
      </c>
      <c r="H138" s="131" t="e">
        <f>INDEX('Andrew-SESSION'!$L$196:$U$212, MATCH("*Bench Press*",'Andrew-SESSION'!$B$196:$B$212,0), MATCH("*4th*",'Andrew-SESSION'!$K$7:$T$7,0))</f>
        <v>#N/A</v>
      </c>
      <c r="I138" s="132">
        <f>IF($A$134='Andrew-SESSION'!$A$196,INDEX('Andrew-SESSION'!$K$196:$T$212, MATCH("*Military*",'Andrew-SESSION'!$B$196:$B$212,0), MATCH("*4th*",'Andrew-SESSION'!$K$7:$T$7,0)),"")</f>
        <v>0</v>
      </c>
      <c r="J138" s="44">
        <f>INDEX('Andrew-SESSION'!$L$196:$U$212, MATCH("*Military*",'Andrew-SESSION'!$B$196:$B$212,0), MATCH("*4th*",'Andrew-SESSION'!$K$7:$T$7,0))</f>
        <v>0</v>
      </c>
      <c r="K138" s="131" t="e">
        <f>IF($A$134='Andrew-SESSION'!$A$196,INDEX('Andrew-SESSION'!$K$196:$T$212, MATCH("*Clean *",'Andrew-SESSION'!$B$196:$B$212,0), MATCH("*4th*",'Andrew-SESSION'!$K$7:$T$7,0)),"")</f>
        <v>#N/A</v>
      </c>
      <c r="L138" s="44" t="e">
        <f>INDEX('Andrew-SESSION'!$L$196:$U$212, MATCH("*Clean *",'Andrew-SESSION'!$B$196:$B$212,0), MATCH("*4th*",'Andrew-SESSION'!$K$7:$T$7,0))</f>
        <v>#N/A</v>
      </c>
      <c r="M138" s="131" t="e">
        <f>IF($A$134='Andrew-SESSION'!$A$196,INDEX('Andrew-SESSION'!$K$196:$T$212, MATCH("*Lat Pulldown*",'Andrew-SESSION'!$B$196:$B$212,0), MATCH("*4th*",'Andrew-SESSION'!$K$7:$T$7,0)),"")</f>
        <v>#N/A</v>
      </c>
      <c r="N138" s="44" t="e">
        <f>INDEX('Andrew-SESSION'!$L$196:$U$212, MATCH("*Lat Pulldown*",'Andrew-SESSION'!$B$196:$B$212,0), MATCH("*4th*",'Andrew-SESSION'!$K$7:$T$7,0))</f>
        <v>#N/A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IF($A$134='Andrew-SESSION'!$A$196,INDEX('Andrew-SESSION'!$K$196:$T$212, MATCH("*Squat*",'Andrew-SESSION'!$B$196:$B$212,0), MATCH("*5th*",'Andrew-SESSION'!$K$7:$T$7,0)),"")</f>
        <v>#N/A</v>
      </c>
      <c r="D139" s="132" t="e">
        <f>INDEX('Andrew-SESSION'!L$196:U$212, MATCH("*Squat*",'Andrew-SESSION'!$B$196:$B$212,0), MATCH("*5th*",'Andrew-SESSION'!K$7:T$7,0))</f>
        <v>#N/A</v>
      </c>
      <c r="E139" s="131" t="e">
        <f>IF($A$134='Andrew-SESSION'!$A$196,INDEX('Andrew-SESSION'!$K$196:$T$212, MATCH("*Deadlift*",'Andrew-SESSION'!$B$196:$B$212,0), MATCH("*5th*",'Andrew-SESSION'!$K$7:$T$7,0)),"")</f>
        <v>#N/A</v>
      </c>
      <c r="F139" s="131" t="e">
        <f>INDEX('Andrew-SESSION'!$L$196:$U$212, MATCH("*Deadlift*",'Andrew-SESSION'!$B$196:$B$212,0), MATCH("*5th*",'Andrew-SESSION'!$K$7:$T$7,0))</f>
        <v>#N/A</v>
      </c>
      <c r="G139" s="131" t="e">
        <f>IF($A$134='Andrew-SESSION'!$A$196,INDEX('Andrew-SESSION'!$K$196:$T$212, MATCH("*Bench Press*",'Andrew-SESSION'!$B$196:$B$212,0), MATCH("*5th*",'Andrew-SESSION'!$K$7:$T$7,0)),"")</f>
        <v>#N/A</v>
      </c>
      <c r="H139" s="131" t="e">
        <f>INDEX('Andrew-SESSION'!$L$196:$U$212, MATCH("*Bench Press*",'Andrew-SESSION'!$B$196:$B$212,0), MATCH("*5th*",'Andrew-SESSION'!$K$7:$T$7,0))</f>
        <v>#N/A</v>
      </c>
      <c r="I139" s="132">
        <f>IF($A$134='Andrew-SESSION'!$A$196,INDEX('Andrew-SESSION'!$K$196:$T$212, MATCH("*Military*",'Andrew-SESSION'!$B$196:$B$212,0), MATCH("*5th*",'Andrew-SESSION'!$K$7:$T$7,0)),"")</f>
        <v>0</v>
      </c>
      <c r="J139" s="44">
        <f>INDEX('Andrew-SESSION'!$L$196:$U$212, MATCH("*Military*",'Andrew-SESSION'!$B$196:$B$212,0), MATCH("*5th*",'Andrew-SESSION'!$K$7:$T$7,0))</f>
        <v>0</v>
      </c>
      <c r="K139" s="131" t="e">
        <f>IF($A$134='Andrew-SESSION'!$A$196,INDEX('Andrew-SESSION'!$K$196:$T$212, MATCH("*Clean *",'Andrew-SESSION'!$B$196:$B$212,0), MATCH("*5th*",'Andrew-SESSION'!$K$7:$T$7,0)),"")</f>
        <v>#N/A</v>
      </c>
      <c r="L139" s="44" t="e">
        <f>INDEX('Andrew-SESSION'!$L$196:$U$212, MATCH("*Clean *",'Andrew-SESSION'!$B$196:$B$212,0), MATCH("*5th*",'Andrew-SESSION'!$K$7:$T$7,0))</f>
        <v>#N/A</v>
      </c>
      <c r="M139" s="131" t="e">
        <f>IF($A$134='Andrew-SESSION'!$A$196,INDEX('Andrew-SESSION'!$K$196:$T$212, MATCH("*Lat Pulldown*",'Andrew-SESSION'!$B$196:$B$212,0), MATCH("*5th*",'Andrew-SESSION'!$K$7:$T$7,0)),"")</f>
        <v>#N/A</v>
      </c>
      <c r="N139" s="44" t="e">
        <f>INDEX('Andrew-SESSION'!$L$196:$U$212, MATCH("*Lat Pulldown*",'Andrew-SESSION'!$B$196:$B$212,0), MATCH("*5th*",'Andrew-SESSION'!$K$7:$T$7,0))</f>
        <v>#N/A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'Andrew-SESSION'!A205</f>
        <v>42326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52" t="e">
        <f>IF($A$140='Andrew-SESSION'!$A$205,INDEX('Andrew-SESSION'!$K$205:$T$221, MATCH("*1k Row*",'Andrew-SESSION'!$B$205:$B$221,0), MATCH("*1st*",'Andrew-SESSION'!$K$7:$T$7,0)),"")</f>
        <v>#N/A</v>
      </c>
      <c r="P140" s="152" t="e">
        <f>IF($A$140='Andrew-SESSION'!$A$205,INDEX('Andrew-SESSION'!$K$205:$T$221, MATCH("*HIIT*",'Andrew-SESSION'!$B$205:$B$221,0), MATCH("*1st*",'Andrew-SESSION'!$K$7:$T$7,0)),"")</f>
        <v>#N/A</v>
      </c>
      <c r="Q140" s="119" t="e">
        <f>INDEX('Andrew-SESSION'!$L$212:$U$214, MATCH("*HIIT*",'Andrew-SESSION'!$B$212:$B$214,0), MATCH("*1st*",'Andrew-SESSION'!$K$7:$T$7,0))</f>
        <v>#N/A</v>
      </c>
      <c r="R140" s="119">
        <f>'Andrew-SESSION'!U214</f>
        <v>0</v>
      </c>
      <c r="S140" s="116"/>
      <c r="T140" s="116"/>
      <c r="U140" s="120">
        <f>'Andrew-SESSION'!A215</f>
        <v>0</v>
      </c>
      <c r="V140" s="120">
        <f>'Andrew-SESSION'!A216</f>
        <v>0</v>
      </c>
      <c r="W140" s="116"/>
      <c r="X140" s="116"/>
      <c r="Y140" s="116"/>
      <c r="Z140" s="116"/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IF($A$140='Andrew-SESSION'!$A$205,INDEX('Andrew-SESSION'!$K$205:$T$221, MATCH("*Squat*",'Andrew-SESSION'!$B$205:$B$221,0), MATCH("*1st*",'Andrew-SESSION'!$K$7:$T$7,0)),"")</f>
        <v>#N/A</v>
      </c>
      <c r="D141" s="132" t="e">
        <f>INDEX('Andrew-SESSION'!L$205:U$221, MATCH("*Squat*",'Andrew-SESSION'!$B$205:$B$221,0), MATCH("*1st*",'Andrew-SESSION'!K$7:T$7,0))</f>
        <v>#N/A</v>
      </c>
      <c r="E141" s="131" t="e">
        <f>IF($A$140='Andrew-SESSION'!$A$205,INDEX('Andrew-SESSION'!$K$205:$T$221, MATCH("*Deadlift*",'Andrew-SESSION'!$B$205:$B$221,0), MATCH("*1st*",'Andrew-SESSION'!$K$7:$T$7,0)),"")</f>
        <v>#N/A</v>
      </c>
      <c r="F141" s="131" t="e">
        <f>INDEX('Andrew-SESSION'!$L$205:$U$221, MATCH("*Deadlift*",'Andrew-SESSION'!$B$205:$B$221,0), MATCH("*1st*",'Andrew-SESSION'!$K$7:$T$7,0))</f>
        <v>#N/A</v>
      </c>
      <c r="G141" s="131" t="e">
        <f>IF($A$140='Andrew-SESSION'!$A$205,INDEX('Andrew-SESSION'!$K$205:$T$221, MATCH("*Bench Press*",'Andrew-SESSION'!$B$205:$B$221,0), MATCH("*1st*",'Andrew-SESSION'!$K$7:$T$7,0)),"")</f>
        <v>#N/A</v>
      </c>
      <c r="H141" s="131" t="e">
        <f>INDEX('Andrew-SESSION'!$L$205:$U$221, MATCH("*Bench Press*",'Andrew-SESSION'!$B$205:$B$221,0), MATCH("*1st*",'Andrew-SESSION'!$K$7:$T$7,0))</f>
        <v>#N/A</v>
      </c>
      <c r="I141" s="132" t="e">
        <f>IF($A$140='Andrew-SESSION'!$A$205,INDEX('Andrew-SESSION'!$K$205:$T$221, MATCH("*Military*",'Andrew-SESSION'!$B$205:$B$221,0), MATCH("*1st*",'Andrew-SESSION'!$K$7:$T$7,0)),"")</f>
        <v>#N/A</v>
      </c>
      <c r="J141" s="48" t="e">
        <f>INDEX('Andrew-SESSION'!$L$205:$U$221, MATCH("*Military*",'Andrew-SESSION'!$B$205:$B$221,0), MATCH("*1st*",'Andrew-SESSION'!$K$7:$T$7,0))</f>
        <v>#N/A</v>
      </c>
      <c r="K141" s="131" t="e">
        <f>IF($A$140='Andrew-SESSION'!$A$205,INDEX('Andrew-SESSION'!$K$205:$T$221, MATCH("*Clean *",'Andrew-SESSION'!$B$205:$B$221,0), MATCH("*1st*",'Andrew-SESSION'!$K$7:$T$7,0)),"")</f>
        <v>#N/A</v>
      </c>
      <c r="L141" s="48" t="e">
        <f>INDEX('Andrew-SESSION'!$L$205:$U$221, MATCH("*Clean *",'Andrew-SESSION'!$B$205:$B$221,0), MATCH("*1st*",'Andrew-SESSION'!$K$7:$T$7,0))</f>
        <v>#N/A</v>
      </c>
      <c r="M141" s="131" t="e">
        <f>IF($A$140='Andrew-SESSION'!$A$205,INDEX('Andrew-SESSION'!$K$205:$T$221, MATCH("*Lat Pulldown*",'Andrew-SESSION'!$B$205:$B$221,0), MATCH("*1st*",'Andrew-SESSION'!$K$7:$T$7,0)),"")</f>
        <v>#N/A</v>
      </c>
      <c r="N141" s="48" t="e">
        <f>INDEX('Andrew-SESSION'!$L$205:$U$221, MATCH("*Lat Pulldown*",'Andrew-SESSION'!$B$205:$B$221,0), MATCH("*1st*",'Andrew-SESSION'!$K$7:$T$7,0))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IF($A$140='Andrew-SESSION'!$A$205,INDEX('Andrew-SESSION'!$K$205:$T$221, MATCH("*Squat*",'Andrew-SESSION'!$B$205:$B$221,0), MATCH("*2nd*",'Andrew-SESSION'!$K$7:$T$7,0)),"")</f>
        <v>#N/A</v>
      </c>
      <c r="D142" s="132" t="e">
        <f>INDEX('Andrew-SESSION'!L$205:U$221, MATCH("*Squat*",'Andrew-SESSION'!$B$205:$B$221,0), MATCH("*2nd*",'Andrew-SESSION'!K$7:T$7,0))</f>
        <v>#N/A</v>
      </c>
      <c r="E142" s="131" t="e">
        <f>IF($A$140='Andrew-SESSION'!$A$205,INDEX('Andrew-SESSION'!$K$205:$T$221, MATCH("*Deadlift*",'Andrew-SESSION'!$B$205:$B$221,0), MATCH("*2ND*",'Andrew-SESSION'!$K$7:$T$7,0)),"")</f>
        <v>#N/A</v>
      </c>
      <c r="F142" s="131" t="e">
        <f>INDEX('Andrew-SESSION'!$L$205:$U$221, MATCH("*Deadlift*",'Andrew-SESSION'!$B$205:$B$221,0), MATCH("*2nd*",'Andrew-SESSION'!$K$7:$T$7,0))</f>
        <v>#N/A</v>
      </c>
      <c r="G142" s="131" t="e">
        <f>IF($A$140='Andrew-SESSION'!$A$205,INDEX('Andrew-SESSION'!$K$205:$T$221, MATCH("*Bench Press*",'Andrew-SESSION'!$B$205:$B$221,0), MATCH("*2ND*",'Andrew-SESSION'!$K$7:$T$7,0)),"")</f>
        <v>#N/A</v>
      </c>
      <c r="H142" s="131" t="e">
        <f>INDEX('Andrew-SESSION'!$L$205:$U$221, MATCH("*Bench Press*",'Andrew-SESSION'!$B$205:$B$221,0), MATCH("*2nd*",'Andrew-SESSION'!$K$7:$T$7,0))</f>
        <v>#N/A</v>
      </c>
      <c r="I142" s="132" t="e">
        <f>IF($A$140='Andrew-SESSION'!$A$205,INDEX('Andrew-SESSION'!$K$205:$T$221, MATCH("*Military*",'Andrew-SESSION'!$B$205:$B$221,0), MATCH("*2ND*",'Andrew-SESSION'!$K$7:$T$7,0)),"")</f>
        <v>#N/A</v>
      </c>
      <c r="J142" s="44" t="e">
        <f>INDEX('Andrew-SESSION'!$L$205:$U$221, MATCH("*Military*",'Andrew-SESSION'!$B$205:$B$221,0), MATCH("*2nd*",'Andrew-SESSION'!$K$7:$T$7,0))</f>
        <v>#N/A</v>
      </c>
      <c r="K142" s="131" t="e">
        <f>IF($A$140='Andrew-SESSION'!$A$205,INDEX('Andrew-SESSION'!$K$205:$T$221, MATCH("*Clean *",'Andrew-SESSION'!$B$205:$B$221,0), MATCH("*2ND*",'Andrew-SESSION'!$K$7:$T$7,0)),"")</f>
        <v>#N/A</v>
      </c>
      <c r="L142" s="44" t="e">
        <f>INDEX('Andrew-SESSION'!$L$205:$U$221, MATCH("*Clean *",'Andrew-SESSION'!$B$205:$B$221,0), MATCH("*2nd*",'Andrew-SESSION'!$K$7:$T$7,0))</f>
        <v>#N/A</v>
      </c>
      <c r="M142" s="131" t="e">
        <f>IF($A$140='Andrew-SESSION'!$A$205,INDEX('Andrew-SESSION'!$K$205:$T$221, MATCH("*Lat Pulldown*",'Andrew-SESSION'!$B$205:$B$221,0), MATCH("*2ND*",'Andrew-SESSION'!$K$7:$T$7,0)),"")</f>
        <v>#N/A</v>
      </c>
      <c r="N142" s="44" t="e">
        <f>INDEX('Andrew-SESSION'!$L$205:$U$221, MATCH("*Lat Pulldown*",'Andrew-SESSION'!$B$205:$B$221,0), MATCH("*2nd*",'Andrew-SESSION'!$K$7:$T$7,0))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IF($A$140='Andrew-SESSION'!$A$205,INDEX('Andrew-SESSION'!$K$205:$T$221, MATCH("*Squat*",'Andrew-SESSION'!$B$205:$B$221,0), MATCH("*3rd*",'Andrew-SESSION'!$K$7:$T$7,0)),"")</f>
        <v>#N/A</v>
      </c>
      <c r="D143" s="132" t="e">
        <f>INDEX('Andrew-SESSION'!L$205:U$221, MATCH("*Squat*",'Andrew-SESSION'!$B$205:$B$221,0), MATCH("*3rd*",'Andrew-SESSION'!K$7:T$7,0))</f>
        <v>#N/A</v>
      </c>
      <c r="E143" s="131" t="e">
        <f>IF($A$140='Andrew-SESSION'!$A$205,INDEX('Andrew-SESSION'!$K$205:$T$221, MATCH("*Deadlift*",'Andrew-SESSION'!$B$205:$B$221,0), MATCH("*3rd*",'Andrew-SESSION'!$K$7:$T$7,0)),"")</f>
        <v>#N/A</v>
      </c>
      <c r="F143" s="131" t="e">
        <f>INDEX('Andrew-SESSION'!$L$205:$U$221, MATCH("*Deadlift*",'Andrew-SESSION'!$B$205:$B$221,0), MATCH("*3rd*",'Andrew-SESSION'!$K$7:$T$7,0))</f>
        <v>#N/A</v>
      </c>
      <c r="G143" s="131" t="e">
        <f>IF($A$140='Andrew-SESSION'!$A$205,INDEX('Andrew-SESSION'!$K$205:$T$221, MATCH("*Bench Press*",'Andrew-SESSION'!$B$205:$B$221,0), MATCH("*3rd*",'Andrew-SESSION'!$K$7:$T$7,0)),"")</f>
        <v>#N/A</v>
      </c>
      <c r="H143" s="131" t="e">
        <f>INDEX('Andrew-SESSION'!$L$205:$U$221, MATCH("*Bench Press*",'Andrew-SESSION'!$B$205:$B$221,0), MATCH("*3rd*",'Andrew-SESSION'!$K$7:$T$7,0))</f>
        <v>#N/A</v>
      </c>
      <c r="I143" s="132" t="e">
        <f>IF($A$140='Andrew-SESSION'!$A$205,INDEX('Andrew-SESSION'!$K$205:$T$221, MATCH("*Military*",'Andrew-SESSION'!$B$205:$B$221,0), MATCH("*3rd*",'Andrew-SESSION'!$K$7:$T$7,0)),"")</f>
        <v>#N/A</v>
      </c>
      <c r="J143" s="44" t="e">
        <f>INDEX('Andrew-SESSION'!$L$205:$U$221, MATCH("*Military*",'Andrew-SESSION'!$B$205:$B$221,0), MATCH("*3rd*",'Andrew-SESSION'!$K$7:$T$7,0))</f>
        <v>#N/A</v>
      </c>
      <c r="K143" s="131" t="e">
        <f>IF($A$140='Andrew-SESSION'!$A$205,INDEX('Andrew-SESSION'!$K$205:$T$221, MATCH("*Clean *",'Andrew-SESSION'!$B$205:$B$221,0), MATCH("*3rd*",'Andrew-SESSION'!$K$7:$T$7,0)),"")</f>
        <v>#N/A</v>
      </c>
      <c r="L143" s="44" t="e">
        <f>INDEX('Andrew-SESSION'!$L$205:$U$221, MATCH("*Clean *",'Andrew-SESSION'!$B$205:$B$221,0), MATCH("*3rd*",'Andrew-SESSION'!$K$7:$T$7,0))</f>
        <v>#N/A</v>
      </c>
      <c r="M143" s="131" t="e">
        <f>IF($A$140='Andrew-SESSION'!$A$205,INDEX('Andrew-SESSION'!$K$205:$T$221, MATCH("*Lat Pulldown*",'Andrew-SESSION'!$B$205:$B$221,0), MATCH("*3rd*",'Andrew-SESSION'!$K$7:$T$7,0)),"")</f>
        <v>#N/A</v>
      </c>
      <c r="N143" s="44" t="e">
        <f>INDEX('Andrew-SESSION'!$L$205:$U$221, MATCH("*Lat Pulldown*",'Andrew-SESSION'!$B$205:$B$221,0), MATCH("*3rd*",'Andrew-SESSION'!$K$7:$T$7,0))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IF($A$140='Andrew-SESSION'!$A$205,INDEX('Andrew-SESSION'!$K$205:$T$221, MATCH("*Squat*",'Andrew-SESSION'!$B$205:$B$221,0), MATCH("*4th*",'Andrew-SESSION'!$K$7:$T$7,0)),"")</f>
        <v>#N/A</v>
      </c>
      <c r="D144" s="132" t="e">
        <f>INDEX('Andrew-SESSION'!L$205:U$221, MATCH("*Squat*",'Andrew-SESSION'!$B$205:$B$221,0), MATCH("*4th*",'Andrew-SESSION'!K$7:T$7,0))</f>
        <v>#N/A</v>
      </c>
      <c r="E144" s="131" t="e">
        <f>IF($A$140='Andrew-SESSION'!$A$205,INDEX('Andrew-SESSION'!$K$205:$T$221, MATCH("*Deadlift*",'Andrew-SESSION'!$B$205:$B$221,0), MATCH("*4th*",'Andrew-SESSION'!$K$7:$T$7,0)),"")</f>
        <v>#N/A</v>
      </c>
      <c r="F144" s="131" t="e">
        <f>INDEX('Andrew-SESSION'!$L$205:$U$221, MATCH("*Deadlift*",'Andrew-SESSION'!$B$205:$B$221,0), MATCH("*4th*",'Andrew-SESSION'!$K$7:$T$7,0))</f>
        <v>#N/A</v>
      </c>
      <c r="G144" s="131" t="e">
        <f>IF($A$140='Andrew-SESSION'!$A$205,INDEX('Andrew-SESSION'!$K$205:$T$221, MATCH("*Bench Press*",'Andrew-SESSION'!$B$205:$B$221,0), MATCH("*4th*",'Andrew-SESSION'!$K$7:$T$7,0)),"")</f>
        <v>#N/A</v>
      </c>
      <c r="H144" s="131" t="e">
        <f>INDEX('Andrew-SESSION'!$L$205:$U$221, MATCH("*Bench Press*",'Andrew-SESSION'!$B$205:$B$221,0), MATCH("*4th*",'Andrew-SESSION'!$K$7:$T$7,0))</f>
        <v>#N/A</v>
      </c>
      <c r="I144" s="132" t="e">
        <f>IF($A$140='Andrew-SESSION'!$A$205,INDEX('Andrew-SESSION'!$K$205:$T$221, MATCH("*Military*",'Andrew-SESSION'!$B$205:$B$221,0), MATCH("*4th*",'Andrew-SESSION'!$K$7:$T$7,0)),"")</f>
        <v>#N/A</v>
      </c>
      <c r="J144" s="44" t="e">
        <f>INDEX('Andrew-SESSION'!$L$205:$U$221, MATCH("*Military*",'Andrew-SESSION'!$B$205:$B$221,0), MATCH("*4th*",'Andrew-SESSION'!$K$7:$T$7,0))</f>
        <v>#N/A</v>
      </c>
      <c r="K144" s="131" t="e">
        <f>IF($A$140='Andrew-SESSION'!$A$205,INDEX('Andrew-SESSION'!$K$205:$T$221, MATCH("*Clean *",'Andrew-SESSION'!$B$205:$B$221,0), MATCH("*4th*",'Andrew-SESSION'!$K$7:$T$7,0)),"")</f>
        <v>#N/A</v>
      </c>
      <c r="L144" s="44" t="e">
        <f>INDEX('Andrew-SESSION'!$L$205:$U$221, MATCH("*Clean *",'Andrew-SESSION'!$B$205:$B$221,0), MATCH("*4th*",'Andrew-SESSION'!$K$7:$T$7,0))</f>
        <v>#N/A</v>
      </c>
      <c r="M144" s="131" t="e">
        <f>IF($A$140='Andrew-SESSION'!$A$205,INDEX('Andrew-SESSION'!$K$205:$T$221, MATCH("*Lat Pulldown*",'Andrew-SESSION'!$B$205:$B$221,0), MATCH("*4th*",'Andrew-SESSION'!$K$7:$T$7,0)),"")</f>
        <v>#N/A</v>
      </c>
      <c r="N144" s="44" t="e">
        <f>INDEX('Andrew-SESSION'!$L$205:$U$221, MATCH("*Lat Pulldown*",'Andrew-SESSION'!$B$205:$B$221,0), MATCH("*4th*",'Andrew-SESSION'!$K$7:$T$7,0))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IF($A$140='Andrew-SESSION'!$A$205,INDEX('Andrew-SESSION'!$K$205:$T$221, MATCH("*Squat*",'Andrew-SESSION'!$B$205:$B$221,0), MATCH("*5th*",'Andrew-SESSION'!$K$7:$T$7,0)),"")</f>
        <v>#N/A</v>
      </c>
      <c r="D145" s="132" t="e">
        <f>INDEX('Andrew-SESSION'!L$205:U$221, MATCH("*Squat*",'Andrew-SESSION'!$B$205:$B$221,0), MATCH("*5th*",'Andrew-SESSION'!K$7:T$7,0))</f>
        <v>#N/A</v>
      </c>
      <c r="E145" s="131" t="e">
        <f>IF($A$140='Andrew-SESSION'!$A$205,INDEX('Andrew-SESSION'!$K$205:$T$221, MATCH("*Deadlift*",'Andrew-SESSION'!$B$205:$B$221,0), MATCH("*5th*",'Andrew-SESSION'!$K$7:$T$7,0)),"")</f>
        <v>#N/A</v>
      </c>
      <c r="F145" s="131" t="e">
        <f>INDEX('Andrew-SESSION'!$L$205:$U$221, MATCH("*Deadlift*",'Andrew-SESSION'!$B$205:$B$221,0), MATCH("*5th*",'Andrew-SESSION'!$K$7:$T$7,0))</f>
        <v>#N/A</v>
      </c>
      <c r="G145" s="131" t="e">
        <f>IF($A$140='Andrew-SESSION'!$A$205,INDEX('Andrew-SESSION'!$K$205:$T$221, MATCH("*Bench Press*",'Andrew-SESSION'!$B$205:$B$221,0), MATCH("*5th*",'Andrew-SESSION'!$K$7:$T$7,0)),"")</f>
        <v>#N/A</v>
      </c>
      <c r="H145" s="131" t="e">
        <f>INDEX('Andrew-SESSION'!$L$205:$U$221, MATCH("*Bench Press*",'Andrew-SESSION'!$B$205:$B$221,0), MATCH("*5th*",'Andrew-SESSION'!$K$7:$T$7,0))</f>
        <v>#N/A</v>
      </c>
      <c r="I145" s="132" t="e">
        <f>IF($A$140='Andrew-SESSION'!$A$205,INDEX('Andrew-SESSION'!$K$205:$T$221, MATCH("*Military*",'Andrew-SESSION'!$B$205:$B$221,0), MATCH("*5th*",'Andrew-SESSION'!$K$7:$T$7,0)),"")</f>
        <v>#N/A</v>
      </c>
      <c r="J145" s="44" t="e">
        <f>INDEX('Andrew-SESSION'!$L$205:$U$221, MATCH("*Military*",'Andrew-SESSION'!$B$205:$B$221,0), MATCH("*5th*",'Andrew-SESSION'!$K$7:$T$7,0))</f>
        <v>#N/A</v>
      </c>
      <c r="K145" s="131" t="e">
        <f>IF($A$140='Andrew-SESSION'!$A$205,INDEX('Andrew-SESSION'!$K$205:$T$221, MATCH("*Clean *",'Andrew-SESSION'!$B$205:$B$221,0), MATCH("*5th*",'Andrew-SESSION'!$K$7:$T$7,0)),"")</f>
        <v>#N/A</v>
      </c>
      <c r="L145" s="44" t="e">
        <f>INDEX('Andrew-SESSION'!$L$205:$U$221, MATCH("*Clean *",'Andrew-SESSION'!$B$205:$B$221,0), MATCH("*5th*",'Andrew-SESSION'!$K$7:$T$7,0))</f>
        <v>#N/A</v>
      </c>
      <c r="M145" s="131" t="e">
        <f>IF($A$140='Andrew-SESSION'!$A$205,INDEX('Andrew-SESSION'!$K$205:$T$221, MATCH("*Lat Pulldown*",'Andrew-SESSION'!$B$205:$B$221,0), MATCH("*5th*",'Andrew-SESSION'!$K$7:$T$7,0)),"")</f>
        <v>#N/A</v>
      </c>
      <c r="N145" s="44" t="e">
        <f>INDEX('Andrew-SESSION'!$L$205:$U$221, MATCH("*Lat Pulldown*",'Andrew-SESSION'!$B$205:$B$221,0), MATCH("*5th*",'Andrew-SESSION'!$K$7:$T$7,0))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'Andrew-SESSION'!A214</f>
        <v>42325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>
        <f>MAX(G147:G151)</f>
        <v>65</v>
      </c>
      <c r="H146" s="116">
        <f t="array" ref="H146">MAX(IF(G147:G151=G146,H147:H151))</f>
        <v>10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>
        <f>MAX(M147:M151)</f>
        <v>70</v>
      </c>
      <c r="N146" s="117">
        <f t="array" ref="N146">MAX(IF(M147:M151=M146,N147:N151))</f>
        <v>12</v>
      </c>
      <c r="O146" s="152" t="e">
        <f>IF($A$146='Andrew-SESSION'!$A$214,INDEX('Andrew-SESSION'!$K$214:$T$230, MATCH("*1k Row*",'Andrew-SESSION'!$B$214:$B$230,0), MATCH("*1st*",'Andrew-SESSION'!$K$7:$T$7,0)),"")</f>
        <v>#N/A</v>
      </c>
      <c r="P146" s="152" t="e">
        <f>IF($A$146='Andrew-SESSION'!$A$214,INDEX('Andrew-SESSION'!$K$214:$T$230, MATCH("*HIIT*",'Andrew-SESSION'!$B$214:$B$230,0), MATCH("*1st*",'Andrew-SESSION'!$K$7:$T$7,0)),"")</f>
        <v>#N/A</v>
      </c>
      <c r="Q146" s="152" t="e">
        <f>INDEX('Andrew-SESSION'!$L$223:$U$230, MATCH("*HIIT*",'Andrew-SESSION'!$B$223:$B$230,0), MATCH("*1st*",'Andrew-SESSION'!$K$7:$T$7,0))</f>
        <v>#N/A</v>
      </c>
      <c r="R146" s="119">
        <f>'Andrew-SESSION'!U223</f>
        <v>0</v>
      </c>
      <c r="S146" s="116"/>
      <c r="T146" s="116"/>
      <c r="U146" s="120">
        <f>'Andrew-SESSION'!A227</f>
        <v>0</v>
      </c>
      <c r="V146" s="120">
        <f>'Andrew-SESSION'!A228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IF($A$146='Andrew-SESSION'!$A$214,INDEX('Andrew-SESSION'!$K$214:$T$230, MATCH("*Squat*",'Andrew-SESSION'!$B$214:$B$230,0), MATCH("*1st*",'Andrew-SESSION'!$K$7:$T$7,0)),"")</f>
        <v>#N/A</v>
      </c>
      <c r="D147" s="132" t="e">
        <f>INDEX('Andrew-SESSION'!L$214:U$230, MATCH("*Squat*",'Andrew-SESSION'!$B$214:$B$230,0), MATCH("*1st*",'Andrew-SESSION'!K$7:T$7,0))</f>
        <v>#N/A</v>
      </c>
      <c r="E147" s="131" t="e">
        <f>IF($A$146='Andrew-SESSION'!$A$214,INDEX('Andrew-SESSION'!$K$214:$T$230, MATCH("*Deadlift*",'Andrew-SESSION'!$B$214:$B$230,0), MATCH("*1st*",'Andrew-SESSION'!$K$7:$T$7,0)),"")</f>
        <v>#N/A</v>
      </c>
      <c r="F147" s="131" t="e">
        <f>INDEX('Andrew-SESSION'!$L$214:$U$230, MATCH("*Deadlift*",'Andrew-SESSION'!$B$214:$B$230,0), MATCH("*1st*",'Andrew-SESSION'!$K$7:$T$7,0))</f>
        <v>#N/A</v>
      </c>
      <c r="G147" s="131">
        <f>IF($A$146='Andrew-SESSION'!$A$214,INDEX('Andrew-SESSION'!$K$214:$T$230, MATCH("*Bench Press*",'Andrew-SESSION'!$B$214:$B$230,0), MATCH("*1st*",'Andrew-SESSION'!$K$7:$T$7,0)),"")</f>
        <v>60</v>
      </c>
      <c r="H147" s="131">
        <f>INDEX('Andrew-SESSION'!$L$214:$U$230, MATCH("*Bench Press*",'Andrew-SESSION'!$B$214:$B$230,0), MATCH("*1st*",'Andrew-SESSION'!$K$7:$T$7,0))</f>
        <v>12</v>
      </c>
      <c r="I147" s="132" t="e">
        <f>IF($A$146='Andrew-SESSION'!$A$214,INDEX('Andrew-SESSION'!$K$214:$T$230, MATCH("*Military*",'Andrew-SESSION'!$B$214:$B$230,0), MATCH("*1st*",'Andrew-SESSION'!$K$7:$T$7,0)),"")</f>
        <v>#N/A</v>
      </c>
      <c r="J147" s="48" t="e">
        <f>INDEX('Andrew-SESSION'!$L$214:$U$230, MATCH("*Military*",'Andrew-SESSION'!$B$214:$B$230,0), MATCH("*1st*",'Andrew-SESSION'!$K$7:$T$7,0))</f>
        <v>#N/A</v>
      </c>
      <c r="K147" s="131" t="e">
        <f>IF($A$146='Andrew-SESSION'!$A$214,INDEX('Andrew-SESSION'!$K$214:$T$230, MATCH("*Clean *",'Andrew-SESSION'!$B$214:$B$230,0), MATCH("*1st*",'Andrew-SESSION'!$K$7:$T$7,0)),"")</f>
        <v>#N/A</v>
      </c>
      <c r="L147" s="48" t="e">
        <f>INDEX('Andrew-SESSION'!$L$214:$U$230, MATCH("*Clean *",'Andrew-SESSION'!$B$214:$B$230,0), MATCH("*1st*",'Andrew-SESSION'!$K$7:$T$7,0))</f>
        <v>#N/A</v>
      </c>
      <c r="M147" s="131">
        <f>IF($A$146='Andrew-SESSION'!$A$214,INDEX('Andrew-SESSION'!$K$214:$T$230, MATCH("*Lat Pulldown*",'Andrew-SESSION'!$B$214:$B$230,0), MATCH("*1st*",'Andrew-SESSION'!$K$7:$T$7,0)),"")</f>
        <v>70</v>
      </c>
      <c r="N147" s="48">
        <f>INDEX('Andrew-SESSION'!$L$214:$U$230, MATCH("*Lat Pulldown*",'Andrew-SESSION'!$B$214:$B$230,0), MATCH("*1st*",'Andrew-SESSION'!$K$7:$T$7,0))</f>
        <v>12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IF($A$146='Andrew-SESSION'!$A$214,INDEX('Andrew-SESSION'!$K$214:$T$230, MATCH("*Squat*",'Andrew-SESSION'!$B$214:$B$230,0), MATCH("*2nd*",'Andrew-SESSION'!$K$7:$T$7,0)),"")</f>
        <v>#N/A</v>
      </c>
      <c r="D148" s="132" t="e">
        <f>INDEX('Andrew-SESSION'!L$214:U$230, MATCH("*Squat*",'Andrew-SESSION'!$B$214:$B$230,0), MATCH("*2nd*",'Andrew-SESSION'!K$7:T$7,0))</f>
        <v>#N/A</v>
      </c>
      <c r="E148" s="131" t="e">
        <f>IF($A$146='Andrew-SESSION'!$A$214,INDEX('Andrew-SESSION'!$K$214:$T$230, MATCH("*Deadlift*",'Andrew-SESSION'!$B$214:$B$230,0), MATCH("*2ND*",'Andrew-SESSION'!$K$7:$T$7,0)),"")</f>
        <v>#N/A</v>
      </c>
      <c r="F148" s="131" t="e">
        <f>INDEX('Andrew-SESSION'!$L$214:$U$230, MATCH("*Deadlift*",'Andrew-SESSION'!$B$214:$B$230,0), MATCH("*2nd*",'Andrew-SESSION'!$K$7:$T$7,0))</f>
        <v>#N/A</v>
      </c>
      <c r="G148" s="131">
        <f>IF($A$146='Andrew-SESSION'!$A$214,INDEX('Andrew-SESSION'!$K$214:$T$230, MATCH("*Bench Press*",'Andrew-SESSION'!$B$214:$B$230,0), MATCH("*2ND*",'Andrew-SESSION'!$K$7:$T$7,0)),"")</f>
        <v>40</v>
      </c>
      <c r="H148" s="131">
        <f>INDEX('Andrew-SESSION'!$L$214:$U$230, MATCH("*Bench Press*",'Andrew-SESSION'!$B$214:$B$230,0), MATCH("*2nd*",'Andrew-SESSION'!$K$7:$T$7,0))</f>
        <v>12</v>
      </c>
      <c r="I148" s="132" t="e">
        <f>IF($A$146='Andrew-SESSION'!$A$214,INDEX('Andrew-SESSION'!$K$214:$T$230, MATCH("*Military*",'Andrew-SESSION'!$B$214:$B$230,0), MATCH("*2ND*",'Andrew-SESSION'!$K$7:$T$7,0)),"")</f>
        <v>#N/A</v>
      </c>
      <c r="J148" s="44" t="e">
        <f>INDEX('Andrew-SESSION'!$L$214:$U$230, MATCH("*Military*",'Andrew-SESSION'!$B$214:$B$230,0), MATCH("*2nd*",'Andrew-SESSION'!$K$7:$T$7,0))</f>
        <v>#N/A</v>
      </c>
      <c r="K148" s="131" t="e">
        <f>IF($A$146='Andrew-SESSION'!$A$214,INDEX('Andrew-SESSION'!$K$214:$T$230, MATCH("*Clean *",'Andrew-SESSION'!$B$214:$B$230,0), MATCH("*2ND*",'Andrew-SESSION'!$K$7:$T$7,0)),"")</f>
        <v>#N/A</v>
      </c>
      <c r="L148" s="44" t="e">
        <f>INDEX('Andrew-SESSION'!$L$214:$U$230, MATCH("*Clean *",'Andrew-SESSION'!$B$214:$B$230,0), MATCH("*2nd*",'Andrew-SESSION'!$K$7:$T$7,0))</f>
        <v>#N/A</v>
      </c>
      <c r="M148" s="131">
        <f>IF($A$146='Andrew-SESSION'!$A$214,INDEX('Andrew-SESSION'!$K$214:$T$230, MATCH("*Lat Pulldown*",'Andrew-SESSION'!$B$214:$B$230,0), MATCH("*2ND*",'Andrew-SESSION'!$K$7:$T$7,0)),"")</f>
        <v>70</v>
      </c>
      <c r="N148" s="44">
        <f>INDEX('Andrew-SESSION'!$L$214:$U$230, MATCH("*Lat Pulldown*",'Andrew-SESSION'!$B$214:$B$230,0), MATCH("*2nd*",'Andrew-SESSION'!$K$7:$T$7,0))</f>
        <v>12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IF($A$146='Andrew-SESSION'!$A$214,INDEX('Andrew-SESSION'!$K$214:$T$230, MATCH("*Squat*",'Andrew-SESSION'!$B$214:$B$230,0), MATCH("*3rd*",'Andrew-SESSION'!$K$7:$T$7,0)),"")</f>
        <v>#N/A</v>
      </c>
      <c r="D149" s="132" t="e">
        <f>INDEX('Andrew-SESSION'!L$214:U$230, MATCH("*Squat*",'Andrew-SESSION'!$B$214:$B$230,0), MATCH("*3rd*",'Andrew-SESSION'!K$7:T$7,0))</f>
        <v>#N/A</v>
      </c>
      <c r="E149" s="131" t="e">
        <f>IF($A$146='Andrew-SESSION'!$A$214,INDEX('Andrew-SESSION'!$K$214:$T$230, MATCH("*Deadlift*",'Andrew-SESSION'!$B$214:$B$230,0), MATCH("*3rd*",'Andrew-SESSION'!$K$7:$T$7,0)),"")</f>
        <v>#N/A</v>
      </c>
      <c r="F149" s="131" t="e">
        <f>INDEX('Andrew-SESSION'!$L$214:$U$230, MATCH("*Deadlift*",'Andrew-SESSION'!$B$214:$B$230,0), MATCH("*3rd*",'Andrew-SESSION'!$K$7:$T$7,0))</f>
        <v>#N/A</v>
      </c>
      <c r="G149" s="131">
        <f>IF($A$146='Andrew-SESSION'!$A$214,INDEX('Andrew-SESSION'!$K$214:$T$230, MATCH("*Bench Press*",'Andrew-SESSION'!$B$214:$B$230,0), MATCH("*3rd*",'Andrew-SESSION'!$K$7:$T$7,0)),"")</f>
        <v>65</v>
      </c>
      <c r="H149" s="131">
        <f>INDEX('Andrew-SESSION'!$L$214:$U$230, MATCH("*Bench Press*",'Andrew-SESSION'!$B$214:$B$230,0), MATCH("*3rd*",'Andrew-SESSION'!$K$7:$T$7,0))</f>
        <v>10</v>
      </c>
      <c r="I149" s="132" t="e">
        <f>IF($A$146='Andrew-SESSION'!$A$214,INDEX('Andrew-SESSION'!$K$214:$T$230, MATCH("*Military*",'Andrew-SESSION'!$B$214:$B$230,0), MATCH("*3rd*",'Andrew-SESSION'!$K$7:$T$7,0)),"")</f>
        <v>#N/A</v>
      </c>
      <c r="J149" s="44" t="e">
        <f>INDEX('Andrew-SESSION'!$L$214:$U$230, MATCH("*Military*",'Andrew-SESSION'!$B$214:$B$230,0), MATCH("*3rd*",'Andrew-SESSION'!$K$7:$T$7,0))</f>
        <v>#N/A</v>
      </c>
      <c r="K149" s="131" t="e">
        <f>IF($A$146='Andrew-SESSION'!$A$214,INDEX('Andrew-SESSION'!$K$214:$T$230, MATCH("*Clean *",'Andrew-SESSION'!$B$214:$B$230,0), MATCH("*3rd*",'Andrew-SESSION'!$K$7:$T$7,0)),"")</f>
        <v>#N/A</v>
      </c>
      <c r="L149" s="44" t="e">
        <f>INDEX('Andrew-SESSION'!$L$214:$U$230, MATCH("*Clean *",'Andrew-SESSION'!$B$214:$B$230,0), MATCH("*3rd*",'Andrew-SESSION'!$K$7:$T$7,0))</f>
        <v>#N/A</v>
      </c>
      <c r="M149" s="131">
        <f>IF($A$146='Andrew-SESSION'!$A$214,INDEX('Andrew-SESSION'!$K$214:$T$230, MATCH("*Lat Pulldown*",'Andrew-SESSION'!$B$214:$B$230,0), MATCH("*3rd*",'Andrew-SESSION'!$K$7:$T$7,0)),"")</f>
        <v>70</v>
      </c>
      <c r="N149" s="44">
        <f>INDEX('Andrew-SESSION'!$L$214:$U$230, MATCH("*Lat Pulldown*",'Andrew-SESSION'!$B$214:$B$230,0), MATCH("*3rd*",'Andrew-SESSION'!$K$7:$T$7,0))</f>
        <v>10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IF($A$146='Andrew-SESSION'!$A$214,INDEX('Andrew-SESSION'!$K$214:$T$230, MATCH("*Squat*",'Andrew-SESSION'!$B$214:$B$230,0), MATCH("*4th*",'Andrew-SESSION'!$K$7:$T$7,0)),"")</f>
        <v>#N/A</v>
      </c>
      <c r="D150" s="132" t="e">
        <f>INDEX('Andrew-SESSION'!L$214:U$230, MATCH("*Squat*",'Andrew-SESSION'!$B$214:$B$230,0), MATCH("*4th*",'Andrew-SESSION'!K$7:T$7,0))</f>
        <v>#N/A</v>
      </c>
      <c r="E150" s="131" t="e">
        <f>IF($A$146='Andrew-SESSION'!$A$214,INDEX('Andrew-SESSION'!$K$214:$T$230, MATCH("*Deadlift*",'Andrew-SESSION'!$B$214:$B$230,0), MATCH("*4th*",'Andrew-SESSION'!$K$7:$T$7,0)),"")</f>
        <v>#N/A</v>
      </c>
      <c r="F150" s="131" t="e">
        <f>INDEX('Andrew-SESSION'!$L$214:$U$230, MATCH("*Deadlift*",'Andrew-SESSION'!$B$214:$B$230,0), MATCH("*4th*",'Andrew-SESSION'!$K$7:$T$7,0))</f>
        <v>#N/A</v>
      </c>
      <c r="G150" s="131">
        <f>IF($A$146='Andrew-SESSION'!$A$214,INDEX('Andrew-SESSION'!$K$214:$T$230, MATCH("*Bench Press*",'Andrew-SESSION'!$B$214:$B$230,0), MATCH("*4th*",'Andrew-SESSION'!$K$7:$T$7,0)),"")</f>
        <v>45</v>
      </c>
      <c r="H150" s="131">
        <f>INDEX('Andrew-SESSION'!$L$214:$U$230, MATCH("*Bench Press*",'Andrew-SESSION'!$B$214:$B$230,0), MATCH("*4th*",'Andrew-SESSION'!$K$7:$T$7,0))</f>
        <v>9</v>
      </c>
      <c r="I150" s="132" t="e">
        <f>IF($A$146='Andrew-SESSION'!$A$214,INDEX('Andrew-SESSION'!$K$214:$T$230, MATCH("*Military*",'Andrew-SESSION'!$B$214:$B$230,0), MATCH("*4th*",'Andrew-SESSION'!$K$7:$T$7,0)),"")</f>
        <v>#N/A</v>
      </c>
      <c r="J150" s="44" t="e">
        <f>INDEX('Andrew-SESSION'!$L$214:$U$230, MATCH("*Military*",'Andrew-SESSION'!$B$214:$B$230,0), MATCH("*4th*",'Andrew-SESSION'!$K$7:$T$7,0))</f>
        <v>#N/A</v>
      </c>
      <c r="K150" s="131" t="e">
        <f>IF($A$146='Andrew-SESSION'!$A$214,INDEX('Andrew-SESSION'!$K$214:$T$230, MATCH("*Clean *",'Andrew-SESSION'!$B$214:$B$230,0), MATCH("*4th*",'Andrew-SESSION'!$K$7:$T$7,0)),"")</f>
        <v>#N/A</v>
      </c>
      <c r="L150" s="44" t="e">
        <f>INDEX('Andrew-SESSION'!$L$214:$U$230, MATCH("*Clean *",'Andrew-SESSION'!$B$214:$B$230,0), MATCH("*4th*",'Andrew-SESSION'!$K$7:$T$7,0))</f>
        <v>#N/A</v>
      </c>
      <c r="M150" s="131">
        <f>IF($A$146='Andrew-SESSION'!$A$214,INDEX('Andrew-SESSION'!$K$214:$T$230, MATCH("*Lat Pulldown*",'Andrew-SESSION'!$B$214:$B$230,0), MATCH("*4th*",'Andrew-SESSION'!$K$7:$T$7,0)),"")</f>
        <v>70</v>
      </c>
      <c r="N150" s="44">
        <f>INDEX('Andrew-SESSION'!$L$214:$U$230, MATCH("*Lat Pulldown*",'Andrew-SESSION'!$B$214:$B$230,0), MATCH("*4th*",'Andrew-SESSION'!$K$7:$T$7,0))</f>
        <v>8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IF($A$146='Andrew-SESSION'!$A$214,INDEX('Andrew-SESSION'!$K$214:$T$230, MATCH("*Squat*",'Andrew-SESSION'!$B$214:$B$230,0), MATCH("*5th*",'Andrew-SESSION'!$K$7:$T$7,0)),"")</f>
        <v>#N/A</v>
      </c>
      <c r="D151" s="132" t="e">
        <f>INDEX('Andrew-SESSION'!L$214:U$230, MATCH("*Squat*",'Andrew-SESSION'!$B$214:$B$230,0), MATCH("*5th*",'Andrew-SESSION'!K$7:T$7,0))</f>
        <v>#N/A</v>
      </c>
      <c r="E151" s="131" t="e">
        <f>IF($A$146='Andrew-SESSION'!$A$214,INDEX('Andrew-SESSION'!$K$214:$T$230, MATCH("*Deadlift*",'Andrew-SESSION'!$B$214:$B$230,0), MATCH("*5th*",'Andrew-SESSION'!$K$7:$T$7,0)),"")</f>
        <v>#N/A</v>
      </c>
      <c r="F151" s="131" t="e">
        <f>INDEX('Andrew-SESSION'!$L$214:$U$230, MATCH("*Deadlift*",'Andrew-SESSION'!$B$214:$B$230,0), MATCH("*5th*",'Andrew-SESSION'!$K$7:$T$7,0))</f>
        <v>#N/A</v>
      </c>
      <c r="G151" s="131">
        <f>IF($A$146='Andrew-SESSION'!$A$214,INDEX('Andrew-SESSION'!$K$214:$T$230, MATCH("*Bench Press*",'Andrew-SESSION'!$B$214:$B$230,0), MATCH("*5th*",'Andrew-SESSION'!$K$7:$T$7,0)),"")</f>
        <v>45</v>
      </c>
      <c r="H151" s="131" t="str">
        <f>INDEX('Andrew-SESSION'!$L$214:$U$230, MATCH("*Bench Press*",'Andrew-SESSION'!$B$214:$B$230,0), MATCH("*5th*",'Andrew-SESSION'!$K$7:$T$7,0))</f>
        <v>8x6x</v>
      </c>
      <c r="I151" s="132" t="e">
        <f>IF($A$146='Andrew-SESSION'!$A$214,INDEX('Andrew-SESSION'!$K$214:$T$230, MATCH("*Military*",'Andrew-SESSION'!$B$214:$B$230,0), MATCH("*5th*",'Andrew-SESSION'!$K$7:$T$7,0)),"")</f>
        <v>#N/A</v>
      </c>
      <c r="J151" s="44" t="e">
        <f>INDEX('Andrew-SESSION'!$L$214:$U$230, MATCH("*Military*",'Andrew-SESSION'!$B$214:$B$230,0), MATCH("*5th*",'Andrew-SESSION'!$K$7:$T$7,0))</f>
        <v>#N/A</v>
      </c>
      <c r="K151" s="131" t="e">
        <f>IF($A$146='Andrew-SESSION'!$A$214,INDEX('Andrew-SESSION'!$K$214:$T$230, MATCH("*Clean *",'Andrew-SESSION'!$B$214:$B$230,0), MATCH("*5th*",'Andrew-SESSION'!$K$7:$T$7,0)),"")</f>
        <v>#N/A</v>
      </c>
      <c r="L151" s="44" t="e">
        <f>INDEX('Andrew-SESSION'!$L$214:$U$230, MATCH("*Clean *",'Andrew-SESSION'!$B$214:$B$230,0), MATCH("*5th*",'Andrew-SESSION'!$K$7:$T$7,0))</f>
        <v>#N/A</v>
      </c>
      <c r="M151" s="131">
        <f>IF($A$146='Andrew-SESSION'!$A$214,INDEX('Andrew-SESSION'!$K$214:$T$230, MATCH("*Lat Pulldown*",'Andrew-SESSION'!$B$214:$B$230,0), MATCH("*5th*",'Andrew-SESSION'!$K$7:$T$7,0)),"")</f>
        <v>0</v>
      </c>
      <c r="N151" s="44">
        <f>INDEX('Andrew-SESSION'!$L$214:$U$230, MATCH("*Lat Pulldown*",'Andrew-SESSION'!$B$214:$B$230,0), MATCH("*5th*",'Andrew-SESSION'!$K$7:$T$7,0))</f>
        <v>0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'Andrew-SESSION'!A223</f>
        <v>42331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>
        <f>MAX(G153:G157)</f>
        <v>65</v>
      </c>
      <c r="H152" s="116">
        <f t="array" ref="H152">MAX(IF(G153:G157=G152,H153:H157))</f>
        <v>10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>
        <f>MAX(M153:M157)</f>
        <v>70</v>
      </c>
      <c r="N152" s="117" t="e">
        <f t="array" ref="N152">MAX(IF(M153:M157=M152,N153:N157))</f>
        <v>#N/A</v>
      </c>
      <c r="O152" s="152" t="e">
        <f>IF($A$152='Andrew-SESSION'!$A$223,INDEX('Andrew-SESSION'!$K$223:$T$230, MATCH("*1k Row*",'Andrew-SESSION'!$B$223:$B$230,0), MATCH("*1st*",'Andrew-SESSION'!$K$7:$T$7,0)),"")</f>
        <v>#N/A</v>
      </c>
      <c r="P152" s="152" t="e">
        <f>IF($A$152='Andrew-SESSION'!$A$223,INDEX('Andrew-SESSION'!$K$223:$T$230, MATCH("*HIIT*",'Andrew-SESSION'!$B$223:$B$230,0), MATCH("*1st*",'Andrew-SESSION'!$K$7:$T$7,0)),"")</f>
        <v>#N/A</v>
      </c>
      <c r="Q152" s="119" t="e">
        <f>INDEX('Andrew-SESSION'!$L$223:$U$230, MATCH("*HIIT*",'Andrew-SESSION'!$B$223:$B$230,0), MATCH("*1st*",'Andrew-SESSION'!$K$7:$T$7,0))</f>
        <v>#N/A</v>
      </c>
      <c r="R152" s="119">
        <f>'Andrew-SESSION'!U232</f>
        <v>0</v>
      </c>
      <c r="S152" s="116"/>
      <c r="T152" s="116"/>
      <c r="U152" s="120">
        <f>'Andrew-SESSION'!A233</f>
        <v>0</v>
      </c>
      <c r="V152" s="120">
        <f>'Andrew-SESSION'!A234</f>
        <v>0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IF($A$152='Andrew-SESSION'!$A$223,INDEX('Andrew-SESSION'!$K$223:$T$230, MATCH("*Squat*",'Andrew-SESSION'!$B$223:$B$230,0), MATCH("*1st*",'Andrew-SESSION'!$K$7:$T$7,0)),"")</f>
        <v>#N/A</v>
      </c>
      <c r="D153" s="132" t="e">
        <f>INDEX('Andrew-SESSION'!L$223:U$230, MATCH("*Squat*",'Andrew-SESSION'!$B$223:$B$230,0), MATCH("*1st*",'Andrew-SESSION'!K$7:T$7,0))</f>
        <v>#N/A</v>
      </c>
      <c r="E153" s="131" t="e">
        <f>IF($A$152='Andrew-SESSION'!$A$223,INDEX('Andrew-SESSION'!$K$223:$T$230, MATCH("*Deadlift*",'Andrew-SESSION'!$B$223:$B$230,0), MATCH("*1st*",'Andrew-SESSION'!$K$7:$T$7,0)),"")</f>
        <v>#N/A</v>
      </c>
      <c r="F153" s="131" t="e">
        <f>INDEX('Andrew-SESSION'!$L$223:$U$230, MATCH("*Deadlift*",'Andrew-SESSION'!$B$223:$B$230,0), MATCH("*1st*",'Andrew-SESSION'!$K$7:$T$7,0))</f>
        <v>#N/A</v>
      </c>
      <c r="G153" s="131">
        <f>IF($A$152='Andrew-SESSION'!$A$223,INDEX('Andrew-SESSION'!$K$223:$T$230, MATCH("*Bench Press*",'Andrew-SESSION'!$B$223:$B$230,0), MATCH("*1st*",'Andrew-SESSION'!$K$7:$T$7,0)),"")</f>
        <v>60</v>
      </c>
      <c r="H153" s="131">
        <f>INDEX('Andrew-SESSION'!$L$223:$U$230, MATCH("*Bench Press*",'Andrew-SESSION'!$B$223:$B$230,0), MATCH("*1st*",'Andrew-SESSION'!$K$7:$T$7,0))</f>
        <v>12</v>
      </c>
      <c r="I153" s="132" t="e">
        <f>IF($A$152='Andrew-SESSION'!$A$223,INDEX('Andrew-SESSION'!$K$223:$T$230, MATCH("*Military*",'Andrew-SESSION'!$B$223:$B$230,0), MATCH("*1st*",'Andrew-SESSION'!$K$7:$T$7,0)),"")</f>
        <v>#N/A</v>
      </c>
      <c r="J153" s="48" t="e">
        <f>INDEX('Andrew-SESSION'!$L$223:$U$230, MATCH("*Military*",'Andrew-SESSION'!$B$223:$B$230,0), MATCH("*1st*",'Andrew-SESSION'!$K$7:$T$7,0))</f>
        <v>#N/A</v>
      </c>
      <c r="K153" s="131" t="e">
        <f>IF($A$152='Andrew-SESSION'!$A$223,INDEX('Andrew-SESSION'!$K$223:$T$230, MATCH("*Clean *",'Andrew-SESSION'!$B$223:$B$230,0), MATCH("*1st*",'Andrew-SESSION'!$K$7:$T$7,0)),"")</f>
        <v>#N/A</v>
      </c>
      <c r="L153" s="48" t="e">
        <f>INDEX('Andrew-SESSION'!$L$223:$U$230, MATCH("*Clean *",'Andrew-SESSION'!$B$223:$B$230,0), MATCH("*1st*",'Andrew-SESSION'!$K$7:$T$7,0))</f>
        <v>#N/A</v>
      </c>
      <c r="M153" s="131">
        <f>IF($A$152='Andrew-SESSION'!$A$223,INDEX('Andrew-SESSION'!$K$223:$T$230, MATCH("*Lat Pulldown*",'Andrew-SESSION'!$B$223:$B$230,0), MATCH("*1st*",'Andrew-SESSION'!$K$7:$T$7,0)),"")</f>
        <v>70</v>
      </c>
      <c r="N153" s="48" t="e">
        <f>INDEX('Andrew-SESSION'!$L$232:$U$239, MATCH("*Lat Pulldown*",'Andrew-SESSION'!$B$232:$B$239,0), MATCH("*1st*",'Andrew-SESSION'!$K$7:$T$7,0))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IF($A$152='Andrew-SESSION'!$A$223,INDEX('Andrew-SESSION'!$K$223:$T$230, MATCH("*Squat*",'Andrew-SESSION'!$B$223:$B$230,0), MATCH("*2nd*",'Andrew-SESSION'!$K$7:$T$7,0)),"")</f>
        <v>#N/A</v>
      </c>
      <c r="D154" s="132" t="e">
        <f>INDEX('Andrew-SESSION'!L$223:U$230, MATCH("*Squat*",'Andrew-SESSION'!$B$223:$B$230,0), MATCH("*2nd*",'Andrew-SESSION'!K$7:T$7,0))</f>
        <v>#N/A</v>
      </c>
      <c r="E154" s="131" t="e">
        <f>IF($A$152='Andrew-SESSION'!$A$223,INDEX('Andrew-SESSION'!$K$223:$T$230, MATCH("*Deadlift*",'Andrew-SESSION'!$B$223:$B$230,0), MATCH("*2ND*",'Andrew-SESSION'!$K$7:$T$7,0)),"")</f>
        <v>#N/A</v>
      </c>
      <c r="F154" s="131" t="e">
        <f>INDEX('Andrew-SESSION'!$L$223:$U$230, MATCH("*Deadlift*",'Andrew-SESSION'!$B$223:$B$230,0), MATCH("*2nd*",'Andrew-SESSION'!$K$7:$T$7,0))</f>
        <v>#N/A</v>
      </c>
      <c r="G154" s="131">
        <f>IF($A$152='Andrew-SESSION'!$A$223,INDEX('Andrew-SESSION'!$K$223:$T$230, MATCH("*Bench Press*",'Andrew-SESSION'!$B$223:$B$230,0), MATCH("*2ND*",'Andrew-SESSION'!$K$7:$T$7,0)),"")</f>
        <v>40</v>
      </c>
      <c r="H154" s="131">
        <f>INDEX('Andrew-SESSION'!$L$223:$U$230, MATCH("*Bench Press*",'Andrew-SESSION'!$B$223:$B$230,0), MATCH("*2nd*",'Andrew-SESSION'!$K$7:$T$7,0))</f>
        <v>12</v>
      </c>
      <c r="I154" s="132" t="e">
        <f>IF($A$152='Andrew-SESSION'!$A$223,INDEX('Andrew-SESSION'!$K$223:$T$230, MATCH("*Military*",'Andrew-SESSION'!$B$223:$B$230,0), MATCH("*2ND*",'Andrew-SESSION'!$K$7:$T$7,0)),"")</f>
        <v>#N/A</v>
      </c>
      <c r="J154" s="44" t="e">
        <f>INDEX('Andrew-SESSION'!$L$223:$U$230, MATCH("*Military*",'Andrew-SESSION'!$B$223:$B$230,0), MATCH("*2nd*",'Andrew-SESSION'!$K$7:$T$7,0))</f>
        <v>#N/A</v>
      </c>
      <c r="K154" s="131" t="e">
        <f>IF($A$152='Andrew-SESSION'!$A$223,INDEX('Andrew-SESSION'!$K$223:$T$230, MATCH("*Clean *",'Andrew-SESSION'!$B$223:$B$230,0), MATCH("*2ND*",'Andrew-SESSION'!$K$7:$T$7,0)),"")</f>
        <v>#N/A</v>
      </c>
      <c r="L154" s="44" t="e">
        <f>INDEX('Andrew-SESSION'!$L$223:$U$230, MATCH("*Clean *",'Andrew-SESSION'!$B$223:$B$230,0), MATCH("*2nd*",'Andrew-SESSION'!$K$7:$T$7,0))</f>
        <v>#N/A</v>
      </c>
      <c r="M154" s="131">
        <f>IF($A$152='Andrew-SESSION'!$A$223,INDEX('Andrew-SESSION'!$K$223:$T$230, MATCH("*Lat Pulldown*",'Andrew-SESSION'!$B$223:$B$230,0), MATCH("*2ND*",'Andrew-SESSION'!$K$7:$T$7,0)),"")</f>
        <v>70</v>
      </c>
      <c r="N154" s="44" t="e">
        <f>INDEX('Andrew-SESSION'!$L$232:$U$239, MATCH("*Lat Pulldown*",'Andrew-SESSION'!$B$232:$B$239,0), MATCH("*2nd*",'Andrew-SESSION'!$K$7:$T$7,0))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IF($A$152='Andrew-SESSION'!$A$223,INDEX('Andrew-SESSION'!$K$223:$T$230, MATCH("*Squat*",'Andrew-SESSION'!$B$223:$B$230,0), MATCH("*3rd*",'Andrew-SESSION'!$K$7:$T$7,0)),"")</f>
        <v>#N/A</v>
      </c>
      <c r="D155" s="132" t="e">
        <f>INDEX('Andrew-SESSION'!L$223:U$230, MATCH("*Squat*",'Andrew-SESSION'!$B$223:$B$230,0), MATCH("*3rd*",'Andrew-SESSION'!K$7:T$7,0))</f>
        <v>#N/A</v>
      </c>
      <c r="E155" s="131" t="e">
        <f>IF($A$152='Andrew-SESSION'!$A$223,INDEX('Andrew-SESSION'!$K$223:$T$230, MATCH("*Deadlift*",'Andrew-SESSION'!$B$223:$B$230,0), MATCH("*3rd*",'Andrew-SESSION'!$K$7:$T$7,0)),"")</f>
        <v>#N/A</v>
      </c>
      <c r="F155" s="131" t="e">
        <f>INDEX('Andrew-SESSION'!$L$223:$U$230, MATCH("*Deadlift*",'Andrew-SESSION'!$B$223:$B$230,0), MATCH("*3rd*",'Andrew-SESSION'!$K$7:$T$7,0))</f>
        <v>#N/A</v>
      </c>
      <c r="G155" s="131">
        <f>IF($A$152='Andrew-SESSION'!$A$223,INDEX('Andrew-SESSION'!$K$223:$T$230, MATCH("*Bench Press*",'Andrew-SESSION'!$B$223:$B$230,0), MATCH("*3rd*",'Andrew-SESSION'!$K$7:$T$7,0)),"")</f>
        <v>65</v>
      </c>
      <c r="H155" s="131">
        <f>INDEX('Andrew-SESSION'!$L$223:$U$230, MATCH("*Bench Press*",'Andrew-SESSION'!$B$223:$B$230,0), MATCH("*3rd*",'Andrew-SESSION'!$K$7:$T$7,0))</f>
        <v>10</v>
      </c>
      <c r="I155" s="132" t="e">
        <f>IF($A$152='Andrew-SESSION'!$A$223,INDEX('Andrew-SESSION'!$K$223:$T$230, MATCH("*Military*",'Andrew-SESSION'!$B$223:$B$230,0), MATCH("*3rd*",'Andrew-SESSION'!$K$7:$T$7,0)),"")</f>
        <v>#N/A</v>
      </c>
      <c r="J155" s="44" t="e">
        <f>INDEX('Andrew-SESSION'!$L$223:$U$230, MATCH("*Military*",'Andrew-SESSION'!$B$223:$B$230,0), MATCH("*3rd*",'Andrew-SESSION'!$K$7:$T$7,0))</f>
        <v>#N/A</v>
      </c>
      <c r="K155" s="131" t="e">
        <f>IF($A$152='Andrew-SESSION'!$A$223,INDEX('Andrew-SESSION'!$K$223:$T$230, MATCH("*Clean *",'Andrew-SESSION'!$B$223:$B$230,0), MATCH("*3rd*",'Andrew-SESSION'!$K$7:$T$7,0)),"")</f>
        <v>#N/A</v>
      </c>
      <c r="L155" s="44" t="e">
        <f>INDEX('Andrew-SESSION'!$L$223:$U$230, MATCH("*Clean *",'Andrew-SESSION'!$B$223:$B$230,0), MATCH("*3rd*",'Andrew-SESSION'!$K$7:$T$7,0))</f>
        <v>#N/A</v>
      </c>
      <c r="M155" s="131">
        <f>IF($A$152='Andrew-SESSION'!$A$223,INDEX('Andrew-SESSION'!$K$223:$T$230, MATCH("*Lat Pulldown*",'Andrew-SESSION'!$B$223:$B$230,0), MATCH("*3rd*",'Andrew-SESSION'!$K$7:$T$7,0)),"")</f>
        <v>70</v>
      </c>
      <c r="N155" s="44" t="e">
        <f>INDEX('Andrew-SESSION'!$L$232:$U$239, MATCH("*Lat Pulldown*",'Andrew-SESSION'!$B$232:$B$239,0), MATCH("*3rd*",'Andrew-SESSION'!$K$7:$T$7,0))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IF($A$152='Andrew-SESSION'!$A$223,INDEX('Andrew-SESSION'!$K$223:$T$230, MATCH("*Squat*",'Andrew-SESSION'!$B$223:$B$230,0), MATCH("*4th*",'Andrew-SESSION'!$K$7:$T$7,0)),"")</f>
        <v>#N/A</v>
      </c>
      <c r="D156" s="132" t="e">
        <f>INDEX('Andrew-SESSION'!L$223:U$230, MATCH("*Squat*",'Andrew-SESSION'!$B$223:$B$230,0), MATCH("*4th*",'Andrew-SESSION'!K$7:T$7,0))</f>
        <v>#N/A</v>
      </c>
      <c r="E156" s="131" t="e">
        <f>IF($A$152='Andrew-SESSION'!$A$223,INDEX('Andrew-SESSION'!$K$223:$T$230, MATCH("*Deadlift*",'Andrew-SESSION'!$B$223:$B$230,0), MATCH("*4th*",'Andrew-SESSION'!$K$7:$T$7,0)),"")</f>
        <v>#N/A</v>
      </c>
      <c r="F156" s="131" t="e">
        <f>INDEX('Andrew-SESSION'!$L$223:$U$230, MATCH("*Deadlift*",'Andrew-SESSION'!$B$223:$B$230,0), MATCH("*4th*",'Andrew-SESSION'!$K$7:$T$7,0))</f>
        <v>#N/A</v>
      </c>
      <c r="G156" s="131">
        <f>IF($A$152='Andrew-SESSION'!$A$223,INDEX('Andrew-SESSION'!$K$223:$T$230, MATCH("*Bench Press*",'Andrew-SESSION'!$B$223:$B$230,0), MATCH("*4th*",'Andrew-SESSION'!$K$7:$T$7,0)),"")</f>
        <v>45</v>
      </c>
      <c r="H156" s="131">
        <f>INDEX('Andrew-SESSION'!$L$223:$U$230, MATCH("*Bench Press*",'Andrew-SESSION'!$B$223:$B$230,0), MATCH("*4th*",'Andrew-SESSION'!$K$7:$T$7,0))</f>
        <v>9</v>
      </c>
      <c r="I156" s="132" t="e">
        <f>IF($A$152='Andrew-SESSION'!$A$223,INDEX('Andrew-SESSION'!$K$223:$T$230, MATCH("*Military*",'Andrew-SESSION'!$B$223:$B$230,0), MATCH("*4th*",'Andrew-SESSION'!$K$7:$T$7,0)),"")</f>
        <v>#N/A</v>
      </c>
      <c r="J156" s="44" t="e">
        <f>INDEX('Andrew-SESSION'!$L$223:$U$230, MATCH("*Military*",'Andrew-SESSION'!$B$223:$B$230,0), MATCH("*4th*",'Andrew-SESSION'!$K$7:$T$7,0))</f>
        <v>#N/A</v>
      </c>
      <c r="K156" s="131" t="e">
        <f>IF($A$152='Andrew-SESSION'!$A$223,INDEX('Andrew-SESSION'!$K$223:$T$230, MATCH("*Clean *",'Andrew-SESSION'!$B$223:$B$230,0), MATCH("*4th*",'Andrew-SESSION'!$K$7:$T$7,0)),"")</f>
        <v>#N/A</v>
      </c>
      <c r="L156" s="44" t="e">
        <f>INDEX('Andrew-SESSION'!$L$223:$U$230, MATCH("*Clean *",'Andrew-SESSION'!$B$223:$B$230,0), MATCH("*4th*",'Andrew-SESSION'!$K$7:$T$7,0))</f>
        <v>#N/A</v>
      </c>
      <c r="M156" s="131">
        <f>IF($A$152='Andrew-SESSION'!$A$223,INDEX('Andrew-SESSION'!$K$223:$T$230, MATCH("*Lat Pulldown*",'Andrew-SESSION'!$B$223:$B$230,0), MATCH("*4th*",'Andrew-SESSION'!$K$7:$T$7,0)),"")</f>
        <v>70</v>
      </c>
      <c r="N156" s="44" t="e">
        <f>INDEX('Andrew-SESSION'!$L$232:$U$239, MATCH("*Lat Pulldown*",'Andrew-SESSION'!$B$232:$B$239,0), MATCH("*4th*",'Andrew-SESSION'!$K$7:$T$7,0))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IF($A$152='Andrew-SESSION'!$A$223,INDEX('Andrew-SESSION'!$K$223:$T$230, MATCH("*Squat*",'Andrew-SESSION'!$B$223:$B$230,0), MATCH("*5th*",'Andrew-SESSION'!$K$7:$T$7,0)),"")</f>
        <v>#N/A</v>
      </c>
      <c r="D157" s="132" t="e">
        <f>INDEX('Andrew-SESSION'!L$223:U$230, MATCH("*Squat*",'Andrew-SESSION'!$B$223:$B$230,0), MATCH("*5th*",'Andrew-SESSION'!K$7:T$7,0))</f>
        <v>#N/A</v>
      </c>
      <c r="E157" s="131" t="e">
        <f>IF($A$152='Andrew-SESSION'!$A$223,INDEX('Andrew-SESSION'!$K$223:$T$230, MATCH("*Deadlift*",'Andrew-SESSION'!$B$223:$B$230,0), MATCH("*5th*",'Andrew-SESSION'!$K$7:$T$7,0)),"")</f>
        <v>#N/A</v>
      </c>
      <c r="F157" s="131" t="e">
        <f>INDEX('Andrew-SESSION'!$L$223:$U$230, MATCH("*Deadlift*",'Andrew-SESSION'!$B$223:$B$230,0), MATCH("*5th*",'Andrew-SESSION'!$K$7:$T$7,0))</f>
        <v>#N/A</v>
      </c>
      <c r="G157" s="131">
        <f>IF($A$152='Andrew-SESSION'!$A$223,INDEX('Andrew-SESSION'!$K$223:$T$230, MATCH("*Bench Press*",'Andrew-SESSION'!$B$223:$B$230,0), MATCH("*5th*",'Andrew-SESSION'!$K$7:$T$7,0)),"")</f>
        <v>45</v>
      </c>
      <c r="H157" s="131" t="str">
        <f>INDEX('Andrew-SESSION'!$L$223:$U$230, MATCH("*Bench Press*",'Andrew-SESSION'!$B$223:$B$230,0), MATCH("*5th*",'Andrew-SESSION'!$K$7:$T$7,0))</f>
        <v>8x6x</v>
      </c>
      <c r="I157" s="132" t="e">
        <f>IF($A$152='Andrew-SESSION'!$A$223,INDEX('Andrew-SESSION'!$K$223:$T$230, MATCH("*Military*",'Andrew-SESSION'!$B$223:$B$230,0), MATCH("*5th*",'Andrew-SESSION'!$K$7:$T$7,0)),"")</f>
        <v>#N/A</v>
      </c>
      <c r="J157" s="44" t="e">
        <f>INDEX('Andrew-SESSION'!$L$223:$U$230, MATCH("*Military*",'Andrew-SESSION'!$B$223:$B$230,0), MATCH("*5th*",'Andrew-SESSION'!$K$7:$T$7,0))</f>
        <v>#N/A</v>
      </c>
      <c r="K157" s="131" t="e">
        <f>IF($A$152='Andrew-SESSION'!$A$223,INDEX('Andrew-SESSION'!$K$223:$T$230, MATCH("*Clean *",'Andrew-SESSION'!$B$223:$B$230,0), MATCH("*5th*",'Andrew-SESSION'!$K$7:$T$7,0)),"")</f>
        <v>#N/A</v>
      </c>
      <c r="L157" s="44" t="e">
        <f>INDEX('Andrew-SESSION'!$L$223:$U$230, MATCH("*Clean *",'Andrew-SESSION'!$B$223:$B$230,0), MATCH("*5th*",'Andrew-SESSION'!$K$7:$T$7,0))</f>
        <v>#N/A</v>
      </c>
      <c r="M157" s="131">
        <f>IF($A$152='Andrew-SESSION'!$A$223,INDEX('Andrew-SESSION'!$K$223:$T$230, MATCH("*Lat Pulldown*",'Andrew-SESSION'!$B$223:$B$230,0), MATCH("*5th*",'Andrew-SESSION'!$K$7:$T$7,0)),"")</f>
        <v>0</v>
      </c>
      <c r="N157" s="44" t="e">
        <f>INDEX('Andrew-SESSION'!$L$232:$U$239, MATCH("*Lat Pulldown*",'Andrew-SESSION'!$B$232:$B$239,0), MATCH("*5th*",'Andrew-SESSION'!$K$7:$T$7,0))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'Andrew-SESSION'!A232</f>
        <v>42334</v>
      </c>
      <c r="B158" s="116" t="s">
        <v>84</v>
      </c>
      <c r="C158" s="117" t="e">
        <f>MAX(C159:C163)</f>
        <v>#N/A</v>
      </c>
      <c r="D158" s="116" t="e">
        <f t="array" ref="D158">MAX(IF(C159:C163=C158,D159:D163))</f>
        <v>#N/A</v>
      </c>
      <c r="E158" s="116" t="e">
        <f>MAX(E159:E163)</f>
        <v>#N/A</v>
      </c>
      <c r="F158" s="116" t="e">
        <f t="array" ref="F158">MAX(IF(E159:E163=E158,F159:F163))</f>
        <v>#N/A</v>
      </c>
      <c r="G158" s="116" t="e">
        <f>MAX(G159:G163)</f>
        <v>#N/A</v>
      </c>
      <c r="H158" s="116" t="e">
        <f t="array" ref="H158">MAX(IF(G159:G163=G158,H159:H163))</f>
        <v>#N/A</v>
      </c>
      <c r="I158" s="116" t="e">
        <f>MAX(I159:I163)</f>
        <v>#N/A</v>
      </c>
      <c r="J158" s="116" t="e">
        <f t="array" ref="J158">MAX(IF(I159:I163=I158,J159:J163))</f>
        <v>#N/A</v>
      </c>
      <c r="K158" s="116" t="e">
        <f>MAX(K159:K163)</f>
        <v>#N/A</v>
      </c>
      <c r="L158" s="116" t="e">
        <f t="array" ref="L158">MAX(IF(K159:K163=K158,L159:L163))</f>
        <v>#N/A</v>
      </c>
      <c r="M158" s="116" t="e">
        <f>MAX(M159:M163)</f>
        <v>#N/A</v>
      </c>
      <c r="N158" s="117" t="e">
        <f t="array" ref="N158">MAX(IF(M159:M163=M158,N159:N163))</f>
        <v>#N/A</v>
      </c>
      <c r="O158" s="152" t="e">
        <f>IF($A$158='Andrew-SESSION'!$A$232,INDEX('Andrew-SESSION'!$K$232:$T$239, MATCH("*1k Row*",'Andrew-SESSION'!$B$232:$B$239,0), MATCH("*1st*",'Andrew-SESSION'!$K$7:$T$7,0)),"")</f>
        <v>#N/A</v>
      </c>
      <c r="P158" s="152" t="e">
        <f>IF($A$158='Andrew-SESSION'!$A$232,INDEX('Andrew-SESSION'!$K$232:$T$239, MATCH("*hiit*",'Andrew-SESSION'!$B$232:$B$239,0), MATCH("*1st*",'Andrew-SESSION'!$K$7:$T$7,0)),"")</f>
        <v>#N/A</v>
      </c>
      <c r="Q158" s="119" t="e">
        <f>INDEX('Andrew-SESSION'!$L$205:$U$212, MATCH("*HIIT*",'Andrew-SESSION'!$B$205:$B$212,0), MATCH("*1st*",'Andrew-SESSION'!$K$7:$T$7,0))</f>
        <v>#N/A</v>
      </c>
      <c r="R158" s="119">
        <f>'Andrew-SESSION'!U241</f>
        <v>0</v>
      </c>
      <c r="S158" s="116"/>
      <c r="T158" s="116"/>
      <c r="U158" s="120">
        <f>'Andrew-SESSION'!A242</f>
        <v>0</v>
      </c>
      <c r="V158" s="120">
        <f>'Andrew-SESSION'!A243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 t="e">
        <f>IF($A$158='Andrew-SESSION'!$A$232,INDEX('Andrew-SESSION'!$K$232:$T$239, MATCH("*Squat*",'Andrew-SESSION'!$B$232:$B$239,0), MATCH("*1st*",'Andrew-SESSION'!$K$7:$T$7,0)),"")</f>
        <v>#N/A</v>
      </c>
      <c r="D159" s="132" t="e">
        <f>INDEX('Andrew-SESSION'!L$232:U$239, MATCH("*Squat*",'Andrew-SESSION'!$B$232:$B$239,0), MATCH("*1st*",'Andrew-SESSION'!K$7:T$7,0))</f>
        <v>#N/A</v>
      </c>
      <c r="E159" s="131" t="e">
        <f>IF($A$158='Andrew-SESSION'!$A$232,INDEX('Andrew-SESSION'!$K$232:$T$239, MATCH("*Deadlift*",'Andrew-SESSION'!$B$232:$B$239,0), MATCH("*1st*",'Andrew-SESSION'!$K$7:$T$7,0)),"")</f>
        <v>#N/A</v>
      </c>
      <c r="F159" s="131" t="e">
        <f>INDEX('Andrew-SESSION'!$L$232:$U$239, MATCH("*Deadlift*",'Andrew-SESSION'!$B$232:$B$239,0), MATCH("*1st*",'Andrew-SESSION'!$K$7:$T$7,0))</f>
        <v>#N/A</v>
      </c>
      <c r="G159" s="131" t="e">
        <f>IF($A$158='Andrew-SESSION'!$A$232,INDEX('Andrew-SESSION'!$K$232:$T$239, MATCH("*Bench Press*",'Andrew-SESSION'!$B$232:$B$239,0), MATCH("*1st*",'Andrew-SESSION'!$K$7:$T$7,0)),"")</f>
        <v>#N/A</v>
      </c>
      <c r="H159" s="131" t="e">
        <f>INDEX('Andrew-SESSION'!$L$232:$U$239, MATCH("*Bench Press*",'Andrew-SESSION'!$B$232:$B$239,0), MATCH("*1st*",'Andrew-SESSION'!$K$7:$T$7,0))</f>
        <v>#N/A</v>
      </c>
      <c r="I159" s="132" t="e">
        <f>IF($A$158='Andrew-SESSION'!$A$232,INDEX('Andrew-SESSION'!$K$232:$T$239, MATCH("*Military*",'Andrew-SESSION'!$B$232:$B$239,0), MATCH("*1st*",'Andrew-SESSION'!$K$7:$T$7,0)),"")</f>
        <v>#N/A</v>
      </c>
      <c r="J159" s="48" t="e">
        <f>INDEX('Andrew-SESSION'!$L$232:$U$239, MATCH("*Military*",'Andrew-SESSION'!$B$232:$B$239,0), MATCH("*1st*",'Andrew-SESSION'!$K$7:$T$7,0))</f>
        <v>#N/A</v>
      </c>
      <c r="K159" s="131" t="e">
        <f>IF($A$158='Andrew-SESSION'!$A$232,INDEX('Andrew-SESSION'!$K$232:$T$239, MATCH("*Clean *",'Andrew-SESSION'!$B$232:$B$239,0), MATCH("*1st*",'Andrew-SESSION'!$K$7:$T$7,0)),"")</f>
        <v>#N/A</v>
      </c>
      <c r="L159" s="48" t="e">
        <f>INDEX('Andrew-SESSION'!$L$232:$U$239, MATCH("*Clean *",'Andrew-SESSION'!$B$232:$B$239,0), MATCH("*1st*",'Andrew-SESSION'!$K$7:$T$7,0))</f>
        <v>#N/A</v>
      </c>
      <c r="M159" s="131" t="e">
        <f>IF($A$158='Andrew-SESSION'!$A$232,INDEX('Andrew-SESSION'!$K$232:$T$239, MATCH("*Lat Pulldown*",'Andrew-SESSION'!$B$232:$B$239,0), MATCH("*1st*",'Andrew-SESSION'!$K$7:$T$7,0)),"")</f>
        <v>#N/A</v>
      </c>
      <c r="N159" s="48" t="e">
        <f>INDEX('Andrew-SESSION'!$L$232:$U$239, MATCH("*Lat Pulldown*",'Andrew-SESSION'!$B$232:$B$239,0), MATCH("*1st*",'Andrew-SESSION'!$K$7:$T$7,0))</f>
        <v>#N/A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 t="e">
        <f>IF($A$158='Andrew-SESSION'!$A$232,INDEX('Andrew-SESSION'!$K$232:$T$239, MATCH("*Squat*",'Andrew-SESSION'!$B$232:$B$239,0), MATCH("*2nd*",'Andrew-SESSION'!$K$7:$T$7,0)),"")</f>
        <v>#N/A</v>
      </c>
      <c r="D160" s="132" t="e">
        <f>INDEX('Andrew-SESSION'!L$232:U$239, MATCH("*Squat*",'Andrew-SESSION'!$B$232:$B$239,0), MATCH("*2nd*",'Andrew-SESSION'!K$7:T$7,0))</f>
        <v>#N/A</v>
      </c>
      <c r="E160" s="131" t="e">
        <f>IF($A$158='Andrew-SESSION'!$A$232,INDEX('Andrew-SESSION'!$K$232:$T$239, MATCH("*Deadlift*",'Andrew-SESSION'!$B$232:$B$239,0), MATCH("*2ND*",'Andrew-SESSION'!$K$7:$T$7,0)),"")</f>
        <v>#N/A</v>
      </c>
      <c r="F160" s="131" t="e">
        <f>INDEX('Andrew-SESSION'!$L$232:$U$239, MATCH("*Deadlift*",'Andrew-SESSION'!$B$232:$B$239,0), MATCH("*2nd*",'Andrew-SESSION'!$K$7:$T$7,0))</f>
        <v>#N/A</v>
      </c>
      <c r="G160" s="131" t="e">
        <f>IF($A$158='Andrew-SESSION'!$A$232,INDEX('Andrew-SESSION'!$K$232:$T$239, MATCH("*Bench Press*",'Andrew-SESSION'!$B$232:$B$239,0), MATCH("*2ND*",'Andrew-SESSION'!$K$7:$T$7,0)),"")</f>
        <v>#N/A</v>
      </c>
      <c r="H160" s="131" t="e">
        <f>INDEX('Andrew-SESSION'!$L$232:$U$239, MATCH("*Bench Press*",'Andrew-SESSION'!$B$232:$B$239,0), MATCH("*2nd*",'Andrew-SESSION'!$K$7:$T$7,0))</f>
        <v>#N/A</v>
      </c>
      <c r="I160" s="132" t="e">
        <f>IF($A$158='Andrew-SESSION'!$A$232,INDEX('Andrew-SESSION'!$K$232:$T$239, MATCH("*Military*",'Andrew-SESSION'!$B$232:$B$239,0), MATCH("*2ND*",'Andrew-SESSION'!$K$7:$T$7,0)),"")</f>
        <v>#N/A</v>
      </c>
      <c r="J160" s="44" t="e">
        <f>INDEX('Andrew-SESSION'!$L$232:$U$239, MATCH("*Military*",'Andrew-SESSION'!$B$232:$B$239,0), MATCH("*2nd*",'Andrew-SESSION'!$K$7:$T$7,0))</f>
        <v>#N/A</v>
      </c>
      <c r="K160" s="131" t="e">
        <f>IF($A$158='Andrew-SESSION'!$A$232,INDEX('Andrew-SESSION'!$K$232:$T$239, MATCH("*Clean *",'Andrew-SESSION'!$B$232:$B$239,0), MATCH("*2ND*",'Andrew-SESSION'!$K$7:$T$7,0)),"")</f>
        <v>#N/A</v>
      </c>
      <c r="L160" s="44" t="e">
        <f>INDEX('Andrew-SESSION'!$L$232:$U$239, MATCH("*Clean *",'Andrew-SESSION'!$B$232:$B$239,0), MATCH("*2nd*",'Andrew-SESSION'!$K$7:$T$7,0))</f>
        <v>#N/A</v>
      </c>
      <c r="M160" s="131" t="e">
        <f>IF($A$158='Andrew-SESSION'!$A$232,INDEX('Andrew-SESSION'!$K$232:$T$239, MATCH("*Lat Pulldown*",'Andrew-SESSION'!$B$232:$B$239,0), MATCH("*2ND*",'Andrew-SESSION'!$K$7:$T$7,0)),"")</f>
        <v>#N/A</v>
      </c>
      <c r="N160" s="44" t="e">
        <f>INDEX('Andrew-SESSION'!$L$232:$U$239, MATCH("*Lat Pulldown*",'Andrew-SESSION'!$B$232:$B$239,0), MATCH("*2nd*",'Andrew-SESSION'!$K$7:$T$7,0))</f>
        <v>#N/A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 t="e">
        <f>IF($A$158='Andrew-SESSION'!$A$232,INDEX('Andrew-SESSION'!$K$232:$T$239, MATCH("*Squat*",'Andrew-SESSION'!$B$232:$B$239,0), MATCH("*3rd*",'Andrew-SESSION'!$K$7:$T$7,0)),"")</f>
        <v>#N/A</v>
      </c>
      <c r="D161" s="132" t="e">
        <f>INDEX('Andrew-SESSION'!L$232:U$239, MATCH("*Squat*",'Andrew-SESSION'!$B$232:$B$239,0), MATCH("*3rd*",'Andrew-SESSION'!K$7:T$7,0))</f>
        <v>#N/A</v>
      </c>
      <c r="E161" s="131" t="e">
        <f>IF($A$158='Andrew-SESSION'!$A$232,INDEX('Andrew-SESSION'!$K$232:$T$239, MATCH("*Deadlift*",'Andrew-SESSION'!$B$232:$B$239,0), MATCH("*3rd*",'Andrew-SESSION'!$K$7:$T$7,0)),"")</f>
        <v>#N/A</v>
      </c>
      <c r="F161" s="131" t="e">
        <f>INDEX('Andrew-SESSION'!$L$232:$U$239, MATCH("*Deadlift*",'Andrew-SESSION'!$B$232:$B$239,0), MATCH("*3rd*",'Andrew-SESSION'!$K$7:$T$7,0))</f>
        <v>#N/A</v>
      </c>
      <c r="G161" s="131" t="e">
        <f>IF($A$158='Andrew-SESSION'!$A$232,INDEX('Andrew-SESSION'!$K$232:$T$239, MATCH("*Bench Press*",'Andrew-SESSION'!$B$232:$B$239,0), MATCH("*3rd*",'Andrew-SESSION'!$K$7:$T$7,0)),"")</f>
        <v>#N/A</v>
      </c>
      <c r="H161" s="131" t="e">
        <f>INDEX('Andrew-SESSION'!$L$232:$U$239, MATCH("*Bench Press*",'Andrew-SESSION'!$B$232:$B$239,0), MATCH("*3rd*",'Andrew-SESSION'!$K$7:$T$7,0))</f>
        <v>#N/A</v>
      </c>
      <c r="I161" s="132" t="e">
        <f>IF($A$158='Andrew-SESSION'!$A$232,INDEX('Andrew-SESSION'!$K$232:$T$239, MATCH("*Military*",'Andrew-SESSION'!$B$232:$B$239,0), MATCH("*3rd*",'Andrew-SESSION'!$K$7:$T$7,0)),"")</f>
        <v>#N/A</v>
      </c>
      <c r="J161" s="44" t="e">
        <f>INDEX('Andrew-SESSION'!$L$232:$U$239, MATCH("*Military*",'Andrew-SESSION'!$B$232:$B$239,0), MATCH("*3rd*",'Andrew-SESSION'!$K$7:$T$7,0))</f>
        <v>#N/A</v>
      </c>
      <c r="K161" s="131" t="e">
        <f>IF($A$158='Andrew-SESSION'!$A$232,INDEX('Andrew-SESSION'!$K$232:$T$239, MATCH("*Clean *",'Andrew-SESSION'!$B$232:$B$239,0), MATCH("*3rd*",'Andrew-SESSION'!$K$7:$T$7,0)),"")</f>
        <v>#N/A</v>
      </c>
      <c r="L161" s="44" t="e">
        <f>INDEX('Andrew-SESSION'!$L$232:$U$239, MATCH("*Clean *",'Andrew-SESSION'!$B$232:$B$239,0), MATCH("*3rd*",'Andrew-SESSION'!$K$7:$T$7,0))</f>
        <v>#N/A</v>
      </c>
      <c r="M161" s="131" t="e">
        <f>IF($A$158='Andrew-SESSION'!$A$232,INDEX('Andrew-SESSION'!$K$232:$T$239, MATCH("*Lat Pulldown*",'Andrew-SESSION'!$B$232:$B$239,0), MATCH("*3rd*",'Andrew-SESSION'!$K$7:$T$7,0)),"")</f>
        <v>#N/A</v>
      </c>
      <c r="N161" s="44" t="e">
        <f>INDEX('Andrew-SESSION'!$L$232:$U$239, MATCH("*Lat Pulldown*",'Andrew-SESSION'!$B$232:$B$239,0), MATCH("*3rd*",'Andrew-SESSION'!$K$7:$T$7,0))</f>
        <v>#N/A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 t="e">
        <f>IF($A$158='Andrew-SESSION'!$A$232,INDEX('Andrew-SESSION'!$K$232:$T$239, MATCH("*Squat*",'Andrew-SESSION'!$B$232:$B$239,0), MATCH("*4th*",'Andrew-SESSION'!$K$7:$T$7,0)),"")</f>
        <v>#N/A</v>
      </c>
      <c r="D162" s="132" t="e">
        <f>INDEX('Andrew-SESSION'!L$232:U$239, MATCH("*Squat*",'Andrew-SESSION'!$B$232:$B$239,0), MATCH("*4th*",'Andrew-SESSION'!K$7:T$7,0))</f>
        <v>#N/A</v>
      </c>
      <c r="E162" s="131" t="e">
        <f>IF($A$158='Andrew-SESSION'!$A$232,INDEX('Andrew-SESSION'!$K$232:$T$239, MATCH("*Deadlift*",'Andrew-SESSION'!$B$232:$B$239,0), MATCH("*4th*",'Andrew-SESSION'!$K$7:$T$7,0)),"")</f>
        <v>#N/A</v>
      </c>
      <c r="F162" s="131" t="e">
        <f>INDEX('Andrew-SESSION'!$L$232:$U$239, MATCH("*Deadlift*",'Andrew-SESSION'!$B$232:$B$239,0), MATCH("*4th*",'Andrew-SESSION'!$K$7:$T$7,0))</f>
        <v>#N/A</v>
      </c>
      <c r="G162" s="131" t="e">
        <f>IF($A$158='Andrew-SESSION'!$A$232,INDEX('Andrew-SESSION'!$K$232:$T$239, MATCH("*Bench Press*",'Andrew-SESSION'!$B$232:$B$239,0), MATCH("*4th*",'Andrew-SESSION'!$K$7:$T$7,0)),"")</f>
        <v>#N/A</v>
      </c>
      <c r="H162" s="131" t="e">
        <f>INDEX('Andrew-SESSION'!$L$232:$U$239, MATCH("*Bench Press*",'Andrew-SESSION'!$B$232:$B$239,0), MATCH("*4th*",'Andrew-SESSION'!$K$7:$T$7,0))</f>
        <v>#N/A</v>
      </c>
      <c r="I162" s="132" t="e">
        <f>IF($A$158='Andrew-SESSION'!$A$232,INDEX('Andrew-SESSION'!$K$232:$T$239, MATCH("*Military*",'Andrew-SESSION'!$B$232:$B$239,0), MATCH("*4th*",'Andrew-SESSION'!$K$7:$T$7,0)),"")</f>
        <v>#N/A</v>
      </c>
      <c r="J162" s="44" t="e">
        <f>INDEX('Andrew-SESSION'!$L$232:$U$239, MATCH("*Military*",'Andrew-SESSION'!$B$232:$B$239,0), MATCH("*4th*",'Andrew-SESSION'!$K$7:$T$7,0))</f>
        <v>#N/A</v>
      </c>
      <c r="K162" s="131" t="e">
        <f>IF($A$158='Andrew-SESSION'!$A$232,INDEX('Andrew-SESSION'!$K$232:$T$239, MATCH("*Clean *",'Andrew-SESSION'!$B$232:$B$239,0), MATCH("*4th*",'Andrew-SESSION'!$K$7:$T$7,0)),"")</f>
        <v>#N/A</v>
      </c>
      <c r="L162" s="44" t="e">
        <f>INDEX('Andrew-SESSION'!$L$232:$U$239, MATCH("*Clean *",'Andrew-SESSION'!$B$232:$B$239,0), MATCH("*4th*",'Andrew-SESSION'!$K$7:$T$7,0))</f>
        <v>#N/A</v>
      </c>
      <c r="M162" s="131" t="e">
        <f>IF($A$158='Andrew-SESSION'!$A$232,INDEX('Andrew-SESSION'!$K$232:$T$239, MATCH("*Lat Pulldown*",'Andrew-SESSION'!$B$232:$B$239,0), MATCH("*4th*",'Andrew-SESSION'!$K$7:$T$7,0)),"")</f>
        <v>#N/A</v>
      </c>
      <c r="N162" s="44" t="e">
        <f>INDEX('Andrew-SESSION'!$L$232:$U$239, MATCH("*Lat Pulldown*",'Andrew-SESSION'!$B$232:$B$239,0), MATCH("*4th*",'Andrew-SESSION'!$K$7:$T$7,0))</f>
        <v>#N/A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 t="e">
        <f>IF($A$158='Andrew-SESSION'!$A$232,INDEX('Andrew-SESSION'!$K$232:$T$239, MATCH("*Squat*",'Andrew-SESSION'!$B$232:$B$239,0), MATCH("*5th*",'Andrew-SESSION'!$K$7:$T$7,0)),"")</f>
        <v>#N/A</v>
      </c>
      <c r="D163" s="132" t="e">
        <f>INDEX('Andrew-SESSION'!L$232:U$239, MATCH("*Squat*",'Andrew-SESSION'!$B$232:$B$239,0), MATCH("*5th*",'Andrew-SESSION'!K$7:T$7,0))</f>
        <v>#N/A</v>
      </c>
      <c r="E163" s="131" t="e">
        <f>IF($A$158='Andrew-SESSION'!$A$232,INDEX('Andrew-SESSION'!$K$232:$T$239, MATCH("*Deadlift*",'Andrew-SESSION'!$B$232:$B$239,0), MATCH("*5th*",'Andrew-SESSION'!$K$7:$T$7,0)),"")</f>
        <v>#N/A</v>
      </c>
      <c r="F163" s="131" t="e">
        <f>INDEX('Andrew-SESSION'!$L$232:$U$239, MATCH("*Deadlift*",'Andrew-SESSION'!$B$232:$B$239,0), MATCH("*5th*",'Andrew-SESSION'!$K$7:$T$7,0))</f>
        <v>#N/A</v>
      </c>
      <c r="G163" s="131" t="e">
        <f>IF($A$158='Andrew-SESSION'!$A$232,INDEX('Andrew-SESSION'!$K$232:$T$239, MATCH("*Bench Press*",'Andrew-SESSION'!$B$232:$B$239,0), MATCH("*5th*",'Andrew-SESSION'!$K$7:$T$7,0)),"")</f>
        <v>#N/A</v>
      </c>
      <c r="H163" s="131" t="e">
        <f>INDEX('Andrew-SESSION'!$L$232:$U$239, MATCH("*Bench Press*",'Andrew-SESSION'!$B$232:$B$239,0), MATCH("*5th*",'Andrew-SESSION'!$K$7:$T$7,0))</f>
        <v>#N/A</v>
      </c>
      <c r="I163" s="132" t="e">
        <f>IF($A$158='Andrew-SESSION'!$A$232,INDEX('Andrew-SESSION'!$K$232:$T$239, MATCH("*Military*",'Andrew-SESSION'!$B$232:$B$239,0), MATCH("*5th*",'Andrew-SESSION'!$K$7:$T$7,0)),"")</f>
        <v>#N/A</v>
      </c>
      <c r="J163" s="44" t="e">
        <f>INDEX('Andrew-SESSION'!$L$232:$U$239, MATCH("*Military*",'Andrew-SESSION'!$B$232:$B$239,0), MATCH("*5th*",'Andrew-SESSION'!$K$7:$T$7,0))</f>
        <v>#N/A</v>
      </c>
      <c r="K163" s="131" t="e">
        <f>IF($A$158='Andrew-SESSION'!$A$232,INDEX('Andrew-SESSION'!$K$232:$T$239, MATCH("*Clean *",'Andrew-SESSION'!$B$232:$B$239,0), MATCH("*5th*",'Andrew-SESSION'!$K$7:$T$7,0)),"")</f>
        <v>#N/A</v>
      </c>
      <c r="L163" s="44" t="e">
        <f>INDEX('Andrew-SESSION'!$L$232:$U$239, MATCH("*Clean *",'Andrew-SESSION'!$B$232:$B$239,0), MATCH("*5th*",'Andrew-SESSION'!$K$7:$T$7,0))</f>
        <v>#N/A</v>
      </c>
      <c r="M163" s="131" t="e">
        <f>IF($A$158='Andrew-SESSION'!$A$232,INDEX('Andrew-SESSION'!$K$232:$T$239, MATCH("*Lat Pulldown*",'Andrew-SESSION'!$B$232:$B$239,0), MATCH("*5th*",'Andrew-SESSION'!$K$7:$T$7,0)),"")</f>
        <v>#N/A</v>
      </c>
      <c r="N163" s="44" t="e">
        <f>INDEX('Andrew-SESSION'!$L$232:$U$239, MATCH("*Lat Pulldown*",'Andrew-SESSION'!$B$232:$B$239,0), MATCH("*5th*",'Andrew-SESSION'!$K$7:$T$7,0))</f>
        <v>#N/A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'Andrew-SESSION'!A241</f>
        <v>42345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 t="e">
        <f>MAX(E165:E169)</f>
        <v>#N/A</v>
      </c>
      <c r="F164" s="116" t="e">
        <f t="array" ref="F164">MAX(IF(E165:E169=E164,F165:F169))</f>
        <v>#N/A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>
        <f>MAX(M165:M169)</f>
        <v>65</v>
      </c>
      <c r="N164" s="117">
        <f t="array" ref="N164">MAX(IF(M165:M169=M164,N165:N169))</f>
        <v>12</v>
      </c>
      <c r="O164" s="152" t="e">
        <f>IF($A$164='Andrew-SESSION'!$A$241,INDEX('Andrew-SESSION'!$K$241:$T$248, MATCH("*1k Row*",'Andrew-SESSION'!$B$241:$B$248,0), MATCH("*1st*",'Andrew-SESSION'!$K$7:$T$7,0)),"")</f>
        <v>#N/A</v>
      </c>
      <c r="P164" s="152" t="e">
        <f>IF($A$164='Andrew-SESSION'!$A$241,INDEX('Andrew-SESSION'!$K$241:$T$248, MATCH("*HIIT*",'Andrew-SESSION'!$B$241:$B$248,0), MATCH("*1st*",'Andrew-SESSION'!$K$7:$T$7,0)),"")</f>
        <v>#N/A</v>
      </c>
      <c r="Q164" s="119" t="e">
        <f>INDEX('Andrew-SESSION'!$L$241:$U$248, MATCH("*HIIT*",'Andrew-SESSION'!$B$241:$B$248,0), MATCH("*1st*",'Andrew-SESSION'!$K$7:$T$7,0))</f>
        <v>#N/A</v>
      </c>
      <c r="R164" s="119">
        <f>'Andrew-SESSION'!U250</f>
        <v>0</v>
      </c>
      <c r="S164" s="116"/>
      <c r="T164" s="116"/>
      <c r="U164" s="120">
        <f>'Andrew-SESSION'!A251</f>
        <v>0</v>
      </c>
      <c r="V164" s="120">
        <f>'Andrew-SESSION'!A252</f>
        <v>0</v>
      </c>
      <c r="W164" s="116"/>
      <c r="X164" s="116"/>
      <c r="Y164" s="116"/>
      <c r="Z164" s="116"/>
      <c r="AA164" s="116"/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IF($A$164='Andrew-SESSION'!$A$241,INDEX('Andrew-SESSION'!$K$241:$T$248, MATCH("*Squat*",'Andrew-SESSION'!$B$241:$B$248,0), MATCH("*1st*",'Andrew-SESSION'!$K$7:$T$7,0)),"")</f>
        <v>#N/A</v>
      </c>
      <c r="D165" s="132" t="e">
        <f>INDEX('Andrew-SESSION'!L$241:U$248, MATCH("*Squat*",'Andrew-SESSION'!$B$241:$B$248,0), MATCH("*1st*",'Andrew-SESSION'!K$7:T$7,0))</f>
        <v>#N/A</v>
      </c>
      <c r="E165" s="131" t="e">
        <f>IF($A$164='Andrew-SESSION'!$A$241,INDEX('Andrew-SESSION'!$K$241:$T$248, MATCH("*Deadlift*",'Andrew-SESSION'!$B$241:$B$248,0), MATCH("*1st*",'Andrew-SESSION'!$K$7:$T$7,0)),"")</f>
        <v>#N/A</v>
      </c>
      <c r="F165" s="131" t="e">
        <f>INDEX('Andrew-SESSION'!$L$241:$U$248, MATCH("*Deadlift*",'Andrew-SESSION'!$B$241:$B$248,0), MATCH("*1st*",'Andrew-SESSION'!$K$7:$T$7,0))</f>
        <v>#N/A</v>
      </c>
      <c r="G165" s="131" t="e">
        <f>IF($A$164='Andrew-SESSION'!$A$241,INDEX('Andrew-SESSION'!$K$241:$T$248, MATCH("*Bench Press*",'Andrew-SESSION'!$B$241:$B$248,0), MATCH("*1st*",'Andrew-SESSION'!$K$7:$T$7,0)),"")</f>
        <v>#N/A</v>
      </c>
      <c r="H165" s="131" t="e">
        <f>INDEX('Andrew-SESSION'!$L$241:$U$248, MATCH("*Bench Press*",'Andrew-SESSION'!$B$241:$B$248,0), MATCH("*1st*",'Andrew-SESSION'!$K$7:$T$7,0))</f>
        <v>#N/A</v>
      </c>
      <c r="I165" s="132" t="e">
        <f>IF($A$164='Andrew-SESSION'!$A$241,INDEX('Andrew-SESSION'!$K$241:$T$248, MATCH("*Military*",'Andrew-SESSION'!$B$241:$B$248,0), MATCH("*1st*",'Andrew-SESSION'!$K$7:$T$7,0)),"")</f>
        <v>#N/A</v>
      </c>
      <c r="J165" s="48" t="e">
        <f>INDEX('Andrew-SESSION'!$L$241:$U$248, MATCH("*Military*",'Andrew-SESSION'!$B$241:$B$248,0), MATCH("*1st*",'Andrew-SESSION'!$K$7:$T$7,0))</f>
        <v>#N/A</v>
      </c>
      <c r="K165" s="131" t="e">
        <f>IF($A$164='Andrew-SESSION'!$A$241,INDEX('Andrew-SESSION'!$K$241:$T$248, MATCH("*Clean *",'Andrew-SESSION'!$B$241:$B$248,0), MATCH("*1st*",'Andrew-SESSION'!$K$7:$T$7,0)),"")</f>
        <v>#N/A</v>
      </c>
      <c r="L165" s="48" t="e">
        <f>INDEX('Andrew-SESSION'!$L$241:$U$248, MATCH("*Clean *",'Andrew-SESSION'!$B$241:$B$248,0), MATCH("*1st*",'Andrew-SESSION'!$K$7:$T$7,0))</f>
        <v>#N/A</v>
      </c>
      <c r="M165" s="131">
        <f>IF($A$164='Andrew-SESSION'!$A$241,INDEX('Andrew-SESSION'!$K$241:$T$248, MATCH("*Lat Pulldown*",'Andrew-SESSION'!$B$241:$B$248,0), MATCH("*1st*",'Andrew-SESSION'!$K$7:$T$7,0)),"")</f>
        <v>65</v>
      </c>
      <c r="N165" s="48">
        <f>INDEX('Andrew-SESSION'!$L$241:$U$248, MATCH("*Lat Pulldown*",'Andrew-SESSION'!$B$241:$B$248,0), MATCH("*1st*",'Andrew-SESSION'!$K$7:$T$7,0))</f>
        <v>12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IF($A$164='Andrew-SESSION'!$A$241,INDEX('Andrew-SESSION'!$K$241:$T$248, MATCH("*Squat*",'Andrew-SESSION'!$B$241:$B$248,0), MATCH("*2nd*",'Andrew-SESSION'!$K$7:$T$7,0)),"")</f>
        <v>#N/A</v>
      </c>
      <c r="D166" s="132" t="e">
        <f>INDEX('Andrew-SESSION'!L$241:U$248, MATCH("*Squat*",'Andrew-SESSION'!$B$241:$B$248,0), MATCH("*2nd*",'Andrew-SESSION'!K$7:T$7,0))</f>
        <v>#N/A</v>
      </c>
      <c r="E166" s="131" t="e">
        <f>IF($A$164='Andrew-SESSION'!$A$241,INDEX('Andrew-SESSION'!$K$241:$T$248, MATCH("*Deadlift*",'Andrew-SESSION'!$B$241:$B$248,0), MATCH("*2ND*",'Andrew-SESSION'!$K$7:$T$7,0)),"")</f>
        <v>#N/A</v>
      </c>
      <c r="F166" s="131" t="e">
        <f>INDEX('Andrew-SESSION'!$L$241:$U$248, MATCH("*Deadlift*",'Andrew-SESSION'!$B$241:$B$248,0), MATCH("*2nd*",'Andrew-SESSION'!$K$7:$T$7,0))</f>
        <v>#N/A</v>
      </c>
      <c r="G166" s="131" t="e">
        <f>IF($A$164='Andrew-SESSION'!$A$241,INDEX('Andrew-SESSION'!$K$241:$T$248, MATCH("*Bench Press*",'Andrew-SESSION'!$B$241:$B$248,0), MATCH("*2ND*",'Andrew-SESSION'!$K$7:$T$7,0)),"")</f>
        <v>#N/A</v>
      </c>
      <c r="H166" s="131" t="e">
        <f>INDEX('Andrew-SESSION'!$L$241:$U$248, MATCH("*Bench Press*",'Andrew-SESSION'!$B$241:$B$248,0), MATCH("*2nd*",'Andrew-SESSION'!$K$7:$T$7,0))</f>
        <v>#N/A</v>
      </c>
      <c r="I166" s="132" t="e">
        <f>IF($A$164='Andrew-SESSION'!$A$241,INDEX('Andrew-SESSION'!$K$241:$T$248, MATCH("*Military*",'Andrew-SESSION'!$B$241:$B$248,0), MATCH("*2ND*",'Andrew-SESSION'!$K$7:$T$7,0)),"")</f>
        <v>#N/A</v>
      </c>
      <c r="J166" s="44" t="e">
        <f>INDEX('Andrew-SESSION'!$L$241:$U$248, MATCH("*Military*",'Andrew-SESSION'!$B$241:$B$248,0), MATCH("*2nd*",'Andrew-SESSION'!$K$7:$T$7,0))</f>
        <v>#N/A</v>
      </c>
      <c r="K166" s="131" t="e">
        <f>IF($A$164='Andrew-SESSION'!$A$241,INDEX('Andrew-SESSION'!$K$241:$T$248, MATCH("*Clean *",'Andrew-SESSION'!$B$241:$B$248,0), MATCH("*2ND*",'Andrew-SESSION'!$K$7:$T$7,0)),"")</f>
        <v>#N/A</v>
      </c>
      <c r="L166" s="44" t="e">
        <f>INDEX('Andrew-SESSION'!$L$241:$U$248, MATCH("*Clean *",'Andrew-SESSION'!$B$241:$B$248,0), MATCH("*2nd*",'Andrew-SESSION'!$K$7:$T$7,0))</f>
        <v>#N/A</v>
      </c>
      <c r="M166" s="131">
        <f>IF($A$164='Andrew-SESSION'!$A$241,INDEX('Andrew-SESSION'!$K$241:$T$248, MATCH("*Lat Pulldown*",'Andrew-SESSION'!$B$241:$B$248,0), MATCH("*2ND*",'Andrew-SESSION'!$K$7:$T$7,0)),"")</f>
        <v>65</v>
      </c>
      <c r="N166" s="44">
        <f>INDEX('Andrew-SESSION'!$L$241:$U$248, MATCH("*Lat Pulldown*",'Andrew-SESSION'!$B$241:$B$248,0), MATCH("*2nd*",'Andrew-SESSION'!$K$7:$T$7,0))</f>
        <v>12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IF($A$164='Andrew-SESSION'!$A$241,INDEX('Andrew-SESSION'!$K$241:$T$248, MATCH("*Squat*",'Andrew-SESSION'!$B$241:$B$248,0), MATCH("*3rd*",'Andrew-SESSION'!$K$7:$T$7,0)),"")</f>
        <v>#N/A</v>
      </c>
      <c r="D167" s="132" t="e">
        <f>INDEX('Andrew-SESSION'!L$241:U$248, MATCH("*Squat*",'Andrew-SESSION'!$B$241:$B$248,0), MATCH("*3rd*",'Andrew-SESSION'!K$7:T$7,0))</f>
        <v>#N/A</v>
      </c>
      <c r="E167" s="131" t="e">
        <f>IF($A$164='Andrew-SESSION'!$A$241,INDEX('Andrew-SESSION'!$K$241:$T$248, MATCH("*Deadlift*",'Andrew-SESSION'!$B$241:$B$248,0), MATCH("*3rd*",'Andrew-SESSION'!$K$7:$T$7,0)),"")</f>
        <v>#N/A</v>
      </c>
      <c r="F167" s="131" t="e">
        <f>INDEX('Andrew-SESSION'!$L$241:$U$248, MATCH("*Deadlift*",'Andrew-SESSION'!$B$241:$B$248,0), MATCH("*3rd*",'Andrew-SESSION'!$K$7:$T$7,0))</f>
        <v>#N/A</v>
      </c>
      <c r="G167" s="131" t="e">
        <f>IF($A$164='Andrew-SESSION'!$A$241,INDEX('Andrew-SESSION'!$K$241:$T$248, MATCH("*Bench Press*",'Andrew-SESSION'!$B$241:$B$248,0), MATCH("*3rd*",'Andrew-SESSION'!$K$7:$T$7,0)),"")</f>
        <v>#N/A</v>
      </c>
      <c r="H167" s="131" t="e">
        <f>INDEX('Andrew-SESSION'!$L$241:$U$248, MATCH("*Bench Press*",'Andrew-SESSION'!$B$241:$B$248,0), MATCH("*3rd*",'Andrew-SESSION'!$K$7:$T$7,0))</f>
        <v>#N/A</v>
      </c>
      <c r="I167" s="132" t="e">
        <f>IF($A$164='Andrew-SESSION'!$A$241,INDEX('Andrew-SESSION'!$K$241:$T$248, MATCH("*Military*",'Andrew-SESSION'!$B$241:$B$248,0), MATCH("*3rd*",'Andrew-SESSION'!$K$7:$T$7,0)),"")</f>
        <v>#N/A</v>
      </c>
      <c r="J167" s="44" t="e">
        <f>INDEX('Andrew-SESSION'!$L$241:$U$248, MATCH("*Military*",'Andrew-SESSION'!$B$241:$B$248,0), MATCH("*3rd*",'Andrew-SESSION'!$K$7:$T$7,0))</f>
        <v>#N/A</v>
      </c>
      <c r="K167" s="131" t="e">
        <f>IF($A$164='Andrew-SESSION'!$A$241,INDEX('Andrew-SESSION'!$K$241:$T$248, MATCH("*Clean *",'Andrew-SESSION'!$B$241:$B$248,0), MATCH("*3rd*",'Andrew-SESSION'!$K$7:$T$7,0)),"")</f>
        <v>#N/A</v>
      </c>
      <c r="L167" s="44" t="e">
        <f>INDEX('Andrew-SESSION'!$L$241:$U$248, MATCH("*Clean *",'Andrew-SESSION'!$B$241:$B$248,0), MATCH("*3rd*",'Andrew-SESSION'!$K$7:$T$7,0))</f>
        <v>#N/A</v>
      </c>
      <c r="M167" s="131">
        <f>IF($A$164='Andrew-SESSION'!$A$241,INDEX('Andrew-SESSION'!$K$241:$T$248, MATCH("*Lat Pulldown*",'Andrew-SESSION'!$B$241:$B$248,0), MATCH("*3rd*",'Andrew-SESSION'!$K$7:$T$7,0)),"")</f>
        <v>65</v>
      </c>
      <c r="N167" s="44">
        <f>INDEX('Andrew-SESSION'!$L$241:$U$248, MATCH("*Lat Pulldown*",'Andrew-SESSION'!$B$241:$B$248,0), MATCH("*3rd*",'Andrew-SESSION'!$K$7:$T$7,0))</f>
        <v>12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IF($A$164='Andrew-SESSION'!$A$241,INDEX('Andrew-SESSION'!$K$241:$T$248, MATCH("*Squat*",'Andrew-SESSION'!$B$241:$B$248,0), MATCH("*4th*",'Andrew-SESSION'!$K$7:$T$7,0)),"")</f>
        <v>#N/A</v>
      </c>
      <c r="D168" s="132" t="e">
        <f>INDEX('Andrew-SESSION'!L$241:U$248, MATCH("*Squat*",'Andrew-SESSION'!$B$241:$B$248,0), MATCH("*4th*",'Andrew-SESSION'!K$7:T$7,0))</f>
        <v>#N/A</v>
      </c>
      <c r="E168" s="131" t="e">
        <f>IF($A$164='Andrew-SESSION'!$A$241,INDEX('Andrew-SESSION'!$K$241:$T$248, MATCH("*Deadlift*",'Andrew-SESSION'!$B$241:$B$248,0), MATCH("*4th*",'Andrew-SESSION'!$K$7:$T$7,0)),"")</f>
        <v>#N/A</v>
      </c>
      <c r="F168" s="131" t="e">
        <f>INDEX('Andrew-SESSION'!$L$241:$U$248, MATCH("*Deadlift*",'Andrew-SESSION'!$B$241:$B$248,0), MATCH("*4th*",'Andrew-SESSION'!$K$7:$T$7,0))</f>
        <v>#N/A</v>
      </c>
      <c r="G168" s="131" t="e">
        <f>IF($A$164='Andrew-SESSION'!$A$241,INDEX('Andrew-SESSION'!$K$241:$T$248, MATCH("*Bench Press*",'Andrew-SESSION'!$B$241:$B$248,0), MATCH("*4th*",'Andrew-SESSION'!$K$7:$T$7,0)),"")</f>
        <v>#N/A</v>
      </c>
      <c r="H168" s="131" t="e">
        <f>INDEX('Andrew-SESSION'!$L$241:$U$248, MATCH("*Bench Press*",'Andrew-SESSION'!$B$241:$B$248,0), MATCH("*4th*",'Andrew-SESSION'!$K$7:$T$7,0))</f>
        <v>#N/A</v>
      </c>
      <c r="I168" s="132" t="e">
        <f>IF($A$164='Andrew-SESSION'!$A$241,INDEX('Andrew-SESSION'!$K$241:$T$248, MATCH("*Military*",'Andrew-SESSION'!$B$241:$B$248,0), MATCH("*4th*",'Andrew-SESSION'!$K$7:$T$7,0)),"")</f>
        <v>#N/A</v>
      </c>
      <c r="J168" s="44" t="e">
        <f>INDEX('Andrew-SESSION'!$L$241:$U$248, MATCH("*Military*",'Andrew-SESSION'!$B$241:$B$248,0), MATCH("*4th*",'Andrew-SESSION'!$K$7:$T$7,0))</f>
        <v>#N/A</v>
      </c>
      <c r="K168" s="131" t="e">
        <f>IF($A$164='Andrew-SESSION'!$A$241,INDEX('Andrew-SESSION'!$K$241:$T$248, MATCH("*Clean *",'Andrew-SESSION'!$B$241:$B$248,0), MATCH("*4th*",'Andrew-SESSION'!$K$7:$T$7,0)),"")</f>
        <v>#N/A</v>
      </c>
      <c r="L168" s="44" t="e">
        <f>INDEX('Andrew-SESSION'!$L$241:$U$248, MATCH("*Clean *",'Andrew-SESSION'!$B$241:$B$248,0), MATCH("*4th*",'Andrew-SESSION'!$K$7:$T$7,0))</f>
        <v>#N/A</v>
      </c>
      <c r="M168" s="131">
        <f>IF($A$164='Andrew-SESSION'!$A$241,INDEX('Andrew-SESSION'!$K$241:$T$248, MATCH("*Lat Pulldown*",'Andrew-SESSION'!$B$241:$B$248,0), MATCH("*4th*",'Andrew-SESSION'!$K$7:$T$7,0)),"")</f>
        <v>65</v>
      </c>
      <c r="N168" s="44">
        <f>INDEX('Andrew-SESSION'!$L$241:$U$248, MATCH("*Lat Pulldown*",'Andrew-SESSION'!$B$241:$B$248,0), MATCH("*4th*",'Andrew-SESSION'!$K$7:$T$7,0))</f>
        <v>12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IF($A$164='Andrew-SESSION'!$A$241,INDEX('Andrew-SESSION'!$K$241:$T$248, MATCH("*Squat*",'Andrew-SESSION'!$B$241:$B$248,0), MATCH("*5th*",'Andrew-SESSION'!$K$7:$T$7,0)),"")</f>
        <v>#N/A</v>
      </c>
      <c r="D169" s="132" t="e">
        <f>INDEX('Andrew-SESSION'!L$241:U$248, MATCH("*Squat*",'Andrew-SESSION'!$B$241:$B$248,0), MATCH("*5th*",'Andrew-SESSION'!K$7:T$7,0))</f>
        <v>#N/A</v>
      </c>
      <c r="E169" s="131" t="e">
        <f>IF($A$164='Andrew-SESSION'!$A$241,INDEX('Andrew-SESSION'!$K$241:$T$248, MATCH("*Deadlift*",'Andrew-SESSION'!$B$241:$B$248,0), MATCH("*5th*",'Andrew-SESSION'!$K$7:$T$7,0)),"")</f>
        <v>#N/A</v>
      </c>
      <c r="F169" s="131" t="e">
        <f>INDEX('Andrew-SESSION'!$L$241:$U$248, MATCH("*Deadlift*",'Andrew-SESSION'!$B$241:$B$248,0), MATCH("*5th*",'Andrew-SESSION'!$K$7:$T$7,0))</f>
        <v>#N/A</v>
      </c>
      <c r="G169" s="131" t="e">
        <f>IF($A$164='Andrew-SESSION'!$A$241,INDEX('Andrew-SESSION'!$K$241:$T$248, MATCH("*Bench Press*",'Andrew-SESSION'!$B$241:$B$248,0), MATCH("*5th*",'Andrew-SESSION'!$K$7:$T$7,0)),"")</f>
        <v>#N/A</v>
      </c>
      <c r="H169" s="131" t="e">
        <f>INDEX('Andrew-SESSION'!$L$241:$U$248, MATCH("*Bench Press*",'Andrew-SESSION'!$B$241:$B$248,0), MATCH("*5th*",'Andrew-SESSION'!$K$7:$T$7,0))</f>
        <v>#N/A</v>
      </c>
      <c r="I169" s="132" t="e">
        <f>IF($A$164='Andrew-SESSION'!$A$241,INDEX('Andrew-SESSION'!$K$241:$T$248, MATCH("*Military*",'Andrew-SESSION'!$B$241:$B$248,0), MATCH("*5th*",'Andrew-SESSION'!$K$7:$T$7,0)),"")</f>
        <v>#N/A</v>
      </c>
      <c r="J169" s="44" t="e">
        <f>INDEX('Andrew-SESSION'!$L$241:$U$248, MATCH("*Military*",'Andrew-SESSION'!$B$241:$B$248,0), MATCH("*5th*",'Andrew-SESSION'!$K$7:$T$7,0))</f>
        <v>#N/A</v>
      </c>
      <c r="K169" s="131" t="e">
        <f>IF($A$164='Andrew-SESSION'!$A$241,INDEX('Andrew-SESSION'!$K$241:$T$248, MATCH("*Clean *",'Andrew-SESSION'!$B$241:$B$248,0), MATCH("*5th*",'Andrew-SESSION'!$K$7:$T$7,0)),"")</f>
        <v>#N/A</v>
      </c>
      <c r="L169" s="44" t="e">
        <f>INDEX('Andrew-SESSION'!$L$241:$U$248, MATCH("*Clean *",'Andrew-SESSION'!$B$241:$B$248,0), MATCH("*5th*",'Andrew-SESSION'!$K$7:$T$7,0))</f>
        <v>#N/A</v>
      </c>
      <c r="M169" s="131">
        <f>IF($A$164='Andrew-SESSION'!$A$241,INDEX('Andrew-SESSION'!$K$241:$T$248, MATCH("*Lat Pulldown*",'Andrew-SESSION'!$B$241:$B$248,0), MATCH("*5th*",'Andrew-SESSION'!$K$7:$T$7,0)),"")</f>
        <v>0</v>
      </c>
      <c r="N169" s="44">
        <f>INDEX('Andrew-SESSION'!$L$241:$U$248, MATCH("*Lat Pulldown*",'Andrew-SESSION'!$B$241:$B$248,0), MATCH("*5th*",'Andrew-SESSION'!$K$7:$T$7,0))</f>
        <v>0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'Andrew-SESSION'!A250</f>
        <v>42348</v>
      </c>
      <c r="B170" s="116" t="s">
        <v>84</v>
      </c>
      <c r="C170" s="117" t="e">
        <f>MAX(C171:C175)</f>
        <v>#N/A</v>
      </c>
      <c r="D170" s="116" t="e">
        <f t="array" ref="D170">MAX(IF(C171:C175=C170,D171:D175))</f>
        <v>#N/A</v>
      </c>
      <c r="E170" s="116" t="e">
        <f>MAX(E171:E175)</f>
        <v>#N/A</v>
      </c>
      <c r="F170" s="116" t="e">
        <f t="array" ref="F170">MAX(IF(E171:E175=E170,F171:F175))</f>
        <v>#N/A</v>
      </c>
      <c r="G170" s="116" t="e">
        <f>MAX(G171:G175)</f>
        <v>#N/A</v>
      </c>
      <c r="H170" s="116" t="e">
        <f t="array" ref="H170">MAX(IF(G171:G175=G170,H171:H175))</f>
        <v>#N/A</v>
      </c>
      <c r="I170" s="116" t="e">
        <f>MAX(I171:I175)</f>
        <v>#N/A</v>
      </c>
      <c r="J170" s="116" t="e">
        <f t="array" ref="J170">MAX(IF(I171:I175=I170,J171:J175))</f>
        <v>#N/A</v>
      </c>
      <c r="K170" s="116" t="e">
        <f>MAX(K171:K175)</f>
        <v>#N/A</v>
      </c>
      <c r="L170" s="116" t="e">
        <f t="array" ref="L170">MAX(IF(K171:K175=K170,L171:L175))</f>
        <v>#N/A</v>
      </c>
      <c r="M170" s="116" t="e">
        <f>MAX(M171:M175)</f>
        <v>#N/A</v>
      </c>
      <c r="N170" s="117" t="e">
        <f t="array" ref="N170">MAX(IF(M171:M175=M170,N171:N175))</f>
        <v>#N/A</v>
      </c>
      <c r="O170" s="152" t="e">
        <f>IF($A$170='Andrew-SESSION'!$A$250,INDEX('Andrew-SESSION'!$K$250:$T$257, MATCH("*1k Row*",'Andrew-SESSION'!$B$250:$B$257,0), MATCH("*1st*",'Andrew-SESSION'!$K$7:$T$7,0)),"")</f>
        <v>#N/A</v>
      </c>
      <c r="P170" s="152" t="e">
        <f>IF($A$170='Andrew-SESSION'!$A$250,INDEX('Andrew-SESSION'!$K250:$T$257, MATCH("*HIIT*",'Andrew-SESSION'!$B$250:$B$257,0), MATCH("*1st*",'Andrew-SESSION'!$K$7:$T$7,0)),"")</f>
        <v>#N/A</v>
      </c>
      <c r="Q170" s="119" t="e">
        <f>INDEX('Andrew-SESSION'!$L$250:$U$257, MATCH("*HIIT*",'Andrew-SESSION'!$B$250:$B$257,0), MATCH("*1st*",'Andrew-SESSION'!$K$7:$T$7,0))</f>
        <v>#N/A</v>
      </c>
      <c r="R170" s="119">
        <f>'Andrew-SESSION'!U259</f>
        <v>0</v>
      </c>
      <c r="S170" s="116"/>
      <c r="T170" s="116"/>
      <c r="U170" s="120">
        <f>'Andrew-SESSION'!A251</f>
        <v>0</v>
      </c>
      <c r="V170" s="120">
        <f>'Andrew-SESSION'!A252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 t="e">
        <f>IF($A$170='Andrew-SESSION'!$A$250,INDEX('Andrew-SESSION'!$K$250:$T$257, MATCH("*Squat*",'Andrew-SESSION'!$B$250:$B$257,0), MATCH("*1st*",'Andrew-SESSION'!$K$7:$T$7,0)),"")</f>
        <v>#N/A</v>
      </c>
      <c r="D171" s="132" t="e">
        <f>INDEX('Andrew-SESSION'!L$250:U$257, MATCH("*Squat*",'Andrew-SESSION'!$B$250:$B$257,0), MATCH("*1st*",'Andrew-SESSION'!K$7:T$7,0))</f>
        <v>#N/A</v>
      </c>
      <c r="E171" s="131" t="e">
        <f>IF($A$170='Andrew-SESSION'!$A$250,INDEX('Andrew-SESSION'!$K$250:$T$257, MATCH("*Deadlift*",'Andrew-SESSION'!$B$250:$B$257,0), MATCH("*1st*",'Andrew-SESSION'!$K$7:$T$7,0)),"")</f>
        <v>#N/A</v>
      </c>
      <c r="F171" s="131" t="e">
        <f>INDEX('Andrew-SESSION'!$L$250:$U$257, MATCH("*Deadlift*",'Andrew-SESSION'!$B$250:$B$257,0), MATCH("*1st*",'Andrew-SESSION'!$K$7:$T$7,0))</f>
        <v>#N/A</v>
      </c>
      <c r="G171" s="131" t="e">
        <f>IF($A$170='Andrew-SESSION'!$A$250,INDEX('Andrew-SESSION'!$K$250:$T$257, MATCH("*Bench Press*",'Andrew-SESSION'!$B$250:$B$257,0), MATCH("*1st*",'Andrew-SESSION'!$K$7:$T$7,0)),"")</f>
        <v>#N/A</v>
      </c>
      <c r="H171" s="131" t="e">
        <f>INDEX('Andrew-SESSION'!$L$250:$U$257, MATCH("*Bench Press*",'Andrew-SESSION'!$B$250:$B$257,0), MATCH("*1st*",'Andrew-SESSION'!$K$7:$T$7,0))</f>
        <v>#N/A</v>
      </c>
      <c r="I171" s="132" t="e">
        <f>IF($A$170='Andrew-SESSION'!$A$250,INDEX('Andrew-SESSION'!$K$250:$T$257, MATCH("*Military*",'Andrew-SESSION'!$B$250:$B$257,0), MATCH("*1st*",'Andrew-SESSION'!$K$7:$T$7,0)),"")</f>
        <v>#N/A</v>
      </c>
      <c r="J171" s="48" t="e">
        <f>INDEX('Andrew-SESSION'!$L$250:$U$257, MATCH("*Military*",'Andrew-SESSION'!$B$250:$B$257,0), MATCH("*1st*",'Andrew-SESSION'!$K$7:$T$7,0))</f>
        <v>#N/A</v>
      </c>
      <c r="K171" s="131" t="e">
        <f>IF($A$170='Andrew-SESSION'!$A$250,INDEX('Andrew-SESSION'!$K$250:$T$257, MATCH("*Clean *",'Andrew-SESSION'!$B$250:$B$257,0), MATCH("*1st*",'Andrew-SESSION'!$K$7:$T$7,0)),"")</f>
        <v>#N/A</v>
      </c>
      <c r="L171" s="48" t="e">
        <f>INDEX('Andrew-SESSION'!$L$250:$U$257, MATCH("*Clean *",'Andrew-SESSION'!$B$250:$B$257,0), MATCH("*1st*",'Andrew-SESSION'!$K$7:$T$7,0))</f>
        <v>#N/A</v>
      </c>
      <c r="M171" s="131" t="e">
        <f>IF($A$170='Andrew-SESSION'!$A$250,INDEX('Andrew-SESSION'!$K$250:$T$257, MATCH("*Lat Pulldown*",'Andrew-SESSION'!$B$250:$B$257,0), MATCH("*1st*",'Andrew-SESSION'!$K$7:$T$7,0)),"")</f>
        <v>#N/A</v>
      </c>
      <c r="N171" s="48" t="e">
        <f>INDEX('Andrew-SESSION'!$L$250:$U$257, MATCH("*Lat Pulldown*",'Andrew-SESSION'!$B$250:$B$257,0), MATCH("*1st*",'Andrew-SESSION'!$K$7:$T$7,0))</f>
        <v>#N/A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 t="e">
        <f>IF($A$170='Andrew-SESSION'!$A$250,INDEX('Andrew-SESSION'!$K$250:$T$257, MATCH("*Squat*",'Andrew-SESSION'!$B$250:$B$257,0), MATCH("*2nd*",'Andrew-SESSION'!$K$7:$T$7,0)),"")</f>
        <v>#N/A</v>
      </c>
      <c r="D172" s="132" t="e">
        <f>INDEX('Andrew-SESSION'!L$250:U$257, MATCH("*Squat*",'Andrew-SESSION'!$B$250:$B$257,0), MATCH("*2nd*",'Andrew-SESSION'!K$7:T$7,0))</f>
        <v>#N/A</v>
      </c>
      <c r="E172" s="131" t="e">
        <f>IF($A$170='Andrew-SESSION'!$A$250,INDEX('Andrew-SESSION'!$K$250:$T$257, MATCH("*Deadlift*",'Andrew-SESSION'!$B$250:$B$257,0), MATCH("*2ND*",'Andrew-SESSION'!$K$7:$T$7,0)),"")</f>
        <v>#N/A</v>
      </c>
      <c r="F172" s="131" t="e">
        <f>INDEX('Andrew-SESSION'!$L$250:$U$257, MATCH("*Deadlift*",'Andrew-SESSION'!$B$250:$B$257,0), MATCH("*2nd*",'Andrew-SESSION'!$K$7:$T$7,0))</f>
        <v>#N/A</v>
      </c>
      <c r="G172" s="131" t="e">
        <f>IF($A$170='Andrew-SESSION'!$A$250,INDEX('Andrew-SESSION'!$K$250:$T$257, MATCH("*Bench Press*",'Andrew-SESSION'!$B$250:$B$257,0), MATCH("*2ND*",'Andrew-SESSION'!$K$7:$T$7,0)),"")</f>
        <v>#N/A</v>
      </c>
      <c r="H172" s="131" t="e">
        <f>INDEX('Andrew-SESSION'!$L$250:$U$257, MATCH("*Bench Press*",'Andrew-SESSION'!$B$250:$B$257,0), MATCH("*2nd*",'Andrew-SESSION'!$K$7:$T$7,0))</f>
        <v>#N/A</v>
      </c>
      <c r="I172" s="132" t="e">
        <f>IF($A$170='Andrew-SESSION'!$A$250,INDEX('Andrew-SESSION'!$K$250:$T$257, MATCH("*Military*",'Andrew-SESSION'!$B$250:$B$257,0), MATCH("*2ND*",'Andrew-SESSION'!$K$7:$T$7,0)),"")</f>
        <v>#N/A</v>
      </c>
      <c r="J172" s="44" t="e">
        <f>INDEX('Andrew-SESSION'!$L$250:$U$257, MATCH("*Military*",'Andrew-SESSION'!$B$250:$B$257,0), MATCH("*2nd*",'Andrew-SESSION'!$K$7:$T$7,0))</f>
        <v>#N/A</v>
      </c>
      <c r="K172" s="131" t="e">
        <f>IF($A$170='Andrew-SESSION'!$A$250,INDEX('Andrew-SESSION'!$K$250:$T$257, MATCH("*Clean *",'Andrew-SESSION'!$B$250:$B$257,0), MATCH("*2ND*",'Andrew-SESSION'!$K$7:$T$7,0)),"")</f>
        <v>#N/A</v>
      </c>
      <c r="L172" s="44" t="e">
        <f>INDEX('Andrew-SESSION'!$L$250:$U$257, MATCH("*Clean *",'Andrew-SESSION'!$B$250:$B$257,0), MATCH("*2nd*",'Andrew-SESSION'!$K$7:$T$7,0))</f>
        <v>#N/A</v>
      </c>
      <c r="M172" s="131" t="e">
        <f>IF($A$170='Andrew-SESSION'!$A$250,INDEX('Andrew-SESSION'!$K$250:$T$257, MATCH("*Lat Pulldown*",'Andrew-SESSION'!$B$250:$B$257,0), MATCH("*2ND*",'Andrew-SESSION'!$K$7:$T$7,0)),"")</f>
        <v>#N/A</v>
      </c>
      <c r="N172" s="44" t="e">
        <f>INDEX('Andrew-SESSION'!$L$250:$U$257, MATCH("*Lat Pulldown*",'Andrew-SESSION'!$B$250:$B$257,0), MATCH("*2nd*",'Andrew-SESSION'!$K$7:$T$7,0))</f>
        <v>#N/A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 t="e">
        <f>IF($A$170='Andrew-SESSION'!$A$250,INDEX('Andrew-SESSION'!$K$250:$T$257, MATCH("*Squat*",'Andrew-SESSION'!$B$250:$B$257,0), MATCH("*3rd*",'Andrew-SESSION'!$K$7:$T$7,0)),"")</f>
        <v>#N/A</v>
      </c>
      <c r="D173" s="132" t="e">
        <f>INDEX('Andrew-SESSION'!L$250:U$257, MATCH("*Squat*",'Andrew-SESSION'!$B$250:$B$257,0), MATCH("*3rd*",'Andrew-SESSION'!K$7:T$7,0))</f>
        <v>#N/A</v>
      </c>
      <c r="E173" s="131" t="e">
        <f>IF($A$170='Andrew-SESSION'!$A$250,INDEX('Andrew-SESSION'!$K$250:$T$257, MATCH("*Deadlift*",'Andrew-SESSION'!$B$250:$B$257,0), MATCH("*3rd*",'Andrew-SESSION'!$K$7:$T$7,0)),"")</f>
        <v>#N/A</v>
      </c>
      <c r="F173" s="131" t="e">
        <f>INDEX('Andrew-SESSION'!$L$250:$U$257, MATCH("*Deadlift*",'Andrew-SESSION'!$B$250:$B$257,0), MATCH("*3rd*",'Andrew-SESSION'!$K$7:$T$7,0))</f>
        <v>#N/A</v>
      </c>
      <c r="G173" s="131" t="e">
        <f>IF($A$170='Andrew-SESSION'!$A$250,INDEX('Andrew-SESSION'!$K$250:$T$257, MATCH("*Bench Press*",'Andrew-SESSION'!$B$250:$B$257,0), MATCH("*3rd*",'Andrew-SESSION'!$K$7:$T$7,0)),"")</f>
        <v>#N/A</v>
      </c>
      <c r="H173" s="131" t="e">
        <f>INDEX('Andrew-SESSION'!$L$250:$U$257, MATCH("*Bench Press*",'Andrew-SESSION'!$B$250:$B$257,0), MATCH("*3rd*",'Andrew-SESSION'!$K$7:$T$7,0))</f>
        <v>#N/A</v>
      </c>
      <c r="I173" s="132" t="e">
        <f>IF($A$170='Andrew-SESSION'!$A$250,INDEX('Andrew-SESSION'!$K$250:$T$257, MATCH("*Military*",'Andrew-SESSION'!$B$250:$B$257,0), MATCH("*3rd*",'Andrew-SESSION'!$K$7:$T$7,0)),"")</f>
        <v>#N/A</v>
      </c>
      <c r="J173" s="44" t="e">
        <f>INDEX('Andrew-SESSION'!$L$250:$U$257, MATCH("*Military*",'Andrew-SESSION'!$B$250:$B$257,0), MATCH("*3rd*",'Andrew-SESSION'!$K$7:$T$7,0))</f>
        <v>#N/A</v>
      </c>
      <c r="K173" s="131" t="e">
        <f>IF($A$170='Andrew-SESSION'!$A$250,INDEX('Andrew-SESSION'!$K$250:$T$257, MATCH("*Clean *",'Andrew-SESSION'!$B$250:$B$257,0), MATCH("*3rd*",'Andrew-SESSION'!$K$7:$T$7,0)),"")</f>
        <v>#N/A</v>
      </c>
      <c r="L173" s="44" t="e">
        <f>INDEX('Andrew-SESSION'!$L$250:$U$257, MATCH("*Clean *",'Andrew-SESSION'!$B$250:$B$257,0), MATCH("*3rd*",'Andrew-SESSION'!$K$7:$T$7,0))</f>
        <v>#N/A</v>
      </c>
      <c r="M173" s="131" t="e">
        <f>IF($A$170='Andrew-SESSION'!$A$250,INDEX('Andrew-SESSION'!$K$250:$T$257, MATCH("*Lat Pulldown*",'Andrew-SESSION'!$B$250:$B$257,0), MATCH("*3rd*",'Andrew-SESSION'!$K$7:$T$7,0)),"")</f>
        <v>#N/A</v>
      </c>
      <c r="N173" s="44" t="e">
        <f>INDEX('Andrew-SESSION'!$L$250:$U$257, MATCH("*Lat Pulldown*",'Andrew-SESSION'!$B$250:$B$257,0), MATCH("*3rd*",'Andrew-SESSION'!$K$7:$T$7,0))</f>
        <v>#N/A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 t="e">
        <f>IF($A$170='Andrew-SESSION'!$A$250,INDEX('Andrew-SESSION'!$K$250:$T$257, MATCH("*Squat*",'Andrew-SESSION'!$B$250:$B$257,0), MATCH("*4th*",'Andrew-SESSION'!$K$7:$T$7,0)),"")</f>
        <v>#N/A</v>
      </c>
      <c r="D174" s="132" t="e">
        <f>INDEX('Andrew-SESSION'!L$250:U$257, MATCH("*Squat*",'Andrew-SESSION'!$B$250:$B$257,0), MATCH("*4th*",'Andrew-SESSION'!K$7:T$7,0))</f>
        <v>#N/A</v>
      </c>
      <c r="E174" s="131" t="e">
        <f>IF($A$170='Andrew-SESSION'!$A$250,INDEX('Andrew-SESSION'!$K$250:$T$257, MATCH("*Deadlift*",'Andrew-SESSION'!$B$250:$B$257,0), MATCH("*4th*",'Andrew-SESSION'!$K$7:$T$7,0)),"")</f>
        <v>#N/A</v>
      </c>
      <c r="F174" s="131" t="e">
        <f>INDEX('Andrew-SESSION'!$L$250:$U$257, MATCH("*Deadlift*",'Andrew-SESSION'!$B$250:$B$257,0), MATCH("*4th*",'Andrew-SESSION'!$K$7:$T$7,0))</f>
        <v>#N/A</v>
      </c>
      <c r="G174" s="131" t="e">
        <f>IF($A$170='Andrew-SESSION'!$A$250,INDEX('Andrew-SESSION'!$K$250:$T$257, MATCH("*Bench Press*",'Andrew-SESSION'!$B$250:$B$257,0), MATCH("*4th*",'Andrew-SESSION'!$K$7:$T$7,0)),"")</f>
        <v>#N/A</v>
      </c>
      <c r="H174" s="131" t="e">
        <f>INDEX('Andrew-SESSION'!$L$250:$U$257, MATCH("*Bench Press*",'Andrew-SESSION'!$B$250:$B$257,0), MATCH("*4th*",'Andrew-SESSION'!$K$7:$T$7,0))</f>
        <v>#N/A</v>
      </c>
      <c r="I174" s="132" t="e">
        <f>IF($A$170='Andrew-SESSION'!$A$250,INDEX('Andrew-SESSION'!$K$250:$T$257, MATCH("*Military*",'Andrew-SESSION'!$B$250:$B$257,0), MATCH("*4th*",'Andrew-SESSION'!$K$7:$T$7,0)),"")</f>
        <v>#N/A</v>
      </c>
      <c r="J174" s="44" t="e">
        <f>INDEX('Andrew-SESSION'!$L$250:$U$257, MATCH("*Military*",'Andrew-SESSION'!$B$250:$B$257,0), MATCH("*4th*",'Andrew-SESSION'!$K$7:$T$7,0))</f>
        <v>#N/A</v>
      </c>
      <c r="K174" s="131" t="e">
        <f>IF($A$170='Andrew-SESSION'!$A$250,INDEX('Andrew-SESSION'!$K$250:$T$257, MATCH("*Clean *",'Andrew-SESSION'!$B$250:$B$257,0), MATCH("*4th*",'Andrew-SESSION'!$K$7:$T$7,0)),"")</f>
        <v>#N/A</v>
      </c>
      <c r="L174" s="44" t="e">
        <f>INDEX('Andrew-SESSION'!$L$250:$U$257, MATCH("*Clean *",'Andrew-SESSION'!$B$250:$B$257,0), MATCH("*4th*",'Andrew-SESSION'!$K$7:$T$7,0))</f>
        <v>#N/A</v>
      </c>
      <c r="M174" s="131" t="e">
        <f>IF($A$170='Andrew-SESSION'!$A$250,INDEX('Andrew-SESSION'!$K$250:$T$257, MATCH("*Lat Pulldown*",'Andrew-SESSION'!$B$250:$B$257,0), MATCH("*4th*",'Andrew-SESSION'!$K$7:$T$7,0)),"")</f>
        <v>#N/A</v>
      </c>
      <c r="N174" s="44" t="e">
        <f>INDEX('Andrew-SESSION'!$L$250:$U$257, MATCH("*Lat Pulldown*",'Andrew-SESSION'!$B$250:$B$257,0), MATCH("*4th*",'Andrew-SESSION'!$K$7:$T$7,0))</f>
        <v>#N/A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 t="e">
        <f>IF($A$170='Andrew-SESSION'!$A$250,INDEX('Andrew-SESSION'!$K$250:$T$257, MATCH("*Squat*",'Andrew-SESSION'!$B$250:$B$257,0), MATCH("*5th*",'Andrew-SESSION'!$K$7:$T$7,0)),"")</f>
        <v>#N/A</v>
      </c>
      <c r="D175" s="132" t="e">
        <f>INDEX('Andrew-SESSION'!L$250:U$257, MATCH("*Squat*",'Andrew-SESSION'!$B$250:$B$257,0), MATCH("*5th*",'Andrew-SESSION'!K$7:T$7,0))</f>
        <v>#N/A</v>
      </c>
      <c r="E175" s="131" t="e">
        <f>IF($A$170='Andrew-SESSION'!$A$250,INDEX('Andrew-SESSION'!$K$250:$T$257, MATCH("*Deadlift*",'Andrew-SESSION'!$B$250:$B$257,0), MATCH("*5th*",'Andrew-SESSION'!$K$7:$T$7,0)),"")</f>
        <v>#N/A</v>
      </c>
      <c r="F175" s="131" t="e">
        <f>INDEX('Andrew-SESSION'!$L$250:$U$257, MATCH("*Deadlift*",'Andrew-SESSION'!$B$250:$B$257,0), MATCH("*5th*",'Andrew-SESSION'!$K$7:$T$7,0))</f>
        <v>#N/A</v>
      </c>
      <c r="G175" s="131" t="e">
        <f>IF($A$170='Andrew-SESSION'!$A$250,INDEX('Andrew-SESSION'!$K$250:$T$257, MATCH("*Bench Press*",'Andrew-SESSION'!$B$250:$B$257,0), MATCH("*5th*",'Andrew-SESSION'!$K$7:$T$7,0)),"")</f>
        <v>#N/A</v>
      </c>
      <c r="H175" s="131" t="e">
        <f>INDEX('Andrew-SESSION'!$L$250:$U$257, MATCH("*Bench Press*",'Andrew-SESSION'!$B$250:$B$257,0), MATCH("*5th*",'Andrew-SESSION'!$K$7:$T$7,0))</f>
        <v>#N/A</v>
      </c>
      <c r="I175" s="132" t="e">
        <f>IF($A$170='Andrew-SESSION'!$A$250,INDEX('Andrew-SESSION'!$K$250:$T$257, MATCH("*Military*",'Andrew-SESSION'!$B$250:$B$257,0), MATCH("*5th*",'Andrew-SESSION'!$K$7:$T$7,0)),"")</f>
        <v>#N/A</v>
      </c>
      <c r="J175" s="44" t="e">
        <f>INDEX('Andrew-SESSION'!$L$250:$U$257, MATCH("*Military*",'Andrew-SESSION'!$B$250:$B$257,0), MATCH("*5th*",'Andrew-SESSION'!$K$7:$T$7,0))</f>
        <v>#N/A</v>
      </c>
      <c r="K175" s="131" t="e">
        <f>IF($A$170='Andrew-SESSION'!$A$250,INDEX('Andrew-SESSION'!$K$250:$T$257, MATCH("*Clean *",'Andrew-SESSION'!$B$250:$B$257,0), MATCH("*5th*",'Andrew-SESSION'!$K$7:$T$7,0)),"")</f>
        <v>#N/A</v>
      </c>
      <c r="L175" s="44" t="e">
        <f>INDEX('Andrew-SESSION'!$L$250:$U$257, MATCH("*Clean *",'Andrew-SESSION'!$B$250:$B$257,0), MATCH("*5th*",'Andrew-SESSION'!$K$7:$T$7,0))</f>
        <v>#N/A</v>
      </c>
      <c r="M175" s="131" t="e">
        <f>IF($A$170='Andrew-SESSION'!$A$250,INDEX('Andrew-SESSION'!$K$250:$T$257, MATCH("*Lat Pulldown*",'Andrew-SESSION'!$B$250:$B$257,0), MATCH("*5th*",'Andrew-SESSION'!$K$7:$T$7,0)),"")</f>
        <v>#N/A</v>
      </c>
      <c r="N175" s="44" t="e">
        <f>INDEX('Andrew-SESSION'!$L$250:$U$257, MATCH("*Lat Pulldown*",'Andrew-SESSION'!$B$250:$B$257,0), MATCH("*5th*",'Andrew-SESSION'!$K$7:$T$7,0))</f>
        <v>#N/A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'Andrew-SESSION'!A259</f>
        <v>42374</v>
      </c>
      <c r="B176" s="116" t="s">
        <v>84</v>
      </c>
      <c r="C176" s="117" t="e">
        <f>MAX(C177:C181)</f>
        <v>#N/A</v>
      </c>
      <c r="D176" s="116" t="e">
        <f t="array" ref="D176">MAX(IF(C177:C181=C176,D177:D181))</f>
        <v>#N/A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>
        <f>MAX(K177:K181)</f>
        <v>35</v>
      </c>
      <c r="L176" s="116">
        <f t="array" ref="L176">MAX(IF(K177:K181=K176,L177:L181))</f>
        <v>12</v>
      </c>
      <c r="M176" s="116" t="e">
        <f>MAX(M177:M181)</f>
        <v>#N/A</v>
      </c>
      <c r="N176" s="117" t="e">
        <f t="array" ref="N176">MAX(IF(M177:M181=M176,N177:N181))</f>
        <v>#N/A</v>
      </c>
      <c r="O176" s="152" t="e">
        <f>IF($A$176='Andrew-SESSION'!$A$259,INDEX('Andrew-SESSION'!$K$259:$T$266, MATCH("*1k Row*",'Andrew-SESSION'!$B$259:$B$266,0), MATCH("*1st*",'Andrew-SESSION'!$K$7:$T$7,0)),"")</f>
        <v>#N/A</v>
      </c>
      <c r="P176" s="152" t="e">
        <f>IF($A$176='Andrew-SESSION'!$A$259,INDEX('Andrew-SESSION'!$K$259:$T$266, MATCH("*HIIT*",'Andrew-SESSION'!$B$259:$B$266,0), MATCH("*1st*",'Andrew-SESSION'!$K$7:$T$7,0)),"")</f>
        <v>#N/A</v>
      </c>
      <c r="Q176" s="119" t="e">
        <f>INDEX('Andrew-SESSION'!$L$259:$U$266, MATCH("*HIIT*",'Andrew-SESSION'!$B$259:$B$266,0), MATCH("*1st*",'Andrew-SESSION'!$K$7:$T$7,0))</f>
        <v>#N/A</v>
      </c>
      <c r="R176" s="119">
        <f>'Andrew-SESSION'!U268</f>
        <v>0</v>
      </c>
      <c r="S176" s="116"/>
      <c r="T176" s="116"/>
      <c r="U176" s="120">
        <f>'Andrew-SESSION'!A260</f>
        <v>86.7</v>
      </c>
      <c r="V176" s="120">
        <f>'Andrew-SESSION'!A261</f>
        <v>26.1</v>
      </c>
      <c r="W176" s="116">
        <v>36</v>
      </c>
      <c r="X176" s="116">
        <v>112</v>
      </c>
      <c r="Y176" s="116">
        <v>92</v>
      </c>
      <c r="Z176" s="116">
        <v>92</v>
      </c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 t="e">
        <f>IF($A$176='Andrew-SESSION'!$A$259,INDEX('Andrew-SESSION'!$K$259:$T$266, MATCH("*Squat*",'Andrew-SESSION'!$B$259:$B$266,0), MATCH("*1st*",'Andrew-SESSION'!$K$7:$T$7,0)),"")</f>
        <v>#N/A</v>
      </c>
      <c r="D177" s="132" t="e">
        <f>INDEX('Andrew-SESSION'!L$259:U$266, MATCH("*Squat*",'Andrew-SESSION'!$B$259:$B$266,0), MATCH("*1st*",'Andrew-SESSION'!K$7:T$7,0))</f>
        <v>#N/A</v>
      </c>
      <c r="E177" s="131" t="e">
        <f>IF($A$176='Andrew-SESSION'!$A$259,INDEX('Andrew-SESSION'!$K$259:$T$266, MATCH("*Deadlift*",'Andrew-SESSION'!$B$259:$B$266,0), MATCH("*1st*",'Andrew-SESSION'!$K$7:$T$7,0)),"")</f>
        <v>#N/A</v>
      </c>
      <c r="F177" s="131" t="e">
        <f>INDEX('Andrew-SESSION'!$L$259:$U$266, MATCH("*Deadlift*",'Andrew-SESSION'!$B$259:$B$266,0), MATCH("*1st*",'Andrew-SESSION'!$K$7:$T$7,0))</f>
        <v>#N/A</v>
      </c>
      <c r="G177" s="131" t="e">
        <f>IF($A$176='Andrew-SESSION'!$A$259,INDEX('Andrew-SESSION'!$K$259:$T$266, MATCH("*Bench Press*",'Andrew-SESSION'!$B$259:$B$266,0), MATCH("*1st*",'Andrew-SESSION'!$K$7:$T$7,0)),"")</f>
        <v>#N/A</v>
      </c>
      <c r="H177" s="131" t="e">
        <f>INDEX('Andrew-SESSION'!$L$259:$U$266, MATCH("*Bench Press*",'Andrew-SESSION'!$B$259:$B$266,0), MATCH("*1st*",'Andrew-SESSION'!$K$7:$T$7,0))</f>
        <v>#N/A</v>
      </c>
      <c r="I177" s="132" t="e">
        <f>IF($A$176='Andrew-SESSION'!$A$259,INDEX('Andrew-SESSION'!$K$259:$T$266, MATCH("*Military*",'Andrew-SESSION'!$B$259:$B$266,0), MATCH("*1st*",'Andrew-SESSION'!$K$7:$T$7,0)),"")</f>
        <v>#N/A</v>
      </c>
      <c r="J177" s="48" t="e">
        <f>INDEX('Andrew-SESSION'!$L$259:$U$266, MATCH("*Military*",'Andrew-SESSION'!$B$259:$B$266,0), MATCH("*1st*",'Andrew-SESSION'!$K$7:$T$7,0))</f>
        <v>#N/A</v>
      </c>
      <c r="K177" s="131">
        <f>IF($A$176='Andrew-SESSION'!$A$259,INDEX('Andrew-SESSION'!$K$259:$T$266, MATCH("*Clean *",'Andrew-SESSION'!$B$259:$B$266,0), MATCH("*1st*",'Andrew-SESSION'!$K$7:$T$7,0)),"")</f>
        <v>35</v>
      </c>
      <c r="L177" s="48">
        <f>INDEX('Andrew-SESSION'!$L$259:$U$266, MATCH("*Clean *",'Andrew-SESSION'!$B$259:$B$266,0), MATCH("*1st*",'Andrew-SESSION'!$K$7:$T$7,0))</f>
        <v>12</v>
      </c>
      <c r="M177" s="131" t="e">
        <f>IF($A$176='Andrew-SESSION'!$A$259,INDEX('Andrew-SESSION'!$K$259:$T$266, MATCH("*Lat Pulldown*",'Andrew-SESSION'!$B$259:$B$266,0), MATCH("*1st*",'Andrew-SESSION'!$K$7:$T$7,0)),"")</f>
        <v>#N/A</v>
      </c>
      <c r="N177" s="48" t="e">
        <f>INDEX('Andrew-SESSION'!$L$259:$U$266, MATCH("*Lat Pulldown*",'Andrew-SESSION'!$B$259:$B$266,0), MATCH("*1st*",'Andrew-SESSION'!$K$7:$T$7,0))</f>
        <v>#N/A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 t="e">
        <f>IF($A$176='Andrew-SESSION'!$A$259,INDEX('Andrew-SESSION'!$K$259:$T$266, MATCH("*Squat*",'Andrew-SESSION'!$B$259:$B$266,0), MATCH("*2nd*",'Andrew-SESSION'!$K$7:$T$7,0)),"")</f>
        <v>#N/A</v>
      </c>
      <c r="D178" s="132" t="e">
        <f>INDEX('Andrew-SESSION'!L$259:U$266, MATCH("*Squat*",'Andrew-SESSION'!$B$259:$B$266,0), MATCH("*2nd*",'Andrew-SESSION'!K$7:T$7,0))</f>
        <v>#N/A</v>
      </c>
      <c r="E178" s="131" t="e">
        <f>IF($A$176='Andrew-SESSION'!$A$259,INDEX('Andrew-SESSION'!$K$259:$T$266, MATCH("*Deadlift*",'Andrew-SESSION'!$B$259:$B$266,0), MATCH("*2ND*",'Andrew-SESSION'!$K$7:$T$7,0)),"")</f>
        <v>#N/A</v>
      </c>
      <c r="F178" s="131" t="e">
        <f>INDEX('Andrew-SESSION'!$L$259:$U$266, MATCH("*Deadlift*",'Andrew-SESSION'!$B$259:$B$266,0), MATCH("*2nd*",'Andrew-SESSION'!$K$7:$T$7,0))</f>
        <v>#N/A</v>
      </c>
      <c r="G178" s="131" t="e">
        <f>IF($A$176='Andrew-SESSION'!$A$259,INDEX('Andrew-SESSION'!$K$259:$T$266, MATCH("*Bench Press*",'Andrew-SESSION'!$B$259:$B$266,0), MATCH("*2ND*",'Andrew-SESSION'!$K$7:$T$7,0)),"")</f>
        <v>#N/A</v>
      </c>
      <c r="H178" s="131" t="e">
        <f>INDEX('Andrew-SESSION'!$L$259:$U$266, MATCH("*Bench Press*",'Andrew-SESSION'!$B$259:$B$266,0), MATCH("*2nd*",'Andrew-SESSION'!$K$7:$T$7,0))</f>
        <v>#N/A</v>
      </c>
      <c r="I178" s="132" t="e">
        <f>IF($A$176='Andrew-SESSION'!$A$259,INDEX('Andrew-SESSION'!$K$259:$T$266, MATCH("*Military*",'Andrew-SESSION'!$B$259:$B$266,0), MATCH("*2ND*",'Andrew-SESSION'!$K$7:$T$7,0)),"")</f>
        <v>#N/A</v>
      </c>
      <c r="J178" s="44" t="e">
        <f>INDEX('Andrew-SESSION'!$L$259:$U$266, MATCH("*Military*",'Andrew-SESSION'!$B$259:$B$266,0), MATCH("*2nd*",'Andrew-SESSION'!$K$7:$T$7,0))</f>
        <v>#N/A</v>
      </c>
      <c r="K178" s="131">
        <f>IF($A$176='Andrew-SESSION'!$A$259,INDEX('Andrew-SESSION'!$K$259:$T$266, MATCH("*Clean *",'Andrew-SESSION'!$B$259:$B$266,0), MATCH("*2ND*",'Andrew-SESSION'!$K$7:$T$7,0)),"")</f>
        <v>35</v>
      </c>
      <c r="L178" s="44">
        <f>INDEX('Andrew-SESSION'!$L$259:$U$266, MATCH("*Clean *",'Andrew-SESSION'!$B$259:$B$266,0), MATCH("*2nd*",'Andrew-SESSION'!$K$7:$T$7,0))</f>
        <v>12</v>
      </c>
      <c r="M178" s="131" t="e">
        <f>IF($A$176='Andrew-SESSION'!$A$259,INDEX('Andrew-SESSION'!$K$259:$T$266, MATCH("*Lat Pulldown*",'Andrew-SESSION'!$B$259:$B$266,0), MATCH("*2ND*",'Andrew-SESSION'!$K$7:$T$7,0)),"")</f>
        <v>#N/A</v>
      </c>
      <c r="N178" s="44" t="e">
        <f>INDEX('Andrew-SESSION'!$L$259:$U$266, MATCH("*Lat Pulldown*",'Andrew-SESSION'!$B$259:$B$266,0), MATCH("*2nd*",'Andrew-SESSION'!$K$7:$T$7,0))</f>
        <v>#N/A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 t="e">
        <f>IF($A$176='Andrew-SESSION'!$A$259,INDEX('Andrew-SESSION'!$K$259:$T$266, MATCH("*Squat*",'Andrew-SESSION'!$B$259:$B$266,0), MATCH("*3rd*",'Andrew-SESSION'!$K$7:$T$7,0)),"")</f>
        <v>#N/A</v>
      </c>
      <c r="D179" s="132" t="e">
        <f>INDEX('Andrew-SESSION'!L$259:U$266, MATCH("*Squat*",'Andrew-SESSION'!$B$259:$B$266,0), MATCH("*3rd*",'Andrew-SESSION'!K$7:T$7,0))</f>
        <v>#N/A</v>
      </c>
      <c r="E179" s="131" t="e">
        <f>IF($A$176='Andrew-SESSION'!$A$259,INDEX('Andrew-SESSION'!$K$259:$T$266, MATCH("*Deadlift*",'Andrew-SESSION'!$B$259:$B$266,0), MATCH("*3rd*",'Andrew-SESSION'!$K$7:$T$7,0)),"")</f>
        <v>#N/A</v>
      </c>
      <c r="F179" s="131" t="e">
        <f>INDEX('Andrew-SESSION'!$L$259:$U$266, MATCH("*Deadlift*",'Andrew-SESSION'!$B$259:$B$266,0), MATCH("*3rd*",'Andrew-SESSION'!$K$7:$T$7,0))</f>
        <v>#N/A</v>
      </c>
      <c r="G179" s="131" t="e">
        <f>IF($A$176='Andrew-SESSION'!$A$259,INDEX('Andrew-SESSION'!$K$259:$T$266, MATCH("*Bench Press*",'Andrew-SESSION'!$B$259:$B$266,0), MATCH("*3rd*",'Andrew-SESSION'!$K$7:$T$7,0)),"")</f>
        <v>#N/A</v>
      </c>
      <c r="H179" s="131" t="e">
        <f>INDEX('Andrew-SESSION'!$L$259:$U$266, MATCH("*Bench Press*",'Andrew-SESSION'!$B$259:$B$266,0), MATCH("*3rd*",'Andrew-SESSION'!$K$7:$T$7,0))</f>
        <v>#N/A</v>
      </c>
      <c r="I179" s="132" t="e">
        <f>IF($A$176='Andrew-SESSION'!$A$259,INDEX('Andrew-SESSION'!$K$259:$T$266, MATCH("*Military*",'Andrew-SESSION'!$B$259:$B$266,0), MATCH("*3rd*",'Andrew-SESSION'!$K$7:$T$7,0)),"")</f>
        <v>#N/A</v>
      </c>
      <c r="J179" s="44" t="e">
        <f>INDEX('Andrew-SESSION'!$L$259:$U$266, MATCH("*Military*",'Andrew-SESSION'!$B$259:$B$266,0), MATCH("*3rd*",'Andrew-SESSION'!$K$7:$T$7,0))</f>
        <v>#N/A</v>
      </c>
      <c r="K179" s="131">
        <f>IF($A$176='Andrew-SESSION'!$A$259,INDEX('Andrew-SESSION'!$K$259:$T$266, MATCH("*Clean *",'Andrew-SESSION'!$B$259:$B$266,0), MATCH("*3rd*",'Andrew-SESSION'!$K$7:$T$7,0)),"")</f>
        <v>35</v>
      </c>
      <c r="L179" s="44">
        <f>INDEX('Andrew-SESSION'!$L$259:$U$266, MATCH("*Clean *",'Andrew-SESSION'!$B$259:$B$266,0), MATCH("*3rd*",'Andrew-SESSION'!$K$7:$T$7,0))</f>
        <v>12</v>
      </c>
      <c r="M179" s="131" t="e">
        <f>IF($A$176='Andrew-SESSION'!$A$259,INDEX('Andrew-SESSION'!$K$259:$T$266, MATCH("*Lat Pulldown*",'Andrew-SESSION'!$B$259:$B$266,0), MATCH("*3rd*",'Andrew-SESSION'!$K$7:$T$7,0)),"")</f>
        <v>#N/A</v>
      </c>
      <c r="N179" s="44" t="e">
        <f>INDEX('Andrew-SESSION'!$L$259:$U$266, MATCH("*Lat Pulldown*",'Andrew-SESSION'!$B$259:$B$266,0), MATCH("*3rd*",'Andrew-SESSION'!$K$7:$T$7,0))</f>
        <v>#N/A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 t="e">
        <f>IF($A$176='Andrew-SESSION'!$A$259,INDEX('Andrew-SESSION'!$K$259:$T$266, MATCH("*Squat*",'Andrew-SESSION'!$B$259:$B$266,0), MATCH("*4th*",'Andrew-SESSION'!$K$7:$T$7,0)),"")</f>
        <v>#N/A</v>
      </c>
      <c r="D180" s="132" t="e">
        <f>INDEX('Andrew-SESSION'!L$259:U$266, MATCH("*Squat*",'Andrew-SESSION'!$B$259:$B$266,0), MATCH("*4th*",'Andrew-SESSION'!K$7:T$7,0))</f>
        <v>#N/A</v>
      </c>
      <c r="E180" s="131" t="e">
        <f>IF($A$176='Andrew-SESSION'!$A$259,INDEX('Andrew-SESSION'!$K$259:$T$266, MATCH("*Deadlift*",'Andrew-SESSION'!$B$259:$B$266,0), MATCH("*4th*",'Andrew-SESSION'!$K$7:$T$7,0)),"")</f>
        <v>#N/A</v>
      </c>
      <c r="F180" s="131" t="e">
        <f>INDEX('Andrew-SESSION'!$L$259:$U$266, MATCH("*Deadlift*",'Andrew-SESSION'!$B$259:$B$266,0), MATCH("*4th*",'Andrew-SESSION'!$K$7:$T$7,0))</f>
        <v>#N/A</v>
      </c>
      <c r="G180" s="131" t="e">
        <f>IF($A$176='Andrew-SESSION'!$A$259,INDEX('Andrew-SESSION'!$K$259:$T$266, MATCH("*Bench Press*",'Andrew-SESSION'!$B$259:$B$266,0), MATCH("*4th*",'Andrew-SESSION'!$K$7:$T$7,0)),"")</f>
        <v>#N/A</v>
      </c>
      <c r="H180" s="131" t="e">
        <f>INDEX('Andrew-SESSION'!$L$259:$U$266, MATCH("*Bench Press*",'Andrew-SESSION'!$B$259:$B$266,0), MATCH("*4th*",'Andrew-SESSION'!$K$7:$T$7,0))</f>
        <v>#N/A</v>
      </c>
      <c r="I180" s="132" t="e">
        <f>IF($A$176='Andrew-SESSION'!$A$259,INDEX('Andrew-SESSION'!$K$259:$T$266, MATCH("*Military*",'Andrew-SESSION'!$B$259:$B$266,0), MATCH("*4th*",'Andrew-SESSION'!$K$7:$T$7,0)),"")</f>
        <v>#N/A</v>
      </c>
      <c r="J180" s="44" t="e">
        <f>INDEX('Andrew-SESSION'!$L$259:$U$266, MATCH("*Military*",'Andrew-SESSION'!$B$259:$B$266,0), MATCH("*4th*",'Andrew-SESSION'!$K$7:$T$7,0))</f>
        <v>#N/A</v>
      </c>
      <c r="K180" s="131">
        <f>IF($A$176='Andrew-SESSION'!$A$259,INDEX('Andrew-SESSION'!$K$259:$T$266, MATCH("*Clean *",'Andrew-SESSION'!$B$259:$B$266,0), MATCH("*4th*",'Andrew-SESSION'!$K$7:$T$7,0)),"")</f>
        <v>35</v>
      </c>
      <c r="L180" s="44">
        <f>INDEX('Andrew-SESSION'!$L$259:$U$266, MATCH("*Clean *",'Andrew-SESSION'!$B$259:$B$266,0), MATCH("*4th*",'Andrew-SESSION'!$K$7:$T$7,0))</f>
        <v>12</v>
      </c>
      <c r="M180" s="131" t="e">
        <f>IF($A$176='Andrew-SESSION'!$A$259,INDEX('Andrew-SESSION'!$K$259:$T$266, MATCH("*Lat Pulldown*",'Andrew-SESSION'!$B$259:$B$266,0), MATCH("*4th*",'Andrew-SESSION'!$K$7:$T$7,0)),"")</f>
        <v>#N/A</v>
      </c>
      <c r="N180" s="44" t="e">
        <f>INDEX('Andrew-SESSION'!$L$259:$U$266, MATCH("*Lat Pulldown*",'Andrew-SESSION'!$B$259:$B$266,0), MATCH("*4th*",'Andrew-SESSION'!$K$7:$T$7,0))</f>
        <v>#N/A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 t="e">
        <f>IF($A$176='Andrew-SESSION'!$A$259,INDEX('Andrew-SESSION'!$K$259:$T$266, MATCH("*Squat*",'Andrew-SESSION'!$B$259:$B$266,0), MATCH("*5th*",'Andrew-SESSION'!$K$7:$T$7,0)),"")</f>
        <v>#N/A</v>
      </c>
      <c r="D181" s="132" t="e">
        <f>INDEX('Andrew-SESSION'!L$259:U$266, MATCH("*Squat*",'Andrew-SESSION'!$B$259:$B$266,0), MATCH("*5th*",'Andrew-SESSION'!K$7:T$7,0))</f>
        <v>#N/A</v>
      </c>
      <c r="E181" s="131" t="e">
        <f>IF($A$176='Andrew-SESSION'!$A$259,INDEX('Andrew-SESSION'!$K$259:$T$266, MATCH("*Deadlift*",'Andrew-SESSION'!$B$259:$B$266,0), MATCH("*5th*",'Andrew-SESSION'!$K$7:$T$7,0)),"")</f>
        <v>#N/A</v>
      </c>
      <c r="F181" s="131" t="e">
        <f>INDEX('Andrew-SESSION'!$L$259:$U$266, MATCH("*Deadlift*",'Andrew-SESSION'!$B$259:$B$266,0), MATCH("*5th*",'Andrew-SESSION'!$K$7:$T$7,0))</f>
        <v>#N/A</v>
      </c>
      <c r="G181" s="131" t="e">
        <f>IF($A$176='Andrew-SESSION'!$A$259,INDEX('Andrew-SESSION'!$K$259:$T$266, MATCH("*Bench Press*",'Andrew-SESSION'!$B$259:$B$266,0), MATCH("*5th*",'Andrew-SESSION'!$K$7:$T$7,0)),"")</f>
        <v>#N/A</v>
      </c>
      <c r="H181" s="131" t="e">
        <f>INDEX('Andrew-SESSION'!$L$259:$U$266, MATCH("*Bench Press*",'Andrew-SESSION'!$B$259:$B$266,0), MATCH("*5th*",'Andrew-SESSION'!$K$7:$T$7,0))</f>
        <v>#N/A</v>
      </c>
      <c r="I181" s="132" t="e">
        <f>IF($A$176='Andrew-SESSION'!$A$259,INDEX('Andrew-SESSION'!$K$259:$T$266, MATCH("*Military*",'Andrew-SESSION'!$B$259:$B$266,0), MATCH("*5th*",'Andrew-SESSION'!$K$7:$T$7,0)),"")</f>
        <v>#N/A</v>
      </c>
      <c r="J181" s="44" t="e">
        <f>INDEX('Andrew-SESSION'!$L$259:$U$266, MATCH("*Military*",'Andrew-SESSION'!$B$259:$B$266,0), MATCH("*5th*",'Andrew-SESSION'!$K$7:$T$7,0))</f>
        <v>#N/A</v>
      </c>
      <c r="K181" s="131">
        <f>IF($A$176='Andrew-SESSION'!$A$259,INDEX('Andrew-SESSION'!$K$259:$T$266, MATCH("*Clean *",'Andrew-SESSION'!$B$259:$B$266,0), MATCH("*5th*",'Andrew-SESSION'!$K$7:$T$7,0)),"")</f>
        <v>0</v>
      </c>
      <c r="L181" s="44">
        <f>INDEX('Andrew-SESSION'!$L$259:$U$266, MATCH("*Clean *",'Andrew-SESSION'!$B$259:$B$266,0), MATCH("*5th*",'Andrew-SESSION'!$K$7:$T$7,0))</f>
        <v>0</v>
      </c>
      <c r="M181" s="131" t="e">
        <f>IF($A$176='Andrew-SESSION'!$A$259,INDEX('Andrew-SESSION'!$K$259:$T$266, MATCH("*Lat Pulldown*",'Andrew-SESSION'!$B$259:$B$266,0), MATCH("*5th*",'Andrew-SESSION'!$K$7:$T$7,0)),"")</f>
        <v>#N/A</v>
      </c>
      <c r="N181" s="44" t="e">
        <f>INDEX('Andrew-SESSION'!$L$259:$U$266, MATCH("*Lat Pulldown*",'Andrew-SESSION'!$B$259:$B$266,0), MATCH("*5th*",'Andrew-SESSION'!$K$7:$T$7,0))</f>
        <v>#N/A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'Andrew-SESSION'!A268</f>
        <v>42376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>
        <f>MAX(E183:E187)</f>
        <v>55</v>
      </c>
      <c r="F182" s="116">
        <f t="array" ref="F182">MAX(IF(E183:E187=E182,F183:F187))</f>
        <v>10</v>
      </c>
      <c r="G182" s="116">
        <f>MAX(G183:G187)</f>
        <v>65</v>
      </c>
      <c r="H182" s="116">
        <f t="array" ref="H182">MAX(IF(G183:G187=G182,H183:H187))</f>
        <v>10</v>
      </c>
      <c r="I182" s="116" t="e">
        <f>MAX(I183:I187)</f>
        <v>#N/A</v>
      </c>
      <c r="J182" s="116" t="e">
        <f t="array" ref="J182">MAX(IF(I183:I187=I182,J183:J187))</f>
        <v>#N/A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IF($A$182='Andrew-SESSION'!$A$268,INDEX('Andrew-SESSION'!$K$268:$T$275, MATCH("*1k Row*",'Andrew-SESSION'!$B$268:$B$275,0), MATCH("*1st*",'Andrew-SESSION'!$K$7:$T$7,0)),"")</f>
        <v>#N/A</v>
      </c>
      <c r="P182" s="152" t="e">
        <f>IF($A$182='Andrew-SESSION'!$A$268,INDEX('Andrew-SESSION'!$K$268:$T$275, MATCH("*HIIT*",'Andrew-SESSION'!$B$268:$B$275,0), MATCH("*1st*",'Andrew-SESSION'!$K$7:$T$7,0)),"")</f>
        <v>#N/A</v>
      </c>
      <c r="Q182" s="119" t="e">
        <f>INDEX('Andrew-SESSION'!$L$212:$U$268, MATCH("*HIIT*",'Andrew-SESSION'!$B$212:$B$268,0), MATCH("*1st*",'Andrew-SESSION'!$K$7:$T$7,0))</f>
        <v>#N/A</v>
      </c>
      <c r="R182" s="119">
        <f>'Andrew-SESSION'!U277</f>
        <v>0</v>
      </c>
      <c r="S182" s="116"/>
      <c r="T182" s="116"/>
      <c r="U182" s="120">
        <f>'Andrew-SESSION'!A278</f>
        <v>0</v>
      </c>
      <c r="V182" s="120">
        <f>'Andrew-SESSION'!A279</f>
        <v>0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IF($A$182='Andrew-SESSION'!$A$268,INDEX('Andrew-SESSION'!$K$268:$T$275, MATCH("*Squat*",'Andrew-SESSION'!$B$268:$B$275,0), MATCH("*1st*",'Andrew-SESSION'!$K$7:$T$7,0)),"")</f>
        <v>#N/A</v>
      </c>
      <c r="D183" s="132" t="e">
        <f>INDEX('Andrew-SESSION'!L$268:U$275, MATCH("*Squat*",'Andrew-SESSION'!$B$268:$B$275,0), MATCH("*1st*",'Andrew-SESSION'!K$7:T$7,0))</f>
        <v>#N/A</v>
      </c>
      <c r="E183" s="131">
        <f>IF($A$182='Andrew-SESSION'!$A$268,INDEX('Andrew-SESSION'!$K$268:$T$275, MATCH("*Deadlift*",'Andrew-SESSION'!$B$268:$B$275,0), MATCH("*1st*",'Andrew-SESSION'!$K$7:$T$7,0)),"")</f>
        <v>20</v>
      </c>
      <c r="F183" s="131">
        <f>INDEX('Andrew-SESSION'!$L$268:$U$275, MATCH("*Deadlift*",'Andrew-SESSION'!$B$268:$B$275,0), MATCH("*1st*",'Andrew-SESSION'!$K$7:$T$7,0))</f>
        <v>10</v>
      </c>
      <c r="G183" s="131">
        <f>IF($A$182='Andrew-SESSION'!$A$268,INDEX('Andrew-SESSION'!$K$268:$T$275, MATCH("*Bench Press*",'Andrew-SESSION'!$B$268:$B$275,0), MATCH("*1st*",'Andrew-SESSION'!$K$7:$T$7,0)),"")</f>
        <v>52.5</v>
      </c>
      <c r="H183" s="131">
        <f>INDEX('Andrew-SESSION'!$L$268:$U$275, MATCH("*Bench Press*",'Andrew-SESSION'!$B$268:$B$275,0), MATCH("*1st*",'Andrew-SESSION'!$K$7:$T$7,0))</f>
        <v>10</v>
      </c>
      <c r="I183" s="132" t="e">
        <f>IF($A$182='Andrew-SESSION'!$A$268,INDEX('Andrew-SESSION'!$K$268:$T$275, MATCH("*Military*",'Andrew-SESSION'!$B$268:$B$275,0), MATCH("*1st*",'Andrew-SESSION'!$K$7:$T$7,0)),"")</f>
        <v>#N/A</v>
      </c>
      <c r="J183" s="48" t="e">
        <f>INDEX('Andrew-SESSION'!$L$268:$U$275, MATCH("*Military*",'Andrew-SESSION'!$B$268:$B$275,0), MATCH("*1st*",'Andrew-SESSION'!$K$7:$T$7,0))</f>
        <v>#N/A</v>
      </c>
      <c r="K183" s="131" t="e">
        <f>IF($A$182='Andrew-SESSION'!$A$268,INDEX('Andrew-SESSION'!$K$268:$T$275, MATCH("*Clean *",'Andrew-SESSION'!$B$268:$B$275,0), MATCH("*1st*",'Andrew-SESSION'!$K$7:$T$7,0)),"")</f>
        <v>#N/A</v>
      </c>
      <c r="L183" s="48" t="e">
        <f>INDEX('Andrew-SESSION'!$L$268:$U$275, MATCH("*Clean *",'Andrew-SESSION'!$B$268:$B$275,0), MATCH("*1st*",'Andrew-SESSION'!$K$7:$T$7,0))</f>
        <v>#N/A</v>
      </c>
      <c r="M183" s="131" t="e">
        <f>IF($A$182='Andrew-SESSION'!$A$268,INDEX('Andrew-SESSION'!$K$268:$T$275, MATCH("*Lat Pulldown*",'Andrew-SESSION'!$B$268:$B$275,0), MATCH("*1st*",'Andrew-SESSION'!$K$7:$T$7,0)),"")</f>
        <v>#N/A</v>
      </c>
      <c r="N183" s="48" t="e">
        <f>INDEX('Andrew-SESSION'!$L$268:$U$275, MATCH("*Lat Pulldown*",'Andrew-SESSION'!$B$268:$B$275,0), MATCH("*1st*",'Andrew-SESSION'!$K$7:$T$7,0))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IF($A$182='Andrew-SESSION'!$A$268,INDEX('Andrew-SESSION'!$K$268:$T$275, MATCH("*Squat*",'Andrew-SESSION'!$B$268:$B$275,0), MATCH("*2nd*",'Andrew-SESSION'!$K$7:$T$7,0)),"")</f>
        <v>#N/A</v>
      </c>
      <c r="D184" s="132" t="e">
        <f>INDEX('Andrew-SESSION'!L$268:U$275, MATCH("*Squat*",'Andrew-SESSION'!$B$268:$B$275,0), MATCH("*2nd*",'Andrew-SESSION'!K$7:T$7,0))</f>
        <v>#N/A</v>
      </c>
      <c r="E184" s="131">
        <f>IF($A$182='Andrew-SESSION'!$A$268,INDEX('Andrew-SESSION'!$K$268:$T$275, MATCH("*Deadlift*",'Andrew-SESSION'!$B$268:$B$275,0), MATCH("*2ND*",'Andrew-SESSION'!$K$7:$T$7,0)),"")</f>
        <v>40</v>
      </c>
      <c r="F184" s="131">
        <f>INDEX('Andrew-SESSION'!$L$268:$U$275, MATCH("*Deadlift*",'Andrew-SESSION'!$B$268:$B$275,0), MATCH("*2nd*",'Andrew-SESSION'!$K$7:$T$7,0))</f>
        <v>10</v>
      </c>
      <c r="G184" s="131">
        <f>IF($A$182='Andrew-SESSION'!$A$268,INDEX('Andrew-SESSION'!$K$268:$T$275, MATCH("*Bench Press*",'Andrew-SESSION'!$B$268:$B$275,0), MATCH("*2ND*",'Andrew-SESSION'!$K$7:$T$7,0)),"")</f>
        <v>62.5</v>
      </c>
      <c r="H184" s="131">
        <f>INDEX('Andrew-SESSION'!$L$268:$U$275, MATCH("*Bench Press*",'Andrew-SESSION'!$B$268:$B$275,0), MATCH("*2nd*",'Andrew-SESSION'!$K$7:$T$7,0))</f>
        <v>10</v>
      </c>
      <c r="I184" s="132" t="e">
        <f>IF($A$182='Andrew-SESSION'!$A$268,INDEX('Andrew-SESSION'!$K$268:$T$275, MATCH("*Military*",'Andrew-SESSION'!$B$268:$B$275,0), MATCH("*2ND*",'Andrew-SESSION'!$K$7:$T$7,0)),"")</f>
        <v>#N/A</v>
      </c>
      <c r="J184" s="44" t="e">
        <f>INDEX('Andrew-SESSION'!$L$268:$U$275, MATCH("*Military*",'Andrew-SESSION'!$B$268:$B$275,0), MATCH("*2nd*",'Andrew-SESSION'!$K$7:$T$7,0))</f>
        <v>#N/A</v>
      </c>
      <c r="K184" s="131" t="e">
        <f>IF($A$182='Andrew-SESSION'!$A$268,INDEX('Andrew-SESSION'!$K$268:$T$275, MATCH("*Clean *",'Andrew-SESSION'!$B$268:$B$275,0), MATCH("*2ND*",'Andrew-SESSION'!$K$7:$T$7,0)),"")</f>
        <v>#N/A</v>
      </c>
      <c r="L184" s="44" t="e">
        <f>INDEX('Andrew-SESSION'!$L$268:$U$275, MATCH("*Clean *",'Andrew-SESSION'!$B$268:$B$275,0), MATCH("*2nd*",'Andrew-SESSION'!$K$7:$T$7,0))</f>
        <v>#N/A</v>
      </c>
      <c r="M184" s="131" t="e">
        <f>IF($A$182='Andrew-SESSION'!$A$268,INDEX('Andrew-SESSION'!$K$268:$T$275, MATCH("*Lat Pulldown*",'Andrew-SESSION'!$B$268:$B$275,0), MATCH("*2ND*",'Andrew-SESSION'!$K$7:$T$7,0)),"")</f>
        <v>#N/A</v>
      </c>
      <c r="N184" s="44" t="e">
        <f>INDEX('Andrew-SESSION'!$L$268:$U$275, MATCH("*Lat Pulldown*",'Andrew-SESSION'!$B$268:$B$275,0), MATCH("*2nd*",'Andrew-SESSION'!$K$7:$T$7,0))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IF($A$182='Andrew-SESSION'!$A$268,INDEX('Andrew-SESSION'!$K$268:$T$275, MATCH("*Squat*",'Andrew-SESSION'!$B$268:$B$275,0), MATCH("*3rd*",'Andrew-SESSION'!$K$7:$T$7,0)),"")</f>
        <v>#N/A</v>
      </c>
      <c r="D185" s="132" t="e">
        <f>INDEX('Andrew-SESSION'!L$268:U$275, MATCH("*Squat*",'Andrew-SESSION'!$B$268:$B$275,0), MATCH("*3rd*",'Andrew-SESSION'!K$7:T$7,0))</f>
        <v>#N/A</v>
      </c>
      <c r="E185" s="131">
        <f>IF($A$182='Andrew-SESSION'!$A$268,INDEX('Andrew-SESSION'!$K$268:$T$275, MATCH("*Deadlift*",'Andrew-SESSION'!$B$268:$B$275,0), MATCH("*3rd*",'Andrew-SESSION'!$K$7:$T$7,0)),"")</f>
        <v>50</v>
      </c>
      <c r="F185" s="131">
        <f>INDEX('Andrew-SESSION'!$L$268:$U$275, MATCH("*Deadlift*",'Andrew-SESSION'!$B$268:$B$275,0), MATCH("*3rd*",'Andrew-SESSION'!$K$7:$T$7,0))</f>
        <v>10</v>
      </c>
      <c r="G185" s="131">
        <f>IF($A$182='Andrew-SESSION'!$A$268,INDEX('Andrew-SESSION'!$K$268:$T$275, MATCH("*Bench Press*",'Andrew-SESSION'!$B$268:$B$275,0), MATCH("*3rd*",'Andrew-SESSION'!$K$7:$T$7,0)),"")</f>
        <v>65</v>
      </c>
      <c r="H185" s="131">
        <f>INDEX('Andrew-SESSION'!$L$268:$U$275, MATCH("*Bench Press*",'Andrew-SESSION'!$B$268:$B$275,0), MATCH("*3rd*",'Andrew-SESSION'!$K$7:$T$7,0))</f>
        <v>10</v>
      </c>
      <c r="I185" s="132" t="e">
        <f>IF($A$182='Andrew-SESSION'!$A$268,INDEX('Andrew-SESSION'!$K$268:$T$275, MATCH("*Military*",'Andrew-SESSION'!$B$268:$B$275,0), MATCH("*3rd*",'Andrew-SESSION'!$K$7:$T$7,0)),"")</f>
        <v>#N/A</v>
      </c>
      <c r="J185" s="44" t="e">
        <f>INDEX('Andrew-SESSION'!$L$268:$U$275, MATCH("*Military*",'Andrew-SESSION'!$B$268:$B$275,0), MATCH("*3rd*",'Andrew-SESSION'!$K$7:$T$7,0))</f>
        <v>#N/A</v>
      </c>
      <c r="K185" s="131" t="e">
        <f>IF($A$182='Andrew-SESSION'!$A$268,INDEX('Andrew-SESSION'!$K$268:$T$275, MATCH("*Clean *",'Andrew-SESSION'!$B$268:$B$275,0), MATCH("*3rd*",'Andrew-SESSION'!$K$7:$T$7,0)),"")</f>
        <v>#N/A</v>
      </c>
      <c r="L185" s="44" t="e">
        <f>INDEX('Andrew-SESSION'!$L$268:$U$275, MATCH("*Clean *",'Andrew-SESSION'!$B$268:$B$275,0), MATCH("*3rd*",'Andrew-SESSION'!$K$7:$T$7,0))</f>
        <v>#N/A</v>
      </c>
      <c r="M185" s="131" t="e">
        <f>IF($A$182='Andrew-SESSION'!$A$268,INDEX('Andrew-SESSION'!$K$268:$T$275, MATCH("*Lat Pulldown*",'Andrew-SESSION'!$B$268:$B$275,0), MATCH("*3rd*",'Andrew-SESSION'!$K$7:$T$7,0)),"")</f>
        <v>#N/A</v>
      </c>
      <c r="N185" s="44" t="e">
        <f>INDEX('Andrew-SESSION'!$L$268:$U$275, MATCH("*Lat Pulldown*",'Andrew-SESSION'!$B$268:$B$275,0), MATCH("*3rd*",'Andrew-SESSION'!$K$7:$T$7,0))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IF($A$182='Andrew-SESSION'!$A$268,INDEX('Andrew-SESSION'!$K$268:$T$275, MATCH("*Squat*",'Andrew-SESSION'!$B$268:$B$275,0), MATCH("*4th*",'Andrew-SESSION'!$K$7:$T$7,0)),"")</f>
        <v>#N/A</v>
      </c>
      <c r="D186" s="132" t="e">
        <f>INDEX('Andrew-SESSION'!L$268:U$275, MATCH("*Squat*",'Andrew-SESSION'!$B$268:$B$275,0), MATCH("*4th*",'Andrew-SESSION'!K$7:T$7,0))</f>
        <v>#N/A</v>
      </c>
      <c r="E186" s="131">
        <f>IF($A$182='Andrew-SESSION'!$A$268,INDEX('Andrew-SESSION'!$K$268:$T$275, MATCH("*Deadlift*",'Andrew-SESSION'!$B$268:$B$275,0), MATCH("*4th*",'Andrew-SESSION'!$K$7:$T$7,0)),"")</f>
        <v>55</v>
      </c>
      <c r="F186" s="131">
        <f>INDEX('Andrew-SESSION'!$L$268:$U$275, MATCH("*Deadlift*",'Andrew-SESSION'!$B$268:$B$275,0), MATCH("*4th*",'Andrew-SESSION'!$K$7:$T$7,0))</f>
        <v>10</v>
      </c>
      <c r="G186" s="131">
        <f>IF($A$182='Andrew-SESSION'!$A$268,INDEX('Andrew-SESSION'!$K$268:$T$275, MATCH("*Bench Press*",'Andrew-SESSION'!$B$268:$B$275,0), MATCH("*4th*",'Andrew-SESSION'!$K$7:$T$7,0)),"")</f>
        <v>50</v>
      </c>
      <c r="H186" s="131">
        <f>INDEX('Andrew-SESSION'!$L$268:$U$275, MATCH("*Bench Press*",'Andrew-SESSION'!$B$268:$B$275,0), MATCH("*4th*",'Andrew-SESSION'!$K$7:$T$7,0))</f>
        <v>20</v>
      </c>
      <c r="I186" s="132" t="e">
        <f>IF($A$182='Andrew-SESSION'!$A$268,INDEX('Andrew-SESSION'!$K$268:$T$275, MATCH("*Military*",'Andrew-SESSION'!$B$268:$B$275,0), MATCH("*4th*",'Andrew-SESSION'!$K$7:$T$7,0)),"")</f>
        <v>#N/A</v>
      </c>
      <c r="J186" s="44" t="e">
        <f>INDEX('Andrew-SESSION'!$L$268:$U$275, MATCH("*Military*",'Andrew-SESSION'!$B$268:$B$275,0), MATCH("*4th*",'Andrew-SESSION'!$K$7:$T$7,0))</f>
        <v>#N/A</v>
      </c>
      <c r="K186" s="131" t="e">
        <f>IF($A$182='Andrew-SESSION'!$A$268,INDEX('Andrew-SESSION'!$K$268:$T$275, MATCH("*Clean *",'Andrew-SESSION'!$B$268:$B$275,0), MATCH("*4th*",'Andrew-SESSION'!$K$7:$T$7,0)),"")</f>
        <v>#N/A</v>
      </c>
      <c r="L186" s="44" t="e">
        <f>INDEX('Andrew-SESSION'!$L$268:$U$275, MATCH("*Clean *",'Andrew-SESSION'!$B$268:$B$275,0), MATCH("*4th*",'Andrew-SESSION'!$K$7:$T$7,0))</f>
        <v>#N/A</v>
      </c>
      <c r="M186" s="131" t="e">
        <f>IF($A$182='Andrew-SESSION'!$A$268,INDEX('Andrew-SESSION'!$K$268:$T$275, MATCH("*Lat Pulldown*",'Andrew-SESSION'!$B$268:$B$275,0), MATCH("*4th*",'Andrew-SESSION'!$K$7:$T$7,0)),"")</f>
        <v>#N/A</v>
      </c>
      <c r="N186" s="44" t="e">
        <f>INDEX('Andrew-SESSION'!$L$268:$U$275, MATCH("*Lat Pulldown*",'Andrew-SESSION'!$B$268:$B$275,0), MATCH("*4th*",'Andrew-SESSION'!$K$7:$T$7,0))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IF($A$182='Andrew-SESSION'!$A$268,INDEX('Andrew-SESSION'!$K$268:$T$275, MATCH("*Squat*",'Andrew-SESSION'!$B$268:$B$275,0), MATCH("*5th*",'Andrew-SESSION'!$K$7:$T$7,0)),"")</f>
        <v>#N/A</v>
      </c>
      <c r="D187" s="132" t="e">
        <f>INDEX('Andrew-SESSION'!L$268:U$275, MATCH("*Squat*",'Andrew-SESSION'!$B$268:$B$275,0), MATCH("*5th*",'Andrew-SESSION'!K$7:T$7,0))</f>
        <v>#N/A</v>
      </c>
      <c r="E187" s="131">
        <f>IF($A$182='Andrew-SESSION'!$A$268,INDEX('Andrew-SESSION'!$K$268:$T$275, MATCH("*Deadlift*",'Andrew-SESSION'!$B$268:$B$275,0), MATCH("*5th*",'Andrew-SESSION'!$K$7:$T$7,0)),"")</f>
        <v>0</v>
      </c>
      <c r="F187" s="131">
        <f>INDEX('Andrew-SESSION'!$L$268:$U$275, MATCH("*Deadlift*",'Andrew-SESSION'!$B$268:$B$275,0), MATCH("*5th*",'Andrew-SESSION'!$K$7:$T$7,0))</f>
        <v>0</v>
      </c>
      <c r="G187" s="131">
        <f>IF($A$182='Andrew-SESSION'!$A$268,INDEX('Andrew-SESSION'!$K$268:$T$275, MATCH("*Bench Press*",'Andrew-SESSION'!$B$268:$B$275,0), MATCH("*5th*",'Andrew-SESSION'!$K$7:$T$7,0)),"")</f>
        <v>0</v>
      </c>
      <c r="H187" s="131">
        <f>INDEX('Andrew-SESSION'!$L$268:$U$275, MATCH("*Bench Press*",'Andrew-SESSION'!$B$268:$B$275,0), MATCH("*5th*",'Andrew-SESSION'!$K$7:$T$7,0))</f>
        <v>0</v>
      </c>
      <c r="I187" s="132" t="e">
        <f>IF($A$182='Andrew-SESSION'!$A$268,INDEX('Andrew-SESSION'!$K$268:$T$275, MATCH("*Military*",'Andrew-SESSION'!$B$268:$B$275,0), MATCH("*5th*",'Andrew-SESSION'!$K$7:$T$7,0)),"")</f>
        <v>#N/A</v>
      </c>
      <c r="J187" s="44" t="e">
        <f>INDEX('Andrew-SESSION'!$L$268:$U$275, MATCH("*Military*",'Andrew-SESSION'!$B$268:$B$275,0), MATCH("*5th*",'Andrew-SESSION'!$K$7:$T$7,0))</f>
        <v>#N/A</v>
      </c>
      <c r="K187" s="131" t="e">
        <f>IF($A$182='Andrew-SESSION'!$A$268,INDEX('Andrew-SESSION'!$K$268:$T$275, MATCH("*Clean *",'Andrew-SESSION'!$B$268:$B$275,0), MATCH("*5th*",'Andrew-SESSION'!$K$7:$T$7,0)),"")</f>
        <v>#N/A</v>
      </c>
      <c r="L187" s="44" t="e">
        <f>INDEX('Andrew-SESSION'!$L$268:$U$275, MATCH("*Clean *",'Andrew-SESSION'!$B$268:$B$275,0), MATCH("*5th*",'Andrew-SESSION'!$K$7:$T$7,0))</f>
        <v>#N/A</v>
      </c>
      <c r="M187" s="131" t="e">
        <f>IF($A$182='Andrew-SESSION'!$A$268,INDEX('Andrew-SESSION'!$K$268:$T$275, MATCH("*Lat Pulldown*",'Andrew-SESSION'!$B$268:$B$275,0), MATCH("*5th*",'Andrew-SESSION'!$K$7:$T$7,0)),"")</f>
        <v>#N/A</v>
      </c>
      <c r="N187" s="44" t="e">
        <f>INDEX('Andrew-SESSION'!$L$268:$U$275, MATCH("*Lat Pulldown*",'Andrew-SESSION'!$B$268:$B$275,0), MATCH("*5th*",'Andrew-SESSION'!$K$7:$T$7,0))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'Andrew-SESSION'!A277</f>
        <v>42380</v>
      </c>
      <c r="B188" s="116" t="s">
        <v>84</v>
      </c>
      <c r="C188" s="117">
        <f>MAX(C189:C193)</f>
        <v>60</v>
      </c>
      <c r="D188" s="116">
        <f t="array" ref="D188">MAX(IF(C189:C193=C188,D189:D193))</f>
        <v>12</v>
      </c>
      <c r="E188" s="116" t="e">
        <f>MAX(E189:E193)</f>
        <v>#N/A</v>
      </c>
      <c r="F188" s="116" t="e">
        <f t="array" ref="F188">MAX(IF(E189:E193=E188,F189:F193))</f>
        <v>#N/A</v>
      </c>
      <c r="G188" s="116" t="e">
        <f>MAX(G189:G193)</f>
        <v>#N/A</v>
      </c>
      <c r="H188" s="116" t="e">
        <f t="array" ref="H188">MAX(IF(G189:G193=G188,H189:H193))</f>
        <v>#N/A</v>
      </c>
      <c r="I188" s="116">
        <f>MAX(I189:I193)</f>
        <v>40</v>
      </c>
      <c r="J188" s="116">
        <f t="array" ref="J188">MAX(IF(I189:I193=I188,J189:J193))</f>
        <v>12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 t="e">
        <f>IF($A$188='Andrew-SESSION'!$A$277,INDEX('Andrew-SESSION'!$K$277:$T$284, MATCH("*1k Row*",'Andrew-SESSION'!$B$277:$B$284,0), MATCH("*1st*",'Andrew-SESSION'!$K$7:$T$7,0)),"")</f>
        <v>#N/A</v>
      </c>
      <c r="P188" s="152" t="e">
        <f>IF($A$188='Andrew-SESSION'!$A$277,INDEX('Andrew-SESSION'!$K$277:$T$284, MATCH("*HIIT*",'Andrew-SESSION'!$B$277:$B$284,0), MATCH("*1st*",'Andrew-SESSION'!$K$7:$T$7,0)),"")</f>
        <v>#N/A</v>
      </c>
      <c r="Q188" s="119" t="e">
        <f>INDEX('Andrew-SESSION'!$L$277:$U$284, MATCH("*HIIT*",'Andrew-SESSION'!$B$277:$B$284,0), MATCH("*1st*",'Andrew-SESSION'!$K$7:$T$7,0))</f>
        <v>#N/A</v>
      </c>
      <c r="R188" s="119">
        <f>'Andrew-SESSION'!U286</f>
        <v>0</v>
      </c>
      <c r="S188" s="116"/>
      <c r="T188" s="116"/>
      <c r="U188" s="120">
        <f>'Andrew-SESSION'!A287</f>
        <v>0</v>
      </c>
      <c r="V188" s="120">
        <f>'Andrew-SESSION'!A288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>
        <f>IF($A$188='Andrew-SESSION'!$A$277,INDEX('Andrew-SESSION'!$K$277:$T$284, MATCH("*Squat*",'Andrew-SESSION'!$B$277:$B$284,0), MATCH("*1st*",'Andrew-SESSION'!$K$7:$T$7,0)),"")</f>
        <v>40</v>
      </c>
      <c r="D189" s="132">
        <f>INDEX('Andrew-SESSION'!L$188:U$284, MATCH("*Squat*",'Andrew-SESSION'!$B$277:$B$284,0), MATCH("*1st*",'Andrew-SESSION'!K$7:T$7,0))</f>
        <v>12</v>
      </c>
      <c r="E189" s="131" t="e">
        <f>IF($A$188='Andrew-SESSION'!$A$277,INDEX('Andrew-SESSION'!$K$277:$T$284, MATCH("*Deadlift*",'Andrew-SESSION'!$B$277:$B$284,0), MATCH("*1st*",'Andrew-SESSION'!$K$7:$T$7,0)),"")</f>
        <v>#N/A</v>
      </c>
      <c r="F189" s="131" t="e">
        <f>INDEX('Andrew-SESSION'!$L$188:$U$284, MATCH("*Deadlift*",'Andrew-SESSION'!$B$277:$B$284,0), MATCH("*1st*",'Andrew-SESSION'!$K$7:$T$7,0))</f>
        <v>#N/A</v>
      </c>
      <c r="G189" s="131" t="e">
        <f>IF($A$188='Andrew-SESSION'!$A$277,INDEX('Andrew-SESSION'!$K$277:$T$284, MATCH("*Bench Press*",'Andrew-SESSION'!$B$277:$B$284,0), MATCH("*1st*",'Andrew-SESSION'!$K$7:$T$7,0)),"")</f>
        <v>#N/A</v>
      </c>
      <c r="H189" s="131" t="e">
        <f>INDEX('Andrew-SESSION'!$L$188:$U$284, MATCH("*Bench Press*",'Andrew-SESSION'!$B$277:$B$284,0), MATCH("*1st*",'Andrew-SESSION'!$K$7:$T$7,0))</f>
        <v>#N/A</v>
      </c>
      <c r="I189" s="132">
        <f>IF($A$188='Andrew-SESSION'!$A$277,INDEX('Andrew-SESSION'!$K$277:$T$284, MATCH("*Military*",'Andrew-SESSION'!$B$277:$B$284,0), MATCH("*1st*",'Andrew-SESSION'!$K$7:$T$7,0)),"")</f>
        <v>40</v>
      </c>
      <c r="J189" s="48">
        <f>INDEX('Andrew-SESSION'!$L$188:$U$284, MATCH("*Military*",'Andrew-SESSION'!$B$277:$B$284,0), MATCH("*1st*",'Andrew-SESSION'!$K$7:$T$7,0))</f>
        <v>12</v>
      </c>
      <c r="K189" s="131" t="e">
        <f>IF($A$188='Andrew-SESSION'!$A$277,INDEX('Andrew-SESSION'!$K$277:$T$284, MATCH("*Clean *",'Andrew-SESSION'!$B$277:$B$284,0), MATCH("*1st*",'Andrew-SESSION'!$K$7:$T$7,0)),"")</f>
        <v>#N/A</v>
      </c>
      <c r="L189" s="48" t="e">
        <f>INDEX('Andrew-SESSION'!$L$188:$U$284, MATCH("*Clean *",'Andrew-SESSION'!$B$277:$B$284,0), MATCH("*1st*",'Andrew-SESSION'!$K$7:$T$7,0))</f>
        <v>#N/A</v>
      </c>
      <c r="M189" s="131" t="e">
        <f>IF($A$188='Andrew-SESSION'!$A$277,INDEX('Andrew-SESSION'!$K$277:$T$284, MATCH("*Lat Pulldown*",'Andrew-SESSION'!$B$277:$B$284,0), MATCH("*1st*",'Andrew-SESSION'!$K$7:$T$7,0)),"")</f>
        <v>#N/A</v>
      </c>
      <c r="N189" s="48" t="e">
        <f>INDEX('Andrew-SESSION'!$L$188:$U$284, MATCH("*Lat Pulldown*",'Andrew-SESSION'!$B$277:$B$284,0), MATCH("*1st*",'Andrew-SESSION'!$K$7:$T$7,0))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>
        <f>IF($A$188='Andrew-SESSION'!$A$277,INDEX('Andrew-SESSION'!$K$277:$T$284, MATCH("*Squat*",'Andrew-SESSION'!$B$277:$B$284,0), MATCH("*2nd*",'Andrew-SESSION'!$K$7:$T$7,0)),"")</f>
        <v>40</v>
      </c>
      <c r="D190" s="132">
        <f>INDEX('Andrew-SESSION'!L$188:U$284, MATCH("*Squat*",'Andrew-SESSION'!$B$277:$B$284,0), MATCH("*2nd*",'Andrew-SESSION'!K$7:T$7,0))</f>
        <v>12</v>
      </c>
      <c r="E190" s="131" t="e">
        <f>IF($A$188='Andrew-SESSION'!$A$277,INDEX('Andrew-SESSION'!$K$277:$T$284, MATCH("*Deadlift*",'Andrew-SESSION'!$B$277:$B$284,0), MATCH("*2ND*",'Andrew-SESSION'!$K$7:$T$7,0)),"")</f>
        <v>#N/A</v>
      </c>
      <c r="F190" s="131" t="e">
        <f>INDEX('Andrew-SESSION'!$L$188:$U$284, MATCH("*Deadlift*",'Andrew-SESSION'!$B$277:$B$284,0), MATCH("*2nd*",'Andrew-SESSION'!$K$7:$T$7,0))</f>
        <v>#N/A</v>
      </c>
      <c r="G190" s="131" t="e">
        <f>IF($A$188='Andrew-SESSION'!$A$277,INDEX('Andrew-SESSION'!$K$277:$T$284, MATCH("*Bench Press*",'Andrew-SESSION'!$B$277:$B$284,0), MATCH("*2ND*",'Andrew-SESSION'!$K$7:$T$7,0)),"")</f>
        <v>#N/A</v>
      </c>
      <c r="H190" s="131" t="e">
        <f>INDEX('Andrew-SESSION'!$L$188:$U$284, MATCH("*Bench Press*",'Andrew-SESSION'!$B$277:$B$284,0), MATCH("*2nd*",'Andrew-SESSION'!$K$7:$T$7,0))</f>
        <v>#N/A</v>
      </c>
      <c r="I190" s="132">
        <f>IF($A$188='Andrew-SESSION'!$A$277,INDEX('Andrew-SESSION'!$K$277:$T$284, MATCH("*Military*",'Andrew-SESSION'!$B$277:$B$284,0), MATCH("*2ND*",'Andrew-SESSION'!$K$7:$T$7,0)),"")</f>
        <v>40</v>
      </c>
      <c r="J190" s="44">
        <f>INDEX('Andrew-SESSION'!$L$188:$U$284, MATCH("*Military*",'Andrew-SESSION'!$B$277:$B$284,0), MATCH("*2nd*",'Andrew-SESSION'!$K$7:$T$7,0))</f>
        <v>12</v>
      </c>
      <c r="K190" s="131" t="e">
        <f>IF($A$188='Andrew-SESSION'!$A$277,INDEX('Andrew-SESSION'!$K$277:$T$284, MATCH("*Clean *",'Andrew-SESSION'!$B$277:$B$284,0), MATCH("*2ND*",'Andrew-SESSION'!$K$7:$T$7,0)),"")</f>
        <v>#N/A</v>
      </c>
      <c r="L190" s="44" t="e">
        <f>INDEX('Andrew-SESSION'!$L$188:$U$284, MATCH("*Clean *",'Andrew-SESSION'!$B$277:$B$284,0), MATCH("*2nd*",'Andrew-SESSION'!$K$7:$T$7,0))</f>
        <v>#N/A</v>
      </c>
      <c r="M190" s="131" t="e">
        <f>IF($A$188='Andrew-SESSION'!$A$277,INDEX('Andrew-SESSION'!$K$277:$T$284, MATCH("*Lat Pulldown*",'Andrew-SESSION'!$B$277:$B$284,0), MATCH("*2ND*",'Andrew-SESSION'!$K$7:$T$7,0)),"")</f>
        <v>#N/A</v>
      </c>
      <c r="N190" s="44" t="e">
        <f>INDEX('Andrew-SESSION'!$L$188:$U$284, MATCH("*Lat Pulldown*",'Andrew-SESSION'!$B$277:$B$284,0), MATCH("*2nd*",'Andrew-SESSION'!$K$7:$T$7,0))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>
        <f>IF($A$188='Andrew-SESSION'!$A$277,INDEX('Andrew-SESSION'!$K$277:$T$284, MATCH("*Squat*",'Andrew-SESSION'!$B$277:$B$284,0), MATCH("*3rd*",'Andrew-SESSION'!$K$7:$T$7,0)),"")</f>
        <v>60</v>
      </c>
      <c r="D191" s="132">
        <f>INDEX('Andrew-SESSION'!L$188:U$284, MATCH("*Squat*",'Andrew-SESSION'!$B$277:$B$284,0), MATCH("*3rd*",'Andrew-SESSION'!K$7:T$7,0))</f>
        <v>12</v>
      </c>
      <c r="E191" s="131" t="e">
        <f>IF($A$188='Andrew-SESSION'!$A$277,INDEX('Andrew-SESSION'!$K$277:$T$284, MATCH("*Deadlift*",'Andrew-SESSION'!$B$277:$B$284,0), MATCH("*3rd*",'Andrew-SESSION'!$K$7:$T$7,0)),"")</f>
        <v>#N/A</v>
      </c>
      <c r="F191" s="131" t="e">
        <f>INDEX('Andrew-SESSION'!$L$188:$U$284, MATCH("*Deadlift*",'Andrew-SESSION'!$B$277:$B$284,0), MATCH("*3rd*",'Andrew-SESSION'!$K$7:$T$7,0))</f>
        <v>#N/A</v>
      </c>
      <c r="G191" s="131" t="e">
        <f>IF($A$188='Andrew-SESSION'!$A$277,INDEX('Andrew-SESSION'!$K$277:$T$284, MATCH("*Bench Press*",'Andrew-SESSION'!$B$277:$B$284,0), MATCH("*3rd*",'Andrew-SESSION'!$K$7:$T$7,0)),"")</f>
        <v>#N/A</v>
      </c>
      <c r="H191" s="131" t="e">
        <f>INDEX('Andrew-SESSION'!$L$188:$U$284, MATCH("*Bench Press*",'Andrew-SESSION'!$B$277:$B$284,0), MATCH("*3rd*",'Andrew-SESSION'!$K$7:$T$7,0))</f>
        <v>#N/A</v>
      </c>
      <c r="I191" s="132">
        <f>IF($A$188='Andrew-SESSION'!$A$277,INDEX('Andrew-SESSION'!$K$277:$T$284, MATCH("*Military*",'Andrew-SESSION'!$B$277:$B$284,0), MATCH("*3rd*",'Andrew-SESSION'!$K$7:$T$7,0)),"")</f>
        <v>40</v>
      </c>
      <c r="J191" s="44">
        <f>INDEX('Andrew-SESSION'!$L$188:$U$284, MATCH("*Military*",'Andrew-SESSION'!$B$277:$B$284,0), MATCH("*3rd*",'Andrew-SESSION'!$K$7:$T$7,0))</f>
        <v>5</v>
      </c>
      <c r="K191" s="131" t="e">
        <f>IF($A$188='Andrew-SESSION'!$A$277,INDEX('Andrew-SESSION'!$K$277:$T$284, MATCH("*Clean *",'Andrew-SESSION'!$B$277:$B$284,0), MATCH("*3rd*",'Andrew-SESSION'!$K$7:$T$7,0)),"")</f>
        <v>#N/A</v>
      </c>
      <c r="L191" s="44" t="e">
        <f>INDEX('Andrew-SESSION'!$L$188:$U$284, MATCH("*Clean *",'Andrew-SESSION'!$B$277:$B$284,0), MATCH("*3rd*",'Andrew-SESSION'!$K$7:$T$7,0))</f>
        <v>#N/A</v>
      </c>
      <c r="M191" s="131" t="e">
        <f>IF($A$188='Andrew-SESSION'!$A$277,INDEX('Andrew-SESSION'!$K$277:$T$284, MATCH("*Lat Pulldown*",'Andrew-SESSION'!$B$277:$B$284,0), MATCH("*3rd*",'Andrew-SESSION'!$K$7:$T$7,0)),"")</f>
        <v>#N/A</v>
      </c>
      <c r="N191" s="44" t="e">
        <f>INDEX('Andrew-SESSION'!$L$188:$U$284, MATCH("*Lat Pulldown*",'Andrew-SESSION'!$B$277:$B$284,0), MATCH("*3rd*",'Andrew-SESSION'!$K$7:$T$7,0))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>
        <f>IF($A$188='Andrew-SESSION'!$A$277,INDEX('Andrew-SESSION'!$K$277:$T$284, MATCH("*Squat*",'Andrew-SESSION'!$B$277:$B$284,0), MATCH("*4th*",'Andrew-SESSION'!$K$7:$T$7,0)),"")</f>
        <v>60</v>
      </c>
      <c r="D192" s="132">
        <f>INDEX('Andrew-SESSION'!L$188:U$284, MATCH("*Squat*",'Andrew-SESSION'!$B$277:$B$284,0), MATCH("*4th*",'Andrew-SESSION'!K$7:T$7,0))</f>
        <v>12</v>
      </c>
      <c r="E192" s="131" t="e">
        <f>IF($A$188='Andrew-SESSION'!$A$277,INDEX('Andrew-SESSION'!$K$277:$T$284, MATCH("*Deadlift*",'Andrew-SESSION'!$B$277:$B$284,0), MATCH("*4th*",'Andrew-SESSION'!$K$7:$T$7,0)),"")</f>
        <v>#N/A</v>
      </c>
      <c r="F192" s="131" t="e">
        <f>INDEX('Andrew-SESSION'!$L$188:$U$284, MATCH("*Deadlift*",'Andrew-SESSION'!$B$277:$B$284,0), MATCH("*4th*",'Andrew-SESSION'!$K$7:$T$7,0))</f>
        <v>#N/A</v>
      </c>
      <c r="G192" s="131" t="e">
        <f>IF($A$188='Andrew-SESSION'!$A$277,INDEX('Andrew-SESSION'!$K$277:$T$284, MATCH("*Bench Press*",'Andrew-SESSION'!$B$277:$B$284,0), MATCH("*4th*",'Andrew-SESSION'!$K$7:$T$7,0)),"")</f>
        <v>#N/A</v>
      </c>
      <c r="H192" s="131" t="e">
        <f>INDEX('Andrew-SESSION'!$L$188:$U$284, MATCH("*Bench Press*",'Andrew-SESSION'!$B$277:$B$284,0), MATCH("*4th*",'Andrew-SESSION'!$K$7:$T$7,0))</f>
        <v>#N/A</v>
      </c>
      <c r="I192" s="132">
        <f>IF($A$188='Andrew-SESSION'!$A$277,INDEX('Andrew-SESSION'!$K$277:$T$284, MATCH("*Military*",'Andrew-SESSION'!$B$277:$B$284,0), MATCH("*4th*",'Andrew-SESSION'!$K$7:$T$7,0)),"")</f>
        <v>40</v>
      </c>
      <c r="J192" s="44">
        <f>INDEX('Andrew-SESSION'!$L$188:$U$284, MATCH("*Military*",'Andrew-SESSION'!$B$277:$B$284,0), MATCH("*4th*",'Andrew-SESSION'!$K$7:$T$7,0))</f>
        <v>8</v>
      </c>
      <c r="K192" s="131" t="e">
        <f>IF($A$188='Andrew-SESSION'!$A$277,INDEX('Andrew-SESSION'!$K$277:$T$284, MATCH("*Clean *",'Andrew-SESSION'!$B$277:$B$284,0), MATCH("*4th*",'Andrew-SESSION'!$K$7:$T$7,0)),"")</f>
        <v>#N/A</v>
      </c>
      <c r="L192" s="44" t="e">
        <f>INDEX('Andrew-SESSION'!$L$188:$U$284, MATCH("*Clean *",'Andrew-SESSION'!$B$277:$B$284,0), MATCH("*4th*",'Andrew-SESSION'!$K$7:$T$7,0))</f>
        <v>#N/A</v>
      </c>
      <c r="M192" s="131" t="e">
        <f>IF($A$188='Andrew-SESSION'!$A$277,INDEX('Andrew-SESSION'!$K$277:$T$284, MATCH("*Lat Pulldown*",'Andrew-SESSION'!$B$277:$B$284,0), MATCH("*4th*",'Andrew-SESSION'!$K$7:$T$7,0)),"")</f>
        <v>#N/A</v>
      </c>
      <c r="N192" s="44" t="e">
        <f>INDEX('Andrew-SESSION'!$L$188:$U$284, MATCH("*Lat Pulldown*",'Andrew-SESSION'!$B$277:$B$284,0), MATCH("*4th*",'Andrew-SESSION'!$K$7:$T$7,0))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>
        <f>IF($A$188='Andrew-SESSION'!$A$277,INDEX('Andrew-SESSION'!$K$277:$T$284, MATCH("*Squat*",'Andrew-SESSION'!$B$277:$B$284,0), MATCH("*5th*",'Andrew-SESSION'!$K$7:$T$7,0)),"")</f>
        <v>0</v>
      </c>
      <c r="D193" s="132">
        <f>INDEX('Andrew-SESSION'!L$188:U$284, MATCH("*Squat*",'Andrew-SESSION'!$B$277:$B$284,0), MATCH("*5th*",'Andrew-SESSION'!K$7:T$7,0))</f>
        <v>0</v>
      </c>
      <c r="E193" s="131" t="e">
        <f>IF($A$188='Andrew-SESSION'!$A$277,INDEX('Andrew-SESSION'!$K$277:$T$284, MATCH("*Deadlift*",'Andrew-SESSION'!$B$277:$B$284,0), MATCH("*5th*",'Andrew-SESSION'!$K$7:$T$7,0)),"")</f>
        <v>#N/A</v>
      </c>
      <c r="F193" s="131" t="e">
        <f>INDEX('Andrew-SESSION'!$L$188:$U$284, MATCH("*Deadlift*",'Andrew-SESSION'!$B$277:$B$284,0), MATCH("*5th*",'Andrew-SESSION'!$K$7:$T$7,0))</f>
        <v>#N/A</v>
      </c>
      <c r="G193" s="131" t="e">
        <f>IF($A$188='Andrew-SESSION'!$A$277,INDEX('Andrew-SESSION'!$K$277:$T$284, MATCH("*Bench Press*",'Andrew-SESSION'!$B$277:$B$284,0), MATCH("*5th*",'Andrew-SESSION'!$K$7:$T$7,0)),"")</f>
        <v>#N/A</v>
      </c>
      <c r="H193" s="131" t="e">
        <f>INDEX('Andrew-SESSION'!$L$188:$U$284, MATCH("*Bench Press*",'Andrew-SESSION'!$B$277:$B$284,0), MATCH("*5th*",'Andrew-SESSION'!$K$7:$T$7,0))</f>
        <v>#N/A</v>
      </c>
      <c r="I193" s="132">
        <f>IF($A$188='Andrew-SESSION'!$A$277,INDEX('Andrew-SESSION'!$K$277:$T$284, MATCH("*Military*",'Andrew-SESSION'!$B$277:$B$284,0), MATCH("*5th*",'Andrew-SESSION'!$K$7:$T$7,0)),"")</f>
        <v>0</v>
      </c>
      <c r="J193" s="44">
        <f>INDEX('Andrew-SESSION'!$L$188:$U$284, MATCH("*Military*",'Andrew-SESSION'!$B$277:$B$284,0), MATCH("*5th*",'Andrew-SESSION'!$K$7:$T$7,0))</f>
        <v>0</v>
      </c>
      <c r="K193" s="131" t="e">
        <f>IF($A$188='Andrew-SESSION'!$A$277,INDEX('Andrew-SESSION'!$K$277:$T$284, MATCH("*Clean *",'Andrew-SESSION'!$B$277:$B$284,0), MATCH("*5th*",'Andrew-SESSION'!$K$7:$T$7,0)),"")</f>
        <v>#N/A</v>
      </c>
      <c r="L193" s="44" t="e">
        <f>INDEX('Andrew-SESSION'!$L$188:$U$284, MATCH("*Clean *",'Andrew-SESSION'!$B$277:$B$284,0), MATCH("*5th*",'Andrew-SESSION'!$K$7:$T$7,0))</f>
        <v>#N/A</v>
      </c>
      <c r="M193" s="131" t="e">
        <f>IF($A$188='Andrew-SESSION'!$A$277,INDEX('Andrew-SESSION'!$K$277:$T$284, MATCH("*Lat Pulldown*",'Andrew-SESSION'!$B$277:$B$284,0), MATCH("*5th*",'Andrew-SESSION'!$K$7:$T$7,0)),"")</f>
        <v>#N/A</v>
      </c>
      <c r="N193" s="44" t="e">
        <f>INDEX('Andrew-SESSION'!$L$188:$U$284, MATCH("*Lat Pulldown*",'Andrew-SESSION'!$B$277:$B$284,0), MATCH("*5th*",'Andrew-SESSION'!$K$7:$T$7,0))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'Andrew-SESSION'!A286</f>
        <v>42387</v>
      </c>
      <c r="B194" s="116" t="s">
        <v>84</v>
      </c>
      <c r="C194" s="117" t="e">
        <f>MAX(C195:C199)</f>
        <v>#N/A</v>
      </c>
      <c r="D194" s="116" t="e">
        <f t="array" ref="D194">MAX(IF(C195:C199=C194,D195:D199))</f>
        <v>#N/A</v>
      </c>
      <c r="E194" s="116" t="e">
        <f>MAX(E195:E199)</f>
        <v>#N/A</v>
      </c>
      <c r="F194" s="116" t="e">
        <f t="array" ref="F194">MAX(IF(E195:E199=E194,F195:F199))</f>
        <v>#N/A</v>
      </c>
      <c r="G194" s="116">
        <f>MAX(G195:G199)</f>
        <v>32</v>
      </c>
      <c r="H194" s="116">
        <f t="array" ref="H194">MAX(IF(G195:G199=G194,H195:H199))</f>
        <v>10</v>
      </c>
      <c r="I194" s="116" t="e">
        <f>MAX(I195:I199)</f>
        <v>#N/A</v>
      </c>
      <c r="J194" s="116" t="e">
        <f t="array" ref="J194">MAX(IF(I195:I199=I194,J195:J199))</f>
        <v>#N/A</v>
      </c>
      <c r="K194" s="116">
        <f>MAX(K195:K199)</f>
        <v>40</v>
      </c>
      <c r="L194" s="116">
        <f t="array" ref="L194">MAX(IF(K195:K199=K194,L195:L199))</f>
        <v>10</v>
      </c>
      <c r="M194" s="116" t="e">
        <f>MAX(M195:M199)</f>
        <v>#N/A</v>
      </c>
      <c r="N194" s="117" t="e">
        <f t="array" ref="N194">MAX(IF(M195:M199=M194,N195:N199))</f>
        <v>#N/A</v>
      </c>
      <c r="O194" s="152" t="e">
        <f>IF($A$194='Andrew-SESSION'!$A$286,INDEX('Andrew-SESSION'!$K$286:$T$293, MATCH("*1k Row*",'Andrew-SESSION'!$B$286:$B$293,0), MATCH("*1st*",'Andrew-SESSION'!$K$7:$T$7,0)),"")</f>
        <v>#N/A</v>
      </c>
      <c r="P194" s="152" t="e">
        <f>IF($A$194='Andrew-SESSION'!$A$286,INDEX('Andrew-SESSION'!$K$286:$T$293, MATCH("*HIIT*",'Andrew-SESSION'!$B$286:$B$293,0), MATCH("*1st*",'Andrew-SESSION'!$K$7:$T$7,0)),"")</f>
        <v>#N/A</v>
      </c>
      <c r="Q194" s="119" t="e">
        <f>INDEX('Andrew-SESSION'!$L$212:$U$286, MATCH("*HIIT*",'Andrew-SESSION'!$B$212:$B$286,0), MATCH("*1st*",'Andrew-SESSION'!$K$7:$T$7,0))</f>
        <v>#N/A</v>
      </c>
      <c r="R194" s="119">
        <f>'Andrew-SESSION'!U295</f>
        <v>0</v>
      </c>
      <c r="S194" s="116"/>
      <c r="T194" s="116"/>
      <c r="U194" s="120">
        <f>'Andrew-SESSION'!A296</f>
        <v>0</v>
      </c>
      <c r="V194" s="120">
        <f>'Andrew-SESSION'!A297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 t="e">
        <f>IF($A$194='Andrew-SESSION'!$A$286,INDEX('Andrew-SESSION'!$K$286:$T$293, MATCH("*Squat*",'Andrew-SESSION'!$B$286:$B$293,0), MATCH("*1st*",'Andrew-SESSION'!$K$7:$T$7,0)),"")</f>
        <v>#N/A</v>
      </c>
      <c r="D195" s="132" t="e">
        <f>INDEX('Andrew-SESSION'!L$286:U$293, MATCH("*Squat*",'Andrew-SESSION'!$B$286:$B$293,0), MATCH("*1st*",'Andrew-SESSION'!K$7:T$7,0))</f>
        <v>#N/A</v>
      </c>
      <c r="E195" s="131" t="e">
        <f>IF($A$194='Andrew-SESSION'!$A$286,INDEX('Andrew-SESSION'!$K$286:$T$293, MATCH("*Deadlift*",'Andrew-SESSION'!$B$286:$B$293,0), MATCH("*1st*",'Andrew-SESSION'!$K$7:$T$7,0)),"")</f>
        <v>#N/A</v>
      </c>
      <c r="F195" s="131" t="e">
        <f>INDEX('Andrew-SESSION'!$L$286:$U$293, MATCH("*Deadlift*",'Andrew-SESSION'!$B$286:$B$293,0), MATCH("*1st*",'Andrew-SESSION'!$K$7:$T$7,0))</f>
        <v>#N/A</v>
      </c>
      <c r="G195" s="131">
        <f>IF($A$194='Andrew-SESSION'!$A$286,INDEX('Andrew-SESSION'!$K$286:$T$293, MATCH("*Bench Press*",'Andrew-SESSION'!$B$286:$B$293,0), MATCH("*1st*",'Andrew-SESSION'!$K$7:$T$7,0)),"")</f>
        <v>28</v>
      </c>
      <c r="H195" s="131">
        <f>INDEX('Andrew-SESSION'!$L$286:$U$293, MATCH("*Bench Press*",'Andrew-SESSION'!$B$286:$B$293,0), MATCH("*1st*",'Andrew-SESSION'!$K$7:$T$7,0))</f>
        <v>12</v>
      </c>
      <c r="I195" s="132" t="e">
        <f>IF($A$194='Andrew-SESSION'!$A$286,INDEX('Andrew-SESSION'!$K$286:$T$293, MATCH("*Military*",'Andrew-SESSION'!$B$286:$B$293,0), MATCH("*1st*",'Andrew-SESSION'!$K$7:$T$7,0)),"")</f>
        <v>#N/A</v>
      </c>
      <c r="J195" s="48" t="e">
        <f>INDEX('Andrew-SESSION'!$L$286:$U$293, MATCH("*Military*",'Andrew-SESSION'!$B$286:$B$293,0), MATCH("*1st*",'Andrew-SESSION'!$K$7:$T$7,0))</f>
        <v>#N/A</v>
      </c>
      <c r="K195" s="131">
        <f>IF($A$194='Andrew-SESSION'!$A$286,INDEX('Andrew-SESSION'!$K$286:$T$293, MATCH("*Clean *",'Andrew-SESSION'!$B$286:$B$293,0), MATCH("*1st*",'Andrew-SESSION'!$K$7:$T$7,0)),"")</f>
        <v>40</v>
      </c>
      <c r="L195" s="48">
        <f>INDEX('Andrew-SESSION'!$L$286:$U$293, MATCH("*Clean *",'Andrew-SESSION'!$B$286:$B$293,0), MATCH("*1st*",'Andrew-SESSION'!$K$7:$T$7,0))</f>
        <v>10</v>
      </c>
      <c r="M195" s="131" t="e">
        <f>IF($A$194='Andrew-SESSION'!$A$286,INDEX('Andrew-SESSION'!$K$286:$T$293, MATCH("*Lat Pulldown*",'Andrew-SESSION'!$B$286:$B$293,0), MATCH("*1st*",'Andrew-SESSION'!$K$7:$T$7,0)),"")</f>
        <v>#N/A</v>
      </c>
      <c r="N195" s="48" t="e">
        <f>INDEX('Andrew-SESSION'!$L$286:$U$293, MATCH("*Lat Pulldown*",'Andrew-SESSION'!$B$286:$B$293,0), MATCH("*1st*",'Andrew-SESSION'!$K$7:$T$7,0))</f>
        <v>#N/A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 t="e">
        <f>IF($A$194='Andrew-SESSION'!$A$286,INDEX('Andrew-SESSION'!$K$286:$T$293, MATCH("*Squat*",'Andrew-SESSION'!$B$286:$B$293,0), MATCH("*2nd*",'Andrew-SESSION'!$K$7:$T$7,0)),"")</f>
        <v>#N/A</v>
      </c>
      <c r="D196" s="132" t="e">
        <f>INDEX('Andrew-SESSION'!L$286:U$293, MATCH("*Squat*",'Andrew-SESSION'!$B$286:$B$293,0), MATCH("*2nd*",'Andrew-SESSION'!K$7:T$7,0))</f>
        <v>#N/A</v>
      </c>
      <c r="E196" s="131" t="e">
        <f>IF($A$194='Andrew-SESSION'!$A$286,INDEX('Andrew-SESSION'!$K$286:$T$293, MATCH("*Deadlift*",'Andrew-SESSION'!$B$286:$B$293,0), MATCH("*2ND*",'Andrew-SESSION'!$K$7:$T$7,0)),"")</f>
        <v>#N/A</v>
      </c>
      <c r="F196" s="131" t="e">
        <f>INDEX('Andrew-SESSION'!$L$286:$U$293, MATCH("*Deadlift*",'Andrew-SESSION'!$B$286:$B$293,0), MATCH("*2nd*",'Andrew-SESSION'!$K$7:$T$7,0))</f>
        <v>#N/A</v>
      </c>
      <c r="G196" s="131">
        <f>IF($A$194='Andrew-SESSION'!$A$286,INDEX('Andrew-SESSION'!$K$286:$T$293, MATCH("*Bench Press*",'Andrew-SESSION'!$B$286:$B$293,0), MATCH("*2ND*",'Andrew-SESSION'!$K$7:$T$7,0)),"")</f>
        <v>30</v>
      </c>
      <c r="H196" s="131">
        <f>INDEX('Andrew-SESSION'!$L$286:$U$293, MATCH("*Bench Press*",'Andrew-SESSION'!$B$286:$B$293,0), MATCH("*2nd*",'Andrew-SESSION'!$K$7:$T$7,0))</f>
        <v>12</v>
      </c>
      <c r="I196" s="132" t="e">
        <f>IF($A$194='Andrew-SESSION'!$A$286,INDEX('Andrew-SESSION'!$K$286:$T$293, MATCH("*Military*",'Andrew-SESSION'!$B$286:$B$293,0), MATCH("*2ND*",'Andrew-SESSION'!$K$7:$T$7,0)),"")</f>
        <v>#N/A</v>
      </c>
      <c r="J196" s="44" t="e">
        <f>INDEX('Andrew-SESSION'!$L$286:$U$293, MATCH("*Military*",'Andrew-SESSION'!$B$286:$B$293,0), MATCH("*2nd*",'Andrew-SESSION'!$K$7:$T$7,0))</f>
        <v>#N/A</v>
      </c>
      <c r="K196" s="131">
        <f>IF($A$194='Andrew-SESSION'!$A$286,INDEX('Andrew-SESSION'!$K$286:$T$293, MATCH("*Clean *",'Andrew-SESSION'!$B$286:$B$293,0), MATCH("*2ND*",'Andrew-SESSION'!$K$7:$T$7,0)),"")</f>
        <v>40</v>
      </c>
      <c r="L196" s="44">
        <f>INDEX('Andrew-SESSION'!$L$286:$U$293, MATCH("*Clean *",'Andrew-SESSION'!$B$286:$B$293,0), MATCH("*2nd*",'Andrew-SESSION'!$K$7:$T$7,0))</f>
        <v>10</v>
      </c>
      <c r="M196" s="131" t="e">
        <f>IF($A$194='Andrew-SESSION'!$A$286,INDEX('Andrew-SESSION'!$K$286:$T$293, MATCH("*Lat Pulldown*",'Andrew-SESSION'!$B$286:$B$293,0), MATCH("*2ND*",'Andrew-SESSION'!$K$7:$T$7,0)),"")</f>
        <v>#N/A</v>
      </c>
      <c r="N196" s="44" t="e">
        <f>INDEX('Andrew-SESSION'!$L$286:$U$293, MATCH("*Lat Pulldown*",'Andrew-SESSION'!$B$286:$B$293,0), MATCH("*2nd*",'Andrew-SESSION'!$K$7:$T$7,0))</f>
        <v>#N/A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 t="e">
        <f>IF($A$194='Andrew-SESSION'!$A$286,INDEX('Andrew-SESSION'!$K$286:$T$293, MATCH("*Squat*",'Andrew-SESSION'!$B$286:$B$293,0), MATCH("*3rd*",'Andrew-SESSION'!$K$7:$T$7,0)),"")</f>
        <v>#N/A</v>
      </c>
      <c r="D197" s="132" t="e">
        <f>INDEX('Andrew-SESSION'!L$286:U$293, MATCH("*Squat*",'Andrew-SESSION'!$B$286:$B$293,0), MATCH("*3rd*",'Andrew-SESSION'!K$7:T$7,0))</f>
        <v>#N/A</v>
      </c>
      <c r="E197" s="131" t="e">
        <f>IF($A$194='Andrew-SESSION'!$A$286,INDEX('Andrew-SESSION'!$K$286:$T$293, MATCH("*Deadlift*",'Andrew-SESSION'!$B$286:$B$293,0), MATCH("*3rd*",'Andrew-SESSION'!$K$7:$T$7,0)),"")</f>
        <v>#N/A</v>
      </c>
      <c r="F197" s="131" t="e">
        <f>INDEX('Andrew-SESSION'!$L$286:$U$293, MATCH("*Deadlift*",'Andrew-SESSION'!$B$286:$B$293,0), MATCH("*3rd*",'Andrew-SESSION'!$K$7:$T$7,0))</f>
        <v>#N/A</v>
      </c>
      <c r="G197" s="131">
        <f>IF($A$194='Andrew-SESSION'!$A$286,INDEX('Andrew-SESSION'!$K$286:$T$293, MATCH("*Bench Press*",'Andrew-SESSION'!$B$286:$B$293,0), MATCH("*3rd*",'Andrew-SESSION'!$K$7:$T$7,0)),"")</f>
        <v>32</v>
      </c>
      <c r="H197" s="131">
        <f>INDEX('Andrew-SESSION'!$L$286:$U$293, MATCH("*Bench Press*",'Andrew-SESSION'!$B$286:$B$293,0), MATCH("*3rd*",'Andrew-SESSION'!$K$7:$T$7,0))</f>
        <v>10</v>
      </c>
      <c r="I197" s="132" t="e">
        <f>IF($A$194='Andrew-SESSION'!$A$286,INDEX('Andrew-SESSION'!$K$286:$T$293, MATCH("*Military*",'Andrew-SESSION'!$B$286:$B$293,0), MATCH("*3rd*",'Andrew-SESSION'!$K$7:$T$7,0)),"")</f>
        <v>#N/A</v>
      </c>
      <c r="J197" s="44" t="e">
        <f>INDEX('Andrew-SESSION'!$L$286:$U$293, MATCH("*Military*",'Andrew-SESSION'!$B$286:$B$293,0), MATCH("*3rd*",'Andrew-SESSION'!$K$7:$T$7,0))</f>
        <v>#N/A</v>
      </c>
      <c r="K197" s="131">
        <f>IF($A$194='Andrew-SESSION'!$A$286,INDEX('Andrew-SESSION'!$K$286:$T$293, MATCH("*Clean *",'Andrew-SESSION'!$B$286:$B$293,0), MATCH("*3rd*",'Andrew-SESSION'!$K$7:$T$7,0)),"")</f>
        <v>25</v>
      </c>
      <c r="L197" s="44">
        <f>INDEX('Andrew-SESSION'!$L$286:$U$293, MATCH("*Clean *",'Andrew-SESSION'!$B$286:$B$293,0), MATCH("*3rd*",'Andrew-SESSION'!$K$7:$T$7,0))</f>
        <v>12</v>
      </c>
      <c r="M197" s="131" t="e">
        <f>IF($A$194='Andrew-SESSION'!$A$286,INDEX('Andrew-SESSION'!$K$286:$T$293, MATCH("*Lat Pulldown*",'Andrew-SESSION'!$B$286:$B$293,0), MATCH("*3rd*",'Andrew-SESSION'!$K$7:$T$7,0)),"")</f>
        <v>#N/A</v>
      </c>
      <c r="N197" s="44" t="e">
        <f>INDEX('Andrew-SESSION'!$L$286:$U$293, MATCH("*Lat Pulldown*",'Andrew-SESSION'!$B$286:$B$293,0), MATCH("*3rd*",'Andrew-SESSION'!$K$7:$T$7,0))</f>
        <v>#N/A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 t="e">
        <f>IF($A$194='Andrew-SESSION'!$A$286,INDEX('Andrew-SESSION'!$K$286:$T$293, MATCH("*Squat*",'Andrew-SESSION'!$B$286:$B$293,0), MATCH("*4th*",'Andrew-SESSION'!$K$7:$T$7,0)),"")</f>
        <v>#N/A</v>
      </c>
      <c r="D198" s="132" t="e">
        <f>INDEX('Andrew-SESSION'!L$286:U$293, MATCH("*Squat*",'Andrew-SESSION'!$B$286:$B$293,0), MATCH("*4th*",'Andrew-SESSION'!K$7:T$7,0))</f>
        <v>#N/A</v>
      </c>
      <c r="E198" s="131" t="e">
        <f>IF($A$194='Andrew-SESSION'!$A$286,INDEX('Andrew-SESSION'!$K$286:$T$293, MATCH("*Deadlift*",'Andrew-SESSION'!$B$286:$B$293,0), MATCH("*4th*",'Andrew-SESSION'!$K$7:$T$7,0)),"")</f>
        <v>#N/A</v>
      </c>
      <c r="F198" s="131" t="e">
        <f>INDEX('Andrew-SESSION'!$L$286:$U$293, MATCH("*Deadlift*",'Andrew-SESSION'!$B$286:$B$293,0), MATCH("*4th*",'Andrew-SESSION'!$K$7:$T$7,0))</f>
        <v>#N/A</v>
      </c>
      <c r="G198" s="131">
        <f>IF($A$194='Andrew-SESSION'!$A$286,INDEX('Andrew-SESSION'!$K$286:$T$293, MATCH("*Bench Press*",'Andrew-SESSION'!$B$286:$B$293,0), MATCH("*4th*",'Andrew-SESSION'!$K$7:$T$7,0)),"")</f>
        <v>32</v>
      </c>
      <c r="H198" s="131">
        <f>INDEX('Andrew-SESSION'!$L$286:$U$293, MATCH("*Bench Press*",'Andrew-SESSION'!$B$286:$B$293,0), MATCH("*4th*",'Andrew-SESSION'!$K$7:$T$7,0))</f>
        <v>10</v>
      </c>
      <c r="I198" s="132" t="e">
        <f>IF($A$194='Andrew-SESSION'!$A$286,INDEX('Andrew-SESSION'!$K$286:$T$293, MATCH("*Military*",'Andrew-SESSION'!$B$286:$B$293,0), MATCH("*4th*",'Andrew-SESSION'!$K$7:$T$7,0)),"")</f>
        <v>#N/A</v>
      </c>
      <c r="J198" s="44" t="e">
        <f>INDEX('Andrew-SESSION'!$L$286:$U$293, MATCH("*Military*",'Andrew-SESSION'!$B$286:$B$293,0), MATCH("*4th*",'Andrew-SESSION'!$K$7:$T$7,0))</f>
        <v>#N/A</v>
      </c>
      <c r="K198" s="131">
        <f>IF($A$194='Andrew-SESSION'!$A$286,INDEX('Andrew-SESSION'!$K$286:$T$293, MATCH("*Clean *",'Andrew-SESSION'!$B$286:$B$293,0), MATCH("*4th*",'Andrew-SESSION'!$K$7:$T$7,0)),"")</f>
        <v>0</v>
      </c>
      <c r="L198" s="44">
        <f>INDEX('Andrew-SESSION'!$L$286:$U$293, MATCH("*Clean *",'Andrew-SESSION'!$B$286:$B$293,0), MATCH("*4th*",'Andrew-SESSION'!$K$7:$T$7,0))</f>
        <v>0</v>
      </c>
      <c r="M198" s="131" t="e">
        <f>IF($A$194='Andrew-SESSION'!$A$286,INDEX('Andrew-SESSION'!$K$286:$T$293, MATCH("*Lat Pulldown*",'Andrew-SESSION'!$B$286:$B$293,0), MATCH("*4th*",'Andrew-SESSION'!$K$7:$T$7,0)),"")</f>
        <v>#N/A</v>
      </c>
      <c r="N198" s="44" t="e">
        <f>INDEX('Andrew-SESSION'!$L$286:$U$293, MATCH("*Lat Pulldown*",'Andrew-SESSION'!$B$286:$B$293,0), MATCH("*4th*",'Andrew-SESSION'!$K$7:$T$7,0))</f>
        <v>#N/A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 t="e">
        <f>IF($A$194='Andrew-SESSION'!$A$286,INDEX('Andrew-SESSION'!$K$286:$T$293, MATCH("*Squat*",'Andrew-SESSION'!$B$286:$B$293,0), MATCH("*5th*",'Andrew-SESSION'!$K$7:$T$7,0)),"")</f>
        <v>#N/A</v>
      </c>
      <c r="D199" s="132" t="e">
        <f>INDEX('Andrew-SESSION'!L$286:U$293, MATCH("*Squat*",'Andrew-SESSION'!$B$286:$B$293,0), MATCH("*5th*",'Andrew-SESSION'!K$7:T$7,0))</f>
        <v>#N/A</v>
      </c>
      <c r="E199" s="131" t="e">
        <f>IF($A$194='Andrew-SESSION'!$A$286,INDEX('Andrew-SESSION'!$K$286:$T$293, MATCH("*Deadlift*",'Andrew-SESSION'!$B$286:$B$293,0), MATCH("*5th*",'Andrew-SESSION'!$K$7:$T$7,0)),"")</f>
        <v>#N/A</v>
      </c>
      <c r="F199" s="131" t="e">
        <f>INDEX('Andrew-SESSION'!$L$286:$U$293, MATCH("*Deadlift*",'Andrew-SESSION'!$B$286:$B$293,0), MATCH("*5th*",'Andrew-SESSION'!$K$7:$T$7,0))</f>
        <v>#N/A</v>
      </c>
      <c r="G199" s="131">
        <f>IF($A$194='Andrew-SESSION'!$A$286,INDEX('Andrew-SESSION'!$K$286:$T$293, MATCH("*Bench Press*",'Andrew-SESSION'!$B$286:$B$293,0), MATCH("*5th*",'Andrew-SESSION'!$K$7:$T$7,0)),"")</f>
        <v>32</v>
      </c>
      <c r="H199" s="131">
        <f>INDEX('Andrew-SESSION'!$L$286:$U$293, MATCH("*Bench Press*",'Andrew-SESSION'!$B$286:$B$293,0), MATCH("*5th*",'Andrew-SESSION'!$K$7:$T$7,0))</f>
        <v>6</v>
      </c>
      <c r="I199" s="132" t="e">
        <f>IF($A$194='Andrew-SESSION'!$A$286,INDEX('Andrew-SESSION'!$K$286:$T$293, MATCH("*Military*",'Andrew-SESSION'!$B$286:$B$293,0), MATCH("*5th*",'Andrew-SESSION'!$K$7:$T$7,0)),"")</f>
        <v>#N/A</v>
      </c>
      <c r="J199" s="44" t="e">
        <f>INDEX('Andrew-SESSION'!$L$286:$U$293, MATCH("*Military*",'Andrew-SESSION'!$B$286:$B$293,0), MATCH("*5th*",'Andrew-SESSION'!$K$7:$T$7,0))</f>
        <v>#N/A</v>
      </c>
      <c r="K199" s="131">
        <f>IF($A$194='Andrew-SESSION'!$A$286,INDEX('Andrew-SESSION'!$K$286:$T$293, MATCH("*Clean *",'Andrew-SESSION'!$B$286:$B$293,0), MATCH("*5th*",'Andrew-SESSION'!$K$7:$T$7,0)),"")</f>
        <v>0</v>
      </c>
      <c r="L199" s="44">
        <f>INDEX('Andrew-SESSION'!$L$286:$U$293, MATCH("*Clean *",'Andrew-SESSION'!$B$286:$B$293,0), MATCH("*5th*",'Andrew-SESSION'!$K$7:$T$7,0))</f>
        <v>0</v>
      </c>
      <c r="M199" s="131" t="e">
        <f>IF($A$194='Andrew-SESSION'!$A$286,INDEX('Andrew-SESSION'!$K$286:$T$293, MATCH("*Lat Pulldown*",'Andrew-SESSION'!$B$286:$B$293,0), MATCH("*5th*",'Andrew-SESSION'!$K$7:$T$7,0)),"")</f>
        <v>#N/A</v>
      </c>
      <c r="N199" s="44" t="e">
        <f>INDEX('Andrew-SESSION'!$L$286:$U$293, MATCH("*Lat Pulldown*",'Andrew-SESSION'!$B$286:$B$293,0), MATCH("*5th*",'Andrew-SESSION'!$K$7:$T$7,0))</f>
        <v>#N/A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'Andrew-SESSION'!A295</f>
        <v>42394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 t="e">
        <f>MAX(E201:E205)</f>
        <v>#N/A</v>
      </c>
      <c r="F200" s="116" t="e">
        <f t="array" ref="F200">MAX(IF(E201:E205=E200,F201:F205))</f>
        <v>#N/A</v>
      </c>
      <c r="G200" s="116" t="e">
        <f>MAX(G201:G205)</f>
        <v>#N/A</v>
      </c>
      <c r="H200" s="116" t="e">
        <f t="array" ref="H200">MAX(IF(G201:G205=G200,H201:H205))</f>
        <v>#N/A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 t="e">
        <f>MAX(M201:M205)</f>
        <v>#N/A</v>
      </c>
      <c r="N200" s="117" t="e">
        <f t="array" ref="N200">MAX(IF(M201:M205=M200,N201:N205))</f>
        <v>#N/A</v>
      </c>
      <c r="O200" s="152" t="e">
        <f>IF($A$200='Andrew-SESSION'!$A$295,INDEX('Andrew-SESSION'!$K$295:$T$302, MATCH("*1k Row*",'Andrew-SESSION'!$B$295:$B$302,0), MATCH("*1st*",'Andrew-SESSION'!$K$7:$T$7,0)),"")</f>
        <v>#N/A</v>
      </c>
      <c r="P200" s="152" t="e">
        <f>IF($A$200='Andrew-SESSION'!$A$295,INDEX('Andrew-SESSION'!$K$295:$T$302, MATCH("*HIIT*",'Andrew-SESSION'!$B$295:$B$302,0), MATCH("*1st*",'Andrew-SESSION'!$K$7:$T$7,0)),"")</f>
        <v>#N/A</v>
      </c>
      <c r="Q200" s="119" t="e">
        <f>INDEX('Andrew-SESSION'!$L$295:$U$302, MATCH("*HIIT*",'Andrew-SESSION'!$B$295:$B$302,0), MATCH("*1st*",'Andrew-SESSION'!$K$7:$T$7,0))</f>
        <v>#N/A</v>
      </c>
      <c r="R200" s="119">
        <f>'Andrew-SESSION'!U304</f>
        <v>0</v>
      </c>
      <c r="S200" s="116"/>
      <c r="T200" s="116"/>
      <c r="U200" s="120">
        <f>'Andrew-SESSION'!A305</f>
        <v>0</v>
      </c>
      <c r="V200" s="120">
        <f>'Andrew-SESSION'!A306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str">
        <f>IF($A$200='Andrew-SESSION'!$A$296,INDEX('Andrew-SESSION'!$K$296:$T$302, MATCH("*Squat*",'Andrew-SESSION'!$B$296:$B$302,0), MATCH("*1st*",'Andrew-SESSION'!$K$7:$T$7,0)),"")</f>
        <v/>
      </c>
      <c r="D201" s="132" t="e">
        <f>INDEX('Andrew-SESSION'!L$295:U$302, MATCH("*Squat*",'Andrew-SESSION'!$B$295:$B$302,0), MATCH("*1st*",'Andrew-SESSION'!K$7:T$7,0))</f>
        <v>#N/A</v>
      </c>
      <c r="E201" s="131" t="e">
        <f>IF($A$200='Andrew-SESSION'!$A$295,INDEX('Andrew-SESSION'!$K$295:$T$302, MATCH("*Deadlift*",'Andrew-SESSION'!$B$295:$B$302,0), MATCH("*1st*",'Andrew-SESSION'!$K$7:$T$7,0)),"")</f>
        <v>#N/A</v>
      </c>
      <c r="F201" s="131" t="e">
        <f>INDEX('Andrew-SESSION'!$L$295:$U$302, MATCH("*Deadlift*",'Andrew-SESSION'!$B$295:$B$302,0), MATCH("*1st*",'Andrew-SESSION'!$K$7:$T$7,0))</f>
        <v>#N/A</v>
      </c>
      <c r="G201" s="131" t="e">
        <f>IF($A$200='Andrew-SESSION'!$A$295,INDEX('Andrew-SESSION'!$K$295:$T$302, MATCH("*Bench Press*",'Andrew-SESSION'!$B$295:$B$302,0), MATCH("*1st*",'Andrew-SESSION'!$K$7:$T$7,0)),"")</f>
        <v>#N/A</v>
      </c>
      <c r="H201" s="131" t="e">
        <f>INDEX('Andrew-SESSION'!$L$295:$U$302, MATCH("*Bench Press*",'Andrew-SESSION'!$B$295:$B$302,0), MATCH("*1st*",'Andrew-SESSION'!$K$7:$T$7,0))</f>
        <v>#N/A</v>
      </c>
      <c r="I201" s="132" t="e">
        <f>IF($A$200='Andrew-SESSION'!$A$295,INDEX('Andrew-SESSION'!$K$295:$T$302, MATCH("*Military*",'Andrew-SESSION'!$B$295:$B$302,0), MATCH("*1st*",'Andrew-SESSION'!$K$7:$T$7,0)),"")</f>
        <v>#N/A</v>
      </c>
      <c r="J201" s="48" t="e">
        <f>INDEX('Andrew-SESSION'!$L$295:$U$302, MATCH("*Military*",'Andrew-SESSION'!$B$295:$B$302,0), MATCH("*1st*",'Andrew-SESSION'!$K$7:$T$7,0))</f>
        <v>#N/A</v>
      </c>
      <c r="K201" s="131" t="e">
        <f>IF($A$200='Andrew-SESSION'!$A$295,INDEX('Andrew-SESSION'!$K$295:$T$302, MATCH("*Clean *",'Andrew-SESSION'!$B$295:$B$302,0), MATCH("*1st*",'Andrew-SESSION'!$K$7:$T$7,0)),"")</f>
        <v>#N/A</v>
      </c>
      <c r="L201" s="48" t="e">
        <f>INDEX('Andrew-SESSION'!$L$295:$U$302, MATCH("*Clean *",'Andrew-SESSION'!$B$295:$B$302,0), MATCH("*1st*",'Andrew-SESSION'!$K$7:$T$7,0))</f>
        <v>#N/A</v>
      </c>
      <c r="M201" s="131" t="e">
        <f>IF($A$200='Andrew-SESSION'!$A$295,INDEX('Andrew-SESSION'!$K$295:$T$302, MATCH("*Lat Pulldown*",'Andrew-SESSION'!$B$295:$B$302,0), MATCH("*1st*",'Andrew-SESSION'!$K$7:$T$7,0)),"")</f>
        <v>#N/A</v>
      </c>
      <c r="N201" s="48" t="e">
        <f>INDEX('Andrew-SESSION'!$L$295:$U$302, MATCH("*Lat Pulldown*",'Andrew-SESSION'!$B$295:$B$302,0), MATCH("*1st*",'Andrew-SESSION'!$K$7:$T$7,0))</f>
        <v>#N/A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IF($A$200='Andrew-SESSION'!$A$295,INDEX('Andrew-SESSION'!$K$295:$T$302, MATCH("*Squat*",'Andrew-SESSION'!$B$295:$B$302,0), MATCH("*2nd*",'Andrew-SESSION'!$K$7:$T$7,0)),"")</f>
        <v>#N/A</v>
      </c>
      <c r="D202" s="132" t="e">
        <f>INDEX('Andrew-SESSION'!L$295:U$302, MATCH("*Squat*",'Andrew-SESSION'!$B$295:$B$302,0), MATCH("*2nd*",'Andrew-SESSION'!K$7:T$7,0))</f>
        <v>#N/A</v>
      </c>
      <c r="E202" s="131" t="e">
        <f>IF($A$200='Andrew-SESSION'!$A$295,INDEX('Andrew-SESSION'!$K$295:$T$302, MATCH("*Deadlift*",'Andrew-SESSION'!$B$295:$B$302,0), MATCH("*2ND*",'Andrew-SESSION'!$K$7:$T$7,0)),"")</f>
        <v>#N/A</v>
      </c>
      <c r="F202" s="131" t="e">
        <f>INDEX('Andrew-SESSION'!$L$295:$U$302, MATCH("*Deadlift*",'Andrew-SESSION'!$B$295:$B$302,0), MATCH("*2nd*",'Andrew-SESSION'!$K$7:$T$7,0))</f>
        <v>#N/A</v>
      </c>
      <c r="G202" s="131" t="e">
        <f>IF($A$200='Andrew-SESSION'!$A$295,INDEX('Andrew-SESSION'!$K$295:$T$302, MATCH("*Bench Press*",'Andrew-SESSION'!$B$295:$B$302,0), MATCH("*2ND*",'Andrew-SESSION'!$K$7:$T$7,0)),"")</f>
        <v>#N/A</v>
      </c>
      <c r="H202" s="131" t="e">
        <f>INDEX('Andrew-SESSION'!$L$295:$U$302, MATCH("*Bench Press*",'Andrew-SESSION'!$B$295:$B$302,0), MATCH("*2nd*",'Andrew-SESSION'!$K$7:$T$7,0))</f>
        <v>#N/A</v>
      </c>
      <c r="I202" s="132" t="e">
        <f>IF($A$200='Andrew-SESSION'!$A$295,INDEX('Andrew-SESSION'!$K$295:$T$302, MATCH("*Military*",'Andrew-SESSION'!$B$295:$B$302,0), MATCH("*2ND*",'Andrew-SESSION'!$K$7:$T$7,0)),"")</f>
        <v>#N/A</v>
      </c>
      <c r="J202" s="44" t="e">
        <f>INDEX('Andrew-SESSION'!$L$295:$U$302, MATCH("*Military*",'Andrew-SESSION'!$B$295:$B$302,0), MATCH("*2nd*",'Andrew-SESSION'!$K$7:$T$7,0))</f>
        <v>#N/A</v>
      </c>
      <c r="K202" s="131" t="e">
        <f>IF($A$200='Andrew-SESSION'!$A$295,INDEX('Andrew-SESSION'!$K$295:$T$302, MATCH("*Clean *",'Andrew-SESSION'!$B$295:$B$302,0), MATCH("*2ND*",'Andrew-SESSION'!$K$7:$T$7,0)),"")</f>
        <v>#N/A</v>
      </c>
      <c r="L202" s="44" t="e">
        <f>INDEX('Andrew-SESSION'!$L$295:$U$302, MATCH("*Clean *",'Andrew-SESSION'!$B$295:$B$302,0), MATCH("*2nd*",'Andrew-SESSION'!$K$7:$T$7,0))</f>
        <v>#N/A</v>
      </c>
      <c r="M202" s="131" t="e">
        <f>IF($A$200='Andrew-SESSION'!$A$295,INDEX('Andrew-SESSION'!$K$295:$T$302, MATCH("*Lat Pulldown*",'Andrew-SESSION'!$B$295:$B$302,0), MATCH("*2ND*",'Andrew-SESSION'!$K$7:$T$7,0)),"")</f>
        <v>#N/A</v>
      </c>
      <c r="N202" s="44" t="e">
        <f>INDEX('Andrew-SESSION'!$L$295:$U$302, MATCH("*Lat Pulldown*",'Andrew-SESSION'!$B$295:$B$302,0), MATCH("*2nd*",'Andrew-SESSION'!$K$7:$T$7,0))</f>
        <v>#N/A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IF($A$200='Andrew-SESSION'!$A$295,INDEX('Andrew-SESSION'!$K$295:$T$302, MATCH("*Squat*",'Andrew-SESSION'!$B$295:$B$302,0), MATCH("*3rd*",'Andrew-SESSION'!$K$7:$T$7,0)),"")</f>
        <v>#N/A</v>
      </c>
      <c r="D203" s="132" t="e">
        <f>INDEX('Andrew-SESSION'!L$295:U$302, MATCH("*Squat*",'Andrew-SESSION'!$B$295:$B$302,0), MATCH("*3rd*",'Andrew-SESSION'!K$7:T$7,0))</f>
        <v>#N/A</v>
      </c>
      <c r="E203" s="131" t="e">
        <f>IF($A$200='Andrew-SESSION'!$A$295,INDEX('Andrew-SESSION'!$K$295:$T$302, MATCH("*Deadlift*",'Andrew-SESSION'!$B$295:$B$302,0), MATCH("*3rd*",'Andrew-SESSION'!$K$7:$T$7,0)),"")</f>
        <v>#N/A</v>
      </c>
      <c r="F203" s="131" t="e">
        <f>INDEX('Andrew-SESSION'!$L$295:$U$302, MATCH("*Deadlift*",'Andrew-SESSION'!$B$295:$B$302,0), MATCH("*3rd*",'Andrew-SESSION'!$K$7:$T$7,0))</f>
        <v>#N/A</v>
      </c>
      <c r="G203" s="131" t="e">
        <f>IF($A$200='Andrew-SESSION'!$A$295,INDEX('Andrew-SESSION'!$K$295:$T$302, MATCH("*Bench Press*",'Andrew-SESSION'!$B$295:$B$302,0), MATCH("*3rd*",'Andrew-SESSION'!$K$7:$T$7,0)),"")</f>
        <v>#N/A</v>
      </c>
      <c r="H203" s="131" t="e">
        <f>INDEX('Andrew-SESSION'!$L$295:$U$302, MATCH("*Bench Press*",'Andrew-SESSION'!$B$295:$B$302,0), MATCH("*3rd*",'Andrew-SESSION'!$K$7:$T$7,0))</f>
        <v>#N/A</v>
      </c>
      <c r="I203" s="132" t="e">
        <f>IF($A$200='Andrew-SESSION'!$A$295,INDEX('Andrew-SESSION'!$K$295:$T$302, MATCH("*Military*",'Andrew-SESSION'!$B$295:$B$302,0), MATCH("*3rd*",'Andrew-SESSION'!$K$7:$T$7,0)),"")</f>
        <v>#N/A</v>
      </c>
      <c r="J203" s="44" t="e">
        <f>INDEX('Andrew-SESSION'!$L$295:$U$302, MATCH("*Military*",'Andrew-SESSION'!$B$295:$B$302,0), MATCH("*3rd*",'Andrew-SESSION'!$K$7:$T$7,0))</f>
        <v>#N/A</v>
      </c>
      <c r="K203" s="131" t="e">
        <f>IF($A$200='Andrew-SESSION'!$A$295,INDEX('Andrew-SESSION'!$K$295:$T$302, MATCH("*Clean *",'Andrew-SESSION'!$B$295:$B$302,0), MATCH("*3rd*",'Andrew-SESSION'!$K$7:$T$7,0)),"")</f>
        <v>#N/A</v>
      </c>
      <c r="L203" s="44" t="e">
        <f>INDEX('Andrew-SESSION'!$L$295:$U$302, MATCH("*Clean *",'Andrew-SESSION'!$B$295:$B$302,0), MATCH("*3rd*",'Andrew-SESSION'!$K$7:$T$7,0))</f>
        <v>#N/A</v>
      </c>
      <c r="M203" s="131" t="e">
        <f>IF($A$200='Andrew-SESSION'!$A$295,INDEX('Andrew-SESSION'!$K$295:$T$302, MATCH("*Lat Pulldown*",'Andrew-SESSION'!$B$295:$B$302,0), MATCH("*3rd*",'Andrew-SESSION'!$K$7:$T$7,0)),"")</f>
        <v>#N/A</v>
      </c>
      <c r="N203" s="44" t="e">
        <f>INDEX('Andrew-SESSION'!$L$295:$U$302, MATCH("*Lat Pulldown*",'Andrew-SESSION'!$B$295:$B$302,0), MATCH("*3rd*",'Andrew-SESSION'!$K$7:$T$7,0))</f>
        <v>#N/A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IF($A$200='Andrew-SESSION'!$A$295,INDEX('Andrew-SESSION'!$K$295:$T$302, MATCH("*Squat*",'Andrew-SESSION'!$B$295:$B$302,0), MATCH("*4th*",'Andrew-SESSION'!$K$7:$T$7,0)),"")</f>
        <v>#N/A</v>
      </c>
      <c r="D204" s="132" t="e">
        <f>INDEX('Andrew-SESSION'!L$295:U$302, MATCH("*Squat*",'Andrew-SESSION'!$B$295:$B$302,0), MATCH("*4th*",'Andrew-SESSION'!K$7:T$7,0))</f>
        <v>#N/A</v>
      </c>
      <c r="E204" s="131" t="e">
        <f>IF($A$200='Andrew-SESSION'!$A$295,INDEX('Andrew-SESSION'!$K$295:$T$302, MATCH("*Deadlift*",'Andrew-SESSION'!$B$295:$B$302,0), MATCH("*4th*",'Andrew-SESSION'!$K$7:$T$7,0)),"")</f>
        <v>#N/A</v>
      </c>
      <c r="F204" s="131" t="e">
        <f>INDEX('Andrew-SESSION'!$L$295:$U$302, MATCH("*Deadlift*",'Andrew-SESSION'!$B$295:$B$302,0), MATCH("*4th*",'Andrew-SESSION'!$K$7:$T$7,0))</f>
        <v>#N/A</v>
      </c>
      <c r="G204" s="131" t="e">
        <f>IF($A$200='Andrew-SESSION'!$A$295,INDEX('Andrew-SESSION'!$K$295:$T$302, MATCH("*Bench Press*",'Andrew-SESSION'!$B$295:$B$302,0), MATCH("*4th*",'Andrew-SESSION'!$K$7:$T$7,0)),"")</f>
        <v>#N/A</v>
      </c>
      <c r="H204" s="131" t="e">
        <f>INDEX('Andrew-SESSION'!$L$295:$U$302, MATCH("*Bench Press*",'Andrew-SESSION'!$B$295:$B$302,0), MATCH("*4th*",'Andrew-SESSION'!$K$7:$T$7,0))</f>
        <v>#N/A</v>
      </c>
      <c r="I204" s="132" t="e">
        <f>IF($A$200='Andrew-SESSION'!$A$295,INDEX('Andrew-SESSION'!$K$295:$T$302, MATCH("*Military*",'Andrew-SESSION'!$B$295:$B$302,0), MATCH("*4th*",'Andrew-SESSION'!$K$7:$T$7,0)),"")</f>
        <v>#N/A</v>
      </c>
      <c r="J204" s="44" t="e">
        <f>INDEX('Andrew-SESSION'!$L$295:$U$302, MATCH("*Military*",'Andrew-SESSION'!$B$295:$B$302,0), MATCH("*4th*",'Andrew-SESSION'!$K$7:$T$7,0))</f>
        <v>#N/A</v>
      </c>
      <c r="K204" s="131" t="e">
        <f>IF($A$200='Andrew-SESSION'!$A$295,INDEX('Andrew-SESSION'!$K$295:$T$302, MATCH("*Clean *",'Andrew-SESSION'!$B$295:$B$302,0), MATCH("*4th*",'Andrew-SESSION'!$K$7:$T$7,0)),"")</f>
        <v>#N/A</v>
      </c>
      <c r="L204" s="44" t="e">
        <f>INDEX('Andrew-SESSION'!$L$295:$U$302, MATCH("*Clean *",'Andrew-SESSION'!$B$295:$B$302,0), MATCH("*4th*",'Andrew-SESSION'!$K$7:$T$7,0))</f>
        <v>#N/A</v>
      </c>
      <c r="M204" s="131" t="e">
        <f>IF($A$200='Andrew-SESSION'!$A$295,INDEX('Andrew-SESSION'!$K$295:$T$302, MATCH("*Lat Pulldown*",'Andrew-SESSION'!$B$295:$B$302,0), MATCH("*4th*",'Andrew-SESSION'!$K$7:$T$7,0)),"")</f>
        <v>#N/A</v>
      </c>
      <c r="N204" s="44" t="e">
        <f>INDEX('Andrew-SESSION'!$L$295:$U$302, MATCH("*Lat Pulldown*",'Andrew-SESSION'!$B$295:$B$302,0), MATCH("*4th*",'Andrew-SESSION'!$K$7:$T$7,0))</f>
        <v>#N/A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IF($A$200='Andrew-SESSION'!$A$295,INDEX('Andrew-SESSION'!$K$295:$T$302, MATCH("*Squat*",'Andrew-SESSION'!$B$295:$B$302,0), MATCH("*5th*",'Andrew-SESSION'!$K$7:$T$7,0)),"")</f>
        <v>#N/A</v>
      </c>
      <c r="D205" s="132" t="e">
        <f>INDEX('Andrew-SESSION'!L$295:U$302, MATCH("*Squat*",'Andrew-SESSION'!$B$295:$B$302,0), MATCH("*5th*",'Andrew-SESSION'!K$7:T$7,0))</f>
        <v>#N/A</v>
      </c>
      <c r="E205" s="131" t="e">
        <f>IF($A$200='Andrew-SESSION'!$A$295,INDEX('Andrew-SESSION'!$K$295:$T$302, MATCH("*Deadlift*",'Andrew-SESSION'!$B$295:$B$302,0), MATCH("*5th*",'Andrew-SESSION'!$K$7:$T$7,0)),"")</f>
        <v>#N/A</v>
      </c>
      <c r="F205" s="131" t="e">
        <f>INDEX('Andrew-SESSION'!$L$295:$U$302, MATCH("*Deadlift*",'Andrew-SESSION'!$B$295:$B$302,0), MATCH("*5th*",'Andrew-SESSION'!$K$7:$T$7,0))</f>
        <v>#N/A</v>
      </c>
      <c r="G205" s="131" t="e">
        <f>IF($A$200='Andrew-SESSION'!$A$295,INDEX('Andrew-SESSION'!$K$295:$T$302, MATCH("*Bench Press*",'Andrew-SESSION'!$B$295:$B$302,0), MATCH("*5th*",'Andrew-SESSION'!$K$7:$T$7,0)),"")</f>
        <v>#N/A</v>
      </c>
      <c r="H205" s="131" t="e">
        <f>INDEX('Andrew-SESSION'!$L$295:$U$302, MATCH("*Bench Press*",'Andrew-SESSION'!$B$295:$B$302,0), MATCH("*5th*",'Andrew-SESSION'!$K$7:$T$7,0))</f>
        <v>#N/A</v>
      </c>
      <c r="I205" s="132" t="e">
        <f>IF($A$200='Andrew-SESSION'!$A$295,INDEX('Andrew-SESSION'!$K$295:$T$302, MATCH("*Military*",'Andrew-SESSION'!$B$295:$B$302,0), MATCH("*5th*",'Andrew-SESSION'!$K$7:$T$7,0)),"")</f>
        <v>#N/A</v>
      </c>
      <c r="J205" s="44" t="e">
        <f>INDEX('Andrew-SESSION'!$L$295:$U$302, MATCH("*Military*",'Andrew-SESSION'!$B$295:$B$302,0), MATCH("*5th*",'Andrew-SESSION'!$K$7:$T$7,0))</f>
        <v>#N/A</v>
      </c>
      <c r="K205" s="131" t="e">
        <f>IF($A$200='Andrew-SESSION'!$A$295,INDEX('Andrew-SESSION'!$K$295:$T$302, MATCH("*Clean *",'Andrew-SESSION'!$B$295:$B$302,0), MATCH("*5th*",'Andrew-SESSION'!$K$7:$T$7,0)),"")</f>
        <v>#N/A</v>
      </c>
      <c r="L205" s="44" t="e">
        <f>INDEX('Andrew-SESSION'!$L$295:$U$302, MATCH("*Clean *",'Andrew-SESSION'!$B$295:$B$302,0), MATCH("*5th*",'Andrew-SESSION'!$K$7:$T$7,0))</f>
        <v>#N/A</v>
      </c>
      <c r="M205" s="131" t="e">
        <f>IF($A$200='Andrew-SESSION'!$A$295,INDEX('Andrew-SESSION'!$K$295:$T$302, MATCH("*Lat Pulldown*",'Andrew-SESSION'!$B$295:$B$302,0), MATCH("*5th*",'Andrew-SESSION'!$K$7:$T$7,0)),"")</f>
        <v>#N/A</v>
      </c>
      <c r="N205" s="44" t="e">
        <f>INDEX('Andrew-SESSION'!$L$295:$U$302, MATCH("*Lat Pulldown*",'Andrew-SESSION'!$B$295:$B$302,0), MATCH("*5th*",'Andrew-SESSION'!$K$7:$T$7,0))</f>
        <v>#N/A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'Andrew-SESSION'!A304</f>
        <v>42401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>
        <f>MAX(E207:E211)</f>
        <v>70</v>
      </c>
      <c r="F206" s="116">
        <f t="array" ref="F206">MAX(IF(E207:E211=E206,F207:F211))</f>
        <v>10</v>
      </c>
      <c r="G206" s="116">
        <f>MAX(G207:G211)</f>
        <v>70</v>
      </c>
      <c r="H206" s="116">
        <f t="array" ref="H206">MAX(IF(G207:G211=G206,H207:H211))</f>
        <v>12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 t="e">
        <f>MAX(M207:M211)</f>
        <v>#N/A</v>
      </c>
      <c r="N206" s="117" t="e">
        <f t="array" ref="N206">MAX(IF(M207:M211=M206,N207:N211))</f>
        <v>#N/A</v>
      </c>
      <c r="O206" s="152" t="e">
        <f>IF($A$206='Andrew-SESSION'!$A$304,INDEX('Andrew-SESSION'!$K$304:$T$311, MATCH("*1k Row*",'Andrew-SESSION'!$B$304:$B$311,0), MATCH("*1st*",'Andrew-SESSION'!$K$7:$T$7,0)),"")</f>
        <v>#N/A</v>
      </c>
      <c r="P206" s="152" t="e">
        <f>IF($A$206='Andrew-SESSION'!$A$304,INDEX('Andrew-SESSION'!$K$304:$T$311, MATCH("*HIIT*",'Andrew-SESSION'!$B$304:$B$311,0), MATCH("*1st*",'Andrew-SESSION'!$K$7:$T$7,0)),"")</f>
        <v>#N/A</v>
      </c>
      <c r="Q206" s="119" t="e">
        <f>INDEX('Andrew-SESSION'!$L$304:$U$311, MATCH("*HIIT*",'Andrew-SESSION'!$B$304:$B$311,0), MATCH("*1st*",'Andrew-SESSION'!$K$7:$T$7,0))</f>
        <v>#N/A</v>
      </c>
      <c r="R206" s="119">
        <f>'Andrew-SESSION'!U313</f>
        <v>0</v>
      </c>
      <c r="S206" s="116"/>
      <c r="T206" s="116"/>
      <c r="U206" s="120">
        <f>'Andrew-SESSION'!A314</f>
        <v>0</v>
      </c>
      <c r="V206" s="120">
        <f>'Andrew-SESSION'!A315</f>
        <v>0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IF($A$206='Andrew-SESSION'!$A$304,INDEX('Andrew-SESSION'!$K$304:$T$311, MATCH("*Squat*",'Andrew-SESSION'!$B$304:$B$311,0), MATCH("*1st*",'Andrew-SESSION'!$K$7:$T$7,0)),"")</f>
        <v>#N/A</v>
      </c>
      <c r="D207" s="132" t="e">
        <f>INDEX('Andrew-SESSION'!L$304:U$311, MATCH("*Squat*",'Andrew-SESSION'!$B$304:$B$311,0), MATCH("*1st*",'Andrew-SESSION'!K$7:T$7,0))</f>
        <v>#N/A</v>
      </c>
      <c r="E207" s="131">
        <f>IF($A$206='Andrew-SESSION'!$A$304,INDEX('Andrew-SESSION'!$K$304:$T$311, MATCH("*Deadlift*",'Andrew-SESSION'!$B$304:$B$311,0), MATCH("*1st*",'Andrew-SESSION'!$K$7:$T$7,0)),"")</f>
        <v>40</v>
      </c>
      <c r="F207" s="131">
        <f>INDEX('Andrew-SESSION'!$L$304:$U$311, MATCH("*Deadlift*",'Andrew-SESSION'!$B$304:$B$311,0), MATCH("*1st*",'Andrew-SESSION'!$K$7:$T$7,0))</f>
        <v>10</v>
      </c>
      <c r="G207" s="131">
        <f>IF($A$206='Andrew-SESSION'!$A$304,INDEX('Andrew-SESSION'!$K$304:$T$311, MATCH("*Bench Press*",'Andrew-SESSION'!$B$304:$B$311,0), MATCH("*1st*",'Andrew-SESSION'!$K$7:$T$7,0)),"")</f>
        <v>65</v>
      </c>
      <c r="H207" s="131">
        <f>INDEX('Andrew-SESSION'!$L$304:$U$311, MATCH("*Bench Press*",'Andrew-SESSION'!$B$304:$B$311,0), MATCH("*1st*",'Andrew-SESSION'!$K$7:$T$7,0))</f>
        <v>12</v>
      </c>
      <c r="I207" s="132" t="e">
        <f>IF($A$206='Andrew-SESSION'!$A$304,INDEX('Andrew-SESSION'!$K$304:$T$311, MATCH("*Military*",'Andrew-SESSION'!$B$304:$B$311,0), MATCH("*1st*",'Andrew-SESSION'!$K$7:$T$7,0)),"")</f>
        <v>#N/A</v>
      </c>
      <c r="J207" s="48" t="e">
        <f>INDEX('Andrew-SESSION'!$L$304:$U$311, MATCH("*Military*",'Andrew-SESSION'!$B$304:$B$311,0), MATCH("*1st*",'Andrew-SESSION'!$K$7:$T$7,0))</f>
        <v>#N/A</v>
      </c>
      <c r="K207" s="131" t="e">
        <f>IF($A$206='Andrew-SESSION'!$A$304,INDEX('Andrew-SESSION'!$K$304:$T$311, MATCH("*Clean *",'Andrew-SESSION'!$B$304:$B$311,0), MATCH("*1st*",'Andrew-SESSION'!$K$7:$T$7,0)),"")</f>
        <v>#N/A</v>
      </c>
      <c r="L207" s="48" t="e">
        <f>INDEX('Andrew-SESSION'!$L$304:$U$311, MATCH("*Clean *",'Andrew-SESSION'!$B$304:$B$311,0), MATCH("*1st*",'Andrew-SESSION'!$K$7:$T$7,0))</f>
        <v>#N/A</v>
      </c>
      <c r="M207" s="131" t="e">
        <f>IF($A$206='Andrew-SESSION'!$A$304,INDEX('Andrew-SESSION'!$K$304:$T$311, MATCH("*Lat Pulldown*",'Andrew-SESSION'!$B$304:$B$311,0), MATCH("*1st*",'Andrew-SESSION'!$K$7:$T$7,0)),"")</f>
        <v>#N/A</v>
      </c>
      <c r="N207" s="48" t="e">
        <f>INDEX('Andrew-SESSION'!$L$304:$U$311, MATCH("*Lat Pulldown*",'Andrew-SESSION'!$B$304:$B$311,0), MATCH("*1st*",'Andrew-SESSION'!$K$7:$T$7,0))</f>
        <v>#N/A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IF($A$206='Andrew-SESSION'!$A$304,INDEX('Andrew-SESSION'!$K$304:$T$311, MATCH("*Squat*",'Andrew-SESSION'!$B$304:$B$311,0), MATCH("*2nd*",'Andrew-SESSION'!$K$7:$T$7,0)),"")</f>
        <v>#N/A</v>
      </c>
      <c r="D208" s="132" t="e">
        <f>INDEX('Andrew-SESSION'!L$304:U$311, MATCH("*Squat*",'Andrew-SESSION'!$B$304:$B$311,0), MATCH("*2nd*",'Andrew-SESSION'!K$7:T$7,0))</f>
        <v>#N/A</v>
      </c>
      <c r="E208" s="131">
        <f>IF($A$206='Andrew-SESSION'!$A$304,INDEX('Andrew-SESSION'!$K$304:$T$311, MATCH("*Deadlift*",'Andrew-SESSION'!$B$304:$B$311,0), MATCH("*2ND*",'Andrew-SESSION'!$K$7:$T$7,0)),"")</f>
        <v>50</v>
      </c>
      <c r="F208" s="131">
        <f>INDEX('Andrew-SESSION'!$L$304:$U$311, MATCH("*Deadlift*",'Andrew-SESSION'!$B$304:$B$311,0), MATCH("*2nd*",'Andrew-SESSION'!$K$7:$T$7,0))</f>
        <v>10</v>
      </c>
      <c r="G208" s="131">
        <f>IF($A$206='Andrew-SESSION'!$A$304,INDEX('Andrew-SESSION'!$K$304:$T$311, MATCH("*Bench Press*",'Andrew-SESSION'!$B$304:$B$311,0), MATCH("*2ND*",'Andrew-SESSION'!$K$7:$T$7,0)),"")</f>
        <v>70</v>
      </c>
      <c r="H208" s="131">
        <f>INDEX('Andrew-SESSION'!$L$304:$U$311, MATCH("*Bench Press*",'Andrew-SESSION'!$B$304:$B$311,0), MATCH("*2nd*",'Andrew-SESSION'!$K$7:$T$7,0))</f>
        <v>12</v>
      </c>
      <c r="I208" s="132" t="e">
        <f>IF($A$206='Andrew-SESSION'!$A$304,INDEX('Andrew-SESSION'!$K$304:$T$311, MATCH("*Military*",'Andrew-SESSION'!$B$304:$B$311,0), MATCH("*2ND*",'Andrew-SESSION'!$K$7:$T$7,0)),"")</f>
        <v>#N/A</v>
      </c>
      <c r="J208" s="44" t="e">
        <f>INDEX('Andrew-SESSION'!$L$304:$U$311, MATCH("*Military*",'Andrew-SESSION'!$B$304:$B$311,0), MATCH("*2nd*",'Andrew-SESSION'!$K$7:$T$7,0))</f>
        <v>#N/A</v>
      </c>
      <c r="K208" s="131" t="e">
        <f>IF($A$206='Andrew-SESSION'!$A$304,INDEX('Andrew-SESSION'!$K$304:$T$311, MATCH("*Clean *",'Andrew-SESSION'!$B$304:$B$311,0), MATCH("*2ND*",'Andrew-SESSION'!$K$7:$T$7,0)),"")</f>
        <v>#N/A</v>
      </c>
      <c r="L208" s="44" t="e">
        <f>INDEX('Andrew-SESSION'!$L$304:$U$311, MATCH("*Clean *",'Andrew-SESSION'!$B$304:$B$311,0), MATCH("*2nd*",'Andrew-SESSION'!$K$7:$T$7,0))</f>
        <v>#N/A</v>
      </c>
      <c r="M208" s="131" t="e">
        <f>IF($A$206='Andrew-SESSION'!$A$304,INDEX('Andrew-SESSION'!$K$304:$T$311, MATCH("*Lat Pulldown*",'Andrew-SESSION'!$B$304:$B$311,0), MATCH("*2ND*",'Andrew-SESSION'!$K$7:$T$7,0)),"")</f>
        <v>#N/A</v>
      </c>
      <c r="N208" s="44" t="e">
        <f>INDEX('Andrew-SESSION'!$L$304:$U$311, MATCH("*Lat Pulldown*",'Andrew-SESSION'!$B$304:$B$311,0), MATCH("*2nd*",'Andrew-SESSION'!$K$7:$T$7,0))</f>
        <v>#N/A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IF($A$206='Andrew-SESSION'!$A$304,INDEX('Andrew-SESSION'!$K$304:$T$311, MATCH("*Squat*",'Andrew-SESSION'!$B$304:$B$311,0), MATCH("*3rd*",'Andrew-SESSION'!$K$7:$T$7,0)),"")</f>
        <v>#N/A</v>
      </c>
      <c r="D209" s="132" t="e">
        <f>INDEX('Andrew-SESSION'!L$304:U$311, MATCH("*Squat*",'Andrew-SESSION'!$B$304:$B$311,0), MATCH("*3rd*",'Andrew-SESSION'!K$7:T$7,0))</f>
        <v>#N/A</v>
      </c>
      <c r="E209" s="131">
        <f>IF($A$206='Andrew-SESSION'!$A$304,INDEX('Andrew-SESSION'!$K$304:$T$311, MATCH("*Deadlift*",'Andrew-SESSION'!$B$304:$B$311,0), MATCH("*3rd*",'Andrew-SESSION'!$K$7:$T$7,0)),"")</f>
        <v>60</v>
      </c>
      <c r="F209" s="131">
        <f>INDEX('Andrew-SESSION'!$L$304:$U$311, MATCH("*Deadlift*",'Andrew-SESSION'!$B$304:$B$311,0), MATCH("*3rd*",'Andrew-SESSION'!$K$7:$T$7,0))</f>
        <v>10</v>
      </c>
      <c r="G209" s="131">
        <f>IF($A$206='Andrew-SESSION'!$A$304,INDEX('Andrew-SESSION'!$K$304:$T$311, MATCH("*Bench Press*",'Andrew-SESSION'!$B$304:$B$311,0), MATCH("*3rd*",'Andrew-SESSION'!$K$7:$T$7,0)),"")</f>
        <v>70</v>
      </c>
      <c r="H209" s="131">
        <f>INDEX('Andrew-SESSION'!$L$304:$U$311, MATCH("*Bench Press*",'Andrew-SESSION'!$B$304:$B$311,0), MATCH("*3rd*",'Andrew-SESSION'!$K$7:$T$7,0))</f>
        <v>12</v>
      </c>
      <c r="I209" s="132" t="e">
        <f>IF($A$206='Andrew-SESSION'!$A$304,INDEX('Andrew-SESSION'!$K$304:$T$311, MATCH("*Military*",'Andrew-SESSION'!$B$304:$B$311,0), MATCH("*3rd*",'Andrew-SESSION'!$K$7:$T$7,0)),"")</f>
        <v>#N/A</v>
      </c>
      <c r="J209" s="44" t="e">
        <f>INDEX('Andrew-SESSION'!$L$304:$U$311, MATCH("*Military*",'Andrew-SESSION'!$B$304:$B$311,0), MATCH("*3rd*",'Andrew-SESSION'!$K$7:$T$7,0))</f>
        <v>#N/A</v>
      </c>
      <c r="K209" s="131" t="e">
        <f>IF($A$206='Andrew-SESSION'!$A$304,INDEX('Andrew-SESSION'!$K$304:$T$311, MATCH("*Clean *",'Andrew-SESSION'!$B$304:$B$311,0), MATCH("*3rd*",'Andrew-SESSION'!$K$7:$T$7,0)),"")</f>
        <v>#N/A</v>
      </c>
      <c r="L209" s="44" t="e">
        <f>INDEX('Andrew-SESSION'!$L$304:$U$311, MATCH("*Clean *",'Andrew-SESSION'!$B$304:$B$311,0), MATCH("*3rd*",'Andrew-SESSION'!$K$7:$T$7,0))</f>
        <v>#N/A</v>
      </c>
      <c r="M209" s="131" t="e">
        <f>IF($A$206='Andrew-SESSION'!$A$304,INDEX('Andrew-SESSION'!$K$304:$T$311, MATCH("*Lat Pulldown*",'Andrew-SESSION'!$B$304:$B$311,0), MATCH("*3rd*",'Andrew-SESSION'!$K$7:$T$7,0)),"")</f>
        <v>#N/A</v>
      </c>
      <c r="N209" s="44" t="e">
        <f>INDEX('Andrew-SESSION'!$L$304:$U$311, MATCH("*Lat Pulldown*",'Andrew-SESSION'!$B$304:$B$311,0), MATCH("*3rd*",'Andrew-SESSION'!$K$7:$T$7,0))</f>
        <v>#N/A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IF($A$206='Andrew-SESSION'!$A$304,INDEX('Andrew-SESSION'!$K$304:$T$311, MATCH("*Squat*",'Andrew-SESSION'!$B$304:$B$311,0), MATCH("*4th*",'Andrew-SESSION'!$K$7:$T$7,0)),"")</f>
        <v>#N/A</v>
      </c>
      <c r="D210" s="132" t="e">
        <f>INDEX('Andrew-SESSION'!L$304:U$311, MATCH("*Squat*",'Andrew-SESSION'!$B$304:$B$311,0), MATCH("*4th*",'Andrew-SESSION'!K$7:T$7,0))</f>
        <v>#N/A</v>
      </c>
      <c r="E210" s="131">
        <f>IF($A$206='Andrew-SESSION'!$A$304,INDEX('Andrew-SESSION'!$K$304:$T$311, MATCH("*Deadlift*",'Andrew-SESSION'!$B$304:$B$311,0), MATCH("*4th*",'Andrew-SESSION'!$K$7:$T$7,0)),"")</f>
        <v>70</v>
      </c>
      <c r="F210" s="131">
        <f>INDEX('Andrew-SESSION'!$L$304:$U$311, MATCH("*Deadlift*",'Andrew-SESSION'!$B$304:$B$311,0), MATCH("*4th*",'Andrew-SESSION'!$K$7:$T$7,0))</f>
        <v>10</v>
      </c>
      <c r="G210" s="131">
        <f>IF($A$206='Andrew-SESSION'!$A$304,INDEX('Andrew-SESSION'!$K$304:$T$311, MATCH("*Bench Press*",'Andrew-SESSION'!$B$304:$B$311,0), MATCH("*4th*",'Andrew-SESSION'!$K$7:$T$7,0)),"")</f>
        <v>60</v>
      </c>
      <c r="H210" s="131">
        <f>INDEX('Andrew-SESSION'!$L$304:$U$311, MATCH("*Bench Press*",'Andrew-SESSION'!$B$304:$B$311,0), MATCH("*4th*",'Andrew-SESSION'!$K$7:$T$7,0))</f>
        <v>5</v>
      </c>
      <c r="I210" s="132" t="e">
        <f>IF($A$206='Andrew-SESSION'!$A$304,INDEX('Andrew-SESSION'!$K$304:$T$311, MATCH("*Military*",'Andrew-SESSION'!$B$304:$B$311,0), MATCH("*4th*",'Andrew-SESSION'!$K$7:$T$7,0)),"")</f>
        <v>#N/A</v>
      </c>
      <c r="J210" s="44" t="e">
        <f>INDEX('Andrew-SESSION'!$L$304:$U$311, MATCH("*Military*",'Andrew-SESSION'!$B$304:$B$311,0), MATCH("*4th*",'Andrew-SESSION'!$K$7:$T$7,0))</f>
        <v>#N/A</v>
      </c>
      <c r="K210" s="131" t="e">
        <f>IF($A$206='Andrew-SESSION'!$A$304,INDEX('Andrew-SESSION'!$K$304:$T$311, MATCH("*Clean *",'Andrew-SESSION'!$B$304:$B$311,0), MATCH("*4th*",'Andrew-SESSION'!$K$7:$T$7,0)),"")</f>
        <v>#N/A</v>
      </c>
      <c r="L210" s="44" t="e">
        <f>INDEX('Andrew-SESSION'!$L$304:$U$311, MATCH("*Clean *",'Andrew-SESSION'!$B$304:$B$311,0), MATCH("*4th*",'Andrew-SESSION'!$K$7:$T$7,0))</f>
        <v>#N/A</v>
      </c>
      <c r="M210" s="131" t="e">
        <f>IF($A$206='Andrew-SESSION'!$A$304,INDEX('Andrew-SESSION'!$K$304:$T$311, MATCH("*Lat Pulldown*",'Andrew-SESSION'!$B$304:$B$311,0), MATCH("*4th*",'Andrew-SESSION'!$K$7:$T$7,0)),"")</f>
        <v>#N/A</v>
      </c>
      <c r="N210" s="44" t="e">
        <f>INDEX('Andrew-SESSION'!$L$304:$U$311, MATCH("*Lat Pulldown*",'Andrew-SESSION'!$B$304:$B$311,0), MATCH("*4th*",'Andrew-SESSION'!$K$7:$T$7,0))</f>
        <v>#N/A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IF($A$206='Andrew-SESSION'!$A$304,INDEX('Andrew-SESSION'!$K$304:$T$311, MATCH("*Squat*",'Andrew-SESSION'!$B$304:$B$311,0), MATCH("*5th*",'Andrew-SESSION'!$K$7:$T$7,0)),"")</f>
        <v>#N/A</v>
      </c>
      <c r="D211" s="132" t="e">
        <f>INDEX('Andrew-SESSION'!L$304:U$311, MATCH("*Squat*",'Andrew-SESSION'!$B$304:$B$311,0), MATCH("*5th*",'Andrew-SESSION'!K$7:T$7,0))</f>
        <v>#N/A</v>
      </c>
      <c r="E211" s="131">
        <f>IF($A$206='Andrew-SESSION'!$A$304,INDEX('Andrew-SESSION'!$K$304:$T$311, MATCH("*Deadlift*",'Andrew-SESSION'!$B$304:$B$311,0), MATCH("*5th*",'Andrew-SESSION'!$K$7:$T$7,0)),"")</f>
        <v>0</v>
      </c>
      <c r="F211" s="131">
        <f>INDEX('Andrew-SESSION'!$L$304:$U$311, MATCH("*Deadlift*",'Andrew-SESSION'!$B$304:$B$311,0), MATCH("*5th*",'Andrew-SESSION'!$K$7:$T$7,0))</f>
        <v>0</v>
      </c>
      <c r="G211" s="131">
        <f>IF($A$206='Andrew-SESSION'!$A$304,INDEX('Andrew-SESSION'!$K$304:$T$311, MATCH("*Bench Press*",'Andrew-SESSION'!$B$304:$B$311,0), MATCH("*5th*",'Andrew-SESSION'!$K$7:$T$7,0)),"")</f>
        <v>40</v>
      </c>
      <c r="H211" s="131">
        <f>INDEX('Andrew-SESSION'!$L$304:$U$311, MATCH("*Bench Press*",'Andrew-SESSION'!$B$304:$B$311,0), MATCH("*5th*",'Andrew-SESSION'!$K$7:$T$7,0))</f>
        <v>7</v>
      </c>
      <c r="I211" s="132" t="e">
        <f>IF($A$206='Andrew-SESSION'!$A$304,INDEX('Andrew-SESSION'!$K$304:$T$311, MATCH("*Military*",'Andrew-SESSION'!$B$304:$B$311,0), MATCH("*5th*",'Andrew-SESSION'!$K$7:$T$7,0)),"")</f>
        <v>#N/A</v>
      </c>
      <c r="J211" s="44" t="e">
        <f>INDEX('Andrew-SESSION'!$L$304:$U$311, MATCH("*Military*",'Andrew-SESSION'!$B$304:$B$311,0), MATCH("*5th*",'Andrew-SESSION'!$K$7:$T$7,0))</f>
        <v>#N/A</v>
      </c>
      <c r="K211" s="131" t="e">
        <f>IF($A$206='Andrew-SESSION'!$A$304,INDEX('Andrew-SESSION'!$K$304:$T$311, MATCH("*Clean *",'Andrew-SESSION'!$B$304:$B$311,0), MATCH("*5th*",'Andrew-SESSION'!$K$7:$T$7,0)),"")</f>
        <v>#N/A</v>
      </c>
      <c r="L211" s="44" t="e">
        <f>INDEX('Andrew-SESSION'!$L$304:$U$311, MATCH("*Clean *",'Andrew-SESSION'!$B$304:$B$311,0), MATCH("*5th*",'Andrew-SESSION'!$K$7:$T$7,0))</f>
        <v>#N/A</v>
      </c>
      <c r="M211" s="131" t="e">
        <f>IF($A$206='Andrew-SESSION'!$A$304,INDEX('Andrew-SESSION'!$K$304:$T$311, MATCH("*Lat Pulldown*",'Andrew-SESSION'!$B$304:$B$311,0), MATCH("*5th*",'Andrew-SESSION'!$K$7:$T$7,0)),"")</f>
        <v>#N/A</v>
      </c>
      <c r="N211" s="44" t="e">
        <f>INDEX('Andrew-SESSION'!$L$304:$U$311, MATCH("*Lat Pulldown*",'Andrew-SESSION'!$B$304:$B$311,0), MATCH("*5th*",'Andrew-SESSION'!$K$7:$T$7,0))</f>
        <v>#N/A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'Andrew-SESSION'!A313</f>
        <v>42418</v>
      </c>
      <c r="B212" s="116" t="s">
        <v>84</v>
      </c>
      <c r="C212" s="117">
        <f>MAX(C213:C217)</f>
        <v>40</v>
      </c>
      <c r="D212" s="116">
        <f t="array" ref="D212">MAX(IF(C213:C217=C212,D213:D217))</f>
        <v>15</v>
      </c>
      <c r="E212" s="116" t="e">
        <f>MAX(E213:E217)</f>
        <v>#N/A</v>
      </c>
      <c r="F212" s="116" t="e">
        <f t="array" ref="F212">MAX(IF(E213:E217=E212,F213:F217))</f>
        <v>#N/A</v>
      </c>
      <c r="G212" s="116" t="e">
        <f>MAX(G213:G217)</f>
        <v>#N/A</v>
      </c>
      <c r="H212" s="116" t="e">
        <f t="array" ref="H212">MAX(IF(G213:G217=G212,H213:H217))</f>
        <v>#N/A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IF($A$212='Andrew-SESSION'!$A$313,INDEX('Andrew-SESSION'!$K$313:$T$320, MATCH("*1k Row*",'Andrew-SESSION'!$B$313:$B$320,0), MATCH("*1st*",'Andrew-SESSION'!$K$7:$T$7,0)),"")</f>
        <v>#N/A</v>
      </c>
      <c r="P212" s="152" t="e">
        <f>IF($A$212='Andrew-SESSION'!$A$313,INDEX('Andrew-SESSION'!$K$313:$T$320, MATCH("*HIIT*",'Andrew-SESSION'!$B$313:$B$320,0), MATCH("*1st*",'Andrew-SESSION'!$K$7:$T$7,0)),"")</f>
        <v>#N/A</v>
      </c>
      <c r="Q212" s="119" t="e">
        <f>INDEX('Andrew-SESSION'!$L$313:$U$320, MATCH("*HIIT*",'Andrew-SESSION'!$B$313:$B$320,0), MATCH("*1st*",'Andrew-SESSION'!$K$7:$T$7,0))</f>
        <v>#N/A</v>
      </c>
      <c r="R212" s="119">
        <f>'Andrew-SESSION'!U322</f>
        <v>0</v>
      </c>
      <c r="S212" s="116"/>
      <c r="T212" s="116"/>
      <c r="U212" s="120">
        <f>'Andrew-SESSION'!A323</f>
        <v>0</v>
      </c>
      <c r="V212" s="120">
        <f>'Andrew-SESSION'!A324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>
        <f>IF($A$212='Andrew-SESSION'!$A$313,INDEX('Andrew-SESSION'!$K$313:$T$320, MATCH("*Squat*",'Andrew-SESSION'!$B$313:$B$320,0), MATCH("*1st*",'Andrew-SESSION'!$K$7:$T$7,0)),"")</f>
        <v>40</v>
      </c>
      <c r="D213" s="132">
        <f>INDEX('Andrew-SESSION'!L$313:U$320, MATCH("*Squat*",'Andrew-SESSION'!$B$313:$B$320,0), MATCH("*1st*",'Andrew-SESSION'!K$7:T$7,0))</f>
        <v>15</v>
      </c>
      <c r="E213" s="131" t="e">
        <f>IF($A$212='Andrew-SESSION'!$A$313,INDEX('Andrew-SESSION'!$K$313:$T$320, MATCH("*Deadlift*",'Andrew-SESSION'!$B$313:$B$320,0), MATCH("*1st*",'Andrew-SESSION'!$K$7:$T$7,0)),"")</f>
        <v>#N/A</v>
      </c>
      <c r="F213" s="131" t="e">
        <f>INDEX('Andrew-SESSION'!$L$313:$U$320, MATCH("*Deadlift*",'Andrew-SESSION'!$B$313:$B$320,0), MATCH("*1st*",'Andrew-SESSION'!$K$7:$T$7,0))</f>
        <v>#N/A</v>
      </c>
      <c r="G213" s="131" t="e">
        <f>IF($A$212='Andrew-SESSION'!$A$313,INDEX('Andrew-SESSION'!$K$313:$T$320, MATCH("*Bench Press*",'Andrew-SESSION'!$B$313:$B$320,0), MATCH("*1st*",'Andrew-SESSION'!$K$7:$T$7,0)),"")</f>
        <v>#N/A</v>
      </c>
      <c r="H213" s="131" t="e">
        <f>INDEX('Andrew-SESSION'!$L$313:$U$320, MATCH("*Bench Press*",'Andrew-SESSION'!$B$313:$B$320,0), MATCH("*1st*",'Andrew-SESSION'!$K$7:$T$7,0))</f>
        <v>#N/A</v>
      </c>
      <c r="I213" s="132" t="e">
        <f>IF($A$212='Andrew-SESSION'!$A$313,INDEX('Andrew-SESSION'!$K$313:$T$320, MATCH("*Military*",'Andrew-SESSION'!$B$313:$B$320,0), MATCH("*1st*",'Andrew-SESSION'!$K$7:$T$7,0)),"")</f>
        <v>#N/A</v>
      </c>
      <c r="J213" s="48" t="e">
        <f>INDEX('Andrew-SESSION'!$L$313:$U$320, MATCH("*Military*",'Andrew-SESSION'!$B$313:$B$320,0), MATCH("*1st*",'Andrew-SESSION'!$K$7:$T$7,0))</f>
        <v>#N/A</v>
      </c>
      <c r="K213" s="131" t="e">
        <f>IF($A$212='Andrew-SESSION'!$A$313,INDEX('Andrew-SESSION'!$K$313:$T$320, MATCH("*Clean *",'Andrew-SESSION'!$B$313:$B$320,0), MATCH("*1st*",'Andrew-SESSION'!$K$7:$T$7,0)),"")</f>
        <v>#N/A</v>
      </c>
      <c r="L213" s="48" t="e">
        <f>INDEX('Andrew-SESSION'!$L$313:$U$320, MATCH("*Clean *",'Andrew-SESSION'!$B$313:$B$320,0), MATCH("*1st*",'Andrew-SESSION'!$K$7:$T$7,0))</f>
        <v>#N/A</v>
      </c>
      <c r="M213" s="131" t="e">
        <f>IF($A$212='Andrew-SESSION'!$A$313,INDEX('Andrew-SESSION'!$K$313:$T$320, MATCH("*Lat Pulldown*",'Andrew-SESSION'!$B$313:$B$320,0), MATCH("*1st*",'Andrew-SESSION'!$K$7:$T$7,0)),"")</f>
        <v>#N/A</v>
      </c>
      <c r="N213" s="48" t="e">
        <f>INDEX('Andrew-SESSION'!$L$313:$U$320, MATCH("*Lat Pulldown*",'Andrew-SESSION'!$B$313:$B$320,0), MATCH("*1st*",'Andrew-SESSION'!$K$7:$T$7,0))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>
        <f>IF($A$212='Andrew-SESSION'!$A$313,INDEX('Andrew-SESSION'!$K$313:$T$320, MATCH("*Squat*",'Andrew-SESSION'!$B$313:$B$320,0), MATCH("*2nd*",'Andrew-SESSION'!$K$7:$T$7,0)),"")</f>
        <v>40</v>
      </c>
      <c r="D214" s="132">
        <f>INDEX('Andrew-SESSION'!L$313:U$320, MATCH("*Squat*",'Andrew-SESSION'!$B$313:$B$320,0), MATCH("*2nd*",'Andrew-SESSION'!K$7:T$7,0))</f>
        <v>15</v>
      </c>
      <c r="E214" s="131" t="e">
        <f>IF($A$212='Andrew-SESSION'!$A$313,INDEX('Andrew-SESSION'!$K$313:$T$320, MATCH("*Deadlift*",'Andrew-SESSION'!$B$313:$B$320,0), MATCH("*2ND*",'Andrew-SESSION'!$K$7:$T$7,0)),"")</f>
        <v>#N/A</v>
      </c>
      <c r="F214" s="131" t="e">
        <f>INDEX('Andrew-SESSION'!$L$313:$U$320, MATCH("*Deadlift*",'Andrew-SESSION'!$B$313:$B$320,0), MATCH("*2nd*",'Andrew-SESSION'!$K$7:$T$7,0))</f>
        <v>#N/A</v>
      </c>
      <c r="G214" s="131" t="e">
        <f>IF($A$212='Andrew-SESSION'!$A$313,INDEX('Andrew-SESSION'!$K$313:$T$320, MATCH("*Bench Press*",'Andrew-SESSION'!$B$313:$B$320,0), MATCH("*2ND*",'Andrew-SESSION'!$K$7:$T$7,0)),"")</f>
        <v>#N/A</v>
      </c>
      <c r="H214" s="131" t="e">
        <f>INDEX('Andrew-SESSION'!$L$313:$U$320, MATCH("*Bench Press*",'Andrew-SESSION'!$B$313:$B$320,0), MATCH("*2nd*",'Andrew-SESSION'!$K$7:$T$7,0))</f>
        <v>#N/A</v>
      </c>
      <c r="I214" s="132" t="e">
        <f>IF($A$212='Andrew-SESSION'!$A$313,INDEX('Andrew-SESSION'!$K$313:$T$320, MATCH("*Military*",'Andrew-SESSION'!$B$313:$B$320,0), MATCH("*2ND*",'Andrew-SESSION'!$K$7:$T$7,0)),"")</f>
        <v>#N/A</v>
      </c>
      <c r="J214" s="44" t="e">
        <f>INDEX('Andrew-SESSION'!$L$313:$U$320, MATCH("*Military*",'Andrew-SESSION'!$B$313:$B$320,0), MATCH("*2nd*",'Andrew-SESSION'!$K$7:$T$7,0))</f>
        <v>#N/A</v>
      </c>
      <c r="K214" s="131" t="e">
        <f>IF($A$212='Andrew-SESSION'!$A$313,INDEX('Andrew-SESSION'!$K$313:$T$320, MATCH("*Clean *",'Andrew-SESSION'!$B$313:$B$320,0), MATCH("*2ND*",'Andrew-SESSION'!$K$7:$T$7,0)),"")</f>
        <v>#N/A</v>
      </c>
      <c r="L214" s="44" t="e">
        <f>INDEX('Andrew-SESSION'!$L$313:$U$320, MATCH("*Clean *",'Andrew-SESSION'!$B$313:$B$320,0), MATCH("*2nd*",'Andrew-SESSION'!$K$7:$T$7,0))</f>
        <v>#N/A</v>
      </c>
      <c r="M214" s="131" t="e">
        <f>IF($A$212='Andrew-SESSION'!$A$313,INDEX('Andrew-SESSION'!$K$313:$T$320, MATCH("*Lat Pulldown*",'Andrew-SESSION'!$B$313:$B$320,0), MATCH("*2ND*",'Andrew-SESSION'!$K$7:$T$7,0)),"")</f>
        <v>#N/A</v>
      </c>
      <c r="N214" s="44" t="e">
        <f>INDEX('Andrew-SESSION'!$L$313:$U$320, MATCH("*Lat Pulldown*",'Andrew-SESSION'!$B$313:$B$320,0), MATCH("*2nd*",'Andrew-SESSION'!$K$7:$T$7,0))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>
        <f>IF($A$212='Andrew-SESSION'!$A$313,INDEX('Andrew-SESSION'!$K$313:$T$320, MATCH("*Squat*",'Andrew-SESSION'!$B$313:$B$320,0), MATCH("*3rd*",'Andrew-SESSION'!$K$7:$T$7,0)),"")</f>
        <v>40</v>
      </c>
      <c r="D215" s="132">
        <f>INDEX('Andrew-SESSION'!L$313:U$320, MATCH("*Squat*",'Andrew-SESSION'!$B$313:$B$320,0), MATCH("*3rd*",'Andrew-SESSION'!K$7:T$7,0))</f>
        <v>15</v>
      </c>
      <c r="E215" s="131" t="e">
        <f>IF($A$212='Andrew-SESSION'!$A$313,INDEX('Andrew-SESSION'!$K$313:$T$320, MATCH("*Deadlift*",'Andrew-SESSION'!$B$313:$B$320,0), MATCH("*3rd*",'Andrew-SESSION'!$K$7:$T$7,0)),"")</f>
        <v>#N/A</v>
      </c>
      <c r="F215" s="131" t="e">
        <f>INDEX('Andrew-SESSION'!$L$313:$U$320, MATCH("*Deadlift*",'Andrew-SESSION'!$B$313:$B$320,0), MATCH("*3rd*",'Andrew-SESSION'!$K$7:$T$7,0))</f>
        <v>#N/A</v>
      </c>
      <c r="G215" s="131" t="e">
        <f>IF($A$212='Andrew-SESSION'!$A$313,INDEX('Andrew-SESSION'!$K$313:$T$320, MATCH("*Bench Press*",'Andrew-SESSION'!$B$313:$B$320,0), MATCH("*3rd*",'Andrew-SESSION'!$K$7:$T$7,0)),"")</f>
        <v>#N/A</v>
      </c>
      <c r="H215" s="131" t="e">
        <f>INDEX('Andrew-SESSION'!$L$313:$U$320, MATCH("*Bench Press*",'Andrew-SESSION'!$B$313:$B$320,0), MATCH("*3rd*",'Andrew-SESSION'!$K$7:$T$7,0))</f>
        <v>#N/A</v>
      </c>
      <c r="I215" s="132" t="e">
        <f>IF($A$212='Andrew-SESSION'!$A$313,INDEX('Andrew-SESSION'!$K$313:$T$320, MATCH("*Military*",'Andrew-SESSION'!$B$313:$B$320,0), MATCH("*3rd*",'Andrew-SESSION'!$K$7:$T$7,0)),"")</f>
        <v>#N/A</v>
      </c>
      <c r="J215" s="44" t="e">
        <f>INDEX('Andrew-SESSION'!$L$313:$U$320, MATCH("*Military*",'Andrew-SESSION'!$B$313:$B$320,0), MATCH("*3rd*",'Andrew-SESSION'!$K$7:$T$7,0))</f>
        <v>#N/A</v>
      </c>
      <c r="K215" s="131" t="e">
        <f>IF($A$212='Andrew-SESSION'!$A$313,INDEX('Andrew-SESSION'!$K$313:$T$320, MATCH("*Clean *",'Andrew-SESSION'!$B$313:$B$320,0), MATCH("*3rd*",'Andrew-SESSION'!$K$7:$T$7,0)),"")</f>
        <v>#N/A</v>
      </c>
      <c r="L215" s="44" t="e">
        <f>INDEX('Andrew-SESSION'!$L$313:$U$320, MATCH("*Clean *",'Andrew-SESSION'!$B$313:$B$320,0), MATCH("*3rd*",'Andrew-SESSION'!$K$7:$T$7,0))</f>
        <v>#N/A</v>
      </c>
      <c r="M215" s="131" t="e">
        <f>IF($A$212='Andrew-SESSION'!$A$313,INDEX('Andrew-SESSION'!$K$313:$T$320, MATCH("*Lat Pulldown*",'Andrew-SESSION'!$B$313:$B$320,0), MATCH("*3rd*",'Andrew-SESSION'!$K$7:$T$7,0)),"")</f>
        <v>#N/A</v>
      </c>
      <c r="N215" s="44" t="e">
        <f>INDEX('Andrew-SESSION'!$L$313:$U$320, MATCH("*Lat Pulldown*",'Andrew-SESSION'!$B$313:$B$320,0), MATCH("*3rd*",'Andrew-SESSION'!$K$7:$T$7,0))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>
        <f>IF($A$212='Andrew-SESSION'!$A$313,INDEX('Andrew-SESSION'!$K$313:$T$320, MATCH("*Squat*",'Andrew-SESSION'!$B$313:$B$320,0), MATCH("*4th*",'Andrew-SESSION'!$K$7:$T$7,0)),"")</f>
        <v>40</v>
      </c>
      <c r="D216" s="132">
        <f>INDEX('Andrew-SESSION'!L$313:U$320, MATCH("*Squat*",'Andrew-SESSION'!$B$313:$B$320,0), MATCH("*4th*",'Andrew-SESSION'!K$7:T$7,0))</f>
        <v>15</v>
      </c>
      <c r="E216" s="131" t="e">
        <f>IF($A$212='Andrew-SESSION'!$A$313,INDEX('Andrew-SESSION'!$K$313:$T$320, MATCH("*Deadlift*",'Andrew-SESSION'!$B$313:$B$320,0), MATCH("*4th*",'Andrew-SESSION'!$K$7:$T$7,0)),"")</f>
        <v>#N/A</v>
      </c>
      <c r="F216" s="131" t="e">
        <f>INDEX('Andrew-SESSION'!$L$313:$U$320, MATCH("*Deadlift*",'Andrew-SESSION'!$B$313:$B$320,0), MATCH("*4th*",'Andrew-SESSION'!$K$7:$T$7,0))</f>
        <v>#N/A</v>
      </c>
      <c r="G216" s="131" t="e">
        <f>IF($A$212='Andrew-SESSION'!$A$313,INDEX('Andrew-SESSION'!$K$313:$T$320, MATCH("*Bench Press*",'Andrew-SESSION'!$B$313:$B$320,0), MATCH("*4th*",'Andrew-SESSION'!$K$7:$T$7,0)),"")</f>
        <v>#N/A</v>
      </c>
      <c r="H216" s="131" t="e">
        <f>INDEX('Andrew-SESSION'!$L$313:$U$320, MATCH("*Bench Press*",'Andrew-SESSION'!$B$313:$B$320,0), MATCH("*4th*",'Andrew-SESSION'!$K$7:$T$7,0))</f>
        <v>#N/A</v>
      </c>
      <c r="I216" s="132" t="e">
        <f>IF($A$212='Andrew-SESSION'!$A$313,INDEX('Andrew-SESSION'!$K$313:$T$320, MATCH("*Military*",'Andrew-SESSION'!$B$313:$B$320,0), MATCH("*4th*",'Andrew-SESSION'!$K$7:$T$7,0)),"")</f>
        <v>#N/A</v>
      </c>
      <c r="J216" s="44" t="e">
        <f>INDEX('Andrew-SESSION'!$L$313:$U$320, MATCH("*Military*",'Andrew-SESSION'!$B$313:$B$320,0), MATCH("*4th*",'Andrew-SESSION'!$K$7:$T$7,0))</f>
        <v>#N/A</v>
      </c>
      <c r="K216" s="131" t="e">
        <f>IF($A$212='Andrew-SESSION'!$A$313,INDEX('Andrew-SESSION'!$K$313:$T$320, MATCH("*Clean *",'Andrew-SESSION'!$B$313:$B$320,0), MATCH("*4th*",'Andrew-SESSION'!$K$7:$T$7,0)),"")</f>
        <v>#N/A</v>
      </c>
      <c r="L216" s="44" t="e">
        <f>INDEX('Andrew-SESSION'!$L$313:$U$320, MATCH("*Clean *",'Andrew-SESSION'!$B$313:$B$320,0), MATCH("*4th*",'Andrew-SESSION'!$K$7:$T$7,0))</f>
        <v>#N/A</v>
      </c>
      <c r="M216" s="131" t="e">
        <f>IF($A$212='Andrew-SESSION'!$A$313,INDEX('Andrew-SESSION'!$K$313:$T$320, MATCH("*Lat Pulldown*",'Andrew-SESSION'!$B$313:$B$320,0), MATCH("*4th*",'Andrew-SESSION'!$K$7:$T$7,0)),"")</f>
        <v>#N/A</v>
      </c>
      <c r="N216" s="44" t="e">
        <f>INDEX('Andrew-SESSION'!$L$313:$U$320, MATCH("*Lat Pulldown*",'Andrew-SESSION'!$B$313:$B$320,0), MATCH("*4th*",'Andrew-SESSION'!$K$7:$T$7,0))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>
        <f>IF($A$212='Andrew-SESSION'!$A$313,INDEX('Andrew-SESSION'!$K$313:$T$320, MATCH("*Squat*",'Andrew-SESSION'!$B$313:$B$320,0), MATCH("*5th*",'Andrew-SESSION'!$K$7:$T$7,0)),"")</f>
        <v>0</v>
      </c>
      <c r="D217" s="132">
        <f>INDEX('Andrew-SESSION'!L$313:U$320, MATCH("*Squat*",'Andrew-SESSION'!$B$313:$B$320,0), MATCH("*5th*",'Andrew-SESSION'!K$7:T$7,0))</f>
        <v>0</v>
      </c>
      <c r="E217" s="131" t="e">
        <f>IF($A$212='Andrew-SESSION'!$A$313,INDEX('Andrew-SESSION'!$K$313:$T$320, MATCH("*Deadlift*",'Andrew-SESSION'!$B$313:$B$320,0), MATCH("*5th*",'Andrew-SESSION'!$K$7:$T$7,0)),"")</f>
        <v>#N/A</v>
      </c>
      <c r="F217" s="131" t="e">
        <f>INDEX('Andrew-SESSION'!$L$313:$U$320, MATCH("*Deadlift*",'Andrew-SESSION'!$B$313:$B$320,0), MATCH("*5th*",'Andrew-SESSION'!$K$7:$T$7,0))</f>
        <v>#N/A</v>
      </c>
      <c r="G217" s="131" t="e">
        <f>IF($A$212='Andrew-SESSION'!$A$313,INDEX('Andrew-SESSION'!$K$313:$T$320, MATCH("*Bench Press*",'Andrew-SESSION'!$B$313:$B$320,0), MATCH("*5th*",'Andrew-SESSION'!$K$7:$T$7,0)),"")</f>
        <v>#N/A</v>
      </c>
      <c r="H217" s="131" t="e">
        <f>INDEX('Andrew-SESSION'!$L$313:$U$320, MATCH("*Bench Press*",'Andrew-SESSION'!$B$313:$B$320,0), MATCH("*5th*",'Andrew-SESSION'!$K$7:$T$7,0))</f>
        <v>#N/A</v>
      </c>
      <c r="I217" s="132" t="e">
        <f>IF($A$212='Andrew-SESSION'!$A$313,INDEX('Andrew-SESSION'!$K$313:$T$320, MATCH("*Military*",'Andrew-SESSION'!$B$313:$B$320,0), MATCH("*5th*",'Andrew-SESSION'!$K$7:$T$7,0)),"")</f>
        <v>#N/A</v>
      </c>
      <c r="J217" s="44" t="e">
        <f>INDEX('Andrew-SESSION'!$L$313:$U$320, MATCH("*Military*",'Andrew-SESSION'!$B$313:$B$320,0), MATCH("*5th*",'Andrew-SESSION'!$K$7:$T$7,0))</f>
        <v>#N/A</v>
      </c>
      <c r="K217" s="131" t="e">
        <f>IF($A$212='Andrew-SESSION'!$A$313,INDEX('Andrew-SESSION'!$K$313:$T$320, MATCH("*Clean *",'Andrew-SESSION'!$B$313:$B$320,0), MATCH("*5th*",'Andrew-SESSION'!$K$7:$T$7,0)),"")</f>
        <v>#N/A</v>
      </c>
      <c r="L217" s="44" t="e">
        <f>INDEX('Andrew-SESSION'!$L$313:$U$320, MATCH("*Clean *",'Andrew-SESSION'!$B$313:$B$320,0), MATCH("*5th*",'Andrew-SESSION'!$K$7:$T$7,0))</f>
        <v>#N/A</v>
      </c>
      <c r="M217" s="131" t="e">
        <f>IF($A$212='Andrew-SESSION'!$A$313,INDEX('Andrew-SESSION'!$K$313:$T$320, MATCH("*Lat Pulldown*",'Andrew-SESSION'!$B$313:$B$320,0), MATCH("*5th*",'Andrew-SESSION'!$K$7:$T$7,0)),"")</f>
        <v>#N/A</v>
      </c>
      <c r="N217" s="44" t="e">
        <f>INDEX('Andrew-SESSION'!$L$313:$U$320, MATCH("*Lat Pulldown*",'Andrew-SESSION'!$B$313:$B$320,0), MATCH("*5th*",'Andrew-SESSION'!$K$7:$T$7,0))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'Andrew-SESSION'!A322</f>
        <v>42422</v>
      </c>
      <c r="B218" s="116" t="s">
        <v>84</v>
      </c>
      <c r="C218" s="117">
        <f>MAX(C219:C223)</f>
        <v>60</v>
      </c>
      <c r="D218" s="116">
        <f t="array" ref="D218">MAX(IF(C219:C223=C218,D219:D223))</f>
        <v>12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 t="e">
        <f>IF($A$218='Andrew-SESSION'!$A$322,INDEX('Andrew-SESSION'!$K$322:$T$329, MATCH("*1k Row*",'Andrew-SESSION'!$B$322:$B$329,0), MATCH("*1st*",'Andrew-SESSION'!$K$7:$T$7,0)),"")</f>
        <v>#N/A</v>
      </c>
      <c r="P218" s="152" t="e">
        <f>IF($A$218='Andrew-SESSION'!$A$322,INDEX('Andrew-SESSION'!$K$322:$T$329, MATCH("*HIIT*",'Andrew-SESSION'!$B$322:$B$329,0), MATCH("*1st*",'Andrew-SESSION'!$K$7:$T$7,0)),"")</f>
        <v>#N/A</v>
      </c>
      <c r="Q218" s="119" t="e">
        <f>INDEX('Andrew-SESSION'!$L$212:$U$322, MATCH("*HIIT*",'Andrew-SESSION'!$B$212:$B$322,0), MATCH("*1st*",'Andrew-SESSION'!$K$7:$T$7,0))</f>
        <v>#N/A</v>
      </c>
      <c r="R218" s="119">
        <f>'Andrew-SESSION'!U331</f>
        <v>0</v>
      </c>
      <c r="S218" s="116"/>
      <c r="T218" s="116"/>
      <c r="U218" s="120">
        <f>'Andrew-SESSION'!A332</f>
        <v>0</v>
      </c>
      <c r="V218" s="120">
        <f>'Andrew-SESSION'!A333</f>
        <v>0</v>
      </c>
      <c r="W218" s="116"/>
      <c r="X218" s="116"/>
      <c r="Y218" s="116"/>
      <c r="Z218" s="116"/>
      <c r="AA218" s="116"/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>
        <f>IF($A$218='Andrew-SESSION'!$A$322,INDEX('Andrew-SESSION'!$K$322:$T$329, MATCH("*Squat*",'Andrew-SESSION'!$B$322:$B$329,0), MATCH("*1st*",'Andrew-SESSION'!$K$7:$T$7,0)),"")</f>
        <v>60</v>
      </c>
      <c r="D219" s="132">
        <f>INDEX('Andrew-SESSION'!L$322:U$329, MATCH("*Squat*",'Andrew-SESSION'!$B$322:$B$329,0), MATCH("*1st*",'Andrew-SESSION'!K$7:T$7,0))</f>
        <v>12</v>
      </c>
      <c r="E219" s="131" t="e">
        <f>IF($A$218='Andrew-SESSION'!$A$322,INDEX('Andrew-SESSION'!$K$322:$T$329, MATCH("*Deadlift*",'Andrew-SESSION'!$B$322:$B$329,0), MATCH("*1st*",'Andrew-SESSION'!$K$7:$T$7,0)),"")</f>
        <v>#N/A</v>
      </c>
      <c r="F219" s="131" t="e">
        <f>INDEX('Andrew-SESSION'!$L$322:$U$329, MATCH("*Deadlift*",'Andrew-SESSION'!$B$322:$B$329,0), MATCH("*1st*",'Andrew-SESSION'!$K$7:$T$7,0))</f>
        <v>#N/A</v>
      </c>
      <c r="G219" s="131" t="e">
        <f>IF($A$218='Andrew-SESSION'!$A$322,INDEX('Andrew-SESSION'!$K$322:$T$329, MATCH("*Bench Press*",'Andrew-SESSION'!$B$329:$B$329,0), MATCH("*1st*",'Andrew-SESSION'!$K$7:$T$7,0)),"")</f>
        <v>#N/A</v>
      </c>
      <c r="H219" s="131">
        <f>INDEX('Andrew-SESSION'!$L$322:$U$329, MATCH("*Bench Press*",'Andrew-SESSION'!$B$322:$B$329,0), MATCH("*1st*",'Andrew-SESSION'!$K$7:$T$7,0))</f>
        <v>10</v>
      </c>
      <c r="I219" s="132" t="e">
        <f>IF($A$218='Andrew-SESSION'!$A$322,INDEX('Andrew-SESSION'!$K$322:$T$329, MATCH("*Military*",'Andrew-SESSION'!$B$329:$B$329,0), MATCH("*1st*",'Andrew-SESSION'!$K$7:$T$7,0)),"")</f>
        <v>#N/A</v>
      </c>
      <c r="J219" s="48" t="e">
        <f>INDEX('Andrew-SESSION'!$L$322:$U$329, MATCH("*Military*",'Andrew-SESSION'!$B$322:$B$329,0), MATCH("*1st*",'Andrew-SESSION'!$K$7:$T$7,0))</f>
        <v>#N/A</v>
      </c>
      <c r="K219" s="131" t="e">
        <f>IF($A$218='Andrew-SESSION'!$A$322,INDEX('Andrew-SESSION'!$K$322:$T$329, MATCH("*Clean *",'Andrew-SESSION'!$B$329:$B$329,0), MATCH("*1st*",'Andrew-SESSION'!$K$7:$T$7,0)),"")</f>
        <v>#N/A</v>
      </c>
      <c r="L219" s="48" t="e">
        <f>INDEX('Andrew-SESSION'!$L$322:$U$329, MATCH("*Clean *",'Andrew-SESSION'!$B$322:$B$329,0), MATCH("*1st*",'Andrew-SESSION'!$K$7:$T$7,0))</f>
        <v>#N/A</v>
      </c>
      <c r="M219" s="131" t="e">
        <f>IF($A$218='Andrew-SESSION'!$A$322,INDEX('Andrew-SESSION'!$K$322:$T$329, MATCH("*Lat Pulldown*",'Andrew-SESSION'!$B$329:$B$329,0), MATCH("*1st*",'Andrew-SESSION'!$K$7:$T$7,0)),"")</f>
        <v>#N/A</v>
      </c>
      <c r="N219" s="48" t="e">
        <f>INDEX('Andrew-SESSION'!$L$322:$U$329, MATCH("*Lat Pulldown*",'Andrew-SESSION'!$B$322:$B$329,0), MATCH("*1st*",'Andrew-SESSION'!$K$7:$T$7,0))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>
        <f>IF($A$218='Andrew-SESSION'!$A$322,INDEX('Andrew-SESSION'!$K$322:$T$329, MATCH("*Squat*",'Andrew-SESSION'!$B$322:$B$329,0), MATCH("*2nd*",'Andrew-SESSION'!$K$7:$T$7,0)),"")</f>
        <v>60</v>
      </c>
      <c r="D220" s="132">
        <f>INDEX('Andrew-SESSION'!L$322:U$329, MATCH("*Squat*",'Andrew-SESSION'!$B$322:$B$329,0), MATCH("*2nd*",'Andrew-SESSION'!K$7:T$7,0))</f>
        <v>12</v>
      </c>
      <c r="E220" s="131" t="e">
        <f>IF($A$218='Andrew-SESSION'!$A$322,INDEX('Andrew-SESSION'!$K$322:$T$329, MATCH("*Deadlift*",'Andrew-SESSION'!$B$322:$B$329,0), MATCH("*2ND*",'Andrew-SESSION'!$K$7:$T$7,0)),"")</f>
        <v>#N/A</v>
      </c>
      <c r="F220" s="131" t="e">
        <f>INDEX('Andrew-SESSION'!$L$322:$U$329, MATCH("*Deadlift*",'Andrew-SESSION'!$B$322:$B$329,0), MATCH("*2nd*",'Andrew-SESSION'!$K$7:$T$7,0))</f>
        <v>#N/A</v>
      </c>
      <c r="G220" s="131" t="e">
        <f>IF($A$218='Andrew-SESSION'!$A$322,INDEX('Andrew-SESSION'!$K$322:$T$329, MATCH("*Bench Press*",'Andrew-SESSION'!$B$329:$B$329,0), MATCH("*2ND*",'Andrew-SESSION'!$K$7:$T$7,0)),"")</f>
        <v>#N/A</v>
      </c>
      <c r="H220" s="131">
        <f>INDEX('Andrew-SESSION'!$L$322:$U$329, MATCH("*Bench Press*",'Andrew-SESSION'!$B$322:$B$329,0), MATCH("*2nd*",'Andrew-SESSION'!$K$7:$T$7,0))</f>
        <v>10</v>
      </c>
      <c r="I220" s="132" t="e">
        <f>IF($A$218='Andrew-SESSION'!$A$322,INDEX('Andrew-SESSION'!$K$322:$T$329, MATCH("*Military*",'Andrew-SESSION'!$B$329:$B$329,0), MATCH("*2ND*",'Andrew-SESSION'!$K$7:$T$7,0)),"")</f>
        <v>#N/A</v>
      </c>
      <c r="J220" s="44" t="e">
        <f>INDEX('Andrew-SESSION'!$L$322:$U$329, MATCH("*Military*",'Andrew-SESSION'!$B$322:$B$329,0), MATCH("*2nd*",'Andrew-SESSION'!$K$7:$T$7,0))</f>
        <v>#N/A</v>
      </c>
      <c r="K220" s="131" t="e">
        <f>IF($A$218='Andrew-SESSION'!$A$322,INDEX('Andrew-SESSION'!$K$322:$T$329, MATCH("*Clean *",'Andrew-SESSION'!$B$329:$B$329,0), MATCH("*2ND*",'Andrew-SESSION'!$K$7:$T$7,0)),"")</f>
        <v>#N/A</v>
      </c>
      <c r="L220" s="44" t="e">
        <f>INDEX('Andrew-SESSION'!$L$322:$U$329, MATCH("*Clean *",'Andrew-SESSION'!$B$322:$B$329,0), MATCH("*2nd*",'Andrew-SESSION'!$K$7:$T$7,0))</f>
        <v>#N/A</v>
      </c>
      <c r="M220" s="131" t="e">
        <f>IF($A$218='Andrew-SESSION'!$A$322,INDEX('Andrew-SESSION'!$K$322:$T$329, MATCH("*Lat Pulldown*",'Andrew-SESSION'!$B$329:$B$329,0), MATCH("*2ND*",'Andrew-SESSION'!$K$7:$T$7,0)),"")</f>
        <v>#N/A</v>
      </c>
      <c r="N220" s="44" t="e">
        <f>INDEX('Andrew-SESSION'!$L$322:$U$329, MATCH("*Lat Pulldown*",'Andrew-SESSION'!$B$322:$B$329,0), MATCH("*2nd*",'Andrew-SESSION'!$K$7:$T$7,0))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>
        <f>IF($A$218='Andrew-SESSION'!$A$322,INDEX('Andrew-SESSION'!$K$322:$T$329, MATCH("*Squat*",'Andrew-SESSION'!$B$322:$B$329,0), MATCH("*3rd*",'Andrew-SESSION'!$K$7:$T$7,0)),"")</f>
        <v>60</v>
      </c>
      <c r="D221" s="132">
        <f>INDEX('Andrew-SESSION'!L$322:U$329, MATCH("*Squat*",'Andrew-SESSION'!$B$322:$B$329,0), MATCH("*3rd*",'Andrew-SESSION'!K$7:T$7,0))</f>
        <v>12</v>
      </c>
      <c r="E221" s="131" t="e">
        <f>IF($A$218='Andrew-SESSION'!$A$322,INDEX('Andrew-SESSION'!$K$322:$T$329, MATCH("*Deadlift*",'Andrew-SESSION'!$B$322:$B$329,0), MATCH("*3rd*",'Andrew-SESSION'!$K$7:$T$7,0)),"")</f>
        <v>#N/A</v>
      </c>
      <c r="F221" s="131" t="e">
        <f>INDEX('Andrew-SESSION'!$L$322:$U$329, MATCH("*Deadlift*",'Andrew-SESSION'!$B$322:$B$329,0), MATCH("*3rd*",'Andrew-SESSION'!$K$7:$T$7,0))</f>
        <v>#N/A</v>
      </c>
      <c r="G221" s="131" t="e">
        <f>IF($A$218='Andrew-SESSION'!$A$322,INDEX('Andrew-SESSION'!$K$322:$T$329, MATCH("*Bench Press*",'Andrew-SESSION'!$B$329:$B$329,0), MATCH("*3rd*",'Andrew-SESSION'!$K$7:$T$7,0)),"")</f>
        <v>#N/A</v>
      </c>
      <c r="H221" s="131">
        <f>INDEX('Andrew-SESSION'!$L$322:$U$329, MATCH("*Bench Press*",'Andrew-SESSION'!$B$322:$B$329,0), MATCH("*3rd*",'Andrew-SESSION'!$K$7:$T$7,0))</f>
        <v>10</v>
      </c>
      <c r="I221" s="132" t="e">
        <f>IF($A$218='Andrew-SESSION'!$A$322,INDEX('Andrew-SESSION'!$K$322:$T$329, MATCH("*Military*",'Andrew-SESSION'!$B$329:$B$329,0), MATCH("*3rd*",'Andrew-SESSION'!$K$7:$T$7,0)),"")</f>
        <v>#N/A</v>
      </c>
      <c r="J221" s="44" t="e">
        <f>INDEX('Andrew-SESSION'!$L$322:$U$329, MATCH("*Military*",'Andrew-SESSION'!$B$322:$B$329,0), MATCH("*3rd*",'Andrew-SESSION'!$K$7:$T$7,0))</f>
        <v>#N/A</v>
      </c>
      <c r="K221" s="131" t="e">
        <f>IF($A$218='Andrew-SESSION'!$A$322,INDEX('Andrew-SESSION'!$K$322:$T$329, MATCH("*Clean *",'Andrew-SESSION'!$B$329:$B$329,0), MATCH("*3rd*",'Andrew-SESSION'!$K$7:$T$7,0)),"")</f>
        <v>#N/A</v>
      </c>
      <c r="L221" s="44" t="e">
        <f>INDEX('Andrew-SESSION'!$L$322:$U$329, MATCH("*Clean *",'Andrew-SESSION'!$B$322:$B$329,0), MATCH("*3rd*",'Andrew-SESSION'!$K$7:$T$7,0))</f>
        <v>#N/A</v>
      </c>
      <c r="M221" s="131" t="e">
        <f>IF($A$218='Andrew-SESSION'!$A$322,INDEX('Andrew-SESSION'!$K$322:$T$329, MATCH("*Lat Pulldown*",'Andrew-SESSION'!$B$329:$B$329,0), MATCH("*3rd*",'Andrew-SESSION'!$K$7:$T$7,0)),"")</f>
        <v>#N/A</v>
      </c>
      <c r="N221" s="44" t="e">
        <f>INDEX('Andrew-SESSION'!$L$322:$U$329, MATCH("*Lat Pulldown*",'Andrew-SESSION'!$B$322:$B$329,0), MATCH("*3rd*",'Andrew-SESSION'!$K$7:$T$7,0))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>
        <f>IF($A$218='Andrew-SESSION'!$A$322,INDEX('Andrew-SESSION'!$K$322:$T$329, MATCH("*Squat*",'Andrew-SESSION'!$B$322:$B$329,0), MATCH("*4th*",'Andrew-SESSION'!$K$7:$T$7,0)),"")</f>
        <v>60</v>
      </c>
      <c r="D222" s="132">
        <f>INDEX('Andrew-SESSION'!L$322:U$329, MATCH("*Squat*",'Andrew-SESSION'!$B$322:$B$329,0), MATCH("*4th*",'Andrew-SESSION'!K$7:T$7,0))</f>
        <v>12</v>
      </c>
      <c r="E222" s="131" t="e">
        <f>IF($A$218='Andrew-SESSION'!$A$322,INDEX('Andrew-SESSION'!$K$322:$T$329, MATCH("*Deadlift*",'Andrew-SESSION'!$B$322:$B$329,0), MATCH("*4th*",'Andrew-SESSION'!$K$7:$T$7,0)),"")</f>
        <v>#N/A</v>
      </c>
      <c r="F222" s="131" t="e">
        <f>INDEX('Andrew-SESSION'!$L$322:$U$329, MATCH("*Deadlift*",'Andrew-SESSION'!$B$322:$B$329,0), MATCH("*4th*",'Andrew-SESSION'!$K$7:$T$7,0))</f>
        <v>#N/A</v>
      </c>
      <c r="G222" s="131" t="e">
        <f>IF($A$218='Andrew-SESSION'!$A$322,INDEX('Andrew-SESSION'!$K$322:$T$329, MATCH("*Bench Press*",'Andrew-SESSION'!$B$329:$B$329,0), MATCH("*4th*",'Andrew-SESSION'!$K$7:$T$7,0)),"")</f>
        <v>#N/A</v>
      </c>
      <c r="H222" s="131">
        <f>INDEX('Andrew-SESSION'!$L$322:$U$329, MATCH("*Bench Press*",'Andrew-SESSION'!$B$322:$B$329,0), MATCH("*4th*",'Andrew-SESSION'!$K$7:$T$7,0))</f>
        <v>10</v>
      </c>
      <c r="I222" s="132" t="e">
        <f>IF($A$218='Andrew-SESSION'!$A$322,INDEX('Andrew-SESSION'!$K$322:$T$329, MATCH("*Military*",'Andrew-SESSION'!$B$329:$B$329,0), MATCH("*4th*",'Andrew-SESSION'!$K$7:$T$7,0)),"")</f>
        <v>#N/A</v>
      </c>
      <c r="J222" s="44" t="e">
        <f>INDEX('Andrew-SESSION'!$L$322:$U$329, MATCH("*Military*",'Andrew-SESSION'!$B$322:$B$329,0), MATCH("*4th*",'Andrew-SESSION'!$K$7:$T$7,0))</f>
        <v>#N/A</v>
      </c>
      <c r="K222" s="131" t="e">
        <f>IF($A$218='Andrew-SESSION'!$A$322,INDEX('Andrew-SESSION'!$K$322:$T$329, MATCH("*Clean *",'Andrew-SESSION'!$B$329:$B$329,0), MATCH("*4th*",'Andrew-SESSION'!$K$7:$T$7,0)),"")</f>
        <v>#N/A</v>
      </c>
      <c r="L222" s="44" t="e">
        <f>INDEX('Andrew-SESSION'!$L$322:$U$329, MATCH("*Clean *",'Andrew-SESSION'!$B$322:$B$329,0), MATCH("*4th*",'Andrew-SESSION'!$K$7:$T$7,0))</f>
        <v>#N/A</v>
      </c>
      <c r="M222" s="131" t="e">
        <f>IF($A$218='Andrew-SESSION'!$A$322,INDEX('Andrew-SESSION'!$K$322:$T$329, MATCH("*Lat Pulldown*",'Andrew-SESSION'!$B$329:$B$329,0), MATCH("*4th*",'Andrew-SESSION'!$K$7:$T$7,0)),"")</f>
        <v>#N/A</v>
      </c>
      <c r="N222" s="44" t="e">
        <f>INDEX('Andrew-SESSION'!$L$322:$U$329, MATCH("*Lat Pulldown*",'Andrew-SESSION'!$B$322:$B$329,0), MATCH("*4th*",'Andrew-SESSION'!$K$7:$T$7,0))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>
        <f>IF($A$218='Andrew-SESSION'!$A$322,INDEX('Andrew-SESSION'!$K$322:$T$329, MATCH("*Squat*",'Andrew-SESSION'!$B$322:$B$329,0), MATCH("*5th*",'Andrew-SESSION'!$K$7:$T$7,0)),"")</f>
        <v>60</v>
      </c>
      <c r="D223" s="132">
        <f>INDEX('Andrew-SESSION'!L$322:U$329, MATCH("*Squat*",'Andrew-SESSION'!$B$322:$B$329,0), MATCH("*5th*",'Andrew-SESSION'!K$7:T$7,0))</f>
        <v>12</v>
      </c>
      <c r="E223" s="131" t="e">
        <f>IF($A$218='Andrew-SESSION'!$A$322,INDEX('Andrew-SESSION'!$K$322:$T$329, MATCH("*Deadlift*",'Andrew-SESSION'!$B$322:$B$329,0), MATCH("*5th*",'Andrew-SESSION'!$K$7:$T$7,0)),"")</f>
        <v>#N/A</v>
      </c>
      <c r="F223" s="131" t="e">
        <f>INDEX('Andrew-SESSION'!$L$322:$U$329, MATCH("*Deadlift*",'Andrew-SESSION'!$B$322:$B$329,0), MATCH("*5th*",'Andrew-SESSION'!$K$7:$T$7,0))</f>
        <v>#N/A</v>
      </c>
      <c r="G223" s="131" t="e">
        <f>IF($A$218='Andrew-SESSION'!$A$322,INDEX('Andrew-SESSION'!$K$322:$T$329, MATCH("*Bench Press*",'Andrew-SESSION'!$B$329:$B$329,0), MATCH("*5th*",'Andrew-SESSION'!$K$7:$T$7,0)),"")</f>
        <v>#N/A</v>
      </c>
      <c r="H223" s="131">
        <f>INDEX('Andrew-SESSION'!$L$322:$U$329, MATCH("*Bench Press*",'Andrew-SESSION'!$B$322:$B$329,0), MATCH("*5th*",'Andrew-SESSION'!$K$7:$T$7,0))</f>
        <v>10</v>
      </c>
      <c r="I223" s="132" t="e">
        <f>IF($A$218='Andrew-SESSION'!$A$322,INDEX('Andrew-SESSION'!$K$322:$T$329, MATCH("*Military*",'Andrew-SESSION'!$B$329:$B$329,0), MATCH("*5th*",'Andrew-SESSION'!$K$7:$T$7,0)),"")</f>
        <v>#N/A</v>
      </c>
      <c r="J223" s="44" t="e">
        <f>INDEX('Andrew-SESSION'!$L$322:$U$329, MATCH("*Military*",'Andrew-SESSION'!$B$322:$B$329,0), MATCH("*5th*",'Andrew-SESSION'!$K$7:$T$7,0))</f>
        <v>#N/A</v>
      </c>
      <c r="K223" s="131" t="e">
        <f>IF($A$218='Andrew-SESSION'!$A$322,INDEX('Andrew-SESSION'!$K$322:$T$329, MATCH("*Clean *",'Andrew-SESSION'!$B$329:$B$329,0), MATCH("*5th*",'Andrew-SESSION'!$K$7:$T$7,0)),"")</f>
        <v>#N/A</v>
      </c>
      <c r="L223" s="44" t="e">
        <f>INDEX('Andrew-SESSION'!$L$322:$U$329, MATCH("*Clean *",'Andrew-SESSION'!$B$322:$B$329,0), MATCH("*5th*",'Andrew-SESSION'!$K$7:$T$7,0))</f>
        <v>#N/A</v>
      </c>
      <c r="M223" s="131" t="e">
        <f>IF($A$218='Andrew-SESSION'!$A$322,INDEX('Andrew-SESSION'!$K$322:$T$329, MATCH("*Lat Pulldown*",'Andrew-SESSION'!$B$329:$B$329,0), MATCH("*5th*",'Andrew-SESSION'!$K$7:$T$7,0)),"")</f>
        <v>#N/A</v>
      </c>
      <c r="N223" s="44" t="e">
        <f>INDEX('Andrew-SESSION'!$L$322:$U$329, MATCH("*Lat Pulldown*",'Andrew-SESSION'!$B$322:$B$329,0), MATCH("*5th*",'Andrew-SESSION'!$K$7:$T$7,0))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'Andrew-SESSION'!A331</f>
        <v>42424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 t="e">
        <f>MAX(E225:E229)</f>
        <v>#N/A</v>
      </c>
      <c r="F224" s="116" t="e">
        <f t="array" ref="F224">MAX(IF(E225:E229=E224,F225:F229))</f>
        <v>#N/A</v>
      </c>
      <c r="G224" s="116">
        <f>MAX(G225:G229)</f>
        <v>70</v>
      </c>
      <c r="H224" s="116">
        <f t="array" ref="H224">MAX(IF(G225:G229=G224,H225:H229))</f>
        <v>12</v>
      </c>
      <c r="I224" s="116">
        <f>MAX(I225:I229)</f>
        <v>40</v>
      </c>
      <c r="J224" s="116">
        <f t="array" ref="J224">MAX(IF(I225:I229=I224,J225:J229))</f>
        <v>12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IF($A$224='Andrew-SESSION'!$A$331,INDEX('Andrew-SESSION'!$K$331:$T$338, MATCH("*1k Row*",'Andrew-SESSION'!$B$331:$B$338,0), MATCH("*1st*",'Andrew-SESSION'!$K$7:$T$7,0)),"")</f>
        <v>#N/A</v>
      </c>
      <c r="P224" s="152" t="e">
        <f>IF($A$224='Andrew-SESSION'!$A$331,INDEX('Andrew-SESSION'!$K$331:$T$338, MATCH("*HIIT*",'Andrew-SESSION'!$B$331:$B$338,0), MATCH("*1st*",'Andrew-SESSION'!$K$7:$T$7,0)),"")</f>
        <v>#N/A</v>
      </c>
      <c r="Q224" s="119" t="e">
        <f>INDEX('Andrew-SESSION'!$L$331:$U$338, MATCH("*HIIT*",'Andrew-SESSION'!$B$331:$B$338,0), MATCH("*1st*",'Andrew-SESSION'!$K$7:$T$7,0))</f>
        <v>#N/A</v>
      </c>
      <c r="R224" s="119">
        <f>'Andrew-SESSION'!U340</f>
        <v>0</v>
      </c>
      <c r="S224" s="116"/>
      <c r="T224" s="116"/>
      <c r="U224" s="120">
        <f>'Andrew-SESSION'!A341</f>
        <v>0</v>
      </c>
      <c r="V224" s="120">
        <f>'Andrew-SESSION'!A342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IF($A$224='Andrew-SESSION'!$A$331,INDEX('Andrew-SESSION'!$K$331:$T$338, MATCH("*Squat*",'Andrew-SESSION'!$B$331:$B$338,0), MATCH("*1st*",'Andrew-SESSION'!$K$7:$T$7,0)),"")</f>
        <v>#N/A</v>
      </c>
      <c r="D225" s="132" t="e">
        <f>INDEX('Andrew-SESSION'!L$331:U$338, MATCH("*Squat*",'Andrew-SESSION'!$B$331:$B$338,0), MATCH("*1st*",'Andrew-SESSION'!K$7:T$7,0))</f>
        <v>#N/A</v>
      </c>
      <c r="E225" s="131" t="e">
        <f>IF($A$224='Andrew-SESSION'!$A$331,INDEX('Andrew-SESSION'!$K$331:$T$338, MATCH("*Deadlift*",'Andrew-SESSION'!$B$331:$B$338,0), MATCH("*1st*",'Andrew-SESSION'!$K$7:$T$7,0)),"")</f>
        <v>#N/A</v>
      </c>
      <c r="F225" s="131" t="e">
        <f>INDEX('Andrew-SESSION'!$L$331:$U$338, MATCH("*Deadlift*",'Andrew-SESSION'!$B$331:$B$338,0), MATCH("*1st*",'Andrew-SESSION'!$K$7:$T$7,0))</f>
        <v>#N/A</v>
      </c>
      <c r="G225" s="131">
        <f>IF($A$224='Andrew-SESSION'!$A$331,INDEX('Andrew-SESSION'!$K$331:$T$338, MATCH("*Bench Press*",'Andrew-SESSION'!$B$331:$B$338,0), MATCH("*1st*",'Andrew-SESSION'!$K$7:$T$7,0)),"")</f>
        <v>60</v>
      </c>
      <c r="H225" s="131">
        <f>INDEX('Andrew-SESSION'!$L$331:$U$338, MATCH("*Bench Press*",'Andrew-SESSION'!$B$331:$B$338,0), MATCH("*1st*",'Andrew-SESSION'!$K$7:$T$7,0))</f>
        <v>12</v>
      </c>
      <c r="I225" s="132">
        <f>IF($A$224='Andrew-SESSION'!$A$331,INDEX('Andrew-SESSION'!$K$331:$T$338, MATCH("*Military*",'Andrew-SESSION'!$B$331:$B$338,0), MATCH("*1st*",'Andrew-SESSION'!$K$7:$T$7,0)),"")</f>
        <v>40</v>
      </c>
      <c r="J225" s="48">
        <f>INDEX('Andrew-SESSION'!$L$331:$U$338, MATCH("*Military*",'Andrew-SESSION'!$B$331:$B$338,0), MATCH("*1st*",'Andrew-SESSION'!$K$7:$T$7,0))</f>
        <v>12</v>
      </c>
      <c r="K225" s="131" t="e">
        <f>IF($A$224='Andrew-SESSION'!$A$331,INDEX('Andrew-SESSION'!$K$331:$T$338, MATCH("*Clean *",'Andrew-SESSION'!$B$331:$B$338,0), MATCH("*1st*",'Andrew-SESSION'!$K$7:$T$7,0)),"")</f>
        <v>#N/A</v>
      </c>
      <c r="L225" s="48" t="e">
        <f>INDEX('Andrew-SESSION'!$L$331:$U$338, MATCH("*Clean *",'Andrew-SESSION'!$B$331:$B$338,0), MATCH("*1st*",'Andrew-SESSION'!$K$7:$T$7,0))</f>
        <v>#N/A</v>
      </c>
      <c r="M225" s="131" t="e">
        <f>IF($A$224='Andrew-SESSION'!$A$331,INDEX('Andrew-SESSION'!$K$331:$T$338, MATCH("*Lat Pulldown*",'Andrew-SESSION'!$B$331:$B$338,0), MATCH("*1st*",'Andrew-SESSION'!$K$7:$T$7,0)),"")</f>
        <v>#N/A</v>
      </c>
      <c r="N225" s="48" t="e">
        <f>INDEX('Andrew-SESSION'!$L$331:$U$338, MATCH("*Lat Pulldown*",'Andrew-SESSION'!$B$331:$B$338,0), MATCH("*1st*",'Andrew-SESSION'!$K$7:$T$7,0))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IF($A$224='Andrew-SESSION'!$A$331,INDEX('Andrew-SESSION'!$K$331:$T$338, MATCH("*Squat*",'Andrew-SESSION'!$B$331:$B$338,0), MATCH("*2nd*",'Andrew-SESSION'!$K$7:$T$7,0)),"")</f>
        <v>#N/A</v>
      </c>
      <c r="D226" s="132" t="e">
        <f>INDEX('Andrew-SESSION'!L$331:U$338, MATCH("*Squat*",'Andrew-SESSION'!$B$331:$B$338,0), MATCH("*2nd*",'Andrew-SESSION'!K$7:T$7,0))</f>
        <v>#N/A</v>
      </c>
      <c r="E226" s="131" t="e">
        <f>IF($A$224='Andrew-SESSION'!$A$331,INDEX('Andrew-SESSION'!$K$331:$T$338, MATCH("*Deadlift*",'Andrew-SESSION'!$B$331:$B$338,0), MATCH("*2ND*",'Andrew-SESSION'!$K$7:$T$7,0)),"")</f>
        <v>#N/A</v>
      </c>
      <c r="F226" s="131" t="e">
        <f>INDEX('Andrew-SESSION'!$L$331:$U$338, MATCH("*Deadlift*",'Andrew-SESSION'!$B$331:$B$338,0), MATCH("*2nd*",'Andrew-SESSION'!$K$7:$T$7,0))</f>
        <v>#N/A</v>
      </c>
      <c r="G226" s="131">
        <f>IF($A$224='Andrew-SESSION'!$A$331,INDEX('Andrew-SESSION'!$K$331:$T$338, MATCH("*Bench Press*",'Andrew-SESSION'!$B$331:$B$338,0), MATCH("*2ND*",'Andrew-SESSION'!$K$7:$T$7,0)),"")</f>
        <v>70</v>
      </c>
      <c r="H226" s="131">
        <f>INDEX('Andrew-SESSION'!$L$331:$U$338, MATCH("*Bench Press*",'Andrew-SESSION'!$B$331:$B$338,0), MATCH("*2nd*",'Andrew-SESSION'!$K$7:$T$7,0))</f>
        <v>12</v>
      </c>
      <c r="I226" s="132">
        <f>IF($A$224='Andrew-SESSION'!$A$331,INDEX('Andrew-SESSION'!$K$331:$T$338, MATCH("*Military*",'Andrew-SESSION'!$B$331:$B$338,0), MATCH("*2ND*",'Andrew-SESSION'!$K$7:$T$7,0)),"")</f>
        <v>40</v>
      </c>
      <c r="J226" s="44">
        <f>INDEX('Andrew-SESSION'!$L$331:$U$338, MATCH("*Military*",'Andrew-SESSION'!$B$331:$B$338,0), MATCH("*2nd*",'Andrew-SESSION'!$K$7:$T$7,0))</f>
        <v>12</v>
      </c>
      <c r="K226" s="131" t="e">
        <f>IF($A$224='Andrew-SESSION'!$A$331,INDEX('Andrew-SESSION'!$K$331:$T$338, MATCH("*Clean *",'Andrew-SESSION'!$B$331:$B$338,0), MATCH("*2ND*",'Andrew-SESSION'!$K$7:$T$7,0)),"")</f>
        <v>#N/A</v>
      </c>
      <c r="L226" s="44" t="e">
        <f>INDEX('Andrew-SESSION'!$L$331:$U$338, MATCH("*Clean *",'Andrew-SESSION'!$B$331:$B$338,0), MATCH("*2nd*",'Andrew-SESSION'!$K$7:$T$7,0))</f>
        <v>#N/A</v>
      </c>
      <c r="M226" s="131" t="e">
        <f>IF($A$224='Andrew-SESSION'!$A$331,INDEX('Andrew-SESSION'!$K$331:$T$338, MATCH("*Lat Pulldown*",'Andrew-SESSION'!$B$331:$B$338,0), MATCH("*2ND*",'Andrew-SESSION'!$K$7:$T$7,0)),"")</f>
        <v>#N/A</v>
      </c>
      <c r="N226" s="44" t="e">
        <f>INDEX('Andrew-SESSION'!$L$331:$U$338, MATCH("*Lat Pulldown*",'Andrew-SESSION'!$B$331:$B$338,0), MATCH("*2nd*",'Andrew-SESSION'!$K$7:$T$7,0))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IF($A$224='Andrew-SESSION'!$A$331,INDEX('Andrew-SESSION'!$K$331:$T$338, MATCH("*Squat*",'Andrew-SESSION'!$B$331:$B$338,0), MATCH("*3rd*",'Andrew-SESSION'!$K$7:$T$7,0)),"")</f>
        <v>#N/A</v>
      </c>
      <c r="D227" s="132" t="e">
        <f>INDEX('Andrew-SESSION'!L$331:U$338, MATCH("*Squat*",'Andrew-SESSION'!$B$331:$B$338,0), MATCH("*3rd*",'Andrew-SESSION'!K$7:T$7,0))</f>
        <v>#N/A</v>
      </c>
      <c r="E227" s="131" t="e">
        <f>IF($A$224='Andrew-SESSION'!$A$331,INDEX('Andrew-SESSION'!$K$331:$T$338, MATCH("*Deadlift*",'Andrew-SESSION'!$B$331:$B$338,0), MATCH("*3rd*",'Andrew-SESSION'!$K$7:$T$7,0)),"")</f>
        <v>#N/A</v>
      </c>
      <c r="F227" s="131" t="e">
        <f>INDEX('Andrew-SESSION'!$L$331:$U$338, MATCH("*Deadlift*",'Andrew-SESSION'!$B$331:$B$338,0), MATCH("*3rd*",'Andrew-SESSION'!$K$7:$T$7,0))</f>
        <v>#N/A</v>
      </c>
      <c r="G227" s="131">
        <f>IF($A$224='Andrew-SESSION'!$A$331,INDEX('Andrew-SESSION'!$K$331:$T$338, MATCH("*Bench Press*",'Andrew-SESSION'!$B$331:$B$338,0), MATCH("*3rd*",'Andrew-SESSION'!$K$7:$T$7,0)),"")</f>
        <v>70</v>
      </c>
      <c r="H227" s="131">
        <f>INDEX('Andrew-SESSION'!$L$331:$U$338, MATCH("*Bench Press*",'Andrew-SESSION'!$B$331:$B$338,0), MATCH("*3rd*",'Andrew-SESSION'!$K$7:$T$7,0))</f>
        <v>8</v>
      </c>
      <c r="I227" s="132">
        <f>IF($A$224='Andrew-SESSION'!$A$331,INDEX('Andrew-SESSION'!$K$331:$T$338, MATCH("*Military*",'Andrew-SESSION'!$B$331:$B$338,0), MATCH("*3rd*",'Andrew-SESSION'!$K$7:$T$7,0)),"")</f>
        <v>40</v>
      </c>
      <c r="J227" s="44">
        <f>INDEX('Andrew-SESSION'!$L$331:$U$338, MATCH("*Military*",'Andrew-SESSION'!$B$331:$B$338,0), MATCH("*3rd*",'Andrew-SESSION'!$K$7:$T$7,0))</f>
        <v>8</v>
      </c>
      <c r="K227" s="131" t="e">
        <f>IF($A$224='Andrew-SESSION'!$A$331,INDEX('Andrew-SESSION'!$K$331:$T$338, MATCH("*Clean *",'Andrew-SESSION'!$B$331:$B$338,0), MATCH("*3rd*",'Andrew-SESSION'!$K$7:$T$7,0)),"")</f>
        <v>#N/A</v>
      </c>
      <c r="L227" s="44" t="e">
        <f>INDEX('Andrew-SESSION'!$L$331:$U$338, MATCH("*Clean *",'Andrew-SESSION'!$B$331:$B$338,0), MATCH("*3rd*",'Andrew-SESSION'!$K$7:$T$7,0))</f>
        <v>#N/A</v>
      </c>
      <c r="M227" s="131" t="e">
        <f>IF($A$224='Andrew-SESSION'!$A$331,INDEX('Andrew-SESSION'!$K$331:$T$338, MATCH("*Lat Pulldown*",'Andrew-SESSION'!$B$331:$B$338,0), MATCH("*3rd*",'Andrew-SESSION'!$K$7:$T$7,0)),"")</f>
        <v>#N/A</v>
      </c>
      <c r="N227" s="44" t="e">
        <f>INDEX('Andrew-SESSION'!$L$331:$U$338, MATCH("*Lat Pulldown*",'Andrew-SESSION'!$B$331:$B$338,0), MATCH("*3rd*",'Andrew-SESSION'!$K$7:$T$7,0))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IF($A$224='Andrew-SESSION'!$A$331,INDEX('Andrew-SESSION'!$K$331:$T$338, MATCH("*Squat*",'Andrew-SESSION'!$B$331:$B$338,0), MATCH("*4th*",'Andrew-SESSION'!$K$7:$T$7,0)),"")</f>
        <v>#N/A</v>
      </c>
      <c r="D228" s="132" t="e">
        <f>INDEX('Andrew-SESSION'!L$331:U$338, MATCH("*Squat*",'Andrew-SESSION'!$B$331:$B$338,0), MATCH("*4th*",'Andrew-SESSION'!K$7:T$7,0))</f>
        <v>#N/A</v>
      </c>
      <c r="E228" s="131" t="e">
        <f>IF($A$224='Andrew-SESSION'!$A$331,INDEX('Andrew-SESSION'!$K$331:$T$338, MATCH("*Deadlift*",'Andrew-SESSION'!$B$331:$B$338,0), MATCH("*4th*",'Andrew-SESSION'!$K$7:$T$7,0)),"")</f>
        <v>#N/A</v>
      </c>
      <c r="F228" s="131" t="e">
        <f>INDEX('Andrew-SESSION'!$L$331:$U$338, MATCH("*Deadlift*",'Andrew-SESSION'!$B$331:$B$338,0), MATCH("*4th*",'Andrew-SESSION'!$K$7:$T$7,0))</f>
        <v>#N/A</v>
      </c>
      <c r="G228" s="131">
        <f>IF($A$224='Andrew-SESSION'!$A$331,INDEX('Andrew-SESSION'!$K$331:$T$338, MATCH("*Bench Press*",'Andrew-SESSION'!$B$331:$B$338,0), MATCH("*4th*",'Andrew-SESSION'!$K$7:$T$7,0)),"")</f>
        <v>70</v>
      </c>
      <c r="H228" s="131">
        <f>INDEX('Andrew-SESSION'!$L$331:$U$338, MATCH("*Bench Press*",'Andrew-SESSION'!$B$331:$B$338,0), MATCH("*4th*",'Andrew-SESSION'!$K$7:$T$7,0))</f>
        <v>8</v>
      </c>
      <c r="I228" s="132">
        <f>IF($A$224='Andrew-SESSION'!$A$331,INDEX('Andrew-SESSION'!$K$331:$T$338, MATCH("*Military*",'Andrew-SESSION'!$B$331:$B$338,0), MATCH("*4th*",'Andrew-SESSION'!$K$7:$T$7,0)),"")</f>
        <v>0</v>
      </c>
      <c r="J228" s="44">
        <f>INDEX('Andrew-SESSION'!$L$331:$U$338, MATCH("*Military*",'Andrew-SESSION'!$B$331:$B$338,0), MATCH("*4th*",'Andrew-SESSION'!$K$7:$T$7,0))</f>
        <v>0</v>
      </c>
      <c r="K228" s="131" t="e">
        <f>IF($A$224='Andrew-SESSION'!$A$331,INDEX('Andrew-SESSION'!$K$331:$T$338, MATCH("*Clean *",'Andrew-SESSION'!$B$331:$B$338,0), MATCH("*4th*",'Andrew-SESSION'!$K$7:$T$7,0)),"")</f>
        <v>#N/A</v>
      </c>
      <c r="L228" s="44" t="e">
        <f>INDEX('Andrew-SESSION'!$L$331:$U$338, MATCH("*Clean *",'Andrew-SESSION'!$B$331:$B$338,0), MATCH("*4th*",'Andrew-SESSION'!$K$7:$T$7,0))</f>
        <v>#N/A</v>
      </c>
      <c r="M228" s="131" t="e">
        <f>IF($A$224='Andrew-SESSION'!$A$331,INDEX('Andrew-SESSION'!$K$331:$T$338, MATCH("*Lat Pulldown*",'Andrew-SESSION'!$B$331:$B$338,0), MATCH("*4th*",'Andrew-SESSION'!$K$7:$T$7,0)),"")</f>
        <v>#N/A</v>
      </c>
      <c r="N228" s="44" t="e">
        <f>INDEX('Andrew-SESSION'!$L$331:$U$338, MATCH("*Lat Pulldown*",'Andrew-SESSION'!$B$331:$B$338,0), MATCH("*4th*",'Andrew-SESSION'!$K$7:$T$7,0))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IF($A$224='Andrew-SESSION'!$A$331,INDEX('Andrew-SESSION'!$K$331:$T$338, MATCH("*Squat*",'Andrew-SESSION'!$B$331:$B$338,0), MATCH("*5th*",'Andrew-SESSION'!$K$7:$T$7,0)),"")</f>
        <v>#N/A</v>
      </c>
      <c r="D229" s="132" t="e">
        <f>INDEX('Andrew-SESSION'!L$331:U$338, MATCH("*Squat*",'Andrew-SESSION'!$B$331:$B$338,0), MATCH("*5th*",'Andrew-SESSION'!K$7:T$7,0))</f>
        <v>#N/A</v>
      </c>
      <c r="E229" s="131" t="e">
        <f>IF($A$224='Andrew-SESSION'!$A$331,INDEX('Andrew-SESSION'!$K$331:$T$338, MATCH("*Deadlift*",'Andrew-SESSION'!$B$331:$B$338,0), MATCH("*5th*",'Andrew-SESSION'!$K$7:$T$7,0)),"")</f>
        <v>#N/A</v>
      </c>
      <c r="F229" s="131" t="e">
        <f>INDEX('Andrew-SESSION'!$L$331:$U$338, MATCH("*Deadlift*",'Andrew-SESSION'!$B$331:$B$338,0), MATCH("*5th*",'Andrew-SESSION'!$K$7:$T$7,0))</f>
        <v>#N/A</v>
      </c>
      <c r="G229" s="131">
        <f>IF($A$224='Andrew-SESSION'!$A$331,INDEX('Andrew-SESSION'!$K$331:$T$338, MATCH("*Bench Press*",'Andrew-SESSION'!$B$331:$B$338,0), MATCH("*5th*",'Andrew-SESSION'!$K$7:$T$7,0)),"")</f>
        <v>0</v>
      </c>
      <c r="H229" s="131">
        <f>INDEX('Andrew-SESSION'!$L$331:$U$338, MATCH("*Bench Press*",'Andrew-SESSION'!$B$331:$B$338,0), MATCH("*5th*",'Andrew-SESSION'!$K$7:$T$7,0))</f>
        <v>0</v>
      </c>
      <c r="I229" s="132">
        <f>IF($A$224='Andrew-SESSION'!$A$331,INDEX('Andrew-SESSION'!$K$331:$T$338, MATCH("*Military*",'Andrew-SESSION'!$B$331:$B$338,0), MATCH("*5th*",'Andrew-SESSION'!$K$7:$T$7,0)),"")</f>
        <v>0</v>
      </c>
      <c r="J229" s="44">
        <f>INDEX('Andrew-SESSION'!$L$331:$U$338, MATCH("*Military*",'Andrew-SESSION'!$B$331:$B$338,0), MATCH("*5th*",'Andrew-SESSION'!$K$7:$T$7,0))</f>
        <v>0</v>
      </c>
      <c r="K229" s="131" t="e">
        <f>IF($A$224='Andrew-SESSION'!$A$331,INDEX('Andrew-SESSION'!$K$331:$T$338, MATCH("*Clean *",'Andrew-SESSION'!$B$331:$B$338,0), MATCH("*5th*",'Andrew-SESSION'!$K$7:$T$7,0)),"")</f>
        <v>#N/A</v>
      </c>
      <c r="L229" s="44" t="e">
        <f>INDEX('Andrew-SESSION'!$L$331:$U$338, MATCH("*Clean *",'Andrew-SESSION'!$B$331:$B$338,0), MATCH("*5th*",'Andrew-SESSION'!$K$7:$T$7,0))</f>
        <v>#N/A</v>
      </c>
      <c r="M229" s="131" t="e">
        <f>IF($A$224='Andrew-SESSION'!$A$331,INDEX('Andrew-SESSION'!$K$331:$T$338, MATCH("*Lat Pulldown*",'Andrew-SESSION'!$B$331:$B$338,0), MATCH("*5th*",'Andrew-SESSION'!$K$7:$T$7,0)),"")</f>
        <v>#N/A</v>
      </c>
      <c r="N229" s="44" t="e">
        <f>INDEX('Andrew-SESSION'!$L$331:$U$338, MATCH("*Lat Pulldown*",'Andrew-SESSION'!$B$331:$B$338,0), MATCH("*5th*",'Andrew-SESSION'!$K$7:$T$7,0))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'Andrew-SESSION'!A340</f>
        <v>42430</v>
      </c>
      <c r="B230" s="116" t="s">
        <v>84</v>
      </c>
      <c r="C230" s="117" t="e">
        <f>MAX(C231:C235)</f>
        <v>#N/A</v>
      </c>
      <c r="D230" s="116" t="e">
        <f t="array" ref="D230">MAX(IF(C231:C235=C230,D231:D235))</f>
        <v>#N/A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>
        <f>MAX(M231:M235)</f>
        <v>70</v>
      </c>
      <c r="N230" s="117">
        <f t="array" ref="N230">MAX(IF(M231:M235=M230,N231:N235))</f>
        <v>12</v>
      </c>
      <c r="O230" s="152" t="e">
        <f>IF($A$230='Andrew-SESSION'!$A$340,INDEX('Andrew-SESSION'!$K$340:$T$347, MATCH("*1k Row*",'Andrew-SESSION'!$B$340:$B$347,0), MATCH("*1st*",'Andrew-SESSION'!$K$7:$T$7,0)),"")</f>
        <v>#N/A</v>
      </c>
      <c r="P230" s="152" t="e">
        <f>IF($A$230='Andrew-SESSION'!$A$340,INDEX('Andrew-SESSION'!$K$340:$T$347, MATCH("*HIIT*",'Andrew-SESSION'!$B$340:$B$347,0), MATCH("*1st*",'Andrew-SESSION'!$K$7:$T$7,0)),"")</f>
        <v>#N/A</v>
      </c>
      <c r="Q230" s="119" t="e">
        <f>INDEX('Andrew-SESSION'!$L$212:$U$340, MATCH("*HIIT*",'Andrew-SESSION'!$B$212:$B$340,0), MATCH("*1st*",'Andrew-SESSION'!$K$7:$T$7,0))</f>
        <v>#N/A</v>
      </c>
      <c r="R230" s="119">
        <f>'Andrew-SESSION'!U349</f>
        <v>0</v>
      </c>
      <c r="S230" s="116"/>
      <c r="T230" s="116"/>
      <c r="U230" s="120">
        <f>'Andrew-SESSION'!A548</f>
        <v>0</v>
      </c>
      <c r="V230" s="120">
        <f>'Andrew-SESSION'!A351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 t="e">
        <f>IF($A$230='Andrew-SESSION'!$A$340,INDEX('Andrew-SESSION'!$K$340:$T$347, MATCH("*Squat*",'Andrew-SESSION'!$B$340:$B$347,0), MATCH("*1st*",'Andrew-SESSION'!$K$7:$T$7,0)),"")</f>
        <v>#N/A</v>
      </c>
      <c r="D231" s="132" t="e">
        <f>INDEX('Andrew-SESSION'!L$340:U$347, MATCH("*Squat*",'Andrew-SESSION'!$B$340:$B$347,0), MATCH("*1st*",'Andrew-SESSION'!K$7:T$7,0))</f>
        <v>#N/A</v>
      </c>
      <c r="E231" s="131" t="e">
        <f>IF($A$230='Andrew-SESSION'!$A$340,INDEX('Andrew-SESSION'!$K$340:$T$347, MATCH("*Deadlift*",'Andrew-SESSION'!$B$340:$B$347,0), MATCH("*1st*",'Andrew-SESSION'!$K$7:$T$7,0)),"")</f>
        <v>#N/A</v>
      </c>
      <c r="F231" s="131" t="e">
        <f>INDEX('Andrew-SESSION'!$L$340:$U$347, MATCH("*Deadlift*",'Andrew-SESSION'!$B$340:$B$347,0), MATCH("*1st*",'Andrew-SESSION'!$K$7:$T$7,0))</f>
        <v>#N/A</v>
      </c>
      <c r="G231" s="131" t="e">
        <f>IF($A$230='Andrew-SESSION'!$A$340,INDEX('Andrew-SESSION'!$K$340:$T$347, MATCH("*Bench Press*",'Andrew-SESSION'!$B$340:$B$347,0), MATCH("*1st*",'Andrew-SESSION'!$K$7:$T$7,0)),"")</f>
        <v>#N/A</v>
      </c>
      <c r="H231" s="131" t="e">
        <f>INDEX('Andrew-SESSION'!$L$340:$U$347, MATCH("*Bench Press*",'Andrew-SESSION'!$B$340:$B$347,0), MATCH("*1st*",'Andrew-SESSION'!$K$7:$T$7,0))</f>
        <v>#N/A</v>
      </c>
      <c r="I231" s="132" t="e">
        <f>IF($A$230='Andrew-SESSION'!$A$340,INDEX('Andrew-SESSION'!$K$340:$T$347, MATCH("*Military*",'Andrew-SESSION'!$B$340:$B$347,0), MATCH("*1st*",'Andrew-SESSION'!$K$7:$T$7,0)),"")</f>
        <v>#N/A</v>
      </c>
      <c r="J231" s="48" t="e">
        <f>INDEX('Andrew-SESSION'!$L$340:$U$347, MATCH("*Military*",'Andrew-SESSION'!$B$340:$B$347,0), MATCH("*1st*",'Andrew-SESSION'!$K$7:$T$7,0))</f>
        <v>#N/A</v>
      </c>
      <c r="K231" s="131" t="e">
        <f>IF($A$230='Andrew-SESSION'!$A$340,INDEX('Andrew-SESSION'!$K$340:$T$347, MATCH("*Clean *",'Andrew-SESSION'!$B$340:$B$347,0), MATCH("*1st*",'Andrew-SESSION'!$K$7:$T$7,0)),"")</f>
        <v>#N/A</v>
      </c>
      <c r="L231" s="48" t="e">
        <f>INDEX('Andrew-SESSION'!$L$340:$U$347, MATCH("*Clean *",'Andrew-SESSION'!$B$340:$B$347,0), MATCH("*1st*",'Andrew-SESSION'!$K$7:$T$7,0))</f>
        <v>#N/A</v>
      </c>
      <c r="M231" s="131">
        <f>IF($A$230='Andrew-SESSION'!$A$340,INDEX('Andrew-SESSION'!$K$340:$T$347, MATCH("*Lat Pulldown*",'Andrew-SESSION'!$B$340:$B$347,0), MATCH("*1st*",'Andrew-SESSION'!$K$7:$T$7,0)),"")</f>
        <v>65</v>
      </c>
      <c r="N231" s="48">
        <f>INDEX('Andrew-SESSION'!$L$340:$U$347, MATCH("*Lat Pulldown*",'Andrew-SESSION'!$B$340:$B$347,0), MATCH("*1st*",'Andrew-SESSION'!$K$7:$T$7,0))</f>
        <v>12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 t="e">
        <f>IF($A$230='Andrew-SESSION'!$A$340,INDEX('Andrew-SESSION'!$K$340:$T$347, MATCH("*Squat*",'Andrew-SESSION'!$B$340:$B$347,0), MATCH("*2nd*",'Andrew-SESSION'!$K$7:$T$7,0)),"")</f>
        <v>#N/A</v>
      </c>
      <c r="D232" s="132" t="e">
        <f>INDEX('Andrew-SESSION'!L$340:U$347, MATCH("*Squat*",'Andrew-SESSION'!$B$340:$B$347,0), MATCH("*2nd*",'Andrew-SESSION'!K$7:T$7,0))</f>
        <v>#N/A</v>
      </c>
      <c r="E232" s="131" t="e">
        <f>IF($A$230='Andrew-SESSION'!$A$340,INDEX('Andrew-SESSION'!$K$340:$T$347, MATCH("*Deadlift*",'Andrew-SESSION'!$B$340:$B$347,0), MATCH("*2ND*",'Andrew-SESSION'!$K$7:$T$7,0)),"")</f>
        <v>#N/A</v>
      </c>
      <c r="F232" s="131" t="e">
        <f>INDEX('Andrew-SESSION'!$L$340:$U$347, MATCH("*Deadlift*",'Andrew-SESSION'!$B$340:$B$347,0), MATCH("*2nd*",'Andrew-SESSION'!$K$7:$T$7,0))</f>
        <v>#N/A</v>
      </c>
      <c r="G232" s="131" t="e">
        <f>IF($A$230='Andrew-SESSION'!$A$340,INDEX('Andrew-SESSION'!$K$340:$T$347, MATCH("*Bench Press*",'Andrew-SESSION'!$B$340:$B$347,0), MATCH("*2ND*",'Andrew-SESSION'!$K$7:$T$7,0)),"")</f>
        <v>#N/A</v>
      </c>
      <c r="H232" s="131" t="e">
        <f>INDEX('Andrew-SESSION'!$L$340:$U$347, MATCH("*Bench Press*",'Andrew-SESSION'!$B$340:$B$347,0), MATCH("*2nd*",'Andrew-SESSION'!$K$7:$T$7,0))</f>
        <v>#N/A</v>
      </c>
      <c r="I232" s="132" t="e">
        <f>IF($A$230='Andrew-SESSION'!$A$340,INDEX('Andrew-SESSION'!$K$340:$T$347, MATCH("*Military*",'Andrew-SESSION'!$B$340:$B$347,0), MATCH("*2ND*",'Andrew-SESSION'!$K$7:$T$7,0)),"")</f>
        <v>#N/A</v>
      </c>
      <c r="J232" s="44" t="e">
        <f>INDEX('Andrew-SESSION'!$L$340:$U$347, MATCH("*Military*",'Andrew-SESSION'!$B$340:$B$347,0), MATCH("*2nd*",'Andrew-SESSION'!$K$7:$T$7,0))</f>
        <v>#N/A</v>
      </c>
      <c r="K232" s="131" t="e">
        <f>IF($A$230='Andrew-SESSION'!$A$340,INDEX('Andrew-SESSION'!$K$340:$T$347, MATCH("*Clean *",'Andrew-SESSION'!$B$340:$B$347,0), MATCH("*2ND*",'Andrew-SESSION'!$K$7:$T$7,0)),"")</f>
        <v>#N/A</v>
      </c>
      <c r="L232" s="44" t="e">
        <f>INDEX('Andrew-SESSION'!$L$340:$U$347, MATCH("*Clean *",'Andrew-SESSION'!$B$340:$B$347,0), MATCH("*2nd*",'Andrew-SESSION'!$K$7:$T$7,0))</f>
        <v>#N/A</v>
      </c>
      <c r="M232" s="131">
        <f>IF($A$230='Andrew-SESSION'!$A$340,INDEX('Andrew-SESSION'!$K$340:$T$347, MATCH("*Lat Pulldown*",'Andrew-SESSION'!$B$340:$B$347,0), MATCH("*2ND*",'Andrew-SESSION'!$K$7:$T$7,0)),"")</f>
        <v>70</v>
      </c>
      <c r="N232" s="44">
        <f>INDEX('Andrew-SESSION'!$L$340:$U$347, MATCH("*Lat Pulldown*",'Andrew-SESSION'!$B$340:$B$347,0), MATCH("*2nd*",'Andrew-SESSION'!$K$7:$T$7,0))</f>
        <v>12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 t="e">
        <f>IF($A$230='Andrew-SESSION'!$A$340,INDEX('Andrew-SESSION'!$K$340:$T$347, MATCH("*Squat*",'Andrew-SESSION'!$B$340:$B$347,0), MATCH("*3rd*",'Andrew-SESSION'!$K$7:$T$7,0)),"")</f>
        <v>#N/A</v>
      </c>
      <c r="D233" s="132" t="e">
        <f>INDEX('Andrew-SESSION'!L$340:U$347, MATCH("*Squat*",'Andrew-SESSION'!$B$340:$B$347,0), MATCH("*3rd*",'Andrew-SESSION'!K$7:T$7,0))</f>
        <v>#N/A</v>
      </c>
      <c r="E233" s="131" t="e">
        <f>IF($A$230='Andrew-SESSION'!$A$340,INDEX('Andrew-SESSION'!$K$340:$T$347, MATCH("*Deadlift*",'Andrew-SESSION'!$B$340:$B$347,0), MATCH("*3rd*",'Andrew-SESSION'!$K$7:$T$7,0)),"")</f>
        <v>#N/A</v>
      </c>
      <c r="F233" s="131" t="e">
        <f>INDEX('Andrew-SESSION'!$L$340:$U$347, MATCH("*Deadlift*",'Andrew-SESSION'!$B$340:$B$347,0), MATCH("*3rd*",'Andrew-SESSION'!$K$7:$T$7,0))</f>
        <v>#N/A</v>
      </c>
      <c r="G233" s="131" t="e">
        <f>IF($A$230='Andrew-SESSION'!$A$340,INDEX('Andrew-SESSION'!$K$340:$T$347, MATCH("*Bench Press*",'Andrew-SESSION'!$B$340:$B$347,0), MATCH("*3rd*",'Andrew-SESSION'!$K$7:$T$7,0)),"")</f>
        <v>#N/A</v>
      </c>
      <c r="H233" s="131" t="e">
        <f>INDEX('Andrew-SESSION'!$L$340:$U$347, MATCH("*Bench Press*",'Andrew-SESSION'!$B$340:$B$347,0), MATCH("*3rd*",'Andrew-SESSION'!$K$7:$T$7,0))</f>
        <v>#N/A</v>
      </c>
      <c r="I233" s="132" t="e">
        <f>IF($A$230='Andrew-SESSION'!$A$340,INDEX('Andrew-SESSION'!$K$340:$T$347, MATCH("*Military*",'Andrew-SESSION'!$B$340:$B$347,0), MATCH("*3rd*",'Andrew-SESSION'!$K$7:$T$7,0)),"")</f>
        <v>#N/A</v>
      </c>
      <c r="J233" s="44" t="e">
        <f>INDEX('Andrew-SESSION'!$L$340:$U$347, MATCH("*Military*",'Andrew-SESSION'!$B$340:$B$347,0), MATCH("*3rd*",'Andrew-SESSION'!$K$7:$T$7,0))</f>
        <v>#N/A</v>
      </c>
      <c r="K233" s="131" t="e">
        <f>IF($A$230='Andrew-SESSION'!$A$340,INDEX('Andrew-SESSION'!$K$340:$T$347, MATCH("*Clean *",'Andrew-SESSION'!$B$340:$B$347,0), MATCH("*3rd*",'Andrew-SESSION'!$K$7:$T$7,0)),"")</f>
        <v>#N/A</v>
      </c>
      <c r="L233" s="44" t="e">
        <f>INDEX('Andrew-SESSION'!$L$340:$U$347, MATCH("*Clean *",'Andrew-SESSION'!$B$340:$B$347,0), MATCH("*3rd*",'Andrew-SESSION'!$K$7:$T$7,0))</f>
        <v>#N/A</v>
      </c>
      <c r="M233" s="131">
        <f>IF($A$230='Andrew-SESSION'!$A$340,INDEX('Andrew-SESSION'!$K$340:$T$347, MATCH("*Lat Pulldown*",'Andrew-SESSION'!$B$340:$B$347,0), MATCH("*3rd*",'Andrew-SESSION'!$K$7:$T$7,0)),"")</f>
        <v>70</v>
      </c>
      <c r="N233" s="44">
        <f>INDEX('Andrew-SESSION'!$L$340:$U$347, MATCH("*Lat Pulldown*",'Andrew-SESSION'!$B$340:$B$347,0), MATCH("*3rd*",'Andrew-SESSION'!$K$7:$T$7,0))</f>
        <v>12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 t="e">
        <f>IF($A$230='Andrew-SESSION'!$A$340,INDEX('Andrew-SESSION'!$K$340:$T$347, MATCH("*Squat*",'Andrew-SESSION'!$B$340:$B$347,0), MATCH("*4th*",'Andrew-SESSION'!$K$7:$T$7,0)),"")</f>
        <v>#N/A</v>
      </c>
      <c r="D234" s="132" t="e">
        <f>INDEX('Andrew-SESSION'!L$340:U$347, MATCH("*Squat*",'Andrew-SESSION'!$B$340:$B$347,0), MATCH("*4th*",'Andrew-SESSION'!K$7:T$7,0))</f>
        <v>#N/A</v>
      </c>
      <c r="E234" s="131" t="e">
        <f>IF($A$230='Andrew-SESSION'!$A$340,INDEX('Andrew-SESSION'!$K$340:$T$347, MATCH("*Deadlift*",'Andrew-SESSION'!$B$340:$B$347,0), MATCH("*4th*",'Andrew-SESSION'!$K$7:$T$7,0)),"")</f>
        <v>#N/A</v>
      </c>
      <c r="F234" s="131" t="e">
        <f>INDEX('Andrew-SESSION'!$L$340:$U$347, MATCH("*Deadlift*",'Andrew-SESSION'!$B$340:$B$347,0), MATCH("*4th*",'Andrew-SESSION'!$K$7:$T$7,0))</f>
        <v>#N/A</v>
      </c>
      <c r="G234" s="131" t="e">
        <f>IF($A$230='Andrew-SESSION'!$A$340,INDEX('Andrew-SESSION'!$K$340:$T$347, MATCH("*Bench Press*",'Andrew-SESSION'!$B$340:$B$347,0), MATCH("*4th*",'Andrew-SESSION'!$K$7:$T$7,0)),"")</f>
        <v>#N/A</v>
      </c>
      <c r="H234" s="131" t="e">
        <f>INDEX('Andrew-SESSION'!$L$340:$U$347, MATCH("*Bench Press*",'Andrew-SESSION'!$B$340:$B$347,0), MATCH("*4th*",'Andrew-SESSION'!$K$7:$T$7,0))</f>
        <v>#N/A</v>
      </c>
      <c r="I234" s="132" t="e">
        <f>IF($A$230='Andrew-SESSION'!$A$340,INDEX('Andrew-SESSION'!$K$340:$T$347, MATCH("*Military*",'Andrew-SESSION'!$B$340:$B$347,0), MATCH("*4th*",'Andrew-SESSION'!$K$7:$T$7,0)),"")</f>
        <v>#N/A</v>
      </c>
      <c r="J234" s="44" t="e">
        <f>INDEX('Andrew-SESSION'!$L$340:$U$347, MATCH("*Military*",'Andrew-SESSION'!$B$340:$B$347,0), MATCH("*4th*",'Andrew-SESSION'!$K$7:$T$7,0))</f>
        <v>#N/A</v>
      </c>
      <c r="K234" s="131" t="e">
        <f>IF($A$230='Andrew-SESSION'!$A$340,INDEX('Andrew-SESSION'!$K$340:$T$347, MATCH("*Clean *",'Andrew-SESSION'!$B$340:$B$347,0), MATCH("*4th*",'Andrew-SESSION'!$K$7:$T$7,0)),"")</f>
        <v>#N/A</v>
      </c>
      <c r="L234" s="44" t="e">
        <f>INDEX('Andrew-SESSION'!$L$340:$U$347, MATCH("*Clean *",'Andrew-SESSION'!$B$340:$B$347,0), MATCH("*4th*",'Andrew-SESSION'!$K$7:$T$7,0))</f>
        <v>#N/A</v>
      </c>
      <c r="M234" s="131">
        <f>IF($A$230='Andrew-SESSION'!$A$340,INDEX('Andrew-SESSION'!$K$340:$T$347, MATCH("*Lat Pulldown*",'Andrew-SESSION'!$B$340:$B$347,0), MATCH("*4th*",'Andrew-SESSION'!$K$7:$T$7,0)),"")</f>
        <v>70</v>
      </c>
      <c r="N234" s="44">
        <f>INDEX('Andrew-SESSION'!$L$340:$U$347, MATCH("*Lat Pulldown*",'Andrew-SESSION'!$B$340:$B$347,0), MATCH("*4th*",'Andrew-SESSION'!$K$7:$T$7,0))</f>
        <v>8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 t="e">
        <f>IF($A$230='Andrew-SESSION'!$A$340,INDEX('Andrew-SESSION'!$K$340:$T$347, MATCH("*Squat*",'Andrew-SESSION'!$B$340:$B$347,0), MATCH("*5th*",'Andrew-SESSION'!$K$7:$T$7,0)),"")</f>
        <v>#N/A</v>
      </c>
      <c r="D235" s="132" t="e">
        <f>INDEX('Andrew-SESSION'!L$340:U$347, MATCH("*Squat*",'Andrew-SESSION'!$B$340:$B$347,0), MATCH("*5th*",'Andrew-SESSION'!K$7:T$7,0))</f>
        <v>#N/A</v>
      </c>
      <c r="E235" s="131" t="e">
        <f>IF($A$230='Andrew-SESSION'!$A$340,INDEX('Andrew-SESSION'!$K$340:$T$347, MATCH("*Deadlift*",'Andrew-SESSION'!$B$340:$B$347,0), MATCH("*5th*",'Andrew-SESSION'!$K$7:$T$7,0)),"")</f>
        <v>#N/A</v>
      </c>
      <c r="F235" s="131" t="e">
        <f>INDEX('Andrew-SESSION'!$L$340:$U$347, MATCH("*Deadlift*",'Andrew-SESSION'!$B$340:$B$347,0), MATCH("*5th*",'Andrew-SESSION'!$K$7:$T$7,0))</f>
        <v>#N/A</v>
      </c>
      <c r="G235" s="131" t="e">
        <f>IF($A$230='Andrew-SESSION'!$A$340,INDEX('Andrew-SESSION'!$K$340:$T$347, MATCH("*Bench Press*",'Andrew-SESSION'!$B$340:$B$347,0), MATCH("*5th*",'Andrew-SESSION'!$K$7:$T$7,0)),"")</f>
        <v>#N/A</v>
      </c>
      <c r="H235" s="131" t="e">
        <f>INDEX('Andrew-SESSION'!$L$340:$U$347, MATCH("*Bench Press*",'Andrew-SESSION'!$B$340:$B$347,0), MATCH("*5th*",'Andrew-SESSION'!$K$7:$T$7,0))</f>
        <v>#N/A</v>
      </c>
      <c r="I235" s="132" t="e">
        <f>IF($A$230='Andrew-SESSION'!$A$340,INDEX('Andrew-SESSION'!$K$340:$T$347, MATCH("*Military*",'Andrew-SESSION'!$B$340:$B$347,0), MATCH("*5th*",'Andrew-SESSION'!$K$7:$T$7,0)),"")</f>
        <v>#N/A</v>
      </c>
      <c r="J235" s="44" t="e">
        <f>INDEX('Andrew-SESSION'!$L$340:$U$347, MATCH("*Military*",'Andrew-SESSION'!$B$340:$B$347,0), MATCH("*5th*",'Andrew-SESSION'!$K$7:$T$7,0))</f>
        <v>#N/A</v>
      </c>
      <c r="K235" s="131" t="e">
        <f>IF($A$230='Andrew-SESSION'!$A$340,INDEX('Andrew-SESSION'!$K$340:$T$347, MATCH("*Clean *",'Andrew-SESSION'!$B$340:$B$347,0), MATCH("*5th*",'Andrew-SESSION'!$K$7:$T$7,0)),"")</f>
        <v>#N/A</v>
      </c>
      <c r="L235" s="44" t="e">
        <f>INDEX('Andrew-SESSION'!$L$340:$U$347, MATCH("*Clean *",'Andrew-SESSION'!$B$340:$B$347,0), MATCH("*5th*",'Andrew-SESSION'!$K$7:$T$7,0))</f>
        <v>#N/A</v>
      </c>
      <c r="M235" s="131">
        <f>IF($A$230='Andrew-SESSION'!$A$340,INDEX('Andrew-SESSION'!$K$340:$T$347, MATCH("*Lat Pulldown*",'Andrew-SESSION'!$B$340:$B$347,0), MATCH("*5th*",'Andrew-SESSION'!$K$7:$T$7,0)),"")</f>
        <v>0</v>
      </c>
      <c r="N235" s="44">
        <f>INDEX('Andrew-SESSION'!$L$340:$U$347, MATCH("*Lat Pulldown*",'Andrew-SESSION'!$B$340:$B$347,0), MATCH("*5th*",'Andrew-SESSION'!$K$7:$T$7,0))</f>
        <v>0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'Andrew-SESSION'!A349</f>
        <v>42436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>
        <f>MAX(G237:G241)</f>
        <v>70</v>
      </c>
      <c r="H236" s="116">
        <f t="array" ref="H236">MAX(IF(G237:G241=G236,H237:H241))</f>
        <v>12</v>
      </c>
      <c r="I236" s="116">
        <f>MAX(I237:I241)</f>
        <v>35</v>
      </c>
      <c r="J236" s="116">
        <f t="array" ref="J236">MAX(IF(I237:I241=I236,J237:J241))</f>
        <v>12</v>
      </c>
      <c r="K236" s="116" t="e">
        <f>MAX(K237:K241)</f>
        <v>#N/A</v>
      </c>
      <c r="L236" s="116" t="e">
        <f t="array" ref="L236">MAX(IF(K237:K241=K236,L237:L241))</f>
        <v>#N/A</v>
      </c>
      <c r="M236" s="116" t="e">
        <f>MAX(M237:M241)</f>
        <v>#N/A</v>
      </c>
      <c r="N236" s="117" t="e">
        <f t="array" ref="N236">MAX(IF(M237:M241=M236,N237:N241))</f>
        <v>#N/A</v>
      </c>
      <c r="O236" s="152" t="e">
        <f>IF($A$236='Andrew-SESSION'!$A$349,INDEX('Andrew-SESSION'!$K$349:$T$356, MATCH("*1k Row*",'Andrew-SESSION'!$B$349:$B$356,0), MATCH("*1st*",'Andrew-SESSION'!$K$7:$T$7,0)),"")</f>
        <v>#N/A</v>
      </c>
      <c r="P236" s="152">
        <f>IF($A$236='Andrew-SESSION'!$A$349,INDEX('Andrew-SESSION'!$K$349:$T$356, MATCH("*HIIT*",'Andrew-SESSION'!$B$349:$B$356,0), MATCH("*1st*",'Andrew-SESSION'!$K$7:$T$7,0)),"")</f>
        <v>1.0416666666666666E-2</v>
      </c>
      <c r="Q236" s="119" t="str">
        <f>INDEX('Andrew-SESSION'!$L$349:$U$356, MATCH("*HIIT*",'Andrew-SESSION'!$B$349:$B$356,0), MATCH("*1st*",'Andrew-SESSION'!$K$7:$T$7,0))</f>
        <v>45/15</v>
      </c>
      <c r="R236" s="119">
        <f>'Andrew-SESSION'!U358</f>
        <v>0</v>
      </c>
      <c r="S236" s="116"/>
      <c r="T236" s="116"/>
      <c r="U236" s="120">
        <f>'Andrew-SESSION'!A350</f>
        <v>88.2</v>
      </c>
      <c r="V236" s="120">
        <f>'Andrew-SESSION'!A351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IF($A$236='Andrew-SESSION'!$A$349,INDEX('Andrew-SESSION'!$K$349:$T$356, MATCH("*Squat*",'Andrew-SESSION'!$B$349:$B$356,0), MATCH("*1st*",'Andrew-SESSION'!$K$7:$T$7,0)),"")</f>
        <v>#N/A</v>
      </c>
      <c r="D237" s="132" t="e">
        <f>INDEX('Andrew-SESSION'!L$349:U$356, MATCH("*Squat*",'Andrew-SESSION'!$B$349:$B$356,0), MATCH("*1st*",'Andrew-SESSION'!K$7:T$7,0))</f>
        <v>#N/A</v>
      </c>
      <c r="E237" s="131" t="e">
        <f>IF($A$236='Andrew-SESSION'!$A$349,INDEX('Andrew-SESSION'!$K$349:$T$356, MATCH("*Deadlift*",'Andrew-SESSION'!$B$349:$B$356,0), MATCH("*1st*",'Andrew-SESSION'!$K$7:$T$7,0)),"")</f>
        <v>#N/A</v>
      </c>
      <c r="F237" s="131" t="e">
        <f>INDEX('Andrew-SESSION'!$L$349:$U$356, MATCH("*Deadlift*",'Andrew-SESSION'!$B$349:$B$356,0), MATCH("*1st*",'Andrew-SESSION'!$K$7:$T$7,0))</f>
        <v>#N/A</v>
      </c>
      <c r="G237" s="131">
        <f>IF($A$236='Andrew-SESSION'!$A$349,INDEX('Andrew-SESSION'!$K$349:$T$356, MATCH("*Bench Press*",'Andrew-SESSION'!$B$349:$B$356,0), MATCH("*1st*",'Andrew-SESSION'!$K$7:$T$7,0)),"")</f>
        <v>40</v>
      </c>
      <c r="H237" s="131">
        <f>INDEX('Andrew-SESSION'!$L$349:$U$356, MATCH("*Bench Press*",'Andrew-SESSION'!$B$349:$B$356,0), MATCH("*1st*",'Andrew-SESSION'!$K$7:$T$7,0))</f>
        <v>12</v>
      </c>
      <c r="I237" s="132">
        <f>IF($A$236='Andrew-SESSION'!$A$349,INDEX('Andrew-SESSION'!$K$349:$T$356, MATCH("*Military*",'Andrew-SESSION'!$B$349:$B$356,0), MATCH("*1st*",'Andrew-SESSION'!$K$7:$T$7,0)),"")</f>
        <v>35</v>
      </c>
      <c r="J237" s="48">
        <f>INDEX('Andrew-SESSION'!$L$349:$U$356, MATCH("*Military*",'Andrew-SESSION'!$B$349:$B$356,0), MATCH("*1st*",'Andrew-SESSION'!$K$7:$T$7,0))</f>
        <v>12</v>
      </c>
      <c r="K237" s="131" t="e">
        <f>IF($A$236='Andrew-SESSION'!$A$349,INDEX('Andrew-SESSION'!$K$349:$T$356, MATCH("*Clean *",'Andrew-SESSION'!$B$349:$B$356,0), MATCH("*1st*",'Andrew-SESSION'!$K$7:$T$7,0)),"")</f>
        <v>#N/A</v>
      </c>
      <c r="L237" s="48" t="e">
        <f>INDEX('Andrew-SESSION'!$L$349:$U$356, MATCH("*Clean *",'Andrew-SESSION'!$B$349:$B$356,0), MATCH("*1st*",'Andrew-SESSION'!$K$7:$T$7,0))</f>
        <v>#N/A</v>
      </c>
      <c r="M237" s="131" t="e">
        <f>IF($A$236='Andrew-SESSION'!$A$349,INDEX('Andrew-SESSION'!$K$349:$T$356, MATCH("*Lat Pulldown*",'Andrew-SESSION'!$B$349:$B$356,0), MATCH("*1st*",'Andrew-SESSION'!$K$7:$T$7,0)),"")</f>
        <v>#N/A</v>
      </c>
      <c r="N237" s="48" t="e">
        <f>INDEX('Andrew-SESSION'!$L$349:$U$356, MATCH("*Lat Pulldown*",'Andrew-SESSION'!$B$349:$B$356,0), MATCH("*1st*",'Andrew-SESSION'!$K$7:$T$7,0))</f>
        <v>#N/A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IF($A$236='Andrew-SESSION'!$A$349,INDEX('Andrew-SESSION'!$K$349:$T$356, MATCH("*Squat*",'Andrew-SESSION'!$B$349:$B$356,0), MATCH("*2nd*",'Andrew-SESSION'!$K$7:$T$7,0)),"")</f>
        <v>#N/A</v>
      </c>
      <c r="D238" s="132" t="e">
        <f>INDEX('Andrew-SESSION'!L$349:U$356, MATCH("*Squat*",'Andrew-SESSION'!$B$349:$B$356,0), MATCH("*2nd*",'Andrew-SESSION'!K$7:T$7,0))</f>
        <v>#N/A</v>
      </c>
      <c r="E238" s="131" t="e">
        <f>IF($A$236='Andrew-SESSION'!$A$349,INDEX('Andrew-SESSION'!$K$349:$T$356, MATCH("*Deadlift*",'Andrew-SESSION'!$B$349:$B$356,0), MATCH("*2ND*",'Andrew-SESSION'!$K$7:$T$7,0)),"")</f>
        <v>#N/A</v>
      </c>
      <c r="F238" s="131" t="e">
        <f>INDEX('Andrew-SESSION'!$L$349:$U$356, MATCH("*Deadlift*",'Andrew-SESSION'!$B$349:$B$356,0), MATCH("*2nd*",'Andrew-SESSION'!$K$7:$T$7,0))</f>
        <v>#N/A</v>
      </c>
      <c r="G238" s="131">
        <f>IF($A$236='Andrew-SESSION'!$A$349,INDEX('Andrew-SESSION'!$K$349:$T$356, MATCH("*Bench Press*",'Andrew-SESSION'!$B$349:$B$356,0), MATCH("*2ND*",'Andrew-SESSION'!$K$7:$T$7,0)),"")</f>
        <v>70</v>
      </c>
      <c r="H238" s="131">
        <f>INDEX('Andrew-SESSION'!$L$349:$U$356, MATCH("*Bench Press*",'Andrew-SESSION'!$B$349:$B$356,0), MATCH("*2nd*",'Andrew-SESSION'!$K$7:$T$7,0))</f>
        <v>12</v>
      </c>
      <c r="I238" s="132">
        <f>IF($A$236='Andrew-SESSION'!$A$349,INDEX('Andrew-SESSION'!$K$349:$T$356, MATCH("*Military*",'Andrew-SESSION'!$B$349:$B$356,0), MATCH("*2ND*",'Andrew-SESSION'!$K$7:$T$7,0)),"")</f>
        <v>35</v>
      </c>
      <c r="J238" s="44">
        <f>INDEX('Andrew-SESSION'!$L$349:$U$356, MATCH("*Military*",'Andrew-SESSION'!$B$349:$B$356,0), MATCH("*2nd*",'Andrew-SESSION'!$K$7:$T$7,0))</f>
        <v>12</v>
      </c>
      <c r="K238" s="131" t="e">
        <f>IF($A$236='Andrew-SESSION'!$A$349,INDEX('Andrew-SESSION'!$K$349:$T$356, MATCH("*Clean *",'Andrew-SESSION'!$B$349:$B$356,0), MATCH("*2ND*",'Andrew-SESSION'!$K$7:$T$7,0)),"")</f>
        <v>#N/A</v>
      </c>
      <c r="L238" s="44" t="e">
        <f>INDEX('Andrew-SESSION'!$L$349:$U$356, MATCH("*Clean *",'Andrew-SESSION'!$B$349:$B$356,0), MATCH("*2nd*",'Andrew-SESSION'!$K$7:$T$7,0))</f>
        <v>#N/A</v>
      </c>
      <c r="M238" s="131" t="e">
        <f>IF($A$236='Andrew-SESSION'!$A$349,INDEX('Andrew-SESSION'!$K$349:$T$356, MATCH("*Lat Pulldown*",'Andrew-SESSION'!$B$349:$B$356,0), MATCH("*2ND*",'Andrew-SESSION'!$K$7:$T$7,0)),"")</f>
        <v>#N/A</v>
      </c>
      <c r="N238" s="44" t="e">
        <f>INDEX('Andrew-SESSION'!$L$349:$U$356, MATCH("*Lat Pulldown*",'Andrew-SESSION'!$B$349:$B$356,0), MATCH("*2nd*",'Andrew-SESSION'!$K$7:$T$7,0))</f>
        <v>#N/A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IF($A$236='Andrew-SESSION'!$A$349,INDEX('Andrew-SESSION'!$K$349:$T$356, MATCH("*Squat*",'Andrew-SESSION'!$B$349:$B$356,0), MATCH("*3rd*",'Andrew-SESSION'!$K$7:$T$7,0)),"")</f>
        <v>#N/A</v>
      </c>
      <c r="D239" s="132" t="e">
        <f>INDEX('Andrew-SESSION'!L$349:U$356, MATCH("*Squat*",'Andrew-SESSION'!$B$349:$B$356,0), MATCH("*3rd*",'Andrew-SESSION'!K$7:T$7,0))</f>
        <v>#N/A</v>
      </c>
      <c r="E239" s="131" t="e">
        <f>IF($A$236='Andrew-SESSION'!$A$349,INDEX('Andrew-SESSION'!$K$349:$T$356, MATCH("*Deadlift*",'Andrew-SESSION'!$B$349:$B$356,0), MATCH("*3rd*",'Andrew-SESSION'!$K$7:$T$7,0)),"")</f>
        <v>#N/A</v>
      </c>
      <c r="F239" s="131" t="e">
        <f>INDEX('Andrew-SESSION'!$L$349:$U$356, MATCH("*Deadlift*",'Andrew-SESSION'!$B$349:$B$356,0), MATCH("*3rd*",'Andrew-SESSION'!$K$7:$T$7,0))</f>
        <v>#N/A</v>
      </c>
      <c r="G239" s="131">
        <f>IF($A$236='Andrew-SESSION'!$A$349,INDEX('Andrew-SESSION'!$K$349:$T$356, MATCH("*Bench Press*",'Andrew-SESSION'!$B$349:$B$356,0), MATCH("*3rd*",'Andrew-SESSION'!$K$7:$T$7,0)),"")</f>
        <v>70</v>
      </c>
      <c r="H239" s="131">
        <f>INDEX('Andrew-SESSION'!$L$349:$U$356, MATCH("*Bench Press*",'Andrew-SESSION'!$B$349:$B$356,0), MATCH("*3rd*",'Andrew-SESSION'!$K$7:$T$7,0))</f>
        <v>12</v>
      </c>
      <c r="I239" s="132">
        <f>IF($A$236='Andrew-SESSION'!$A$349,INDEX('Andrew-SESSION'!$K$349:$T$356, MATCH("*Military*",'Andrew-SESSION'!$B$349:$B$356,0), MATCH("*3rd*",'Andrew-SESSION'!$K$7:$T$7,0)),"")</f>
        <v>35</v>
      </c>
      <c r="J239" s="44">
        <f>INDEX('Andrew-SESSION'!$L$349:$U$356, MATCH("*Military*",'Andrew-SESSION'!$B$349:$B$356,0), MATCH("*3rd*",'Andrew-SESSION'!$K$7:$T$7,0))</f>
        <v>12</v>
      </c>
      <c r="K239" s="131" t="e">
        <f>IF($A$236='Andrew-SESSION'!$A$349,INDEX('Andrew-SESSION'!$K$349:$T$356, MATCH("*Clean *",'Andrew-SESSION'!$B$349:$B$356,0), MATCH("*3rd*",'Andrew-SESSION'!$K$7:$T$7,0)),"")</f>
        <v>#N/A</v>
      </c>
      <c r="L239" s="44" t="e">
        <f>INDEX('Andrew-SESSION'!$L$349:$U$356, MATCH("*Clean *",'Andrew-SESSION'!$B$349:$B$356,0), MATCH("*3rd*",'Andrew-SESSION'!$K$7:$T$7,0))</f>
        <v>#N/A</v>
      </c>
      <c r="M239" s="131" t="e">
        <f>IF($A$236='Andrew-SESSION'!$A$349,INDEX('Andrew-SESSION'!$K$349:$T$356, MATCH("*Lat Pulldown*",'Andrew-SESSION'!$B$349:$B$356,0), MATCH("*3rd*",'Andrew-SESSION'!$K$7:$T$7,0)),"")</f>
        <v>#N/A</v>
      </c>
      <c r="N239" s="44" t="e">
        <f>INDEX('Andrew-SESSION'!$L$349:$U$356, MATCH("*Lat Pulldown*",'Andrew-SESSION'!$B$349:$B$356,0), MATCH("*3rd*",'Andrew-SESSION'!$K$7:$T$7,0))</f>
        <v>#N/A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IF($A$236='Andrew-SESSION'!$A$349,INDEX('Andrew-SESSION'!$K$349:$T$356, MATCH("*Squat*",'Andrew-SESSION'!$B$349:$B$356,0), MATCH("*4th*",'Andrew-SESSION'!$K$7:$T$7,0)),"")</f>
        <v>#N/A</v>
      </c>
      <c r="D240" s="132" t="e">
        <f>INDEX('Andrew-SESSION'!L$349:U$356, MATCH("*Squat*",'Andrew-SESSION'!$B$349:$B$356,0), MATCH("*4th*",'Andrew-SESSION'!K$7:T$7,0))</f>
        <v>#N/A</v>
      </c>
      <c r="E240" s="131" t="e">
        <f>IF($A$236='Andrew-SESSION'!$A$349,INDEX('Andrew-SESSION'!$K$349:$T$356, MATCH("*Deadlift*",'Andrew-SESSION'!$B$349:$B$356,0), MATCH("*4th*",'Andrew-SESSION'!$K$7:$T$7,0)),"")</f>
        <v>#N/A</v>
      </c>
      <c r="F240" s="131" t="e">
        <f>INDEX('Andrew-SESSION'!$L$349:$U$356, MATCH("*Deadlift*",'Andrew-SESSION'!$B$349:$B$356,0), MATCH("*4th*",'Andrew-SESSION'!$K$7:$T$7,0))</f>
        <v>#N/A</v>
      </c>
      <c r="G240" s="131">
        <f>IF($A$236='Andrew-SESSION'!$A$349,INDEX('Andrew-SESSION'!$K$349:$T$356, MATCH("*Bench Press*",'Andrew-SESSION'!$B$349:$B$356,0), MATCH("*4th*",'Andrew-SESSION'!$K$7:$T$7,0)),"")</f>
        <v>70</v>
      </c>
      <c r="H240" s="131">
        <f>INDEX('Andrew-SESSION'!$L$349:$U$356, MATCH("*Bench Press*",'Andrew-SESSION'!$B$349:$B$356,0), MATCH("*4th*",'Andrew-SESSION'!$K$7:$T$7,0))</f>
        <v>10</v>
      </c>
      <c r="I240" s="132">
        <f>IF($A$236='Andrew-SESSION'!$A$349,INDEX('Andrew-SESSION'!$K$349:$T$356, MATCH("*Military*",'Andrew-SESSION'!$B$349:$B$356,0), MATCH("*4th*",'Andrew-SESSION'!$K$7:$T$7,0)),"")</f>
        <v>35</v>
      </c>
      <c r="J240" s="44">
        <f>INDEX('Andrew-SESSION'!$L$349:$U$356, MATCH("*Military*",'Andrew-SESSION'!$B$349:$B$356,0), MATCH("*4th*",'Andrew-SESSION'!$K$7:$T$7,0))</f>
        <v>12</v>
      </c>
      <c r="K240" s="131" t="e">
        <f>IF($A$236='Andrew-SESSION'!$A$349,INDEX('Andrew-SESSION'!$K$349:$T$356, MATCH("*Clean *",'Andrew-SESSION'!$B$349:$B$356,0), MATCH("*4th*",'Andrew-SESSION'!$K$7:$T$7,0)),"")</f>
        <v>#N/A</v>
      </c>
      <c r="L240" s="44" t="e">
        <f>INDEX('Andrew-SESSION'!$L$349:$U$356, MATCH("*Clean *",'Andrew-SESSION'!$B$349:$B$356,0), MATCH("*4th*",'Andrew-SESSION'!$K$7:$T$7,0))</f>
        <v>#N/A</v>
      </c>
      <c r="M240" s="131" t="e">
        <f>IF($A$236='Andrew-SESSION'!$A$349,INDEX('Andrew-SESSION'!$K$349:$T$356, MATCH("*Lat Pulldown*",'Andrew-SESSION'!$B$349:$B$356,0), MATCH("*4th*",'Andrew-SESSION'!$K$7:$T$7,0)),"")</f>
        <v>#N/A</v>
      </c>
      <c r="N240" s="44" t="e">
        <f>INDEX('Andrew-SESSION'!$L$349:$U$356, MATCH("*Lat Pulldown*",'Andrew-SESSION'!$B$349:$B$356,0), MATCH("*4th*",'Andrew-SESSION'!$K$7:$T$7,0))</f>
        <v>#N/A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IF($A$236='Andrew-SESSION'!$A$349,INDEX('Andrew-SESSION'!$K$349:$T$356, MATCH("*Squat*",'Andrew-SESSION'!$B$349:$B$356,0), MATCH("*5th*",'Andrew-SESSION'!$K$7:$T$7,0)),"")</f>
        <v>#N/A</v>
      </c>
      <c r="D241" s="132" t="e">
        <f>INDEX('Andrew-SESSION'!L$349:U$356, MATCH("*Squat*",'Andrew-SESSION'!$B$349:$B$356,0), MATCH("*5th*",'Andrew-SESSION'!K$7:T$7,0))</f>
        <v>#N/A</v>
      </c>
      <c r="E241" s="131" t="e">
        <f>IF($A$236='Andrew-SESSION'!$A$349,INDEX('Andrew-SESSION'!$K$349:$T$356, MATCH("*Deadlift*",'Andrew-SESSION'!$B$349:$B$356,0), MATCH("*5th*",'Andrew-SESSION'!$K$7:$T$7,0)),"")</f>
        <v>#N/A</v>
      </c>
      <c r="F241" s="131" t="e">
        <f>INDEX('Andrew-SESSION'!$L$349:$U$356, MATCH("*Deadlift*",'Andrew-SESSION'!$B$349:$B$356,0), MATCH("*5th*",'Andrew-SESSION'!$K$7:$T$7,0))</f>
        <v>#N/A</v>
      </c>
      <c r="G241" s="131">
        <f>IF($A$236='Andrew-SESSION'!$A$349,INDEX('Andrew-SESSION'!$K$349:$T$356, MATCH("*Bench Press*",'Andrew-SESSION'!$B$349:$B$356,0), MATCH("*5th*",'Andrew-SESSION'!$K$7:$T$7,0)),"")</f>
        <v>0</v>
      </c>
      <c r="H241" s="131">
        <f>INDEX('Andrew-SESSION'!$L$349:$U$356, MATCH("*Bench Press*",'Andrew-SESSION'!$B$349:$B$356,0), MATCH("*5th*",'Andrew-SESSION'!$K$7:$T$7,0))</f>
        <v>0</v>
      </c>
      <c r="I241" s="132">
        <f>IF($A$236='Andrew-SESSION'!$A$349,INDEX('Andrew-SESSION'!$K$349:$T$356, MATCH("*Military*",'Andrew-SESSION'!$B$349:$B$356,0), MATCH("*5th*",'Andrew-SESSION'!$K$7:$T$7,0)),"")</f>
        <v>0</v>
      </c>
      <c r="J241" s="44">
        <f>INDEX('Andrew-SESSION'!$L$349:$U$356, MATCH("*Military*",'Andrew-SESSION'!$B$349:$B$356,0), MATCH("*5th*",'Andrew-SESSION'!$K$7:$T$7,0))</f>
        <v>0</v>
      </c>
      <c r="K241" s="131" t="e">
        <f>IF($A$236='Andrew-SESSION'!$A$349,INDEX('Andrew-SESSION'!$K$349:$T$356, MATCH("*Clean *",'Andrew-SESSION'!$B$349:$B$356,0), MATCH("*5th*",'Andrew-SESSION'!$K$7:$T$7,0)),"")</f>
        <v>#N/A</v>
      </c>
      <c r="L241" s="44" t="e">
        <f>INDEX('Andrew-SESSION'!$L$349:$U$356, MATCH("*Clean *",'Andrew-SESSION'!$B$349:$B$356,0), MATCH("*5th*",'Andrew-SESSION'!$K$7:$T$7,0))</f>
        <v>#N/A</v>
      </c>
      <c r="M241" s="131" t="e">
        <f>IF($A$236='Andrew-SESSION'!$A$349,INDEX('Andrew-SESSION'!$K$349:$T$356, MATCH("*Lat Pulldown*",'Andrew-SESSION'!$B$349:$B$356,0), MATCH("*5th*",'Andrew-SESSION'!$K$7:$T$7,0)),"")</f>
        <v>#N/A</v>
      </c>
      <c r="N241" s="44" t="e">
        <f>INDEX('Andrew-SESSION'!$L$349:$U$356, MATCH("*Lat Pulldown*",'Andrew-SESSION'!$B$349:$B$356,0), MATCH("*5th*",'Andrew-SESSION'!$K$7:$T$7,0))</f>
        <v>#N/A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'Andrew-SESSION'!A358</f>
        <v>42453</v>
      </c>
      <c r="B242" s="116" t="s">
        <v>84</v>
      </c>
      <c r="C242" s="117">
        <f>MAX(C243:C247)</f>
        <v>65</v>
      </c>
      <c r="D242" s="116">
        <f t="array" ref="D242">MAX(IF(C243:C247=C242,D243:D247))</f>
        <v>12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>
        <f>MAX(M243:M247)</f>
        <v>55</v>
      </c>
      <c r="N242" s="117">
        <f t="array" ref="N242">MAX(IF(M243:M247=M242,N243:N247))</f>
        <v>12</v>
      </c>
      <c r="O242" s="152" t="e">
        <f>IF($A$242='Andrew-SESSION'!$A$358,INDEX('Andrew-SESSION'!$K$358:$T$365, MATCH("*1k Row*",'Andrew-SESSION'!$B$358:$B$365,0), MATCH("*1st*",'Andrew-SESSION'!$K$7:$T$7,0)),"")</f>
        <v>#N/A</v>
      </c>
      <c r="P242" s="152" t="e">
        <f>IF($A$242='Andrew-SESSION'!$A$358,INDEX('Andrew-SESSION'!$K$358:$T$365, MATCH("*HIIT*",'Andrew-SESSION'!$B$358:$B$365,0), MATCH("*1st*",'Andrew-SESSION'!$K$7:$T$7,0)),"")</f>
        <v>#N/A</v>
      </c>
      <c r="Q242" s="119" t="str">
        <f>INDEX('Andrew-SESSION'!$L$212:$U$358, MATCH("*HIIT*",'Andrew-SESSION'!$B$212:$B$358,0), MATCH("*1st*",'Andrew-SESSION'!$K$7:$T$7,0))</f>
        <v>45/15</v>
      </c>
      <c r="R242" s="119">
        <f>'Andrew-SESSION'!U367</f>
        <v>0</v>
      </c>
      <c r="S242" s="116"/>
      <c r="T242" s="116"/>
      <c r="U242" s="120">
        <f>'Andrew-SESSION'!A359</f>
        <v>0</v>
      </c>
      <c r="V242" s="120">
        <f>'Andrew-SESSION'!A360</f>
        <v>0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>
        <f>IF($A$242='Andrew-SESSION'!$A$358,INDEX('Andrew-SESSION'!$K$358:$T$365, MATCH("*Squat*",'Andrew-SESSION'!$B$358:$B$365,0), MATCH("*1st*",'Andrew-SESSION'!$K$7:$T$7,0)),"")</f>
        <v>40</v>
      </c>
      <c r="D243" s="132">
        <f>INDEX('Andrew-SESSION'!L$358:U$365, MATCH("*Squat*",'Andrew-SESSION'!$B$358:$B$365,0), MATCH("*1st*",'Andrew-SESSION'!K$7:T$7,0))</f>
        <v>12</v>
      </c>
      <c r="E243" s="131" t="e">
        <f>IF($A$242='Andrew-SESSION'!$A$358,INDEX('Andrew-SESSION'!$K$358:$T$365, MATCH("*Deadlift*",'Andrew-SESSION'!$B$358:$B$365,0), MATCH("*1st*",'Andrew-SESSION'!$K$7:$T$7,0)),"")</f>
        <v>#N/A</v>
      </c>
      <c r="F243" s="131" t="e">
        <f>INDEX('Andrew-SESSION'!$L$358:$U$365, MATCH("*Deadlift*",'Andrew-SESSION'!$B$358:$B$365,0), MATCH("*1st*",'Andrew-SESSION'!$K$7:$T$7,0))</f>
        <v>#N/A</v>
      </c>
      <c r="G243" s="131" t="e">
        <f>IF($A$242='Andrew-SESSION'!$A$358,INDEX('Andrew-SESSION'!$K$358:$T$365, MATCH("*Bench Press*",'Andrew-SESSION'!$B$358:$B$365,0), MATCH("*1st*",'Andrew-SESSION'!$K$7:$T$7,0)),"")</f>
        <v>#N/A</v>
      </c>
      <c r="H243" s="131" t="e">
        <f>INDEX('Andrew-SESSION'!$L$358:$U$365, MATCH("*Bench Press*",'Andrew-SESSION'!$B$358:$B$365,0), MATCH("*1st*",'Andrew-SESSION'!$K$7:$T$7,0))</f>
        <v>#N/A</v>
      </c>
      <c r="I243" s="132" t="e">
        <f>IF($A$242='Andrew-SESSION'!$A$358,INDEX('Andrew-SESSION'!$K$358:$T$365, MATCH("*Military*",'Andrew-SESSION'!$B$358:$B$365,0), MATCH("*1st*",'Andrew-SESSION'!$K$7:$T$7,0)),"")</f>
        <v>#N/A</v>
      </c>
      <c r="J243" s="48" t="e">
        <f>INDEX('Andrew-SESSION'!$L$358:$U$365, MATCH("*Military*",'Andrew-SESSION'!$B$358:$B$365,0), MATCH("*1st*",'Andrew-SESSION'!$K$7:$T$7,0))</f>
        <v>#N/A</v>
      </c>
      <c r="K243" s="131" t="e">
        <f>IF($A$242='Andrew-SESSION'!$A$358,INDEX('Andrew-SESSION'!$K$358:$T$365, MATCH("*Clean *",'Andrew-SESSION'!$B$358:$B$365,0), MATCH("*1st*",'Andrew-SESSION'!$K$7:$T$7,0)),"")</f>
        <v>#N/A</v>
      </c>
      <c r="L243" s="48" t="e">
        <f>INDEX('Andrew-SESSION'!$L$358:$U$365, MATCH("*Clean *",'Andrew-SESSION'!$B$358:$B$365,0), MATCH("*1st*",'Andrew-SESSION'!$K$7:$T$7,0))</f>
        <v>#N/A</v>
      </c>
      <c r="M243" s="131">
        <f>IF($A$242='Andrew-SESSION'!$A$358,INDEX('Andrew-SESSION'!$K$358:$T$365, MATCH("*Lat Pulldown*",'Andrew-SESSION'!$B$358:$B$365,0), MATCH("*1st*",'Andrew-SESSION'!$K$7:$T$7,0)),"")</f>
        <v>55</v>
      </c>
      <c r="N243" s="48">
        <f>INDEX('Andrew-SESSION'!$L$358:$U$365, MATCH("*Lat Pulldown*",'Andrew-SESSION'!$B$358:$B$365,0), MATCH("*1st*",'Andrew-SESSION'!$K$7:$T$7,0))</f>
        <v>12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>
        <f>IF($A$242='Andrew-SESSION'!$A$358,INDEX('Andrew-SESSION'!$K$358:$T$365, MATCH("*Squat*",'Andrew-SESSION'!$B$358:$B$365,0), MATCH("*2nd*",'Andrew-SESSION'!$K$7:$T$7,0)),"")</f>
        <v>60</v>
      </c>
      <c r="D244" s="132">
        <f>INDEX('Andrew-SESSION'!L$358:U$365, MATCH("*Squat*",'Andrew-SESSION'!$B$358:$B$365,0), MATCH("*2nd*",'Andrew-SESSION'!K$7:T$7,0))</f>
        <v>12</v>
      </c>
      <c r="E244" s="131" t="e">
        <f>IF($A$242='Andrew-SESSION'!$A$358,INDEX('Andrew-SESSION'!$K$358:$T$365, MATCH("*Deadlift*",'Andrew-SESSION'!$B$358:$B$365,0), MATCH("*2ND*",'Andrew-SESSION'!$K$7:$T$7,0)),"")</f>
        <v>#N/A</v>
      </c>
      <c r="F244" s="131" t="e">
        <f>INDEX('Andrew-SESSION'!$L$358:$U$365, MATCH("*Deadlift*",'Andrew-SESSION'!$B$358:$B$365,0), MATCH("*2nd*",'Andrew-SESSION'!$K$7:$T$7,0))</f>
        <v>#N/A</v>
      </c>
      <c r="G244" s="131" t="e">
        <f>IF($A$242='Andrew-SESSION'!$A$358,INDEX('Andrew-SESSION'!$K$358:$T$365, MATCH("*Bench Press*",'Andrew-SESSION'!$B$358:$B$365,0), MATCH("*2ND*",'Andrew-SESSION'!$K$7:$T$7,0)),"")</f>
        <v>#N/A</v>
      </c>
      <c r="H244" s="131" t="e">
        <f>INDEX('Andrew-SESSION'!$L$358:$U$365, MATCH("*Bench Press*",'Andrew-SESSION'!$B$358:$B$365,0), MATCH("*2nd*",'Andrew-SESSION'!$K$7:$T$7,0))</f>
        <v>#N/A</v>
      </c>
      <c r="I244" s="132" t="e">
        <f>IF($A$242='Andrew-SESSION'!$A$358,INDEX('Andrew-SESSION'!$K$358:$T$365, MATCH("*Military*",'Andrew-SESSION'!$B$358:$B$365,0), MATCH("*2ND*",'Andrew-SESSION'!$K$7:$T$7,0)),"")</f>
        <v>#N/A</v>
      </c>
      <c r="J244" s="44" t="e">
        <f>INDEX('Andrew-SESSION'!$L$358:$U$365, MATCH("*Military*",'Andrew-SESSION'!$B$358:$B$365,0), MATCH("*2nd*",'Andrew-SESSION'!$K$7:$T$7,0))</f>
        <v>#N/A</v>
      </c>
      <c r="K244" s="131" t="e">
        <f>IF($A$242='Andrew-SESSION'!$A$358,INDEX('Andrew-SESSION'!$K$358:$T$365, MATCH("*Clean *",'Andrew-SESSION'!$B$358:$B$365,0), MATCH("*2ND*",'Andrew-SESSION'!$K$7:$T$7,0)),"")</f>
        <v>#N/A</v>
      </c>
      <c r="L244" s="44" t="e">
        <f>INDEX('Andrew-SESSION'!$L$358:$U$365, MATCH("*Clean *",'Andrew-SESSION'!$B$358:$B$365,0), MATCH("*2nd*",'Andrew-SESSION'!$K$7:$T$7,0))</f>
        <v>#N/A</v>
      </c>
      <c r="M244" s="131">
        <f>IF($A$242='Andrew-SESSION'!$A$358,INDEX('Andrew-SESSION'!$K$358:$T$365, MATCH("*Lat Pulldown*",'Andrew-SESSION'!$B$358:$B$365,0), MATCH("*2ND*",'Andrew-SESSION'!$K$7:$T$7,0)),"")</f>
        <v>55</v>
      </c>
      <c r="N244" s="44">
        <f>INDEX('Andrew-SESSION'!$L$358:$U$365, MATCH("*Lat Pulldown*",'Andrew-SESSION'!$B$358:$B$365,0), MATCH("*2nd*",'Andrew-SESSION'!$K$7:$T$7,0))</f>
        <v>12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>
        <f>IF($A$242='Andrew-SESSION'!$A$358,INDEX('Andrew-SESSION'!$K$358:$T$365, MATCH("*Squat*",'Andrew-SESSION'!$B$358:$B$365,0), MATCH("*3rd*",'Andrew-SESSION'!$K$7:$T$7,0)),"")</f>
        <v>65</v>
      </c>
      <c r="D245" s="132">
        <f>INDEX('Andrew-SESSION'!L$358:U$365, MATCH("*Squat*",'Andrew-SESSION'!$B$358:$B$365,0), MATCH("*3rd*",'Andrew-SESSION'!K$7:T$7,0))</f>
        <v>12</v>
      </c>
      <c r="E245" s="131" t="e">
        <f>IF($A$242='Andrew-SESSION'!$A$358,INDEX('Andrew-SESSION'!$K$358:$T$365, MATCH("*Deadlift*",'Andrew-SESSION'!$B$358:$B$365,0), MATCH("*3rd*",'Andrew-SESSION'!$K$7:$T$7,0)),"")</f>
        <v>#N/A</v>
      </c>
      <c r="F245" s="131" t="e">
        <f>INDEX('Andrew-SESSION'!$L$358:$U$365, MATCH("*Deadlift*",'Andrew-SESSION'!$B$358:$B$365,0), MATCH("*3rd*",'Andrew-SESSION'!$K$7:$T$7,0))</f>
        <v>#N/A</v>
      </c>
      <c r="G245" s="131" t="e">
        <f>IF($A$242='Andrew-SESSION'!$A$358,INDEX('Andrew-SESSION'!$K$358:$T$365, MATCH("*Bench Press*",'Andrew-SESSION'!$B$358:$B$365,0), MATCH("*3rd*",'Andrew-SESSION'!$K$7:$T$7,0)),"")</f>
        <v>#N/A</v>
      </c>
      <c r="H245" s="131" t="e">
        <f>INDEX('Andrew-SESSION'!$L$358:$U$365, MATCH("*Bench Press*",'Andrew-SESSION'!$B$358:$B$365,0), MATCH("*3rd*",'Andrew-SESSION'!$K$7:$T$7,0))</f>
        <v>#N/A</v>
      </c>
      <c r="I245" s="132" t="e">
        <f>IF($A$242='Andrew-SESSION'!$A$358,INDEX('Andrew-SESSION'!$K$358:$T$365, MATCH("*Military*",'Andrew-SESSION'!$B$358:$B$365,0), MATCH("*3rd*",'Andrew-SESSION'!$K$7:$T$7,0)),"")</f>
        <v>#N/A</v>
      </c>
      <c r="J245" s="44" t="e">
        <f>INDEX('Andrew-SESSION'!$L$358:$U$365, MATCH("*Military*",'Andrew-SESSION'!$B$358:$B$365,0), MATCH("*3rd*",'Andrew-SESSION'!$K$7:$T$7,0))</f>
        <v>#N/A</v>
      </c>
      <c r="K245" s="131" t="e">
        <f>IF($A$242='Andrew-SESSION'!$A$358,INDEX('Andrew-SESSION'!$K$358:$T$365, MATCH("*Clean *",'Andrew-SESSION'!$B$358:$B$365,0), MATCH("*3rd*",'Andrew-SESSION'!$K$7:$T$7,0)),"")</f>
        <v>#N/A</v>
      </c>
      <c r="L245" s="44" t="e">
        <f>INDEX('Andrew-SESSION'!$L$358:$U$365, MATCH("*Clean *",'Andrew-SESSION'!$B$358:$B$365,0), MATCH("*3rd*",'Andrew-SESSION'!$K$7:$T$7,0))</f>
        <v>#N/A</v>
      </c>
      <c r="M245" s="131">
        <f>IF($A$242='Andrew-SESSION'!$A$358,INDEX('Andrew-SESSION'!$K$358:$T$365, MATCH("*Lat Pulldown*",'Andrew-SESSION'!$B$358:$B$365,0), MATCH("*3rd*",'Andrew-SESSION'!$K$7:$T$7,0)),"")</f>
        <v>55</v>
      </c>
      <c r="N245" s="44">
        <f>INDEX('Andrew-SESSION'!$L$358:$U$365, MATCH("*Lat Pulldown*",'Andrew-SESSION'!$B$358:$B$365,0), MATCH("*3rd*",'Andrew-SESSION'!$K$7:$T$7,0))</f>
        <v>12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>
        <f>IF($A$242='Andrew-SESSION'!$A$358,INDEX('Andrew-SESSION'!$K$358:$T$365, MATCH("*Squat*",'Andrew-SESSION'!$B$358:$B$365,0), MATCH("*4th*",'Andrew-SESSION'!$K$7:$T$7,0)),"")</f>
        <v>65</v>
      </c>
      <c r="D246" s="132">
        <f>INDEX('Andrew-SESSION'!L$358:U$365, MATCH("*Squat*",'Andrew-SESSION'!$B$358:$B$365,0), MATCH("*4th*",'Andrew-SESSION'!K$7:T$7,0))</f>
        <v>12</v>
      </c>
      <c r="E246" s="131" t="e">
        <f>IF($A$242='Andrew-SESSION'!$A$358,INDEX('Andrew-SESSION'!$K$358:$T$365, MATCH("*Deadlift*",'Andrew-SESSION'!$B$358:$B$365,0), MATCH("*4th*",'Andrew-SESSION'!$K$7:$T$7,0)),"")</f>
        <v>#N/A</v>
      </c>
      <c r="F246" s="131" t="e">
        <f>INDEX('Andrew-SESSION'!$L$358:$U$365, MATCH("*Deadlift*",'Andrew-SESSION'!$B$358:$B$365,0), MATCH("*4th*",'Andrew-SESSION'!$K$7:$T$7,0))</f>
        <v>#N/A</v>
      </c>
      <c r="G246" s="131" t="e">
        <f>IF($A$242='Andrew-SESSION'!$A$358,INDEX('Andrew-SESSION'!$K$358:$T$365, MATCH("*Bench Press*",'Andrew-SESSION'!$B$358:$B$365,0), MATCH("*4th*",'Andrew-SESSION'!$K$7:$T$7,0)),"")</f>
        <v>#N/A</v>
      </c>
      <c r="H246" s="131" t="e">
        <f>INDEX('Andrew-SESSION'!$L$358:$U$365, MATCH("*Bench Press*",'Andrew-SESSION'!$B$358:$B$365,0), MATCH("*4th*",'Andrew-SESSION'!$K$7:$T$7,0))</f>
        <v>#N/A</v>
      </c>
      <c r="I246" s="132" t="e">
        <f>IF($A$242='Andrew-SESSION'!$A$358,INDEX('Andrew-SESSION'!$K$358:$T$365, MATCH("*Military*",'Andrew-SESSION'!$B$358:$B$365,0), MATCH("*4th*",'Andrew-SESSION'!$K$7:$T$7,0)),"")</f>
        <v>#N/A</v>
      </c>
      <c r="J246" s="44" t="e">
        <f>INDEX('Andrew-SESSION'!$L$358:$U$365, MATCH("*Military*",'Andrew-SESSION'!$B$358:$B$365,0), MATCH("*4th*",'Andrew-SESSION'!$K$7:$T$7,0))</f>
        <v>#N/A</v>
      </c>
      <c r="K246" s="131" t="e">
        <f>IF($A$242='Andrew-SESSION'!$A$358,INDEX('Andrew-SESSION'!$K$358:$T$365, MATCH("*Clean *",'Andrew-SESSION'!$B$358:$B$365,0), MATCH("*4th*",'Andrew-SESSION'!$K$7:$T$7,0)),"")</f>
        <v>#N/A</v>
      </c>
      <c r="L246" s="44" t="e">
        <f>INDEX('Andrew-SESSION'!$L$358:$U$365, MATCH("*Clean *",'Andrew-SESSION'!$B$358:$B$365,0), MATCH("*4th*",'Andrew-SESSION'!$K$7:$T$7,0))</f>
        <v>#N/A</v>
      </c>
      <c r="M246" s="131">
        <f>IF($A$242='Andrew-SESSION'!$A$358,INDEX('Andrew-SESSION'!$K$358:$T$365, MATCH("*Lat Pulldown*",'Andrew-SESSION'!$B$358:$B$365,0), MATCH("*4th*",'Andrew-SESSION'!$K$7:$T$7,0)),"")</f>
        <v>55</v>
      </c>
      <c r="N246" s="44">
        <f>INDEX('Andrew-SESSION'!$L$358:$U$365, MATCH("*Lat Pulldown*",'Andrew-SESSION'!$B$358:$B$365,0), MATCH("*4th*",'Andrew-SESSION'!$K$7:$T$7,0))</f>
        <v>12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>
        <f>IF($A$242='Andrew-SESSION'!$A$358,INDEX('Andrew-SESSION'!$K$358:$T$365, MATCH("*Squat*",'Andrew-SESSION'!$B$358:$B$365,0), MATCH("*5th*",'Andrew-SESSION'!$K$7:$T$7,0)),"")</f>
        <v>0</v>
      </c>
      <c r="D247" s="132">
        <f>INDEX('Andrew-SESSION'!L$358:U$365, MATCH("*Squat*",'Andrew-SESSION'!$B$358:$B$365,0), MATCH("*5th*",'Andrew-SESSION'!K$7:T$7,0))</f>
        <v>0</v>
      </c>
      <c r="E247" s="131" t="e">
        <f>IF($A$242='Andrew-SESSION'!$A$358,INDEX('Andrew-SESSION'!$K$358:$T$365, MATCH("*Deadlift*",'Andrew-SESSION'!$B$358:$B$365,0), MATCH("*5th*",'Andrew-SESSION'!$K$7:$T$7,0)),"")</f>
        <v>#N/A</v>
      </c>
      <c r="F247" s="131" t="e">
        <f>INDEX('Andrew-SESSION'!$L$358:$U$365, MATCH("*Deadlift*",'Andrew-SESSION'!$B$358:$B$365,0), MATCH("*5th*",'Andrew-SESSION'!$K$7:$T$7,0))</f>
        <v>#N/A</v>
      </c>
      <c r="G247" s="131" t="e">
        <f>IF($A$242='Andrew-SESSION'!$A$358,INDEX('Andrew-SESSION'!$K$358:$T$365, MATCH("*Bench Press*",'Andrew-SESSION'!$B$358:$B$365,0), MATCH("*5th*",'Andrew-SESSION'!$K$7:$T$7,0)),"")</f>
        <v>#N/A</v>
      </c>
      <c r="H247" s="131" t="e">
        <f>INDEX('Andrew-SESSION'!$L$358:$U$365, MATCH("*Bench Press*",'Andrew-SESSION'!$B$358:$B$365,0), MATCH("*5th*",'Andrew-SESSION'!$K$7:$T$7,0))</f>
        <v>#N/A</v>
      </c>
      <c r="I247" s="132" t="e">
        <f>IF($A$242='Andrew-SESSION'!$A$358,INDEX('Andrew-SESSION'!$K$358:$T$365, MATCH("*Military*",'Andrew-SESSION'!$B$358:$B$365,0), MATCH("*5th*",'Andrew-SESSION'!$K$7:$T$7,0)),"")</f>
        <v>#N/A</v>
      </c>
      <c r="J247" s="44" t="e">
        <f>INDEX('Andrew-SESSION'!$L$358:$U$365, MATCH("*Military*",'Andrew-SESSION'!$B$358:$B$365,0), MATCH("*5th*",'Andrew-SESSION'!$K$7:$T$7,0))</f>
        <v>#N/A</v>
      </c>
      <c r="K247" s="131" t="e">
        <f>IF($A$242='Andrew-SESSION'!$A$358,INDEX('Andrew-SESSION'!$K$358:$T$365, MATCH("*Clean *",'Andrew-SESSION'!$B$358:$B$365,0), MATCH("*5th*",'Andrew-SESSION'!$K$7:$T$7,0)),"")</f>
        <v>#N/A</v>
      </c>
      <c r="L247" s="44" t="e">
        <f>INDEX('Andrew-SESSION'!$L$358:$U$365, MATCH("*Clean *",'Andrew-SESSION'!$B$358:$B$365,0), MATCH("*5th*",'Andrew-SESSION'!$K$7:$T$7,0))</f>
        <v>#N/A</v>
      </c>
      <c r="M247" s="131">
        <f>IF($A$242='Andrew-SESSION'!$A$358,INDEX('Andrew-SESSION'!$K$358:$T$365, MATCH("*Lat Pulldown*",'Andrew-SESSION'!$B$358:$B$365,0), MATCH("*5th*",'Andrew-SESSION'!$K$7:$T$7,0)),"")</f>
        <v>0</v>
      </c>
      <c r="N247" s="44">
        <f>INDEX('Andrew-SESSION'!$L$358:$U$365, MATCH("*Lat Pulldown*",'Andrew-SESSION'!$B$358:$B$365,0), MATCH("*5th*",'Andrew-SESSION'!$K$7:$T$7,0))</f>
        <v>0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'Andrew-SESSION'!A361</f>
        <v>0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IF($A$254='Andrew-SESSION'!$A$367,INDEX('Andrew-SESSION'!$K$367:$T$374, MATCH("*1k Row*",'Andrew-SESSION'!$B$367:$B$374,0), MATCH("*1st*",'Andrew-SESSION'!$K$7:$T$7,0)),"")</f>
        <v>#N/A</v>
      </c>
      <c r="P248" s="152" t="e">
        <f>IF($A$254='Andrew-SESSION'!$A$367,INDEX('Andrew-SESSION'!$K$367:$T$374, MATCH("*HIIT*",'Andrew-SESSION'!$B$367:$B$374,0), MATCH("*1st*",'Andrew-SESSION'!$K$7:$T$7,0)),"")</f>
        <v>#N/A</v>
      </c>
      <c r="Q248" s="119" t="e">
        <f>INDEX('Andrew-SESSION'!$L$367:$U$374, MATCH("*HIIT*",'Andrew-SESSION'!$B$367:$B$374,0), MATCH("*1st*",'Andrew-SESSION'!$K$7:$T$7,0))</f>
        <v>#N/A</v>
      </c>
      <c r="R248" s="119">
        <f>'Andrew-SESSION'!U370</f>
        <v>0</v>
      </c>
      <c r="S248" s="116"/>
      <c r="T248" s="116"/>
      <c r="U248" s="120">
        <f>'Andrew-SESSION'!A371</f>
        <v>0</v>
      </c>
      <c r="V248" s="120">
        <f>'Andrew-SESSION'!A372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IF($A$254='Andrew-SESSION'!$A$367,INDEX('Andrew-SESSION'!$K$367:$T$374, MATCH("*Squat*",'Andrew-SESSION'!$B$367:$B$374,0), MATCH("*1st*",'Andrew-SESSION'!$K$7:$T$7,0)),"")</f>
        <v>#N/A</v>
      </c>
      <c r="D249" s="132" t="e">
        <f>INDEX('Andrew-SESSION'!L$367:U$374, MATCH("*Squat*",'Andrew-SESSION'!$B$367:$B$374,0), MATCH("*1st*",'Andrew-SESSION'!K$7:T$7,0))</f>
        <v>#N/A</v>
      </c>
      <c r="E249" s="131" t="e">
        <f>IF($A$254='Andrew-SESSION'!$A$367,INDEX('Andrew-SESSION'!$K$367:$T$374, MATCH("*Deadlift*",'Andrew-SESSION'!$B$367:$B$374,0), MATCH("*1st*",'Andrew-SESSION'!$K$7:$T$7,0)),"")</f>
        <v>#N/A</v>
      </c>
      <c r="F249" s="131" t="e">
        <f>INDEX('Andrew-SESSION'!$L$367:$U$374, MATCH("*Deadlift*",'Andrew-SESSION'!$B$367:$B$374,0), MATCH("*1st*",'Andrew-SESSION'!$K$7:$T$7,0))</f>
        <v>#N/A</v>
      </c>
      <c r="G249" s="131" t="e">
        <f>IF($A$254='Andrew-SESSION'!$A$367,INDEX('Andrew-SESSION'!$K$367:$T$374, MATCH("*Bench Press*",'Andrew-SESSION'!$B$367:$B$374,0), MATCH("*1st*",'Andrew-SESSION'!$K$7:$T$7,0)),"")</f>
        <v>#N/A</v>
      </c>
      <c r="H249" s="131" t="e">
        <f>INDEX('Andrew-SESSION'!$L$367:$U$374, MATCH("*Bench Press*",'Andrew-SESSION'!$B$367:$B$374,0), MATCH("*1st*",'Andrew-SESSION'!$K$7:$T$7,0))</f>
        <v>#N/A</v>
      </c>
      <c r="I249" s="132" t="e">
        <f>IF($A$254='Andrew-SESSION'!$A$367,INDEX('Andrew-SESSION'!$K$367:$T$374, MATCH("*Military*",'Andrew-SESSION'!$B$367:$B$374,0), MATCH("*1st*",'Andrew-SESSION'!$K$7:$T$7,0)),"")</f>
        <v>#N/A</v>
      </c>
      <c r="J249" s="48" t="e">
        <f>INDEX('Andrew-SESSION'!$L$367:$U$374, MATCH("*Military*",'Andrew-SESSION'!$B$367:$B$374,0), MATCH("*1st*",'Andrew-SESSION'!$K$7:$T$7,0))</f>
        <v>#N/A</v>
      </c>
      <c r="K249" s="131" t="e">
        <f>IF($A$254='Andrew-SESSION'!$A$367,INDEX('Andrew-SESSION'!$K$367:$T$374, MATCH("*Clean *",'Andrew-SESSION'!$B$367:$B$374,0), MATCH("*1st*",'Andrew-SESSION'!$K$7:$T$7,0)),"")</f>
        <v>#N/A</v>
      </c>
      <c r="L249" s="48" t="e">
        <f>INDEX('Andrew-SESSION'!$L$367:$U$374, MATCH("*Clean *",'Andrew-SESSION'!$B$367:$B$374,0), MATCH("*1st*",'Andrew-SESSION'!$K$7:$T$7,0))</f>
        <v>#N/A</v>
      </c>
      <c r="M249" s="131" t="e">
        <f>IF($A$254='Andrew-SESSION'!$A$367,INDEX('Andrew-SESSION'!$K$367:$T$374, MATCH("*Lat Pulldown*",'Andrew-SESSION'!$B$367:$B$374,0), MATCH("*1st*",'Andrew-SESSION'!$K$7:$T$7,0)),"")</f>
        <v>#N/A</v>
      </c>
      <c r="N249" s="48" t="e">
        <f>INDEX('Andrew-SESSION'!$L$367:$U$374, MATCH("*Lat Pulldown*",'Andrew-SESSION'!$B$367:$B$374,0), MATCH("*1st*",'Andrew-SESSION'!$K$7:$T$7,0))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IF($A$254='Andrew-SESSION'!$A$367,INDEX('Andrew-SESSION'!$K$367:$T$374, MATCH("*Squat*",'Andrew-SESSION'!$B$367:$B$374,0), MATCH("*2nd*",'Andrew-SESSION'!$K$7:$T$7,0)),"")</f>
        <v>#N/A</v>
      </c>
      <c r="D250" s="132" t="e">
        <f>INDEX('Andrew-SESSION'!L$367:U$374, MATCH("*Squat*",'Andrew-SESSION'!$B$367:$B$374,0), MATCH("*2nd*",'Andrew-SESSION'!K$7:T$7,0))</f>
        <v>#N/A</v>
      </c>
      <c r="E250" s="131" t="e">
        <f>IF($A$254='Andrew-SESSION'!$A$367,INDEX('Andrew-SESSION'!$K$367:$T$374, MATCH("*Deadlift*",'Andrew-SESSION'!$B$367:$B$374,0), MATCH("*2ND*",'Andrew-SESSION'!$K$7:$T$7,0)),"")</f>
        <v>#N/A</v>
      </c>
      <c r="F250" s="131" t="e">
        <f>INDEX('Andrew-SESSION'!$L$367:$U$374, MATCH("*Deadlift*",'Andrew-SESSION'!$B$367:$B$374,0), MATCH("*2nd*",'Andrew-SESSION'!$K$7:$T$7,0))</f>
        <v>#N/A</v>
      </c>
      <c r="G250" s="131" t="e">
        <f>IF($A$254='Andrew-SESSION'!$A$367,INDEX('Andrew-SESSION'!$K$367:$T$374, MATCH("*Bench Press*",'Andrew-SESSION'!$B$367:$B$374,0), MATCH("*2ND*",'Andrew-SESSION'!$K$7:$T$7,0)),"")</f>
        <v>#N/A</v>
      </c>
      <c r="H250" s="131" t="e">
        <f>INDEX('Andrew-SESSION'!$L$367:$U$374, MATCH("*Bench Press*",'Andrew-SESSION'!$B$367:$B$374,0), MATCH("*2nd*",'Andrew-SESSION'!$K$7:$T$7,0))</f>
        <v>#N/A</v>
      </c>
      <c r="I250" s="132" t="e">
        <f>IF($A$254='Andrew-SESSION'!$A$367,INDEX('Andrew-SESSION'!$K$367:$T$374, MATCH("*Military*",'Andrew-SESSION'!$B$367:$B$374,0), MATCH("*2ND*",'Andrew-SESSION'!$K$7:$T$7,0)),"")</f>
        <v>#N/A</v>
      </c>
      <c r="J250" s="44" t="e">
        <f>INDEX('Andrew-SESSION'!$L$367:$U$374, MATCH("*Military*",'Andrew-SESSION'!$B$367:$B$374,0), MATCH("*2nd*",'Andrew-SESSION'!$K$7:$T$7,0))</f>
        <v>#N/A</v>
      </c>
      <c r="K250" s="131" t="e">
        <f>IF($A$254='Andrew-SESSION'!$A$367,INDEX('Andrew-SESSION'!$K$367:$T$374, MATCH("*Clean *",'Andrew-SESSION'!$B$367:$B$374,0), MATCH("*2ND*",'Andrew-SESSION'!$K$7:$T$7,0)),"")</f>
        <v>#N/A</v>
      </c>
      <c r="L250" s="44" t="e">
        <f>INDEX('Andrew-SESSION'!$L$367:$U$374, MATCH("*Clean *",'Andrew-SESSION'!$B$367:$B$374,0), MATCH("*2nd*",'Andrew-SESSION'!$K$7:$T$7,0))</f>
        <v>#N/A</v>
      </c>
      <c r="M250" s="131" t="e">
        <f>IF($A$254='Andrew-SESSION'!$A$367,INDEX('Andrew-SESSION'!$K$367:$T$374, MATCH("*Lat Pulldown*",'Andrew-SESSION'!$B$367:$B$374,0), MATCH("*2ND*",'Andrew-SESSION'!$K$7:$T$7,0)),"")</f>
        <v>#N/A</v>
      </c>
      <c r="N250" s="44" t="e">
        <f>INDEX('Andrew-SESSION'!$L$367:$U$374, MATCH("*Lat Pulldown*",'Andrew-SESSION'!$B$367:$B$374,0), MATCH("*2nd*",'Andrew-SESSION'!$K$7:$T$7,0))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IF($A$254='Andrew-SESSION'!$A$367,INDEX('Andrew-SESSION'!$K$367:$T$374, MATCH("*Squat*",'Andrew-SESSION'!$B$367:$B$374,0), MATCH("*3rd*",'Andrew-SESSION'!$K$7:$T$7,0)),"")</f>
        <v>#N/A</v>
      </c>
      <c r="D251" s="132" t="e">
        <f>INDEX('Andrew-SESSION'!L$367:U$374, MATCH("*Squat*",'Andrew-SESSION'!$B$367:$B$374,0), MATCH("*3rd*",'Andrew-SESSION'!K$7:T$7,0))</f>
        <v>#N/A</v>
      </c>
      <c r="E251" s="131" t="e">
        <f>IF($A$254='Andrew-SESSION'!$A$367,INDEX('Andrew-SESSION'!$K$367:$T$374, MATCH("*Deadlift*",'Andrew-SESSION'!$B$367:$B$374,0), MATCH("*3rd*",'Andrew-SESSION'!$K$7:$T$7,0)),"")</f>
        <v>#N/A</v>
      </c>
      <c r="F251" s="131" t="e">
        <f>INDEX('Andrew-SESSION'!$L$367:$U$374, MATCH("*Deadlift*",'Andrew-SESSION'!$B$367:$B$374,0), MATCH("*3rd*",'Andrew-SESSION'!$K$7:$T$7,0))</f>
        <v>#N/A</v>
      </c>
      <c r="G251" s="131" t="e">
        <f>IF($A$254='Andrew-SESSION'!$A$367,INDEX('Andrew-SESSION'!$K$367:$T$374, MATCH("*Bench Press*",'Andrew-SESSION'!$B$367:$B$374,0), MATCH("*3rd*",'Andrew-SESSION'!$K$7:$T$7,0)),"")</f>
        <v>#N/A</v>
      </c>
      <c r="H251" s="131" t="e">
        <f>INDEX('Andrew-SESSION'!$L$367:$U$374, MATCH("*Bench Press*",'Andrew-SESSION'!$B$367:$B$374,0), MATCH("*3rd*",'Andrew-SESSION'!$K$7:$T$7,0))</f>
        <v>#N/A</v>
      </c>
      <c r="I251" s="132" t="e">
        <f>IF($A$254='Andrew-SESSION'!$A$367,INDEX('Andrew-SESSION'!$K$367:$T$374, MATCH("*Military*",'Andrew-SESSION'!$B$367:$B$374,0), MATCH("*3rd*",'Andrew-SESSION'!$K$7:$T$7,0)),"")</f>
        <v>#N/A</v>
      </c>
      <c r="J251" s="44" t="e">
        <f>INDEX('Andrew-SESSION'!$L$367:$U$374, MATCH("*Military*",'Andrew-SESSION'!$B$367:$B$374,0), MATCH("*3rd*",'Andrew-SESSION'!$K$7:$T$7,0))</f>
        <v>#N/A</v>
      </c>
      <c r="K251" s="131" t="e">
        <f>IF($A$254='Andrew-SESSION'!$A$367,INDEX('Andrew-SESSION'!$K$367:$T$374, MATCH("*Clean *",'Andrew-SESSION'!$B$367:$B$374,0), MATCH("*3rd*",'Andrew-SESSION'!$K$7:$T$7,0)),"")</f>
        <v>#N/A</v>
      </c>
      <c r="L251" s="44" t="e">
        <f>INDEX('Andrew-SESSION'!$L$367:$U$374, MATCH("*Clean *",'Andrew-SESSION'!$B$367:$B$374,0), MATCH("*3rd*",'Andrew-SESSION'!$K$7:$T$7,0))</f>
        <v>#N/A</v>
      </c>
      <c r="M251" s="131" t="e">
        <f>IF($A$254='Andrew-SESSION'!$A$367,INDEX('Andrew-SESSION'!$K$367:$T$374, MATCH("*Lat Pulldown*",'Andrew-SESSION'!$B$367:$B$374,0), MATCH("*3rd*",'Andrew-SESSION'!$K$7:$T$7,0)),"")</f>
        <v>#N/A</v>
      </c>
      <c r="N251" s="44" t="e">
        <f>INDEX('Andrew-SESSION'!$L$367:$U$374, MATCH("*Lat Pulldown*",'Andrew-SESSION'!$B$367:$B$374,0), MATCH("*3rd*",'Andrew-SESSION'!$K$7:$T$7,0))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IF($A$254='Andrew-SESSION'!$A$367,INDEX('Andrew-SESSION'!$K$367:$T$374, MATCH("*Squat*",'Andrew-SESSION'!$B$367:$B$374,0), MATCH("*4th*",'Andrew-SESSION'!$K$7:$T$7,0)),"")</f>
        <v>#N/A</v>
      </c>
      <c r="D252" s="132" t="e">
        <f>INDEX('Andrew-SESSION'!L$367:U$374, MATCH("*Squat*",'Andrew-SESSION'!$B$367:$B$374,0), MATCH("*4th*",'Andrew-SESSION'!K$7:T$7,0))</f>
        <v>#N/A</v>
      </c>
      <c r="E252" s="131" t="e">
        <f>IF($A$254='Andrew-SESSION'!$A$367,INDEX('Andrew-SESSION'!$K$367:$T$374, MATCH("*Deadlift*",'Andrew-SESSION'!$B$367:$B$374,0), MATCH("*4th*",'Andrew-SESSION'!$K$7:$T$7,0)),"")</f>
        <v>#N/A</v>
      </c>
      <c r="F252" s="131" t="e">
        <f>INDEX('Andrew-SESSION'!$L$367:$U$374, MATCH("*Deadlift*",'Andrew-SESSION'!$B$367:$B$374,0), MATCH("*4th*",'Andrew-SESSION'!$K$7:$T$7,0))</f>
        <v>#N/A</v>
      </c>
      <c r="G252" s="131" t="e">
        <f>IF($A$254='Andrew-SESSION'!$A$367,INDEX('Andrew-SESSION'!$K$367:$T$374, MATCH("*Bench Press*",'Andrew-SESSION'!$B$367:$B$374,0), MATCH("*4th*",'Andrew-SESSION'!$K$7:$T$7,0)),"")</f>
        <v>#N/A</v>
      </c>
      <c r="H252" s="131" t="e">
        <f>INDEX('Andrew-SESSION'!$L$367:$U$374, MATCH("*Bench Press*",'Andrew-SESSION'!$B$367:$B$374,0), MATCH("*4th*",'Andrew-SESSION'!$K$7:$T$7,0))</f>
        <v>#N/A</v>
      </c>
      <c r="I252" s="132" t="e">
        <f>IF($A$254='Andrew-SESSION'!$A$367,INDEX('Andrew-SESSION'!$K$367:$T$374, MATCH("*Military*",'Andrew-SESSION'!$B$367:$B$374,0), MATCH("*4th*",'Andrew-SESSION'!$K$7:$T$7,0)),"")</f>
        <v>#N/A</v>
      </c>
      <c r="J252" s="44" t="e">
        <f>INDEX('Andrew-SESSION'!$L$367:$U$374, MATCH("*Military*",'Andrew-SESSION'!$B$367:$B$374,0), MATCH("*4th*",'Andrew-SESSION'!$K$7:$T$7,0))</f>
        <v>#N/A</v>
      </c>
      <c r="K252" s="131" t="e">
        <f>IF($A$254='Andrew-SESSION'!$A$367,INDEX('Andrew-SESSION'!$K$367:$T$374, MATCH("*Clean *",'Andrew-SESSION'!$B$367:$B$374,0), MATCH("*4th*",'Andrew-SESSION'!$K$7:$T$7,0)),"")</f>
        <v>#N/A</v>
      </c>
      <c r="L252" s="44" t="e">
        <f>INDEX('Andrew-SESSION'!$L$367:$U$374, MATCH("*Clean *",'Andrew-SESSION'!$B$367:$B$374,0), MATCH("*4th*",'Andrew-SESSION'!$K$7:$T$7,0))</f>
        <v>#N/A</v>
      </c>
      <c r="M252" s="131" t="e">
        <f>IF($A$254='Andrew-SESSION'!$A$367,INDEX('Andrew-SESSION'!$K$367:$T$374, MATCH("*Lat Pulldown*",'Andrew-SESSION'!$B$367:$B$374,0), MATCH("*4th*",'Andrew-SESSION'!$K$7:$T$7,0)),"")</f>
        <v>#N/A</v>
      </c>
      <c r="N252" s="44" t="e">
        <f>INDEX('Andrew-SESSION'!$L$367:$U$374, MATCH("*Lat Pulldown*",'Andrew-SESSION'!$B$367:$B$374,0), MATCH("*4th*",'Andrew-SESSION'!$K$7:$T$7,0))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IF($A$254='Andrew-SESSION'!$A$367,INDEX('Andrew-SESSION'!$K$367:$T$374, MATCH("*Squat*",'Andrew-SESSION'!$B$367:$B$374,0), MATCH("*5th*",'Andrew-SESSION'!$K$7:$T$7,0)),"")</f>
        <v>#N/A</v>
      </c>
      <c r="D253" s="132" t="e">
        <f>INDEX('Andrew-SESSION'!L$367:U$374, MATCH("*Squat*",'Andrew-SESSION'!$B$367:$B$374,0), MATCH("*5th*",'Andrew-SESSION'!K$7:T$7,0))</f>
        <v>#N/A</v>
      </c>
      <c r="E253" s="131" t="e">
        <f>IF($A$254='Andrew-SESSION'!$A$367,INDEX('Andrew-SESSION'!$K$367:$T$374, MATCH("*Deadlift*",'Andrew-SESSION'!$B$367:$B$374,0), MATCH("*5th*",'Andrew-SESSION'!$K$7:$T$7,0)),"")</f>
        <v>#N/A</v>
      </c>
      <c r="F253" s="131" t="e">
        <f>INDEX('Andrew-SESSION'!$L$367:$U$374, MATCH("*Deadlift*",'Andrew-SESSION'!$B$367:$B$374,0), MATCH("*5th*",'Andrew-SESSION'!$K$7:$T$7,0))</f>
        <v>#N/A</v>
      </c>
      <c r="G253" s="131" t="e">
        <f>IF($A$254='Andrew-SESSION'!$A$367,INDEX('Andrew-SESSION'!$K$367:$T$374, MATCH("*Bench Press*",'Andrew-SESSION'!$B$367:$B$374,0), MATCH("*5th*",'Andrew-SESSION'!$K$7:$T$7,0)),"")</f>
        <v>#N/A</v>
      </c>
      <c r="H253" s="131" t="e">
        <f>INDEX('Andrew-SESSION'!$L$367:$U$374, MATCH("*Bench Press*",'Andrew-SESSION'!$B$367:$B$374,0), MATCH("*5th*",'Andrew-SESSION'!$K$7:$T$7,0))</f>
        <v>#N/A</v>
      </c>
      <c r="I253" s="132" t="e">
        <f>IF($A$254='Andrew-SESSION'!$A$367,INDEX('Andrew-SESSION'!$K$367:$T$374, MATCH("*Military*",'Andrew-SESSION'!$B$367:$B$374,0), MATCH("*5th*",'Andrew-SESSION'!$K$7:$T$7,0)),"")</f>
        <v>#N/A</v>
      </c>
      <c r="J253" s="44" t="e">
        <f>INDEX('Andrew-SESSION'!$L$367:$U$374, MATCH("*Military*",'Andrew-SESSION'!$B$367:$B$374,0), MATCH("*5th*",'Andrew-SESSION'!$K$7:$T$7,0))</f>
        <v>#N/A</v>
      </c>
      <c r="K253" s="131" t="e">
        <f>IF($A$254='Andrew-SESSION'!$A$367,INDEX('Andrew-SESSION'!$K$367:$T$374, MATCH("*Clean *",'Andrew-SESSION'!$B$367:$B$374,0), MATCH("*5th*",'Andrew-SESSION'!$K$7:$T$7,0)),"")</f>
        <v>#N/A</v>
      </c>
      <c r="L253" s="44" t="e">
        <f>INDEX('Andrew-SESSION'!$L$367:$U$374, MATCH("*Clean *",'Andrew-SESSION'!$B$367:$B$374,0), MATCH("*5th*",'Andrew-SESSION'!$K$7:$T$7,0))</f>
        <v>#N/A</v>
      </c>
      <c r="M253" s="131" t="e">
        <f>IF($A$254='Andrew-SESSION'!$A$367,INDEX('Andrew-SESSION'!$K$367:$T$374, MATCH("*Lat Pulldown*",'Andrew-SESSION'!$B$367:$B$374,0), MATCH("*5th*",'Andrew-SESSION'!$K$7:$T$7,0)),"")</f>
        <v>#N/A</v>
      </c>
      <c r="N253" s="44" t="e">
        <f>INDEX('Andrew-SESSION'!$L$367:$U$374, MATCH("*Lat Pulldown*",'Andrew-SESSION'!$B$367:$B$374,0), MATCH("*5th*",'Andrew-SESSION'!$K$7:$T$7,0))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'Andrew-SESSION'!A367</f>
        <v>0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 t="e">
        <f>MAX(E255:E259)</f>
        <v>#N/A</v>
      </c>
      <c r="F254" s="116" t="e">
        <f t="array" ref="F254">MAX(IF(E255:E259=E254,F255:F259))</f>
        <v>#N/A</v>
      </c>
      <c r="G254" s="116" t="e">
        <f>MAX(G255:G259)</f>
        <v>#N/A</v>
      </c>
      <c r="H254" s="116" t="e">
        <f t="array" ref="H254">MAX(IF(G255:G259=G254,H255:H259))</f>
        <v>#N/A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IF($A$254='Andrew-SESSION'!$A$376,INDEX('Andrew-SESSION'!$K$376:$T$383, MATCH("*1k Row*",'Andrew-SESSION'!$B$376:$B$383,0), MATCH("*1st*",'Andrew-SESSION'!$K$7:$T$7,0)),"")</f>
        <v>#N/A</v>
      </c>
      <c r="P254" s="152" t="e">
        <f>IF($A$254='Andrew-SESSION'!$A$376,INDEX('Andrew-SESSION'!$K$376:$T$383, MATCH("*HIIT*",'Andrew-SESSION'!$B$376:$B$383,0), MATCH("*1st*",'Andrew-SESSION'!$K$7:$T$7,0)),"")</f>
        <v>#N/A</v>
      </c>
      <c r="Q254" s="119" t="e">
        <f>INDEX('Andrew-SESSION'!$L$376:$U$383, MATCH("*HIIT*",'Andrew-SESSION'!$B$376:$B$383,0), MATCH("*1st*",'Andrew-SESSION'!$K$7:$T$7,0))</f>
        <v>#N/A</v>
      </c>
      <c r="R254" s="119">
        <f>'Andrew-SESSION'!U376</f>
        <v>0</v>
      </c>
      <c r="S254" s="116"/>
      <c r="T254" s="116"/>
      <c r="U254" s="120">
        <f>'Andrew-SESSION'!A377</f>
        <v>0</v>
      </c>
      <c r="V254" s="120">
        <f>'Andrew-SESSION'!A378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IF($A$254='Andrew-SESSION'!$A$376,INDEX('Andrew-SESSION'!$K$376:$T$383, MATCH("*Squat*",'Andrew-SESSION'!$B$376:$B$383,0), MATCH("*1st*",'Andrew-SESSION'!$K$7:$T$7,0)),"")</f>
        <v>#N/A</v>
      </c>
      <c r="D255" s="132" t="e">
        <f>INDEX('Andrew-SESSION'!L$376:U$383, MATCH("*Squat*",'Andrew-SESSION'!$B$376:$B$383,0), MATCH("*1st*",'Andrew-SESSION'!K$7:T$7,0))</f>
        <v>#N/A</v>
      </c>
      <c r="E255" s="131" t="e">
        <f>IF($A$254='Andrew-SESSION'!$A$376,INDEX('Andrew-SESSION'!$K$376:$T$383, MATCH("*Deadlift*",'Andrew-SESSION'!$B$376:$B$383,0), MATCH("*1st*",'Andrew-SESSION'!$K$7:$T$7,0)),"")</f>
        <v>#N/A</v>
      </c>
      <c r="F255" s="131" t="e">
        <f>INDEX('Andrew-SESSION'!$L$376:$U$383, MATCH("*Deadlift*",'Andrew-SESSION'!$B$376:$B$383,0), MATCH("*1st*",'Andrew-SESSION'!$K$7:$T$7,0))</f>
        <v>#N/A</v>
      </c>
      <c r="G255" s="131" t="e">
        <f>IF($A$254='Andrew-SESSION'!$A$376,INDEX('Andrew-SESSION'!$K$376:$T$383, MATCH("*Bench Press*",'Andrew-SESSION'!$B$376:$B$383,0), MATCH("*1st*",'Andrew-SESSION'!$K$7:$T$7,0)),"")</f>
        <v>#N/A</v>
      </c>
      <c r="H255" s="131" t="e">
        <f>INDEX('Andrew-SESSION'!$L$376:$U$383, MATCH("*Bench Press*",'Andrew-SESSION'!$B$376:$B$383,0), MATCH("*1st*",'Andrew-SESSION'!$K$7:$T$7,0))</f>
        <v>#N/A</v>
      </c>
      <c r="I255" s="132" t="e">
        <f>IF($A$254='Andrew-SESSION'!$A$376,INDEX('Andrew-SESSION'!$K$376:$T$383, MATCH("*Military*",'Andrew-SESSION'!$B$376:$B$383,0), MATCH("*1st*",'Andrew-SESSION'!$K$7:$T$7,0)),"")</f>
        <v>#N/A</v>
      </c>
      <c r="J255" s="48" t="e">
        <f>INDEX('Andrew-SESSION'!$L$376:$U$383, MATCH("*Military*",'Andrew-SESSION'!$B$376:$B$383,0), MATCH("*1st*",'Andrew-SESSION'!$K$7:$T$7,0))</f>
        <v>#N/A</v>
      </c>
      <c r="K255" s="131" t="e">
        <f>IF($A$254='Andrew-SESSION'!$A$376,INDEX('Andrew-SESSION'!$K$376:$T$383, MATCH("*Clean *",'Andrew-SESSION'!$B$376:$B$383,0), MATCH("*1st*",'Andrew-SESSION'!$K$7:$T$7,0)),"")</f>
        <v>#N/A</v>
      </c>
      <c r="L255" s="48" t="e">
        <f>INDEX('Andrew-SESSION'!$L$376:$U$383, MATCH("*Clean *",'Andrew-SESSION'!$B$376:$B$383,0), MATCH("*1st*",'Andrew-SESSION'!$K$7:$T$7,0))</f>
        <v>#N/A</v>
      </c>
      <c r="M255" s="131" t="e">
        <f>IF($A$254='Andrew-SESSION'!$A$376,INDEX('Andrew-SESSION'!$K$376:$T$383, MATCH("*Lat Pulldown*",'Andrew-SESSION'!$B$376:$B$383,0), MATCH("*1st*",'Andrew-SESSION'!$K$7:$T$7,0)),"")</f>
        <v>#N/A</v>
      </c>
      <c r="N255" s="48" t="e">
        <f>INDEX('Andrew-SESSION'!$L$376:$U$383, MATCH("*Lat Pulldown*",'Andrew-SESSION'!$B$376:$B$383,0), MATCH("*1st*",'Andrew-SESSION'!$K$7:$T$7,0))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IF($A$254='Andrew-SESSION'!$A$376,INDEX('Andrew-SESSION'!$K$376:$T$383, MATCH("*Squat*",'Andrew-SESSION'!$B$376:$B$383,0), MATCH("*2nd*",'Andrew-SESSION'!$K$7:$T$7,0)),"")</f>
        <v>#N/A</v>
      </c>
      <c r="D256" s="132" t="e">
        <f>INDEX('Andrew-SESSION'!L$376:U$383, MATCH("*Squat*",'Andrew-SESSION'!$B$376:$B$383,0), MATCH("*2nd*",'Andrew-SESSION'!K$7:T$7,0))</f>
        <v>#N/A</v>
      </c>
      <c r="E256" s="131" t="e">
        <f>IF($A$254='Andrew-SESSION'!$A$376,INDEX('Andrew-SESSION'!$K$376:$T$383, MATCH("*Deadlift*",'Andrew-SESSION'!$B$376:$B$383,0), MATCH("*2ND*",'Andrew-SESSION'!$K$7:$T$7,0)),"")</f>
        <v>#N/A</v>
      </c>
      <c r="F256" s="131" t="e">
        <f>INDEX('Andrew-SESSION'!$L$376:$U$383, MATCH("*Deadlift*",'Andrew-SESSION'!$B$376:$B$383,0), MATCH("*2nd*",'Andrew-SESSION'!$K$7:$T$7,0))</f>
        <v>#N/A</v>
      </c>
      <c r="G256" s="131" t="e">
        <f>IF($A$254='Andrew-SESSION'!$A$376,INDEX('Andrew-SESSION'!$K$376:$T$383, MATCH("*Bench Press*",'Andrew-SESSION'!$B$376:$B$383,0), MATCH("*2ND*",'Andrew-SESSION'!$K$7:$T$7,0)),"")</f>
        <v>#N/A</v>
      </c>
      <c r="H256" s="131" t="e">
        <f>INDEX('Andrew-SESSION'!$L$376:$U$383, MATCH("*Bench Press*",'Andrew-SESSION'!$B$376:$B$383,0), MATCH("*2nd*",'Andrew-SESSION'!$K$7:$T$7,0))</f>
        <v>#N/A</v>
      </c>
      <c r="I256" s="132" t="e">
        <f>IF($A$254='Andrew-SESSION'!$A$376,INDEX('Andrew-SESSION'!$K$376:$T$383, MATCH("*Military*",'Andrew-SESSION'!$B$376:$B$383,0), MATCH("*2ND*",'Andrew-SESSION'!$K$7:$T$7,0)),"")</f>
        <v>#N/A</v>
      </c>
      <c r="J256" s="44" t="e">
        <f>INDEX('Andrew-SESSION'!$L$376:$U$383, MATCH("*Military*",'Andrew-SESSION'!$B$376:$B$383,0), MATCH("*2nd*",'Andrew-SESSION'!$K$7:$T$7,0))</f>
        <v>#N/A</v>
      </c>
      <c r="K256" s="131" t="e">
        <f>IF($A$254='Andrew-SESSION'!$A$376,INDEX('Andrew-SESSION'!$K$376:$T$383, MATCH("*Clean *",'Andrew-SESSION'!$B$376:$B$383,0), MATCH("*2ND*",'Andrew-SESSION'!$K$7:$T$7,0)),"")</f>
        <v>#N/A</v>
      </c>
      <c r="L256" s="44" t="e">
        <f>INDEX('Andrew-SESSION'!$L$376:$U$383, MATCH("*Clean *",'Andrew-SESSION'!$B$376:$B$383,0), MATCH("*2nd*",'Andrew-SESSION'!$K$7:$T$7,0))</f>
        <v>#N/A</v>
      </c>
      <c r="M256" s="131" t="e">
        <f>IF($A$254='Andrew-SESSION'!$A$376,INDEX('Andrew-SESSION'!$K$376:$T$383, MATCH("*Lat Pulldown*",'Andrew-SESSION'!$B$376:$B$383,0), MATCH("*2ND*",'Andrew-SESSION'!$K$7:$T$7,0)),"")</f>
        <v>#N/A</v>
      </c>
      <c r="N256" s="44" t="e">
        <f>INDEX('Andrew-SESSION'!$L$376:$U$383, MATCH("*Lat Pulldown*",'Andrew-SESSION'!$B$376:$B$383,0), MATCH("*2nd*",'Andrew-SESSION'!$K$7:$T$7,0))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IF($A$254='Andrew-SESSION'!$A$376,INDEX('Andrew-SESSION'!$K$376:$T$383, MATCH("*Squat*",'Andrew-SESSION'!$B$376:$B$383,0), MATCH("*3rd*",'Andrew-SESSION'!$K$7:$T$7,0)),"")</f>
        <v>#N/A</v>
      </c>
      <c r="D257" s="132" t="e">
        <f>INDEX('Andrew-SESSION'!L$376:U$383, MATCH("*Squat*",'Andrew-SESSION'!$B$376:$B$383,0), MATCH("*3rd*",'Andrew-SESSION'!K$7:T$7,0))</f>
        <v>#N/A</v>
      </c>
      <c r="E257" s="131" t="e">
        <f>IF($A$254='Andrew-SESSION'!$A$376,INDEX('Andrew-SESSION'!$K$376:$T$383, MATCH("*Deadlift*",'Andrew-SESSION'!$B$376:$B$383,0), MATCH("*3rd*",'Andrew-SESSION'!$K$7:$T$7,0)),"")</f>
        <v>#N/A</v>
      </c>
      <c r="F257" s="131" t="e">
        <f>INDEX('Andrew-SESSION'!$L$376:$U$383, MATCH("*Deadlift*",'Andrew-SESSION'!$B$376:$B$383,0), MATCH("*3rd*",'Andrew-SESSION'!$K$7:$T$7,0))</f>
        <v>#N/A</v>
      </c>
      <c r="G257" s="131" t="e">
        <f>IF($A$254='Andrew-SESSION'!$A$376,INDEX('Andrew-SESSION'!$K$376:$T$383, MATCH("*Bench Press*",'Andrew-SESSION'!$B$376:$B$383,0), MATCH("*3rd*",'Andrew-SESSION'!$K$7:$T$7,0)),"")</f>
        <v>#N/A</v>
      </c>
      <c r="H257" s="131" t="e">
        <f>INDEX('Andrew-SESSION'!$L$376:$U$383, MATCH("*Bench Press*",'Andrew-SESSION'!$B$376:$B$383,0), MATCH("*3rd*",'Andrew-SESSION'!$K$7:$T$7,0))</f>
        <v>#N/A</v>
      </c>
      <c r="I257" s="132" t="e">
        <f>IF($A$254='Andrew-SESSION'!$A$376,INDEX('Andrew-SESSION'!$K$376:$T$383, MATCH("*Military*",'Andrew-SESSION'!$B$376:$B$383,0), MATCH("*3rd*",'Andrew-SESSION'!$K$7:$T$7,0)),"")</f>
        <v>#N/A</v>
      </c>
      <c r="J257" s="44" t="e">
        <f>INDEX('Andrew-SESSION'!$L$376:$U$383, MATCH("*Military*",'Andrew-SESSION'!$B$376:$B$383,0), MATCH("*3rd*",'Andrew-SESSION'!$K$7:$T$7,0))</f>
        <v>#N/A</v>
      </c>
      <c r="K257" s="131" t="e">
        <f>IF($A$254='Andrew-SESSION'!$A$376,INDEX('Andrew-SESSION'!$K$376:$T$383, MATCH("*Clean *",'Andrew-SESSION'!$B$376:$B$383,0), MATCH("*3rd*",'Andrew-SESSION'!$K$7:$T$7,0)),"")</f>
        <v>#N/A</v>
      </c>
      <c r="L257" s="44" t="e">
        <f>INDEX('Andrew-SESSION'!$L$376:$U$383, MATCH("*Clean *",'Andrew-SESSION'!$B$376:$B$383,0), MATCH("*3rd*",'Andrew-SESSION'!$K$7:$T$7,0))</f>
        <v>#N/A</v>
      </c>
      <c r="M257" s="131" t="e">
        <f>IF($A$254='Andrew-SESSION'!$A$376,INDEX('Andrew-SESSION'!$K$376:$T$383, MATCH("*Lat Pulldown*",'Andrew-SESSION'!$B$376:$B$383,0), MATCH("*3rd*",'Andrew-SESSION'!$K$7:$T$7,0)),"")</f>
        <v>#N/A</v>
      </c>
      <c r="N257" s="44" t="e">
        <f>INDEX('Andrew-SESSION'!$L$376:$U$383, MATCH("*Lat Pulldown*",'Andrew-SESSION'!$B$376:$B$383,0), MATCH("*3rd*",'Andrew-SESSION'!$K$7:$T$7,0))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IF($A$254='Andrew-SESSION'!$A$376,INDEX('Andrew-SESSION'!$K$376:$T$383, MATCH("*Squat*",'Andrew-SESSION'!$B$376:$B$383,0), MATCH("*4th*",'Andrew-SESSION'!$K$7:$T$7,0)),"")</f>
        <v>#N/A</v>
      </c>
      <c r="D258" s="132" t="e">
        <f>INDEX('Andrew-SESSION'!L$376:U$383, MATCH("*Squat*",'Andrew-SESSION'!$B$376:$B$383,0), MATCH("*4th*",'Andrew-SESSION'!K$7:T$7,0))</f>
        <v>#N/A</v>
      </c>
      <c r="E258" s="131" t="e">
        <f>IF($A$254='Andrew-SESSION'!$A$376,INDEX('Andrew-SESSION'!$K$376:$T$383, MATCH("*Deadlift*",'Andrew-SESSION'!$B$376:$B$383,0), MATCH("*4th*",'Andrew-SESSION'!$K$7:$T$7,0)),"")</f>
        <v>#N/A</v>
      </c>
      <c r="F258" s="131" t="e">
        <f>INDEX('Andrew-SESSION'!$L$376:$U$383, MATCH("*Deadlift*",'Andrew-SESSION'!$B$376:$B$383,0), MATCH("*4th*",'Andrew-SESSION'!$K$7:$T$7,0))</f>
        <v>#N/A</v>
      </c>
      <c r="G258" s="131" t="e">
        <f>IF($A$254='Andrew-SESSION'!$A$376,INDEX('Andrew-SESSION'!$K$376:$T$383, MATCH("*Bench Press*",'Andrew-SESSION'!$B$376:$B$383,0), MATCH("*4th*",'Andrew-SESSION'!$K$7:$T$7,0)),"")</f>
        <v>#N/A</v>
      </c>
      <c r="H258" s="131" t="e">
        <f>INDEX('Andrew-SESSION'!$L$376:$U$383, MATCH("*Bench Press*",'Andrew-SESSION'!$B$376:$B$383,0), MATCH("*4th*",'Andrew-SESSION'!$K$7:$T$7,0))</f>
        <v>#N/A</v>
      </c>
      <c r="I258" s="132" t="e">
        <f>IF($A$254='Andrew-SESSION'!$A$376,INDEX('Andrew-SESSION'!$K$376:$T$383, MATCH("*Military*",'Andrew-SESSION'!$B$376:$B$383,0), MATCH("*4th*",'Andrew-SESSION'!$K$7:$T$7,0)),"")</f>
        <v>#N/A</v>
      </c>
      <c r="J258" s="44" t="e">
        <f>INDEX('Andrew-SESSION'!$L$376:$U$383, MATCH("*Military*",'Andrew-SESSION'!$B$376:$B$383,0), MATCH("*4th*",'Andrew-SESSION'!$K$7:$T$7,0))</f>
        <v>#N/A</v>
      </c>
      <c r="K258" s="131" t="e">
        <f>IF($A$254='Andrew-SESSION'!$A$376,INDEX('Andrew-SESSION'!$K$376:$T$383, MATCH("*Clean *",'Andrew-SESSION'!$B$376:$B$383,0), MATCH("*4th*",'Andrew-SESSION'!$K$7:$T$7,0)),"")</f>
        <v>#N/A</v>
      </c>
      <c r="L258" s="44" t="e">
        <f>INDEX('Andrew-SESSION'!$L$376:$U$383, MATCH("*Clean *",'Andrew-SESSION'!$B$376:$B$383,0), MATCH("*4th*",'Andrew-SESSION'!$K$7:$T$7,0))</f>
        <v>#N/A</v>
      </c>
      <c r="M258" s="131" t="e">
        <f>IF($A$254='Andrew-SESSION'!$A$376,INDEX('Andrew-SESSION'!$K$376:$T$383, MATCH("*Lat Pulldown*",'Andrew-SESSION'!$B$376:$B$383,0), MATCH("*4th*",'Andrew-SESSION'!$K$7:$T$7,0)),"")</f>
        <v>#N/A</v>
      </c>
      <c r="N258" s="44" t="e">
        <f>INDEX('Andrew-SESSION'!$L$376:$U$383, MATCH("*Lat Pulldown*",'Andrew-SESSION'!$B$376:$B$383,0), MATCH("*4th*",'Andrew-SESSION'!$K$7:$T$7,0))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IF($A$254='Andrew-SESSION'!$A$376,INDEX('Andrew-SESSION'!$K$376:$T$383, MATCH("*Squat*",'Andrew-SESSION'!$B$376:$B$383,0), MATCH("*5th*",'Andrew-SESSION'!$K$7:$T$7,0)),"")</f>
        <v>#N/A</v>
      </c>
      <c r="D259" s="132" t="e">
        <f>INDEX('Andrew-SESSION'!L$376:U$383, MATCH("*Squat*",'Andrew-SESSION'!$B$376:$B$383,0), MATCH("*5th*",'Andrew-SESSION'!K$7:T$7,0))</f>
        <v>#N/A</v>
      </c>
      <c r="E259" s="131" t="e">
        <f>IF($A$254='Andrew-SESSION'!$A$376,INDEX('Andrew-SESSION'!$K$376:$T$383, MATCH("*Deadlift*",'Andrew-SESSION'!$B$376:$B$383,0), MATCH("*5th*",'Andrew-SESSION'!$K$7:$T$7,0)),"")</f>
        <v>#N/A</v>
      </c>
      <c r="F259" s="131" t="e">
        <f>INDEX('Andrew-SESSION'!$L$376:$U$383, MATCH("*Deadlift*",'Andrew-SESSION'!$B$376:$B$383,0), MATCH("*5th*",'Andrew-SESSION'!$K$7:$T$7,0))</f>
        <v>#N/A</v>
      </c>
      <c r="G259" s="131" t="e">
        <f>IF($A$254='Andrew-SESSION'!$A$376,INDEX('Andrew-SESSION'!$K$376:$T$383, MATCH("*Bench Press*",'Andrew-SESSION'!$B$376:$B$383,0), MATCH("*5th*",'Andrew-SESSION'!$K$7:$T$7,0)),"")</f>
        <v>#N/A</v>
      </c>
      <c r="H259" s="131" t="e">
        <f>INDEX('Andrew-SESSION'!$L$376:$U$383, MATCH("*Bench Press*",'Andrew-SESSION'!$B$376:$B$383,0), MATCH("*5th*",'Andrew-SESSION'!$K$7:$T$7,0))</f>
        <v>#N/A</v>
      </c>
      <c r="I259" s="132" t="e">
        <f>IF($A$254='Andrew-SESSION'!$A$376,INDEX('Andrew-SESSION'!$K$376:$T$383, MATCH("*Military*",'Andrew-SESSION'!$B$376:$B$383,0), MATCH("*5th*",'Andrew-SESSION'!$K$7:$T$7,0)),"")</f>
        <v>#N/A</v>
      </c>
      <c r="J259" s="44" t="e">
        <f>INDEX('Andrew-SESSION'!$L$376:$U$383, MATCH("*Military*",'Andrew-SESSION'!$B$376:$B$383,0), MATCH("*5th*",'Andrew-SESSION'!$K$7:$T$7,0))</f>
        <v>#N/A</v>
      </c>
      <c r="K259" s="131" t="e">
        <f>IF($A$254='Andrew-SESSION'!$A$376,INDEX('Andrew-SESSION'!$K$376:$T$383, MATCH("*Clean *",'Andrew-SESSION'!$B$376:$B$383,0), MATCH("*5th*",'Andrew-SESSION'!$K$7:$T$7,0)),"")</f>
        <v>#N/A</v>
      </c>
      <c r="L259" s="44" t="e">
        <f>INDEX('Andrew-SESSION'!$L$376:$U$383, MATCH("*Clean *",'Andrew-SESSION'!$B$376:$B$383,0), MATCH("*5th*",'Andrew-SESSION'!$K$7:$T$7,0))</f>
        <v>#N/A</v>
      </c>
      <c r="M259" s="131" t="e">
        <f>IF($A$254='Andrew-SESSION'!$A$376,INDEX('Andrew-SESSION'!$K$376:$T$383, MATCH("*Lat Pulldown*",'Andrew-SESSION'!$B$376:$B$383,0), MATCH("*5th*",'Andrew-SESSION'!$K$7:$T$7,0)),"")</f>
        <v>#N/A</v>
      </c>
      <c r="N259" s="44" t="e">
        <f>INDEX('Andrew-SESSION'!$L$376:$U$383, MATCH("*Lat Pulldown*",'Andrew-SESSION'!$B$376:$B$383,0), MATCH("*5th*",'Andrew-SESSION'!$K$7:$T$7,0))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'Andrew-SESSION'!A376</f>
        <v>0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IF($A$260='Andrew-SESSION'!$A$385,INDEX('Andrew-SESSION'!$K$385:$T$392, MATCH("*1k Row*",'Andrew-SESSION'!$B$385:$B$392,0), MATCH("*1st*",'Andrew-SESSION'!$K$7:$T$7,0)),"")</f>
        <v>#N/A</v>
      </c>
      <c r="P260" s="152" t="e">
        <f>IF($A$260='Andrew-SESSION'!$A$385,INDEX('Andrew-SESSION'!$K$385:$T$392, MATCH("*HIIT*",'Andrew-SESSION'!$B$385:$B$392,0), MATCH("*1st*",'Andrew-SESSION'!$K$7:$T$7,0)),"")</f>
        <v>#N/A</v>
      </c>
      <c r="Q260" s="119" t="str">
        <f>INDEX('Andrew-SESSION'!$L$212:$U$385, MATCH("*HIIT*",'Andrew-SESSION'!$B$212:$B$385,0), MATCH("*1st*",'Andrew-SESSION'!$K$7:$T$7,0))</f>
        <v>45/15</v>
      </c>
      <c r="R260" s="119">
        <f>'Andrew-SESSION'!U385</f>
        <v>0</v>
      </c>
      <c r="S260" s="116"/>
      <c r="T260" s="116"/>
      <c r="U260" s="120">
        <f>'Andrew-SESSION'!A386</f>
        <v>0</v>
      </c>
      <c r="V260" s="120">
        <f>'Andrew-SESSION'!A387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IF($A$260='Andrew-SESSION'!$A$385,INDEX('Andrew-SESSION'!$K$385:$T$392, MATCH("*Squat*",'Andrew-SESSION'!$B$385:$B$392,0), MATCH("*1st*",'Andrew-SESSION'!$K$7:$T$7,0)),"")</f>
        <v>#N/A</v>
      </c>
      <c r="D261" s="132" t="e">
        <f>INDEX('Andrew-SESSION'!L$385:U$392, MATCH("*Squat*",'Andrew-SESSION'!$B$385:$B$392,0), MATCH("*1st*",'Andrew-SESSION'!K$7:T$7,0))</f>
        <v>#N/A</v>
      </c>
      <c r="E261" s="131" t="e">
        <f>IF($A$260='Andrew-SESSION'!$A$385,INDEX('Andrew-SESSION'!$K$385:$T$392, MATCH("*Deadlift*",'Andrew-SESSION'!$B$385:$B$392,0), MATCH("*1st*",'Andrew-SESSION'!$K$7:$T$7,0)),"")</f>
        <v>#N/A</v>
      </c>
      <c r="F261" s="131" t="e">
        <f>INDEX('Andrew-SESSION'!$L$385:$U$392, MATCH("*Deadlift*",'Andrew-SESSION'!$B$385:$B$392,0), MATCH("*1st*",'Andrew-SESSION'!$K$7:$T$7,0))</f>
        <v>#N/A</v>
      </c>
      <c r="G261" s="131" t="e">
        <f>IF($A$260='Andrew-SESSION'!$A$385,INDEX('Andrew-SESSION'!$K$385:$T$392, MATCH("*Bench Press*",'Andrew-SESSION'!$B$385:$B$392,0), MATCH("*1st*",'Andrew-SESSION'!$K$7:$T$7,0)),"")</f>
        <v>#N/A</v>
      </c>
      <c r="H261" s="131" t="e">
        <f>INDEX('Andrew-SESSION'!$L$385:$U$392, MATCH("*Bench Press*",'Andrew-SESSION'!$B$385:$B$392,0), MATCH("*1st*",'Andrew-SESSION'!$K$7:$T$7,0))</f>
        <v>#N/A</v>
      </c>
      <c r="I261" s="132" t="e">
        <f>IF($A$260='Andrew-SESSION'!$A$385,INDEX('Andrew-SESSION'!$K$385:$T$392, MATCH("*Military*",'Andrew-SESSION'!$B$385:$B$392,0), MATCH("*1st*",'Andrew-SESSION'!$K$7:$T$7,0)),"")</f>
        <v>#N/A</v>
      </c>
      <c r="J261" s="48" t="e">
        <f>INDEX('Andrew-SESSION'!$L$385:$U$392, MATCH("*Military*",'Andrew-SESSION'!$B$385:$B$392,0), MATCH("*1st*",'Andrew-SESSION'!$K$7:$T$7,0))</f>
        <v>#N/A</v>
      </c>
      <c r="K261" s="131" t="e">
        <f>IF($A$260='Andrew-SESSION'!$A$385,INDEX('Andrew-SESSION'!$K$385:$T$392, MATCH("*Clean *",'Andrew-SESSION'!$B$385:$B$392,0), MATCH("*1st*",'Andrew-SESSION'!$K$7:$T$7,0)),"")</f>
        <v>#N/A</v>
      </c>
      <c r="L261" s="48" t="e">
        <f>INDEX('Andrew-SESSION'!$L$385:$U$392, MATCH("*Clean *",'Andrew-SESSION'!$B$385:$B$392,0), MATCH("*1st*",'Andrew-SESSION'!$K$7:$T$7,0))</f>
        <v>#N/A</v>
      </c>
      <c r="M261" s="131" t="e">
        <f>IF($A$260='Andrew-SESSION'!$A$385,INDEX('Andrew-SESSION'!$K$385:$T$392, MATCH("*Lat Pulldown*",'Andrew-SESSION'!$B$385:$B$392,0), MATCH("*1st*",'Andrew-SESSION'!$K$7:$T$7,0)),"")</f>
        <v>#N/A</v>
      </c>
      <c r="N261" s="48" t="e">
        <f>INDEX('Andrew-SESSION'!$L$385:$U$392, MATCH("*Lat Pulldown*",'Andrew-SESSION'!$B$385:$B$392,0), MATCH("*1st*",'Andrew-SESSION'!$K$7:$T$7,0))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IF($A$260='Andrew-SESSION'!$A$385,INDEX('Andrew-SESSION'!$K$385:$T$392, MATCH("*Squat*",'Andrew-SESSION'!$B$385:$B$392,0), MATCH("*2nd*",'Andrew-SESSION'!$K$7:$T$7,0)),"")</f>
        <v>#N/A</v>
      </c>
      <c r="D262" s="132" t="e">
        <f>INDEX('Andrew-SESSION'!L$385:U$392, MATCH("*Squat*",'Andrew-SESSION'!$B$385:$B$392,0), MATCH("*2nd*",'Andrew-SESSION'!K$7:T$7,0))</f>
        <v>#N/A</v>
      </c>
      <c r="E262" s="131" t="e">
        <f>IF($A$260='Andrew-SESSION'!$A$385,INDEX('Andrew-SESSION'!$K$385:$T$392, MATCH("*Deadlift*",'Andrew-SESSION'!$B$385:$B$392,0), MATCH("*2ND*",'Andrew-SESSION'!$K$7:$T$7,0)),"")</f>
        <v>#N/A</v>
      </c>
      <c r="F262" s="131" t="e">
        <f>INDEX('Andrew-SESSION'!$L$385:$U$392, MATCH("*Deadlift*",'Andrew-SESSION'!$B$385:$B$392,0), MATCH("*2nd*",'Andrew-SESSION'!$K$7:$T$7,0))</f>
        <v>#N/A</v>
      </c>
      <c r="G262" s="131" t="e">
        <f>IF($A$260='Andrew-SESSION'!$A$385,INDEX('Andrew-SESSION'!$K$385:$T$392, MATCH("*Bench Press*",'Andrew-SESSION'!$B$385:$B$392,0), MATCH("*2ND*",'Andrew-SESSION'!$K$7:$T$7,0)),"")</f>
        <v>#N/A</v>
      </c>
      <c r="H262" s="131" t="e">
        <f>INDEX('Andrew-SESSION'!$L$385:$U$392, MATCH("*Bench Press*",'Andrew-SESSION'!$B$385:$B$392,0), MATCH("*2nd*",'Andrew-SESSION'!$K$7:$T$7,0))</f>
        <v>#N/A</v>
      </c>
      <c r="I262" s="132" t="e">
        <f>IF($A$260='Andrew-SESSION'!$A$385,INDEX('Andrew-SESSION'!$K$385:$T$392, MATCH("*Military*",'Andrew-SESSION'!$B$385:$B$392,0), MATCH("*2ND*",'Andrew-SESSION'!$K$7:$T$7,0)),"")</f>
        <v>#N/A</v>
      </c>
      <c r="J262" s="44" t="e">
        <f>INDEX('Andrew-SESSION'!$L$385:$U$392, MATCH("*Military*",'Andrew-SESSION'!$B$385:$B$392,0), MATCH("*2nd*",'Andrew-SESSION'!$K$7:$T$7,0))</f>
        <v>#N/A</v>
      </c>
      <c r="K262" s="131" t="e">
        <f>IF($A$260='Andrew-SESSION'!$A$385,INDEX('Andrew-SESSION'!$K$385:$T$392, MATCH("*Clean *",'Andrew-SESSION'!$B$385:$B$392,0), MATCH("*2ND*",'Andrew-SESSION'!$K$7:$T$7,0)),"")</f>
        <v>#N/A</v>
      </c>
      <c r="L262" s="44" t="e">
        <f>INDEX('Andrew-SESSION'!$L$385:$U$392, MATCH("*Clean *",'Andrew-SESSION'!$B$385:$B$392,0), MATCH("*2nd*",'Andrew-SESSION'!$K$7:$T$7,0))</f>
        <v>#N/A</v>
      </c>
      <c r="M262" s="131" t="e">
        <f>IF($A$260='Andrew-SESSION'!$A$385,INDEX('Andrew-SESSION'!$K$385:$T$392, MATCH("*Lat Pulldown*",'Andrew-SESSION'!$B$385:$B$392,0), MATCH("*2ND*",'Andrew-SESSION'!$K$7:$T$7,0)),"")</f>
        <v>#N/A</v>
      </c>
      <c r="N262" s="44" t="e">
        <f>INDEX('Andrew-SESSION'!$L$385:$U$392, MATCH("*Lat Pulldown*",'Andrew-SESSION'!$B$385:$B$392,0), MATCH("*2nd*",'Andrew-SESSION'!$K$7:$T$7,0))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IF($A$260='Andrew-SESSION'!$A$385,INDEX('Andrew-SESSION'!$K$385:$T$392, MATCH("*Squat*",'Andrew-SESSION'!$B$385:$B$392,0), MATCH("*3rd*",'Andrew-SESSION'!$K$7:$T$7,0)),"")</f>
        <v>#N/A</v>
      </c>
      <c r="D263" s="132" t="e">
        <f>INDEX('Andrew-SESSION'!L$385:U$392, MATCH("*Squat*",'Andrew-SESSION'!$B$385:$B$392,0), MATCH("*3rd*",'Andrew-SESSION'!K$7:T$7,0))</f>
        <v>#N/A</v>
      </c>
      <c r="E263" s="131" t="e">
        <f>IF($A$260='Andrew-SESSION'!$A$385,INDEX('Andrew-SESSION'!$K$385:$T$392, MATCH("*Deadlift*",'Andrew-SESSION'!$B$385:$B$392,0), MATCH("*3rd*",'Andrew-SESSION'!$K$7:$T$7,0)),"")</f>
        <v>#N/A</v>
      </c>
      <c r="F263" s="131" t="e">
        <f>INDEX('Andrew-SESSION'!$L$385:$U$392, MATCH("*Deadlift*",'Andrew-SESSION'!$B$385:$B$392,0), MATCH("*3rd*",'Andrew-SESSION'!$K$7:$T$7,0))</f>
        <v>#N/A</v>
      </c>
      <c r="G263" s="131" t="e">
        <f>IF($A$260='Andrew-SESSION'!$A$385,INDEX('Andrew-SESSION'!$K$385:$T$392, MATCH("*Bench Press*",'Andrew-SESSION'!$B$385:$B$392,0), MATCH("*3rd*",'Andrew-SESSION'!$K$7:$T$7,0)),"")</f>
        <v>#N/A</v>
      </c>
      <c r="H263" s="131" t="e">
        <f>INDEX('Andrew-SESSION'!$L$385:$U$392, MATCH("*Bench Press*",'Andrew-SESSION'!$B$385:$B$392,0), MATCH("*3rd*",'Andrew-SESSION'!$K$7:$T$7,0))</f>
        <v>#N/A</v>
      </c>
      <c r="I263" s="132" t="e">
        <f>IF($A$260='Andrew-SESSION'!$A$385,INDEX('Andrew-SESSION'!$K$385:$T$392, MATCH("*Military*",'Andrew-SESSION'!$B$385:$B$392,0), MATCH("*3rd*",'Andrew-SESSION'!$K$7:$T$7,0)),"")</f>
        <v>#N/A</v>
      </c>
      <c r="J263" s="44" t="e">
        <f>INDEX('Andrew-SESSION'!$L$385:$U$392, MATCH("*Military*",'Andrew-SESSION'!$B$385:$B$392,0), MATCH("*3rd*",'Andrew-SESSION'!$K$7:$T$7,0))</f>
        <v>#N/A</v>
      </c>
      <c r="K263" s="131" t="e">
        <f>IF($A$260='Andrew-SESSION'!$A$385,INDEX('Andrew-SESSION'!$K$385:$T$392, MATCH("*Clean *",'Andrew-SESSION'!$B$385:$B$392,0), MATCH("*3rd*",'Andrew-SESSION'!$K$7:$T$7,0)),"")</f>
        <v>#N/A</v>
      </c>
      <c r="L263" s="44" t="e">
        <f>INDEX('Andrew-SESSION'!$L$385:$U$392, MATCH("*Clean *",'Andrew-SESSION'!$B$385:$B$392,0), MATCH("*3rd*",'Andrew-SESSION'!$K$7:$T$7,0))</f>
        <v>#N/A</v>
      </c>
      <c r="M263" s="131" t="e">
        <f>IF($A$260='Andrew-SESSION'!$A$385,INDEX('Andrew-SESSION'!$K$385:$T$392, MATCH("*Lat Pulldown*",'Andrew-SESSION'!$B$385:$B$392,0), MATCH("*3rd*",'Andrew-SESSION'!$K$7:$T$7,0)),"")</f>
        <v>#N/A</v>
      </c>
      <c r="N263" s="44" t="e">
        <f>INDEX('Andrew-SESSION'!$L$385:$U$392, MATCH("*Lat Pulldown*",'Andrew-SESSION'!$B$385:$B$392,0), MATCH("*3rd*",'Andrew-SESSION'!$K$7:$T$7,0))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IF($A$260='Andrew-SESSION'!$A$385,INDEX('Andrew-SESSION'!$K$385:$T$392, MATCH("*Squat*",'Andrew-SESSION'!$B$385:$B$392,0), MATCH("*4th*",'Andrew-SESSION'!$K$7:$T$7,0)),"")</f>
        <v>#N/A</v>
      </c>
      <c r="D264" s="132" t="e">
        <f>INDEX('Andrew-SESSION'!L$385:U$392, MATCH("*Squat*",'Andrew-SESSION'!$B$385:$B$392,0), MATCH("*4th*",'Andrew-SESSION'!K$7:T$7,0))</f>
        <v>#N/A</v>
      </c>
      <c r="E264" s="131" t="e">
        <f>IF($A$260='Andrew-SESSION'!$A$385,INDEX('Andrew-SESSION'!$K$385:$T$392, MATCH("*Deadlift*",'Andrew-SESSION'!$B$385:$B$392,0), MATCH("*4th*",'Andrew-SESSION'!$K$7:$T$7,0)),"")</f>
        <v>#N/A</v>
      </c>
      <c r="F264" s="131" t="e">
        <f>INDEX('Andrew-SESSION'!$L$385:$U$392, MATCH("*Deadlift*",'Andrew-SESSION'!$B$385:$B$392,0), MATCH("*4th*",'Andrew-SESSION'!$K$7:$T$7,0))</f>
        <v>#N/A</v>
      </c>
      <c r="G264" s="131" t="e">
        <f>IF($A$260='Andrew-SESSION'!$A$385,INDEX('Andrew-SESSION'!$K$385:$T$392, MATCH("*Bench Press*",'Andrew-SESSION'!$B$385:$B$392,0), MATCH("*4th*",'Andrew-SESSION'!$K$7:$T$7,0)),"")</f>
        <v>#N/A</v>
      </c>
      <c r="H264" s="131" t="e">
        <f>INDEX('Andrew-SESSION'!$L$385:$U$392, MATCH("*Bench Press*",'Andrew-SESSION'!$B$385:$B$392,0), MATCH("*4th*",'Andrew-SESSION'!$K$7:$T$7,0))</f>
        <v>#N/A</v>
      </c>
      <c r="I264" s="132" t="e">
        <f>IF($A$260='Andrew-SESSION'!$A$385,INDEX('Andrew-SESSION'!$K$385:$T$392, MATCH("*Military*",'Andrew-SESSION'!$B$385:$B$392,0), MATCH("*4th*",'Andrew-SESSION'!$K$7:$T$7,0)),"")</f>
        <v>#N/A</v>
      </c>
      <c r="J264" s="44" t="e">
        <f>INDEX('Andrew-SESSION'!$L$385:$U$392, MATCH("*Military*",'Andrew-SESSION'!$B$385:$B$392,0), MATCH("*4th*",'Andrew-SESSION'!$K$7:$T$7,0))</f>
        <v>#N/A</v>
      </c>
      <c r="K264" s="131" t="e">
        <f>IF($A$260='Andrew-SESSION'!$A$385,INDEX('Andrew-SESSION'!$K$385:$T$392, MATCH("*Clean *",'Andrew-SESSION'!$B$385:$B$392,0), MATCH("*4th*",'Andrew-SESSION'!$K$7:$T$7,0)),"")</f>
        <v>#N/A</v>
      </c>
      <c r="L264" s="44" t="e">
        <f>INDEX('Andrew-SESSION'!$L$385:$U$392, MATCH("*Clean *",'Andrew-SESSION'!$B$385:$B$392,0), MATCH("*4th*",'Andrew-SESSION'!$K$7:$T$7,0))</f>
        <v>#N/A</v>
      </c>
      <c r="M264" s="131" t="e">
        <f>IF($A$260='Andrew-SESSION'!$A$385,INDEX('Andrew-SESSION'!$K$385:$T$392, MATCH("*Lat Pulldown*",'Andrew-SESSION'!$B$385:$B$392,0), MATCH("*4th*",'Andrew-SESSION'!$K$7:$T$7,0)),"")</f>
        <v>#N/A</v>
      </c>
      <c r="N264" s="44" t="e">
        <f>INDEX('Andrew-SESSION'!$L$385:$U$392, MATCH("*Lat Pulldown*",'Andrew-SESSION'!$B$385:$B$392,0), MATCH("*4th*",'Andrew-SESSION'!$K$7:$T$7,0))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IF($A$260='Andrew-SESSION'!$A$385,INDEX('Andrew-SESSION'!$K$385:$T$392, MATCH("*Squat*",'Andrew-SESSION'!$B$385:$B$392,0), MATCH("*5th*",'Andrew-SESSION'!$K$7:$T$7,0)),"")</f>
        <v>#N/A</v>
      </c>
      <c r="D265" s="132" t="e">
        <f>INDEX('Andrew-SESSION'!L$385:U$392, MATCH("*Squat*",'Andrew-SESSION'!$B$385:$B$392,0), MATCH("*5th*",'Andrew-SESSION'!K$7:T$7,0))</f>
        <v>#N/A</v>
      </c>
      <c r="E265" s="131" t="e">
        <f>IF($A$260='Andrew-SESSION'!$A$385,INDEX('Andrew-SESSION'!$K$385:$T$392, MATCH("*Deadlift*",'Andrew-SESSION'!$B$385:$B$392,0), MATCH("*5th*",'Andrew-SESSION'!$K$7:$T$7,0)),"")</f>
        <v>#N/A</v>
      </c>
      <c r="F265" s="131" t="e">
        <f>INDEX('Andrew-SESSION'!$L$385:$U$392, MATCH("*Deadlift*",'Andrew-SESSION'!$B$385:$B$392,0), MATCH("*5th*",'Andrew-SESSION'!$K$7:$T$7,0))</f>
        <v>#N/A</v>
      </c>
      <c r="G265" s="131" t="e">
        <f>IF($A$260='Andrew-SESSION'!$A$385,INDEX('Andrew-SESSION'!$K$385:$T$392, MATCH("*Bench Press*",'Andrew-SESSION'!$B$385:$B$392,0), MATCH("*5th*",'Andrew-SESSION'!$K$7:$T$7,0)),"")</f>
        <v>#N/A</v>
      </c>
      <c r="H265" s="131" t="e">
        <f>INDEX('Andrew-SESSION'!$L$385:$U$392, MATCH("*Bench Press*",'Andrew-SESSION'!$B$385:$B$392,0), MATCH("*5th*",'Andrew-SESSION'!$K$7:$T$7,0))</f>
        <v>#N/A</v>
      </c>
      <c r="I265" s="132" t="e">
        <f>IF($A$260='Andrew-SESSION'!$A$385,INDEX('Andrew-SESSION'!$K$385:$T$392, MATCH("*Military*",'Andrew-SESSION'!$B$385:$B$392,0), MATCH("*5th*",'Andrew-SESSION'!$K$7:$T$7,0)),"")</f>
        <v>#N/A</v>
      </c>
      <c r="J265" s="44" t="e">
        <f>INDEX('Andrew-SESSION'!$L$385:$U$392, MATCH("*Military*",'Andrew-SESSION'!$B$385:$B$392,0), MATCH("*5th*",'Andrew-SESSION'!$K$7:$T$7,0))</f>
        <v>#N/A</v>
      </c>
      <c r="K265" s="131" t="e">
        <f>IF($A$260='Andrew-SESSION'!$A$385,INDEX('Andrew-SESSION'!$K$385:$T$392, MATCH("*Clean *",'Andrew-SESSION'!$B$385:$B$392,0), MATCH("*5th*",'Andrew-SESSION'!$K$7:$T$7,0)),"")</f>
        <v>#N/A</v>
      </c>
      <c r="L265" s="44" t="e">
        <f>INDEX('Andrew-SESSION'!$L$385:$U$392, MATCH("*Clean *",'Andrew-SESSION'!$B$385:$B$392,0), MATCH("*5th*",'Andrew-SESSION'!$K$7:$T$7,0))</f>
        <v>#N/A</v>
      </c>
      <c r="M265" s="131" t="e">
        <f>IF($A$260='Andrew-SESSION'!$A$385,INDEX('Andrew-SESSION'!$K$385:$T$392, MATCH("*Lat Pulldown*",'Andrew-SESSION'!$B$385:$B$392,0), MATCH("*5th*",'Andrew-SESSION'!$K$7:$T$7,0)),"")</f>
        <v>#N/A</v>
      </c>
      <c r="N265" s="44" t="e">
        <f>INDEX('Andrew-SESSION'!$L$385:$U$392, MATCH("*Lat Pulldown*",'Andrew-SESSION'!$B$385:$B$392,0), MATCH("*5th*",'Andrew-SESSION'!$K$7:$T$7,0))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'Andrew-SESSION'!A385</f>
        <v>0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IF($A$266='Andrew-SESSION'!$A$394,INDEX('Andrew-SESSION'!$K$394:$T$401, MATCH("*1k Row*",'Andrew-SESSION'!$B$394:$B$401,0), MATCH("*1st*",'Andrew-SESSION'!$K$7:$T$7,0)),"")</f>
        <v>#N/A</v>
      </c>
      <c r="P266" s="152" t="e">
        <f>IF($A$266='Andrew-SESSION'!$A$394,INDEX('Andrew-SESSION'!$K$394:$T$401, MATCH("*HIIT*",'Andrew-SESSION'!$B$394:$B$401,0), MATCH("*1st*",'Andrew-SESSION'!$K$7:$T$7,0)),"")</f>
        <v>#N/A</v>
      </c>
      <c r="Q266" s="119" t="e">
        <f>INDEX('Andrew-SESSION'!$L$394:$U$401, MATCH("*HIIT*",'Andrew-SESSION'!$B$394:$B$401,0), MATCH("*1st*",'Andrew-SESSION'!$K$7:$T$7,0))</f>
        <v>#N/A</v>
      </c>
      <c r="R266" s="119">
        <f>'Andrew-SESSION'!U394</f>
        <v>0</v>
      </c>
      <c r="S266" s="116"/>
      <c r="T266" s="116"/>
      <c r="U266" s="120">
        <f>'Andrew-SESSION'!A395</f>
        <v>0</v>
      </c>
      <c r="V266" s="120">
        <f>'Andrew-SESSION'!A396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IF($A$266='Andrew-SESSION'!$A$394,INDEX('Andrew-SESSION'!$K$394:$T$401, MATCH("*Squat*",'Andrew-SESSION'!$B$394:$B$401,0), MATCH("*1st*",'Andrew-SESSION'!$K$7:$T$7,0)),"")</f>
        <v>#N/A</v>
      </c>
      <c r="D267" s="132" t="e">
        <f>INDEX('Andrew-SESSION'!L$394:U$401, MATCH("*Squat*",'Andrew-SESSION'!$B$394:$B$401,0), MATCH("*1st*",'Andrew-SESSION'!K$7:T$7,0))</f>
        <v>#N/A</v>
      </c>
      <c r="E267" s="131" t="e">
        <f>IF($A$266='Andrew-SESSION'!$A$394,INDEX('Andrew-SESSION'!$K$394:$T$401, MATCH("*Deadlift*",'Andrew-SESSION'!$B$394:$B$401,0), MATCH("*1st*",'Andrew-SESSION'!$K$7:$T$7,0)),"")</f>
        <v>#N/A</v>
      </c>
      <c r="F267" s="131" t="e">
        <f>INDEX('Andrew-SESSION'!$L$394:$U$401, MATCH("*Deadlift*",'Andrew-SESSION'!$B$394:$B$401,0), MATCH("*1st*",'Andrew-SESSION'!$K$7:$T$7,0))</f>
        <v>#N/A</v>
      </c>
      <c r="G267" s="131" t="e">
        <f>IF($A$266='Andrew-SESSION'!$A$394,INDEX('Andrew-SESSION'!$K$394:$T$401, MATCH("*Bench Press*",'Andrew-SESSION'!$B$394:$B$401,0), MATCH("*1st*",'Andrew-SESSION'!$K$7:$T$7,0)),"")</f>
        <v>#N/A</v>
      </c>
      <c r="H267" s="131" t="e">
        <f>INDEX('Andrew-SESSION'!$L$394:$U$401, MATCH("*Bench Press*",'Andrew-SESSION'!$B$394:$B$401,0), MATCH("*1st*",'Andrew-SESSION'!$K$7:$T$7,0))</f>
        <v>#N/A</v>
      </c>
      <c r="I267" s="132" t="e">
        <f>IF($A$266='Andrew-SESSION'!$A$394,INDEX('Andrew-SESSION'!$K$394:$T$401, MATCH("*Military*",'Andrew-SESSION'!$B$394:$B$401,0), MATCH("*1st*",'Andrew-SESSION'!$K$7:$T$7,0)),"")</f>
        <v>#N/A</v>
      </c>
      <c r="J267" s="48" t="e">
        <f>INDEX('Andrew-SESSION'!$L$394:$U$401, MATCH("*Military*",'Andrew-SESSION'!$B$394:$B$401,0), MATCH("*1st*",'Andrew-SESSION'!$K$7:$T$7,0))</f>
        <v>#N/A</v>
      </c>
      <c r="K267" s="131" t="e">
        <f>IF($A$266='Andrew-SESSION'!$A$394,INDEX('Andrew-SESSION'!$K$394:$T$401, MATCH("*Clean *",'Andrew-SESSION'!$B$394:$B$401,0), MATCH("*1st*",'Andrew-SESSION'!$K$7:$T$7,0)),"")</f>
        <v>#N/A</v>
      </c>
      <c r="L267" s="48" t="e">
        <f>INDEX('Andrew-SESSION'!$L$394:$U$401, MATCH("*Clean *",'Andrew-SESSION'!$B$394:$B$401,0), MATCH("*1st*",'Andrew-SESSION'!$K$7:$T$7,0))</f>
        <v>#N/A</v>
      </c>
      <c r="M267" s="131" t="e">
        <f>IF($A$266='Andrew-SESSION'!$A$394,INDEX('Andrew-SESSION'!$K$394:$T$401, MATCH("*Lat Pulldown*",'Andrew-SESSION'!$B$394:$B$401,0), MATCH("*1st*",'Andrew-SESSION'!$K$7:$T$7,0)),"")</f>
        <v>#N/A</v>
      </c>
      <c r="N267" s="48" t="e">
        <f>INDEX('Andrew-SESSION'!$L$394:$U$401, MATCH("*Lat Pulldown*",'Andrew-SESSION'!$B$394:$B$401,0), MATCH("*1st*",'Andrew-SESSION'!$K$7:$T$7,0))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IF($A$266='Andrew-SESSION'!$A$394,INDEX('Andrew-SESSION'!$K$394:$T$401, MATCH("*Squat*",'Andrew-SESSION'!$B$394:$B$401,0), MATCH("*2nd*",'Andrew-SESSION'!$K$7:$T$7,0)),"")</f>
        <v>#N/A</v>
      </c>
      <c r="D268" s="132" t="e">
        <f>INDEX('Andrew-SESSION'!L$394:U$401, MATCH("*Squat*",'Andrew-SESSION'!$B$394:$B$401,0), MATCH("*2nd*",'Andrew-SESSION'!K$7:T$7,0))</f>
        <v>#N/A</v>
      </c>
      <c r="E268" s="131" t="e">
        <f>IF($A$266='Andrew-SESSION'!$A$394,INDEX('Andrew-SESSION'!$K$394:$T$401, MATCH("*Deadlift*",'Andrew-SESSION'!$B$394:$B$401,0), MATCH("*2ND*",'Andrew-SESSION'!$K$7:$T$7,0)),"")</f>
        <v>#N/A</v>
      </c>
      <c r="F268" s="131" t="e">
        <f>INDEX('Andrew-SESSION'!$L$394:$U$401, MATCH("*Deadlift*",'Andrew-SESSION'!$B$394:$B$401,0), MATCH("*2nd*",'Andrew-SESSION'!$K$7:$T$7,0))</f>
        <v>#N/A</v>
      </c>
      <c r="G268" s="131" t="e">
        <f>IF($A$266='Andrew-SESSION'!$A$394,INDEX('Andrew-SESSION'!$K$394:$T$401, MATCH("*Bench Press*",'Andrew-SESSION'!$B$394:$B$401,0), MATCH("*2ND*",'Andrew-SESSION'!$K$7:$T$7,0)),"")</f>
        <v>#N/A</v>
      </c>
      <c r="H268" s="131" t="e">
        <f>INDEX('Andrew-SESSION'!$L$394:$U$401, MATCH("*Bench Press*",'Andrew-SESSION'!$B$394:$B$401,0), MATCH("*2nd*",'Andrew-SESSION'!$K$7:$T$7,0))</f>
        <v>#N/A</v>
      </c>
      <c r="I268" s="132" t="e">
        <f>IF($A$266='Andrew-SESSION'!$A$394,INDEX('Andrew-SESSION'!$K$394:$T$401, MATCH("*Military*",'Andrew-SESSION'!$B$394:$B$401,0), MATCH("*2ND*",'Andrew-SESSION'!$K$7:$T$7,0)),"")</f>
        <v>#N/A</v>
      </c>
      <c r="J268" s="44" t="e">
        <f>INDEX('Andrew-SESSION'!$L$394:$U$401, MATCH("*Military*",'Andrew-SESSION'!$B$394:$B$401,0), MATCH("*2nd*",'Andrew-SESSION'!$K$7:$T$7,0))</f>
        <v>#N/A</v>
      </c>
      <c r="K268" s="131" t="e">
        <f>IF($A$266='Andrew-SESSION'!$A$394,INDEX('Andrew-SESSION'!$K$394:$T$401, MATCH("*Clean *",'Andrew-SESSION'!$B$394:$B$401,0), MATCH("*2ND*",'Andrew-SESSION'!$K$7:$T$7,0)),"")</f>
        <v>#N/A</v>
      </c>
      <c r="L268" s="44" t="e">
        <f>INDEX('Andrew-SESSION'!$L$394:$U$401, MATCH("*Clean *",'Andrew-SESSION'!$B$394:$B$401,0), MATCH("*2nd*",'Andrew-SESSION'!$K$7:$T$7,0))</f>
        <v>#N/A</v>
      </c>
      <c r="M268" s="131" t="e">
        <f>IF($A$266='Andrew-SESSION'!$A$394,INDEX('Andrew-SESSION'!$K$394:$T$401, MATCH("*Lat Pulldown*",'Andrew-SESSION'!$B$394:$B$401,0), MATCH("*2ND*",'Andrew-SESSION'!$K$7:$T$7,0)),"")</f>
        <v>#N/A</v>
      </c>
      <c r="N268" s="44" t="e">
        <f>INDEX('Andrew-SESSION'!$L$394:$U$401, MATCH("*Lat Pulldown*",'Andrew-SESSION'!$B$394:$B$401,0), MATCH("*2nd*",'Andrew-SESSION'!$K$7:$T$7,0))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IF($A$266='Andrew-SESSION'!$A$394,INDEX('Andrew-SESSION'!$K$394:$T$401, MATCH("*Squat*",'Andrew-SESSION'!$B$394:$B$401,0), MATCH("*3rd*",'Andrew-SESSION'!$K$7:$T$7,0)),"")</f>
        <v>#N/A</v>
      </c>
      <c r="D269" s="132" t="e">
        <f>INDEX('Andrew-SESSION'!L$394:U$401, MATCH("*Squat*",'Andrew-SESSION'!$B$394:$B$401,0), MATCH("*3rd*",'Andrew-SESSION'!K$7:T$7,0))</f>
        <v>#N/A</v>
      </c>
      <c r="E269" s="131" t="e">
        <f>IF($A$266='Andrew-SESSION'!$A$394,INDEX('Andrew-SESSION'!$K$394:$T$401, MATCH("*Deadlift*",'Andrew-SESSION'!$B$394:$B$401,0), MATCH("*3rd*",'Andrew-SESSION'!$K$7:$T$7,0)),"")</f>
        <v>#N/A</v>
      </c>
      <c r="F269" s="131" t="e">
        <f>INDEX('Andrew-SESSION'!$L$394:$U$401, MATCH("*Deadlift*",'Andrew-SESSION'!$B$394:$B$401,0), MATCH("*3rd*",'Andrew-SESSION'!$K$7:$T$7,0))</f>
        <v>#N/A</v>
      </c>
      <c r="G269" s="131" t="e">
        <f>IF($A$266='Andrew-SESSION'!$A$394,INDEX('Andrew-SESSION'!$K$394:$T$401, MATCH("*Bench Press*",'Andrew-SESSION'!$B$394:$B$401,0), MATCH("*3rd*",'Andrew-SESSION'!$K$7:$T$7,0)),"")</f>
        <v>#N/A</v>
      </c>
      <c r="H269" s="131" t="e">
        <f>INDEX('Andrew-SESSION'!$L$394:$U$401, MATCH("*Bench Press*",'Andrew-SESSION'!$B$394:$B$401,0), MATCH("*3rd*",'Andrew-SESSION'!$K$7:$T$7,0))</f>
        <v>#N/A</v>
      </c>
      <c r="I269" s="132" t="e">
        <f>IF($A$266='Andrew-SESSION'!$A$394,INDEX('Andrew-SESSION'!$K$394:$T$401, MATCH("*Military*",'Andrew-SESSION'!$B$394:$B$401,0), MATCH("*3rd*",'Andrew-SESSION'!$K$7:$T$7,0)),"")</f>
        <v>#N/A</v>
      </c>
      <c r="J269" s="44" t="e">
        <f>INDEX('Andrew-SESSION'!$L$394:$U$401, MATCH("*Military*",'Andrew-SESSION'!$B$394:$B$401,0), MATCH("*3rd*",'Andrew-SESSION'!$K$7:$T$7,0))</f>
        <v>#N/A</v>
      </c>
      <c r="K269" s="131" t="e">
        <f>IF($A$266='Andrew-SESSION'!$A$394,INDEX('Andrew-SESSION'!$K$394:$T$401, MATCH("*Clean *",'Andrew-SESSION'!$B$394:$B$401,0), MATCH("*3rd*",'Andrew-SESSION'!$K$7:$T$7,0)),"")</f>
        <v>#N/A</v>
      </c>
      <c r="L269" s="44" t="e">
        <f>INDEX('Andrew-SESSION'!$L$394:$U$401, MATCH("*Clean *",'Andrew-SESSION'!$B$394:$B$401,0), MATCH("*3rd*",'Andrew-SESSION'!$K$7:$T$7,0))</f>
        <v>#N/A</v>
      </c>
      <c r="M269" s="131" t="e">
        <f>IF($A$266='Andrew-SESSION'!$A$394,INDEX('Andrew-SESSION'!$K$394:$T$401, MATCH("*Lat Pulldown*",'Andrew-SESSION'!$B$394:$B$401,0), MATCH("*3rd*",'Andrew-SESSION'!$K$7:$T$7,0)),"")</f>
        <v>#N/A</v>
      </c>
      <c r="N269" s="44" t="e">
        <f>INDEX('Andrew-SESSION'!$L$394:$U$401, MATCH("*Lat Pulldown*",'Andrew-SESSION'!$B$394:$B$401,0), MATCH("*3rd*",'Andrew-SESSION'!$K$7:$T$7,0))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IF($A$266='Andrew-SESSION'!$A$394,INDEX('Andrew-SESSION'!$K$394:$T$401, MATCH("*Squat*",'Andrew-SESSION'!$B$394:$B$401,0), MATCH("*4th*",'Andrew-SESSION'!$K$7:$T$7,0)),"")</f>
        <v>#N/A</v>
      </c>
      <c r="D270" s="132" t="e">
        <f>INDEX('Andrew-SESSION'!L$394:U$401, MATCH("*Squat*",'Andrew-SESSION'!$B$394:$B$401,0), MATCH("*4th*",'Andrew-SESSION'!K$7:T$7,0))</f>
        <v>#N/A</v>
      </c>
      <c r="E270" s="131" t="e">
        <f>IF($A$266='Andrew-SESSION'!$A$394,INDEX('Andrew-SESSION'!$K$394:$T$401, MATCH("*Deadlift*",'Andrew-SESSION'!$B$394:$B$401,0), MATCH("*4th*",'Andrew-SESSION'!$K$7:$T$7,0)),"")</f>
        <v>#N/A</v>
      </c>
      <c r="F270" s="131" t="e">
        <f>INDEX('Andrew-SESSION'!$L$394:$U$401, MATCH("*Deadlift*",'Andrew-SESSION'!$B$394:$B$401,0), MATCH("*4th*",'Andrew-SESSION'!$K$7:$T$7,0))</f>
        <v>#N/A</v>
      </c>
      <c r="G270" s="131" t="e">
        <f>IF($A$266='Andrew-SESSION'!$A$394,INDEX('Andrew-SESSION'!$K$394:$T$401, MATCH("*Bench Press*",'Andrew-SESSION'!$B$394:$B$401,0), MATCH("*4th*",'Andrew-SESSION'!$K$7:$T$7,0)),"")</f>
        <v>#N/A</v>
      </c>
      <c r="H270" s="131" t="e">
        <f>INDEX('Andrew-SESSION'!$L$394:$U$401, MATCH("*Bench Press*",'Andrew-SESSION'!$B$394:$B$401,0), MATCH("*4th*",'Andrew-SESSION'!$K$7:$T$7,0))</f>
        <v>#N/A</v>
      </c>
      <c r="I270" s="132" t="e">
        <f>IF($A$266='Andrew-SESSION'!$A$394,INDEX('Andrew-SESSION'!$K$394:$T$401, MATCH("*Military*",'Andrew-SESSION'!$B$394:$B$401,0), MATCH("*4th*",'Andrew-SESSION'!$K$7:$T$7,0)),"")</f>
        <v>#N/A</v>
      </c>
      <c r="J270" s="44" t="e">
        <f>INDEX('Andrew-SESSION'!$L$394:$U$401, MATCH("*Military*",'Andrew-SESSION'!$B$394:$B$401,0), MATCH("*4th*",'Andrew-SESSION'!$K$7:$T$7,0))</f>
        <v>#N/A</v>
      </c>
      <c r="K270" s="131" t="e">
        <f>IF($A$266='Andrew-SESSION'!$A$394,INDEX('Andrew-SESSION'!$K$394:$T$401, MATCH("*Clean *",'Andrew-SESSION'!$B$394:$B$401,0), MATCH("*4th*",'Andrew-SESSION'!$K$7:$T$7,0)),"")</f>
        <v>#N/A</v>
      </c>
      <c r="L270" s="44" t="e">
        <f>INDEX('Andrew-SESSION'!$L$394:$U$401, MATCH("*Clean *",'Andrew-SESSION'!$B$394:$B$401,0), MATCH("*4th*",'Andrew-SESSION'!$K$7:$T$7,0))</f>
        <v>#N/A</v>
      </c>
      <c r="M270" s="131" t="e">
        <f>IF($A$266='Andrew-SESSION'!$A$394,INDEX('Andrew-SESSION'!$K$394:$T$401, MATCH("*Lat Pulldown*",'Andrew-SESSION'!$B$394:$B$401,0), MATCH("*4th*",'Andrew-SESSION'!$K$7:$T$7,0)),"")</f>
        <v>#N/A</v>
      </c>
      <c r="N270" s="44" t="e">
        <f>INDEX('Andrew-SESSION'!$L$394:$U$401, MATCH("*Lat Pulldown*",'Andrew-SESSION'!$B$394:$B$401,0), MATCH("*4th*",'Andrew-SESSION'!$K$7:$T$7,0))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IF($A$266='Andrew-SESSION'!$A$394,INDEX('Andrew-SESSION'!$K$394:$T$401, MATCH("*Squat*",'Andrew-SESSION'!$B$394:$B$401,0), MATCH("*5th*",'Andrew-SESSION'!$K$7:$T$7,0)),"")</f>
        <v>#N/A</v>
      </c>
      <c r="D271" s="132" t="e">
        <f>INDEX('Andrew-SESSION'!L$394:U$401, MATCH("*Squat*",'Andrew-SESSION'!$B$394:$B$401,0), MATCH("*5th*",'Andrew-SESSION'!K$7:T$7,0))</f>
        <v>#N/A</v>
      </c>
      <c r="E271" s="131" t="e">
        <f>IF($A$266='Andrew-SESSION'!$A$394,INDEX('Andrew-SESSION'!$K$394:$T$401, MATCH("*Deadlift*",'Andrew-SESSION'!$B$394:$B$401,0), MATCH("*5th*",'Andrew-SESSION'!$K$7:$T$7,0)),"")</f>
        <v>#N/A</v>
      </c>
      <c r="F271" s="131" t="e">
        <f>INDEX('Andrew-SESSION'!$L$394:$U$401, MATCH("*Deadlift*",'Andrew-SESSION'!$B$394:$B$401,0), MATCH("*5th*",'Andrew-SESSION'!$K$7:$T$7,0))</f>
        <v>#N/A</v>
      </c>
      <c r="G271" s="131" t="e">
        <f>IF($A$266='Andrew-SESSION'!$A$394,INDEX('Andrew-SESSION'!$K$394:$T$401, MATCH("*Bench Press*",'Andrew-SESSION'!$B$394:$B$401,0), MATCH("*5th*",'Andrew-SESSION'!$K$7:$T$7,0)),"")</f>
        <v>#N/A</v>
      </c>
      <c r="H271" s="131" t="e">
        <f>INDEX('Andrew-SESSION'!$L$394:$U$401, MATCH("*Bench Press*",'Andrew-SESSION'!$B$394:$B$401,0), MATCH("*5th*",'Andrew-SESSION'!$K$7:$T$7,0))</f>
        <v>#N/A</v>
      </c>
      <c r="I271" s="132" t="e">
        <f>IF($A$266='Andrew-SESSION'!$A$394,INDEX('Andrew-SESSION'!$K$394:$T$401, MATCH("*Military*",'Andrew-SESSION'!$B$394:$B$401,0), MATCH("*5th*",'Andrew-SESSION'!$K$7:$T$7,0)),"")</f>
        <v>#N/A</v>
      </c>
      <c r="J271" s="44" t="e">
        <f>INDEX('Andrew-SESSION'!$L$394:$U$401, MATCH("*Military*",'Andrew-SESSION'!$B$394:$B$401,0), MATCH("*5th*",'Andrew-SESSION'!$K$7:$T$7,0))</f>
        <v>#N/A</v>
      </c>
      <c r="K271" s="131" t="e">
        <f>IF($A$266='Andrew-SESSION'!$A$394,INDEX('Andrew-SESSION'!$K$394:$T$401, MATCH("*Clean *",'Andrew-SESSION'!$B$394:$B$401,0), MATCH("*5th*",'Andrew-SESSION'!$K$7:$T$7,0)),"")</f>
        <v>#N/A</v>
      </c>
      <c r="L271" s="44" t="e">
        <f>INDEX('Andrew-SESSION'!$L$394:$U$401, MATCH("*Clean *",'Andrew-SESSION'!$B$394:$B$401,0), MATCH("*5th*",'Andrew-SESSION'!$K$7:$T$7,0))</f>
        <v>#N/A</v>
      </c>
      <c r="M271" s="131" t="e">
        <f>IF($A$266='Andrew-SESSION'!$A$394,INDEX('Andrew-SESSION'!$K$394:$T$401, MATCH("*Lat Pulldown*",'Andrew-SESSION'!$B$394:$B$401,0), MATCH("*5th*",'Andrew-SESSION'!$K$7:$T$7,0)),"")</f>
        <v>#N/A</v>
      </c>
      <c r="N271" s="44" t="e">
        <f>INDEX('Andrew-SESSION'!$L$394:$U$401, MATCH("*Lat Pulldown*",'Andrew-SESSION'!$B$394:$B$401,0), MATCH("*5th*",'Andrew-SESSION'!$K$7:$T$7,0))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'Andrew-SESSION'!A394</f>
        <v>0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 t="e">
        <f>MAX(M273:M277)</f>
        <v>#N/A</v>
      </c>
      <c r="N272" s="117" t="e">
        <f t="array" ref="N272">MAX(IF(M273:M277=M272,N273:N277))</f>
        <v>#N/A</v>
      </c>
      <c r="O272" s="152" t="e">
        <f>IF($A$272='Andrew-SESSION'!$A$403,INDEX('Andrew-SESSION'!$K$403:$T$410, MATCH("*1k Row*",'Andrew-SESSION'!$B$403:$B$410,0), MATCH("*1st*",'Andrew-SESSION'!$K$7:$T$7,0)),"")</f>
        <v>#N/A</v>
      </c>
      <c r="P272" s="152" t="e">
        <f>IF($A$272='Andrew-SESSION'!$A$403,INDEX('Andrew-SESSION'!$K$403:$T$410, MATCH("*HIIT*",'Andrew-SESSION'!$B$403:$B$410,0), MATCH("*1st*",'Andrew-SESSION'!$K$7:$T$7,0)),"")</f>
        <v>#N/A</v>
      </c>
      <c r="Q272" s="119" t="str">
        <f>INDEX('Andrew-SESSION'!$L$212:$U$403, MATCH("*HIIT*",'Andrew-SESSION'!$B$212:$B$403,0), MATCH("*1st*",'Andrew-SESSION'!$K$7:$T$7,0))</f>
        <v>45/15</v>
      </c>
      <c r="R272" s="119">
        <f>'Andrew-SESSION'!U403</f>
        <v>0</v>
      </c>
      <c r="S272" s="116"/>
      <c r="T272" s="116"/>
      <c r="U272" s="120">
        <f>'Andrew-SESSION'!A404</f>
        <v>0</v>
      </c>
      <c r="V272" s="120">
        <f>'Andrew-SESSION'!A405</f>
        <v>0</v>
      </c>
      <c r="W272" s="116"/>
      <c r="X272" s="116"/>
      <c r="Y272" s="116"/>
      <c r="Z272" s="116"/>
      <c r="AA272" s="116"/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IF($A$272='Andrew-SESSION'!$A$403,INDEX('Andrew-SESSION'!$K$403:$T$410, MATCH("*Squat*",'Andrew-SESSION'!$B$403:$B$410,0), MATCH("*1st*",'Andrew-SESSION'!$K$7:$T$7,0)),"")</f>
        <v>#N/A</v>
      </c>
      <c r="D273" s="132" t="e">
        <f>INDEX('Andrew-SESSION'!L$403:U$410, MATCH("*Squat*",'Andrew-SESSION'!$B$403:$B$410,0), MATCH("*1st*",'Andrew-SESSION'!K$7:T$7,0))</f>
        <v>#N/A</v>
      </c>
      <c r="E273" s="131" t="e">
        <f>IF($A$272='Andrew-SESSION'!$A$403,INDEX('Andrew-SESSION'!$K$403:$T$410, MATCH("*Deadlift*",'Andrew-SESSION'!$B$403:$B$410,0), MATCH("*1st*",'Andrew-SESSION'!$K$7:$T$7,0)),"")</f>
        <v>#N/A</v>
      </c>
      <c r="F273" s="131" t="e">
        <f>INDEX('Andrew-SESSION'!$L$403:$U$410, MATCH("*Deadlift*",'Andrew-SESSION'!$B$403:$B$410,0), MATCH("*1st*",'Andrew-SESSION'!$K$7:$T$7,0))</f>
        <v>#N/A</v>
      </c>
      <c r="G273" s="131" t="e">
        <f>IF($A$272='Andrew-SESSION'!$A$403,INDEX('Andrew-SESSION'!$K$403:$T$410, MATCH("*Bench Press*",'Andrew-SESSION'!$B$403:$B$410,0), MATCH("*1st*",'Andrew-SESSION'!$K$7:$T$7,0)),"")</f>
        <v>#N/A</v>
      </c>
      <c r="H273" s="131" t="e">
        <f>INDEX('Andrew-SESSION'!$L$403:$U$410, MATCH("*Bench Press*",'Andrew-SESSION'!$B$403:$B$410,0), MATCH("*1st*",'Andrew-SESSION'!$K$7:$T$7,0))</f>
        <v>#N/A</v>
      </c>
      <c r="I273" s="132" t="e">
        <f>IF($A$272='Andrew-SESSION'!$A$403,INDEX('Andrew-SESSION'!$K$403:$T$410, MATCH("*Military*",'Andrew-SESSION'!$B$403:$B$410,0), MATCH("*1st*",'Andrew-SESSION'!$K$7:$T$7,0)),"")</f>
        <v>#N/A</v>
      </c>
      <c r="J273" s="48" t="e">
        <f>INDEX('Andrew-SESSION'!$L$403:$U$410, MATCH("*Military*",'Andrew-SESSION'!$B$403:$B$410,0), MATCH("*1st*",'Andrew-SESSION'!$K$7:$T$7,0))</f>
        <v>#N/A</v>
      </c>
      <c r="K273" s="131" t="e">
        <f>IF($A$272='Andrew-SESSION'!$A$403,INDEX('Andrew-SESSION'!$K$403:$T$410, MATCH("*Clean *",'Andrew-SESSION'!$B$403:$B$410,0), MATCH("*1st*",'Andrew-SESSION'!$K$7:$T$7,0)),"")</f>
        <v>#N/A</v>
      </c>
      <c r="L273" s="48" t="e">
        <f>INDEX('Andrew-SESSION'!$L$403:$U$410, MATCH("*Clean *",'Andrew-SESSION'!$B$403:$B$410,0), MATCH("*1st*",'Andrew-SESSION'!$K$7:$T$7,0))</f>
        <v>#N/A</v>
      </c>
      <c r="M273" s="131" t="e">
        <f>IF($A$272='Andrew-SESSION'!$A$403,INDEX('Andrew-SESSION'!$K$403:$T$410, MATCH("*Lat Pulldown*",'Andrew-SESSION'!$B$403:$B$410,0), MATCH("*1st*",'Andrew-SESSION'!$K$7:$T$7,0)),"")</f>
        <v>#N/A</v>
      </c>
      <c r="N273" s="48" t="e">
        <f>INDEX('Andrew-SESSION'!$L$403:$U$410, MATCH("*Lat Pulldown*",'Andrew-SESSION'!$B$403:$B$410,0), MATCH("*1st*",'Andrew-SESSION'!$K$7:$T$7,0))</f>
        <v>#N/A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IF($A$272='Andrew-SESSION'!$A$403,INDEX('Andrew-SESSION'!$K$403:$T$410, MATCH("*Squat*",'Andrew-SESSION'!$B$403:$B$410,0), MATCH("*2nd*",'Andrew-SESSION'!$K$7:$T$7,0)),"")</f>
        <v>#N/A</v>
      </c>
      <c r="D274" s="132" t="e">
        <f>INDEX('Andrew-SESSION'!L$403:U$410, MATCH("*Squat*",'Andrew-SESSION'!$B$403:$B$410,0), MATCH("*2nd*",'Andrew-SESSION'!K$7:T$7,0))</f>
        <v>#N/A</v>
      </c>
      <c r="E274" s="131" t="e">
        <f>IF($A$272='Andrew-SESSION'!$A$403,INDEX('Andrew-SESSION'!$K$403:$T$410, MATCH("*Deadlift*",'Andrew-SESSION'!$B$403:$B$410,0), MATCH("*2ND*",'Andrew-SESSION'!$K$7:$T$7,0)),"")</f>
        <v>#N/A</v>
      </c>
      <c r="F274" s="131" t="e">
        <f>INDEX('Andrew-SESSION'!$L$403:$U$410, MATCH("*Deadlift*",'Andrew-SESSION'!$B$403:$B$410,0), MATCH("*2nd*",'Andrew-SESSION'!$K$7:$T$7,0))</f>
        <v>#N/A</v>
      </c>
      <c r="G274" s="131" t="e">
        <f>IF($A$272='Andrew-SESSION'!$A$403,INDEX('Andrew-SESSION'!$K$403:$T$410, MATCH("*Bench Press*",'Andrew-SESSION'!$B$403:$B$410,0), MATCH("*2ND*",'Andrew-SESSION'!$K$7:$T$7,0)),"")</f>
        <v>#N/A</v>
      </c>
      <c r="H274" s="131" t="e">
        <f>INDEX('Andrew-SESSION'!$L$403:$U$410, MATCH("*Bench Press*",'Andrew-SESSION'!$B$403:$B$410,0), MATCH("*2nd*",'Andrew-SESSION'!$K$7:$T$7,0))</f>
        <v>#N/A</v>
      </c>
      <c r="I274" s="132" t="e">
        <f>IF($A$272='Andrew-SESSION'!$A$403,INDEX('Andrew-SESSION'!$K$403:$T$410, MATCH("*Military*",'Andrew-SESSION'!$B$403:$B$410,0), MATCH("*2ND*",'Andrew-SESSION'!$K$7:$T$7,0)),"")</f>
        <v>#N/A</v>
      </c>
      <c r="J274" s="44" t="e">
        <f>INDEX('Andrew-SESSION'!$L$403:$U$410, MATCH("*Military*",'Andrew-SESSION'!$B$403:$B$410,0), MATCH("*2nd*",'Andrew-SESSION'!$K$7:$T$7,0))</f>
        <v>#N/A</v>
      </c>
      <c r="K274" s="131" t="e">
        <f>IF($A$272='Andrew-SESSION'!$A$403,INDEX('Andrew-SESSION'!$K$403:$T$410, MATCH("*Clean *",'Andrew-SESSION'!$B$403:$B$410,0), MATCH("*2ND*",'Andrew-SESSION'!$K$7:$T$7,0)),"")</f>
        <v>#N/A</v>
      </c>
      <c r="L274" s="44" t="e">
        <f>INDEX('Andrew-SESSION'!$L$403:$U$410, MATCH("*Clean *",'Andrew-SESSION'!$B$403:$B$410,0), MATCH("*2nd*",'Andrew-SESSION'!$K$7:$T$7,0))</f>
        <v>#N/A</v>
      </c>
      <c r="M274" s="131" t="e">
        <f>IF($A$272='Andrew-SESSION'!$A$403,INDEX('Andrew-SESSION'!$K$403:$T$410, MATCH("*Lat Pulldown*",'Andrew-SESSION'!$B$403:$B$410,0), MATCH("*2ND*",'Andrew-SESSION'!$K$7:$T$7,0)),"")</f>
        <v>#N/A</v>
      </c>
      <c r="N274" s="44" t="e">
        <f>INDEX('Andrew-SESSION'!$L$403:$U$410, MATCH("*Lat Pulldown*",'Andrew-SESSION'!$B$403:$B$410,0), MATCH("*2nd*",'Andrew-SESSION'!$K$7:$T$7,0))</f>
        <v>#N/A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IF($A$272='Andrew-SESSION'!$A$403,INDEX('Andrew-SESSION'!$K$403:$T$410, MATCH("*Squat*",'Andrew-SESSION'!$B$403:$B$410,0), MATCH("*3rd*",'Andrew-SESSION'!$K$7:$T$7,0)),"")</f>
        <v>#N/A</v>
      </c>
      <c r="D275" s="132" t="e">
        <f>INDEX('Andrew-SESSION'!L$403:U$410, MATCH("*Squat*",'Andrew-SESSION'!$B$403:$B$410,0), MATCH("*3rd*",'Andrew-SESSION'!K$7:T$7,0))</f>
        <v>#N/A</v>
      </c>
      <c r="E275" s="131" t="e">
        <f>IF($A$272='Andrew-SESSION'!$A$403,INDEX('Andrew-SESSION'!$K$403:$T$410, MATCH("*Deadlift*",'Andrew-SESSION'!$B$403:$B$410,0), MATCH("*3rd*",'Andrew-SESSION'!$K$7:$T$7,0)),"")</f>
        <v>#N/A</v>
      </c>
      <c r="F275" s="131" t="e">
        <f>INDEX('Andrew-SESSION'!$L$403:$U$410, MATCH("*Deadlift*",'Andrew-SESSION'!$B$403:$B$410,0), MATCH("*3rd*",'Andrew-SESSION'!$K$7:$T$7,0))</f>
        <v>#N/A</v>
      </c>
      <c r="G275" s="131" t="e">
        <f>IF($A$272='Andrew-SESSION'!$A$403,INDEX('Andrew-SESSION'!$K$403:$T$410, MATCH("*Bench Press*",'Andrew-SESSION'!$B$403:$B$410,0), MATCH("*3rd*",'Andrew-SESSION'!$K$7:$T$7,0)),"")</f>
        <v>#N/A</v>
      </c>
      <c r="H275" s="131" t="e">
        <f>INDEX('Andrew-SESSION'!$L$403:$U$410, MATCH("*Bench Press*",'Andrew-SESSION'!$B$403:$B$410,0), MATCH("*3rd*",'Andrew-SESSION'!$K$7:$T$7,0))</f>
        <v>#N/A</v>
      </c>
      <c r="I275" s="132" t="e">
        <f>IF($A$272='Andrew-SESSION'!$A$403,INDEX('Andrew-SESSION'!$K$403:$T$410, MATCH("*Military*",'Andrew-SESSION'!$B$403:$B$410,0), MATCH("*3rd*",'Andrew-SESSION'!$K$7:$T$7,0)),"")</f>
        <v>#N/A</v>
      </c>
      <c r="J275" s="44" t="e">
        <f>INDEX('Andrew-SESSION'!$L$403:$U$410, MATCH("*Military*",'Andrew-SESSION'!$B$403:$B$410,0), MATCH("*3rd*",'Andrew-SESSION'!$K$7:$T$7,0))</f>
        <v>#N/A</v>
      </c>
      <c r="K275" s="131" t="e">
        <f>IF($A$272='Andrew-SESSION'!$A$403,INDEX('Andrew-SESSION'!$K$403:$T$410, MATCH("*Clean *",'Andrew-SESSION'!$B$403:$B$410,0), MATCH("*3rd*",'Andrew-SESSION'!$K$7:$T$7,0)),"")</f>
        <v>#N/A</v>
      </c>
      <c r="L275" s="44" t="e">
        <f>INDEX('Andrew-SESSION'!$L$403:$U$410, MATCH("*Clean *",'Andrew-SESSION'!$B$403:$B$410,0), MATCH("*3rd*",'Andrew-SESSION'!$K$7:$T$7,0))</f>
        <v>#N/A</v>
      </c>
      <c r="M275" s="131" t="e">
        <f>IF($A$272='Andrew-SESSION'!$A$403,INDEX('Andrew-SESSION'!$K$403:$T$410, MATCH("*Lat Pulldown*",'Andrew-SESSION'!$B$403:$B$410,0), MATCH("*3rd*",'Andrew-SESSION'!$K$7:$T$7,0)),"")</f>
        <v>#N/A</v>
      </c>
      <c r="N275" s="44" t="e">
        <f>INDEX('Andrew-SESSION'!$L$403:$U$410, MATCH("*Lat Pulldown*",'Andrew-SESSION'!$B$403:$B$410,0), MATCH("*3rd*",'Andrew-SESSION'!$K$7:$T$7,0))</f>
        <v>#N/A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IF($A$272='Andrew-SESSION'!$A$403,INDEX('Andrew-SESSION'!$K$403:$T$410, MATCH("*Squat*",'Andrew-SESSION'!$B$403:$B$410,0), MATCH("*4th*",'Andrew-SESSION'!$K$7:$T$7,0)),"")</f>
        <v>#N/A</v>
      </c>
      <c r="D276" s="132" t="e">
        <f>INDEX('Andrew-SESSION'!L$403:U$410, MATCH("*Squat*",'Andrew-SESSION'!$B$403:$B$410,0), MATCH("*4th*",'Andrew-SESSION'!K$7:T$7,0))</f>
        <v>#N/A</v>
      </c>
      <c r="E276" s="131" t="e">
        <f>IF($A$272='Andrew-SESSION'!$A$403,INDEX('Andrew-SESSION'!$K$403:$T$410, MATCH("*Deadlift*",'Andrew-SESSION'!$B$403:$B$410,0), MATCH("*4th*",'Andrew-SESSION'!$K$7:$T$7,0)),"")</f>
        <v>#N/A</v>
      </c>
      <c r="F276" s="131" t="e">
        <f>INDEX('Andrew-SESSION'!$L$403:$U$410, MATCH("*Deadlift*",'Andrew-SESSION'!$B$403:$B$410,0), MATCH("*4th*",'Andrew-SESSION'!$K$7:$T$7,0))</f>
        <v>#N/A</v>
      </c>
      <c r="G276" s="131" t="e">
        <f>IF($A$272='Andrew-SESSION'!$A$403,INDEX('Andrew-SESSION'!$K$403:$T$410, MATCH("*Bench Press*",'Andrew-SESSION'!$B$403:$B$410,0), MATCH("*4th*",'Andrew-SESSION'!$K$7:$T$7,0)),"")</f>
        <v>#N/A</v>
      </c>
      <c r="H276" s="131" t="e">
        <f>INDEX('Andrew-SESSION'!$L$403:$U$410, MATCH("*Bench Press*",'Andrew-SESSION'!$B$403:$B$410,0), MATCH("*4th*",'Andrew-SESSION'!$K$7:$T$7,0))</f>
        <v>#N/A</v>
      </c>
      <c r="I276" s="132" t="e">
        <f>IF($A$272='Andrew-SESSION'!$A$403,INDEX('Andrew-SESSION'!$K$403:$T$410, MATCH("*Military*",'Andrew-SESSION'!$B$403:$B$410,0), MATCH("*4th*",'Andrew-SESSION'!$K$7:$T$7,0)),"")</f>
        <v>#N/A</v>
      </c>
      <c r="J276" s="44" t="e">
        <f>INDEX('Andrew-SESSION'!$L$403:$U$410, MATCH("*Military*",'Andrew-SESSION'!$B$403:$B$410,0), MATCH("*4th*",'Andrew-SESSION'!$K$7:$T$7,0))</f>
        <v>#N/A</v>
      </c>
      <c r="K276" s="131" t="e">
        <f>IF($A$272='Andrew-SESSION'!$A$403,INDEX('Andrew-SESSION'!$K$403:$T$410, MATCH("*Clean *",'Andrew-SESSION'!$B$403:$B$410,0), MATCH("*4th*",'Andrew-SESSION'!$K$7:$T$7,0)),"")</f>
        <v>#N/A</v>
      </c>
      <c r="L276" s="44" t="e">
        <f>INDEX('Andrew-SESSION'!$L$403:$U$410, MATCH("*Clean *",'Andrew-SESSION'!$B$403:$B$410,0), MATCH("*4th*",'Andrew-SESSION'!$K$7:$T$7,0))</f>
        <v>#N/A</v>
      </c>
      <c r="M276" s="131" t="e">
        <f>IF($A$272='Andrew-SESSION'!$A$403,INDEX('Andrew-SESSION'!$K$403:$T$410, MATCH("*Lat Pulldown*",'Andrew-SESSION'!$B$403:$B$410,0), MATCH("*4th*",'Andrew-SESSION'!$K$7:$T$7,0)),"")</f>
        <v>#N/A</v>
      </c>
      <c r="N276" s="44" t="e">
        <f>INDEX('Andrew-SESSION'!$L$403:$U$410, MATCH("*Lat Pulldown*",'Andrew-SESSION'!$B$403:$B$410,0), MATCH("*4th*",'Andrew-SESSION'!$K$7:$T$7,0))</f>
        <v>#N/A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IF($A$272='Andrew-SESSION'!$A$403,INDEX('Andrew-SESSION'!$K$403:$T$410, MATCH("*Squat*",'Andrew-SESSION'!$B$403:$B$410,0), MATCH("*5th*",'Andrew-SESSION'!$K$7:$T$7,0)),"")</f>
        <v>#N/A</v>
      </c>
      <c r="D277" s="132" t="e">
        <f>INDEX('Andrew-SESSION'!L$403:U$410, MATCH("*Squat*",'Andrew-SESSION'!$B$403:$B$410,0), MATCH("*5th*",'Andrew-SESSION'!K$7:T$7,0))</f>
        <v>#N/A</v>
      </c>
      <c r="E277" s="131" t="e">
        <f>IF($A$272='Andrew-SESSION'!$A$403,INDEX('Andrew-SESSION'!$K$403:$T$410, MATCH("*Deadlift*",'Andrew-SESSION'!$B$403:$B$410,0), MATCH("*5th*",'Andrew-SESSION'!$K$7:$T$7,0)),"")</f>
        <v>#N/A</v>
      </c>
      <c r="F277" s="131" t="e">
        <f>INDEX('Andrew-SESSION'!$L$403:$U$410, MATCH("*Deadlift*",'Andrew-SESSION'!$B$403:$B$410,0), MATCH("*5th*",'Andrew-SESSION'!$K$7:$T$7,0))</f>
        <v>#N/A</v>
      </c>
      <c r="G277" s="131" t="e">
        <f>IF($A$272='Andrew-SESSION'!$A$403,INDEX('Andrew-SESSION'!$K$403:$T$410, MATCH("*Bench Press*",'Andrew-SESSION'!$B$403:$B$410,0), MATCH("*5th*",'Andrew-SESSION'!$K$7:$T$7,0)),"")</f>
        <v>#N/A</v>
      </c>
      <c r="H277" s="131" t="e">
        <f>INDEX('Andrew-SESSION'!$L$403:$U$410, MATCH("*Bench Press*",'Andrew-SESSION'!$B$403:$B$410,0), MATCH("*5th*",'Andrew-SESSION'!$K$7:$T$7,0))</f>
        <v>#N/A</v>
      </c>
      <c r="I277" s="132" t="e">
        <f>IF($A$272='Andrew-SESSION'!$A$403,INDEX('Andrew-SESSION'!$K$403:$T$410, MATCH("*Military*",'Andrew-SESSION'!$B$403:$B$410,0), MATCH("*5th*",'Andrew-SESSION'!$K$7:$T$7,0)),"")</f>
        <v>#N/A</v>
      </c>
      <c r="J277" s="44" t="e">
        <f>INDEX('Andrew-SESSION'!$L$403:$U$410, MATCH("*Military*",'Andrew-SESSION'!$B$403:$B$410,0), MATCH("*5th*",'Andrew-SESSION'!$K$7:$T$7,0))</f>
        <v>#N/A</v>
      </c>
      <c r="K277" s="131" t="e">
        <f>IF($A$272='Andrew-SESSION'!$A$403,INDEX('Andrew-SESSION'!$K$403:$T$410, MATCH("*Clean *",'Andrew-SESSION'!$B$403:$B$410,0), MATCH("*5th*",'Andrew-SESSION'!$K$7:$T$7,0)),"")</f>
        <v>#N/A</v>
      </c>
      <c r="L277" s="44" t="e">
        <f>INDEX('Andrew-SESSION'!$L$403:$U$410, MATCH("*Clean *",'Andrew-SESSION'!$B$403:$B$410,0), MATCH("*5th*",'Andrew-SESSION'!$K$7:$T$7,0))</f>
        <v>#N/A</v>
      </c>
      <c r="M277" s="131" t="e">
        <f>IF($A$272='Andrew-SESSION'!$A$403,INDEX('Andrew-SESSION'!$K$403:$T$410, MATCH("*Lat Pulldown*",'Andrew-SESSION'!$B$403:$B$410,0), MATCH("*5th*",'Andrew-SESSION'!$K$7:$T$7,0)),"")</f>
        <v>#N/A</v>
      </c>
      <c r="N277" s="44" t="e">
        <f>INDEX('Andrew-SESSION'!$L$403:$U$410, MATCH("*Lat Pulldown*",'Andrew-SESSION'!$B$403:$B$410,0), MATCH("*5th*",'Andrew-SESSION'!$K$7:$T$7,0))</f>
        <v>#N/A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'Andrew-SESSION'!A403</f>
        <v>0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 t="e">
        <f>MAX(E279:E283)</f>
        <v>#N/A</v>
      </c>
      <c r="F278" s="116" t="e">
        <f t="array" ref="F278">MAX(IF(E279:E283=E278,F279:F283))</f>
        <v>#N/A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IF($A$278='Andrew-SESSION'!$A$412,INDEX('Andrew-SESSION'!$K$412:$T$419, MATCH("*1k Row*",'Andrew-SESSION'!$B$412:$B$419,0), MATCH("*1st*",'Andrew-SESSION'!$K$7:$T$7,0)),"")</f>
        <v>#N/A</v>
      </c>
      <c r="P278" s="152" t="e">
        <f>IF($A$278='Andrew-SESSION'!$A$412,INDEX('Andrew-SESSION'!$K$412:$T$419, MATCH("*HIIT*",'Andrew-SESSION'!$B$412:$B$419,0), MATCH("*1st*",'Andrew-SESSION'!$K$7:$T$7,0)),"")</f>
        <v>#N/A</v>
      </c>
      <c r="Q278" s="119" t="e">
        <f>INDEX('Andrew-SESSION'!$L$412:$U$419, MATCH("*HIIT*",'Andrew-SESSION'!$B$412:$B$419,0), MATCH("*1st*",'Andrew-SESSION'!$K$7:$T$7,0))</f>
        <v>#N/A</v>
      </c>
      <c r="R278" s="119">
        <f>'Andrew-SESSION'!U412</f>
        <v>0</v>
      </c>
      <c r="S278" s="116"/>
      <c r="T278" s="116"/>
      <c r="U278" s="120">
        <f>'Andrew-SESSION'!A413</f>
        <v>0</v>
      </c>
      <c r="V278" s="120">
        <f>'Andrew-SESSION'!A414</f>
        <v>0</v>
      </c>
      <c r="W278" s="116">
        <v>33</v>
      </c>
      <c r="X278" s="116">
        <v>109</v>
      </c>
      <c r="Y278" s="116">
        <v>90</v>
      </c>
      <c r="Z278" s="116">
        <v>95</v>
      </c>
      <c r="AA278" s="116">
        <v>56</v>
      </c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IF($A$278='Andrew-SESSION'!$A$412,INDEX('Andrew-SESSION'!$K$412:$T$419, MATCH("*Squat*",'Andrew-SESSION'!$B$412:$B$419,0), MATCH("*1st*",'Andrew-SESSION'!$K$7:$T$7,0)),"")</f>
        <v>#N/A</v>
      </c>
      <c r="D279" s="132" t="e">
        <f>INDEX('Andrew-SESSION'!L$412:U$419, MATCH("*Squat*",'Andrew-SESSION'!$B$412:$B$419,0), MATCH("*1st*",'Andrew-SESSION'!K$7:T$7,0))</f>
        <v>#N/A</v>
      </c>
      <c r="E279" s="131" t="e">
        <f>IF($A$278='Andrew-SESSION'!$A$412,INDEX('Andrew-SESSION'!$K$412:$T$419, MATCH("*Deadlift*",'Andrew-SESSION'!$B$412:$B$419,0), MATCH("*1st*",'Andrew-SESSION'!$K$7:$T$7,0)),"")</f>
        <v>#N/A</v>
      </c>
      <c r="F279" s="131" t="e">
        <f>INDEX('Andrew-SESSION'!$L$412:$U$419, MATCH("*Deadlift*",'Andrew-SESSION'!$B$412:$B$419,0), MATCH("*1st*",'Andrew-SESSION'!$K$7:$T$7,0))</f>
        <v>#N/A</v>
      </c>
      <c r="G279" s="131" t="e">
        <f>IF($A$278='Andrew-SESSION'!$A$412,INDEX('Andrew-SESSION'!$K$412:$T$419, MATCH("*Bench Press*",'Andrew-SESSION'!$B$412:$B$419,0), MATCH("*1st*",'Andrew-SESSION'!$K$7:$T$7,0)),"")</f>
        <v>#N/A</v>
      </c>
      <c r="H279" s="131" t="e">
        <f>INDEX('Andrew-SESSION'!$L$412:$U$419, MATCH("*Bench Press*",'Andrew-SESSION'!$B$412:$B$419,0), MATCH("*1st*",'Andrew-SESSION'!$K$7:$T$7,0))</f>
        <v>#N/A</v>
      </c>
      <c r="I279" s="132" t="e">
        <f>IF($A$278='Andrew-SESSION'!$A$412,INDEX('Andrew-SESSION'!$K$412:$T$419, MATCH("*Military*",'Andrew-SESSION'!$B$412:$B$419,0), MATCH("*1st*",'Andrew-SESSION'!$K$7:$T$7,0)),"")</f>
        <v>#N/A</v>
      </c>
      <c r="J279" s="48" t="e">
        <f>INDEX('Andrew-SESSION'!$L$412:$U$419, MATCH("*Military*",'Andrew-SESSION'!$B$412:$B$419,0), MATCH("*1st*",'Andrew-SESSION'!$K$7:$T$7,0))</f>
        <v>#N/A</v>
      </c>
      <c r="K279" s="131" t="e">
        <f>IF($A$278='Andrew-SESSION'!$A$412,INDEX('Andrew-SESSION'!$K$412:$T$419, MATCH("*Clean *",'Andrew-SESSION'!$B$412:$B$419,0), MATCH("*1st*",'Andrew-SESSION'!$K$7:$T$7,0)),"")</f>
        <v>#N/A</v>
      </c>
      <c r="L279" s="48" t="e">
        <f>INDEX('Andrew-SESSION'!$L$412:$U$419, MATCH("*Clean *",'Andrew-SESSION'!$B$412:$B$419,0), MATCH("*1st*",'Andrew-SESSION'!$K$7:$T$7,0))</f>
        <v>#N/A</v>
      </c>
      <c r="M279" s="131" t="e">
        <f>IF($A$278='Andrew-SESSION'!$A$412,INDEX('Andrew-SESSION'!$K$412:$T$419, MATCH("*Lat Pulldown*",'Andrew-SESSION'!$B$412:$B$419,0), MATCH("*1st*",'Andrew-SESSION'!$K$7:$T$7,0)),"")</f>
        <v>#N/A</v>
      </c>
      <c r="N279" s="48" t="e">
        <f>INDEX('Andrew-SESSION'!$L$412:$U$419, MATCH("*Lat Pulldown*",'Andrew-SESSION'!$B$412:$B$419,0), MATCH("*1st*",'Andrew-SESSION'!$K$7:$T$7,0))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IF($A$278='Andrew-SESSION'!$A$412,INDEX('Andrew-SESSION'!$K$412:$T$419, MATCH("*Squat*",'Andrew-SESSION'!$B$412:$B$419,0), MATCH("*2nd*",'Andrew-SESSION'!$K$7:$T$7,0)),"")</f>
        <v>#N/A</v>
      </c>
      <c r="D280" s="132" t="e">
        <f>INDEX('Andrew-SESSION'!L$412:U$419, MATCH("*Squat*",'Andrew-SESSION'!$B$412:$B$419,0), MATCH("*2nd*",'Andrew-SESSION'!K$7:T$7,0))</f>
        <v>#N/A</v>
      </c>
      <c r="E280" s="131" t="e">
        <f>IF($A$278='Andrew-SESSION'!$A$412,INDEX('Andrew-SESSION'!$K$412:$T$419, MATCH("*Deadlift*",'Andrew-SESSION'!$B$412:$B$419,0), MATCH("*2ND*",'Andrew-SESSION'!$K$7:$T$7,0)),"")</f>
        <v>#N/A</v>
      </c>
      <c r="F280" s="131" t="e">
        <f>INDEX('Andrew-SESSION'!$L$412:$U$419, MATCH("*Deadlift*",'Andrew-SESSION'!$B$412:$B$419,0), MATCH("*2nd*",'Andrew-SESSION'!$K$7:$T$7,0))</f>
        <v>#N/A</v>
      </c>
      <c r="G280" s="131" t="e">
        <f>IF($A$278='Andrew-SESSION'!$A$412,INDEX('Andrew-SESSION'!$K$412:$T$419, MATCH("*Bench Press*",'Andrew-SESSION'!$B$412:$B$419,0), MATCH("*2ND*",'Andrew-SESSION'!$K$7:$T$7,0)),"")</f>
        <v>#N/A</v>
      </c>
      <c r="H280" s="131" t="e">
        <f>INDEX('Andrew-SESSION'!$L$412:$U$419, MATCH("*Bench Press*",'Andrew-SESSION'!$B$412:$B$419,0), MATCH("*2nd*",'Andrew-SESSION'!$K$7:$T$7,0))</f>
        <v>#N/A</v>
      </c>
      <c r="I280" s="132" t="e">
        <f>IF($A$278='Andrew-SESSION'!$A$412,INDEX('Andrew-SESSION'!$K$412:$T$419, MATCH("*Military*",'Andrew-SESSION'!$B$412:$B$419,0), MATCH("*2ND*",'Andrew-SESSION'!$K$7:$T$7,0)),"")</f>
        <v>#N/A</v>
      </c>
      <c r="J280" s="44" t="e">
        <f>INDEX('Andrew-SESSION'!$L$412:$U$419, MATCH("*Military*",'Andrew-SESSION'!$B$412:$B$419,0), MATCH("*2nd*",'Andrew-SESSION'!$K$7:$T$7,0))</f>
        <v>#N/A</v>
      </c>
      <c r="K280" s="131" t="e">
        <f>IF($A$278='Andrew-SESSION'!$A$412,INDEX('Andrew-SESSION'!$K$412:$T$419, MATCH("*Clean *",'Andrew-SESSION'!$B$412:$B$419,0), MATCH("*2ND*",'Andrew-SESSION'!$K$7:$T$7,0)),"")</f>
        <v>#N/A</v>
      </c>
      <c r="L280" s="44" t="e">
        <f>INDEX('Andrew-SESSION'!$L$412:$U$419, MATCH("*Clean *",'Andrew-SESSION'!$B$412:$B$419,0), MATCH("*2nd*",'Andrew-SESSION'!$K$7:$T$7,0))</f>
        <v>#N/A</v>
      </c>
      <c r="M280" s="131" t="e">
        <f>IF($A$278='Andrew-SESSION'!$A$412,INDEX('Andrew-SESSION'!$K$412:$T$419, MATCH("*Lat Pulldown*",'Andrew-SESSION'!$B$412:$B$419,0), MATCH("*2ND*",'Andrew-SESSION'!$K$7:$T$7,0)),"")</f>
        <v>#N/A</v>
      </c>
      <c r="N280" s="44" t="e">
        <f>INDEX('Andrew-SESSION'!$L$412:$U$419, MATCH("*Lat Pulldown*",'Andrew-SESSION'!$B$412:$B$419,0), MATCH("*2nd*",'Andrew-SESSION'!$K$7:$T$7,0))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IF($A$278='Andrew-SESSION'!$A$412,INDEX('Andrew-SESSION'!$K$412:$T$419, MATCH("*Squat*",'Andrew-SESSION'!$B$412:$B$419,0), MATCH("*3rd*",'Andrew-SESSION'!$K$7:$T$7,0)),"")</f>
        <v>#N/A</v>
      </c>
      <c r="D281" s="132" t="e">
        <f>INDEX('Andrew-SESSION'!L$412:U$419, MATCH("*Squat*",'Andrew-SESSION'!$B$412:$B$419,0), MATCH("*3rd*",'Andrew-SESSION'!K$7:T$7,0))</f>
        <v>#N/A</v>
      </c>
      <c r="E281" s="131" t="e">
        <f>IF($A$278='Andrew-SESSION'!$A$412,INDEX('Andrew-SESSION'!$K$412:$T$419, MATCH("*Deadlift*",'Andrew-SESSION'!$B$412:$B$419,0), MATCH("*3rd*",'Andrew-SESSION'!$K$7:$T$7,0)),"")</f>
        <v>#N/A</v>
      </c>
      <c r="F281" s="131" t="e">
        <f>INDEX('Andrew-SESSION'!$L$412:$U$419, MATCH("*Deadlift*",'Andrew-SESSION'!$B$412:$B$419,0), MATCH("*3rd*",'Andrew-SESSION'!$K$7:$T$7,0))</f>
        <v>#N/A</v>
      </c>
      <c r="G281" s="131" t="e">
        <f>IF($A$278='Andrew-SESSION'!$A$412,INDEX('Andrew-SESSION'!$K$412:$T$419, MATCH("*Bench Press*",'Andrew-SESSION'!$B$412:$B$419,0), MATCH("*3rd*",'Andrew-SESSION'!$K$7:$T$7,0)),"")</f>
        <v>#N/A</v>
      </c>
      <c r="H281" s="131" t="e">
        <f>INDEX('Andrew-SESSION'!$L$412:$U$419, MATCH("*Bench Press*",'Andrew-SESSION'!$B$412:$B$419,0), MATCH("*3rd*",'Andrew-SESSION'!$K$7:$T$7,0))</f>
        <v>#N/A</v>
      </c>
      <c r="I281" s="132" t="e">
        <f>IF($A$278='Andrew-SESSION'!$A$412,INDEX('Andrew-SESSION'!$K$412:$T$419, MATCH("*Military*",'Andrew-SESSION'!$B$412:$B$419,0), MATCH("*3rd*",'Andrew-SESSION'!$K$7:$T$7,0)),"")</f>
        <v>#N/A</v>
      </c>
      <c r="J281" s="44" t="e">
        <f>INDEX('Andrew-SESSION'!$L$412:$U$419, MATCH("*Military*",'Andrew-SESSION'!$B$412:$B$419,0), MATCH("*3rd*",'Andrew-SESSION'!$K$7:$T$7,0))</f>
        <v>#N/A</v>
      </c>
      <c r="K281" s="131" t="e">
        <f>IF($A$278='Andrew-SESSION'!$A$412,INDEX('Andrew-SESSION'!$K$412:$T$419, MATCH("*Clean *",'Andrew-SESSION'!$B$412:$B$419,0), MATCH("*3rd*",'Andrew-SESSION'!$K$7:$T$7,0)),"")</f>
        <v>#N/A</v>
      </c>
      <c r="L281" s="44" t="e">
        <f>INDEX('Andrew-SESSION'!$L$412:$U$419, MATCH("*Clean *",'Andrew-SESSION'!$B$412:$B$419,0), MATCH("*3rd*",'Andrew-SESSION'!$K$7:$T$7,0))</f>
        <v>#N/A</v>
      </c>
      <c r="M281" s="131" t="e">
        <f>IF($A$278='Andrew-SESSION'!$A$412,INDEX('Andrew-SESSION'!$K$412:$T$419, MATCH("*Lat Pulldown*",'Andrew-SESSION'!$B$412:$B$419,0), MATCH("*3rd*",'Andrew-SESSION'!$K$7:$T$7,0)),"")</f>
        <v>#N/A</v>
      </c>
      <c r="N281" s="44" t="e">
        <f>INDEX('Andrew-SESSION'!$L$412:$U$419, MATCH("*Lat Pulldown*",'Andrew-SESSION'!$B$412:$B$419,0), MATCH("*3rd*",'Andrew-SESSION'!$K$7:$T$7,0))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IF($A$278='Andrew-SESSION'!$A$412,INDEX('Andrew-SESSION'!$K$412:$T$419, MATCH("*Squat*",'Andrew-SESSION'!$B$412:$B$419,0), MATCH("*4th*",'Andrew-SESSION'!$K$7:$T$7,0)),"")</f>
        <v>#N/A</v>
      </c>
      <c r="D282" s="132" t="e">
        <f>INDEX('Andrew-SESSION'!L$412:U$419, MATCH("*Squat*",'Andrew-SESSION'!$B$412:$B$419,0), MATCH("*4th*",'Andrew-SESSION'!K$7:T$7,0))</f>
        <v>#N/A</v>
      </c>
      <c r="E282" s="131" t="e">
        <f>IF($A$278='Andrew-SESSION'!$A$412,INDEX('Andrew-SESSION'!$K$412:$T$419, MATCH("*Deadlift*",'Andrew-SESSION'!$B$412:$B$419,0), MATCH("*4th*",'Andrew-SESSION'!$K$7:$T$7,0)),"")</f>
        <v>#N/A</v>
      </c>
      <c r="F282" s="131" t="e">
        <f>INDEX('Andrew-SESSION'!$L$412:$U$419, MATCH("*Deadlift*",'Andrew-SESSION'!$B$412:$B$419,0), MATCH("*4th*",'Andrew-SESSION'!$K$7:$T$7,0))</f>
        <v>#N/A</v>
      </c>
      <c r="G282" s="131" t="e">
        <f>IF($A$278='Andrew-SESSION'!$A$412,INDEX('Andrew-SESSION'!$K$412:$T$419, MATCH("*Bench Press*",'Andrew-SESSION'!$B$412:$B$419,0), MATCH("*4th*",'Andrew-SESSION'!$K$7:$T$7,0)),"")</f>
        <v>#N/A</v>
      </c>
      <c r="H282" s="131" t="e">
        <f>INDEX('Andrew-SESSION'!$L$412:$U$419, MATCH("*Bench Press*",'Andrew-SESSION'!$B$412:$B$419,0), MATCH("*4th*",'Andrew-SESSION'!$K$7:$T$7,0))</f>
        <v>#N/A</v>
      </c>
      <c r="I282" s="132" t="e">
        <f>IF($A$278='Andrew-SESSION'!$A$412,INDEX('Andrew-SESSION'!$K$412:$T$419, MATCH("*Military*",'Andrew-SESSION'!$B$412:$B$419,0), MATCH("*4th*",'Andrew-SESSION'!$K$7:$T$7,0)),"")</f>
        <v>#N/A</v>
      </c>
      <c r="J282" s="44" t="e">
        <f>INDEX('Andrew-SESSION'!$L$412:$U$419, MATCH("*Military*",'Andrew-SESSION'!$B$412:$B$419,0), MATCH("*4th*",'Andrew-SESSION'!$K$7:$T$7,0))</f>
        <v>#N/A</v>
      </c>
      <c r="K282" s="131" t="e">
        <f>IF($A$278='Andrew-SESSION'!$A$412,INDEX('Andrew-SESSION'!$K$412:$T$419, MATCH("*Clean *",'Andrew-SESSION'!$B$412:$B$419,0), MATCH("*4th*",'Andrew-SESSION'!$K$7:$T$7,0)),"")</f>
        <v>#N/A</v>
      </c>
      <c r="L282" s="44" t="e">
        <f>INDEX('Andrew-SESSION'!$L$412:$U$419, MATCH("*Clean *",'Andrew-SESSION'!$B$412:$B$419,0), MATCH("*4th*",'Andrew-SESSION'!$K$7:$T$7,0))</f>
        <v>#N/A</v>
      </c>
      <c r="M282" s="131" t="e">
        <f>IF($A$278='Andrew-SESSION'!$A$412,INDEX('Andrew-SESSION'!$K$412:$T$419, MATCH("*Lat Pulldown*",'Andrew-SESSION'!$B$412:$B$419,0), MATCH("*4th*",'Andrew-SESSION'!$K$7:$T$7,0)),"")</f>
        <v>#N/A</v>
      </c>
      <c r="N282" s="44" t="e">
        <f>INDEX('Andrew-SESSION'!$L$412:$U$419, MATCH("*Lat Pulldown*",'Andrew-SESSION'!$B$412:$B$419,0), MATCH("*4th*",'Andrew-SESSION'!$K$7:$T$7,0))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IF($A$278='Andrew-SESSION'!$A$412,INDEX('Andrew-SESSION'!$K$412:$T$419, MATCH("*Squat*",'Andrew-SESSION'!$B$412:$B$419,0), MATCH("*5th*",'Andrew-SESSION'!$K$7:$T$7,0)),"")</f>
        <v>#N/A</v>
      </c>
      <c r="D283" s="132" t="e">
        <f>INDEX('Andrew-SESSION'!L$412:U$419, MATCH("*Squat*",'Andrew-SESSION'!$B$412:$B$419,0), MATCH("*5th*",'Andrew-SESSION'!K$7:T$7,0))</f>
        <v>#N/A</v>
      </c>
      <c r="E283" s="131" t="e">
        <f>IF($A$278='Andrew-SESSION'!$A$412,INDEX('Andrew-SESSION'!$K$412:$T$419, MATCH("*Deadlift*",'Andrew-SESSION'!$B$412:$B$419,0), MATCH("*5th*",'Andrew-SESSION'!$K$7:$T$7,0)),"")</f>
        <v>#N/A</v>
      </c>
      <c r="F283" s="131" t="e">
        <f>INDEX('Andrew-SESSION'!$L$412:$U$419, MATCH("*Deadlift*",'Andrew-SESSION'!$B$412:$B$419,0), MATCH("*5th*",'Andrew-SESSION'!$K$7:$T$7,0))</f>
        <v>#N/A</v>
      </c>
      <c r="G283" s="131" t="e">
        <f>IF($A$278='Andrew-SESSION'!$A$412,INDEX('Andrew-SESSION'!$K$412:$T$419, MATCH("*Bench Press*",'Andrew-SESSION'!$B$412:$B$419,0), MATCH("*5th*",'Andrew-SESSION'!$K$7:$T$7,0)),"")</f>
        <v>#N/A</v>
      </c>
      <c r="H283" s="131" t="e">
        <f>INDEX('Andrew-SESSION'!$L$412:$U$419, MATCH("*Bench Press*",'Andrew-SESSION'!$B$412:$B$419,0), MATCH("*5th*",'Andrew-SESSION'!$K$7:$T$7,0))</f>
        <v>#N/A</v>
      </c>
      <c r="I283" s="132" t="e">
        <f>IF($A$278='Andrew-SESSION'!$A$412,INDEX('Andrew-SESSION'!$K$412:$T$419, MATCH("*Military*",'Andrew-SESSION'!$B$412:$B$419,0), MATCH("*5th*",'Andrew-SESSION'!$K$7:$T$7,0)),"")</f>
        <v>#N/A</v>
      </c>
      <c r="J283" s="44" t="e">
        <f>INDEX('Andrew-SESSION'!$L$412:$U$419, MATCH("*Military*",'Andrew-SESSION'!$B$412:$B$419,0), MATCH("*5th*",'Andrew-SESSION'!$K$7:$T$7,0))</f>
        <v>#N/A</v>
      </c>
      <c r="K283" s="131" t="e">
        <f>IF($A$278='Andrew-SESSION'!$A$412,INDEX('Andrew-SESSION'!$K$412:$T$419, MATCH("*Clean *",'Andrew-SESSION'!$B$412:$B$419,0), MATCH("*5th*",'Andrew-SESSION'!$K$7:$T$7,0)),"")</f>
        <v>#N/A</v>
      </c>
      <c r="L283" s="44" t="e">
        <f>INDEX('Andrew-SESSION'!$L$412:$U$419, MATCH("*Clean *",'Andrew-SESSION'!$B$412:$B$419,0), MATCH("*5th*",'Andrew-SESSION'!$K$7:$T$7,0))</f>
        <v>#N/A</v>
      </c>
      <c r="M283" s="131" t="e">
        <f>IF($A$278='Andrew-SESSION'!$A$412,INDEX('Andrew-SESSION'!$K$412:$T$419, MATCH("*Lat Pulldown*",'Andrew-SESSION'!$B$412:$B$419,0), MATCH("*5th*",'Andrew-SESSION'!$K$7:$T$7,0)),"")</f>
        <v>#N/A</v>
      </c>
      <c r="N283" s="44" t="e">
        <f>INDEX('Andrew-SESSION'!$L$412:$U$419, MATCH("*Lat Pulldown*",'Andrew-SESSION'!$B$412:$B$419,0), MATCH("*5th*",'Andrew-SESSION'!$K$7:$T$7,0))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'Andrew-SESSION'!A412</f>
        <v>0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IF($A$284='Andrew-SESSION'!$A$421,INDEX('Andrew-SESSION'!$K$421:$T$428, MATCH("*1k Row*",'Andrew-SESSION'!$B$421:$B$428,0), MATCH("*1st*",'Andrew-SESSION'!$K$7:$T$7,0)),"")</f>
        <v>#N/A</v>
      </c>
      <c r="P284" s="152" t="e">
        <f>IF($A$284='Andrew-SESSION'!$A$421,INDEX('Andrew-SESSION'!$K$421:$T$428, MATCH("*HIIT*",'Andrew-SESSION'!$B$421:$B$428,0), MATCH("*1st*",'Andrew-SESSION'!$K$7:$T$7,0)),"")</f>
        <v>#N/A</v>
      </c>
      <c r="Q284" s="119" t="str">
        <f>INDEX('Andrew-SESSION'!$L$212:$U$421, MATCH("*HIIT*",'Andrew-SESSION'!$B$212:$B$421,0), MATCH("*1st*",'Andrew-SESSION'!$K$7:$T$7,0))</f>
        <v>45/15</v>
      </c>
      <c r="R284" s="119">
        <f>'Andrew-SESSION'!U421</f>
        <v>0</v>
      </c>
      <c r="S284" s="116"/>
      <c r="T284" s="116"/>
      <c r="U284" s="120">
        <f>'Andrew-SESSION'!A422</f>
        <v>0</v>
      </c>
      <c r="V284" s="120">
        <f>'Andrew-SESSION'!A423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IF($A$284='Andrew-SESSION'!$A$421,INDEX('Andrew-SESSION'!$K$421:$T$428, MATCH("*Squat*",'Andrew-SESSION'!$B$421:$B$428,0), MATCH("*1st*",'Andrew-SESSION'!$K$7:$T$7,0)),"")</f>
        <v>#N/A</v>
      </c>
      <c r="D285" s="132" t="e">
        <f>INDEX('Andrew-SESSION'!L$421:U$428, MATCH("*Squat*",'Andrew-SESSION'!$B$421:$B$428,0), MATCH("*1st*",'Andrew-SESSION'!K$7:T$7,0))</f>
        <v>#N/A</v>
      </c>
      <c r="E285" s="131" t="e">
        <f>IF($A$284='Andrew-SESSION'!$A$421,INDEX('Andrew-SESSION'!$K$421:$T$428, MATCH("*Deadlift*",'Andrew-SESSION'!$B$421:$B$428,0), MATCH("*1st*",'Andrew-SESSION'!$K$7:$T$7,0)),"")</f>
        <v>#N/A</v>
      </c>
      <c r="F285" s="131">
        <f>INDEX('Andrew-SESSION'!$L$212:$U$421, MATCH("*Deadlift*",'Andrew-SESSION'!$B$212:$B$421,0), MATCH("*1st*",'Andrew-SESSION'!$K$7:$T$7,0))</f>
        <v>10</v>
      </c>
      <c r="G285" s="131" t="e">
        <f>IF($A$284='Andrew-SESSION'!$A$421,INDEX('Andrew-SESSION'!$K$421:$T$428, MATCH("*Bench Press*",'Andrew-SESSION'!$B$421:$B$428,0), MATCH("*1st*",'Andrew-SESSION'!$K$7:$T$7,0)),"")</f>
        <v>#N/A</v>
      </c>
      <c r="H285" s="131" t="e">
        <f>INDEX('Andrew-SESSION'!$L$421:$U$428, MATCH("*Bench Press*",'Andrew-SESSION'!$B$421:$B$428,0), MATCH("*1st*",'Andrew-SESSION'!$K$7:$T$7,0))</f>
        <v>#N/A</v>
      </c>
      <c r="I285" s="132" t="e">
        <f>IF($A$284='Andrew-SESSION'!$A$421,INDEX('Andrew-SESSION'!$K$421:$T$428, MATCH("*Military*",'Andrew-SESSION'!$B$421:$B$428,0), MATCH("*1st*",'Andrew-SESSION'!$K$7:$T$7,0)),"")</f>
        <v>#N/A</v>
      </c>
      <c r="J285" s="48" t="e">
        <f>INDEX('Andrew-SESSION'!$L$421:$U$428, MATCH("*Military*",'Andrew-SESSION'!$B$421:$B$428,0), MATCH("*1st*",'Andrew-SESSION'!$K$7:$T$7,0))</f>
        <v>#N/A</v>
      </c>
      <c r="K285" s="131" t="e">
        <f>IF($A$284='Andrew-SESSION'!$A$421,INDEX('Andrew-SESSION'!$K$421:$T$428, MATCH("*Clean *",'Andrew-SESSION'!$B$421:$B$428,0), MATCH("*1st*",'Andrew-SESSION'!$K$7:$T$7,0)),"")</f>
        <v>#N/A</v>
      </c>
      <c r="L285" s="48" t="e">
        <f>INDEX('Andrew-SESSION'!$L$421:$U$428, MATCH("*Clean *",'Andrew-SESSION'!$B$421:$B$428,0), MATCH("*1st*",'Andrew-SESSION'!$K$7:$T$7,0))</f>
        <v>#N/A</v>
      </c>
      <c r="M285" s="131" t="e">
        <f>IF($A$284='Andrew-SESSION'!$A$421,INDEX('Andrew-SESSION'!$K$421:$T$428, MATCH("*Lat Pulldown*",'Andrew-SESSION'!$B$421:$B$428,0), MATCH("*1st*",'Andrew-SESSION'!$K$7:$T$7,0)),"")</f>
        <v>#N/A</v>
      </c>
      <c r="N285" s="48" t="e">
        <f>INDEX('Andrew-SESSION'!$L$421:$U$428, MATCH("*Lat Pulldown*",'Andrew-SESSION'!$B$421:$B$428,0), MATCH("*1st*",'Andrew-SESSION'!$K$7:$T$7,0))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IF($A$284='Andrew-SESSION'!$A$421,INDEX('Andrew-SESSION'!$K$421:$T$428, MATCH("*Squat*",'Andrew-SESSION'!$B$421:$B$428,0), MATCH("*2nd*",'Andrew-SESSION'!$K$7:$T$7,0)),"")</f>
        <v>#N/A</v>
      </c>
      <c r="D286" s="132" t="e">
        <f>INDEX('Andrew-SESSION'!L$421:U$428, MATCH("*Squat*",'Andrew-SESSION'!$B$421:$B$428,0), MATCH("*2nd*",'Andrew-SESSION'!K$7:T$7,0))</f>
        <v>#N/A</v>
      </c>
      <c r="E286" s="131" t="e">
        <f>IF($A$284='Andrew-SESSION'!$A$421,INDEX('Andrew-SESSION'!$K$421:$T$428, MATCH("*Deadlift*",'Andrew-SESSION'!$B$421:$B$428,0), MATCH("*2ND*",'Andrew-SESSION'!$K$7:$T$7,0)),"")</f>
        <v>#N/A</v>
      </c>
      <c r="F286" s="131">
        <f>INDEX('Andrew-SESSION'!$L$212:$U$421, MATCH("*Deadlift*",'Andrew-SESSION'!$B$212:$B$421,0), MATCH("*2nd*",'Andrew-SESSION'!$K$7:$T$7,0))</f>
        <v>10</v>
      </c>
      <c r="G286" s="131" t="e">
        <f>IF($A$284='Andrew-SESSION'!$A$421,INDEX('Andrew-SESSION'!$K$421:$T$428, MATCH("*Bench Press*",'Andrew-SESSION'!$B$421:$B$428,0), MATCH("*2ND*",'Andrew-SESSION'!$K$7:$T$7,0)),"")</f>
        <v>#N/A</v>
      </c>
      <c r="H286" s="131" t="e">
        <f>INDEX('Andrew-SESSION'!$L$421:$U$428, MATCH("*Bench Press*",'Andrew-SESSION'!$B$421:$B$428,0), MATCH("*2nd*",'Andrew-SESSION'!$K$7:$T$7,0))</f>
        <v>#N/A</v>
      </c>
      <c r="I286" s="132" t="e">
        <f>IF($A$284='Andrew-SESSION'!$A$421,INDEX('Andrew-SESSION'!$K$421:$T$428, MATCH("*Military*",'Andrew-SESSION'!$B$421:$B$428,0), MATCH("*2ND*",'Andrew-SESSION'!$K$7:$T$7,0)),"")</f>
        <v>#N/A</v>
      </c>
      <c r="J286" s="44" t="e">
        <f>INDEX('Andrew-SESSION'!$L$421:$U$428, MATCH("*Military*",'Andrew-SESSION'!$B$421:$B$428,0), MATCH("*2nd*",'Andrew-SESSION'!$K$7:$T$7,0))</f>
        <v>#N/A</v>
      </c>
      <c r="K286" s="131" t="e">
        <f>IF($A$284='Andrew-SESSION'!$A$421,INDEX('Andrew-SESSION'!$K$421:$T$428, MATCH("*Clean *",'Andrew-SESSION'!$B$421:$B$428,0), MATCH("*2ND*",'Andrew-SESSION'!$K$7:$T$7,0)),"")</f>
        <v>#N/A</v>
      </c>
      <c r="L286" s="44" t="e">
        <f>INDEX('Andrew-SESSION'!$L$421:$U$428, MATCH("*Clean *",'Andrew-SESSION'!$B$421:$B$428,0), MATCH("*2nd*",'Andrew-SESSION'!$K$7:$T$7,0))</f>
        <v>#N/A</v>
      </c>
      <c r="M286" s="131" t="e">
        <f>IF($A$284='Andrew-SESSION'!$A$421,INDEX('Andrew-SESSION'!$K$421:$T$428, MATCH("*Lat Pulldown*",'Andrew-SESSION'!$B$421:$B$428,0), MATCH("*2ND*",'Andrew-SESSION'!$K$7:$T$7,0)),"")</f>
        <v>#N/A</v>
      </c>
      <c r="N286" s="44" t="e">
        <f>INDEX('Andrew-SESSION'!$L$421:$U$428, MATCH("*Lat Pulldown*",'Andrew-SESSION'!$B$421:$B$428,0), MATCH("*2nd*",'Andrew-SESSION'!$K$7:$T$7,0))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IF($A$284='Andrew-SESSION'!$A$421,INDEX('Andrew-SESSION'!$K$421:$T$428, MATCH("*Squat*",'Andrew-SESSION'!$B$421:$B$428,0), MATCH("*3rd*",'Andrew-SESSION'!$K$7:$T$7,0)),"")</f>
        <v>#N/A</v>
      </c>
      <c r="D287" s="132" t="e">
        <f>INDEX('Andrew-SESSION'!L$421:U$428, MATCH("*Squat*",'Andrew-SESSION'!$B$421:$B$428,0), MATCH("*3rd*",'Andrew-SESSION'!K$7:T$7,0))</f>
        <v>#N/A</v>
      </c>
      <c r="E287" s="131" t="e">
        <f>IF($A$284='Andrew-SESSION'!$A$421,INDEX('Andrew-SESSION'!$K$421:$T$428, MATCH("*Deadlift*",'Andrew-SESSION'!$B$421:$B$428,0), MATCH("*3rd*",'Andrew-SESSION'!$K$7:$T$7,0)),"")</f>
        <v>#N/A</v>
      </c>
      <c r="F287" s="131">
        <f>INDEX('Andrew-SESSION'!$L$212:$U$421, MATCH("*Deadlift*",'Andrew-SESSION'!$B$212:$B$421,0), MATCH("*3rd*",'Andrew-SESSION'!$K$7:$T$7,0))</f>
        <v>10</v>
      </c>
      <c r="G287" s="131" t="e">
        <f>IF($A$284='Andrew-SESSION'!$A$421,INDEX('Andrew-SESSION'!$K$421:$T$428, MATCH("*Bench Press*",'Andrew-SESSION'!$B$421:$B$428,0), MATCH("*3rd*",'Andrew-SESSION'!$K$7:$T$7,0)),"")</f>
        <v>#N/A</v>
      </c>
      <c r="H287" s="131" t="e">
        <f>INDEX('Andrew-SESSION'!$L$421:$U$428, MATCH("*Bench Press*",'Andrew-SESSION'!$B$421:$B$428,0), MATCH("*3rd*",'Andrew-SESSION'!$K$7:$T$7,0))</f>
        <v>#N/A</v>
      </c>
      <c r="I287" s="132" t="e">
        <f>IF($A$284='Andrew-SESSION'!$A$421,INDEX('Andrew-SESSION'!$K$421:$T$428, MATCH("*Military*",'Andrew-SESSION'!$B$421:$B$428,0), MATCH("*3rd*",'Andrew-SESSION'!$K$7:$T$7,0)),"")</f>
        <v>#N/A</v>
      </c>
      <c r="J287" s="44" t="e">
        <f>INDEX('Andrew-SESSION'!$L$421:$U$428, MATCH("*Military*",'Andrew-SESSION'!$B$421:$B$428,0), MATCH("*3rd*",'Andrew-SESSION'!$K$7:$T$7,0))</f>
        <v>#N/A</v>
      </c>
      <c r="K287" s="131" t="e">
        <f>IF($A$284='Andrew-SESSION'!$A$421,INDEX('Andrew-SESSION'!$K$421:$T$428, MATCH("*Clean *",'Andrew-SESSION'!$B$421:$B$428,0), MATCH("*3rd*",'Andrew-SESSION'!$K$7:$T$7,0)),"")</f>
        <v>#N/A</v>
      </c>
      <c r="L287" s="44" t="e">
        <f>INDEX('Andrew-SESSION'!$L$421:$U$428, MATCH("*Clean *",'Andrew-SESSION'!$B$421:$B$428,0), MATCH("*3rd*",'Andrew-SESSION'!$K$7:$T$7,0))</f>
        <v>#N/A</v>
      </c>
      <c r="M287" s="131" t="e">
        <f>IF($A$284='Andrew-SESSION'!$A$421,INDEX('Andrew-SESSION'!$K$421:$T$428, MATCH("*Lat Pulldown*",'Andrew-SESSION'!$B$421:$B$428,0), MATCH("*3rd*",'Andrew-SESSION'!$K$7:$T$7,0)),"")</f>
        <v>#N/A</v>
      </c>
      <c r="N287" s="44" t="e">
        <f>INDEX('Andrew-SESSION'!$L$421:$U$428, MATCH("*Lat Pulldown*",'Andrew-SESSION'!$B$421:$B$428,0), MATCH("*3rd*",'Andrew-SESSION'!$K$7:$T$7,0))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IF($A$284='Andrew-SESSION'!$A$421,INDEX('Andrew-SESSION'!$K$421:$T$428, MATCH("*Squat*",'Andrew-SESSION'!$B$421:$B$428,0), MATCH("*4th*",'Andrew-SESSION'!$K$7:$T$7,0)),"")</f>
        <v>#N/A</v>
      </c>
      <c r="D288" s="132" t="e">
        <f>INDEX('Andrew-SESSION'!L$421:U$428, MATCH("*Squat*",'Andrew-SESSION'!$B$421:$B$428,0), MATCH("*4th*",'Andrew-SESSION'!K$7:T$7,0))</f>
        <v>#N/A</v>
      </c>
      <c r="E288" s="131" t="e">
        <f>IF($A$284='Andrew-SESSION'!$A$421,INDEX('Andrew-SESSION'!$K$421:$T$428, MATCH("*Deadlift*",'Andrew-SESSION'!$B$421:$B$428,0), MATCH("*4th*",'Andrew-SESSION'!$K$7:$T$7,0)),"")</f>
        <v>#N/A</v>
      </c>
      <c r="F288" s="131">
        <f>INDEX('Andrew-SESSION'!$L$212:$U$421, MATCH("*Deadlift*",'Andrew-SESSION'!$B$212:$B$421,0), MATCH("*4th*",'Andrew-SESSION'!$K$7:$T$7,0))</f>
        <v>10</v>
      </c>
      <c r="G288" s="131" t="e">
        <f>IF($A$284='Andrew-SESSION'!$A$421,INDEX('Andrew-SESSION'!$K$421:$T$428, MATCH("*Bench Press*",'Andrew-SESSION'!$B$421:$B$428,0), MATCH("*4th*",'Andrew-SESSION'!$K$7:$T$7,0)),"")</f>
        <v>#N/A</v>
      </c>
      <c r="H288" s="131" t="e">
        <f>INDEX('Andrew-SESSION'!$L$421:$U$428, MATCH("*Bench Press*",'Andrew-SESSION'!$B$421:$B$428,0), MATCH("*4th*",'Andrew-SESSION'!$K$7:$T$7,0))</f>
        <v>#N/A</v>
      </c>
      <c r="I288" s="132" t="e">
        <f>IF($A$284='Andrew-SESSION'!$A$421,INDEX('Andrew-SESSION'!$K$421:$T$428, MATCH("*Military*",'Andrew-SESSION'!$B$421:$B$428,0), MATCH("*4th*",'Andrew-SESSION'!$K$7:$T$7,0)),"")</f>
        <v>#N/A</v>
      </c>
      <c r="J288" s="44" t="e">
        <f>INDEX('Andrew-SESSION'!$L$421:$U$428, MATCH("*Military*",'Andrew-SESSION'!$B$421:$B$428,0), MATCH("*4th*",'Andrew-SESSION'!$K$7:$T$7,0))</f>
        <v>#N/A</v>
      </c>
      <c r="K288" s="131" t="e">
        <f>IF($A$284='Andrew-SESSION'!$A$421,INDEX('Andrew-SESSION'!$K$421:$T$428, MATCH("*Clean *",'Andrew-SESSION'!$B$421:$B$428,0), MATCH("*4th*",'Andrew-SESSION'!$K$7:$T$7,0)),"")</f>
        <v>#N/A</v>
      </c>
      <c r="L288" s="44" t="e">
        <f>INDEX('Andrew-SESSION'!$L$421:$U$428, MATCH("*Clean *",'Andrew-SESSION'!$B$421:$B$428,0), MATCH("*4th*",'Andrew-SESSION'!$K$7:$T$7,0))</f>
        <v>#N/A</v>
      </c>
      <c r="M288" s="131" t="e">
        <f>IF($A$284='Andrew-SESSION'!$A$421,INDEX('Andrew-SESSION'!$K$421:$T$428, MATCH("*Lat Pulldown*",'Andrew-SESSION'!$B$421:$B$428,0), MATCH("*4th*",'Andrew-SESSION'!$K$7:$T$7,0)),"")</f>
        <v>#N/A</v>
      </c>
      <c r="N288" s="44" t="e">
        <f>INDEX('Andrew-SESSION'!$L$421:$U$428, MATCH("*Lat Pulldown*",'Andrew-SESSION'!$B$421:$B$428,0), MATCH("*4th*",'Andrew-SESSION'!$K$7:$T$7,0))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IF($A$284='Andrew-SESSION'!$A$421,INDEX('Andrew-SESSION'!$K$421:$T$428, MATCH("*Squat*",'Andrew-SESSION'!$B$421:$B$428,0), MATCH("*5th*",'Andrew-SESSION'!$K$7:$T$7,0)),"")</f>
        <v>#N/A</v>
      </c>
      <c r="D289" s="132" t="e">
        <f>INDEX('Andrew-SESSION'!L$421:U$428, MATCH("*Squat*",'Andrew-SESSION'!$B$421:$B$428,0), MATCH("*5th*",'Andrew-SESSION'!K$7:T$7,0))</f>
        <v>#N/A</v>
      </c>
      <c r="E289" s="131" t="e">
        <f>IF($A$284='Andrew-SESSION'!$A$421,INDEX('Andrew-SESSION'!$K$421:$T$428, MATCH("*Deadlift*",'Andrew-SESSION'!$B$421:$B$428,0), MATCH("*5th*",'Andrew-SESSION'!$K$7:$T$7,0)),"")</f>
        <v>#N/A</v>
      </c>
      <c r="F289" s="131">
        <f>INDEX('Andrew-SESSION'!$L$212:$U$421, MATCH("*Deadlift*",'Andrew-SESSION'!$B$212:$B$421,0), MATCH("*5th*",'Andrew-SESSION'!$K$7:$T$7,0))</f>
        <v>0</v>
      </c>
      <c r="G289" s="131" t="e">
        <f>IF($A$284='Andrew-SESSION'!$A$421,INDEX('Andrew-SESSION'!$K$421:$T$428, MATCH("*Bench Press*",'Andrew-SESSION'!$B$421:$B$428,0), MATCH("*5th*",'Andrew-SESSION'!$K$7:$T$7,0)),"")</f>
        <v>#N/A</v>
      </c>
      <c r="H289" s="131" t="e">
        <f>INDEX('Andrew-SESSION'!$L$421:$U$428, MATCH("*Bench Press*",'Andrew-SESSION'!$B$421:$B$428,0), MATCH("*5th*",'Andrew-SESSION'!$K$7:$T$7,0))</f>
        <v>#N/A</v>
      </c>
      <c r="I289" s="132" t="e">
        <f>IF($A$284='Andrew-SESSION'!$A$421,INDEX('Andrew-SESSION'!$K$421:$T$428, MATCH("*Military*",'Andrew-SESSION'!$B$421:$B$428,0), MATCH("*5th*",'Andrew-SESSION'!$K$7:$T$7,0)),"")</f>
        <v>#N/A</v>
      </c>
      <c r="J289" s="44" t="e">
        <f>INDEX('Andrew-SESSION'!$L$421:$U$428, MATCH("*Military*",'Andrew-SESSION'!$B$421:$B$428,0), MATCH("*5th*",'Andrew-SESSION'!$K$7:$T$7,0))</f>
        <v>#N/A</v>
      </c>
      <c r="K289" s="131" t="e">
        <f>IF($A$284='Andrew-SESSION'!$A$421,INDEX('Andrew-SESSION'!$K$421:$T$428, MATCH("*Clean *",'Andrew-SESSION'!$B$421:$B$428,0), MATCH("*5th*",'Andrew-SESSION'!$K$7:$T$7,0)),"")</f>
        <v>#N/A</v>
      </c>
      <c r="L289" s="44" t="e">
        <f>INDEX('Andrew-SESSION'!$L$421:$U$428, MATCH("*Clean *",'Andrew-SESSION'!$B$421:$B$428,0), MATCH("*5th*",'Andrew-SESSION'!$K$7:$T$7,0))</f>
        <v>#N/A</v>
      </c>
      <c r="M289" s="131" t="e">
        <f>IF($A$284='Andrew-SESSION'!$A$421,INDEX('Andrew-SESSION'!$K$421:$T$428, MATCH("*Lat Pulldown*",'Andrew-SESSION'!$B$421:$B$428,0), MATCH("*5th*",'Andrew-SESSION'!$K$7:$T$7,0)),"")</f>
        <v>#N/A</v>
      </c>
      <c r="N289" s="44" t="e">
        <f>INDEX('Andrew-SESSION'!$L$421:$U$428, MATCH("*Lat Pulldown*",'Andrew-SESSION'!$B$421:$B$428,0), MATCH("*5th*",'Andrew-SESSION'!$K$7:$T$7,0))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'Andrew-SESSION'!A421</f>
        <v>0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IF($A$290='Andrew-SESSION'!$A$430,INDEX('Andrew-SESSION'!$K$430:$T$437, MATCH("*1k Row*",'Andrew-SESSION'!$B$430:$B$437,0), MATCH("*1st*",'Andrew-SESSION'!$K$7:$T$7,0)),"")</f>
        <v>#N/A</v>
      </c>
      <c r="P290" s="152" t="e">
        <f>IF($A$290='Andrew-SESSION'!$A$430,INDEX('Andrew-SESSION'!$K$430:$T$437, MATCH("*HIIT*",'Andrew-SESSION'!$B$430:$B$437,0), MATCH("*1st*",'Andrew-SESSION'!$K$7:$T$7,0)),"")</f>
        <v>#N/A</v>
      </c>
      <c r="Q290" s="119" t="e">
        <f>INDEX('Andrew-SESSION'!$L$430:$U$437, MATCH("*HIIT*",'Andrew-SESSION'!$B$430:$B$437,0), MATCH("*1st*",'Andrew-SESSION'!$K$7:$T$7,0))</f>
        <v>#N/A</v>
      </c>
      <c r="R290" s="119">
        <f>'Andrew-SESSION'!U430</f>
        <v>0</v>
      </c>
      <c r="S290" s="116"/>
      <c r="T290" s="116"/>
      <c r="U290" s="120">
        <f>'Andrew-SESSION'!A431</f>
        <v>0</v>
      </c>
      <c r="V290" s="120">
        <f>'Andrew-SESSION'!A432</f>
        <v>0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IF($A$290='Andrew-SESSION'!$A$430,INDEX('Andrew-SESSION'!$K$430:$T$437, MATCH("*Squat*",'Andrew-SESSION'!$B$430:$B$437,0), MATCH("*1st*",'Andrew-SESSION'!$K$7:$T$7,0)),"")</f>
        <v>#N/A</v>
      </c>
      <c r="D291" s="132" t="e">
        <f>INDEX('Andrew-SESSION'!L$430:U$437, MATCH("*Squat*",'Andrew-SESSION'!$B$430:$B$437,0), MATCH("*1st*",'Andrew-SESSION'!K$7:T$7,0))</f>
        <v>#N/A</v>
      </c>
      <c r="E291" s="131" t="e">
        <f>IF($A$290='Andrew-SESSION'!$A$430,INDEX('Andrew-SESSION'!$K$430:$T$437, MATCH("*Deadlift*",'Andrew-SESSION'!$B$430:$B$437,0), MATCH("*1st*",'Andrew-SESSION'!$K$7:$T$7,0)),"")</f>
        <v>#N/A</v>
      </c>
      <c r="F291" s="131" t="e">
        <f>INDEX('Andrew-SESSION'!$L$430:$U$437, MATCH("*Deadlift*",'Andrew-SESSION'!$B$430:$B$437,0), MATCH("*1st*",'Andrew-SESSION'!$K$7:$T$7,0))</f>
        <v>#N/A</v>
      </c>
      <c r="G291" s="131" t="e">
        <f>IF($A$290='Andrew-SESSION'!$A$430,INDEX('Andrew-SESSION'!$K$430:$T$437, MATCH("*Bench Press*",'Andrew-SESSION'!$B$430:$B$437,0), MATCH("*1st*",'Andrew-SESSION'!$K$7:$T$7,0)),"")</f>
        <v>#N/A</v>
      </c>
      <c r="H291" s="131" t="e">
        <f>INDEX('Andrew-SESSION'!$L$430:$U$437, MATCH("*Bench Press*",'Andrew-SESSION'!$B$430:$B$437,0), MATCH("*1st*",'Andrew-SESSION'!$K$7:$T$7,0))</f>
        <v>#N/A</v>
      </c>
      <c r="I291" s="132" t="e">
        <f>IF($A$290='Andrew-SESSION'!$A$430,INDEX('Andrew-SESSION'!$K$430:$T$437, MATCH("*Military*",'Andrew-SESSION'!$B$430:$B$437,0), MATCH("*1st*",'Andrew-SESSION'!$K$7:$T$7,0)),"")</f>
        <v>#N/A</v>
      </c>
      <c r="J291" s="48" t="e">
        <f>INDEX('Andrew-SESSION'!$L$430:$U$437, MATCH("*Military*",'Andrew-SESSION'!$B$430:$B$437,0), MATCH("*1st*",'Andrew-SESSION'!$K$7:$T$7,0))</f>
        <v>#N/A</v>
      </c>
      <c r="K291" s="131" t="e">
        <f>IF($A$290='Andrew-SESSION'!$A$430,INDEX('Andrew-SESSION'!$K$430:$T$437, MATCH("*Clean *",'Andrew-SESSION'!$B$430:$B$437,0), MATCH("*1st*",'Andrew-SESSION'!$K$7:$T$7,0)),"")</f>
        <v>#N/A</v>
      </c>
      <c r="L291" s="48" t="e">
        <f>INDEX('Andrew-SESSION'!$L$430:$U$437, MATCH("*Clean *",'Andrew-SESSION'!$B$430:$B$437,0), MATCH("*1st*",'Andrew-SESSION'!$K$7:$T$7,0))</f>
        <v>#N/A</v>
      </c>
      <c r="M291" s="131" t="e">
        <f>IF($A$290='Andrew-SESSION'!$A$430,INDEX('Andrew-SESSION'!$K$430:$T$437, MATCH("*Lat Pulldown*",'Andrew-SESSION'!$B$430:$B$437,0), MATCH("*1st*",'Andrew-SESSION'!$K$7:$T$7,0)),"")</f>
        <v>#N/A</v>
      </c>
      <c r="N291" s="48" t="e">
        <f>INDEX('Andrew-SESSION'!$L$430:$U$437, MATCH("*Lat Pulldown*",'Andrew-SESSION'!$B$430:$B$437,0), MATCH("*1st*",'Andrew-SESSION'!$K$7:$T$7,0))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IF($A$290='Andrew-SESSION'!$A$430,INDEX('Andrew-SESSION'!$K$430:$T$437, MATCH("*Squat*",'Andrew-SESSION'!$B$430:$B$437,0), MATCH("*2nd*",'Andrew-SESSION'!$K$7:$T$7,0)),"")</f>
        <v>#N/A</v>
      </c>
      <c r="D292" s="132" t="e">
        <f>INDEX('Andrew-SESSION'!L$430:U$437, MATCH("*Squat*",'Andrew-SESSION'!$B$430:$B$437,0), MATCH("*2nd*",'Andrew-SESSION'!K$7:T$7,0))</f>
        <v>#N/A</v>
      </c>
      <c r="E292" s="131" t="e">
        <f>IF($A$290='Andrew-SESSION'!$A$430,INDEX('Andrew-SESSION'!$K$430:$T$437, MATCH("*Deadlift*",'Andrew-SESSION'!$B$430:$B$437,0), MATCH("*2ND*",'Andrew-SESSION'!$K$7:$T$7,0)),"")</f>
        <v>#N/A</v>
      </c>
      <c r="F292" s="131" t="e">
        <f>INDEX('Andrew-SESSION'!$L$430:$U$437, MATCH("*Deadlift*",'Andrew-SESSION'!$B$430:$B$437,0), MATCH("*2nd*",'Andrew-SESSION'!$K$7:$T$7,0))</f>
        <v>#N/A</v>
      </c>
      <c r="G292" s="131" t="e">
        <f>IF($A$290='Andrew-SESSION'!$A$430,INDEX('Andrew-SESSION'!$K$430:$T$437, MATCH("*Bench Press*",'Andrew-SESSION'!$B$430:$B$437,0), MATCH("*2ND*",'Andrew-SESSION'!$K$7:$T$7,0)),"")</f>
        <v>#N/A</v>
      </c>
      <c r="H292" s="131" t="e">
        <f>INDEX('Andrew-SESSION'!$L$430:$U$437, MATCH("*Bench Press*",'Andrew-SESSION'!$B$430:$B$437,0), MATCH("*2nd*",'Andrew-SESSION'!$K$7:$T$7,0))</f>
        <v>#N/A</v>
      </c>
      <c r="I292" s="132" t="e">
        <f>IF($A$290='Andrew-SESSION'!$A$430,INDEX('Andrew-SESSION'!$K$430:$T$437, MATCH("*Military*",'Andrew-SESSION'!$B$430:$B$437,0), MATCH("*2ND*",'Andrew-SESSION'!$K$7:$T$7,0)),"")</f>
        <v>#N/A</v>
      </c>
      <c r="J292" s="44" t="e">
        <f>INDEX('Andrew-SESSION'!$L$430:$U$437, MATCH("*Military*",'Andrew-SESSION'!$B$430:$B$437,0), MATCH("*2nd*",'Andrew-SESSION'!$K$7:$T$7,0))</f>
        <v>#N/A</v>
      </c>
      <c r="K292" s="131" t="e">
        <f>IF($A$290='Andrew-SESSION'!$A$430,INDEX('Andrew-SESSION'!$K$430:$T$437, MATCH("*Clean *",'Andrew-SESSION'!$B$430:$B$437,0), MATCH("*2ND*",'Andrew-SESSION'!$K$7:$T$7,0)),"")</f>
        <v>#N/A</v>
      </c>
      <c r="L292" s="44" t="e">
        <f>INDEX('Andrew-SESSION'!$L$430:$U$437, MATCH("*Clean *",'Andrew-SESSION'!$B$430:$B$437,0), MATCH("*2nd*",'Andrew-SESSION'!$K$7:$T$7,0))</f>
        <v>#N/A</v>
      </c>
      <c r="M292" s="131" t="e">
        <f>IF($A$290='Andrew-SESSION'!$A$430,INDEX('Andrew-SESSION'!$K$430:$T$437, MATCH("*Lat Pulldown*",'Andrew-SESSION'!$B$430:$B$437,0), MATCH("*2ND*",'Andrew-SESSION'!$K$7:$T$7,0)),"")</f>
        <v>#N/A</v>
      </c>
      <c r="N292" s="44" t="e">
        <f>INDEX('Andrew-SESSION'!$L$430:$U$437, MATCH("*Lat Pulldown*",'Andrew-SESSION'!$B$430:$B$437,0), MATCH("*2nd*",'Andrew-SESSION'!$K$7:$T$7,0))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IF($A$290='Andrew-SESSION'!$A$430,INDEX('Andrew-SESSION'!$K$430:$T$437, MATCH("*Squat*",'Andrew-SESSION'!$B$430:$B$437,0), MATCH("*3rd*",'Andrew-SESSION'!$K$7:$T$7,0)),"")</f>
        <v>#N/A</v>
      </c>
      <c r="D293" s="132" t="e">
        <f>INDEX('Andrew-SESSION'!L$430:U$437, MATCH("*Squat*",'Andrew-SESSION'!$B$430:$B$437,0), MATCH("*3rd*",'Andrew-SESSION'!K$7:T$7,0))</f>
        <v>#N/A</v>
      </c>
      <c r="E293" s="131" t="e">
        <f>IF($A$290='Andrew-SESSION'!$A$430,INDEX('Andrew-SESSION'!$K$430:$T$437, MATCH("*Deadlift*",'Andrew-SESSION'!$B$430:$B$437,0), MATCH("*3rd*",'Andrew-SESSION'!$K$7:$T$7,0)),"")</f>
        <v>#N/A</v>
      </c>
      <c r="F293" s="131" t="e">
        <f>INDEX('Andrew-SESSION'!$L$430:$U$437, MATCH("*Deadlift*",'Andrew-SESSION'!$B$430:$B$437,0), MATCH("*3rd*",'Andrew-SESSION'!$K$7:$T$7,0))</f>
        <v>#N/A</v>
      </c>
      <c r="G293" s="131" t="e">
        <f>IF($A$290='Andrew-SESSION'!$A$430,INDEX('Andrew-SESSION'!$K$430:$T$437, MATCH("*Bench Press*",'Andrew-SESSION'!$B$430:$B$437,0), MATCH("*3rd*",'Andrew-SESSION'!$K$7:$T$7,0)),"")</f>
        <v>#N/A</v>
      </c>
      <c r="H293" s="131" t="e">
        <f>INDEX('Andrew-SESSION'!$L$430:$U$437, MATCH("*Bench Press*",'Andrew-SESSION'!$B$430:$B$437,0), MATCH("*3rd*",'Andrew-SESSION'!$K$7:$T$7,0))</f>
        <v>#N/A</v>
      </c>
      <c r="I293" s="132" t="e">
        <f>IF($A$290='Andrew-SESSION'!$A$430,INDEX('Andrew-SESSION'!$K$430:$T$437, MATCH("*Military*",'Andrew-SESSION'!$B$430:$B$437,0), MATCH("*3rd*",'Andrew-SESSION'!$K$7:$T$7,0)),"")</f>
        <v>#N/A</v>
      </c>
      <c r="J293" s="44" t="e">
        <f>INDEX('Andrew-SESSION'!$L$430:$U$437, MATCH("*Military*",'Andrew-SESSION'!$B$430:$B$437,0), MATCH("*3rd*",'Andrew-SESSION'!$K$7:$T$7,0))</f>
        <v>#N/A</v>
      </c>
      <c r="K293" s="131" t="e">
        <f>IF($A$290='Andrew-SESSION'!$A$430,INDEX('Andrew-SESSION'!$K$430:$T$437, MATCH("*Clean *",'Andrew-SESSION'!$B$430:$B$437,0), MATCH("*3rd*",'Andrew-SESSION'!$K$7:$T$7,0)),"")</f>
        <v>#N/A</v>
      </c>
      <c r="L293" s="44" t="e">
        <f>INDEX('Andrew-SESSION'!$L$430:$U$437, MATCH("*Clean *",'Andrew-SESSION'!$B$430:$B$437,0), MATCH("*3rd*",'Andrew-SESSION'!$K$7:$T$7,0))</f>
        <v>#N/A</v>
      </c>
      <c r="M293" s="131" t="e">
        <f>IF($A$290='Andrew-SESSION'!$A$430,INDEX('Andrew-SESSION'!$K$430:$T$437, MATCH("*Lat Pulldown*",'Andrew-SESSION'!$B$430:$B$437,0), MATCH("*3rd*",'Andrew-SESSION'!$K$7:$T$7,0)),"")</f>
        <v>#N/A</v>
      </c>
      <c r="N293" s="44" t="e">
        <f>INDEX('Andrew-SESSION'!$L$430:$U$437, MATCH("*Lat Pulldown*",'Andrew-SESSION'!$B$430:$B$437,0), MATCH("*3rd*",'Andrew-SESSION'!$K$7:$T$7,0))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IF($A$290='Andrew-SESSION'!$A$430,INDEX('Andrew-SESSION'!$K$430:$T$437, MATCH("*Squat*",'Andrew-SESSION'!$B$430:$B$437,0), MATCH("*4th*",'Andrew-SESSION'!$K$7:$T$7,0)),"")</f>
        <v>#N/A</v>
      </c>
      <c r="D294" s="132" t="e">
        <f>INDEX('Andrew-SESSION'!L$430:U$437, MATCH("*Squat*",'Andrew-SESSION'!$B$430:$B$437,0), MATCH("*4th*",'Andrew-SESSION'!K$7:T$7,0))</f>
        <v>#N/A</v>
      </c>
      <c r="E294" s="131" t="e">
        <f>IF($A$290='Andrew-SESSION'!$A$430,INDEX('Andrew-SESSION'!$K$430:$T$437, MATCH("*Deadlift*",'Andrew-SESSION'!$B$430:$B$437,0), MATCH("*4th*",'Andrew-SESSION'!$K$7:$T$7,0)),"")</f>
        <v>#N/A</v>
      </c>
      <c r="F294" s="131" t="e">
        <f>INDEX('Andrew-SESSION'!$L$430:$U$437, MATCH("*Deadlift*",'Andrew-SESSION'!$B$430:$B$437,0), MATCH("*4th*",'Andrew-SESSION'!$K$7:$T$7,0))</f>
        <v>#N/A</v>
      </c>
      <c r="G294" s="131" t="e">
        <f>IF($A$290='Andrew-SESSION'!$A$430,INDEX('Andrew-SESSION'!$K$430:$T$437, MATCH("*Bench Press*",'Andrew-SESSION'!$B$430:$B$437,0), MATCH("*4th*",'Andrew-SESSION'!$K$7:$T$7,0)),"")</f>
        <v>#N/A</v>
      </c>
      <c r="H294" s="131" t="e">
        <f>INDEX('Andrew-SESSION'!$L$430:$U$437, MATCH("*Bench Press*",'Andrew-SESSION'!$B$430:$B$437,0), MATCH("*4th*",'Andrew-SESSION'!$K$7:$T$7,0))</f>
        <v>#N/A</v>
      </c>
      <c r="I294" s="132" t="e">
        <f>IF($A$290='Andrew-SESSION'!$A$430,INDEX('Andrew-SESSION'!$K$430:$T$437, MATCH("*Military*",'Andrew-SESSION'!$B$430:$B$437,0), MATCH("*4th*",'Andrew-SESSION'!$K$7:$T$7,0)),"")</f>
        <v>#N/A</v>
      </c>
      <c r="J294" s="44" t="e">
        <f>INDEX('Andrew-SESSION'!$L$430:$U$437, MATCH("*Military*",'Andrew-SESSION'!$B$430:$B$437,0), MATCH("*4th*",'Andrew-SESSION'!$K$7:$T$7,0))</f>
        <v>#N/A</v>
      </c>
      <c r="K294" s="131" t="e">
        <f>IF($A$290='Andrew-SESSION'!$A$430,INDEX('Andrew-SESSION'!$K$430:$T$437, MATCH("*Clean *",'Andrew-SESSION'!$B$430:$B$437,0), MATCH("*4th*",'Andrew-SESSION'!$K$7:$T$7,0)),"")</f>
        <v>#N/A</v>
      </c>
      <c r="L294" s="44" t="e">
        <f>INDEX('Andrew-SESSION'!$L$430:$U$437, MATCH("*Clean *",'Andrew-SESSION'!$B$430:$B$437,0), MATCH("*4th*",'Andrew-SESSION'!$K$7:$T$7,0))</f>
        <v>#N/A</v>
      </c>
      <c r="M294" s="131" t="e">
        <f>IF($A$290='Andrew-SESSION'!$A$430,INDEX('Andrew-SESSION'!$K$430:$T$437, MATCH("*Lat Pulldown*",'Andrew-SESSION'!$B$430:$B$437,0), MATCH("*4th*",'Andrew-SESSION'!$K$7:$T$7,0)),"")</f>
        <v>#N/A</v>
      </c>
      <c r="N294" s="44" t="e">
        <f>INDEX('Andrew-SESSION'!$L$430:$U$437, MATCH("*Lat Pulldown*",'Andrew-SESSION'!$B$430:$B$437,0), MATCH("*4th*",'Andrew-SESSION'!$K$7:$T$7,0))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IF($A$290='Andrew-SESSION'!$A$430,INDEX('Andrew-SESSION'!$K$430:$T$437, MATCH("*Squat*",'Andrew-SESSION'!$B$430:$B$437,0), MATCH("*5th*",'Andrew-SESSION'!$K$7:$T$7,0)),"")</f>
        <v>#N/A</v>
      </c>
      <c r="D295" s="132" t="e">
        <f>INDEX('Andrew-SESSION'!L$430:U$437, MATCH("*Squat*",'Andrew-SESSION'!$B$430:$B$437,0), MATCH("*5th*",'Andrew-SESSION'!K$7:T$7,0))</f>
        <v>#N/A</v>
      </c>
      <c r="E295" s="131" t="e">
        <f>IF($A$290='Andrew-SESSION'!$A$430,INDEX('Andrew-SESSION'!$K$430:$T$437, MATCH("*Deadlift*",'Andrew-SESSION'!$B$430:$B$437,0), MATCH("*5th*",'Andrew-SESSION'!$K$7:$T$7,0)),"")</f>
        <v>#N/A</v>
      </c>
      <c r="F295" s="131" t="e">
        <f>INDEX('Andrew-SESSION'!$L$430:$U$437, MATCH("*Deadlift*",'Andrew-SESSION'!$B$430:$B$437,0), MATCH("*5th*",'Andrew-SESSION'!$K$7:$T$7,0))</f>
        <v>#N/A</v>
      </c>
      <c r="G295" s="131" t="e">
        <f>IF($A$290='Andrew-SESSION'!$A$430,INDEX('Andrew-SESSION'!$K$430:$T$437, MATCH("*Bench Press*",'Andrew-SESSION'!$B$430:$B$437,0), MATCH("*5th*",'Andrew-SESSION'!$K$7:$T$7,0)),"")</f>
        <v>#N/A</v>
      </c>
      <c r="H295" s="131" t="e">
        <f>INDEX('Andrew-SESSION'!$L$430:$U$437, MATCH("*Bench Press*",'Andrew-SESSION'!$B$430:$B$437,0), MATCH("*5th*",'Andrew-SESSION'!$K$7:$T$7,0))</f>
        <v>#N/A</v>
      </c>
      <c r="I295" s="132" t="e">
        <f>IF($A$290='Andrew-SESSION'!$A$430,INDEX('Andrew-SESSION'!$K$430:$T$437, MATCH("*Military*",'Andrew-SESSION'!$B$430:$B$437,0), MATCH("*5th*",'Andrew-SESSION'!$K$7:$T$7,0)),"")</f>
        <v>#N/A</v>
      </c>
      <c r="J295" s="44" t="e">
        <f>INDEX('Andrew-SESSION'!$L$430:$U$437, MATCH("*Military*",'Andrew-SESSION'!$B$430:$B$437,0), MATCH("*5th*",'Andrew-SESSION'!$K$7:$T$7,0))</f>
        <v>#N/A</v>
      </c>
      <c r="K295" s="131" t="e">
        <f>IF($A$290='Andrew-SESSION'!$A$430,INDEX('Andrew-SESSION'!$K$430:$T$437, MATCH("*Clean *",'Andrew-SESSION'!$B$430:$B$437,0), MATCH("*5th*",'Andrew-SESSION'!$K$7:$T$7,0)),"")</f>
        <v>#N/A</v>
      </c>
      <c r="L295" s="44" t="e">
        <f>INDEX('Andrew-SESSION'!$L$430:$U$437, MATCH("*Clean *",'Andrew-SESSION'!$B$430:$B$437,0), MATCH("*5th*",'Andrew-SESSION'!$K$7:$T$7,0))</f>
        <v>#N/A</v>
      </c>
      <c r="M295" s="131" t="e">
        <f>IF($A$290='Andrew-SESSION'!$A$430,INDEX('Andrew-SESSION'!$K$430:$T$437, MATCH("*Lat Pulldown*",'Andrew-SESSION'!$B$430:$B$437,0), MATCH("*5th*",'Andrew-SESSION'!$K$7:$T$7,0)),"")</f>
        <v>#N/A</v>
      </c>
      <c r="N295" s="44" t="e">
        <f>INDEX('Andrew-SESSION'!$L$430:$U$437, MATCH("*Lat Pulldown*",'Andrew-SESSION'!$B$430:$B$437,0), MATCH("*5th*",'Andrew-SESSION'!$K$7:$T$7,0))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'Andrew-SESSION'!A430</f>
        <v>0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IF($A$296='Andrew-SESSION'!$A$439,INDEX('Andrew-SESSION'!$K$439:$T$446, MATCH("*1k Row*",'Andrew-SESSION'!$B$439:$B$446,0), MATCH("*1st*",'Andrew-SESSION'!$K$7:$T$7,0)),"")</f>
        <v>#N/A</v>
      </c>
      <c r="P296" s="152" t="e">
        <f>IF($A$296='Andrew-SESSION'!$A$439,INDEX('Andrew-SESSION'!$K$439:$T$446, MATCH("*HIIT*",'Andrew-SESSION'!$B$439:$B$446,0), MATCH("*1st*",'Andrew-SESSION'!$K$7:$T$7,0)),"")</f>
        <v>#N/A</v>
      </c>
      <c r="Q296" s="119" t="str">
        <f>INDEX('Andrew-SESSION'!$L$212:$U$439, MATCH("*HIIT*",'Andrew-SESSION'!$B$212:$B$439,0), MATCH("*1st*",'Andrew-SESSION'!$K$7:$T$7,0))</f>
        <v>45/15</v>
      </c>
      <c r="R296" s="119">
        <f>'Andrew-SESSION'!U439</f>
        <v>0</v>
      </c>
      <c r="S296" s="116"/>
      <c r="T296" s="116"/>
      <c r="U296" s="120">
        <f>'Andrew-SESSION'!A440</f>
        <v>0</v>
      </c>
      <c r="V296" s="120">
        <f>'Andrew-SESSION'!A441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IF($A$296='Andrew-SESSION'!$A$439,INDEX('Andrew-SESSION'!$K$439:$T$446, MATCH("*Squat*",'Andrew-SESSION'!$B$439:$B$446,0), MATCH("*1st*",'Andrew-SESSION'!$K$7:$T$7,0)),"")</f>
        <v>#N/A</v>
      </c>
      <c r="D297" s="132" t="e">
        <f>INDEX('Andrew-SESSION'!L$439:U$446, MATCH("*Squat*",'Andrew-SESSION'!$B$439:$B$446,0), MATCH("*1st*",'Andrew-SESSION'!K$7:T$7,0))</f>
        <v>#N/A</v>
      </c>
      <c r="E297" s="131" t="e">
        <f>IF($A$296='Andrew-SESSION'!$A$439,INDEX('Andrew-SESSION'!$K$439:$T$446, MATCH("*Deadlift*",'Andrew-SESSION'!$B$439:$B$446,0), MATCH("*1st*",'Andrew-SESSION'!$K$7:$T$7,0)),"")</f>
        <v>#N/A</v>
      </c>
      <c r="F297" s="131" t="e">
        <f>INDEX('Andrew-SESSION'!$L$439:$U$446, MATCH("*Deadlift*",'Andrew-SESSION'!$B$439:$B$446,0), MATCH("*1st*",'Andrew-SESSION'!$K$7:$T$7,0))</f>
        <v>#N/A</v>
      </c>
      <c r="G297" s="131" t="e">
        <f>IF($A$296='Andrew-SESSION'!$A$439,INDEX('Andrew-SESSION'!$K$439:$T$446, MATCH("*Bench Press*",'Andrew-SESSION'!$B$439:$B$446,0), MATCH("*1st*",'Andrew-SESSION'!$K$7:$T$7,0)),"")</f>
        <v>#N/A</v>
      </c>
      <c r="H297" s="131" t="e">
        <f>INDEX('Andrew-SESSION'!$L$439:$U$446, MATCH("*Bench Press*",'Andrew-SESSION'!$B$439:$B$446,0), MATCH("*1st*",'Andrew-SESSION'!$K$7:$T$7,0))</f>
        <v>#N/A</v>
      </c>
      <c r="I297" s="132" t="e">
        <f>IF($A$296='Andrew-SESSION'!$A$439,INDEX('Andrew-SESSION'!$K$439:$T$446, MATCH("*Military*",'Andrew-SESSION'!$B$439:$B$446,0), MATCH("*1st*",'Andrew-SESSION'!$K$7:$T$7,0)),"")</f>
        <v>#N/A</v>
      </c>
      <c r="J297" s="48" t="e">
        <f>INDEX('Andrew-SESSION'!$L$439:$U$446, MATCH("*Military*",'Andrew-SESSION'!$B$439:$B$446,0), MATCH("*1st*",'Andrew-SESSION'!$K$7:$T$7,0))</f>
        <v>#N/A</v>
      </c>
      <c r="K297" s="131" t="e">
        <f>IF($A$296='Andrew-SESSION'!$A$439,INDEX('Andrew-SESSION'!$K$439:$T$446, MATCH("*Clean *",'Andrew-SESSION'!$B$439:$B$446,0), MATCH("*1st*",'Andrew-SESSION'!$K$7:$T$7,0)),"")</f>
        <v>#N/A</v>
      </c>
      <c r="L297" s="48" t="e">
        <f>INDEX('Andrew-SESSION'!$L$439:$U$446, MATCH("*Clean *",'Andrew-SESSION'!$B$439:$B$446,0), MATCH("*1st*",'Andrew-SESSION'!$K$7:$T$7,0))</f>
        <v>#N/A</v>
      </c>
      <c r="M297" s="131" t="e">
        <f>IF($A$296='Andrew-SESSION'!$A$439,INDEX('Andrew-SESSION'!$K$439:$T$446, MATCH("*Lat Pulldown*",'Andrew-SESSION'!$B$439:$B$446,0), MATCH("*1st*",'Andrew-SESSION'!$K$7:$T$7,0)),"")</f>
        <v>#N/A</v>
      </c>
      <c r="N297" s="48" t="e">
        <f>INDEX('Andrew-SESSION'!$L$439:$U$446, MATCH("*Lat Pulldown*",'Andrew-SESSION'!$B$439:$B$446,0), MATCH("*1st*",'Andrew-SESSION'!$K$7:$T$7,0))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IF($A$296='Andrew-SESSION'!$A$439,INDEX('Andrew-SESSION'!$K$439:$T$446, MATCH("*Squat*",'Andrew-SESSION'!$B$439:$B$446,0), MATCH("*2nd*",'Andrew-SESSION'!$K$7:$T$7,0)),"")</f>
        <v>#N/A</v>
      </c>
      <c r="D298" s="132" t="e">
        <f>INDEX('Andrew-SESSION'!L$439:U$446, MATCH("*Squat*",'Andrew-SESSION'!$B$439:$B$446,0), MATCH("*2nd*",'Andrew-SESSION'!K$7:T$7,0))</f>
        <v>#N/A</v>
      </c>
      <c r="E298" s="131" t="e">
        <f>IF($A$296='Andrew-SESSION'!$A$439,INDEX('Andrew-SESSION'!$K$439:$T$446, MATCH("*Deadlift*",'Andrew-SESSION'!$B$439:$B$446,0), MATCH("*2ND*",'Andrew-SESSION'!$K$7:$T$7,0)),"")</f>
        <v>#N/A</v>
      </c>
      <c r="F298" s="131" t="e">
        <f>INDEX('Andrew-SESSION'!$L$439:$U$446, MATCH("*Deadlift*",'Andrew-SESSION'!$B$439:$B$446,0), MATCH("*2nd*",'Andrew-SESSION'!$K$7:$T$7,0))</f>
        <v>#N/A</v>
      </c>
      <c r="G298" s="131" t="e">
        <f>IF($A$296='Andrew-SESSION'!$A$439,INDEX('Andrew-SESSION'!$K$439:$T$446, MATCH("*Bench Press*",'Andrew-SESSION'!$B$439:$B$446,0), MATCH("*2ND*",'Andrew-SESSION'!$K$7:$T$7,0)),"")</f>
        <v>#N/A</v>
      </c>
      <c r="H298" s="131" t="e">
        <f>INDEX('Andrew-SESSION'!$L$439:$U$446, MATCH("*Bench Press*",'Andrew-SESSION'!$B$439:$B$446,0), MATCH("*2nd*",'Andrew-SESSION'!$K$7:$T$7,0))</f>
        <v>#N/A</v>
      </c>
      <c r="I298" s="132" t="e">
        <f>IF($A$296='Andrew-SESSION'!$A$439,INDEX('Andrew-SESSION'!$K$439:$T$446, MATCH("*Military*",'Andrew-SESSION'!$B$439:$B$446,0), MATCH("*2ND*",'Andrew-SESSION'!$K$7:$T$7,0)),"")</f>
        <v>#N/A</v>
      </c>
      <c r="J298" s="44" t="e">
        <f>INDEX('Andrew-SESSION'!$L$439:$U$446, MATCH("*Military*",'Andrew-SESSION'!$B$439:$B$446,0), MATCH("*2nd*",'Andrew-SESSION'!$K$7:$T$7,0))</f>
        <v>#N/A</v>
      </c>
      <c r="K298" s="131" t="e">
        <f>IF($A$296='Andrew-SESSION'!$A$439,INDEX('Andrew-SESSION'!$K$439:$T$446, MATCH("*Clean *",'Andrew-SESSION'!$B$439:$B$446,0), MATCH("*2ND*",'Andrew-SESSION'!$K$7:$T$7,0)),"")</f>
        <v>#N/A</v>
      </c>
      <c r="L298" s="44" t="e">
        <f>INDEX('Andrew-SESSION'!$L$439:$U$446, MATCH("*Clean *",'Andrew-SESSION'!$B$439:$B$446,0), MATCH("*2nd*",'Andrew-SESSION'!$K$7:$T$7,0))</f>
        <v>#N/A</v>
      </c>
      <c r="M298" s="131" t="e">
        <f>IF($A$296='Andrew-SESSION'!$A$439,INDEX('Andrew-SESSION'!$K$439:$T$446, MATCH("*Lat Pulldown*",'Andrew-SESSION'!$B$439:$B$446,0), MATCH("*2ND*",'Andrew-SESSION'!$K$7:$T$7,0)),"")</f>
        <v>#N/A</v>
      </c>
      <c r="N298" s="44" t="e">
        <f>INDEX('Andrew-SESSION'!$L$439:$U$446, MATCH("*Lat Pulldown*",'Andrew-SESSION'!$B$439:$B$446,0), MATCH("*2nd*",'Andrew-SESSION'!$K$7:$T$7,0))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IF($A$296='Andrew-SESSION'!$A$439,INDEX('Andrew-SESSION'!$K$439:$T$446, MATCH("*Squat*",'Andrew-SESSION'!$B$439:$B$446,0), MATCH("*3rd*",'Andrew-SESSION'!$K$7:$T$7,0)),"")</f>
        <v>#N/A</v>
      </c>
      <c r="D299" s="132" t="e">
        <f>INDEX('Andrew-SESSION'!L$439:U$446, MATCH("*Squat*",'Andrew-SESSION'!$B$439:$B$446,0), MATCH("*3rd*",'Andrew-SESSION'!K$7:T$7,0))</f>
        <v>#N/A</v>
      </c>
      <c r="E299" s="131" t="e">
        <f>IF($A$296='Andrew-SESSION'!$A$439,INDEX('Andrew-SESSION'!$K$439:$T$446, MATCH("*Deadlift*",'Andrew-SESSION'!$B$439:$B$446,0), MATCH("*3rd*",'Andrew-SESSION'!$K$7:$T$7,0)),"")</f>
        <v>#N/A</v>
      </c>
      <c r="F299" s="131" t="e">
        <f>INDEX('Andrew-SESSION'!$L$439:$U$446, MATCH("*Deadlift*",'Andrew-SESSION'!$B$439:$B$446,0), MATCH("*3rd*",'Andrew-SESSION'!$K$7:$T$7,0))</f>
        <v>#N/A</v>
      </c>
      <c r="G299" s="131" t="e">
        <f>IF($A$296='Andrew-SESSION'!$A$439,INDEX('Andrew-SESSION'!$K$439:$T$446, MATCH("*Bench Press*",'Andrew-SESSION'!$B$439:$B$446,0), MATCH("*3rd*",'Andrew-SESSION'!$K$7:$T$7,0)),"")</f>
        <v>#N/A</v>
      </c>
      <c r="H299" s="131" t="e">
        <f>INDEX('Andrew-SESSION'!$L$439:$U$446, MATCH("*Bench Press*",'Andrew-SESSION'!$B$439:$B$446,0), MATCH("*3rd*",'Andrew-SESSION'!$K$7:$T$7,0))</f>
        <v>#N/A</v>
      </c>
      <c r="I299" s="132" t="e">
        <f>IF($A$296='Andrew-SESSION'!$A$439,INDEX('Andrew-SESSION'!$K$439:$T$446, MATCH("*Military*",'Andrew-SESSION'!$B$439:$B$446,0), MATCH("*3rd*",'Andrew-SESSION'!$K$7:$T$7,0)),"")</f>
        <v>#N/A</v>
      </c>
      <c r="J299" s="44" t="e">
        <f>INDEX('Andrew-SESSION'!$L$439:$U$446, MATCH("*Military*",'Andrew-SESSION'!$B$439:$B$446,0), MATCH("*3rd*",'Andrew-SESSION'!$K$7:$T$7,0))</f>
        <v>#N/A</v>
      </c>
      <c r="K299" s="131" t="e">
        <f>IF($A$296='Andrew-SESSION'!$A$439,INDEX('Andrew-SESSION'!$K$439:$T$446, MATCH("*Clean *",'Andrew-SESSION'!$B$439:$B$446,0), MATCH("*3rd*",'Andrew-SESSION'!$K$7:$T$7,0)),"")</f>
        <v>#N/A</v>
      </c>
      <c r="L299" s="44" t="e">
        <f>INDEX('Andrew-SESSION'!$L$439:$U$446, MATCH("*Clean *",'Andrew-SESSION'!$B$439:$B$446,0), MATCH("*3rd*",'Andrew-SESSION'!$K$7:$T$7,0))</f>
        <v>#N/A</v>
      </c>
      <c r="M299" s="131" t="e">
        <f>IF($A$296='Andrew-SESSION'!$A$439,INDEX('Andrew-SESSION'!$K$439:$T$446, MATCH("*Lat Pulldown*",'Andrew-SESSION'!$B$439:$B$446,0), MATCH("*3rd*",'Andrew-SESSION'!$K$7:$T$7,0)),"")</f>
        <v>#N/A</v>
      </c>
      <c r="N299" s="44" t="e">
        <f>INDEX('Andrew-SESSION'!$L$439:$U$446, MATCH("*Lat Pulldown*",'Andrew-SESSION'!$B$439:$B$446,0), MATCH("*3rd*",'Andrew-SESSION'!$K$7:$T$7,0))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IF($A$296='Andrew-SESSION'!$A$439,INDEX('Andrew-SESSION'!$K$439:$T$446, MATCH("*Squat*",'Andrew-SESSION'!$B$439:$B$446,0), MATCH("*4th*",'Andrew-SESSION'!$K$7:$T$7,0)),"")</f>
        <v>#N/A</v>
      </c>
      <c r="D300" s="132" t="e">
        <f>INDEX('Andrew-SESSION'!L$439:U$446, MATCH("*Squat*",'Andrew-SESSION'!$B$439:$B$446,0), MATCH("*4th*",'Andrew-SESSION'!K$7:T$7,0))</f>
        <v>#N/A</v>
      </c>
      <c r="E300" s="131" t="e">
        <f>IF($A$296='Andrew-SESSION'!$A$439,INDEX('Andrew-SESSION'!$K$439:$T$446, MATCH("*Deadlift*",'Andrew-SESSION'!$B$439:$B$446,0), MATCH("*4th*",'Andrew-SESSION'!$K$7:$T$7,0)),"")</f>
        <v>#N/A</v>
      </c>
      <c r="F300" s="131" t="e">
        <f>INDEX('Andrew-SESSION'!$L$439:$U$446, MATCH("*Deadlift*",'Andrew-SESSION'!$B$439:$B$446,0), MATCH("*4th*",'Andrew-SESSION'!$K$7:$T$7,0))</f>
        <v>#N/A</v>
      </c>
      <c r="G300" s="131" t="e">
        <f>IF($A$296='Andrew-SESSION'!$A$439,INDEX('Andrew-SESSION'!$K$439:$T$446, MATCH("*Bench Press*",'Andrew-SESSION'!$B$439:$B$446,0), MATCH("*4th*",'Andrew-SESSION'!$K$7:$T$7,0)),"")</f>
        <v>#N/A</v>
      </c>
      <c r="H300" s="131" t="e">
        <f>INDEX('Andrew-SESSION'!$L$439:$U$446, MATCH("*Bench Press*",'Andrew-SESSION'!$B$439:$B$446,0), MATCH("*4th*",'Andrew-SESSION'!$K$7:$T$7,0))</f>
        <v>#N/A</v>
      </c>
      <c r="I300" s="132" t="e">
        <f>IF($A$296='Andrew-SESSION'!$A$439,INDEX('Andrew-SESSION'!$K$439:$T$446, MATCH("*Military*",'Andrew-SESSION'!$B$439:$B$446,0), MATCH("*4th*",'Andrew-SESSION'!$K$7:$T$7,0)),"")</f>
        <v>#N/A</v>
      </c>
      <c r="J300" s="44" t="e">
        <f>INDEX('Andrew-SESSION'!$L$439:$U$446, MATCH("*Military*",'Andrew-SESSION'!$B$439:$B$446,0), MATCH("*4th*",'Andrew-SESSION'!$K$7:$T$7,0))</f>
        <v>#N/A</v>
      </c>
      <c r="K300" s="131" t="e">
        <f>IF($A$296='Andrew-SESSION'!$A$439,INDEX('Andrew-SESSION'!$K$439:$T$446, MATCH("*Clean *",'Andrew-SESSION'!$B$439:$B$446,0), MATCH("*4th*",'Andrew-SESSION'!$K$7:$T$7,0)),"")</f>
        <v>#N/A</v>
      </c>
      <c r="L300" s="44" t="e">
        <f>INDEX('Andrew-SESSION'!$L$439:$U$446, MATCH("*Clean *",'Andrew-SESSION'!$B$439:$B$446,0), MATCH("*4th*",'Andrew-SESSION'!$K$7:$T$7,0))</f>
        <v>#N/A</v>
      </c>
      <c r="M300" s="131" t="e">
        <f>IF($A$296='Andrew-SESSION'!$A$439,INDEX('Andrew-SESSION'!$K$439:$T$446, MATCH("*Lat Pulldown*",'Andrew-SESSION'!$B$439:$B$446,0), MATCH("*4th*",'Andrew-SESSION'!$K$7:$T$7,0)),"")</f>
        <v>#N/A</v>
      </c>
      <c r="N300" s="44" t="e">
        <f>INDEX('Andrew-SESSION'!$L$439:$U$446, MATCH("*Lat Pulldown*",'Andrew-SESSION'!$B$439:$B$446,0), MATCH("*4th*",'Andrew-SESSION'!$K$7:$T$7,0))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IF($A$296='Andrew-SESSION'!$A$439,INDEX('Andrew-SESSION'!$K$439:$T$446, MATCH("*Squat*",'Andrew-SESSION'!$B$439:$B$446,0), MATCH("*5th*",'Andrew-SESSION'!$K$7:$T$7,0)),"")</f>
        <v>#N/A</v>
      </c>
      <c r="D301" s="132" t="e">
        <f>INDEX('Andrew-SESSION'!L$439:U$446, MATCH("*Squat*",'Andrew-SESSION'!$B$439:$B$446,0), MATCH("*5th*",'Andrew-SESSION'!K$7:T$7,0))</f>
        <v>#N/A</v>
      </c>
      <c r="E301" s="131" t="e">
        <f>IF($A$296='Andrew-SESSION'!$A$439,INDEX('Andrew-SESSION'!$K$439:$T$446, MATCH("*Deadlift*",'Andrew-SESSION'!$B$439:$B$446,0), MATCH("*5th*",'Andrew-SESSION'!$K$7:$T$7,0)),"")</f>
        <v>#N/A</v>
      </c>
      <c r="F301" s="131" t="e">
        <f>INDEX('Andrew-SESSION'!$L$439:$U$446, MATCH("*Deadlift*",'Andrew-SESSION'!$B$439:$B$446,0), MATCH("*5th*",'Andrew-SESSION'!$K$7:$T$7,0))</f>
        <v>#N/A</v>
      </c>
      <c r="G301" s="131" t="e">
        <f>IF($A$296='Andrew-SESSION'!$A$439,INDEX('Andrew-SESSION'!$K$439:$T$446, MATCH("*Bench Press*",'Andrew-SESSION'!$B$439:$B$446,0), MATCH("*5th*",'Andrew-SESSION'!$K$7:$T$7,0)),"")</f>
        <v>#N/A</v>
      </c>
      <c r="H301" s="131" t="e">
        <f>INDEX('Andrew-SESSION'!$L$439:$U$446, MATCH("*Bench Press*",'Andrew-SESSION'!$B$439:$B$446,0), MATCH("*5th*",'Andrew-SESSION'!$K$7:$T$7,0))</f>
        <v>#N/A</v>
      </c>
      <c r="I301" s="132" t="e">
        <f>IF($A$296='Andrew-SESSION'!$A$439,INDEX('Andrew-SESSION'!$K$439:$T$446, MATCH("*Military*",'Andrew-SESSION'!$B$439:$B$446,0), MATCH("*5th*",'Andrew-SESSION'!$K$7:$T$7,0)),"")</f>
        <v>#N/A</v>
      </c>
      <c r="J301" s="44" t="e">
        <f>INDEX('Andrew-SESSION'!$L$439:$U$446, MATCH("*Military*",'Andrew-SESSION'!$B$439:$B$446,0), MATCH("*5th*",'Andrew-SESSION'!$K$7:$T$7,0))</f>
        <v>#N/A</v>
      </c>
      <c r="K301" s="131" t="e">
        <f>IF($A$296='Andrew-SESSION'!$A$439,INDEX('Andrew-SESSION'!$K$439:$T$446, MATCH("*Clean *",'Andrew-SESSION'!$B$439:$B$446,0), MATCH("*5th*",'Andrew-SESSION'!$K$7:$T$7,0)),"")</f>
        <v>#N/A</v>
      </c>
      <c r="L301" s="44" t="e">
        <f>INDEX('Andrew-SESSION'!$L$439:$U$446, MATCH("*Clean *",'Andrew-SESSION'!$B$439:$B$446,0), MATCH("*5th*",'Andrew-SESSION'!$K$7:$T$7,0))</f>
        <v>#N/A</v>
      </c>
      <c r="M301" s="131" t="e">
        <f>IF($A$296='Andrew-SESSION'!$A$439,INDEX('Andrew-SESSION'!$K$439:$T$446, MATCH("*Lat Pulldown*",'Andrew-SESSION'!$B$439:$B$446,0), MATCH("*5th*",'Andrew-SESSION'!$K$7:$T$7,0)),"")</f>
        <v>#N/A</v>
      </c>
      <c r="N301" s="44" t="e">
        <f>INDEX('Andrew-SESSION'!$L$439:$U$446, MATCH("*Lat Pulldown*",'Andrew-SESSION'!$B$439:$B$446,0), MATCH("*5th*",'Andrew-SESSION'!$K$7:$T$7,0))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'Andrew-SESSION'!A439</f>
        <v>0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IF($A$302='Andrew-SESSION'!$A$448,INDEX('Andrew-SESSION'!$K$448:$T$455, MATCH("*1k Row*",'Andrew-SESSION'!$B$448:$B$455,0), MATCH("*1st*",'Andrew-SESSION'!$K$7:$T$7,0)),"")</f>
        <v>#N/A</v>
      </c>
      <c r="P302" s="152" t="e">
        <f>IF($A$302='Andrew-SESSION'!$A$448,INDEX('Andrew-SESSION'!$K$448:$T$455, MATCH("*HIIT*",'Andrew-SESSION'!$B$448:$B$455,0), MATCH("*1st*",'Andrew-SESSION'!$K$7:$T$7,0)),"")</f>
        <v>#N/A</v>
      </c>
      <c r="Q302" s="119" t="e">
        <f>INDEX('Andrew-SESSION'!$L$448:$U$455, MATCH("*HIIT*",'Andrew-SESSION'!$B$448:$B$455,0), MATCH("*1st*",'Andrew-SESSION'!$K$7:$T$7,0))</f>
        <v>#N/A</v>
      </c>
      <c r="R302" s="119">
        <f>'Andrew-SESSION'!U448</f>
        <v>0</v>
      </c>
      <c r="S302" s="116"/>
      <c r="T302" s="116"/>
      <c r="U302" s="120">
        <f>'Andrew-SESSION'!A449</f>
        <v>0</v>
      </c>
      <c r="V302" s="120">
        <f>'Andrew-SESSION'!A450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IF($A$302='Andrew-SESSION'!$A$448,INDEX('Andrew-SESSION'!$K$448:$T$455, MATCH("*Squat*",'Andrew-SESSION'!$B$448:$B$455,0), MATCH("*1st*",'Andrew-SESSION'!$K$7:$T$7,0)),"")</f>
        <v>#N/A</v>
      </c>
      <c r="D303" s="132" t="e">
        <f>INDEX('Andrew-SESSION'!L$448:U$455, MATCH("*Squat*",'Andrew-SESSION'!$B$448:$B$455,0), MATCH("*1st*",'Andrew-SESSION'!K$7:T$7,0))</f>
        <v>#N/A</v>
      </c>
      <c r="E303" s="131" t="e">
        <f>IF($A$302='Andrew-SESSION'!$A$448,INDEX('Andrew-SESSION'!$K$448:$T$455, MATCH("*Deadlift*",'Andrew-SESSION'!$B$448:$B$455,0), MATCH("*1st*",'Andrew-SESSION'!$K$7:$T$7,0)),"")</f>
        <v>#N/A</v>
      </c>
      <c r="F303" s="131" t="e">
        <f>INDEX('Andrew-SESSION'!$L$448:$U$455, MATCH("*Deadlift*",'Andrew-SESSION'!$B$448:$B$455,0), MATCH("*1st*",'Andrew-SESSION'!$K$7:$T$7,0))</f>
        <v>#N/A</v>
      </c>
      <c r="G303" s="131" t="e">
        <f>IF($A$302='Andrew-SESSION'!$A$448,INDEX('Andrew-SESSION'!$K$448:$T$455, MATCH("*Bench Press*",'Andrew-SESSION'!$B$448:$B$455,0), MATCH("*1st*",'Andrew-SESSION'!$K$7:$T$7,0)),"")</f>
        <v>#N/A</v>
      </c>
      <c r="H303" s="131" t="e">
        <f>INDEX('Andrew-SESSION'!$L$448:$U$455, MATCH("*Bench Press*",'Andrew-SESSION'!$B$448:$B$455,0), MATCH("*1st*",'Andrew-SESSION'!$K$7:$T$7,0))</f>
        <v>#N/A</v>
      </c>
      <c r="I303" s="132" t="e">
        <f>IF($A$302='Andrew-SESSION'!$A$448,INDEX('Andrew-SESSION'!$K$448:$T$455, MATCH("*Military*",'Andrew-SESSION'!$B$448:$B$455,0), MATCH("*1st*",'Andrew-SESSION'!$K$7:$T$7,0)),"")</f>
        <v>#N/A</v>
      </c>
      <c r="J303" s="48" t="e">
        <f>INDEX('Andrew-SESSION'!$L$448:$U$455, MATCH("*Military*",'Andrew-SESSION'!$B$448:$B$455,0), MATCH("*1st*",'Andrew-SESSION'!$K$7:$T$7,0))</f>
        <v>#N/A</v>
      </c>
      <c r="K303" s="131" t="e">
        <f>IF($A$302='Andrew-SESSION'!$A$448,INDEX('Andrew-SESSION'!$K$448:$T$455, MATCH("*Clean *",'Andrew-SESSION'!$B$448:$B$455,0), MATCH("*1st*",'Andrew-SESSION'!$K$7:$T$7,0)),"")</f>
        <v>#N/A</v>
      </c>
      <c r="L303" s="48" t="e">
        <f>INDEX('Andrew-SESSION'!$L$448:$U$455, MATCH("*Clean *",'Andrew-SESSION'!$B$448:$B$455,0), MATCH("*1st*",'Andrew-SESSION'!$K$7:$T$7,0))</f>
        <v>#N/A</v>
      </c>
      <c r="M303" s="131" t="e">
        <f>IF($A$302='Andrew-SESSION'!$A$448,INDEX('Andrew-SESSION'!$K$448:$T$455, MATCH("*Lat Pulldown*",'Andrew-SESSION'!$B$448:$B$455,0), MATCH("*1st*",'Andrew-SESSION'!$K$7:$T$7,0)),"")</f>
        <v>#N/A</v>
      </c>
      <c r="N303" s="48" t="e">
        <f>INDEX('Andrew-SESSION'!$L$448:$U$455, MATCH("*Lat Pulldown*",'Andrew-SESSION'!$B$448:$B$455,0), MATCH("*1st*",'Andrew-SESSION'!$K$7:$T$7,0))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IF($A$302='Andrew-SESSION'!$A$448,INDEX('Andrew-SESSION'!$K$448:$T$455, MATCH("*Squat*",'Andrew-SESSION'!$B$448:$B$455,0), MATCH("*2nd*",'Andrew-SESSION'!$K$7:$T$7,0)),"")</f>
        <v>#N/A</v>
      </c>
      <c r="D304" s="132" t="e">
        <f>INDEX('Andrew-SESSION'!L$448:U$455, MATCH("*Squat*",'Andrew-SESSION'!$B$448:$B$455,0), MATCH("*2nd*",'Andrew-SESSION'!K$7:T$7,0))</f>
        <v>#N/A</v>
      </c>
      <c r="E304" s="131" t="e">
        <f>IF($A$302='Andrew-SESSION'!$A$448,INDEX('Andrew-SESSION'!$K$448:$T$455, MATCH("*Deadlift*",'Andrew-SESSION'!$B$448:$B$455,0), MATCH("*2ND*",'Andrew-SESSION'!$K$7:$T$7,0)),"")</f>
        <v>#N/A</v>
      </c>
      <c r="F304" s="131" t="e">
        <f>INDEX('Andrew-SESSION'!$L$448:$U$455, MATCH("*Deadlift*",'Andrew-SESSION'!$B$448:$B$455,0), MATCH("*2nd*",'Andrew-SESSION'!$K$7:$T$7,0))</f>
        <v>#N/A</v>
      </c>
      <c r="G304" s="131" t="e">
        <f>IF($A$302='Andrew-SESSION'!$A$448,INDEX('Andrew-SESSION'!$K$448:$T$455, MATCH("*Bench Press*",'Andrew-SESSION'!$B$448:$B$455,0), MATCH("*2ND*",'Andrew-SESSION'!$K$7:$T$7,0)),"")</f>
        <v>#N/A</v>
      </c>
      <c r="H304" s="131" t="e">
        <f>INDEX('Andrew-SESSION'!$L$448:$U$455, MATCH("*Bench Press*",'Andrew-SESSION'!$B$448:$B$455,0), MATCH("*2nd*",'Andrew-SESSION'!$K$7:$T$7,0))</f>
        <v>#N/A</v>
      </c>
      <c r="I304" s="132" t="e">
        <f>IF($A$302='Andrew-SESSION'!$A$448,INDEX('Andrew-SESSION'!$K$448:$T$455, MATCH("*Military*",'Andrew-SESSION'!$B$448:$B$455,0), MATCH("*2ND*",'Andrew-SESSION'!$K$7:$T$7,0)),"")</f>
        <v>#N/A</v>
      </c>
      <c r="J304" s="44" t="e">
        <f>INDEX('Andrew-SESSION'!$L$448:$U$455, MATCH("*Military*",'Andrew-SESSION'!$B$448:$B$455,0), MATCH("*2nd*",'Andrew-SESSION'!$K$7:$T$7,0))</f>
        <v>#N/A</v>
      </c>
      <c r="K304" s="131" t="e">
        <f>IF($A$302='Andrew-SESSION'!$A$448,INDEX('Andrew-SESSION'!$K$448:$T$455, MATCH("*Clean *",'Andrew-SESSION'!$B$448:$B$455,0), MATCH("*2ND*",'Andrew-SESSION'!$K$7:$T$7,0)),"")</f>
        <v>#N/A</v>
      </c>
      <c r="L304" s="44" t="e">
        <f>INDEX('Andrew-SESSION'!$L$448:$U$455, MATCH("*Clean *",'Andrew-SESSION'!$B$448:$B$455,0), MATCH("*2nd*",'Andrew-SESSION'!$K$7:$T$7,0))</f>
        <v>#N/A</v>
      </c>
      <c r="M304" s="131" t="e">
        <f>IF($A$302='Andrew-SESSION'!$A$448,INDEX('Andrew-SESSION'!$K$448:$T$455, MATCH("*Lat Pulldown*",'Andrew-SESSION'!$B$448:$B$455,0), MATCH("*2ND*",'Andrew-SESSION'!$K$7:$T$7,0)),"")</f>
        <v>#N/A</v>
      </c>
      <c r="N304" s="44" t="e">
        <f>INDEX('Andrew-SESSION'!$L$448:$U$455, MATCH("*Lat Pulldown*",'Andrew-SESSION'!$B$448:$B$455,0), MATCH("*2nd*",'Andrew-SESSION'!$K$7:$T$7,0))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IF($A$302='Andrew-SESSION'!$A$448,INDEX('Andrew-SESSION'!$K$448:$T$455, MATCH("*Squat*",'Andrew-SESSION'!$B$448:$B$455,0), MATCH("*3rd*",'Andrew-SESSION'!$K$7:$T$7,0)),"")</f>
        <v>#N/A</v>
      </c>
      <c r="D305" s="132" t="e">
        <f>INDEX('Andrew-SESSION'!L$448:U$455, MATCH("*Squat*",'Andrew-SESSION'!$B$448:$B$455,0), MATCH("*3rd*",'Andrew-SESSION'!K$7:T$7,0))</f>
        <v>#N/A</v>
      </c>
      <c r="E305" s="131" t="e">
        <f>IF($A$302='Andrew-SESSION'!$A$448,INDEX('Andrew-SESSION'!$K$448:$T$455, MATCH("*Deadlift*",'Andrew-SESSION'!$B$448:$B$455,0), MATCH("*3rd*",'Andrew-SESSION'!$K$7:$T$7,0)),"")</f>
        <v>#N/A</v>
      </c>
      <c r="F305" s="131" t="e">
        <f>INDEX('Andrew-SESSION'!$L$448:$U$455, MATCH("*Deadlift*",'Andrew-SESSION'!$B$448:$B$455,0), MATCH("*3rd*",'Andrew-SESSION'!$K$7:$T$7,0))</f>
        <v>#N/A</v>
      </c>
      <c r="G305" s="131" t="e">
        <f>IF($A$302='Andrew-SESSION'!$A$448,INDEX('Andrew-SESSION'!$K$448:$T$455, MATCH("*Bench Press*",'Andrew-SESSION'!$B$448:$B$455,0), MATCH("*3rd*",'Andrew-SESSION'!$K$7:$T$7,0)),"")</f>
        <v>#N/A</v>
      </c>
      <c r="H305" s="131" t="e">
        <f>INDEX('Andrew-SESSION'!$L$448:$U$455, MATCH("*Bench Press*",'Andrew-SESSION'!$B$448:$B$455,0), MATCH("*3rd*",'Andrew-SESSION'!$K$7:$T$7,0))</f>
        <v>#N/A</v>
      </c>
      <c r="I305" s="132" t="e">
        <f>IF($A$302='Andrew-SESSION'!$A$448,INDEX('Andrew-SESSION'!$K$448:$T$455, MATCH("*Military*",'Andrew-SESSION'!$B$448:$B$455,0), MATCH("*3rd*",'Andrew-SESSION'!$K$7:$T$7,0)),"")</f>
        <v>#N/A</v>
      </c>
      <c r="J305" s="44" t="e">
        <f>INDEX('Andrew-SESSION'!$L$448:$U$455, MATCH("*Military*",'Andrew-SESSION'!$B$448:$B$455,0), MATCH("*3rd*",'Andrew-SESSION'!$K$7:$T$7,0))</f>
        <v>#N/A</v>
      </c>
      <c r="K305" s="131" t="e">
        <f>IF($A$302='Andrew-SESSION'!$A$448,INDEX('Andrew-SESSION'!$K$448:$T$455, MATCH("*Clean *",'Andrew-SESSION'!$B$448:$B$455,0), MATCH("*3rd*",'Andrew-SESSION'!$K$7:$T$7,0)),"")</f>
        <v>#N/A</v>
      </c>
      <c r="L305" s="44" t="e">
        <f>INDEX('Andrew-SESSION'!$L$448:$U$455, MATCH("*Clean *",'Andrew-SESSION'!$B$448:$B$455,0), MATCH("*3rd*",'Andrew-SESSION'!$K$7:$T$7,0))</f>
        <v>#N/A</v>
      </c>
      <c r="M305" s="131" t="e">
        <f>IF($A$302='Andrew-SESSION'!$A$448,INDEX('Andrew-SESSION'!$K$448:$T$455, MATCH("*Lat Pulldown*",'Andrew-SESSION'!$B$448:$B$455,0), MATCH("*3rd*",'Andrew-SESSION'!$K$7:$T$7,0)),"")</f>
        <v>#N/A</v>
      </c>
      <c r="N305" s="44" t="e">
        <f>INDEX('Andrew-SESSION'!$L$448:$U$455, MATCH("*Lat Pulldown*",'Andrew-SESSION'!$B$448:$B$455,0), MATCH("*3rd*",'Andrew-SESSION'!$K$7:$T$7,0))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IF($A$302='Andrew-SESSION'!$A$448,INDEX('Andrew-SESSION'!$K$448:$T$455, MATCH("*Squat*",'Andrew-SESSION'!$B$448:$B$455,0), MATCH("*4th*",'Andrew-SESSION'!$K$7:$T$7,0)),"")</f>
        <v>#N/A</v>
      </c>
      <c r="D306" s="132" t="e">
        <f>INDEX('Andrew-SESSION'!L$448:U$455, MATCH("*Squat*",'Andrew-SESSION'!$B$448:$B$455,0), MATCH("*4th*",'Andrew-SESSION'!K$7:T$7,0))</f>
        <v>#N/A</v>
      </c>
      <c r="E306" s="131" t="e">
        <f>IF($A$302='Andrew-SESSION'!$A$448,INDEX('Andrew-SESSION'!$K$448:$T$455, MATCH("*Deadlift*",'Andrew-SESSION'!$B$448:$B$455,0), MATCH("*4th*",'Andrew-SESSION'!$K$7:$T$7,0)),"")</f>
        <v>#N/A</v>
      </c>
      <c r="F306" s="131" t="e">
        <f>INDEX('Andrew-SESSION'!$L$448:$U$455, MATCH("*Deadlift*",'Andrew-SESSION'!$B$448:$B$455,0), MATCH("*4th*",'Andrew-SESSION'!$K$7:$T$7,0))</f>
        <v>#N/A</v>
      </c>
      <c r="G306" s="131" t="e">
        <f>IF($A$302='Andrew-SESSION'!$A$448,INDEX('Andrew-SESSION'!$K$448:$T$455, MATCH("*Bench Press*",'Andrew-SESSION'!$B$448:$B$455,0), MATCH("*4th*",'Andrew-SESSION'!$K$7:$T$7,0)),"")</f>
        <v>#N/A</v>
      </c>
      <c r="H306" s="131" t="e">
        <f>INDEX('Andrew-SESSION'!$L$448:$U$455, MATCH("*Bench Press*",'Andrew-SESSION'!$B$448:$B$455,0), MATCH("*4th*",'Andrew-SESSION'!$K$7:$T$7,0))</f>
        <v>#N/A</v>
      </c>
      <c r="I306" s="132" t="e">
        <f>IF($A$302='Andrew-SESSION'!$A$448,INDEX('Andrew-SESSION'!$K$448:$T$455, MATCH("*Military*",'Andrew-SESSION'!$B$448:$B$455,0), MATCH("*4th*",'Andrew-SESSION'!$K$7:$T$7,0)),"")</f>
        <v>#N/A</v>
      </c>
      <c r="J306" s="44" t="e">
        <f>INDEX('Andrew-SESSION'!$L$448:$U$455, MATCH("*Military*",'Andrew-SESSION'!$B$448:$B$455,0), MATCH("*4th*",'Andrew-SESSION'!$K$7:$T$7,0))</f>
        <v>#N/A</v>
      </c>
      <c r="K306" s="131" t="e">
        <f>IF($A$302='Andrew-SESSION'!$A$448,INDEX('Andrew-SESSION'!$K$448:$T$455, MATCH("*Clean *",'Andrew-SESSION'!$B$448:$B$455,0), MATCH("*4th*",'Andrew-SESSION'!$K$7:$T$7,0)),"")</f>
        <v>#N/A</v>
      </c>
      <c r="L306" s="44" t="e">
        <f>INDEX('Andrew-SESSION'!$L$448:$U$455, MATCH("*Clean *",'Andrew-SESSION'!$B$448:$B$455,0), MATCH("*4th*",'Andrew-SESSION'!$K$7:$T$7,0))</f>
        <v>#N/A</v>
      </c>
      <c r="M306" s="131" t="e">
        <f>IF($A$302='Andrew-SESSION'!$A$448,INDEX('Andrew-SESSION'!$K$448:$T$455, MATCH("*Lat Pulldown*",'Andrew-SESSION'!$B$448:$B$455,0), MATCH("*4th*",'Andrew-SESSION'!$K$7:$T$7,0)),"")</f>
        <v>#N/A</v>
      </c>
      <c r="N306" s="44" t="e">
        <f>INDEX('Andrew-SESSION'!$L$448:$U$455, MATCH("*Lat Pulldown*",'Andrew-SESSION'!$B$448:$B$455,0), MATCH("*4th*",'Andrew-SESSION'!$K$7:$T$7,0))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IF($A$302='Andrew-SESSION'!$A$448,INDEX('Andrew-SESSION'!$K$448:$T$455, MATCH("*Squat*",'Andrew-SESSION'!$B$448:$B$455,0), MATCH("*5th*",'Andrew-SESSION'!$K$7:$T$7,0)),"")</f>
        <v>#N/A</v>
      </c>
      <c r="D307" s="132" t="e">
        <f>INDEX('Andrew-SESSION'!L$448:U$455, MATCH("*Squat*",'Andrew-SESSION'!$B$448:$B$455,0), MATCH("*5th*",'Andrew-SESSION'!K$7:T$7,0))</f>
        <v>#N/A</v>
      </c>
      <c r="E307" s="131" t="e">
        <f>IF($A$302='Andrew-SESSION'!$A$448,INDEX('Andrew-SESSION'!$K$448:$T$455, MATCH("*Deadlift*",'Andrew-SESSION'!$B$448:$B$455,0), MATCH("*5th*",'Andrew-SESSION'!$K$7:$T$7,0)),"")</f>
        <v>#N/A</v>
      </c>
      <c r="F307" s="131" t="e">
        <f>INDEX('Andrew-SESSION'!$L$448:$U$455, MATCH("*Deadlift*",'Andrew-SESSION'!$B$448:$B$455,0), MATCH("*5th*",'Andrew-SESSION'!$K$7:$T$7,0))</f>
        <v>#N/A</v>
      </c>
      <c r="G307" s="131" t="e">
        <f>IF($A$302='Andrew-SESSION'!$A$448,INDEX('Andrew-SESSION'!$K$448:$T$455, MATCH("*Bench Press*",'Andrew-SESSION'!$B$448:$B$455,0), MATCH("*5th*",'Andrew-SESSION'!$K$7:$T$7,0)),"")</f>
        <v>#N/A</v>
      </c>
      <c r="H307" s="131" t="e">
        <f>INDEX('Andrew-SESSION'!$L$448:$U$455, MATCH("*Bench Press*",'Andrew-SESSION'!$B$448:$B$455,0), MATCH("*5th*",'Andrew-SESSION'!$K$7:$T$7,0))</f>
        <v>#N/A</v>
      </c>
      <c r="I307" s="132" t="e">
        <f>IF($A$302='Andrew-SESSION'!$A$448,INDEX('Andrew-SESSION'!$K$448:$T$455, MATCH("*Military*",'Andrew-SESSION'!$B$448:$B$455,0), MATCH("*5th*",'Andrew-SESSION'!$K$7:$T$7,0)),"")</f>
        <v>#N/A</v>
      </c>
      <c r="J307" s="44" t="e">
        <f>INDEX('Andrew-SESSION'!$L$448:$U$455, MATCH("*Military*",'Andrew-SESSION'!$B$448:$B$455,0), MATCH("*5th*",'Andrew-SESSION'!$K$7:$T$7,0))</f>
        <v>#N/A</v>
      </c>
      <c r="K307" s="131" t="e">
        <f>IF($A$302='Andrew-SESSION'!$A$448,INDEX('Andrew-SESSION'!$K$448:$T$455, MATCH("*Clean *",'Andrew-SESSION'!$B$448:$B$455,0), MATCH("*5th*",'Andrew-SESSION'!$K$7:$T$7,0)),"")</f>
        <v>#N/A</v>
      </c>
      <c r="L307" s="44" t="e">
        <f>INDEX('Andrew-SESSION'!$L$448:$U$455, MATCH("*Clean *",'Andrew-SESSION'!$B$448:$B$455,0), MATCH("*5th*",'Andrew-SESSION'!$K$7:$T$7,0))</f>
        <v>#N/A</v>
      </c>
      <c r="M307" s="131" t="e">
        <f>IF($A$302='Andrew-SESSION'!$A$448,INDEX('Andrew-SESSION'!$K$448:$T$455, MATCH("*Lat Pulldown*",'Andrew-SESSION'!$B$448:$B$455,0), MATCH("*5th*",'Andrew-SESSION'!$K$7:$T$7,0)),"")</f>
        <v>#N/A</v>
      </c>
      <c r="N307" s="44" t="e">
        <f>INDEX('Andrew-SESSION'!$L$448:$U$455, MATCH("*Lat Pulldown*",'Andrew-SESSION'!$B$448:$B$455,0), MATCH("*5th*",'Andrew-SESSION'!$K$7:$T$7,0))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'Andrew-SESSION'!A448</f>
        <v>0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 t="e">
        <f>MAX(M309:M313)</f>
        <v>#N/A</v>
      </c>
      <c r="N308" s="117" t="e">
        <f t="array" ref="N308">MAX(IF(M309:M313=M308,N309:N313))</f>
        <v>#N/A</v>
      </c>
      <c r="O308" s="152" t="e">
        <f>IF($A$308='Andrew-SESSION'!$A$457,INDEX('Andrew-SESSION'!$K$457:$T$464, MATCH("*1k Row*",'Andrew-SESSION'!$B$457:$B$464,0), MATCH("*1st*",'Andrew-SESSION'!$K$7:$T$7,0)),"")</f>
        <v>#N/A</v>
      </c>
      <c r="P308" s="152" t="e">
        <f>IF($A$308='Andrew-SESSION'!$A$457,INDEX('Andrew-SESSION'!$K$457:$T$464, MATCH("*HIIT*",'Andrew-SESSION'!$B$457:$B$464,0), MATCH("*1st*",'Andrew-SESSION'!$K$7:$T$7,0)),"")</f>
        <v>#N/A</v>
      </c>
      <c r="Q308" s="119" t="str">
        <f>INDEX('Andrew-SESSION'!$L$212:$U$457, MATCH("*HIIT*",'Andrew-SESSION'!$B$212:$B$457,0), MATCH("*1st*",'Andrew-SESSION'!$K$7:$T$7,0))</f>
        <v>45/15</v>
      </c>
      <c r="R308" s="119">
        <f>'Andrew-SESSION'!U457</f>
        <v>0</v>
      </c>
      <c r="S308" s="116"/>
      <c r="T308" s="116"/>
      <c r="U308" s="120">
        <f>'Andrew-SESSION'!A458</f>
        <v>0</v>
      </c>
      <c r="V308" s="120">
        <f>'Andrew-SESSION'!A459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IF($A$308='Andrew-SESSION'!$A$457,INDEX('Andrew-SESSION'!$K$457:$T$464, MATCH("*Squat*",'Andrew-SESSION'!$B$457:$B$464,0), MATCH("*1st*",'Andrew-SESSION'!$K$7:$T$7,0)),"")</f>
        <v>#N/A</v>
      </c>
      <c r="D309" s="132" t="e">
        <f>INDEX('Andrew-SESSION'!L$457:U$464, MATCH("*Squat*",'Andrew-SESSION'!$B$457:$B$464,0), MATCH("*1st*",'Andrew-SESSION'!K$7:T$7,0))</f>
        <v>#N/A</v>
      </c>
      <c r="E309" s="131" t="e">
        <f>IF($A$308='Andrew-SESSION'!$A$457,INDEX('Andrew-SESSION'!$K$457:$T$464, MATCH("*Deadlift*",'Andrew-SESSION'!$B$457:$B$464,0), MATCH("*1st*",'Andrew-SESSION'!$K$7:$T$7,0)),"")</f>
        <v>#N/A</v>
      </c>
      <c r="F309" s="131" t="e">
        <f>INDEX('Andrew-SESSION'!$L$457:$U$464, MATCH("*Deadlift*",'Andrew-SESSION'!$B$457:$B$464,0), MATCH("*1st*",'Andrew-SESSION'!$K$7:$T$7,0))</f>
        <v>#N/A</v>
      </c>
      <c r="G309" s="131" t="e">
        <f>IF($A$308='Andrew-SESSION'!$A$457,INDEX('Andrew-SESSION'!$K$457:$T$464, MATCH("*Bench Press*",'Andrew-SESSION'!$B$457:$B$464,0), MATCH("*1st*",'Andrew-SESSION'!$K$7:$T$7,0)),"")</f>
        <v>#N/A</v>
      </c>
      <c r="H309" s="131" t="e">
        <f>INDEX('Andrew-SESSION'!$L$457:$U$464, MATCH("*Bench Press*",'Andrew-SESSION'!$B$457:$B$464,0), MATCH("*1st*",'Andrew-SESSION'!$K$7:$T$7,0))</f>
        <v>#N/A</v>
      </c>
      <c r="I309" s="132" t="e">
        <f>IF($A$308='Andrew-SESSION'!$A$457,INDEX('Andrew-SESSION'!$K$457:$T$464, MATCH("*Military*",'Andrew-SESSION'!$B$457:$B$464,0), MATCH("*1st*",'Andrew-SESSION'!$K$7:$T$7,0)),"")</f>
        <v>#N/A</v>
      </c>
      <c r="J309" s="48" t="e">
        <f>INDEX('Andrew-SESSION'!$L$457:$U$464, MATCH("*Military*",'Andrew-SESSION'!$B$457:$B$464,0), MATCH("*1st*",'Andrew-SESSION'!$K$7:$T$7,0))</f>
        <v>#N/A</v>
      </c>
      <c r="K309" s="131" t="e">
        <f>IF($A$308='Andrew-SESSION'!$A$457,INDEX('Andrew-SESSION'!$K$457:$T$464, MATCH("*Clean *",'Andrew-SESSION'!$B$457:$B$464,0), MATCH("*1st*",'Andrew-SESSION'!$K$7:$T$7,0)),"")</f>
        <v>#N/A</v>
      </c>
      <c r="L309" s="48" t="e">
        <f>INDEX('Andrew-SESSION'!$L$457:$U$464, MATCH("*Clean *",'Andrew-SESSION'!$B$457:$B$464,0), MATCH("*1st*",'Andrew-SESSION'!$K$7:$T$7,0))</f>
        <v>#N/A</v>
      </c>
      <c r="M309" s="131" t="e">
        <f>IF($A$308='Andrew-SESSION'!$A$457,INDEX('Andrew-SESSION'!$K$457:$T$464, MATCH("*Lat Pulldown*",'Andrew-SESSION'!$B$457:$B$464,0), MATCH("*1st*",'Andrew-SESSION'!$K$7:$T$7,0)),"")</f>
        <v>#N/A</v>
      </c>
      <c r="N309" s="48" t="e">
        <f>INDEX('Andrew-SESSION'!$L$457:$U$464, MATCH("*Lat Pulldown*",'Andrew-SESSION'!$B$457:$B$464,0), MATCH("*1st*",'Andrew-SESSION'!$K$7:$T$7,0))</f>
        <v>#N/A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IF($A$308='Andrew-SESSION'!$A$457,INDEX('Andrew-SESSION'!$K$457:$T$464, MATCH("*Squat*",'Andrew-SESSION'!$B$457:$B$464,0), MATCH("*2nd*",'Andrew-SESSION'!$K$7:$T$7,0)),"")</f>
        <v>#N/A</v>
      </c>
      <c r="D310" s="132" t="e">
        <f>INDEX('Andrew-SESSION'!L$457:U$464, MATCH("*Squat*",'Andrew-SESSION'!$B$457:$B$464,0), MATCH("*2nd*",'Andrew-SESSION'!K$7:T$7,0))</f>
        <v>#N/A</v>
      </c>
      <c r="E310" s="131" t="e">
        <f>IF($A$308='Andrew-SESSION'!$A$457,INDEX('Andrew-SESSION'!$K$457:$T$464, MATCH("*Deadlift*",'Andrew-SESSION'!$B$457:$B$464,0), MATCH("*2ND*",'Andrew-SESSION'!$K$7:$T$7,0)),"")</f>
        <v>#N/A</v>
      </c>
      <c r="F310" s="131" t="e">
        <f>INDEX('Andrew-SESSION'!$L$457:$U$464, MATCH("*Deadlift*",'Andrew-SESSION'!$B$457:$B$464,0), MATCH("*2nd*",'Andrew-SESSION'!$K$7:$T$7,0))</f>
        <v>#N/A</v>
      </c>
      <c r="G310" s="131" t="e">
        <f>IF($A$308='Andrew-SESSION'!$A$457,INDEX('Andrew-SESSION'!$K$457:$T$464, MATCH("*Bench Press*",'Andrew-SESSION'!$B$457:$B$464,0), MATCH("*2ND*",'Andrew-SESSION'!$K$7:$T$7,0)),"")</f>
        <v>#N/A</v>
      </c>
      <c r="H310" s="131" t="e">
        <f>INDEX('Andrew-SESSION'!$L$457:$U$464, MATCH("*Bench Press*",'Andrew-SESSION'!$B$457:$B$464,0), MATCH("*2nd*",'Andrew-SESSION'!$K$7:$T$7,0))</f>
        <v>#N/A</v>
      </c>
      <c r="I310" s="132" t="e">
        <f>IF($A$308='Andrew-SESSION'!$A$457,INDEX('Andrew-SESSION'!$K$457:$T$464, MATCH("*Military*",'Andrew-SESSION'!$B$457:$B$464,0), MATCH("*2ND*",'Andrew-SESSION'!$K$7:$T$7,0)),"")</f>
        <v>#N/A</v>
      </c>
      <c r="J310" s="44" t="e">
        <f>INDEX('Andrew-SESSION'!$L$457:$U$464, MATCH("*Military*",'Andrew-SESSION'!$B$457:$B$464,0), MATCH("*2nd*",'Andrew-SESSION'!$K$7:$T$7,0))</f>
        <v>#N/A</v>
      </c>
      <c r="K310" s="131" t="e">
        <f>IF($A$308='Andrew-SESSION'!$A$457,INDEX('Andrew-SESSION'!$K$457:$T$464, MATCH("*Clean *",'Andrew-SESSION'!$B$457:$B$464,0), MATCH("*2ND*",'Andrew-SESSION'!$K$7:$T$7,0)),"")</f>
        <v>#N/A</v>
      </c>
      <c r="L310" s="44" t="e">
        <f>INDEX('Andrew-SESSION'!$L$457:$U$464, MATCH("*Clean *",'Andrew-SESSION'!$B$457:$B$464,0), MATCH("*2nd*",'Andrew-SESSION'!$K$7:$T$7,0))</f>
        <v>#N/A</v>
      </c>
      <c r="M310" s="131" t="e">
        <f>IF($A$308='Andrew-SESSION'!$A$457,INDEX('Andrew-SESSION'!$K$457:$T$464, MATCH("*Lat Pulldown*",'Andrew-SESSION'!$B$457:$B$464,0), MATCH("*2ND*",'Andrew-SESSION'!$K$7:$T$7,0)),"")</f>
        <v>#N/A</v>
      </c>
      <c r="N310" s="44" t="e">
        <f>INDEX('Andrew-SESSION'!$L$457:$U$464, MATCH("*Lat Pulldown*",'Andrew-SESSION'!$B$457:$B$464,0), MATCH("*2nd*",'Andrew-SESSION'!$K$7:$T$7,0))</f>
        <v>#N/A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IF($A$308='Andrew-SESSION'!$A$457,INDEX('Andrew-SESSION'!$K$457:$T$464, MATCH("*Squat*",'Andrew-SESSION'!$B$457:$B$464,0), MATCH("*3rd*",'Andrew-SESSION'!$K$7:$T$7,0)),"")</f>
        <v>#N/A</v>
      </c>
      <c r="D311" s="132" t="e">
        <f>INDEX('Andrew-SESSION'!L$457:U$464, MATCH("*Squat*",'Andrew-SESSION'!$B$457:$B$464,0), MATCH("*3rd*",'Andrew-SESSION'!K$7:T$7,0))</f>
        <v>#N/A</v>
      </c>
      <c r="E311" s="131" t="e">
        <f>IF($A$308='Andrew-SESSION'!$A$457,INDEX('Andrew-SESSION'!$K$457:$T$464, MATCH("*Deadlift*",'Andrew-SESSION'!$B$457:$B$464,0), MATCH("*3rd*",'Andrew-SESSION'!$K$7:$T$7,0)),"")</f>
        <v>#N/A</v>
      </c>
      <c r="F311" s="131" t="e">
        <f>INDEX('Andrew-SESSION'!$L$457:$U$464, MATCH("*Deadlift*",'Andrew-SESSION'!$B$457:$B$464,0), MATCH("*3rd*",'Andrew-SESSION'!$K$7:$T$7,0))</f>
        <v>#N/A</v>
      </c>
      <c r="G311" s="131" t="e">
        <f>IF($A$308='Andrew-SESSION'!$A$457,INDEX('Andrew-SESSION'!$K$457:$T$464, MATCH("*Bench Press*",'Andrew-SESSION'!$B$457:$B$464,0), MATCH("*3rd*",'Andrew-SESSION'!$K$7:$T$7,0)),"")</f>
        <v>#N/A</v>
      </c>
      <c r="H311" s="131" t="e">
        <f>INDEX('Andrew-SESSION'!$L$457:$U$464, MATCH("*Bench Press*",'Andrew-SESSION'!$B$457:$B$464,0), MATCH("*3rd*",'Andrew-SESSION'!$K$7:$T$7,0))</f>
        <v>#N/A</v>
      </c>
      <c r="I311" s="132" t="e">
        <f>IF($A$308='Andrew-SESSION'!$A$457,INDEX('Andrew-SESSION'!$K$457:$T$464, MATCH("*Military*",'Andrew-SESSION'!$B$457:$B$464,0), MATCH("*3rd*",'Andrew-SESSION'!$K$7:$T$7,0)),"")</f>
        <v>#N/A</v>
      </c>
      <c r="J311" s="44" t="e">
        <f>INDEX('Andrew-SESSION'!$L$457:$U$464, MATCH("*Military*",'Andrew-SESSION'!$B$457:$B$464,0), MATCH("*3rd*",'Andrew-SESSION'!$K$7:$T$7,0))</f>
        <v>#N/A</v>
      </c>
      <c r="K311" s="131" t="e">
        <f>IF($A$308='Andrew-SESSION'!$A$457,INDEX('Andrew-SESSION'!$K$457:$T$464, MATCH("*Clean *",'Andrew-SESSION'!$B$457:$B$464,0), MATCH("*3rd*",'Andrew-SESSION'!$K$7:$T$7,0)),"")</f>
        <v>#N/A</v>
      </c>
      <c r="L311" s="44" t="e">
        <f>INDEX('Andrew-SESSION'!$L$457:$U$464, MATCH("*Clean *",'Andrew-SESSION'!$B$457:$B$464,0), MATCH("*3rd*",'Andrew-SESSION'!$K$7:$T$7,0))</f>
        <v>#N/A</v>
      </c>
      <c r="M311" s="131" t="e">
        <f>IF($A$308='Andrew-SESSION'!$A$457,INDEX('Andrew-SESSION'!$K$457:$T$464, MATCH("*Lat Pulldown*",'Andrew-SESSION'!$B$457:$B$464,0), MATCH("*3rd*",'Andrew-SESSION'!$K$7:$T$7,0)),"")</f>
        <v>#N/A</v>
      </c>
      <c r="N311" s="44" t="e">
        <f>INDEX('Andrew-SESSION'!$L$457:$U$464, MATCH("*Lat Pulldown*",'Andrew-SESSION'!$B$457:$B$464,0), MATCH("*3rd*",'Andrew-SESSION'!$K$7:$T$7,0))</f>
        <v>#N/A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IF($A$308='Andrew-SESSION'!$A$457,INDEX('Andrew-SESSION'!$K$457:$T$464, MATCH("*Squat*",'Andrew-SESSION'!$B$457:$B$464,0), MATCH("*4th*",'Andrew-SESSION'!$K$7:$T$7,0)),"")</f>
        <v>#N/A</v>
      </c>
      <c r="D312" s="132" t="e">
        <f>INDEX('Andrew-SESSION'!L$457:U$464, MATCH("*Squat*",'Andrew-SESSION'!$B$457:$B$464,0), MATCH("*4th*",'Andrew-SESSION'!K$7:T$7,0))</f>
        <v>#N/A</v>
      </c>
      <c r="E312" s="131" t="e">
        <f>IF($A$308='Andrew-SESSION'!$A$457,INDEX('Andrew-SESSION'!$K$457:$T$464, MATCH("*Deadlift*",'Andrew-SESSION'!$B$457:$B$464,0), MATCH("*4th*",'Andrew-SESSION'!$K$7:$T$7,0)),"")</f>
        <v>#N/A</v>
      </c>
      <c r="F312" s="131" t="e">
        <f>INDEX('Andrew-SESSION'!$L$457:$U$464, MATCH("*Deadlift*",'Andrew-SESSION'!$B$457:$B$464,0), MATCH("*4th*",'Andrew-SESSION'!$K$7:$T$7,0))</f>
        <v>#N/A</v>
      </c>
      <c r="G312" s="131" t="e">
        <f>IF($A$308='Andrew-SESSION'!$A$457,INDEX('Andrew-SESSION'!$K$457:$T$464, MATCH("*Bench Press*",'Andrew-SESSION'!$B$457:$B$464,0), MATCH("*4th*",'Andrew-SESSION'!$K$7:$T$7,0)),"")</f>
        <v>#N/A</v>
      </c>
      <c r="H312" s="131" t="e">
        <f>INDEX('Andrew-SESSION'!$L$457:$U$464, MATCH("*Bench Press*",'Andrew-SESSION'!$B$457:$B$464,0), MATCH("*4th*",'Andrew-SESSION'!$K$7:$T$7,0))</f>
        <v>#N/A</v>
      </c>
      <c r="I312" s="132" t="e">
        <f>IF($A$308='Andrew-SESSION'!$A$457,INDEX('Andrew-SESSION'!$K$457:$T$464, MATCH("*Military*",'Andrew-SESSION'!$B$457:$B$464,0), MATCH("*4th*",'Andrew-SESSION'!$K$7:$T$7,0)),"")</f>
        <v>#N/A</v>
      </c>
      <c r="J312" s="44" t="e">
        <f>INDEX('Andrew-SESSION'!$L$457:$U$464, MATCH("*Military*",'Andrew-SESSION'!$B$457:$B$464,0), MATCH("*4th*",'Andrew-SESSION'!$K$7:$T$7,0))</f>
        <v>#N/A</v>
      </c>
      <c r="K312" s="131" t="e">
        <f>IF($A$308='Andrew-SESSION'!$A$457,INDEX('Andrew-SESSION'!$K$457:$T$464, MATCH("*Clean *",'Andrew-SESSION'!$B$457:$B$464,0), MATCH("*4th*",'Andrew-SESSION'!$K$7:$T$7,0)),"")</f>
        <v>#N/A</v>
      </c>
      <c r="L312" s="44" t="e">
        <f>INDEX('Andrew-SESSION'!$L$457:$U$464, MATCH("*Clean *",'Andrew-SESSION'!$B$457:$B$464,0), MATCH("*4th*",'Andrew-SESSION'!$K$7:$T$7,0))</f>
        <v>#N/A</v>
      </c>
      <c r="M312" s="131" t="e">
        <f>IF($A$308='Andrew-SESSION'!$A$457,INDEX('Andrew-SESSION'!$K$457:$T$464, MATCH("*Lat Pulldown*",'Andrew-SESSION'!$B$457:$B$464,0), MATCH("*4th*",'Andrew-SESSION'!$K$7:$T$7,0)),"")</f>
        <v>#N/A</v>
      </c>
      <c r="N312" s="44" t="e">
        <f>INDEX('Andrew-SESSION'!$L$457:$U$464, MATCH("*Lat Pulldown*",'Andrew-SESSION'!$B$457:$B$464,0), MATCH("*4th*",'Andrew-SESSION'!$K$7:$T$7,0))</f>
        <v>#N/A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IF($A$308='Andrew-SESSION'!$A$457,INDEX('Andrew-SESSION'!$K$457:$T$464, MATCH("*Squat*",'Andrew-SESSION'!$B$457:$B$464,0), MATCH("*5th*",'Andrew-SESSION'!$K$7:$T$7,0)),"")</f>
        <v>#N/A</v>
      </c>
      <c r="D313" s="132" t="e">
        <f>INDEX('Andrew-SESSION'!L$457:U$464, MATCH("*Squat*",'Andrew-SESSION'!$B$457:$B$464,0), MATCH("*5th*",'Andrew-SESSION'!K$7:T$7,0))</f>
        <v>#N/A</v>
      </c>
      <c r="E313" s="131" t="e">
        <f>IF($A$308='Andrew-SESSION'!$A$457,INDEX('Andrew-SESSION'!$K$457:$T$464, MATCH("*Deadlift*",'Andrew-SESSION'!$B$457:$B$464,0), MATCH("*5th*",'Andrew-SESSION'!$K$7:$T$7,0)),"")</f>
        <v>#N/A</v>
      </c>
      <c r="F313" s="131" t="e">
        <f>INDEX('Andrew-SESSION'!$L$457:$U$464, MATCH("*Deadlift*",'Andrew-SESSION'!$B$457:$B$464,0), MATCH("*5th*",'Andrew-SESSION'!$K$7:$T$7,0))</f>
        <v>#N/A</v>
      </c>
      <c r="G313" s="131" t="e">
        <f>IF($A$308='Andrew-SESSION'!$A$457,INDEX('Andrew-SESSION'!$K$457:$T$464, MATCH("*Bench Press*",'Andrew-SESSION'!$B$457:$B$464,0), MATCH("*5th*",'Andrew-SESSION'!$K$7:$T$7,0)),"")</f>
        <v>#N/A</v>
      </c>
      <c r="H313" s="131" t="e">
        <f>INDEX('Andrew-SESSION'!$L$457:$U$464, MATCH("*Bench Press*",'Andrew-SESSION'!$B$457:$B$464,0), MATCH("*5th*",'Andrew-SESSION'!$K$7:$T$7,0))</f>
        <v>#N/A</v>
      </c>
      <c r="I313" s="132" t="e">
        <f>IF($A$308='Andrew-SESSION'!$A$457,INDEX('Andrew-SESSION'!$K$457:$T$464, MATCH("*Military*",'Andrew-SESSION'!$B$457:$B$464,0), MATCH("*5th*",'Andrew-SESSION'!$K$7:$T$7,0)),"")</f>
        <v>#N/A</v>
      </c>
      <c r="J313" s="44" t="e">
        <f>INDEX('Andrew-SESSION'!$L$457:$U$464, MATCH("*Military*",'Andrew-SESSION'!$B$457:$B$464,0), MATCH("*5th*",'Andrew-SESSION'!$K$7:$T$7,0))</f>
        <v>#N/A</v>
      </c>
      <c r="K313" s="131" t="e">
        <f>IF($A$308='Andrew-SESSION'!$A$457,INDEX('Andrew-SESSION'!$K$457:$T$464, MATCH("*Clean *",'Andrew-SESSION'!$B$457:$B$464,0), MATCH("*5th*",'Andrew-SESSION'!$K$7:$T$7,0)),"")</f>
        <v>#N/A</v>
      </c>
      <c r="L313" s="44" t="e">
        <f>INDEX('Andrew-SESSION'!$L$457:$U$464, MATCH("*Clean *",'Andrew-SESSION'!$B$457:$B$464,0), MATCH("*5th*",'Andrew-SESSION'!$K$7:$T$7,0))</f>
        <v>#N/A</v>
      </c>
      <c r="M313" s="131" t="e">
        <f>IF($A$308='Andrew-SESSION'!$A$457,INDEX('Andrew-SESSION'!$K$457:$T$464, MATCH("*Lat Pulldown*",'Andrew-SESSION'!$B$457:$B$464,0), MATCH("*5th*",'Andrew-SESSION'!$K$7:$T$7,0)),"")</f>
        <v>#N/A</v>
      </c>
      <c r="N313" s="44" t="e">
        <f>INDEX('Andrew-SESSION'!$L$457:$U$464, MATCH("*Lat Pulldown*",'Andrew-SESSION'!$B$457:$B$464,0), MATCH("*5th*",'Andrew-SESSION'!$K$7:$T$7,0))</f>
        <v>#N/A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'Andrew-SESSION'!A457</f>
        <v>0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 t="e">
        <f>MAX(G315:G319)</f>
        <v>#N/A</v>
      </c>
      <c r="H314" s="116" t="e">
        <f t="array" ref="H314">MAX(IF(G315:G319=G314,H315:H319))</f>
        <v>#N/A</v>
      </c>
      <c r="I314" s="116" t="e">
        <f>MAX(I315:I319)</f>
        <v>#N/A</v>
      </c>
      <c r="J314" s="116" t="e">
        <f t="array" ref="J314">MAX(IF(I315:I319=I314,J315:J319))</f>
        <v>#N/A</v>
      </c>
      <c r="K314" s="116" t="e">
        <f>MAX(K315:K319)</f>
        <v>#N/A</v>
      </c>
      <c r="L314" s="116" t="e">
        <f t="array" ref="L314">MAX(IF(K315:K319=K314,L315:L319))</f>
        <v>#N/A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IF($A$314='Andrew-SESSION'!$A$466,INDEX('Andrew-SESSION'!$K$466:$T$473, MATCH("*1k Row*",'Andrew-SESSION'!$B$466:$B$473,0), MATCH("*1st*",'Andrew-SESSION'!$K$7:$T$7,0)),"")</f>
        <v>#N/A</v>
      </c>
      <c r="P314" s="152" t="e">
        <f>IF($A$314='Andrew-SESSION'!$A$466,INDEX('Andrew-SESSION'!$K$466:$T$473, MATCH("*HIIT*",'Andrew-SESSION'!$B$466:$B$473,0), MATCH("*1st*",'Andrew-SESSION'!$K$7:$T$7,0)),"")</f>
        <v>#N/A</v>
      </c>
      <c r="Q314" s="119" t="e">
        <f>INDEX('Andrew-SESSION'!$L$466:$U$473, MATCH("*HIIT*",'Andrew-SESSION'!$B$466:$B$473,0), MATCH("*1st*",'Andrew-SESSION'!$K$7:$T$7,0))</f>
        <v>#N/A</v>
      </c>
      <c r="R314" s="119">
        <f>'Andrew-SESSION'!U466</f>
        <v>0</v>
      </c>
      <c r="S314" s="116"/>
      <c r="T314" s="116"/>
      <c r="U314" s="120">
        <f>'Andrew-SESSION'!A467</f>
        <v>0</v>
      </c>
      <c r="V314" s="120">
        <f>'Andrew-SESSION'!A468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IF($A$314='Andrew-SESSION'!$A$466,INDEX('Andrew-SESSION'!$K$466:$T$473, MATCH("*Squat*",'Andrew-SESSION'!$B$466:$B$473,0), MATCH("*1st*",'Andrew-SESSION'!$K$7:$T$7,0)),"")</f>
        <v>#N/A</v>
      </c>
      <c r="D315" s="132" t="e">
        <f>INDEX('Andrew-SESSION'!L$466:U$473, MATCH("*Squat*",'Andrew-SESSION'!$B$466:$B$473,0), MATCH("*1st*",'Andrew-SESSION'!K$7:T$7,0))</f>
        <v>#N/A</v>
      </c>
      <c r="E315" s="131" t="e">
        <f>IF($A$314='Andrew-SESSION'!$A$466,INDEX('Andrew-SESSION'!$K$466:$T$473, MATCH("*Deadlift*",'Andrew-SESSION'!$B$466:$B$473,0), MATCH("*1st*",'Andrew-SESSION'!$K$7:$T$7,0)),"")</f>
        <v>#N/A</v>
      </c>
      <c r="F315" s="131" t="e">
        <f>INDEX('Andrew-SESSION'!$L$466:$U$473, MATCH("*Deadlift*",'Andrew-SESSION'!$B$466:$B$473,0), MATCH("*1st*",'Andrew-SESSION'!$K$7:$T$7,0))</f>
        <v>#N/A</v>
      </c>
      <c r="G315" s="131" t="e">
        <f>IF($A$314='Andrew-SESSION'!$A$466,INDEX('Andrew-SESSION'!$K$466:$T$473, MATCH("*Bench Press*",'Andrew-SESSION'!$B$466:$B$473,0), MATCH("*1st*",'Andrew-SESSION'!$K$7:$T$7,0)),"")</f>
        <v>#N/A</v>
      </c>
      <c r="H315" s="131" t="e">
        <f>INDEX('Andrew-SESSION'!$L$466:$U$473, MATCH("*Bench Press*",'Andrew-SESSION'!$B$466:$B$473,0), MATCH("*1st*",'Andrew-SESSION'!$K$7:$T$7,0))</f>
        <v>#N/A</v>
      </c>
      <c r="I315" s="132" t="e">
        <f>IF($A$314='Andrew-SESSION'!$A$466,INDEX('Andrew-SESSION'!$K$466:$T$473, MATCH("*Military*",'Andrew-SESSION'!$B$466:$B$473,0), MATCH("*1st*",'Andrew-SESSION'!$K$7:$T$7,0)),"")</f>
        <v>#N/A</v>
      </c>
      <c r="J315" s="48" t="e">
        <f>INDEX('Andrew-SESSION'!$L$466:$U$473, MATCH("*Military*",'Andrew-SESSION'!$B$466:$B$473,0), MATCH("*1st*",'Andrew-SESSION'!$K$7:$T$7,0))</f>
        <v>#N/A</v>
      </c>
      <c r="K315" s="131" t="e">
        <f>IF($A$314='Andrew-SESSION'!$A$466,INDEX('Andrew-SESSION'!$K$466:$T$473, MATCH("*Clean *",'Andrew-SESSION'!$B$466:$B$473,0), MATCH("*1st*",'Andrew-SESSION'!$K$7:$T$7,0)),"")</f>
        <v>#N/A</v>
      </c>
      <c r="L315" s="48" t="e">
        <f>INDEX('Andrew-SESSION'!$L$466:$U$473, MATCH("*Clean *",'Andrew-SESSION'!$B$466:$B$473,0), MATCH("*1st*",'Andrew-SESSION'!$K$7:$T$7,0))</f>
        <v>#N/A</v>
      </c>
      <c r="M315" s="131" t="e">
        <f>IF($A$314='Andrew-SESSION'!$A$466,INDEX('Andrew-SESSION'!$K$466:$T$473, MATCH("*Lat Pulldown*",'Andrew-SESSION'!$B$466:$B$473,0), MATCH("*1st*",'Andrew-SESSION'!$K$7:$T$7,0)),"")</f>
        <v>#N/A</v>
      </c>
      <c r="N315" s="48" t="e">
        <f>INDEX('Andrew-SESSION'!$L$466:$U$473, MATCH("*Lat Pulldown*",'Andrew-SESSION'!$B$466:$B$473,0), MATCH("*1st*",'Andrew-SESSION'!$K$7:$T$7,0))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IF($A$314='Andrew-SESSION'!$A$466,INDEX('Andrew-SESSION'!$K$466:$T$473, MATCH("*Squat*",'Andrew-SESSION'!$B$466:$B$473,0), MATCH("*2nd*",'Andrew-SESSION'!$K$7:$T$7,0)),"")</f>
        <v>#N/A</v>
      </c>
      <c r="D316" s="132" t="e">
        <f>INDEX('Andrew-SESSION'!L$466:U$473, MATCH("*Squat*",'Andrew-SESSION'!$B$466:$B$473,0), MATCH("*2nd*",'Andrew-SESSION'!K$7:T$7,0))</f>
        <v>#N/A</v>
      </c>
      <c r="E316" s="131" t="e">
        <f>IF($A$314='Andrew-SESSION'!$A$466,INDEX('Andrew-SESSION'!$K$466:$T$473, MATCH("*Deadlift*",'Andrew-SESSION'!$B$466:$B$473,0), MATCH("*2ND*",'Andrew-SESSION'!$K$7:$T$7,0)),"")</f>
        <v>#N/A</v>
      </c>
      <c r="F316" s="131" t="e">
        <f>INDEX('Andrew-SESSION'!$L$466:$U$473, MATCH("*Deadlift*",'Andrew-SESSION'!$B$466:$B$473,0), MATCH("*2nd*",'Andrew-SESSION'!$K$7:$T$7,0))</f>
        <v>#N/A</v>
      </c>
      <c r="G316" s="131" t="e">
        <f>IF($A$314='Andrew-SESSION'!$A$466,INDEX('Andrew-SESSION'!$K$466:$T$473, MATCH("*Bench Press*",'Andrew-SESSION'!$B$466:$B$473,0), MATCH("*2ND*",'Andrew-SESSION'!$K$7:$T$7,0)),"")</f>
        <v>#N/A</v>
      </c>
      <c r="H316" s="131" t="e">
        <f>INDEX('Andrew-SESSION'!$L$466:$U$473, MATCH("*Bench Press*",'Andrew-SESSION'!$B$466:$B$473,0), MATCH("*2nd*",'Andrew-SESSION'!$K$7:$T$7,0))</f>
        <v>#N/A</v>
      </c>
      <c r="I316" s="132" t="e">
        <f>IF($A$314='Andrew-SESSION'!$A$466,INDEX('Andrew-SESSION'!$K$466:$T$473, MATCH("*Military*",'Andrew-SESSION'!$B$466:$B$473,0), MATCH("*2ND*",'Andrew-SESSION'!$K$7:$T$7,0)),"")</f>
        <v>#N/A</v>
      </c>
      <c r="J316" s="44" t="e">
        <f>INDEX('Andrew-SESSION'!$L$466:$U$473, MATCH("*Military*",'Andrew-SESSION'!$B$466:$B$473,0), MATCH("*2nd*",'Andrew-SESSION'!$K$7:$T$7,0))</f>
        <v>#N/A</v>
      </c>
      <c r="K316" s="131" t="e">
        <f>IF($A$314='Andrew-SESSION'!$A$466,INDEX('Andrew-SESSION'!$K$466:$T$473, MATCH("*Clean *",'Andrew-SESSION'!$B$466:$B$473,0), MATCH("*2ND*",'Andrew-SESSION'!$K$7:$T$7,0)),"")</f>
        <v>#N/A</v>
      </c>
      <c r="L316" s="44" t="e">
        <f>INDEX('Andrew-SESSION'!$L$466:$U$473, MATCH("*Clean *",'Andrew-SESSION'!$B$466:$B$473,0), MATCH("*2nd*",'Andrew-SESSION'!$K$7:$T$7,0))</f>
        <v>#N/A</v>
      </c>
      <c r="M316" s="131" t="e">
        <f>IF($A$314='Andrew-SESSION'!$A$466,INDEX('Andrew-SESSION'!$K$466:$T$473, MATCH("*Lat Pulldown*",'Andrew-SESSION'!$B$466:$B$473,0), MATCH("*2ND*",'Andrew-SESSION'!$K$7:$T$7,0)),"")</f>
        <v>#N/A</v>
      </c>
      <c r="N316" s="44" t="e">
        <f>INDEX('Andrew-SESSION'!$L$466:$U$473, MATCH("*Lat Pulldown*",'Andrew-SESSION'!$B$466:$B$473,0), MATCH("*2nd*",'Andrew-SESSION'!$K$7:$T$7,0))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IF($A$314='Andrew-SESSION'!$A$466,INDEX('Andrew-SESSION'!$K$466:$T$473, MATCH("*Squat*",'Andrew-SESSION'!$B$466:$B$473,0), MATCH("*3rd*",'Andrew-SESSION'!$K$7:$T$7,0)),"")</f>
        <v>#N/A</v>
      </c>
      <c r="D317" s="132" t="e">
        <f>INDEX('Andrew-SESSION'!L$466:U$473, MATCH("*Squat*",'Andrew-SESSION'!$B$466:$B$473,0), MATCH("*3rd*",'Andrew-SESSION'!K$7:T$7,0))</f>
        <v>#N/A</v>
      </c>
      <c r="E317" s="131" t="e">
        <f>IF($A$314='Andrew-SESSION'!$A$466,INDEX('Andrew-SESSION'!$K$466:$T$473, MATCH("*Deadlift*",'Andrew-SESSION'!$B$466:$B$473,0), MATCH("*3rd*",'Andrew-SESSION'!$K$7:$T$7,0)),"")</f>
        <v>#N/A</v>
      </c>
      <c r="F317" s="131" t="e">
        <f>INDEX('Andrew-SESSION'!$L$466:$U$473, MATCH("*Deadlift*",'Andrew-SESSION'!$B$466:$B$473,0), MATCH("*3rd*",'Andrew-SESSION'!$K$7:$T$7,0))</f>
        <v>#N/A</v>
      </c>
      <c r="G317" s="131" t="e">
        <f>IF($A$314='Andrew-SESSION'!$A$466,INDEX('Andrew-SESSION'!$K$466:$T$473, MATCH("*Bench Press*",'Andrew-SESSION'!$B$466:$B$473,0), MATCH("*3rd*",'Andrew-SESSION'!$K$7:$T$7,0)),"")</f>
        <v>#N/A</v>
      </c>
      <c r="H317" s="131" t="e">
        <f>INDEX('Andrew-SESSION'!$L$466:$U$473, MATCH("*Bench Press*",'Andrew-SESSION'!$B$466:$B$473,0), MATCH("*3rd*",'Andrew-SESSION'!$K$7:$T$7,0))</f>
        <v>#N/A</v>
      </c>
      <c r="I317" s="132" t="e">
        <f>IF($A$314='Andrew-SESSION'!$A$466,INDEX('Andrew-SESSION'!$K$466:$T$473, MATCH("*Military*",'Andrew-SESSION'!$B$466:$B$473,0), MATCH("*3rd*",'Andrew-SESSION'!$K$7:$T$7,0)),"")</f>
        <v>#N/A</v>
      </c>
      <c r="J317" s="44" t="e">
        <f>INDEX('Andrew-SESSION'!$L$466:$U$473, MATCH("*Military*",'Andrew-SESSION'!$B$466:$B$473,0), MATCH("*3rd*",'Andrew-SESSION'!$K$7:$T$7,0))</f>
        <v>#N/A</v>
      </c>
      <c r="K317" s="131" t="e">
        <f>IF($A$314='Andrew-SESSION'!$A$466,INDEX('Andrew-SESSION'!$K$466:$T$473, MATCH("*Clean *",'Andrew-SESSION'!$B$466:$B$473,0), MATCH("*3rd*",'Andrew-SESSION'!$K$7:$T$7,0)),"")</f>
        <v>#N/A</v>
      </c>
      <c r="L317" s="44" t="e">
        <f>INDEX('Andrew-SESSION'!$L$466:$U$473, MATCH("*Clean *",'Andrew-SESSION'!$B$466:$B$473,0), MATCH("*3rd*",'Andrew-SESSION'!$K$7:$T$7,0))</f>
        <v>#N/A</v>
      </c>
      <c r="M317" s="131" t="e">
        <f>IF($A$314='Andrew-SESSION'!$A$466,INDEX('Andrew-SESSION'!$K$466:$T$473, MATCH("*Lat Pulldown*",'Andrew-SESSION'!$B$466:$B$473,0), MATCH("*3rd*",'Andrew-SESSION'!$K$7:$T$7,0)),"")</f>
        <v>#N/A</v>
      </c>
      <c r="N317" s="44" t="e">
        <f>INDEX('Andrew-SESSION'!$L$466:$U$473, MATCH("*Lat Pulldown*",'Andrew-SESSION'!$B$466:$B$473,0), MATCH("*3rd*",'Andrew-SESSION'!$K$7:$T$7,0))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IF($A$314='Andrew-SESSION'!$A$466,INDEX('Andrew-SESSION'!$K$466:$T$473, MATCH("*Squat*",'Andrew-SESSION'!$B$466:$B$473,0), MATCH("*4th*",'Andrew-SESSION'!$K$7:$T$7,0)),"")</f>
        <v>#N/A</v>
      </c>
      <c r="D318" s="132" t="e">
        <f>INDEX('Andrew-SESSION'!L$466:U$473, MATCH("*Squat*",'Andrew-SESSION'!$B$466:$B$473,0), MATCH("*4th*",'Andrew-SESSION'!K$7:T$7,0))</f>
        <v>#N/A</v>
      </c>
      <c r="E318" s="131" t="e">
        <f>IF($A$314='Andrew-SESSION'!$A$466,INDEX('Andrew-SESSION'!$K$466:$T$473, MATCH("*Deadlift*",'Andrew-SESSION'!$B$466:$B$473,0), MATCH("*4th*",'Andrew-SESSION'!$K$7:$T$7,0)),"")</f>
        <v>#N/A</v>
      </c>
      <c r="F318" s="131" t="e">
        <f>INDEX('Andrew-SESSION'!$L$466:$U$473, MATCH("*Deadlift*",'Andrew-SESSION'!$B$466:$B$473,0), MATCH("*4th*",'Andrew-SESSION'!$K$7:$T$7,0))</f>
        <v>#N/A</v>
      </c>
      <c r="G318" s="131" t="e">
        <f>IF($A$314='Andrew-SESSION'!$A$466,INDEX('Andrew-SESSION'!$K$466:$T$473, MATCH("*Bench Press*",'Andrew-SESSION'!$B$466:$B$473,0), MATCH("*4th*",'Andrew-SESSION'!$K$7:$T$7,0)),"")</f>
        <v>#N/A</v>
      </c>
      <c r="H318" s="131" t="e">
        <f>INDEX('Andrew-SESSION'!$L$466:$U$473, MATCH("*Bench Press*",'Andrew-SESSION'!$B$466:$B$473,0), MATCH("*4th*",'Andrew-SESSION'!$K$7:$T$7,0))</f>
        <v>#N/A</v>
      </c>
      <c r="I318" s="132" t="e">
        <f>IF($A$314='Andrew-SESSION'!$A$466,INDEX('Andrew-SESSION'!$K$466:$T$473, MATCH("*Military*",'Andrew-SESSION'!$B$466:$B$473,0), MATCH("*4th*",'Andrew-SESSION'!$K$7:$T$7,0)),"")</f>
        <v>#N/A</v>
      </c>
      <c r="J318" s="44" t="e">
        <f>INDEX('Andrew-SESSION'!$L$466:$U$473, MATCH("*Military*",'Andrew-SESSION'!$B$466:$B$473,0), MATCH("*4th*",'Andrew-SESSION'!$K$7:$T$7,0))</f>
        <v>#N/A</v>
      </c>
      <c r="K318" s="131" t="e">
        <f>IF($A$314='Andrew-SESSION'!$A$466,INDEX('Andrew-SESSION'!$K$466:$T$473, MATCH("*Clean *",'Andrew-SESSION'!$B$466:$B$473,0), MATCH("*4th*",'Andrew-SESSION'!$K$7:$T$7,0)),"")</f>
        <v>#N/A</v>
      </c>
      <c r="L318" s="44" t="e">
        <f>INDEX('Andrew-SESSION'!$L$466:$U$473, MATCH("*Clean *",'Andrew-SESSION'!$B$466:$B$473,0), MATCH("*4th*",'Andrew-SESSION'!$K$7:$T$7,0))</f>
        <v>#N/A</v>
      </c>
      <c r="M318" s="131" t="e">
        <f>IF($A$314='Andrew-SESSION'!$A$466,INDEX('Andrew-SESSION'!$K$466:$T$473, MATCH("*Lat Pulldown*",'Andrew-SESSION'!$B$466:$B$473,0), MATCH("*4th*",'Andrew-SESSION'!$K$7:$T$7,0)),"")</f>
        <v>#N/A</v>
      </c>
      <c r="N318" s="44" t="e">
        <f>INDEX('Andrew-SESSION'!$L$466:$U$473, MATCH("*Lat Pulldown*",'Andrew-SESSION'!$B$466:$B$473,0), MATCH("*4th*",'Andrew-SESSION'!$K$7:$T$7,0))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IF($A$314='Andrew-SESSION'!$A$466,INDEX('Andrew-SESSION'!$K$466:$T$473, MATCH("*Squat*",'Andrew-SESSION'!$B$466:$B$473,0), MATCH("*5th*",'Andrew-SESSION'!$K$7:$T$7,0)),"")</f>
        <v>#N/A</v>
      </c>
      <c r="D319" s="132" t="e">
        <f>INDEX('Andrew-SESSION'!L$466:U$473, MATCH("*Squat*",'Andrew-SESSION'!$B$466:$B$473,0), MATCH("*5th*",'Andrew-SESSION'!K$7:T$7,0))</f>
        <v>#N/A</v>
      </c>
      <c r="E319" s="131" t="e">
        <f>IF($A$314='Andrew-SESSION'!$A$466,INDEX('Andrew-SESSION'!$K$466:$T$473, MATCH("*Deadlift*",'Andrew-SESSION'!$B$466:$B$473,0), MATCH("*5th*",'Andrew-SESSION'!$K$7:$T$7,0)),"")</f>
        <v>#N/A</v>
      </c>
      <c r="F319" s="131" t="e">
        <f>INDEX('Andrew-SESSION'!$L$466:$U$473, MATCH("*Deadlift*",'Andrew-SESSION'!$B$466:$B$473,0), MATCH("*5th*",'Andrew-SESSION'!$K$7:$T$7,0))</f>
        <v>#N/A</v>
      </c>
      <c r="G319" s="131" t="e">
        <f>IF($A$314='Andrew-SESSION'!$A$466,INDEX('Andrew-SESSION'!$K$466:$T$473, MATCH("*Bench Press*",'Andrew-SESSION'!$B$466:$B$473,0), MATCH("*5th*",'Andrew-SESSION'!$K$7:$T$7,0)),"")</f>
        <v>#N/A</v>
      </c>
      <c r="H319" s="131" t="e">
        <f>INDEX('Andrew-SESSION'!$L$466:$U$473, MATCH("*Bench Press*",'Andrew-SESSION'!$B$466:$B$473,0), MATCH("*5th*",'Andrew-SESSION'!$K$7:$T$7,0))</f>
        <v>#N/A</v>
      </c>
      <c r="I319" s="132" t="e">
        <f>IF($A$314='Andrew-SESSION'!$A$466,INDEX('Andrew-SESSION'!$K$466:$T$473, MATCH("*Military*",'Andrew-SESSION'!$B$466:$B$473,0), MATCH("*5th*",'Andrew-SESSION'!$K$7:$T$7,0)),"")</f>
        <v>#N/A</v>
      </c>
      <c r="J319" s="44" t="e">
        <f>INDEX('Andrew-SESSION'!$L$466:$U$473, MATCH("*Military*",'Andrew-SESSION'!$B$466:$B$473,0), MATCH("*5th*",'Andrew-SESSION'!$K$7:$T$7,0))</f>
        <v>#N/A</v>
      </c>
      <c r="K319" s="131" t="e">
        <f>IF($A$314='Andrew-SESSION'!$A$466,INDEX('Andrew-SESSION'!$K$466:$T$473, MATCH("*Clean *",'Andrew-SESSION'!$B$466:$B$473,0), MATCH("*5th*",'Andrew-SESSION'!$K$7:$T$7,0)),"")</f>
        <v>#N/A</v>
      </c>
      <c r="L319" s="44" t="e">
        <f>INDEX('Andrew-SESSION'!$L$466:$U$473, MATCH("*Clean *",'Andrew-SESSION'!$B$466:$B$473,0), MATCH("*5th*",'Andrew-SESSION'!$K$7:$T$7,0))</f>
        <v>#N/A</v>
      </c>
      <c r="M319" s="131" t="e">
        <f>IF($A$314='Andrew-SESSION'!$A$466,INDEX('Andrew-SESSION'!$K$466:$T$473, MATCH("*Lat Pulldown*",'Andrew-SESSION'!$B$466:$B$473,0), MATCH("*5th*",'Andrew-SESSION'!$K$7:$T$7,0)),"")</f>
        <v>#N/A</v>
      </c>
      <c r="N319" s="44" t="e">
        <f>INDEX('Andrew-SESSION'!$L$466:$U$473, MATCH("*Lat Pulldown*",'Andrew-SESSION'!$B$466:$B$473,0), MATCH("*5th*",'Andrew-SESSION'!$K$7:$T$7,0))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'Andrew-SESSION'!A466</f>
        <v>0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IF($A$320='Andrew-SESSION'!$A$475,INDEX('Andrew-SESSION'!$K$475:$T$482, MATCH("*1k Row*",'Andrew-SESSION'!$B$475:$B$482,0), MATCH("*1st*",'Andrew-SESSION'!$K$7:$T$7,0)),"")</f>
        <v>#N/A</v>
      </c>
      <c r="P320" s="152" t="e">
        <f>IF($A$320='Andrew-SESSION'!$A$475,INDEX('Andrew-SESSION'!$K$475:$T$482, MATCH("*HIIT*",'Andrew-SESSION'!$B$475:$B$482,0), MATCH("*1st*",'Andrew-SESSION'!$K$7:$T$7,0)),"")</f>
        <v>#N/A</v>
      </c>
      <c r="Q320" s="119" t="e">
        <f>INDEX('Andrew-SESSION'!$L$475:$U$482, MATCH("*HIIT*",'Andrew-SESSION'!$B$475:$B$482,0), MATCH("*1st*",'Andrew-SESSION'!$K$7:$T$7,0))</f>
        <v>#N/A</v>
      </c>
      <c r="R320" s="119">
        <f>'Andrew-SESSION'!U475</f>
        <v>0</v>
      </c>
      <c r="S320" s="116"/>
      <c r="T320" s="116"/>
      <c r="U320" s="120">
        <f>'Andrew-SESSION'!A476</f>
        <v>0</v>
      </c>
      <c r="V320" s="120">
        <f>'Andrew-SESSION'!A477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IF($A$320='Andrew-SESSION'!$A$475,INDEX('Andrew-SESSION'!$K$475:$T$482, MATCH("*Squat*",'Andrew-SESSION'!$B$475:$B$482,0), MATCH("*1st*",'Andrew-SESSION'!$K$7:$T$7,0)),"")</f>
        <v>#N/A</v>
      </c>
      <c r="D321" s="132" t="e">
        <f>INDEX('Andrew-SESSION'!L$475:U$482, MATCH("*Squat*",'Andrew-SESSION'!$B$475:$B$482,0), MATCH("*1st*",'Andrew-SESSION'!K$7:T$7,0))</f>
        <v>#N/A</v>
      </c>
      <c r="E321" s="131" t="e">
        <f>IF($A$320='Andrew-SESSION'!$A$475,INDEX('Andrew-SESSION'!$K$475:$T$482, MATCH("*Deadlift*",'Andrew-SESSION'!$B$475:$B$482,0), MATCH("*1st*",'Andrew-SESSION'!$K$7:$T$7,0)),"")</f>
        <v>#N/A</v>
      </c>
      <c r="F321" s="131" t="e">
        <f>INDEX('Andrew-SESSION'!$L$475:$U$482, MATCH("*Deadlift*",'Andrew-SESSION'!$B$475:$B$482,0), MATCH("*1st*",'Andrew-SESSION'!$K$7:$T$7,0))</f>
        <v>#N/A</v>
      </c>
      <c r="G321" s="131" t="e">
        <f>IF($A$320='Andrew-SESSION'!$A$475,INDEX('Andrew-SESSION'!$K$475:$T$482, MATCH("*Bench Press*",'Andrew-SESSION'!$B$475:$B$482,0), MATCH("*1st*",'Andrew-SESSION'!$K$7:$T$7,0)),"")</f>
        <v>#N/A</v>
      </c>
      <c r="H321" s="131" t="e">
        <f>INDEX('Andrew-SESSION'!$L$475:$U$482, MATCH("*Bench Press*",'Andrew-SESSION'!$B$475:$B$482,0), MATCH("*1st*",'Andrew-SESSION'!$K$7:$T$7,0))</f>
        <v>#N/A</v>
      </c>
      <c r="I321" s="132" t="e">
        <f>IF($A$320='Andrew-SESSION'!$A$475,INDEX('Andrew-SESSION'!$K$475:$T$482, MATCH("*Military*",'Andrew-SESSION'!$B$475:$B$482,0), MATCH("*1st*",'Andrew-SESSION'!$K$7:$T$7,0)),"")</f>
        <v>#N/A</v>
      </c>
      <c r="J321" s="48" t="e">
        <f>INDEX('Andrew-SESSION'!$L$475:$U$482, MATCH("*Military*",'Andrew-SESSION'!$B$475:$B$482,0), MATCH("*1st*",'Andrew-SESSION'!$K$7:$T$7,0))</f>
        <v>#N/A</v>
      </c>
      <c r="K321" s="131" t="e">
        <f>IF($A$320='Andrew-SESSION'!$A$475,INDEX('Andrew-SESSION'!$K$475:$T$482, MATCH("*Clean *",'Andrew-SESSION'!$B$475:$B$482,0), MATCH("*1st*",'Andrew-SESSION'!$K$7:$T$7,0)),"")</f>
        <v>#N/A</v>
      </c>
      <c r="L321" s="48" t="e">
        <f>INDEX('Andrew-SESSION'!$L$475:$U$482, MATCH("*Clean *",'Andrew-SESSION'!$B$475:$B$482,0), MATCH("*1st*",'Andrew-SESSION'!$K$7:$T$7,0))</f>
        <v>#N/A</v>
      </c>
      <c r="M321" s="131" t="e">
        <f>IF($A$320='Andrew-SESSION'!$A$475,INDEX('Andrew-SESSION'!$K$475:$T$482, MATCH("*Lat Pulldown*",'Andrew-SESSION'!$B$475:$B$482,0), MATCH("*1st*",'Andrew-SESSION'!$K$7:$T$7,0)),"")</f>
        <v>#N/A</v>
      </c>
      <c r="N321" s="48" t="e">
        <f>INDEX('Andrew-SESSION'!$L$475:$U$482, MATCH("*Lat Pulldown*",'Andrew-SESSION'!$B$475:$B$482,0), MATCH("*1st*",'Andrew-SESSION'!$K$7:$T$7,0))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IF($A$320='Andrew-SESSION'!$A$475,INDEX('Andrew-SESSION'!$K$475:$T$482, MATCH("*Squat*",'Andrew-SESSION'!$B$475:$B$482,0), MATCH("*2nd*",'Andrew-SESSION'!$K$7:$T$7,0)),"")</f>
        <v>#N/A</v>
      </c>
      <c r="D322" s="132" t="e">
        <f>INDEX('Andrew-SESSION'!L$475:U$482, MATCH("*Squat*",'Andrew-SESSION'!$B$475:$B$482,0), MATCH("*2nd*",'Andrew-SESSION'!K$7:T$7,0))</f>
        <v>#N/A</v>
      </c>
      <c r="E322" s="131" t="e">
        <f>IF($A$320='Andrew-SESSION'!$A$475,INDEX('Andrew-SESSION'!$K$475:$T$482, MATCH("*Deadlift*",'Andrew-SESSION'!$B$475:$B$482,0), MATCH("*2ND*",'Andrew-SESSION'!$K$7:$T$7,0)),"")</f>
        <v>#N/A</v>
      </c>
      <c r="F322" s="131" t="e">
        <f>INDEX('Andrew-SESSION'!$L$475:$U$482, MATCH("*Deadlift*",'Andrew-SESSION'!$B$475:$B$482,0), MATCH("*2nd*",'Andrew-SESSION'!$K$7:$T$7,0))</f>
        <v>#N/A</v>
      </c>
      <c r="G322" s="131" t="e">
        <f>IF($A$320='Andrew-SESSION'!$A$475,INDEX('Andrew-SESSION'!$K$475:$T$482, MATCH("*Bench Press*",'Andrew-SESSION'!$B$475:$B$482,0), MATCH("*2ND*",'Andrew-SESSION'!$K$7:$T$7,0)),"")</f>
        <v>#N/A</v>
      </c>
      <c r="H322" s="131" t="e">
        <f>INDEX('Andrew-SESSION'!$L$475:$U$482, MATCH("*Bench Press*",'Andrew-SESSION'!$B$475:$B$482,0), MATCH("*2nd*",'Andrew-SESSION'!$K$7:$T$7,0))</f>
        <v>#N/A</v>
      </c>
      <c r="I322" s="132" t="e">
        <f>IF($A$320='Andrew-SESSION'!$A$475,INDEX('Andrew-SESSION'!$K$475:$T$482, MATCH("*Military*",'Andrew-SESSION'!$B$475:$B$482,0), MATCH("*2ND*",'Andrew-SESSION'!$K$7:$T$7,0)),"")</f>
        <v>#N/A</v>
      </c>
      <c r="J322" s="44" t="e">
        <f>INDEX('Andrew-SESSION'!$L$475:$U$482, MATCH("*Military*",'Andrew-SESSION'!$B$475:$B$482,0), MATCH("*2nd*",'Andrew-SESSION'!$K$7:$T$7,0))</f>
        <v>#N/A</v>
      </c>
      <c r="K322" s="131" t="e">
        <f>IF($A$320='Andrew-SESSION'!$A$475,INDEX('Andrew-SESSION'!$K$475:$T$482, MATCH("*Clean *",'Andrew-SESSION'!$B$475:$B$482,0), MATCH("*2ND*",'Andrew-SESSION'!$K$7:$T$7,0)),"")</f>
        <v>#N/A</v>
      </c>
      <c r="L322" s="44" t="e">
        <f>INDEX('Andrew-SESSION'!$L$475:$U$482, MATCH("*Clean *",'Andrew-SESSION'!$B$475:$B$482,0), MATCH("*2nd*",'Andrew-SESSION'!$K$7:$T$7,0))</f>
        <v>#N/A</v>
      </c>
      <c r="M322" s="131" t="e">
        <f>IF($A$320='Andrew-SESSION'!$A$475,INDEX('Andrew-SESSION'!$K$475:$T$482, MATCH("*Lat Pulldown*",'Andrew-SESSION'!$B$475:$B$482,0), MATCH("*2ND*",'Andrew-SESSION'!$K$7:$T$7,0)),"")</f>
        <v>#N/A</v>
      </c>
      <c r="N322" s="44" t="e">
        <f>INDEX('Andrew-SESSION'!$L$475:$U$482, MATCH("*Lat Pulldown*",'Andrew-SESSION'!$B$475:$B$482,0), MATCH("*2nd*",'Andrew-SESSION'!$K$7:$T$7,0))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IF($A$320='Andrew-SESSION'!$A$475,INDEX('Andrew-SESSION'!$K$475:$T$482, MATCH("*Squat*",'Andrew-SESSION'!$B$475:$B$482,0), MATCH("*3rd*",'Andrew-SESSION'!$K$7:$T$7,0)),"")</f>
        <v>#N/A</v>
      </c>
      <c r="D323" s="132" t="e">
        <f>INDEX('Andrew-SESSION'!L$475:U$482, MATCH("*Squat*",'Andrew-SESSION'!$B$475:$B$482,0), MATCH("*3rd*",'Andrew-SESSION'!K$7:T$7,0))</f>
        <v>#N/A</v>
      </c>
      <c r="E323" s="131" t="e">
        <f>IF($A$320='Andrew-SESSION'!$A$475,INDEX('Andrew-SESSION'!$K$475:$T$482, MATCH("*Deadlift*",'Andrew-SESSION'!$B$475:$B$482,0), MATCH("*3rd*",'Andrew-SESSION'!$K$7:$T$7,0)),"")</f>
        <v>#N/A</v>
      </c>
      <c r="F323" s="131" t="e">
        <f>INDEX('Andrew-SESSION'!$L$475:$U$482, MATCH("*Deadlift*",'Andrew-SESSION'!$B$475:$B$482,0), MATCH("*3rd*",'Andrew-SESSION'!$K$7:$T$7,0))</f>
        <v>#N/A</v>
      </c>
      <c r="G323" s="131" t="e">
        <f>IF($A$320='Andrew-SESSION'!$A$475,INDEX('Andrew-SESSION'!$K$475:$T$482, MATCH("*Bench Press*",'Andrew-SESSION'!$B$475:$B$482,0), MATCH("*3rd*",'Andrew-SESSION'!$K$7:$T$7,0)),"")</f>
        <v>#N/A</v>
      </c>
      <c r="H323" s="131" t="e">
        <f>INDEX('Andrew-SESSION'!$L$475:$U$482, MATCH("*Bench Press*",'Andrew-SESSION'!$B$475:$B$482,0), MATCH("*3rd*",'Andrew-SESSION'!$K$7:$T$7,0))</f>
        <v>#N/A</v>
      </c>
      <c r="I323" s="132" t="e">
        <f>IF($A$320='Andrew-SESSION'!$A$475,INDEX('Andrew-SESSION'!$K$475:$T$482, MATCH("*Military*",'Andrew-SESSION'!$B$475:$B$482,0), MATCH("*3rd*",'Andrew-SESSION'!$K$7:$T$7,0)),"")</f>
        <v>#N/A</v>
      </c>
      <c r="J323" s="44" t="e">
        <f>INDEX('Andrew-SESSION'!$L$475:$U$482, MATCH("*Military*",'Andrew-SESSION'!$B$475:$B$482,0), MATCH("*3rd*",'Andrew-SESSION'!$K$7:$T$7,0))</f>
        <v>#N/A</v>
      </c>
      <c r="K323" s="131" t="e">
        <f>IF($A$320='Andrew-SESSION'!$A$475,INDEX('Andrew-SESSION'!$K$475:$T$482, MATCH("*Clean *",'Andrew-SESSION'!$B$475:$B$482,0), MATCH("*3rd*",'Andrew-SESSION'!$K$7:$T$7,0)),"")</f>
        <v>#N/A</v>
      </c>
      <c r="L323" s="44" t="e">
        <f>INDEX('Andrew-SESSION'!$L$475:$U$482, MATCH("*Clean *",'Andrew-SESSION'!$B$475:$B$482,0), MATCH("*3rd*",'Andrew-SESSION'!$K$7:$T$7,0))</f>
        <v>#N/A</v>
      </c>
      <c r="M323" s="131" t="e">
        <f>IF($A$320='Andrew-SESSION'!$A$475,INDEX('Andrew-SESSION'!$K$475:$T$482, MATCH("*Lat Pulldown*",'Andrew-SESSION'!$B$475:$B$482,0), MATCH("*3rd*",'Andrew-SESSION'!$K$7:$T$7,0)),"")</f>
        <v>#N/A</v>
      </c>
      <c r="N323" s="44" t="e">
        <f>INDEX('Andrew-SESSION'!$L$475:$U$482, MATCH("*Lat Pulldown*",'Andrew-SESSION'!$B$475:$B$482,0), MATCH("*3rd*",'Andrew-SESSION'!$K$7:$T$7,0))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IF($A$320='Andrew-SESSION'!$A$475,INDEX('Andrew-SESSION'!$K$475:$T$482, MATCH("*Squat*",'Andrew-SESSION'!$B$475:$B$482,0), MATCH("*4th*",'Andrew-SESSION'!$K$7:$T$7,0)),"")</f>
        <v>#N/A</v>
      </c>
      <c r="D324" s="132" t="e">
        <f>INDEX('Andrew-SESSION'!L$475:U$482, MATCH("*Squat*",'Andrew-SESSION'!$B$475:$B$482,0), MATCH("*4th*",'Andrew-SESSION'!K$7:T$7,0))</f>
        <v>#N/A</v>
      </c>
      <c r="E324" s="131" t="e">
        <f>IF($A$320='Andrew-SESSION'!$A$475,INDEX('Andrew-SESSION'!$K$475:$T$482, MATCH("*Deadlift*",'Andrew-SESSION'!$B$475:$B$482,0), MATCH("*4th*",'Andrew-SESSION'!$K$7:$T$7,0)),"")</f>
        <v>#N/A</v>
      </c>
      <c r="F324" s="131" t="e">
        <f>INDEX('Andrew-SESSION'!$L$475:$U$482, MATCH("*Deadlift*",'Andrew-SESSION'!$B$475:$B$482,0), MATCH("*4th*",'Andrew-SESSION'!$K$7:$T$7,0))</f>
        <v>#N/A</v>
      </c>
      <c r="G324" s="131" t="e">
        <f>IF($A$320='Andrew-SESSION'!$A$475,INDEX('Andrew-SESSION'!$K$475:$T$482, MATCH("*Bench Press*",'Andrew-SESSION'!$B$475:$B$482,0), MATCH("*4th*",'Andrew-SESSION'!$K$7:$T$7,0)),"")</f>
        <v>#N/A</v>
      </c>
      <c r="H324" s="131" t="e">
        <f>INDEX('Andrew-SESSION'!$L$475:$U$482, MATCH("*Bench Press*",'Andrew-SESSION'!$B$475:$B$482,0), MATCH("*4th*",'Andrew-SESSION'!$K$7:$T$7,0))</f>
        <v>#N/A</v>
      </c>
      <c r="I324" s="132" t="e">
        <f>IF($A$320='Andrew-SESSION'!$A$475,INDEX('Andrew-SESSION'!$K$475:$T$482, MATCH("*Military*",'Andrew-SESSION'!$B$475:$B$482,0), MATCH("*4th*",'Andrew-SESSION'!$K$7:$T$7,0)),"")</f>
        <v>#N/A</v>
      </c>
      <c r="J324" s="44" t="e">
        <f>INDEX('Andrew-SESSION'!$L$475:$U$482, MATCH("*Military*",'Andrew-SESSION'!$B$475:$B$482,0), MATCH("*4th*",'Andrew-SESSION'!$K$7:$T$7,0))</f>
        <v>#N/A</v>
      </c>
      <c r="K324" s="131" t="e">
        <f>IF($A$320='Andrew-SESSION'!$A$475,INDEX('Andrew-SESSION'!$K$475:$T$482, MATCH("*Clean *",'Andrew-SESSION'!$B$475:$B$482,0), MATCH("*4th*",'Andrew-SESSION'!$K$7:$T$7,0)),"")</f>
        <v>#N/A</v>
      </c>
      <c r="L324" s="44" t="e">
        <f>INDEX('Andrew-SESSION'!$L$475:$U$482, MATCH("*Clean *",'Andrew-SESSION'!$B$475:$B$482,0), MATCH("*4th*",'Andrew-SESSION'!$K$7:$T$7,0))</f>
        <v>#N/A</v>
      </c>
      <c r="M324" s="131" t="e">
        <f>IF($A$320='Andrew-SESSION'!$A$475,INDEX('Andrew-SESSION'!$K$475:$T$482, MATCH("*Lat Pulldown*",'Andrew-SESSION'!$B$475:$B$482,0), MATCH("*4th*",'Andrew-SESSION'!$K$7:$T$7,0)),"")</f>
        <v>#N/A</v>
      </c>
      <c r="N324" s="44" t="e">
        <f>INDEX('Andrew-SESSION'!$L$475:$U$482, MATCH("*Lat Pulldown*",'Andrew-SESSION'!$B$475:$B$482,0), MATCH("*4th*",'Andrew-SESSION'!$K$7:$T$7,0))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IF($A$320='Andrew-SESSION'!$A$475,INDEX('Andrew-SESSION'!$K$475:$T$482, MATCH("*Squat*",'Andrew-SESSION'!$B$475:$B$482,0), MATCH("*5th*",'Andrew-SESSION'!$K$7:$T$7,0)),"")</f>
        <v>#N/A</v>
      </c>
      <c r="D325" s="132" t="e">
        <f>INDEX('Andrew-SESSION'!L$475:U$482, MATCH("*Squat*",'Andrew-SESSION'!$B$475:$B$482,0), MATCH("*5th*",'Andrew-SESSION'!K$7:T$7,0))</f>
        <v>#N/A</v>
      </c>
      <c r="E325" s="131" t="e">
        <f>IF($A$320='Andrew-SESSION'!$A$475,INDEX('Andrew-SESSION'!$K$475:$T$482, MATCH("*Deadlift*",'Andrew-SESSION'!$B$475:$B$482,0), MATCH("*5th*",'Andrew-SESSION'!$K$7:$T$7,0)),"")</f>
        <v>#N/A</v>
      </c>
      <c r="F325" s="131" t="e">
        <f>INDEX('Andrew-SESSION'!$L$475:$U$482, MATCH("*Deadlift*",'Andrew-SESSION'!$B$475:$B$482,0), MATCH("*5th*",'Andrew-SESSION'!$K$7:$T$7,0))</f>
        <v>#N/A</v>
      </c>
      <c r="G325" s="131" t="e">
        <f>IF($A$320='Andrew-SESSION'!$A$475,INDEX('Andrew-SESSION'!$K$475:$T$482, MATCH("*Bench Press*",'Andrew-SESSION'!$B$475:$B$482,0), MATCH("*5th*",'Andrew-SESSION'!$K$7:$T$7,0)),"")</f>
        <v>#N/A</v>
      </c>
      <c r="H325" s="131" t="e">
        <f>INDEX('Andrew-SESSION'!$L$475:$U$482, MATCH("*Bench Press*",'Andrew-SESSION'!$B$475:$B$482,0), MATCH("*5th*",'Andrew-SESSION'!$K$7:$T$7,0))</f>
        <v>#N/A</v>
      </c>
      <c r="I325" s="132" t="e">
        <f>IF($A$320='Andrew-SESSION'!$A$475,INDEX('Andrew-SESSION'!$K$475:$T$482, MATCH("*Military*",'Andrew-SESSION'!$B$475:$B$482,0), MATCH("*5th*",'Andrew-SESSION'!$K$7:$T$7,0)),"")</f>
        <v>#N/A</v>
      </c>
      <c r="J325" s="44" t="e">
        <f>INDEX('Andrew-SESSION'!$L$475:$U$482, MATCH("*Military*",'Andrew-SESSION'!$B$475:$B$482,0), MATCH("*5th*",'Andrew-SESSION'!$K$7:$T$7,0))</f>
        <v>#N/A</v>
      </c>
      <c r="K325" s="131" t="e">
        <f>IF($A$320='Andrew-SESSION'!$A$475,INDEX('Andrew-SESSION'!$K$475:$T$482, MATCH("*Clean *",'Andrew-SESSION'!$B$475:$B$482,0), MATCH("*5th*",'Andrew-SESSION'!$K$7:$T$7,0)),"")</f>
        <v>#N/A</v>
      </c>
      <c r="L325" s="44" t="e">
        <f>INDEX('Andrew-SESSION'!$L$475:$U$482, MATCH("*Clean *",'Andrew-SESSION'!$B$475:$B$482,0), MATCH("*5th*",'Andrew-SESSION'!$K$7:$T$7,0))</f>
        <v>#N/A</v>
      </c>
      <c r="M325" s="131" t="e">
        <f>IF($A$320='Andrew-SESSION'!$A$475,INDEX('Andrew-SESSION'!$K$475:$T$482, MATCH("*Lat Pulldown*",'Andrew-SESSION'!$B$475:$B$482,0), MATCH("*5th*",'Andrew-SESSION'!$K$7:$T$7,0)),"")</f>
        <v>#N/A</v>
      </c>
      <c r="N325" s="44" t="e">
        <f>INDEX('Andrew-SESSION'!$L$475:$U$482, MATCH("*Lat Pulldown*",'Andrew-SESSION'!$B$475:$B$482,0), MATCH("*5th*",'Andrew-SESSION'!$K$7:$T$7,0))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'Andrew-SESSION'!A475</f>
        <v>0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IF($A$326='Andrew-SESSION'!$A$484,INDEX('Andrew-SESSION'!$K$484:$T$491, MATCH("*1k Row*",'Andrew-SESSION'!$B$484:$B$491,0), MATCH("*1st*",'Andrew-SESSION'!$K$7:$T$7,0)),"")</f>
        <v>#N/A</v>
      </c>
      <c r="P326" s="152" t="e">
        <f>IF($A$326='Andrew-SESSION'!$A$484,INDEX('Andrew-SESSION'!$K$484:$T$491, MATCH("*HIIT*",'Andrew-SESSION'!$B$484:$B$491,0), MATCH("*1st*",'Andrew-SESSION'!$K$7:$T$7,0)),"")</f>
        <v>#N/A</v>
      </c>
      <c r="Q326" s="119" t="e">
        <f>INDEX('Andrew-SESSION'!$L$484:$U$491, MATCH("*HIIT*",'Andrew-SESSION'!$B$484:$B$491,0), MATCH("*1st*",'Andrew-SESSION'!$K$7:$T$7,0))</f>
        <v>#N/A</v>
      </c>
      <c r="R326" s="119">
        <f>'Andrew-SESSION'!U484</f>
        <v>0</v>
      </c>
      <c r="S326" s="116"/>
      <c r="T326" s="116"/>
      <c r="U326" s="120">
        <f>'Andrew-SESSION'!A485</f>
        <v>0</v>
      </c>
      <c r="V326" s="120">
        <f>'Andrew-SESSION'!A486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IF($A$326='Andrew-SESSION'!$A$484,INDEX('Andrew-SESSION'!$K$484:$T$491, MATCH("*Squat*",'Andrew-SESSION'!$B$484:$B$491,0), MATCH("*1st*",'Andrew-SESSION'!$K$7:$T$7,0)),"")</f>
        <v>#N/A</v>
      </c>
      <c r="D327" s="132" t="e">
        <f>INDEX('Andrew-SESSION'!L$484:U$491, MATCH("*Squat*",'Andrew-SESSION'!$B$484:$B$491,0), MATCH("*1st*",'Andrew-SESSION'!K$7:T$7,0))</f>
        <v>#N/A</v>
      </c>
      <c r="E327" s="131" t="e">
        <f>IF($A$326='Andrew-SESSION'!$A$484,INDEX('Andrew-SESSION'!$K$484:$T$491, MATCH("*Deadlift*",'Andrew-SESSION'!$B$484:$B$491,0), MATCH("*1st*",'Andrew-SESSION'!$K$7:$T$7,0)),"")</f>
        <v>#N/A</v>
      </c>
      <c r="F327" s="131" t="e">
        <f>INDEX('Andrew-SESSION'!$L$484:$U$491, MATCH("*Deadlift*",'Andrew-SESSION'!$B$484:$B$491,0), MATCH("*1st*",'Andrew-SESSION'!$K$7:$T$7,0))</f>
        <v>#N/A</v>
      </c>
      <c r="G327" s="131" t="e">
        <f>IF($A$326='Andrew-SESSION'!$A$484,INDEX('Andrew-SESSION'!$K$484:$T$491, MATCH("*Bench Press*",'Andrew-SESSION'!$B$484:$B$491,0), MATCH("*1st*",'Andrew-SESSION'!$K$7:$T$7,0)),"")</f>
        <v>#N/A</v>
      </c>
      <c r="H327" s="131" t="e">
        <f>INDEX('Andrew-SESSION'!$L$484:$U$491, MATCH("*Bench Press*",'Andrew-SESSION'!$B$484:$B$491,0), MATCH("*1st*",'Andrew-SESSION'!$K$7:$T$7,0))</f>
        <v>#N/A</v>
      </c>
      <c r="I327" s="132" t="e">
        <f>IF($A$326='Andrew-SESSION'!$A$484,INDEX('Andrew-SESSION'!$K$484:$T$491, MATCH("*Military*",'Andrew-SESSION'!$B$484:$B$491,0), MATCH("*1st*",'Andrew-SESSION'!$K$7:$T$7,0)),"")</f>
        <v>#N/A</v>
      </c>
      <c r="J327" s="48" t="e">
        <f>INDEX('Andrew-SESSION'!$L$484:$U$491, MATCH("*Military*",'Andrew-SESSION'!$B$484:$B$491,0), MATCH("*1st*",'Andrew-SESSION'!$K$7:$T$7,0))</f>
        <v>#N/A</v>
      </c>
      <c r="K327" s="131" t="e">
        <f>IF($A$326='Andrew-SESSION'!$A$484,INDEX('Andrew-SESSION'!$K$484:$T$491, MATCH("*Clean *",'Andrew-SESSION'!$B$484:$B$491,0), MATCH("*1st*",'Andrew-SESSION'!$K$7:$T$7,0)),"")</f>
        <v>#N/A</v>
      </c>
      <c r="L327" s="48" t="e">
        <f>INDEX('Andrew-SESSION'!$L$484:$U$491, MATCH("*Clean *",'Andrew-SESSION'!$B$484:$B$491,0), MATCH("*1st*",'Andrew-SESSION'!$K$7:$T$7,0))</f>
        <v>#N/A</v>
      </c>
      <c r="M327" s="131" t="e">
        <f>IF($A$326='Andrew-SESSION'!$A$484,INDEX('Andrew-SESSION'!$K$484:$T$491, MATCH("*Lat Pulldown*",'Andrew-SESSION'!$B$484:$B$491,0), MATCH("*1st*",'Andrew-SESSION'!$K$7:$T$7,0)),"")</f>
        <v>#N/A</v>
      </c>
      <c r="N327" s="48" t="e">
        <f>INDEX('Andrew-SESSION'!$L$484:$U$491, MATCH("*Lat Pulldown*",'Andrew-SESSION'!$B$484:$B$491,0), MATCH("*1st*",'Andrew-SESSION'!$K$7:$T$7,0))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IF($A$326='Andrew-SESSION'!$A$484,INDEX('Andrew-SESSION'!$K$484:$T$491, MATCH("*Squat*",'Andrew-SESSION'!$B$484:$B$491,0), MATCH("*2nd*",'Andrew-SESSION'!$K$7:$T$7,0)),"")</f>
        <v>#N/A</v>
      </c>
      <c r="D328" s="132" t="e">
        <f>INDEX('Andrew-SESSION'!L$484:U$491, MATCH("*Squat*",'Andrew-SESSION'!$B$484:$B$491,0), MATCH("*2nd*",'Andrew-SESSION'!K$7:T$7,0))</f>
        <v>#N/A</v>
      </c>
      <c r="E328" s="131" t="e">
        <f>IF($A$326='Andrew-SESSION'!$A$484,INDEX('Andrew-SESSION'!$K$484:$T$491, MATCH("*Deadlift*",'Andrew-SESSION'!$B$484:$B$491,0), MATCH("*2ND*",'Andrew-SESSION'!$K$7:$T$7,0)),"")</f>
        <v>#N/A</v>
      </c>
      <c r="F328" s="131" t="e">
        <f>INDEX('Andrew-SESSION'!$L$484:$U$491, MATCH("*Deadlift*",'Andrew-SESSION'!$B$484:$B$491,0), MATCH("*2nd*",'Andrew-SESSION'!$K$7:$T$7,0))</f>
        <v>#N/A</v>
      </c>
      <c r="G328" s="131" t="e">
        <f>IF($A$326='Andrew-SESSION'!$A$484,INDEX('Andrew-SESSION'!$K$484:$T$491, MATCH("*Bench Press*",'Andrew-SESSION'!$B$484:$B$491,0), MATCH("*2ND*",'Andrew-SESSION'!$K$7:$T$7,0)),"")</f>
        <v>#N/A</v>
      </c>
      <c r="H328" s="131" t="e">
        <f>INDEX('Andrew-SESSION'!$L$484:$U$491, MATCH("*Bench Press*",'Andrew-SESSION'!$B$484:$B$491,0), MATCH("*2nd*",'Andrew-SESSION'!$K$7:$T$7,0))</f>
        <v>#N/A</v>
      </c>
      <c r="I328" s="132" t="e">
        <f>IF($A$326='Andrew-SESSION'!$A$484,INDEX('Andrew-SESSION'!$K$484:$T$491, MATCH("*Military*",'Andrew-SESSION'!$B$484:$B$491,0), MATCH("*2ND*",'Andrew-SESSION'!$K$7:$T$7,0)),"")</f>
        <v>#N/A</v>
      </c>
      <c r="J328" s="44" t="e">
        <f>INDEX('Andrew-SESSION'!$L$484:$U$491, MATCH("*Military*",'Andrew-SESSION'!$B$484:$B$491,0), MATCH("*2nd*",'Andrew-SESSION'!$K$7:$T$7,0))</f>
        <v>#N/A</v>
      </c>
      <c r="K328" s="131" t="e">
        <f>IF($A$326='Andrew-SESSION'!$A$484,INDEX('Andrew-SESSION'!$K$484:$T$491, MATCH("*Clean *",'Andrew-SESSION'!$B$484:$B$491,0), MATCH("*2ND*",'Andrew-SESSION'!$K$7:$T$7,0)),"")</f>
        <v>#N/A</v>
      </c>
      <c r="L328" s="44" t="e">
        <f>INDEX('Andrew-SESSION'!$L$484:$U$491, MATCH("*Clean *",'Andrew-SESSION'!$B$484:$B$491,0), MATCH("*2nd*",'Andrew-SESSION'!$K$7:$T$7,0))</f>
        <v>#N/A</v>
      </c>
      <c r="M328" s="131" t="e">
        <f>IF($A$326='Andrew-SESSION'!$A$484,INDEX('Andrew-SESSION'!$K$484:$T$491, MATCH("*Lat Pulldown*",'Andrew-SESSION'!$B$484:$B$491,0), MATCH("*2ND*",'Andrew-SESSION'!$K$7:$T$7,0)),"")</f>
        <v>#N/A</v>
      </c>
      <c r="N328" s="44" t="e">
        <f>INDEX('Andrew-SESSION'!$L$484:$U$491, MATCH("*Lat Pulldown*",'Andrew-SESSION'!$B$484:$B$491,0), MATCH("*2nd*",'Andrew-SESSION'!$K$7:$T$7,0))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IF($A$326='Andrew-SESSION'!$A$484,INDEX('Andrew-SESSION'!$K$484:$T$491, MATCH("*Squat*",'Andrew-SESSION'!$B$484:$B$491,0), MATCH("*3rd*",'Andrew-SESSION'!$K$7:$T$7,0)),"")</f>
        <v>#N/A</v>
      </c>
      <c r="D329" s="132" t="e">
        <f>INDEX('Andrew-SESSION'!L$484:U$491, MATCH("*Squat*",'Andrew-SESSION'!$B$484:$B$491,0), MATCH("*3rd*",'Andrew-SESSION'!K$7:T$7,0))</f>
        <v>#N/A</v>
      </c>
      <c r="E329" s="131" t="e">
        <f>IF($A$326='Andrew-SESSION'!$A$484,INDEX('Andrew-SESSION'!$K$484:$T$491, MATCH("*Deadlift*",'Andrew-SESSION'!$B$484:$B$491,0), MATCH("*3rd*",'Andrew-SESSION'!$K$7:$T$7,0)),"")</f>
        <v>#N/A</v>
      </c>
      <c r="F329" s="131" t="e">
        <f>INDEX('Andrew-SESSION'!$L$484:$U$491, MATCH("*Deadlift*",'Andrew-SESSION'!$B$484:$B$491,0), MATCH("*3rd*",'Andrew-SESSION'!$K$7:$T$7,0))</f>
        <v>#N/A</v>
      </c>
      <c r="G329" s="131" t="e">
        <f>IF($A$326='Andrew-SESSION'!$A$484,INDEX('Andrew-SESSION'!$K$484:$T$491, MATCH("*Bench Press*",'Andrew-SESSION'!$B$484:$B$491,0), MATCH("*3rd*",'Andrew-SESSION'!$K$7:$T$7,0)),"")</f>
        <v>#N/A</v>
      </c>
      <c r="H329" s="131" t="e">
        <f>INDEX('Andrew-SESSION'!$L$484:$U$491, MATCH("*Bench Press*",'Andrew-SESSION'!$B$484:$B$491,0), MATCH("*3rd*",'Andrew-SESSION'!$K$7:$T$7,0))</f>
        <v>#N/A</v>
      </c>
      <c r="I329" s="132" t="e">
        <f>IF($A$326='Andrew-SESSION'!$A$484,INDEX('Andrew-SESSION'!$K$484:$T$491, MATCH("*Military*",'Andrew-SESSION'!$B$484:$B$491,0), MATCH("*3rd*",'Andrew-SESSION'!$K$7:$T$7,0)),"")</f>
        <v>#N/A</v>
      </c>
      <c r="J329" s="44" t="e">
        <f>INDEX('Andrew-SESSION'!$L$484:$U$491, MATCH("*Military*",'Andrew-SESSION'!$B$484:$B$491,0), MATCH("*3rd*",'Andrew-SESSION'!$K$7:$T$7,0))</f>
        <v>#N/A</v>
      </c>
      <c r="K329" s="131" t="e">
        <f>IF($A$326='Andrew-SESSION'!$A$484,INDEX('Andrew-SESSION'!$K$484:$T$491, MATCH("*Clean *",'Andrew-SESSION'!$B$484:$B$491,0), MATCH("*3rd*",'Andrew-SESSION'!$K$7:$T$7,0)),"")</f>
        <v>#N/A</v>
      </c>
      <c r="L329" s="44" t="e">
        <f>INDEX('Andrew-SESSION'!$L$484:$U$491, MATCH("*Clean *",'Andrew-SESSION'!$B$484:$B$491,0), MATCH("*3rd*",'Andrew-SESSION'!$K$7:$T$7,0))</f>
        <v>#N/A</v>
      </c>
      <c r="M329" s="131" t="e">
        <f>IF($A$326='Andrew-SESSION'!$A$484,INDEX('Andrew-SESSION'!$K$484:$T$491, MATCH("*Lat Pulldown*",'Andrew-SESSION'!$B$484:$B$491,0), MATCH("*3rd*",'Andrew-SESSION'!$K$7:$T$7,0)),"")</f>
        <v>#N/A</v>
      </c>
      <c r="N329" s="44" t="e">
        <f>INDEX('Andrew-SESSION'!$L$484:$U$491, MATCH("*Lat Pulldown*",'Andrew-SESSION'!$B$484:$B$491,0), MATCH("*3rd*",'Andrew-SESSION'!$K$7:$T$7,0))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IF($A$326='Andrew-SESSION'!$A$484,INDEX('Andrew-SESSION'!$K$484:$T$491, MATCH("*Squat*",'Andrew-SESSION'!$B$484:$B$491,0), MATCH("*4th*",'Andrew-SESSION'!$K$7:$T$7,0)),"")</f>
        <v>#N/A</v>
      </c>
      <c r="D330" s="132" t="e">
        <f>INDEX('Andrew-SESSION'!L$484:U$491, MATCH("*Squat*",'Andrew-SESSION'!$B$484:$B$491,0), MATCH("*4th*",'Andrew-SESSION'!K$7:T$7,0))</f>
        <v>#N/A</v>
      </c>
      <c r="E330" s="131" t="e">
        <f>IF($A$326='Andrew-SESSION'!$A$484,INDEX('Andrew-SESSION'!$K$484:$T$491, MATCH("*Deadlift*",'Andrew-SESSION'!$B$484:$B$491,0), MATCH("*4th*",'Andrew-SESSION'!$K$7:$T$7,0)),"")</f>
        <v>#N/A</v>
      </c>
      <c r="F330" s="131" t="e">
        <f>INDEX('Andrew-SESSION'!$L$484:$U$491, MATCH("*Deadlift*",'Andrew-SESSION'!$B$484:$B$491,0), MATCH("*4th*",'Andrew-SESSION'!$K$7:$T$7,0))</f>
        <v>#N/A</v>
      </c>
      <c r="G330" s="131" t="e">
        <f>IF($A$326='Andrew-SESSION'!$A$484,INDEX('Andrew-SESSION'!$K$484:$T$491, MATCH("*Bench Press*",'Andrew-SESSION'!$B$484:$B$491,0), MATCH("*4th*",'Andrew-SESSION'!$K$7:$T$7,0)),"")</f>
        <v>#N/A</v>
      </c>
      <c r="H330" s="131" t="e">
        <f>INDEX('Andrew-SESSION'!$L$484:$U$491, MATCH("*Bench Press*",'Andrew-SESSION'!$B$484:$B$491,0), MATCH("*4th*",'Andrew-SESSION'!$K$7:$T$7,0))</f>
        <v>#N/A</v>
      </c>
      <c r="I330" s="132" t="e">
        <f>IF($A$326='Andrew-SESSION'!$A$484,INDEX('Andrew-SESSION'!$K$484:$T$491, MATCH("*Military*",'Andrew-SESSION'!$B$484:$B$491,0), MATCH("*4th*",'Andrew-SESSION'!$K$7:$T$7,0)),"")</f>
        <v>#N/A</v>
      </c>
      <c r="J330" s="44" t="e">
        <f>INDEX('Andrew-SESSION'!$L$484:$U$491, MATCH("*Military*",'Andrew-SESSION'!$B$484:$B$491,0), MATCH("*4th*",'Andrew-SESSION'!$K$7:$T$7,0))</f>
        <v>#N/A</v>
      </c>
      <c r="K330" s="131" t="e">
        <f>IF($A$326='Andrew-SESSION'!$A$484,INDEX('Andrew-SESSION'!$K$484:$T$491, MATCH("*Clean *",'Andrew-SESSION'!$B$484:$B$491,0), MATCH("*4th*",'Andrew-SESSION'!$K$7:$T$7,0)),"")</f>
        <v>#N/A</v>
      </c>
      <c r="L330" s="44" t="e">
        <f>INDEX('Andrew-SESSION'!$L$484:$U$491, MATCH("*Clean *",'Andrew-SESSION'!$B$484:$B$491,0), MATCH("*4th*",'Andrew-SESSION'!$K$7:$T$7,0))</f>
        <v>#N/A</v>
      </c>
      <c r="M330" s="131" t="e">
        <f>IF($A$326='Andrew-SESSION'!$A$484,INDEX('Andrew-SESSION'!$K$484:$T$491, MATCH("*Lat Pulldown*",'Andrew-SESSION'!$B$484:$B$491,0), MATCH("*4th*",'Andrew-SESSION'!$K$7:$T$7,0)),"")</f>
        <v>#N/A</v>
      </c>
      <c r="N330" s="44" t="e">
        <f>INDEX('Andrew-SESSION'!$L$484:$U$491, MATCH("*Lat Pulldown*",'Andrew-SESSION'!$B$484:$B$491,0), MATCH("*4th*",'Andrew-SESSION'!$K$7:$T$7,0))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IF($A$326='Andrew-SESSION'!$A$484,INDEX('Andrew-SESSION'!$K$484:$T$491, MATCH("*Squat*",'Andrew-SESSION'!$B$484:$B$491,0), MATCH("*5th*",'Andrew-SESSION'!$K$7:$T$7,0)),"")</f>
        <v>#N/A</v>
      </c>
      <c r="D331" s="132" t="e">
        <f>INDEX('Andrew-SESSION'!L$484:U$491, MATCH("*Squat*",'Andrew-SESSION'!$B$484:$B$491,0), MATCH("*5th*",'Andrew-SESSION'!K$7:T$7,0))</f>
        <v>#N/A</v>
      </c>
      <c r="E331" s="131" t="e">
        <f>IF($A$326='Andrew-SESSION'!$A$484,INDEX('Andrew-SESSION'!$K$484:$T$491, MATCH("*Deadlift*",'Andrew-SESSION'!$B$484:$B$491,0), MATCH("*5th*",'Andrew-SESSION'!$K$7:$T$7,0)),"")</f>
        <v>#N/A</v>
      </c>
      <c r="F331" s="131" t="e">
        <f>INDEX('Andrew-SESSION'!$L$484:$U$491, MATCH("*Deadlift*",'Andrew-SESSION'!$B$484:$B$491,0), MATCH("*5th*",'Andrew-SESSION'!$K$7:$T$7,0))</f>
        <v>#N/A</v>
      </c>
      <c r="G331" s="131" t="e">
        <f>IF($A$326='Andrew-SESSION'!$A$484,INDEX('Andrew-SESSION'!$K$484:$T$491, MATCH("*Bench Press*",'Andrew-SESSION'!$B$484:$B$491,0), MATCH("*5th*",'Andrew-SESSION'!$K$7:$T$7,0)),"")</f>
        <v>#N/A</v>
      </c>
      <c r="H331" s="131" t="e">
        <f>INDEX('Andrew-SESSION'!$L$484:$U$491, MATCH("*Bench Press*",'Andrew-SESSION'!$B$484:$B$491,0), MATCH("*5th*",'Andrew-SESSION'!$K$7:$T$7,0))</f>
        <v>#N/A</v>
      </c>
      <c r="I331" s="132" t="e">
        <f>IF($A$326='Andrew-SESSION'!$A$484,INDEX('Andrew-SESSION'!$K$484:$T$491, MATCH("*Military*",'Andrew-SESSION'!$B$484:$B$491,0), MATCH("*5th*",'Andrew-SESSION'!$K$7:$T$7,0)),"")</f>
        <v>#N/A</v>
      </c>
      <c r="J331" s="44" t="e">
        <f>INDEX('Andrew-SESSION'!$L$484:$U$491, MATCH("*Military*",'Andrew-SESSION'!$B$484:$B$491,0), MATCH("*5th*",'Andrew-SESSION'!$K$7:$T$7,0))</f>
        <v>#N/A</v>
      </c>
      <c r="K331" s="131" t="e">
        <f>IF($A$326='Andrew-SESSION'!$A$484,INDEX('Andrew-SESSION'!$K$484:$T$491, MATCH("*Clean *",'Andrew-SESSION'!$B$484:$B$491,0), MATCH("*5th*",'Andrew-SESSION'!$K$7:$T$7,0)),"")</f>
        <v>#N/A</v>
      </c>
      <c r="L331" s="44" t="e">
        <f>INDEX('Andrew-SESSION'!$L$484:$U$491, MATCH("*Clean *",'Andrew-SESSION'!$B$484:$B$491,0), MATCH("*5th*",'Andrew-SESSION'!$K$7:$T$7,0))</f>
        <v>#N/A</v>
      </c>
      <c r="M331" s="131" t="e">
        <f>IF($A$326='Andrew-SESSION'!$A$484,INDEX('Andrew-SESSION'!$K$484:$T$491, MATCH("*Lat Pulldown*",'Andrew-SESSION'!$B$484:$B$491,0), MATCH("*5th*",'Andrew-SESSION'!$K$7:$T$7,0)),"")</f>
        <v>#N/A</v>
      </c>
      <c r="N331" s="44" t="e">
        <f>INDEX('Andrew-SESSION'!$L$484:$U$491, MATCH("*Lat Pulldown*",'Andrew-SESSION'!$B$484:$B$491,0), MATCH("*5th*",'Andrew-SESSION'!$K$7:$T$7,0))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'Andrew-SESSION'!A484</f>
        <v>0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IF($A$332='Andrew-SESSION'!$A$493,INDEX('Andrew-SESSION'!$K$493:$T$500, MATCH("*1k Row*",'Andrew-SESSION'!$B$493:$B$500,0), MATCH("*1st*",'Andrew-SESSION'!$K$7:$T$7,0)),"")</f>
        <v>#N/A</v>
      </c>
      <c r="P332" s="152" t="e">
        <f>IF($A$332='Andrew-SESSION'!$A$493,INDEX('Andrew-SESSION'!$K$493:$T$500, MATCH("*HIIT*",'Andrew-SESSION'!$B$493:$B$500,0), MATCH("*1st*",'Andrew-SESSION'!$K$7:$T$7,0)),"")</f>
        <v>#N/A</v>
      </c>
      <c r="Q332" s="119" t="e">
        <f>INDEX('Andrew-SESSION'!$L$493:$U$500, MATCH("*HIIT*",'Andrew-SESSION'!$B$493:$B$500,0), MATCH("*1st*",'Andrew-SESSION'!$K$7:$T$7,0))</f>
        <v>#N/A</v>
      </c>
      <c r="R332" s="119">
        <f>'Andrew-SESSION'!U493</f>
        <v>0</v>
      </c>
      <c r="S332" s="116"/>
      <c r="T332" s="116"/>
      <c r="U332" s="120">
        <f>'Andrew-SESSION'!A494</f>
        <v>0</v>
      </c>
      <c r="V332" s="120">
        <f>'Andrew-SESSION'!A495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IF($A$332='Andrew-SESSION'!$A$493,INDEX('Andrew-SESSION'!$K$493:$T$500, MATCH("*Squat*",'Andrew-SESSION'!$B$493:$B$500,0), MATCH("*1st*",'Andrew-SESSION'!$K$7:$T$7,0)),"")</f>
        <v>#N/A</v>
      </c>
      <c r="D333" s="132" t="e">
        <f>INDEX('Andrew-SESSION'!L$493:U$500, MATCH("*Squat*",'Andrew-SESSION'!$B$493:$B$500,0), MATCH("*1st*",'Andrew-SESSION'!K$7:T$7,0))</f>
        <v>#N/A</v>
      </c>
      <c r="E333" s="131" t="e">
        <f>IF($A$332='Andrew-SESSION'!$A$493,INDEX('Andrew-SESSION'!$K$493:$T$500, MATCH("*Deadlift*",'Andrew-SESSION'!$B$493:$B$500,0), MATCH("*1st*",'Andrew-SESSION'!$K$7:$T$7,0)),"")</f>
        <v>#N/A</v>
      </c>
      <c r="F333" s="131" t="e">
        <f>INDEX('Andrew-SESSION'!$L$493:$U$500, MATCH("*Deadlift*",'Andrew-SESSION'!$B$493:$B$500,0), MATCH("*1st*",'Andrew-SESSION'!$K$7:$T$7,0))</f>
        <v>#N/A</v>
      </c>
      <c r="G333" s="131" t="e">
        <f>IF($A$332='Andrew-SESSION'!$A$493,INDEX('Andrew-SESSION'!$K$493:$T$500, MATCH("*Bench Press*",'Andrew-SESSION'!$B$493:$B$500,0), MATCH("*1st*",'Andrew-SESSION'!$K$7:$T$7,0)),"")</f>
        <v>#N/A</v>
      </c>
      <c r="H333" s="131" t="e">
        <f>INDEX('Andrew-SESSION'!$L$493:$U$500, MATCH("*Bench Press*",'Andrew-SESSION'!$B$493:$B$500,0), MATCH("*1st*",'Andrew-SESSION'!$K$7:$T$7,0))</f>
        <v>#N/A</v>
      </c>
      <c r="I333" s="132" t="e">
        <f>IF($A$332='Andrew-SESSION'!$A$493,INDEX('Andrew-SESSION'!$K$493:$T$500, MATCH("*Military*",'Andrew-SESSION'!$B$493:$B$500,0), MATCH("*1st*",'Andrew-SESSION'!$K$7:$T$7,0)),"")</f>
        <v>#N/A</v>
      </c>
      <c r="J333" s="48" t="e">
        <f>INDEX('Andrew-SESSION'!$L$493:$U$500, MATCH("*Military*",'Andrew-SESSION'!$B$493:$B$500,0), MATCH("*1st*",'Andrew-SESSION'!$K$7:$T$7,0))</f>
        <v>#N/A</v>
      </c>
      <c r="K333" s="131" t="e">
        <f>IF($A$332='Andrew-SESSION'!$A$493,INDEX('Andrew-SESSION'!$K$493:$T$500, MATCH("*Clean *",'Andrew-SESSION'!$B$493:$B$500,0), MATCH("*1st*",'Andrew-SESSION'!$K$7:$T$7,0)),"")</f>
        <v>#N/A</v>
      </c>
      <c r="L333" s="48" t="e">
        <f>INDEX('Andrew-SESSION'!$L$493:$U$500, MATCH("*Clean *",'Andrew-SESSION'!$B$493:$B$500,0), MATCH("*1st*",'Andrew-SESSION'!$K$7:$T$7,0))</f>
        <v>#N/A</v>
      </c>
      <c r="M333" s="131" t="e">
        <f>IF($A$332='Andrew-SESSION'!$A$493,INDEX('Andrew-SESSION'!$K$493:$T$500, MATCH("*Lat Pulldown*",'Andrew-SESSION'!$B$493:$B$500,0), MATCH("*1st*",'Andrew-SESSION'!$K$7:$T$7,0)),"")</f>
        <v>#N/A</v>
      </c>
      <c r="N333" s="48" t="e">
        <f>INDEX('Andrew-SESSION'!$L$493:$U$500, MATCH("*Lat Pulldown*",'Andrew-SESSION'!$B$493:$B$500,0), MATCH("*1st*",'Andrew-SESSION'!$K$7:$T$7,0))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IF($A$332='Andrew-SESSION'!$A$493,INDEX('Andrew-SESSION'!$K$493:$T$500, MATCH("*Squat*",'Andrew-SESSION'!$B$493:$B$500,0), MATCH("*2nd*",'Andrew-SESSION'!$K$7:$T$7,0)),"")</f>
        <v>#N/A</v>
      </c>
      <c r="D334" s="132" t="e">
        <f>INDEX('Andrew-SESSION'!L$493:U$500, MATCH("*Squat*",'Andrew-SESSION'!$B$493:$B$500,0), MATCH("*2nd*",'Andrew-SESSION'!K$7:T$7,0))</f>
        <v>#N/A</v>
      </c>
      <c r="E334" s="131" t="e">
        <f>IF($A$332='Andrew-SESSION'!$A$493,INDEX('Andrew-SESSION'!$K$493:$T$500, MATCH("*Deadlift*",'Andrew-SESSION'!$B$493:$B$500,0), MATCH("*2ND*",'Andrew-SESSION'!$K$7:$T$7,0)),"")</f>
        <v>#N/A</v>
      </c>
      <c r="F334" s="131" t="e">
        <f>INDEX('Andrew-SESSION'!$L$493:$U$500, MATCH("*Deadlift*",'Andrew-SESSION'!$B$493:$B$500,0), MATCH("*2nd*",'Andrew-SESSION'!$K$7:$T$7,0))</f>
        <v>#N/A</v>
      </c>
      <c r="G334" s="131" t="e">
        <f>IF($A$332='Andrew-SESSION'!$A$493,INDEX('Andrew-SESSION'!$K$493:$T$500, MATCH("*Bench Press*",'Andrew-SESSION'!$B$493:$B$500,0), MATCH("*2ND*",'Andrew-SESSION'!$K$7:$T$7,0)),"")</f>
        <v>#N/A</v>
      </c>
      <c r="H334" s="131" t="e">
        <f>INDEX('Andrew-SESSION'!$L$493:$U$500, MATCH("*Bench Press*",'Andrew-SESSION'!$B$493:$B$500,0), MATCH("*2nd*",'Andrew-SESSION'!$K$7:$T$7,0))</f>
        <v>#N/A</v>
      </c>
      <c r="I334" s="132" t="e">
        <f>IF($A$332='Andrew-SESSION'!$A$493,INDEX('Andrew-SESSION'!$K$493:$T$500, MATCH("*Military*",'Andrew-SESSION'!$B$493:$B$500,0), MATCH("*2ND*",'Andrew-SESSION'!$K$7:$T$7,0)),"")</f>
        <v>#N/A</v>
      </c>
      <c r="J334" s="44" t="e">
        <f>INDEX('Andrew-SESSION'!$L$493:$U$500, MATCH("*Military*",'Andrew-SESSION'!$B$493:$B$500,0), MATCH("*2nd*",'Andrew-SESSION'!$K$7:$T$7,0))</f>
        <v>#N/A</v>
      </c>
      <c r="K334" s="131" t="e">
        <f>IF($A$332='Andrew-SESSION'!$A$493,INDEX('Andrew-SESSION'!$K$493:$T$500, MATCH("*Clean *",'Andrew-SESSION'!$B$493:$B$500,0), MATCH("*2ND*",'Andrew-SESSION'!$K$7:$T$7,0)),"")</f>
        <v>#N/A</v>
      </c>
      <c r="L334" s="44" t="e">
        <f>INDEX('Andrew-SESSION'!$L$493:$U$500, MATCH("*Clean *",'Andrew-SESSION'!$B$493:$B$500,0), MATCH("*2nd*",'Andrew-SESSION'!$K$7:$T$7,0))</f>
        <v>#N/A</v>
      </c>
      <c r="M334" s="131" t="e">
        <f>IF($A$332='Andrew-SESSION'!$A$493,INDEX('Andrew-SESSION'!$K$493:$T$500, MATCH("*Lat Pulldown*",'Andrew-SESSION'!$B$493:$B$500,0), MATCH("*2ND*",'Andrew-SESSION'!$K$7:$T$7,0)),"")</f>
        <v>#N/A</v>
      </c>
      <c r="N334" s="44" t="e">
        <f>INDEX('Andrew-SESSION'!$L$493:$U$500, MATCH("*Lat Pulldown*",'Andrew-SESSION'!$B$493:$B$500,0), MATCH("*2nd*",'Andrew-SESSION'!$K$7:$T$7,0))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IF($A$332='Andrew-SESSION'!$A$493,INDEX('Andrew-SESSION'!$K$493:$T$500, MATCH("*Squat*",'Andrew-SESSION'!$B$493:$B$500,0), MATCH("*3rd*",'Andrew-SESSION'!$K$7:$T$7,0)),"")</f>
        <v>#N/A</v>
      </c>
      <c r="D335" s="132" t="e">
        <f>INDEX('Andrew-SESSION'!L$493:U$500, MATCH("*Squat*",'Andrew-SESSION'!$B$493:$B$500,0), MATCH("*3rd*",'Andrew-SESSION'!K$7:T$7,0))</f>
        <v>#N/A</v>
      </c>
      <c r="E335" s="131" t="e">
        <f>IF($A$332='Andrew-SESSION'!$A$493,INDEX('Andrew-SESSION'!$K$493:$T$500, MATCH("*Deadlift*",'Andrew-SESSION'!$B$493:$B$500,0), MATCH("*3rd*",'Andrew-SESSION'!$K$7:$T$7,0)),"")</f>
        <v>#N/A</v>
      </c>
      <c r="F335" s="131" t="e">
        <f>INDEX('Andrew-SESSION'!$L$493:$U$500, MATCH("*Deadlift*",'Andrew-SESSION'!$B$493:$B$500,0), MATCH("*3rd*",'Andrew-SESSION'!$K$7:$T$7,0))</f>
        <v>#N/A</v>
      </c>
      <c r="G335" s="131" t="e">
        <f>IF($A$332='Andrew-SESSION'!$A$493,INDEX('Andrew-SESSION'!$K$493:$T$500, MATCH("*Bench Press*",'Andrew-SESSION'!$B$493:$B$500,0), MATCH("*3rd*",'Andrew-SESSION'!$K$7:$T$7,0)),"")</f>
        <v>#N/A</v>
      </c>
      <c r="H335" s="131" t="e">
        <f>INDEX('Andrew-SESSION'!$L$493:$U$500, MATCH("*Bench Press*",'Andrew-SESSION'!$B$493:$B$500,0), MATCH("*3rd*",'Andrew-SESSION'!$K$7:$T$7,0))</f>
        <v>#N/A</v>
      </c>
      <c r="I335" s="132" t="e">
        <f>IF($A$332='Andrew-SESSION'!$A$493,INDEX('Andrew-SESSION'!$K$493:$T$500, MATCH("*Military*",'Andrew-SESSION'!$B$493:$B$500,0), MATCH("*3rd*",'Andrew-SESSION'!$K$7:$T$7,0)),"")</f>
        <v>#N/A</v>
      </c>
      <c r="J335" s="44" t="e">
        <f>INDEX('Andrew-SESSION'!$L$493:$U$500, MATCH("*Military*",'Andrew-SESSION'!$B$493:$B$500,0), MATCH("*3rd*",'Andrew-SESSION'!$K$7:$T$7,0))</f>
        <v>#N/A</v>
      </c>
      <c r="K335" s="131" t="e">
        <f>IF($A$332='Andrew-SESSION'!$A$493,INDEX('Andrew-SESSION'!$K$493:$T$500, MATCH("*Clean *",'Andrew-SESSION'!$B$493:$B$500,0), MATCH("*3rd*",'Andrew-SESSION'!$K$7:$T$7,0)),"")</f>
        <v>#N/A</v>
      </c>
      <c r="L335" s="44" t="e">
        <f>INDEX('Andrew-SESSION'!$L$493:$U$500, MATCH("*Clean *",'Andrew-SESSION'!$B$493:$B$500,0), MATCH("*3rd*",'Andrew-SESSION'!$K$7:$T$7,0))</f>
        <v>#N/A</v>
      </c>
      <c r="M335" s="131" t="e">
        <f>IF($A$332='Andrew-SESSION'!$A$493,INDEX('Andrew-SESSION'!$K$493:$T$500, MATCH("*Lat Pulldown*",'Andrew-SESSION'!$B$493:$B$500,0), MATCH("*3rd*",'Andrew-SESSION'!$K$7:$T$7,0)),"")</f>
        <v>#N/A</v>
      </c>
      <c r="N335" s="44" t="e">
        <f>INDEX('Andrew-SESSION'!$L$493:$U$500, MATCH("*Lat Pulldown*",'Andrew-SESSION'!$B$493:$B$500,0), MATCH("*3rd*",'Andrew-SESSION'!$K$7:$T$7,0))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IF($A$332='Andrew-SESSION'!$A$493,INDEX('Andrew-SESSION'!$K$493:$T$500, MATCH("*Squat*",'Andrew-SESSION'!$B$493:$B$500,0), MATCH("*4th*",'Andrew-SESSION'!$K$7:$T$7,0)),"")</f>
        <v>#N/A</v>
      </c>
      <c r="D336" s="132" t="e">
        <f>INDEX('Andrew-SESSION'!L$493:U$500, MATCH("*Squat*",'Andrew-SESSION'!$B$493:$B$500,0), MATCH("*4th*",'Andrew-SESSION'!K$7:T$7,0))</f>
        <v>#N/A</v>
      </c>
      <c r="E336" s="131" t="e">
        <f>IF($A$332='Andrew-SESSION'!$A$493,INDEX('Andrew-SESSION'!$K$493:$T$500, MATCH("*Deadlift*",'Andrew-SESSION'!$B$493:$B$500,0), MATCH("*4th*",'Andrew-SESSION'!$K$7:$T$7,0)),"")</f>
        <v>#N/A</v>
      </c>
      <c r="F336" s="131" t="e">
        <f>INDEX('Andrew-SESSION'!$L$493:$U$500, MATCH("*Deadlift*",'Andrew-SESSION'!$B$493:$B$500,0), MATCH("*4th*",'Andrew-SESSION'!$K$7:$T$7,0))</f>
        <v>#N/A</v>
      </c>
      <c r="G336" s="131" t="e">
        <f>IF($A$332='Andrew-SESSION'!$A$493,INDEX('Andrew-SESSION'!$K$493:$T$500, MATCH("*Bench Press*",'Andrew-SESSION'!$B$493:$B$500,0), MATCH("*4th*",'Andrew-SESSION'!$K$7:$T$7,0)),"")</f>
        <v>#N/A</v>
      </c>
      <c r="H336" s="131" t="e">
        <f>INDEX('Andrew-SESSION'!$L$493:$U$500, MATCH("*Bench Press*",'Andrew-SESSION'!$B$493:$B$500,0), MATCH("*4th*",'Andrew-SESSION'!$K$7:$T$7,0))</f>
        <v>#N/A</v>
      </c>
      <c r="I336" s="132" t="e">
        <f>IF($A$332='Andrew-SESSION'!$A$493,INDEX('Andrew-SESSION'!$K$493:$T$500, MATCH("*Military*",'Andrew-SESSION'!$B$493:$B$500,0), MATCH("*4th*",'Andrew-SESSION'!$K$7:$T$7,0)),"")</f>
        <v>#N/A</v>
      </c>
      <c r="J336" s="44" t="e">
        <f>INDEX('Andrew-SESSION'!$L$493:$U$500, MATCH("*Military*",'Andrew-SESSION'!$B$493:$B$500,0), MATCH("*4th*",'Andrew-SESSION'!$K$7:$T$7,0))</f>
        <v>#N/A</v>
      </c>
      <c r="K336" s="131" t="e">
        <f>IF($A$332='Andrew-SESSION'!$A$493,INDEX('Andrew-SESSION'!$K$493:$T$500, MATCH("*Clean *",'Andrew-SESSION'!$B$493:$B$500,0), MATCH("*4th*",'Andrew-SESSION'!$K$7:$T$7,0)),"")</f>
        <v>#N/A</v>
      </c>
      <c r="L336" s="44" t="e">
        <f>INDEX('Andrew-SESSION'!$L$493:$U$500, MATCH("*Clean *",'Andrew-SESSION'!$B$493:$B$500,0), MATCH("*4th*",'Andrew-SESSION'!$K$7:$T$7,0))</f>
        <v>#N/A</v>
      </c>
      <c r="M336" s="131" t="e">
        <f>IF($A$332='Andrew-SESSION'!$A$493,INDEX('Andrew-SESSION'!$K$493:$T$500, MATCH("*Lat Pulldown*",'Andrew-SESSION'!$B$493:$B$500,0), MATCH("*4th*",'Andrew-SESSION'!$K$7:$T$7,0)),"")</f>
        <v>#N/A</v>
      </c>
      <c r="N336" s="44" t="e">
        <f>INDEX('Andrew-SESSION'!$L$493:$U$500, MATCH("*Lat Pulldown*",'Andrew-SESSION'!$B$493:$B$500,0), MATCH("*4th*",'Andrew-SESSION'!$K$7:$T$7,0))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IF($A$332='Andrew-SESSION'!$A$493,INDEX('Andrew-SESSION'!$K$493:$T$500, MATCH("*Squat*",'Andrew-SESSION'!$B$493:$B$500,0), MATCH("*5th*",'Andrew-SESSION'!$K$7:$T$7,0)),"")</f>
        <v>#N/A</v>
      </c>
      <c r="D337" s="132" t="e">
        <f>INDEX('Andrew-SESSION'!L$493:U$500, MATCH("*Squat*",'Andrew-SESSION'!$B$493:$B$500,0), MATCH("*5th*",'Andrew-SESSION'!K$7:T$7,0))</f>
        <v>#N/A</v>
      </c>
      <c r="E337" s="131" t="e">
        <f>IF($A$332='Andrew-SESSION'!$A$493,INDEX('Andrew-SESSION'!$K$493:$T$500, MATCH("*Deadlift*",'Andrew-SESSION'!$B$493:$B$500,0), MATCH("*5th*",'Andrew-SESSION'!$K$7:$T$7,0)),"")</f>
        <v>#N/A</v>
      </c>
      <c r="F337" s="131" t="e">
        <f>INDEX('Andrew-SESSION'!$L$493:$U$500, MATCH("*Deadlift*",'Andrew-SESSION'!$B$493:$B$500,0), MATCH("*5th*",'Andrew-SESSION'!$K$7:$T$7,0))</f>
        <v>#N/A</v>
      </c>
      <c r="G337" s="131" t="e">
        <f>IF($A$332='Andrew-SESSION'!$A$493,INDEX('Andrew-SESSION'!$K$493:$T$500, MATCH("*Bench Press*",'Andrew-SESSION'!$B$493:$B$500,0), MATCH("*5th*",'Andrew-SESSION'!$K$7:$T$7,0)),"")</f>
        <v>#N/A</v>
      </c>
      <c r="H337" s="131" t="e">
        <f>INDEX('Andrew-SESSION'!$L$493:$U$500, MATCH("*Bench Press*",'Andrew-SESSION'!$B$493:$B$500,0), MATCH("*5th*",'Andrew-SESSION'!$K$7:$T$7,0))</f>
        <v>#N/A</v>
      </c>
      <c r="I337" s="132" t="e">
        <f>IF($A$332='Andrew-SESSION'!$A$493,INDEX('Andrew-SESSION'!$K$493:$T$500, MATCH("*Military*",'Andrew-SESSION'!$B$493:$B$500,0), MATCH("*5th*",'Andrew-SESSION'!$K$7:$T$7,0)),"")</f>
        <v>#N/A</v>
      </c>
      <c r="J337" s="44" t="e">
        <f>INDEX('Andrew-SESSION'!$L$493:$U$500, MATCH("*Military*",'Andrew-SESSION'!$B$493:$B$500,0), MATCH("*5th*",'Andrew-SESSION'!$K$7:$T$7,0))</f>
        <v>#N/A</v>
      </c>
      <c r="K337" s="131" t="e">
        <f>IF($A$332='Andrew-SESSION'!$A$493,INDEX('Andrew-SESSION'!$K$493:$T$500, MATCH("*Clean *",'Andrew-SESSION'!$B$493:$B$500,0), MATCH("*5th*",'Andrew-SESSION'!$K$7:$T$7,0)),"")</f>
        <v>#N/A</v>
      </c>
      <c r="L337" s="44" t="e">
        <f>INDEX('Andrew-SESSION'!$L$493:$U$500, MATCH("*Clean *",'Andrew-SESSION'!$B$493:$B$500,0), MATCH("*5th*",'Andrew-SESSION'!$K$7:$T$7,0))</f>
        <v>#N/A</v>
      </c>
      <c r="M337" s="131" t="e">
        <f>IF($A$332='Andrew-SESSION'!$A$493,INDEX('Andrew-SESSION'!$K$493:$T$500, MATCH("*Lat Pulldown*",'Andrew-SESSION'!$B$493:$B$500,0), MATCH("*5th*",'Andrew-SESSION'!$K$7:$T$7,0)),"")</f>
        <v>#N/A</v>
      </c>
      <c r="N337" s="44" t="e">
        <f>INDEX('Andrew-SESSION'!$L$493:$U$500, MATCH("*Lat Pulldown*",'Andrew-SESSION'!$B$493:$B$500,0), MATCH("*5th*",'Andrew-SESSION'!$K$7:$T$7,0))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'Andrew-SESSION'!A493</f>
        <v>0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 t="e">
        <f>MAX(G339:G343)</f>
        <v>#N/A</v>
      </c>
      <c r="H338" s="116" t="e">
        <f t="array" ref="H338">MAX(IF(G339:G343=G338,H339:H343))</f>
        <v>#N/A</v>
      </c>
      <c r="I338" s="116" t="e">
        <f>MAX(I339:I343)</f>
        <v>#N/A</v>
      </c>
      <c r="J338" s="116" t="e">
        <f t="array" ref="J338">MAX(IF(I339:I343=I338,J339:J343))</f>
        <v>#N/A</v>
      </c>
      <c r="K338" s="116" t="e">
        <f>MAX(K339:K343)</f>
        <v>#N/A</v>
      </c>
      <c r="L338" s="116" t="e">
        <f t="array" ref="L338">MAX(IF(K339:K343=K338,L339:L343))</f>
        <v>#N/A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IF($A$338='Andrew-SESSION'!$A$502,INDEX('Andrew-SESSION'!$K$502:$T$509, MATCH("*1k Row*",'Andrew-SESSION'!$B$502:$B$509,0), MATCH("*1st*",'Andrew-SESSION'!$K$7:$T$7,0)),"")</f>
        <v>#N/A</v>
      </c>
      <c r="P338" s="152" t="e">
        <f>IF($A$338='Andrew-SESSION'!$A$502,INDEX('Andrew-SESSION'!$K$502:$T$509, MATCH("*HIIT*",'Andrew-SESSION'!$B$502:$B$509,0), MATCH("*1st*",'Andrew-SESSION'!$K$7:$T$7,0)),"")</f>
        <v>#N/A</v>
      </c>
      <c r="Q338" s="119" t="e">
        <f>INDEX('Andrew-SESSION'!$L$502:$U$509, MATCH("*HIIT*",'Andrew-SESSION'!$B$502:$B$509,0), MATCH("*1st*",'Andrew-SESSION'!$K$7:$T$7,0))</f>
        <v>#N/A</v>
      </c>
      <c r="R338" s="119">
        <f>'Andrew-SESSION'!U502</f>
        <v>0</v>
      </c>
      <c r="S338" s="116"/>
      <c r="T338" s="116"/>
      <c r="U338" s="120">
        <f>'Andrew-SESSION'!A503</f>
        <v>0</v>
      </c>
      <c r="V338" s="120">
        <f>'Andrew-SESSION'!A504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IF($A$338='Andrew-SESSION'!$A$502,INDEX('Andrew-SESSION'!$K$502:$T$509, MATCH("*Squat*",'Andrew-SESSION'!$B$502:$B$509,0), MATCH("*1st*",'Andrew-SESSION'!$K$7:$T$7,0)),"")</f>
        <v>#N/A</v>
      </c>
      <c r="D339" s="132" t="e">
        <f>INDEX('Andrew-SESSION'!L$502:U$509, MATCH("*Squat*",'Andrew-SESSION'!$B$502:$B$509,0), MATCH("*1st*",'Andrew-SESSION'!K$7:T$7,0))</f>
        <v>#N/A</v>
      </c>
      <c r="E339" s="131" t="e">
        <f>IF($A$338='Andrew-SESSION'!$A$502,INDEX('Andrew-SESSION'!$K$502:$T$509, MATCH("*Deadlift*",'Andrew-SESSION'!$B$502:$B$509,0), MATCH("*1st*",'Andrew-SESSION'!$K$7:$T$7,0)),"")</f>
        <v>#N/A</v>
      </c>
      <c r="F339" s="131" t="e">
        <f>INDEX('Andrew-SESSION'!$L$502:$U$509, MATCH("*Deadlift*",'Andrew-SESSION'!$B$502:$B$509,0), MATCH("*1st*",'Andrew-SESSION'!$K$7:$T$7,0))</f>
        <v>#N/A</v>
      </c>
      <c r="G339" s="131" t="e">
        <f>IF($A$338='Andrew-SESSION'!$A$502,INDEX('Andrew-SESSION'!$K$502:$T$509, MATCH("*Bench Press*",'Andrew-SESSION'!$B$502:$B$509,0), MATCH("*1st*",'Andrew-SESSION'!$K$7:$T$7,0)),"")</f>
        <v>#N/A</v>
      </c>
      <c r="H339" s="131" t="e">
        <f>INDEX('Andrew-SESSION'!$L$502:$U$509, MATCH("*Bench Press*",'Andrew-SESSION'!$B$502:$B$509,0), MATCH("*1st*",'Andrew-SESSION'!$K$7:$T$7,0))</f>
        <v>#N/A</v>
      </c>
      <c r="I339" s="132" t="e">
        <f>IF($A$338='Andrew-SESSION'!$A$502,INDEX('Andrew-SESSION'!$K$502:$T$509, MATCH("*Military*",'Andrew-SESSION'!$B$502:$B$509,0), MATCH("*1st*",'Andrew-SESSION'!$K$7:$T$7,0)),"")</f>
        <v>#N/A</v>
      </c>
      <c r="J339" s="48" t="e">
        <f>INDEX('Andrew-SESSION'!$L$502:$U$509, MATCH("*Military*",'Andrew-SESSION'!$B$502:$B$509,0), MATCH("*1st*",'Andrew-SESSION'!$K$7:$T$7,0))</f>
        <v>#N/A</v>
      </c>
      <c r="K339" s="131" t="e">
        <f>IF($A$338='Andrew-SESSION'!$A$502,INDEX('Andrew-SESSION'!$K$502:$T$509, MATCH("*Clean *",'Andrew-SESSION'!$B$502:$B$509,0), MATCH("*1st*",'Andrew-SESSION'!$K$7:$T$7,0)),"")</f>
        <v>#N/A</v>
      </c>
      <c r="L339" s="48" t="e">
        <f>INDEX('Andrew-SESSION'!$L$502:$U$509, MATCH("*Clean *",'Andrew-SESSION'!$B$502:$B$509,0), MATCH("*1st*",'Andrew-SESSION'!$K$7:$T$7,0))</f>
        <v>#N/A</v>
      </c>
      <c r="M339" s="131" t="e">
        <f>IF($A$338='Andrew-SESSION'!$A$502,INDEX('Andrew-SESSION'!$K$502:$T$509, MATCH("*Lat Pulldown*",'Andrew-SESSION'!$B$502:$B$509,0), MATCH("*1st*",'Andrew-SESSION'!$K$7:$T$7,0)),"")</f>
        <v>#N/A</v>
      </c>
      <c r="N339" s="48" t="e">
        <f>INDEX('Andrew-SESSION'!$L$502:$U$509, MATCH("*Lat Pulldown*",'Andrew-SESSION'!$B$502:$B$509,0), MATCH("*1st*",'Andrew-SESSION'!$K$7:$T$7,0))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IF($A$338='Andrew-SESSION'!$A$502,INDEX('Andrew-SESSION'!$K$502:$T$509, MATCH("*Squat*",'Andrew-SESSION'!$B$502:$B$509,0), MATCH("*2nd*",'Andrew-SESSION'!$K$7:$T$7,0)),"")</f>
        <v>#N/A</v>
      </c>
      <c r="D340" s="132" t="e">
        <f>INDEX('Andrew-SESSION'!L$502:U$509, MATCH("*Squat*",'Andrew-SESSION'!$B$502:$B$509,0), MATCH("*2nd*",'Andrew-SESSION'!K$7:T$7,0))</f>
        <v>#N/A</v>
      </c>
      <c r="E340" s="131" t="e">
        <f>IF($A$338='Andrew-SESSION'!$A$502,INDEX('Andrew-SESSION'!$K$502:$T$509, MATCH("*Deadlift*",'Andrew-SESSION'!$B$502:$B$509,0), MATCH("*2ND*",'Andrew-SESSION'!$K$7:$T$7,0)),"")</f>
        <v>#N/A</v>
      </c>
      <c r="F340" s="131" t="e">
        <f>INDEX('Andrew-SESSION'!$L$502:$U$509, MATCH("*Deadlift*",'Andrew-SESSION'!$B$502:$B$509,0), MATCH("*2nd*",'Andrew-SESSION'!$K$7:$T$7,0))</f>
        <v>#N/A</v>
      </c>
      <c r="G340" s="131" t="e">
        <f>IF($A$338='Andrew-SESSION'!$A$502,INDEX('Andrew-SESSION'!$K$502:$T$509, MATCH("*Bench Press*",'Andrew-SESSION'!$B$502:$B$509,0), MATCH("*2ND*",'Andrew-SESSION'!$K$7:$T$7,0)),"")</f>
        <v>#N/A</v>
      </c>
      <c r="H340" s="131" t="e">
        <f>INDEX('Andrew-SESSION'!$L$502:$U$509, MATCH("*Bench Press*",'Andrew-SESSION'!$B$502:$B$509,0), MATCH("*2nd*",'Andrew-SESSION'!$K$7:$T$7,0))</f>
        <v>#N/A</v>
      </c>
      <c r="I340" s="132" t="e">
        <f>IF($A$338='Andrew-SESSION'!$A$502,INDEX('Andrew-SESSION'!$K$502:$T$509, MATCH("*Military*",'Andrew-SESSION'!$B$502:$B$509,0), MATCH("*2ND*",'Andrew-SESSION'!$K$7:$T$7,0)),"")</f>
        <v>#N/A</v>
      </c>
      <c r="J340" s="44" t="e">
        <f>INDEX('Andrew-SESSION'!$L$502:$U$509, MATCH("*Military*",'Andrew-SESSION'!$B$502:$B$509,0), MATCH("*2nd*",'Andrew-SESSION'!$K$7:$T$7,0))</f>
        <v>#N/A</v>
      </c>
      <c r="K340" s="131" t="e">
        <f>IF($A$338='Andrew-SESSION'!$A$502,INDEX('Andrew-SESSION'!$K$502:$T$509, MATCH("*Clean *",'Andrew-SESSION'!$B$502:$B$509,0), MATCH("*2ND*",'Andrew-SESSION'!$K$7:$T$7,0)),"")</f>
        <v>#N/A</v>
      </c>
      <c r="L340" s="44" t="e">
        <f>INDEX('Andrew-SESSION'!$L$502:$U$509, MATCH("*Clean *",'Andrew-SESSION'!$B$502:$B$509,0), MATCH("*2nd*",'Andrew-SESSION'!$K$7:$T$7,0))</f>
        <v>#N/A</v>
      </c>
      <c r="M340" s="131" t="e">
        <f>IF($A$338='Andrew-SESSION'!$A$502,INDEX('Andrew-SESSION'!$K$502:$T$509, MATCH("*Lat Pulldown*",'Andrew-SESSION'!$B$502:$B$509,0), MATCH("*2ND*",'Andrew-SESSION'!$K$7:$T$7,0)),"")</f>
        <v>#N/A</v>
      </c>
      <c r="N340" s="44" t="e">
        <f>INDEX('Andrew-SESSION'!$L$502:$U$509, MATCH("*Lat Pulldown*",'Andrew-SESSION'!$B$502:$B$509,0), MATCH("*2nd*",'Andrew-SESSION'!$K$7:$T$7,0))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IF($A$338='Andrew-SESSION'!$A$502,INDEX('Andrew-SESSION'!$K$502:$T$509, MATCH("*Squat*",'Andrew-SESSION'!$B$502:$B$509,0), MATCH("*3rd*",'Andrew-SESSION'!$K$7:$T$7,0)),"")</f>
        <v>#N/A</v>
      </c>
      <c r="D341" s="132" t="e">
        <f>INDEX('Andrew-SESSION'!L$502:U$509, MATCH("*Squat*",'Andrew-SESSION'!$B$502:$B$509,0), MATCH("*3rd*",'Andrew-SESSION'!K$7:T$7,0))</f>
        <v>#N/A</v>
      </c>
      <c r="E341" s="131" t="e">
        <f>IF($A$338='Andrew-SESSION'!$A$502,INDEX('Andrew-SESSION'!$K$502:$T$509, MATCH("*Deadlift*",'Andrew-SESSION'!$B$502:$B$509,0), MATCH("*3rd*",'Andrew-SESSION'!$K$7:$T$7,0)),"")</f>
        <v>#N/A</v>
      </c>
      <c r="F341" s="131" t="e">
        <f>INDEX('Andrew-SESSION'!$L$502:$U$509, MATCH("*Deadlift*",'Andrew-SESSION'!$B$502:$B$509,0), MATCH("*3rd*",'Andrew-SESSION'!$K$7:$T$7,0))</f>
        <v>#N/A</v>
      </c>
      <c r="G341" s="131" t="e">
        <f>IF($A$338='Andrew-SESSION'!$A$502,INDEX('Andrew-SESSION'!$K$502:$T$509, MATCH("*Bench Press*",'Andrew-SESSION'!$B$502:$B$509,0), MATCH("*3rd*",'Andrew-SESSION'!$K$7:$T$7,0)),"")</f>
        <v>#N/A</v>
      </c>
      <c r="H341" s="131" t="e">
        <f>INDEX('Andrew-SESSION'!$L$502:$U$509, MATCH("*Bench Press*",'Andrew-SESSION'!$B$502:$B$509,0), MATCH("*3rd*",'Andrew-SESSION'!$K$7:$T$7,0))</f>
        <v>#N/A</v>
      </c>
      <c r="I341" s="132" t="e">
        <f>IF($A$338='Andrew-SESSION'!$A$502,INDEX('Andrew-SESSION'!$K$502:$T$509, MATCH("*Military*",'Andrew-SESSION'!$B$502:$B$509,0), MATCH("*3rd*",'Andrew-SESSION'!$K$7:$T$7,0)),"")</f>
        <v>#N/A</v>
      </c>
      <c r="J341" s="44" t="e">
        <f>INDEX('Andrew-SESSION'!$L$502:$U$509, MATCH("*Military*",'Andrew-SESSION'!$B$502:$B$509,0), MATCH("*3rd*",'Andrew-SESSION'!$K$7:$T$7,0))</f>
        <v>#N/A</v>
      </c>
      <c r="K341" s="131" t="e">
        <f>IF($A$338='Andrew-SESSION'!$A$502,INDEX('Andrew-SESSION'!$K$502:$T$509, MATCH("*Clean *",'Andrew-SESSION'!$B$502:$B$509,0), MATCH("*3rd*",'Andrew-SESSION'!$K$7:$T$7,0)),"")</f>
        <v>#N/A</v>
      </c>
      <c r="L341" s="44" t="e">
        <f>INDEX('Andrew-SESSION'!$L$502:$U$509, MATCH("*Clean *",'Andrew-SESSION'!$B$502:$B$509,0), MATCH("*3rd*",'Andrew-SESSION'!$K$7:$T$7,0))</f>
        <v>#N/A</v>
      </c>
      <c r="M341" s="131" t="e">
        <f>IF($A$338='Andrew-SESSION'!$A$502,INDEX('Andrew-SESSION'!$K$502:$T$509, MATCH("*Lat Pulldown*",'Andrew-SESSION'!$B$502:$B$509,0), MATCH("*3rd*",'Andrew-SESSION'!$K$7:$T$7,0)),"")</f>
        <v>#N/A</v>
      </c>
      <c r="N341" s="44" t="e">
        <f>INDEX('Andrew-SESSION'!$L$502:$U$509, MATCH("*Lat Pulldown*",'Andrew-SESSION'!$B$502:$B$509,0), MATCH("*3rd*",'Andrew-SESSION'!$K$7:$T$7,0))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IF($A$338='Andrew-SESSION'!$A$502,INDEX('Andrew-SESSION'!$K$502:$T$509, MATCH("*Squat*",'Andrew-SESSION'!$B$502:$B$509,0), MATCH("*4th*",'Andrew-SESSION'!$K$7:$T$7,0)),"")</f>
        <v>#N/A</v>
      </c>
      <c r="D342" s="132" t="e">
        <f>INDEX('Andrew-SESSION'!L$502:U$509, MATCH("*Squat*",'Andrew-SESSION'!$B$502:$B$509,0), MATCH("*4th*",'Andrew-SESSION'!K$7:T$7,0))</f>
        <v>#N/A</v>
      </c>
      <c r="E342" s="131" t="e">
        <f>IF($A$338='Andrew-SESSION'!$A$502,INDEX('Andrew-SESSION'!$K$502:$T$509, MATCH("*Deadlift*",'Andrew-SESSION'!$B$502:$B$509,0), MATCH("*4th*",'Andrew-SESSION'!$K$7:$T$7,0)),"")</f>
        <v>#N/A</v>
      </c>
      <c r="F342" s="131" t="e">
        <f>INDEX('Andrew-SESSION'!$L$502:$U$509, MATCH("*Deadlift*",'Andrew-SESSION'!$B$502:$B$509,0), MATCH("*4th*",'Andrew-SESSION'!$K$7:$T$7,0))</f>
        <v>#N/A</v>
      </c>
      <c r="G342" s="131" t="e">
        <f>IF($A$338='Andrew-SESSION'!$A$502,INDEX('Andrew-SESSION'!$K$502:$T$509, MATCH("*Bench Press*",'Andrew-SESSION'!$B$502:$B$509,0), MATCH("*4th*",'Andrew-SESSION'!$K$7:$T$7,0)),"")</f>
        <v>#N/A</v>
      </c>
      <c r="H342" s="131" t="e">
        <f>INDEX('Andrew-SESSION'!$L$502:$U$509, MATCH("*Bench Press*",'Andrew-SESSION'!$B$502:$B$509,0), MATCH("*4th*",'Andrew-SESSION'!$K$7:$T$7,0))</f>
        <v>#N/A</v>
      </c>
      <c r="I342" s="132" t="e">
        <f>IF($A$338='Andrew-SESSION'!$A$502,INDEX('Andrew-SESSION'!$K$502:$T$509, MATCH("*Military*",'Andrew-SESSION'!$B$502:$B$509,0), MATCH("*4th*",'Andrew-SESSION'!$K$7:$T$7,0)),"")</f>
        <v>#N/A</v>
      </c>
      <c r="J342" s="44" t="e">
        <f>INDEX('Andrew-SESSION'!$L$502:$U$509, MATCH("*Military*",'Andrew-SESSION'!$B$502:$B$509,0), MATCH("*4th*",'Andrew-SESSION'!$K$7:$T$7,0))</f>
        <v>#N/A</v>
      </c>
      <c r="K342" s="131" t="e">
        <f>IF($A$338='Andrew-SESSION'!$A$502,INDEX('Andrew-SESSION'!$K$502:$T$509, MATCH("*Clean *",'Andrew-SESSION'!$B$502:$B$509,0), MATCH("*4th*",'Andrew-SESSION'!$K$7:$T$7,0)),"")</f>
        <v>#N/A</v>
      </c>
      <c r="L342" s="44" t="e">
        <f>INDEX('Andrew-SESSION'!$L$502:$U$509, MATCH("*Clean *",'Andrew-SESSION'!$B$502:$B$509,0), MATCH("*4th*",'Andrew-SESSION'!$K$7:$T$7,0))</f>
        <v>#N/A</v>
      </c>
      <c r="M342" s="131" t="e">
        <f>IF($A$338='Andrew-SESSION'!$A$502,INDEX('Andrew-SESSION'!$K$502:$T$509, MATCH("*Lat Pulldown*",'Andrew-SESSION'!$B$502:$B$509,0), MATCH("*4th*",'Andrew-SESSION'!$K$7:$T$7,0)),"")</f>
        <v>#N/A</v>
      </c>
      <c r="N342" s="44" t="e">
        <f>INDEX('Andrew-SESSION'!$L$502:$U$509, MATCH("*Lat Pulldown*",'Andrew-SESSION'!$B$502:$B$509,0), MATCH("*4th*",'Andrew-SESSION'!$K$7:$T$7,0))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IF($A$338='Andrew-SESSION'!$A$502,INDEX('Andrew-SESSION'!$K$502:$T$509, MATCH("*Squat*",'Andrew-SESSION'!$B$502:$B$509,0), MATCH("*5th*",'Andrew-SESSION'!$K$7:$T$7,0)),"")</f>
        <v>#N/A</v>
      </c>
      <c r="D343" s="132" t="e">
        <f>INDEX('Andrew-SESSION'!L$502:U$509, MATCH("*Squat*",'Andrew-SESSION'!$B$502:$B$509,0), MATCH("*5th*",'Andrew-SESSION'!K$7:T$7,0))</f>
        <v>#N/A</v>
      </c>
      <c r="E343" s="131" t="e">
        <f>IF($A$338='Andrew-SESSION'!$A$502,INDEX('Andrew-SESSION'!$K$502:$T$509, MATCH("*Deadlift*",'Andrew-SESSION'!$B$502:$B$509,0), MATCH("*5th*",'Andrew-SESSION'!$K$7:$T$7,0)),"")</f>
        <v>#N/A</v>
      </c>
      <c r="F343" s="131" t="e">
        <f>INDEX('Andrew-SESSION'!$L$502:$U$509, MATCH("*Deadlift*",'Andrew-SESSION'!$B$502:$B$509,0), MATCH("*5th*",'Andrew-SESSION'!$K$7:$T$7,0))</f>
        <v>#N/A</v>
      </c>
      <c r="G343" s="131" t="e">
        <f>IF($A$338='Andrew-SESSION'!$A$502,INDEX('Andrew-SESSION'!$K$502:$T$509, MATCH("*Bench Press*",'Andrew-SESSION'!$B$502:$B$509,0), MATCH("*5th*",'Andrew-SESSION'!$K$7:$T$7,0)),"")</f>
        <v>#N/A</v>
      </c>
      <c r="H343" s="131" t="e">
        <f>INDEX('Andrew-SESSION'!$L$502:$U$509, MATCH("*Bench Press*",'Andrew-SESSION'!$B$502:$B$509,0), MATCH("*5th*",'Andrew-SESSION'!$K$7:$T$7,0))</f>
        <v>#N/A</v>
      </c>
      <c r="I343" s="132" t="e">
        <f>IF($A$338='Andrew-SESSION'!$A$502,INDEX('Andrew-SESSION'!$K$502:$T$509, MATCH("*Military*",'Andrew-SESSION'!$B$502:$B$509,0), MATCH("*5th*",'Andrew-SESSION'!$K$7:$T$7,0)),"")</f>
        <v>#N/A</v>
      </c>
      <c r="J343" s="44" t="e">
        <f>INDEX('Andrew-SESSION'!$L$502:$U$509, MATCH("*Military*",'Andrew-SESSION'!$B$502:$B$509,0), MATCH("*5th*",'Andrew-SESSION'!$K$7:$T$7,0))</f>
        <v>#N/A</v>
      </c>
      <c r="K343" s="131" t="e">
        <f>IF($A$338='Andrew-SESSION'!$A$502,INDEX('Andrew-SESSION'!$K$502:$T$509, MATCH("*Clean *",'Andrew-SESSION'!$B$502:$B$509,0), MATCH("*5th*",'Andrew-SESSION'!$K$7:$T$7,0)),"")</f>
        <v>#N/A</v>
      </c>
      <c r="L343" s="44" t="e">
        <f>INDEX('Andrew-SESSION'!$L$502:$U$509, MATCH("*Clean *",'Andrew-SESSION'!$B$502:$B$509,0), MATCH("*5th*",'Andrew-SESSION'!$K$7:$T$7,0))</f>
        <v>#N/A</v>
      </c>
      <c r="M343" s="131" t="e">
        <f>IF($A$338='Andrew-SESSION'!$A$502,INDEX('Andrew-SESSION'!$K$502:$T$509, MATCH("*Lat Pulldown*",'Andrew-SESSION'!$B$502:$B$509,0), MATCH("*5th*",'Andrew-SESSION'!$K$7:$T$7,0)),"")</f>
        <v>#N/A</v>
      </c>
      <c r="N343" s="44" t="e">
        <f>INDEX('Andrew-SESSION'!$L$502:$U$509, MATCH("*Lat Pulldown*",'Andrew-SESSION'!$B$502:$B$509,0), MATCH("*5th*",'Andrew-SESSION'!$K$7:$T$7,0))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'Andrew-SESSION'!A502</f>
        <v>0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 t="e">
        <f>MAX(E345:E349)</f>
        <v>#N/A</v>
      </c>
      <c r="F344" s="116" t="e">
        <f t="array" ref="F344">MAX(IF(E345:E349=E344,F345:F349))</f>
        <v>#N/A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IF($A$344='Andrew-SESSION'!$A$511,INDEX('Andrew-SESSION'!$K$511:$T$518, MATCH("*1k Row*",'Andrew-SESSION'!$B$511:$B$518,0), MATCH("*1st*",'Andrew-SESSION'!$K$7:$T$7,0)),"")</f>
        <v>#N/A</v>
      </c>
      <c r="P344" s="152" t="e">
        <f>IF($A$344='Andrew-SESSION'!$A$511,INDEX('Andrew-SESSION'!$K$511:$T$518, MATCH("*HIIT*",'Andrew-SESSION'!$B$511:$B$518,0), MATCH("*1st*",'Andrew-SESSION'!$K$7:$T$7,0)),"")</f>
        <v>#N/A</v>
      </c>
      <c r="Q344" s="119" t="e">
        <f>INDEX('Andrew-SESSION'!$L$511:$U$518, MATCH("*HIIT*",'Andrew-SESSION'!$B$511:$B$518,0), MATCH("*1st*",'Andrew-SESSION'!$K$7:$T$7,0))</f>
        <v>#N/A</v>
      </c>
      <c r="R344" s="119">
        <f>'Andrew-SESSION'!U511</f>
        <v>0</v>
      </c>
      <c r="S344" s="116"/>
      <c r="T344" s="116"/>
      <c r="U344" s="120">
        <f>'Andrew-SESSION'!A512</f>
        <v>0</v>
      </c>
      <c r="V344" s="120">
        <f>'Andrew-SESSION'!A513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IF($A$344='Andrew-SESSION'!$A$511,INDEX('Andrew-SESSION'!$K$511:$T$518, MATCH("*Squat*",'Andrew-SESSION'!$B$511:$B$518,0), MATCH("*1st*",'Andrew-SESSION'!$K$7:$T$7,0)),"")</f>
        <v>#N/A</v>
      </c>
      <c r="D345" s="132" t="e">
        <f>INDEX('Andrew-SESSION'!L$214:U$221, MATCH("*Squat*",'Andrew-SESSION'!$B$214:$B$221,0), MATCH("*1st*",'Andrew-SESSION'!K$7:T$7,0))</f>
        <v>#N/A</v>
      </c>
      <c r="E345" s="131" t="e">
        <f>IF($A$344='Andrew-SESSION'!$A$511,INDEX('Andrew-SESSION'!$K$511:$T$518, MATCH("*Deadlift*",'Andrew-SESSION'!$B$511:$B$518,0), MATCH("*1st*",'Andrew-SESSION'!$K$7:$T$7,0)),"")</f>
        <v>#N/A</v>
      </c>
      <c r="F345" s="131" t="e">
        <f>INDEX('Andrew-SESSION'!$L$511:$U$518, MATCH("*Deadlift*",'Andrew-SESSION'!$B$511:$B$518,0), MATCH("*1st*",'Andrew-SESSION'!$K$7:$T$7,0))</f>
        <v>#N/A</v>
      </c>
      <c r="G345" s="131" t="e">
        <f>IF($A$344='Andrew-SESSION'!$A$511,INDEX('Andrew-SESSION'!$K$511:$T$518, MATCH("*Bench Press*",'Andrew-SESSION'!$B$511:$B$518,0), MATCH("*1st*",'Andrew-SESSION'!$K$7:$T$7,0)),"")</f>
        <v>#N/A</v>
      </c>
      <c r="H345" s="131" t="e">
        <f>INDEX('Andrew-SESSION'!$L$511:$U$518, MATCH("*Bench Press*",'Andrew-SESSION'!$B$511:$B$518,0), MATCH("*1st*",'Andrew-SESSION'!$K$7:$T$7,0))</f>
        <v>#N/A</v>
      </c>
      <c r="I345" s="132" t="e">
        <f>IF($A$344='Andrew-SESSION'!$A$511,INDEX('Andrew-SESSION'!$K$511:$T$518, MATCH("*Military*",'Andrew-SESSION'!$B$511:$B$518,0), MATCH("*1st*",'Andrew-SESSION'!$K$7:$T$7,0)),"")</f>
        <v>#N/A</v>
      </c>
      <c r="J345" s="48" t="e">
        <f>INDEX('Andrew-SESSION'!$L$511:$U$518, MATCH("*Military*",'Andrew-SESSION'!$B$511:$B$518,0), MATCH("*1st*",'Andrew-SESSION'!$K$7:$T$7,0))</f>
        <v>#N/A</v>
      </c>
      <c r="K345" s="131" t="e">
        <f>IF($A$344='Andrew-SESSION'!$A$511,INDEX('Andrew-SESSION'!$K$511:$T$518, MATCH("*Clean *",'Andrew-SESSION'!$B$511:$B$518,0), MATCH("*1st*",'Andrew-SESSION'!$K$7:$T$7,0)),"")</f>
        <v>#N/A</v>
      </c>
      <c r="L345" s="48" t="e">
        <f>INDEX('Andrew-SESSION'!$L$511:$U$518, MATCH("*Clean *",'Andrew-SESSION'!$B$511:$B$518,0), MATCH("*1st*",'Andrew-SESSION'!$K$7:$T$7,0))</f>
        <v>#N/A</v>
      </c>
      <c r="M345" s="131" t="e">
        <f>IF($A$344='Andrew-SESSION'!$A$511,INDEX('Andrew-SESSION'!$K$511:$T$518, MATCH("*Lat Pulldown*",'Andrew-SESSION'!$B$511:$B$518,0), MATCH("*1st*",'Andrew-SESSION'!$K$7:$T$7,0)),"")</f>
        <v>#N/A</v>
      </c>
      <c r="N345" s="48" t="e">
        <f>INDEX('Andrew-SESSION'!$L$511:$U$518, MATCH("*Lat Pulldown*",'Andrew-SESSION'!$B$511:$B$518,0), MATCH("*1st*",'Andrew-SESSION'!$K$7:$T$7,0))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IF($A$344='Andrew-SESSION'!$A$511,INDEX('Andrew-SESSION'!$K$511:$T$518, MATCH("*Squat*",'Andrew-SESSION'!$B$511:$B$518,0), MATCH("*2nd*",'Andrew-SESSION'!$K$7:$T$7,0)),"")</f>
        <v>#N/A</v>
      </c>
      <c r="D346" s="132" t="e">
        <f>INDEX('Andrew-SESSION'!L$214:U$221, MATCH("*Squat*",'Andrew-SESSION'!$B$214:$B$221,0), MATCH("*2nd*",'Andrew-SESSION'!K$7:T$7,0))</f>
        <v>#N/A</v>
      </c>
      <c r="E346" s="131" t="e">
        <f>IF($A$344='Andrew-SESSION'!$A$511,INDEX('Andrew-SESSION'!$K$511:$T$518, MATCH("*Deadlift*",'Andrew-SESSION'!$B$511:$B$518,0), MATCH("*2ND*",'Andrew-SESSION'!$K$7:$T$7,0)),"")</f>
        <v>#N/A</v>
      </c>
      <c r="F346" s="131" t="e">
        <f>INDEX('Andrew-SESSION'!$L$511:$U$518, MATCH("*Deadlift*",'Andrew-SESSION'!$B$511:$B$518,0), MATCH("*2nd*",'Andrew-SESSION'!$K$7:$T$7,0))</f>
        <v>#N/A</v>
      </c>
      <c r="G346" s="131" t="e">
        <f>IF($A$344='Andrew-SESSION'!$A$511,INDEX('Andrew-SESSION'!$K$511:$T$518, MATCH("*Bench Press*",'Andrew-SESSION'!$B$511:$B$518,0), MATCH("*2ND*",'Andrew-SESSION'!$K$7:$T$7,0)),"")</f>
        <v>#N/A</v>
      </c>
      <c r="H346" s="131" t="e">
        <f>INDEX('Andrew-SESSION'!$L$511:$U$518, MATCH("*Bench Press*",'Andrew-SESSION'!$B$511:$B$518,0), MATCH("*2nd*",'Andrew-SESSION'!$K$7:$T$7,0))</f>
        <v>#N/A</v>
      </c>
      <c r="I346" s="132" t="e">
        <f>IF($A$344='Andrew-SESSION'!$A$511,INDEX('Andrew-SESSION'!$K$511:$T$518, MATCH("*Military*",'Andrew-SESSION'!$B$511:$B$518,0), MATCH("*2ND*",'Andrew-SESSION'!$K$7:$T$7,0)),"")</f>
        <v>#N/A</v>
      </c>
      <c r="J346" s="44" t="e">
        <f>INDEX('Andrew-SESSION'!$L$511:$U$518, MATCH("*Military*",'Andrew-SESSION'!$B$511:$B$518,0), MATCH("*2nd*",'Andrew-SESSION'!$K$7:$T$7,0))</f>
        <v>#N/A</v>
      </c>
      <c r="K346" s="131" t="e">
        <f>IF($A$344='Andrew-SESSION'!$A$511,INDEX('Andrew-SESSION'!$K$511:$T$518, MATCH("*Clean *",'Andrew-SESSION'!$B$511:$B$518,0), MATCH("*2ND*",'Andrew-SESSION'!$K$7:$T$7,0)),"")</f>
        <v>#N/A</v>
      </c>
      <c r="L346" s="44" t="e">
        <f>INDEX('Andrew-SESSION'!$L$511:$U$518, MATCH("*Clean *",'Andrew-SESSION'!$B$511:$B$518,0), MATCH("*2nd*",'Andrew-SESSION'!$K$7:$T$7,0))</f>
        <v>#N/A</v>
      </c>
      <c r="M346" s="131" t="e">
        <f>IF($A$344='Andrew-SESSION'!$A$511,INDEX('Andrew-SESSION'!$K$511:$T$518, MATCH("*Lat Pulldown*",'Andrew-SESSION'!$B$511:$B$518,0), MATCH("*2ND*",'Andrew-SESSION'!$K$7:$T$7,0)),"")</f>
        <v>#N/A</v>
      </c>
      <c r="N346" s="44" t="e">
        <f>INDEX('Andrew-SESSION'!$L$511:$U$518, MATCH("*Lat Pulldown*",'Andrew-SESSION'!$B$511:$B$518,0), MATCH("*2nd*",'Andrew-SESSION'!$K$7:$T$7,0))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IF($A$344='Andrew-SESSION'!$A$511,INDEX('Andrew-SESSION'!$K$511:$T$518, MATCH("*Squat*",'Andrew-SESSION'!$B$511:$B$518,0), MATCH("*3rd*",'Andrew-SESSION'!$K$7:$T$7,0)),"")</f>
        <v>#N/A</v>
      </c>
      <c r="D347" s="132" t="e">
        <f>INDEX('Andrew-SESSION'!L$214:U$221, MATCH("*Squat*",'Andrew-SESSION'!$B$214:$B$221,0), MATCH("*3rd*",'Andrew-SESSION'!K$7:T$7,0))</f>
        <v>#N/A</v>
      </c>
      <c r="E347" s="131" t="e">
        <f>IF($A$344='Andrew-SESSION'!$A$511,INDEX('Andrew-SESSION'!$K$511:$T$518, MATCH("*Deadlift*",'Andrew-SESSION'!$B$511:$B$518,0), MATCH("*3rd*",'Andrew-SESSION'!$K$7:$T$7,0)),"")</f>
        <v>#N/A</v>
      </c>
      <c r="F347" s="131" t="e">
        <f>INDEX('Andrew-SESSION'!$L$511:$U$518, MATCH("*Deadlift*",'Andrew-SESSION'!$B$511:$B$518,0), MATCH("*3rd*",'Andrew-SESSION'!$K$7:$T$7,0))</f>
        <v>#N/A</v>
      </c>
      <c r="G347" s="131" t="e">
        <f>IF($A$344='Andrew-SESSION'!$A$511,INDEX('Andrew-SESSION'!$K$511:$T$518, MATCH("*Bench Press*",'Andrew-SESSION'!$B$511:$B$518,0), MATCH("*3rd*",'Andrew-SESSION'!$K$7:$T$7,0)),"")</f>
        <v>#N/A</v>
      </c>
      <c r="H347" s="131" t="e">
        <f>INDEX('Andrew-SESSION'!$L$511:$U$518, MATCH("*Bench Press*",'Andrew-SESSION'!$B$511:$B$518,0), MATCH("*3rd*",'Andrew-SESSION'!$K$7:$T$7,0))</f>
        <v>#N/A</v>
      </c>
      <c r="I347" s="132" t="e">
        <f>IF($A$344='Andrew-SESSION'!$A$511,INDEX('Andrew-SESSION'!$K$511:$T$518, MATCH("*Military*",'Andrew-SESSION'!$B$511:$B$518,0), MATCH("*3rd*",'Andrew-SESSION'!$K$7:$T$7,0)),"")</f>
        <v>#N/A</v>
      </c>
      <c r="J347" s="44" t="e">
        <f>INDEX('Andrew-SESSION'!$L$511:$U$518, MATCH("*Military*",'Andrew-SESSION'!$B$511:$B$518,0), MATCH("*3rd*",'Andrew-SESSION'!$K$7:$T$7,0))</f>
        <v>#N/A</v>
      </c>
      <c r="K347" s="131" t="e">
        <f>IF($A$344='Andrew-SESSION'!$A$511,INDEX('Andrew-SESSION'!$K$511:$T$518, MATCH("*Clean *",'Andrew-SESSION'!$B$511:$B$518,0), MATCH("*3rd*",'Andrew-SESSION'!$K$7:$T$7,0)),"")</f>
        <v>#N/A</v>
      </c>
      <c r="L347" s="44" t="e">
        <f>INDEX('Andrew-SESSION'!$L$511:$U$518, MATCH("*Clean *",'Andrew-SESSION'!$B$511:$B$518,0), MATCH("*3rd*",'Andrew-SESSION'!$K$7:$T$7,0))</f>
        <v>#N/A</v>
      </c>
      <c r="M347" s="131" t="e">
        <f>IF($A$344='Andrew-SESSION'!$A$511,INDEX('Andrew-SESSION'!$K$511:$T$518, MATCH("*Lat Pulldown*",'Andrew-SESSION'!$B$511:$B$518,0), MATCH("*3rd*",'Andrew-SESSION'!$K$7:$T$7,0)),"")</f>
        <v>#N/A</v>
      </c>
      <c r="N347" s="44" t="e">
        <f>INDEX('Andrew-SESSION'!$L$511:$U$518, MATCH("*Lat Pulldown*",'Andrew-SESSION'!$B$511:$B$518,0), MATCH("*3rd*",'Andrew-SESSION'!$K$7:$T$7,0))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IF($A$344='Andrew-SESSION'!$A$511,INDEX('Andrew-SESSION'!$K$511:$T$518, MATCH("*Squat*",'Andrew-SESSION'!$B$511:$B$518,0), MATCH("*4th*",'Andrew-SESSION'!$K$7:$T$7,0)),"")</f>
        <v>#N/A</v>
      </c>
      <c r="D348" s="132" t="e">
        <f>INDEX('Andrew-SESSION'!L$214:U$221, MATCH("*Squat*",'Andrew-SESSION'!$B$214:$B$221,0), MATCH("*4th*",'Andrew-SESSION'!K$7:T$7,0))</f>
        <v>#N/A</v>
      </c>
      <c r="E348" s="131" t="e">
        <f>IF($A$344='Andrew-SESSION'!$A$511,INDEX('Andrew-SESSION'!$K$511:$T$518, MATCH("*Deadlift*",'Andrew-SESSION'!$B$511:$B$518,0), MATCH("*4th*",'Andrew-SESSION'!$K$7:$T$7,0)),"")</f>
        <v>#N/A</v>
      </c>
      <c r="F348" s="131" t="e">
        <f>INDEX('Andrew-SESSION'!$L$511:$U$518, MATCH("*Deadlift*",'Andrew-SESSION'!$B$511:$B$518,0), MATCH("*4th*",'Andrew-SESSION'!$K$7:$T$7,0))</f>
        <v>#N/A</v>
      </c>
      <c r="G348" s="131" t="e">
        <f>IF($A$344='Andrew-SESSION'!$A$511,INDEX('Andrew-SESSION'!$K$511:$T$518, MATCH("*Bench Press*",'Andrew-SESSION'!$B$511:$B$518,0), MATCH("*4th*",'Andrew-SESSION'!$K$7:$T$7,0)),"")</f>
        <v>#N/A</v>
      </c>
      <c r="H348" s="131" t="e">
        <f>INDEX('Andrew-SESSION'!$L$511:$U$518, MATCH("*Bench Press*",'Andrew-SESSION'!$B$511:$B$518,0), MATCH("*4th*",'Andrew-SESSION'!$K$7:$T$7,0))</f>
        <v>#N/A</v>
      </c>
      <c r="I348" s="132" t="e">
        <f>IF($A$344='Andrew-SESSION'!$A$511,INDEX('Andrew-SESSION'!$K$511:$T$518, MATCH("*Military*",'Andrew-SESSION'!$B$511:$B$518,0), MATCH("*4th*",'Andrew-SESSION'!$K$7:$T$7,0)),"")</f>
        <v>#N/A</v>
      </c>
      <c r="J348" s="44" t="e">
        <f>INDEX('Andrew-SESSION'!$L$511:$U$518, MATCH("*Military*",'Andrew-SESSION'!$B$511:$B$518,0), MATCH("*4th*",'Andrew-SESSION'!$K$7:$T$7,0))</f>
        <v>#N/A</v>
      </c>
      <c r="K348" s="131" t="e">
        <f>IF($A$344='Andrew-SESSION'!$A$511,INDEX('Andrew-SESSION'!$K$511:$T$518, MATCH("*Clean *",'Andrew-SESSION'!$B$511:$B$518,0), MATCH("*4th*",'Andrew-SESSION'!$K$7:$T$7,0)),"")</f>
        <v>#N/A</v>
      </c>
      <c r="L348" s="44" t="e">
        <f>INDEX('Andrew-SESSION'!$L$511:$U$518, MATCH("*Clean *",'Andrew-SESSION'!$B$511:$B$518,0), MATCH("*4th*",'Andrew-SESSION'!$K$7:$T$7,0))</f>
        <v>#N/A</v>
      </c>
      <c r="M348" s="131" t="e">
        <f>IF($A$344='Andrew-SESSION'!$A$511,INDEX('Andrew-SESSION'!$K$511:$T$518, MATCH("*Lat Pulldown*",'Andrew-SESSION'!$B$511:$B$518,0), MATCH("*4th*",'Andrew-SESSION'!$K$7:$T$7,0)),"")</f>
        <v>#N/A</v>
      </c>
      <c r="N348" s="44" t="e">
        <f>INDEX('Andrew-SESSION'!$L$511:$U$518, MATCH("*Lat Pulldown*",'Andrew-SESSION'!$B$511:$B$518,0), MATCH("*4th*",'Andrew-SESSION'!$K$7:$T$7,0))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IF($A$344='Andrew-SESSION'!$A$511,INDEX('Andrew-SESSION'!$K$511:$T$518, MATCH("*Squat*",'Andrew-SESSION'!$B$511:$B$518,0), MATCH("*5th*",'Andrew-SESSION'!$K$7:$T$7,0)),"")</f>
        <v>#N/A</v>
      </c>
      <c r="D349" s="132" t="e">
        <f>INDEX('Andrew-SESSION'!L$214:U$221, MATCH("*Squat*",'Andrew-SESSION'!$B$214:$B$221,0), MATCH("*5th*",'Andrew-SESSION'!K$7:T$7,0))</f>
        <v>#N/A</v>
      </c>
      <c r="E349" s="131" t="e">
        <f>IF($A$344='Andrew-SESSION'!$A$511,INDEX('Andrew-SESSION'!$K$511:$T$518, MATCH("*Deadlift*",'Andrew-SESSION'!$B$511:$B$518,0), MATCH("*5th*",'Andrew-SESSION'!$K$7:$T$7,0)),"")</f>
        <v>#N/A</v>
      </c>
      <c r="F349" s="131" t="e">
        <f>INDEX('Andrew-SESSION'!$L$511:$U$518, MATCH("*Deadlift*",'Andrew-SESSION'!$B$511:$B$518,0), MATCH("*5th*",'Andrew-SESSION'!$K$7:$T$7,0))</f>
        <v>#N/A</v>
      </c>
      <c r="G349" s="131" t="e">
        <f>IF($A$344='Andrew-SESSION'!$A$511,INDEX('Andrew-SESSION'!$K$511:$T$518, MATCH("*Bench Press*",'Andrew-SESSION'!$B$511:$B$518,0), MATCH("*5th*",'Andrew-SESSION'!$K$7:$T$7,0)),"")</f>
        <v>#N/A</v>
      </c>
      <c r="H349" s="131" t="e">
        <f>INDEX('Andrew-SESSION'!$L$511:$U$518, MATCH("*Bench Press*",'Andrew-SESSION'!$B$511:$B$518,0), MATCH("*5th*",'Andrew-SESSION'!$K$7:$T$7,0))</f>
        <v>#N/A</v>
      </c>
      <c r="I349" s="132" t="e">
        <f>IF($A$344='Andrew-SESSION'!$A$511,INDEX('Andrew-SESSION'!$K$511:$T$518, MATCH("*Military*",'Andrew-SESSION'!$B$511:$B$518,0), MATCH("*5th*",'Andrew-SESSION'!$K$7:$T$7,0)),"")</f>
        <v>#N/A</v>
      </c>
      <c r="J349" s="44" t="e">
        <f>INDEX('Andrew-SESSION'!$L$511:$U$518, MATCH("*Military*",'Andrew-SESSION'!$B$511:$B$518,0), MATCH("*5th*",'Andrew-SESSION'!$K$7:$T$7,0))</f>
        <v>#N/A</v>
      </c>
      <c r="K349" s="131" t="e">
        <f>IF($A$344='Andrew-SESSION'!$A$511,INDEX('Andrew-SESSION'!$K$511:$T$518, MATCH("*Clean *",'Andrew-SESSION'!$B$511:$B$518,0), MATCH("*5th*",'Andrew-SESSION'!$K$7:$T$7,0)),"")</f>
        <v>#N/A</v>
      </c>
      <c r="L349" s="44" t="e">
        <f>INDEX('Andrew-SESSION'!$L$511:$U$518, MATCH("*Clean *",'Andrew-SESSION'!$B$511:$B$518,0), MATCH("*5th*",'Andrew-SESSION'!$K$7:$T$7,0))</f>
        <v>#N/A</v>
      </c>
      <c r="M349" s="131" t="e">
        <f>IF($A$344='Andrew-SESSION'!$A$511,INDEX('Andrew-SESSION'!$K$511:$T$518, MATCH("*Lat Pulldown*",'Andrew-SESSION'!$B$511:$B$518,0), MATCH("*5th*",'Andrew-SESSION'!$K$7:$T$7,0)),"")</f>
        <v>#N/A</v>
      </c>
      <c r="N349" s="44" t="e">
        <f>INDEX('Andrew-SESSION'!$L$511:$U$518, MATCH("*Lat Pulldown*",'Andrew-SESSION'!$B$511:$B$518,0), MATCH("*5th*",'Andrew-SESSION'!$K$7:$T$7,0))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'Andrew-SESSION'!A511</f>
        <v>0</v>
      </c>
      <c r="B350" s="116" t="s">
        <v>84</v>
      </c>
      <c r="C350" s="117" t="e">
        <f>MAX(C351:C355)</f>
        <v>#N/A</v>
      </c>
      <c r="D350" s="116" t="e">
        <f t="array" ref="D350">MAX(IF(C351:C355=C350,D351:D355))</f>
        <v>#N/A</v>
      </c>
      <c r="E350" s="116" t="e">
        <f>MAX(E351:E355)</f>
        <v>#N/A</v>
      </c>
      <c r="F350" s="116" t="e">
        <f t="array" ref="F350">MAX(IF(E351:E355=E350,F351:F355))</f>
        <v>#N/A</v>
      </c>
      <c r="G350" s="116" t="e">
        <f>MAX(G351:G355)</f>
        <v>#N/A</v>
      </c>
      <c r="H350" s="116" t="e">
        <f t="array" ref="H350">MAX(IF(G351:G355=G350,H351:H355))</f>
        <v>#N/A</v>
      </c>
      <c r="I350" s="116" t="e">
        <f>MAX(I351:I355)</f>
        <v>#N/A</v>
      </c>
      <c r="J350" s="116" t="e">
        <f t="array" ref="J350">MAX(IF(I351:I355=I350,J351:J355))</f>
        <v>#N/A</v>
      </c>
      <c r="K350" s="116" t="e">
        <f>MAX(K351:K355)</f>
        <v>#N/A</v>
      </c>
      <c r="L350" s="116" t="e">
        <f t="array" ref="L350">MAX(IF(K351:K355=K350,L351:L355))</f>
        <v>#N/A</v>
      </c>
      <c r="M350" s="116" t="e">
        <f>MAX(M351:M355)</f>
        <v>#N/A</v>
      </c>
      <c r="N350" s="117" t="e">
        <f t="array" ref="N350">MAX(IF(M351:M355=M350,N351:N355))</f>
        <v>#N/A</v>
      </c>
      <c r="O350" s="152" t="e">
        <f>IF($A$350='Andrew-SESSION'!$A$520,INDEX('Andrew-SESSION'!$K$520:$T$527, MATCH("*1k Row*",'Andrew-SESSION'!$B$520:$B$527,0), MATCH("*1st*",'Andrew-SESSION'!$K$7:$T$7,0)),"")</f>
        <v>#N/A</v>
      </c>
      <c r="P350" s="152" t="e">
        <f>IF($A$350='Andrew-SESSION'!$A$520,INDEX('Andrew-SESSION'!$K$520:$T$527, MATCH("*HIIT*",'Andrew-SESSION'!$B$520:$B$527,0), MATCH("*1st*",'Andrew-SESSION'!$K$7:$T$7,0)),"")</f>
        <v>#N/A</v>
      </c>
      <c r="Q350" s="119" t="e">
        <f>INDEX('Andrew-SESSION'!$L$520:$U$527, MATCH("*HIIT*",'Andrew-SESSION'!$B$520:$B$527,0), MATCH("*1st*",'Andrew-SESSION'!$K$7:$T$7,0))</f>
        <v>#N/A</v>
      </c>
      <c r="R350" s="119">
        <f>'Andrew-SESSION'!U520</f>
        <v>0</v>
      </c>
      <c r="S350" s="116"/>
      <c r="T350" s="116"/>
      <c r="U350" s="120">
        <f>'Andrew-SESSION'!A521</f>
        <v>0</v>
      </c>
      <c r="V350" s="120">
        <f>'Andrew-SESSION'!A522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IF($A$350='Andrew-SESSION'!$A$520,INDEX('Andrew-SESSION'!$K$520:$T$527, MATCH("*Squat*",'Andrew-SESSION'!$B$520:$B$527,0), MATCH("*1st*",'Andrew-SESSION'!$K$7:$T$7,0)),"")</f>
        <v>#N/A</v>
      </c>
      <c r="D351" s="132" t="e">
        <f>INDEX('Andrew-SESSION'!L$520:U$527, MATCH("*Squat*",'Andrew-SESSION'!$B$520:$B$527,0), MATCH("*1st*",'Andrew-SESSION'!K$7:T$7,0))</f>
        <v>#N/A</v>
      </c>
      <c r="E351" s="131" t="e">
        <f>IF($A$350='Andrew-SESSION'!$A$520,INDEX('Andrew-SESSION'!$K$520:$T$527, MATCH("*Deadlift*",'Andrew-SESSION'!$B$520:$B$527,0), MATCH("*1st*",'Andrew-SESSION'!$K$7:$T$7,0)),"")</f>
        <v>#N/A</v>
      </c>
      <c r="F351" s="131" t="e">
        <f>INDEX('Andrew-SESSION'!$L$520:$U$527, MATCH("*Deadlift*",'Andrew-SESSION'!$B$520:$B$527,0), MATCH("*1st*",'Andrew-SESSION'!$K$7:$T$7,0))</f>
        <v>#N/A</v>
      </c>
      <c r="G351" s="131" t="e">
        <f>IF($A$350='Andrew-SESSION'!$A$520,INDEX('Andrew-SESSION'!$K$520:$T$527, MATCH("*Bench Press*",'Andrew-SESSION'!$B$520:$B$527,0), MATCH("*1st*",'Andrew-SESSION'!$K$7:$T$7,0)),"")</f>
        <v>#N/A</v>
      </c>
      <c r="H351" s="131" t="e">
        <f>INDEX('Andrew-SESSION'!$L$520:$U$527, MATCH("*Bench Press*",'Andrew-SESSION'!$B$520:$B$527,0), MATCH("*1st*",'Andrew-SESSION'!$K$7:$T$7,0))</f>
        <v>#N/A</v>
      </c>
      <c r="I351" s="132" t="e">
        <f>IF($A$350='Andrew-SESSION'!$A$520,INDEX('Andrew-SESSION'!$K$520:$T$527, MATCH("*Military*",'Andrew-SESSION'!$B$520:$B$527,0), MATCH("*1st*",'Andrew-SESSION'!$K$7:$T$7,0)),"")</f>
        <v>#N/A</v>
      </c>
      <c r="J351" s="48" t="e">
        <f>INDEX('Andrew-SESSION'!$L$520:$U$527, MATCH("*Military*",'Andrew-SESSION'!$B$520:$B$527,0), MATCH("*1st*",'Andrew-SESSION'!$K$7:$T$7,0))</f>
        <v>#N/A</v>
      </c>
      <c r="K351" s="131" t="e">
        <f>IF($A$350='Andrew-SESSION'!$A$520,INDEX('Andrew-SESSION'!$K$520:$T$527, MATCH("*Clean *",'Andrew-SESSION'!$B$520:$B$527,0), MATCH("*1st*",'Andrew-SESSION'!$K$7:$T$7,0)),"")</f>
        <v>#N/A</v>
      </c>
      <c r="L351" s="48" t="e">
        <f>INDEX('Andrew-SESSION'!$L$520:$U$527, MATCH("*Clean *",'Andrew-SESSION'!$B$520:$B$527,0), MATCH("*1st*",'Andrew-SESSION'!$K$7:$T$7,0))</f>
        <v>#N/A</v>
      </c>
      <c r="M351" s="131" t="e">
        <f>IF($A$350='Andrew-SESSION'!$A$520,INDEX('Andrew-SESSION'!$K$520:$T$527, MATCH("*Lat Pulldown*",'Andrew-SESSION'!$B$520:$B$527,0), MATCH("*1st*",'Andrew-SESSION'!$K$7:$T$7,0)),"")</f>
        <v>#N/A</v>
      </c>
      <c r="N351" s="48" t="e">
        <f>INDEX('Andrew-SESSION'!$L$520:$U$527, MATCH("*Lat Pulldown*",'Andrew-SESSION'!$B$520:$B$527,0), MATCH("*1st*",'Andrew-SESSION'!$K$7:$T$7,0))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IF($A$350='Andrew-SESSION'!$A$520,INDEX('Andrew-SESSION'!$K$520:$T$527, MATCH("*Squat*",'Andrew-SESSION'!$B$520:$B$527,0), MATCH("*2nd*",'Andrew-SESSION'!$K$7:$T$7,0)),"")</f>
        <v>#N/A</v>
      </c>
      <c r="D352" s="132" t="e">
        <f>INDEX('Andrew-SESSION'!L$520:U$527, MATCH("*Squat*",'Andrew-SESSION'!$B$520:$B$527,0), MATCH("*2nd*",'Andrew-SESSION'!K$7:T$7,0))</f>
        <v>#N/A</v>
      </c>
      <c r="E352" s="131" t="e">
        <f>IF($A$350='Andrew-SESSION'!$A$520,INDEX('Andrew-SESSION'!$K$520:$T$527, MATCH("*Deadlift*",'Andrew-SESSION'!$B$520:$B$527,0), MATCH("*2ND*",'Andrew-SESSION'!$K$7:$T$7,0)),"")</f>
        <v>#N/A</v>
      </c>
      <c r="F352" s="131" t="e">
        <f>INDEX('Andrew-SESSION'!$L$520:$U$527, MATCH("*Deadlift*",'Andrew-SESSION'!$B$520:$B$527,0), MATCH("*2nd*",'Andrew-SESSION'!$K$7:$T$7,0))</f>
        <v>#N/A</v>
      </c>
      <c r="G352" s="131" t="e">
        <f>IF($A$350='Andrew-SESSION'!$A$520,INDEX('Andrew-SESSION'!$K$520:$T$527, MATCH("*Bench Press*",'Andrew-SESSION'!$B$520:$B$527,0), MATCH("*2ND*",'Andrew-SESSION'!$K$7:$T$7,0)),"")</f>
        <v>#N/A</v>
      </c>
      <c r="H352" s="131" t="e">
        <f>INDEX('Andrew-SESSION'!$L$520:$U$527, MATCH("*Bench Press*",'Andrew-SESSION'!$B$520:$B$527,0), MATCH("*2nd*",'Andrew-SESSION'!$K$7:$T$7,0))</f>
        <v>#N/A</v>
      </c>
      <c r="I352" s="132" t="e">
        <f>IF($A$350='Andrew-SESSION'!$A$520,INDEX('Andrew-SESSION'!$K$520:$T$527, MATCH("*Military*",'Andrew-SESSION'!$B$520:$B$527,0), MATCH("*2ND*",'Andrew-SESSION'!$K$7:$T$7,0)),"")</f>
        <v>#N/A</v>
      </c>
      <c r="J352" s="44" t="e">
        <f>INDEX('Andrew-SESSION'!$L$520:$U$527, MATCH("*Military*",'Andrew-SESSION'!$B$520:$B$527,0), MATCH("*2nd*",'Andrew-SESSION'!$K$7:$T$7,0))</f>
        <v>#N/A</v>
      </c>
      <c r="K352" s="131" t="e">
        <f>IF($A$350='Andrew-SESSION'!$A$520,INDEX('Andrew-SESSION'!$K$520:$T$527, MATCH("*Clean *",'Andrew-SESSION'!$B$520:$B$527,0), MATCH("*2ND*",'Andrew-SESSION'!$K$7:$T$7,0)),"")</f>
        <v>#N/A</v>
      </c>
      <c r="L352" s="44" t="e">
        <f>INDEX('Andrew-SESSION'!$L$520:$U$527, MATCH("*Clean *",'Andrew-SESSION'!$B$520:$B$527,0), MATCH("*2nd*",'Andrew-SESSION'!$K$7:$T$7,0))</f>
        <v>#N/A</v>
      </c>
      <c r="M352" s="131" t="e">
        <f>IF($A$350='Andrew-SESSION'!$A$520,INDEX('Andrew-SESSION'!$K$520:$T$527, MATCH("*Lat Pulldown*",'Andrew-SESSION'!$B$520:$B$527,0), MATCH("*2ND*",'Andrew-SESSION'!$K$7:$T$7,0)),"")</f>
        <v>#N/A</v>
      </c>
      <c r="N352" s="44" t="e">
        <f>INDEX('Andrew-SESSION'!$L$520:$U$527, MATCH("*Lat Pulldown*",'Andrew-SESSION'!$B$520:$B$527,0), MATCH("*2nd*",'Andrew-SESSION'!$K$7:$T$7,0))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IF($A$350='Andrew-SESSION'!$A$520,INDEX('Andrew-SESSION'!$K$520:$T$527, MATCH("*Squat*",'Andrew-SESSION'!$B$520:$B$527,0), MATCH("*3rd*",'Andrew-SESSION'!$K$7:$T$7,0)),"")</f>
        <v>#N/A</v>
      </c>
      <c r="D353" s="132" t="e">
        <f>INDEX('Andrew-SESSION'!L$520:U$527, MATCH("*Squat*",'Andrew-SESSION'!$B$520:$B$527,0), MATCH("*3rd*",'Andrew-SESSION'!K$7:T$7,0))</f>
        <v>#N/A</v>
      </c>
      <c r="E353" s="131" t="e">
        <f>IF($A$350='Andrew-SESSION'!$A$520,INDEX('Andrew-SESSION'!$K$520:$T$527, MATCH("*Deadlift*",'Andrew-SESSION'!$B$520:$B$527,0), MATCH("*3rd*",'Andrew-SESSION'!$K$7:$T$7,0)),"")</f>
        <v>#N/A</v>
      </c>
      <c r="F353" s="131" t="e">
        <f>INDEX('Andrew-SESSION'!$L$520:$U$527, MATCH("*Deadlift*",'Andrew-SESSION'!$B$520:$B$527,0), MATCH("*3rd*",'Andrew-SESSION'!$K$7:$T$7,0))</f>
        <v>#N/A</v>
      </c>
      <c r="G353" s="131" t="e">
        <f>IF($A$350='Andrew-SESSION'!$A$520,INDEX('Andrew-SESSION'!$K$520:$T$527, MATCH("*Bench Press*",'Andrew-SESSION'!$B$520:$B$527,0), MATCH("*3rd*",'Andrew-SESSION'!$K$7:$T$7,0)),"")</f>
        <v>#N/A</v>
      </c>
      <c r="H353" s="131" t="e">
        <f>INDEX('Andrew-SESSION'!$L$520:$U$527, MATCH("*Bench Press*",'Andrew-SESSION'!$B$520:$B$527,0), MATCH("*3rd*",'Andrew-SESSION'!$K$7:$T$7,0))</f>
        <v>#N/A</v>
      </c>
      <c r="I353" s="132" t="e">
        <f>IF($A$350='Andrew-SESSION'!$A$520,INDEX('Andrew-SESSION'!$K$520:$T$527, MATCH("*Military*",'Andrew-SESSION'!$B$520:$B$527,0), MATCH("*3rd*",'Andrew-SESSION'!$K$7:$T$7,0)),"")</f>
        <v>#N/A</v>
      </c>
      <c r="J353" s="44" t="e">
        <f>INDEX('Andrew-SESSION'!$L$520:$U$527, MATCH("*Military*",'Andrew-SESSION'!$B$520:$B$527,0), MATCH("*3rd*",'Andrew-SESSION'!$K$7:$T$7,0))</f>
        <v>#N/A</v>
      </c>
      <c r="K353" s="131" t="e">
        <f>IF($A$350='Andrew-SESSION'!$A$520,INDEX('Andrew-SESSION'!$K$520:$T$527, MATCH("*Clean *",'Andrew-SESSION'!$B$520:$B$527,0), MATCH("*3rd*",'Andrew-SESSION'!$K$7:$T$7,0)),"")</f>
        <v>#N/A</v>
      </c>
      <c r="L353" s="44" t="e">
        <f>INDEX('Andrew-SESSION'!$L$520:$U$527, MATCH("*Clean *",'Andrew-SESSION'!$B$520:$B$527,0), MATCH("*3rd*",'Andrew-SESSION'!$K$7:$T$7,0))</f>
        <v>#N/A</v>
      </c>
      <c r="M353" s="131" t="e">
        <f>IF($A$350='Andrew-SESSION'!$A$520,INDEX('Andrew-SESSION'!$K$520:$T$527, MATCH("*Lat Pulldown*",'Andrew-SESSION'!$B$520:$B$527,0), MATCH("*3rd*",'Andrew-SESSION'!$K$7:$T$7,0)),"")</f>
        <v>#N/A</v>
      </c>
      <c r="N353" s="44" t="e">
        <f>INDEX('Andrew-SESSION'!$L$520:$U$527, MATCH("*Lat Pulldown*",'Andrew-SESSION'!$B$520:$B$527,0), MATCH("*3rd*",'Andrew-SESSION'!$K$7:$T$7,0))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IF($A$350='Andrew-SESSION'!$A$520,INDEX('Andrew-SESSION'!$K$520:$T$527, MATCH("*Squat*",'Andrew-SESSION'!$B$520:$B$527,0), MATCH("*4th*",'Andrew-SESSION'!$K$7:$T$7,0)),"")</f>
        <v>#N/A</v>
      </c>
      <c r="D354" s="132" t="e">
        <f>INDEX('Andrew-SESSION'!L$520:U$527, MATCH("*Squat*",'Andrew-SESSION'!$B$520:$B$527,0), MATCH("*4th*",'Andrew-SESSION'!K$7:T$7,0))</f>
        <v>#N/A</v>
      </c>
      <c r="E354" s="131" t="e">
        <f>IF($A$350='Andrew-SESSION'!$A$520,INDEX('Andrew-SESSION'!$K$520:$T$527, MATCH("*Deadlift*",'Andrew-SESSION'!$B$520:$B$527,0), MATCH("*4th*",'Andrew-SESSION'!$K$7:$T$7,0)),"")</f>
        <v>#N/A</v>
      </c>
      <c r="F354" s="131" t="e">
        <f>INDEX('Andrew-SESSION'!$L$520:$U$527, MATCH("*Deadlift*",'Andrew-SESSION'!$B$520:$B$527,0), MATCH("*4th*",'Andrew-SESSION'!$K$7:$T$7,0))</f>
        <v>#N/A</v>
      </c>
      <c r="G354" s="131" t="e">
        <f>IF($A$350='Andrew-SESSION'!$A$520,INDEX('Andrew-SESSION'!$K$520:$T$527, MATCH("*Bench Press*",'Andrew-SESSION'!$B$520:$B$527,0), MATCH("*4th*",'Andrew-SESSION'!$K$7:$T$7,0)),"")</f>
        <v>#N/A</v>
      </c>
      <c r="H354" s="131" t="e">
        <f>INDEX('Andrew-SESSION'!$L$520:$U$527, MATCH("*Bench Press*",'Andrew-SESSION'!$B$520:$B$527,0), MATCH("*4th*",'Andrew-SESSION'!$K$7:$T$7,0))</f>
        <v>#N/A</v>
      </c>
      <c r="I354" s="132" t="e">
        <f>IF($A$350='Andrew-SESSION'!$A$520,INDEX('Andrew-SESSION'!$K$520:$T$527, MATCH("*Military*",'Andrew-SESSION'!$B$520:$B$527,0), MATCH("*4th*",'Andrew-SESSION'!$K$7:$T$7,0)),"")</f>
        <v>#N/A</v>
      </c>
      <c r="J354" s="44" t="e">
        <f>INDEX('Andrew-SESSION'!$L$520:$U$527, MATCH("*Military*",'Andrew-SESSION'!$B$520:$B$527,0), MATCH("*4th*",'Andrew-SESSION'!$K$7:$T$7,0))</f>
        <v>#N/A</v>
      </c>
      <c r="K354" s="131" t="e">
        <f>IF($A$350='Andrew-SESSION'!$A$520,INDEX('Andrew-SESSION'!$K$520:$T$527, MATCH("*Clean *",'Andrew-SESSION'!$B$520:$B$527,0), MATCH("*4th*",'Andrew-SESSION'!$K$7:$T$7,0)),"")</f>
        <v>#N/A</v>
      </c>
      <c r="L354" s="44" t="e">
        <f>INDEX('Andrew-SESSION'!$L$520:$U$527, MATCH("*Clean *",'Andrew-SESSION'!$B$520:$B$527,0), MATCH("*4th*",'Andrew-SESSION'!$K$7:$T$7,0))</f>
        <v>#N/A</v>
      </c>
      <c r="M354" s="131" t="e">
        <f>IF($A$350='Andrew-SESSION'!$A$520,INDEX('Andrew-SESSION'!$K$520:$T$527, MATCH("*Lat Pulldown*",'Andrew-SESSION'!$B$520:$B$527,0), MATCH("*4th*",'Andrew-SESSION'!$K$7:$T$7,0)),"")</f>
        <v>#N/A</v>
      </c>
      <c r="N354" s="44" t="e">
        <f>INDEX('Andrew-SESSION'!$L$520:$U$527, MATCH("*Lat Pulldown*",'Andrew-SESSION'!$B$520:$B$527,0), MATCH("*4th*",'Andrew-SESSION'!$K$7:$T$7,0))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IF($A$350='Andrew-SESSION'!$A$520,INDEX('Andrew-SESSION'!$K$520:$T$527, MATCH("*Squat*",'Andrew-SESSION'!$B$520:$B$527,0), MATCH("*5th*",'Andrew-SESSION'!$K$7:$T$7,0)),"")</f>
        <v>#N/A</v>
      </c>
      <c r="D355" s="132" t="e">
        <f>INDEX('Andrew-SESSION'!L$520:U$527, MATCH("*Squat*",'Andrew-SESSION'!$B$520:$B$527,0), MATCH("*5th*",'Andrew-SESSION'!K$7:T$7,0))</f>
        <v>#N/A</v>
      </c>
      <c r="E355" s="131" t="e">
        <f>IF($A$350='Andrew-SESSION'!$A$520,INDEX('Andrew-SESSION'!$K$520:$T$527, MATCH("*Deadlift*",'Andrew-SESSION'!$B$520:$B$527,0), MATCH("*5th*",'Andrew-SESSION'!$K$7:$T$7,0)),"")</f>
        <v>#N/A</v>
      </c>
      <c r="F355" s="131" t="e">
        <f>INDEX('Andrew-SESSION'!$L$520:$U$527, MATCH("*Deadlift*",'Andrew-SESSION'!$B$520:$B$527,0), MATCH("*5th*",'Andrew-SESSION'!$K$7:$T$7,0))</f>
        <v>#N/A</v>
      </c>
      <c r="G355" s="131" t="e">
        <f>IF($A$350='Andrew-SESSION'!$A$520,INDEX('Andrew-SESSION'!$K$520:$T$527, MATCH("*Bench Press*",'Andrew-SESSION'!$B$520:$B$527,0), MATCH("*5th*",'Andrew-SESSION'!$K$7:$T$7,0)),"")</f>
        <v>#N/A</v>
      </c>
      <c r="H355" s="131" t="e">
        <f>INDEX('Andrew-SESSION'!$L$520:$U$527, MATCH("*Bench Press*",'Andrew-SESSION'!$B$520:$B$527,0), MATCH("*5th*",'Andrew-SESSION'!$K$7:$T$7,0))</f>
        <v>#N/A</v>
      </c>
      <c r="I355" s="132" t="e">
        <f>IF($A$350='Andrew-SESSION'!$A$520,INDEX('Andrew-SESSION'!$K$520:$T$527, MATCH("*Military*",'Andrew-SESSION'!$B$520:$B$527,0), MATCH("*5th*",'Andrew-SESSION'!$K$7:$T$7,0)),"")</f>
        <v>#N/A</v>
      </c>
      <c r="J355" s="44" t="e">
        <f>INDEX('Andrew-SESSION'!$L$520:$U$527, MATCH("*Military*",'Andrew-SESSION'!$B$520:$B$527,0), MATCH("*5th*",'Andrew-SESSION'!$K$7:$T$7,0))</f>
        <v>#N/A</v>
      </c>
      <c r="K355" s="131" t="e">
        <f>IF($A$350='Andrew-SESSION'!$A$520,INDEX('Andrew-SESSION'!$K$520:$T$527, MATCH("*Clean *",'Andrew-SESSION'!$B$520:$B$527,0), MATCH("*5th*",'Andrew-SESSION'!$K$7:$T$7,0)),"")</f>
        <v>#N/A</v>
      </c>
      <c r="L355" s="44" t="e">
        <f>INDEX('Andrew-SESSION'!$L$520:$U$527, MATCH("*Clean *",'Andrew-SESSION'!$B$520:$B$527,0), MATCH("*5th*",'Andrew-SESSION'!$K$7:$T$7,0))</f>
        <v>#N/A</v>
      </c>
      <c r="M355" s="131" t="e">
        <f>IF($A$350='Andrew-SESSION'!$A$520,INDEX('Andrew-SESSION'!$K$520:$T$527, MATCH("*Lat Pulldown*",'Andrew-SESSION'!$B$520:$B$527,0), MATCH("*5th*",'Andrew-SESSION'!$K$7:$T$7,0)),"")</f>
        <v>#N/A</v>
      </c>
      <c r="N355" s="44" t="e">
        <f>INDEX('Andrew-SESSION'!$L$520:$U$527, MATCH("*Lat Pulldown*",'Andrew-SESSION'!$B$520:$B$527,0), MATCH("*5th*",'Andrew-SESSION'!$K$7:$T$7,0))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'Andrew-SESSION'!A520</f>
        <v>0</v>
      </c>
      <c r="B356" s="116" t="s">
        <v>84</v>
      </c>
      <c r="C356" s="117" t="e">
        <f>MAX(C357:C361)</f>
        <v>#N/A</v>
      </c>
      <c r="D356" s="116" t="e">
        <f t="array" ref="D356">MAX(IF(C357:C361=C554,D357:D361))</f>
        <v>#N/A</v>
      </c>
      <c r="E356" s="116" t="e">
        <f>MAX(E357:E361)</f>
        <v>#N/A</v>
      </c>
      <c r="F356" s="116" t="e">
        <f t="array" ref="F356">MAX(IF(E357:E361=E554,F357:F361))</f>
        <v>#N/A</v>
      </c>
      <c r="G356" s="116" t="e">
        <f>MAX(G357:G361)</f>
        <v>#N/A</v>
      </c>
      <c r="H356" s="116" t="e">
        <f t="array" ref="H356">MAX(IF(G357:G361=G554,H357:H361))</f>
        <v>#N/A</v>
      </c>
      <c r="I356" s="116" t="e">
        <f>MAX(I357:I361)</f>
        <v>#N/A</v>
      </c>
      <c r="J356" s="116" t="e">
        <f t="array" ref="J356">MAX(IF(I357:I361=I554,J357:J361))</f>
        <v>#N/A</v>
      </c>
      <c r="K356" s="116" t="e">
        <f>MAX(K357:K361)</f>
        <v>#N/A</v>
      </c>
      <c r="L356" s="116" t="e">
        <f t="array" ref="L356">MAX(IF(K357:K361=K554,L357:L361))</f>
        <v>#N/A</v>
      </c>
      <c r="M356" s="116" t="e">
        <f>MAX(M357:M361)</f>
        <v>#N/A</v>
      </c>
      <c r="N356" s="117" t="e">
        <f t="array" ref="N356">MAX(IF(M357:M361=M554,N357:N361))</f>
        <v>#N/A</v>
      </c>
      <c r="O356" s="152" t="str">
        <f>IF($A$140='Andrew-SESSION'!$A$529,INDEX('Andrew-SESSION'!$K$529:$T$536, MATCH("*1k Row*",'Andrew-SESSION'!$B$529:$B$536,0), MATCH("*1st*",'Andrew-SESSION'!$K$7:$T$7,0)),"")</f>
        <v/>
      </c>
      <c r="P356" s="152" t="str">
        <f>IF($A$140='Andrew-SESSION'!$A$529,INDEX('Andrew-SESSION'!$K$529:$T$536, MATCH("*HIIT*",'Andrew-SESSION'!$B$529:$B$536,0), MATCH("*1st*",'Andrew-SESSION'!$K$7:$T$7,0)),"")</f>
        <v/>
      </c>
      <c r="Q356" s="119" t="e">
        <f>INDEX('Andrew-SESSION'!$L$529:$U$529, MATCH("*HIIT*",'Andrew-SESSION'!$B$529:$B$529,0), MATCH("*1st*",'Andrew-SESSION'!$K$7:$T$7,0))</f>
        <v>#N/A</v>
      </c>
      <c r="R356" s="119">
        <f>'Andrew-SESSION'!U418</f>
        <v>0</v>
      </c>
      <c r="S356" s="116"/>
      <c r="T356" s="116"/>
      <c r="U356" s="120">
        <f>'Andrew-SESSION'!A530</f>
        <v>0</v>
      </c>
      <c r="V356" s="120">
        <f>'Andrew-SESSION'!A531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IF($A$356='Andrew-SESSION'!$A$529,INDEX('Andrew-SESSION'!$K$529:$T$536, MATCH("*Squat*",'Andrew-SESSION'!$B$529:$B$536,0), MATCH("*1st*",'Andrew-SESSION'!$K$7:$T$7,0)),"")</f>
        <v>#N/A</v>
      </c>
      <c r="D357" s="132" t="e">
        <f>INDEX('Andrew-SESSION'!L$529:U$536, MATCH("*Squat*",'Andrew-SESSION'!$B$529:$B$536,0), MATCH("*1st*",'Andrew-SESSION'!K$7:T$7,0))</f>
        <v>#N/A</v>
      </c>
      <c r="E357" s="131" t="e">
        <f>IF($A$356='Andrew-SESSION'!$A$529,INDEX('Andrew-SESSION'!$K$529:$T$536, MATCH("*Deadlift*",'Andrew-SESSION'!$B$529:$B$536,0), MATCH("*1st*",'Andrew-SESSION'!$K$7:$T$7,0)),"")</f>
        <v>#N/A</v>
      </c>
      <c r="F357" s="131" t="e">
        <f>INDEX('Andrew-SESSION'!$L$529:$U$536, MATCH("*Deadlift*",'Andrew-SESSION'!$B$529:$B$536,0), MATCH("*1st*",'Andrew-SESSION'!$K$7:$T$7,0))</f>
        <v>#N/A</v>
      </c>
      <c r="G357" s="131" t="e">
        <f>IF($A$356='Andrew-SESSION'!$A$529,INDEX('Andrew-SESSION'!$K$529:$T$536, MATCH("*Bench Press*",'Andrew-SESSION'!$B$529:$B$536,0), MATCH("*1st*",'Andrew-SESSION'!$K$7:$T$7,0)),"")</f>
        <v>#N/A</v>
      </c>
      <c r="H357" s="131" t="e">
        <f>INDEX('Andrew-SESSION'!$L$529:$U$536, MATCH("*Bench Press*",'Andrew-SESSION'!$B$529:$B$536,0), MATCH("*1st*",'Andrew-SESSION'!$K$7:$T$7,0))</f>
        <v>#N/A</v>
      </c>
      <c r="I357" s="132" t="e">
        <f>IF($A$356='Andrew-SESSION'!$A$529,INDEX('Andrew-SESSION'!$K$529:$T$536, MATCH("*Military*",'Andrew-SESSION'!$B$529:$B$536,0), MATCH("*1st*",'Andrew-SESSION'!$K$7:$T$7,0)),"")</f>
        <v>#N/A</v>
      </c>
      <c r="J357" s="48" t="e">
        <f>INDEX('Andrew-SESSION'!$L$529:$U$536, MATCH("*Military*",'Andrew-SESSION'!$B$529:$B$536,0), MATCH("*1st*",'Andrew-SESSION'!$K$7:$T$7,0))</f>
        <v>#N/A</v>
      </c>
      <c r="K357" s="131" t="e">
        <f>IF($A$356='Andrew-SESSION'!$A$529,INDEX('Andrew-SESSION'!$K$529:$T$536, MATCH("*Clean *",'Andrew-SESSION'!$B$529:$B$536,0), MATCH("*1st*",'Andrew-SESSION'!$K$7:$T$7,0)),"")</f>
        <v>#N/A</v>
      </c>
      <c r="L357" s="48" t="e">
        <f>INDEX('Andrew-SESSION'!$L$529:$U$536, MATCH("*Clean *",'Andrew-SESSION'!$B$529:$B$536,0), MATCH("*1st*",'Andrew-SESSION'!$K$7:$T$7,0))</f>
        <v>#N/A</v>
      </c>
      <c r="M357" s="131" t="e">
        <f>IF($A$356='Andrew-SESSION'!$A$529,INDEX('Andrew-SESSION'!$K$529:$T$536, MATCH("*Lat Pulldown*",'Andrew-SESSION'!$B$529:$B$536,0), MATCH("*1st*",'Andrew-SESSION'!$K$7:$T$7,0)),"")</f>
        <v>#N/A</v>
      </c>
      <c r="N357" s="48" t="e">
        <f>INDEX('Andrew-SESSION'!$L$529:$U$536, MATCH("*Lat Pulldown*",'Andrew-SESSION'!$B$529:$B$536,0), MATCH("*1st*",'Andrew-SESSION'!$K$7:$T$7,0))</f>
        <v>#N/A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IF($A$356='Andrew-SESSION'!$A$529,INDEX('Andrew-SESSION'!$K$529:$T$536, MATCH("*Squat*",'Andrew-SESSION'!$B$529:$B$536,0), MATCH("*2nd*",'Andrew-SESSION'!$K$7:$T$7,0)),"")</f>
        <v>#N/A</v>
      </c>
      <c r="D358" s="132" t="e">
        <f>INDEX('Andrew-SESSION'!L$529:U$536, MATCH("*Squat*",'Andrew-SESSION'!$B$529:$B$536,0), MATCH("*2nd*",'Andrew-SESSION'!K$7:T$7,0))</f>
        <v>#N/A</v>
      </c>
      <c r="E358" s="131" t="e">
        <f>IF($A$356='Andrew-SESSION'!$A$529,INDEX('Andrew-SESSION'!$K$529:$T$536, MATCH("*Deadlift*",'Andrew-SESSION'!$B$529:$B$536,0), MATCH("*2ND*",'Andrew-SESSION'!$K$7:$T$7,0)),"")</f>
        <v>#N/A</v>
      </c>
      <c r="F358" s="131" t="e">
        <f>INDEX('Andrew-SESSION'!$L$529:$U$536, MATCH("*Deadlift*",'Andrew-SESSION'!$B$529:$B$536,0), MATCH("*2nd*",'Andrew-SESSION'!$K$7:$T$7,0))</f>
        <v>#N/A</v>
      </c>
      <c r="G358" s="131" t="e">
        <f>IF($A$356='Andrew-SESSION'!$A$529,INDEX('Andrew-SESSION'!$K$529:$T$536, MATCH("*Bench Press*",'Andrew-SESSION'!$B$529:$B$536,0), MATCH("*2ND*",'Andrew-SESSION'!$K$7:$T$7,0)),"")</f>
        <v>#N/A</v>
      </c>
      <c r="H358" s="131" t="e">
        <f>INDEX('Andrew-SESSION'!$L$529:$U$536, MATCH("*Bench Press*",'Andrew-SESSION'!$B$529:$B$536,0), MATCH("*2nd*",'Andrew-SESSION'!$K$7:$T$7,0))</f>
        <v>#N/A</v>
      </c>
      <c r="I358" s="132" t="e">
        <f>IF($A$356='Andrew-SESSION'!$A$529,INDEX('Andrew-SESSION'!$K$529:$T$536, MATCH("*Military*",'Andrew-SESSION'!$B$529:$B$536,0), MATCH("*2ND*",'Andrew-SESSION'!$K$7:$T$7,0)),"")</f>
        <v>#N/A</v>
      </c>
      <c r="J358" s="44" t="e">
        <f>INDEX('Andrew-SESSION'!$L$529:$U$536, MATCH("*Military*",'Andrew-SESSION'!$B$529:$B$536,0), MATCH("*2nd*",'Andrew-SESSION'!$K$7:$T$7,0))</f>
        <v>#N/A</v>
      </c>
      <c r="K358" s="131" t="e">
        <f>IF($A$356='Andrew-SESSION'!$A$529,INDEX('Andrew-SESSION'!$K$529:$T$536, MATCH("*Clean *",'Andrew-SESSION'!$B$529:$B$536,0), MATCH("*2ND*",'Andrew-SESSION'!$K$7:$T$7,0)),"")</f>
        <v>#N/A</v>
      </c>
      <c r="L358" s="44" t="e">
        <f>INDEX('Andrew-SESSION'!$L$529:$U$536, MATCH("*Clean *",'Andrew-SESSION'!$B$529:$B$536,0), MATCH("*2nd*",'Andrew-SESSION'!$K$7:$T$7,0))</f>
        <v>#N/A</v>
      </c>
      <c r="M358" s="131" t="e">
        <f>IF($A$356='Andrew-SESSION'!$A$529,INDEX('Andrew-SESSION'!$K$529:$T$536, MATCH("*Lat Pulldown*",'Andrew-SESSION'!$B$529:$B$536,0), MATCH("*2ND*",'Andrew-SESSION'!$K$7:$T$7,0)),"")</f>
        <v>#N/A</v>
      </c>
      <c r="N358" s="44" t="e">
        <f>INDEX('Andrew-SESSION'!$L$529:$U$536, MATCH("*Lat Pulldown*",'Andrew-SESSION'!$B$529:$B$536,0), MATCH("*2nd*",'Andrew-SESSION'!$K$7:$T$7,0))</f>
        <v>#N/A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IF($A$356='Andrew-SESSION'!$A$529,INDEX('Andrew-SESSION'!$K$529:$T$536, MATCH("*Squat*",'Andrew-SESSION'!$B$529:$B$536,0), MATCH("*3rd*",'Andrew-SESSION'!$K$7:$T$7,0)),"")</f>
        <v>#N/A</v>
      </c>
      <c r="D359" s="132" t="e">
        <f>INDEX('Andrew-SESSION'!L$529:U$536, MATCH("*Squat*",'Andrew-SESSION'!$B$529:$B$536,0), MATCH("*3rd*",'Andrew-SESSION'!K$7:T$7,0))</f>
        <v>#N/A</v>
      </c>
      <c r="E359" s="131" t="e">
        <f>IF($A$356='Andrew-SESSION'!$A$529,INDEX('Andrew-SESSION'!$K$529:$T$536, MATCH("*Deadlift*",'Andrew-SESSION'!$B$529:$B$536,0), MATCH("*3rd*",'Andrew-SESSION'!$K$7:$T$7,0)),"")</f>
        <v>#N/A</v>
      </c>
      <c r="F359" s="131" t="e">
        <f>INDEX('Andrew-SESSION'!$L$529:$U$536, MATCH("*Deadlift*",'Andrew-SESSION'!$B$529:$B$536,0), MATCH("*3rd*",'Andrew-SESSION'!$K$7:$T$7,0))</f>
        <v>#N/A</v>
      </c>
      <c r="G359" s="131" t="e">
        <f>IF($A$356='Andrew-SESSION'!$A$529,INDEX('Andrew-SESSION'!$K$529:$T$536, MATCH("*Bench Press*",'Andrew-SESSION'!$B$529:$B$536,0), MATCH("*3rd*",'Andrew-SESSION'!$K$7:$T$7,0)),"")</f>
        <v>#N/A</v>
      </c>
      <c r="H359" s="131" t="e">
        <f>INDEX('Andrew-SESSION'!$L$529:$U$536, MATCH("*Bench Press*",'Andrew-SESSION'!$B$529:$B$536,0), MATCH("*3rd*",'Andrew-SESSION'!$K$7:$T$7,0))</f>
        <v>#N/A</v>
      </c>
      <c r="I359" s="132" t="e">
        <f>IF($A$356='Andrew-SESSION'!$A$529,INDEX('Andrew-SESSION'!$K$529:$T$536, MATCH("*Military*",'Andrew-SESSION'!$B$529:$B$536,0), MATCH("*3rd*",'Andrew-SESSION'!$K$7:$T$7,0)),"")</f>
        <v>#N/A</v>
      </c>
      <c r="J359" s="44" t="e">
        <f>INDEX('Andrew-SESSION'!$L$529:$U$536, MATCH("*Military*",'Andrew-SESSION'!$B$529:$B$536,0), MATCH("*3rd*",'Andrew-SESSION'!$K$7:$T$7,0))</f>
        <v>#N/A</v>
      </c>
      <c r="K359" s="131" t="e">
        <f>IF($A$356='Andrew-SESSION'!$A$529,INDEX('Andrew-SESSION'!$K$529:$T$536, MATCH("*Clean *",'Andrew-SESSION'!$B$529:$B$536,0), MATCH("*3rd*",'Andrew-SESSION'!$K$7:$T$7,0)),"")</f>
        <v>#N/A</v>
      </c>
      <c r="L359" s="44" t="e">
        <f>INDEX('Andrew-SESSION'!$L$529:$U$536, MATCH("*Clean *",'Andrew-SESSION'!$B$529:$B$536,0), MATCH("*3rd*",'Andrew-SESSION'!$K$7:$T$7,0))</f>
        <v>#N/A</v>
      </c>
      <c r="M359" s="131" t="e">
        <f>IF($A$356='Andrew-SESSION'!$A$529,INDEX('Andrew-SESSION'!$K$529:$T$536, MATCH("*Lat Pulldown*",'Andrew-SESSION'!$B$529:$B$536,0), MATCH("*3rd*",'Andrew-SESSION'!$K$7:$T$7,0)),"")</f>
        <v>#N/A</v>
      </c>
      <c r="N359" s="44" t="e">
        <f>INDEX('Andrew-SESSION'!$L$529:$U$536, MATCH("*Lat Pulldown*",'Andrew-SESSION'!$B$529:$B$536,0), MATCH("*3rd*",'Andrew-SESSION'!$K$7:$T$7,0))</f>
        <v>#N/A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IF($A$356='Andrew-SESSION'!$A$529,INDEX('Andrew-SESSION'!$K$529:$T$536, MATCH("*Squat*",'Andrew-SESSION'!$B$529:$B$536,0), MATCH("*4th*",'Andrew-SESSION'!$K$7:$T$7,0)),"")</f>
        <v>#N/A</v>
      </c>
      <c r="D360" s="132" t="e">
        <f>INDEX('Andrew-SESSION'!L$529:U$536, MATCH("*Squat*",'Andrew-SESSION'!$B$529:$B$536,0), MATCH("*4th*",'Andrew-SESSION'!K$7:T$7,0))</f>
        <v>#N/A</v>
      </c>
      <c r="E360" s="131" t="e">
        <f>IF($A$356='Andrew-SESSION'!$A$529,INDEX('Andrew-SESSION'!$K$529:$T$536, MATCH("*Deadlift*",'Andrew-SESSION'!$B$529:$B$536,0), MATCH("*4th*",'Andrew-SESSION'!$K$7:$T$7,0)),"")</f>
        <v>#N/A</v>
      </c>
      <c r="F360" s="131" t="e">
        <f>INDEX('Andrew-SESSION'!$L$529:$U$536, MATCH("*Deadlift*",'Andrew-SESSION'!$B$529:$B$536,0), MATCH("*4th*",'Andrew-SESSION'!$K$7:$T$7,0))</f>
        <v>#N/A</v>
      </c>
      <c r="G360" s="131" t="e">
        <f>IF($A$356='Andrew-SESSION'!$A$529,INDEX('Andrew-SESSION'!$K$529:$T$536, MATCH("*Bench Press*",'Andrew-SESSION'!$B$529:$B$536,0), MATCH("*4th*",'Andrew-SESSION'!$K$7:$T$7,0)),"")</f>
        <v>#N/A</v>
      </c>
      <c r="H360" s="131" t="e">
        <f>INDEX('Andrew-SESSION'!$L$529:$U$536, MATCH("*Bench Press*",'Andrew-SESSION'!$B$529:$B$536,0), MATCH("*4th*",'Andrew-SESSION'!$K$7:$T$7,0))</f>
        <v>#N/A</v>
      </c>
      <c r="I360" s="132" t="e">
        <f>IF($A$356='Andrew-SESSION'!$A$529,INDEX('Andrew-SESSION'!$K$529:$T$536, MATCH("*Military*",'Andrew-SESSION'!$B$529:$B$536,0), MATCH("*4th*",'Andrew-SESSION'!$K$7:$T$7,0)),"")</f>
        <v>#N/A</v>
      </c>
      <c r="J360" s="44" t="e">
        <f>INDEX('Andrew-SESSION'!$L$529:$U$536, MATCH("*Military*",'Andrew-SESSION'!$B$529:$B$536,0), MATCH("*4th*",'Andrew-SESSION'!$K$7:$T$7,0))</f>
        <v>#N/A</v>
      </c>
      <c r="K360" s="131" t="e">
        <f>IF($A$356='Andrew-SESSION'!$A$529,INDEX('Andrew-SESSION'!$K$529:$T$536, MATCH("*Clean *",'Andrew-SESSION'!$B$529:$B$536,0), MATCH("*4th*",'Andrew-SESSION'!$K$7:$T$7,0)),"")</f>
        <v>#N/A</v>
      </c>
      <c r="L360" s="44" t="e">
        <f>INDEX('Andrew-SESSION'!$L$529:$U$536, MATCH("*Clean *",'Andrew-SESSION'!$B$529:$B$536,0), MATCH("*4th*",'Andrew-SESSION'!$K$7:$T$7,0))</f>
        <v>#N/A</v>
      </c>
      <c r="M360" s="131" t="e">
        <f>IF($A$356='Andrew-SESSION'!$A$529,INDEX('Andrew-SESSION'!$K$529:$T$536, MATCH("*Lat Pulldown*",'Andrew-SESSION'!$B$529:$B$536,0), MATCH("*4th*",'Andrew-SESSION'!$K$7:$T$7,0)),"")</f>
        <v>#N/A</v>
      </c>
      <c r="N360" s="44" t="e">
        <f>INDEX('Andrew-SESSION'!$L$529:$U$536, MATCH("*Lat Pulldown*",'Andrew-SESSION'!$B$529:$B$536,0), MATCH("*4th*",'Andrew-SESSION'!$K$7:$T$7,0))</f>
        <v>#N/A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IF($A$356='Andrew-SESSION'!$A$529,INDEX('Andrew-SESSION'!$K$529:$T$536, MATCH("*Squat*",'Andrew-SESSION'!$B$529:$B$536,0), MATCH("*5th*",'Andrew-SESSION'!$K$7:$T$7,0)),"")</f>
        <v>#N/A</v>
      </c>
      <c r="D361" s="132" t="e">
        <f>INDEX('Andrew-SESSION'!L$529:U$536, MATCH("*Squat*",'Andrew-SESSION'!$B$529:$B$536,0), MATCH("*5th*",'Andrew-SESSION'!K$7:T$7,0))</f>
        <v>#N/A</v>
      </c>
      <c r="E361" s="131" t="e">
        <f>IF($A$356='Andrew-SESSION'!$A$529,INDEX('Andrew-SESSION'!$K$529:$T$536, MATCH("*Deadlift*",'Andrew-SESSION'!$B$529:$B$536,0), MATCH("*5th*",'Andrew-SESSION'!$K$7:$T$7,0)),"")</f>
        <v>#N/A</v>
      </c>
      <c r="F361" s="131" t="e">
        <f>INDEX('Andrew-SESSION'!$L$529:$U$536, MATCH("*Deadlift*",'Andrew-SESSION'!$B$529:$B$536,0), MATCH("*5th*",'Andrew-SESSION'!$K$7:$T$7,0))</f>
        <v>#N/A</v>
      </c>
      <c r="G361" s="131" t="e">
        <f>IF($A$356='Andrew-SESSION'!$A$529,INDEX('Andrew-SESSION'!$K$529:$T$536, MATCH("*Bench Press*",'Andrew-SESSION'!$B$529:$B$536,0), MATCH("*5th*",'Andrew-SESSION'!$K$7:$T$7,0)),"")</f>
        <v>#N/A</v>
      </c>
      <c r="H361" s="131" t="e">
        <f>INDEX('Andrew-SESSION'!$L$529:$U$536, MATCH("*Bench Press*",'Andrew-SESSION'!$B$529:$B$536,0), MATCH("*5th*",'Andrew-SESSION'!$K$7:$T$7,0))</f>
        <v>#N/A</v>
      </c>
      <c r="I361" s="132" t="e">
        <f>IF($A$356='Andrew-SESSION'!$A$529,INDEX('Andrew-SESSION'!$K$529:$T$536, MATCH("*Military*",'Andrew-SESSION'!$B$529:$B$536,0), MATCH("*5th*",'Andrew-SESSION'!$K$7:$T$7,0)),"")</f>
        <v>#N/A</v>
      </c>
      <c r="J361" s="44" t="e">
        <f>INDEX('Andrew-SESSION'!$L$529:$U$536, MATCH("*Military*",'Andrew-SESSION'!$B$529:$B$536,0), MATCH("*5th*",'Andrew-SESSION'!$K$7:$T$7,0))</f>
        <v>#N/A</v>
      </c>
      <c r="K361" s="131" t="e">
        <f>IF($A$356='Andrew-SESSION'!$A$529,INDEX('Andrew-SESSION'!$K$529:$T$536, MATCH("*Clean *",'Andrew-SESSION'!$B$529:$B$536,0), MATCH("*5th*",'Andrew-SESSION'!$K$7:$T$7,0)),"")</f>
        <v>#N/A</v>
      </c>
      <c r="L361" s="44" t="e">
        <f>INDEX('Andrew-SESSION'!$L$529:$U$536, MATCH("*Clean *",'Andrew-SESSION'!$B$529:$B$536,0), MATCH("*5th*",'Andrew-SESSION'!$K$7:$T$7,0))</f>
        <v>#N/A</v>
      </c>
      <c r="M361" s="131" t="e">
        <f>IF($A$356='Andrew-SESSION'!$A$529,INDEX('Andrew-SESSION'!$K$529:$T$536, MATCH("*Lat Pulldown*",'Andrew-SESSION'!$B$529:$B$536,0), MATCH("*5th*",'Andrew-SESSION'!$K$7:$T$7,0)),"")</f>
        <v>#N/A</v>
      </c>
      <c r="N361" s="44" t="e">
        <f>INDEX('Andrew-SESSION'!$L$529:$U$536, MATCH("*Lat Pulldown*",'Andrew-SESSION'!$B$529:$B$536,0), MATCH("*5th*",'Andrew-SESSION'!$K$7:$T$7,0))</f>
        <v>#N/A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'Andrew-SESSION'!A529</f>
        <v>0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str">
        <f>IF($A$140='Andrew-SESSION'!$A$538,INDEX('Andrew-SESSION'!$K$538:$T$545, MATCH("*1k Row*",'Andrew-SESSION'!$B$538:$B$545,0), MATCH("*1st*",'Andrew-SESSION'!$K$7:$T$7,0)),"")</f>
        <v/>
      </c>
      <c r="P362" s="152" t="str">
        <f>IF($A$140='Andrew-SESSION'!$A$538,INDEX('Andrew-SESSION'!$K$538:$T$545, MATCH("*HIIT*",'Andrew-SESSION'!$B$538:$B$545,0), MATCH("*1st*",'Andrew-SESSION'!$K$7:$T$7,0)),"")</f>
        <v/>
      </c>
      <c r="Q362" s="119" t="e">
        <f>INDEX('Andrew-SESSION'!$L$538:$U$538, MATCH("*HIIT*",'Andrew-SESSION'!$B$538:$B$538,0), MATCH("*1st*",'Andrew-SESSION'!$K$7:$T$7,0))</f>
        <v>#N/A</v>
      </c>
      <c r="R362" s="119">
        <f>'Andrew-SESSION'!U424</f>
        <v>0</v>
      </c>
      <c r="S362" s="116"/>
      <c r="T362" s="116"/>
      <c r="U362" s="120">
        <f>'Andrew-SESSION'!A539</f>
        <v>0</v>
      </c>
      <c r="V362" s="120">
        <f>'Andrew-SESSION'!A540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IF($A$362='Andrew-SESSION'!$A$538,INDEX('Andrew-SESSION'!$K$538:$T$545, MATCH("*Squat*",'Andrew-SESSION'!$B$538:$B$545,0), MATCH("*1st*",'Andrew-SESSION'!$K$7:$T$7,0)),"")</f>
        <v>#N/A</v>
      </c>
      <c r="D363" s="132" t="e">
        <f>INDEX('Andrew-SESSION'!L$538:U$545, MATCH("*Squat*",'Andrew-SESSION'!$B$538:$B$545,0), MATCH("*1st*",'Andrew-SESSION'!K$7:T$7,0))</f>
        <v>#N/A</v>
      </c>
      <c r="E363" s="131" t="e">
        <f>IF($A$362='Andrew-SESSION'!$A$538,INDEX('Andrew-SESSION'!$K$538:$T$545, MATCH("*Deadlift*",'Andrew-SESSION'!$B$538:$B$545,0), MATCH("*1st*",'Andrew-SESSION'!$K$7:$T$7,0)),"")</f>
        <v>#N/A</v>
      </c>
      <c r="F363" s="131" t="e">
        <f>INDEX('Andrew-SESSION'!$L$538:$U$545, MATCH("*Deadlift*",'Andrew-SESSION'!$B$538:$B$545,0), MATCH("*1st*",'Andrew-SESSION'!$K$7:$T$7,0))</f>
        <v>#N/A</v>
      </c>
      <c r="G363" s="131" t="e">
        <f>IF($A$362='Andrew-SESSION'!$A$538,INDEX('Andrew-SESSION'!$K$538:$T$545, MATCH("*Bench Press*",'Andrew-SESSION'!$B$538:$B$545,0), MATCH("*1st*",'Andrew-SESSION'!$K$7:$T$7,0)),"")</f>
        <v>#N/A</v>
      </c>
      <c r="H363" s="131" t="e">
        <f>INDEX('Andrew-SESSION'!$L$538:$U$545, MATCH("*Bench Press*",'Andrew-SESSION'!$B$538:$B$545,0), MATCH("*1st*",'Andrew-SESSION'!$K$7:$T$7,0))</f>
        <v>#N/A</v>
      </c>
      <c r="I363" s="132" t="e">
        <f>IF($A$362='Andrew-SESSION'!$A$538,INDEX('Andrew-SESSION'!$K$538:$T$545, MATCH("*Military*",'Andrew-SESSION'!$B$538:$B$545,0), MATCH("*1st*",'Andrew-SESSION'!$K$7:$T$7,0)),"")</f>
        <v>#N/A</v>
      </c>
      <c r="J363" s="48" t="e">
        <f>INDEX('Andrew-SESSION'!$L$538:$U$545, MATCH("*Military*",'Andrew-SESSION'!$B$538:$B$545,0), MATCH("*1st*",'Andrew-SESSION'!$K$7:$T$7,0))</f>
        <v>#N/A</v>
      </c>
      <c r="K363" s="131" t="e">
        <f>IF($A$362='Andrew-SESSION'!$A$538,INDEX('Andrew-SESSION'!$K$538:$T$545, MATCH("*Clean *",'Andrew-SESSION'!$B$538:$B$545,0), MATCH("*1st*",'Andrew-SESSION'!$K$7:$T$7,0)),"")</f>
        <v>#N/A</v>
      </c>
      <c r="L363" s="48" t="e">
        <f>INDEX('Andrew-SESSION'!$L$538:$U$545, MATCH("*Clean *",'Andrew-SESSION'!$B$538:$B$545,0), MATCH("*1st*",'Andrew-SESSION'!$K$7:$T$7,0))</f>
        <v>#N/A</v>
      </c>
      <c r="M363" s="131" t="e">
        <f>IF($A$362='Andrew-SESSION'!$A$538,INDEX('Andrew-SESSION'!$K$538:$T$545, MATCH("*Lat Pulldown*",'Andrew-SESSION'!$B$538:$B$545,0), MATCH("*1st*",'Andrew-SESSION'!$K$7:$T$7,0)),"")</f>
        <v>#N/A</v>
      </c>
      <c r="N363" s="48" t="e">
        <f>INDEX('Andrew-SESSION'!$L$538:$U$545, MATCH("*Lat Pulldown*",'Andrew-SESSION'!$B$538:$B$545,0), MATCH("*1st*",'Andrew-SESSION'!$K$7:$T$7,0))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IF($A$362='Andrew-SESSION'!$A$538,INDEX('Andrew-SESSION'!$K$538:$T$545, MATCH("*Squat*",'Andrew-SESSION'!$B$538:$B$545,0), MATCH("*2nd*",'Andrew-SESSION'!$K$7:$T$7,0)),"")</f>
        <v>#N/A</v>
      </c>
      <c r="D364" s="132" t="e">
        <f>INDEX('Andrew-SESSION'!L$538:U$545, MATCH("*Squat*",'Andrew-SESSION'!$B$538:$B$545,0), MATCH("*2nd*",'Andrew-SESSION'!K$7:T$7,0))</f>
        <v>#N/A</v>
      </c>
      <c r="E364" s="131" t="e">
        <f>IF($A$362='Andrew-SESSION'!$A$538,INDEX('Andrew-SESSION'!$K$538:$T$545, MATCH("*Deadlift*",'Andrew-SESSION'!$B$538:$B$545,0), MATCH("*2ND*",'Andrew-SESSION'!$K$7:$T$7,0)),"")</f>
        <v>#N/A</v>
      </c>
      <c r="F364" s="131" t="e">
        <f>INDEX('Andrew-SESSION'!$L$538:$U$545, MATCH("*Deadlift*",'Andrew-SESSION'!$B$538:$B$545,0), MATCH("*2nd*",'Andrew-SESSION'!$K$7:$T$7,0))</f>
        <v>#N/A</v>
      </c>
      <c r="G364" s="131" t="e">
        <f>IF($A$362='Andrew-SESSION'!$A$538,INDEX('Andrew-SESSION'!$K$538:$T$545, MATCH("*Bench Press*",'Andrew-SESSION'!$B$538:$B$545,0), MATCH("*2ND*",'Andrew-SESSION'!$K$7:$T$7,0)),"")</f>
        <v>#N/A</v>
      </c>
      <c r="H364" s="131" t="e">
        <f>INDEX('Andrew-SESSION'!$L$538:$U$545, MATCH("*Bench Press*",'Andrew-SESSION'!$B$538:$B$545,0), MATCH("*2nd*",'Andrew-SESSION'!$K$7:$T$7,0))</f>
        <v>#N/A</v>
      </c>
      <c r="I364" s="132" t="e">
        <f>IF($A$362='Andrew-SESSION'!$A$538,INDEX('Andrew-SESSION'!$K$538:$T$545, MATCH("*Military*",'Andrew-SESSION'!$B$538:$B$545,0), MATCH("*2ND*",'Andrew-SESSION'!$K$7:$T$7,0)),"")</f>
        <v>#N/A</v>
      </c>
      <c r="J364" s="44" t="e">
        <f>INDEX('Andrew-SESSION'!$L$538:$U$545, MATCH("*Military*",'Andrew-SESSION'!$B$538:$B$545,0), MATCH("*2nd*",'Andrew-SESSION'!$K$7:$T$7,0))</f>
        <v>#N/A</v>
      </c>
      <c r="K364" s="131" t="e">
        <f>IF($A$362='Andrew-SESSION'!$A$538,INDEX('Andrew-SESSION'!$K$538:$T$545, MATCH("*Clean *",'Andrew-SESSION'!$B$538:$B$545,0), MATCH("*2ND*",'Andrew-SESSION'!$K$7:$T$7,0)),"")</f>
        <v>#N/A</v>
      </c>
      <c r="L364" s="44" t="e">
        <f>INDEX('Andrew-SESSION'!$L$538:$U$545, MATCH("*Clean *",'Andrew-SESSION'!$B$538:$B$545,0), MATCH("*2nd*",'Andrew-SESSION'!$K$7:$T$7,0))</f>
        <v>#N/A</v>
      </c>
      <c r="M364" s="131" t="e">
        <f>IF($A$362='Andrew-SESSION'!$A$538,INDEX('Andrew-SESSION'!$K$538:$T$545, MATCH("*Lat Pulldown*",'Andrew-SESSION'!$B$538:$B$545,0), MATCH("*2ND*",'Andrew-SESSION'!$K$7:$T$7,0)),"")</f>
        <v>#N/A</v>
      </c>
      <c r="N364" s="44" t="e">
        <f>INDEX('Andrew-SESSION'!$L$538:$U$545, MATCH("*Lat Pulldown*",'Andrew-SESSION'!$B$538:$B$545,0), MATCH("*2nd*",'Andrew-SESSION'!$K$7:$T$7,0))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IF($A$362='Andrew-SESSION'!$A$538,INDEX('Andrew-SESSION'!$K$538:$T$545, MATCH("*Squat*",'Andrew-SESSION'!$B$538:$B$545,0), MATCH("*3rd*",'Andrew-SESSION'!$K$7:$T$7,0)),"")</f>
        <v>#N/A</v>
      </c>
      <c r="D365" s="132" t="e">
        <f>INDEX('Andrew-SESSION'!L$538:U$545, MATCH("*Squat*",'Andrew-SESSION'!$B$538:$B$545,0), MATCH("*3rd*",'Andrew-SESSION'!K$7:T$7,0))</f>
        <v>#N/A</v>
      </c>
      <c r="E365" s="131" t="e">
        <f>IF($A$362='Andrew-SESSION'!$A$538,INDEX('Andrew-SESSION'!$K$538:$T$545, MATCH("*Deadlift*",'Andrew-SESSION'!$B$538:$B$545,0), MATCH("*3rd*",'Andrew-SESSION'!$K$7:$T$7,0)),"")</f>
        <v>#N/A</v>
      </c>
      <c r="F365" s="131" t="e">
        <f>INDEX('Andrew-SESSION'!$L$538:$U$545, MATCH("*Deadlift*",'Andrew-SESSION'!$B$538:$B$545,0), MATCH("*3rd*",'Andrew-SESSION'!$K$7:$T$7,0))</f>
        <v>#N/A</v>
      </c>
      <c r="G365" s="131" t="e">
        <f>IF($A$362='Andrew-SESSION'!$A$538,INDEX('Andrew-SESSION'!$K$538:$T$545, MATCH("*Bench Press*",'Andrew-SESSION'!$B$538:$B$545,0), MATCH("*3rd*",'Andrew-SESSION'!$K$7:$T$7,0)),"")</f>
        <v>#N/A</v>
      </c>
      <c r="H365" s="131" t="e">
        <f>INDEX('Andrew-SESSION'!$L$538:$U$545, MATCH("*Bench Press*",'Andrew-SESSION'!$B$538:$B$545,0), MATCH("*3rd*",'Andrew-SESSION'!$K$7:$T$7,0))</f>
        <v>#N/A</v>
      </c>
      <c r="I365" s="132" t="e">
        <f>IF($A$362='Andrew-SESSION'!$A$538,INDEX('Andrew-SESSION'!$K$538:$T$545, MATCH("*Military*",'Andrew-SESSION'!$B$538:$B$545,0), MATCH("*3rd*",'Andrew-SESSION'!$K$7:$T$7,0)),"")</f>
        <v>#N/A</v>
      </c>
      <c r="J365" s="44" t="e">
        <f>INDEX('Andrew-SESSION'!$L$538:$U$545, MATCH("*Military*",'Andrew-SESSION'!$B$538:$B$545,0), MATCH("*3rd*",'Andrew-SESSION'!$K$7:$T$7,0))</f>
        <v>#N/A</v>
      </c>
      <c r="K365" s="131" t="e">
        <f>IF($A$362='Andrew-SESSION'!$A$538,INDEX('Andrew-SESSION'!$K$538:$T$545, MATCH("*Clean *",'Andrew-SESSION'!$B$538:$B$545,0), MATCH("*3rd*",'Andrew-SESSION'!$K$7:$T$7,0)),"")</f>
        <v>#N/A</v>
      </c>
      <c r="L365" s="44" t="e">
        <f>INDEX('Andrew-SESSION'!$L$538:$U$545, MATCH("*Clean *",'Andrew-SESSION'!$B$538:$B$545,0), MATCH("*3rd*",'Andrew-SESSION'!$K$7:$T$7,0))</f>
        <v>#N/A</v>
      </c>
      <c r="M365" s="131" t="e">
        <f>IF($A$362='Andrew-SESSION'!$A$538,INDEX('Andrew-SESSION'!$K$538:$T$545, MATCH("*Lat Pulldown*",'Andrew-SESSION'!$B$538:$B$545,0), MATCH("*3rd*",'Andrew-SESSION'!$K$7:$T$7,0)),"")</f>
        <v>#N/A</v>
      </c>
      <c r="N365" s="44" t="e">
        <f>INDEX('Andrew-SESSION'!$L$538:$U$545, MATCH("*Lat Pulldown*",'Andrew-SESSION'!$B$538:$B$545,0), MATCH("*3rd*",'Andrew-SESSION'!$K$7:$T$7,0))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IF($A$362='Andrew-SESSION'!$A$538,INDEX('Andrew-SESSION'!$K$538:$T$545, MATCH("*Squat*",'Andrew-SESSION'!$B$538:$B$545,0), MATCH("*4th*",'Andrew-SESSION'!$K$7:$T$7,0)),"")</f>
        <v>#N/A</v>
      </c>
      <c r="D366" s="132" t="e">
        <f>INDEX('Andrew-SESSION'!L$538:U$545, MATCH("*Squat*",'Andrew-SESSION'!$B$538:$B$545,0), MATCH("*4th*",'Andrew-SESSION'!K$7:T$7,0))</f>
        <v>#N/A</v>
      </c>
      <c r="E366" s="131" t="e">
        <f>IF($A$362='Andrew-SESSION'!$A$538,INDEX('Andrew-SESSION'!$K$538:$T$545, MATCH("*Deadlift*",'Andrew-SESSION'!$B$538:$B$545,0), MATCH("*4th*",'Andrew-SESSION'!$K$7:$T$7,0)),"")</f>
        <v>#N/A</v>
      </c>
      <c r="F366" s="131" t="e">
        <f>INDEX('Andrew-SESSION'!$L$538:$U$545, MATCH("*Deadlift*",'Andrew-SESSION'!$B$538:$B$545,0), MATCH("*4th*",'Andrew-SESSION'!$K$7:$T$7,0))</f>
        <v>#N/A</v>
      </c>
      <c r="G366" s="131" t="e">
        <f>IF($A$362='Andrew-SESSION'!$A$538,INDEX('Andrew-SESSION'!$K$538:$T$545, MATCH("*Bench Press*",'Andrew-SESSION'!$B$538:$B$545,0), MATCH("*4th*",'Andrew-SESSION'!$K$7:$T$7,0)),"")</f>
        <v>#N/A</v>
      </c>
      <c r="H366" s="131" t="e">
        <f>INDEX('Andrew-SESSION'!$L$538:$U$545, MATCH("*Bench Press*",'Andrew-SESSION'!$B$538:$B$545,0), MATCH("*4th*",'Andrew-SESSION'!$K$7:$T$7,0))</f>
        <v>#N/A</v>
      </c>
      <c r="I366" s="132" t="e">
        <f>IF($A$362='Andrew-SESSION'!$A$538,INDEX('Andrew-SESSION'!$K$538:$T$545, MATCH("*Military*",'Andrew-SESSION'!$B$538:$B$545,0), MATCH("*4th*",'Andrew-SESSION'!$K$7:$T$7,0)),"")</f>
        <v>#N/A</v>
      </c>
      <c r="J366" s="44" t="e">
        <f>INDEX('Andrew-SESSION'!$L$538:$U$545, MATCH("*Military*",'Andrew-SESSION'!$B$538:$B$545,0), MATCH("*4th*",'Andrew-SESSION'!$K$7:$T$7,0))</f>
        <v>#N/A</v>
      </c>
      <c r="K366" s="131" t="e">
        <f>IF($A$362='Andrew-SESSION'!$A$538,INDEX('Andrew-SESSION'!$K$538:$T$545, MATCH("*Clean *",'Andrew-SESSION'!$B$538:$B$545,0), MATCH("*4th*",'Andrew-SESSION'!$K$7:$T$7,0)),"")</f>
        <v>#N/A</v>
      </c>
      <c r="L366" s="44" t="e">
        <f>INDEX('Andrew-SESSION'!$L$538:$U$545, MATCH("*Clean *",'Andrew-SESSION'!$B$538:$B$545,0), MATCH("*4th*",'Andrew-SESSION'!$K$7:$T$7,0))</f>
        <v>#N/A</v>
      </c>
      <c r="M366" s="131" t="e">
        <f>IF($A$362='Andrew-SESSION'!$A$538,INDEX('Andrew-SESSION'!$K$538:$T$545, MATCH("*Lat Pulldown*",'Andrew-SESSION'!$B$538:$B$545,0), MATCH("*4th*",'Andrew-SESSION'!$K$7:$T$7,0)),"")</f>
        <v>#N/A</v>
      </c>
      <c r="N366" s="44" t="e">
        <f>INDEX('Andrew-SESSION'!$L$538:$U$545, MATCH("*Lat Pulldown*",'Andrew-SESSION'!$B$538:$B$545,0), MATCH("*4th*",'Andrew-SESSION'!$K$7:$T$7,0))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IF($A$362='Andrew-SESSION'!$A$538,INDEX('Andrew-SESSION'!$K$538:$T$545, MATCH("*Squat*",'Andrew-SESSION'!$B$538:$B$545,0), MATCH("*5th*",'Andrew-SESSION'!$K$7:$T$7,0)),"")</f>
        <v>#N/A</v>
      </c>
      <c r="D367" s="132" t="e">
        <f>INDEX('Andrew-SESSION'!L$538:U$545, MATCH("*Squat*",'Andrew-SESSION'!$B$538:$B$545,0), MATCH("*5th*",'Andrew-SESSION'!K$7:T$7,0))</f>
        <v>#N/A</v>
      </c>
      <c r="E367" s="131" t="e">
        <f>IF($A$362='Andrew-SESSION'!$A$538,INDEX('Andrew-SESSION'!$K$538:$T$545, MATCH("*Deadlift*",'Andrew-SESSION'!$B$538:$B$545,0), MATCH("*5th*",'Andrew-SESSION'!$K$7:$T$7,0)),"")</f>
        <v>#N/A</v>
      </c>
      <c r="F367" s="131" t="e">
        <f>INDEX('Andrew-SESSION'!$L$538:$U$545, MATCH("*Deadlift*",'Andrew-SESSION'!$B$538:$B$545,0), MATCH("*5th*",'Andrew-SESSION'!$K$7:$T$7,0))</f>
        <v>#N/A</v>
      </c>
      <c r="G367" s="131" t="e">
        <f>IF($A$362='Andrew-SESSION'!$A$538,INDEX('Andrew-SESSION'!$K$538:$T$545, MATCH("*Bench Press*",'Andrew-SESSION'!$B$538:$B$545,0), MATCH("*5th*",'Andrew-SESSION'!$K$7:$T$7,0)),"")</f>
        <v>#N/A</v>
      </c>
      <c r="H367" s="131" t="e">
        <f>INDEX('Andrew-SESSION'!$L$538:$U$545, MATCH("*Bench Press*",'Andrew-SESSION'!$B$538:$B$545,0), MATCH("*5th*",'Andrew-SESSION'!$K$7:$T$7,0))</f>
        <v>#N/A</v>
      </c>
      <c r="I367" s="132" t="e">
        <f>IF($A$362='Andrew-SESSION'!$A$538,INDEX('Andrew-SESSION'!$K$538:$T$545, MATCH("*Military*",'Andrew-SESSION'!$B$538:$B$545,0), MATCH("*5th*",'Andrew-SESSION'!$K$7:$T$7,0)),"")</f>
        <v>#N/A</v>
      </c>
      <c r="J367" s="44" t="e">
        <f>INDEX('Andrew-SESSION'!$L$538:$U$545, MATCH("*Military*",'Andrew-SESSION'!$B$538:$B$545,0), MATCH("*5th*",'Andrew-SESSION'!$K$7:$T$7,0))</f>
        <v>#N/A</v>
      </c>
      <c r="K367" s="131" t="e">
        <f>IF($A$362='Andrew-SESSION'!$A$538,INDEX('Andrew-SESSION'!$K$538:$T$545, MATCH("*Clean *",'Andrew-SESSION'!$B$538:$B$545,0), MATCH("*5th*",'Andrew-SESSION'!$K$7:$T$7,0)),"")</f>
        <v>#N/A</v>
      </c>
      <c r="L367" s="44" t="e">
        <f>INDEX('Andrew-SESSION'!$L$538:$U$545, MATCH("*Clean *",'Andrew-SESSION'!$B$538:$B$545,0), MATCH("*5th*",'Andrew-SESSION'!$K$7:$T$7,0))</f>
        <v>#N/A</v>
      </c>
      <c r="M367" s="131" t="e">
        <f>IF($A$362='Andrew-SESSION'!$A$538,INDEX('Andrew-SESSION'!$K$538:$T$545, MATCH("*Lat Pulldown*",'Andrew-SESSION'!$B$538:$B$545,0), MATCH("*5th*",'Andrew-SESSION'!$K$7:$T$7,0)),"")</f>
        <v>#N/A</v>
      </c>
      <c r="N367" s="44" t="e">
        <f>INDEX('Andrew-SESSION'!$L$538:$U$545, MATCH("*Lat Pulldown*",'Andrew-SESSION'!$B$538:$B$545,0), MATCH("*5th*",'Andrew-SESSION'!$K$7:$T$7,0))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'Andrew-SESSION'!A538</f>
        <v>0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 t="e">
        <f>MAX(I369:I373)</f>
        <v>#N/A</v>
      </c>
      <c r="J368" s="116" t="e">
        <f t="array" ref="J368">MAX(IF(I369:I373=I368,J369:J373))</f>
        <v>#N/A</v>
      </c>
      <c r="K368" s="116" t="e">
        <f>MAX(K369:K373)</f>
        <v>#N/A</v>
      </c>
      <c r="L368" s="116" t="e">
        <f t="array" ref="L368">MAX(IF(K369:K373=K368,L369:L373))</f>
        <v>#N/A</v>
      </c>
      <c r="M368" s="116" t="e">
        <f>MAX(M369:M373)</f>
        <v>#N/A</v>
      </c>
      <c r="N368" s="117" t="e">
        <f t="array" ref="N368">MAX(IF(M369:M373=M368,N369:N373))</f>
        <v>#N/A</v>
      </c>
      <c r="O368" s="152" t="str">
        <f>IF($A$140='Andrew-SESSION'!$A$547,INDEX('Andrew-SESSION'!$K$547:$T$554, MATCH("*1k Row*",'Andrew-SESSION'!$B$547:$B$554,0), MATCH("*1st*",'Andrew-SESSION'!$K$7:$T$7,0)),"")</f>
        <v/>
      </c>
      <c r="P368" s="152" t="str">
        <f>IF($A$140='Andrew-SESSION'!$A$547,INDEX('Andrew-SESSION'!$K$547:$T$554, MATCH("*HIIT*",'Andrew-SESSION'!$B$547:$B$554,0), MATCH("*1st*",'Andrew-SESSION'!$K$7:$T$7,0)),"")</f>
        <v/>
      </c>
      <c r="Q368" s="119" t="e">
        <f>INDEX('Andrew-SESSION'!$L$547:$U$547, MATCH("*HIIT*",'Andrew-SESSION'!$B$547:$B$547,0), MATCH("*1st*",'Andrew-SESSION'!$K$7:$T$7,0))</f>
        <v>#N/A</v>
      </c>
      <c r="R368" s="119">
        <f>'Andrew-SESSION'!U430</f>
        <v>0</v>
      </c>
      <c r="S368" s="116"/>
      <c r="T368" s="116"/>
      <c r="U368" s="120">
        <f>'Andrew-SESSION'!A548</f>
        <v>0</v>
      </c>
      <c r="V368" s="120">
        <f>'Andrew-SESSION'!A549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IF($A$368='Andrew-SESSION'!$A$547,INDEX('Andrew-SESSION'!$K$547:$T$554, MATCH("*Squat*",'Andrew-SESSION'!$B$547:$B$554,0), MATCH("*1st*",'Andrew-SESSION'!$K$7:$T$7,0)),"")</f>
        <v>#N/A</v>
      </c>
      <c r="D369" s="132" t="e">
        <f>INDEX('Andrew-SESSION'!L$547:U$554, MATCH("*Squat*",'Andrew-SESSION'!$B$547:$B$554,0), MATCH("*1st*",'Andrew-SESSION'!K$7:T$7,0))</f>
        <v>#N/A</v>
      </c>
      <c r="E369" s="131" t="e">
        <f>IF($A$368='Andrew-SESSION'!$A$547,INDEX('Andrew-SESSION'!$K$547:$T$554, MATCH("*Deadlift*",'Andrew-SESSION'!$B$547:$B$554,0), MATCH("*1st*",'Andrew-SESSION'!$K$7:$T$7,0)),"")</f>
        <v>#N/A</v>
      </c>
      <c r="F369" s="131" t="e">
        <f>INDEX('Andrew-SESSION'!$L$547:$U$554, MATCH("*Deadlift*",'Andrew-SESSION'!$B$547:$B$554,0), MATCH("*1st*",'Andrew-SESSION'!$K$7:$T$7,0))</f>
        <v>#N/A</v>
      </c>
      <c r="G369" s="131" t="e">
        <f>IF($A$368='Andrew-SESSION'!$A$547,INDEX('Andrew-SESSION'!$K$547:$T$554, MATCH("*Bench Press*",'Andrew-SESSION'!$B$547:$B$554,0), MATCH("*1st*",'Andrew-SESSION'!$K$7:$T$7,0)),"")</f>
        <v>#N/A</v>
      </c>
      <c r="H369" s="131" t="e">
        <f>INDEX('Andrew-SESSION'!$L$547:$U$554, MATCH("*Bench Press*",'Andrew-SESSION'!$B$547:$B$554,0), MATCH("*1st*",'Andrew-SESSION'!$K$7:$T$7,0))</f>
        <v>#N/A</v>
      </c>
      <c r="I369" s="132" t="e">
        <f>IF($A$368='Andrew-SESSION'!$A$547,INDEX('Andrew-SESSION'!$K$547:$T$554, MATCH("*Military*",'Andrew-SESSION'!$B$547:$B$554,0), MATCH("*1st*",'Andrew-SESSION'!$K$7:$T$7,0)),"")</f>
        <v>#N/A</v>
      </c>
      <c r="J369" s="48" t="e">
        <f>INDEX('Andrew-SESSION'!$L$547:$U$554, MATCH("*Military*",'Andrew-SESSION'!$B$547:$B$554,0), MATCH("*1st*",'Andrew-SESSION'!$K$7:$T$7,0))</f>
        <v>#N/A</v>
      </c>
      <c r="K369" s="131" t="e">
        <f>IF($A$368='Andrew-SESSION'!$A$547,INDEX('Andrew-SESSION'!$K$547:$T$554, MATCH("*Clean *",'Andrew-SESSION'!$B$547:$B$554,0), MATCH("*1st*",'Andrew-SESSION'!$K$7:$T$7,0)),"")</f>
        <v>#N/A</v>
      </c>
      <c r="L369" s="48" t="e">
        <f>INDEX('Andrew-SESSION'!$L$547:$U$554, MATCH("*Clean *",'Andrew-SESSION'!$B$547:$B$554,0), MATCH("*1st*",'Andrew-SESSION'!$K$7:$T$7,0))</f>
        <v>#N/A</v>
      </c>
      <c r="M369" s="131" t="e">
        <f>IF($A$368='Andrew-SESSION'!$A$547,INDEX('Andrew-SESSION'!$K$547:$T$554, MATCH("*Lat Pulldown*",'Andrew-SESSION'!$B$547:$B$554,0), MATCH("*1st*",'Andrew-SESSION'!$K$7:$T$7,0)),"")</f>
        <v>#N/A</v>
      </c>
      <c r="N369" s="48" t="e">
        <f>INDEX('Andrew-SESSION'!$L$547:$U$554, MATCH("*Lat Pulldown*",'Andrew-SESSION'!$B$547:$B$554,0), MATCH("*1st*",'Andrew-SESSION'!$K$7:$T$7,0))</f>
        <v>#N/A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IF($A$368='Andrew-SESSION'!$A$547,INDEX('Andrew-SESSION'!$K$547:$T$554, MATCH("*Squat*",'Andrew-SESSION'!$B$547:$B$554,0), MATCH("*2nd*",'Andrew-SESSION'!$K$7:$T$7,0)),"")</f>
        <v>#N/A</v>
      </c>
      <c r="D370" s="132" t="e">
        <f>INDEX('Andrew-SESSION'!L$547:U$554, MATCH("*Squat*",'Andrew-SESSION'!$B$547:$B$554,0), MATCH("*2nd*",'Andrew-SESSION'!K$7:T$7,0))</f>
        <v>#N/A</v>
      </c>
      <c r="E370" s="131" t="e">
        <f>IF($A$368='Andrew-SESSION'!$A$547,INDEX('Andrew-SESSION'!$K$547:$T$554, MATCH("*Deadlift*",'Andrew-SESSION'!$B$547:$B$554,0), MATCH("*2ND*",'Andrew-SESSION'!$K$7:$T$7,0)),"")</f>
        <v>#N/A</v>
      </c>
      <c r="F370" s="131" t="e">
        <f>INDEX('Andrew-SESSION'!$L$547:$U$554, MATCH("*Deadlift*",'Andrew-SESSION'!$B$547:$B$554,0), MATCH("*2nd*",'Andrew-SESSION'!$K$7:$T$7,0))</f>
        <v>#N/A</v>
      </c>
      <c r="G370" s="131" t="e">
        <f>IF($A$368='Andrew-SESSION'!$A$547,INDEX('Andrew-SESSION'!$K$547:$T$554, MATCH("*Bench Press*",'Andrew-SESSION'!$B$547:$B$554,0), MATCH("*2ND*",'Andrew-SESSION'!$K$7:$T$7,0)),"")</f>
        <v>#N/A</v>
      </c>
      <c r="H370" s="131" t="e">
        <f>INDEX('Andrew-SESSION'!$L$547:$U$554, MATCH("*Bench Press*",'Andrew-SESSION'!$B$547:$B$554,0), MATCH("*2nd*",'Andrew-SESSION'!$K$7:$T$7,0))</f>
        <v>#N/A</v>
      </c>
      <c r="I370" s="132" t="e">
        <f>IF($A$368='Andrew-SESSION'!$A$547,INDEX('Andrew-SESSION'!$K$547:$T$554, MATCH("*Military*",'Andrew-SESSION'!$B$547:$B$554,0), MATCH("*2ND*",'Andrew-SESSION'!$K$7:$T$7,0)),"")</f>
        <v>#N/A</v>
      </c>
      <c r="J370" s="44" t="e">
        <f>INDEX('Andrew-SESSION'!$L$547:$U$554, MATCH("*Military*",'Andrew-SESSION'!$B$547:$B$554,0), MATCH("*2nd*",'Andrew-SESSION'!$K$7:$T$7,0))</f>
        <v>#N/A</v>
      </c>
      <c r="K370" s="131" t="e">
        <f>IF($A$368='Andrew-SESSION'!$A$547,INDEX('Andrew-SESSION'!$K$547:$T$554, MATCH("*Clean *",'Andrew-SESSION'!$B$547:$B$554,0), MATCH("*2ND*",'Andrew-SESSION'!$K$7:$T$7,0)),"")</f>
        <v>#N/A</v>
      </c>
      <c r="L370" s="44" t="e">
        <f>INDEX('Andrew-SESSION'!$L$547:$U$554, MATCH("*Clean *",'Andrew-SESSION'!$B$547:$B$554,0), MATCH("*2nd*",'Andrew-SESSION'!$K$7:$T$7,0))</f>
        <v>#N/A</v>
      </c>
      <c r="M370" s="131" t="e">
        <f>IF($A$368='Andrew-SESSION'!$A$547,INDEX('Andrew-SESSION'!$K$547:$T$554, MATCH("*Lat Pulldown*",'Andrew-SESSION'!$B$547:$B$554,0), MATCH("*2ND*",'Andrew-SESSION'!$K$7:$T$7,0)),"")</f>
        <v>#N/A</v>
      </c>
      <c r="N370" s="44" t="e">
        <f>INDEX('Andrew-SESSION'!$L$547:$U$554, MATCH("*Lat Pulldown*",'Andrew-SESSION'!$B$547:$B$554,0), MATCH("*2nd*",'Andrew-SESSION'!$K$7:$T$7,0))</f>
        <v>#N/A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IF($A$368='Andrew-SESSION'!$A$547,INDEX('Andrew-SESSION'!$K$547:$T$554, MATCH("*Squat*",'Andrew-SESSION'!$B$547:$B$554,0), MATCH("*3rd*",'Andrew-SESSION'!$K$7:$T$7,0)),"")</f>
        <v>#N/A</v>
      </c>
      <c r="D371" s="132" t="e">
        <f>INDEX('Andrew-SESSION'!L$547:U$554, MATCH("*Squat*",'Andrew-SESSION'!$B$547:$B$554,0), MATCH("*3rd*",'Andrew-SESSION'!K$7:T$7,0))</f>
        <v>#N/A</v>
      </c>
      <c r="E371" s="131" t="e">
        <f>IF($A$368='Andrew-SESSION'!$A$547,INDEX('Andrew-SESSION'!$K$547:$T$554, MATCH("*Deadlift*",'Andrew-SESSION'!$B$547:$B$554,0), MATCH("*3rd*",'Andrew-SESSION'!$K$7:$T$7,0)),"")</f>
        <v>#N/A</v>
      </c>
      <c r="F371" s="131" t="e">
        <f>INDEX('Andrew-SESSION'!$L$547:$U$554, MATCH("*Deadlift*",'Andrew-SESSION'!$B$547:$B$554,0), MATCH("*3rd*",'Andrew-SESSION'!$K$7:$T$7,0))</f>
        <v>#N/A</v>
      </c>
      <c r="G371" s="131" t="e">
        <f>IF($A$368='Andrew-SESSION'!$A$547,INDEX('Andrew-SESSION'!$K$547:$T$554, MATCH("*Bench Press*",'Andrew-SESSION'!$B$547:$B$554,0), MATCH("*3rd*",'Andrew-SESSION'!$K$7:$T$7,0)),"")</f>
        <v>#N/A</v>
      </c>
      <c r="H371" s="131" t="e">
        <f>INDEX('Andrew-SESSION'!$L$547:$U$554, MATCH("*Bench Press*",'Andrew-SESSION'!$B$547:$B$554,0), MATCH("*3rd*",'Andrew-SESSION'!$K$7:$T$7,0))</f>
        <v>#N/A</v>
      </c>
      <c r="I371" s="132" t="e">
        <f>IF($A$368='Andrew-SESSION'!$A$547,INDEX('Andrew-SESSION'!$K$547:$T$554, MATCH("*Military*",'Andrew-SESSION'!$B$547:$B$554,0), MATCH("*3rd*",'Andrew-SESSION'!$K$7:$T$7,0)),"")</f>
        <v>#N/A</v>
      </c>
      <c r="J371" s="44" t="e">
        <f>INDEX('Andrew-SESSION'!$L$547:$U$554, MATCH("*Military*",'Andrew-SESSION'!$B$547:$B$554,0), MATCH("*3rd*",'Andrew-SESSION'!$K$7:$T$7,0))</f>
        <v>#N/A</v>
      </c>
      <c r="K371" s="131" t="e">
        <f>IF($A$368='Andrew-SESSION'!$A$547,INDEX('Andrew-SESSION'!$K$547:$T$554, MATCH("*Clean *",'Andrew-SESSION'!$B$547:$B$554,0), MATCH("*3rd*",'Andrew-SESSION'!$K$7:$T$7,0)),"")</f>
        <v>#N/A</v>
      </c>
      <c r="L371" s="44" t="e">
        <f>INDEX('Andrew-SESSION'!$L$547:$U$554, MATCH("*Clean *",'Andrew-SESSION'!$B$547:$B$554,0), MATCH("*3rd*",'Andrew-SESSION'!$K$7:$T$7,0))</f>
        <v>#N/A</v>
      </c>
      <c r="M371" s="131" t="e">
        <f>IF($A$368='Andrew-SESSION'!$A$547,INDEX('Andrew-SESSION'!$K$547:$T$554, MATCH("*Lat Pulldown*",'Andrew-SESSION'!$B$547:$B$554,0), MATCH("*3rd*",'Andrew-SESSION'!$K$7:$T$7,0)),"")</f>
        <v>#N/A</v>
      </c>
      <c r="N371" s="44" t="e">
        <f>INDEX('Andrew-SESSION'!$L$547:$U$554, MATCH("*Lat Pulldown*",'Andrew-SESSION'!$B$547:$B$554,0), MATCH("*3rd*",'Andrew-SESSION'!$K$7:$T$7,0))</f>
        <v>#N/A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IF($A$368='Andrew-SESSION'!$A$547,INDEX('Andrew-SESSION'!$K$547:$T$554, MATCH("*Squat*",'Andrew-SESSION'!$B$547:$B$554,0), MATCH("*4th*",'Andrew-SESSION'!$K$7:$T$7,0)),"")</f>
        <v>#N/A</v>
      </c>
      <c r="D372" s="132" t="e">
        <f>INDEX('Andrew-SESSION'!L$547:U$554, MATCH("*Squat*",'Andrew-SESSION'!$B$547:$B$554,0), MATCH("*4th*",'Andrew-SESSION'!K$7:T$7,0))</f>
        <v>#N/A</v>
      </c>
      <c r="E372" s="131" t="e">
        <f>IF($A$368='Andrew-SESSION'!$A$547,INDEX('Andrew-SESSION'!$K$547:$T$554, MATCH("*Deadlift*",'Andrew-SESSION'!$B$547:$B$554,0), MATCH("*4th*",'Andrew-SESSION'!$K$7:$T$7,0)),"")</f>
        <v>#N/A</v>
      </c>
      <c r="F372" s="131" t="e">
        <f>INDEX('Andrew-SESSION'!$L$547:$U$554, MATCH("*Deadlift*",'Andrew-SESSION'!$B$547:$B$554,0), MATCH("*4th*",'Andrew-SESSION'!$K$7:$T$7,0))</f>
        <v>#N/A</v>
      </c>
      <c r="G372" s="131" t="e">
        <f>IF($A$368='Andrew-SESSION'!$A$547,INDEX('Andrew-SESSION'!$K$547:$T$554, MATCH("*Bench Press*",'Andrew-SESSION'!$B$547:$B$554,0), MATCH("*4th*",'Andrew-SESSION'!$K$7:$T$7,0)),"")</f>
        <v>#N/A</v>
      </c>
      <c r="H372" s="131" t="e">
        <f>INDEX('Andrew-SESSION'!$L$547:$U$554, MATCH("*Bench Press*",'Andrew-SESSION'!$B$547:$B$554,0), MATCH("*4th*",'Andrew-SESSION'!$K$7:$T$7,0))</f>
        <v>#N/A</v>
      </c>
      <c r="I372" s="132" t="e">
        <f>IF($A$368='Andrew-SESSION'!$A$547,INDEX('Andrew-SESSION'!$K$547:$T$554, MATCH("*Military*",'Andrew-SESSION'!$B$547:$B$554,0), MATCH("*4th*",'Andrew-SESSION'!$K$7:$T$7,0)),"")</f>
        <v>#N/A</v>
      </c>
      <c r="J372" s="44" t="e">
        <f>INDEX('Andrew-SESSION'!$L$547:$U$554, MATCH("*Military*",'Andrew-SESSION'!$B$547:$B$554,0), MATCH("*4th*",'Andrew-SESSION'!$K$7:$T$7,0))</f>
        <v>#N/A</v>
      </c>
      <c r="K372" s="131" t="e">
        <f>IF($A$368='Andrew-SESSION'!$A$547,INDEX('Andrew-SESSION'!$K$547:$T$554, MATCH("*Clean *",'Andrew-SESSION'!$B$547:$B$554,0), MATCH("*4th*",'Andrew-SESSION'!$K$7:$T$7,0)),"")</f>
        <v>#N/A</v>
      </c>
      <c r="L372" s="44" t="e">
        <f>INDEX('Andrew-SESSION'!$L$547:$U$554, MATCH("*Clean *",'Andrew-SESSION'!$B$547:$B$554,0), MATCH("*4th*",'Andrew-SESSION'!$K$7:$T$7,0))</f>
        <v>#N/A</v>
      </c>
      <c r="M372" s="131" t="e">
        <f>IF($A$368='Andrew-SESSION'!$A$547,INDEX('Andrew-SESSION'!$K$547:$T$554, MATCH("*Lat Pulldown*",'Andrew-SESSION'!$B$547:$B$554,0), MATCH("*4th*",'Andrew-SESSION'!$K$7:$T$7,0)),"")</f>
        <v>#N/A</v>
      </c>
      <c r="N372" s="44" t="e">
        <f>INDEX('Andrew-SESSION'!$L$547:$U$554, MATCH("*Lat Pulldown*",'Andrew-SESSION'!$B$547:$B$554,0), MATCH("*4th*",'Andrew-SESSION'!$K$7:$T$7,0))</f>
        <v>#N/A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IF($A$368='Andrew-SESSION'!$A$547,INDEX('Andrew-SESSION'!$K$547:$T$554, MATCH("*Squat*",'Andrew-SESSION'!$B$547:$B$554,0), MATCH("*5th*",'Andrew-SESSION'!$K$7:$T$7,0)),"")</f>
        <v>#N/A</v>
      </c>
      <c r="D373" s="132" t="e">
        <f>INDEX('Andrew-SESSION'!L$547:U$554, MATCH("*Squat*",'Andrew-SESSION'!$B$547:$B$554,0), MATCH("*5th*",'Andrew-SESSION'!K$7:T$7,0))</f>
        <v>#N/A</v>
      </c>
      <c r="E373" s="131" t="e">
        <f>IF($A$368='Andrew-SESSION'!$A$547,INDEX('Andrew-SESSION'!$K$547:$T$554, MATCH("*Deadlift*",'Andrew-SESSION'!$B$547:$B$554,0), MATCH("*5th*",'Andrew-SESSION'!$K$7:$T$7,0)),"")</f>
        <v>#N/A</v>
      </c>
      <c r="F373" s="131" t="e">
        <f>INDEX('Andrew-SESSION'!$L$547:$U$554, MATCH("*Deadlift*",'Andrew-SESSION'!$B$547:$B$554,0), MATCH("*5th*",'Andrew-SESSION'!$K$7:$T$7,0))</f>
        <v>#N/A</v>
      </c>
      <c r="G373" s="131" t="e">
        <f>IF($A$368='Andrew-SESSION'!$A$547,INDEX('Andrew-SESSION'!$K$547:$T$554, MATCH("*Bench Press*",'Andrew-SESSION'!$B$547:$B$554,0), MATCH("*5th*",'Andrew-SESSION'!$K$7:$T$7,0)),"")</f>
        <v>#N/A</v>
      </c>
      <c r="H373" s="131" t="e">
        <f>INDEX('Andrew-SESSION'!$L$547:$U$554, MATCH("*Bench Press*",'Andrew-SESSION'!$B$547:$B$554,0), MATCH("*5th*",'Andrew-SESSION'!$K$7:$T$7,0))</f>
        <v>#N/A</v>
      </c>
      <c r="I373" s="132" t="e">
        <f>IF($A$368='Andrew-SESSION'!$A$547,INDEX('Andrew-SESSION'!$K$547:$T$554, MATCH("*Military*",'Andrew-SESSION'!$B$547:$B$554,0), MATCH("*5th*",'Andrew-SESSION'!$K$7:$T$7,0)),"")</f>
        <v>#N/A</v>
      </c>
      <c r="J373" s="44" t="e">
        <f>INDEX('Andrew-SESSION'!$L$547:$U$554, MATCH("*Military*",'Andrew-SESSION'!$B$547:$B$554,0), MATCH("*5th*",'Andrew-SESSION'!$K$7:$T$7,0))</f>
        <v>#N/A</v>
      </c>
      <c r="K373" s="131" t="e">
        <f>IF($A$368='Andrew-SESSION'!$A$547,INDEX('Andrew-SESSION'!$K$547:$T$554, MATCH("*Clean *",'Andrew-SESSION'!$B$547:$B$554,0), MATCH("*5th*",'Andrew-SESSION'!$K$7:$T$7,0)),"")</f>
        <v>#N/A</v>
      </c>
      <c r="L373" s="44" t="e">
        <f>INDEX('Andrew-SESSION'!$L$547:$U$554, MATCH("*Clean *",'Andrew-SESSION'!$B$547:$B$554,0), MATCH("*5th*",'Andrew-SESSION'!$K$7:$T$7,0))</f>
        <v>#N/A</v>
      </c>
      <c r="M373" s="131" t="e">
        <f>IF($A$368='Andrew-SESSION'!$A$547,INDEX('Andrew-SESSION'!$K$547:$T$554, MATCH("*Lat Pulldown*",'Andrew-SESSION'!$B$547:$B$554,0), MATCH("*5th*",'Andrew-SESSION'!$K$7:$T$7,0)),"")</f>
        <v>#N/A</v>
      </c>
      <c r="N373" s="44" t="e">
        <f>INDEX('Andrew-SESSION'!$L$547:$U$554, MATCH("*Lat Pulldown*",'Andrew-SESSION'!$B$547:$B$554,0), MATCH("*5th*",'Andrew-SESSION'!$K$7:$T$7,0))</f>
        <v>#N/A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'Andrew-SESSION'!A547</f>
        <v>0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str">
        <f>IF($A$140='Andrew-SESSION'!$A$556,INDEX('Andrew-SESSION'!$K$556:$T$563, MATCH("*1k Row*",'Andrew-SESSION'!$B$556:$B$563,0), MATCH("*1st*",'Andrew-SESSION'!$K$7:$T$7,0)),"")</f>
        <v/>
      </c>
      <c r="P374" s="152" t="str">
        <f>IF($A$140='Andrew-SESSION'!$A$556,INDEX('Andrew-SESSION'!$K$556:$T$563, MATCH("*HIIT*",'Andrew-SESSION'!$B$556:$B$563,0), MATCH("*1st*",'Andrew-SESSION'!$K$7:$T$7,0)),"")</f>
        <v/>
      </c>
      <c r="Q374" s="119" t="e">
        <f>INDEX('Andrew-SESSION'!$L$556:$U$556, MATCH("*HIIT*",'Andrew-SESSION'!$B$556:$B$556,0), MATCH("*1st*",'Andrew-SESSION'!$K$7:$T$7,0))</f>
        <v>#N/A</v>
      </c>
      <c r="R374" s="119">
        <f>'Andrew-SESSION'!U436</f>
        <v>0</v>
      </c>
      <c r="S374" s="116"/>
      <c r="T374" s="116"/>
      <c r="U374" s="120">
        <f>'Andrew-SESSION'!A557</f>
        <v>0</v>
      </c>
      <c r="V374" s="120">
        <f>'Andrew-SESSION'!A558</f>
        <v>0</v>
      </c>
      <c r="W374" s="116"/>
      <c r="X374" s="116"/>
      <c r="Y374" s="116"/>
      <c r="Z374" s="116"/>
      <c r="AA374" s="116"/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IF($A$374='Andrew-SESSION'!$A$556,INDEX('Andrew-SESSION'!$K$556:$T$563, MATCH("*Squat*",'Andrew-SESSION'!$B$556:$B$563,0), MATCH("*1st*",'Andrew-SESSION'!$K$7:$T$7,0)),"")</f>
        <v>#N/A</v>
      </c>
      <c r="D375" s="132" t="e">
        <f>INDEX('Andrew-SESSION'!L$556:U$563, MATCH("*Squat*",'Andrew-SESSION'!$B$556:$B$563,0), MATCH("*1st*",'Andrew-SESSION'!K$7:T$7,0))</f>
        <v>#N/A</v>
      </c>
      <c r="E375" s="131" t="e">
        <f>IF($A$374='Andrew-SESSION'!$A$556,INDEX('Andrew-SESSION'!$K$556:$T$563, MATCH("*Deadlift*",'Andrew-SESSION'!$B$556:$B$563,0), MATCH("*1st*",'Andrew-SESSION'!$K$7:$T$7,0)),"")</f>
        <v>#N/A</v>
      </c>
      <c r="F375" s="131" t="e">
        <f>INDEX('Andrew-SESSION'!$L$556:$U$563, MATCH("*Deadlift*",'Andrew-SESSION'!$B$556:$B$563,0), MATCH("*1st*",'Andrew-SESSION'!$K$7:$T$7,0))</f>
        <v>#N/A</v>
      </c>
      <c r="G375" s="131" t="e">
        <f>IF($A$374='Andrew-SESSION'!$A$556,INDEX('Andrew-SESSION'!$K$556:$T$563, MATCH("*Bench Press*",'Andrew-SESSION'!$B$556:$B$563,0), MATCH("*1st*",'Andrew-SESSION'!$K$7:$T$7,0)),"")</f>
        <v>#N/A</v>
      </c>
      <c r="H375" s="131" t="e">
        <f>INDEX('Andrew-SESSION'!$L$556:$U$563, MATCH("*Bench Press*",'Andrew-SESSION'!$B$556:$B$563,0), MATCH("*1st*",'Andrew-SESSION'!$K$7:$T$7,0))</f>
        <v>#N/A</v>
      </c>
      <c r="I375" s="132" t="e">
        <f>IF($A$374='Andrew-SESSION'!$A$556,INDEX('Andrew-SESSION'!$K$556:$T$563, MATCH("*Military*",'Andrew-SESSION'!$B$556:$B$563,0), MATCH("*1st*",'Andrew-SESSION'!$K$7:$T$7,0)),"")</f>
        <v>#N/A</v>
      </c>
      <c r="J375" s="48" t="e">
        <f>INDEX('Andrew-SESSION'!$L$556:$U$563, MATCH("*Military*",'Andrew-SESSION'!$B$556:$B$563,0), MATCH("*1st*",'Andrew-SESSION'!$K$7:$T$7,0))</f>
        <v>#N/A</v>
      </c>
      <c r="K375" s="131" t="e">
        <f>IF($A$374='Andrew-SESSION'!$A$556,INDEX('Andrew-SESSION'!$K$556:$T$563, MATCH("*Clean *",'Andrew-SESSION'!$B$556:$B$563,0), MATCH("*1st*",'Andrew-SESSION'!$K$7:$T$7,0)),"")</f>
        <v>#N/A</v>
      </c>
      <c r="L375" s="48" t="e">
        <f>INDEX('Andrew-SESSION'!$L$556:$U$563, MATCH("*Clean *",'Andrew-SESSION'!$B$556:$B$563,0), MATCH("*1st*",'Andrew-SESSION'!$K$7:$T$7,0))</f>
        <v>#N/A</v>
      </c>
      <c r="M375" s="131" t="e">
        <f>IF($A$374='Andrew-SESSION'!$A$556,INDEX('Andrew-SESSION'!$K$556:$T$563, MATCH("*Lat Pulldown*",'Andrew-SESSION'!$B$556:$B$563,0), MATCH("*1st*",'Andrew-SESSION'!$K$7:$T$7,0)),"")</f>
        <v>#N/A</v>
      </c>
      <c r="N375" s="48" t="e">
        <f>INDEX('Andrew-SESSION'!$L$556:$U$563, MATCH("*Lat Pulldown*",'Andrew-SESSION'!$B$556:$B$563,0), MATCH("*1st*",'Andrew-SESSION'!$K$7:$T$7,0))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IF($A$374='Andrew-SESSION'!$A$556,INDEX('Andrew-SESSION'!$K$556:$T$563, MATCH("*Squat*",'Andrew-SESSION'!$B$556:$B$563,0), MATCH("*2nd*",'Andrew-SESSION'!$K$7:$T$7,0)),"")</f>
        <v>#N/A</v>
      </c>
      <c r="D376" s="132" t="e">
        <f>INDEX('Andrew-SESSION'!L$556:U$563, MATCH("*Squat*",'Andrew-SESSION'!$B$556:$B$563,0), MATCH("*2nd*",'Andrew-SESSION'!K$7:T$7,0))</f>
        <v>#N/A</v>
      </c>
      <c r="E376" s="131" t="e">
        <f>IF($A$374='Andrew-SESSION'!$A$556,INDEX('Andrew-SESSION'!$K$556:$T$563, MATCH("*Deadlift*",'Andrew-SESSION'!$B$556:$B$563,0), MATCH("*2ND*",'Andrew-SESSION'!$K$7:$T$7,0)),"")</f>
        <v>#N/A</v>
      </c>
      <c r="F376" s="131" t="e">
        <f>INDEX('Andrew-SESSION'!$L$556:$U$563, MATCH("*Deadlift*",'Andrew-SESSION'!$B$556:$B$563,0), MATCH("*2nd*",'Andrew-SESSION'!$K$7:$T$7,0))</f>
        <v>#N/A</v>
      </c>
      <c r="G376" s="131" t="e">
        <f>IF($A$374='Andrew-SESSION'!$A$556,INDEX('Andrew-SESSION'!$K$556:$T$563, MATCH("*Bench Press*",'Andrew-SESSION'!$B$556:$B$563,0), MATCH("*2ND*",'Andrew-SESSION'!$K$7:$T$7,0)),"")</f>
        <v>#N/A</v>
      </c>
      <c r="H376" s="131" t="e">
        <f>INDEX('Andrew-SESSION'!$L$556:$U$563, MATCH("*Bench Press*",'Andrew-SESSION'!$B$556:$B$563,0), MATCH("*2nd*",'Andrew-SESSION'!$K$7:$T$7,0))</f>
        <v>#N/A</v>
      </c>
      <c r="I376" s="132" t="e">
        <f>IF($A$374='Andrew-SESSION'!$A$556,INDEX('Andrew-SESSION'!$K$556:$T$563, MATCH("*Military*",'Andrew-SESSION'!$B$556:$B$563,0), MATCH("*2ND*",'Andrew-SESSION'!$K$7:$T$7,0)),"")</f>
        <v>#N/A</v>
      </c>
      <c r="J376" s="44" t="e">
        <f>INDEX('Andrew-SESSION'!$L$556:$U$563, MATCH("*Military*",'Andrew-SESSION'!$B$556:$B$563,0), MATCH("*2nd*",'Andrew-SESSION'!$K$7:$T$7,0))</f>
        <v>#N/A</v>
      </c>
      <c r="K376" s="131" t="e">
        <f>IF($A$374='Andrew-SESSION'!$A$556,INDEX('Andrew-SESSION'!$K$556:$T$563, MATCH("*Clean *",'Andrew-SESSION'!$B$556:$B$563,0), MATCH("*2ND*",'Andrew-SESSION'!$K$7:$T$7,0)),"")</f>
        <v>#N/A</v>
      </c>
      <c r="L376" s="44" t="e">
        <f>INDEX('Andrew-SESSION'!$L$556:$U$563, MATCH("*Clean *",'Andrew-SESSION'!$B$556:$B$563,0), MATCH("*2nd*",'Andrew-SESSION'!$K$7:$T$7,0))</f>
        <v>#N/A</v>
      </c>
      <c r="M376" s="131" t="e">
        <f>IF($A$374='Andrew-SESSION'!$A$556,INDEX('Andrew-SESSION'!$K$556:$T$563, MATCH("*Lat Pulldown*",'Andrew-SESSION'!$B$556:$B$563,0), MATCH("*2ND*",'Andrew-SESSION'!$K$7:$T$7,0)),"")</f>
        <v>#N/A</v>
      </c>
      <c r="N376" s="44" t="e">
        <f>INDEX('Andrew-SESSION'!$L$556:$U$563, MATCH("*Lat Pulldown*",'Andrew-SESSION'!$B$556:$B$563,0), MATCH("*2nd*",'Andrew-SESSION'!$K$7:$T$7,0))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IF($A$374='Andrew-SESSION'!$A$556,INDEX('Andrew-SESSION'!$K$556:$T$563, MATCH("*Squat*",'Andrew-SESSION'!$B$556:$B$563,0), MATCH("*3rd*",'Andrew-SESSION'!$K$7:$T$7,0)),"")</f>
        <v>#N/A</v>
      </c>
      <c r="D377" s="132" t="e">
        <f>INDEX('Andrew-SESSION'!L$556:U$563, MATCH("*Squat*",'Andrew-SESSION'!$B$556:$B$563,0), MATCH("*3rd*",'Andrew-SESSION'!K$7:T$7,0))</f>
        <v>#N/A</v>
      </c>
      <c r="E377" s="131" t="e">
        <f>IF($A$374='Andrew-SESSION'!$A$556,INDEX('Andrew-SESSION'!$K$556:$T$563, MATCH("*Deadlift*",'Andrew-SESSION'!$B$556:$B$563,0), MATCH("*3rd*",'Andrew-SESSION'!$K$7:$T$7,0)),"")</f>
        <v>#N/A</v>
      </c>
      <c r="F377" s="131" t="e">
        <f>INDEX('Andrew-SESSION'!$L$556:$U$563, MATCH("*Deadlift*",'Andrew-SESSION'!$B$556:$B$563,0), MATCH("*3rd*",'Andrew-SESSION'!$K$7:$T$7,0))</f>
        <v>#N/A</v>
      </c>
      <c r="G377" s="131" t="e">
        <f>IF($A$374='Andrew-SESSION'!$A$556,INDEX('Andrew-SESSION'!$K$556:$T$563, MATCH("*Bench Press*",'Andrew-SESSION'!$B$556:$B$563,0), MATCH("*3rd*",'Andrew-SESSION'!$K$7:$T$7,0)),"")</f>
        <v>#N/A</v>
      </c>
      <c r="H377" s="131" t="e">
        <f>INDEX('Andrew-SESSION'!$L$556:$U$563, MATCH("*Bench Press*",'Andrew-SESSION'!$B$556:$B$563,0), MATCH("*3rd*",'Andrew-SESSION'!$K$7:$T$7,0))</f>
        <v>#N/A</v>
      </c>
      <c r="I377" s="132" t="e">
        <f>IF($A$374='Andrew-SESSION'!$A$556,INDEX('Andrew-SESSION'!$K$556:$T$563, MATCH("*Military*",'Andrew-SESSION'!$B$556:$B$563,0), MATCH("*3rd*",'Andrew-SESSION'!$K$7:$T$7,0)),"")</f>
        <v>#N/A</v>
      </c>
      <c r="J377" s="44" t="e">
        <f>INDEX('Andrew-SESSION'!$L$556:$U$563, MATCH("*Military*",'Andrew-SESSION'!$B$556:$B$563,0), MATCH("*3rd*",'Andrew-SESSION'!$K$7:$T$7,0))</f>
        <v>#N/A</v>
      </c>
      <c r="K377" s="131" t="e">
        <f>IF($A$374='Andrew-SESSION'!$A$556,INDEX('Andrew-SESSION'!$K$556:$T$563, MATCH("*Clean *",'Andrew-SESSION'!$B$556:$B$563,0), MATCH("*3rd*",'Andrew-SESSION'!$K$7:$T$7,0)),"")</f>
        <v>#N/A</v>
      </c>
      <c r="L377" s="44" t="e">
        <f>INDEX('Andrew-SESSION'!$L$556:$U$563, MATCH("*Clean *",'Andrew-SESSION'!$B$556:$B$563,0), MATCH("*3rd*",'Andrew-SESSION'!$K$7:$T$7,0))</f>
        <v>#N/A</v>
      </c>
      <c r="M377" s="131" t="e">
        <f>IF($A$374='Andrew-SESSION'!$A$556,INDEX('Andrew-SESSION'!$K$556:$T$563, MATCH("*Lat Pulldown*",'Andrew-SESSION'!$B$556:$B$563,0), MATCH("*3rd*",'Andrew-SESSION'!$K$7:$T$7,0)),"")</f>
        <v>#N/A</v>
      </c>
      <c r="N377" s="44" t="e">
        <f>INDEX('Andrew-SESSION'!$L$556:$U$563, MATCH("*Lat Pulldown*",'Andrew-SESSION'!$B$556:$B$563,0), MATCH("*3rd*",'Andrew-SESSION'!$K$7:$T$7,0))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IF($A$374='Andrew-SESSION'!$A$556,INDEX('Andrew-SESSION'!$K$556:$T$563, MATCH("*Squat*",'Andrew-SESSION'!$B$556:$B$563,0), MATCH("*4th*",'Andrew-SESSION'!$K$7:$T$7,0)),"")</f>
        <v>#N/A</v>
      </c>
      <c r="D378" s="132" t="e">
        <f>INDEX('Andrew-SESSION'!L$556:U$563, MATCH("*Squat*",'Andrew-SESSION'!$B$556:$B$563,0), MATCH("*4th*",'Andrew-SESSION'!K$7:T$7,0))</f>
        <v>#N/A</v>
      </c>
      <c r="E378" s="131" t="e">
        <f>IF($A$374='Andrew-SESSION'!$A$556,INDEX('Andrew-SESSION'!$K$556:$T$563, MATCH("*Deadlift*",'Andrew-SESSION'!$B$556:$B$563,0), MATCH("*4th*",'Andrew-SESSION'!$K$7:$T$7,0)),"")</f>
        <v>#N/A</v>
      </c>
      <c r="F378" s="131" t="e">
        <f>INDEX('Andrew-SESSION'!$L$556:$U$563, MATCH("*Deadlift*",'Andrew-SESSION'!$B$556:$B$563,0), MATCH("*4th*",'Andrew-SESSION'!$K$7:$T$7,0))</f>
        <v>#N/A</v>
      </c>
      <c r="G378" s="131" t="e">
        <f>IF($A$374='Andrew-SESSION'!$A$556,INDEX('Andrew-SESSION'!$K$556:$T$563, MATCH("*Bench Press*",'Andrew-SESSION'!$B$556:$B$563,0), MATCH("*4th*",'Andrew-SESSION'!$K$7:$T$7,0)),"")</f>
        <v>#N/A</v>
      </c>
      <c r="H378" s="131" t="e">
        <f>INDEX('Andrew-SESSION'!$L$556:$U$563, MATCH("*Bench Press*",'Andrew-SESSION'!$B$556:$B$563,0), MATCH("*4th*",'Andrew-SESSION'!$K$7:$T$7,0))</f>
        <v>#N/A</v>
      </c>
      <c r="I378" s="132" t="e">
        <f>IF($A$374='Andrew-SESSION'!$A$556,INDEX('Andrew-SESSION'!$K$556:$T$563, MATCH("*Military*",'Andrew-SESSION'!$B$556:$B$563,0), MATCH("*4th*",'Andrew-SESSION'!$K$7:$T$7,0)),"")</f>
        <v>#N/A</v>
      </c>
      <c r="J378" s="44" t="e">
        <f>INDEX('Andrew-SESSION'!$L$556:$U$563, MATCH("*Military*",'Andrew-SESSION'!$B$556:$B$563,0), MATCH("*4th*",'Andrew-SESSION'!$K$7:$T$7,0))</f>
        <v>#N/A</v>
      </c>
      <c r="K378" s="131" t="e">
        <f>IF($A$374='Andrew-SESSION'!$A$556,INDEX('Andrew-SESSION'!$K$556:$T$563, MATCH("*Clean *",'Andrew-SESSION'!$B$556:$B$563,0), MATCH("*4th*",'Andrew-SESSION'!$K$7:$T$7,0)),"")</f>
        <v>#N/A</v>
      </c>
      <c r="L378" s="44" t="e">
        <f>INDEX('Andrew-SESSION'!$L$556:$U$563, MATCH("*Clean *",'Andrew-SESSION'!$B$556:$B$563,0), MATCH("*4th*",'Andrew-SESSION'!$K$7:$T$7,0))</f>
        <v>#N/A</v>
      </c>
      <c r="M378" s="131" t="e">
        <f>IF($A$374='Andrew-SESSION'!$A$556,INDEX('Andrew-SESSION'!$K$556:$T$563, MATCH("*Lat Pulldown*",'Andrew-SESSION'!$B$556:$B$563,0), MATCH("*4th*",'Andrew-SESSION'!$K$7:$T$7,0)),"")</f>
        <v>#N/A</v>
      </c>
      <c r="N378" s="44" t="e">
        <f>INDEX('Andrew-SESSION'!$L$556:$U$563, MATCH("*Lat Pulldown*",'Andrew-SESSION'!$B$556:$B$563,0), MATCH("*4th*",'Andrew-SESSION'!$K$7:$T$7,0))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IF($A$374='Andrew-SESSION'!$A$556,INDEX('Andrew-SESSION'!$K$556:$T$563, MATCH("*Squat*",'Andrew-SESSION'!$B$556:$B$563,0), MATCH("*5th*",'Andrew-SESSION'!$K$7:$T$7,0)),"")</f>
        <v>#N/A</v>
      </c>
      <c r="D379" s="132" t="e">
        <f>INDEX('Andrew-SESSION'!L$556:U$563, MATCH("*Squat*",'Andrew-SESSION'!$B$556:$B$563,0), MATCH("*5th*",'Andrew-SESSION'!K$7:T$7,0))</f>
        <v>#N/A</v>
      </c>
      <c r="E379" s="131" t="e">
        <f>IF($A$374='Andrew-SESSION'!$A$556,INDEX('Andrew-SESSION'!$K$556:$T$563, MATCH("*Deadlift*",'Andrew-SESSION'!$B$556:$B$563,0), MATCH("*5th*",'Andrew-SESSION'!$K$7:$T$7,0)),"")</f>
        <v>#N/A</v>
      </c>
      <c r="F379" s="131" t="e">
        <f>INDEX('Andrew-SESSION'!$L$556:$U$563, MATCH("*Deadlift*",'Andrew-SESSION'!$B$556:$B$563,0), MATCH("*5th*",'Andrew-SESSION'!$K$7:$T$7,0))</f>
        <v>#N/A</v>
      </c>
      <c r="G379" s="131" t="e">
        <f>IF($A$374='Andrew-SESSION'!$A$556,INDEX('Andrew-SESSION'!$K$556:$T$563, MATCH("*Bench Press*",'Andrew-SESSION'!$B$556:$B$563,0), MATCH("*5th*",'Andrew-SESSION'!$K$7:$T$7,0)),"")</f>
        <v>#N/A</v>
      </c>
      <c r="H379" s="131" t="e">
        <f>INDEX('Andrew-SESSION'!$L$556:$U$563, MATCH("*Bench Press*",'Andrew-SESSION'!$B$556:$B$563,0), MATCH("*5th*",'Andrew-SESSION'!$K$7:$T$7,0))</f>
        <v>#N/A</v>
      </c>
      <c r="I379" s="132" t="e">
        <f>IF($A$374='Andrew-SESSION'!$A$556,INDEX('Andrew-SESSION'!$K$556:$T$563, MATCH("*Military*",'Andrew-SESSION'!$B$556:$B$563,0), MATCH("*5th*",'Andrew-SESSION'!$K$7:$T$7,0)),"")</f>
        <v>#N/A</v>
      </c>
      <c r="J379" s="44" t="e">
        <f>INDEX('Andrew-SESSION'!$L$556:$U$563, MATCH("*Military*",'Andrew-SESSION'!$B$556:$B$563,0), MATCH("*5th*",'Andrew-SESSION'!$K$7:$T$7,0))</f>
        <v>#N/A</v>
      </c>
      <c r="K379" s="131" t="e">
        <f>IF($A$374='Andrew-SESSION'!$A$556,INDEX('Andrew-SESSION'!$K$556:$T$563, MATCH("*Clean *",'Andrew-SESSION'!$B$556:$B$563,0), MATCH("*5th*",'Andrew-SESSION'!$K$7:$T$7,0)),"")</f>
        <v>#N/A</v>
      </c>
      <c r="L379" s="44" t="e">
        <f>INDEX('Andrew-SESSION'!$L$556:$U$563, MATCH("*Clean *",'Andrew-SESSION'!$B$556:$B$563,0), MATCH("*5th*",'Andrew-SESSION'!$K$7:$T$7,0))</f>
        <v>#N/A</v>
      </c>
      <c r="M379" s="131" t="e">
        <f>IF($A$374='Andrew-SESSION'!$A$556,INDEX('Andrew-SESSION'!$K$556:$T$563, MATCH("*Lat Pulldown*",'Andrew-SESSION'!$B$556:$B$563,0), MATCH("*5th*",'Andrew-SESSION'!$K$7:$T$7,0)),"")</f>
        <v>#N/A</v>
      </c>
      <c r="N379" s="44" t="e">
        <f>INDEX('Andrew-SESSION'!$L$556:$U$563, MATCH("*Lat Pulldown*",'Andrew-SESSION'!$B$556:$B$563,0), MATCH("*5th*",'Andrew-SESSION'!$K$7:$T$7,0))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'Andrew-SESSION'!A556</f>
        <v>0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 t="e">
        <f>MAX(I381:I385)</f>
        <v>#N/A</v>
      </c>
      <c r="J380" s="116" t="e">
        <f t="array" ref="J380">MAX(IF(I381:I385=I380,J381:J385))</f>
        <v>#N/A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str">
        <f>IF($A$140='Andrew-SESSION'!$A$565,INDEX('Andrew-SESSION'!$K$565:$T$572, MATCH("*1k Row*",'Andrew-SESSION'!$B$565:$B$572,0), MATCH("*1st*",'Andrew-SESSION'!$K$7:$T$7,0)),"")</f>
        <v/>
      </c>
      <c r="P380" s="152" t="str">
        <f>IF($A$140='Andrew-SESSION'!$A$565,INDEX('Andrew-SESSION'!$K$565:$T$572, MATCH("*HIIT*",'Andrew-SESSION'!$B$565:$B$572,0), MATCH("*1st*",'Andrew-SESSION'!$K$7:$T$7,0)),"")</f>
        <v/>
      </c>
      <c r="Q380" s="119" t="e">
        <f>INDEX('Andrew-SESSION'!$L$565:$U$565, MATCH("*HIIT*",'Andrew-SESSION'!$B$565:$B$565,0), MATCH("*1st*",'Andrew-SESSION'!$K$7:$T$7,0))</f>
        <v>#N/A</v>
      </c>
      <c r="R380" s="119">
        <f>'Andrew-SESSION'!U442</f>
        <v>0</v>
      </c>
      <c r="S380" s="116"/>
      <c r="T380" s="116"/>
      <c r="U380" s="120">
        <f>'Andrew-SESSION'!A566</f>
        <v>0</v>
      </c>
      <c r="V380" s="120">
        <f>'Andrew-SESSION'!A567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IF($A$380='Andrew-SESSION'!$A$565,INDEX('Andrew-SESSION'!$K$565:$T$572, MATCH("*Squat*",'Andrew-SESSION'!$B$565:$B$572,0), MATCH("*1st*",'Andrew-SESSION'!$K$7:$T$7,0)),"")</f>
        <v>#N/A</v>
      </c>
      <c r="D381" s="132" t="e">
        <f>INDEX('Andrew-SESSION'!L$565:U$572, MATCH("*Squat*",'Andrew-SESSION'!$B$565:$B$572,0), MATCH("*1st*",'Andrew-SESSION'!K$7:T$7,0))</f>
        <v>#N/A</v>
      </c>
      <c r="E381" s="131" t="e">
        <f>IF($A$380='Andrew-SESSION'!$A$565,INDEX('Andrew-SESSION'!$K$565:$T$572, MATCH("*Deadlift*",'Andrew-SESSION'!$B$565:$B$572,0), MATCH("*1st*",'Andrew-SESSION'!$K$7:$T$7,0)),"")</f>
        <v>#N/A</v>
      </c>
      <c r="F381" s="131" t="e">
        <f>INDEX('Andrew-SESSION'!$L$565:$U$572, MATCH("*Deadlift*",'Andrew-SESSION'!$B$565:$B$572,0), MATCH("*1st*",'Andrew-SESSION'!$K$7:$T$7,0))</f>
        <v>#N/A</v>
      </c>
      <c r="G381" s="131" t="e">
        <f>IF($A$380='Andrew-SESSION'!$A$565,INDEX('Andrew-SESSION'!$K$565:$T$572, MATCH("*Bench Press*",'Andrew-SESSION'!$B$565:$B$572,0), MATCH("*1st*",'Andrew-SESSION'!$K$7:$T$7,0)),"")</f>
        <v>#N/A</v>
      </c>
      <c r="H381" s="131" t="e">
        <f>INDEX('Andrew-SESSION'!$L$565:$U$572, MATCH("*Bench Press*",'Andrew-SESSION'!$B$565:$B$572,0), MATCH("*1st*",'Andrew-SESSION'!$K$7:$T$7,0))</f>
        <v>#N/A</v>
      </c>
      <c r="I381" s="132" t="e">
        <f>IF($A$380='Andrew-SESSION'!$A$565,INDEX('Andrew-SESSION'!$K$565:$T$572, MATCH("*Military*",'Andrew-SESSION'!$B$565:$B$572,0), MATCH("*1st*",'Andrew-SESSION'!$K$7:$T$7,0)),"")</f>
        <v>#N/A</v>
      </c>
      <c r="J381" s="48" t="e">
        <f>INDEX('Andrew-SESSION'!$L$565:$U$572, MATCH("*Military*",'Andrew-SESSION'!$B$565:$B$572,0), MATCH("*1st*",'Andrew-SESSION'!$K$7:$T$7,0))</f>
        <v>#N/A</v>
      </c>
      <c r="K381" s="131" t="e">
        <f>IF($A$380='Andrew-SESSION'!$A$565,INDEX('Andrew-SESSION'!$K$565:$T$572, MATCH("*Clean *",'Andrew-SESSION'!$B$565:$B$572,0), MATCH("*1st*",'Andrew-SESSION'!$K$7:$T$7,0)),"")</f>
        <v>#N/A</v>
      </c>
      <c r="L381" s="48" t="e">
        <f>INDEX('Andrew-SESSION'!$L$565:$U$572, MATCH("*Clean *",'Andrew-SESSION'!$B$565:$B$572,0), MATCH("*1st*",'Andrew-SESSION'!$K$7:$T$7,0))</f>
        <v>#N/A</v>
      </c>
      <c r="M381" s="131" t="e">
        <f>IF($A$380='Andrew-SESSION'!$A$565,INDEX('Andrew-SESSION'!$K$565:$T$572, MATCH("*Lat Pulldown*",'Andrew-SESSION'!$B$565:$B$572,0), MATCH("*1st*",'Andrew-SESSION'!$K$7:$T$7,0)),"")</f>
        <v>#N/A</v>
      </c>
      <c r="N381" s="48" t="e">
        <f>INDEX('Andrew-SESSION'!$L$565:$U$572, MATCH("*Lat Pulldown*",'Andrew-SESSION'!$B$565:$B$572,0), MATCH("*1st*",'Andrew-SESSION'!$K$7:$T$7,0))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IF($A$380='Andrew-SESSION'!$A$565,INDEX('Andrew-SESSION'!$K$565:$T$572, MATCH("*Squat*",'Andrew-SESSION'!$B$565:$B$572,0), MATCH("*2nd*",'Andrew-SESSION'!$K$7:$T$7,0)),"")</f>
        <v>#N/A</v>
      </c>
      <c r="D382" s="132" t="e">
        <f>INDEX('Andrew-SESSION'!L$565:U$572, MATCH("*Squat*",'Andrew-SESSION'!$B$565:$B$572,0), MATCH("*2nd*",'Andrew-SESSION'!K$7:T$7,0))</f>
        <v>#N/A</v>
      </c>
      <c r="E382" s="131" t="e">
        <f>IF($A$380='Andrew-SESSION'!$A$565,INDEX('Andrew-SESSION'!$K$565:$T$572, MATCH("*Deadlift*",'Andrew-SESSION'!$B$565:$B$572,0), MATCH("*2ND*",'Andrew-SESSION'!$K$7:$T$7,0)),"")</f>
        <v>#N/A</v>
      </c>
      <c r="F382" s="131" t="e">
        <f>INDEX('Andrew-SESSION'!$L$565:$U$572, MATCH("*Deadlift*",'Andrew-SESSION'!$B$565:$B$572,0), MATCH("*2nd*",'Andrew-SESSION'!$K$7:$T$7,0))</f>
        <v>#N/A</v>
      </c>
      <c r="G382" s="131" t="e">
        <f>IF($A$380='Andrew-SESSION'!$A$565,INDEX('Andrew-SESSION'!$K$565:$T$572, MATCH("*Bench Press*",'Andrew-SESSION'!$B$565:$B$572,0), MATCH("*2ND*",'Andrew-SESSION'!$K$7:$T$7,0)),"")</f>
        <v>#N/A</v>
      </c>
      <c r="H382" s="131" t="e">
        <f>INDEX('Andrew-SESSION'!$L$565:$U$572, MATCH("*Bench Press*",'Andrew-SESSION'!$B$565:$B$572,0), MATCH("*2nd*",'Andrew-SESSION'!$K$7:$T$7,0))</f>
        <v>#N/A</v>
      </c>
      <c r="I382" s="132" t="e">
        <f>IF($A$380='Andrew-SESSION'!$A$565,INDEX('Andrew-SESSION'!$K$565:$T$572, MATCH("*Military*",'Andrew-SESSION'!$B$565:$B$572,0), MATCH("*2ND*",'Andrew-SESSION'!$K$7:$T$7,0)),"")</f>
        <v>#N/A</v>
      </c>
      <c r="J382" s="44" t="e">
        <f>INDEX('Andrew-SESSION'!$L$565:$U$572, MATCH("*Military*",'Andrew-SESSION'!$B$565:$B$572,0), MATCH("*2nd*",'Andrew-SESSION'!$K$7:$T$7,0))</f>
        <v>#N/A</v>
      </c>
      <c r="K382" s="131" t="e">
        <f>IF($A$380='Andrew-SESSION'!$A$565,INDEX('Andrew-SESSION'!$K$565:$T$572, MATCH("*Clean *",'Andrew-SESSION'!$B$565:$B$572,0), MATCH("*2ND*",'Andrew-SESSION'!$K$7:$T$7,0)),"")</f>
        <v>#N/A</v>
      </c>
      <c r="L382" s="44" t="e">
        <f>INDEX('Andrew-SESSION'!$L$565:$U$572, MATCH("*Clean *",'Andrew-SESSION'!$B$565:$B$572,0), MATCH("*2nd*",'Andrew-SESSION'!$K$7:$T$7,0))</f>
        <v>#N/A</v>
      </c>
      <c r="M382" s="131" t="e">
        <f>IF($A$380='Andrew-SESSION'!$A$565,INDEX('Andrew-SESSION'!$K$565:$T$572, MATCH("*Lat Pulldown*",'Andrew-SESSION'!$B$565:$B$572,0), MATCH("*2ND*",'Andrew-SESSION'!$K$7:$T$7,0)),"")</f>
        <v>#N/A</v>
      </c>
      <c r="N382" s="44" t="e">
        <f>INDEX('Andrew-SESSION'!$L$565:$U$572, MATCH("*Lat Pulldown*",'Andrew-SESSION'!$B$565:$B$572,0), MATCH("*2nd*",'Andrew-SESSION'!$K$7:$T$7,0))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IF($A$380='Andrew-SESSION'!$A$565,INDEX('Andrew-SESSION'!$K$565:$T$572, MATCH("*Squat*",'Andrew-SESSION'!$B$565:$B$572,0), MATCH("*3rd*",'Andrew-SESSION'!$K$7:$T$7,0)),"")</f>
        <v>#N/A</v>
      </c>
      <c r="D383" s="132" t="e">
        <f>INDEX('Andrew-SESSION'!L$565:U$572, MATCH("*Squat*",'Andrew-SESSION'!$B$565:$B$572,0), MATCH("*3rd*",'Andrew-SESSION'!K$7:T$7,0))</f>
        <v>#N/A</v>
      </c>
      <c r="E383" s="131" t="e">
        <f>IF($A$380='Andrew-SESSION'!$A$565,INDEX('Andrew-SESSION'!$K$565:$T$572, MATCH("*Deadlift*",'Andrew-SESSION'!$B$565:$B$572,0), MATCH("*3rd*",'Andrew-SESSION'!$K$7:$T$7,0)),"")</f>
        <v>#N/A</v>
      </c>
      <c r="F383" s="131" t="e">
        <f>INDEX('Andrew-SESSION'!$L$565:$U$572, MATCH("*Deadlift*",'Andrew-SESSION'!$B$565:$B$572,0), MATCH("*3rd*",'Andrew-SESSION'!$K$7:$T$7,0))</f>
        <v>#N/A</v>
      </c>
      <c r="G383" s="131" t="e">
        <f>IF($A$380='Andrew-SESSION'!$A$565,INDEX('Andrew-SESSION'!$K$565:$T$572, MATCH("*Bench Press*",'Andrew-SESSION'!$B$565:$B$572,0), MATCH("*3rd*",'Andrew-SESSION'!$K$7:$T$7,0)),"")</f>
        <v>#N/A</v>
      </c>
      <c r="H383" s="131" t="e">
        <f>INDEX('Andrew-SESSION'!$L$565:$U$572, MATCH("*Bench Press*",'Andrew-SESSION'!$B$565:$B$572,0), MATCH("*3rd*",'Andrew-SESSION'!$K$7:$T$7,0))</f>
        <v>#N/A</v>
      </c>
      <c r="I383" s="132" t="e">
        <f>IF($A$380='Andrew-SESSION'!$A$565,INDEX('Andrew-SESSION'!$K$565:$T$572, MATCH("*Military*",'Andrew-SESSION'!$B$565:$B$572,0), MATCH("*3rd*",'Andrew-SESSION'!$K$7:$T$7,0)),"")</f>
        <v>#N/A</v>
      </c>
      <c r="J383" s="44" t="e">
        <f>INDEX('Andrew-SESSION'!$L$565:$U$572, MATCH("*Military*",'Andrew-SESSION'!$B$565:$B$572,0), MATCH("*3rd*",'Andrew-SESSION'!$K$7:$T$7,0))</f>
        <v>#N/A</v>
      </c>
      <c r="K383" s="131" t="e">
        <f>IF($A$380='Andrew-SESSION'!$A$565,INDEX('Andrew-SESSION'!$K$565:$T$572, MATCH("*Clean *",'Andrew-SESSION'!$B$565:$B$572,0), MATCH("*3rd*",'Andrew-SESSION'!$K$7:$T$7,0)),"")</f>
        <v>#N/A</v>
      </c>
      <c r="L383" s="44" t="e">
        <f>INDEX('Andrew-SESSION'!$L$565:$U$572, MATCH("*Clean *",'Andrew-SESSION'!$B$565:$B$572,0), MATCH("*3rd*",'Andrew-SESSION'!$K$7:$T$7,0))</f>
        <v>#N/A</v>
      </c>
      <c r="M383" s="131" t="e">
        <f>IF($A$380='Andrew-SESSION'!$A$565,INDEX('Andrew-SESSION'!$K$565:$T$572, MATCH("*Lat Pulldown*",'Andrew-SESSION'!$B$565:$B$572,0), MATCH("*3rd*",'Andrew-SESSION'!$K$7:$T$7,0)),"")</f>
        <v>#N/A</v>
      </c>
      <c r="N383" s="44" t="e">
        <f>INDEX('Andrew-SESSION'!$L$565:$U$572, MATCH("*Lat Pulldown*",'Andrew-SESSION'!$B$565:$B$572,0), MATCH("*3rd*",'Andrew-SESSION'!$K$7:$T$7,0))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IF($A$380='Andrew-SESSION'!$A$565,INDEX('Andrew-SESSION'!$K$565:$T$572, MATCH("*Squat*",'Andrew-SESSION'!$B$565:$B$572,0), MATCH("*4th*",'Andrew-SESSION'!$K$7:$T$7,0)),"")</f>
        <v>#N/A</v>
      </c>
      <c r="D384" s="132" t="e">
        <f>INDEX('Andrew-SESSION'!L$565:U$572, MATCH("*Squat*",'Andrew-SESSION'!$B$565:$B$572,0), MATCH("*4th*",'Andrew-SESSION'!K$7:T$7,0))</f>
        <v>#N/A</v>
      </c>
      <c r="E384" s="131" t="e">
        <f>IF($A$380='Andrew-SESSION'!$A$565,INDEX('Andrew-SESSION'!$K$565:$T$572, MATCH("*Deadlift*",'Andrew-SESSION'!$B$565:$B$572,0), MATCH("*4th*",'Andrew-SESSION'!$K$7:$T$7,0)),"")</f>
        <v>#N/A</v>
      </c>
      <c r="F384" s="131" t="e">
        <f>INDEX('Andrew-SESSION'!$L$565:$U$572, MATCH("*Deadlift*",'Andrew-SESSION'!$B$565:$B$572,0), MATCH("*4th*",'Andrew-SESSION'!$K$7:$T$7,0))</f>
        <v>#N/A</v>
      </c>
      <c r="G384" s="131" t="e">
        <f>IF($A$380='Andrew-SESSION'!$A$565,INDEX('Andrew-SESSION'!$K$565:$T$572, MATCH("*Bench Press*",'Andrew-SESSION'!$B$565:$B$572,0), MATCH("*4th*",'Andrew-SESSION'!$K$7:$T$7,0)),"")</f>
        <v>#N/A</v>
      </c>
      <c r="H384" s="131" t="e">
        <f>INDEX('Andrew-SESSION'!$L$565:$U$572, MATCH("*Bench Press*",'Andrew-SESSION'!$B$565:$B$572,0), MATCH("*4th*",'Andrew-SESSION'!$K$7:$T$7,0))</f>
        <v>#N/A</v>
      </c>
      <c r="I384" s="132" t="e">
        <f>IF($A$380='Andrew-SESSION'!$A$565,INDEX('Andrew-SESSION'!$K$565:$T$572, MATCH("*Military*",'Andrew-SESSION'!$B$565:$B$572,0), MATCH("*4th*",'Andrew-SESSION'!$K$7:$T$7,0)),"")</f>
        <v>#N/A</v>
      </c>
      <c r="J384" s="44" t="e">
        <f>INDEX('Andrew-SESSION'!$L$565:$U$572, MATCH("*Military*",'Andrew-SESSION'!$B$565:$B$572,0), MATCH("*4th*",'Andrew-SESSION'!$K$7:$T$7,0))</f>
        <v>#N/A</v>
      </c>
      <c r="K384" s="131" t="e">
        <f>IF($A$380='Andrew-SESSION'!$A$565,INDEX('Andrew-SESSION'!$K$565:$T$572, MATCH("*Clean *",'Andrew-SESSION'!$B$565:$B$572,0), MATCH("*4th*",'Andrew-SESSION'!$K$7:$T$7,0)),"")</f>
        <v>#N/A</v>
      </c>
      <c r="L384" s="44" t="e">
        <f>INDEX('Andrew-SESSION'!$L$565:$U$572, MATCH("*Clean *",'Andrew-SESSION'!$B$565:$B$572,0), MATCH("*4th*",'Andrew-SESSION'!$K$7:$T$7,0))</f>
        <v>#N/A</v>
      </c>
      <c r="M384" s="131" t="e">
        <f>IF($A$380='Andrew-SESSION'!$A$565,INDEX('Andrew-SESSION'!$K$565:$T$572, MATCH("*Lat Pulldown*",'Andrew-SESSION'!$B$565:$B$572,0), MATCH("*4th*",'Andrew-SESSION'!$K$7:$T$7,0)),"")</f>
        <v>#N/A</v>
      </c>
      <c r="N384" s="44" t="e">
        <f>INDEX('Andrew-SESSION'!$L$565:$U$572, MATCH("*Lat Pulldown*",'Andrew-SESSION'!$B$565:$B$572,0), MATCH("*4th*",'Andrew-SESSION'!$K$7:$T$7,0))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IF($A$380='Andrew-SESSION'!$A$565,INDEX('Andrew-SESSION'!$K$565:$T$572, MATCH("*Squat*",'Andrew-SESSION'!$B$565:$B$572,0), MATCH("*5th*",'Andrew-SESSION'!$K$7:$T$7,0)),"")</f>
        <v>#N/A</v>
      </c>
      <c r="D385" s="132" t="e">
        <f>INDEX('Andrew-SESSION'!L$565:U$572, MATCH("*Squat*",'Andrew-SESSION'!$B$565:$B$572,0), MATCH("*5th*",'Andrew-SESSION'!K$7:T$7,0))</f>
        <v>#N/A</v>
      </c>
      <c r="E385" s="131" t="e">
        <f>IF($A$380='Andrew-SESSION'!$A$565,INDEX('Andrew-SESSION'!$K$565:$T$572, MATCH("*Deadlift*",'Andrew-SESSION'!$B$565:$B$572,0), MATCH("*5th*",'Andrew-SESSION'!$K$7:$T$7,0)),"")</f>
        <v>#N/A</v>
      </c>
      <c r="F385" s="131" t="e">
        <f>INDEX('Andrew-SESSION'!$L$565:$U$572, MATCH("*Deadlift*",'Andrew-SESSION'!$B$565:$B$572,0), MATCH("*5th*",'Andrew-SESSION'!$K$7:$T$7,0))</f>
        <v>#N/A</v>
      </c>
      <c r="G385" s="131" t="e">
        <f>IF($A$380='Andrew-SESSION'!$A$565,INDEX('Andrew-SESSION'!$K$565:$T$572, MATCH("*Bench Press*",'Andrew-SESSION'!$B$565:$B$572,0), MATCH("*5th*",'Andrew-SESSION'!$K$7:$T$7,0)),"")</f>
        <v>#N/A</v>
      </c>
      <c r="H385" s="131" t="e">
        <f>INDEX('Andrew-SESSION'!$L$565:$U$572, MATCH("*Bench Press*",'Andrew-SESSION'!$B$565:$B$572,0), MATCH("*5th*",'Andrew-SESSION'!$K$7:$T$7,0))</f>
        <v>#N/A</v>
      </c>
      <c r="I385" s="132" t="e">
        <f>IF($A$380='Andrew-SESSION'!$A$565,INDEX('Andrew-SESSION'!$K$565:$T$572, MATCH("*Military*",'Andrew-SESSION'!$B$565:$B$572,0), MATCH("*5th*",'Andrew-SESSION'!$K$7:$T$7,0)),"")</f>
        <v>#N/A</v>
      </c>
      <c r="J385" s="44" t="e">
        <f>INDEX('Andrew-SESSION'!$L$565:$U$572, MATCH("*Military*",'Andrew-SESSION'!$B$565:$B$572,0), MATCH("*5th*",'Andrew-SESSION'!$K$7:$T$7,0))</f>
        <v>#N/A</v>
      </c>
      <c r="K385" s="131" t="e">
        <f>IF($A$380='Andrew-SESSION'!$A$565,INDEX('Andrew-SESSION'!$K$565:$T$572, MATCH("*Clean *",'Andrew-SESSION'!$B$565:$B$572,0), MATCH("*5th*",'Andrew-SESSION'!$K$7:$T$7,0)),"")</f>
        <v>#N/A</v>
      </c>
      <c r="L385" s="44" t="e">
        <f>INDEX('Andrew-SESSION'!$L$565:$U$572, MATCH("*Clean *",'Andrew-SESSION'!$B$565:$B$572,0), MATCH("*5th*",'Andrew-SESSION'!$K$7:$T$7,0))</f>
        <v>#N/A</v>
      </c>
      <c r="M385" s="131" t="e">
        <f>IF($A$380='Andrew-SESSION'!$A$565,INDEX('Andrew-SESSION'!$K$565:$T$572, MATCH("*Lat Pulldown*",'Andrew-SESSION'!$B$565:$B$572,0), MATCH("*5th*",'Andrew-SESSION'!$K$7:$T$7,0)),"")</f>
        <v>#N/A</v>
      </c>
      <c r="N385" s="44" t="e">
        <f>INDEX('Andrew-SESSION'!$L$565:$U$572, MATCH("*Lat Pulldown*",'Andrew-SESSION'!$B$565:$B$572,0), MATCH("*5th*",'Andrew-SESSION'!$K$7:$T$7,0))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'Andrew-SESSION'!A565</f>
        <v>0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 t="e">
        <f>MAX(G387:G391)</f>
        <v>#N/A</v>
      </c>
      <c r="H386" s="116" t="e">
        <f t="array" ref="H386">MAX(IF(G387:G391=G386,H387:H391))</f>
        <v>#N/A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str">
        <f>IF($A$140='Andrew-SESSION'!$A$574,INDEX('Andrew-SESSION'!$K$574:$T$581, MATCH("*1k Row*",'Andrew-SESSION'!$B$574:$B$581,0), MATCH("*1st*",'Andrew-SESSION'!$K$7:$T$7,0)),"")</f>
        <v/>
      </c>
      <c r="P386" s="152" t="str">
        <f>IF($A$140='Andrew-SESSION'!$A$574,INDEX('Andrew-SESSION'!$K$574:$T$581, MATCH("*HIIT*",'Andrew-SESSION'!$B$574:$B$581,0), MATCH("*1st*",'Andrew-SESSION'!$K$7:$T$7,0)),"")</f>
        <v/>
      </c>
      <c r="Q386" s="119" t="e">
        <f>INDEX('Andrew-SESSION'!$L$574:$U$574, MATCH("*HIIT*",'Andrew-SESSION'!$B$574:$B$574,0), MATCH("*1st*",'Andrew-SESSION'!$K$7:$T$7,0))</f>
        <v>#N/A</v>
      </c>
      <c r="R386" s="119">
        <f>'Andrew-SESSION'!U448</f>
        <v>0</v>
      </c>
      <c r="S386" s="116"/>
      <c r="T386" s="116"/>
      <c r="U386" s="120">
        <f>'Andrew-SESSION'!A575</f>
        <v>0</v>
      </c>
      <c r="V386" s="120">
        <f>'Andrew-SESSION'!A576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IF($A$386='Andrew-SESSION'!$A$574,INDEX('Andrew-SESSION'!$K$574:$T$581, MATCH("*Squat*",'Andrew-SESSION'!$B$574:$B$581,0), MATCH("*1st*",'Andrew-SESSION'!$K$7:$T$7,0)),"")</f>
        <v>#N/A</v>
      </c>
      <c r="D387" s="132" t="e">
        <f>INDEX('Andrew-SESSION'!L$574:U$581, MATCH("*Squat*",'Andrew-SESSION'!$B$574:$B$581,0), MATCH("*1st*",'Andrew-SESSION'!K$7:T$7,0))</f>
        <v>#N/A</v>
      </c>
      <c r="E387" s="131" t="e">
        <f>IF($A$386='Andrew-SESSION'!$A$574,INDEX('Andrew-SESSION'!$K$574:$T$581, MATCH("*Deadlift*",'Andrew-SESSION'!$B$574:$B$581,0), MATCH("*1st*",'Andrew-SESSION'!$K$7:$T$7,0)),"")</f>
        <v>#N/A</v>
      </c>
      <c r="F387" s="131" t="e">
        <f>INDEX('Andrew-SESSION'!$L$574:$U$581, MATCH("*Deadlift*",'Andrew-SESSION'!$B$574:$B$581,0), MATCH("*1st*",'Andrew-SESSION'!$K$7:$T$7,0))</f>
        <v>#N/A</v>
      </c>
      <c r="G387" s="131" t="e">
        <f>IF($A$386='Andrew-SESSION'!$A$574,INDEX('Andrew-SESSION'!$K$574:$T$581, MATCH("*Bench Press*",'Andrew-SESSION'!$B$574:$B$581,0), MATCH("*1st*",'Andrew-SESSION'!$K$7:$T$7,0)),"")</f>
        <v>#N/A</v>
      </c>
      <c r="H387" s="131" t="e">
        <f>INDEX('Andrew-SESSION'!$L$574:$U$581, MATCH("*Bench Press*",'Andrew-SESSION'!$B$574:$B$581,0), MATCH("*1st*",'Andrew-SESSION'!$K$7:$T$7,0))</f>
        <v>#N/A</v>
      </c>
      <c r="I387" s="132" t="e">
        <f>IF($A$386='Andrew-SESSION'!$A$574,INDEX('Andrew-SESSION'!$K$574:$T$581, MATCH("*Military*",'Andrew-SESSION'!$B$574:$B$581,0), MATCH("*1st*",'Andrew-SESSION'!$K$7:$T$7,0)),"")</f>
        <v>#N/A</v>
      </c>
      <c r="J387" s="48" t="e">
        <f>INDEX('Andrew-SESSION'!$L$574:$U$581, MATCH("*Military*",'Andrew-SESSION'!$B$574:$B$581,0), MATCH("*1st*",'Andrew-SESSION'!$K$7:$T$7,0))</f>
        <v>#N/A</v>
      </c>
      <c r="K387" s="131" t="e">
        <f>IF($A$386='Andrew-SESSION'!$A$574,INDEX('Andrew-SESSION'!$K$574:$T$581, MATCH("*Clean *",'Andrew-SESSION'!$B$574:$B$581,0), MATCH("*1st*",'Andrew-SESSION'!$K$7:$T$7,0)),"")</f>
        <v>#N/A</v>
      </c>
      <c r="L387" s="48" t="e">
        <f>INDEX('Andrew-SESSION'!$L$574:$U$581, MATCH("*Clean *",'Andrew-SESSION'!$B$574:$B$581,0), MATCH("*1st*",'Andrew-SESSION'!$K$7:$T$7,0))</f>
        <v>#N/A</v>
      </c>
      <c r="M387" s="131" t="e">
        <f>IF($A$386='Andrew-SESSION'!$A$574,INDEX('Andrew-SESSION'!$K$574:$T$581, MATCH("*Lat Pulldown*",'Andrew-SESSION'!$B$574:$B$581,0), MATCH("*1st*",'Andrew-SESSION'!$K$7:$T$7,0)),"")</f>
        <v>#N/A</v>
      </c>
      <c r="N387" s="48" t="e">
        <f>INDEX('Andrew-SESSION'!$L$574:$U$581, MATCH("*Lat Pulldown*",'Andrew-SESSION'!$B$574:$B$581,0), MATCH("*1st*",'Andrew-SESSION'!$K$7:$T$7,0))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IF($A$386='Andrew-SESSION'!$A$574,INDEX('Andrew-SESSION'!$K$574:$T$581, MATCH("*Squat*",'Andrew-SESSION'!$B$574:$B$581,0), MATCH("*2nd*",'Andrew-SESSION'!$K$7:$T$7,0)),"")</f>
        <v>#N/A</v>
      </c>
      <c r="D388" s="132" t="e">
        <f>INDEX('Andrew-SESSION'!L$574:U$581, MATCH("*Squat*",'Andrew-SESSION'!$B$574:$B$581,0), MATCH("*2nd*",'Andrew-SESSION'!K$7:T$7,0))</f>
        <v>#N/A</v>
      </c>
      <c r="E388" s="131" t="e">
        <f>IF($A$386='Andrew-SESSION'!$A$574,INDEX('Andrew-SESSION'!$K$574:$T$581, MATCH("*Deadlift*",'Andrew-SESSION'!$B$574:$B$581,0), MATCH("*2ND*",'Andrew-SESSION'!$K$7:$T$7,0)),"")</f>
        <v>#N/A</v>
      </c>
      <c r="F388" s="131" t="e">
        <f>INDEX('Andrew-SESSION'!$L$574:$U$581, MATCH("*Deadlift*",'Andrew-SESSION'!$B$574:$B$581,0), MATCH("*2nd*",'Andrew-SESSION'!$K$7:$T$7,0))</f>
        <v>#N/A</v>
      </c>
      <c r="G388" s="131" t="e">
        <f>IF($A$386='Andrew-SESSION'!$A$574,INDEX('Andrew-SESSION'!$K$574:$T$581, MATCH("*Bench Press*",'Andrew-SESSION'!$B$574:$B$581,0), MATCH("*2ND*",'Andrew-SESSION'!$K$7:$T$7,0)),"")</f>
        <v>#N/A</v>
      </c>
      <c r="H388" s="131" t="e">
        <f>INDEX('Andrew-SESSION'!$L$574:$U$581, MATCH("*Bench Press*",'Andrew-SESSION'!$B$574:$B$581,0), MATCH("*2nd*",'Andrew-SESSION'!$K$7:$T$7,0))</f>
        <v>#N/A</v>
      </c>
      <c r="I388" s="132" t="e">
        <f>IF($A$386='Andrew-SESSION'!$A$574,INDEX('Andrew-SESSION'!$K$574:$T$581, MATCH("*Military*",'Andrew-SESSION'!$B$574:$B$581,0), MATCH("*2ND*",'Andrew-SESSION'!$K$7:$T$7,0)),"")</f>
        <v>#N/A</v>
      </c>
      <c r="J388" s="44" t="e">
        <f>INDEX('Andrew-SESSION'!$L$574:$U$581, MATCH("*Military*",'Andrew-SESSION'!$B$574:$B$581,0), MATCH("*2nd*",'Andrew-SESSION'!$K$7:$T$7,0))</f>
        <v>#N/A</v>
      </c>
      <c r="K388" s="131" t="e">
        <f>IF($A$386='Andrew-SESSION'!$A$574,INDEX('Andrew-SESSION'!$K$574:$T$581, MATCH("*Clean *",'Andrew-SESSION'!$B$574:$B$581,0), MATCH("*2ND*",'Andrew-SESSION'!$K$7:$T$7,0)),"")</f>
        <v>#N/A</v>
      </c>
      <c r="L388" s="44" t="e">
        <f>INDEX('Andrew-SESSION'!$L$574:$U$581, MATCH("*Clean *",'Andrew-SESSION'!$B$574:$B$581,0), MATCH("*2nd*",'Andrew-SESSION'!$K$7:$T$7,0))</f>
        <v>#N/A</v>
      </c>
      <c r="M388" s="131" t="e">
        <f>IF($A$386='Andrew-SESSION'!$A$574,INDEX('Andrew-SESSION'!$K$574:$T$581, MATCH("*Lat Pulldown*",'Andrew-SESSION'!$B$574:$B$581,0), MATCH("*2ND*",'Andrew-SESSION'!$K$7:$T$7,0)),"")</f>
        <v>#N/A</v>
      </c>
      <c r="N388" s="44" t="e">
        <f>INDEX('Andrew-SESSION'!$L$574:$U$581, MATCH("*Lat Pulldown*",'Andrew-SESSION'!$B$574:$B$581,0), MATCH("*2nd*",'Andrew-SESSION'!$K$7:$T$7,0))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IF($A$386='Andrew-SESSION'!$A$574,INDEX('Andrew-SESSION'!$K$574:$T$581, MATCH("*Squat*",'Andrew-SESSION'!$B$574:$B$581,0), MATCH("*3rd*",'Andrew-SESSION'!$K$7:$T$7,0)),"")</f>
        <v>#N/A</v>
      </c>
      <c r="D389" s="132" t="e">
        <f>INDEX('Andrew-SESSION'!L$574:U$581, MATCH("*Squat*",'Andrew-SESSION'!$B$574:$B$581,0), MATCH("*3rd*",'Andrew-SESSION'!K$7:T$7,0))</f>
        <v>#N/A</v>
      </c>
      <c r="E389" s="131" t="e">
        <f>IF($A$386='Andrew-SESSION'!$A$574,INDEX('Andrew-SESSION'!$K$574:$T$581, MATCH("*Deadlift*",'Andrew-SESSION'!$B$574:$B$581,0), MATCH("*3rd*",'Andrew-SESSION'!$K$7:$T$7,0)),"")</f>
        <v>#N/A</v>
      </c>
      <c r="F389" s="131" t="e">
        <f>INDEX('Andrew-SESSION'!$L$574:$U$581, MATCH("*Deadlift*",'Andrew-SESSION'!$B$574:$B$581,0), MATCH("*3rd*",'Andrew-SESSION'!$K$7:$T$7,0))</f>
        <v>#N/A</v>
      </c>
      <c r="G389" s="131" t="e">
        <f>IF($A$386='Andrew-SESSION'!$A$574,INDEX('Andrew-SESSION'!$K$574:$T$581, MATCH("*Bench Press*",'Andrew-SESSION'!$B$574:$B$581,0), MATCH("*3rd*",'Andrew-SESSION'!$K$7:$T$7,0)),"")</f>
        <v>#N/A</v>
      </c>
      <c r="H389" s="131" t="e">
        <f>INDEX('Andrew-SESSION'!$L$574:$U$581, MATCH("*Bench Press*",'Andrew-SESSION'!$B$574:$B$581,0), MATCH("*3rd*",'Andrew-SESSION'!$K$7:$T$7,0))</f>
        <v>#N/A</v>
      </c>
      <c r="I389" s="132" t="e">
        <f>IF($A$386='Andrew-SESSION'!$A$574,INDEX('Andrew-SESSION'!$K$574:$T$581, MATCH("*Military*",'Andrew-SESSION'!$B$574:$B$581,0), MATCH("*3rd*",'Andrew-SESSION'!$K$7:$T$7,0)),"")</f>
        <v>#N/A</v>
      </c>
      <c r="J389" s="44" t="e">
        <f>INDEX('Andrew-SESSION'!$L$574:$U$581, MATCH("*Military*",'Andrew-SESSION'!$B$574:$B$581,0), MATCH("*3rd*",'Andrew-SESSION'!$K$7:$T$7,0))</f>
        <v>#N/A</v>
      </c>
      <c r="K389" s="131" t="e">
        <f>IF($A$386='Andrew-SESSION'!$A$574,INDEX('Andrew-SESSION'!$K$574:$T$581, MATCH("*Clean *",'Andrew-SESSION'!$B$574:$B$581,0), MATCH("*3rd*",'Andrew-SESSION'!$K$7:$T$7,0)),"")</f>
        <v>#N/A</v>
      </c>
      <c r="L389" s="44" t="e">
        <f>INDEX('Andrew-SESSION'!$L$574:$U$581, MATCH("*Clean *",'Andrew-SESSION'!$B$574:$B$581,0), MATCH("*3rd*",'Andrew-SESSION'!$K$7:$T$7,0))</f>
        <v>#N/A</v>
      </c>
      <c r="M389" s="131" t="e">
        <f>IF($A$386='Andrew-SESSION'!$A$574,INDEX('Andrew-SESSION'!$K$574:$T$581, MATCH("*Lat Pulldown*",'Andrew-SESSION'!$B$574:$B$581,0), MATCH("*3rd*",'Andrew-SESSION'!$K$7:$T$7,0)),"")</f>
        <v>#N/A</v>
      </c>
      <c r="N389" s="44" t="e">
        <f>INDEX('Andrew-SESSION'!$L$574:$U$581, MATCH("*Lat Pulldown*",'Andrew-SESSION'!$B$574:$B$581,0), MATCH("*3rd*",'Andrew-SESSION'!$K$7:$T$7,0))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IF($A$386='Andrew-SESSION'!$A$574,INDEX('Andrew-SESSION'!$K$574:$T$581, MATCH("*Squat*",'Andrew-SESSION'!$B$574:$B$581,0), MATCH("*4th*",'Andrew-SESSION'!$K$7:$T$7,0)),"")</f>
        <v>#N/A</v>
      </c>
      <c r="D390" s="132" t="e">
        <f>INDEX('Andrew-SESSION'!L$574:U$581, MATCH("*Squat*",'Andrew-SESSION'!$B$574:$B$581,0), MATCH("*4th*",'Andrew-SESSION'!K$7:T$7,0))</f>
        <v>#N/A</v>
      </c>
      <c r="E390" s="131" t="e">
        <f>IF($A$386='Andrew-SESSION'!$A$574,INDEX('Andrew-SESSION'!$K$574:$T$581, MATCH("*Deadlift*",'Andrew-SESSION'!$B$574:$B$581,0), MATCH("*4th*",'Andrew-SESSION'!$K$7:$T$7,0)),"")</f>
        <v>#N/A</v>
      </c>
      <c r="F390" s="131" t="e">
        <f>INDEX('Andrew-SESSION'!$L$574:$U$581, MATCH("*Deadlift*",'Andrew-SESSION'!$B$574:$B$581,0), MATCH("*4th*",'Andrew-SESSION'!$K$7:$T$7,0))</f>
        <v>#N/A</v>
      </c>
      <c r="G390" s="131" t="e">
        <f>IF($A$386='Andrew-SESSION'!$A$574,INDEX('Andrew-SESSION'!$K$574:$T$581, MATCH("*Bench Press*",'Andrew-SESSION'!$B$574:$B$581,0), MATCH("*4th*",'Andrew-SESSION'!$K$7:$T$7,0)),"")</f>
        <v>#N/A</v>
      </c>
      <c r="H390" s="131" t="e">
        <f>INDEX('Andrew-SESSION'!$L$574:$U$581, MATCH("*Bench Press*",'Andrew-SESSION'!$B$574:$B$581,0), MATCH("*4th*",'Andrew-SESSION'!$K$7:$T$7,0))</f>
        <v>#N/A</v>
      </c>
      <c r="I390" s="132" t="e">
        <f>IF($A$386='Andrew-SESSION'!$A$574,INDEX('Andrew-SESSION'!$K$574:$T$581, MATCH("*Military*",'Andrew-SESSION'!$B$574:$B$581,0), MATCH("*4th*",'Andrew-SESSION'!$K$7:$T$7,0)),"")</f>
        <v>#N/A</v>
      </c>
      <c r="J390" s="44" t="e">
        <f>INDEX('Andrew-SESSION'!$L$574:$U$581, MATCH("*Military*",'Andrew-SESSION'!$B$574:$B$581,0), MATCH("*4th*",'Andrew-SESSION'!$K$7:$T$7,0))</f>
        <v>#N/A</v>
      </c>
      <c r="K390" s="131" t="e">
        <f>IF($A$386='Andrew-SESSION'!$A$574,INDEX('Andrew-SESSION'!$K$574:$T$581, MATCH("*Clean *",'Andrew-SESSION'!$B$574:$B$581,0), MATCH("*4th*",'Andrew-SESSION'!$K$7:$T$7,0)),"")</f>
        <v>#N/A</v>
      </c>
      <c r="L390" s="44" t="e">
        <f>INDEX('Andrew-SESSION'!$L$574:$U$581, MATCH("*Clean *",'Andrew-SESSION'!$B$574:$B$581,0), MATCH("*4th*",'Andrew-SESSION'!$K$7:$T$7,0))</f>
        <v>#N/A</v>
      </c>
      <c r="M390" s="131" t="e">
        <f>IF($A$386='Andrew-SESSION'!$A$574,INDEX('Andrew-SESSION'!$K$574:$T$581, MATCH("*Lat Pulldown*",'Andrew-SESSION'!$B$574:$B$581,0), MATCH("*4th*",'Andrew-SESSION'!$K$7:$T$7,0)),"")</f>
        <v>#N/A</v>
      </c>
      <c r="N390" s="44" t="e">
        <f>INDEX('Andrew-SESSION'!$L$574:$U$581, MATCH("*Lat Pulldown*",'Andrew-SESSION'!$B$574:$B$581,0), MATCH("*4th*",'Andrew-SESSION'!$K$7:$T$7,0))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IF($A$386='Andrew-SESSION'!$A$574,INDEX('Andrew-SESSION'!$K$574:$T$581, MATCH("*Squat*",'Andrew-SESSION'!$B$574:$B$581,0), MATCH("*5th*",'Andrew-SESSION'!$K$7:$T$7,0)),"")</f>
        <v>#N/A</v>
      </c>
      <c r="D391" s="132" t="e">
        <f>INDEX('Andrew-SESSION'!L$574:U$581, MATCH("*Squat*",'Andrew-SESSION'!$B$574:$B$581,0), MATCH("*5th*",'Andrew-SESSION'!K$7:T$7,0))</f>
        <v>#N/A</v>
      </c>
      <c r="E391" s="131" t="e">
        <f>IF($A$386='Andrew-SESSION'!$A$574,INDEX('Andrew-SESSION'!$K$574:$T$581, MATCH("*Deadlift*",'Andrew-SESSION'!$B$574:$B$581,0), MATCH("*5th*",'Andrew-SESSION'!$K$7:$T$7,0)),"")</f>
        <v>#N/A</v>
      </c>
      <c r="F391" s="131" t="e">
        <f>INDEX('Andrew-SESSION'!$L$574:$U$581, MATCH("*Deadlift*",'Andrew-SESSION'!$B$574:$B$581,0), MATCH("*5th*",'Andrew-SESSION'!$K$7:$T$7,0))</f>
        <v>#N/A</v>
      </c>
      <c r="G391" s="131" t="e">
        <f>IF($A$386='Andrew-SESSION'!$A$574,INDEX('Andrew-SESSION'!$K$574:$T$581, MATCH("*Bench Press*",'Andrew-SESSION'!$B$574:$B$581,0), MATCH("*5th*",'Andrew-SESSION'!$K$7:$T$7,0)),"")</f>
        <v>#N/A</v>
      </c>
      <c r="H391" s="131" t="e">
        <f>INDEX('Andrew-SESSION'!$L$574:$U$581, MATCH("*Bench Press*",'Andrew-SESSION'!$B$574:$B$581,0), MATCH("*5th*",'Andrew-SESSION'!$K$7:$T$7,0))</f>
        <v>#N/A</v>
      </c>
      <c r="I391" s="132" t="e">
        <f>IF($A$386='Andrew-SESSION'!$A$574,INDEX('Andrew-SESSION'!$K$574:$T$581, MATCH("*Military*",'Andrew-SESSION'!$B$574:$B$581,0), MATCH("*5th*",'Andrew-SESSION'!$K$7:$T$7,0)),"")</f>
        <v>#N/A</v>
      </c>
      <c r="J391" s="44" t="e">
        <f>INDEX('Andrew-SESSION'!$L$574:$U$581, MATCH("*Military*",'Andrew-SESSION'!$B$574:$B$581,0), MATCH("*5th*",'Andrew-SESSION'!$K$7:$T$7,0))</f>
        <v>#N/A</v>
      </c>
      <c r="K391" s="131" t="e">
        <f>IF($A$386='Andrew-SESSION'!$A$574,INDEX('Andrew-SESSION'!$K$574:$T$581, MATCH("*Clean *",'Andrew-SESSION'!$B$574:$B$581,0), MATCH("*5th*",'Andrew-SESSION'!$K$7:$T$7,0)),"")</f>
        <v>#N/A</v>
      </c>
      <c r="L391" s="44" t="e">
        <f>INDEX('Andrew-SESSION'!$L$574:$U$581, MATCH("*Clean *",'Andrew-SESSION'!$B$574:$B$581,0), MATCH("*5th*",'Andrew-SESSION'!$K$7:$T$7,0))</f>
        <v>#N/A</v>
      </c>
      <c r="M391" s="131" t="e">
        <f>IF($A$386='Andrew-SESSION'!$A$574,INDEX('Andrew-SESSION'!$K$574:$T$581, MATCH("*Lat Pulldown*",'Andrew-SESSION'!$B$574:$B$581,0), MATCH("*5th*",'Andrew-SESSION'!$K$7:$T$7,0)),"")</f>
        <v>#N/A</v>
      </c>
      <c r="N391" s="44" t="e">
        <f>INDEX('Andrew-SESSION'!$L$574:$U$581, MATCH("*Lat Pulldown*",'Andrew-SESSION'!$B$574:$B$581,0), MATCH("*5th*",'Andrew-SESSION'!$K$7:$T$7,0))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'Andrew-SESSION'!A574</f>
        <v>0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 t="e">
        <f>MAX(I393:I397)</f>
        <v>#N/A</v>
      </c>
      <c r="J392" s="116" t="e">
        <f t="array" ref="J392">MAX(IF(I393:I397=I392,J393:J397))</f>
        <v>#N/A</v>
      </c>
      <c r="K392" s="116" t="e">
        <f>MAX(K393:K397)</f>
        <v>#N/A</v>
      </c>
      <c r="L392" s="116" t="e">
        <f t="array" ref="L392">MAX(IF(K393:K397=K392,L393:L397))</f>
        <v>#N/A</v>
      </c>
      <c r="M392" s="116" t="e">
        <f>MAX(M393:M397)</f>
        <v>#N/A</v>
      </c>
      <c r="N392" s="117" t="e">
        <f t="array" ref="N392">MAX(IF(M393:M397=M392,N393:N397))</f>
        <v>#N/A</v>
      </c>
      <c r="O392" s="152" t="str">
        <f>IF($A$140='Andrew-SESSION'!$A$583,INDEX('Andrew-SESSION'!$K$583:$T$590, MATCH("*1k Row*",'Andrew-SESSION'!$B$583:$B$590,0), MATCH("*1st*",'Andrew-SESSION'!$K$7:$T$7,0)),"")</f>
        <v/>
      </c>
      <c r="P392" s="152" t="str">
        <f>IF($A$140='Andrew-SESSION'!$A$583,INDEX('Andrew-SESSION'!$K$583:$T$590, MATCH("*HIIT*",'Andrew-SESSION'!$B$583:$B$590,0), MATCH("*1st*",'Andrew-SESSION'!$K$7:$T$7,0)),"")</f>
        <v/>
      </c>
      <c r="Q392" s="119" t="e">
        <f>INDEX('Andrew-SESSION'!$L$583:$U$583, MATCH("*HIIT*",'Andrew-SESSION'!$B$583:$B$583,0), MATCH("*1st*",'Andrew-SESSION'!$K$7:$T$7,0))</f>
        <v>#N/A</v>
      </c>
      <c r="R392" s="119">
        <f>'Andrew-SESSION'!U454</f>
        <v>0</v>
      </c>
      <c r="S392" s="116"/>
      <c r="T392" s="116"/>
      <c r="U392" s="120">
        <f>'Andrew-SESSION'!A584</f>
        <v>0</v>
      </c>
      <c r="V392" s="120">
        <f>'Andrew-SESSION'!A585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IF($A$392='Andrew-SESSION'!$A$583,INDEX('Andrew-SESSION'!$K$583:$T$590, MATCH("*Squat*",'Andrew-SESSION'!$B$583:$B$590,0), MATCH("*1st*",'Andrew-SESSION'!$K$7:$T$7,0)),"")</f>
        <v>#N/A</v>
      </c>
      <c r="D393" s="132" t="e">
        <f>INDEX('Andrew-SESSION'!L$583:U$590, MATCH("*Squat*",'Andrew-SESSION'!$B$583:$B$590,0), MATCH("*1st*",'Andrew-SESSION'!K$7:T$7,0))</f>
        <v>#N/A</v>
      </c>
      <c r="E393" s="131" t="e">
        <f>IF($A$392='Andrew-SESSION'!$A$583,INDEX('Andrew-SESSION'!$K$583:$T$590, MATCH("*Deadlift*",'Andrew-SESSION'!$B$583:$B$590,0), MATCH("*1st*",'Andrew-SESSION'!$K$7:$T$7,0)),"")</f>
        <v>#N/A</v>
      </c>
      <c r="F393" s="131" t="e">
        <f>INDEX('Andrew-SESSION'!$L$583:$U$590, MATCH("*Deadlift*",'Andrew-SESSION'!$B$583:$B$590,0), MATCH("*1st*",'Andrew-SESSION'!$K$7:$T$7,0))</f>
        <v>#N/A</v>
      </c>
      <c r="G393" s="131" t="e">
        <f>IF($A$392='Andrew-SESSION'!$A$583,INDEX('Andrew-SESSION'!$K$583:$T$590, MATCH("*Bench Press*",'Andrew-SESSION'!$B$583:$B$590,0), MATCH("*1st*",'Andrew-SESSION'!$K$7:$T$7,0)),"")</f>
        <v>#N/A</v>
      </c>
      <c r="H393" s="131" t="e">
        <f>INDEX('Andrew-SESSION'!$L$583:$U$590, MATCH("*Bench Press*",'Andrew-SESSION'!$B$583:$B$590,0), MATCH("*1st*",'Andrew-SESSION'!$K$7:$T$7,0))</f>
        <v>#N/A</v>
      </c>
      <c r="I393" s="132" t="e">
        <f>IF($A$392='Andrew-SESSION'!$A$583,INDEX('Andrew-SESSION'!$K$583:$T$590, MATCH("*Military*",'Andrew-SESSION'!$B$583:$B$590,0), MATCH("*1st*",'Andrew-SESSION'!$K$7:$T$7,0)),"")</f>
        <v>#N/A</v>
      </c>
      <c r="J393" s="48" t="e">
        <f>INDEX('Andrew-SESSION'!$L$583:$U$590, MATCH("*Military*",'Andrew-SESSION'!$B$583:$B$590,0), MATCH("*1st*",'Andrew-SESSION'!$K$7:$T$7,0))</f>
        <v>#N/A</v>
      </c>
      <c r="K393" s="131" t="e">
        <f>IF($A$392='Andrew-SESSION'!$A$583,INDEX('Andrew-SESSION'!$K$583:$T$590, MATCH("*Clean *",'Andrew-SESSION'!$B$583:$B$590,0), MATCH("*1st*",'Andrew-SESSION'!$K$7:$T$7,0)),"")</f>
        <v>#N/A</v>
      </c>
      <c r="L393" s="48" t="e">
        <f>INDEX('Andrew-SESSION'!$L$583:$U$590, MATCH("*Clean *",'Andrew-SESSION'!$B$583:$B$590,0), MATCH("*1st*",'Andrew-SESSION'!$K$7:$T$7,0))</f>
        <v>#N/A</v>
      </c>
      <c r="M393" s="131" t="e">
        <f>IF($A$392='Andrew-SESSION'!$A$583,INDEX('Andrew-SESSION'!$K$583:$T$590, MATCH("*Lat Pulldown*",'Andrew-SESSION'!$B$583:$B$590,0), MATCH("*1st*",'Andrew-SESSION'!$K$7:$T$7,0)),"")</f>
        <v>#N/A</v>
      </c>
      <c r="N393" s="48" t="e">
        <f>INDEX('Andrew-SESSION'!$L$583:$U$590, MATCH("*Lat Pulldown*",'Andrew-SESSION'!$B$583:$B$590,0), MATCH("*1st*",'Andrew-SESSION'!$K$7:$T$7,0))</f>
        <v>#N/A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IF($A$392='Andrew-SESSION'!$A$583,INDEX('Andrew-SESSION'!$K$583:$T$590, MATCH("*Squat*",'Andrew-SESSION'!$B$583:$B$590,0), MATCH("*2nd*",'Andrew-SESSION'!$K$7:$T$7,0)),"")</f>
        <v>#N/A</v>
      </c>
      <c r="D394" s="132" t="e">
        <f>INDEX('Andrew-SESSION'!L$583:U$590, MATCH("*Squat*",'Andrew-SESSION'!$B$583:$B$590,0), MATCH("*2nd*",'Andrew-SESSION'!K$7:T$7,0))</f>
        <v>#N/A</v>
      </c>
      <c r="E394" s="131" t="e">
        <f>IF($A$392='Andrew-SESSION'!$A$583,INDEX('Andrew-SESSION'!$K$583:$T$590, MATCH("*Deadlift*",'Andrew-SESSION'!$B$583:$B$590,0), MATCH("*2ND*",'Andrew-SESSION'!$K$7:$T$7,0)),"")</f>
        <v>#N/A</v>
      </c>
      <c r="F394" s="131" t="e">
        <f>INDEX('Andrew-SESSION'!$L$583:$U$590, MATCH("*Deadlift*",'Andrew-SESSION'!$B$583:$B$590,0), MATCH("*2nd*",'Andrew-SESSION'!$K$7:$T$7,0))</f>
        <v>#N/A</v>
      </c>
      <c r="G394" s="131" t="e">
        <f>IF($A$392='Andrew-SESSION'!$A$583,INDEX('Andrew-SESSION'!$K$583:$T$590, MATCH("*Bench Press*",'Andrew-SESSION'!$B$583:$B$590,0), MATCH("*2ND*",'Andrew-SESSION'!$K$7:$T$7,0)),"")</f>
        <v>#N/A</v>
      </c>
      <c r="H394" s="131" t="e">
        <f>INDEX('Andrew-SESSION'!$L$583:$U$590, MATCH("*Bench Press*",'Andrew-SESSION'!$B$583:$B$590,0), MATCH("*2nd*",'Andrew-SESSION'!$K$7:$T$7,0))</f>
        <v>#N/A</v>
      </c>
      <c r="I394" s="132" t="e">
        <f>IF($A$392='Andrew-SESSION'!$A$583,INDEX('Andrew-SESSION'!$K$583:$T$590, MATCH("*Military*",'Andrew-SESSION'!$B$583:$B$590,0), MATCH("*2ND*",'Andrew-SESSION'!$K$7:$T$7,0)),"")</f>
        <v>#N/A</v>
      </c>
      <c r="J394" s="44" t="e">
        <f>INDEX('Andrew-SESSION'!$L$583:$U$590, MATCH("*Military*",'Andrew-SESSION'!$B$583:$B$590,0), MATCH("*2nd*",'Andrew-SESSION'!$K$7:$T$7,0))</f>
        <v>#N/A</v>
      </c>
      <c r="K394" s="131" t="e">
        <f>IF($A$392='Andrew-SESSION'!$A$583,INDEX('Andrew-SESSION'!$K$583:$T$590, MATCH("*Clean *",'Andrew-SESSION'!$B$583:$B$590,0), MATCH("*2ND*",'Andrew-SESSION'!$K$7:$T$7,0)),"")</f>
        <v>#N/A</v>
      </c>
      <c r="L394" s="44" t="e">
        <f>INDEX('Andrew-SESSION'!$L$583:$U$590, MATCH("*Clean *",'Andrew-SESSION'!$B$583:$B$590,0), MATCH("*2nd*",'Andrew-SESSION'!$K$7:$T$7,0))</f>
        <v>#N/A</v>
      </c>
      <c r="M394" s="131" t="e">
        <f>IF($A$392='Andrew-SESSION'!$A$583,INDEX('Andrew-SESSION'!$K$583:$T$590, MATCH("*Lat Pulldown*",'Andrew-SESSION'!$B$583:$B$590,0), MATCH("*2ND*",'Andrew-SESSION'!$K$7:$T$7,0)),"")</f>
        <v>#N/A</v>
      </c>
      <c r="N394" s="44" t="e">
        <f>INDEX('Andrew-SESSION'!$L$583:$U$590, MATCH("*Lat Pulldown*",'Andrew-SESSION'!$B$583:$B$590,0), MATCH("*2nd*",'Andrew-SESSION'!$K$7:$T$7,0))</f>
        <v>#N/A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IF($A$392='Andrew-SESSION'!$A$583,INDEX('Andrew-SESSION'!$K$583:$T$590, MATCH("*Squat*",'Andrew-SESSION'!$B$583:$B$590,0), MATCH("*3rd*",'Andrew-SESSION'!$K$7:$T$7,0)),"")</f>
        <v>#N/A</v>
      </c>
      <c r="D395" s="132" t="e">
        <f>INDEX('Andrew-SESSION'!L$583:U$590, MATCH("*Squat*",'Andrew-SESSION'!$B$583:$B$590,0), MATCH("*3rd*",'Andrew-SESSION'!K$7:T$7,0))</f>
        <v>#N/A</v>
      </c>
      <c r="E395" s="131" t="e">
        <f>IF($A$392='Andrew-SESSION'!$A$583,INDEX('Andrew-SESSION'!$K$583:$T$590, MATCH("*Deadlift*",'Andrew-SESSION'!$B$583:$B$590,0), MATCH("*3rd*",'Andrew-SESSION'!$K$7:$T$7,0)),"")</f>
        <v>#N/A</v>
      </c>
      <c r="F395" s="131" t="e">
        <f>INDEX('Andrew-SESSION'!$L$583:$U$590, MATCH("*Deadlift*",'Andrew-SESSION'!$B$583:$B$590,0), MATCH("*3rd*",'Andrew-SESSION'!$K$7:$T$7,0))</f>
        <v>#N/A</v>
      </c>
      <c r="G395" s="131" t="e">
        <f>IF($A$392='Andrew-SESSION'!$A$583,INDEX('Andrew-SESSION'!$K$583:$T$590, MATCH("*Bench Press*",'Andrew-SESSION'!$B$583:$B$590,0), MATCH("*3rd*",'Andrew-SESSION'!$K$7:$T$7,0)),"")</f>
        <v>#N/A</v>
      </c>
      <c r="H395" s="131" t="e">
        <f>INDEX('Andrew-SESSION'!$L$583:$U$590, MATCH("*Bench Press*",'Andrew-SESSION'!$B$583:$B$590,0), MATCH("*3rd*",'Andrew-SESSION'!$K$7:$T$7,0))</f>
        <v>#N/A</v>
      </c>
      <c r="I395" s="132" t="e">
        <f>IF($A$392='Andrew-SESSION'!$A$583,INDEX('Andrew-SESSION'!$K$583:$T$590, MATCH("*Military*",'Andrew-SESSION'!$B$583:$B$590,0), MATCH("*3rd*",'Andrew-SESSION'!$K$7:$T$7,0)),"")</f>
        <v>#N/A</v>
      </c>
      <c r="J395" s="44" t="e">
        <f>INDEX('Andrew-SESSION'!$L$583:$U$590, MATCH("*Military*",'Andrew-SESSION'!$B$583:$B$590,0), MATCH("*3rd*",'Andrew-SESSION'!$K$7:$T$7,0))</f>
        <v>#N/A</v>
      </c>
      <c r="K395" s="131" t="e">
        <f>IF($A$392='Andrew-SESSION'!$A$583,INDEX('Andrew-SESSION'!$K$583:$T$590, MATCH("*Clean *",'Andrew-SESSION'!$B$583:$B$590,0), MATCH("*3rd*",'Andrew-SESSION'!$K$7:$T$7,0)),"")</f>
        <v>#N/A</v>
      </c>
      <c r="L395" s="44" t="e">
        <f>INDEX('Andrew-SESSION'!$L$583:$U$590, MATCH("*Clean *",'Andrew-SESSION'!$B$583:$B$590,0), MATCH("*3rd*",'Andrew-SESSION'!$K$7:$T$7,0))</f>
        <v>#N/A</v>
      </c>
      <c r="M395" s="131" t="e">
        <f>IF($A$392='Andrew-SESSION'!$A$583,INDEX('Andrew-SESSION'!$K$583:$T$590, MATCH("*Lat Pulldown*",'Andrew-SESSION'!$B$583:$B$590,0), MATCH("*3rd*",'Andrew-SESSION'!$K$7:$T$7,0)),"")</f>
        <v>#N/A</v>
      </c>
      <c r="N395" s="44" t="e">
        <f>INDEX('Andrew-SESSION'!$L$583:$U$590, MATCH("*Lat Pulldown*",'Andrew-SESSION'!$B$583:$B$590,0), MATCH("*3rd*",'Andrew-SESSION'!$K$7:$T$7,0))</f>
        <v>#N/A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IF($A$392='Andrew-SESSION'!$A$583,INDEX('Andrew-SESSION'!$K$583:$T$590, MATCH("*Squat*",'Andrew-SESSION'!$B$583:$B$590,0), MATCH("*4th*",'Andrew-SESSION'!$K$7:$T$7,0)),"")</f>
        <v>#N/A</v>
      </c>
      <c r="D396" s="132" t="e">
        <f>INDEX('Andrew-SESSION'!L$583:U$590, MATCH("*Squat*",'Andrew-SESSION'!$B$583:$B$590,0), MATCH("*4th*",'Andrew-SESSION'!K$7:T$7,0))</f>
        <v>#N/A</v>
      </c>
      <c r="E396" s="131" t="e">
        <f>IF($A$392='Andrew-SESSION'!$A$583,INDEX('Andrew-SESSION'!$K$583:$T$590, MATCH("*Deadlift*",'Andrew-SESSION'!$B$583:$B$590,0), MATCH("*4th*",'Andrew-SESSION'!$K$7:$T$7,0)),"")</f>
        <v>#N/A</v>
      </c>
      <c r="F396" s="131" t="e">
        <f>INDEX('Andrew-SESSION'!$L$583:$U$590, MATCH("*Deadlift*",'Andrew-SESSION'!$B$583:$B$590,0), MATCH("*4th*",'Andrew-SESSION'!$K$7:$T$7,0))</f>
        <v>#N/A</v>
      </c>
      <c r="G396" s="131" t="e">
        <f>IF($A$392='Andrew-SESSION'!$A$583,INDEX('Andrew-SESSION'!$K$583:$T$590, MATCH("*Bench Press*",'Andrew-SESSION'!$B$583:$B$590,0), MATCH("*4th*",'Andrew-SESSION'!$K$7:$T$7,0)),"")</f>
        <v>#N/A</v>
      </c>
      <c r="H396" s="131" t="e">
        <f>INDEX('Andrew-SESSION'!$L$583:$U$590, MATCH("*Bench Press*",'Andrew-SESSION'!$B$583:$B$590,0), MATCH("*4th*",'Andrew-SESSION'!$K$7:$T$7,0))</f>
        <v>#N/A</v>
      </c>
      <c r="I396" s="132" t="e">
        <f>IF($A$392='Andrew-SESSION'!$A$583,INDEX('Andrew-SESSION'!$K$583:$T$590, MATCH("*Military*",'Andrew-SESSION'!$B$583:$B$590,0), MATCH("*4th*",'Andrew-SESSION'!$K$7:$T$7,0)),"")</f>
        <v>#N/A</v>
      </c>
      <c r="J396" s="44" t="e">
        <f>INDEX('Andrew-SESSION'!$L$583:$U$590, MATCH("*Military*",'Andrew-SESSION'!$B$583:$B$590,0), MATCH("*4th*",'Andrew-SESSION'!$K$7:$T$7,0))</f>
        <v>#N/A</v>
      </c>
      <c r="K396" s="131" t="e">
        <f>IF($A$392='Andrew-SESSION'!$A$583,INDEX('Andrew-SESSION'!$K$583:$T$590, MATCH("*Clean *",'Andrew-SESSION'!$B$583:$B$590,0), MATCH("*4th*",'Andrew-SESSION'!$K$7:$T$7,0)),"")</f>
        <v>#N/A</v>
      </c>
      <c r="L396" s="44" t="e">
        <f>INDEX('Andrew-SESSION'!$L$583:$U$590, MATCH("*Clean *",'Andrew-SESSION'!$B$583:$B$590,0), MATCH("*4th*",'Andrew-SESSION'!$K$7:$T$7,0))</f>
        <v>#N/A</v>
      </c>
      <c r="M396" s="131" t="e">
        <f>IF($A$392='Andrew-SESSION'!$A$583,INDEX('Andrew-SESSION'!$K$583:$T$590, MATCH("*Lat Pulldown*",'Andrew-SESSION'!$B$583:$B$590,0), MATCH("*4th*",'Andrew-SESSION'!$K$7:$T$7,0)),"")</f>
        <v>#N/A</v>
      </c>
      <c r="N396" s="44" t="e">
        <f>INDEX('Andrew-SESSION'!$L$583:$U$590, MATCH("*Lat Pulldown*",'Andrew-SESSION'!$B$583:$B$590,0), MATCH("*4th*",'Andrew-SESSION'!$K$7:$T$7,0))</f>
        <v>#N/A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IF($A$392='Andrew-SESSION'!$A$583,INDEX('Andrew-SESSION'!$K$583:$T$590, MATCH("*Squat*",'Andrew-SESSION'!$B$583:$B$590,0), MATCH("*5th*",'Andrew-SESSION'!$K$7:$T$7,0)),"")</f>
        <v>#N/A</v>
      </c>
      <c r="D397" s="132" t="e">
        <f>INDEX('Andrew-SESSION'!L$583:U$590, MATCH("*Squat*",'Andrew-SESSION'!$B$583:$B$590,0), MATCH("*5th*",'Andrew-SESSION'!K$7:T$7,0))</f>
        <v>#N/A</v>
      </c>
      <c r="E397" s="131" t="e">
        <f>IF($A$392='Andrew-SESSION'!$A$583,INDEX('Andrew-SESSION'!$K$583:$T$590, MATCH("*Deadlift*",'Andrew-SESSION'!$B$583:$B$590,0), MATCH("*5th*",'Andrew-SESSION'!$K$7:$T$7,0)),"")</f>
        <v>#N/A</v>
      </c>
      <c r="F397" s="131" t="e">
        <f>INDEX('Andrew-SESSION'!$L$583:$U$590, MATCH("*Deadlift*",'Andrew-SESSION'!$B$583:$B$590,0), MATCH("*5th*",'Andrew-SESSION'!$K$7:$T$7,0))</f>
        <v>#N/A</v>
      </c>
      <c r="G397" s="131" t="e">
        <f>IF($A$392='Andrew-SESSION'!$A$583,INDEX('Andrew-SESSION'!$K$583:$T$590, MATCH("*Bench Press*",'Andrew-SESSION'!$B$583:$B$590,0), MATCH("*5th*",'Andrew-SESSION'!$K$7:$T$7,0)),"")</f>
        <v>#N/A</v>
      </c>
      <c r="H397" s="131" t="e">
        <f>INDEX('Andrew-SESSION'!$L$583:$U$590, MATCH("*Bench Press*",'Andrew-SESSION'!$B$583:$B$590,0), MATCH("*5th*",'Andrew-SESSION'!$K$7:$T$7,0))</f>
        <v>#N/A</v>
      </c>
      <c r="I397" s="132" t="e">
        <f>IF($A$392='Andrew-SESSION'!$A$583,INDEX('Andrew-SESSION'!$K$583:$T$590, MATCH("*Military*",'Andrew-SESSION'!$B$583:$B$590,0), MATCH("*5th*",'Andrew-SESSION'!$K$7:$T$7,0)),"")</f>
        <v>#N/A</v>
      </c>
      <c r="J397" s="44" t="e">
        <f>INDEX('Andrew-SESSION'!$L$583:$U$590, MATCH("*Military*",'Andrew-SESSION'!$B$583:$B$590,0), MATCH("*5th*",'Andrew-SESSION'!$K$7:$T$7,0))</f>
        <v>#N/A</v>
      </c>
      <c r="K397" s="131" t="e">
        <f>IF($A$392='Andrew-SESSION'!$A$583,INDEX('Andrew-SESSION'!$K$583:$T$590, MATCH("*Clean *",'Andrew-SESSION'!$B$583:$B$590,0), MATCH("*5th*",'Andrew-SESSION'!$K$7:$T$7,0)),"")</f>
        <v>#N/A</v>
      </c>
      <c r="L397" s="44" t="e">
        <f>INDEX('Andrew-SESSION'!$L$583:$U$590, MATCH("*Clean *",'Andrew-SESSION'!$B$583:$B$590,0), MATCH("*5th*",'Andrew-SESSION'!$K$7:$T$7,0))</f>
        <v>#N/A</v>
      </c>
      <c r="M397" s="131" t="e">
        <f>IF($A$392='Andrew-SESSION'!$A$583,INDEX('Andrew-SESSION'!$K$583:$T$590, MATCH("*Lat Pulldown*",'Andrew-SESSION'!$B$583:$B$590,0), MATCH("*5th*",'Andrew-SESSION'!$K$7:$T$7,0)),"")</f>
        <v>#N/A</v>
      </c>
      <c r="N397" s="44" t="e">
        <f>INDEX('Andrew-SESSION'!$L$583:$U$590, MATCH("*Lat Pulldown*",'Andrew-SESSION'!$B$583:$B$590,0), MATCH("*5th*",'Andrew-SESSION'!$K$7:$T$7,0))</f>
        <v>#N/A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'Andrew-SESSION'!A583</f>
        <v>0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 t="e">
        <f>MAX(I399:I403)</f>
        <v>#N/A</v>
      </c>
      <c r="J398" s="116" t="e">
        <f t="array" ref="J398">MAX(IF(I399:I403=I398,J399:J403))</f>
        <v>#N/A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str">
        <f>IF($A$140='Andrew-SESSION'!$A$592,INDEX('Andrew-SESSION'!$K$592:$T$599, MATCH("*1k Row*",'Andrew-SESSION'!$B$592:$B$599,0), MATCH("*1st*",'Andrew-SESSION'!$K$7:$T$7,0)),"")</f>
        <v/>
      </c>
      <c r="P398" s="152" t="str">
        <f>IF($A$140='Andrew-SESSION'!$A$592,INDEX('Andrew-SESSION'!$K$592:$T$599, MATCH("*HIIT*",'Andrew-SESSION'!$B$592:$B$599,0), MATCH("*1st*",'Andrew-SESSION'!$K$7:$T$7,0)),"")</f>
        <v/>
      </c>
      <c r="Q398" s="119" t="e">
        <f>INDEX('Andrew-SESSION'!$L$592:$U$592, MATCH("*HIIT*",'Andrew-SESSION'!$B$592:$B$592,0), MATCH("*1st*",'Andrew-SESSION'!$K$7:$T$7,0))</f>
        <v>#N/A</v>
      </c>
      <c r="R398" s="119">
        <f>'Andrew-SESSION'!U460</f>
        <v>0</v>
      </c>
      <c r="S398" s="116"/>
      <c r="T398" s="116"/>
      <c r="U398" s="120">
        <f>'Andrew-SESSION'!A593</f>
        <v>0</v>
      </c>
      <c r="V398" s="120">
        <f>'Andrew-SESSION'!A594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IF($A$398='Andrew-SESSION'!$A$592,INDEX('Andrew-SESSION'!$K$592:$T$599, MATCH("*Squat*",'Andrew-SESSION'!$B$592:$B$599,0), MATCH("*1st*",'Andrew-SESSION'!$K$7:$T$7,0)),"")</f>
        <v>#N/A</v>
      </c>
      <c r="D399" s="132" t="e">
        <f>INDEX('Andrew-SESSION'!L$592:U$599, MATCH("*Squat*",'Andrew-SESSION'!$B$592:$B$599,0), MATCH("*1st*",'Andrew-SESSION'!K$7:T$7,0))</f>
        <v>#N/A</v>
      </c>
      <c r="E399" s="131" t="e">
        <f>IF($A$398='Andrew-SESSION'!$A$592,INDEX('Andrew-SESSION'!$K$592:$T$599, MATCH("*Deadlift*",'Andrew-SESSION'!$B$592:$B$599,0), MATCH("*1st*",'Andrew-SESSION'!$K$7:$T$7,0)),"")</f>
        <v>#N/A</v>
      </c>
      <c r="F399" s="131" t="e">
        <f>INDEX('Andrew-SESSION'!$L$592:$U$599, MATCH("*Deadlift*",'Andrew-SESSION'!$B$592:$B$599,0), MATCH("*1st*",'Andrew-SESSION'!$K$7:$T$7,0))</f>
        <v>#N/A</v>
      </c>
      <c r="G399" s="131" t="e">
        <f>IF($A$398='Andrew-SESSION'!$A$592,INDEX('Andrew-SESSION'!$K$592:$T$599, MATCH("*Bench Press*",'Andrew-SESSION'!$B$592:$B$599,0), MATCH("*1st*",'Andrew-SESSION'!$K$7:$T$7,0)),"")</f>
        <v>#N/A</v>
      </c>
      <c r="H399" s="131" t="e">
        <f>INDEX('Andrew-SESSION'!$L$592:$U$599, MATCH("*Bench Press*",'Andrew-SESSION'!$B$592:$B$599,0), MATCH("*1st*",'Andrew-SESSION'!$K$7:$T$7,0))</f>
        <v>#N/A</v>
      </c>
      <c r="I399" s="132" t="e">
        <f>IF($A$398='Andrew-SESSION'!$A$592,INDEX('Andrew-SESSION'!$K$592:$T$599, MATCH("*Military*",'Andrew-SESSION'!$B$592:$B$599,0), MATCH("*1st*",'Andrew-SESSION'!$K$7:$T$7,0)),"")</f>
        <v>#N/A</v>
      </c>
      <c r="J399" s="48" t="e">
        <f>INDEX('Andrew-SESSION'!$L$592:$U$599, MATCH("*Military*",'Andrew-SESSION'!$B$592:$B$599,0), MATCH("*1st*",'Andrew-SESSION'!$K$7:$T$7,0))</f>
        <v>#N/A</v>
      </c>
      <c r="K399" s="131" t="e">
        <f>IF($A$398='Andrew-SESSION'!$A$592,INDEX('Andrew-SESSION'!$K$592:$T$599, MATCH("*Clean *",'Andrew-SESSION'!$B$592:$B$599,0), MATCH("*1st*",'Andrew-SESSION'!$K$7:$T$7,0)),"")</f>
        <v>#N/A</v>
      </c>
      <c r="L399" s="48" t="e">
        <f>INDEX('Andrew-SESSION'!$L$592:$U$599, MATCH("*Clean *",'Andrew-SESSION'!$B$592:$B$599,0), MATCH("*1st*",'Andrew-SESSION'!$K$7:$T$7,0))</f>
        <v>#N/A</v>
      </c>
      <c r="M399" s="131" t="e">
        <f>IF($A$398='Andrew-SESSION'!$A$592,INDEX('Andrew-SESSION'!$K$592:$T$599, MATCH("*Lat Pulldown*",'Andrew-SESSION'!$B$592:$B$599,0), MATCH("*1st*",'Andrew-SESSION'!$K$7:$T$7,0)),"")</f>
        <v>#N/A</v>
      </c>
      <c r="N399" s="48" t="e">
        <f>INDEX('Andrew-SESSION'!$L$592:$U$599, MATCH("*Lat Pulldown*",'Andrew-SESSION'!$B$592:$B$599,0), MATCH("*1st*",'Andrew-SESSION'!$K$7:$T$7,0))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IF($A$398='Andrew-SESSION'!$A$592,INDEX('Andrew-SESSION'!$K$592:$T$599, MATCH("*Squat*",'Andrew-SESSION'!$B$592:$B$599,0), MATCH("*2nd*",'Andrew-SESSION'!$K$7:$T$7,0)),"")</f>
        <v>#N/A</v>
      </c>
      <c r="D400" s="132" t="e">
        <f>INDEX('Andrew-SESSION'!L$592:U$599, MATCH("*Squat*",'Andrew-SESSION'!$B$592:$B$599,0), MATCH("*2nd*",'Andrew-SESSION'!K$7:T$7,0))</f>
        <v>#N/A</v>
      </c>
      <c r="E400" s="131" t="e">
        <f>IF($A$398='Andrew-SESSION'!$A$592,INDEX('Andrew-SESSION'!$K$592:$T$599, MATCH("*Deadlift*",'Andrew-SESSION'!$B$592:$B$599,0), MATCH("*2ND*",'Andrew-SESSION'!$K$7:$T$7,0)),"")</f>
        <v>#N/A</v>
      </c>
      <c r="F400" s="131" t="e">
        <f>INDEX('Andrew-SESSION'!$L$592:$U$599, MATCH("*Deadlift*",'Andrew-SESSION'!$B$592:$B$599,0), MATCH("*2nd*",'Andrew-SESSION'!$K$7:$T$7,0))</f>
        <v>#N/A</v>
      </c>
      <c r="G400" s="131" t="e">
        <f>IF($A$398='Andrew-SESSION'!$A$592,INDEX('Andrew-SESSION'!$K$592:$T$599, MATCH("*Bench Press*",'Andrew-SESSION'!$B$592:$B$599,0), MATCH("*2ND*",'Andrew-SESSION'!$K$7:$T$7,0)),"")</f>
        <v>#N/A</v>
      </c>
      <c r="H400" s="131" t="e">
        <f>INDEX('Andrew-SESSION'!$L$592:$U$599, MATCH("*Bench Press*",'Andrew-SESSION'!$B$592:$B$599,0), MATCH("*2nd*",'Andrew-SESSION'!$K$7:$T$7,0))</f>
        <v>#N/A</v>
      </c>
      <c r="I400" s="132" t="e">
        <f>IF($A$398='Andrew-SESSION'!$A$592,INDEX('Andrew-SESSION'!$K$592:$T$599, MATCH("*Military*",'Andrew-SESSION'!$B$592:$B$599,0), MATCH("*2ND*",'Andrew-SESSION'!$K$7:$T$7,0)),"")</f>
        <v>#N/A</v>
      </c>
      <c r="J400" s="44" t="e">
        <f>INDEX('Andrew-SESSION'!$L$592:$U$599, MATCH("*Military*",'Andrew-SESSION'!$B$592:$B$599,0), MATCH("*2nd*",'Andrew-SESSION'!$K$7:$T$7,0))</f>
        <v>#N/A</v>
      </c>
      <c r="K400" s="131" t="e">
        <f>IF($A$398='Andrew-SESSION'!$A$592,INDEX('Andrew-SESSION'!$K$592:$T$599, MATCH("*Clean *",'Andrew-SESSION'!$B$592:$B$599,0), MATCH("*2ND*",'Andrew-SESSION'!$K$7:$T$7,0)),"")</f>
        <v>#N/A</v>
      </c>
      <c r="L400" s="44" t="e">
        <f>INDEX('Andrew-SESSION'!$L$592:$U$599, MATCH("*Clean *",'Andrew-SESSION'!$B$592:$B$599,0), MATCH("*2nd*",'Andrew-SESSION'!$K$7:$T$7,0))</f>
        <v>#N/A</v>
      </c>
      <c r="M400" s="131" t="e">
        <f>IF($A$398='Andrew-SESSION'!$A$592,INDEX('Andrew-SESSION'!$K$592:$T$599, MATCH("*Lat Pulldown*",'Andrew-SESSION'!$B$592:$B$599,0), MATCH("*2ND*",'Andrew-SESSION'!$K$7:$T$7,0)),"")</f>
        <v>#N/A</v>
      </c>
      <c r="N400" s="44" t="e">
        <f>INDEX('Andrew-SESSION'!$L$592:$U$599, MATCH("*Lat Pulldown*",'Andrew-SESSION'!$B$592:$B$599,0), MATCH("*2nd*",'Andrew-SESSION'!$K$7:$T$7,0))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IF($A$398='Andrew-SESSION'!$A$592,INDEX('Andrew-SESSION'!$K$592:$T$599, MATCH("*Squat*",'Andrew-SESSION'!$B$592:$B$599,0), MATCH("*3rd*",'Andrew-SESSION'!$K$7:$T$7,0)),"")</f>
        <v>#N/A</v>
      </c>
      <c r="D401" s="132" t="e">
        <f>INDEX('Andrew-SESSION'!L$592:U$599, MATCH("*Squat*",'Andrew-SESSION'!$B$592:$B$599,0), MATCH("*3rd*",'Andrew-SESSION'!K$7:T$7,0))</f>
        <v>#N/A</v>
      </c>
      <c r="E401" s="131" t="e">
        <f>IF($A$398='Andrew-SESSION'!$A$592,INDEX('Andrew-SESSION'!$K$592:$T$599, MATCH("*Deadlift*",'Andrew-SESSION'!$B$592:$B$599,0), MATCH("*3rd*",'Andrew-SESSION'!$K$7:$T$7,0)),"")</f>
        <v>#N/A</v>
      </c>
      <c r="F401" s="131" t="e">
        <f>INDEX('Andrew-SESSION'!$L$592:$U$599, MATCH("*Deadlift*",'Andrew-SESSION'!$B$592:$B$599,0), MATCH("*3rd*",'Andrew-SESSION'!$K$7:$T$7,0))</f>
        <v>#N/A</v>
      </c>
      <c r="G401" s="131" t="e">
        <f>IF($A$398='Andrew-SESSION'!$A$592,INDEX('Andrew-SESSION'!$K$592:$T$599, MATCH("*Bench Press*",'Andrew-SESSION'!$B$592:$B$599,0), MATCH("*3rd*",'Andrew-SESSION'!$K$7:$T$7,0)),"")</f>
        <v>#N/A</v>
      </c>
      <c r="H401" s="131" t="e">
        <f>INDEX('Andrew-SESSION'!$L$592:$U$599, MATCH("*Bench Press*",'Andrew-SESSION'!$B$592:$B$599,0), MATCH("*3rd*",'Andrew-SESSION'!$K$7:$T$7,0))</f>
        <v>#N/A</v>
      </c>
      <c r="I401" s="132" t="e">
        <f>IF($A$398='Andrew-SESSION'!$A$592,INDEX('Andrew-SESSION'!$K$592:$T$599, MATCH("*Military*",'Andrew-SESSION'!$B$592:$B$599,0), MATCH("*3rd*",'Andrew-SESSION'!$K$7:$T$7,0)),"")</f>
        <v>#N/A</v>
      </c>
      <c r="J401" s="44" t="e">
        <f>INDEX('Andrew-SESSION'!$L$592:$U$599, MATCH("*Military*",'Andrew-SESSION'!$B$592:$B$599,0), MATCH("*3rd*",'Andrew-SESSION'!$K$7:$T$7,0))</f>
        <v>#N/A</v>
      </c>
      <c r="K401" s="131" t="e">
        <f>IF($A$398='Andrew-SESSION'!$A$592,INDEX('Andrew-SESSION'!$K$592:$T$599, MATCH("*Clean *",'Andrew-SESSION'!$B$592:$B$599,0), MATCH("*3rd*",'Andrew-SESSION'!$K$7:$T$7,0)),"")</f>
        <v>#N/A</v>
      </c>
      <c r="L401" s="44" t="e">
        <f>INDEX('Andrew-SESSION'!$L$592:$U$599, MATCH("*Clean *",'Andrew-SESSION'!$B$592:$B$599,0), MATCH("*3rd*",'Andrew-SESSION'!$K$7:$T$7,0))</f>
        <v>#N/A</v>
      </c>
      <c r="M401" s="131" t="e">
        <f>IF($A$398='Andrew-SESSION'!$A$592,INDEX('Andrew-SESSION'!$K$592:$T$599, MATCH("*Lat Pulldown*",'Andrew-SESSION'!$B$592:$B$599,0), MATCH("*3rd*",'Andrew-SESSION'!$K$7:$T$7,0)),"")</f>
        <v>#N/A</v>
      </c>
      <c r="N401" s="44" t="e">
        <f>INDEX('Andrew-SESSION'!$L$592:$U$599, MATCH("*Lat Pulldown*",'Andrew-SESSION'!$B$592:$B$599,0), MATCH("*3rd*",'Andrew-SESSION'!$K$7:$T$7,0))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IF($A$398='Andrew-SESSION'!$A$592,INDEX('Andrew-SESSION'!$K$592:$T$599, MATCH("*Squat*",'Andrew-SESSION'!$B$592:$B$599,0), MATCH("*4th*",'Andrew-SESSION'!$K$7:$T$7,0)),"")</f>
        <v>#N/A</v>
      </c>
      <c r="D402" s="132" t="e">
        <f>INDEX('Andrew-SESSION'!L$592:U$599, MATCH("*Squat*",'Andrew-SESSION'!$B$592:$B$599,0), MATCH("*4th*",'Andrew-SESSION'!K$7:T$7,0))</f>
        <v>#N/A</v>
      </c>
      <c r="E402" s="131" t="e">
        <f>IF($A$398='Andrew-SESSION'!$A$592,INDEX('Andrew-SESSION'!$K$592:$T$599, MATCH("*Deadlift*",'Andrew-SESSION'!$B$592:$B$599,0), MATCH("*4th*",'Andrew-SESSION'!$K$7:$T$7,0)),"")</f>
        <v>#N/A</v>
      </c>
      <c r="F402" s="131" t="e">
        <f>INDEX('Andrew-SESSION'!$L$592:$U$599, MATCH("*Deadlift*",'Andrew-SESSION'!$B$592:$B$599,0), MATCH("*4th*",'Andrew-SESSION'!$K$7:$T$7,0))</f>
        <v>#N/A</v>
      </c>
      <c r="G402" s="131" t="e">
        <f>IF($A$398='Andrew-SESSION'!$A$592,INDEX('Andrew-SESSION'!$K$592:$T$599, MATCH("*Bench Press*",'Andrew-SESSION'!$B$592:$B$599,0), MATCH("*4th*",'Andrew-SESSION'!$K$7:$T$7,0)),"")</f>
        <v>#N/A</v>
      </c>
      <c r="H402" s="131" t="e">
        <f>INDEX('Andrew-SESSION'!$L$592:$U$599, MATCH("*Bench Press*",'Andrew-SESSION'!$B$592:$B$599,0), MATCH("*4th*",'Andrew-SESSION'!$K$7:$T$7,0))</f>
        <v>#N/A</v>
      </c>
      <c r="I402" s="132" t="e">
        <f>IF($A$398='Andrew-SESSION'!$A$592,INDEX('Andrew-SESSION'!$K$592:$T$599, MATCH("*Military*",'Andrew-SESSION'!$B$592:$B$599,0), MATCH("*4th*",'Andrew-SESSION'!$K$7:$T$7,0)),"")</f>
        <v>#N/A</v>
      </c>
      <c r="J402" s="44" t="e">
        <f>INDEX('Andrew-SESSION'!$L$592:$U$599, MATCH("*Military*",'Andrew-SESSION'!$B$592:$B$599,0), MATCH("*4th*",'Andrew-SESSION'!$K$7:$T$7,0))</f>
        <v>#N/A</v>
      </c>
      <c r="K402" s="131" t="e">
        <f>IF($A$398='Andrew-SESSION'!$A$592,INDEX('Andrew-SESSION'!$K$592:$T$599, MATCH("*Clean *",'Andrew-SESSION'!$B$592:$B$599,0), MATCH("*4th*",'Andrew-SESSION'!$K$7:$T$7,0)),"")</f>
        <v>#N/A</v>
      </c>
      <c r="L402" s="44" t="e">
        <f>INDEX('Andrew-SESSION'!$L$592:$U$599, MATCH("*Clean *",'Andrew-SESSION'!$B$592:$B$599,0), MATCH("*4th*",'Andrew-SESSION'!$K$7:$T$7,0))</f>
        <v>#N/A</v>
      </c>
      <c r="M402" s="131" t="e">
        <f>IF($A$398='Andrew-SESSION'!$A$592,INDEX('Andrew-SESSION'!$K$592:$T$599, MATCH("*Lat Pulldown*",'Andrew-SESSION'!$B$592:$B$599,0), MATCH("*4th*",'Andrew-SESSION'!$K$7:$T$7,0)),"")</f>
        <v>#N/A</v>
      </c>
      <c r="N402" s="44" t="e">
        <f>INDEX('Andrew-SESSION'!$L$592:$U$599, MATCH("*Lat Pulldown*",'Andrew-SESSION'!$B$592:$B$599,0), MATCH("*4th*",'Andrew-SESSION'!$K$7:$T$7,0))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IF($A$398='Andrew-SESSION'!$A$592,INDEX('Andrew-SESSION'!$K$592:$T$599, MATCH("*Squat*",'Andrew-SESSION'!$B$592:$B$599,0), MATCH("*5th*",'Andrew-SESSION'!$K$7:$T$7,0)),"")</f>
        <v>#N/A</v>
      </c>
      <c r="D403" s="132" t="e">
        <f>INDEX('Andrew-SESSION'!L$592:U$599, MATCH("*Squat*",'Andrew-SESSION'!$B$592:$B$599,0), MATCH("*5th*",'Andrew-SESSION'!K$7:T$7,0))</f>
        <v>#N/A</v>
      </c>
      <c r="E403" s="131" t="e">
        <f>IF($A$398='Andrew-SESSION'!$A$592,INDEX('Andrew-SESSION'!$K$592:$T$599, MATCH("*Deadlift*",'Andrew-SESSION'!$B$592:$B$599,0), MATCH("*5th*",'Andrew-SESSION'!$K$7:$T$7,0)),"")</f>
        <v>#N/A</v>
      </c>
      <c r="F403" s="131" t="e">
        <f>INDEX('Andrew-SESSION'!$L$592:$U$599, MATCH("*Deadlift*",'Andrew-SESSION'!$B$592:$B$599,0), MATCH("*5th*",'Andrew-SESSION'!$K$7:$T$7,0))</f>
        <v>#N/A</v>
      </c>
      <c r="G403" s="131" t="e">
        <f>IF($A$398='Andrew-SESSION'!$A$592,INDEX('Andrew-SESSION'!$K$592:$T$599, MATCH("*Bench Press*",'Andrew-SESSION'!$B$592:$B$599,0), MATCH("*5th*",'Andrew-SESSION'!$K$7:$T$7,0)),"")</f>
        <v>#N/A</v>
      </c>
      <c r="H403" s="131" t="e">
        <f>INDEX('Andrew-SESSION'!$L$592:$U$599, MATCH("*Bench Press*",'Andrew-SESSION'!$B$592:$B$599,0), MATCH("*5th*",'Andrew-SESSION'!$K$7:$T$7,0))</f>
        <v>#N/A</v>
      </c>
      <c r="I403" s="132" t="e">
        <f>IF($A$398='Andrew-SESSION'!$A$592,INDEX('Andrew-SESSION'!$K$592:$T$599, MATCH("*Military*",'Andrew-SESSION'!$B$592:$B$599,0), MATCH("*5th*",'Andrew-SESSION'!$K$7:$T$7,0)),"")</f>
        <v>#N/A</v>
      </c>
      <c r="J403" s="44" t="e">
        <f>INDEX('Andrew-SESSION'!$L$592:$U$599, MATCH("*Military*",'Andrew-SESSION'!$B$592:$B$599,0), MATCH("*5th*",'Andrew-SESSION'!$K$7:$T$7,0))</f>
        <v>#N/A</v>
      </c>
      <c r="K403" s="131" t="e">
        <f>IF($A$398='Andrew-SESSION'!$A$592,INDEX('Andrew-SESSION'!$K$592:$T$599, MATCH("*Clean *",'Andrew-SESSION'!$B$592:$B$599,0), MATCH("*5th*",'Andrew-SESSION'!$K$7:$T$7,0)),"")</f>
        <v>#N/A</v>
      </c>
      <c r="L403" s="44" t="e">
        <f>INDEX('Andrew-SESSION'!$L$592:$U$599, MATCH("*Clean *",'Andrew-SESSION'!$B$592:$B$599,0), MATCH("*5th*",'Andrew-SESSION'!$K$7:$T$7,0))</f>
        <v>#N/A</v>
      </c>
      <c r="M403" s="131" t="e">
        <f>IF($A$398='Andrew-SESSION'!$A$592,INDEX('Andrew-SESSION'!$K$592:$T$599, MATCH("*Lat Pulldown*",'Andrew-SESSION'!$B$592:$B$599,0), MATCH("*5th*",'Andrew-SESSION'!$K$7:$T$7,0)),"")</f>
        <v>#N/A</v>
      </c>
      <c r="N403" s="44" t="e">
        <f>INDEX('Andrew-SESSION'!$L$592:$U$599, MATCH("*Lat Pulldown*",'Andrew-SESSION'!$B$592:$B$599,0), MATCH("*5th*",'Andrew-SESSION'!$K$7:$T$7,0))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'Andrew-SESSION'!A592</f>
        <v>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 t="e">
        <f>MAX(I405:I409)</f>
        <v>#N/A</v>
      </c>
      <c r="J404" s="116" t="e">
        <f t="array" ref="J404">MAX(IF(I405:I409=I404,J405:J409))</f>
        <v>#N/A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str">
        <f>IF($A$140='Andrew-SESSION'!$A$601,INDEX('Andrew-SESSION'!$K$601:$T$608, MATCH("*1k Row*",'Andrew-SESSION'!$B$601:$B$608,0), MATCH("*1st*",'Andrew-SESSION'!$K$7:$T$7,0)),"")</f>
        <v/>
      </c>
      <c r="P404" s="152" t="str">
        <f>IF($A$140='Andrew-SESSION'!$A$601,INDEX('Andrew-SESSION'!$K$601:$T$608, MATCH("*HIIT*",'Andrew-SESSION'!$B$601:$B$608,0), MATCH("*1st*",'Andrew-SESSION'!$K$7:$T$7,0)),"")</f>
        <v/>
      </c>
      <c r="Q404" s="119" t="e">
        <f>INDEX('Andrew-SESSION'!$L$601:$U$601, MATCH("*HIIT*",'Andrew-SESSION'!$B$601:$B$601,0), MATCH("*1st*",'Andrew-SESSION'!$K$7:$T$7,0))</f>
        <v>#N/A</v>
      </c>
      <c r="R404" s="119">
        <f>'Andrew-SESSION'!U466</f>
        <v>0</v>
      </c>
      <c r="S404" s="116"/>
      <c r="T404" s="116"/>
      <c r="U404" s="120">
        <f>'Andrew-SESSION'!A602</f>
        <v>0</v>
      </c>
      <c r="V404" s="120">
        <f>'Andrew-SESSION'!A603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IF($A$404='Andrew-SESSION'!$A$601,INDEX('Andrew-SESSION'!$K$601:$T$608, MATCH("*Squat*",'Andrew-SESSION'!$B$601:$B$608,0), MATCH("*1st*",'Andrew-SESSION'!$K$7:$T$7,0)),"")</f>
        <v>#N/A</v>
      </c>
      <c r="D405" s="132" t="e">
        <f>INDEX('Andrew-SESSION'!L$601:U$608, MATCH("*Squat*",'Andrew-SESSION'!$B$601:$B$608,0), MATCH("*1st*",'Andrew-SESSION'!K$7:T$7,0))</f>
        <v>#N/A</v>
      </c>
      <c r="E405" s="131" t="e">
        <f>IF($A$404='Andrew-SESSION'!$A$601,INDEX('Andrew-SESSION'!$K$601:$T$608, MATCH("*Deadlift*",'Andrew-SESSION'!$B$601:$B$608,0), MATCH("*1st*",'Andrew-SESSION'!$K$7:$T$7,0)),"")</f>
        <v>#N/A</v>
      </c>
      <c r="F405" s="131" t="e">
        <f>INDEX('Andrew-SESSION'!$L$601:$U$608, MATCH("*Deadlift*",'Andrew-SESSION'!$B$601:$B$608,0), MATCH("*1st*",'Andrew-SESSION'!$K$7:$T$7,0))</f>
        <v>#N/A</v>
      </c>
      <c r="G405" s="131" t="e">
        <f>IF($A$404='Andrew-SESSION'!$A$601,INDEX('Andrew-SESSION'!$K$601:$T$608, MATCH("*Bench Press*",'Andrew-SESSION'!$B$601:$B$608,0), MATCH("*1st*",'Andrew-SESSION'!$K$7:$T$7,0)),"")</f>
        <v>#N/A</v>
      </c>
      <c r="H405" s="131" t="e">
        <f>INDEX('Andrew-SESSION'!$L$601:$U$608, MATCH("*Bench Press*",'Andrew-SESSION'!$B$601:$B$608,0), MATCH("*1st*",'Andrew-SESSION'!$K$7:$T$7,0))</f>
        <v>#N/A</v>
      </c>
      <c r="I405" s="132" t="e">
        <f>IF($A$404='Andrew-SESSION'!$A$601,INDEX('Andrew-SESSION'!$K$601:$T$608, MATCH("*Military*",'Andrew-SESSION'!$B$601:$B$608,0), MATCH("*1st*",'Andrew-SESSION'!$K$7:$T$7,0)),"")</f>
        <v>#N/A</v>
      </c>
      <c r="J405" s="48" t="e">
        <f>INDEX('Andrew-SESSION'!$L$601:$U$608, MATCH("*Military*",'Andrew-SESSION'!$B$601:$B$608,0), MATCH("*1st*",'Andrew-SESSION'!$K$7:$T$7,0))</f>
        <v>#N/A</v>
      </c>
      <c r="K405" s="131" t="e">
        <f>IF($A$404='Andrew-SESSION'!$A$601,INDEX('Andrew-SESSION'!$K$601:$T$608, MATCH("*Clean *",'Andrew-SESSION'!$B$601:$B$608,0), MATCH("*1st*",'Andrew-SESSION'!$K$7:$T$7,0)),"")</f>
        <v>#N/A</v>
      </c>
      <c r="L405" s="48" t="e">
        <f>INDEX('Andrew-SESSION'!$L$601:$U$608, MATCH("*Clean *",'Andrew-SESSION'!$B$601:$B$608,0), MATCH("*1st*",'Andrew-SESSION'!$K$7:$T$7,0))</f>
        <v>#N/A</v>
      </c>
      <c r="M405" s="131" t="e">
        <f>IF($A$404='Andrew-SESSION'!$A$601,INDEX('Andrew-SESSION'!$K$601:$T$608, MATCH("*Lat Pulldown*",'Andrew-SESSION'!$B$601:$B$608,0), MATCH("*1st*",'Andrew-SESSION'!$K$7:$T$7,0)),"")</f>
        <v>#N/A</v>
      </c>
      <c r="N405" s="48" t="e">
        <f>INDEX('Andrew-SESSION'!$L$601:$U$608, MATCH("*Lat Pulldown*",'Andrew-SESSION'!$B$601:$B$608,0), MATCH("*1st*",'Andrew-SESSION'!$K$7:$T$7,0))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IF($A$404='Andrew-SESSION'!$A$601,INDEX('Andrew-SESSION'!$K$601:$T$608, MATCH("*Squat*",'Andrew-SESSION'!$B$601:$B$608,0), MATCH("*2nd*",'Andrew-SESSION'!$K$7:$T$7,0)),"")</f>
        <v>#N/A</v>
      </c>
      <c r="D406" s="132" t="e">
        <f>INDEX('Andrew-SESSION'!L$601:U$608, MATCH("*Squat*",'Andrew-SESSION'!$B$601:$B$608,0), MATCH("*2nd*",'Andrew-SESSION'!K$7:T$7,0))</f>
        <v>#N/A</v>
      </c>
      <c r="E406" s="131" t="e">
        <f>IF($A$404='Andrew-SESSION'!$A$601,INDEX('Andrew-SESSION'!$K$601:$T$608, MATCH("*Deadlift*",'Andrew-SESSION'!$B$601:$B$608,0), MATCH("*2ND*",'Andrew-SESSION'!$K$7:$T$7,0)),"")</f>
        <v>#N/A</v>
      </c>
      <c r="F406" s="131" t="e">
        <f>INDEX('Andrew-SESSION'!$L$601:$U$608, MATCH("*Deadlift*",'Andrew-SESSION'!$B$601:$B$608,0), MATCH("*2nd*",'Andrew-SESSION'!$K$7:$T$7,0))</f>
        <v>#N/A</v>
      </c>
      <c r="G406" s="131" t="e">
        <f>IF($A$404='Andrew-SESSION'!$A$601,INDEX('Andrew-SESSION'!$K$601:$T$608, MATCH("*Bench Press*",'Andrew-SESSION'!$B$601:$B$608,0), MATCH("*2ND*",'Andrew-SESSION'!$K$7:$T$7,0)),"")</f>
        <v>#N/A</v>
      </c>
      <c r="H406" s="131" t="e">
        <f>INDEX('Andrew-SESSION'!$L$601:$U$608, MATCH("*Bench Press*",'Andrew-SESSION'!$B$601:$B$608,0), MATCH("*2nd*",'Andrew-SESSION'!$K$7:$T$7,0))</f>
        <v>#N/A</v>
      </c>
      <c r="I406" s="132" t="e">
        <f>IF($A$404='Andrew-SESSION'!$A$601,INDEX('Andrew-SESSION'!$K$601:$T$608, MATCH("*Military*",'Andrew-SESSION'!$B$601:$B$608,0), MATCH("*2ND*",'Andrew-SESSION'!$K$7:$T$7,0)),"")</f>
        <v>#N/A</v>
      </c>
      <c r="J406" s="44" t="e">
        <f>INDEX('Andrew-SESSION'!$L$601:$U$608, MATCH("*Military*",'Andrew-SESSION'!$B$601:$B$608,0), MATCH("*2nd*",'Andrew-SESSION'!$K$7:$T$7,0))</f>
        <v>#N/A</v>
      </c>
      <c r="K406" s="131" t="e">
        <f>IF($A$404='Andrew-SESSION'!$A$601,INDEX('Andrew-SESSION'!$K$601:$T$608, MATCH("*Clean *",'Andrew-SESSION'!$B$601:$B$608,0), MATCH("*2ND*",'Andrew-SESSION'!$K$7:$T$7,0)),"")</f>
        <v>#N/A</v>
      </c>
      <c r="L406" s="44" t="e">
        <f>INDEX('Andrew-SESSION'!$L$601:$U$608, MATCH("*Clean *",'Andrew-SESSION'!$B$601:$B$608,0), MATCH("*2nd*",'Andrew-SESSION'!$K$7:$T$7,0))</f>
        <v>#N/A</v>
      </c>
      <c r="M406" s="131" t="e">
        <f>IF($A$404='Andrew-SESSION'!$A$601,INDEX('Andrew-SESSION'!$K$601:$T$608, MATCH("*Lat Pulldown*",'Andrew-SESSION'!$B$601:$B$608,0), MATCH("*2ND*",'Andrew-SESSION'!$K$7:$T$7,0)),"")</f>
        <v>#N/A</v>
      </c>
      <c r="N406" s="44" t="e">
        <f>INDEX('Andrew-SESSION'!$L$601:$U$608, MATCH("*Lat Pulldown*",'Andrew-SESSION'!$B$601:$B$608,0), MATCH("*2nd*",'Andrew-SESSION'!$K$7:$T$7,0))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IF($A$404='Andrew-SESSION'!$A$601,INDEX('Andrew-SESSION'!$K$601:$T$608, MATCH("*Squat*",'Andrew-SESSION'!$B$601:$B$608,0), MATCH("*3rd*",'Andrew-SESSION'!$K$7:$T$7,0)),"")</f>
        <v>#N/A</v>
      </c>
      <c r="D407" s="132" t="e">
        <f>INDEX('Andrew-SESSION'!L$601:U$608, MATCH("*Squat*",'Andrew-SESSION'!$B$601:$B$608,0), MATCH("*3rd*",'Andrew-SESSION'!K$7:T$7,0))</f>
        <v>#N/A</v>
      </c>
      <c r="E407" s="131" t="e">
        <f>IF($A$404='Andrew-SESSION'!$A$601,INDEX('Andrew-SESSION'!$K$601:$T$608, MATCH("*Deadlift*",'Andrew-SESSION'!$B$601:$B$608,0), MATCH("*3rd*",'Andrew-SESSION'!$K$7:$T$7,0)),"")</f>
        <v>#N/A</v>
      </c>
      <c r="F407" s="131" t="e">
        <f>INDEX('Andrew-SESSION'!$L$601:$U$608, MATCH("*Deadlift*",'Andrew-SESSION'!$B$601:$B$608,0), MATCH("*3rd*",'Andrew-SESSION'!$K$7:$T$7,0))</f>
        <v>#N/A</v>
      </c>
      <c r="G407" s="131" t="e">
        <f>IF($A$404='Andrew-SESSION'!$A$601,INDEX('Andrew-SESSION'!$K$601:$T$608, MATCH("*Bench Press*",'Andrew-SESSION'!$B$601:$B$608,0), MATCH("*3rd*",'Andrew-SESSION'!$K$7:$T$7,0)),"")</f>
        <v>#N/A</v>
      </c>
      <c r="H407" s="131" t="e">
        <f>INDEX('Andrew-SESSION'!$L$601:$U$608, MATCH("*Bench Press*",'Andrew-SESSION'!$B$601:$B$608,0), MATCH("*3rd*",'Andrew-SESSION'!$K$7:$T$7,0))</f>
        <v>#N/A</v>
      </c>
      <c r="I407" s="132" t="e">
        <f>IF($A$404='Andrew-SESSION'!$A$601,INDEX('Andrew-SESSION'!$K$601:$T$608, MATCH("*Military*",'Andrew-SESSION'!$B$601:$B$608,0), MATCH("*3rd*",'Andrew-SESSION'!$K$7:$T$7,0)),"")</f>
        <v>#N/A</v>
      </c>
      <c r="J407" s="44" t="e">
        <f>INDEX('Andrew-SESSION'!$L$601:$U$608, MATCH("*Military*",'Andrew-SESSION'!$B$601:$B$608,0), MATCH("*3rd*",'Andrew-SESSION'!$K$7:$T$7,0))</f>
        <v>#N/A</v>
      </c>
      <c r="K407" s="131" t="e">
        <f>IF($A$404='Andrew-SESSION'!$A$601,INDEX('Andrew-SESSION'!$K$601:$T$608, MATCH("*Clean *",'Andrew-SESSION'!$B$601:$B$608,0), MATCH("*3rd*",'Andrew-SESSION'!$K$7:$T$7,0)),"")</f>
        <v>#N/A</v>
      </c>
      <c r="L407" s="44" t="e">
        <f>INDEX('Andrew-SESSION'!$L$601:$U$608, MATCH("*Clean *",'Andrew-SESSION'!$B$601:$B$608,0), MATCH("*3rd*",'Andrew-SESSION'!$K$7:$T$7,0))</f>
        <v>#N/A</v>
      </c>
      <c r="M407" s="131" t="e">
        <f>IF($A$404='Andrew-SESSION'!$A$601,INDEX('Andrew-SESSION'!$K$601:$T$608, MATCH("*Lat Pulldown*",'Andrew-SESSION'!$B$601:$B$608,0), MATCH("*3rd*",'Andrew-SESSION'!$K$7:$T$7,0)),"")</f>
        <v>#N/A</v>
      </c>
      <c r="N407" s="44" t="e">
        <f>INDEX('Andrew-SESSION'!$L$601:$U$608, MATCH("*Lat Pulldown*",'Andrew-SESSION'!$B$601:$B$608,0), MATCH("*3rd*",'Andrew-SESSION'!$K$7:$T$7,0))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IF($A$404='Andrew-SESSION'!$A$601,INDEX('Andrew-SESSION'!$K$601:$T$608, MATCH("*Squat*",'Andrew-SESSION'!$B$601:$B$608,0), MATCH("*4th*",'Andrew-SESSION'!$K$7:$T$7,0)),"")</f>
        <v>#N/A</v>
      </c>
      <c r="D408" s="132" t="e">
        <f>INDEX('Andrew-SESSION'!L$601:U$608, MATCH("*Squat*",'Andrew-SESSION'!$B$601:$B$608,0), MATCH("*4th*",'Andrew-SESSION'!K$7:T$7,0))</f>
        <v>#N/A</v>
      </c>
      <c r="E408" s="131" t="e">
        <f>IF($A$404='Andrew-SESSION'!$A$601,INDEX('Andrew-SESSION'!$K$601:$T$608, MATCH("*Deadlift*",'Andrew-SESSION'!$B$601:$B$608,0), MATCH("*4th*",'Andrew-SESSION'!$K$7:$T$7,0)),"")</f>
        <v>#N/A</v>
      </c>
      <c r="F408" s="131" t="e">
        <f>INDEX('Andrew-SESSION'!$L$601:$U$608, MATCH("*Deadlift*",'Andrew-SESSION'!$B$601:$B$608,0), MATCH("*4th*",'Andrew-SESSION'!$K$7:$T$7,0))</f>
        <v>#N/A</v>
      </c>
      <c r="G408" s="131" t="e">
        <f>IF($A$404='Andrew-SESSION'!$A$601,INDEX('Andrew-SESSION'!$K$601:$T$608, MATCH("*Bench Press*",'Andrew-SESSION'!$B$601:$B$608,0), MATCH("*4th*",'Andrew-SESSION'!$K$7:$T$7,0)),"")</f>
        <v>#N/A</v>
      </c>
      <c r="H408" s="131" t="e">
        <f>INDEX('Andrew-SESSION'!$L$601:$U$608, MATCH("*Bench Press*",'Andrew-SESSION'!$B$601:$B$608,0), MATCH("*4th*",'Andrew-SESSION'!$K$7:$T$7,0))</f>
        <v>#N/A</v>
      </c>
      <c r="I408" s="132" t="e">
        <f>IF($A$404='Andrew-SESSION'!$A$601,INDEX('Andrew-SESSION'!$K$601:$T$608, MATCH("*Military*",'Andrew-SESSION'!$B$601:$B$608,0), MATCH("*4th*",'Andrew-SESSION'!$K$7:$T$7,0)),"")</f>
        <v>#N/A</v>
      </c>
      <c r="J408" s="44" t="e">
        <f>INDEX('Andrew-SESSION'!$L$601:$U$608, MATCH("*Military*",'Andrew-SESSION'!$B$601:$B$608,0), MATCH("*4th*",'Andrew-SESSION'!$K$7:$T$7,0))</f>
        <v>#N/A</v>
      </c>
      <c r="K408" s="131" t="e">
        <f>IF($A$404='Andrew-SESSION'!$A$601,INDEX('Andrew-SESSION'!$K$601:$T$608, MATCH("*Clean *",'Andrew-SESSION'!$B$601:$B$608,0), MATCH("*4th*",'Andrew-SESSION'!$K$7:$T$7,0)),"")</f>
        <v>#N/A</v>
      </c>
      <c r="L408" s="44" t="e">
        <f>INDEX('Andrew-SESSION'!$L$601:$U$608, MATCH("*Clean *",'Andrew-SESSION'!$B$601:$B$608,0), MATCH("*4th*",'Andrew-SESSION'!$K$7:$T$7,0))</f>
        <v>#N/A</v>
      </c>
      <c r="M408" s="131" t="e">
        <f>IF($A$404='Andrew-SESSION'!$A$601,INDEX('Andrew-SESSION'!$K$601:$T$608, MATCH("*Lat Pulldown*",'Andrew-SESSION'!$B$601:$B$608,0), MATCH("*4th*",'Andrew-SESSION'!$K$7:$T$7,0)),"")</f>
        <v>#N/A</v>
      </c>
      <c r="N408" s="44" t="e">
        <f>INDEX('Andrew-SESSION'!$L$601:$U$608, MATCH("*Lat Pulldown*",'Andrew-SESSION'!$B$601:$B$608,0), MATCH("*4th*",'Andrew-SESSION'!$K$7:$T$7,0))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IF($A$404='Andrew-SESSION'!$A$601,INDEX('Andrew-SESSION'!$K$601:$T$608, MATCH("*Squat*",'Andrew-SESSION'!$B$601:$B$608,0), MATCH("*5th*",'Andrew-SESSION'!$K$7:$T$7,0)),"")</f>
        <v>#N/A</v>
      </c>
      <c r="D409" s="132" t="e">
        <f>INDEX('Andrew-SESSION'!L$601:U$608, MATCH("*Squat*",'Andrew-SESSION'!$B$601:$B$608,0), MATCH("*5th*",'Andrew-SESSION'!K$7:T$7,0))</f>
        <v>#N/A</v>
      </c>
      <c r="E409" s="131" t="e">
        <f>IF($A$404='Andrew-SESSION'!$A$601,INDEX('Andrew-SESSION'!$K$601:$T$608, MATCH("*Deadlift*",'Andrew-SESSION'!$B$601:$B$608,0), MATCH("*5th*",'Andrew-SESSION'!$K$7:$T$7,0)),"")</f>
        <v>#N/A</v>
      </c>
      <c r="F409" s="131" t="e">
        <f>INDEX('Andrew-SESSION'!$L$601:$U$608, MATCH("*Deadlift*",'Andrew-SESSION'!$B$601:$B$608,0), MATCH("*5th*",'Andrew-SESSION'!$K$7:$T$7,0))</f>
        <v>#N/A</v>
      </c>
      <c r="G409" s="131" t="e">
        <f>IF($A$404='Andrew-SESSION'!$A$601,INDEX('Andrew-SESSION'!$K$601:$T$608, MATCH("*Bench Press*",'Andrew-SESSION'!$B$601:$B$608,0), MATCH("*5th*",'Andrew-SESSION'!$K$7:$T$7,0)),"")</f>
        <v>#N/A</v>
      </c>
      <c r="H409" s="131" t="e">
        <f>INDEX('Andrew-SESSION'!$L$601:$U$608, MATCH("*Bench Press*",'Andrew-SESSION'!$B$601:$B$608,0), MATCH("*5th*",'Andrew-SESSION'!$K$7:$T$7,0))</f>
        <v>#N/A</v>
      </c>
      <c r="I409" s="132" t="e">
        <f>IF($A$404='Andrew-SESSION'!$A$601,INDEX('Andrew-SESSION'!$K$601:$T$608, MATCH("*Military*",'Andrew-SESSION'!$B$601:$B$608,0), MATCH("*5th*",'Andrew-SESSION'!$K$7:$T$7,0)),"")</f>
        <v>#N/A</v>
      </c>
      <c r="J409" s="44" t="e">
        <f>INDEX('Andrew-SESSION'!$L$601:$U$608, MATCH("*Military*",'Andrew-SESSION'!$B$601:$B$608,0), MATCH("*5th*",'Andrew-SESSION'!$K$7:$T$7,0))</f>
        <v>#N/A</v>
      </c>
      <c r="K409" s="131" t="e">
        <f>IF($A$404='Andrew-SESSION'!$A$601,INDEX('Andrew-SESSION'!$K$601:$T$608, MATCH("*Clean *",'Andrew-SESSION'!$B$601:$B$608,0), MATCH("*5th*",'Andrew-SESSION'!$K$7:$T$7,0)),"")</f>
        <v>#N/A</v>
      </c>
      <c r="L409" s="44" t="e">
        <f>INDEX('Andrew-SESSION'!$L$601:$U$608, MATCH("*Clean *",'Andrew-SESSION'!$B$601:$B$608,0), MATCH("*5th*",'Andrew-SESSION'!$K$7:$T$7,0))</f>
        <v>#N/A</v>
      </c>
      <c r="M409" s="131" t="e">
        <f>IF($A$404='Andrew-SESSION'!$A$601,INDEX('Andrew-SESSION'!$K$601:$T$608, MATCH("*Lat Pulldown*",'Andrew-SESSION'!$B$601:$B$608,0), MATCH("*5th*",'Andrew-SESSION'!$K$7:$T$7,0)),"")</f>
        <v>#N/A</v>
      </c>
      <c r="N409" s="44" t="e">
        <f>INDEX('Andrew-SESSION'!$L$601:$U$608, MATCH("*Lat Pulldown*",'Andrew-SESSION'!$B$601:$B$608,0), MATCH("*5th*",'Andrew-SESSION'!$K$7:$T$7,0))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'Andrew-SESSION'!A601</f>
        <v>0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str">
        <f>IF($A$140='Andrew-SESSION'!$A$610,INDEX('Andrew-SESSION'!$K$610:$T$617, MATCH("*1k Row*",'Andrew-SESSION'!$B$610:$B$617,0), MATCH("*1st*",'Andrew-SESSION'!$K$7:$T$7,0)),"")</f>
        <v/>
      </c>
      <c r="P410" s="152" t="str">
        <f>IF($A$140='Andrew-SESSION'!$A$610,INDEX('Andrew-SESSION'!$K$610:$T$617, MATCH("*HIIT*",'Andrew-SESSION'!$B$610:$B$617,0), MATCH("*1st*",'Andrew-SESSION'!$K$7:$T$7,0)),"")</f>
        <v/>
      </c>
      <c r="Q410" s="119" t="e">
        <f>INDEX('Andrew-SESSION'!$L$610:$U$610, MATCH("*HIIT*",'Andrew-SESSION'!$B$610:$B$610,0), MATCH("*1st*",'Andrew-SESSION'!$K$7:$T$7,0))</f>
        <v>#N/A</v>
      </c>
      <c r="R410" s="119">
        <f>'Andrew-SESSION'!U472</f>
        <v>0</v>
      </c>
      <c r="S410" s="116"/>
      <c r="T410" s="116"/>
      <c r="U410" s="120">
        <f>'Andrew-SESSION'!A611</f>
        <v>0</v>
      </c>
      <c r="V410" s="120">
        <f>'Andrew-SESSION'!A612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IF($A$410='Andrew-SESSION'!$A$610,INDEX('Andrew-SESSION'!$K$610:$T$617, MATCH("*Squat*",'Andrew-SESSION'!$B$610:$B$617,0), MATCH("*1st*",'Andrew-SESSION'!$K$7:$T$7,0)),"")</f>
        <v>#N/A</v>
      </c>
      <c r="D411" s="132" t="e">
        <f>INDEX('Andrew-SESSION'!L$610:U$617, MATCH("*Squat*",'Andrew-SESSION'!$B$610:$B$617,0), MATCH("*1st*",'Andrew-SESSION'!K$7:T$7,0))</f>
        <v>#N/A</v>
      </c>
      <c r="E411" s="131" t="e">
        <f>IF($A$410='Andrew-SESSION'!$A$610,INDEX('Andrew-SESSION'!$K$610:$T$617, MATCH("*Deadlift*",'Andrew-SESSION'!$B$610:$B$617,0), MATCH("*1st*",'Andrew-SESSION'!$K$7:$T$7,0)),"")</f>
        <v>#N/A</v>
      </c>
      <c r="F411" s="131" t="e">
        <f>INDEX('Andrew-SESSION'!$L$610:$U$617, MATCH("*Deadlift*",'Andrew-SESSION'!$B$610:$B$617,0), MATCH("*1st*",'Andrew-SESSION'!$K$7:$T$7,0))</f>
        <v>#N/A</v>
      </c>
      <c r="G411" s="131" t="e">
        <f>IF($A$410='Andrew-SESSION'!$A$610,INDEX('Andrew-SESSION'!$K$610:$T$617, MATCH("*Bench Press*",'Andrew-SESSION'!$B$610:$B$617,0), MATCH("*1st*",'Andrew-SESSION'!$K$7:$T$7,0)),"")</f>
        <v>#N/A</v>
      </c>
      <c r="H411" s="131" t="e">
        <f>INDEX('Andrew-SESSION'!$L$610:$U$617, MATCH("*Bench Press*",'Andrew-SESSION'!$B$610:$B$617,0), MATCH("*1st*",'Andrew-SESSION'!$K$7:$T$7,0))</f>
        <v>#N/A</v>
      </c>
      <c r="I411" s="132" t="e">
        <f>IF($A$410='Andrew-SESSION'!$A$610,INDEX('Andrew-SESSION'!$K$610:$T$617, MATCH("*Military*",'Andrew-SESSION'!$B$610:$B$617,0), MATCH("*1st*",'Andrew-SESSION'!$K$7:$T$7,0)),"")</f>
        <v>#N/A</v>
      </c>
      <c r="J411" s="48" t="e">
        <f>INDEX('Andrew-SESSION'!$L$610:$U$617, MATCH("*Military*",'Andrew-SESSION'!$B$610:$B$617,0), MATCH("*1st*",'Andrew-SESSION'!$K$7:$T$7,0))</f>
        <v>#N/A</v>
      </c>
      <c r="K411" s="131" t="e">
        <f>IF($A$410='Andrew-SESSION'!$A$610,INDEX('Andrew-SESSION'!$K$610:$T$617, MATCH("*Clean *",'Andrew-SESSION'!$B$610:$B$617,0), MATCH("*1st*",'Andrew-SESSION'!$K$7:$T$7,0)),"")</f>
        <v>#N/A</v>
      </c>
      <c r="L411" s="48" t="e">
        <f>INDEX('Andrew-SESSION'!$L$610:$U$617, MATCH("*Clean *",'Andrew-SESSION'!$B$610:$B$617,0), MATCH("*1st*",'Andrew-SESSION'!$K$7:$T$7,0))</f>
        <v>#N/A</v>
      </c>
      <c r="M411" s="131" t="e">
        <f>IF($A$410='Andrew-SESSION'!$A$610,INDEX('Andrew-SESSION'!$K$610:$T$617, MATCH("*Lat Pulldown*",'Andrew-SESSION'!$B$610:$B$617,0), MATCH("*1st*",'Andrew-SESSION'!$K$7:$T$7,0)),"")</f>
        <v>#N/A</v>
      </c>
      <c r="N411" s="48" t="e">
        <f>INDEX('Andrew-SESSION'!$L$610:$U$617, MATCH("*Lat Pulldown*",'Andrew-SESSION'!$B$610:$B$617,0), MATCH("*1st*",'Andrew-SESSION'!$K$7:$T$7,0))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IF($A$410='Andrew-SESSION'!$A$610,INDEX('Andrew-SESSION'!$K$610:$T$617, MATCH("*Squat*",'Andrew-SESSION'!$B$610:$B$617,0), MATCH("*2nd*",'Andrew-SESSION'!$K$7:$T$7,0)),"")</f>
        <v>#N/A</v>
      </c>
      <c r="D412" s="132" t="e">
        <f>INDEX('Andrew-SESSION'!L$610:U$617, MATCH("*Squat*",'Andrew-SESSION'!$B$610:$B$617,0), MATCH("*2nd*",'Andrew-SESSION'!K$7:T$7,0))</f>
        <v>#N/A</v>
      </c>
      <c r="E412" s="131" t="e">
        <f>IF($A$410='Andrew-SESSION'!$A$610,INDEX('Andrew-SESSION'!$K$610:$T$617, MATCH("*Deadlift*",'Andrew-SESSION'!$B$610:$B$617,0), MATCH("*2ND*",'Andrew-SESSION'!$K$7:$T$7,0)),"")</f>
        <v>#N/A</v>
      </c>
      <c r="F412" s="131" t="e">
        <f>INDEX('Andrew-SESSION'!$L$610:$U$617, MATCH("*Deadlift*",'Andrew-SESSION'!$B$610:$B$617,0), MATCH("*2nd*",'Andrew-SESSION'!$K$7:$T$7,0))</f>
        <v>#N/A</v>
      </c>
      <c r="G412" s="131" t="e">
        <f>IF($A$410='Andrew-SESSION'!$A$610,INDEX('Andrew-SESSION'!$K$610:$T$617, MATCH("*Bench Press*",'Andrew-SESSION'!$B$610:$B$617,0), MATCH("*2ND*",'Andrew-SESSION'!$K$7:$T$7,0)),"")</f>
        <v>#N/A</v>
      </c>
      <c r="H412" s="131" t="e">
        <f>INDEX('Andrew-SESSION'!$L$610:$U$617, MATCH("*Bench Press*",'Andrew-SESSION'!$B$610:$B$617,0), MATCH("*2nd*",'Andrew-SESSION'!$K$7:$T$7,0))</f>
        <v>#N/A</v>
      </c>
      <c r="I412" s="132" t="e">
        <f>IF($A$410='Andrew-SESSION'!$A$610,INDEX('Andrew-SESSION'!$K$610:$T$617, MATCH("*Military*",'Andrew-SESSION'!$B$610:$B$617,0), MATCH("*2ND*",'Andrew-SESSION'!$K$7:$T$7,0)),"")</f>
        <v>#N/A</v>
      </c>
      <c r="J412" s="44" t="e">
        <f>INDEX('Andrew-SESSION'!$L$610:$U$617, MATCH("*Military*",'Andrew-SESSION'!$B$610:$B$617,0), MATCH("*2nd*",'Andrew-SESSION'!$K$7:$T$7,0))</f>
        <v>#N/A</v>
      </c>
      <c r="K412" s="131" t="e">
        <f>IF($A$410='Andrew-SESSION'!$A$610,INDEX('Andrew-SESSION'!$K$610:$T$617, MATCH("*Clean *",'Andrew-SESSION'!$B$610:$B$617,0), MATCH("*2ND*",'Andrew-SESSION'!$K$7:$T$7,0)),"")</f>
        <v>#N/A</v>
      </c>
      <c r="L412" s="44" t="e">
        <f>INDEX('Andrew-SESSION'!$L$610:$U$617, MATCH("*Clean *",'Andrew-SESSION'!$B$610:$B$617,0), MATCH("*2nd*",'Andrew-SESSION'!$K$7:$T$7,0))</f>
        <v>#N/A</v>
      </c>
      <c r="M412" s="131" t="e">
        <f>IF($A$410='Andrew-SESSION'!$A$610,INDEX('Andrew-SESSION'!$K$610:$T$617, MATCH("*Lat Pulldown*",'Andrew-SESSION'!$B$610:$B$617,0), MATCH("*2ND*",'Andrew-SESSION'!$K$7:$T$7,0)),"")</f>
        <v>#N/A</v>
      </c>
      <c r="N412" s="44" t="e">
        <f>INDEX('Andrew-SESSION'!$L$610:$U$617, MATCH("*Lat Pulldown*",'Andrew-SESSION'!$B$610:$B$617,0), MATCH("*2nd*",'Andrew-SESSION'!$K$7:$T$7,0))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IF($A$410='Andrew-SESSION'!$A$610,INDEX('Andrew-SESSION'!$K$610:$T$617, MATCH("*Squat*",'Andrew-SESSION'!$B$610:$B$617,0), MATCH("*3rd*",'Andrew-SESSION'!$K$7:$T$7,0)),"")</f>
        <v>#N/A</v>
      </c>
      <c r="D413" s="132" t="e">
        <f>INDEX('Andrew-SESSION'!L$610:U$617, MATCH("*Squat*",'Andrew-SESSION'!$B$610:$B$617,0), MATCH("*3rd*",'Andrew-SESSION'!K$7:T$7,0))</f>
        <v>#N/A</v>
      </c>
      <c r="E413" s="131" t="e">
        <f>IF($A$410='Andrew-SESSION'!$A$610,INDEX('Andrew-SESSION'!$K$610:$T$617, MATCH("*Deadlift*",'Andrew-SESSION'!$B$610:$B$617,0), MATCH("*3rd*",'Andrew-SESSION'!$K$7:$T$7,0)),"")</f>
        <v>#N/A</v>
      </c>
      <c r="F413" s="131" t="e">
        <f>INDEX('Andrew-SESSION'!$L$610:$U$617, MATCH("*Deadlift*",'Andrew-SESSION'!$B$610:$B$617,0), MATCH("*3rd*",'Andrew-SESSION'!$K$7:$T$7,0))</f>
        <v>#N/A</v>
      </c>
      <c r="G413" s="131" t="e">
        <f>IF($A$410='Andrew-SESSION'!$A$610,INDEX('Andrew-SESSION'!$K$610:$T$617, MATCH("*Bench Press*",'Andrew-SESSION'!$B$610:$B$617,0), MATCH("*3rd*",'Andrew-SESSION'!$K$7:$T$7,0)),"")</f>
        <v>#N/A</v>
      </c>
      <c r="H413" s="131" t="e">
        <f>INDEX('Andrew-SESSION'!$L$610:$U$617, MATCH("*Bench Press*",'Andrew-SESSION'!$B$610:$B$617,0), MATCH("*3rd*",'Andrew-SESSION'!$K$7:$T$7,0))</f>
        <v>#N/A</v>
      </c>
      <c r="I413" s="132" t="e">
        <f>IF($A$410='Andrew-SESSION'!$A$610,INDEX('Andrew-SESSION'!$K$610:$T$617, MATCH("*Military*",'Andrew-SESSION'!$B$610:$B$617,0), MATCH("*3rd*",'Andrew-SESSION'!$K$7:$T$7,0)),"")</f>
        <v>#N/A</v>
      </c>
      <c r="J413" s="44" t="e">
        <f>INDEX('Andrew-SESSION'!$L$610:$U$617, MATCH("*Military*",'Andrew-SESSION'!$B$610:$B$617,0), MATCH("*3rd*",'Andrew-SESSION'!$K$7:$T$7,0))</f>
        <v>#N/A</v>
      </c>
      <c r="K413" s="131" t="e">
        <f>IF($A$410='Andrew-SESSION'!$A$610,INDEX('Andrew-SESSION'!$K$610:$T$617, MATCH("*Clean *",'Andrew-SESSION'!$B$610:$B$617,0), MATCH("*3rd*",'Andrew-SESSION'!$K$7:$T$7,0)),"")</f>
        <v>#N/A</v>
      </c>
      <c r="L413" s="44" t="e">
        <f>INDEX('Andrew-SESSION'!$L$610:$U$617, MATCH("*Clean *",'Andrew-SESSION'!$B$610:$B$617,0), MATCH("*3rd*",'Andrew-SESSION'!$K$7:$T$7,0))</f>
        <v>#N/A</v>
      </c>
      <c r="M413" s="131" t="e">
        <f>IF($A$410='Andrew-SESSION'!$A$610,INDEX('Andrew-SESSION'!$K$610:$T$617, MATCH("*Lat Pulldown*",'Andrew-SESSION'!$B$610:$B$617,0), MATCH("*3rd*",'Andrew-SESSION'!$K$7:$T$7,0)),"")</f>
        <v>#N/A</v>
      </c>
      <c r="N413" s="44" t="e">
        <f>INDEX('Andrew-SESSION'!$L$610:$U$617, MATCH("*Lat Pulldown*",'Andrew-SESSION'!$B$610:$B$617,0), MATCH("*3rd*",'Andrew-SESSION'!$K$7:$T$7,0))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IF($A$410='Andrew-SESSION'!$A$610,INDEX('Andrew-SESSION'!$K$610:$T$617, MATCH("*Squat*",'Andrew-SESSION'!$B$610:$B$617,0), MATCH("*4th*",'Andrew-SESSION'!$K$7:$T$7,0)),"")</f>
        <v>#N/A</v>
      </c>
      <c r="D414" s="132" t="e">
        <f>INDEX('Andrew-SESSION'!L$610:U$617, MATCH("*Squat*",'Andrew-SESSION'!$B$610:$B$617,0), MATCH("*4th*",'Andrew-SESSION'!K$7:T$7,0))</f>
        <v>#N/A</v>
      </c>
      <c r="E414" s="131" t="e">
        <f>IF($A$410='Andrew-SESSION'!$A$610,INDEX('Andrew-SESSION'!$K$610:$T$617, MATCH("*Deadlift*",'Andrew-SESSION'!$B$610:$B$617,0), MATCH("*4th*",'Andrew-SESSION'!$K$7:$T$7,0)),"")</f>
        <v>#N/A</v>
      </c>
      <c r="F414" s="131" t="e">
        <f>INDEX('Andrew-SESSION'!$L$610:$U$617, MATCH("*Deadlift*",'Andrew-SESSION'!$B$610:$B$617,0), MATCH("*4th*",'Andrew-SESSION'!$K$7:$T$7,0))</f>
        <v>#N/A</v>
      </c>
      <c r="G414" s="131" t="e">
        <f>IF($A$410='Andrew-SESSION'!$A$610,INDEX('Andrew-SESSION'!$K$610:$T$617, MATCH("*Bench Press*",'Andrew-SESSION'!$B$610:$B$617,0), MATCH("*4th*",'Andrew-SESSION'!$K$7:$T$7,0)),"")</f>
        <v>#N/A</v>
      </c>
      <c r="H414" s="131" t="e">
        <f>INDEX('Andrew-SESSION'!$L$610:$U$617, MATCH("*Bench Press*",'Andrew-SESSION'!$B$610:$B$617,0), MATCH("*4th*",'Andrew-SESSION'!$K$7:$T$7,0))</f>
        <v>#N/A</v>
      </c>
      <c r="I414" s="132" t="e">
        <f>IF($A$410='Andrew-SESSION'!$A$610,INDEX('Andrew-SESSION'!$K$610:$T$617, MATCH("*Military*",'Andrew-SESSION'!$B$610:$B$617,0), MATCH("*4th*",'Andrew-SESSION'!$K$7:$T$7,0)),"")</f>
        <v>#N/A</v>
      </c>
      <c r="J414" s="44" t="e">
        <f>INDEX('Andrew-SESSION'!$L$610:$U$617, MATCH("*Military*",'Andrew-SESSION'!$B$610:$B$617,0), MATCH("*4th*",'Andrew-SESSION'!$K$7:$T$7,0))</f>
        <v>#N/A</v>
      </c>
      <c r="K414" s="131" t="e">
        <f>IF($A$410='Andrew-SESSION'!$A$610,INDEX('Andrew-SESSION'!$K$610:$T$617, MATCH("*Clean *",'Andrew-SESSION'!$B$610:$B$617,0), MATCH("*4th*",'Andrew-SESSION'!$K$7:$T$7,0)),"")</f>
        <v>#N/A</v>
      </c>
      <c r="L414" s="44" t="e">
        <f>INDEX('Andrew-SESSION'!$L$610:$U$617, MATCH("*Clean *",'Andrew-SESSION'!$B$610:$B$617,0), MATCH("*4th*",'Andrew-SESSION'!$K$7:$T$7,0))</f>
        <v>#N/A</v>
      </c>
      <c r="M414" s="131" t="e">
        <f>IF($A$410='Andrew-SESSION'!$A$610,INDEX('Andrew-SESSION'!$K$610:$T$617, MATCH("*Lat Pulldown*",'Andrew-SESSION'!$B$610:$B$617,0), MATCH("*4th*",'Andrew-SESSION'!$K$7:$T$7,0)),"")</f>
        <v>#N/A</v>
      </c>
      <c r="N414" s="44" t="e">
        <f>INDEX('Andrew-SESSION'!$L$610:$U$617, MATCH("*Lat Pulldown*",'Andrew-SESSION'!$B$610:$B$617,0), MATCH("*4th*",'Andrew-SESSION'!$K$7:$T$7,0))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IF($A$410='Andrew-SESSION'!$A$610,INDEX('Andrew-SESSION'!$K$610:$T$617, MATCH("*Squat*",'Andrew-SESSION'!$B$610:$B$617,0), MATCH("*5th*",'Andrew-SESSION'!$K$7:$T$7,0)),"")</f>
        <v>#N/A</v>
      </c>
      <c r="D415" s="132" t="e">
        <f>INDEX('Andrew-SESSION'!L$610:U$617, MATCH("*Squat*",'Andrew-SESSION'!$B$610:$B$617,0), MATCH("*5th*",'Andrew-SESSION'!K$7:T$7,0))</f>
        <v>#N/A</v>
      </c>
      <c r="E415" s="131" t="e">
        <f>IF($A$410='Andrew-SESSION'!$A$610,INDEX('Andrew-SESSION'!$K$610:$T$617, MATCH("*Deadlift*",'Andrew-SESSION'!$B$610:$B$617,0), MATCH("*5th*",'Andrew-SESSION'!$K$7:$T$7,0)),"")</f>
        <v>#N/A</v>
      </c>
      <c r="F415" s="131" t="e">
        <f>INDEX('Andrew-SESSION'!$L$610:$U$617, MATCH("*Deadlift*",'Andrew-SESSION'!$B$610:$B$617,0), MATCH("*5th*",'Andrew-SESSION'!$K$7:$T$7,0))</f>
        <v>#N/A</v>
      </c>
      <c r="G415" s="131" t="e">
        <f>IF($A$410='Andrew-SESSION'!$A$610,INDEX('Andrew-SESSION'!$K$610:$T$617, MATCH("*Bench Press*",'Andrew-SESSION'!$B$610:$B$617,0), MATCH("*5th*",'Andrew-SESSION'!$K$7:$T$7,0)),"")</f>
        <v>#N/A</v>
      </c>
      <c r="H415" s="131" t="e">
        <f>INDEX('Andrew-SESSION'!$L$610:$U$617, MATCH("*Bench Press*",'Andrew-SESSION'!$B$610:$B$617,0), MATCH("*5th*",'Andrew-SESSION'!$K$7:$T$7,0))</f>
        <v>#N/A</v>
      </c>
      <c r="I415" s="132" t="e">
        <f>IF($A$410='Andrew-SESSION'!$A$610,INDEX('Andrew-SESSION'!$K$610:$T$617, MATCH("*Military*",'Andrew-SESSION'!$B$610:$B$617,0), MATCH("*5th*",'Andrew-SESSION'!$K$7:$T$7,0)),"")</f>
        <v>#N/A</v>
      </c>
      <c r="J415" s="44" t="e">
        <f>INDEX('Andrew-SESSION'!$L$610:$U$617, MATCH("*Military*",'Andrew-SESSION'!$B$610:$B$617,0), MATCH("*5th*",'Andrew-SESSION'!$K$7:$T$7,0))</f>
        <v>#N/A</v>
      </c>
      <c r="K415" s="131" t="e">
        <f>IF($A$410='Andrew-SESSION'!$A$610,INDEX('Andrew-SESSION'!$K$610:$T$617, MATCH("*Clean *",'Andrew-SESSION'!$B$610:$B$617,0), MATCH("*5th*",'Andrew-SESSION'!$K$7:$T$7,0)),"")</f>
        <v>#N/A</v>
      </c>
      <c r="L415" s="44" t="e">
        <f>INDEX('Andrew-SESSION'!$L$610:$U$617, MATCH("*Clean *",'Andrew-SESSION'!$B$610:$B$617,0), MATCH("*5th*",'Andrew-SESSION'!$K$7:$T$7,0))</f>
        <v>#N/A</v>
      </c>
      <c r="M415" s="131" t="e">
        <f>IF($A$410='Andrew-SESSION'!$A$610,INDEX('Andrew-SESSION'!$K$610:$T$617, MATCH("*Lat Pulldown*",'Andrew-SESSION'!$B$610:$B$617,0), MATCH("*5th*",'Andrew-SESSION'!$K$7:$T$7,0)),"")</f>
        <v>#N/A</v>
      </c>
      <c r="N415" s="44" t="e">
        <f>INDEX('Andrew-SESSION'!$L$610:$U$617, MATCH("*Lat Pulldown*",'Andrew-SESSION'!$B$610:$B$617,0), MATCH("*5th*",'Andrew-SESSION'!$K$7:$T$7,0))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'Andrew-SESSION'!A610</f>
        <v>0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str">
        <f>IF($A$140='Andrew-SESSION'!$A$610,INDEX('Andrew-SESSION'!$K$610:$T$626, MATCH("*1k Row*",'Andrew-SESSION'!$B$610:$B$626,0), MATCH("*1st*",'Andrew-SESSION'!$K$7:$T$7,0)),"")</f>
        <v/>
      </c>
      <c r="P416" s="152" t="str">
        <f>IF($A$140='Andrew-SESSION'!$A$610,INDEX('Andrew-SESSION'!$K$610:$T$626, MATCH("*HIIT*",'Andrew-SESSION'!$B$610:$B$626,0), MATCH("*1st*",'Andrew-SESSION'!$K$7:$T$7,0)),"")</f>
        <v/>
      </c>
      <c r="Q416" s="119" t="e">
        <f>INDEX('Andrew-SESSION'!$L$610:$U$619, MATCH("*HIIT*",'Andrew-SESSION'!$B$610:$B$619,0), MATCH("*1st*",'Andrew-SESSION'!$K$7:$T$7,0))</f>
        <v>#N/A</v>
      </c>
      <c r="R416" s="119">
        <f>'Andrew-SESSION'!U478</f>
        <v>0</v>
      </c>
      <c r="S416" s="116"/>
      <c r="T416" s="116"/>
      <c r="U416" s="120">
        <f>'Andrew-SESSION'!A620</f>
        <v>0</v>
      </c>
      <c r="V416" s="120">
        <f>'Andrew-SESSION'!A621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IF($A$416='Andrew-SESSION'!$A$619,INDEX('Andrew-SESSION'!$K$619:$T$626, MATCH("*Squat*",'Andrew-SESSION'!$B$619:$B$626,0), MATCH("*1st*",'Andrew-SESSION'!$K$7:$T$7,0)),"")</f>
        <v>#N/A</v>
      </c>
      <c r="D417" s="132" t="e">
        <f>INDEX('Andrew-SESSION'!L$619:U$626, MATCH("*Squat*",'Andrew-SESSION'!$B$619:$B$626,0), MATCH("*1st*",'Andrew-SESSION'!K$7:T$7,0))</f>
        <v>#N/A</v>
      </c>
      <c r="E417" s="131" t="e">
        <f>IF($A$416='Andrew-SESSION'!$A$619,INDEX('Andrew-SESSION'!$K$619:$T$626, MATCH("*Deadlift*",'Andrew-SESSION'!$B$619:$B$626,0), MATCH("*1st*",'Andrew-SESSION'!$K$7:$T$7,0)),"")</f>
        <v>#N/A</v>
      </c>
      <c r="F417" s="131" t="e">
        <f>INDEX('Andrew-SESSION'!$L$619:$U$626, MATCH("*Deadlift*",'Andrew-SESSION'!$B$619:$B$626,0), MATCH("*1st*",'Andrew-SESSION'!$K$7:$T$7,0))</f>
        <v>#N/A</v>
      </c>
      <c r="G417" s="131" t="e">
        <f>IF($A$416='Andrew-SESSION'!$A$619,INDEX('Andrew-SESSION'!$K$619:$T$626, MATCH("*Bench Press*",'Andrew-SESSION'!$B$619:$B$626,0), MATCH("*1st*",'Andrew-SESSION'!$K$7:$T$7,0)),"")</f>
        <v>#N/A</v>
      </c>
      <c r="H417" s="131" t="e">
        <f>INDEX('Andrew-SESSION'!$L$619:$U$626, MATCH("*Bench Press*",'Andrew-SESSION'!$B$619:$B$626,0), MATCH("*1st*",'Andrew-SESSION'!$K$7:$T$7,0))</f>
        <v>#N/A</v>
      </c>
      <c r="I417" s="132" t="e">
        <f>IF($A$416='Andrew-SESSION'!$A$619,INDEX('Andrew-SESSION'!$K$619:$T$626, MATCH("*Military*",'Andrew-SESSION'!$B$619:$B$626,0), MATCH("*1st*",'Andrew-SESSION'!$K$7:$T$7,0)),"")</f>
        <v>#N/A</v>
      </c>
      <c r="J417" s="48" t="e">
        <f>INDEX('Andrew-SESSION'!$L$619:$U$626, MATCH("*Military*",'Andrew-SESSION'!$B$619:$B$626,0), MATCH("*1st*",'Andrew-SESSION'!$K$7:$T$7,0))</f>
        <v>#N/A</v>
      </c>
      <c r="K417" s="131" t="e">
        <f>IF($A$416='Andrew-SESSION'!$A$619,INDEX('Andrew-SESSION'!$K$619:$T$626, MATCH("*Clean *",'Andrew-SESSION'!$B$619:$B$626,0), MATCH("*1st*",'Andrew-SESSION'!$K$7:$T$7,0)),"")</f>
        <v>#N/A</v>
      </c>
      <c r="L417" s="48" t="e">
        <f>INDEX('Andrew-SESSION'!$L$619:$U$626, MATCH("*Clean *",'Andrew-SESSION'!$B$619:$B$626,0), MATCH("*1st*",'Andrew-SESSION'!$K$7:$T$7,0))</f>
        <v>#N/A</v>
      </c>
      <c r="M417" s="131" t="e">
        <f>IF($A$416='Andrew-SESSION'!$A$619,INDEX('Andrew-SESSION'!$K$619:$T$626, MATCH("*Lat Pulldown*",'Andrew-SESSION'!$B$619:$B$626,0), MATCH("*1st*",'Andrew-SESSION'!$K$7:$T$7,0)),"")</f>
        <v>#N/A</v>
      </c>
      <c r="N417" s="48" t="e">
        <f>INDEX('Andrew-SESSION'!$L$619:$U$626, MATCH("*Lat Pulldown*",'Andrew-SESSION'!$B$619:$B$626,0), MATCH("*1st*",'Andrew-SESSION'!$K$7:$T$7,0))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IF($A$416='Andrew-SESSION'!$A$619,INDEX('Andrew-SESSION'!$K$619:$T$626, MATCH("*Squat*",'Andrew-SESSION'!$B$619:$B$626,0), MATCH("*2nd*",'Andrew-SESSION'!$K$7:$T$7,0)),"")</f>
        <v>#N/A</v>
      </c>
      <c r="D418" s="132" t="e">
        <f>INDEX('Andrew-SESSION'!L$619:U$626, MATCH("*Squat*",'Andrew-SESSION'!$B$619:$B$626,0), MATCH("*2nd*",'Andrew-SESSION'!K$7:T$7,0))</f>
        <v>#N/A</v>
      </c>
      <c r="E418" s="131" t="e">
        <f>IF($A$416='Andrew-SESSION'!$A$619,INDEX('Andrew-SESSION'!$K$619:$T$626, MATCH("*Deadlift*",'Andrew-SESSION'!$B$619:$B$626,0), MATCH("*2ND*",'Andrew-SESSION'!$K$7:$T$7,0)),"")</f>
        <v>#N/A</v>
      </c>
      <c r="F418" s="131" t="e">
        <f>INDEX('Andrew-SESSION'!$L$619:$U$626, MATCH("*Deadlift*",'Andrew-SESSION'!$B$619:$B$626,0), MATCH("*2nd*",'Andrew-SESSION'!$K$7:$T$7,0))</f>
        <v>#N/A</v>
      </c>
      <c r="G418" s="131" t="e">
        <f>IF($A$416='Andrew-SESSION'!$A$619,INDEX('Andrew-SESSION'!$K$619:$T$626, MATCH("*Bench Press*",'Andrew-SESSION'!$B$619:$B$626,0), MATCH("*2ND*",'Andrew-SESSION'!$K$7:$T$7,0)),"")</f>
        <v>#N/A</v>
      </c>
      <c r="H418" s="131" t="e">
        <f>INDEX('Andrew-SESSION'!$L$619:$U$626, MATCH("*Bench Press*",'Andrew-SESSION'!$B$619:$B$626,0), MATCH("*2nd*",'Andrew-SESSION'!$K$7:$T$7,0))</f>
        <v>#N/A</v>
      </c>
      <c r="I418" s="132" t="e">
        <f>IF($A$416='Andrew-SESSION'!$A$619,INDEX('Andrew-SESSION'!$K$619:$T$626, MATCH("*Military*",'Andrew-SESSION'!$B$619:$B$626,0), MATCH("*2ND*",'Andrew-SESSION'!$K$7:$T$7,0)),"")</f>
        <v>#N/A</v>
      </c>
      <c r="J418" s="44" t="e">
        <f>INDEX('Andrew-SESSION'!$L$619:$U$626, MATCH("*Military*",'Andrew-SESSION'!$B$619:$B$626,0), MATCH("*2nd*",'Andrew-SESSION'!$K$7:$T$7,0))</f>
        <v>#N/A</v>
      </c>
      <c r="K418" s="131" t="e">
        <f>IF($A$416='Andrew-SESSION'!$A$619,INDEX('Andrew-SESSION'!$K$619:$T$626, MATCH("*Clean *",'Andrew-SESSION'!$B$619:$B$626,0), MATCH("*2ND*",'Andrew-SESSION'!$K$7:$T$7,0)),"")</f>
        <v>#N/A</v>
      </c>
      <c r="L418" s="44" t="e">
        <f>INDEX('Andrew-SESSION'!$L$619:$U$626, MATCH("*Clean *",'Andrew-SESSION'!$B$619:$B$626,0), MATCH("*2nd*",'Andrew-SESSION'!$K$7:$T$7,0))</f>
        <v>#N/A</v>
      </c>
      <c r="M418" s="131" t="e">
        <f>IF($A$416='Andrew-SESSION'!$A$619,INDEX('Andrew-SESSION'!$K$619:$T$626, MATCH("*Lat Pulldown*",'Andrew-SESSION'!$B$619:$B$626,0), MATCH("*2ND*",'Andrew-SESSION'!$K$7:$T$7,0)),"")</f>
        <v>#N/A</v>
      </c>
      <c r="N418" s="44" t="e">
        <f>INDEX('Andrew-SESSION'!$L$619:$U$626, MATCH("*Lat Pulldown*",'Andrew-SESSION'!$B$619:$B$626,0), MATCH("*2nd*",'Andrew-SESSION'!$K$7:$T$7,0))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IF($A$416='Andrew-SESSION'!$A$619,INDEX('Andrew-SESSION'!$K$619:$T$626, MATCH("*Squat*",'Andrew-SESSION'!$B$619:$B$626,0), MATCH("*3rd*",'Andrew-SESSION'!$K$7:$T$7,0)),"")</f>
        <v>#N/A</v>
      </c>
      <c r="D419" s="132" t="e">
        <f>INDEX('Andrew-SESSION'!L$619:U$626, MATCH("*Squat*",'Andrew-SESSION'!$B$619:$B$626,0), MATCH("*3rd*",'Andrew-SESSION'!K$7:T$7,0))</f>
        <v>#N/A</v>
      </c>
      <c r="E419" s="131" t="e">
        <f>IF($A$416='Andrew-SESSION'!$A$619,INDEX('Andrew-SESSION'!$K$619:$T$626, MATCH("*Deadlift*",'Andrew-SESSION'!$B$619:$B$626,0), MATCH("*3rd*",'Andrew-SESSION'!$K$7:$T$7,0)),"")</f>
        <v>#N/A</v>
      </c>
      <c r="F419" s="131" t="e">
        <f>INDEX('Andrew-SESSION'!$L$619:$U$626, MATCH("*Deadlift*",'Andrew-SESSION'!$B$619:$B$626,0), MATCH("*3rd*",'Andrew-SESSION'!$K$7:$T$7,0))</f>
        <v>#N/A</v>
      </c>
      <c r="G419" s="131" t="e">
        <f>IF($A$416='Andrew-SESSION'!$A$619,INDEX('Andrew-SESSION'!$K$619:$T$626, MATCH("*Bench Press*",'Andrew-SESSION'!$B$619:$B$626,0), MATCH("*3rd*",'Andrew-SESSION'!$K$7:$T$7,0)),"")</f>
        <v>#N/A</v>
      </c>
      <c r="H419" s="131" t="e">
        <f>INDEX('Andrew-SESSION'!$L$619:$U$626, MATCH("*Bench Press*",'Andrew-SESSION'!$B$619:$B$626,0), MATCH("*3rd*",'Andrew-SESSION'!$K$7:$T$7,0))</f>
        <v>#N/A</v>
      </c>
      <c r="I419" s="132" t="e">
        <f>IF($A$416='Andrew-SESSION'!$A$619,INDEX('Andrew-SESSION'!$K$619:$T$626, MATCH("*Military*",'Andrew-SESSION'!$B$619:$B$626,0), MATCH("*3rd*",'Andrew-SESSION'!$K$7:$T$7,0)),"")</f>
        <v>#N/A</v>
      </c>
      <c r="J419" s="44" t="e">
        <f>INDEX('Andrew-SESSION'!$L$619:$U$626, MATCH("*Military*",'Andrew-SESSION'!$B$619:$B$626,0), MATCH("*3rd*",'Andrew-SESSION'!$K$7:$T$7,0))</f>
        <v>#N/A</v>
      </c>
      <c r="K419" s="131" t="e">
        <f>IF($A$416='Andrew-SESSION'!$A$619,INDEX('Andrew-SESSION'!$K$619:$T$626, MATCH("*Clean *",'Andrew-SESSION'!$B$619:$B$626,0), MATCH("*3rd*",'Andrew-SESSION'!$K$7:$T$7,0)),"")</f>
        <v>#N/A</v>
      </c>
      <c r="L419" s="44" t="e">
        <f>INDEX('Andrew-SESSION'!$L$619:$U$626, MATCH("*Clean *",'Andrew-SESSION'!$B$619:$B$626,0), MATCH("*3rd*",'Andrew-SESSION'!$K$7:$T$7,0))</f>
        <v>#N/A</v>
      </c>
      <c r="M419" s="131" t="e">
        <f>IF($A$416='Andrew-SESSION'!$A$619,INDEX('Andrew-SESSION'!$K$619:$T$626, MATCH("*Lat Pulldown*",'Andrew-SESSION'!$B$619:$B$626,0), MATCH("*3rd*",'Andrew-SESSION'!$K$7:$T$7,0)),"")</f>
        <v>#N/A</v>
      </c>
      <c r="N419" s="44" t="e">
        <f>INDEX('Andrew-SESSION'!$L$619:$U$626, MATCH("*Lat Pulldown*",'Andrew-SESSION'!$B$619:$B$626,0), MATCH("*3rd*",'Andrew-SESSION'!$K$7:$T$7,0))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IF($A$416='Andrew-SESSION'!$A$619,INDEX('Andrew-SESSION'!$K$619:$T$626, MATCH("*Squat*",'Andrew-SESSION'!$B$619:$B$626,0), MATCH("*4th*",'Andrew-SESSION'!$K$7:$T$7,0)),"")</f>
        <v>#N/A</v>
      </c>
      <c r="D420" s="132" t="e">
        <f>INDEX('Andrew-SESSION'!L$619:U$626, MATCH("*Squat*",'Andrew-SESSION'!$B$619:$B$626,0), MATCH("*4th*",'Andrew-SESSION'!K$7:T$7,0))</f>
        <v>#N/A</v>
      </c>
      <c r="E420" s="131" t="e">
        <f>IF($A$416='Andrew-SESSION'!$A$619,INDEX('Andrew-SESSION'!$K$619:$T$626, MATCH("*Deadlift*",'Andrew-SESSION'!$B$619:$B$626,0), MATCH("*4th*",'Andrew-SESSION'!$K$7:$T$7,0)),"")</f>
        <v>#N/A</v>
      </c>
      <c r="F420" s="131" t="e">
        <f>INDEX('Andrew-SESSION'!$L$619:$U$626, MATCH("*Deadlift*",'Andrew-SESSION'!$B$619:$B$626,0), MATCH("*4th*",'Andrew-SESSION'!$K$7:$T$7,0))</f>
        <v>#N/A</v>
      </c>
      <c r="G420" s="131" t="e">
        <f>IF($A$416='Andrew-SESSION'!$A$619,INDEX('Andrew-SESSION'!$K$619:$T$626, MATCH("*Bench Press*",'Andrew-SESSION'!$B$619:$B$626,0), MATCH("*4th*",'Andrew-SESSION'!$K$7:$T$7,0)),"")</f>
        <v>#N/A</v>
      </c>
      <c r="H420" s="131" t="e">
        <f>INDEX('Andrew-SESSION'!$L$619:$U$626, MATCH("*Bench Press*",'Andrew-SESSION'!$B$619:$B$626,0), MATCH("*4th*",'Andrew-SESSION'!$K$7:$T$7,0))</f>
        <v>#N/A</v>
      </c>
      <c r="I420" s="132" t="e">
        <f>IF($A$416='Andrew-SESSION'!$A$619,INDEX('Andrew-SESSION'!$K$619:$T$626, MATCH("*Military*",'Andrew-SESSION'!$B$619:$B$626,0), MATCH("*4th*",'Andrew-SESSION'!$K$7:$T$7,0)),"")</f>
        <v>#N/A</v>
      </c>
      <c r="J420" s="44" t="e">
        <f>INDEX('Andrew-SESSION'!$L$619:$U$626, MATCH("*Military*",'Andrew-SESSION'!$B$619:$B$626,0), MATCH("*4th*",'Andrew-SESSION'!$K$7:$T$7,0))</f>
        <v>#N/A</v>
      </c>
      <c r="K420" s="131" t="e">
        <f>IF($A$416='Andrew-SESSION'!$A$619,INDEX('Andrew-SESSION'!$K$619:$T$626, MATCH("*Clean *",'Andrew-SESSION'!$B$619:$B$626,0), MATCH("*4th*",'Andrew-SESSION'!$K$7:$T$7,0)),"")</f>
        <v>#N/A</v>
      </c>
      <c r="L420" s="44" t="e">
        <f>INDEX('Andrew-SESSION'!$L$619:$U$626, MATCH("*Clean *",'Andrew-SESSION'!$B$619:$B$626,0), MATCH("*4th*",'Andrew-SESSION'!$K$7:$T$7,0))</f>
        <v>#N/A</v>
      </c>
      <c r="M420" s="131" t="e">
        <f>IF($A$416='Andrew-SESSION'!$A$619,INDEX('Andrew-SESSION'!$K$619:$T$626, MATCH("*Lat Pulldown*",'Andrew-SESSION'!$B$619:$B$626,0), MATCH("*4th*",'Andrew-SESSION'!$K$7:$T$7,0)),"")</f>
        <v>#N/A</v>
      </c>
      <c r="N420" s="44" t="e">
        <f>INDEX('Andrew-SESSION'!$L$619:$U$626, MATCH("*Lat Pulldown*",'Andrew-SESSION'!$B$619:$B$626,0), MATCH("*4th*",'Andrew-SESSION'!$K$7:$T$7,0))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IF($A$416='Andrew-SESSION'!$A$619,INDEX('Andrew-SESSION'!$K$619:$T$626, MATCH("*Squat*",'Andrew-SESSION'!$B$619:$B$626,0), MATCH("*5th*",'Andrew-SESSION'!$K$7:$T$7,0)),"")</f>
        <v>#N/A</v>
      </c>
      <c r="D421" s="132" t="e">
        <f>INDEX('Andrew-SESSION'!L$619:U$626, MATCH("*Squat*",'Andrew-SESSION'!$B$619:$B$626,0), MATCH("*5th*",'Andrew-SESSION'!K$7:T$7,0))</f>
        <v>#N/A</v>
      </c>
      <c r="E421" s="131" t="e">
        <f>IF($A$416='Andrew-SESSION'!$A$619,INDEX('Andrew-SESSION'!$K$619:$T$626, MATCH("*Deadlift*",'Andrew-SESSION'!$B$619:$B$626,0), MATCH("*5th*",'Andrew-SESSION'!$K$7:$T$7,0)),"")</f>
        <v>#N/A</v>
      </c>
      <c r="F421" s="131" t="e">
        <f>INDEX('Andrew-SESSION'!$L$619:$U$626, MATCH("*Deadlift*",'Andrew-SESSION'!$B$619:$B$626,0), MATCH("*5th*",'Andrew-SESSION'!$K$7:$T$7,0))</f>
        <v>#N/A</v>
      </c>
      <c r="G421" s="131" t="e">
        <f>IF($A$416='Andrew-SESSION'!$A$619,INDEX('Andrew-SESSION'!$K$619:$T$626, MATCH("*Bench Press*",'Andrew-SESSION'!$B$619:$B$626,0), MATCH("*5th*",'Andrew-SESSION'!$K$7:$T$7,0)),"")</f>
        <v>#N/A</v>
      </c>
      <c r="H421" s="131" t="e">
        <f>INDEX('Andrew-SESSION'!$L$619:$U$626, MATCH("*Bench Press*",'Andrew-SESSION'!$B$619:$B$626,0), MATCH("*5th*",'Andrew-SESSION'!$K$7:$T$7,0))</f>
        <v>#N/A</v>
      </c>
      <c r="I421" s="132" t="e">
        <f>IF($A$416='Andrew-SESSION'!$A$619,INDEX('Andrew-SESSION'!$K$619:$T$626, MATCH("*Military*",'Andrew-SESSION'!$B$619:$B$626,0), MATCH("*5th*",'Andrew-SESSION'!$K$7:$T$7,0)),"")</f>
        <v>#N/A</v>
      </c>
      <c r="J421" s="44" t="e">
        <f>INDEX('Andrew-SESSION'!$L$619:$U$626, MATCH("*Military*",'Andrew-SESSION'!$B$619:$B$626,0), MATCH("*5th*",'Andrew-SESSION'!$K$7:$T$7,0))</f>
        <v>#N/A</v>
      </c>
      <c r="K421" s="131" t="e">
        <f>IF($A$416='Andrew-SESSION'!$A$619,INDEX('Andrew-SESSION'!$K$619:$T$626, MATCH("*Clean *",'Andrew-SESSION'!$B$619:$B$626,0), MATCH("*5th*",'Andrew-SESSION'!$K$7:$T$7,0)),"")</f>
        <v>#N/A</v>
      </c>
      <c r="L421" s="44" t="e">
        <f>INDEX('Andrew-SESSION'!$L$619:$U$626, MATCH("*Clean *",'Andrew-SESSION'!$B$619:$B$626,0), MATCH("*5th*",'Andrew-SESSION'!$K$7:$T$7,0))</f>
        <v>#N/A</v>
      </c>
      <c r="M421" s="131" t="e">
        <f>IF($A$416='Andrew-SESSION'!$A$619,INDEX('Andrew-SESSION'!$K$619:$T$626, MATCH("*Lat Pulldown*",'Andrew-SESSION'!$B$619:$B$626,0), MATCH("*5th*",'Andrew-SESSION'!$K$7:$T$7,0)),"")</f>
        <v>#N/A</v>
      </c>
      <c r="N421" s="44" t="e">
        <f>INDEX('Andrew-SESSION'!$L$619:$U$626, MATCH("*Lat Pulldown*",'Andrew-SESSION'!$B$619:$B$626,0), MATCH("*5th*",'Andrew-SESSION'!$K$7:$T$7,0))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'Andrew-SESSION'!A619</f>
        <v>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str">
        <f>IF($A$140='Andrew-SESSION'!$A$628,INDEX('Andrew-SESSION'!$K$628:$T$635, MATCH("*1k Row*",'Andrew-SESSION'!$B$628:$B$635,0), MATCH("*1st*",'Andrew-SESSION'!$K$7:$T$7,0)),"")</f>
        <v/>
      </c>
      <c r="P422" s="152" t="str">
        <f>IF($A$140='Andrew-SESSION'!$A$628,INDEX('Andrew-SESSION'!$K$628:$T$635, MATCH("*HIIT*",'Andrew-SESSION'!$B$628:$B$635,0), MATCH("*1st*",'Andrew-SESSION'!$K$7:$T$7,0)),"")</f>
        <v/>
      </c>
      <c r="Q422" s="119" t="e">
        <f>INDEX('Andrew-SESSION'!$L$628:$U$628, MATCH("*HIIT*",'Andrew-SESSION'!$B$628:$B$628,0), MATCH("*1st*",'Andrew-SESSION'!$K$7:$T$7,0))</f>
        <v>#N/A</v>
      </c>
      <c r="R422" s="119">
        <f>'Andrew-SESSION'!U484</f>
        <v>0</v>
      </c>
      <c r="S422" s="116"/>
      <c r="T422" s="116"/>
      <c r="U422" s="120">
        <f>'Andrew-SESSION'!A629</f>
        <v>0</v>
      </c>
      <c r="V422" s="120">
        <f>'Andrew-SESSION'!A630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IF($A$422='Andrew-SESSION'!$A$628,INDEX('Andrew-SESSION'!$K$628:$T$635, MATCH("*Squat*",'Andrew-SESSION'!$B$628:$B$635,0), MATCH("*1st*",'Andrew-SESSION'!$K$7:$T$7,0)),"")</f>
        <v>#N/A</v>
      </c>
      <c r="D423" s="132" t="e">
        <f>INDEX('Andrew-SESSION'!L$628:U$635, MATCH("*Squat*",'Andrew-SESSION'!$B$628:$B$635,0), MATCH("*1st*",'Andrew-SESSION'!K$7:T$7,0))</f>
        <v>#N/A</v>
      </c>
      <c r="E423" s="131" t="e">
        <f>IF($A$422='Andrew-SESSION'!$A$628,INDEX('Andrew-SESSION'!$K$628:$T$635, MATCH("*Deadlift*",'Andrew-SESSION'!$B$628:$B$635,0), MATCH("*1st*",'Andrew-SESSION'!$K$7:$T$7,0)),"")</f>
        <v>#N/A</v>
      </c>
      <c r="F423" s="131" t="e">
        <f>INDEX('Andrew-SESSION'!$L$628:$U$635, MATCH("*Deadlift*",'Andrew-SESSION'!$B$628:$B$635,0), MATCH("*1st*",'Andrew-SESSION'!$K$7:$T$7,0))</f>
        <v>#N/A</v>
      </c>
      <c r="G423" s="131" t="e">
        <f>IF($A$422='Andrew-SESSION'!$A$628,INDEX('Andrew-SESSION'!$K$628:$T$635, MATCH("*Bench Press*",'Andrew-SESSION'!$B$628:$B$635,0), MATCH("*1st*",'Andrew-SESSION'!$K$7:$T$7,0)),"")</f>
        <v>#N/A</v>
      </c>
      <c r="H423" s="131" t="e">
        <f>INDEX('Andrew-SESSION'!$L$628:$U$635, MATCH("*Bench Press*",'Andrew-SESSION'!$B$628:$B$635,0), MATCH("*1st*",'Andrew-SESSION'!$K$7:$T$7,0))</f>
        <v>#N/A</v>
      </c>
      <c r="I423" s="132" t="e">
        <f>IF($A$422='Andrew-SESSION'!$A$628,INDEX('Andrew-SESSION'!$K$628:$T$635, MATCH("*Military*",'Andrew-SESSION'!$B$628:$B$635,0), MATCH("*1st*",'Andrew-SESSION'!$K$7:$T$7,0)),"")</f>
        <v>#N/A</v>
      </c>
      <c r="J423" s="48" t="e">
        <f>INDEX('Andrew-SESSION'!$L$628:$U$635, MATCH("*Military*",'Andrew-SESSION'!$B$628:$B$635,0), MATCH("*1st*",'Andrew-SESSION'!$K$7:$T$7,0))</f>
        <v>#N/A</v>
      </c>
      <c r="K423" s="131" t="e">
        <f>IF($A$422='Andrew-SESSION'!$A$628,INDEX('Andrew-SESSION'!$K$628:$T$635, MATCH("*Clean *",'Andrew-SESSION'!$B$628:$B$635,0), MATCH("*1st*",'Andrew-SESSION'!$K$7:$T$7,0)),"")</f>
        <v>#N/A</v>
      </c>
      <c r="L423" s="48" t="e">
        <f>INDEX('Andrew-SESSION'!$L$628:$U$635, MATCH("*Clean *",'Andrew-SESSION'!$B$628:$B$635,0), MATCH("*1st*",'Andrew-SESSION'!$K$7:$T$7,0))</f>
        <v>#N/A</v>
      </c>
      <c r="M423" s="131" t="e">
        <f>IF($A$422='Andrew-SESSION'!$A$628,INDEX('Andrew-SESSION'!$K$628:$T$635, MATCH("*Lat Pulldown*",'Andrew-SESSION'!$B$628:$B$635,0), MATCH("*1st*",'Andrew-SESSION'!$K$7:$T$7,0)),"")</f>
        <v>#N/A</v>
      </c>
      <c r="N423" s="48" t="e">
        <f>INDEX('Andrew-SESSION'!$L$628:$U$635, MATCH("*Lat Pulldown*",'Andrew-SESSION'!$B$628:$B$635,0), MATCH("*1st*",'Andrew-SESSION'!$K$7:$T$7,0))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IF($A$422='Andrew-SESSION'!$A$628,INDEX('Andrew-SESSION'!$K$628:$T$635, MATCH("*Squat*",'Andrew-SESSION'!$B$628:$B$635,0), MATCH("*2nd*",'Andrew-SESSION'!$K$7:$T$7,0)),"")</f>
        <v>#N/A</v>
      </c>
      <c r="D424" s="132" t="e">
        <f>INDEX('Andrew-SESSION'!L$628:U$635, MATCH("*Squat*",'Andrew-SESSION'!$B$628:$B$635,0), MATCH("*2nd*",'Andrew-SESSION'!K$7:T$7,0))</f>
        <v>#N/A</v>
      </c>
      <c r="E424" s="131" t="e">
        <f>IF($A$422='Andrew-SESSION'!$A$628,INDEX('Andrew-SESSION'!$K$628:$T$635, MATCH("*Deadlift*",'Andrew-SESSION'!$B$628:$B$635,0), MATCH("*2ND*",'Andrew-SESSION'!$K$7:$T$7,0)),"")</f>
        <v>#N/A</v>
      </c>
      <c r="F424" s="131" t="e">
        <f>INDEX('Andrew-SESSION'!$L$628:$U$635, MATCH("*Deadlift*",'Andrew-SESSION'!$B$628:$B$635,0), MATCH("*2nd*",'Andrew-SESSION'!$K$7:$T$7,0))</f>
        <v>#N/A</v>
      </c>
      <c r="G424" s="131" t="e">
        <f>IF($A$422='Andrew-SESSION'!$A$628,INDEX('Andrew-SESSION'!$K$628:$T$635, MATCH("*Bench Press*",'Andrew-SESSION'!$B$628:$B$635,0), MATCH("*2ND*",'Andrew-SESSION'!$K$7:$T$7,0)),"")</f>
        <v>#N/A</v>
      </c>
      <c r="H424" s="131" t="e">
        <f>INDEX('Andrew-SESSION'!$L$628:$U$635, MATCH("*Bench Press*",'Andrew-SESSION'!$B$628:$B$635,0), MATCH("*2nd*",'Andrew-SESSION'!$K$7:$T$7,0))</f>
        <v>#N/A</v>
      </c>
      <c r="I424" s="132" t="e">
        <f>IF($A$422='Andrew-SESSION'!$A$628,INDEX('Andrew-SESSION'!$K$628:$T$635, MATCH("*Military*",'Andrew-SESSION'!$B$628:$B$635,0), MATCH("*2ND*",'Andrew-SESSION'!$K$7:$T$7,0)),"")</f>
        <v>#N/A</v>
      </c>
      <c r="J424" s="44" t="e">
        <f>INDEX('Andrew-SESSION'!$L$628:$U$635, MATCH("*Military*",'Andrew-SESSION'!$B$628:$B$635,0), MATCH("*2nd*",'Andrew-SESSION'!$K$7:$T$7,0))</f>
        <v>#N/A</v>
      </c>
      <c r="K424" s="131" t="e">
        <f>IF($A$422='Andrew-SESSION'!$A$628,INDEX('Andrew-SESSION'!$K$628:$T$635, MATCH("*Clean *",'Andrew-SESSION'!$B$628:$B$635,0), MATCH("*2ND*",'Andrew-SESSION'!$K$7:$T$7,0)),"")</f>
        <v>#N/A</v>
      </c>
      <c r="L424" s="44" t="e">
        <f>INDEX('Andrew-SESSION'!$L$628:$U$635, MATCH("*Clean *",'Andrew-SESSION'!$B$628:$B$635,0), MATCH("*2nd*",'Andrew-SESSION'!$K$7:$T$7,0))</f>
        <v>#N/A</v>
      </c>
      <c r="M424" s="131" t="e">
        <f>IF($A$422='Andrew-SESSION'!$A$628,INDEX('Andrew-SESSION'!$K$628:$T$635, MATCH("*Lat Pulldown*",'Andrew-SESSION'!$B$628:$B$635,0), MATCH("*2ND*",'Andrew-SESSION'!$K$7:$T$7,0)),"")</f>
        <v>#N/A</v>
      </c>
      <c r="N424" s="44" t="e">
        <f>INDEX('Andrew-SESSION'!$L$628:$U$635, MATCH("*Lat Pulldown*",'Andrew-SESSION'!$B$628:$B$635,0), MATCH("*2nd*",'Andrew-SESSION'!$K$7:$T$7,0))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IF($A$422='Andrew-SESSION'!$A$628,INDEX('Andrew-SESSION'!$K$628:$T$635, MATCH("*Squat*",'Andrew-SESSION'!$B$628:$B$635,0), MATCH("*3rd*",'Andrew-SESSION'!$K$7:$T$7,0)),"")</f>
        <v>#N/A</v>
      </c>
      <c r="D425" s="132" t="e">
        <f>INDEX('Andrew-SESSION'!L$628:U$635, MATCH("*Squat*",'Andrew-SESSION'!$B$628:$B$635,0), MATCH("*3rd*",'Andrew-SESSION'!K$7:T$7,0))</f>
        <v>#N/A</v>
      </c>
      <c r="E425" s="131" t="e">
        <f>IF($A$422='Andrew-SESSION'!$A$628,INDEX('Andrew-SESSION'!$K$628:$T$635, MATCH("*Deadlift*",'Andrew-SESSION'!$B$628:$B$635,0), MATCH("*3rd*",'Andrew-SESSION'!$K$7:$T$7,0)),"")</f>
        <v>#N/A</v>
      </c>
      <c r="F425" s="131" t="e">
        <f>INDEX('Andrew-SESSION'!$L$628:$U$635, MATCH("*Deadlift*",'Andrew-SESSION'!$B$628:$B$635,0), MATCH("*3rd*",'Andrew-SESSION'!$K$7:$T$7,0))</f>
        <v>#N/A</v>
      </c>
      <c r="G425" s="131" t="e">
        <f>IF($A$422='Andrew-SESSION'!$A$628,INDEX('Andrew-SESSION'!$K$628:$T$635, MATCH("*Bench Press*",'Andrew-SESSION'!$B$628:$B$635,0), MATCH("*3rd*",'Andrew-SESSION'!$K$7:$T$7,0)),"")</f>
        <v>#N/A</v>
      </c>
      <c r="H425" s="131" t="e">
        <f>INDEX('Andrew-SESSION'!$L$628:$U$635, MATCH("*Bench Press*",'Andrew-SESSION'!$B$628:$B$635,0), MATCH("*3rd*",'Andrew-SESSION'!$K$7:$T$7,0))</f>
        <v>#N/A</v>
      </c>
      <c r="I425" s="132" t="e">
        <f>IF($A$422='Andrew-SESSION'!$A$628,INDEX('Andrew-SESSION'!$K$628:$T$635, MATCH("*Military*",'Andrew-SESSION'!$B$628:$B$635,0), MATCH("*3rd*",'Andrew-SESSION'!$K$7:$T$7,0)),"")</f>
        <v>#N/A</v>
      </c>
      <c r="J425" s="44" t="e">
        <f>INDEX('Andrew-SESSION'!$L$628:$U$635, MATCH("*Military*",'Andrew-SESSION'!$B$628:$B$635,0), MATCH("*3rd*",'Andrew-SESSION'!$K$7:$T$7,0))</f>
        <v>#N/A</v>
      </c>
      <c r="K425" s="131" t="e">
        <f>IF($A$422='Andrew-SESSION'!$A$628,INDEX('Andrew-SESSION'!$K$628:$T$635, MATCH("*Clean *",'Andrew-SESSION'!$B$628:$B$635,0), MATCH("*3rd*",'Andrew-SESSION'!$K$7:$T$7,0)),"")</f>
        <v>#N/A</v>
      </c>
      <c r="L425" s="44" t="e">
        <f>INDEX('Andrew-SESSION'!$L$628:$U$635, MATCH("*Clean *",'Andrew-SESSION'!$B$628:$B$635,0), MATCH("*3rd*",'Andrew-SESSION'!$K$7:$T$7,0))</f>
        <v>#N/A</v>
      </c>
      <c r="M425" s="131" t="e">
        <f>IF($A$422='Andrew-SESSION'!$A$628,INDEX('Andrew-SESSION'!$K$628:$T$635, MATCH("*Lat Pulldown*",'Andrew-SESSION'!$B$628:$B$635,0), MATCH("*3rd*",'Andrew-SESSION'!$K$7:$T$7,0)),"")</f>
        <v>#N/A</v>
      </c>
      <c r="N425" s="44" t="e">
        <f>INDEX('Andrew-SESSION'!$L$628:$U$635, MATCH("*Lat Pulldown*",'Andrew-SESSION'!$B$628:$B$635,0), MATCH("*3rd*",'Andrew-SESSION'!$K$7:$T$7,0))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IF($A$422='Andrew-SESSION'!$A$628,INDEX('Andrew-SESSION'!$K$628:$T$635, MATCH("*Squat*",'Andrew-SESSION'!$B$628:$B$635,0), MATCH("*4th*",'Andrew-SESSION'!$K$7:$T$7,0)),"")</f>
        <v>#N/A</v>
      </c>
      <c r="D426" s="132" t="e">
        <f>INDEX('Andrew-SESSION'!L$628:U$635, MATCH("*Squat*",'Andrew-SESSION'!$B$628:$B$635,0), MATCH("*4th*",'Andrew-SESSION'!K$7:T$7,0))</f>
        <v>#N/A</v>
      </c>
      <c r="E426" s="131" t="e">
        <f>IF($A$422='Andrew-SESSION'!$A$628,INDEX('Andrew-SESSION'!$K$628:$T$635, MATCH("*Deadlift*",'Andrew-SESSION'!$B$628:$B$635,0), MATCH("*4th*",'Andrew-SESSION'!$K$7:$T$7,0)),"")</f>
        <v>#N/A</v>
      </c>
      <c r="F426" s="131" t="e">
        <f>INDEX('Andrew-SESSION'!$L$628:$U$635, MATCH("*Deadlift*",'Andrew-SESSION'!$B$628:$B$635,0), MATCH("*4th*",'Andrew-SESSION'!$K$7:$T$7,0))</f>
        <v>#N/A</v>
      </c>
      <c r="G426" s="131" t="e">
        <f>IF($A$422='Andrew-SESSION'!$A$628,INDEX('Andrew-SESSION'!$K$628:$T$635, MATCH("*Bench Press*",'Andrew-SESSION'!$B$628:$B$635,0), MATCH("*4th*",'Andrew-SESSION'!$K$7:$T$7,0)),"")</f>
        <v>#N/A</v>
      </c>
      <c r="H426" s="131" t="e">
        <f>INDEX('Andrew-SESSION'!$L$628:$U$635, MATCH("*Bench Press*",'Andrew-SESSION'!$B$628:$B$635,0), MATCH("*4th*",'Andrew-SESSION'!$K$7:$T$7,0))</f>
        <v>#N/A</v>
      </c>
      <c r="I426" s="132" t="e">
        <f>IF($A$422='Andrew-SESSION'!$A$628,INDEX('Andrew-SESSION'!$K$628:$T$635, MATCH("*Military*",'Andrew-SESSION'!$B$628:$B$635,0), MATCH("*4th*",'Andrew-SESSION'!$K$7:$T$7,0)),"")</f>
        <v>#N/A</v>
      </c>
      <c r="J426" s="44" t="e">
        <f>INDEX('Andrew-SESSION'!$L$628:$U$635, MATCH("*Military*",'Andrew-SESSION'!$B$628:$B$635,0), MATCH("*4th*",'Andrew-SESSION'!$K$7:$T$7,0))</f>
        <v>#N/A</v>
      </c>
      <c r="K426" s="131" t="e">
        <f>IF($A$422='Andrew-SESSION'!$A$628,INDEX('Andrew-SESSION'!$K$628:$T$635, MATCH("*Clean *",'Andrew-SESSION'!$B$628:$B$635,0), MATCH("*4th*",'Andrew-SESSION'!$K$7:$T$7,0)),"")</f>
        <v>#N/A</v>
      </c>
      <c r="L426" s="44" t="e">
        <f>INDEX('Andrew-SESSION'!$L$628:$U$635, MATCH("*Clean *",'Andrew-SESSION'!$B$628:$B$635,0), MATCH("*4th*",'Andrew-SESSION'!$K$7:$T$7,0))</f>
        <v>#N/A</v>
      </c>
      <c r="M426" s="131" t="e">
        <f>IF($A$422='Andrew-SESSION'!$A$628,INDEX('Andrew-SESSION'!$K$628:$T$635, MATCH("*Lat Pulldown*",'Andrew-SESSION'!$B$628:$B$635,0), MATCH("*4th*",'Andrew-SESSION'!$K$7:$T$7,0)),"")</f>
        <v>#N/A</v>
      </c>
      <c r="N426" s="44" t="e">
        <f>INDEX('Andrew-SESSION'!$L$628:$U$635, MATCH("*Lat Pulldown*",'Andrew-SESSION'!$B$628:$B$635,0), MATCH("*4th*",'Andrew-SESSION'!$K$7:$T$7,0))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IF($A$422='Andrew-SESSION'!$A$628,INDEX('Andrew-SESSION'!$K$628:$T$635, MATCH("*Squat*",'Andrew-SESSION'!$B$628:$B$635,0), MATCH("*5th*",'Andrew-SESSION'!$K$7:$T$7,0)),"")</f>
        <v>#N/A</v>
      </c>
      <c r="D427" s="132" t="e">
        <f>INDEX('Andrew-SESSION'!L$628:U$635, MATCH("*Squat*",'Andrew-SESSION'!$B$628:$B$635,0), MATCH("*5th*",'Andrew-SESSION'!K$7:T$7,0))</f>
        <v>#N/A</v>
      </c>
      <c r="E427" s="131" t="e">
        <f>IF($A$422='Andrew-SESSION'!$A$628,INDEX('Andrew-SESSION'!$K$628:$T$635, MATCH("*Deadlift*",'Andrew-SESSION'!$B$628:$B$635,0), MATCH("*5th*",'Andrew-SESSION'!$K$7:$T$7,0)),"")</f>
        <v>#N/A</v>
      </c>
      <c r="F427" s="131" t="e">
        <f>INDEX('Andrew-SESSION'!$L$628:$U$635, MATCH("*Deadlift*",'Andrew-SESSION'!$B$628:$B$635,0), MATCH("*5th*",'Andrew-SESSION'!$K$7:$T$7,0))</f>
        <v>#N/A</v>
      </c>
      <c r="G427" s="131" t="e">
        <f>IF($A$422='Andrew-SESSION'!$A$628,INDEX('Andrew-SESSION'!$K$628:$T$635, MATCH("*Bench Press*",'Andrew-SESSION'!$B$628:$B$635,0), MATCH("*5th*",'Andrew-SESSION'!$K$7:$T$7,0)),"")</f>
        <v>#N/A</v>
      </c>
      <c r="H427" s="131" t="e">
        <f>INDEX('Andrew-SESSION'!$L$628:$U$635, MATCH("*Bench Press*",'Andrew-SESSION'!$B$628:$B$635,0), MATCH("*5th*",'Andrew-SESSION'!$K$7:$T$7,0))</f>
        <v>#N/A</v>
      </c>
      <c r="I427" s="132" t="e">
        <f>IF($A$422='Andrew-SESSION'!$A$628,INDEX('Andrew-SESSION'!$K$628:$T$635, MATCH("*Military*",'Andrew-SESSION'!$B$628:$B$635,0), MATCH("*5th*",'Andrew-SESSION'!$K$7:$T$7,0)),"")</f>
        <v>#N/A</v>
      </c>
      <c r="J427" s="44" t="e">
        <f>INDEX('Andrew-SESSION'!$L$628:$U$635, MATCH("*Military*",'Andrew-SESSION'!$B$628:$B$635,0), MATCH("*5th*",'Andrew-SESSION'!$K$7:$T$7,0))</f>
        <v>#N/A</v>
      </c>
      <c r="K427" s="131" t="e">
        <f>IF($A$422='Andrew-SESSION'!$A$628,INDEX('Andrew-SESSION'!$K$628:$T$635, MATCH("*Clean *",'Andrew-SESSION'!$B$628:$B$635,0), MATCH("*5th*",'Andrew-SESSION'!$K$7:$T$7,0)),"")</f>
        <v>#N/A</v>
      </c>
      <c r="L427" s="44" t="e">
        <f>INDEX('Andrew-SESSION'!$L$628:$U$635, MATCH("*Clean *",'Andrew-SESSION'!$B$628:$B$635,0), MATCH("*5th*",'Andrew-SESSION'!$K$7:$T$7,0))</f>
        <v>#N/A</v>
      </c>
      <c r="M427" s="131" t="e">
        <f>IF($A$422='Andrew-SESSION'!$A$628,INDEX('Andrew-SESSION'!$K$628:$T$635, MATCH("*Lat Pulldown*",'Andrew-SESSION'!$B$628:$B$635,0), MATCH("*5th*",'Andrew-SESSION'!$K$7:$T$7,0)),"")</f>
        <v>#N/A</v>
      </c>
      <c r="N427" s="44" t="e">
        <f>INDEX('Andrew-SESSION'!$L$628:$U$635, MATCH("*Lat Pulldown*",'Andrew-SESSION'!$B$628:$B$635,0), MATCH("*5th*",'Andrew-SESSION'!$K$7:$T$7,0))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'Andrew-SESSION'!A628</f>
        <v>0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 t="e">
        <f>MAX(G429:G433)</f>
        <v>#N/A</v>
      </c>
      <c r="H428" s="116" t="e">
        <f t="array" ref="H428">MAX(IF(G429:G433=G428,H429:H433))</f>
        <v>#N/A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 t="e">
        <f>MAX(M429:M433)</f>
        <v>#N/A</v>
      </c>
      <c r="N428" s="117" t="e">
        <f t="array" ref="N428">MAX(IF(M429:M433=M428,N429:N433))</f>
        <v>#N/A</v>
      </c>
      <c r="O428" s="152" t="str">
        <f>IF($A$140='Andrew-SESSION'!$A$637,INDEX('Andrew-SESSION'!$K$637:$T$644, MATCH("*1k Row*",'Andrew-SESSION'!$B$637:$B$644,0), MATCH("*1st*",'Andrew-SESSION'!$K$7:$T$7,0)),"")</f>
        <v/>
      </c>
      <c r="P428" s="152" t="str">
        <f>IF($A$140='Andrew-SESSION'!$A$637,INDEX('Andrew-SESSION'!$K$637:$T$644, MATCH("*HIIT*",'Andrew-SESSION'!$B$637:$B$644,0), MATCH("*1st*",'Andrew-SESSION'!$K$7:$T$7,0)),"")</f>
        <v/>
      </c>
      <c r="Q428" s="119" t="e">
        <f>INDEX('Andrew-SESSION'!$L$637:$U$637, MATCH("*HIIT*",'Andrew-SESSION'!$B$637:$B$637,0), MATCH("*1st*",'Andrew-SESSION'!$K$7:$T$7,0))</f>
        <v>#N/A</v>
      </c>
      <c r="R428" s="119">
        <f>'Andrew-SESSION'!U490</f>
        <v>0</v>
      </c>
      <c r="S428" s="116"/>
      <c r="T428" s="116"/>
      <c r="U428" s="120">
        <f>'Andrew-SESSION'!A638</f>
        <v>0</v>
      </c>
      <c r="V428" s="120">
        <f>'Andrew-SESSION'!A639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IF($A$428='Andrew-SESSION'!$A$637,INDEX('Andrew-SESSION'!$K$637:$T$644, MATCH("*Squat*",'Andrew-SESSION'!$B$637:$B$644,0), MATCH("*1st*",'Andrew-SESSION'!$K$7:$T$7,0)),"")</f>
        <v>#N/A</v>
      </c>
      <c r="D429" s="132" t="e">
        <f>INDEX('Andrew-SESSION'!L$637:U$644, MATCH("*Squat*",'Andrew-SESSION'!$B$637:$B$644,0), MATCH("*1st*",'Andrew-SESSION'!K$7:T$7,0))</f>
        <v>#N/A</v>
      </c>
      <c r="E429" s="131" t="e">
        <f>IF($A$428='Andrew-SESSION'!$A$637,INDEX('Andrew-SESSION'!$K$637:$T$644, MATCH("*Deadlift*",'Andrew-SESSION'!$B$637:$B$644,0), MATCH("*1st*",'Andrew-SESSION'!$K$7:$T$7,0)),"")</f>
        <v>#N/A</v>
      </c>
      <c r="F429" s="131" t="e">
        <f>INDEX('Andrew-SESSION'!$L$637:$U$644, MATCH("*Deadlift*",'Andrew-SESSION'!$B$637:$B$644,0), MATCH("*1st*",'Andrew-SESSION'!$K$7:$T$7,0))</f>
        <v>#N/A</v>
      </c>
      <c r="G429" s="131" t="e">
        <f>IF($A$428='Andrew-SESSION'!$A$637,INDEX('Andrew-SESSION'!$K$637:$T$644, MATCH("*Bench Press*",'Andrew-SESSION'!$B$637:$B$644,0), MATCH("*1st*",'Andrew-SESSION'!$K$7:$T$7,0)),"")</f>
        <v>#N/A</v>
      </c>
      <c r="H429" s="131" t="e">
        <f>INDEX('Andrew-SESSION'!$L$637:$U$644, MATCH("*Bench Press*",'Andrew-SESSION'!$B$637:$B$644,0), MATCH("*1st*",'Andrew-SESSION'!$K$7:$T$7,0))</f>
        <v>#N/A</v>
      </c>
      <c r="I429" s="132" t="e">
        <f>IF($A$428='Andrew-SESSION'!$A$637,INDEX('Andrew-SESSION'!$K$637:$T$644, MATCH("*Military*",'Andrew-SESSION'!$B$637:$B$644,0), MATCH("*1st*",'Andrew-SESSION'!$K$7:$T$7,0)),"")</f>
        <v>#N/A</v>
      </c>
      <c r="J429" s="48" t="e">
        <f>INDEX('Andrew-SESSION'!$L$637:$U$644, MATCH("*Military*",'Andrew-SESSION'!$B$637:$B$644,0), MATCH("*1st*",'Andrew-SESSION'!$K$7:$T$7,0))</f>
        <v>#N/A</v>
      </c>
      <c r="K429" s="131" t="e">
        <f>IF($A$428='Andrew-SESSION'!$A$637,INDEX('Andrew-SESSION'!$K$637:$T$644, MATCH("*Clean *",'Andrew-SESSION'!$B$637:$B$644,0), MATCH("*1st*",'Andrew-SESSION'!$K$7:$T$7,0)),"")</f>
        <v>#N/A</v>
      </c>
      <c r="L429" s="48" t="e">
        <f>INDEX('Andrew-SESSION'!$L$637:$U$644, MATCH("*Clean *",'Andrew-SESSION'!$B$637:$B$644,0), MATCH("*1st*",'Andrew-SESSION'!$K$7:$T$7,0))</f>
        <v>#N/A</v>
      </c>
      <c r="M429" s="131" t="e">
        <f>IF($A$428='Andrew-SESSION'!$A$637,INDEX('Andrew-SESSION'!$K$637:$T$644, MATCH("*Lat Pulldown*",'Andrew-SESSION'!$B$637:$B$644,0), MATCH("*1st*",'Andrew-SESSION'!$K$7:$T$7,0)),"")</f>
        <v>#N/A</v>
      </c>
      <c r="N429" s="48" t="e">
        <f>INDEX('Andrew-SESSION'!$L$637:$U$644, MATCH("*Lat Pulldown*",'Andrew-SESSION'!$B$637:$B$644,0), MATCH("*1st*",'Andrew-SESSION'!$K$7:$T$7,0))</f>
        <v>#N/A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IF($A$428='Andrew-SESSION'!$A$637,INDEX('Andrew-SESSION'!$K$637:$T$644, MATCH("*Squat*",'Andrew-SESSION'!$B$637:$B$644,0), MATCH("*2nd*",'Andrew-SESSION'!$K$7:$T$7,0)),"")</f>
        <v>#N/A</v>
      </c>
      <c r="D430" s="132" t="e">
        <f>INDEX('Andrew-SESSION'!L$637:U$644, MATCH("*Squat*",'Andrew-SESSION'!$B$637:$B$644,0), MATCH("*2nd*",'Andrew-SESSION'!K$7:T$7,0))</f>
        <v>#N/A</v>
      </c>
      <c r="E430" s="131" t="e">
        <f>IF($A$428='Andrew-SESSION'!$A$637,INDEX('Andrew-SESSION'!$K$637:$T$644, MATCH("*Deadlift*",'Andrew-SESSION'!$B$637:$B$644,0), MATCH("*2ND*",'Andrew-SESSION'!$K$7:$T$7,0)),"")</f>
        <v>#N/A</v>
      </c>
      <c r="F430" s="131" t="e">
        <f>INDEX('Andrew-SESSION'!$L$637:$U$644, MATCH("*Deadlift*",'Andrew-SESSION'!$B$637:$B$644,0), MATCH("*2nd*",'Andrew-SESSION'!$K$7:$T$7,0))</f>
        <v>#N/A</v>
      </c>
      <c r="G430" s="131" t="e">
        <f>IF($A$428='Andrew-SESSION'!$A$637,INDEX('Andrew-SESSION'!$K$637:$T$644, MATCH("*Bench Press*",'Andrew-SESSION'!$B$637:$B$644,0), MATCH("*2ND*",'Andrew-SESSION'!$K$7:$T$7,0)),"")</f>
        <v>#N/A</v>
      </c>
      <c r="H430" s="131" t="e">
        <f>INDEX('Andrew-SESSION'!$L$637:$U$644, MATCH("*Bench Press*",'Andrew-SESSION'!$B$637:$B$644,0), MATCH("*2nd*",'Andrew-SESSION'!$K$7:$T$7,0))</f>
        <v>#N/A</v>
      </c>
      <c r="I430" s="132" t="e">
        <f>IF($A$428='Andrew-SESSION'!$A$637,INDEX('Andrew-SESSION'!$K$637:$T$644, MATCH("*Military*",'Andrew-SESSION'!$B$637:$B$644,0), MATCH("*2ND*",'Andrew-SESSION'!$K$7:$T$7,0)),"")</f>
        <v>#N/A</v>
      </c>
      <c r="J430" s="44" t="e">
        <f>INDEX('Andrew-SESSION'!$L$637:$U$644, MATCH("*Military*",'Andrew-SESSION'!$B$637:$B$644,0), MATCH("*2nd*",'Andrew-SESSION'!$K$7:$T$7,0))</f>
        <v>#N/A</v>
      </c>
      <c r="K430" s="131" t="e">
        <f>IF($A$428='Andrew-SESSION'!$A$637,INDEX('Andrew-SESSION'!$K$637:$T$644, MATCH("*Clean *",'Andrew-SESSION'!$B$637:$B$644,0), MATCH("*2ND*",'Andrew-SESSION'!$K$7:$T$7,0)),"")</f>
        <v>#N/A</v>
      </c>
      <c r="L430" s="44" t="e">
        <f>INDEX('Andrew-SESSION'!$L$637:$U$644, MATCH("*Clean *",'Andrew-SESSION'!$B$637:$B$644,0), MATCH("*2nd*",'Andrew-SESSION'!$K$7:$T$7,0))</f>
        <v>#N/A</v>
      </c>
      <c r="M430" s="131" t="e">
        <f>IF($A$428='Andrew-SESSION'!$A$637,INDEX('Andrew-SESSION'!$K$637:$T$644, MATCH("*Lat Pulldown*",'Andrew-SESSION'!$B$637:$B$644,0), MATCH("*2ND*",'Andrew-SESSION'!$K$7:$T$7,0)),"")</f>
        <v>#N/A</v>
      </c>
      <c r="N430" s="44" t="e">
        <f>INDEX('Andrew-SESSION'!$L$637:$U$644, MATCH("*Lat Pulldown*",'Andrew-SESSION'!$B$637:$B$644,0), MATCH("*2nd*",'Andrew-SESSION'!$K$7:$T$7,0))</f>
        <v>#N/A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IF($A$428='Andrew-SESSION'!$A$637,INDEX('Andrew-SESSION'!$K$637:$T$644, MATCH("*Squat*",'Andrew-SESSION'!$B$637:$B$644,0), MATCH("*3rd*",'Andrew-SESSION'!$K$7:$T$7,0)),"")</f>
        <v>#N/A</v>
      </c>
      <c r="D431" s="132" t="e">
        <f>INDEX('Andrew-SESSION'!L$637:U$644, MATCH("*Squat*",'Andrew-SESSION'!$B$637:$B$644,0), MATCH("*3rd*",'Andrew-SESSION'!K$7:T$7,0))</f>
        <v>#N/A</v>
      </c>
      <c r="E431" s="131" t="e">
        <f>IF($A$428='Andrew-SESSION'!$A$637,INDEX('Andrew-SESSION'!$K$637:$T$644, MATCH("*Deadlift*",'Andrew-SESSION'!$B$637:$B$644,0), MATCH("*3rd*",'Andrew-SESSION'!$K$7:$T$7,0)),"")</f>
        <v>#N/A</v>
      </c>
      <c r="F431" s="131" t="e">
        <f>INDEX('Andrew-SESSION'!$L$637:$U$644, MATCH("*Deadlift*",'Andrew-SESSION'!$B$637:$B$644,0), MATCH("*3rd*",'Andrew-SESSION'!$K$7:$T$7,0))</f>
        <v>#N/A</v>
      </c>
      <c r="G431" s="131" t="e">
        <f>IF($A$428='Andrew-SESSION'!$A$637,INDEX('Andrew-SESSION'!$K$637:$T$644, MATCH("*Bench Press*",'Andrew-SESSION'!$B$637:$B$644,0), MATCH("*3rd*",'Andrew-SESSION'!$K$7:$T$7,0)),"")</f>
        <v>#N/A</v>
      </c>
      <c r="H431" s="131" t="e">
        <f>INDEX('Andrew-SESSION'!$L$637:$U$644, MATCH("*Bench Press*",'Andrew-SESSION'!$B$637:$B$644,0), MATCH("*3rd*",'Andrew-SESSION'!$K$7:$T$7,0))</f>
        <v>#N/A</v>
      </c>
      <c r="I431" s="132" t="e">
        <f>IF($A$428='Andrew-SESSION'!$A$637,INDEX('Andrew-SESSION'!$K$637:$T$644, MATCH("*Military*",'Andrew-SESSION'!$B$637:$B$644,0), MATCH("*3rd*",'Andrew-SESSION'!$K$7:$T$7,0)),"")</f>
        <v>#N/A</v>
      </c>
      <c r="J431" s="44" t="e">
        <f>INDEX('Andrew-SESSION'!$L$637:$U$644, MATCH("*Military*",'Andrew-SESSION'!$B$637:$B$644,0), MATCH("*3rd*",'Andrew-SESSION'!$K$7:$T$7,0))</f>
        <v>#N/A</v>
      </c>
      <c r="K431" s="131" t="e">
        <f>IF($A$428='Andrew-SESSION'!$A$637,INDEX('Andrew-SESSION'!$K$637:$T$644, MATCH("*Clean *",'Andrew-SESSION'!$B$637:$B$644,0), MATCH("*3rd*",'Andrew-SESSION'!$K$7:$T$7,0)),"")</f>
        <v>#N/A</v>
      </c>
      <c r="L431" s="44" t="e">
        <f>INDEX('Andrew-SESSION'!$L$637:$U$644, MATCH("*Clean *",'Andrew-SESSION'!$B$637:$B$644,0), MATCH("*3rd*",'Andrew-SESSION'!$K$7:$T$7,0))</f>
        <v>#N/A</v>
      </c>
      <c r="M431" s="131" t="e">
        <f>IF($A$428='Andrew-SESSION'!$A$637,INDEX('Andrew-SESSION'!$K$637:$T$644, MATCH("*Lat Pulldown*",'Andrew-SESSION'!$B$637:$B$644,0), MATCH("*3rd*",'Andrew-SESSION'!$K$7:$T$7,0)),"")</f>
        <v>#N/A</v>
      </c>
      <c r="N431" s="44" t="e">
        <f>INDEX('Andrew-SESSION'!$L$637:$U$644, MATCH("*Lat Pulldown*",'Andrew-SESSION'!$B$637:$B$644,0), MATCH("*3rd*",'Andrew-SESSION'!$K$7:$T$7,0))</f>
        <v>#N/A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IF($A$428='Andrew-SESSION'!$A$637,INDEX('Andrew-SESSION'!$K$637:$T$644, MATCH("*Squat*",'Andrew-SESSION'!$B$637:$B$644,0), MATCH("*4th*",'Andrew-SESSION'!$K$7:$T$7,0)),"")</f>
        <v>#N/A</v>
      </c>
      <c r="D432" s="132" t="e">
        <f>INDEX('Andrew-SESSION'!L$637:U$644, MATCH("*Squat*",'Andrew-SESSION'!$B$637:$B$644,0), MATCH("*4th*",'Andrew-SESSION'!K$7:T$7,0))</f>
        <v>#N/A</v>
      </c>
      <c r="E432" s="131" t="e">
        <f>IF($A$428='Andrew-SESSION'!$A$637,INDEX('Andrew-SESSION'!$K$637:$T$644, MATCH("*Deadlift*",'Andrew-SESSION'!$B$637:$B$644,0), MATCH("*4th*",'Andrew-SESSION'!$K$7:$T$7,0)),"")</f>
        <v>#N/A</v>
      </c>
      <c r="F432" s="131" t="e">
        <f>INDEX('Andrew-SESSION'!$L$637:$U$644, MATCH("*Deadlift*",'Andrew-SESSION'!$B$637:$B$644,0), MATCH("*4th*",'Andrew-SESSION'!$K$7:$T$7,0))</f>
        <v>#N/A</v>
      </c>
      <c r="G432" s="131" t="e">
        <f>IF($A$428='Andrew-SESSION'!$A$637,INDEX('Andrew-SESSION'!$K$637:$T$644, MATCH("*Bench Press*",'Andrew-SESSION'!$B$637:$B$644,0), MATCH("*4th*",'Andrew-SESSION'!$K$7:$T$7,0)),"")</f>
        <v>#N/A</v>
      </c>
      <c r="H432" s="131" t="e">
        <f>INDEX('Andrew-SESSION'!$L$637:$U$644, MATCH("*Bench Press*",'Andrew-SESSION'!$B$637:$B$644,0), MATCH("*4th*",'Andrew-SESSION'!$K$7:$T$7,0))</f>
        <v>#N/A</v>
      </c>
      <c r="I432" s="132" t="e">
        <f>IF($A$428='Andrew-SESSION'!$A$637,INDEX('Andrew-SESSION'!$K$637:$T$644, MATCH("*Military*",'Andrew-SESSION'!$B$637:$B$644,0), MATCH("*4th*",'Andrew-SESSION'!$K$7:$T$7,0)),"")</f>
        <v>#N/A</v>
      </c>
      <c r="J432" s="44" t="e">
        <f>INDEX('Andrew-SESSION'!$L$637:$U$644, MATCH("*Military*",'Andrew-SESSION'!$B$637:$B$644,0), MATCH("*4th*",'Andrew-SESSION'!$K$7:$T$7,0))</f>
        <v>#N/A</v>
      </c>
      <c r="K432" s="131" t="e">
        <f>IF($A$428='Andrew-SESSION'!$A$637,INDEX('Andrew-SESSION'!$K$637:$T$644, MATCH("*Clean *",'Andrew-SESSION'!$B$637:$B$644,0), MATCH("*4th*",'Andrew-SESSION'!$K$7:$T$7,0)),"")</f>
        <v>#N/A</v>
      </c>
      <c r="L432" s="44" t="e">
        <f>INDEX('Andrew-SESSION'!$L$637:$U$644, MATCH("*Clean *",'Andrew-SESSION'!$B$637:$B$644,0), MATCH("*4th*",'Andrew-SESSION'!$K$7:$T$7,0))</f>
        <v>#N/A</v>
      </c>
      <c r="M432" s="131" t="e">
        <f>IF($A$428='Andrew-SESSION'!$A$637,INDEX('Andrew-SESSION'!$K$637:$T$644, MATCH("*Lat Pulldown*",'Andrew-SESSION'!$B$637:$B$644,0), MATCH("*4th*",'Andrew-SESSION'!$K$7:$T$7,0)),"")</f>
        <v>#N/A</v>
      </c>
      <c r="N432" s="44" t="e">
        <f>INDEX('Andrew-SESSION'!$L$637:$U$644, MATCH("*Lat Pulldown*",'Andrew-SESSION'!$B$637:$B$644,0), MATCH("*4th*",'Andrew-SESSION'!$K$7:$T$7,0))</f>
        <v>#N/A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IF($A$428='Andrew-SESSION'!$A$637,INDEX('Andrew-SESSION'!$K$637:$T$644, MATCH("*Squat*",'Andrew-SESSION'!$B$637:$B$644,0), MATCH("*5th*",'Andrew-SESSION'!$K$7:$T$7,0)),"")</f>
        <v>#N/A</v>
      </c>
      <c r="D433" s="132" t="e">
        <f>INDEX('Andrew-SESSION'!L$637:U$644, MATCH("*Squat*",'Andrew-SESSION'!$B$637:$B$644,0), MATCH("*5th*",'Andrew-SESSION'!K$7:T$7,0))</f>
        <v>#N/A</v>
      </c>
      <c r="E433" s="131" t="e">
        <f>IF($A$428='Andrew-SESSION'!$A$637,INDEX('Andrew-SESSION'!$K$637:$T$644, MATCH("*Deadlift*",'Andrew-SESSION'!$B$637:$B$644,0), MATCH("*5th*",'Andrew-SESSION'!$K$7:$T$7,0)),"")</f>
        <v>#N/A</v>
      </c>
      <c r="F433" s="131" t="e">
        <f>INDEX('Andrew-SESSION'!$L$637:$U$644, MATCH("*Deadlift*",'Andrew-SESSION'!$B$637:$B$644,0), MATCH("*5th*",'Andrew-SESSION'!$K$7:$T$7,0))</f>
        <v>#N/A</v>
      </c>
      <c r="G433" s="131" t="e">
        <f>IF($A$428='Andrew-SESSION'!$A$637,INDEX('Andrew-SESSION'!$K$637:$T$644, MATCH("*Bench Press*",'Andrew-SESSION'!$B$637:$B$644,0), MATCH("*5th*",'Andrew-SESSION'!$K$7:$T$7,0)),"")</f>
        <v>#N/A</v>
      </c>
      <c r="H433" s="131" t="e">
        <f>INDEX('Andrew-SESSION'!$L$637:$U$644, MATCH("*Bench Press*",'Andrew-SESSION'!$B$637:$B$644,0), MATCH("*5th*",'Andrew-SESSION'!$K$7:$T$7,0))</f>
        <v>#N/A</v>
      </c>
      <c r="I433" s="132" t="e">
        <f>IF($A$428='Andrew-SESSION'!$A$637,INDEX('Andrew-SESSION'!$K$637:$T$644, MATCH("*Military*",'Andrew-SESSION'!$B$637:$B$644,0), MATCH("*5th*",'Andrew-SESSION'!$K$7:$T$7,0)),"")</f>
        <v>#N/A</v>
      </c>
      <c r="J433" s="44" t="e">
        <f>INDEX('Andrew-SESSION'!$L$637:$U$644, MATCH("*Military*",'Andrew-SESSION'!$B$637:$B$644,0), MATCH("*5th*",'Andrew-SESSION'!$K$7:$T$7,0))</f>
        <v>#N/A</v>
      </c>
      <c r="K433" s="131" t="e">
        <f>IF($A$428='Andrew-SESSION'!$A$637,INDEX('Andrew-SESSION'!$K$637:$T$644, MATCH("*Clean *",'Andrew-SESSION'!$B$637:$B$644,0), MATCH("*5th*",'Andrew-SESSION'!$K$7:$T$7,0)),"")</f>
        <v>#N/A</v>
      </c>
      <c r="L433" s="44" t="e">
        <f>INDEX('Andrew-SESSION'!$L$637:$U$644, MATCH("*Clean *",'Andrew-SESSION'!$B$637:$B$644,0), MATCH("*5th*",'Andrew-SESSION'!$K$7:$T$7,0))</f>
        <v>#N/A</v>
      </c>
      <c r="M433" s="131" t="e">
        <f>IF($A$428='Andrew-SESSION'!$A$637,INDEX('Andrew-SESSION'!$K$637:$T$644, MATCH("*Lat Pulldown*",'Andrew-SESSION'!$B$637:$B$644,0), MATCH("*5th*",'Andrew-SESSION'!$K$7:$T$7,0)),"")</f>
        <v>#N/A</v>
      </c>
      <c r="N433" s="44" t="e">
        <f>INDEX('Andrew-SESSION'!$L$637:$U$644, MATCH("*Lat Pulldown*",'Andrew-SESSION'!$B$637:$B$644,0), MATCH("*5th*",'Andrew-SESSION'!$K$7:$T$7,0))</f>
        <v>#N/A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'Andrew-SESSION'!A637</f>
        <v>0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 t="e">
        <f>MAX(M435:M439)</f>
        <v>#N/A</v>
      </c>
      <c r="N434" s="117" t="e">
        <f t="array" ref="N434">MAX(IF(M435:M439=M434,N435:N439))</f>
        <v>#N/A</v>
      </c>
      <c r="O434" s="152" t="str">
        <f>IF($A$140='Andrew-SESSION'!$A$646,INDEX('Andrew-SESSION'!$K$646:$T$653, MATCH("*1k Row*",'Andrew-SESSION'!$B$646:$B$653,0), MATCH("*1st*",'Andrew-SESSION'!$K$7:$T$7,0)),"")</f>
        <v/>
      </c>
      <c r="P434" s="152" t="str">
        <f>IF($A$140='Andrew-SESSION'!$A$646,INDEX('Andrew-SESSION'!$K$646:$T$653, MATCH("*HIIT*",'Andrew-SESSION'!$B$646:$B$653,0), MATCH("*1st*",'Andrew-SESSION'!$K$7:$T$7,0)),"")</f>
        <v/>
      </c>
      <c r="Q434" s="119" t="e">
        <f>INDEX('Andrew-SESSION'!$L$646:$U$646, MATCH("*HIIT*",'Andrew-SESSION'!$B$646:$B$646,0), MATCH("*1st*",'Andrew-SESSION'!$K$7:$T$7,0))</f>
        <v>#N/A</v>
      </c>
      <c r="R434" s="119">
        <f>'Andrew-SESSION'!U496</f>
        <v>0</v>
      </c>
      <c r="S434" s="116"/>
      <c r="T434" s="116"/>
      <c r="U434" s="120">
        <f>'Andrew-SESSION'!A647</f>
        <v>0</v>
      </c>
      <c r="V434" s="120">
        <f>'Andrew-SESSION'!A648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IF($A$434='Andrew-SESSION'!$A$646,INDEX('Andrew-SESSION'!$K$646:$T$653, MATCH("*Squat*",'Andrew-SESSION'!$B$646:$B$653,0), MATCH("*1st*",'Andrew-SESSION'!$K$7:$T$7,0)),"")</f>
        <v>#N/A</v>
      </c>
      <c r="D435" s="132" t="e">
        <f>INDEX('Andrew-SESSION'!L$646:U$653, MATCH("*Squat*",'Andrew-SESSION'!$B$646:$B$653,0), MATCH("*1st*",'Andrew-SESSION'!K$7:T$7,0))</f>
        <v>#N/A</v>
      </c>
      <c r="E435" s="131" t="e">
        <f>IF($A$434='Andrew-SESSION'!$A$646,INDEX('Andrew-SESSION'!$K$646:$T$653, MATCH("*Deadlift*",'Andrew-SESSION'!$B$646:$B$653,0), MATCH("*1st*",'Andrew-SESSION'!$K$7:$T$7,0)),"")</f>
        <v>#N/A</v>
      </c>
      <c r="F435" s="131" t="e">
        <f>INDEX('Andrew-SESSION'!$L$646:$U$653, MATCH("*Deadlift*",'Andrew-SESSION'!$B$646:$B$653,0), MATCH("*1st*",'Andrew-SESSION'!$K$7:$T$7,0))</f>
        <v>#N/A</v>
      </c>
      <c r="G435" s="131" t="e">
        <f>IF($A$434='Andrew-SESSION'!$A$646,INDEX('Andrew-SESSION'!$K$646:$T$653, MATCH("*Bench Press*",'Andrew-SESSION'!$B$646:$B$653,0), MATCH("*1st*",'Andrew-SESSION'!$K$7:$T$7,0)),"")</f>
        <v>#N/A</v>
      </c>
      <c r="H435" s="131" t="e">
        <f>INDEX('Andrew-SESSION'!$L$646:$U$653, MATCH("*Bench Press*",'Andrew-SESSION'!$B$646:$B$653,0), MATCH("*1st*",'Andrew-SESSION'!$K$7:$T$7,0))</f>
        <v>#N/A</v>
      </c>
      <c r="I435" s="132" t="e">
        <f>IF($A$434='Andrew-SESSION'!$A$646,INDEX('Andrew-SESSION'!$K$646:$T$653, MATCH("*Military*",'Andrew-SESSION'!$B$646:$B$653,0), MATCH("*1st*",'Andrew-SESSION'!$K$7:$T$7,0)),"")</f>
        <v>#N/A</v>
      </c>
      <c r="J435" s="48" t="e">
        <f>INDEX('Andrew-SESSION'!$L$646:$U$653, MATCH("*Military*",'Andrew-SESSION'!$B$646:$B$653,0), MATCH("*1st*",'Andrew-SESSION'!$K$7:$T$7,0))</f>
        <v>#N/A</v>
      </c>
      <c r="K435" s="131" t="e">
        <f>IF($A$434='Andrew-SESSION'!$A$646,INDEX('Andrew-SESSION'!$K$646:$T$653, MATCH("*Clean *",'Andrew-SESSION'!$B$646:$B$653,0), MATCH("*1st*",'Andrew-SESSION'!$K$7:$T$7,0)),"")</f>
        <v>#N/A</v>
      </c>
      <c r="L435" s="48" t="e">
        <f>INDEX('Andrew-SESSION'!$L$646:$U$653, MATCH("*Clean *",'Andrew-SESSION'!$B$646:$B$653,0), MATCH("*1st*",'Andrew-SESSION'!$K$7:$T$7,0))</f>
        <v>#N/A</v>
      </c>
      <c r="M435" s="131" t="e">
        <f>IF($A$434='Andrew-SESSION'!$A$646,INDEX('Andrew-SESSION'!$K$646:$T$653, MATCH("*Lat Pulldown*",'Andrew-SESSION'!$B$646:$B$653,0), MATCH("*1st*",'Andrew-SESSION'!$K$7:$T$7,0)),"")</f>
        <v>#N/A</v>
      </c>
      <c r="N435" s="48" t="e">
        <f>INDEX('Andrew-SESSION'!$L$646:$U$653, MATCH("*Lat Pulldown*",'Andrew-SESSION'!$B$646:$B$653,0), MATCH("*1st*",'Andrew-SESSION'!$K$7:$T$7,0))</f>
        <v>#N/A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IF($A$434='Andrew-SESSION'!$A$646,INDEX('Andrew-SESSION'!$K$646:$T$653, MATCH("*Squat*",'Andrew-SESSION'!$B$646:$B$653,0), MATCH("*2nd*",'Andrew-SESSION'!$K$7:$T$7,0)),"")</f>
        <v>#N/A</v>
      </c>
      <c r="D436" s="132" t="e">
        <f>INDEX('Andrew-SESSION'!L$646:U$653, MATCH("*Squat*",'Andrew-SESSION'!$B$646:$B$653,0), MATCH("*2nd*",'Andrew-SESSION'!K$7:T$7,0))</f>
        <v>#N/A</v>
      </c>
      <c r="E436" s="131" t="e">
        <f>IF($A$434='Andrew-SESSION'!$A$646,INDEX('Andrew-SESSION'!$K$646:$T$653, MATCH("*Deadlift*",'Andrew-SESSION'!$B$646:$B$653,0), MATCH("*2ND*",'Andrew-SESSION'!$K$7:$T$7,0)),"")</f>
        <v>#N/A</v>
      </c>
      <c r="F436" s="131" t="e">
        <f>INDEX('Andrew-SESSION'!$L$646:$U$653, MATCH("*Deadlift*",'Andrew-SESSION'!$B$646:$B$653,0), MATCH("*2nd*",'Andrew-SESSION'!$K$7:$T$7,0))</f>
        <v>#N/A</v>
      </c>
      <c r="G436" s="131" t="e">
        <f>IF($A$434='Andrew-SESSION'!$A$646,INDEX('Andrew-SESSION'!$K$646:$T$653, MATCH("*Bench Press*",'Andrew-SESSION'!$B$646:$B$653,0), MATCH("*2ND*",'Andrew-SESSION'!$K$7:$T$7,0)),"")</f>
        <v>#N/A</v>
      </c>
      <c r="H436" s="131" t="e">
        <f>INDEX('Andrew-SESSION'!$L$646:$U$653, MATCH("*Bench Press*",'Andrew-SESSION'!$B$646:$B$653,0), MATCH("*2nd*",'Andrew-SESSION'!$K$7:$T$7,0))</f>
        <v>#N/A</v>
      </c>
      <c r="I436" s="132" t="e">
        <f>IF($A$434='Andrew-SESSION'!$A$646,INDEX('Andrew-SESSION'!$K$646:$T$653, MATCH("*Military*",'Andrew-SESSION'!$B$646:$B$653,0), MATCH("*2ND*",'Andrew-SESSION'!$K$7:$T$7,0)),"")</f>
        <v>#N/A</v>
      </c>
      <c r="J436" s="44" t="e">
        <f>INDEX('Andrew-SESSION'!$L$646:$U$653, MATCH("*Military*",'Andrew-SESSION'!$B$646:$B$653,0), MATCH("*2nd*",'Andrew-SESSION'!$K$7:$T$7,0))</f>
        <v>#N/A</v>
      </c>
      <c r="K436" s="131" t="e">
        <f>IF($A$434='Andrew-SESSION'!$A$646,INDEX('Andrew-SESSION'!$K$646:$T$653, MATCH("*Clean *",'Andrew-SESSION'!$B$646:$B$653,0), MATCH("*2ND*",'Andrew-SESSION'!$K$7:$T$7,0)),"")</f>
        <v>#N/A</v>
      </c>
      <c r="L436" s="44" t="e">
        <f>INDEX('Andrew-SESSION'!$L$646:$U$653, MATCH("*Clean *",'Andrew-SESSION'!$B$646:$B$653,0), MATCH("*2nd*",'Andrew-SESSION'!$K$7:$T$7,0))</f>
        <v>#N/A</v>
      </c>
      <c r="M436" s="131" t="e">
        <f>IF($A$434='Andrew-SESSION'!$A$646,INDEX('Andrew-SESSION'!$K$646:$T$653, MATCH("*Lat Pulldown*",'Andrew-SESSION'!$B$646:$B$653,0), MATCH("*2ND*",'Andrew-SESSION'!$K$7:$T$7,0)),"")</f>
        <v>#N/A</v>
      </c>
      <c r="N436" s="44" t="e">
        <f>INDEX('Andrew-SESSION'!$L$646:$U$653, MATCH("*Lat Pulldown*",'Andrew-SESSION'!$B$646:$B$653,0), MATCH("*2nd*",'Andrew-SESSION'!$K$7:$T$7,0))</f>
        <v>#N/A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IF($A$434='Andrew-SESSION'!$A$646,INDEX('Andrew-SESSION'!$K$646:$T$653, MATCH("*Squat*",'Andrew-SESSION'!$B$646:$B$653,0), MATCH("*3rd*",'Andrew-SESSION'!$K$7:$T$7,0)),"")</f>
        <v>#N/A</v>
      </c>
      <c r="D437" s="132" t="e">
        <f>INDEX('Andrew-SESSION'!L$646:U$653, MATCH("*Squat*",'Andrew-SESSION'!$B$646:$B$653,0), MATCH("*3rd*",'Andrew-SESSION'!K$7:T$7,0))</f>
        <v>#N/A</v>
      </c>
      <c r="E437" s="131" t="e">
        <f>IF($A$434='Andrew-SESSION'!$A$646,INDEX('Andrew-SESSION'!$K$646:$T$653, MATCH("*Deadlift*",'Andrew-SESSION'!$B$646:$B$653,0), MATCH("*3rd*",'Andrew-SESSION'!$K$7:$T$7,0)),"")</f>
        <v>#N/A</v>
      </c>
      <c r="F437" s="131" t="e">
        <f>INDEX('Andrew-SESSION'!$L$646:$U$653, MATCH("*Deadlift*",'Andrew-SESSION'!$B$646:$B$653,0), MATCH("*3rd*",'Andrew-SESSION'!$K$7:$T$7,0))</f>
        <v>#N/A</v>
      </c>
      <c r="G437" s="131" t="e">
        <f>IF($A$434='Andrew-SESSION'!$A$646,INDEX('Andrew-SESSION'!$K$646:$T$653, MATCH("*Bench Press*",'Andrew-SESSION'!$B$646:$B$653,0), MATCH("*3rd*",'Andrew-SESSION'!$K$7:$T$7,0)),"")</f>
        <v>#N/A</v>
      </c>
      <c r="H437" s="131" t="e">
        <f>INDEX('Andrew-SESSION'!$L$646:$U$653, MATCH("*Bench Press*",'Andrew-SESSION'!$B$646:$B$653,0), MATCH("*3rd*",'Andrew-SESSION'!$K$7:$T$7,0))</f>
        <v>#N/A</v>
      </c>
      <c r="I437" s="132" t="e">
        <f>IF($A$434='Andrew-SESSION'!$A$646,INDEX('Andrew-SESSION'!$K$646:$T$653, MATCH("*Military*",'Andrew-SESSION'!$B$646:$B$653,0), MATCH("*3rd*",'Andrew-SESSION'!$K$7:$T$7,0)),"")</f>
        <v>#N/A</v>
      </c>
      <c r="J437" s="44" t="e">
        <f>INDEX('Andrew-SESSION'!$L$646:$U$653, MATCH("*Military*",'Andrew-SESSION'!$B$646:$B$653,0), MATCH("*3rd*",'Andrew-SESSION'!$K$7:$T$7,0))</f>
        <v>#N/A</v>
      </c>
      <c r="K437" s="131" t="e">
        <f>IF($A$434='Andrew-SESSION'!$A$646,INDEX('Andrew-SESSION'!$K$646:$T$653, MATCH("*Clean *",'Andrew-SESSION'!$B$646:$B$653,0), MATCH("*3rd*",'Andrew-SESSION'!$K$7:$T$7,0)),"")</f>
        <v>#N/A</v>
      </c>
      <c r="L437" s="44" t="e">
        <f>INDEX('Andrew-SESSION'!$L$646:$U$653, MATCH("*Clean *",'Andrew-SESSION'!$B$646:$B$653,0), MATCH("*3rd*",'Andrew-SESSION'!$K$7:$T$7,0))</f>
        <v>#N/A</v>
      </c>
      <c r="M437" s="131" t="e">
        <f>IF($A$434='Andrew-SESSION'!$A$646,INDEX('Andrew-SESSION'!$K$646:$T$653, MATCH("*Lat Pulldown*",'Andrew-SESSION'!$B$646:$B$653,0), MATCH("*3rd*",'Andrew-SESSION'!$K$7:$T$7,0)),"")</f>
        <v>#N/A</v>
      </c>
      <c r="N437" s="44" t="e">
        <f>INDEX('Andrew-SESSION'!$L$646:$U$653, MATCH("*Lat Pulldown*",'Andrew-SESSION'!$B$646:$B$653,0), MATCH("*3rd*",'Andrew-SESSION'!$K$7:$T$7,0))</f>
        <v>#N/A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IF($A$434='Andrew-SESSION'!$A$646,INDEX('Andrew-SESSION'!$K$646:$T$653, MATCH("*Squat*",'Andrew-SESSION'!$B$646:$B$653,0), MATCH("*4th*",'Andrew-SESSION'!$K$7:$T$7,0)),"")</f>
        <v>#N/A</v>
      </c>
      <c r="D438" s="132" t="e">
        <f>INDEX('Andrew-SESSION'!L$646:U$653, MATCH("*Squat*",'Andrew-SESSION'!$B$646:$B$653,0), MATCH("*4th*",'Andrew-SESSION'!K$7:T$7,0))</f>
        <v>#N/A</v>
      </c>
      <c r="E438" s="131" t="e">
        <f>IF($A$434='Andrew-SESSION'!$A$646,INDEX('Andrew-SESSION'!$K$646:$T$653, MATCH("*Deadlift*",'Andrew-SESSION'!$B$646:$B$653,0), MATCH("*4th*",'Andrew-SESSION'!$K$7:$T$7,0)),"")</f>
        <v>#N/A</v>
      </c>
      <c r="F438" s="131" t="e">
        <f>INDEX('Andrew-SESSION'!$L$646:$U$653, MATCH("*Deadlift*",'Andrew-SESSION'!$B$646:$B$653,0), MATCH("*4th*",'Andrew-SESSION'!$K$7:$T$7,0))</f>
        <v>#N/A</v>
      </c>
      <c r="G438" s="131" t="e">
        <f>IF($A$434='Andrew-SESSION'!$A$646,INDEX('Andrew-SESSION'!$K$646:$T$653, MATCH("*Bench Press*",'Andrew-SESSION'!$B$646:$B$653,0), MATCH("*4th*",'Andrew-SESSION'!$K$7:$T$7,0)),"")</f>
        <v>#N/A</v>
      </c>
      <c r="H438" s="131" t="e">
        <f>INDEX('Andrew-SESSION'!$L$646:$U$653, MATCH("*Bench Press*",'Andrew-SESSION'!$B$646:$B$653,0), MATCH("*4th*",'Andrew-SESSION'!$K$7:$T$7,0))</f>
        <v>#N/A</v>
      </c>
      <c r="I438" s="132" t="e">
        <f>IF($A$434='Andrew-SESSION'!$A$646,INDEX('Andrew-SESSION'!$K$646:$T$653, MATCH("*Military*",'Andrew-SESSION'!$B$646:$B$653,0), MATCH("*4th*",'Andrew-SESSION'!$K$7:$T$7,0)),"")</f>
        <v>#N/A</v>
      </c>
      <c r="J438" s="44" t="e">
        <f>INDEX('Andrew-SESSION'!$L$646:$U$653, MATCH("*Military*",'Andrew-SESSION'!$B$646:$B$653,0), MATCH("*4th*",'Andrew-SESSION'!$K$7:$T$7,0))</f>
        <v>#N/A</v>
      </c>
      <c r="K438" s="131" t="e">
        <f>IF($A$434='Andrew-SESSION'!$A$646,INDEX('Andrew-SESSION'!$K$646:$T$653, MATCH("*Clean *",'Andrew-SESSION'!$B$646:$B$653,0), MATCH("*4th*",'Andrew-SESSION'!$K$7:$T$7,0)),"")</f>
        <v>#N/A</v>
      </c>
      <c r="L438" s="44" t="e">
        <f>INDEX('Andrew-SESSION'!$L$646:$U$653, MATCH("*Clean *",'Andrew-SESSION'!$B$646:$B$653,0), MATCH("*4th*",'Andrew-SESSION'!$K$7:$T$7,0))</f>
        <v>#N/A</v>
      </c>
      <c r="M438" s="131" t="e">
        <f>IF($A$434='Andrew-SESSION'!$A$646,INDEX('Andrew-SESSION'!$K$646:$T$653, MATCH("*Lat Pulldown*",'Andrew-SESSION'!$B$646:$B$653,0), MATCH("*4th*",'Andrew-SESSION'!$K$7:$T$7,0)),"")</f>
        <v>#N/A</v>
      </c>
      <c r="N438" s="44" t="e">
        <f>INDEX('Andrew-SESSION'!$L$646:$U$653, MATCH("*Lat Pulldown*",'Andrew-SESSION'!$B$646:$B$653,0), MATCH("*4th*",'Andrew-SESSION'!$K$7:$T$7,0))</f>
        <v>#N/A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IF($A$434='Andrew-SESSION'!$A$646,INDEX('Andrew-SESSION'!$K$646:$T$653, MATCH("*Squat*",'Andrew-SESSION'!$B$646:$B$653,0), MATCH("*5th*",'Andrew-SESSION'!$K$7:$T$7,0)),"")</f>
        <v>#N/A</v>
      </c>
      <c r="D439" s="132" t="e">
        <f>INDEX('Andrew-SESSION'!L$646:U$653, MATCH("*Squat*",'Andrew-SESSION'!$B$646:$B$653,0), MATCH("*5th*",'Andrew-SESSION'!K$7:T$7,0))</f>
        <v>#N/A</v>
      </c>
      <c r="E439" s="131" t="e">
        <f>IF($A$434='Andrew-SESSION'!$A$646,INDEX('Andrew-SESSION'!$K$646:$T$653, MATCH("*Deadlift*",'Andrew-SESSION'!$B$646:$B$653,0), MATCH("*5th*",'Andrew-SESSION'!$K$7:$T$7,0)),"")</f>
        <v>#N/A</v>
      </c>
      <c r="F439" s="131" t="e">
        <f>INDEX('Andrew-SESSION'!$L$646:$U$653, MATCH("*Deadlift*",'Andrew-SESSION'!$B$646:$B$653,0), MATCH("*5th*",'Andrew-SESSION'!$K$7:$T$7,0))</f>
        <v>#N/A</v>
      </c>
      <c r="G439" s="131" t="e">
        <f>IF($A$434='Andrew-SESSION'!$A$646,INDEX('Andrew-SESSION'!$K$646:$T$653, MATCH("*Bench Press*",'Andrew-SESSION'!$B$646:$B$653,0), MATCH("*5th*",'Andrew-SESSION'!$K$7:$T$7,0)),"")</f>
        <v>#N/A</v>
      </c>
      <c r="H439" s="131" t="e">
        <f>INDEX('Andrew-SESSION'!$L$646:$U$653, MATCH("*Bench Press*",'Andrew-SESSION'!$B$646:$B$653,0), MATCH("*5th*",'Andrew-SESSION'!$K$7:$T$7,0))</f>
        <v>#N/A</v>
      </c>
      <c r="I439" s="132" t="e">
        <f>IF($A$434='Andrew-SESSION'!$A$646,INDEX('Andrew-SESSION'!$K$646:$T$653, MATCH("*Military*",'Andrew-SESSION'!$B$646:$B$653,0), MATCH("*5th*",'Andrew-SESSION'!$K$7:$T$7,0)),"")</f>
        <v>#N/A</v>
      </c>
      <c r="J439" s="44" t="e">
        <f>INDEX('Andrew-SESSION'!$L$646:$U$653, MATCH("*Military*",'Andrew-SESSION'!$B$646:$B$653,0), MATCH("*5th*",'Andrew-SESSION'!$K$7:$T$7,0))</f>
        <v>#N/A</v>
      </c>
      <c r="K439" s="131" t="e">
        <f>IF($A$434='Andrew-SESSION'!$A$646,INDEX('Andrew-SESSION'!$K$646:$T$653, MATCH("*Clean *",'Andrew-SESSION'!$B$646:$B$653,0), MATCH("*5th*",'Andrew-SESSION'!$K$7:$T$7,0)),"")</f>
        <v>#N/A</v>
      </c>
      <c r="L439" s="44" t="e">
        <f>INDEX('Andrew-SESSION'!$L$646:$U$653, MATCH("*Clean *",'Andrew-SESSION'!$B$646:$B$653,0), MATCH("*5th*",'Andrew-SESSION'!$K$7:$T$7,0))</f>
        <v>#N/A</v>
      </c>
      <c r="M439" s="131" t="e">
        <f>IF($A$434='Andrew-SESSION'!$A$646,INDEX('Andrew-SESSION'!$K$646:$T$653, MATCH("*Lat Pulldown*",'Andrew-SESSION'!$B$646:$B$653,0), MATCH("*5th*",'Andrew-SESSION'!$K$7:$T$7,0)),"")</f>
        <v>#N/A</v>
      </c>
      <c r="N439" s="44" t="e">
        <f>INDEX('Andrew-SESSION'!$L$646:$U$653, MATCH("*Lat Pulldown*",'Andrew-SESSION'!$B$646:$B$653,0), MATCH("*5th*",'Andrew-SESSION'!$K$7:$T$7,0))</f>
        <v>#N/A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'Andrew-SESSION'!A646</f>
        <v>0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str">
        <f>IF($A$140='Andrew-SESSION'!$A$655,INDEX('Andrew-SESSION'!$K$655:$T$662, MATCH("*1k Row*",'Andrew-SESSION'!$B$655:$B$662,0), MATCH("*1st*",'Andrew-SESSION'!$K$7:$T$7,0)),"")</f>
        <v/>
      </c>
      <c r="P440" s="152" t="str">
        <f>IF($A$140='Andrew-SESSION'!$A$655,INDEX('Andrew-SESSION'!$K$655:$T$662, MATCH("*HIIT*",'Andrew-SESSION'!$B$655:$B$662,0), MATCH("*1st*",'Andrew-SESSION'!$K$7:$T$7,0)),"")</f>
        <v/>
      </c>
      <c r="Q440" s="119" t="e">
        <f>INDEX('Andrew-SESSION'!$L$655:$U$655, MATCH("*HIIT*",'Andrew-SESSION'!$B$655:$B$655,0), MATCH("*1st*",'Andrew-SESSION'!$K$7:$T$7,0))</f>
        <v>#N/A</v>
      </c>
      <c r="R440" s="119">
        <f>'Andrew-SESSION'!U502</f>
        <v>0</v>
      </c>
      <c r="S440" s="116"/>
      <c r="T440" s="116"/>
      <c r="U440" s="120">
        <f>'Andrew-SESSION'!A656</f>
        <v>0</v>
      </c>
      <c r="V440" s="120">
        <f>'Andrew-SESSION'!A657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IF($A$440='Andrew-SESSION'!$A$655,INDEX('Andrew-SESSION'!$K$655:$T$662, MATCH("*Squat*",'Andrew-SESSION'!$B$655:$B$662,0), MATCH("*1st*",'Andrew-SESSION'!$K$7:$T$7,0)),"")</f>
        <v>#N/A</v>
      </c>
      <c r="D441" s="132" t="e">
        <f>INDEX('Andrew-SESSION'!L$655:U$662, MATCH("*Squat*",'Andrew-SESSION'!$B$655:$B$662,0), MATCH("*1st*",'Andrew-SESSION'!K$7:T$7,0))</f>
        <v>#N/A</v>
      </c>
      <c r="E441" s="131" t="e">
        <f>IF($A$440='Andrew-SESSION'!$A$655,INDEX('Andrew-SESSION'!$K$655:$T$662, MATCH("*Deadlift*",'Andrew-SESSION'!$B$655:$B$662,0), MATCH("*1st*",'Andrew-SESSION'!$K$7:$T$7,0)),"")</f>
        <v>#N/A</v>
      </c>
      <c r="F441" s="131" t="e">
        <f>INDEX('Andrew-SESSION'!$L$655:$U$662, MATCH("*Deadlift*",'Andrew-SESSION'!$B$655:$B$662,0), MATCH("*1st*",'Andrew-SESSION'!$K$7:$T$7,0))</f>
        <v>#N/A</v>
      </c>
      <c r="G441" s="131" t="e">
        <f>IF($A$440='Andrew-SESSION'!$A$655,INDEX('Andrew-SESSION'!$K$655:$T$662, MATCH("*Bench Press*",'Andrew-SESSION'!$B$655:$B$662,0), MATCH("*1st*",'Andrew-SESSION'!$K$7:$T$7,0)),"")</f>
        <v>#N/A</v>
      </c>
      <c r="H441" s="131" t="e">
        <f>INDEX('Andrew-SESSION'!$L$655:$U$662, MATCH("*Bench Press*",'Andrew-SESSION'!$B$655:$B$662,0), MATCH("*1st*",'Andrew-SESSION'!$K$7:$T$7,0))</f>
        <v>#N/A</v>
      </c>
      <c r="I441" s="132" t="e">
        <f>IF($A$440='Andrew-SESSION'!$A$655,INDEX('Andrew-SESSION'!$K$655:$T$662, MATCH("*Military*",'Andrew-SESSION'!$B$655:$B$662,0), MATCH("*1st*",'Andrew-SESSION'!$K$7:$T$7,0)),"")</f>
        <v>#N/A</v>
      </c>
      <c r="J441" s="48" t="e">
        <f>INDEX('Andrew-SESSION'!$L$655:$U$662, MATCH("*Military*",'Andrew-SESSION'!$B$655:$B$662,0), MATCH("*1st*",'Andrew-SESSION'!$K$7:$T$7,0))</f>
        <v>#N/A</v>
      </c>
      <c r="K441" s="131" t="e">
        <f>IF($A$440='Andrew-SESSION'!$A$655,INDEX('Andrew-SESSION'!$K$655:$T$662, MATCH("*Clean *",'Andrew-SESSION'!$B$655:$B$662,0), MATCH("*1st*",'Andrew-SESSION'!$K$7:$T$7,0)),"")</f>
        <v>#N/A</v>
      </c>
      <c r="L441" s="48" t="e">
        <f>INDEX('Andrew-SESSION'!$L$655:$U$662, MATCH("*Clean *",'Andrew-SESSION'!$B$655:$B$662,0), MATCH("*1st*",'Andrew-SESSION'!$K$7:$T$7,0))</f>
        <v>#N/A</v>
      </c>
      <c r="M441" s="131" t="e">
        <f>IF($A$440='Andrew-SESSION'!$A$655,INDEX('Andrew-SESSION'!$K$655:$T$662, MATCH("*Lat Pulldown*",'Andrew-SESSION'!$B$655:$B$662,0), MATCH("*1st*",'Andrew-SESSION'!$K$7:$T$7,0)),"")</f>
        <v>#N/A</v>
      </c>
      <c r="N441" s="48" t="e">
        <f>INDEX('Andrew-SESSION'!$L$655:$U$662, MATCH("*Lat Pulldown*",'Andrew-SESSION'!$B$655:$B$662,0), MATCH("*1st*",'Andrew-SESSION'!$K$7:$T$7,0))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IF($A$440='Andrew-SESSION'!$A$655,INDEX('Andrew-SESSION'!$K$655:$T$662, MATCH("*Squat*",'Andrew-SESSION'!$B$655:$B$662,0), MATCH("*2nd*",'Andrew-SESSION'!$K$7:$T$7,0)),"")</f>
        <v>#N/A</v>
      </c>
      <c r="D442" s="132" t="e">
        <f>INDEX('Andrew-SESSION'!L$655:U$662, MATCH("*Squat*",'Andrew-SESSION'!$B$655:$B$662,0), MATCH("*2nd*",'Andrew-SESSION'!K$7:T$7,0))</f>
        <v>#N/A</v>
      </c>
      <c r="E442" s="131" t="e">
        <f>IF($A$440='Andrew-SESSION'!$A$655,INDEX('Andrew-SESSION'!$K$655:$T$662, MATCH("*Deadlift*",'Andrew-SESSION'!$B$655:$B$662,0), MATCH("*2ND*",'Andrew-SESSION'!$K$7:$T$7,0)),"")</f>
        <v>#N/A</v>
      </c>
      <c r="F442" s="131" t="e">
        <f>INDEX('Andrew-SESSION'!$L$655:$U$662, MATCH("*Deadlift*",'Andrew-SESSION'!$B$655:$B$662,0), MATCH("*2nd*",'Andrew-SESSION'!$K$7:$T$7,0))</f>
        <v>#N/A</v>
      </c>
      <c r="G442" s="131" t="e">
        <f>IF($A$440='Andrew-SESSION'!$A$655,INDEX('Andrew-SESSION'!$K$655:$T$662, MATCH("*Bench Press*",'Andrew-SESSION'!$B$655:$B$662,0), MATCH("*2ND*",'Andrew-SESSION'!$K$7:$T$7,0)),"")</f>
        <v>#N/A</v>
      </c>
      <c r="H442" s="131" t="e">
        <f>INDEX('Andrew-SESSION'!$L$655:$U$662, MATCH("*Bench Press*",'Andrew-SESSION'!$B$655:$B$662,0), MATCH("*2nd*",'Andrew-SESSION'!$K$7:$T$7,0))</f>
        <v>#N/A</v>
      </c>
      <c r="I442" s="132" t="e">
        <f>IF($A$440='Andrew-SESSION'!$A$655,INDEX('Andrew-SESSION'!$K$655:$T$662, MATCH("*Military*",'Andrew-SESSION'!$B$655:$B$662,0), MATCH("*2ND*",'Andrew-SESSION'!$K$7:$T$7,0)),"")</f>
        <v>#N/A</v>
      </c>
      <c r="J442" s="44" t="e">
        <f>INDEX('Andrew-SESSION'!$L$655:$U$662, MATCH("*Military*",'Andrew-SESSION'!$B$655:$B$662,0), MATCH("*2nd*",'Andrew-SESSION'!$K$7:$T$7,0))</f>
        <v>#N/A</v>
      </c>
      <c r="K442" s="131" t="e">
        <f>IF($A$440='Andrew-SESSION'!$A$655,INDEX('Andrew-SESSION'!$K$655:$T$662, MATCH("*Clean *",'Andrew-SESSION'!$B$655:$B$662,0), MATCH("*2ND*",'Andrew-SESSION'!$K$7:$T$7,0)),"")</f>
        <v>#N/A</v>
      </c>
      <c r="L442" s="44" t="e">
        <f>INDEX('Andrew-SESSION'!$L$655:$U$662, MATCH("*Clean *",'Andrew-SESSION'!$B$655:$B$662,0), MATCH("*2nd*",'Andrew-SESSION'!$K$7:$T$7,0))</f>
        <v>#N/A</v>
      </c>
      <c r="M442" s="131" t="e">
        <f>IF($A$440='Andrew-SESSION'!$A$655,INDEX('Andrew-SESSION'!$K$655:$T$662, MATCH("*Lat Pulldown*",'Andrew-SESSION'!$B$655:$B$662,0), MATCH("*2ND*",'Andrew-SESSION'!$K$7:$T$7,0)),"")</f>
        <v>#N/A</v>
      </c>
      <c r="N442" s="44" t="e">
        <f>INDEX('Andrew-SESSION'!$L$655:$U$662, MATCH("*Lat Pulldown*",'Andrew-SESSION'!$B$655:$B$662,0), MATCH("*2nd*",'Andrew-SESSION'!$K$7:$T$7,0))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IF($A$440='Andrew-SESSION'!$A$655,INDEX('Andrew-SESSION'!$K$655:$T$662, MATCH("*Squat*",'Andrew-SESSION'!$B$655:$B$662,0), MATCH("*3rd*",'Andrew-SESSION'!$K$7:$T$7,0)),"")</f>
        <v>#N/A</v>
      </c>
      <c r="D443" s="132" t="e">
        <f>INDEX('Andrew-SESSION'!L$655:U$662, MATCH("*Squat*",'Andrew-SESSION'!$B$655:$B$662,0), MATCH("*3rd*",'Andrew-SESSION'!K$7:T$7,0))</f>
        <v>#N/A</v>
      </c>
      <c r="E443" s="131" t="e">
        <f>IF($A$440='Andrew-SESSION'!$A$655,INDEX('Andrew-SESSION'!$K$655:$T$662, MATCH("*Deadlift*",'Andrew-SESSION'!$B$655:$B$662,0), MATCH("*3rd*",'Andrew-SESSION'!$K$7:$T$7,0)),"")</f>
        <v>#N/A</v>
      </c>
      <c r="F443" s="131" t="e">
        <f>INDEX('Andrew-SESSION'!$L$655:$U$662, MATCH("*Deadlift*",'Andrew-SESSION'!$B$655:$B$662,0), MATCH("*3rd*",'Andrew-SESSION'!$K$7:$T$7,0))</f>
        <v>#N/A</v>
      </c>
      <c r="G443" s="131" t="e">
        <f>IF($A$440='Andrew-SESSION'!$A$655,INDEX('Andrew-SESSION'!$K$655:$T$662, MATCH("*Bench Press*",'Andrew-SESSION'!$B$655:$B$662,0), MATCH("*3rd*",'Andrew-SESSION'!$K$7:$T$7,0)),"")</f>
        <v>#N/A</v>
      </c>
      <c r="H443" s="131" t="e">
        <f>INDEX('Andrew-SESSION'!$L$655:$U$662, MATCH("*Bench Press*",'Andrew-SESSION'!$B$655:$B$662,0), MATCH("*3rd*",'Andrew-SESSION'!$K$7:$T$7,0))</f>
        <v>#N/A</v>
      </c>
      <c r="I443" s="132" t="e">
        <f>IF($A$440='Andrew-SESSION'!$A$655,INDEX('Andrew-SESSION'!$K$655:$T$662, MATCH("*Military*",'Andrew-SESSION'!$B$655:$B$662,0), MATCH("*3rd*",'Andrew-SESSION'!$K$7:$T$7,0)),"")</f>
        <v>#N/A</v>
      </c>
      <c r="J443" s="44" t="e">
        <f>INDEX('Andrew-SESSION'!$L$655:$U$662, MATCH("*Military*",'Andrew-SESSION'!$B$655:$B$662,0), MATCH("*3rd*",'Andrew-SESSION'!$K$7:$T$7,0))</f>
        <v>#N/A</v>
      </c>
      <c r="K443" s="131" t="e">
        <f>IF($A$440='Andrew-SESSION'!$A$655,INDEX('Andrew-SESSION'!$K$655:$T$662, MATCH("*Clean *",'Andrew-SESSION'!$B$655:$B$662,0), MATCH("*3rd*",'Andrew-SESSION'!$K$7:$T$7,0)),"")</f>
        <v>#N/A</v>
      </c>
      <c r="L443" s="44" t="e">
        <f>INDEX('Andrew-SESSION'!$L$655:$U$662, MATCH("*Clean *",'Andrew-SESSION'!$B$655:$B$662,0), MATCH("*3rd*",'Andrew-SESSION'!$K$7:$T$7,0))</f>
        <v>#N/A</v>
      </c>
      <c r="M443" s="131" t="e">
        <f>IF($A$440='Andrew-SESSION'!$A$655,INDEX('Andrew-SESSION'!$K$655:$T$662, MATCH("*Lat Pulldown*",'Andrew-SESSION'!$B$655:$B$662,0), MATCH("*3rd*",'Andrew-SESSION'!$K$7:$T$7,0)),"")</f>
        <v>#N/A</v>
      </c>
      <c r="N443" s="44" t="e">
        <f>INDEX('Andrew-SESSION'!$L$655:$U$662, MATCH("*Lat Pulldown*",'Andrew-SESSION'!$B$655:$B$662,0), MATCH("*3rd*",'Andrew-SESSION'!$K$7:$T$7,0))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IF($A$440='Andrew-SESSION'!$A$655,INDEX('Andrew-SESSION'!$K$655:$T$662, MATCH("*Squat*",'Andrew-SESSION'!$B$655:$B$662,0), MATCH("*4th*",'Andrew-SESSION'!$K$7:$T$7,0)),"")</f>
        <v>#N/A</v>
      </c>
      <c r="D444" s="132" t="e">
        <f>INDEX('Andrew-SESSION'!L$655:U$662, MATCH("*Squat*",'Andrew-SESSION'!$B$655:$B$662,0), MATCH("*4th*",'Andrew-SESSION'!K$7:T$7,0))</f>
        <v>#N/A</v>
      </c>
      <c r="E444" s="131" t="e">
        <f>IF($A$440='Andrew-SESSION'!$A$655,INDEX('Andrew-SESSION'!$K$655:$T$662, MATCH("*Deadlift*",'Andrew-SESSION'!$B$655:$B$662,0), MATCH("*4th*",'Andrew-SESSION'!$K$7:$T$7,0)),"")</f>
        <v>#N/A</v>
      </c>
      <c r="F444" s="131" t="e">
        <f>INDEX('Andrew-SESSION'!$L$655:$U$662, MATCH("*Deadlift*",'Andrew-SESSION'!$B$655:$B$662,0), MATCH("*4th*",'Andrew-SESSION'!$K$7:$T$7,0))</f>
        <v>#N/A</v>
      </c>
      <c r="G444" s="131" t="e">
        <f>IF($A$440='Andrew-SESSION'!$A$655,INDEX('Andrew-SESSION'!$K$655:$T$662, MATCH("*Bench Press*",'Andrew-SESSION'!$B$655:$B$662,0), MATCH("*4th*",'Andrew-SESSION'!$K$7:$T$7,0)),"")</f>
        <v>#N/A</v>
      </c>
      <c r="H444" s="131" t="e">
        <f>INDEX('Andrew-SESSION'!$L$655:$U$662, MATCH("*Bench Press*",'Andrew-SESSION'!$B$655:$B$662,0), MATCH("*4th*",'Andrew-SESSION'!$K$7:$T$7,0))</f>
        <v>#N/A</v>
      </c>
      <c r="I444" s="132" t="e">
        <f>IF($A$440='Andrew-SESSION'!$A$655,INDEX('Andrew-SESSION'!$K$655:$T$662, MATCH("*Military*",'Andrew-SESSION'!$B$655:$B$662,0), MATCH("*4th*",'Andrew-SESSION'!$K$7:$T$7,0)),"")</f>
        <v>#N/A</v>
      </c>
      <c r="J444" s="44" t="e">
        <f>INDEX('Andrew-SESSION'!$L$655:$U$662, MATCH("*Military*",'Andrew-SESSION'!$B$655:$B$662,0), MATCH("*4th*",'Andrew-SESSION'!$K$7:$T$7,0))</f>
        <v>#N/A</v>
      </c>
      <c r="K444" s="131" t="e">
        <f>IF($A$440='Andrew-SESSION'!$A$655,INDEX('Andrew-SESSION'!$K$655:$T$662, MATCH("*Clean *",'Andrew-SESSION'!$B$655:$B$662,0), MATCH("*4th*",'Andrew-SESSION'!$K$7:$T$7,0)),"")</f>
        <v>#N/A</v>
      </c>
      <c r="L444" s="44" t="e">
        <f>INDEX('Andrew-SESSION'!$L$655:$U$662, MATCH("*Clean *",'Andrew-SESSION'!$B$655:$B$662,0), MATCH("*4th*",'Andrew-SESSION'!$K$7:$T$7,0))</f>
        <v>#N/A</v>
      </c>
      <c r="M444" s="131" t="e">
        <f>IF($A$440='Andrew-SESSION'!$A$655,INDEX('Andrew-SESSION'!$K$655:$T$662, MATCH("*Lat Pulldown*",'Andrew-SESSION'!$B$655:$B$662,0), MATCH("*4th*",'Andrew-SESSION'!$K$7:$T$7,0)),"")</f>
        <v>#N/A</v>
      </c>
      <c r="N444" s="44" t="e">
        <f>INDEX('Andrew-SESSION'!$L$655:$U$662, MATCH("*Lat Pulldown*",'Andrew-SESSION'!$B$655:$B$662,0), MATCH("*4th*",'Andrew-SESSION'!$K$7:$T$7,0))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IF($A$440='Andrew-SESSION'!$A$655,INDEX('Andrew-SESSION'!$K$655:$T$662, MATCH("*Squat*",'Andrew-SESSION'!$B$655:$B$662,0), MATCH("*5th*",'Andrew-SESSION'!$K$7:$T$7,0)),"")</f>
        <v>#N/A</v>
      </c>
      <c r="D445" s="132" t="e">
        <f>INDEX('Andrew-SESSION'!L$655:U$662, MATCH("*Squat*",'Andrew-SESSION'!$B$655:$B$662,0), MATCH("*5th*",'Andrew-SESSION'!K$7:T$7,0))</f>
        <v>#N/A</v>
      </c>
      <c r="E445" s="131" t="e">
        <f>IF($A$440='Andrew-SESSION'!$A$655,INDEX('Andrew-SESSION'!$K$655:$T$662, MATCH("*Deadlift*",'Andrew-SESSION'!$B$655:$B$662,0), MATCH("*5th*",'Andrew-SESSION'!$K$7:$T$7,0)),"")</f>
        <v>#N/A</v>
      </c>
      <c r="F445" s="131" t="e">
        <f>INDEX('Andrew-SESSION'!$L$655:$U$662, MATCH("*Deadlift*",'Andrew-SESSION'!$B$655:$B$662,0), MATCH("*5th*",'Andrew-SESSION'!$K$7:$T$7,0))</f>
        <v>#N/A</v>
      </c>
      <c r="G445" s="131" t="e">
        <f>IF($A$440='Andrew-SESSION'!$A$655,INDEX('Andrew-SESSION'!$K$655:$T$662, MATCH("*Bench Press*",'Andrew-SESSION'!$B$655:$B$662,0), MATCH("*5th*",'Andrew-SESSION'!$K$7:$T$7,0)),"")</f>
        <v>#N/A</v>
      </c>
      <c r="H445" s="131" t="e">
        <f>INDEX('Andrew-SESSION'!$L$655:$U$662, MATCH("*Bench Press*",'Andrew-SESSION'!$B$655:$B$662,0), MATCH("*5th*",'Andrew-SESSION'!$K$7:$T$7,0))</f>
        <v>#N/A</v>
      </c>
      <c r="I445" s="132" t="e">
        <f>IF($A$440='Andrew-SESSION'!$A$655,INDEX('Andrew-SESSION'!$K$655:$T$662, MATCH("*Military*",'Andrew-SESSION'!$B$655:$B$662,0), MATCH("*5th*",'Andrew-SESSION'!$K$7:$T$7,0)),"")</f>
        <v>#N/A</v>
      </c>
      <c r="J445" s="44" t="e">
        <f>INDEX('Andrew-SESSION'!$L$655:$U$662, MATCH("*Military*",'Andrew-SESSION'!$B$655:$B$662,0), MATCH("*5th*",'Andrew-SESSION'!$K$7:$T$7,0))</f>
        <v>#N/A</v>
      </c>
      <c r="K445" s="131" t="e">
        <f>IF($A$440='Andrew-SESSION'!$A$655,INDEX('Andrew-SESSION'!$K$655:$T$662, MATCH("*Clean *",'Andrew-SESSION'!$B$655:$B$662,0), MATCH("*5th*",'Andrew-SESSION'!$K$7:$T$7,0)),"")</f>
        <v>#N/A</v>
      </c>
      <c r="L445" s="44" t="e">
        <f>INDEX('Andrew-SESSION'!$L$655:$U$662, MATCH("*Clean *",'Andrew-SESSION'!$B$655:$B$662,0), MATCH("*5th*",'Andrew-SESSION'!$K$7:$T$7,0))</f>
        <v>#N/A</v>
      </c>
      <c r="M445" s="131" t="e">
        <f>IF($A$440='Andrew-SESSION'!$A$655,INDEX('Andrew-SESSION'!$K$655:$T$662, MATCH("*Lat Pulldown*",'Andrew-SESSION'!$B$655:$B$662,0), MATCH("*5th*",'Andrew-SESSION'!$K$7:$T$7,0)),"")</f>
        <v>#N/A</v>
      </c>
      <c r="N445" s="44" t="e">
        <f>INDEX('Andrew-SESSION'!$L$655:$U$662, MATCH("*Lat Pulldown*",'Andrew-SESSION'!$B$655:$B$662,0), MATCH("*5th*",'Andrew-SESSION'!$K$7:$T$7,0))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'Andrew-SESSION'!$A655</f>
        <v>0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 t="e">
        <f>MAX(G447:G451)</f>
        <v>#N/A</v>
      </c>
      <c r="H446" s="116" t="e">
        <f t="array" ref="H446">MAX(IF(G447:G451=G446,H447:H451))</f>
        <v>#N/A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 t="e">
        <f>MAX(M447:M451)</f>
        <v>#N/A</v>
      </c>
      <c r="N446" s="117" t="e">
        <f t="array" ref="N446">MAX(IF(M447:M451=M446,N447:N451))</f>
        <v>#N/A</v>
      </c>
      <c r="O446" s="152" t="str">
        <f>IF($A$140='Andrew-SESSION'!$A$664,INDEX('Andrew-SESSION'!$K$664:$T$671, MATCH("*1k Row*",'Andrew-SESSION'!$B$664:$B$671,0), MATCH("*1st*",'Andrew-SESSION'!$K$7:$T$7,0)),"")</f>
        <v/>
      </c>
      <c r="P446" s="152" t="str">
        <f>IF($A$140='Andrew-SESSION'!$A$664,INDEX('Andrew-SESSION'!$K$664:$T$671, MATCH("*HIIT*",'Andrew-SESSION'!$B$664:$B$671,0), MATCH("*1st*",'Andrew-SESSION'!$K$7:$T$7,0)),"")</f>
        <v/>
      </c>
      <c r="Q446" s="119" t="e">
        <f>INDEX('Andrew-SESSION'!$L$664:$U$664, MATCH("*HIIT*",'Andrew-SESSION'!$B$664:$B$664,0), MATCH("*1st*",'Andrew-SESSION'!$K$7:$T$7,0))</f>
        <v>#N/A</v>
      </c>
      <c r="R446" s="119">
        <f>'Andrew-SESSION'!U508</f>
        <v>0</v>
      </c>
      <c r="S446" s="116"/>
      <c r="T446" s="116"/>
      <c r="U446" s="120">
        <f>'Andrew-SESSION'!A665</f>
        <v>0</v>
      </c>
      <c r="V446" s="120">
        <f>'Andrew-SESSION'!A666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IF($A$446='Andrew-SESSION'!$A$664,INDEX('Andrew-SESSION'!$K$664:$T$671, MATCH("*Squat*",'Andrew-SESSION'!$B$664:$B$671,0), MATCH("*1st*",'Andrew-SESSION'!$K$7:$T$7,0)),"")</f>
        <v>#N/A</v>
      </c>
      <c r="D447" s="132" t="e">
        <f>INDEX('Andrew-SESSION'!L$664:U$671, MATCH("*Squat*",'Andrew-SESSION'!$B$664:$B$671,0), MATCH("*1st*",'Andrew-SESSION'!K$7:T$7,0))</f>
        <v>#N/A</v>
      </c>
      <c r="E447" s="131" t="e">
        <f>IF($A$446='Andrew-SESSION'!$A$664,INDEX('Andrew-SESSION'!$K$664:$T$671, MATCH("*Deadlift*",'Andrew-SESSION'!$B$664:$B$671,0), MATCH("*1st*",'Andrew-SESSION'!$K$7:$T$7,0)),"")</f>
        <v>#N/A</v>
      </c>
      <c r="F447" s="131" t="e">
        <f>INDEX('Andrew-SESSION'!$L$664:$U$671, MATCH("*Deadlift*",'Andrew-SESSION'!$B$664:$B$671,0), MATCH("*1st*",'Andrew-SESSION'!$K$7:$T$7,0))</f>
        <v>#N/A</v>
      </c>
      <c r="G447" s="131" t="e">
        <f>IF($A$446='Andrew-SESSION'!$A$664,INDEX('Andrew-SESSION'!$K$664:$T$671, MATCH("*Bench Press*",'Andrew-SESSION'!$B$664:$B$671,0), MATCH("*1st*",'Andrew-SESSION'!$K$7:$T$7,0)),"")</f>
        <v>#N/A</v>
      </c>
      <c r="H447" s="131" t="e">
        <f>INDEX('Andrew-SESSION'!$L$664:$U$671, MATCH("*Bench Press*",'Andrew-SESSION'!$B$664:$B$671,0), MATCH("*1st*",'Andrew-SESSION'!$K$7:$T$7,0))</f>
        <v>#N/A</v>
      </c>
      <c r="I447" s="132" t="e">
        <f>IF($A$446='Andrew-SESSION'!$A$664,INDEX('Andrew-SESSION'!$K$664:$T$671, MATCH("*Military*",'Andrew-SESSION'!$B$664:$B$671,0), MATCH("*1st*",'Andrew-SESSION'!$K$7:$T$7,0)),"")</f>
        <v>#N/A</v>
      </c>
      <c r="J447" s="48" t="e">
        <f>INDEX('Andrew-SESSION'!$L$664:$U$671, MATCH("*Military*",'Andrew-SESSION'!$B$664:$B$671,0), MATCH("*1st*",'Andrew-SESSION'!$K$7:$T$7,0))</f>
        <v>#N/A</v>
      </c>
      <c r="K447" s="131" t="e">
        <f>IF($A$446='Andrew-SESSION'!$A$664,INDEX('Andrew-SESSION'!$K$664:$T$671, MATCH("*Clean *",'Andrew-SESSION'!$B$664:$B$671,0), MATCH("*1st*",'Andrew-SESSION'!$K$7:$T$7,0)),"")</f>
        <v>#N/A</v>
      </c>
      <c r="L447" s="48" t="e">
        <f>INDEX('Andrew-SESSION'!$L$664:$U$671, MATCH("*Clean *",'Andrew-SESSION'!$B$664:$B$671,0), MATCH("*1st*",'Andrew-SESSION'!$K$7:$T$7,0))</f>
        <v>#N/A</v>
      </c>
      <c r="M447" s="131" t="e">
        <f>IF($A$446='Andrew-SESSION'!$A$664,INDEX('Andrew-SESSION'!$K$664:$T$671, MATCH("*Lat Pulldown*",'Andrew-SESSION'!$B$664:$B$671,0), MATCH("*1st*",'Andrew-SESSION'!$K$7:$T$7,0)),"")</f>
        <v>#N/A</v>
      </c>
      <c r="N447" s="48" t="e">
        <f>INDEX('Andrew-SESSION'!$L$664:$U$671, MATCH("*Lat Pulldown*",'Andrew-SESSION'!$B$664:$B$671,0), MATCH("*1st*",'Andrew-SESSION'!$K$7:$T$7,0))</f>
        <v>#N/A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IF($A$446='Andrew-SESSION'!$A$664,INDEX('Andrew-SESSION'!$K$664:$T$671, MATCH("*Squat*",'Andrew-SESSION'!$B$664:$B$671,0), MATCH("*2nd*",'Andrew-SESSION'!$K$7:$T$7,0)),"")</f>
        <v>#N/A</v>
      </c>
      <c r="D448" s="132" t="e">
        <f>INDEX('Andrew-SESSION'!L$664:U$671, MATCH("*Squat*",'Andrew-SESSION'!$B$664:$B$671,0), MATCH("*2nd*",'Andrew-SESSION'!K$7:T$7,0))</f>
        <v>#N/A</v>
      </c>
      <c r="E448" s="131" t="e">
        <f>IF($A$446='Andrew-SESSION'!$A$664,INDEX('Andrew-SESSION'!$K$664:$T$671, MATCH("*Deadlift*",'Andrew-SESSION'!$B$664:$B$671,0), MATCH("*2ND*",'Andrew-SESSION'!$K$7:$T$7,0)),"")</f>
        <v>#N/A</v>
      </c>
      <c r="F448" s="131" t="e">
        <f>INDEX('Andrew-SESSION'!$L$664:$U$671, MATCH("*Deadlift*",'Andrew-SESSION'!$B$664:$B$671,0), MATCH("*2nd*",'Andrew-SESSION'!$K$7:$T$7,0))</f>
        <v>#N/A</v>
      </c>
      <c r="G448" s="131" t="e">
        <f>IF($A$446='Andrew-SESSION'!$A$664,INDEX('Andrew-SESSION'!$K$664:$T$671, MATCH("*Bench Press*",'Andrew-SESSION'!$B$664:$B$671,0), MATCH("*2ND*",'Andrew-SESSION'!$K$7:$T$7,0)),"")</f>
        <v>#N/A</v>
      </c>
      <c r="H448" s="131" t="e">
        <f>INDEX('Andrew-SESSION'!$L$664:$U$671, MATCH("*Bench Press*",'Andrew-SESSION'!$B$664:$B$671,0), MATCH("*2nd*",'Andrew-SESSION'!$K$7:$T$7,0))</f>
        <v>#N/A</v>
      </c>
      <c r="I448" s="132" t="e">
        <f>IF($A$446='Andrew-SESSION'!$A$664,INDEX('Andrew-SESSION'!$K$664:$T$671, MATCH("*Military*",'Andrew-SESSION'!$B$664:$B$671,0), MATCH("*2ND*",'Andrew-SESSION'!$K$7:$T$7,0)),"")</f>
        <v>#N/A</v>
      </c>
      <c r="J448" s="44" t="e">
        <f>INDEX('Andrew-SESSION'!$L$664:$U$671, MATCH("*Military*",'Andrew-SESSION'!$B$664:$B$671,0), MATCH("*2nd*",'Andrew-SESSION'!$K$7:$T$7,0))</f>
        <v>#N/A</v>
      </c>
      <c r="K448" s="131" t="e">
        <f>IF($A$446='Andrew-SESSION'!$A$664,INDEX('Andrew-SESSION'!$K$664:$T$671, MATCH("*Clean *",'Andrew-SESSION'!$B$664:$B$671,0), MATCH("*2ND*",'Andrew-SESSION'!$K$7:$T$7,0)),"")</f>
        <v>#N/A</v>
      </c>
      <c r="L448" s="44" t="e">
        <f>INDEX('Andrew-SESSION'!$L$664:$U$671, MATCH("*Clean *",'Andrew-SESSION'!$B$664:$B$671,0), MATCH("*2nd*",'Andrew-SESSION'!$K$7:$T$7,0))</f>
        <v>#N/A</v>
      </c>
      <c r="M448" s="131" t="e">
        <f>IF($A$446='Andrew-SESSION'!$A$664,INDEX('Andrew-SESSION'!$K$664:$T$671, MATCH("*Lat Pulldown*",'Andrew-SESSION'!$B$664:$B$671,0), MATCH("*2ND*",'Andrew-SESSION'!$K$7:$T$7,0)),"")</f>
        <v>#N/A</v>
      </c>
      <c r="N448" s="44" t="e">
        <f>INDEX('Andrew-SESSION'!$L$664:$U$671, MATCH("*Lat Pulldown*",'Andrew-SESSION'!$B$664:$B$671,0), MATCH("*2nd*",'Andrew-SESSION'!$K$7:$T$7,0))</f>
        <v>#N/A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IF($A$446='Andrew-SESSION'!$A$664,INDEX('Andrew-SESSION'!$K$664:$T$671, MATCH("*Squat*",'Andrew-SESSION'!$B$664:$B$671,0), MATCH("*3rd*",'Andrew-SESSION'!$K$7:$T$7,0)),"")</f>
        <v>#N/A</v>
      </c>
      <c r="D449" s="132" t="e">
        <f>INDEX('Andrew-SESSION'!L$664:U$671, MATCH("*Squat*",'Andrew-SESSION'!$B$664:$B$671,0), MATCH("*3rd*",'Andrew-SESSION'!K$7:T$7,0))</f>
        <v>#N/A</v>
      </c>
      <c r="E449" s="131" t="e">
        <f>IF($A$446='Andrew-SESSION'!$A$664,INDEX('Andrew-SESSION'!$K$664:$T$671, MATCH("*Deadlift*",'Andrew-SESSION'!$B$664:$B$671,0), MATCH("*3rd*",'Andrew-SESSION'!$K$7:$T$7,0)),"")</f>
        <v>#N/A</v>
      </c>
      <c r="F449" s="131" t="e">
        <f>INDEX('Andrew-SESSION'!$L$664:$U$671, MATCH("*Deadlift*",'Andrew-SESSION'!$B$664:$B$671,0), MATCH("*3rd*",'Andrew-SESSION'!$K$7:$T$7,0))</f>
        <v>#N/A</v>
      </c>
      <c r="G449" s="131" t="e">
        <f>IF($A$446='Andrew-SESSION'!$A$664,INDEX('Andrew-SESSION'!$K$664:$T$671, MATCH("*Bench Press*",'Andrew-SESSION'!$B$664:$B$671,0), MATCH("*3rd*",'Andrew-SESSION'!$K$7:$T$7,0)),"")</f>
        <v>#N/A</v>
      </c>
      <c r="H449" s="131" t="e">
        <f>INDEX('Andrew-SESSION'!$L$664:$U$671, MATCH("*Bench Press*",'Andrew-SESSION'!$B$664:$B$671,0), MATCH("*3rd*",'Andrew-SESSION'!$K$7:$T$7,0))</f>
        <v>#N/A</v>
      </c>
      <c r="I449" s="132" t="e">
        <f>IF($A$446='Andrew-SESSION'!$A$664,INDEX('Andrew-SESSION'!$K$664:$T$671, MATCH("*Military*",'Andrew-SESSION'!$B$664:$B$671,0), MATCH("*3rd*",'Andrew-SESSION'!$K$7:$T$7,0)),"")</f>
        <v>#N/A</v>
      </c>
      <c r="J449" s="44" t="e">
        <f>INDEX('Andrew-SESSION'!$L$664:$U$671, MATCH("*Military*",'Andrew-SESSION'!$B$664:$B$671,0), MATCH("*3rd*",'Andrew-SESSION'!$K$7:$T$7,0))</f>
        <v>#N/A</v>
      </c>
      <c r="K449" s="131" t="e">
        <f>IF($A$446='Andrew-SESSION'!$A$664,INDEX('Andrew-SESSION'!$K$664:$T$671, MATCH("*Clean *",'Andrew-SESSION'!$B$664:$B$671,0), MATCH("*3rd*",'Andrew-SESSION'!$K$7:$T$7,0)),"")</f>
        <v>#N/A</v>
      </c>
      <c r="L449" s="44" t="e">
        <f>INDEX('Andrew-SESSION'!$L$664:$U$671, MATCH("*Clean *",'Andrew-SESSION'!$B$664:$B$671,0), MATCH("*3rd*",'Andrew-SESSION'!$K$7:$T$7,0))</f>
        <v>#N/A</v>
      </c>
      <c r="M449" s="131" t="e">
        <f>IF($A$446='Andrew-SESSION'!$A$664,INDEX('Andrew-SESSION'!$K$664:$T$671, MATCH("*Lat Pulldown*",'Andrew-SESSION'!$B$664:$B$671,0), MATCH("*3rd*",'Andrew-SESSION'!$K$7:$T$7,0)),"")</f>
        <v>#N/A</v>
      </c>
      <c r="N449" s="44" t="e">
        <f>INDEX('Andrew-SESSION'!$L$664:$U$671, MATCH("*Lat Pulldown*",'Andrew-SESSION'!$B$664:$B$671,0), MATCH("*3rd*",'Andrew-SESSION'!$K$7:$T$7,0))</f>
        <v>#N/A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IF($A$446='Andrew-SESSION'!$A$664,INDEX('Andrew-SESSION'!$K$664:$T$671, MATCH("*Squat*",'Andrew-SESSION'!$B$664:$B$671,0), MATCH("*4th*",'Andrew-SESSION'!$K$7:$T$7,0)),"")</f>
        <v>#N/A</v>
      </c>
      <c r="D450" s="132" t="e">
        <f>INDEX('Andrew-SESSION'!L$664:U$671, MATCH("*Squat*",'Andrew-SESSION'!$B$664:$B$671,0), MATCH("*4th*",'Andrew-SESSION'!K$7:T$7,0))</f>
        <v>#N/A</v>
      </c>
      <c r="E450" s="131" t="e">
        <f>IF($A$446='Andrew-SESSION'!$A$664,INDEX('Andrew-SESSION'!$K$664:$T$671, MATCH("*Deadlift*",'Andrew-SESSION'!$B$664:$B$671,0), MATCH("*4th*",'Andrew-SESSION'!$K$7:$T$7,0)),"")</f>
        <v>#N/A</v>
      </c>
      <c r="F450" s="131" t="e">
        <f>INDEX('Andrew-SESSION'!$L$664:$U$671, MATCH("*Deadlift*",'Andrew-SESSION'!$B$664:$B$671,0), MATCH("*4th*",'Andrew-SESSION'!$K$7:$T$7,0))</f>
        <v>#N/A</v>
      </c>
      <c r="G450" s="131" t="e">
        <f>IF($A$446='Andrew-SESSION'!$A$664,INDEX('Andrew-SESSION'!$K$664:$T$671, MATCH("*Bench Press*",'Andrew-SESSION'!$B$664:$B$671,0), MATCH("*4th*",'Andrew-SESSION'!$K$7:$T$7,0)),"")</f>
        <v>#N/A</v>
      </c>
      <c r="H450" s="131" t="e">
        <f>INDEX('Andrew-SESSION'!$L$664:$U$671, MATCH("*Bench Press*",'Andrew-SESSION'!$B$664:$B$671,0), MATCH("*4th*",'Andrew-SESSION'!$K$7:$T$7,0))</f>
        <v>#N/A</v>
      </c>
      <c r="I450" s="132" t="e">
        <f>IF($A$446='Andrew-SESSION'!$A$664,INDEX('Andrew-SESSION'!$K$664:$T$671, MATCH("*Military*",'Andrew-SESSION'!$B$664:$B$671,0), MATCH("*4th*",'Andrew-SESSION'!$K$7:$T$7,0)),"")</f>
        <v>#N/A</v>
      </c>
      <c r="J450" s="44" t="e">
        <f>INDEX('Andrew-SESSION'!$L$664:$U$671, MATCH("*Military*",'Andrew-SESSION'!$B$664:$B$671,0), MATCH("*4th*",'Andrew-SESSION'!$K$7:$T$7,0))</f>
        <v>#N/A</v>
      </c>
      <c r="K450" s="131" t="e">
        <f>IF($A$446='Andrew-SESSION'!$A$664,INDEX('Andrew-SESSION'!$K$664:$T$671, MATCH("*Clean *",'Andrew-SESSION'!$B$664:$B$671,0), MATCH("*4th*",'Andrew-SESSION'!$K$7:$T$7,0)),"")</f>
        <v>#N/A</v>
      </c>
      <c r="L450" s="44" t="e">
        <f>INDEX('Andrew-SESSION'!$L$664:$U$671, MATCH("*Clean *",'Andrew-SESSION'!$B$664:$B$671,0), MATCH("*4th*",'Andrew-SESSION'!$K$7:$T$7,0))</f>
        <v>#N/A</v>
      </c>
      <c r="M450" s="131" t="e">
        <f>IF($A$446='Andrew-SESSION'!$A$664,INDEX('Andrew-SESSION'!$K$664:$T$671, MATCH("*Lat Pulldown*",'Andrew-SESSION'!$B$664:$B$671,0), MATCH("*4th*",'Andrew-SESSION'!$K$7:$T$7,0)),"")</f>
        <v>#N/A</v>
      </c>
      <c r="N450" s="44" t="e">
        <f>INDEX('Andrew-SESSION'!$L$664:$U$671, MATCH("*Lat Pulldown*",'Andrew-SESSION'!$B$664:$B$671,0), MATCH("*4th*",'Andrew-SESSION'!$K$7:$T$7,0))</f>
        <v>#N/A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IF($A$446='Andrew-SESSION'!$A$664,INDEX('Andrew-SESSION'!$K$664:$T$671, MATCH("*Squat*",'Andrew-SESSION'!$B$664:$B$671,0), MATCH("*5th*",'Andrew-SESSION'!$K$7:$T$7,0)),"")</f>
        <v>#N/A</v>
      </c>
      <c r="D451" s="132" t="e">
        <f>INDEX('Andrew-SESSION'!L$664:U$671, MATCH("*Squat*",'Andrew-SESSION'!$B$664:$B$671,0), MATCH("*5th*",'Andrew-SESSION'!K$7:T$7,0))</f>
        <v>#N/A</v>
      </c>
      <c r="E451" s="131" t="e">
        <f>IF($A$446='Andrew-SESSION'!$A$664,INDEX('Andrew-SESSION'!$K$664:$T$671, MATCH("*Deadlift*",'Andrew-SESSION'!$B$664:$B$671,0), MATCH("*5th*",'Andrew-SESSION'!$K$7:$T$7,0)),"")</f>
        <v>#N/A</v>
      </c>
      <c r="F451" s="131" t="e">
        <f>INDEX('Andrew-SESSION'!$L$664:$U$671, MATCH("*Deadlift*",'Andrew-SESSION'!$B$664:$B$671,0), MATCH("*5th*",'Andrew-SESSION'!$K$7:$T$7,0))</f>
        <v>#N/A</v>
      </c>
      <c r="G451" s="131" t="e">
        <f>IF($A$446='Andrew-SESSION'!$A$664,INDEX('Andrew-SESSION'!$K$664:$T$671, MATCH("*Bench Press*",'Andrew-SESSION'!$B$664:$B$671,0), MATCH("*5th*",'Andrew-SESSION'!$K$7:$T$7,0)),"")</f>
        <v>#N/A</v>
      </c>
      <c r="H451" s="131" t="e">
        <f>INDEX('Andrew-SESSION'!$L$664:$U$671, MATCH("*Bench Press*",'Andrew-SESSION'!$B$664:$B$671,0), MATCH("*5th*",'Andrew-SESSION'!$K$7:$T$7,0))</f>
        <v>#N/A</v>
      </c>
      <c r="I451" s="132" t="e">
        <f>IF($A$446='Andrew-SESSION'!$A$664,INDEX('Andrew-SESSION'!$K$664:$T$671, MATCH("*Military*",'Andrew-SESSION'!$B$664:$B$671,0), MATCH("*5th*",'Andrew-SESSION'!$K$7:$T$7,0)),"")</f>
        <v>#N/A</v>
      </c>
      <c r="J451" s="44" t="e">
        <f>INDEX('Andrew-SESSION'!$L$664:$U$671, MATCH("*Military*",'Andrew-SESSION'!$B$664:$B$671,0), MATCH("*5th*",'Andrew-SESSION'!$K$7:$T$7,0))</f>
        <v>#N/A</v>
      </c>
      <c r="K451" s="131" t="e">
        <f>IF($A$446='Andrew-SESSION'!$A$664,INDEX('Andrew-SESSION'!$K$664:$T$671, MATCH("*Clean *",'Andrew-SESSION'!$B$664:$B$671,0), MATCH("*5th*",'Andrew-SESSION'!$K$7:$T$7,0)),"")</f>
        <v>#N/A</v>
      </c>
      <c r="L451" s="44" t="e">
        <f>INDEX('Andrew-SESSION'!$L$664:$U$671, MATCH("*Clean *",'Andrew-SESSION'!$B$664:$B$671,0), MATCH("*5th*",'Andrew-SESSION'!$K$7:$T$7,0))</f>
        <v>#N/A</v>
      </c>
      <c r="M451" s="131" t="e">
        <f>IF($A$446='Andrew-SESSION'!$A$664,INDEX('Andrew-SESSION'!$K$664:$T$671, MATCH("*Lat Pulldown*",'Andrew-SESSION'!$B$664:$B$671,0), MATCH("*5th*",'Andrew-SESSION'!$K$7:$T$7,0)),"")</f>
        <v>#N/A</v>
      </c>
      <c r="N451" s="44" t="e">
        <f>INDEX('Andrew-SESSION'!$L$664:$U$671, MATCH("*Lat Pulldown*",'Andrew-SESSION'!$B$664:$B$671,0), MATCH("*5th*",'Andrew-SESSION'!$K$7:$T$7,0))</f>
        <v>#N/A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'Andrew-SESSION'!A664</f>
        <v>0</v>
      </c>
      <c r="B452" s="116" t="s">
        <v>84</v>
      </c>
      <c r="C452" s="117" t="e">
        <f>MAX(C453:C457)</f>
        <v>#N/A</v>
      </c>
      <c r="D452" s="116" t="e">
        <f t="array" ref="D452">MAX(IF(C453:C457=C452,D453:D457))</f>
        <v>#N/A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 t="e">
        <f>MAX(M453:M457)</f>
        <v>#N/A</v>
      </c>
      <c r="N452" s="117" t="e">
        <f t="array" ref="N452">MAX(IF(M453:M457=M452,N453:N457))</f>
        <v>#N/A</v>
      </c>
      <c r="O452" s="152" t="str">
        <f>IF($A$140='Andrew-SESSION'!$A$673,INDEX('Andrew-SESSION'!$K$644:$T$673, MATCH("*1k Row*",'Andrew-SESSION'!$B$644:$B$673,0), MATCH("*1st*",'Andrew-SESSION'!$K$7:$T$7,0)),"")</f>
        <v/>
      </c>
      <c r="P452" s="152" t="str">
        <f>IF($A$140='Andrew-SESSION'!$A$673,INDEX('Andrew-SESSION'!$K$644:$T$673, MATCH("*HIIT*",'Andrew-SESSION'!$B$644:$B$673,0), MATCH("*1st*",'Andrew-SESSION'!$K$7:$T$7,0)),"")</f>
        <v/>
      </c>
      <c r="Q452" s="119" t="e">
        <f>INDEX('Andrew-SESSION'!$L$673:$U$673, MATCH("*HIIT*",'Andrew-SESSION'!$B$673:$B$673,0), MATCH("*1st*",'Andrew-SESSION'!$K$7:$T$7,0))</f>
        <v>#N/A</v>
      </c>
      <c r="R452" s="119">
        <f>'Andrew-SESSION'!U514</f>
        <v>0</v>
      </c>
      <c r="S452" s="116"/>
      <c r="T452" s="116"/>
      <c r="U452" s="120">
        <f>'Andrew-SESSION'!A674</f>
        <v>0</v>
      </c>
      <c r="V452" s="120">
        <f>'Andrew-SESSION'!A675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 t="e">
        <f>IF($A$452='Andrew-SESSION'!$A$673,INDEX('Andrew-SESSION'!$K$644:$T$673, MATCH("*Squat*",'Andrew-SESSION'!$B$644:$B$673,0), MATCH("*1st*",'Andrew-SESSION'!$K$7:$T$7,0)),"")</f>
        <v>#N/A</v>
      </c>
      <c r="D453" s="132" t="e">
        <f>INDEX('Andrew-SESSION'!L$644:U$673, MATCH("*Squat*",'Andrew-SESSION'!$B$644:$B$673,0), MATCH("*1st*",'Andrew-SESSION'!K$7:T$7,0))</f>
        <v>#N/A</v>
      </c>
      <c r="E453" s="131" t="e">
        <f>IF($A$452='Andrew-SESSION'!$A$673,INDEX('Andrew-SESSION'!$K$644:$T$673, MATCH("*Deadlift*",'Andrew-SESSION'!$B$644:$B$673,0), MATCH("*1st*",'Andrew-SESSION'!$K$7:$T$7,0)),"")</f>
        <v>#N/A</v>
      </c>
      <c r="F453" s="131" t="e">
        <f>INDEX('Andrew-SESSION'!$L$644:$U$673, MATCH("*Deadlift*",'Andrew-SESSION'!$B$644:$B$673,0), MATCH("*1st*",'Andrew-SESSION'!$K$7:$T$7,0))</f>
        <v>#N/A</v>
      </c>
      <c r="G453" s="131" t="e">
        <f>IF($A$452='Andrew-SESSION'!$A$673,INDEX('Andrew-SESSION'!$K$644:$T$673, MATCH("*Bench Press*",'Andrew-SESSION'!$B$644:$B$673,0), MATCH("*1st*",'Andrew-SESSION'!$K$7:$T$7,0)),"")</f>
        <v>#N/A</v>
      </c>
      <c r="H453" s="131" t="e">
        <f>INDEX('Andrew-SESSION'!$L$644:$U$673, MATCH("*Bench Press*",'Andrew-SESSION'!$B$644:$B$673,0), MATCH("*1st*",'Andrew-SESSION'!$K$7:$T$7,0))</f>
        <v>#N/A</v>
      </c>
      <c r="I453" s="132" t="e">
        <f>IF($A$452='Andrew-SESSION'!$A$673,INDEX('Andrew-SESSION'!$K$644:$T$673, MATCH("*Military*",'Andrew-SESSION'!$B$644:$B$673,0), MATCH("*1st*",'Andrew-SESSION'!$K$7:$T$7,0)),"")</f>
        <v>#N/A</v>
      </c>
      <c r="J453" s="48" t="e">
        <f>INDEX('Andrew-SESSION'!$L$644:$U$673, MATCH("*Military*",'Andrew-SESSION'!$B$644:$B$673,0), MATCH("*1st*",'Andrew-SESSION'!$K$7:$T$7,0))</f>
        <v>#N/A</v>
      </c>
      <c r="K453" s="131" t="e">
        <f>IF($A$452='Andrew-SESSION'!$A$673,INDEX('Andrew-SESSION'!$K$644:$T$673, MATCH("*Clean *",'Andrew-SESSION'!$B$644:$B$673,0), MATCH("*1st*",'Andrew-SESSION'!$K$7:$T$7,0)),"")</f>
        <v>#N/A</v>
      </c>
      <c r="L453" s="48" t="e">
        <f>INDEX('Andrew-SESSION'!$L$644:$U$673, MATCH("*Clean *",'Andrew-SESSION'!$B$644:$B$673,0), MATCH("*1st*",'Andrew-SESSION'!$K$7:$T$7,0))</f>
        <v>#N/A</v>
      </c>
      <c r="M453" s="131" t="e">
        <f>IF($A$452='Andrew-SESSION'!$A$673,INDEX('Andrew-SESSION'!$K$644:$T$673, MATCH("*Lat Pulldown*",'Andrew-SESSION'!$B$644:$B$673,0), MATCH("*1st*",'Andrew-SESSION'!$K$7:$T$7,0)),"")</f>
        <v>#N/A</v>
      </c>
      <c r="N453" s="48" t="e">
        <f>INDEX('Andrew-SESSION'!$L$644:$U$673, MATCH("*Lat Pulldown*",'Andrew-SESSION'!$B$644:$B$673,0), MATCH("*1st*",'Andrew-SESSION'!$K$7:$T$7,0))</f>
        <v>#N/A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 t="e">
        <f>IF($A$452='Andrew-SESSION'!$A$673,INDEX('Andrew-SESSION'!$K$644:$T$673, MATCH("*Squat*",'Andrew-SESSION'!$B$644:$B$673,0), MATCH("*2nd*",'Andrew-SESSION'!$K$7:$T$7,0)),"")</f>
        <v>#N/A</v>
      </c>
      <c r="D454" s="132" t="e">
        <f>INDEX('Andrew-SESSION'!L$644:U$673, MATCH("*Squat*",'Andrew-SESSION'!$B$644:$B$673,0), MATCH("*2nd*",'Andrew-SESSION'!K$7:T$7,0))</f>
        <v>#N/A</v>
      </c>
      <c r="E454" s="131" t="e">
        <f>IF($A$452='Andrew-SESSION'!$A$673,INDEX('Andrew-SESSION'!$K$644:$T$673, MATCH("*Deadlift*",'Andrew-SESSION'!$B$644:$B$673,0), MATCH("*2ND*",'Andrew-SESSION'!$K$7:$T$7,0)),"")</f>
        <v>#N/A</v>
      </c>
      <c r="F454" s="131" t="e">
        <f>INDEX('Andrew-SESSION'!$L$644:$U$673, MATCH("*Deadlift*",'Andrew-SESSION'!$B$644:$B$673,0), MATCH("*2nd*",'Andrew-SESSION'!$K$7:$T$7,0))</f>
        <v>#N/A</v>
      </c>
      <c r="G454" s="131" t="e">
        <f>IF($A$452='Andrew-SESSION'!$A$673,INDEX('Andrew-SESSION'!$K$644:$T$673, MATCH("*Bench Press*",'Andrew-SESSION'!$B$644:$B$673,0), MATCH("*2ND*",'Andrew-SESSION'!$K$7:$T$7,0)),"")</f>
        <v>#N/A</v>
      </c>
      <c r="H454" s="131" t="e">
        <f>INDEX('Andrew-SESSION'!$L$644:$U$673, MATCH("*Bench Press*",'Andrew-SESSION'!$B$644:$B$673,0), MATCH("*2nd*",'Andrew-SESSION'!$K$7:$T$7,0))</f>
        <v>#N/A</v>
      </c>
      <c r="I454" s="132" t="e">
        <f>IF($A$452='Andrew-SESSION'!$A$673,INDEX('Andrew-SESSION'!$K$644:$T$673, MATCH("*Military*",'Andrew-SESSION'!$B$644:$B$673,0), MATCH("*2ND*",'Andrew-SESSION'!$K$7:$T$7,0)),"")</f>
        <v>#N/A</v>
      </c>
      <c r="J454" s="44" t="e">
        <f>INDEX('Andrew-SESSION'!$L$644:$U$673, MATCH("*Military*",'Andrew-SESSION'!$B$644:$B$673,0), MATCH("*2nd*",'Andrew-SESSION'!$K$7:$T$7,0))</f>
        <v>#N/A</v>
      </c>
      <c r="K454" s="131" t="e">
        <f>IF($A$452='Andrew-SESSION'!$A$673,INDEX('Andrew-SESSION'!$K$644:$T$673, MATCH("*Clean *",'Andrew-SESSION'!$B$644:$B$673,0), MATCH("*2ND*",'Andrew-SESSION'!$K$7:$T$7,0)),"")</f>
        <v>#N/A</v>
      </c>
      <c r="L454" s="44" t="e">
        <f>INDEX('Andrew-SESSION'!$L$644:$U$673, MATCH("*Clean *",'Andrew-SESSION'!$B$644:$B$673,0), MATCH("*2nd*",'Andrew-SESSION'!$K$7:$T$7,0))</f>
        <v>#N/A</v>
      </c>
      <c r="M454" s="131" t="e">
        <f>IF($A$452='Andrew-SESSION'!$A$673,INDEX('Andrew-SESSION'!$K$644:$T$673, MATCH("*Lat Pulldown*",'Andrew-SESSION'!$B$644:$B$673,0), MATCH("*2ND*",'Andrew-SESSION'!$K$7:$T$7,0)),"")</f>
        <v>#N/A</v>
      </c>
      <c r="N454" s="44" t="e">
        <f>INDEX('Andrew-SESSION'!$L$644:$U$673, MATCH("*Lat Pulldown*",'Andrew-SESSION'!$B$644:$B$673,0), MATCH("*2nd*",'Andrew-SESSION'!$K$7:$T$7,0))</f>
        <v>#N/A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 t="e">
        <f>IF($A$452='Andrew-SESSION'!$A$673,INDEX('Andrew-SESSION'!$K$644:$T$673, MATCH("*Squat*",'Andrew-SESSION'!$B$644:$B$673,0), MATCH("*3rd*",'Andrew-SESSION'!$K$7:$T$7,0)),"")</f>
        <v>#N/A</v>
      </c>
      <c r="D455" s="132" t="e">
        <f>INDEX('Andrew-SESSION'!L$644:U$673, MATCH("*Squat*",'Andrew-SESSION'!$B$644:$B$673,0), MATCH("*3rd*",'Andrew-SESSION'!K$7:T$7,0))</f>
        <v>#N/A</v>
      </c>
      <c r="E455" s="131" t="e">
        <f>IF($A$452='Andrew-SESSION'!$A$673,INDEX('Andrew-SESSION'!$K$644:$T$673, MATCH("*Deadlift*",'Andrew-SESSION'!$B$644:$B$673,0), MATCH("*3rd*",'Andrew-SESSION'!$K$7:$T$7,0)),"")</f>
        <v>#N/A</v>
      </c>
      <c r="F455" s="131" t="e">
        <f>INDEX('Andrew-SESSION'!$L$644:$U$673, MATCH("*Deadlift*",'Andrew-SESSION'!$B$644:$B$673,0), MATCH("*3rd*",'Andrew-SESSION'!$K$7:$T$7,0))</f>
        <v>#N/A</v>
      </c>
      <c r="G455" s="131" t="e">
        <f>IF($A$452='Andrew-SESSION'!$A$673,INDEX('Andrew-SESSION'!$K$644:$T$673, MATCH("*Bench Press*",'Andrew-SESSION'!$B$644:$B$673,0), MATCH("*3rd*",'Andrew-SESSION'!$K$7:$T$7,0)),"")</f>
        <v>#N/A</v>
      </c>
      <c r="H455" s="131" t="e">
        <f>INDEX('Andrew-SESSION'!$L$644:$U$673, MATCH("*Bench Press*",'Andrew-SESSION'!$B$644:$B$673,0), MATCH("*3rd*",'Andrew-SESSION'!$K$7:$T$7,0))</f>
        <v>#N/A</v>
      </c>
      <c r="I455" s="132" t="e">
        <f>IF($A$452='Andrew-SESSION'!$A$673,INDEX('Andrew-SESSION'!$K$644:$T$673, MATCH("*Military*",'Andrew-SESSION'!$B$644:$B$673,0), MATCH("*3rd*",'Andrew-SESSION'!$K$7:$T$7,0)),"")</f>
        <v>#N/A</v>
      </c>
      <c r="J455" s="44" t="e">
        <f>INDEX('Andrew-SESSION'!$L$644:$U$673, MATCH("*Military*",'Andrew-SESSION'!$B$644:$B$673,0), MATCH("*3rd*",'Andrew-SESSION'!$K$7:$T$7,0))</f>
        <v>#N/A</v>
      </c>
      <c r="K455" s="131" t="e">
        <f>IF($A$452='Andrew-SESSION'!$A$673,INDEX('Andrew-SESSION'!$K$644:$T$673, MATCH("*Clean *",'Andrew-SESSION'!$B$644:$B$673,0), MATCH("*3rd*",'Andrew-SESSION'!$K$7:$T$7,0)),"")</f>
        <v>#N/A</v>
      </c>
      <c r="L455" s="44" t="e">
        <f>INDEX('Andrew-SESSION'!$L$644:$U$673, MATCH("*Clean *",'Andrew-SESSION'!$B$644:$B$673,0), MATCH("*3rd*",'Andrew-SESSION'!$K$7:$T$7,0))</f>
        <v>#N/A</v>
      </c>
      <c r="M455" s="131" t="e">
        <f>IF($A$452='Andrew-SESSION'!$A$673,INDEX('Andrew-SESSION'!$K$644:$T$673, MATCH("*Lat Pulldown*",'Andrew-SESSION'!$B$644:$B$673,0), MATCH("*3rd*",'Andrew-SESSION'!$K$7:$T$7,0)),"")</f>
        <v>#N/A</v>
      </c>
      <c r="N455" s="44" t="e">
        <f>INDEX('Andrew-SESSION'!$L$644:$U$673, MATCH("*Lat Pulldown*",'Andrew-SESSION'!$B$644:$B$673,0), MATCH("*3rd*",'Andrew-SESSION'!$K$7:$T$7,0))</f>
        <v>#N/A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 t="e">
        <f>IF($A$452='Andrew-SESSION'!$A$673,INDEX('Andrew-SESSION'!$K$644:$T$673, MATCH("*Squat*",'Andrew-SESSION'!$B$644:$B$673,0), MATCH("*4th*",'Andrew-SESSION'!$K$7:$T$7,0)),"")</f>
        <v>#N/A</v>
      </c>
      <c r="D456" s="132" t="e">
        <f>INDEX('Andrew-SESSION'!L$644:U$673, MATCH("*Squat*",'Andrew-SESSION'!$B$644:$B$673,0), MATCH("*4th*",'Andrew-SESSION'!K$7:T$7,0))</f>
        <v>#N/A</v>
      </c>
      <c r="E456" s="131" t="e">
        <f>IF($A$452='Andrew-SESSION'!$A$673,INDEX('Andrew-SESSION'!$K$644:$T$673, MATCH("*Deadlift*",'Andrew-SESSION'!$B$644:$B$673,0), MATCH("*4th*",'Andrew-SESSION'!$K$7:$T$7,0)),"")</f>
        <v>#N/A</v>
      </c>
      <c r="F456" s="131" t="e">
        <f>INDEX('Andrew-SESSION'!$L$644:$U$673, MATCH("*Deadlift*",'Andrew-SESSION'!$B$644:$B$673,0), MATCH("*4th*",'Andrew-SESSION'!$K$7:$T$7,0))</f>
        <v>#N/A</v>
      </c>
      <c r="G456" s="131" t="e">
        <f>IF($A$452='Andrew-SESSION'!$A$673,INDEX('Andrew-SESSION'!$K$644:$T$673, MATCH("*Bench Press*",'Andrew-SESSION'!$B$644:$B$673,0), MATCH("*4th*",'Andrew-SESSION'!$K$7:$T$7,0)),"")</f>
        <v>#N/A</v>
      </c>
      <c r="H456" s="131" t="e">
        <f>INDEX('Andrew-SESSION'!$L$644:$U$673, MATCH("*Bench Press*",'Andrew-SESSION'!$B$644:$B$673,0), MATCH("*4th*",'Andrew-SESSION'!$K$7:$T$7,0))</f>
        <v>#N/A</v>
      </c>
      <c r="I456" s="132" t="e">
        <f>IF($A$452='Andrew-SESSION'!$A$673,INDEX('Andrew-SESSION'!$K$644:$T$673, MATCH("*Military*",'Andrew-SESSION'!$B$644:$B$673,0), MATCH("*4th*",'Andrew-SESSION'!$K$7:$T$7,0)),"")</f>
        <v>#N/A</v>
      </c>
      <c r="J456" s="44" t="e">
        <f>INDEX('Andrew-SESSION'!$L$644:$U$673, MATCH("*Military*",'Andrew-SESSION'!$B$644:$B$673,0), MATCH("*4th*",'Andrew-SESSION'!$K$7:$T$7,0))</f>
        <v>#N/A</v>
      </c>
      <c r="K456" s="131" t="e">
        <f>IF($A$452='Andrew-SESSION'!$A$673,INDEX('Andrew-SESSION'!$K$644:$T$673, MATCH("*Clean *",'Andrew-SESSION'!$B$644:$B$673,0), MATCH("*4th*",'Andrew-SESSION'!$K$7:$T$7,0)),"")</f>
        <v>#N/A</v>
      </c>
      <c r="L456" s="44" t="e">
        <f>INDEX('Andrew-SESSION'!$L$644:$U$673, MATCH("*Clean *",'Andrew-SESSION'!$B$644:$B$673,0), MATCH("*4th*",'Andrew-SESSION'!$K$7:$T$7,0))</f>
        <v>#N/A</v>
      </c>
      <c r="M456" s="131" t="e">
        <f>IF($A$452='Andrew-SESSION'!$A$673,INDEX('Andrew-SESSION'!$K$644:$T$673, MATCH("*Lat Pulldown*",'Andrew-SESSION'!$B$644:$B$673,0), MATCH("*4th*",'Andrew-SESSION'!$K$7:$T$7,0)),"")</f>
        <v>#N/A</v>
      </c>
      <c r="N456" s="44" t="e">
        <f>INDEX('Andrew-SESSION'!$L$644:$U$673, MATCH("*Lat Pulldown*",'Andrew-SESSION'!$B$644:$B$673,0), MATCH("*4th*",'Andrew-SESSION'!$K$7:$T$7,0))</f>
        <v>#N/A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 t="e">
        <f>IF($A$452='Andrew-SESSION'!$A$673,INDEX('Andrew-SESSION'!$K$644:$T$673, MATCH("*Squat*",'Andrew-SESSION'!$B$644:$B$673,0), MATCH("*5th*",'Andrew-SESSION'!$K$7:$T$7,0)),"")</f>
        <v>#N/A</v>
      </c>
      <c r="D457" s="132" t="e">
        <f>INDEX('Andrew-SESSION'!L$644:U$673, MATCH("*Squat*",'Andrew-SESSION'!$B$644:$B$673,0), MATCH("*5th*",'Andrew-SESSION'!K$7:T$7,0))</f>
        <v>#N/A</v>
      </c>
      <c r="E457" s="131" t="e">
        <f>IF($A$452='Andrew-SESSION'!$A$673,INDEX('Andrew-SESSION'!$K$644:$T$673, MATCH("*Deadlift*",'Andrew-SESSION'!$B$644:$B$673,0), MATCH("*5th*",'Andrew-SESSION'!$K$7:$T$7,0)),"")</f>
        <v>#N/A</v>
      </c>
      <c r="F457" s="131" t="e">
        <f>INDEX('Andrew-SESSION'!$L$644:$U$673, MATCH("*Deadlift*",'Andrew-SESSION'!$B$644:$B$673,0), MATCH("*5th*",'Andrew-SESSION'!$K$7:$T$7,0))</f>
        <v>#N/A</v>
      </c>
      <c r="G457" s="131" t="e">
        <f>IF($A$452='Andrew-SESSION'!$A$673,INDEX('Andrew-SESSION'!$K$644:$T$673, MATCH("*Bench Press*",'Andrew-SESSION'!$B$644:$B$673,0), MATCH("*5th*",'Andrew-SESSION'!$K$7:$T$7,0)),"")</f>
        <v>#N/A</v>
      </c>
      <c r="H457" s="131" t="e">
        <f>INDEX('Andrew-SESSION'!$L$644:$U$673, MATCH("*Bench Press*",'Andrew-SESSION'!$B$644:$B$673,0), MATCH("*5th*",'Andrew-SESSION'!$K$7:$T$7,0))</f>
        <v>#N/A</v>
      </c>
      <c r="I457" s="132" t="e">
        <f>IF($A$452='Andrew-SESSION'!$A$673,INDEX('Andrew-SESSION'!$K$644:$T$673, MATCH("*Military*",'Andrew-SESSION'!$B$644:$B$673,0), MATCH("*5th*",'Andrew-SESSION'!$K$7:$T$7,0)),"")</f>
        <v>#N/A</v>
      </c>
      <c r="J457" s="44" t="e">
        <f>INDEX('Andrew-SESSION'!$L$644:$U$673, MATCH("*Military*",'Andrew-SESSION'!$B$644:$B$673,0), MATCH("*5th*",'Andrew-SESSION'!$K$7:$T$7,0))</f>
        <v>#N/A</v>
      </c>
      <c r="K457" s="131" t="e">
        <f>IF($A$452='Andrew-SESSION'!$A$673,INDEX('Andrew-SESSION'!$K$644:$T$673, MATCH("*Clean *",'Andrew-SESSION'!$B$644:$B$673,0), MATCH("*5th*",'Andrew-SESSION'!$K$7:$T$7,0)),"")</f>
        <v>#N/A</v>
      </c>
      <c r="L457" s="44" t="e">
        <f>INDEX('Andrew-SESSION'!$L$644:$U$673, MATCH("*Clean *",'Andrew-SESSION'!$B$644:$B$673,0), MATCH("*5th*",'Andrew-SESSION'!$K$7:$T$7,0))</f>
        <v>#N/A</v>
      </c>
      <c r="M457" s="131" t="e">
        <f>IF($A$452='Andrew-SESSION'!$A$673,INDEX('Andrew-SESSION'!$K$644:$T$673, MATCH("*Lat Pulldown*",'Andrew-SESSION'!$B$644:$B$673,0), MATCH("*5th*",'Andrew-SESSION'!$K$7:$T$7,0)),"")</f>
        <v>#N/A</v>
      </c>
      <c r="N457" s="44" t="e">
        <f>INDEX('Andrew-SESSION'!$L$644:$U$673, MATCH("*Lat Pulldown*",'Andrew-SESSION'!$B$644:$B$673,0), MATCH("*5th*",'Andrew-SESSION'!$K$7:$T$7,0))</f>
        <v>#N/A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'Andrew-SESSION'!A673</f>
        <v>0</v>
      </c>
      <c r="B458" s="116" t="s">
        <v>84</v>
      </c>
      <c r="C458" s="117" t="e">
        <f>MAX(C459:C463)</f>
        <v>#N/A</v>
      </c>
      <c r="D458" s="116" t="e">
        <f t="array" ref="D458">MAX(IF(C459:C463=C458,D459:D463))</f>
        <v>#N/A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str">
        <f>IF($A$140='Andrew-SESSION'!$A$682,INDEX('Andrew-SESSION'!$K$682:$T$689, MATCH("*1k Row*",'Andrew-SESSION'!$B$682:$B$689,0), MATCH("*1st*",'Andrew-SESSION'!$K$7:$T$7,0)),"")</f>
        <v/>
      </c>
      <c r="P458" s="152" t="str">
        <f>IF($A$140='Andrew-SESSION'!$A$682,INDEX('Andrew-SESSION'!$K$682:$T$689, MATCH("*HIIT*",'Andrew-SESSION'!$B$682:$B$689,0), MATCH("*1st*",'Andrew-SESSION'!$K$7:$T$7,0)),"")</f>
        <v/>
      </c>
      <c r="Q458" s="119" t="e">
        <f>INDEX('Andrew-SESSION'!$L$631:$U$682, MATCH("*HIIT*",'Andrew-SESSION'!$B$631:$B$682,0), MATCH("*1st*",'Andrew-SESSION'!$K$7:$T$7,0))</f>
        <v>#N/A</v>
      </c>
      <c r="R458" s="119">
        <f>'Andrew-SESSION'!U520</f>
        <v>0</v>
      </c>
      <c r="S458" s="116"/>
      <c r="T458" s="116"/>
      <c r="U458" s="120">
        <f>'Andrew-SESSION'!A692</f>
        <v>0</v>
      </c>
      <c r="V458" s="120">
        <f>'Andrew-SESSION'!A693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 t="e">
        <f>IF($A$458='Andrew-SESSION'!$A$682,INDEX('Andrew-SESSION'!$K$682:$T$689, MATCH("*Squat*",'Andrew-SESSION'!$B$682:$B$689,0), MATCH("*1st*",'Andrew-SESSION'!$K$7:$T$7,0)),"")</f>
        <v>#N/A</v>
      </c>
      <c r="D459" s="132" t="e">
        <f>INDEX('Andrew-SESSION'!L$682:U$689, MATCH("*Squat*",'Andrew-SESSION'!$B$682:$B$689,0), MATCH("*1st*",'Andrew-SESSION'!K$7:T$7,0))</f>
        <v>#N/A</v>
      </c>
      <c r="E459" s="131" t="e">
        <f>IF($A$458='Andrew-SESSION'!$A$682,INDEX('Andrew-SESSION'!$K$682:$T$689, MATCH("*Deadlift*",'Andrew-SESSION'!$B$682:$B$689,0), MATCH("*1st*",'Andrew-SESSION'!$K$7:$T$7,0)),"")</f>
        <v>#N/A</v>
      </c>
      <c r="F459" s="131" t="e">
        <f>INDEX('Andrew-SESSION'!$L$682:$U$689, MATCH("*Deadlift*",'Andrew-SESSION'!$B$631:$B$689,0), MATCH("*1st*",'Andrew-SESSION'!$K$7:$T$7,0))</f>
        <v>#N/A</v>
      </c>
      <c r="G459" s="131" t="e">
        <f>IF($A$458='Andrew-SESSION'!$A$682,INDEX('Andrew-SESSION'!$K$682:$T$689, MATCH("*Bench Press*",'Andrew-SESSION'!$B$682:$B$689,0), MATCH("*1st*",'Andrew-SESSION'!$K$7:$T$7,0)),"")</f>
        <v>#N/A</v>
      </c>
      <c r="H459" s="131" t="e">
        <f>INDEX('Andrew-SESSION'!$L$682:$U$689, MATCH("*Bench Press*",'Andrew-SESSION'!$B$682:$B$689,0), MATCH("*1st*",'Andrew-SESSION'!$K$7:$T$7,0))</f>
        <v>#N/A</v>
      </c>
      <c r="I459" s="132" t="e">
        <f>IF($A$458='Andrew-SESSION'!$A$682,INDEX('Andrew-SESSION'!$K$682:$T$689, MATCH("*Military*",'Andrew-SESSION'!$B$682:$B$689,0), MATCH("*1st*",'Andrew-SESSION'!$K$7:$T$7,0)),"")</f>
        <v>#N/A</v>
      </c>
      <c r="J459" s="48" t="e">
        <f>INDEX('Andrew-SESSION'!$L$682:$U$689, MATCH("*Military*",'Andrew-SESSION'!$B$682:$B$689,0), MATCH("*1st*",'Andrew-SESSION'!$K$7:$T$7,0))</f>
        <v>#N/A</v>
      </c>
      <c r="K459" s="131" t="e">
        <f>IF($A$458='Andrew-SESSION'!$A$682,INDEX('Andrew-SESSION'!$K$682:$T$689, MATCH("*Clean *",'Andrew-SESSION'!$B$682:$B$689,0), MATCH("*1st*",'Andrew-SESSION'!$K$7:$T$7,0)),"")</f>
        <v>#N/A</v>
      </c>
      <c r="L459" s="48" t="e">
        <f>INDEX('Andrew-SESSION'!$L$682:$U$689, MATCH("*Clean *",'Andrew-SESSION'!$B$631:$B$689,0), MATCH("*1st*",'Andrew-SESSION'!$K$7:$T$7,0))</f>
        <v>#N/A</v>
      </c>
      <c r="M459" s="131" t="e">
        <f>IF($A$458='Andrew-SESSION'!$A$682,INDEX('Andrew-SESSION'!$K$682:$T$689, MATCH("*Lat Pulldown*",'Andrew-SESSION'!$B$682:$B$689,0), MATCH("*1st*",'Andrew-SESSION'!$K$7:$T$7,0)),"")</f>
        <v>#N/A</v>
      </c>
      <c r="N459" s="48" t="e">
        <f>INDEX('Andrew-SESSION'!$L$682:$U$689, MATCH("*Lat Pulldown*",'Andrew-SESSION'!$B$682:$B$689,0), MATCH("*1st*",'Andrew-SESSION'!$K$7:$T$7,0))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 t="e">
        <f>IF($A$458='Andrew-SESSION'!$A$682,INDEX('Andrew-SESSION'!$K$682:$T$689, MATCH("*Squat*",'Andrew-SESSION'!$B$682:$B$689,0), MATCH("*2nd*",'Andrew-SESSION'!$K$7:$T$7,0)),"")</f>
        <v>#N/A</v>
      </c>
      <c r="D460" s="132" t="e">
        <f>INDEX('Andrew-SESSION'!L$682:U$689, MATCH("*Squat*",'Andrew-SESSION'!$B$682:$B$689,0), MATCH("*2nd*",'Andrew-SESSION'!K$7:T$7,0))</f>
        <v>#N/A</v>
      </c>
      <c r="E460" s="131" t="e">
        <f>IF($A$458='Andrew-SESSION'!$A$682,INDEX('Andrew-SESSION'!$K$682:$T$689, MATCH("*Deadlift*",'Andrew-SESSION'!$B$682:$B$689,0), MATCH("*2ND*",'Andrew-SESSION'!$K$7:$T$7,0)),"")</f>
        <v>#N/A</v>
      </c>
      <c r="F460" s="131" t="e">
        <f>INDEX('Andrew-SESSION'!$L$682:$U$689, MATCH("*Deadlift*",'Andrew-SESSION'!$B$631:$B$689,0), MATCH("*2nd*",'Andrew-SESSION'!$K$7:$T$7,0))</f>
        <v>#N/A</v>
      </c>
      <c r="G460" s="131" t="e">
        <f>IF($A$458='Andrew-SESSION'!$A$682,INDEX('Andrew-SESSION'!$K$682:$T$689, MATCH("*Bench Press*",'Andrew-SESSION'!$B$682:$B$689,0), MATCH("*2ND*",'Andrew-SESSION'!$K$7:$T$7,0)),"")</f>
        <v>#N/A</v>
      </c>
      <c r="H460" s="131" t="e">
        <f>INDEX('Andrew-SESSION'!$L$682:$U$689, MATCH("*Bench Press*",'Andrew-SESSION'!$B$682:$B$689,0), MATCH("*2nd*",'Andrew-SESSION'!$K$7:$T$7,0))</f>
        <v>#N/A</v>
      </c>
      <c r="I460" s="132" t="e">
        <f>IF($A$458='Andrew-SESSION'!$A$682,INDEX('Andrew-SESSION'!$K$682:$T$689, MATCH("*Military*",'Andrew-SESSION'!$B$682:$B$689,0), MATCH("*2ND*",'Andrew-SESSION'!$K$7:$T$7,0)),"")</f>
        <v>#N/A</v>
      </c>
      <c r="J460" s="44" t="e">
        <f>INDEX('Andrew-SESSION'!$L$682:$U$689, MATCH("*Military*",'Andrew-SESSION'!$B$682:$B$689,0), MATCH("*2nd*",'Andrew-SESSION'!$K$7:$T$7,0))</f>
        <v>#N/A</v>
      </c>
      <c r="K460" s="131" t="e">
        <f>IF($A$458='Andrew-SESSION'!$A$682,INDEX('Andrew-SESSION'!$K$682:$T$689, MATCH("*Clean *",'Andrew-SESSION'!$B$682:$B$689,0), MATCH("*2ND*",'Andrew-SESSION'!$K$7:$T$7,0)),"")</f>
        <v>#N/A</v>
      </c>
      <c r="L460" s="44" t="e">
        <f>INDEX('Andrew-SESSION'!$L$682:$U$689, MATCH("*Clean *",'Andrew-SESSION'!$B$631:$B$689,0), MATCH("*2nd*",'Andrew-SESSION'!$K$7:$T$7,0))</f>
        <v>#N/A</v>
      </c>
      <c r="M460" s="131" t="e">
        <f>IF($A$458='Andrew-SESSION'!$A$682,INDEX('Andrew-SESSION'!$K$682:$T$689, MATCH("*Lat Pulldown*",'Andrew-SESSION'!$B$682:$B$689,0), MATCH("*2ND*",'Andrew-SESSION'!$K$7:$T$7,0)),"")</f>
        <v>#N/A</v>
      </c>
      <c r="N460" s="44" t="e">
        <f>INDEX('Andrew-SESSION'!$L$682:$U$689, MATCH("*Lat Pulldown*",'Andrew-SESSION'!$B$682:$B$689,0), MATCH("*2nd*",'Andrew-SESSION'!$K$7:$T$7,0))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 t="e">
        <f>IF($A$458='Andrew-SESSION'!$A$682,INDEX('Andrew-SESSION'!$K$682:$T$689, MATCH("*Squat*",'Andrew-SESSION'!$B$682:$B$689,0), MATCH("*3rd*",'Andrew-SESSION'!$K$7:$T$7,0)),"")</f>
        <v>#N/A</v>
      </c>
      <c r="D461" s="132" t="e">
        <f>INDEX('Andrew-SESSION'!L$682:U$689, MATCH("*Squat*",'Andrew-SESSION'!$B$682:$B$689,0), MATCH("*3rd*",'Andrew-SESSION'!K$7:T$7,0))</f>
        <v>#N/A</v>
      </c>
      <c r="E461" s="131" t="e">
        <f>IF($A$458='Andrew-SESSION'!$A$682,INDEX('Andrew-SESSION'!$K$682:$T$689, MATCH("*Deadlift*",'Andrew-SESSION'!$B$682:$B$689,0), MATCH("*3rd*",'Andrew-SESSION'!$K$7:$T$7,0)),"")</f>
        <v>#N/A</v>
      </c>
      <c r="F461" s="131" t="e">
        <f>INDEX('Andrew-SESSION'!$L$682:$U$689, MATCH("*Deadlift*",'Andrew-SESSION'!$B$631:$B$689,0), MATCH("*3rd*",'Andrew-SESSION'!$K$7:$T$7,0))</f>
        <v>#N/A</v>
      </c>
      <c r="G461" s="131" t="e">
        <f>IF($A$458='Andrew-SESSION'!$A$682,INDEX('Andrew-SESSION'!$K$682:$T$689, MATCH("*Bench Press*",'Andrew-SESSION'!$B$682:$B$689,0), MATCH("*3rd*",'Andrew-SESSION'!$K$7:$T$7,0)),"")</f>
        <v>#N/A</v>
      </c>
      <c r="H461" s="131" t="e">
        <f>INDEX('Andrew-SESSION'!$L$682:$U$689, MATCH("*Bench Press*",'Andrew-SESSION'!$B$682:$B$689,0), MATCH("*3rd*",'Andrew-SESSION'!$K$7:$T$7,0))</f>
        <v>#N/A</v>
      </c>
      <c r="I461" s="132" t="e">
        <f>IF($A$458='Andrew-SESSION'!$A$682,INDEX('Andrew-SESSION'!$K$682:$T$689, MATCH("*Military*",'Andrew-SESSION'!$B$682:$B$689,0), MATCH("*3rd*",'Andrew-SESSION'!$K$7:$T$7,0)),"")</f>
        <v>#N/A</v>
      </c>
      <c r="J461" s="44" t="e">
        <f>INDEX('Andrew-SESSION'!$L$682:$U$689, MATCH("*Military*",'Andrew-SESSION'!$B$682:$B$689,0), MATCH("*3rd*",'Andrew-SESSION'!$K$7:$T$7,0))</f>
        <v>#N/A</v>
      </c>
      <c r="K461" s="131" t="e">
        <f>IF($A$458='Andrew-SESSION'!$A$682,INDEX('Andrew-SESSION'!$K$682:$T$689, MATCH("*Clean *",'Andrew-SESSION'!$B$682:$B$689,0), MATCH("*3rd*",'Andrew-SESSION'!$K$7:$T$7,0)),"")</f>
        <v>#N/A</v>
      </c>
      <c r="L461" s="44" t="e">
        <f>INDEX('Andrew-SESSION'!$L$682:$U$689, MATCH("*Clean *",'Andrew-SESSION'!$B$631:$B$689,0), MATCH("*3rd*",'Andrew-SESSION'!$K$7:$T$7,0))</f>
        <v>#N/A</v>
      </c>
      <c r="M461" s="131" t="e">
        <f>IF($A$458='Andrew-SESSION'!$A$682,INDEX('Andrew-SESSION'!$K$682:$T$689, MATCH("*Lat Pulldown*",'Andrew-SESSION'!$B$682:$B$689,0), MATCH("*3rd*",'Andrew-SESSION'!$K$7:$T$7,0)),"")</f>
        <v>#N/A</v>
      </c>
      <c r="N461" s="44" t="e">
        <f>INDEX('Andrew-SESSION'!$L$682:$U$689, MATCH("*Lat Pulldown*",'Andrew-SESSION'!$B$682:$B$689,0), MATCH("*3rd*",'Andrew-SESSION'!$K$7:$T$7,0))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 t="e">
        <f>IF($A$458='Andrew-SESSION'!$A$682,INDEX('Andrew-SESSION'!$K$682:$T$689, MATCH("*Squat*",'Andrew-SESSION'!$B$682:$B$689,0), MATCH("*4th*",'Andrew-SESSION'!$K$7:$T$7,0)),"")</f>
        <v>#N/A</v>
      </c>
      <c r="D462" s="132" t="e">
        <f>INDEX('Andrew-SESSION'!L$682:U$689, MATCH("*Squat*",'Andrew-SESSION'!$B$682:$B$689,0), MATCH("*4th*",'Andrew-SESSION'!K$7:T$7,0))</f>
        <v>#N/A</v>
      </c>
      <c r="E462" s="131" t="e">
        <f>IF($A$458='Andrew-SESSION'!$A$682,INDEX('Andrew-SESSION'!$K$682:$T$689, MATCH("*Deadlift*",'Andrew-SESSION'!$B$682:$B$689,0), MATCH("*4th*",'Andrew-SESSION'!$K$7:$T$7,0)),"")</f>
        <v>#N/A</v>
      </c>
      <c r="F462" s="131" t="e">
        <f>INDEX('Andrew-SESSION'!$L$682:$U$689, MATCH("*Deadlift*",'Andrew-SESSION'!$B$631:$B$689,0), MATCH("*4th*",'Andrew-SESSION'!$K$7:$T$7,0))</f>
        <v>#N/A</v>
      </c>
      <c r="G462" s="131" t="e">
        <f>IF($A$458='Andrew-SESSION'!$A$682,INDEX('Andrew-SESSION'!$K$682:$T$689, MATCH("*Bench Press*",'Andrew-SESSION'!$B$682:$B$689,0), MATCH("*4th*",'Andrew-SESSION'!$K$7:$T$7,0)),"")</f>
        <v>#N/A</v>
      </c>
      <c r="H462" s="131" t="e">
        <f>INDEX('Andrew-SESSION'!$L$682:$U$689, MATCH("*Bench Press*",'Andrew-SESSION'!$B$682:$B$689,0), MATCH("*4th*",'Andrew-SESSION'!$K$7:$T$7,0))</f>
        <v>#N/A</v>
      </c>
      <c r="I462" s="132" t="e">
        <f>IF($A$458='Andrew-SESSION'!$A$682,INDEX('Andrew-SESSION'!$K$682:$T$689, MATCH("*Military*",'Andrew-SESSION'!$B$682:$B$689,0), MATCH("*4th*",'Andrew-SESSION'!$K$7:$T$7,0)),"")</f>
        <v>#N/A</v>
      </c>
      <c r="J462" s="44" t="e">
        <f>INDEX('Andrew-SESSION'!$L$682:$U$689, MATCH("*Military*",'Andrew-SESSION'!$B$682:$B$689,0), MATCH("*4th*",'Andrew-SESSION'!$K$7:$T$7,0))</f>
        <v>#N/A</v>
      </c>
      <c r="K462" s="131" t="e">
        <f>IF($A$458='Andrew-SESSION'!$A$682,INDEX('Andrew-SESSION'!$K$682:$T$689, MATCH("*Clean *",'Andrew-SESSION'!$B$682:$B$689,0), MATCH("*4th*",'Andrew-SESSION'!$K$7:$T$7,0)),"")</f>
        <v>#N/A</v>
      </c>
      <c r="L462" s="44" t="e">
        <f>INDEX('Andrew-SESSION'!$L$682:$U$689, MATCH("*Clean *",'Andrew-SESSION'!$B$631:$B$689,0), MATCH("*4th*",'Andrew-SESSION'!$K$7:$T$7,0))</f>
        <v>#N/A</v>
      </c>
      <c r="M462" s="131" t="e">
        <f>IF($A$458='Andrew-SESSION'!$A$682,INDEX('Andrew-SESSION'!$K$682:$T$689, MATCH("*Lat Pulldown*",'Andrew-SESSION'!$B$682:$B$689,0), MATCH("*4th*",'Andrew-SESSION'!$K$7:$T$7,0)),"")</f>
        <v>#N/A</v>
      </c>
      <c r="N462" s="44" t="e">
        <f>INDEX('Andrew-SESSION'!$L$682:$U$689, MATCH("*Lat Pulldown*",'Andrew-SESSION'!$B$682:$B$689,0), MATCH("*4th*",'Andrew-SESSION'!$K$7:$T$7,0))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 t="e">
        <f>IF($A$458='Andrew-SESSION'!$A$682,INDEX('Andrew-SESSION'!$K$682:$T$689, MATCH("*Squat*",'Andrew-SESSION'!$B$682:$B$689,0), MATCH("*5th*",'Andrew-SESSION'!$K$7:$T$7,0)),"")</f>
        <v>#N/A</v>
      </c>
      <c r="D463" s="132" t="e">
        <f>INDEX('Andrew-SESSION'!L$682:U$689, MATCH("*Squat*",'Andrew-SESSION'!$B$682:$B$689,0), MATCH("*5th*",'Andrew-SESSION'!K$7:T$7,0))</f>
        <v>#N/A</v>
      </c>
      <c r="E463" s="131" t="e">
        <f>IF($A$458='Andrew-SESSION'!$A$682,INDEX('Andrew-SESSION'!$K$682:$T$689, MATCH("*Deadlift*",'Andrew-SESSION'!$B$682:$B$689,0), MATCH("*5th*",'Andrew-SESSION'!$K$7:$T$7,0)),"")</f>
        <v>#N/A</v>
      </c>
      <c r="F463" s="131" t="e">
        <f>INDEX('Andrew-SESSION'!$L$682:$U$689, MATCH("*Deadlift*",'Andrew-SESSION'!$B$631:$B$689,0), MATCH("*5th*",'Andrew-SESSION'!$K$7:$T$7,0))</f>
        <v>#N/A</v>
      </c>
      <c r="G463" s="131" t="e">
        <f>IF($A$458='Andrew-SESSION'!$A$682,INDEX('Andrew-SESSION'!$K$682:$T$689, MATCH("*Bench Press*",'Andrew-SESSION'!$B$682:$B$689,0), MATCH("*5th*",'Andrew-SESSION'!$K$7:$T$7,0)),"")</f>
        <v>#N/A</v>
      </c>
      <c r="H463" s="131" t="e">
        <f>INDEX('Andrew-SESSION'!$L$682:$U$689, MATCH("*Bench Press*",'Andrew-SESSION'!$B$682:$B$689,0), MATCH("*5th*",'Andrew-SESSION'!$K$7:$T$7,0))</f>
        <v>#N/A</v>
      </c>
      <c r="I463" s="132" t="e">
        <f>IF($A$458='Andrew-SESSION'!$A$682,INDEX('Andrew-SESSION'!$K$682:$T$689, MATCH("*Military*",'Andrew-SESSION'!$B$682:$B$689,0), MATCH("*5th*",'Andrew-SESSION'!$K$7:$T$7,0)),"")</f>
        <v>#N/A</v>
      </c>
      <c r="J463" s="44" t="e">
        <f>INDEX('Andrew-SESSION'!$L$682:$U$689, MATCH("*Military*",'Andrew-SESSION'!$B$682:$B$689,0), MATCH("*5th*",'Andrew-SESSION'!$K$7:$T$7,0))</f>
        <v>#N/A</v>
      </c>
      <c r="K463" s="131" t="e">
        <f>IF($A$458='Andrew-SESSION'!$A$682,INDEX('Andrew-SESSION'!$K$682:$T$689, MATCH("*Clean *",'Andrew-SESSION'!$B$682:$B$689,0), MATCH("*5th*",'Andrew-SESSION'!$K$7:$T$7,0)),"")</f>
        <v>#N/A</v>
      </c>
      <c r="L463" s="44" t="e">
        <f>INDEX('Andrew-SESSION'!$L$682:$U$689, MATCH("*Clean *",'Andrew-SESSION'!$B$631:$B$689,0), MATCH("*5th*",'Andrew-SESSION'!$K$7:$T$7,0))</f>
        <v>#N/A</v>
      </c>
      <c r="M463" s="131" t="e">
        <f>IF($A$458='Andrew-SESSION'!$A$682,INDEX('Andrew-SESSION'!$K$682:$T$689, MATCH("*Lat Pulldown*",'Andrew-SESSION'!$B$682:$B$689,0), MATCH("*5th*",'Andrew-SESSION'!$K$7:$T$7,0)),"")</f>
        <v>#N/A</v>
      </c>
      <c r="N463" s="44" t="e">
        <f>INDEX('Andrew-SESSION'!$L$682:$U$689, MATCH("*Lat Pulldown*",'Andrew-SESSION'!$B$682:$B$689,0), MATCH("*5th*",'Andrew-SESSION'!$K$7:$T$7,0))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'Andrew-SESSION'!A682</f>
        <v>0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 t="e">
        <f>MAX(I465:I469)</f>
        <v>#N/A</v>
      </c>
      <c r="J464" s="116" t="e">
        <f t="array" ref="J464">MAX(IF(I465:I469=I464,J465:J469))</f>
        <v>#N/A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str">
        <f>IF($A$140='Andrew-SESSION'!$A$691,INDEX('Andrew-SESSION'!$K$691:$T$698, MATCH("*1k Row*",'Andrew-SESSION'!$B$691:$B$698,0), MATCH("*1st*",'Andrew-SESSION'!$K$7:$T$7,0)),"")</f>
        <v/>
      </c>
      <c r="P464" s="152" t="str">
        <f>IF($A$140='Andrew-SESSION'!$A$691,INDEX('Andrew-SESSION'!$K$691:$T$698, MATCH("*HIIT*",'Andrew-SESSION'!$B$691:$B$698,0), MATCH("*1st*",'Andrew-SESSION'!$K$7:$T$7,0)),"")</f>
        <v/>
      </c>
      <c r="Q464" s="119" t="e">
        <f>INDEX('Andrew-SESSION'!$L$637:$U$691, MATCH("*HIIT*",'Andrew-SESSION'!$B$637:$B$691,0), MATCH("*1st*",'Andrew-SESSION'!$K$7:$T$7,0))</f>
        <v>#N/A</v>
      </c>
      <c r="R464" s="119">
        <f>'Andrew-SESSION'!U526</f>
        <v>0</v>
      </c>
      <c r="S464" s="116"/>
      <c r="T464" s="116"/>
      <c r="U464" s="120">
        <f>'Andrew-SESSION'!A638</f>
        <v>0</v>
      </c>
      <c r="V464" s="120">
        <f>'Andrew-SESSION'!A639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IF($A$464='Andrew-SESSION'!$A$691,INDEX('Andrew-SESSION'!$K$691:$T$698, MATCH("*Squat*",'Andrew-SESSION'!$B$691:$B$698,0), MATCH("*1st*",'Andrew-SESSION'!$K$7:$T$7,0)),"")</f>
        <v>#N/A</v>
      </c>
      <c r="D465" s="132" t="e">
        <f>INDEX('Andrew-SESSION'!L$691:U$698, MATCH("*Squat*",'Andrew-SESSION'!$B$691:$B$698,0), MATCH("*1st*",'Andrew-SESSION'!K$7:T$7,0))</f>
        <v>#N/A</v>
      </c>
      <c r="E465" s="131" t="e">
        <f>IF($A$464='Andrew-SESSION'!$A$691,INDEX('Andrew-SESSION'!$K$691:$T$698, MATCH("*Deadlift*",'Andrew-SESSION'!$B$691:$B$698,0), MATCH("*1st*",'Andrew-SESSION'!$K$7:$T$7,0)),"")</f>
        <v>#N/A</v>
      </c>
      <c r="F465" s="131" t="e">
        <f>INDEX('Andrew-SESSION'!$L$691:$U$698, MATCH("*Deadlift*",'Andrew-SESSION'!$B$637:$B$698,0), MATCH("*1st*",'Andrew-SESSION'!$K$7:$T$7,0))</f>
        <v>#N/A</v>
      </c>
      <c r="G465" s="131" t="e">
        <f>IF($A$464='Andrew-SESSION'!$A$691,INDEX('Andrew-SESSION'!$K$691:$T$698, MATCH("*Bench Press*",'Andrew-SESSION'!$B$691:$B$698,0), MATCH("*1st*",'Andrew-SESSION'!$K$7:$T$7,0)),"")</f>
        <v>#N/A</v>
      </c>
      <c r="H465" s="131" t="e">
        <f>INDEX('Andrew-SESSION'!$L$691:$U$698, MATCH("*Bench Press*",'Andrew-SESSION'!$B$691:$B$698,0), MATCH("*1st*",'Andrew-SESSION'!$K$7:$T$7,0))</f>
        <v>#N/A</v>
      </c>
      <c r="I465" s="132" t="e">
        <f>IF($A$464='Andrew-SESSION'!$A$691,INDEX('Andrew-SESSION'!$K$691:$T$698, MATCH("*Military*",'Andrew-SESSION'!$B$691:$B$698,0), MATCH("*1st*",'Andrew-SESSION'!$K$7:$T$7,0)),"")</f>
        <v>#N/A</v>
      </c>
      <c r="J465" s="48" t="e">
        <f>INDEX('Andrew-SESSION'!$L$691:$U$698, MATCH("*Military*",'Andrew-SESSION'!$B$691:$B$698,0), MATCH("*1st*",'Andrew-SESSION'!$K$7:$T$7,0))</f>
        <v>#N/A</v>
      </c>
      <c r="K465" s="131" t="e">
        <f>IF($A$464='Andrew-SESSION'!$A$691,INDEX('Andrew-SESSION'!$K$691:$T$698, MATCH("*Clean *",'Andrew-SESSION'!$B$691:$B$698,0), MATCH("*1st*",'Andrew-SESSION'!$K$7:$T$7,0)),"")</f>
        <v>#N/A</v>
      </c>
      <c r="L465" s="48" t="e">
        <f>INDEX('Andrew-SESSION'!$L$691:$U$698, MATCH("*Clean *",'Andrew-SESSION'!$B$637:$B$698,0), MATCH("*1st*",'Andrew-SESSION'!$K$7:$T$7,0))</f>
        <v>#N/A</v>
      </c>
      <c r="M465" s="131" t="e">
        <f>IF($A$464='Andrew-SESSION'!$A$691,INDEX('Andrew-SESSION'!$K$691:$T$698, MATCH("*Lat Pulldown*",'Andrew-SESSION'!$B$691:$B$698,0), MATCH("*1st*",'Andrew-SESSION'!$K$7:$T$7,0)),"")</f>
        <v>#N/A</v>
      </c>
      <c r="N465" s="48" t="e">
        <f>INDEX('Andrew-SESSION'!$L$691:$U$698, MATCH("*Lat Pulldown*",'Andrew-SESSION'!$B$691:$B$698,0), MATCH("*1st*",'Andrew-SESSION'!$K$7:$T$7,0))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IF($A$464='Andrew-SESSION'!$A$691,INDEX('Andrew-SESSION'!$K$691:$T$698, MATCH("*Squat*",'Andrew-SESSION'!$B$691:$B$698,0), MATCH("*2nd*",'Andrew-SESSION'!$K$7:$T$7,0)),"")</f>
        <v>#N/A</v>
      </c>
      <c r="D466" s="132" t="e">
        <f>INDEX('Andrew-SESSION'!L$691:U$698, MATCH("*Squat*",'Andrew-SESSION'!$B$691:$B$698,0), MATCH("*2nd*",'Andrew-SESSION'!K$7:T$7,0))</f>
        <v>#N/A</v>
      </c>
      <c r="E466" s="131" t="e">
        <f>IF($A$464='Andrew-SESSION'!$A$691,INDEX('Andrew-SESSION'!$K$691:$T$698, MATCH("*Deadlift*",'Andrew-SESSION'!$B$691:$B$698,0), MATCH("*2ND*",'Andrew-SESSION'!$K$7:$T$7,0)),"")</f>
        <v>#N/A</v>
      </c>
      <c r="F466" s="131" t="e">
        <f>INDEX('Andrew-SESSION'!$L$691:$U$698, MATCH("*Deadlift*",'Andrew-SESSION'!$B$637:$B$698,0), MATCH("*2nd*",'Andrew-SESSION'!$K$7:$T$7,0))</f>
        <v>#N/A</v>
      </c>
      <c r="G466" s="131" t="e">
        <f>IF($A$464='Andrew-SESSION'!$A$691,INDEX('Andrew-SESSION'!$K$691:$T$698, MATCH("*Bench Press*",'Andrew-SESSION'!$B$691:$B$698,0), MATCH("*2ND*",'Andrew-SESSION'!$K$7:$T$7,0)),"")</f>
        <v>#N/A</v>
      </c>
      <c r="H466" s="131" t="e">
        <f>INDEX('Andrew-SESSION'!$L$691:$U$698, MATCH("*Bench Press*",'Andrew-SESSION'!$B$691:$B$698,0), MATCH("*2nd*",'Andrew-SESSION'!$K$7:$T$7,0))</f>
        <v>#N/A</v>
      </c>
      <c r="I466" s="132" t="e">
        <f>IF($A$464='Andrew-SESSION'!$A$691,INDEX('Andrew-SESSION'!$K$691:$T$698, MATCH("*Military*",'Andrew-SESSION'!$B$691:$B$698,0), MATCH("*2ND*",'Andrew-SESSION'!$K$7:$T$7,0)),"")</f>
        <v>#N/A</v>
      </c>
      <c r="J466" s="44" t="e">
        <f>INDEX('Andrew-SESSION'!$L$691:$U$698, MATCH("*Military*",'Andrew-SESSION'!$B$691:$B$698,0), MATCH("*2nd*",'Andrew-SESSION'!$K$7:$T$7,0))</f>
        <v>#N/A</v>
      </c>
      <c r="K466" s="131" t="e">
        <f>IF($A$464='Andrew-SESSION'!$A$691,INDEX('Andrew-SESSION'!$K$691:$T$698, MATCH("*Clean *",'Andrew-SESSION'!$B$691:$B$698,0), MATCH("*2ND*",'Andrew-SESSION'!$K$7:$T$7,0)),"")</f>
        <v>#N/A</v>
      </c>
      <c r="L466" s="44" t="e">
        <f>INDEX('Andrew-SESSION'!$L$691:$U$698, MATCH("*Clean *",'Andrew-SESSION'!$B$637:$B$698,0), MATCH("*2nd*",'Andrew-SESSION'!$K$7:$T$7,0))</f>
        <v>#N/A</v>
      </c>
      <c r="M466" s="131" t="e">
        <f>IF($A$464='Andrew-SESSION'!$A$691,INDEX('Andrew-SESSION'!$K$691:$T$698, MATCH("*Lat Pulldown*",'Andrew-SESSION'!$B$691:$B$698,0), MATCH("*2ND*",'Andrew-SESSION'!$K$7:$T$7,0)),"")</f>
        <v>#N/A</v>
      </c>
      <c r="N466" s="44" t="e">
        <f>INDEX('Andrew-SESSION'!$L$691:$U$698, MATCH("*Lat Pulldown*",'Andrew-SESSION'!$B$691:$B$698,0), MATCH("*2nd*",'Andrew-SESSION'!$K$7:$T$7,0))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IF($A$464='Andrew-SESSION'!$A$691,INDEX('Andrew-SESSION'!$K$691:$T$698, MATCH("*Squat*",'Andrew-SESSION'!$B$691:$B$698,0), MATCH("*3rd*",'Andrew-SESSION'!$K$7:$T$7,0)),"")</f>
        <v>#N/A</v>
      </c>
      <c r="D467" s="132" t="e">
        <f>INDEX('Andrew-SESSION'!L$691:U$698, MATCH("*Squat*",'Andrew-SESSION'!$B$691:$B$698,0), MATCH("*3rd*",'Andrew-SESSION'!K$7:T$7,0))</f>
        <v>#N/A</v>
      </c>
      <c r="E467" s="131" t="e">
        <f>IF($A$464='Andrew-SESSION'!$A$691,INDEX('Andrew-SESSION'!$K$691:$T$698, MATCH("*Deadlift*",'Andrew-SESSION'!$B$691:$B$698,0), MATCH("*3rd*",'Andrew-SESSION'!$K$7:$T$7,0)),"")</f>
        <v>#N/A</v>
      </c>
      <c r="F467" s="131" t="e">
        <f>INDEX('Andrew-SESSION'!$L$691:$U$698, MATCH("*Deadlift*",'Andrew-SESSION'!$B$637:$B$698,0), MATCH("*3rd*",'Andrew-SESSION'!$K$7:$T$7,0))</f>
        <v>#N/A</v>
      </c>
      <c r="G467" s="131" t="e">
        <f>IF($A$464='Andrew-SESSION'!$A$691,INDEX('Andrew-SESSION'!$K$691:$T$698, MATCH("*Bench Press*",'Andrew-SESSION'!$B$691:$B$698,0), MATCH("*3rd*",'Andrew-SESSION'!$K$7:$T$7,0)),"")</f>
        <v>#N/A</v>
      </c>
      <c r="H467" s="131" t="e">
        <f>INDEX('Andrew-SESSION'!$L$691:$U$698, MATCH("*Bench Press*",'Andrew-SESSION'!$B$691:$B$698,0), MATCH("*3rd*",'Andrew-SESSION'!$K$7:$T$7,0))</f>
        <v>#N/A</v>
      </c>
      <c r="I467" s="132" t="e">
        <f>IF($A$464='Andrew-SESSION'!$A$691,INDEX('Andrew-SESSION'!$K$691:$T$698, MATCH("*Military*",'Andrew-SESSION'!$B$691:$B$698,0), MATCH("*3rd*",'Andrew-SESSION'!$K$7:$T$7,0)),"")</f>
        <v>#N/A</v>
      </c>
      <c r="J467" s="44" t="e">
        <f>INDEX('Andrew-SESSION'!$L$691:$U$698, MATCH("*Military*",'Andrew-SESSION'!$B$691:$B$698,0), MATCH("*3rd*",'Andrew-SESSION'!$K$7:$T$7,0))</f>
        <v>#N/A</v>
      </c>
      <c r="K467" s="131" t="e">
        <f>IF($A$464='Andrew-SESSION'!$A$691,INDEX('Andrew-SESSION'!$K$691:$T$698, MATCH("*Clean *",'Andrew-SESSION'!$B$691:$B$698,0), MATCH("*3rd*",'Andrew-SESSION'!$K$7:$T$7,0)),"")</f>
        <v>#N/A</v>
      </c>
      <c r="L467" s="44" t="e">
        <f>INDEX('Andrew-SESSION'!$L$691:$U$698, MATCH("*Clean *",'Andrew-SESSION'!$B$637:$B$698,0), MATCH("*3rd*",'Andrew-SESSION'!$K$7:$T$7,0))</f>
        <v>#N/A</v>
      </c>
      <c r="M467" s="131" t="e">
        <f>IF($A$464='Andrew-SESSION'!$A$691,INDEX('Andrew-SESSION'!$K$691:$T$698, MATCH("*Lat Pulldown*",'Andrew-SESSION'!$B$691:$B$698,0), MATCH("*3rd*",'Andrew-SESSION'!$K$7:$T$7,0)),"")</f>
        <v>#N/A</v>
      </c>
      <c r="N467" s="44" t="e">
        <f>INDEX('Andrew-SESSION'!$L$691:$U$698, MATCH("*Lat Pulldown*",'Andrew-SESSION'!$B$691:$B$698,0), MATCH("*3rd*",'Andrew-SESSION'!$K$7:$T$7,0))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IF($A$464='Andrew-SESSION'!$A$691,INDEX('Andrew-SESSION'!$K$691:$T$698, MATCH("*Squat*",'Andrew-SESSION'!$B$691:$B$698,0), MATCH("*4th*",'Andrew-SESSION'!$K$7:$T$7,0)),"")</f>
        <v>#N/A</v>
      </c>
      <c r="D468" s="132" t="e">
        <f>INDEX('Andrew-SESSION'!L$691:U$698, MATCH("*Squat*",'Andrew-SESSION'!$B$691:$B$698,0), MATCH("*4th*",'Andrew-SESSION'!K$7:T$7,0))</f>
        <v>#N/A</v>
      </c>
      <c r="E468" s="131" t="e">
        <f>IF($A$464='Andrew-SESSION'!$A$691,INDEX('Andrew-SESSION'!$K$691:$T$698, MATCH("*Deadlift*",'Andrew-SESSION'!$B$691:$B$698,0), MATCH("*4th*",'Andrew-SESSION'!$K$7:$T$7,0)),"")</f>
        <v>#N/A</v>
      </c>
      <c r="F468" s="131" t="e">
        <f>INDEX('Andrew-SESSION'!$L$691:$U$698, MATCH("*Deadlift*",'Andrew-SESSION'!$B$637:$B$698,0), MATCH("*4th*",'Andrew-SESSION'!$K$7:$T$7,0))</f>
        <v>#N/A</v>
      </c>
      <c r="G468" s="131" t="e">
        <f>IF($A$464='Andrew-SESSION'!$A$691,INDEX('Andrew-SESSION'!$K$691:$T$698, MATCH("*Bench Press*",'Andrew-SESSION'!$B$691:$B$698,0), MATCH("*4th*",'Andrew-SESSION'!$K$7:$T$7,0)),"")</f>
        <v>#N/A</v>
      </c>
      <c r="H468" s="131" t="e">
        <f>INDEX('Andrew-SESSION'!$L$691:$U$698, MATCH("*Bench Press*",'Andrew-SESSION'!$B$691:$B$698,0), MATCH("*4th*",'Andrew-SESSION'!$K$7:$T$7,0))</f>
        <v>#N/A</v>
      </c>
      <c r="I468" s="132" t="e">
        <f>IF($A$464='Andrew-SESSION'!$A$691,INDEX('Andrew-SESSION'!$K$691:$T$698, MATCH("*Military*",'Andrew-SESSION'!$B$691:$B$698,0), MATCH("*4th*",'Andrew-SESSION'!$K$7:$T$7,0)),"")</f>
        <v>#N/A</v>
      </c>
      <c r="J468" s="44" t="e">
        <f>INDEX('Andrew-SESSION'!$L$691:$U$698, MATCH("*Military*",'Andrew-SESSION'!$B$691:$B$698,0), MATCH("*4th*",'Andrew-SESSION'!$K$7:$T$7,0))</f>
        <v>#N/A</v>
      </c>
      <c r="K468" s="131" t="e">
        <f>IF($A$464='Andrew-SESSION'!$A$691,INDEX('Andrew-SESSION'!$K$691:$T$698, MATCH("*Clean *",'Andrew-SESSION'!$B$691:$B$698,0), MATCH("*4th*",'Andrew-SESSION'!$K$7:$T$7,0)),"")</f>
        <v>#N/A</v>
      </c>
      <c r="L468" s="44" t="e">
        <f>INDEX('Andrew-SESSION'!$L$691:$U$698, MATCH("*Clean *",'Andrew-SESSION'!$B$637:$B$698,0), MATCH("*4th*",'Andrew-SESSION'!$K$7:$T$7,0))</f>
        <v>#N/A</v>
      </c>
      <c r="M468" s="131" t="e">
        <f>IF($A$464='Andrew-SESSION'!$A$691,INDEX('Andrew-SESSION'!$K$691:$T$698, MATCH("*Lat Pulldown*",'Andrew-SESSION'!$B$691:$B$698,0), MATCH("*4th*",'Andrew-SESSION'!$K$7:$T$7,0)),"")</f>
        <v>#N/A</v>
      </c>
      <c r="N468" s="44" t="e">
        <f>INDEX('Andrew-SESSION'!$L$691:$U$698, MATCH("*Lat Pulldown*",'Andrew-SESSION'!$B$691:$B$698,0), MATCH("*4th*",'Andrew-SESSION'!$K$7:$T$7,0))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IF($A$464='Andrew-SESSION'!$A$691,INDEX('Andrew-SESSION'!$K$691:$T$698, MATCH("*Squat*",'Andrew-SESSION'!$B$691:$B$698,0), MATCH("*5th*",'Andrew-SESSION'!$K$7:$T$7,0)),"")</f>
        <v>#N/A</v>
      </c>
      <c r="D469" s="132" t="e">
        <f>INDEX('Andrew-SESSION'!L$691:U$698, MATCH("*Squat*",'Andrew-SESSION'!$B$691:$B$698,0), MATCH("*5th*",'Andrew-SESSION'!K$7:T$7,0))</f>
        <v>#N/A</v>
      </c>
      <c r="E469" s="131" t="e">
        <f>IF($A$464='Andrew-SESSION'!$A$691,INDEX('Andrew-SESSION'!$K$691:$T$698, MATCH("*Deadlift*",'Andrew-SESSION'!$B$691:$B$698,0), MATCH("*5th*",'Andrew-SESSION'!$K$7:$T$7,0)),"")</f>
        <v>#N/A</v>
      </c>
      <c r="F469" s="131" t="e">
        <f>INDEX('Andrew-SESSION'!$L$691:$U$698, MATCH("*Deadlift*",'Andrew-SESSION'!$B$637:$B$698,0), MATCH("*5th*",'Andrew-SESSION'!$K$7:$T$7,0))</f>
        <v>#N/A</v>
      </c>
      <c r="G469" s="131" t="e">
        <f>IF($A$464='Andrew-SESSION'!$A$691,INDEX('Andrew-SESSION'!$K$691:$T$698, MATCH("*Bench Press*",'Andrew-SESSION'!$B$691:$B$698,0), MATCH("*5th*",'Andrew-SESSION'!$K$7:$T$7,0)),"")</f>
        <v>#N/A</v>
      </c>
      <c r="H469" s="131" t="e">
        <f>INDEX('Andrew-SESSION'!$L$691:$U$698, MATCH("*Bench Press*",'Andrew-SESSION'!$B$691:$B$698,0), MATCH("*5th*",'Andrew-SESSION'!$K$7:$T$7,0))</f>
        <v>#N/A</v>
      </c>
      <c r="I469" s="132" t="e">
        <f>IF($A$464='Andrew-SESSION'!$A$691,INDEX('Andrew-SESSION'!$K$691:$T$698, MATCH("*Military*",'Andrew-SESSION'!$B$691:$B$698,0), MATCH("*5th*",'Andrew-SESSION'!$K$7:$T$7,0)),"")</f>
        <v>#N/A</v>
      </c>
      <c r="J469" s="44" t="e">
        <f>INDEX('Andrew-SESSION'!$L$691:$U$698, MATCH("*Military*",'Andrew-SESSION'!$B$691:$B$698,0), MATCH("*5th*",'Andrew-SESSION'!$K$7:$T$7,0))</f>
        <v>#N/A</v>
      </c>
      <c r="K469" s="131" t="e">
        <f>IF($A$464='Andrew-SESSION'!$A$691,INDEX('Andrew-SESSION'!$K$691:$T$698, MATCH("*Clean *",'Andrew-SESSION'!$B$691:$B$698,0), MATCH("*5th*",'Andrew-SESSION'!$K$7:$T$7,0)),"")</f>
        <v>#N/A</v>
      </c>
      <c r="L469" s="44" t="e">
        <f>INDEX('Andrew-SESSION'!$L$691:$U$698, MATCH("*Clean *",'Andrew-SESSION'!$B$637:$B$698,0), MATCH("*5th*",'Andrew-SESSION'!$K$7:$T$7,0))</f>
        <v>#N/A</v>
      </c>
      <c r="M469" s="131" t="e">
        <f>IF($A$464='Andrew-SESSION'!$A$691,INDEX('Andrew-SESSION'!$K$691:$T$698, MATCH("*Lat Pulldown*",'Andrew-SESSION'!$B$691:$B$698,0), MATCH("*5th*",'Andrew-SESSION'!$K$7:$T$7,0)),"")</f>
        <v>#N/A</v>
      </c>
      <c r="N469" s="44" t="e">
        <f>INDEX('Andrew-SESSION'!$L$691:$U$698, MATCH("*Lat Pulldown*",'Andrew-SESSION'!$B$691:$B$698,0), MATCH("*5th*",'Andrew-SESSION'!$K$7:$T$7,0))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'Andrew-SESSION'!A691</f>
        <v>0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 t="e">
        <f>MAX(M471:M475)</f>
        <v>#N/A</v>
      </c>
      <c r="N470" s="117" t="e">
        <f t="array" ref="N470">MAX(IF(M471:M475=M470,N471:N475))</f>
        <v>#N/A</v>
      </c>
      <c r="O470" s="152" t="str">
        <f>IF($A$140='Andrew-SESSION'!$A$700,INDEX('Andrew-SESSION'!$K$700:$T$707, MATCH("*1k Row*",'Andrew-SESSION'!$B$700:$B$707,0), MATCH("*1st*",'Andrew-SESSION'!$K$7:$T$7,0)),"")</f>
        <v/>
      </c>
      <c r="P470" s="152" t="str">
        <f>IF($A$140='Andrew-SESSION'!$A$700,INDEX('Andrew-SESSION'!$K$700:$T$707, MATCH("*HIIT*",'Andrew-SESSION'!$B$700:$B$707,0), MATCH("*1st*",'Andrew-SESSION'!$K$7:$T$7,0)),"")</f>
        <v/>
      </c>
      <c r="Q470" s="119" t="e">
        <f>INDEX('Andrew-SESSION'!$L$643:$U$700, MATCH("*HIIT*",'Andrew-SESSION'!$B$643:$B$700,0), MATCH("*1st*",'Andrew-SESSION'!$K$7:$T$7,0))</f>
        <v>#N/A</v>
      </c>
      <c r="R470" s="119">
        <f>'Andrew-SESSION'!U532</f>
        <v>0</v>
      </c>
      <c r="S470" s="116"/>
      <c r="T470" s="116"/>
      <c r="U470" s="120">
        <f>'Andrew-SESSION'!A701</f>
        <v>0</v>
      </c>
      <c r="V470" s="120">
        <f>'Andrew-SESSION'!A702</f>
        <v>0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IF($A$470='Andrew-SESSION'!$A$700,INDEX('Andrew-SESSION'!$K$700:$T$707, MATCH("*Squat*",'Andrew-SESSION'!$B$700:$B$707,0), MATCH("*1st*",'Andrew-SESSION'!$K$7:$T$7,0)),"")</f>
        <v>#N/A</v>
      </c>
      <c r="D471" s="132" t="e">
        <f>INDEX('Andrew-SESSION'!L$700:U$707, MATCH("*Squat*",'Andrew-SESSION'!$B$700:$B$707,0), MATCH("*1st*",'Andrew-SESSION'!K$7:T$7,0))</f>
        <v>#N/A</v>
      </c>
      <c r="E471" s="131" t="e">
        <f>IF($A$470='Andrew-SESSION'!$A$700,INDEX('Andrew-SESSION'!$K$700:$T$707, MATCH("*Deadlift*",'Andrew-SESSION'!$B$700:$B$707,0), MATCH("*1st*",'Andrew-SESSION'!$K$7:$T$7,0)),"")</f>
        <v>#N/A</v>
      </c>
      <c r="F471" s="131" t="e">
        <f>INDEX('Andrew-SESSION'!$L$700:$U$707, MATCH("*Deadlift*",'Andrew-SESSION'!$B$643:$B$707,0), MATCH("*1st*",'Andrew-SESSION'!$K$7:$T$7,0))</f>
        <v>#N/A</v>
      </c>
      <c r="G471" s="131" t="e">
        <f>IF($A$470='Andrew-SESSION'!$A$700,INDEX('Andrew-SESSION'!$K$700:$T$707, MATCH("*Bench Press*",'Andrew-SESSION'!$B$700:$B$707,0), MATCH("*1st*",'Andrew-SESSION'!$K$7:$T$7,0)),"")</f>
        <v>#N/A</v>
      </c>
      <c r="H471" s="131" t="e">
        <f>INDEX('Andrew-SESSION'!$L$700:$U$707, MATCH("*Bench Press*",'Andrew-SESSION'!$B$700:$B$707,0), MATCH("*1st*",'Andrew-SESSION'!$K$7:$T$7,0))</f>
        <v>#N/A</v>
      </c>
      <c r="I471" s="132" t="e">
        <f>IF($A$470='Andrew-SESSION'!$A$700,INDEX('Andrew-SESSION'!$K$700:$T$707, MATCH("*Military*",'Andrew-SESSION'!$B$700:$B$707,0), MATCH("*1st*",'Andrew-SESSION'!$K$7:$T$7,0)),"")</f>
        <v>#N/A</v>
      </c>
      <c r="J471" s="48" t="e">
        <f>INDEX('Andrew-SESSION'!$L$700:$U$707, MATCH("*Military*",'Andrew-SESSION'!$B$700:$B$707,0), MATCH("*1st*",'Andrew-SESSION'!$K$7:$T$7,0))</f>
        <v>#N/A</v>
      </c>
      <c r="K471" s="131" t="e">
        <f>IF($A$470='Andrew-SESSION'!$A$700,INDEX('Andrew-SESSION'!$K$700:$T$707, MATCH("*Clean *",'Andrew-SESSION'!$B$700:$B$707,0), MATCH("*1st*",'Andrew-SESSION'!$K$7:$T$7,0)),"")</f>
        <v>#N/A</v>
      </c>
      <c r="L471" s="48" t="e">
        <f>INDEX('Andrew-SESSION'!$L$700:$U$707, MATCH("*Clean *",'Andrew-SESSION'!$B$643:$B$707,0), MATCH("*1st*",'Andrew-SESSION'!$K$7:$T$7,0))</f>
        <v>#N/A</v>
      </c>
      <c r="M471" s="131" t="e">
        <f>IF($A$470='Andrew-SESSION'!$A$700,INDEX('Andrew-SESSION'!$K$700:$T$707, MATCH("*Lat Pulldown*",'Andrew-SESSION'!$B$700:$B$707,0), MATCH("*1st*",'Andrew-SESSION'!$K$7:$T$7,0)),"")</f>
        <v>#N/A</v>
      </c>
      <c r="N471" s="48" t="e">
        <f>INDEX('Andrew-SESSION'!$L$700:$U$707, MATCH("*Lat Pulldown*",'Andrew-SESSION'!$B$700:$B$707,0), MATCH("*1st*",'Andrew-SESSION'!$K$7:$T$7,0))</f>
        <v>#N/A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IF($A$470='Andrew-SESSION'!$A$700,INDEX('Andrew-SESSION'!$K$700:$T$707, MATCH("*Squat*",'Andrew-SESSION'!$B$700:$B$707,0), MATCH("*2nd*",'Andrew-SESSION'!$K$7:$T$7,0)),"")</f>
        <v>#N/A</v>
      </c>
      <c r="D472" s="132" t="e">
        <f>INDEX('Andrew-SESSION'!L$700:U$707, MATCH("*Squat*",'Andrew-SESSION'!$B$700:$B$707,0), MATCH("*2nd*",'Andrew-SESSION'!K$7:T$7,0))</f>
        <v>#N/A</v>
      </c>
      <c r="E472" s="131" t="e">
        <f>IF($A$470='Andrew-SESSION'!$A$700,INDEX('Andrew-SESSION'!$K$700:$T$707, MATCH("*Deadlift*",'Andrew-SESSION'!$B$700:$B$707,0), MATCH("*2ND*",'Andrew-SESSION'!$K$7:$T$7,0)),"")</f>
        <v>#N/A</v>
      </c>
      <c r="F472" s="131" t="e">
        <f>INDEX('Andrew-SESSION'!$L$700:$U$707, MATCH("*Deadlift*",'Andrew-SESSION'!$B$643:$B$707,0), MATCH("*2nd*",'Andrew-SESSION'!$K$7:$T$7,0))</f>
        <v>#N/A</v>
      </c>
      <c r="G472" s="131" t="e">
        <f>IF($A$470='Andrew-SESSION'!$A$700,INDEX('Andrew-SESSION'!$K$700:$T$707, MATCH("*Bench Press*",'Andrew-SESSION'!$B$700:$B$707,0), MATCH("*2ND*",'Andrew-SESSION'!$K$7:$T$7,0)),"")</f>
        <v>#N/A</v>
      </c>
      <c r="H472" s="131" t="e">
        <f>INDEX('Andrew-SESSION'!$L$700:$U$707, MATCH("*Bench Press*",'Andrew-SESSION'!$B$700:$B$707,0), MATCH("*2nd*",'Andrew-SESSION'!$K$7:$T$7,0))</f>
        <v>#N/A</v>
      </c>
      <c r="I472" s="132" t="e">
        <f>IF($A$470='Andrew-SESSION'!$A$700,INDEX('Andrew-SESSION'!$K$700:$T$707, MATCH("*Military*",'Andrew-SESSION'!$B$700:$B$707,0), MATCH("*2ND*",'Andrew-SESSION'!$K$7:$T$7,0)),"")</f>
        <v>#N/A</v>
      </c>
      <c r="J472" s="44" t="e">
        <f>INDEX('Andrew-SESSION'!$L$700:$U$707, MATCH("*Military*",'Andrew-SESSION'!$B$700:$B$707,0), MATCH("*2nd*",'Andrew-SESSION'!$K$7:$T$7,0))</f>
        <v>#N/A</v>
      </c>
      <c r="K472" s="131" t="e">
        <f>IF($A$470='Andrew-SESSION'!$A$700,INDEX('Andrew-SESSION'!$K$700:$T$707, MATCH("*Clean *",'Andrew-SESSION'!$B$700:$B$707,0), MATCH("*2ND*",'Andrew-SESSION'!$K$7:$T$7,0)),"")</f>
        <v>#N/A</v>
      </c>
      <c r="L472" s="44" t="e">
        <f>INDEX('Andrew-SESSION'!$L$700:$U$707, MATCH("*Clean *",'Andrew-SESSION'!$B$643:$B$707,0), MATCH("*2nd*",'Andrew-SESSION'!$K$7:$T$7,0))</f>
        <v>#N/A</v>
      </c>
      <c r="M472" s="131" t="e">
        <f>IF($A$470='Andrew-SESSION'!$A$700,INDEX('Andrew-SESSION'!$K$700:$T$707, MATCH("*Lat Pulldown*",'Andrew-SESSION'!$B$700:$B$707,0), MATCH("*2ND*",'Andrew-SESSION'!$K$7:$T$7,0)),"")</f>
        <v>#N/A</v>
      </c>
      <c r="N472" s="44" t="e">
        <f>INDEX('Andrew-SESSION'!$L$700:$U$707, MATCH("*Lat Pulldown*",'Andrew-SESSION'!$B$700:$B$707,0), MATCH("*2nd*",'Andrew-SESSION'!$K$7:$T$7,0))</f>
        <v>#N/A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IF($A$470='Andrew-SESSION'!$A$700,INDEX('Andrew-SESSION'!$K$700:$T$707, MATCH("*Squat*",'Andrew-SESSION'!$B$700:$B$707,0), MATCH("*3rd*",'Andrew-SESSION'!$K$7:$T$7,0)),"")</f>
        <v>#N/A</v>
      </c>
      <c r="D473" s="132" t="e">
        <f>INDEX('Andrew-SESSION'!L$700:U$707, MATCH("*Squat*",'Andrew-SESSION'!$B$700:$B$707,0), MATCH("*3rd*",'Andrew-SESSION'!K$7:T$7,0))</f>
        <v>#N/A</v>
      </c>
      <c r="E473" s="131" t="e">
        <f>IF($A$470='Andrew-SESSION'!$A$700,INDEX('Andrew-SESSION'!$K$700:$T$707, MATCH("*Deadlift*",'Andrew-SESSION'!$B$700:$B$707,0), MATCH("*3rd*",'Andrew-SESSION'!$K$7:$T$7,0)),"")</f>
        <v>#N/A</v>
      </c>
      <c r="F473" s="131" t="e">
        <f>INDEX('Andrew-SESSION'!$L$700:$U$707, MATCH("*Deadlift*",'Andrew-SESSION'!$B$643:$B$707,0), MATCH("*3rd*",'Andrew-SESSION'!$K$7:$T$7,0))</f>
        <v>#N/A</v>
      </c>
      <c r="G473" s="131" t="e">
        <f>IF($A$470='Andrew-SESSION'!$A$700,INDEX('Andrew-SESSION'!$K$700:$T$707, MATCH("*Bench Press*",'Andrew-SESSION'!$B$700:$B$707,0), MATCH("*3rd*",'Andrew-SESSION'!$K$7:$T$7,0)),"")</f>
        <v>#N/A</v>
      </c>
      <c r="H473" s="131" t="e">
        <f>INDEX('Andrew-SESSION'!$L$700:$U$707, MATCH("*Bench Press*",'Andrew-SESSION'!$B$700:$B$707,0), MATCH("*3rd*",'Andrew-SESSION'!$K$7:$T$7,0))</f>
        <v>#N/A</v>
      </c>
      <c r="I473" s="132" t="e">
        <f>IF($A$470='Andrew-SESSION'!$A$700,INDEX('Andrew-SESSION'!$K$700:$T$707, MATCH("*Military*",'Andrew-SESSION'!$B$700:$B$707,0), MATCH("*3rd*",'Andrew-SESSION'!$K$7:$T$7,0)),"")</f>
        <v>#N/A</v>
      </c>
      <c r="J473" s="44" t="e">
        <f>INDEX('Andrew-SESSION'!$L$700:$U$707, MATCH("*Military*",'Andrew-SESSION'!$B$700:$B$707,0), MATCH("*3rd*",'Andrew-SESSION'!$K$7:$T$7,0))</f>
        <v>#N/A</v>
      </c>
      <c r="K473" s="131" t="e">
        <f>IF($A$470='Andrew-SESSION'!$A$700,INDEX('Andrew-SESSION'!$K$700:$T$707, MATCH("*Clean *",'Andrew-SESSION'!$B$700:$B$707,0), MATCH("*3rd*",'Andrew-SESSION'!$K$7:$T$7,0)),"")</f>
        <v>#N/A</v>
      </c>
      <c r="L473" s="44" t="e">
        <f>INDEX('Andrew-SESSION'!$L$700:$U$707, MATCH("*Clean *",'Andrew-SESSION'!$B$643:$B$707,0), MATCH("*3rd*",'Andrew-SESSION'!$K$7:$T$7,0))</f>
        <v>#N/A</v>
      </c>
      <c r="M473" s="131" t="e">
        <f>IF($A$470='Andrew-SESSION'!$A$700,INDEX('Andrew-SESSION'!$K$700:$T$707, MATCH("*Lat Pulldown*",'Andrew-SESSION'!$B$700:$B$707,0), MATCH("*3rd*",'Andrew-SESSION'!$K$7:$T$7,0)),"")</f>
        <v>#N/A</v>
      </c>
      <c r="N473" s="44" t="e">
        <f>INDEX('Andrew-SESSION'!$L$700:$U$707, MATCH("*Lat Pulldown*",'Andrew-SESSION'!$B$700:$B$707,0), MATCH("*3rd*",'Andrew-SESSION'!$K$7:$T$7,0))</f>
        <v>#N/A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IF($A$470='Andrew-SESSION'!$A$700,INDEX('Andrew-SESSION'!$K$700:$T$707, MATCH("*Squat*",'Andrew-SESSION'!$B$700:$B$707,0), MATCH("*4th*",'Andrew-SESSION'!$K$7:$T$7,0)),"")</f>
        <v>#N/A</v>
      </c>
      <c r="D474" s="132" t="e">
        <f>INDEX('Andrew-SESSION'!L$700:U$707, MATCH("*Squat*",'Andrew-SESSION'!$B$700:$B$707,0), MATCH("*4th*",'Andrew-SESSION'!K$7:T$7,0))</f>
        <v>#N/A</v>
      </c>
      <c r="E474" s="131" t="e">
        <f>IF($A$470='Andrew-SESSION'!$A$700,INDEX('Andrew-SESSION'!$K$700:$T$707, MATCH("*Deadlift*",'Andrew-SESSION'!$B$700:$B$707,0), MATCH("*4th*",'Andrew-SESSION'!$K$7:$T$7,0)),"")</f>
        <v>#N/A</v>
      </c>
      <c r="F474" s="131" t="e">
        <f>INDEX('Andrew-SESSION'!$L$700:$U$707, MATCH("*Deadlift*",'Andrew-SESSION'!$B$643:$B$707,0), MATCH("*4th*",'Andrew-SESSION'!$K$7:$T$7,0))</f>
        <v>#N/A</v>
      </c>
      <c r="G474" s="131" t="e">
        <f>IF($A$470='Andrew-SESSION'!$A$700,INDEX('Andrew-SESSION'!$K$700:$T$707, MATCH("*Bench Press*",'Andrew-SESSION'!$B$700:$B$707,0), MATCH("*4th*",'Andrew-SESSION'!$K$7:$T$7,0)),"")</f>
        <v>#N/A</v>
      </c>
      <c r="H474" s="131" t="e">
        <f>INDEX('Andrew-SESSION'!$L$700:$U$707, MATCH("*Bench Press*",'Andrew-SESSION'!$B$700:$B$707,0), MATCH("*4th*",'Andrew-SESSION'!$K$7:$T$7,0))</f>
        <v>#N/A</v>
      </c>
      <c r="I474" s="132" t="e">
        <f>IF($A$470='Andrew-SESSION'!$A$700,INDEX('Andrew-SESSION'!$K$700:$T$707, MATCH("*Military*",'Andrew-SESSION'!$B$700:$B$707,0), MATCH("*4th*",'Andrew-SESSION'!$K$7:$T$7,0)),"")</f>
        <v>#N/A</v>
      </c>
      <c r="J474" s="44" t="e">
        <f>INDEX('Andrew-SESSION'!$L$700:$U$707, MATCH("*Military*",'Andrew-SESSION'!$B$700:$B$707,0), MATCH("*4th*",'Andrew-SESSION'!$K$7:$T$7,0))</f>
        <v>#N/A</v>
      </c>
      <c r="K474" s="131" t="e">
        <f>IF($A$470='Andrew-SESSION'!$A$700,INDEX('Andrew-SESSION'!$K$700:$T$707, MATCH("*Clean *",'Andrew-SESSION'!$B$700:$B$707,0), MATCH("*4th*",'Andrew-SESSION'!$K$7:$T$7,0)),"")</f>
        <v>#N/A</v>
      </c>
      <c r="L474" s="44" t="e">
        <f>INDEX('Andrew-SESSION'!$L$700:$U$707, MATCH("*Clean *",'Andrew-SESSION'!$B$643:$B$707,0), MATCH("*4th*",'Andrew-SESSION'!$K$7:$T$7,0))</f>
        <v>#N/A</v>
      </c>
      <c r="M474" s="131" t="e">
        <f>IF($A$470='Andrew-SESSION'!$A$700,INDEX('Andrew-SESSION'!$K$700:$T$707, MATCH("*Lat Pulldown*",'Andrew-SESSION'!$B$700:$B$707,0), MATCH("*4th*",'Andrew-SESSION'!$K$7:$T$7,0)),"")</f>
        <v>#N/A</v>
      </c>
      <c r="N474" s="44" t="e">
        <f>INDEX('Andrew-SESSION'!$L$700:$U$707, MATCH("*Lat Pulldown*",'Andrew-SESSION'!$B$700:$B$707,0), MATCH("*4th*",'Andrew-SESSION'!$K$7:$T$7,0))</f>
        <v>#N/A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IF($A$470='Andrew-SESSION'!$A$700,INDEX('Andrew-SESSION'!$K$700:$T$707, MATCH("*Squat*",'Andrew-SESSION'!$B$700:$B$707,0), MATCH("*5th*",'Andrew-SESSION'!$K$7:$T$7,0)),"")</f>
        <v>#N/A</v>
      </c>
      <c r="D475" s="132" t="e">
        <f>INDEX('Andrew-SESSION'!L$700:U$707, MATCH("*Squat*",'Andrew-SESSION'!$B$700:$B$707,0), MATCH("*5th*",'Andrew-SESSION'!K$7:T$7,0))</f>
        <v>#N/A</v>
      </c>
      <c r="E475" s="131" t="e">
        <f>IF($A$470='Andrew-SESSION'!$A$700,INDEX('Andrew-SESSION'!$K$700:$T$707, MATCH("*Deadlift*",'Andrew-SESSION'!$B$700:$B$707,0), MATCH("*5th*",'Andrew-SESSION'!$K$7:$T$7,0)),"")</f>
        <v>#N/A</v>
      </c>
      <c r="F475" s="131" t="e">
        <f>INDEX('Andrew-SESSION'!$L$700:$U$707, MATCH("*Deadlift*",'Andrew-SESSION'!$B$643:$B$707,0), MATCH("*5th*",'Andrew-SESSION'!$K$7:$T$7,0))</f>
        <v>#N/A</v>
      </c>
      <c r="G475" s="131" t="e">
        <f>IF($A$470='Andrew-SESSION'!$A$700,INDEX('Andrew-SESSION'!$K$700:$T$707, MATCH("*Bench Press*",'Andrew-SESSION'!$B$700:$B$707,0), MATCH("*5th*",'Andrew-SESSION'!$K$7:$T$7,0)),"")</f>
        <v>#N/A</v>
      </c>
      <c r="H475" s="131" t="e">
        <f>INDEX('Andrew-SESSION'!$L$700:$U$707, MATCH("*Bench Press*",'Andrew-SESSION'!$B$700:$B$707,0), MATCH("*5th*",'Andrew-SESSION'!$K$7:$T$7,0))</f>
        <v>#N/A</v>
      </c>
      <c r="I475" s="132" t="e">
        <f>IF($A$470='Andrew-SESSION'!$A$700,INDEX('Andrew-SESSION'!$K$700:$T$707, MATCH("*Military*",'Andrew-SESSION'!$B$700:$B$707,0), MATCH("*5th*",'Andrew-SESSION'!$K$7:$T$7,0)),"")</f>
        <v>#N/A</v>
      </c>
      <c r="J475" s="44" t="e">
        <f>INDEX('Andrew-SESSION'!$L$700:$U$707, MATCH("*Military*",'Andrew-SESSION'!$B$700:$B$707,0), MATCH("*5th*",'Andrew-SESSION'!$K$7:$T$7,0))</f>
        <v>#N/A</v>
      </c>
      <c r="K475" s="131" t="e">
        <f>IF($A$470='Andrew-SESSION'!$A$700,INDEX('Andrew-SESSION'!$K$700:$T$707, MATCH("*Clean *",'Andrew-SESSION'!$B$700:$B$707,0), MATCH("*5th*",'Andrew-SESSION'!$K$7:$T$7,0)),"")</f>
        <v>#N/A</v>
      </c>
      <c r="L475" s="44" t="e">
        <f>INDEX('Andrew-SESSION'!$L$700:$U$707, MATCH("*Clean *",'Andrew-SESSION'!$B$643:$B$707,0), MATCH("*5th*",'Andrew-SESSION'!$K$7:$T$7,0))</f>
        <v>#N/A</v>
      </c>
      <c r="M475" s="131" t="e">
        <f>IF($A$470='Andrew-SESSION'!$A$700,INDEX('Andrew-SESSION'!$K$700:$T$707, MATCH("*Lat Pulldown*",'Andrew-SESSION'!$B$700:$B$707,0), MATCH("*5th*",'Andrew-SESSION'!$K$7:$T$7,0)),"")</f>
        <v>#N/A</v>
      </c>
      <c r="N475" s="44" t="e">
        <f>INDEX('Andrew-SESSION'!$L$700:$U$707, MATCH("*Lat Pulldown*",'Andrew-SESSION'!$B$700:$B$707,0), MATCH("*5th*",'Andrew-SESSION'!$K$7:$T$7,0))</f>
        <v>#N/A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'Andrew-SESSION'!A700</f>
        <v>0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 t="e">
        <f>MAX(G477:G481)</f>
        <v>#N/A</v>
      </c>
      <c r="H476" s="116" t="e">
        <f t="array" ref="H476">MAX(IF(G477:G481=G476,H477:H481))</f>
        <v>#N/A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str">
        <f>IF($A$140='Andrew-SESSION'!$A$709,INDEX('Andrew-SESSION'!$K$709:$T$716, MATCH("*1k Row*",'Andrew-SESSION'!$B$709:$B$716,0), MATCH("*1st*",'Andrew-SESSION'!$K$7:$T$7,0)),"")</f>
        <v/>
      </c>
      <c r="P476" s="152" t="str">
        <f>IF($A$140='Andrew-SESSION'!$A$709,INDEX('Andrew-SESSION'!$K$709:$T$716, MATCH("*HIIT*",'Andrew-SESSION'!$B$709:$B$716,0), MATCH("*1st*",'Andrew-SESSION'!$K$7:$T$7,0)),"")</f>
        <v/>
      </c>
      <c r="Q476" s="119" t="e">
        <f>INDEX('Andrew-SESSION'!$L$649:$U$709, MATCH("*HIIT*",'Andrew-SESSION'!$B$649:$B$709,0), MATCH("*1st*",'Andrew-SESSION'!$K$7:$T$7,0))</f>
        <v>#N/A</v>
      </c>
      <c r="R476" s="119">
        <f>'Andrew-SESSION'!U538</f>
        <v>0</v>
      </c>
      <c r="S476" s="116"/>
      <c r="T476" s="116"/>
      <c r="U476" s="120">
        <f>'Andrew-SESSION'!A710</f>
        <v>0</v>
      </c>
      <c r="V476" s="120">
        <f>'Andrew-SESSION'!A711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IF($A$476='Andrew-SESSION'!$A$709,INDEX('Andrew-SESSION'!$K$709:$T$716, MATCH("*Squat*",'Andrew-SESSION'!$B$709:$B$716,0), MATCH("*1st*",'Andrew-SESSION'!$K$7:$T$7,0)),"")</f>
        <v>#N/A</v>
      </c>
      <c r="D477" s="132" t="e">
        <f>INDEX('Andrew-SESSION'!L$709:U$716, MATCH("*Squat*",'Andrew-SESSION'!$B$709:$B$716,0), MATCH("*1st*",'Andrew-SESSION'!K$7:T$7,0))</f>
        <v>#N/A</v>
      </c>
      <c r="E477" s="131" t="e">
        <f>IF($A$476='Andrew-SESSION'!$A$709,INDEX('Andrew-SESSION'!$K$709:$T$716, MATCH("*Deadlift*",'Andrew-SESSION'!$B$709:$B$716,0), MATCH("*1st*",'Andrew-SESSION'!$K$7:$T$7,0)),"")</f>
        <v>#N/A</v>
      </c>
      <c r="F477" s="131" t="e">
        <f>INDEX('Andrew-SESSION'!$L$709:$U$716, MATCH("*Deadlift*",'Andrew-SESSION'!$B$649:$B$716,0), MATCH("*1st*",'Andrew-SESSION'!$K$7:$T$7,0))</f>
        <v>#N/A</v>
      </c>
      <c r="G477" s="131" t="e">
        <f>IF($A$476='Andrew-SESSION'!$A$709,INDEX('Andrew-SESSION'!$K$709:$T$716, MATCH("*Bench Press*",'Andrew-SESSION'!$B$709:$B$716,0), MATCH("*1st*",'Andrew-SESSION'!$K$7:$T$7,0)),"")</f>
        <v>#N/A</v>
      </c>
      <c r="H477" s="131" t="e">
        <f>INDEX('Andrew-SESSION'!$L$709:$U$716, MATCH("*Bench Press*",'Andrew-SESSION'!$B$709:$B$716,0), MATCH("*1st*",'Andrew-SESSION'!$K$7:$T$7,0))</f>
        <v>#N/A</v>
      </c>
      <c r="I477" s="132" t="e">
        <f>IF($A$476='Andrew-SESSION'!$A$709,INDEX('Andrew-SESSION'!$K$709:$T$716, MATCH("*Military*",'Andrew-SESSION'!$B$709:$B$716,0), MATCH("*1st*",'Andrew-SESSION'!$K$7:$T$7,0)),"")</f>
        <v>#N/A</v>
      </c>
      <c r="J477" s="48" t="e">
        <f>INDEX('Andrew-SESSION'!$L$709:$U$716, MATCH("*Military*",'Andrew-SESSION'!$B$709:$B$716,0), MATCH("*1st*",'Andrew-SESSION'!$K$7:$T$7,0))</f>
        <v>#N/A</v>
      </c>
      <c r="K477" s="131" t="e">
        <f>IF($A$476='Andrew-SESSION'!$A$709,INDEX('Andrew-SESSION'!$K$709:$T$716, MATCH("*Clean *",'Andrew-SESSION'!$B$709:$B$716,0), MATCH("*1st*",'Andrew-SESSION'!$K$7:$T$7,0)),"")</f>
        <v>#N/A</v>
      </c>
      <c r="L477" s="48" t="e">
        <f>INDEX('Andrew-SESSION'!$L$709:$U$716, MATCH("*Clean *",'Andrew-SESSION'!$B$649:$B$716,0), MATCH("*1st*",'Andrew-SESSION'!$K$7:$T$7,0))</f>
        <v>#N/A</v>
      </c>
      <c r="M477" s="131" t="e">
        <f>IF($A$476='Andrew-SESSION'!$A$709,INDEX('Andrew-SESSION'!$K$709:$T$716, MATCH("*Lat Pulldown*",'Andrew-SESSION'!$B$709:$B$716,0), MATCH("*1st*",'Andrew-SESSION'!$K$7:$T$7,0)),"")</f>
        <v>#N/A</v>
      </c>
      <c r="N477" s="48" t="e">
        <f>INDEX('Andrew-SESSION'!$L$709:$U$716, MATCH("*Lat Pulldown*",'Andrew-SESSION'!$B$709:$B$716,0), MATCH("*1st*",'Andrew-SESSION'!$K$7:$T$7,0))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IF($A$476='Andrew-SESSION'!$A$709,INDEX('Andrew-SESSION'!$K$709:$T$716, MATCH("*Squat*",'Andrew-SESSION'!$B$709:$B$716,0), MATCH("*2nd*",'Andrew-SESSION'!$K$7:$T$7,0)),"")</f>
        <v>#N/A</v>
      </c>
      <c r="D478" s="132" t="e">
        <f>INDEX('Andrew-SESSION'!L$709:U$716, MATCH("*Squat*",'Andrew-SESSION'!$B$709:$B$716,0), MATCH("*2nd*",'Andrew-SESSION'!K$7:T$7,0))</f>
        <v>#N/A</v>
      </c>
      <c r="E478" s="131" t="e">
        <f>IF($A$476='Andrew-SESSION'!$A$709,INDEX('Andrew-SESSION'!$K$709:$T$716, MATCH("*Deadlift*",'Andrew-SESSION'!$B$709:$B$716,0), MATCH("*2ND*",'Andrew-SESSION'!$K$7:$T$7,0)),"")</f>
        <v>#N/A</v>
      </c>
      <c r="F478" s="131" t="e">
        <f>INDEX('Andrew-SESSION'!$L$709:$U$716, MATCH("*Deadlift*",'Andrew-SESSION'!$B$649:$B$716,0), MATCH("*2nd*",'Andrew-SESSION'!$K$7:$T$7,0))</f>
        <v>#N/A</v>
      </c>
      <c r="G478" s="131" t="e">
        <f>IF($A$476='Andrew-SESSION'!$A$709,INDEX('Andrew-SESSION'!$K$709:$T$716, MATCH("*Bench Press*",'Andrew-SESSION'!$B$709:$B$716,0), MATCH("*2ND*",'Andrew-SESSION'!$K$7:$T$7,0)),"")</f>
        <v>#N/A</v>
      </c>
      <c r="H478" s="131" t="e">
        <f>INDEX('Andrew-SESSION'!$L$709:$U$716, MATCH("*Bench Press*",'Andrew-SESSION'!$B$709:$B$716,0), MATCH("*2nd*",'Andrew-SESSION'!$K$7:$T$7,0))</f>
        <v>#N/A</v>
      </c>
      <c r="I478" s="132" t="e">
        <f>IF($A$476='Andrew-SESSION'!$A$709,INDEX('Andrew-SESSION'!$K$709:$T$716, MATCH("*Military*",'Andrew-SESSION'!$B$709:$B$716,0), MATCH("*2ND*",'Andrew-SESSION'!$K$7:$T$7,0)),"")</f>
        <v>#N/A</v>
      </c>
      <c r="J478" s="44" t="e">
        <f>INDEX('Andrew-SESSION'!$L$709:$U$716, MATCH("*Military*",'Andrew-SESSION'!$B$709:$B$716,0), MATCH("*2nd*",'Andrew-SESSION'!$K$7:$T$7,0))</f>
        <v>#N/A</v>
      </c>
      <c r="K478" s="131" t="e">
        <f>IF($A$476='Andrew-SESSION'!$A$709,INDEX('Andrew-SESSION'!$K$709:$T$716, MATCH("*Clean *",'Andrew-SESSION'!$B$709:$B$716,0), MATCH("*2ND*",'Andrew-SESSION'!$K$7:$T$7,0)),"")</f>
        <v>#N/A</v>
      </c>
      <c r="L478" s="44" t="e">
        <f>INDEX('Andrew-SESSION'!$L$709:$U$716, MATCH("*Clean *",'Andrew-SESSION'!$B$649:$B$716,0), MATCH("*2nd*",'Andrew-SESSION'!$K$7:$T$7,0))</f>
        <v>#N/A</v>
      </c>
      <c r="M478" s="131" t="e">
        <f>IF($A$476='Andrew-SESSION'!$A$709,INDEX('Andrew-SESSION'!$K$709:$T$716, MATCH("*Lat Pulldown*",'Andrew-SESSION'!$B$709:$B$716,0), MATCH("*2ND*",'Andrew-SESSION'!$K$7:$T$7,0)),"")</f>
        <v>#N/A</v>
      </c>
      <c r="N478" s="44" t="e">
        <f>INDEX('Andrew-SESSION'!$L$709:$U$716, MATCH("*Lat Pulldown*",'Andrew-SESSION'!$B$709:$B$716,0), MATCH("*2nd*",'Andrew-SESSION'!$K$7:$T$7,0))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IF($A$476='Andrew-SESSION'!$A$709,INDEX('Andrew-SESSION'!$K$709:$T$716, MATCH("*Squat*",'Andrew-SESSION'!$B$709:$B$716,0), MATCH("*3rd*",'Andrew-SESSION'!$K$7:$T$7,0)),"")</f>
        <v>#N/A</v>
      </c>
      <c r="D479" s="132" t="e">
        <f>INDEX('Andrew-SESSION'!L$709:U$716, MATCH("*Squat*",'Andrew-SESSION'!$B$709:$B$716,0), MATCH("*3rd*",'Andrew-SESSION'!K$7:T$7,0))</f>
        <v>#N/A</v>
      </c>
      <c r="E479" s="131" t="e">
        <f>IF($A$476='Andrew-SESSION'!$A$709,INDEX('Andrew-SESSION'!$K$709:$T$716, MATCH("*Deadlift*",'Andrew-SESSION'!$B$709:$B$716,0), MATCH("*3rd*",'Andrew-SESSION'!$K$7:$T$7,0)),"")</f>
        <v>#N/A</v>
      </c>
      <c r="F479" s="131" t="e">
        <f>INDEX('Andrew-SESSION'!$L$709:$U$716, MATCH("*Deadlift*",'Andrew-SESSION'!$B$649:$B$716,0), MATCH("*3rd*",'Andrew-SESSION'!$K$7:$T$7,0))</f>
        <v>#N/A</v>
      </c>
      <c r="G479" s="131" t="e">
        <f>IF($A$476='Andrew-SESSION'!$A$709,INDEX('Andrew-SESSION'!$K$709:$T$716, MATCH("*Bench Press*",'Andrew-SESSION'!$B$709:$B$716,0), MATCH("*3rd*",'Andrew-SESSION'!$K$7:$T$7,0)),"")</f>
        <v>#N/A</v>
      </c>
      <c r="H479" s="131" t="e">
        <f>INDEX('Andrew-SESSION'!$L$709:$U$716, MATCH("*Bench Press*",'Andrew-SESSION'!$B$709:$B$716,0), MATCH("*3rd*",'Andrew-SESSION'!$K$7:$T$7,0))</f>
        <v>#N/A</v>
      </c>
      <c r="I479" s="132" t="e">
        <f>IF($A$476='Andrew-SESSION'!$A$709,INDEX('Andrew-SESSION'!$K$709:$T$716, MATCH("*Military*",'Andrew-SESSION'!$B$709:$B$716,0), MATCH("*3rd*",'Andrew-SESSION'!$K$7:$T$7,0)),"")</f>
        <v>#N/A</v>
      </c>
      <c r="J479" s="44" t="e">
        <f>INDEX('Andrew-SESSION'!$L$709:$U$716, MATCH("*Military*",'Andrew-SESSION'!$B$709:$B$716,0), MATCH("*3rd*",'Andrew-SESSION'!$K$7:$T$7,0))</f>
        <v>#N/A</v>
      </c>
      <c r="K479" s="131" t="e">
        <f>IF($A$476='Andrew-SESSION'!$A$709,INDEX('Andrew-SESSION'!$K$709:$T$716, MATCH("*Clean *",'Andrew-SESSION'!$B$709:$B$716,0), MATCH("*3rd*",'Andrew-SESSION'!$K$7:$T$7,0)),"")</f>
        <v>#N/A</v>
      </c>
      <c r="L479" s="44" t="e">
        <f>INDEX('Andrew-SESSION'!$L$709:$U$716, MATCH("*Clean *",'Andrew-SESSION'!$B$649:$B$716,0), MATCH("*3rd*",'Andrew-SESSION'!$K$7:$T$7,0))</f>
        <v>#N/A</v>
      </c>
      <c r="M479" s="131" t="e">
        <f>IF($A$476='Andrew-SESSION'!$A$709,INDEX('Andrew-SESSION'!$K$709:$T$716, MATCH("*Lat Pulldown*",'Andrew-SESSION'!$B$709:$B$716,0), MATCH("*3rd*",'Andrew-SESSION'!$K$7:$T$7,0)),"")</f>
        <v>#N/A</v>
      </c>
      <c r="N479" s="44" t="e">
        <f>INDEX('Andrew-SESSION'!$L$709:$U$716, MATCH("*Lat Pulldown*",'Andrew-SESSION'!$B$709:$B$716,0), MATCH("*3rd*",'Andrew-SESSION'!$K$7:$T$7,0))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IF($A$476='Andrew-SESSION'!$A$709,INDEX('Andrew-SESSION'!$K$709:$T$716, MATCH("*Squat*",'Andrew-SESSION'!$B$709:$B$716,0), MATCH("*4th*",'Andrew-SESSION'!$K$7:$T$7,0)),"")</f>
        <v>#N/A</v>
      </c>
      <c r="D480" s="132" t="e">
        <f>INDEX('Andrew-SESSION'!L$709:U$716, MATCH("*Squat*",'Andrew-SESSION'!$B$709:$B$716,0), MATCH("*4th*",'Andrew-SESSION'!K$7:T$7,0))</f>
        <v>#N/A</v>
      </c>
      <c r="E480" s="131" t="e">
        <f>IF($A$476='Andrew-SESSION'!$A$709,INDEX('Andrew-SESSION'!$K$709:$T$716, MATCH("*Deadlift*",'Andrew-SESSION'!$B$709:$B$716,0), MATCH("*4th*",'Andrew-SESSION'!$K$7:$T$7,0)),"")</f>
        <v>#N/A</v>
      </c>
      <c r="F480" s="131" t="e">
        <f>INDEX('Andrew-SESSION'!$L$709:$U$716, MATCH("*Deadlift*",'Andrew-SESSION'!$B$649:$B$716,0), MATCH("*4th*",'Andrew-SESSION'!$K$7:$T$7,0))</f>
        <v>#N/A</v>
      </c>
      <c r="G480" s="131" t="e">
        <f>IF($A$476='Andrew-SESSION'!$A$709,INDEX('Andrew-SESSION'!$K$709:$T$716, MATCH("*Bench Press*",'Andrew-SESSION'!$B$709:$B$716,0), MATCH("*4th*",'Andrew-SESSION'!$K$7:$T$7,0)),"")</f>
        <v>#N/A</v>
      </c>
      <c r="H480" s="131" t="e">
        <f>INDEX('Andrew-SESSION'!$L$709:$U$716, MATCH("*Bench Press*",'Andrew-SESSION'!$B$709:$B$716,0), MATCH("*4th*",'Andrew-SESSION'!$K$7:$T$7,0))</f>
        <v>#N/A</v>
      </c>
      <c r="I480" s="132" t="e">
        <f>IF($A$476='Andrew-SESSION'!$A$709,INDEX('Andrew-SESSION'!$K$709:$T$716, MATCH("*Military*",'Andrew-SESSION'!$B$709:$B$716,0), MATCH("*4th*",'Andrew-SESSION'!$K$7:$T$7,0)),"")</f>
        <v>#N/A</v>
      </c>
      <c r="J480" s="44" t="e">
        <f>INDEX('Andrew-SESSION'!$L$709:$U$716, MATCH("*Military*",'Andrew-SESSION'!$B$709:$B$716,0), MATCH("*4th*",'Andrew-SESSION'!$K$7:$T$7,0))</f>
        <v>#N/A</v>
      </c>
      <c r="K480" s="131" t="e">
        <f>IF($A$476='Andrew-SESSION'!$A$709,INDEX('Andrew-SESSION'!$K$709:$T$716, MATCH("*Clean *",'Andrew-SESSION'!$B$709:$B$716,0), MATCH("*4th*",'Andrew-SESSION'!$K$7:$T$7,0)),"")</f>
        <v>#N/A</v>
      </c>
      <c r="L480" s="44" t="e">
        <f>INDEX('Andrew-SESSION'!$L$709:$U$716, MATCH("*Clean *",'Andrew-SESSION'!$B$649:$B$716,0), MATCH("*4th*",'Andrew-SESSION'!$K$7:$T$7,0))</f>
        <v>#N/A</v>
      </c>
      <c r="M480" s="131" t="e">
        <f>IF($A$476='Andrew-SESSION'!$A$709,INDEX('Andrew-SESSION'!$K$709:$T$716, MATCH("*Lat Pulldown*",'Andrew-SESSION'!$B$709:$B$716,0), MATCH("*4th*",'Andrew-SESSION'!$K$7:$T$7,0)),"")</f>
        <v>#N/A</v>
      </c>
      <c r="N480" s="44" t="e">
        <f>INDEX('Andrew-SESSION'!$L$709:$U$716, MATCH("*Lat Pulldown*",'Andrew-SESSION'!$B$709:$B$716,0), MATCH("*4th*",'Andrew-SESSION'!$K$7:$T$7,0))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IF($A$476='Andrew-SESSION'!$A$709,INDEX('Andrew-SESSION'!$K$709:$T$716, MATCH("*Squat*",'Andrew-SESSION'!$B$709:$B$716,0), MATCH("*5th*",'Andrew-SESSION'!$K$7:$T$7,0)),"")</f>
        <v>#N/A</v>
      </c>
      <c r="D481" s="132" t="e">
        <f>INDEX('Andrew-SESSION'!L$709:U$716, MATCH("*Squat*",'Andrew-SESSION'!$B$709:$B$716,0), MATCH("*5th*",'Andrew-SESSION'!K$7:T$7,0))</f>
        <v>#N/A</v>
      </c>
      <c r="E481" s="131" t="e">
        <f>IF($A$476='Andrew-SESSION'!$A$709,INDEX('Andrew-SESSION'!$K$709:$T$716, MATCH("*Deadlift*",'Andrew-SESSION'!$B$709:$B$716,0), MATCH("*5th*",'Andrew-SESSION'!$K$7:$T$7,0)),"")</f>
        <v>#N/A</v>
      </c>
      <c r="F481" s="131" t="e">
        <f>INDEX('Andrew-SESSION'!$L$709:$U$716, MATCH("*Deadlift*",'Andrew-SESSION'!$B$649:$B$716,0), MATCH("*5th*",'Andrew-SESSION'!$K$7:$T$7,0))</f>
        <v>#N/A</v>
      </c>
      <c r="G481" s="131" t="e">
        <f>IF($A$476='Andrew-SESSION'!$A$709,INDEX('Andrew-SESSION'!$K$709:$T$716, MATCH("*Bench Press*",'Andrew-SESSION'!$B$709:$B$716,0), MATCH("*5th*",'Andrew-SESSION'!$K$7:$T$7,0)),"")</f>
        <v>#N/A</v>
      </c>
      <c r="H481" s="131" t="e">
        <f>INDEX('Andrew-SESSION'!$L$709:$U$716, MATCH("*Bench Press*",'Andrew-SESSION'!$B$709:$B$716,0), MATCH("*5th*",'Andrew-SESSION'!$K$7:$T$7,0))</f>
        <v>#N/A</v>
      </c>
      <c r="I481" s="132" t="e">
        <f>IF($A$476='Andrew-SESSION'!$A$709,INDEX('Andrew-SESSION'!$K$709:$T$716, MATCH("*Military*",'Andrew-SESSION'!$B$709:$B$716,0), MATCH("*5th*",'Andrew-SESSION'!$K$7:$T$7,0)),"")</f>
        <v>#N/A</v>
      </c>
      <c r="J481" s="44" t="e">
        <f>INDEX('Andrew-SESSION'!$L$709:$U$716, MATCH("*Military*",'Andrew-SESSION'!$B$709:$B$716,0), MATCH("*5th*",'Andrew-SESSION'!$K$7:$T$7,0))</f>
        <v>#N/A</v>
      </c>
      <c r="K481" s="131" t="e">
        <f>IF($A$476='Andrew-SESSION'!$A$709,INDEX('Andrew-SESSION'!$K$709:$T$716, MATCH("*Clean *",'Andrew-SESSION'!$B$709:$B$716,0), MATCH("*5th*",'Andrew-SESSION'!$K$7:$T$7,0)),"")</f>
        <v>#N/A</v>
      </c>
      <c r="L481" s="44" t="e">
        <f>INDEX('Andrew-SESSION'!$L$709:$U$716, MATCH("*Clean *",'Andrew-SESSION'!$B$649:$B$716,0), MATCH("*5th*",'Andrew-SESSION'!$K$7:$T$7,0))</f>
        <v>#N/A</v>
      </c>
      <c r="M481" s="131" t="e">
        <f>IF($A$476='Andrew-SESSION'!$A$709,INDEX('Andrew-SESSION'!$K$709:$T$716, MATCH("*Lat Pulldown*",'Andrew-SESSION'!$B$709:$B$716,0), MATCH("*5th*",'Andrew-SESSION'!$K$7:$T$7,0)),"")</f>
        <v>#N/A</v>
      </c>
      <c r="N481" s="44" t="e">
        <f>INDEX('Andrew-SESSION'!$L$709:$U$716, MATCH("*Lat Pulldown*",'Andrew-SESSION'!$B$709:$B$716,0), MATCH("*5th*",'Andrew-SESSION'!$K$7:$T$7,0))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'Andrew-SESSION'!A709</f>
        <v>0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 t="e">
        <f>MAX(G483:G487)</f>
        <v>#N/A</v>
      </c>
      <c r="H482" s="116" t="e">
        <f t="array" ref="H482">MAX(IF(G483:G487=G482,H483:H487))</f>
        <v>#N/A</v>
      </c>
      <c r="I482" s="116" t="e">
        <f>MAX(I483:I487)</f>
        <v>#N/A</v>
      </c>
      <c r="J482" s="116" t="e">
        <f t="array" ref="J482">MAX(IF(I483:I487=I482,J483:J487))</f>
        <v>#N/A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str">
        <f>IF($A$140='Andrew-SESSION'!$A$718,INDEX('Andrew-SESSION'!$K$718:$T$725, MATCH("*1k Row*",'Andrew-SESSION'!$B$718:$B$725,0), MATCH("*1st*",'Andrew-SESSION'!$K$7:$T$7,0)),"")</f>
        <v/>
      </c>
      <c r="P482" s="152" t="str">
        <f>IF($A$140='Andrew-SESSION'!$A$718,INDEX('Andrew-SESSION'!$K$718:$T$725, MATCH("*HIIT*",'Andrew-SESSION'!$B$718:$B$725,0), MATCH("*1st*",'Andrew-SESSION'!$K$7:$T$7,0)),"")</f>
        <v/>
      </c>
      <c r="Q482" s="119" t="e">
        <f>INDEX('Andrew-SESSION'!$L$655:$U$718, MATCH("*HIIT*",'Andrew-SESSION'!$B$655:$B$718,0), MATCH("*1st*",'Andrew-SESSION'!$K$7:$T$7,0))</f>
        <v>#N/A</v>
      </c>
      <c r="R482" s="119">
        <f>'Andrew-SESSION'!U544</f>
        <v>0</v>
      </c>
      <c r="S482" s="116"/>
      <c r="T482" s="116"/>
      <c r="U482" s="120">
        <f>'Andrew-SESSION'!A719</f>
        <v>0</v>
      </c>
      <c r="V482" s="120">
        <f>'Andrew-SESSION'!A720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IF($A$482='Andrew-SESSION'!$A$718,INDEX('Andrew-SESSION'!$K$718:$T$725, MATCH("*Squat*",'Andrew-SESSION'!$B$718:$B$725,0), MATCH("*1st*",'Andrew-SESSION'!$K$7:$T$7,0)),"")</f>
        <v>#N/A</v>
      </c>
      <c r="D483" s="132" t="e">
        <f>INDEX('Andrew-SESSION'!L$718:U$725, MATCH("*Squat*",'Andrew-SESSION'!$B$718:$B$725,0), MATCH("*1st*",'Andrew-SESSION'!K$7:T$7,0))</f>
        <v>#N/A</v>
      </c>
      <c r="E483" s="131" t="e">
        <f>IF($A$482='Andrew-SESSION'!$A$718,INDEX('Andrew-SESSION'!$K$718:$T$725, MATCH("*Deadlift*",'Andrew-SESSION'!$B$718:$B$725,0), MATCH("*1st*",'Andrew-SESSION'!$K$7:$T$7,0)),"")</f>
        <v>#N/A</v>
      </c>
      <c r="F483" s="131" t="e">
        <f>INDEX('Andrew-SESSION'!$L$718:$U$725, MATCH("*Deadlift*",'Andrew-SESSION'!$B$655:$B$725,0), MATCH("*1st*",'Andrew-SESSION'!$K$7:$T$7,0))</f>
        <v>#N/A</v>
      </c>
      <c r="G483" s="131" t="e">
        <f>IF($A$482='Andrew-SESSION'!$A$718,INDEX('Andrew-SESSION'!$K$718:$T$725, MATCH("*Bench Press*",'Andrew-SESSION'!$B$718:$B$725,0), MATCH("*1st*",'Andrew-SESSION'!$K$7:$T$7,0)),"")</f>
        <v>#N/A</v>
      </c>
      <c r="H483" s="131" t="e">
        <f>INDEX('Andrew-SESSION'!$L$718:$U$725, MATCH("*Bench Press*",'Andrew-SESSION'!$B$718:$B$725,0), MATCH("*1st*",'Andrew-SESSION'!$K$7:$T$7,0))</f>
        <v>#N/A</v>
      </c>
      <c r="I483" s="132" t="e">
        <f>IF($A$482='Andrew-SESSION'!$A$718,INDEX('Andrew-SESSION'!$K$718:$T$725, MATCH("*Military*",'Andrew-SESSION'!$B$718:$B$725,0), MATCH("*1st*",'Andrew-SESSION'!$K$7:$T$7,0)),"")</f>
        <v>#N/A</v>
      </c>
      <c r="J483" s="48" t="e">
        <f>INDEX('Andrew-SESSION'!$L$718:$U$725, MATCH("*Military*",'Andrew-SESSION'!$B$718:$B$725,0), MATCH("*1st*",'Andrew-SESSION'!$K$7:$T$7,0))</f>
        <v>#N/A</v>
      </c>
      <c r="K483" s="131" t="e">
        <f>IF($A$482='Andrew-SESSION'!$A$718,INDEX('Andrew-SESSION'!$K$718:$T$725, MATCH("*Clean *",'Andrew-SESSION'!$B$718:$B$725,0), MATCH("*1st*",'Andrew-SESSION'!$K$7:$T$7,0)),"")</f>
        <v>#N/A</v>
      </c>
      <c r="L483" s="48" t="e">
        <f>INDEX('Andrew-SESSION'!$L$718:$U$725, MATCH("*Clean *",'Andrew-SESSION'!$B$655:$B$725,0), MATCH("*1st*",'Andrew-SESSION'!$K$7:$T$7,0))</f>
        <v>#N/A</v>
      </c>
      <c r="M483" s="131" t="e">
        <f>IF($A$482='Andrew-SESSION'!$A$718,INDEX('Andrew-SESSION'!$K$718:$T$725, MATCH("*Lat Pulldown*",'Andrew-SESSION'!$B$718:$B$725,0), MATCH("*1st*",'Andrew-SESSION'!$K$7:$T$7,0)),"")</f>
        <v>#N/A</v>
      </c>
      <c r="N483" s="48" t="e">
        <f>INDEX('Andrew-SESSION'!$L$718:$U$725, MATCH("*Lat Pulldown*",'Andrew-SESSION'!$B$718:$B$725,0), MATCH("*1st*",'Andrew-SESSION'!$K$7:$T$7,0))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IF($A$482='Andrew-SESSION'!$A$718,INDEX('Andrew-SESSION'!$K$718:$T$725, MATCH("*Squat*",'Andrew-SESSION'!$B$718:$B$725,0), MATCH("*2nd*",'Andrew-SESSION'!$K$7:$T$7,0)),"")</f>
        <v>#N/A</v>
      </c>
      <c r="D484" s="132" t="e">
        <f>INDEX('Andrew-SESSION'!L$718:U$725, MATCH("*Squat*",'Andrew-SESSION'!$B$718:$B$725,0), MATCH("*2nd*",'Andrew-SESSION'!K$7:T$7,0))</f>
        <v>#N/A</v>
      </c>
      <c r="E484" s="131" t="e">
        <f>IF($A$482='Andrew-SESSION'!$A$718,INDEX('Andrew-SESSION'!$K$718:$T$725, MATCH("*Deadlift*",'Andrew-SESSION'!$B$718:$B$725,0), MATCH("*2ND*",'Andrew-SESSION'!$K$7:$T$7,0)),"")</f>
        <v>#N/A</v>
      </c>
      <c r="F484" s="131" t="e">
        <f>INDEX('Andrew-SESSION'!$L$718:$U$725, MATCH("*Deadlift*",'Andrew-SESSION'!$B$655:$B$725,0), MATCH("*2nd*",'Andrew-SESSION'!$K$7:$T$7,0))</f>
        <v>#N/A</v>
      </c>
      <c r="G484" s="131" t="e">
        <f>IF($A$482='Andrew-SESSION'!$A$718,INDEX('Andrew-SESSION'!$K$718:$T$725, MATCH("*Bench Press*",'Andrew-SESSION'!$B$718:$B$725,0), MATCH("*2ND*",'Andrew-SESSION'!$K$7:$T$7,0)),"")</f>
        <v>#N/A</v>
      </c>
      <c r="H484" s="131" t="e">
        <f>INDEX('Andrew-SESSION'!$L$718:$U$725, MATCH("*Bench Press*",'Andrew-SESSION'!$B$718:$B$725,0), MATCH("*2nd*",'Andrew-SESSION'!$K$7:$T$7,0))</f>
        <v>#N/A</v>
      </c>
      <c r="I484" s="132" t="e">
        <f>IF($A$482='Andrew-SESSION'!$A$718,INDEX('Andrew-SESSION'!$K$718:$T$725, MATCH("*Military*",'Andrew-SESSION'!$B$718:$B$725,0), MATCH("*2ND*",'Andrew-SESSION'!$K$7:$T$7,0)),"")</f>
        <v>#N/A</v>
      </c>
      <c r="J484" s="44" t="e">
        <f>INDEX('Andrew-SESSION'!$L$718:$U$725, MATCH("*Military*",'Andrew-SESSION'!$B$718:$B$725,0), MATCH("*2nd*",'Andrew-SESSION'!$K$7:$T$7,0))</f>
        <v>#N/A</v>
      </c>
      <c r="K484" s="131" t="e">
        <f>IF($A$482='Andrew-SESSION'!$A$718,INDEX('Andrew-SESSION'!$K$718:$T$725, MATCH("*Clean *",'Andrew-SESSION'!$B$718:$B$725,0), MATCH("*2ND*",'Andrew-SESSION'!$K$7:$T$7,0)),"")</f>
        <v>#N/A</v>
      </c>
      <c r="L484" s="44" t="e">
        <f>INDEX('Andrew-SESSION'!$L$718:$U$725, MATCH("*Clean *",'Andrew-SESSION'!$B$655:$B$725,0), MATCH("*2nd*",'Andrew-SESSION'!$K$7:$T$7,0))</f>
        <v>#N/A</v>
      </c>
      <c r="M484" s="131" t="e">
        <f>IF($A$482='Andrew-SESSION'!$A$718,INDEX('Andrew-SESSION'!$K$718:$T$725, MATCH("*Lat Pulldown*",'Andrew-SESSION'!$B$718:$B$725,0), MATCH("*2ND*",'Andrew-SESSION'!$K$7:$T$7,0)),"")</f>
        <v>#N/A</v>
      </c>
      <c r="N484" s="44" t="e">
        <f>INDEX('Andrew-SESSION'!$L$718:$U$725, MATCH("*Lat Pulldown*",'Andrew-SESSION'!$B$718:$B$725,0), MATCH("*2nd*",'Andrew-SESSION'!$K$7:$T$7,0))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IF($A$482='Andrew-SESSION'!$A$718,INDEX('Andrew-SESSION'!$K$718:$T$725, MATCH("*Squat*",'Andrew-SESSION'!$B$718:$B$725,0), MATCH("*3rd*",'Andrew-SESSION'!$K$7:$T$7,0)),"")</f>
        <v>#N/A</v>
      </c>
      <c r="D485" s="132" t="e">
        <f>INDEX('Andrew-SESSION'!L$718:U$725, MATCH("*Squat*",'Andrew-SESSION'!$B$718:$B$725,0), MATCH("*3rd*",'Andrew-SESSION'!K$7:T$7,0))</f>
        <v>#N/A</v>
      </c>
      <c r="E485" s="131" t="e">
        <f>IF($A$482='Andrew-SESSION'!$A$718,INDEX('Andrew-SESSION'!$K$718:$T$725, MATCH("*Deadlift*",'Andrew-SESSION'!$B$718:$B$725,0), MATCH("*3rd*",'Andrew-SESSION'!$K$7:$T$7,0)),"")</f>
        <v>#N/A</v>
      </c>
      <c r="F485" s="131" t="e">
        <f>INDEX('Andrew-SESSION'!$L$718:$U$725, MATCH("*Deadlift*",'Andrew-SESSION'!$B$655:$B$725,0), MATCH("*3rd*",'Andrew-SESSION'!$K$7:$T$7,0))</f>
        <v>#N/A</v>
      </c>
      <c r="G485" s="131" t="e">
        <f>IF($A$482='Andrew-SESSION'!$A$718,INDEX('Andrew-SESSION'!$K$718:$T$725, MATCH("*Bench Press*",'Andrew-SESSION'!$B$718:$B$725,0), MATCH("*3rd*",'Andrew-SESSION'!$K$7:$T$7,0)),"")</f>
        <v>#N/A</v>
      </c>
      <c r="H485" s="131" t="e">
        <f>INDEX('Andrew-SESSION'!$L$718:$U$725, MATCH("*Bench Press*",'Andrew-SESSION'!$B$718:$B$725,0), MATCH("*3rd*",'Andrew-SESSION'!$K$7:$T$7,0))</f>
        <v>#N/A</v>
      </c>
      <c r="I485" s="132" t="e">
        <f>IF($A$482='Andrew-SESSION'!$A$718,INDEX('Andrew-SESSION'!$K$718:$T$725, MATCH("*Military*",'Andrew-SESSION'!$B$718:$B$725,0), MATCH("*3rd*",'Andrew-SESSION'!$K$7:$T$7,0)),"")</f>
        <v>#N/A</v>
      </c>
      <c r="J485" s="44" t="e">
        <f>INDEX('Andrew-SESSION'!$L$718:$U$725, MATCH("*Military*",'Andrew-SESSION'!$B$718:$B$725,0), MATCH("*3rd*",'Andrew-SESSION'!$K$7:$T$7,0))</f>
        <v>#N/A</v>
      </c>
      <c r="K485" s="131" t="e">
        <f>IF($A$482='Andrew-SESSION'!$A$718,INDEX('Andrew-SESSION'!$K$718:$T$725, MATCH("*Clean *",'Andrew-SESSION'!$B$718:$B$725,0), MATCH("*3rd*",'Andrew-SESSION'!$K$7:$T$7,0)),"")</f>
        <v>#N/A</v>
      </c>
      <c r="L485" s="44" t="e">
        <f>INDEX('Andrew-SESSION'!$L$718:$U$725, MATCH("*Clean *",'Andrew-SESSION'!$B$655:$B$725,0), MATCH("*3rd*",'Andrew-SESSION'!$K$7:$T$7,0))</f>
        <v>#N/A</v>
      </c>
      <c r="M485" s="131" t="e">
        <f>IF($A$482='Andrew-SESSION'!$A$718,INDEX('Andrew-SESSION'!$K$718:$T$725, MATCH("*Lat Pulldown*",'Andrew-SESSION'!$B$718:$B$725,0), MATCH("*3rd*",'Andrew-SESSION'!$K$7:$T$7,0)),"")</f>
        <v>#N/A</v>
      </c>
      <c r="N485" s="44" t="e">
        <f>INDEX('Andrew-SESSION'!$L$718:$U$725, MATCH("*Lat Pulldown*",'Andrew-SESSION'!$B$718:$B$725,0), MATCH("*3rd*",'Andrew-SESSION'!$K$7:$T$7,0))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IF($A$482='Andrew-SESSION'!$A$718,INDEX('Andrew-SESSION'!$K$718:$T$725, MATCH("*Squat*",'Andrew-SESSION'!$B$718:$B$725,0), MATCH("*4th*",'Andrew-SESSION'!$K$7:$T$7,0)),"")</f>
        <v>#N/A</v>
      </c>
      <c r="D486" s="132" t="e">
        <f>INDEX('Andrew-SESSION'!L$718:U$725, MATCH("*Squat*",'Andrew-SESSION'!$B$718:$B$725,0), MATCH("*4th*",'Andrew-SESSION'!K$7:T$7,0))</f>
        <v>#N/A</v>
      </c>
      <c r="E486" s="131" t="e">
        <f>IF($A$482='Andrew-SESSION'!$A$718,INDEX('Andrew-SESSION'!$K$718:$T$725, MATCH("*Deadlift*",'Andrew-SESSION'!$B$718:$B$725,0), MATCH("*4th*",'Andrew-SESSION'!$K$7:$T$7,0)),"")</f>
        <v>#N/A</v>
      </c>
      <c r="F486" s="131" t="e">
        <f>INDEX('Andrew-SESSION'!$L$718:$U$725, MATCH("*Deadlift*",'Andrew-SESSION'!$B$655:$B$725,0), MATCH("*4th*",'Andrew-SESSION'!$K$7:$T$7,0))</f>
        <v>#N/A</v>
      </c>
      <c r="G486" s="131" t="e">
        <f>IF($A$482='Andrew-SESSION'!$A$718,INDEX('Andrew-SESSION'!$K$718:$T$725, MATCH("*Bench Press*",'Andrew-SESSION'!$B$718:$B$725,0), MATCH("*4th*",'Andrew-SESSION'!$K$7:$T$7,0)),"")</f>
        <v>#N/A</v>
      </c>
      <c r="H486" s="131" t="e">
        <f>INDEX('Andrew-SESSION'!$L$718:$U$725, MATCH("*Bench Press*",'Andrew-SESSION'!$B$718:$B$725,0), MATCH("*4th*",'Andrew-SESSION'!$K$7:$T$7,0))</f>
        <v>#N/A</v>
      </c>
      <c r="I486" s="132" t="e">
        <f>IF($A$482='Andrew-SESSION'!$A$718,INDEX('Andrew-SESSION'!$K$718:$T$725, MATCH("*Military*",'Andrew-SESSION'!$B$718:$B$725,0), MATCH("*4th*",'Andrew-SESSION'!$K$7:$T$7,0)),"")</f>
        <v>#N/A</v>
      </c>
      <c r="J486" s="44" t="e">
        <f>INDEX('Andrew-SESSION'!$L$718:$U$725, MATCH("*Military*",'Andrew-SESSION'!$B$718:$B$725,0), MATCH("*4th*",'Andrew-SESSION'!$K$7:$T$7,0))</f>
        <v>#N/A</v>
      </c>
      <c r="K486" s="131" t="e">
        <f>IF($A$482='Andrew-SESSION'!$A$718,INDEX('Andrew-SESSION'!$K$718:$T$725, MATCH("*Clean *",'Andrew-SESSION'!$B$718:$B$725,0), MATCH("*4th*",'Andrew-SESSION'!$K$7:$T$7,0)),"")</f>
        <v>#N/A</v>
      </c>
      <c r="L486" s="44" t="e">
        <f>INDEX('Andrew-SESSION'!$L$718:$U$725, MATCH("*Clean *",'Andrew-SESSION'!$B$655:$B$725,0), MATCH("*4th*",'Andrew-SESSION'!$K$7:$T$7,0))</f>
        <v>#N/A</v>
      </c>
      <c r="M486" s="131" t="e">
        <f>IF($A$482='Andrew-SESSION'!$A$718,INDEX('Andrew-SESSION'!$K$718:$T$725, MATCH("*Lat Pulldown*",'Andrew-SESSION'!$B$718:$B$725,0), MATCH("*4th*",'Andrew-SESSION'!$K$7:$T$7,0)),"")</f>
        <v>#N/A</v>
      </c>
      <c r="N486" s="44" t="e">
        <f>INDEX('Andrew-SESSION'!$L$718:$U$725, MATCH("*Lat Pulldown*",'Andrew-SESSION'!$B$718:$B$725,0), MATCH("*4th*",'Andrew-SESSION'!$K$7:$T$7,0))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IF($A$482='Andrew-SESSION'!$A$718,INDEX('Andrew-SESSION'!$K$718:$T$725, MATCH("*Squat*",'Andrew-SESSION'!$B$718:$B$725,0), MATCH("*5th*",'Andrew-SESSION'!$K$7:$T$7,0)),"")</f>
        <v>#N/A</v>
      </c>
      <c r="D487" s="132" t="e">
        <f>INDEX('Andrew-SESSION'!L$718:U$725, MATCH("*Squat*",'Andrew-SESSION'!$B$718:$B$725,0), MATCH("*5th*",'Andrew-SESSION'!K$7:T$7,0))</f>
        <v>#N/A</v>
      </c>
      <c r="E487" s="131" t="e">
        <f>IF($A$482='Andrew-SESSION'!$A$718,INDEX('Andrew-SESSION'!$K$718:$T$725, MATCH("*Deadlift*",'Andrew-SESSION'!$B$718:$B$725,0), MATCH("*5th*",'Andrew-SESSION'!$K$7:$T$7,0)),"")</f>
        <v>#N/A</v>
      </c>
      <c r="F487" s="131" t="e">
        <f>INDEX('Andrew-SESSION'!$L$718:$U$725, MATCH("*Deadlift*",'Andrew-SESSION'!$B$655:$B$725,0), MATCH("*5th*",'Andrew-SESSION'!$K$7:$T$7,0))</f>
        <v>#N/A</v>
      </c>
      <c r="G487" s="131" t="e">
        <f>IF($A$482='Andrew-SESSION'!$A$718,INDEX('Andrew-SESSION'!$K$718:$T$725, MATCH("*Bench Press*",'Andrew-SESSION'!$B$718:$B$725,0), MATCH("*5th*",'Andrew-SESSION'!$K$7:$T$7,0)),"")</f>
        <v>#N/A</v>
      </c>
      <c r="H487" s="131" t="e">
        <f>INDEX('Andrew-SESSION'!$L$718:$U$725, MATCH("*Bench Press*",'Andrew-SESSION'!$B$718:$B$725,0), MATCH("*5th*",'Andrew-SESSION'!$K$7:$T$7,0))</f>
        <v>#N/A</v>
      </c>
      <c r="I487" s="132" t="e">
        <f>IF($A$482='Andrew-SESSION'!$A$718,INDEX('Andrew-SESSION'!$K$718:$T$725, MATCH("*Military*",'Andrew-SESSION'!$B$718:$B$725,0), MATCH("*5th*",'Andrew-SESSION'!$K$7:$T$7,0)),"")</f>
        <v>#N/A</v>
      </c>
      <c r="J487" s="44" t="e">
        <f>INDEX('Andrew-SESSION'!$L$718:$U$725, MATCH("*Military*",'Andrew-SESSION'!$B$718:$B$725,0), MATCH("*5th*",'Andrew-SESSION'!$K$7:$T$7,0))</f>
        <v>#N/A</v>
      </c>
      <c r="K487" s="131" t="e">
        <f>IF($A$482='Andrew-SESSION'!$A$718,INDEX('Andrew-SESSION'!$K$718:$T$725, MATCH("*Clean *",'Andrew-SESSION'!$B$718:$B$725,0), MATCH("*5th*",'Andrew-SESSION'!$K$7:$T$7,0)),"")</f>
        <v>#N/A</v>
      </c>
      <c r="L487" s="44" t="e">
        <f>INDEX('Andrew-SESSION'!$L$718:$U$725, MATCH("*Clean *",'Andrew-SESSION'!$B$655:$B$725,0), MATCH("*5th*",'Andrew-SESSION'!$K$7:$T$7,0))</f>
        <v>#N/A</v>
      </c>
      <c r="M487" s="131" t="e">
        <f>IF($A$482='Andrew-SESSION'!$A$718,INDEX('Andrew-SESSION'!$K$718:$T$725, MATCH("*Lat Pulldown*",'Andrew-SESSION'!$B$718:$B$725,0), MATCH("*5th*",'Andrew-SESSION'!$K$7:$T$7,0)),"")</f>
        <v>#N/A</v>
      </c>
      <c r="N487" s="44" t="e">
        <f>INDEX('Andrew-SESSION'!$L$718:$U$725, MATCH("*Lat Pulldown*",'Andrew-SESSION'!$B$718:$B$725,0), MATCH("*5th*",'Andrew-SESSION'!$K$7:$T$7,0))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'Andrew-SESSION'!A718</f>
        <v>0</v>
      </c>
      <c r="B488" s="116" t="s">
        <v>84</v>
      </c>
      <c r="C488" s="117" t="e">
        <f>MAX(C489:C493)</f>
        <v>#N/A</v>
      </c>
      <c r="D488" s="116" t="e">
        <f t="array" ref="D488">MAX(IF(C489:C493=C488,D489:D493))</f>
        <v>#N/A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str">
        <f>IF($A$140='Andrew-SESSION'!$A$727,INDEX('Andrew-SESSION'!$K$727:$T$734, MATCH("*1k Row*",'Andrew-SESSION'!$B$727:$B$734,0), MATCH("*1st*",'Andrew-SESSION'!$K$7:$T$7,0)),"")</f>
        <v/>
      </c>
      <c r="P488" s="152" t="str">
        <f>IF($A$140='Andrew-SESSION'!$A$727,INDEX('Andrew-SESSION'!$K$727:$T$734, MATCH("*HIIT*",'Andrew-SESSION'!$B$727:$B$734,0), MATCH("*1st*",'Andrew-SESSION'!$K$7:$T$7,0)),"")</f>
        <v/>
      </c>
      <c r="Q488" s="119" t="e">
        <f>INDEX('Andrew-SESSION'!$L$661:$U$727, MATCH("*HIIT*",'Andrew-SESSION'!$B$661:$B$727,0), MATCH("*1st*",'Andrew-SESSION'!$K$7:$T$7,0))</f>
        <v>#N/A</v>
      </c>
      <c r="R488" s="119">
        <f>'Andrew-SESSION'!U550</f>
        <v>0</v>
      </c>
      <c r="S488" s="116"/>
      <c r="T488" s="116"/>
      <c r="U488" s="120">
        <f>'Andrew-SESSION'!A728</f>
        <v>0</v>
      </c>
      <c r="V488" s="120">
        <f>'Andrew-SESSION'!A729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 t="e">
        <f>IF($A$488='Andrew-SESSION'!$A$727,INDEX('Andrew-SESSION'!$K$727:$T$734, MATCH("*Squat*",'Andrew-SESSION'!$B$727:$B$734,0), MATCH("*1st*",'Andrew-SESSION'!$K$7:$T$7,0)),"")</f>
        <v>#N/A</v>
      </c>
      <c r="D489" s="132" t="e">
        <f>INDEX('Andrew-SESSION'!L$727:U$734, MATCH("*Squat*",'Andrew-SESSION'!$B$727:$B$734,0), MATCH("*1st*",'Andrew-SESSION'!K$7:T$7,0))</f>
        <v>#N/A</v>
      </c>
      <c r="E489" s="131" t="e">
        <f>IF($A$488='Andrew-SESSION'!$A$727,INDEX('Andrew-SESSION'!$K$727:$T$734, MATCH("*Deadlift*",'Andrew-SESSION'!$B$727:$B$734,0), MATCH("*1st*",'Andrew-SESSION'!$K$7:$T$7,0)),"")</f>
        <v>#N/A</v>
      </c>
      <c r="F489" s="131" t="e">
        <f>INDEX('Andrew-SESSION'!$L$727:$U$734, MATCH("*Deadlift*",'Andrew-SESSION'!$B$661:$B$734,0), MATCH("*1st*",'Andrew-SESSION'!$K$7:$T$7,0))</f>
        <v>#N/A</v>
      </c>
      <c r="G489" s="131" t="e">
        <f>IF($A$488='Andrew-SESSION'!$A$727,INDEX('Andrew-SESSION'!$K$727:$T$734, MATCH("*Bench Press*",'Andrew-SESSION'!$B$727:$B$734,0), MATCH("*1st*",'Andrew-SESSION'!$K$7:$T$7,0)),"")</f>
        <v>#N/A</v>
      </c>
      <c r="H489" s="131" t="e">
        <f>INDEX('Andrew-SESSION'!$L$727:$U$734, MATCH("*Bench Press*",'Andrew-SESSION'!$B$727:$B$734,0), MATCH("*1st*",'Andrew-SESSION'!$K$7:$T$7,0))</f>
        <v>#N/A</v>
      </c>
      <c r="I489" s="132" t="e">
        <f>IF($A$488='Andrew-SESSION'!$A$727,INDEX('Andrew-SESSION'!$K$727:$T$734, MATCH("*Military*",'Andrew-SESSION'!$B$727:$B$734,0), MATCH("*1st*",'Andrew-SESSION'!$K$7:$T$7,0)),"")</f>
        <v>#N/A</v>
      </c>
      <c r="J489" s="48" t="e">
        <f>INDEX('Andrew-SESSION'!$L$727:$U$734, MATCH("*Military*",'Andrew-SESSION'!$B$727:$B$734,0), MATCH("*1st*",'Andrew-SESSION'!$K$7:$T$7,0))</f>
        <v>#N/A</v>
      </c>
      <c r="K489" s="131" t="e">
        <f>IF($A$488='Andrew-SESSION'!$A$727,INDEX('Andrew-SESSION'!$K$727:$T$734, MATCH("*Clean *",'Andrew-SESSION'!$B$727:$B$734,0), MATCH("*1st*",'Andrew-SESSION'!$K$7:$T$7,0)),"")</f>
        <v>#N/A</v>
      </c>
      <c r="L489" s="48" t="e">
        <f>INDEX('Andrew-SESSION'!$L$727:$U$734, MATCH("*Clean *",'Andrew-SESSION'!$B$661:$B$734,0), MATCH("*1st*",'Andrew-SESSION'!$K$7:$T$7,0))</f>
        <v>#N/A</v>
      </c>
      <c r="M489" s="131" t="e">
        <f>IF($A$488='Andrew-SESSION'!$A$727,INDEX('Andrew-SESSION'!$K$727:$T$734, MATCH("*Lat Pulldown*",'Andrew-SESSION'!$B$727:$B$734,0), MATCH("*1st*",'Andrew-SESSION'!$K$7:$T$7,0)),"")</f>
        <v>#N/A</v>
      </c>
      <c r="N489" s="48" t="e">
        <f>INDEX('Andrew-SESSION'!$L$727:$U$734, MATCH("*Lat Pulldown*",'Andrew-SESSION'!$B$727:$B$734,0), MATCH("*1st*",'Andrew-SESSION'!$K$7:$T$7,0))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 t="e">
        <f>IF($A$488='Andrew-SESSION'!$A$727,INDEX('Andrew-SESSION'!$K$727:$T$734, MATCH("*Squat*",'Andrew-SESSION'!$B$727:$B$734,0), MATCH("*2nd*",'Andrew-SESSION'!$K$7:$T$7,0)),"")</f>
        <v>#N/A</v>
      </c>
      <c r="D490" s="132" t="e">
        <f>INDEX('Andrew-SESSION'!L$727:U$734, MATCH("*Squat*",'Andrew-SESSION'!$B$727:$B$734,0), MATCH("*2nd*",'Andrew-SESSION'!K$7:T$7,0))</f>
        <v>#N/A</v>
      </c>
      <c r="E490" s="131" t="e">
        <f>IF($A$488='Andrew-SESSION'!$A$727,INDEX('Andrew-SESSION'!$K$727:$T$734, MATCH("*Deadlift*",'Andrew-SESSION'!$B$727:$B$734,0), MATCH("*2ND*",'Andrew-SESSION'!$K$7:$T$7,0)),"")</f>
        <v>#N/A</v>
      </c>
      <c r="F490" s="131" t="e">
        <f>INDEX('Andrew-SESSION'!$L$727:$U$734, MATCH("*Deadlift*",'Andrew-SESSION'!$B$661:$B$734,0), MATCH("*2nd*",'Andrew-SESSION'!$K$7:$T$7,0))</f>
        <v>#N/A</v>
      </c>
      <c r="G490" s="131" t="e">
        <f>IF($A$488='Andrew-SESSION'!$A$727,INDEX('Andrew-SESSION'!$K$727:$T$734, MATCH("*Bench Press*",'Andrew-SESSION'!$B$727:$B$734,0), MATCH("*2ND*",'Andrew-SESSION'!$K$7:$T$7,0)),"")</f>
        <v>#N/A</v>
      </c>
      <c r="H490" s="131" t="e">
        <f>INDEX('Andrew-SESSION'!$L$727:$U$734, MATCH("*Bench Press*",'Andrew-SESSION'!$B$727:$B$734,0), MATCH("*2nd*",'Andrew-SESSION'!$K$7:$T$7,0))</f>
        <v>#N/A</v>
      </c>
      <c r="I490" s="132" t="e">
        <f>IF($A$488='Andrew-SESSION'!$A$727,INDEX('Andrew-SESSION'!$K$727:$T$734, MATCH("*Military*",'Andrew-SESSION'!$B$727:$B$734,0), MATCH("*2ND*",'Andrew-SESSION'!$K$7:$T$7,0)),"")</f>
        <v>#N/A</v>
      </c>
      <c r="J490" s="44" t="e">
        <f>INDEX('Andrew-SESSION'!$L$727:$U$734, MATCH("*Military*",'Andrew-SESSION'!$B$727:$B$734,0), MATCH("*2nd*",'Andrew-SESSION'!$K$7:$T$7,0))</f>
        <v>#N/A</v>
      </c>
      <c r="K490" s="131" t="e">
        <f>IF($A$488='Andrew-SESSION'!$A$727,INDEX('Andrew-SESSION'!$K$727:$T$734, MATCH("*Clean *",'Andrew-SESSION'!$B$727:$B$734,0), MATCH("*2ND*",'Andrew-SESSION'!$K$7:$T$7,0)),"")</f>
        <v>#N/A</v>
      </c>
      <c r="L490" s="44" t="e">
        <f>INDEX('Andrew-SESSION'!$L$727:$U$734, MATCH("*Clean *",'Andrew-SESSION'!$B$661:$B$734,0), MATCH("*2nd*",'Andrew-SESSION'!$K$7:$T$7,0))</f>
        <v>#N/A</v>
      </c>
      <c r="M490" s="131" t="e">
        <f>IF($A$488='Andrew-SESSION'!$A$727,INDEX('Andrew-SESSION'!$K$727:$T$734, MATCH("*Lat Pulldown*",'Andrew-SESSION'!$B$727:$B$734,0), MATCH("*2ND*",'Andrew-SESSION'!$K$7:$T$7,0)),"")</f>
        <v>#N/A</v>
      </c>
      <c r="N490" s="44" t="e">
        <f>INDEX('Andrew-SESSION'!$L$727:$U$734, MATCH("*Lat Pulldown*",'Andrew-SESSION'!$B$727:$B$734,0), MATCH("*2nd*",'Andrew-SESSION'!$K$7:$T$7,0))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 t="e">
        <f>IF($A$488='Andrew-SESSION'!$A$727,INDEX('Andrew-SESSION'!$K$727:$T$734, MATCH("*Squat*",'Andrew-SESSION'!$B$727:$B$734,0), MATCH("*3rd*",'Andrew-SESSION'!$K$7:$T$7,0)),"")</f>
        <v>#N/A</v>
      </c>
      <c r="D491" s="132" t="e">
        <f>INDEX('Andrew-SESSION'!L$727:U$734, MATCH("*Squat*",'Andrew-SESSION'!$B$727:$B$734,0), MATCH("*3rd*",'Andrew-SESSION'!K$7:T$7,0))</f>
        <v>#N/A</v>
      </c>
      <c r="E491" s="131" t="e">
        <f>IF($A$488='Andrew-SESSION'!$A$727,INDEX('Andrew-SESSION'!$K$727:$T$734, MATCH("*Deadlift*",'Andrew-SESSION'!$B$727:$B$734,0), MATCH("*3rd*",'Andrew-SESSION'!$K$7:$T$7,0)),"")</f>
        <v>#N/A</v>
      </c>
      <c r="F491" s="131" t="e">
        <f>INDEX('Andrew-SESSION'!$L$727:$U$734, MATCH("*Deadlift*",'Andrew-SESSION'!$B$661:$B$734,0), MATCH("*3rd*",'Andrew-SESSION'!$K$7:$T$7,0))</f>
        <v>#N/A</v>
      </c>
      <c r="G491" s="131" t="e">
        <f>IF($A$488='Andrew-SESSION'!$A$727,INDEX('Andrew-SESSION'!$K$727:$T$734, MATCH("*Bench Press*",'Andrew-SESSION'!$B$727:$B$734,0), MATCH("*3rd*",'Andrew-SESSION'!$K$7:$T$7,0)),"")</f>
        <v>#N/A</v>
      </c>
      <c r="H491" s="131" t="e">
        <f>INDEX('Andrew-SESSION'!$L$727:$U$734, MATCH("*Bench Press*",'Andrew-SESSION'!$B$727:$B$734,0), MATCH("*3rd*",'Andrew-SESSION'!$K$7:$T$7,0))</f>
        <v>#N/A</v>
      </c>
      <c r="I491" s="132" t="e">
        <f>IF($A$488='Andrew-SESSION'!$A$727,INDEX('Andrew-SESSION'!$K$727:$T$734, MATCH("*Military*",'Andrew-SESSION'!$B$727:$B$734,0), MATCH("*3rd*",'Andrew-SESSION'!$K$7:$T$7,0)),"")</f>
        <v>#N/A</v>
      </c>
      <c r="J491" s="44" t="e">
        <f>INDEX('Andrew-SESSION'!$L$727:$U$734, MATCH("*Military*",'Andrew-SESSION'!$B$727:$B$734,0), MATCH("*3rd*",'Andrew-SESSION'!$K$7:$T$7,0))</f>
        <v>#N/A</v>
      </c>
      <c r="K491" s="131" t="e">
        <f>IF($A$488='Andrew-SESSION'!$A$727,INDEX('Andrew-SESSION'!$K$727:$T$734, MATCH("*Clean *",'Andrew-SESSION'!$B$727:$B$734,0), MATCH("*3rd*",'Andrew-SESSION'!$K$7:$T$7,0)),"")</f>
        <v>#N/A</v>
      </c>
      <c r="L491" s="44" t="e">
        <f>INDEX('Andrew-SESSION'!$L$727:$U$734, MATCH("*Clean *",'Andrew-SESSION'!$B$661:$B$734,0), MATCH("*3rd*",'Andrew-SESSION'!$K$7:$T$7,0))</f>
        <v>#N/A</v>
      </c>
      <c r="M491" s="131" t="e">
        <f>IF($A$488='Andrew-SESSION'!$A$727,INDEX('Andrew-SESSION'!$K$727:$T$734, MATCH("*Lat Pulldown*",'Andrew-SESSION'!$B$727:$B$734,0), MATCH("*3rd*",'Andrew-SESSION'!$K$7:$T$7,0)),"")</f>
        <v>#N/A</v>
      </c>
      <c r="N491" s="44" t="e">
        <f>INDEX('Andrew-SESSION'!$L$727:$U$734, MATCH("*Lat Pulldown*",'Andrew-SESSION'!$B$727:$B$734,0), MATCH("*3rd*",'Andrew-SESSION'!$K$7:$T$7,0))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 t="e">
        <f>IF($A$488='Andrew-SESSION'!$A$727,INDEX('Andrew-SESSION'!$K$727:$T$734, MATCH("*Squat*",'Andrew-SESSION'!$B$727:$B$734,0), MATCH("*4th*",'Andrew-SESSION'!$K$7:$T$7,0)),"")</f>
        <v>#N/A</v>
      </c>
      <c r="D492" s="132" t="e">
        <f>INDEX('Andrew-SESSION'!L$727:U$734, MATCH("*Squat*",'Andrew-SESSION'!$B$727:$B$734,0), MATCH("*4th*",'Andrew-SESSION'!K$7:T$7,0))</f>
        <v>#N/A</v>
      </c>
      <c r="E492" s="131" t="e">
        <f>IF($A$488='Andrew-SESSION'!$A$727,INDEX('Andrew-SESSION'!$K$727:$T$734, MATCH("*Deadlift*",'Andrew-SESSION'!$B$727:$B$734,0), MATCH("*4th*",'Andrew-SESSION'!$K$7:$T$7,0)),"")</f>
        <v>#N/A</v>
      </c>
      <c r="F492" s="131" t="e">
        <f>INDEX('Andrew-SESSION'!$L$727:$U$734, MATCH("*Deadlift*",'Andrew-SESSION'!$B$661:$B$734,0), MATCH("*4th*",'Andrew-SESSION'!$K$7:$T$7,0))</f>
        <v>#N/A</v>
      </c>
      <c r="G492" s="131" t="e">
        <f>IF($A$488='Andrew-SESSION'!$A$727,INDEX('Andrew-SESSION'!$K$727:$T$734, MATCH("*Bench Press*",'Andrew-SESSION'!$B$727:$B$734,0), MATCH("*4th*",'Andrew-SESSION'!$K$7:$T$7,0)),"")</f>
        <v>#N/A</v>
      </c>
      <c r="H492" s="131" t="e">
        <f>INDEX('Andrew-SESSION'!$L$727:$U$734, MATCH("*Bench Press*",'Andrew-SESSION'!$B$727:$B$734,0), MATCH("*4th*",'Andrew-SESSION'!$K$7:$T$7,0))</f>
        <v>#N/A</v>
      </c>
      <c r="I492" s="132" t="e">
        <f>IF($A$488='Andrew-SESSION'!$A$727,INDEX('Andrew-SESSION'!$K$727:$T$734, MATCH("*Military*",'Andrew-SESSION'!$B$727:$B$734,0), MATCH("*4th*",'Andrew-SESSION'!$K$7:$T$7,0)),"")</f>
        <v>#N/A</v>
      </c>
      <c r="J492" s="44" t="e">
        <f>INDEX('Andrew-SESSION'!$L$727:$U$734, MATCH("*Military*",'Andrew-SESSION'!$B$727:$B$734,0), MATCH("*4th*",'Andrew-SESSION'!$K$7:$T$7,0))</f>
        <v>#N/A</v>
      </c>
      <c r="K492" s="131" t="e">
        <f>IF($A$488='Andrew-SESSION'!$A$727,INDEX('Andrew-SESSION'!$K$727:$T$734, MATCH("*Clean *",'Andrew-SESSION'!$B$727:$B$734,0), MATCH("*4th*",'Andrew-SESSION'!$K$7:$T$7,0)),"")</f>
        <v>#N/A</v>
      </c>
      <c r="L492" s="44" t="e">
        <f>INDEX('Andrew-SESSION'!$L$727:$U$734, MATCH("*Clean *",'Andrew-SESSION'!$B$661:$B$734,0), MATCH("*4th*",'Andrew-SESSION'!$K$7:$T$7,0))</f>
        <v>#N/A</v>
      </c>
      <c r="M492" s="131" t="e">
        <f>IF($A$488='Andrew-SESSION'!$A$727,INDEX('Andrew-SESSION'!$K$727:$T$734, MATCH("*Lat Pulldown*",'Andrew-SESSION'!$B$727:$B$734,0), MATCH("*4th*",'Andrew-SESSION'!$K$7:$T$7,0)),"")</f>
        <v>#N/A</v>
      </c>
      <c r="N492" s="44" t="e">
        <f>INDEX('Andrew-SESSION'!$L$727:$U$734, MATCH("*Lat Pulldown*",'Andrew-SESSION'!$B$727:$B$734,0), MATCH("*4th*",'Andrew-SESSION'!$K$7:$T$7,0))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 t="e">
        <f>IF($A$488='Andrew-SESSION'!$A$727,INDEX('Andrew-SESSION'!$K$727:$T$734, MATCH("*Squat*",'Andrew-SESSION'!$B$727:$B$734,0), MATCH("*5th*",'Andrew-SESSION'!$K$7:$T$7,0)),"")</f>
        <v>#N/A</v>
      </c>
      <c r="D493" s="132" t="e">
        <f>INDEX('Andrew-SESSION'!L$727:U$734, MATCH("*Squat*",'Andrew-SESSION'!$B$727:$B$734,0), MATCH("*5th*",'Andrew-SESSION'!K$7:T$7,0))</f>
        <v>#N/A</v>
      </c>
      <c r="E493" s="131" t="e">
        <f>IF($A$488='Andrew-SESSION'!$A$727,INDEX('Andrew-SESSION'!$K$727:$T$734, MATCH("*Deadlift*",'Andrew-SESSION'!$B$727:$B$734,0), MATCH("*5th*",'Andrew-SESSION'!$K$7:$T$7,0)),"")</f>
        <v>#N/A</v>
      </c>
      <c r="F493" s="131" t="e">
        <f>INDEX('Andrew-SESSION'!$L$727:$U$734, MATCH("*Deadlift*",'Andrew-SESSION'!$B$661:$B$734,0), MATCH("*5th*",'Andrew-SESSION'!$K$7:$T$7,0))</f>
        <v>#N/A</v>
      </c>
      <c r="G493" s="131" t="e">
        <f>IF($A$488='Andrew-SESSION'!$A$727,INDEX('Andrew-SESSION'!$K$727:$T$734, MATCH("*Bench Press*",'Andrew-SESSION'!$B$727:$B$734,0), MATCH("*5th*",'Andrew-SESSION'!$K$7:$T$7,0)),"")</f>
        <v>#N/A</v>
      </c>
      <c r="H493" s="131" t="e">
        <f>INDEX('Andrew-SESSION'!$L$727:$U$734, MATCH("*Bench Press*",'Andrew-SESSION'!$B$727:$B$734,0), MATCH("*5th*",'Andrew-SESSION'!$K$7:$T$7,0))</f>
        <v>#N/A</v>
      </c>
      <c r="I493" s="132" t="e">
        <f>IF($A$488='Andrew-SESSION'!$A$727,INDEX('Andrew-SESSION'!$K$727:$T$734, MATCH("*Military*",'Andrew-SESSION'!$B$727:$B$734,0), MATCH("*5th*",'Andrew-SESSION'!$K$7:$T$7,0)),"")</f>
        <v>#N/A</v>
      </c>
      <c r="J493" s="44" t="e">
        <f>INDEX('Andrew-SESSION'!$L$727:$U$734, MATCH("*Military*",'Andrew-SESSION'!$B$727:$B$734,0), MATCH("*5th*",'Andrew-SESSION'!$K$7:$T$7,0))</f>
        <v>#N/A</v>
      </c>
      <c r="K493" s="131" t="e">
        <f>IF($A$488='Andrew-SESSION'!$A$727,INDEX('Andrew-SESSION'!$K$727:$T$734, MATCH("*Clean *",'Andrew-SESSION'!$B$727:$B$734,0), MATCH("*5th*",'Andrew-SESSION'!$K$7:$T$7,0)),"")</f>
        <v>#N/A</v>
      </c>
      <c r="L493" s="44" t="e">
        <f>INDEX('Andrew-SESSION'!$L$727:$U$734, MATCH("*Clean *",'Andrew-SESSION'!$B$661:$B$734,0), MATCH("*5th*",'Andrew-SESSION'!$K$7:$T$7,0))</f>
        <v>#N/A</v>
      </c>
      <c r="M493" s="131" t="e">
        <f>IF($A$488='Andrew-SESSION'!$A$727,INDEX('Andrew-SESSION'!$K$727:$T$734, MATCH("*Lat Pulldown*",'Andrew-SESSION'!$B$727:$B$734,0), MATCH("*5th*",'Andrew-SESSION'!$K$7:$T$7,0)),"")</f>
        <v>#N/A</v>
      </c>
      <c r="N493" s="44" t="e">
        <f>INDEX('Andrew-SESSION'!$L$727:$U$734, MATCH("*Lat Pulldown*",'Andrew-SESSION'!$B$727:$B$734,0), MATCH("*5th*",'Andrew-SESSION'!$K$7:$T$7,0))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'Andrew-SESSION'!A727</f>
        <v>0</v>
      </c>
      <c r="B494" s="116" t="s">
        <v>84</v>
      </c>
      <c r="C494" s="117" t="e">
        <f>MAX(C495:C499)</f>
        <v>#N/A</v>
      </c>
      <c r="D494" s="116" t="e">
        <f t="array" ref="D494">MAX(IF(C495:C499=C494,D495:D499))</f>
        <v>#N/A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str">
        <f>IF($A$140='Andrew-SESSION'!$A$736,INDEX('Andrew-SESSION'!$K$736:$T$743, MATCH("*1k Row*",'Andrew-SESSION'!$B$736:$B$743,0), MATCH("*1st*",'Andrew-SESSION'!$K$7:$T$7,0)),"")</f>
        <v/>
      </c>
      <c r="P494" s="152" t="str">
        <f>IF($A$140='Andrew-SESSION'!$A$736,INDEX('Andrew-SESSION'!$K$736:$T$743, MATCH("*HIIT*",'Andrew-SESSION'!$B$736:$B$743,0), MATCH("*1st*",'Andrew-SESSION'!$K$7:$T$7,0)),"")</f>
        <v/>
      </c>
      <c r="Q494" s="119" t="e">
        <f>INDEX('Andrew-SESSION'!$L$667:$U$736, MATCH("*HIIT*",'Andrew-SESSION'!$B$667:$B$736,0), MATCH("*1st*",'Andrew-SESSION'!$K$7:$T$7,0))</f>
        <v>#N/A</v>
      </c>
      <c r="R494" s="119">
        <f>'Andrew-SESSION'!U556</f>
        <v>0</v>
      </c>
      <c r="S494" s="116"/>
      <c r="T494" s="116"/>
      <c r="U494" s="120">
        <f>'Andrew-SESSION'!A668</f>
        <v>0</v>
      </c>
      <c r="V494" s="120">
        <f>'Andrew-SESSION'!A669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 t="e">
        <f>IF($A$494='Andrew-SESSION'!$A$736,INDEX('Andrew-SESSION'!$K$736:$T$743, MATCH("*Squat*",'Andrew-SESSION'!$B$736:$B$743,0), MATCH("*1st*",'Andrew-SESSION'!$K$7:$T$7,0)),"")</f>
        <v>#N/A</v>
      </c>
      <c r="D495" s="132" t="e">
        <f>INDEX('Andrew-SESSION'!L$736:U$743, MATCH("*Squat*",'Andrew-SESSION'!$B$736:$B$743,0), MATCH("*1st*",'Andrew-SESSION'!K$7:T$7,0))</f>
        <v>#N/A</v>
      </c>
      <c r="E495" s="131" t="e">
        <f>IF($A$494='Andrew-SESSION'!$A$736,INDEX('Andrew-SESSION'!$K$736:$T$743, MATCH("*Deadlift*",'Andrew-SESSION'!$B$736:$B$743,0), MATCH("*1st*",'Andrew-SESSION'!$K$7:$T$7,0)),"")</f>
        <v>#N/A</v>
      </c>
      <c r="F495" s="131" t="e">
        <f>INDEX('Andrew-SESSION'!$L$736:$U$743, MATCH("*Deadlift*",'Andrew-SESSION'!$B$667:$B$743,0), MATCH("*1st*",'Andrew-SESSION'!$K$7:$T$7,0))</f>
        <v>#N/A</v>
      </c>
      <c r="G495" s="131" t="e">
        <f>IF($A$494='Andrew-SESSION'!$A$736,INDEX('Andrew-SESSION'!$K$736:$T$743, MATCH("*Bench Press*",'Andrew-SESSION'!$B$736:$B$743,0), MATCH("*1st*",'Andrew-SESSION'!$K$7:$T$7,0)),"")</f>
        <v>#N/A</v>
      </c>
      <c r="H495" s="131" t="e">
        <f>INDEX('Andrew-SESSION'!$L$736:$U$743, MATCH("*Bench Press*",'Andrew-SESSION'!$B$736:$B$743,0), MATCH("*1st*",'Andrew-SESSION'!$K$7:$T$7,0))</f>
        <v>#N/A</v>
      </c>
      <c r="I495" s="132" t="e">
        <f>IF($A$494='Andrew-SESSION'!$A$736,INDEX('Andrew-SESSION'!$K$736:$T$743, MATCH("*Military*",'Andrew-SESSION'!$B$736:$B$743,0), MATCH("*1st*",'Andrew-SESSION'!$K$7:$T$7,0)),"")</f>
        <v>#N/A</v>
      </c>
      <c r="J495" s="48" t="e">
        <f>INDEX('Andrew-SESSION'!$L$736:$U$743, MATCH("*Military*",'Andrew-SESSION'!$B$736:$B$743,0), MATCH("*1st*",'Andrew-SESSION'!$K$7:$T$7,0))</f>
        <v>#N/A</v>
      </c>
      <c r="K495" s="131" t="e">
        <f>IF($A$494='Andrew-SESSION'!$A$736,INDEX('Andrew-SESSION'!$K$736:$T$743, MATCH("*Clean *",'Andrew-SESSION'!$B$736:$B$743,0), MATCH("*1st*",'Andrew-SESSION'!$K$7:$T$7,0)),"")</f>
        <v>#N/A</v>
      </c>
      <c r="L495" s="48" t="e">
        <f>INDEX('Andrew-SESSION'!$L$736:$U$743, MATCH("*Clean *",'Andrew-SESSION'!$B$667:$B$743,0), MATCH("*1st*",'Andrew-SESSION'!$K$7:$T$7,0))</f>
        <v>#N/A</v>
      </c>
      <c r="M495" s="131" t="e">
        <f>IF($A$494='Andrew-SESSION'!$A$736,INDEX('Andrew-SESSION'!$K$736:$T$743, MATCH("*Lat Pulldown*",'Andrew-SESSION'!$B$736:$B$743,0), MATCH("*1st*",'Andrew-SESSION'!$K$7:$T$7,0)),"")</f>
        <v>#N/A</v>
      </c>
      <c r="N495" s="48" t="e">
        <f>INDEX('Andrew-SESSION'!$L$736:$U$743, MATCH("*Lat Pulldown*",'Andrew-SESSION'!$B$736:$B$743,0), MATCH("*1st*",'Andrew-SESSION'!$K$7:$T$7,0))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 t="e">
        <f>IF($A$494='Andrew-SESSION'!$A$736,INDEX('Andrew-SESSION'!$K$736:$T$743, MATCH("*Squat*",'Andrew-SESSION'!$B$736:$B$743,0), MATCH("*2nd*",'Andrew-SESSION'!$K$7:$T$7,0)),"")</f>
        <v>#N/A</v>
      </c>
      <c r="D496" s="132" t="e">
        <f>INDEX('Andrew-SESSION'!L$736:U$743, MATCH("*Squat*",'Andrew-SESSION'!$B$736:$B$743,0), MATCH("*2nd*",'Andrew-SESSION'!K$7:T$7,0))</f>
        <v>#N/A</v>
      </c>
      <c r="E496" s="131" t="e">
        <f>IF($A$494='Andrew-SESSION'!$A$736,INDEX('Andrew-SESSION'!$K$736:$T$743, MATCH("*Deadlift*",'Andrew-SESSION'!$B$736:$B$743,0), MATCH("*2ND*",'Andrew-SESSION'!$K$7:$T$7,0)),"")</f>
        <v>#N/A</v>
      </c>
      <c r="F496" s="131" t="e">
        <f>INDEX('Andrew-SESSION'!$L$736:$U$743, MATCH("*Deadlift*",'Andrew-SESSION'!$B$667:$B$743,0), MATCH("*2nd*",'Andrew-SESSION'!$K$7:$T$7,0))</f>
        <v>#N/A</v>
      </c>
      <c r="G496" s="131" t="e">
        <f>IF($A$494='Andrew-SESSION'!$A$736,INDEX('Andrew-SESSION'!$K$736:$T$743, MATCH("*Bench Press*",'Andrew-SESSION'!$B$736:$B$743,0), MATCH("*2ND*",'Andrew-SESSION'!$K$7:$T$7,0)),"")</f>
        <v>#N/A</v>
      </c>
      <c r="H496" s="131" t="e">
        <f>INDEX('Andrew-SESSION'!$L$736:$U$743, MATCH("*Bench Press*",'Andrew-SESSION'!$B$736:$B$743,0), MATCH("*2nd*",'Andrew-SESSION'!$K$7:$T$7,0))</f>
        <v>#N/A</v>
      </c>
      <c r="I496" s="132" t="e">
        <f>IF($A$494='Andrew-SESSION'!$A$736,INDEX('Andrew-SESSION'!$K$736:$T$743, MATCH("*Military*",'Andrew-SESSION'!$B$736:$B$743,0), MATCH("*2ND*",'Andrew-SESSION'!$K$7:$T$7,0)),"")</f>
        <v>#N/A</v>
      </c>
      <c r="J496" s="44" t="e">
        <f>INDEX('Andrew-SESSION'!$L$736:$U$743, MATCH("*Military*",'Andrew-SESSION'!$B$736:$B$743,0), MATCH("*2nd*",'Andrew-SESSION'!$K$7:$T$7,0))</f>
        <v>#N/A</v>
      </c>
      <c r="K496" s="131" t="e">
        <f>IF($A$494='Andrew-SESSION'!$A$736,INDEX('Andrew-SESSION'!$K$736:$T$743, MATCH("*Clean *",'Andrew-SESSION'!$B$736:$B$743,0), MATCH("*2ND*",'Andrew-SESSION'!$K$7:$T$7,0)),"")</f>
        <v>#N/A</v>
      </c>
      <c r="L496" s="44" t="e">
        <f>INDEX('Andrew-SESSION'!$L$736:$U$743, MATCH("*Clean *",'Andrew-SESSION'!$B$667:$B$743,0), MATCH("*2nd*",'Andrew-SESSION'!$K$7:$T$7,0))</f>
        <v>#N/A</v>
      </c>
      <c r="M496" s="131" t="e">
        <f>IF($A$494='Andrew-SESSION'!$A$736,INDEX('Andrew-SESSION'!$K$736:$T$743, MATCH("*Lat Pulldown*",'Andrew-SESSION'!$B$736:$B$743,0), MATCH("*2ND*",'Andrew-SESSION'!$K$7:$T$7,0)),"")</f>
        <v>#N/A</v>
      </c>
      <c r="N496" s="44" t="e">
        <f>INDEX('Andrew-SESSION'!$L$736:$U$743, MATCH("*Lat Pulldown*",'Andrew-SESSION'!$B$736:$B$743,0), MATCH("*2nd*",'Andrew-SESSION'!$K$7:$T$7,0))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 t="e">
        <f>IF($A$494='Andrew-SESSION'!$A$736,INDEX('Andrew-SESSION'!$K$736:$T$743, MATCH("*Squat*",'Andrew-SESSION'!$B$736:$B$743,0), MATCH("*3rd*",'Andrew-SESSION'!$K$7:$T$7,0)),"")</f>
        <v>#N/A</v>
      </c>
      <c r="D497" s="132" t="e">
        <f>INDEX('Andrew-SESSION'!L$736:U$743, MATCH("*Squat*",'Andrew-SESSION'!$B$736:$B$743,0), MATCH("*3rd*",'Andrew-SESSION'!K$7:T$7,0))</f>
        <v>#N/A</v>
      </c>
      <c r="E497" s="131" t="e">
        <f>IF($A$494='Andrew-SESSION'!$A$736,INDEX('Andrew-SESSION'!$K$736:$T$743, MATCH("*Deadlift*",'Andrew-SESSION'!$B$736:$B$743,0), MATCH("*3rd*",'Andrew-SESSION'!$K$7:$T$7,0)),"")</f>
        <v>#N/A</v>
      </c>
      <c r="F497" s="131" t="e">
        <f>INDEX('Andrew-SESSION'!$L$736:$U$743, MATCH("*Deadlift*",'Andrew-SESSION'!$B$667:$B$743,0), MATCH("*3rd*",'Andrew-SESSION'!$K$7:$T$7,0))</f>
        <v>#N/A</v>
      </c>
      <c r="G497" s="131" t="e">
        <f>IF($A$494='Andrew-SESSION'!$A$736,INDEX('Andrew-SESSION'!$K$736:$T$743, MATCH("*Bench Press*",'Andrew-SESSION'!$B$736:$B$743,0), MATCH("*3rd*",'Andrew-SESSION'!$K$7:$T$7,0)),"")</f>
        <v>#N/A</v>
      </c>
      <c r="H497" s="131" t="e">
        <f>INDEX('Andrew-SESSION'!$L$736:$U$743, MATCH("*Bench Press*",'Andrew-SESSION'!$B$736:$B$743,0), MATCH("*3rd*",'Andrew-SESSION'!$K$7:$T$7,0))</f>
        <v>#N/A</v>
      </c>
      <c r="I497" s="132" t="e">
        <f>IF($A$494='Andrew-SESSION'!$A$736,INDEX('Andrew-SESSION'!$K$736:$T$743, MATCH("*Military*",'Andrew-SESSION'!$B$736:$B$743,0), MATCH("*3rd*",'Andrew-SESSION'!$K$7:$T$7,0)),"")</f>
        <v>#N/A</v>
      </c>
      <c r="J497" s="44" t="e">
        <f>INDEX('Andrew-SESSION'!$L$736:$U$743, MATCH("*Military*",'Andrew-SESSION'!$B$736:$B$743,0), MATCH("*3rd*",'Andrew-SESSION'!$K$7:$T$7,0))</f>
        <v>#N/A</v>
      </c>
      <c r="K497" s="131" t="e">
        <f>IF($A$494='Andrew-SESSION'!$A$736,INDEX('Andrew-SESSION'!$K$736:$T$743, MATCH("*Clean *",'Andrew-SESSION'!$B$736:$B$743,0), MATCH("*3rd*",'Andrew-SESSION'!$K$7:$T$7,0)),"")</f>
        <v>#N/A</v>
      </c>
      <c r="L497" s="44" t="e">
        <f>INDEX('Andrew-SESSION'!$L$736:$U$743, MATCH("*Clean *",'Andrew-SESSION'!$B$667:$B$743,0), MATCH("*3rd*",'Andrew-SESSION'!$K$7:$T$7,0))</f>
        <v>#N/A</v>
      </c>
      <c r="M497" s="131" t="e">
        <f>IF($A$494='Andrew-SESSION'!$A$736,INDEX('Andrew-SESSION'!$K$736:$T$743, MATCH("*Lat Pulldown*",'Andrew-SESSION'!$B$736:$B$743,0), MATCH("*3rd*",'Andrew-SESSION'!$K$7:$T$7,0)),"")</f>
        <v>#N/A</v>
      </c>
      <c r="N497" s="44" t="e">
        <f>INDEX('Andrew-SESSION'!$L$736:$U$743, MATCH("*Lat Pulldown*",'Andrew-SESSION'!$B$736:$B$743,0), MATCH("*3rd*",'Andrew-SESSION'!$K$7:$T$7,0))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 t="e">
        <f>IF($A$494='Andrew-SESSION'!$A$736,INDEX('Andrew-SESSION'!$K$736:$T$743, MATCH("*Squat*",'Andrew-SESSION'!$B$736:$B$743,0), MATCH("*4th*",'Andrew-SESSION'!$K$7:$T$7,0)),"")</f>
        <v>#N/A</v>
      </c>
      <c r="D498" s="132" t="e">
        <f>INDEX('Andrew-SESSION'!L$736:U$743, MATCH("*Squat*",'Andrew-SESSION'!$B$736:$B$743,0), MATCH("*4th*",'Andrew-SESSION'!K$7:T$7,0))</f>
        <v>#N/A</v>
      </c>
      <c r="E498" s="131" t="e">
        <f>IF($A$494='Andrew-SESSION'!$A$736,INDEX('Andrew-SESSION'!$K$736:$T$743, MATCH("*Deadlift*",'Andrew-SESSION'!$B$736:$B$743,0), MATCH("*4th*",'Andrew-SESSION'!$K$7:$T$7,0)),"")</f>
        <v>#N/A</v>
      </c>
      <c r="F498" s="131" t="e">
        <f>INDEX('Andrew-SESSION'!$L$736:$U$743, MATCH("*Deadlift*",'Andrew-SESSION'!$B$667:$B$743,0), MATCH("*4th*",'Andrew-SESSION'!$K$7:$T$7,0))</f>
        <v>#N/A</v>
      </c>
      <c r="G498" s="131" t="e">
        <f>IF($A$494='Andrew-SESSION'!$A$736,INDEX('Andrew-SESSION'!$K$736:$T$743, MATCH("*Bench Press*",'Andrew-SESSION'!$B$736:$B$743,0), MATCH("*4th*",'Andrew-SESSION'!$K$7:$T$7,0)),"")</f>
        <v>#N/A</v>
      </c>
      <c r="H498" s="131" t="e">
        <f>INDEX('Andrew-SESSION'!$L$736:$U$743, MATCH("*Bench Press*",'Andrew-SESSION'!$B$736:$B$743,0), MATCH("*4th*",'Andrew-SESSION'!$K$7:$T$7,0))</f>
        <v>#N/A</v>
      </c>
      <c r="I498" s="132" t="e">
        <f>IF($A$494='Andrew-SESSION'!$A$736,INDEX('Andrew-SESSION'!$K$736:$T$743, MATCH("*Military*",'Andrew-SESSION'!$B$736:$B$743,0), MATCH("*4th*",'Andrew-SESSION'!$K$7:$T$7,0)),"")</f>
        <v>#N/A</v>
      </c>
      <c r="J498" s="44" t="e">
        <f>INDEX('Andrew-SESSION'!$L$736:$U$743, MATCH("*Military*",'Andrew-SESSION'!$B$736:$B$743,0), MATCH("*4th*",'Andrew-SESSION'!$K$7:$T$7,0))</f>
        <v>#N/A</v>
      </c>
      <c r="K498" s="131" t="e">
        <f>IF($A$494='Andrew-SESSION'!$A$736,INDEX('Andrew-SESSION'!$K$736:$T$743, MATCH("*Clean *",'Andrew-SESSION'!$B$736:$B$743,0), MATCH("*4th*",'Andrew-SESSION'!$K$7:$T$7,0)),"")</f>
        <v>#N/A</v>
      </c>
      <c r="L498" s="44" t="e">
        <f>INDEX('Andrew-SESSION'!$L$736:$U$743, MATCH("*Clean *",'Andrew-SESSION'!$B$667:$B$743,0), MATCH("*4th*",'Andrew-SESSION'!$K$7:$T$7,0))</f>
        <v>#N/A</v>
      </c>
      <c r="M498" s="131" t="e">
        <f>IF($A$494='Andrew-SESSION'!$A$736,INDEX('Andrew-SESSION'!$K$736:$T$743, MATCH("*Lat Pulldown*",'Andrew-SESSION'!$B$736:$B$743,0), MATCH("*4th*",'Andrew-SESSION'!$K$7:$T$7,0)),"")</f>
        <v>#N/A</v>
      </c>
      <c r="N498" s="44" t="e">
        <f>INDEX('Andrew-SESSION'!$L$736:$U$743, MATCH("*Lat Pulldown*",'Andrew-SESSION'!$B$736:$B$743,0), MATCH("*4th*",'Andrew-SESSION'!$K$7:$T$7,0))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 t="e">
        <f>IF($A$494='Andrew-SESSION'!$A$736,INDEX('Andrew-SESSION'!$K$736:$T$743, MATCH("*Squat*",'Andrew-SESSION'!$B$736:$B$743,0), MATCH("*5th*",'Andrew-SESSION'!$K$7:$T$7,0)),"")</f>
        <v>#N/A</v>
      </c>
      <c r="D499" s="132" t="e">
        <f>INDEX('Andrew-SESSION'!L$736:U$743, MATCH("*Squat*",'Andrew-SESSION'!$B$736:$B$743,0), MATCH("*5th*",'Andrew-SESSION'!K$7:T$7,0))</f>
        <v>#N/A</v>
      </c>
      <c r="E499" s="131" t="e">
        <f>IF($A$494='Andrew-SESSION'!$A$736,INDEX('Andrew-SESSION'!$K$736:$T$743, MATCH("*Deadlift*",'Andrew-SESSION'!$B$736:$B$743,0), MATCH("*5th*",'Andrew-SESSION'!$K$7:$T$7,0)),"")</f>
        <v>#N/A</v>
      </c>
      <c r="F499" s="131" t="e">
        <f>INDEX('Andrew-SESSION'!$L$736:$U$743, MATCH("*Deadlift*",'Andrew-SESSION'!$B$667:$B$743,0), MATCH("*5th*",'Andrew-SESSION'!$K$7:$T$7,0))</f>
        <v>#N/A</v>
      </c>
      <c r="G499" s="131" t="e">
        <f>IF($A$494='Andrew-SESSION'!$A$736,INDEX('Andrew-SESSION'!$K$736:$T$743, MATCH("*Bench Press*",'Andrew-SESSION'!$B$736:$B$743,0), MATCH("*5th*",'Andrew-SESSION'!$K$7:$T$7,0)),"")</f>
        <v>#N/A</v>
      </c>
      <c r="H499" s="131" t="e">
        <f>INDEX('Andrew-SESSION'!$L$736:$U$743, MATCH("*Bench Press*",'Andrew-SESSION'!$B$736:$B$743,0), MATCH("*5th*",'Andrew-SESSION'!$K$7:$T$7,0))</f>
        <v>#N/A</v>
      </c>
      <c r="I499" s="132" t="e">
        <f>IF($A$494='Andrew-SESSION'!$A$736,INDEX('Andrew-SESSION'!$K$736:$T$743, MATCH("*Military*",'Andrew-SESSION'!$B$736:$B$743,0), MATCH("*5th*",'Andrew-SESSION'!$K$7:$T$7,0)),"")</f>
        <v>#N/A</v>
      </c>
      <c r="J499" s="44" t="e">
        <f>INDEX('Andrew-SESSION'!$L$736:$U$743, MATCH("*Military*",'Andrew-SESSION'!$B$736:$B$743,0), MATCH("*5th*",'Andrew-SESSION'!$K$7:$T$7,0))</f>
        <v>#N/A</v>
      </c>
      <c r="K499" s="131" t="e">
        <f>IF($A$494='Andrew-SESSION'!$A$736,INDEX('Andrew-SESSION'!$K$736:$T$743, MATCH("*Clean *",'Andrew-SESSION'!$B$736:$B$743,0), MATCH("*5th*",'Andrew-SESSION'!$K$7:$T$7,0)),"")</f>
        <v>#N/A</v>
      </c>
      <c r="L499" s="44" t="e">
        <f>INDEX('Andrew-SESSION'!$L$736:$U$743, MATCH("*Clean *",'Andrew-SESSION'!$B$667:$B$743,0), MATCH("*5th*",'Andrew-SESSION'!$K$7:$T$7,0))</f>
        <v>#N/A</v>
      </c>
      <c r="M499" s="131" t="e">
        <f>IF($A$494='Andrew-SESSION'!$A$736,INDEX('Andrew-SESSION'!$K$736:$T$743, MATCH("*Lat Pulldown*",'Andrew-SESSION'!$B$736:$B$743,0), MATCH("*5th*",'Andrew-SESSION'!$K$7:$T$7,0)),"")</f>
        <v>#N/A</v>
      </c>
      <c r="N499" s="44" t="e">
        <f>INDEX('Andrew-SESSION'!$L$736:$U$743, MATCH("*Lat Pulldown*",'Andrew-SESSION'!$B$736:$B$743,0), MATCH("*5th*",'Andrew-SESSION'!$K$7:$T$7,0))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'Andrew-SESSION'!A736</f>
        <v>0</v>
      </c>
      <c r="B500" s="116" t="s">
        <v>84</v>
      </c>
      <c r="C500" s="117" t="e">
        <f>MAX(C501:C505)</f>
        <v>#N/A</v>
      </c>
      <c r="D500" s="116" t="e">
        <f t="array" ref="D500">MAX(IF(C501:C505=C500,D501:D505))</f>
        <v>#N/A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str">
        <f>IF($A$140='Andrew-SESSION'!$A$745,INDEX('Andrew-SESSION'!$K$745:$T$752, MATCH("*1k Row*",'Andrew-SESSION'!$B$745:$B$752,0), MATCH("*1st*",'Andrew-SESSION'!$K$7:$T$7,0)),"")</f>
        <v/>
      </c>
      <c r="P500" s="152" t="str">
        <f>IF($A$140='Andrew-SESSION'!$A$745,INDEX('Andrew-SESSION'!$K$745:$T$752, MATCH("*HIIT*",'Andrew-SESSION'!$B$745:$B$752,0), MATCH("*1st*",'Andrew-SESSION'!$K$7:$T$7,0)),"")</f>
        <v/>
      </c>
      <c r="Q500" s="119" t="e">
        <f>INDEX('Andrew-SESSION'!$L$673:$U$745, MATCH("*HIIT*",'Andrew-SESSION'!$B$673:$B$745,0), MATCH("*1st*",'Andrew-SESSION'!$K$7:$T$7,0))</f>
        <v>#N/A</v>
      </c>
      <c r="R500" s="119">
        <f>'Andrew-SESSION'!U562</f>
        <v>0</v>
      </c>
      <c r="S500" s="116"/>
      <c r="T500" s="116"/>
      <c r="U500" s="120">
        <f>'Andrew-SESSION'!A674</f>
        <v>0</v>
      </c>
      <c r="V500" s="120">
        <f>'Andrew-SESSION'!A675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 t="e">
        <f>IF($A$500='Andrew-SESSION'!$A$745,INDEX('Andrew-SESSION'!$K$745:$T$752, MATCH("*Squat*",'Andrew-SESSION'!$B$745:$B$752,0), MATCH("*1st*",'Andrew-SESSION'!$K$7:$T$7,0)),"")</f>
        <v>#N/A</v>
      </c>
      <c r="D501" s="132" t="e">
        <f>INDEX('Andrew-SESSION'!L$745:U$752, MATCH("*Squat*",'Andrew-SESSION'!$B$745:$B$752,0), MATCH("*1st*",'Andrew-SESSION'!K$7:T$7,0))</f>
        <v>#N/A</v>
      </c>
      <c r="E501" s="131" t="e">
        <f>IF($A$500='Andrew-SESSION'!$A$745,INDEX('Andrew-SESSION'!$K$745:$T$752, MATCH("*Deadlift*",'Andrew-SESSION'!$B$745:$B$752,0), MATCH("*1st*",'Andrew-SESSION'!$K$7:$T$7,0)),"")</f>
        <v>#N/A</v>
      </c>
      <c r="F501" s="131" t="e">
        <f>INDEX('Andrew-SESSION'!$L$745:$U$752, MATCH("*Deadlift*",'Andrew-SESSION'!$B$673:$B$752,0), MATCH("*1st*",'Andrew-SESSION'!$K$7:$T$7,0))</f>
        <v>#N/A</v>
      </c>
      <c r="G501" s="131" t="e">
        <f>IF($A$500='Andrew-SESSION'!$A$745,INDEX('Andrew-SESSION'!$K$745:$T$752, MATCH("*Bench Press*",'Andrew-SESSION'!$B$745:$B$752,0), MATCH("*1st*",'Andrew-SESSION'!$K$7:$T$7,0)),"")</f>
        <v>#N/A</v>
      </c>
      <c r="H501" s="131" t="e">
        <f>INDEX('Andrew-SESSION'!$L$745:$U$752, MATCH("*Bench Press*",'Andrew-SESSION'!$B$745:$B$752,0), MATCH("*1st*",'Andrew-SESSION'!$K$7:$T$7,0))</f>
        <v>#N/A</v>
      </c>
      <c r="I501" s="132" t="e">
        <f>IF($A$500='Andrew-SESSION'!$A$745,INDEX('Andrew-SESSION'!$K$745:$T$752, MATCH("*Military*",'Andrew-SESSION'!$B$745:$B$752,0), MATCH("*1st*",'Andrew-SESSION'!$K$7:$T$7,0)),"")</f>
        <v>#N/A</v>
      </c>
      <c r="J501" s="48" t="e">
        <f>INDEX('Andrew-SESSION'!$L$745:$U$752, MATCH("*Military*",'Andrew-SESSION'!$B$745:$B$752,0), MATCH("*1st*",'Andrew-SESSION'!$K$7:$T$7,0))</f>
        <v>#N/A</v>
      </c>
      <c r="K501" s="131" t="e">
        <f>IF($A$500='Andrew-SESSION'!$A$745,INDEX('Andrew-SESSION'!$K$745:$T$752, MATCH("*Clean *",'Andrew-SESSION'!$B$745:$B$752,0), MATCH("*1st*",'Andrew-SESSION'!$K$7:$T$7,0)),"")</f>
        <v>#N/A</v>
      </c>
      <c r="L501" s="48" t="e">
        <f>INDEX('Andrew-SESSION'!$L$745:$U$752, MATCH("*Clean *",'Andrew-SESSION'!$B$673:$B$752,0), MATCH("*1st*",'Andrew-SESSION'!$K$7:$T$7,0))</f>
        <v>#N/A</v>
      </c>
      <c r="M501" s="131" t="e">
        <f>IF($A$500='Andrew-SESSION'!$A$745,INDEX('Andrew-SESSION'!$K$745:$T$752, MATCH("*Lat Pulldown*",'Andrew-SESSION'!$B$745:$B$752,0), MATCH("*1st*",'Andrew-SESSION'!$K$7:$T$7,0)),"")</f>
        <v>#N/A</v>
      </c>
      <c r="N501" s="48" t="e">
        <f>INDEX('Andrew-SESSION'!$L$745:$U$752, MATCH("*Lat Pulldown*",'Andrew-SESSION'!$B$745:$B$752,0), MATCH("*1st*",'Andrew-SESSION'!$K$7:$T$7,0))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 t="e">
        <f>IF($A$500='Andrew-SESSION'!$A$745,INDEX('Andrew-SESSION'!$K$745:$T$752, MATCH("*Squat*",'Andrew-SESSION'!$B$745:$B$752,0), MATCH("*2nd*",'Andrew-SESSION'!$K$7:$T$7,0)),"")</f>
        <v>#N/A</v>
      </c>
      <c r="D502" s="132" t="e">
        <f>INDEX('Andrew-SESSION'!L$745:U$752, MATCH("*Squat*",'Andrew-SESSION'!$B$745:$B$752,0), MATCH("*2nd*",'Andrew-SESSION'!K$7:T$7,0))</f>
        <v>#N/A</v>
      </c>
      <c r="E502" s="131" t="e">
        <f>IF($A$500='Andrew-SESSION'!$A$745,INDEX('Andrew-SESSION'!$K$745:$T$752, MATCH("*Deadlift*",'Andrew-SESSION'!$B$745:$B$752,0), MATCH("*2ND*",'Andrew-SESSION'!$K$7:$T$7,0)),"")</f>
        <v>#N/A</v>
      </c>
      <c r="F502" s="131" t="e">
        <f>INDEX('Andrew-SESSION'!$L$745:$U$752, MATCH("*Deadlift*",'Andrew-SESSION'!$B$673:$B$752,0), MATCH("*2nd*",'Andrew-SESSION'!$K$7:$T$7,0))</f>
        <v>#N/A</v>
      </c>
      <c r="G502" s="131" t="e">
        <f>IF($A$500='Andrew-SESSION'!$A$745,INDEX('Andrew-SESSION'!$K$745:$T$752, MATCH("*Bench Press*",'Andrew-SESSION'!$B$745:$B$752,0), MATCH("*2ND*",'Andrew-SESSION'!$K$7:$T$7,0)),"")</f>
        <v>#N/A</v>
      </c>
      <c r="H502" s="131" t="e">
        <f>INDEX('Andrew-SESSION'!$L$745:$U$752, MATCH("*Bench Press*",'Andrew-SESSION'!$B$745:$B$752,0), MATCH("*2nd*",'Andrew-SESSION'!$K$7:$T$7,0))</f>
        <v>#N/A</v>
      </c>
      <c r="I502" s="132" t="e">
        <f>IF($A$500='Andrew-SESSION'!$A$745,INDEX('Andrew-SESSION'!$K$745:$T$752, MATCH("*Military*",'Andrew-SESSION'!$B$745:$B$752,0), MATCH("*2ND*",'Andrew-SESSION'!$K$7:$T$7,0)),"")</f>
        <v>#N/A</v>
      </c>
      <c r="J502" s="44" t="e">
        <f>INDEX('Andrew-SESSION'!$L$745:$U$752, MATCH("*Military*",'Andrew-SESSION'!$B$745:$B$752,0), MATCH("*2nd*",'Andrew-SESSION'!$K$7:$T$7,0))</f>
        <v>#N/A</v>
      </c>
      <c r="K502" s="131" t="e">
        <f>IF($A$500='Andrew-SESSION'!$A$745,INDEX('Andrew-SESSION'!$K$745:$T$752, MATCH("*Clean *",'Andrew-SESSION'!$B$745:$B$752,0), MATCH("*2ND*",'Andrew-SESSION'!$K$7:$T$7,0)),"")</f>
        <v>#N/A</v>
      </c>
      <c r="L502" s="44" t="e">
        <f>INDEX('Andrew-SESSION'!$L$745:$U$752, MATCH("*Clean *",'Andrew-SESSION'!$B$673:$B$752,0), MATCH("*2nd*",'Andrew-SESSION'!$K$7:$T$7,0))</f>
        <v>#N/A</v>
      </c>
      <c r="M502" s="131" t="e">
        <f>IF($A$500='Andrew-SESSION'!$A$745,INDEX('Andrew-SESSION'!$K$745:$T$752, MATCH("*Lat Pulldown*",'Andrew-SESSION'!$B$745:$B$752,0), MATCH("*2ND*",'Andrew-SESSION'!$K$7:$T$7,0)),"")</f>
        <v>#N/A</v>
      </c>
      <c r="N502" s="44" t="e">
        <f>INDEX('Andrew-SESSION'!$L$745:$U$752, MATCH("*Lat Pulldown*",'Andrew-SESSION'!$B$745:$B$752,0), MATCH("*2nd*",'Andrew-SESSION'!$K$7:$T$7,0))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 t="e">
        <f>IF($A$500='Andrew-SESSION'!$A$745,INDEX('Andrew-SESSION'!$K$745:$T$752, MATCH("*Squat*",'Andrew-SESSION'!$B$745:$B$752,0), MATCH("*3rd*",'Andrew-SESSION'!$K$7:$T$7,0)),"")</f>
        <v>#N/A</v>
      </c>
      <c r="D503" s="132" t="e">
        <f>INDEX('Andrew-SESSION'!L$745:U$752, MATCH("*Squat*",'Andrew-SESSION'!$B$745:$B$752,0), MATCH("*3rd*",'Andrew-SESSION'!K$7:T$7,0))</f>
        <v>#N/A</v>
      </c>
      <c r="E503" s="131" t="e">
        <f>IF($A$500='Andrew-SESSION'!$A$745,INDEX('Andrew-SESSION'!$K$745:$T$752, MATCH("*Deadlift*",'Andrew-SESSION'!$B$745:$B$752,0), MATCH("*3rd*",'Andrew-SESSION'!$K$7:$T$7,0)),"")</f>
        <v>#N/A</v>
      </c>
      <c r="F503" s="131" t="e">
        <f>INDEX('Andrew-SESSION'!$L$745:$U$752, MATCH("*Deadlift*",'Andrew-SESSION'!$B$673:$B$752,0), MATCH("*3rd*",'Andrew-SESSION'!$K$7:$T$7,0))</f>
        <v>#N/A</v>
      </c>
      <c r="G503" s="131" t="e">
        <f>IF($A$500='Andrew-SESSION'!$A$745,INDEX('Andrew-SESSION'!$K$745:$T$752, MATCH("*Bench Press*",'Andrew-SESSION'!$B$745:$B$752,0), MATCH("*3rd*",'Andrew-SESSION'!$K$7:$T$7,0)),"")</f>
        <v>#N/A</v>
      </c>
      <c r="H503" s="131" t="e">
        <f>INDEX('Andrew-SESSION'!$L$745:$U$752, MATCH("*Bench Press*",'Andrew-SESSION'!$B$745:$B$752,0), MATCH("*3rd*",'Andrew-SESSION'!$K$7:$T$7,0))</f>
        <v>#N/A</v>
      </c>
      <c r="I503" s="132" t="e">
        <f>IF($A$500='Andrew-SESSION'!$A$745,INDEX('Andrew-SESSION'!$K$745:$T$752, MATCH("*Military*",'Andrew-SESSION'!$B$745:$B$752,0), MATCH("*3rd*",'Andrew-SESSION'!$K$7:$T$7,0)),"")</f>
        <v>#N/A</v>
      </c>
      <c r="J503" s="44" t="e">
        <f>INDEX('Andrew-SESSION'!$L$745:$U$752, MATCH("*Military*",'Andrew-SESSION'!$B$745:$B$752,0), MATCH("*3rd*",'Andrew-SESSION'!$K$7:$T$7,0))</f>
        <v>#N/A</v>
      </c>
      <c r="K503" s="131" t="e">
        <f>IF($A$500='Andrew-SESSION'!$A$745,INDEX('Andrew-SESSION'!$K$745:$T$752, MATCH("*Clean *",'Andrew-SESSION'!$B$745:$B$752,0), MATCH("*3rd*",'Andrew-SESSION'!$K$7:$T$7,0)),"")</f>
        <v>#N/A</v>
      </c>
      <c r="L503" s="44" t="e">
        <f>INDEX('Andrew-SESSION'!$L$745:$U$752, MATCH("*Clean *",'Andrew-SESSION'!$B$673:$B$752,0), MATCH("*3rd*",'Andrew-SESSION'!$K$7:$T$7,0))</f>
        <v>#N/A</v>
      </c>
      <c r="M503" s="131" t="e">
        <f>IF($A$500='Andrew-SESSION'!$A$745,INDEX('Andrew-SESSION'!$K$745:$T$752, MATCH("*Lat Pulldown*",'Andrew-SESSION'!$B$745:$B$752,0), MATCH("*3rd*",'Andrew-SESSION'!$K$7:$T$7,0)),"")</f>
        <v>#N/A</v>
      </c>
      <c r="N503" s="44" t="e">
        <f>INDEX('Andrew-SESSION'!$L$745:$U$752, MATCH("*Lat Pulldown*",'Andrew-SESSION'!$B$745:$B$752,0), MATCH("*3rd*",'Andrew-SESSION'!$K$7:$T$7,0))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 t="e">
        <f>IF($A$500='Andrew-SESSION'!$A$745,INDEX('Andrew-SESSION'!$K$745:$T$752, MATCH("*Squat*",'Andrew-SESSION'!$B$745:$B$752,0), MATCH("*4th*",'Andrew-SESSION'!$K$7:$T$7,0)),"")</f>
        <v>#N/A</v>
      </c>
      <c r="D504" s="132" t="e">
        <f>INDEX('Andrew-SESSION'!L$745:U$752, MATCH("*Squat*",'Andrew-SESSION'!$B$745:$B$752,0), MATCH("*4th*",'Andrew-SESSION'!K$7:T$7,0))</f>
        <v>#N/A</v>
      </c>
      <c r="E504" s="131" t="e">
        <f>IF($A$500='Andrew-SESSION'!$A$745,INDEX('Andrew-SESSION'!$K$745:$T$752, MATCH("*Deadlift*",'Andrew-SESSION'!$B$745:$B$752,0), MATCH("*4th*",'Andrew-SESSION'!$K$7:$T$7,0)),"")</f>
        <v>#N/A</v>
      </c>
      <c r="F504" s="131" t="e">
        <f>INDEX('Andrew-SESSION'!$L$745:$U$752, MATCH("*Deadlift*",'Andrew-SESSION'!$B$673:$B$752,0), MATCH("*4th*",'Andrew-SESSION'!$K$7:$T$7,0))</f>
        <v>#N/A</v>
      </c>
      <c r="G504" s="131" t="e">
        <f>IF($A$500='Andrew-SESSION'!$A$745,INDEX('Andrew-SESSION'!$K$745:$T$752, MATCH("*Bench Press*",'Andrew-SESSION'!$B$745:$B$752,0), MATCH("*4th*",'Andrew-SESSION'!$K$7:$T$7,0)),"")</f>
        <v>#N/A</v>
      </c>
      <c r="H504" s="131" t="e">
        <f>INDEX('Andrew-SESSION'!$L$745:$U$752, MATCH("*Bench Press*",'Andrew-SESSION'!$B$745:$B$752,0), MATCH("*4th*",'Andrew-SESSION'!$K$7:$T$7,0))</f>
        <v>#N/A</v>
      </c>
      <c r="I504" s="132" t="e">
        <f>IF($A$500='Andrew-SESSION'!$A$745,INDEX('Andrew-SESSION'!$K$745:$T$752, MATCH("*Military*",'Andrew-SESSION'!$B$745:$B$752,0), MATCH("*4th*",'Andrew-SESSION'!$K$7:$T$7,0)),"")</f>
        <v>#N/A</v>
      </c>
      <c r="J504" s="44" t="e">
        <f>INDEX('Andrew-SESSION'!$L$745:$U$752, MATCH("*Military*",'Andrew-SESSION'!$B$745:$B$752,0), MATCH("*4th*",'Andrew-SESSION'!$K$7:$T$7,0))</f>
        <v>#N/A</v>
      </c>
      <c r="K504" s="131" t="e">
        <f>IF($A$500='Andrew-SESSION'!$A$745,INDEX('Andrew-SESSION'!$K$745:$T$752, MATCH("*Clean *",'Andrew-SESSION'!$B$745:$B$752,0), MATCH("*4th*",'Andrew-SESSION'!$K$7:$T$7,0)),"")</f>
        <v>#N/A</v>
      </c>
      <c r="L504" s="44" t="e">
        <f>INDEX('Andrew-SESSION'!$L$745:$U$752, MATCH("*Clean *",'Andrew-SESSION'!$B$673:$B$752,0), MATCH("*4th*",'Andrew-SESSION'!$K$7:$T$7,0))</f>
        <v>#N/A</v>
      </c>
      <c r="M504" s="131" t="e">
        <f>IF($A$500='Andrew-SESSION'!$A$745,INDEX('Andrew-SESSION'!$K$745:$T$752, MATCH("*Lat Pulldown*",'Andrew-SESSION'!$B$745:$B$752,0), MATCH("*4th*",'Andrew-SESSION'!$K$7:$T$7,0)),"")</f>
        <v>#N/A</v>
      </c>
      <c r="N504" s="44" t="e">
        <f>INDEX('Andrew-SESSION'!$L$745:$U$752, MATCH("*Lat Pulldown*",'Andrew-SESSION'!$B$745:$B$752,0), MATCH("*4th*",'Andrew-SESSION'!$K$7:$T$7,0))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 t="e">
        <f>IF($A$500='Andrew-SESSION'!$A$745,INDEX('Andrew-SESSION'!$K$745:$T$752, MATCH("*Squat*",'Andrew-SESSION'!$B$745:$B$752,0), MATCH("*5th*",'Andrew-SESSION'!$K$7:$T$7,0)),"")</f>
        <v>#N/A</v>
      </c>
      <c r="D505" s="132" t="e">
        <f>INDEX('Andrew-SESSION'!L$745:U$752, MATCH("*Squat*",'Andrew-SESSION'!$B$745:$B$752,0), MATCH("*5th*",'Andrew-SESSION'!K$7:T$7,0))</f>
        <v>#N/A</v>
      </c>
      <c r="E505" s="131" t="e">
        <f>IF($A$500='Andrew-SESSION'!$A$745,INDEX('Andrew-SESSION'!$K$745:$T$752, MATCH("*Deadlift*",'Andrew-SESSION'!$B$745:$B$752,0), MATCH("*5th*",'Andrew-SESSION'!$K$7:$T$7,0)),"")</f>
        <v>#N/A</v>
      </c>
      <c r="F505" s="131" t="e">
        <f>INDEX('Andrew-SESSION'!$L$745:$U$752, MATCH("*Deadlift*",'Andrew-SESSION'!$B$673:$B$752,0), MATCH("*5th*",'Andrew-SESSION'!$K$7:$T$7,0))</f>
        <v>#N/A</v>
      </c>
      <c r="G505" s="131" t="e">
        <f>IF($A$500='Andrew-SESSION'!$A$745,INDEX('Andrew-SESSION'!$K$745:$T$752, MATCH("*Bench Press*",'Andrew-SESSION'!$B$745:$B$752,0), MATCH("*5th*",'Andrew-SESSION'!$K$7:$T$7,0)),"")</f>
        <v>#N/A</v>
      </c>
      <c r="H505" s="131" t="e">
        <f>INDEX('Andrew-SESSION'!$L$745:$U$752, MATCH("*Bench Press*",'Andrew-SESSION'!$B$745:$B$752,0), MATCH("*5th*",'Andrew-SESSION'!$K$7:$T$7,0))</f>
        <v>#N/A</v>
      </c>
      <c r="I505" s="132" t="e">
        <f>IF($A$500='Andrew-SESSION'!$A$745,INDEX('Andrew-SESSION'!$K$745:$T$752, MATCH("*Military*",'Andrew-SESSION'!$B$745:$B$752,0), MATCH("*5th*",'Andrew-SESSION'!$K$7:$T$7,0)),"")</f>
        <v>#N/A</v>
      </c>
      <c r="J505" s="44" t="e">
        <f>INDEX('Andrew-SESSION'!$L$745:$U$752, MATCH("*Military*",'Andrew-SESSION'!$B$745:$B$752,0), MATCH("*5th*",'Andrew-SESSION'!$K$7:$T$7,0))</f>
        <v>#N/A</v>
      </c>
      <c r="K505" s="131" t="e">
        <f>IF($A$500='Andrew-SESSION'!$A$745,INDEX('Andrew-SESSION'!$K$745:$T$752, MATCH("*Clean *",'Andrew-SESSION'!$B$745:$B$752,0), MATCH("*5th*",'Andrew-SESSION'!$K$7:$T$7,0)),"")</f>
        <v>#N/A</v>
      </c>
      <c r="L505" s="44" t="e">
        <f>INDEX('Andrew-SESSION'!$L$745:$U$752, MATCH("*Clean *",'Andrew-SESSION'!$B$673:$B$752,0), MATCH("*5th*",'Andrew-SESSION'!$K$7:$T$7,0))</f>
        <v>#N/A</v>
      </c>
      <c r="M505" s="131" t="e">
        <f>IF($A$500='Andrew-SESSION'!$A$745,INDEX('Andrew-SESSION'!$K$745:$T$752, MATCH("*Lat Pulldown*",'Andrew-SESSION'!$B$745:$B$752,0), MATCH("*5th*",'Andrew-SESSION'!$K$7:$T$7,0)),"")</f>
        <v>#N/A</v>
      </c>
      <c r="N505" s="44" t="e">
        <f>INDEX('Andrew-SESSION'!$L$745:$U$752, MATCH("*Lat Pulldown*",'Andrew-SESSION'!$B$745:$B$752,0), MATCH("*5th*",'Andrew-SESSION'!$K$7:$T$7,0))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'Andrew-SESSION'!A745</f>
        <v>0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str">
        <f>IF($A$140='Andrew-SESSION'!$A$754,INDEX('Andrew-SESSION'!$K$754:$T$761, MATCH("*1k Row*",'Andrew-SESSION'!$B$754:$B$761,0), MATCH("*1st*",'Andrew-SESSION'!$K$7:$T$7,0)),"")</f>
        <v/>
      </c>
      <c r="P506" s="152" t="str">
        <f>IF($A$140='Andrew-SESSION'!$A$754,INDEX('Andrew-SESSION'!$K$754:$T$761, MATCH("*HIIT*",'Andrew-SESSION'!$B$754:$B$761,0), MATCH("*1st*",'Andrew-SESSION'!$K$7:$T$7,0)),"")</f>
        <v/>
      </c>
      <c r="Q506" s="119" t="e">
        <f>INDEX('Andrew-SESSION'!$L$673:$U$754, MATCH("*HIIT*",'Andrew-SESSION'!$B$673:$B$754,0), MATCH("*1st*",'Andrew-SESSION'!$K$7:$T$7,0))</f>
        <v>#N/A</v>
      </c>
      <c r="R506" s="119">
        <f>'Andrew-SESSION'!U568</f>
        <v>0</v>
      </c>
      <c r="S506" s="116"/>
      <c r="T506" s="116"/>
      <c r="U506" s="120">
        <f>'Andrew-SESSION'!A680</f>
        <v>0</v>
      </c>
      <c r="V506" s="120">
        <f>'Andrew-SESSION'!A681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IF($A$506='Andrew-SESSION'!$A$754,INDEX('Andrew-SESSION'!$K$754:$T$761, MATCH("*Squat*",'Andrew-SESSION'!$B$754:$B$761,0), MATCH("*1st*",'Andrew-SESSION'!$K$7:$T$7,0)),"")</f>
        <v>#N/A</v>
      </c>
      <c r="D507" s="132" t="e">
        <f>INDEX('Andrew-SESSION'!L$754:U$761, MATCH("*Squat*",'Andrew-SESSION'!$B$754:$B$761,0), MATCH("*1st*",'Andrew-SESSION'!K$7:T$7,0))</f>
        <v>#N/A</v>
      </c>
      <c r="E507" s="131" t="e">
        <f>IF($A$506='Andrew-SESSION'!$A$754,INDEX('Andrew-SESSION'!$K$754:$T$761, MATCH("*Deadlift*",'Andrew-SESSION'!$B$754:$B$761,0), MATCH("*1st*",'Andrew-SESSION'!$K$7:$T$7,0)),"")</f>
        <v>#N/A</v>
      </c>
      <c r="F507" s="131" t="e">
        <f>INDEX('Andrew-SESSION'!$L$754:$U$761, MATCH("*Deadlift*",'Andrew-SESSION'!$B$673:$B$761,0), MATCH("*1st*",'Andrew-SESSION'!$K$7:$T$7,0))</f>
        <v>#N/A</v>
      </c>
      <c r="G507" s="131" t="e">
        <f>IF($A$506='Andrew-SESSION'!$A$754,INDEX('Andrew-SESSION'!$K$754:$T$761, MATCH("*Bench Press*",'Andrew-SESSION'!$B$754:$B$761,0), MATCH("*1st*",'Andrew-SESSION'!$K$7:$T$7,0)),"")</f>
        <v>#N/A</v>
      </c>
      <c r="H507" s="131" t="e">
        <f>INDEX('Andrew-SESSION'!$L$754:$U$761, MATCH("*Bench Press*",'Andrew-SESSION'!$B$754:$B$761,0), MATCH("*1st*",'Andrew-SESSION'!$K$7:$T$7,0))</f>
        <v>#N/A</v>
      </c>
      <c r="I507" s="132" t="e">
        <f>IF($A$506='Andrew-SESSION'!$A$754,INDEX('Andrew-SESSION'!$K$754:$T$761, MATCH("*Military*",'Andrew-SESSION'!$B$754:$B$761,0), MATCH("*1st*",'Andrew-SESSION'!$K$7:$T$7,0)),"")</f>
        <v>#N/A</v>
      </c>
      <c r="J507" s="48" t="e">
        <f>INDEX('Andrew-SESSION'!$L$754:$U$761, MATCH("*Military*",'Andrew-SESSION'!$B$754:$B$761,0), MATCH("*1st*",'Andrew-SESSION'!$K$7:$T$7,0))</f>
        <v>#N/A</v>
      </c>
      <c r="K507" s="131" t="e">
        <f>IF($A$506='Andrew-SESSION'!$A$754,INDEX('Andrew-SESSION'!$K$754:$T$761, MATCH("*Clean *",'Andrew-SESSION'!$B$754:$B$761,0), MATCH("*1st*",'Andrew-SESSION'!$K$7:$T$7,0)),"")</f>
        <v>#N/A</v>
      </c>
      <c r="L507" s="48" t="e">
        <f>INDEX('Andrew-SESSION'!$L$754:$U$761, MATCH("*Clean *",'Andrew-SESSION'!$B$673:$B$761,0), MATCH("*1st*",'Andrew-SESSION'!$K$7:$T$7,0))</f>
        <v>#N/A</v>
      </c>
      <c r="M507" s="131" t="e">
        <f>IF($A$506='Andrew-SESSION'!$A$754,INDEX('Andrew-SESSION'!$K$754:$T$761, MATCH("*Lat Pulldown*",'Andrew-SESSION'!$B$754:$B$761,0), MATCH("*1st*",'Andrew-SESSION'!$K$7:$T$7,0)),"")</f>
        <v>#N/A</v>
      </c>
      <c r="N507" s="48" t="e">
        <f>INDEX('Andrew-SESSION'!$L$754:$U$761, MATCH("*Lat Pulldown*",'Andrew-SESSION'!$B$754:$B$761,0), MATCH("*1st*",'Andrew-SESSION'!$K$7:$T$7,0))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IF($A$506='Andrew-SESSION'!$A$754,INDEX('Andrew-SESSION'!$K$754:$T$761, MATCH("*Squat*",'Andrew-SESSION'!$B$754:$B$761,0), MATCH("*2nd*",'Andrew-SESSION'!$K$7:$T$7,0)),"")</f>
        <v>#N/A</v>
      </c>
      <c r="D508" s="132" t="e">
        <f>INDEX('Andrew-SESSION'!L$754:U$761, MATCH("*Squat*",'Andrew-SESSION'!$B$754:$B$761,0), MATCH("*2nd*",'Andrew-SESSION'!K$7:T$7,0))</f>
        <v>#N/A</v>
      </c>
      <c r="E508" s="131" t="e">
        <f>IF($A$506='Andrew-SESSION'!$A$754,INDEX('Andrew-SESSION'!$K$754:$T$761, MATCH("*Deadlift*",'Andrew-SESSION'!$B$754:$B$761,0), MATCH("*2ND*",'Andrew-SESSION'!$K$7:$T$7,0)),"")</f>
        <v>#N/A</v>
      </c>
      <c r="F508" s="131" t="e">
        <f>INDEX('Andrew-SESSION'!$L$754:$U$761, MATCH("*Deadlift*",'Andrew-SESSION'!$B$673:$B$761,0), MATCH("*2nd*",'Andrew-SESSION'!$K$7:$T$7,0))</f>
        <v>#N/A</v>
      </c>
      <c r="G508" s="131" t="e">
        <f>IF($A$506='Andrew-SESSION'!$A$754,INDEX('Andrew-SESSION'!$K$754:$T$761, MATCH("*Bench Press*",'Andrew-SESSION'!$B$754:$B$761,0), MATCH("*2ND*",'Andrew-SESSION'!$K$7:$T$7,0)),"")</f>
        <v>#N/A</v>
      </c>
      <c r="H508" s="131" t="e">
        <f>INDEX('Andrew-SESSION'!$L$754:$U$761, MATCH("*Bench Press*",'Andrew-SESSION'!$B$754:$B$761,0), MATCH("*2nd*",'Andrew-SESSION'!$K$7:$T$7,0))</f>
        <v>#N/A</v>
      </c>
      <c r="I508" s="132" t="e">
        <f>IF($A$506='Andrew-SESSION'!$A$754,INDEX('Andrew-SESSION'!$K$754:$T$761, MATCH("*Military*",'Andrew-SESSION'!$B$754:$B$761,0), MATCH("*2ND*",'Andrew-SESSION'!$K$7:$T$7,0)),"")</f>
        <v>#N/A</v>
      </c>
      <c r="J508" s="44" t="e">
        <f>INDEX('Andrew-SESSION'!$L$754:$U$761, MATCH("*Military*",'Andrew-SESSION'!$B$754:$B$761,0), MATCH("*2nd*",'Andrew-SESSION'!$K$7:$T$7,0))</f>
        <v>#N/A</v>
      </c>
      <c r="K508" s="131" t="e">
        <f>IF($A$506='Andrew-SESSION'!$A$754,INDEX('Andrew-SESSION'!$K$754:$T$761, MATCH("*Clean *",'Andrew-SESSION'!$B$754:$B$761,0), MATCH("*2ND*",'Andrew-SESSION'!$K$7:$T$7,0)),"")</f>
        <v>#N/A</v>
      </c>
      <c r="L508" s="44" t="e">
        <f>INDEX('Andrew-SESSION'!$L$754:$U$761, MATCH("*Clean *",'Andrew-SESSION'!$B$673:$B$761,0), MATCH("*2nd*",'Andrew-SESSION'!$K$7:$T$7,0))</f>
        <v>#N/A</v>
      </c>
      <c r="M508" s="131" t="e">
        <f>IF($A$506='Andrew-SESSION'!$A$754,INDEX('Andrew-SESSION'!$K$754:$T$761, MATCH("*Lat Pulldown*",'Andrew-SESSION'!$B$754:$B$761,0), MATCH("*2ND*",'Andrew-SESSION'!$K$7:$T$7,0)),"")</f>
        <v>#N/A</v>
      </c>
      <c r="N508" s="44" t="e">
        <f>INDEX('Andrew-SESSION'!$L$754:$U$761, MATCH("*Lat Pulldown*",'Andrew-SESSION'!$B$754:$B$761,0), MATCH("*2nd*",'Andrew-SESSION'!$K$7:$T$7,0))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IF($A$506='Andrew-SESSION'!$A$754,INDEX('Andrew-SESSION'!$K$754:$T$761, MATCH("*Squat*",'Andrew-SESSION'!$B$754:$B$761,0), MATCH("*3rd*",'Andrew-SESSION'!$K$7:$T$7,0)),"")</f>
        <v>#N/A</v>
      </c>
      <c r="D509" s="132" t="e">
        <f>INDEX('Andrew-SESSION'!L$754:U$761, MATCH("*Squat*",'Andrew-SESSION'!$B$754:$B$761,0), MATCH("*3rd*",'Andrew-SESSION'!K$7:T$7,0))</f>
        <v>#N/A</v>
      </c>
      <c r="E509" s="131" t="e">
        <f>IF($A$506='Andrew-SESSION'!$A$754,INDEX('Andrew-SESSION'!$K$754:$T$761, MATCH("*Deadlift*",'Andrew-SESSION'!$B$754:$B$761,0), MATCH("*3rd*",'Andrew-SESSION'!$K$7:$T$7,0)),"")</f>
        <v>#N/A</v>
      </c>
      <c r="F509" s="131" t="e">
        <f>INDEX('Andrew-SESSION'!$L$754:$U$761, MATCH("*Deadlift*",'Andrew-SESSION'!$B$673:$B$761,0), MATCH("*3rd*",'Andrew-SESSION'!$K$7:$T$7,0))</f>
        <v>#N/A</v>
      </c>
      <c r="G509" s="131" t="e">
        <f>IF($A$506='Andrew-SESSION'!$A$754,INDEX('Andrew-SESSION'!$K$754:$T$761, MATCH("*Bench Press*",'Andrew-SESSION'!$B$754:$B$761,0), MATCH("*3rd*",'Andrew-SESSION'!$K$7:$T$7,0)),"")</f>
        <v>#N/A</v>
      </c>
      <c r="H509" s="131" t="e">
        <f>INDEX('Andrew-SESSION'!$L$754:$U$761, MATCH("*Bench Press*",'Andrew-SESSION'!$B$754:$B$761,0), MATCH("*3rd*",'Andrew-SESSION'!$K$7:$T$7,0))</f>
        <v>#N/A</v>
      </c>
      <c r="I509" s="132" t="e">
        <f>IF($A$506='Andrew-SESSION'!$A$754,INDEX('Andrew-SESSION'!$K$754:$T$761, MATCH("*Military*",'Andrew-SESSION'!$B$754:$B$761,0), MATCH("*3rd*",'Andrew-SESSION'!$K$7:$T$7,0)),"")</f>
        <v>#N/A</v>
      </c>
      <c r="J509" s="44" t="e">
        <f>INDEX('Andrew-SESSION'!$L$754:$U$761, MATCH("*Military*",'Andrew-SESSION'!$B$754:$B$761,0), MATCH("*3rd*",'Andrew-SESSION'!$K$7:$T$7,0))</f>
        <v>#N/A</v>
      </c>
      <c r="K509" s="131" t="e">
        <f>IF($A$506='Andrew-SESSION'!$A$754,INDEX('Andrew-SESSION'!$K$754:$T$761, MATCH("*Clean *",'Andrew-SESSION'!$B$754:$B$761,0), MATCH("*3rd*",'Andrew-SESSION'!$K$7:$T$7,0)),"")</f>
        <v>#N/A</v>
      </c>
      <c r="L509" s="44" t="e">
        <f>INDEX('Andrew-SESSION'!$L$754:$U$761, MATCH("*Clean *",'Andrew-SESSION'!$B$673:$B$761,0), MATCH("*3rd*",'Andrew-SESSION'!$K$7:$T$7,0))</f>
        <v>#N/A</v>
      </c>
      <c r="M509" s="131" t="e">
        <f>IF($A$506='Andrew-SESSION'!$A$754,INDEX('Andrew-SESSION'!$K$754:$T$761, MATCH("*Lat Pulldown*",'Andrew-SESSION'!$B$754:$B$761,0), MATCH("*3rd*",'Andrew-SESSION'!$K$7:$T$7,0)),"")</f>
        <v>#N/A</v>
      </c>
      <c r="N509" s="44" t="e">
        <f>INDEX('Andrew-SESSION'!$L$754:$U$761, MATCH("*Lat Pulldown*",'Andrew-SESSION'!$B$754:$B$761,0), MATCH("*3rd*",'Andrew-SESSION'!$K$7:$T$7,0))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IF($A$506='Andrew-SESSION'!$A$754,INDEX('Andrew-SESSION'!$K$754:$T$761, MATCH("*Squat*",'Andrew-SESSION'!$B$754:$B$761,0), MATCH("*4th*",'Andrew-SESSION'!$K$7:$T$7,0)),"")</f>
        <v>#N/A</v>
      </c>
      <c r="D510" s="132" t="e">
        <f>INDEX('Andrew-SESSION'!L$754:U$761, MATCH("*Squat*",'Andrew-SESSION'!$B$754:$B$761,0), MATCH("*4th*",'Andrew-SESSION'!K$7:T$7,0))</f>
        <v>#N/A</v>
      </c>
      <c r="E510" s="131" t="e">
        <f>IF($A$506='Andrew-SESSION'!$A$754,INDEX('Andrew-SESSION'!$K$754:$T$761, MATCH("*Deadlift*",'Andrew-SESSION'!$B$754:$B$761,0), MATCH("*4th*",'Andrew-SESSION'!$K$7:$T$7,0)),"")</f>
        <v>#N/A</v>
      </c>
      <c r="F510" s="131" t="e">
        <f>INDEX('Andrew-SESSION'!$L$754:$U$761, MATCH("*Deadlift*",'Andrew-SESSION'!$B$673:$B$761,0), MATCH("*4th*",'Andrew-SESSION'!$K$7:$T$7,0))</f>
        <v>#N/A</v>
      </c>
      <c r="G510" s="131" t="e">
        <f>IF($A$506='Andrew-SESSION'!$A$754,INDEX('Andrew-SESSION'!$K$754:$T$761, MATCH("*Bench Press*",'Andrew-SESSION'!$B$754:$B$761,0), MATCH("*4th*",'Andrew-SESSION'!$K$7:$T$7,0)),"")</f>
        <v>#N/A</v>
      </c>
      <c r="H510" s="131" t="e">
        <f>INDEX('Andrew-SESSION'!$L$754:$U$761, MATCH("*Bench Press*",'Andrew-SESSION'!$B$754:$B$761,0), MATCH("*4th*",'Andrew-SESSION'!$K$7:$T$7,0))</f>
        <v>#N/A</v>
      </c>
      <c r="I510" s="132" t="e">
        <f>IF($A$506='Andrew-SESSION'!$A$754,INDEX('Andrew-SESSION'!$K$754:$T$761, MATCH("*Military*",'Andrew-SESSION'!$B$754:$B$761,0), MATCH("*4th*",'Andrew-SESSION'!$K$7:$T$7,0)),"")</f>
        <v>#N/A</v>
      </c>
      <c r="J510" s="44" t="e">
        <f>INDEX('Andrew-SESSION'!$L$754:$U$761, MATCH("*Military*",'Andrew-SESSION'!$B$754:$B$761,0), MATCH("*4th*",'Andrew-SESSION'!$K$7:$T$7,0))</f>
        <v>#N/A</v>
      </c>
      <c r="K510" s="131" t="e">
        <f>IF($A$506='Andrew-SESSION'!$A$754,INDEX('Andrew-SESSION'!$K$754:$T$761, MATCH("*Clean *",'Andrew-SESSION'!$B$754:$B$761,0), MATCH("*4th*",'Andrew-SESSION'!$K$7:$T$7,0)),"")</f>
        <v>#N/A</v>
      </c>
      <c r="L510" s="44" t="e">
        <f>INDEX('Andrew-SESSION'!$L$754:$U$761, MATCH("*Clean *",'Andrew-SESSION'!$B$673:$B$761,0), MATCH("*4th*",'Andrew-SESSION'!$K$7:$T$7,0))</f>
        <v>#N/A</v>
      </c>
      <c r="M510" s="131" t="e">
        <f>IF($A$506='Andrew-SESSION'!$A$754,INDEX('Andrew-SESSION'!$K$754:$T$761, MATCH("*Lat Pulldown*",'Andrew-SESSION'!$B$754:$B$761,0), MATCH("*4th*",'Andrew-SESSION'!$K$7:$T$7,0)),"")</f>
        <v>#N/A</v>
      </c>
      <c r="N510" s="44" t="e">
        <f>INDEX('Andrew-SESSION'!$L$754:$U$761, MATCH("*Lat Pulldown*",'Andrew-SESSION'!$B$754:$B$761,0), MATCH("*4th*",'Andrew-SESSION'!$K$7:$T$7,0))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IF($A$506='Andrew-SESSION'!$A$754,INDEX('Andrew-SESSION'!$K$754:$T$761, MATCH("*Squat*",'Andrew-SESSION'!$B$754:$B$761,0), MATCH("*5th*",'Andrew-SESSION'!$K$7:$T$7,0)),"")</f>
        <v>#N/A</v>
      </c>
      <c r="D511" s="132" t="e">
        <f>INDEX('Andrew-SESSION'!L$754:U$761, MATCH("*Squat*",'Andrew-SESSION'!$B$754:$B$761,0), MATCH("*5th*",'Andrew-SESSION'!K$7:T$7,0))</f>
        <v>#N/A</v>
      </c>
      <c r="E511" s="131" t="e">
        <f>IF($A$506='Andrew-SESSION'!$A$754,INDEX('Andrew-SESSION'!$K$754:$T$761, MATCH("*Deadlift*",'Andrew-SESSION'!$B$754:$B$761,0), MATCH("*5th*",'Andrew-SESSION'!$K$7:$T$7,0)),"")</f>
        <v>#N/A</v>
      </c>
      <c r="F511" s="131" t="e">
        <f>INDEX('Andrew-SESSION'!$L$754:$U$761, MATCH("*Deadlift*",'Andrew-SESSION'!$B$673:$B$761,0), MATCH("*5th*",'Andrew-SESSION'!$K$7:$T$7,0))</f>
        <v>#N/A</v>
      </c>
      <c r="G511" s="131" t="e">
        <f>IF($A$506='Andrew-SESSION'!$A$754,INDEX('Andrew-SESSION'!$K$754:$T$761, MATCH("*Bench Press*",'Andrew-SESSION'!$B$754:$B$761,0), MATCH("*5th*",'Andrew-SESSION'!$K$7:$T$7,0)),"")</f>
        <v>#N/A</v>
      </c>
      <c r="H511" s="131" t="e">
        <f>INDEX('Andrew-SESSION'!$L$754:$U$761, MATCH("*Bench Press*",'Andrew-SESSION'!$B$754:$B$761,0), MATCH("*5th*",'Andrew-SESSION'!$K$7:$T$7,0))</f>
        <v>#N/A</v>
      </c>
      <c r="I511" s="132" t="e">
        <f>IF($A$506='Andrew-SESSION'!$A$754,INDEX('Andrew-SESSION'!$K$754:$T$761, MATCH("*Military*",'Andrew-SESSION'!$B$754:$B$761,0), MATCH("*5th*",'Andrew-SESSION'!$K$7:$T$7,0)),"")</f>
        <v>#N/A</v>
      </c>
      <c r="J511" s="44" t="e">
        <f>INDEX('Andrew-SESSION'!$L$754:$U$761, MATCH("*Military*",'Andrew-SESSION'!$B$754:$B$761,0), MATCH("*5th*",'Andrew-SESSION'!$K$7:$T$7,0))</f>
        <v>#N/A</v>
      </c>
      <c r="K511" s="131" t="e">
        <f>IF($A$506='Andrew-SESSION'!$A$754,INDEX('Andrew-SESSION'!$K$754:$T$761, MATCH("*Clean *",'Andrew-SESSION'!$B$754:$B$761,0), MATCH("*5th*",'Andrew-SESSION'!$K$7:$T$7,0)),"")</f>
        <v>#N/A</v>
      </c>
      <c r="L511" s="44" t="e">
        <f>INDEX('Andrew-SESSION'!$L$754:$U$761, MATCH("*Clean *",'Andrew-SESSION'!$B$673:$B$761,0), MATCH("*5th*",'Andrew-SESSION'!$K$7:$T$7,0))</f>
        <v>#N/A</v>
      </c>
      <c r="M511" s="131" t="e">
        <f>IF($A$506='Andrew-SESSION'!$A$754,INDEX('Andrew-SESSION'!$K$754:$T$761, MATCH("*Lat Pulldown*",'Andrew-SESSION'!$B$754:$B$761,0), MATCH("*5th*",'Andrew-SESSION'!$K$7:$T$7,0)),"")</f>
        <v>#N/A</v>
      </c>
      <c r="N511" s="44" t="e">
        <f>INDEX('Andrew-SESSION'!$L$754:$U$761, MATCH("*Lat Pulldown*",'Andrew-SESSION'!$B$754:$B$761,0), MATCH("*5th*",'Andrew-SESSION'!$K$7:$T$7,0))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'Andrew-SESSION'!A754</f>
        <v>0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 t="e">
        <f>MAX(G513:G517)</f>
        <v>#N/A</v>
      </c>
      <c r="H512" s="116" t="e">
        <f t="array" ref="H512">MAX(IF(G513:G517=G512,H513:H517))</f>
        <v>#N/A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str">
        <f>IF($A$140='Andrew-SESSION'!$A$763,INDEX('Andrew-SESSION'!$K$763:$T$770, MATCH("*1k Row*",'Andrew-SESSION'!$B$763:$B$770,0), MATCH("*1st*",'Andrew-SESSION'!$K$7:$T$7,0)),"")</f>
        <v/>
      </c>
      <c r="P512" s="152" t="str">
        <f>IF($A$140='Andrew-SESSION'!$A$763,INDEX('Andrew-SESSION'!$K$763:$T$770, MATCH("*HIIT*",'Andrew-SESSION'!$B$763:$B$770,0), MATCH("*1st*",'Andrew-SESSION'!$K$7:$T$7,0)),"")</f>
        <v/>
      </c>
      <c r="Q512" s="119" t="e">
        <f>INDEX('Andrew-SESSION'!$L$673:$U$763, MATCH("*HIIT*",'Andrew-SESSION'!$B$673:$B$763,0), MATCH("*1st*",'Andrew-SESSION'!$K$7:$T$7,0))</f>
        <v>#N/A</v>
      </c>
      <c r="R512" s="119">
        <f>'Andrew-SESSION'!U574</f>
        <v>0</v>
      </c>
      <c r="S512" s="116"/>
      <c r="T512" s="116"/>
      <c r="U512" s="120">
        <f>'Andrew-SESSION'!A764</f>
        <v>0</v>
      </c>
      <c r="V512" s="120">
        <f>'Andrew-SESSION'!A764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IF($A$512='Andrew-SESSION'!$A$763,INDEX('Andrew-SESSION'!$K$763:$T$770, MATCH("*Squat*",'Andrew-SESSION'!$B$763:$B$770,0), MATCH("*1st*",'Andrew-SESSION'!$K$7:$T$7,0)),"")</f>
        <v>#N/A</v>
      </c>
      <c r="D513" s="132" t="e">
        <f>INDEX('Andrew-SESSION'!L$763:U$770, MATCH("*Squat*",'Andrew-SESSION'!$B$763:$B$770,0), MATCH("*1st*",'Andrew-SESSION'!K$7:T$7,0))</f>
        <v>#N/A</v>
      </c>
      <c r="E513" s="131" t="e">
        <f>IF($A$512='Andrew-SESSION'!$A$763,INDEX('Andrew-SESSION'!$K$763:$T$770, MATCH("*Deadlift*",'Andrew-SESSION'!$B$763:$B$770,0), MATCH("*1st*",'Andrew-SESSION'!$K$7:$T$7,0)),"")</f>
        <v>#N/A</v>
      </c>
      <c r="F513" s="131" t="e">
        <f>INDEX('Andrew-SESSION'!$L$763:$U$770, MATCH("*Deadlift*",'Andrew-SESSION'!$B$673:$B$770,0), MATCH("*1st*",'Andrew-SESSION'!$K$7:$T$7,0))</f>
        <v>#N/A</v>
      </c>
      <c r="G513" s="131" t="e">
        <f>IF($A$512='Andrew-SESSION'!$A$763,INDEX('Andrew-SESSION'!$K$763:$T$770, MATCH("*Bench Press*",'Andrew-SESSION'!$B$763:$B$770,0), MATCH("*1st*",'Andrew-SESSION'!$K$7:$T$7,0)),"")</f>
        <v>#N/A</v>
      </c>
      <c r="H513" s="131" t="e">
        <f>INDEX('Andrew-SESSION'!$L$763:$U$770, MATCH("*Bench Press*",'Andrew-SESSION'!$B$763:$B$770,0), MATCH("*1st*",'Andrew-SESSION'!$K$7:$T$7,0))</f>
        <v>#N/A</v>
      </c>
      <c r="I513" s="132" t="e">
        <f>IF($A$512='Andrew-SESSION'!$A$763,INDEX('Andrew-SESSION'!$K$763:$T$770, MATCH("*Military*",'Andrew-SESSION'!$B$763:$B$770,0), MATCH("*1st*",'Andrew-SESSION'!$K$7:$T$7,0)),"")</f>
        <v>#N/A</v>
      </c>
      <c r="J513" s="48" t="e">
        <f>INDEX('Andrew-SESSION'!$L$763:$U$770, MATCH("*Military*",'Andrew-SESSION'!$B$763:$B$770,0), MATCH("*1st*",'Andrew-SESSION'!$K$7:$T$7,0))</f>
        <v>#N/A</v>
      </c>
      <c r="K513" s="131" t="e">
        <f>IF($A$512='Andrew-SESSION'!$A$763,INDEX('Andrew-SESSION'!$K$763:$T$770, MATCH("*Clean *",'Andrew-SESSION'!$B$763:$B$770,0), MATCH("*1st*",'Andrew-SESSION'!$K$7:$T$7,0)),"")</f>
        <v>#N/A</v>
      </c>
      <c r="L513" s="48" t="e">
        <f>INDEX('Andrew-SESSION'!$L$763:$U$770, MATCH("*Clean *",'Andrew-SESSION'!$B$673:$B$770,0), MATCH("*1st*",'Andrew-SESSION'!$K$7:$T$7,0))</f>
        <v>#N/A</v>
      </c>
      <c r="M513" s="131" t="e">
        <f>IF($A$512='Andrew-SESSION'!$A$763,INDEX('Andrew-SESSION'!$K$763:$T$770, MATCH("*Lat Pulldown*",'Andrew-SESSION'!$B$763:$B$770,0), MATCH("*1st*",'Andrew-SESSION'!$K$7:$T$7,0)),"")</f>
        <v>#N/A</v>
      </c>
      <c r="N513" s="48" t="e">
        <f>INDEX('Andrew-SESSION'!$L$763:$U$770, MATCH("*Lat Pulldown*",'Andrew-SESSION'!$B$763:$B$770,0), MATCH("*1st*",'Andrew-SESSION'!$K$7:$T$7,0))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IF($A$512='Andrew-SESSION'!$A$763,INDEX('Andrew-SESSION'!$K$763:$T$770, MATCH("*Squat*",'Andrew-SESSION'!$B$763:$B$770,0), MATCH("*2nd*",'Andrew-SESSION'!$K$7:$T$7,0)),"")</f>
        <v>#N/A</v>
      </c>
      <c r="D514" s="132" t="e">
        <f>INDEX('Andrew-SESSION'!L$763:U$770, MATCH("*Squat*",'Andrew-SESSION'!$B$763:$B$770,0), MATCH("*2nd*",'Andrew-SESSION'!K$7:T$7,0))</f>
        <v>#N/A</v>
      </c>
      <c r="E514" s="131" t="e">
        <f>IF($A$512='Andrew-SESSION'!$A$763,INDEX('Andrew-SESSION'!$K$763:$T$770, MATCH("*Deadlift*",'Andrew-SESSION'!$B$763:$B$770,0), MATCH("*2ND*",'Andrew-SESSION'!$K$7:$T$7,0)),"")</f>
        <v>#N/A</v>
      </c>
      <c r="F514" s="131" t="e">
        <f>INDEX('Andrew-SESSION'!$L$763:$U$770, MATCH("*Deadlift*",'Andrew-SESSION'!$B$673:$B$770,0), MATCH("*2nd*",'Andrew-SESSION'!$K$7:$T$7,0))</f>
        <v>#N/A</v>
      </c>
      <c r="G514" s="131" t="e">
        <f>IF($A$512='Andrew-SESSION'!$A$763,INDEX('Andrew-SESSION'!$K$763:$T$770, MATCH("*Bench Press*",'Andrew-SESSION'!$B$763:$B$770,0), MATCH("*2ND*",'Andrew-SESSION'!$K$7:$T$7,0)),"")</f>
        <v>#N/A</v>
      </c>
      <c r="H514" s="131" t="e">
        <f>INDEX('Andrew-SESSION'!$L$763:$U$770, MATCH("*Bench Press*",'Andrew-SESSION'!$B$763:$B$770,0), MATCH("*2nd*",'Andrew-SESSION'!$K$7:$T$7,0))</f>
        <v>#N/A</v>
      </c>
      <c r="I514" s="132" t="e">
        <f>IF($A$512='Andrew-SESSION'!$A$763,INDEX('Andrew-SESSION'!$K$763:$T$770, MATCH("*Military*",'Andrew-SESSION'!$B$763:$B$770,0), MATCH("*2ND*",'Andrew-SESSION'!$K$7:$T$7,0)),"")</f>
        <v>#N/A</v>
      </c>
      <c r="J514" s="44" t="e">
        <f>INDEX('Andrew-SESSION'!$L$763:$U$770, MATCH("*Military*",'Andrew-SESSION'!$B$763:$B$770,0), MATCH("*2nd*",'Andrew-SESSION'!$K$7:$T$7,0))</f>
        <v>#N/A</v>
      </c>
      <c r="K514" s="131" t="e">
        <f>IF($A$512='Andrew-SESSION'!$A$763,INDEX('Andrew-SESSION'!$K$763:$T$770, MATCH("*Clean *",'Andrew-SESSION'!$B$763:$B$770,0), MATCH("*2ND*",'Andrew-SESSION'!$K$7:$T$7,0)),"")</f>
        <v>#N/A</v>
      </c>
      <c r="L514" s="44" t="e">
        <f>INDEX('Andrew-SESSION'!$L$763:$U$770, MATCH("*Clean *",'Andrew-SESSION'!$B$673:$B$770,0), MATCH("*2nd*",'Andrew-SESSION'!$K$7:$T$7,0))</f>
        <v>#N/A</v>
      </c>
      <c r="M514" s="131" t="e">
        <f>IF($A$512='Andrew-SESSION'!$A$763,INDEX('Andrew-SESSION'!$K$763:$T$770, MATCH("*Lat Pulldown*",'Andrew-SESSION'!$B$763:$B$770,0), MATCH("*2ND*",'Andrew-SESSION'!$K$7:$T$7,0)),"")</f>
        <v>#N/A</v>
      </c>
      <c r="N514" s="44" t="e">
        <f>INDEX('Andrew-SESSION'!$L$763:$U$770, MATCH("*Lat Pulldown*",'Andrew-SESSION'!$B$763:$B$770,0), MATCH("*2nd*",'Andrew-SESSION'!$K$7:$T$7,0))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IF($A$512='Andrew-SESSION'!$A$763,INDEX('Andrew-SESSION'!$K$763:$T$770, MATCH("*Squat*",'Andrew-SESSION'!$B$763:$B$770,0), MATCH("*3rd*",'Andrew-SESSION'!$K$7:$T$7,0)),"")</f>
        <v>#N/A</v>
      </c>
      <c r="D515" s="132" t="e">
        <f>INDEX('Andrew-SESSION'!L$763:U$770, MATCH("*Squat*",'Andrew-SESSION'!$B$763:$B$770,0), MATCH("*3rd*",'Andrew-SESSION'!K$7:T$7,0))</f>
        <v>#N/A</v>
      </c>
      <c r="E515" s="131" t="e">
        <f>IF($A$512='Andrew-SESSION'!$A$763,INDEX('Andrew-SESSION'!$K$763:$T$770, MATCH("*Deadlift*",'Andrew-SESSION'!$B$763:$B$770,0), MATCH("*3rd*",'Andrew-SESSION'!$K$7:$T$7,0)),"")</f>
        <v>#N/A</v>
      </c>
      <c r="F515" s="131" t="e">
        <f>INDEX('Andrew-SESSION'!$L$763:$U$770, MATCH("*Deadlift*",'Andrew-SESSION'!$B$673:$B$770,0), MATCH("*3rd*",'Andrew-SESSION'!$K$7:$T$7,0))</f>
        <v>#N/A</v>
      </c>
      <c r="G515" s="131" t="e">
        <f>IF($A$512='Andrew-SESSION'!$A$763,INDEX('Andrew-SESSION'!$K$763:$T$770, MATCH("*Bench Press*",'Andrew-SESSION'!$B$763:$B$770,0), MATCH("*3rd*",'Andrew-SESSION'!$K$7:$T$7,0)),"")</f>
        <v>#N/A</v>
      </c>
      <c r="H515" s="131" t="e">
        <f>INDEX('Andrew-SESSION'!$L$763:$U$770, MATCH("*Bench Press*",'Andrew-SESSION'!$B$763:$B$770,0), MATCH("*3rd*",'Andrew-SESSION'!$K$7:$T$7,0))</f>
        <v>#N/A</v>
      </c>
      <c r="I515" s="132" t="e">
        <f>IF($A$512='Andrew-SESSION'!$A$763,INDEX('Andrew-SESSION'!$K$763:$T$770, MATCH("*Military*",'Andrew-SESSION'!$B$763:$B$770,0), MATCH("*3rd*",'Andrew-SESSION'!$K$7:$T$7,0)),"")</f>
        <v>#N/A</v>
      </c>
      <c r="J515" s="44" t="e">
        <f>INDEX('Andrew-SESSION'!$L$763:$U$770, MATCH("*Military*",'Andrew-SESSION'!$B$763:$B$770,0), MATCH("*3rd*",'Andrew-SESSION'!$K$7:$T$7,0))</f>
        <v>#N/A</v>
      </c>
      <c r="K515" s="131" t="e">
        <f>IF($A$512='Andrew-SESSION'!$A$763,INDEX('Andrew-SESSION'!$K$763:$T$770, MATCH("*Clean *",'Andrew-SESSION'!$B$763:$B$770,0), MATCH("*3rd*",'Andrew-SESSION'!$K$7:$T$7,0)),"")</f>
        <v>#N/A</v>
      </c>
      <c r="L515" s="44" t="e">
        <f>INDEX('Andrew-SESSION'!$L$763:$U$770, MATCH("*Clean *",'Andrew-SESSION'!$B$673:$B$770,0), MATCH("*3rd*",'Andrew-SESSION'!$K$7:$T$7,0))</f>
        <v>#N/A</v>
      </c>
      <c r="M515" s="131" t="e">
        <f>IF($A$512='Andrew-SESSION'!$A$763,INDEX('Andrew-SESSION'!$K$763:$T$770, MATCH("*Lat Pulldown*",'Andrew-SESSION'!$B$763:$B$770,0), MATCH("*3rd*",'Andrew-SESSION'!$K$7:$T$7,0)),"")</f>
        <v>#N/A</v>
      </c>
      <c r="N515" s="44" t="e">
        <f>INDEX('Andrew-SESSION'!$L$763:$U$770, MATCH("*Lat Pulldown*",'Andrew-SESSION'!$B$763:$B$770,0), MATCH("*3rd*",'Andrew-SESSION'!$K$7:$T$7,0))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IF($A$512='Andrew-SESSION'!$A$763,INDEX('Andrew-SESSION'!$K$763:$T$770, MATCH("*Squat*",'Andrew-SESSION'!$B$763:$B$770,0), MATCH("*4th*",'Andrew-SESSION'!$K$7:$T$7,0)),"")</f>
        <v>#N/A</v>
      </c>
      <c r="D516" s="132" t="e">
        <f>INDEX('Andrew-SESSION'!L$763:U$770, MATCH("*Squat*",'Andrew-SESSION'!$B$763:$B$770,0), MATCH("*4th*",'Andrew-SESSION'!K$7:T$7,0))</f>
        <v>#N/A</v>
      </c>
      <c r="E516" s="131" t="e">
        <f>IF($A$512='Andrew-SESSION'!$A$763,INDEX('Andrew-SESSION'!$K$763:$T$770, MATCH("*Deadlift*",'Andrew-SESSION'!$B$763:$B$770,0), MATCH("*4th*",'Andrew-SESSION'!$K$7:$T$7,0)),"")</f>
        <v>#N/A</v>
      </c>
      <c r="F516" s="131" t="e">
        <f>INDEX('Andrew-SESSION'!$L$763:$U$770, MATCH("*Deadlift*",'Andrew-SESSION'!$B$673:$B$770,0), MATCH("*4th*",'Andrew-SESSION'!$K$7:$T$7,0))</f>
        <v>#N/A</v>
      </c>
      <c r="G516" s="131" t="e">
        <f>IF($A$512='Andrew-SESSION'!$A$763,INDEX('Andrew-SESSION'!$K$763:$T$770, MATCH("*Bench Press*",'Andrew-SESSION'!$B$763:$B$770,0), MATCH("*4th*",'Andrew-SESSION'!$K$7:$T$7,0)),"")</f>
        <v>#N/A</v>
      </c>
      <c r="H516" s="131" t="e">
        <f>INDEX('Andrew-SESSION'!$L$763:$U$770, MATCH("*Bench Press*",'Andrew-SESSION'!$B$763:$B$770,0), MATCH("*4th*",'Andrew-SESSION'!$K$7:$T$7,0))</f>
        <v>#N/A</v>
      </c>
      <c r="I516" s="132" t="e">
        <f>IF($A$512='Andrew-SESSION'!$A$763,INDEX('Andrew-SESSION'!$K$763:$T$770, MATCH("*Military*",'Andrew-SESSION'!$B$763:$B$770,0), MATCH("*4th*",'Andrew-SESSION'!$K$7:$T$7,0)),"")</f>
        <v>#N/A</v>
      </c>
      <c r="J516" s="44" t="e">
        <f>INDEX('Andrew-SESSION'!$L$763:$U$770, MATCH("*Military*",'Andrew-SESSION'!$B$763:$B$770,0), MATCH("*4th*",'Andrew-SESSION'!$K$7:$T$7,0))</f>
        <v>#N/A</v>
      </c>
      <c r="K516" s="131" t="e">
        <f>IF($A$512='Andrew-SESSION'!$A$763,INDEX('Andrew-SESSION'!$K$763:$T$770, MATCH("*Clean *",'Andrew-SESSION'!$B$763:$B$770,0), MATCH("*4th*",'Andrew-SESSION'!$K$7:$T$7,0)),"")</f>
        <v>#N/A</v>
      </c>
      <c r="L516" s="44" t="e">
        <f>INDEX('Andrew-SESSION'!$L$763:$U$770, MATCH("*Clean *",'Andrew-SESSION'!$B$673:$B$770,0), MATCH("*4th*",'Andrew-SESSION'!$K$7:$T$7,0))</f>
        <v>#N/A</v>
      </c>
      <c r="M516" s="131" t="e">
        <f>IF($A$512='Andrew-SESSION'!$A$763,INDEX('Andrew-SESSION'!$K$763:$T$770, MATCH("*Lat Pulldown*",'Andrew-SESSION'!$B$763:$B$770,0), MATCH("*4th*",'Andrew-SESSION'!$K$7:$T$7,0)),"")</f>
        <v>#N/A</v>
      </c>
      <c r="N516" s="44" t="e">
        <f>INDEX('Andrew-SESSION'!$L$763:$U$770, MATCH("*Lat Pulldown*",'Andrew-SESSION'!$B$763:$B$770,0), MATCH("*4th*",'Andrew-SESSION'!$K$7:$T$7,0))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IF($A$512='Andrew-SESSION'!$A$763,INDEX('Andrew-SESSION'!$K$763:$T$770, MATCH("*Squat*",'Andrew-SESSION'!$B$763:$B$770,0), MATCH("*5th*",'Andrew-SESSION'!$K$7:$T$7,0)),"")</f>
        <v>#N/A</v>
      </c>
      <c r="D517" s="132" t="e">
        <f>INDEX('Andrew-SESSION'!L$763:U$770, MATCH("*Squat*",'Andrew-SESSION'!$B$763:$B$770,0), MATCH("*5th*",'Andrew-SESSION'!K$7:T$7,0))</f>
        <v>#N/A</v>
      </c>
      <c r="E517" s="131" t="e">
        <f>IF($A$512='Andrew-SESSION'!$A$763,INDEX('Andrew-SESSION'!$K$763:$T$770, MATCH("*Deadlift*",'Andrew-SESSION'!$B$763:$B$770,0), MATCH("*5th*",'Andrew-SESSION'!$K$7:$T$7,0)),"")</f>
        <v>#N/A</v>
      </c>
      <c r="F517" s="131" t="e">
        <f>INDEX('Andrew-SESSION'!$L$763:$U$770, MATCH("*Deadlift*",'Andrew-SESSION'!$B$673:$B$770,0), MATCH("*5th*",'Andrew-SESSION'!$K$7:$T$7,0))</f>
        <v>#N/A</v>
      </c>
      <c r="G517" s="131" t="e">
        <f>IF($A$512='Andrew-SESSION'!$A$763,INDEX('Andrew-SESSION'!$K$763:$T$770, MATCH("*Bench Press*",'Andrew-SESSION'!$B$763:$B$770,0), MATCH("*5th*",'Andrew-SESSION'!$K$7:$T$7,0)),"")</f>
        <v>#N/A</v>
      </c>
      <c r="H517" s="131" t="e">
        <f>INDEX('Andrew-SESSION'!$L$763:$U$770, MATCH("*Bench Press*",'Andrew-SESSION'!$B$763:$B$770,0), MATCH("*5th*",'Andrew-SESSION'!$K$7:$T$7,0))</f>
        <v>#N/A</v>
      </c>
      <c r="I517" s="132" t="e">
        <f>IF($A$512='Andrew-SESSION'!$A$763,INDEX('Andrew-SESSION'!$K$763:$T$770, MATCH("*Military*",'Andrew-SESSION'!$B$763:$B$770,0), MATCH("*5th*",'Andrew-SESSION'!$K$7:$T$7,0)),"")</f>
        <v>#N/A</v>
      </c>
      <c r="J517" s="44" t="e">
        <f>INDEX('Andrew-SESSION'!$L$763:$U$770, MATCH("*Military*",'Andrew-SESSION'!$B$763:$B$770,0), MATCH("*5th*",'Andrew-SESSION'!$K$7:$T$7,0))</f>
        <v>#N/A</v>
      </c>
      <c r="K517" s="131" t="e">
        <f>IF($A$512='Andrew-SESSION'!$A$763,INDEX('Andrew-SESSION'!$K$763:$T$770, MATCH("*Clean *",'Andrew-SESSION'!$B$763:$B$770,0), MATCH("*5th*",'Andrew-SESSION'!$K$7:$T$7,0)),"")</f>
        <v>#N/A</v>
      </c>
      <c r="L517" s="44" t="e">
        <f>INDEX('Andrew-SESSION'!$L$763:$U$770, MATCH("*Clean *",'Andrew-SESSION'!$B$673:$B$770,0), MATCH("*5th*",'Andrew-SESSION'!$K$7:$T$7,0))</f>
        <v>#N/A</v>
      </c>
      <c r="M517" s="131" t="e">
        <f>IF($A$512='Andrew-SESSION'!$A$763,INDEX('Andrew-SESSION'!$K$763:$T$770, MATCH("*Lat Pulldown*",'Andrew-SESSION'!$B$763:$B$770,0), MATCH("*5th*",'Andrew-SESSION'!$K$7:$T$7,0)),"")</f>
        <v>#N/A</v>
      </c>
      <c r="N517" s="44" t="e">
        <f>INDEX('Andrew-SESSION'!$L$763:$U$770, MATCH("*Lat Pulldown*",'Andrew-SESSION'!$B$763:$B$770,0), MATCH("*5th*",'Andrew-SESSION'!$K$7:$T$7,0))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'Andrew-SESSION'!A763</f>
        <v>0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str">
        <f>IF($A$140='Andrew-SESSION'!$A$691,INDEX('Andrew-SESSION'!$K$691:$T$698, MATCH("*1k Row*",'Andrew-SESSION'!$B$691:$B$698,0), MATCH("*1st*",'Andrew-SESSION'!$K$7:$T$7,0)),"")</f>
        <v/>
      </c>
      <c r="P518" s="152" t="str">
        <f>IF($A$140='Andrew-SESSION'!$A$691,INDEX('Andrew-SESSION'!$K$691:$T$698, MATCH("*HIIT*",'Andrew-SESSION'!$B$691:$B$698,0), MATCH("*1st*",'Andrew-SESSION'!$K$7:$T$7,0)),"")</f>
        <v/>
      </c>
      <c r="Q518" s="119" t="e">
        <f>INDEX('Andrew-SESSION'!$L$691:$U$691, MATCH("*HIIT*",'Andrew-SESSION'!$B$691:$B$691,0), MATCH("*1st*",'Andrew-SESSION'!$K$7:$T$7,0))</f>
        <v>#N/A</v>
      </c>
      <c r="R518" s="119">
        <f>'Andrew-SESSION'!U574</f>
        <v>0</v>
      </c>
      <c r="S518" s="116"/>
      <c r="T518" s="116"/>
      <c r="U518" s="120">
        <f>'Andrew-SESSION'!A773</f>
        <v>0</v>
      </c>
      <c r="V518" s="120">
        <f>'Andrew-SESSION'!A774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IF($A$518='Andrew-SESSION'!$A$772,INDEX('Andrew-SESSION'!$K$772:$T$779, MATCH("*Squat*",'Andrew-SESSION'!$B$772:$B$779,0), MATCH("*1st*",'Andrew-SESSION'!$K$7:$T$7,0)),"")</f>
        <v>#N/A</v>
      </c>
      <c r="D519" s="132" t="e">
        <f>INDEX('Andrew-SESSION'!L$772:U$779, MATCH("*Squat*",'Andrew-SESSION'!$B$772:$B$779,0), MATCH("*1st*",'Andrew-SESSION'!K$7:T$7,0))</f>
        <v>#N/A</v>
      </c>
      <c r="E519" s="131" t="e">
        <f>IF($A$518='Andrew-SESSION'!$A$772,INDEX('Andrew-SESSION'!$K$772:$T$779, MATCH("*Deadlift*",'Andrew-SESSION'!$B$772:$B$779,0), MATCH("*1st*",'Andrew-SESSION'!$K$7:$T$7,0)),"")</f>
        <v>#N/A</v>
      </c>
      <c r="F519" s="131" t="e">
        <f>INDEX('Andrew-SESSION'!$L$772:$U$779, MATCH("*Deadlift*",'Andrew-SESSION'!$B$772:$B$779,0), MATCH("*1st*",'Andrew-SESSION'!$K$7:$T$7,0))</f>
        <v>#N/A</v>
      </c>
      <c r="G519" s="131" t="e">
        <f>IF($A$518='Andrew-SESSION'!$A$772,INDEX('Andrew-SESSION'!$K$772:$T$779, MATCH("*Bench Press*",'Andrew-SESSION'!$B$772:$B$779,0), MATCH("*1st*",'Andrew-SESSION'!$K$7:$T$7,0)),"")</f>
        <v>#N/A</v>
      </c>
      <c r="H519" s="131" t="e">
        <f>INDEX('Andrew-SESSION'!$L$772:$U$779, MATCH("*Bench Press*",'Andrew-SESSION'!$B$772:$B$779,0), MATCH("*1st*",'Andrew-SESSION'!$K$7:$T$7,0))</f>
        <v>#N/A</v>
      </c>
      <c r="I519" s="132" t="e">
        <f>IF($A$518='Andrew-SESSION'!$A$772,INDEX('Andrew-SESSION'!$K$772:$T$779, MATCH("*Military*",'Andrew-SESSION'!$B$772:$B$779,0), MATCH("*1st*",'Andrew-SESSION'!$K$7:$T$7,0)),"")</f>
        <v>#N/A</v>
      </c>
      <c r="J519" s="48" t="e">
        <f>INDEX('Andrew-SESSION'!$L$772:$U$779, MATCH("*Military*",'Andrew-SESSION'!$B$772:$B$779,0), MATCH("*1st*",'Andrew-SESSION'!$K$7:$T$7,0))</f>
        <v>#N/A</v>
      </c>
      <c r="K519" s="131" t="e">
        <f>IF($A$518='Andrew-SESSION'!$A$772,INDEX('Andrew-SESSION'!$K$772:$T$779, MATCH("*Clean *",'Andrew-SESSION'!$B$772:$B$779,0), MATCH("*1st*",'Andrew-SESSION'!$K$7:$T$7,0)),"")</f>
        <v>#N/A</v>
      </c>
      <c r="L519" s="48" t="e">
        <f>INDEX('Andrew-SESSION'!$L$772:$U$779, MATCH("*Clean *",'Andrew-SESSION'!$B$772:$B$779,0), MATCH("*1st*",'Andrew-SESSION'!$K$7:$T$7,0))</f>
        <v>#N/A</v>
      </c>
      <c r="M519" s="131" t="e">
        <f>IF($A$518='Andrew-SESSION'!$A$772,INDEX('Andrew-SESSION'!$K$772:$T$779, MATCH("*Lat Pulldown*",'Andrew-SESSION'!$B$772:$B$779,0), MATCH("*1st*",'Andrew-SESSION'!$K$7:$T$7,0)),"")</f>
        <v>#N/A</v>
      </c>
      <c r="N519" s="48" t="e">
        <f>INDEX('Andrew-SESSION'!$L$772:$U$779, MATCH("*Lat Pulldown*",'Andrew-SESSION'!$B$772:$B$779,0), MATCH("*1st*",'Andrew-SESSION'!$K$7:$T$7,0))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IF($A$518='Andrew-SESSION'!$A$772,INDEX('Andrew-SESSION'!$K$772:$T$779, MATCH("*Squat*",'Andrew-SESSION'!$B$772:$B$779,0), MATCH("*2nd*",'Andrew-SESSION'!$K$7:$T$7,0)),"")</f>
        <v>#N/A</v>
      </c>
      <c r="D520" s="132" t="e">
        <f>INDEX('Andrew-SESSION'!L$772:U$779, MATCH("*Squat*",'Andrew-SESSION'!$B$772:$B$779,0), MATCH("*2nd*",'Andrew-SESSION'!K$7:T$7,0))</f>
        <v>#N/A</v>
      </c>
      <c r="E520" s="131" t="e">
        <f>IF($A$518='Andrew-SESSION'!$A$772,INDEX('Andrew-SESSION'!$K$772:$T$779, MATCH("*Deadlift*",'Andrew-SESSION'!$B$772:$B$779,0), MATCH("*2ND*",'Andrew-SESSION'!$K$7:$T$7,0)),"")</f>
        <v>#N/A</v>
      </c>
      <c r="F520" s="131" t="e">
        <f>INDEX('Andrew-SESSION'!$L$772:$U$779, MATCH("*Deadlift*",'Andrew-SESSION'!$B$772:$B$779,0), MATCH("*2nd*",'Andrew-SESSION'!$K$7:$T$7,0))</f>
        <v>#N/A</v>
      </c>
      <c r="G520" s="131" t="e">
        <f>IF($A$518='Andrew-SESSION'!$A$772,INDEX('Andrew-SESSION'!$K$772:$T$779, MATCH("*Bench Press*",'Andrew-SESSION'!$B$772:$B$779,0), MATCH("*2ND*",'Andrew-SESSION'!$K$7:$T$7,0)),"")</f>
        <v>#N/A</v>
      </c>
      <c r="H520" s="131" t="e">
        <f>INDEX('Andrew-SESSION'!$L$772:$U$779, MATCH("*Bench Press*",'Andrew-SESSION'!$B$772:$B$779,0), MATCH("*2nd*",'Andrew-SESSION'!$K$7:$T$7,0))</f>
        <v>#N/A</v>
      </c>
      <c r="I520" s="132" t="e">
        <f>IF($A$518='Andrew-SESSION'!$A$772,INDEX('Andrew-SESSION'!$K$772:$T$779, MATCH("*Military*",'Andrew-SESSION'!$B$772:$B$779,0), MATCH("*2ND*",'Andrew-SESSION'!$K$7:$T$7,0)),"")</f>
        <v>#N/A</v>
      </c>
      <c r="J520" s="44" t="e">
        <f>INDEX('Andrew-SESSION'!$L$772:$U$779, MATCH("*Military*",'Andrew-SESSION'!$B$772:$B$779,0), MATCH("*2nd*",'Andrew-SESSION'!$K$7:$T$7,0))</f>
        <v>#N/A</v>
      </c>
      <c r="K520" s="131" t="e">
        <f>IF($A$518='Andrew-SESSION'!$A$772,INDEX('Andrew-SESSION'!$K$772:$T$779, MATCH("*Clean *",'Andrew-SESSION'!$B$772:$B$779,0), MATCH("*2ND*",'Andrew-SESSION'!$K$7:$T$7,0)),"")</f>
        <v>#N/A</v>
      </c>
      <c r="L520" s="44" t="e">
        <f>INDEX('Andrew-SESSION'!$L$772:$U$779, MATCH("*Clean *",'Andrew-SESSION'!$B$772:$B$779,0), MATCH("*2nd*",'Andrew-SESSION'!$K$7:$T$7,0))</f>
        <v>#N/A</v>
      </c>
      <c r="M520" s="131" t="e">
        <f>IF($A$518='Andrew-SESSION'!$A$772,INDEX('Andrew-SESSION'!$K$772:$T$779, MATCH("*Lat Pulldown*",'Andrew-SESSION'!$B$772:$B$779,0), MATCH("*2ND*",'Andrew-SESSION'!$K$7:$T$7,0)),"")</f>
        <v>#N/A</v>
      </c>
      <c r="N520" s="44" t="e">
        <f>INDEX('Andrew-SESSION'!$L$772:$U$779, MATCH("*Lat Pulldown*",'Andrew-SESSION'!$B$772:$B$779,0), MATCH("*2nd*",'Andrew-SESSION'!$K$7:$T$7,0))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IF($A$518='Andrew-SESSION'!$A$772,INDEX('Andrew-SESSION'!$K$772:$T$779, MATCH("*Squat*",'Andrew-SESSION'!$B$772:$B$779,0), MATCH("*3rd*",'Andrew-SESSION'!$K$7:$T$7,0)),"")</f>
        <v>#N/A</v>
      </c>
      <c r="D521" s="132" t="e">
        <f>INDEX('Andrew-SESSION'!L$772:U$779, MATCH("*Squat*",'Andrew-SESSION'!$B$772:$B$779,0), MATCH("*3rd*",'Andrew-SESSION'!K$7:T$7,0))</f>
        <v>#N/A</v>
      </c>
      <c r="E521" s="131" t="e">
        <f>IF($A$518='Andrew-SESSION'!$A$772,INDEX('Andrew-SESSION'!$K$772:$T$779, MATCH("*Deadlift*",'Andrew-SESSION'!$B$772:$B$779,0), MATCH("*3rd*",'Andrew-SESSION'!$K$7:$T$7,0)),"")</f>
        <v>#N/A</v>
      </c>
      <c r="F521" s="131" t="e">
        <f>INDEX('Andrew-SESSION'!$L$772:$U$779, MATCH("*Deadlift*",'Andrew-SESSION'!$B$772:$B$779,0), MATCH("*3rd*",'Andrew-SESSION'!$K$7:$T$7,0))</f>
        <v>#N/A</v>
      </c>
      <c r="G521" s="131" t="e">
        <f>IF($A$518='Andrew-SESSION'!$A$772,INDEX('Andrew-SESSION'!$K$772:$T$779, MATCH("*Bench Press*",'Andrew-SESSION'!$B$772:$B$779,0), MATCH("*3rd*",'Andrew-SESSION'!$K$7:$T$7,0)),"")</f>
        <v>#N/A</v>
      </c>
      <c r="H521" s="131" t="e">
        <f>INDEX('Andrew-SESSION'!$L$772:$U$779, MATCH("*Bench Press*",'Andrew-SESSION'!$B$772:$B$779,0), MATCH("*3rd*",'Andrew-SESSION'!$K$7:$T$7,0))</f>
        <v>#N/A</v>
      </c>
      <c r="I521" s="132" t="e">
        <f>IF($A$518='Andrew-SESSION'!$A$772,INDEX('Andrew-SESSION'!$K$772:$T$779, MATCH("*Military*",'Andrew-SESSION'!$B$772:$B$779,0), MATCH("*3rd*",'Andrew-SESSION'!$K$7:$T$7,0)),"")</f>
        <v>#N/A</v>
      </c>
      <c r="J521" s="44" t="e">
        <f>INDEX('Andrew-SESSION'!$L$772:$U$779, MATCH("*Military*",'Andrew-SESSION'!$B$772:$B$779,0), MATCH("*3rd*",'Andrew-SESSION'!$K$7:$T$7,0))</f>
        <v>#N/A</v>
      </c>
      <c r="K521" s="131" t="e">
        <f>IF($A$518='Andrew-SESSION'!$A$772,INDEX('Andrew-SESSION'!$K$772:$T$779, MATCH("*Clean *",'Andrew-SESSION'!$B$772:$B$779,0), MATCH("*3rd*",'Andrew-SESSION'!$K$7:$T$7,0)),"")</f>
        <v>#N/A</v>
      </c>
      <c r="L521" s="44" t="e">
        <f>INDEX('Andrew-SESSION'!$L$772:$U$779, MATCH("*Clean *",'Andrew-SESSION'!$B$772:$B$779,0), MATCH("*3rd*",'Andrew-SESSION'!$K$7:$T$7,0))</f>
        <v>#N/A</v>
      </c>
      <c r="M521" s="131" t="e">
        <f>IF($A$518='Andrew-SESSION'!$A$772,INDEX('Andrew-SESSION'!$K$772:$T$779, MATCH("*Lat Pulldown*",'Andrew-SESSION'!$B$772:$B$779,0), MATCH("*3rd*",'Andrew-SESSION'!$K$7:$T$7,0)),"")</f>
        <v>#N/A</v>
      </c>
      <c r="N521" s="44" t="e">
        <f>INDEX('Andrew-SESSION'!$L$772:$U$779, MATCH("*Lat Pulldown*",'Andrew-SESSION'!$B$772:$B$779,0), MATCH("*3rd*",'Andrew-SESSION'!$K$7:$T$7,0))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IF($A$518='Andrew-SESSION'!$A$772,INDEX('Andrew-SESSION'!$K$772:$T$779, MATCH("*Squat*",'Andrew-SESSION'!$B$772:$B$779,0), MATCH("*4th*",'Andrew-SESSION'!$K$7:$T$7,0)),"")</f>
        <v>#N/A</v>
      </c>
      <c r="D522" s="132" t="e">
        <f>INDEX('Andrew-SESSION'!L$772:U$779, MATCH("*Squat*",'Andrew-SESSION'!$B$772:$B$779,0), MATCH("*4th*",'Andrew-SESSION'!K$7:T$7,0))</f>
        <v>#N/A</v>
      </c>
      <c r="E522" s="131" t="e">
        <f>IF($A$518='Andrew-SESSION'!$A$772,INDEX('Andrew-SESSION'!$K$772:$T$779, MATCH("*Deadlift*",'Andrew-SESSION'!$B$772:$B$779,0), MATCH("*4th*",'Andrew-SESSION'!$K$7:$T$7,0)),"")</f>
        <v>#N/A</v>
      </c>
      <c r="F522" s="131" t="e">
        <f>INDEX('Andrew-SESSION'!$L$772:$U$779, MATCH("*Deadlift*",'Andrew-SESSION'!$B$772:$B$779,0), MATCH("*4th*",'Andrew-SESSION'!$K$7:$T$7,0))</f>
        <v>#N/A</v>
      </c>
      <c r="G522" s="131" t="e">
        <f>IF($A$518='Andrew-SESSION'!$A$772,INDEX('Andrew-SESSION'!$K$772:$T$779, MATCH("*Bench Press*",'Andrew-SESSION'!$B$772:$B$779,0), MATCH("*4th*",'Andrew-SESSION'!$K$7:$T$7,0)),"")</f>
        <v>#N/A</v>
      </c>
      <c r="H522" s="131" t="e">
        <f>INDEX('Andrew-SESSION'!$L$772:$U$779, MATCH("*Bench Press*",'Andrew-SESSION'!$B$772:$B$779,0), MATCH("*4th*",'Andrew-SESSION'!$K$7:$T$7,0))</f>
        <v>#N/A</v>
      </c>
      <c r="I522" s="132" t="e">
        <f>IF($A$518='Andrew-SESSION'!$A$772,INDEX('Andrew-SESSION'!$K$772:$T$779, MATCH("*Military*",'Andrew-SESSION'!$B$772:$B$779,0), MATCH("*4th*",'Andrew-SESSION'!$K$7:$T$7,0)),"")</f>
        <v>#N/A</v>
      </c>
      <c r="J522" s="44" t="e">
        <f>INDEX('Andrew-SESSION'!$L$772:$U$779, MATCH("*Military*",'Andrew-SESSION'!$B$772:$B$779,0), MATCH("*4th*",'Andrew-SESSION'!$K$7:$T$7,0))</f>
        <v>#N/A</v>
      </c>
      <c r="K522" s="131" t="e">
        <f>IF($A$518='Andrew-SESSION'!$A$772,INDEX('Andrew-SESSION'!$K$772:$T$779, MATCH("*Clean *",'Andrew-SESSION'!$B$772:$B$779,0), MATCH("*4th*",'Andrew-SESSION'!$K$7:$T$7,0)),"")</f>
        <v>#N/A</v>
      </c>
      <c r="L522" s="44" t="e">
        <f>INDEX('Andrew-SESSION'!$L$772:$U$779, MATCH("*Clean *",'Andrew-SESSION'!$B$772:$B$779,0), MATCH("*4th*",'Andrew-SESSION'!$K$7:$T$7,0))</f>
        <v>#N/A</v>
      </c>
      <c r="M522" s="131" t="e">
        <f>IF($A$518='Andrew-SESSION'!$A$772,INDEX('Andrew-SESSION'!$K$772:$T$779, MATCH("*Lat Pulldown*",'Andrew-SESSION'!$B$772:$B$779,0), MATCH("*4th*",'Andrew-SESSION'!$K$7:$T$7,0)),"")</f>
        <v>#N/A</v>
      </c>
      <c r="N522" s="44" t="e">
        <f>INDEX('Andrew-SESSION'!$L$772:$U$779, MATCH("*Lat Pulldown*",'Andrew-SESSION'!$B$772:$B$779,0), MATCH("*4th*",'Andrew-SESSION'!$K$7:$T$7,0))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IF($A$518='Andrew-SESSION'!$A$772,INDEX('Andrew-SESSION'!$K$772:$T$779, MATCH("*Squat*",'Andrew-SESSION'!$B$772:$B$779,0), MATCH("*5th*",'Andrew-SESSION'!$K$7:$T$7,0)),"")</f>
        <v>#N/A</v>
      </c>
      <c r="D523" s="132" t="e">
        <f>INDEX('Andrew-SESSION'!L$772:U$779, MATCH("*Squat*",'Andrew-SESSION'!$B$772:$B$779,0), MATCH("*5th*",'Andrew-SESSION'!K$7:T$7,0))</f>
        <v>#N/A</v>
      </c>
      <c r="E523" s="131" t="e">
        <f>IF($A$518='Andrew-SESSION'!$A$772,INDEX('Andrew-SESSION'!$K$772:$T$779, MATCH("*Deadlift*",'Andrew-SESSION'!$B$772:$B$779,0), MATCH("*5th*",'Andrew-SESSION'!$K$7:$T$7,0)),"")</f>
        <v>#N/A</v>
      </c>
      <c r="F523" s="131" t="e">
        <f>INDEX('Andrew-SESSION'!$L$772:$U$779, MATCH("*Deadlift*",'Andrew-SESSION'!$B$772:$B$779,0), MATCH("*5th*",'Andrew-SESSION'!$K$7:$T$7,0))</f>
        <v>#N/A</v>
      </c>
      <c r="G523" s="131" t="e">
        <f>IF($A$518='Andrew-SESSION'!$A$772,INDEX('Andrew-SESSION'!$K$772:$T$779, MATCH("*Bench Press*",'Andrew-SESSION'!$B$772:$B$779,0), MATCH("*5th*",'Andrew-SESSION'!$K$7:$T$7,0)),"")</f>
        <v>#N/A</v>
      </c>
      <c r="H523" s="131" t="e">
        <f>INDEX('Andrew-SESSION'!$L$772:$U$779, MATCH("*Bench Press*",'Andrew-SESSION'!$B$772:$B$779,0), MATCH("*5th*",'Andrew-SESSION'!$K$7:$T$7,0))</f>
        <v>#N/A</v>
      </c>
      <c r="I523" s="132" t="e">
        <f>IF($A$518='Andrew-SESSION'!$A$772,INDEX('Andrew-SESSION'!$K$772:$T$779, MATCH("*Military*",'Andrew-SESSION'!$B$772:$B$779,0), MATCH("*5th*",'Andrew-SESSION'!$K$7:$T$7,0)),"")</f>
        <v>#N/A</v>
      </c>
      <c r="J523" s="44" t="e">
        <f>INDEX('Andrew-SESSION'!$L$772:$U$779, MATCH("*Military*",'Andrew-SESSION'!$B$772:$B$779,0), MATCH("*5th*",'Andrew-SESSION'!$K$7:$T$7,0))</f>
        <v>#N/A</v>
      </c>
      <c r="K523" s="131" t="e">
        <f>IF($A$518='Andrew-SESSION'!$A$772,INDEX('Andrew-SESSION'!$K$772:$T$779, MATCH("*Clean *",'Andrew-SESSION'!$B$772:$B$779,0), MATCH("*5th*",'Andrew-SESSION'!$K$7:$T$7,0)),"")</f>
        <v>#N/A</v>
      </c>
      <c r="L523" s="44" t="e">
        <f>INDEX('Andrew-SESSION'!$L$772:$U$779, MATCH("*Clean *",'Andrew-SESSION'!$B$772:$B$779,0), MATCH("*5th*",'Andrew-SESSION'!$K$7:$T$7,0))</f>
        <v>#N/A</v>
      </c>
      <c r="M523" s="131" t="e">
        <f>IF($A$518='Andrew-SESSION'!$A$772,INDEX('Andrew-SESSION'!$K$772:$T$779, MATCH("*Lat Pulldown*",'Andrew-SESSION'!$B$772:$B$779,0), MATCH("*5th*",'Andrew-SESSION'!$K$7:$T$7,0)),"")</f>
        <v>#N/A</v>
      </c>
      <c r="N523" s="44" t="e">
        <f>INDEX('Andrew-SESSION'!$L$772:$U$779, MATCH("*Lat Pulldown*",'Andrew-SESSION'!$B$772:$B$779,0), MATCH("*5th*",'Andrew-SESSION'!$K$7:$T$7,0))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'Andrew-SESSION'!A772</f>
        <v>0</v>
      </c>
      <c r="B524" s="116" t="s">
        <v>84</v>
      </c>
      <c r="C524" s="117" t="e">
        <f>MAX(C525:C529)</f>
        <v>#N/A</v>
      </c>
      <c r="D524" s="116" t="e">
        <f t="array" ref="D524">MAX(IF(C525:C529=C524,D525:D529))</f>
        <v>#N/A</v>
      </c>
      <c r="E524" s="116" t="e">
        <f>MAX(E525:E529)</f>
        <v>#N/A</v>
      </c>
      <c r="F524" s="116" t="e">
        <f t="array" ref="F524">MAX(IF(E525:E529=E524,F525:F529))</f>
        <v>#N/A</v>
      </c>
      <c r="G524" s="116" t="e">
        <f>MAX(G525:G529)</f>
        <v>#N/A</v>
      </c>
      <c r="H524" s="116" t="e">
        <f t="array" ref="H524">MAX(IF(G525:G529=G524,H525:H529))</f>
        <v>#N/A</v>
      </c>
      <c r="I524" s="116" t="e">
        <f>MAX(I525:I529)</f>
        <v>#N/A</v>
      </c>
      <c r="J524" s="116" t="e">
        <f t="array" ref="J524">MAX(IF(I525:I529=I524,J525:J529))</f>
        <v>#N/A</v>
      </c>
      <c r="K524" s="116" t="e">
        <f>MAX(K525:K529)</f>
        <v>#N/A</v>
      </c>
      <c r="L524" s="116" t="e">
        <f t="array" ref="L524">MAX(IF(K525:K529=K524,L525:L529))</f>
        <v>#N/A</v>
      </c>
      <c r="M524" s="116" t="e">
        <f>MAX(M525:M529)</f>
        <v>#N/A</v>
      </c>
      <c r="N524" s="117" t="e">
        <f t="array" ref="N524">MAX(IF(M525:M529=M524,N525:N529))</f>
        <v>#N/A</v>
      </c>
      <c r="O524" s="152" t="str">
        <f>IF($A$140='Andrew-SESSION'!$A$700,INDEX('Andrew-SESSION'!$K$700:$T$707, MATCH("*1k Row*",'Andrew-SESSION'!$B$700:$B$707,0), MATCH("*1st*",'Andrew-SESSION'!$K$7:$T$7,0)),"")</f>
        <v/>
      </c>
      <c r="P524" s="152" t="str">
        <f>IF($A$140='Andrew-SESSION'!$A$700,INDEX('Andrew-SESSION'!$K$700:$T$707, MATCH("*HIIT*",'Andrew-SESSION'!$B$700:$B$707,0), MATCH("*1st*",'Andrew-SESSION'!$K$7:$T$7,0)),"")</f>
        <v/>
      </c>
      <c r="Q524" s="119" t="e">
        <f>INDEX('Andrew-SESSION'!$L$700:$U$700, MATCH("*HIIT*",'Andrew-SESSION'!$B$700:$B$700,0), MATCH("*1st*",'Andrew-SESSION'!$K$7:$T$7,0))</f>
        <v>#N/A</v>
      </c>
      <c r="R524" s="119">
        <f>'Andrew-SESSION'!U580</f>
        <v>0</v>
      </c>
      <c r="S524" s="116"/>
      <c r="T524" s="116"/>
      <c r="U524" s="120">
        <f>'Andrew-SESSION'!A782</f>
        <v>0</v>
      </c>
      <c r="V524" s="120">
        <f>'Andrew-SESSION'!A783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IF($A$524='Andrew-SESSION'!$A$781,INDEX('Andrew-SESSION'!$K$778:$T$781, MATCH("*Squat*",'Andrew-SESSION'!$B$778:$B$781,0), MATCH("*1st*",'Andrew-SESSION'!$K$7:$T$7,0)),"")</f>
        <v>#N/A</v>
      </c>
      <c r="D525" s="132" t="e">
        <f>INDEX('Andrew-SESSION'!L$778:U$781, MATCH("*Squat*",'Andrew-SESSION'!$B$778:$B$781,0), MATCH("*1st*",'Andrew-SESSION'!K$7:T$7,0))</f>
        <v>#N/A</v>
      </c>
      <c r="E525" s="131" t="e">
        <f>IF($A$524='Andrew-SESSION'!$A$781,INDEX('Andrew-SESSION'!$K$778:$T$781, MATCH("*Deadlift*",'Andrew-SESSION'!$B$778:$B$781,0), MATCH("*1st*",'Andrew-SESSION'!$K$7:$T$7,0)),"")</f>
        <v>#N/A</v>
      </c>
      <c r="F525" s="131" t="e">
        <f>INDEX('Andrew-SESSION'!$L$778:$U$781, MATCH("*Deadlift*",'Andrew-SESSION'!$B$778:$B$781,0), MATCH("*1st*",'Andrew-SESSION'!$K$7:$T$7,0))</f>
        <v>#N/A</v>
      </c>
      <c r="G525" s="131" t="e">
        <f>IF($A$524='Andrew-SESSION'!$A$781,INDEX('Andrew-SESSION'!$K$778:$T$781, MATCH("*Bench Press*",'Andrew-SESSION'!$B$778:$B$781,0), MATCH("*1st*",'Andrew-SESSION'!$K$7:$T$7,0)),"")</f>
        <v>#N/A</v>
      </c>
      <c r="H525" s="131" t="e">
        <f>INDEX('Andrew-SESSION'!$L$778:$U$781, MATCH("*Bench Press*",'Andrew-SESSION'!$B$778:$B$781,0), MATCH("*1st*",'Andrew-SESSION'!$K$7:$T$7,0))</f>
        <v>#N/A</v>
      </c>
      <c r="I525" s="132" t="e">
        <f>IF($A$524='Andrew-SESSION'!$A$781,INDEX('Andrew-SESSION'!$K$778:$T$781, MATCH("*Military*",'Andrew-SESSION'!$B$778:$B$781,0), MATCH("*1st*",'Andrew-SESSION'!$K$7:$T$7,0)),"")</f>
        <v>#N/A</v>
      </c>
      <c r="J525" s="48" t="e">
        <f>INDEX('Andrew-SESSION'!$L$778:$U$781, MATCH("*Military*",'Andrew-SESSION'!$B$778:$B$781,0), MATCH("*1st*",'Andrew-SESSION'!$K$7:$T$7,0))</f>
        <v>#N/A</v>
      </c>
      <c r="K525" s="131" t="e">
        <f>IF($A$524='Andrew-SESSION'!$A$781,INDEX('Andrew-SESSION'!$K$778:$T$781, MATCH("*Clean *",'Andrew-SESSION'!$B$778:$B$781,0), MATCH("*1st*",'Andrew-SESSION'!$K$7:$T$7,0)),"")</f>
        <v>#N/A</v>
      </c>
      <c r="L525" s="48" t="e">
        <f>INDEX('Andrew-SESSION'!$L$778:$U$781, MATCH("*Clean *",'Andrew-SESSION'!$B$778:$B$781,0), MATCH("*1st*",'Andrew-SESSION'!$K$7:$T$7,0))</f>
        <v>#N/A</v>
      </c>
      <c r="M525" s="131" t="e">
        <f>IF($A$524='Andrew-SESSION'!$A$781,INDEX('Andrew-SESSION'!$K$778:$T$781, MATCH("*Lat Pulldown*",'Andrew-SESSION'!$B$778:$B$781,0), MATCH("*1st*",'Andrew-SESSION'!$K$7:$T$7,0)),"")</f>
        <v>#N/A</v>
      </c>
      <c r="N525" s="48" t="e">
        <f>INDEX('Andrew-SESSION'!$L$778:$U$781, MATCH("*Lat Pulldown*",'Andrew-SESSION'!$B$778:$B$781,0), MATCH("*1st*",'Andrew-SESSION'!$K$7:$T$7,0))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IF($A$524='Andrew-SESSION'!$A$781,INDEX('Andrew-SESSION'!$K$778:$T$781, MATCH("*Squat*",'Andrew-SESSION'!$B$778:$B$781,0), MATCH("*2nd*",'Andrew-SESSION'!$K$7:$T$7,0)),"")</f>
        <v>#N/A</v>
      </c>
      <c r="D526" s="132" t="e">
        <f>INDEX('Andrew-SESSION'!L$778:U$781, MATCH("*Squat*",'Andrew-SESSION'!$B$778:$B$781,0), MATCH("*2nd*",'Andrew-SESSION'!K$7:T$7,0))</f>
        <v>#N/A</v>
      </c>
      <c r="E526" s="131" t="e">
        <f>IF($A$524='Andrew-SESSION'!$A$781,INDEX('Andrew-SESSION'!$K$778:$T$781, MATCH("*Deadlift*",'Andrew-SESSION'!$B$778:$B$781,0), MATCH("*2ND*",'Andrew-SESSION'!$K$7:$T$7,0)),"")</f>
        <v>#N/A</v>
      </c>
      <c r="F526" s="131" t="e">
        <f>INDEX('Andrew-SESSION'!$L$778:$U$781, MATCH("*Deadlift*",'Andrew-SESSION'!$B$778:$B$781,0), MATCH("*2nd*",'Andrew-SESSION'!$K$7:$T$7,0))</f>
        <v>#N/A</v>
      </c>
      <c r="G526" s="131" t="e">
        <f>IF($A$524='Andrew-SESSION'!$A$781,INDEX('Andrew-SESSION'!$K$778:$T$781, MATCH("*Bench Press*",'Andrew-SESSION'!$B$778:$B$781,0), MATCH("*2ND*",'Andrew-SESSION'!$K$7:$T$7,0)),"")</f>
        <v>#N/A</v>
      </c>
      <c r="H526" s="131" t="e">
        <f>INDEX('Andrew-SESSION'!$L$778:$U$781, MATCH("*Bench Press*",'Andrew-SESSION'!$B$778:$B$781,0), MATCH("*2nd*",'Andrew-SESSION'!$K$7:$T$7,0))</f>
        <v>#N/A</v>
      </c>
      <c r="I526" s="132" t="e">
        <f>IF($A$524='Andrew-SESSION'!$A$781,INDEX('Andrew-SESSION'!$K$778:$T$781, MATCH("*Military*",'Andrew-SESSION'!$B$778:$B$781,0), MATCH("*2ND*",'Andrew-SESSION'!$K$7:$T$7,0)),"")</f>
        <v>#N/A</v>
      </c>
      <c r="J526" s="44" t="e">
        <f>INDEX('Andrew-SESSION'!$L$778:$U$781, MATCH("*Military*",'Andrew-SESSION'!$B$778:$B$781,0), MATCH("*2nd*",'Andrew-SESSION'!$K$7:$T$7,0))</f>
        <v>#N/A</v>
      </c>
      <c r="K526" s="131" t="e">
        <f>IF($A$524='Andrew-SESSION'!$A$781,INDEX('Andrew-SESSION'!$K$778:$T$781, MATCH("*Clean *",'Andrew-SESSION'!$B$778:$B$781,0), MATCH("*2ND*",'Andrew-SESSION'!$K$7:$T$7,0)),"")</f>
        <v>#N/A</v>
      </c>
      <c r="L526" s="44" t="e">
        <f>INDEX('Andrew-SESSION'!$L$778:$U$781, MATCH("*Clean *",'Andrew-SESSION'!$B$778:$B$781,0), MATCH("*2nd*",'Andrew-SESSION'!$K$7:$T$7,0))</f>
        <v>#N/A</v>
      </c>
      <c r="M526" s="131" t="e">
        <f>IF($A$524='Andrew-SESSION'!$A$781,INDEX('Andrew-SESSION'!$K$778:$T$781, MATCH("*Lat Pulldown*",'Andrew-SESSION'!$B$778:$B$781,0), MATCH("*2ND*",'Andrew-SESSION'!$K$7:$T$7,0)),"")</f>
        <v>#N/A</v>
      </c>
      <c r="N526" s="44" t="e">
        <f>INDEX('Andrew-SESSION'!$L$778:$U$781, MATCH("*Lat Pulldown*",'Andrew-SESSION'!$B$778:$B$781,0), MATCH("*2nd*",'Andrew-SESSION'!$K$7:$T$7,0))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IF($A$524='Andrew-SESSION'!$A$781,INDEX('Andrew-SESSION'!$K$778:$T$781, MATCH("*Squat*",'Andrew-SESSION'!$B$778:$B$781,0), MATCH("*3rd*",'Andrew-SESSION'!$K$7:$T$7,0)),"")</f>
        <v>#N/A</v>
      </c>
      <c r="D527" s="132" t="e">
        <f>INDEX('Andrew-SESSION'!L$778:U$781, MATCH("*Squat*",'Andrew-SESSION'!$B$778:$B$781,0), MATCH("*3rd*",'Andrew-SESSION'!K$7:T$7,0))</f>
        <v>#N/A</v>
      </c>
      <c r="E527" s="131" t="e">
        <f>IF($A$524='Andrew-SESSION'!$A$781,INDEX('Andrew-SESSION'!$K$778:$T$781, MATCH("*Deadlift*",'Andrew-SESSION'!$B$778:$B$781,0), MATCH("*3rd*",'Andrew-SESSION'!$K$7:$T$7,0)),"")</f>
        <v>#N/A</v>
      </c>
      <c r="F527" s="131" t="e">
        <f>INDEX('Andrew-SESSION'!$L$778:$U$781, MATCH("*Deadlift*",'Andrew-SESSION'!$B$778:$B$781,0), MATCH("*3rd*",'Andrew-SESSION'!$K$7:$T$7,0))</f>
        <v>#N/A</v>
      </c>
      <c r="G527" s="131" t="e">
        <f>IF($A$524='Andrew-SESSION'!$A$781,INDEX('Andrew-SESSION'!$K$778:$T$781, MATCH("*Bench Press*",'Andrew-SESSION'!$B$778:$B$781,0), MATCH("*3rd*",'Andrew-SESSION'!$K$7:$T$7,0)),"")</f>
        <v>#N/A</v>
      </c>
      <c r="H527" s="131" t="e">
        <f>INDEX('Andrew-SESSION'!$L$778:$U$781, MATCH("*Bench Press*",'Andrew-SESSION'!$B$778:$B$781,0), MATCH("*3rd*",'Andrew-SESSION'!$K$7:$T$7,0))</f>
        <v>#N/A</v>
      </c>
      <c r="I527" s="132" t="e">
        <f>IF($A$524='Andrew-SESSION'!$A$781,INDEX('Andrew-SESSION'!$K$778:$T$781, MATCH("*Military*",'Andrew-SESSION'!$B$778:$B$781,0), MATCH("*3rd*",'Andrew-SESSION'!$K$7:$T$7,0)),"")</f>
        <v>#N/A</v>
      </c>
      <c r="J527" s="44" t="e">
        <f>INDEX('Andrew-SESSION'!$L$778:$U$781, MATCH("*Military*",'Andrew-SESSION'!$B$778:$B$781,0), MATCH("*3rd*",'Andrew-SESSION'!$K$7:$T$7,0))</f>
        <v>#N/A</v>
      </c>
      <c r="K527" s="131" t="e">
        <f>IF($A$524='Andrew-SESSION'!$A$781,INDEX('Andrew-SESSION'!$K$778:$T$781, MATCH("*Clean *",'Andrew-SESSION'!$B$778:$B$781,0), MATCH("*3rd*",'Andrew-SESSION'!$K$7:$T$7,0)),"")</f>
        <v>#N/A</v>
      </c>
      <c r="L527" s="44" t="e">
        <f>INDEX('Andrew-SESSION'!$L$778:$U$781, MATCH("*Clean *",'Andrew-SESSION'!$B$778:$B$781,0), MATCH("*3rd*",'Andrew-SESSION'!$K$7:$T$7,0))</f>
        <v>#N/A</v>
      </c>
      <c r="M527" s="131" t="e">
        <f>IF($A$524='Andrew-SESSION'!$A$781,INDEX('Andrew-SESSION'!$K$778:$T$781, MATCH("*Lat Pulldown*",'Andrew-SESSION'!$B$778:$B$781,0), MATCH("*3rd*",'Andrew-SESSION'!$K$7:$T$7,0)),"")</f>
        <v>#N/A</v>
      </c>
      <c r="N527" s="44" t="e">
        <f>INDEX('Andrew-SESSION'!$L$778:$U$781, MATCH("*Lat Pulldown*",'Andrew-SESSION'!$B$778:$B$781,0), MATCH("*3rd*",'Andrew-SESSION'!$K$7:$T$7,0))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IF($A$524='Andrew-SESSION'!$A$781,INDEX('Andrew-SESSION'!$K$778:$T$781, MATCH("*Squat*",'Andrew-SESSION'!$B$778:$B$781,0), MATCH("*4th*",'Andrew-SESSION'!$K$7:$T$7,0)),"")</f>
        <v>#N/A</v>
      </c>
      <c r="D528" s="132" t="e">
        <f>INDEX('Andrew-SESSION'!L$778:U$781, MATCH("*Squat*",'Andrew-SESSION'!$B$778:$B$781,0), MATCH("*4th*",'Andrew-SESSION'!K$7:T$7,0))</f>
        <v>#N/A</v>
      </c>
      <c r="E528" s="131" t="e">
        <f>IF($A$524='Andrew-SESSION'!$A$781,INDEX('Andrew-SESSION'!$K$778:$T$781, MATCH("*Deadlift*",'Andrew-SESSION'!$B$778:$B$781,0), MATCH("*4th*",'Andrew-SESSION'!$K$7:$T$7,0)),"")</f>
        <v>#N/A</v>
      </c>
      <c r="F528" s="131" t="e">
        <f>INDEX('Andrew-SESSION'!$L$778:$U$781, MATCH("*Deadlift*",'Andrew-SESSION'!$B$778:$B$781,0), MATCH("*4th*",'Andrew-SESSION'!$K$7:$T$7,0))</f>
        <v>#N/A</v>
      </c>
      <c r="G528" s="131" t="e">
        <f>IF($A$524='Andrew-SESSION'!$A$781,INDEX('Andrew-SESSION'!$K$778:$T$781, MATCH("*Bench Press*",'Andrew-SESSION'!$B$778:$B$781,0), MATCH("*4th*",'Andrew-SESSION'!$K$7:$T$7,0)),"")</f>
        <v>#N/A</v>
      </c>
      <c r="H528" s="131" t="e">
        <f>INDEX('Andrew-SESSION'!$L$778:$U$781, MATCH("*Bench Press*",'Andrew-SESSION'!$B$778:$B$781,0), MATCH("*4th*",'Andrew-SESSION'!$K$7:$T$7,0))</f>
        <v>#N/A</v>
      </c>
      <c r="I528" s="132" t="e">
        <f>IF($A$524='Andrew-SESSION'!$A$781,INDEX('Andrew-SESSION'!$K$778:$T$781, MATCH("*Military*",'Andrew-SESSION'!$B$778:$B$781,0), MATCH("*4th*",'Andrew-SESSION'!$K$7:$T$7,0)),"")</f>
        <v>#N/A</v>
      </c>
      <c r="J528" s="44" t="e">
        <f>INDEX('Andrew-SESSION'!$L$778:$U$781, MATCH("*Military*",'Andrew-SESSION'!$B$778:$B$781,0), MATCH("*4th*",'Andrew-SESSION'!$K$7:$T$7,0))</f>
        <v>#N/A</v>
      </c>
      <c r="K528" s="131" t="e">
        <f>IF($A$524='Andrew-SESSION'!$A$781,INDEX('Andrew-SESSION'!$K$778:$T$781, MATCH("*Clean *",'Andrew-SESSION'!$B$778:$B$781,0), MATCH("*4th*",'Andrew-SESSION'!$K$7:$T$7,0)),"")</f>
        <v>#N/A</v>
      </c>
      <c r="L528" s="44" t="e">
        <f>INDEX('Andrew-SESSION'!$L$778:$U$781, MATCH("*Clean *",'Andrew-SESSION'!$B$778:$B$781,0), MATCH("*4th*",'Andrew-SESSION'!$K$7:$T$7,0))</f>
        <v>#N/A</v>
      </c>
      <c r="M528" s="131" t="e">
        <f>IF($A$524='Andrew-SESSION'!$A$781,INDEX('Andrew-SESSION'!$K$778:$T$781, MATCH("*Lat Pulldown*",'Andrew-SESSION'!$B$778:$B$781,0), MATCH("*4th*",'Andrew-SESSION'!$K$7:$T$7,0)),"")</f>
        <v>#N/A</v>
      </c>
      <c r="N528" s="44" t="e">
        <f>INDEX('Andrew-SESSION'!$L$778:$U$781, MATCH("*Lat Pulldown*",'Andrew-SESSION'!$B$778:$B$781,0), MATCH("*4th*",'Andrew-SESSION'!$K$7:$T$7,0))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IF($A$524='Andrew-SESSION'!$A$781,INDEX('Andrew-SESSION'!$K$778:$T$781, MATCH("*Squat*",'Andrew-SESSION'!$B$778:$B$781,0), MATCH("*5th*",'Andrew-SESSION'!$K$7:$T$7,0)),"")</f>
        <v>#N/A</v>
      </c>
      <c r="D529" s="132" t="e">
        <f>INDEX('Andrew-SESSION'!L$778:U$781, MATCH("*Squat*",'Andrew-SESSION'!$B$778:$B$781,0), MATCH("*5th*",'Andrew-SESSION'!K$7:T$7,0))</f>
        <v>#N/A</v>
      </c>
      <c r="E529" s="131" t="e">
        <f>IF($A$524='Andrew-SESSION'!$A$781,INDEX('Andrew-SESSION'!$K$778:$T$781, MATCH("*Deadlift*",'Andrew-SESSION'!$B$778:$B$781,0), MATCH("*5th*",'Andrew-SESSION'!$K$7:$T$7,0)),"")</f>
        <v>#N/A</v>
      </c>
      <c r="F529" s="131" t="e">
        <f>INDEX('Andrew-SESSION'!$L$778:$U$781, MATCH("*Deadlift*",'Andrew-SESSION'!$B$778:$B$781,0), MATCH("*5th*",'Andrew-SESSION'!$K$7:$T$7,0))</f>
        <v>#N/A</v>
      </c>
      <c r="G529" s="131" t="e">
        <f>IF($A$524='Andrew-SESSION'!$A$781,INDEX('Andrew-SESSION'!$K$778:$T$781, MATCH("*Bench Press*",'Andrew-SESSION'!$B$778:$B$781,0), MATCH("*5th*",'Andrew-SESSION'!$K$7:$T$7,0)),"")</f>
        <v>#N/A</v>
      </c>
      <c r="H529" s="131" t="e">
        <f>INDEX('Andrew-SESSION'!$L$778:$U$781, MATCH("*Bench Press*",'Andrew-SESSION'!$B$778:$B$781,0), MATCH("*5th*",'Andrew-SESSION'!$K$7:$T$7,0))</f>
        <v>#N/A</v>
      </c>
      <c r="I529" s="132" t="e">
        <f>IF($A$524='Andrew-SESSION'!$A$781,INDEX('Andrew-SESSION'!$K$778:$T$781, MATCH("*Military*",'Andrew-SESSION'!$B$778:$B$781,0), MATCH("*5th*",'Andrew-SESSION'!$K$7:$T$7,0)),"")</f>
        <v>#N/A</v>
      </c>
      <c r="J529" s="44" t="e">
        <f>INDEX('Andrew-SESSION'!$L$778:$U$781, MATCH("*Military*",'Andrew-SESSION'!$B$778:$B$781,0), MATCH("*5th*",'Andrew-SESSION'!$K$7:$T$7,0))</f>
        <v>#N/A</v>
      </c>
      <c r="K529" s="131" t="e">
        <f>IF($A$524='Andrew-SESSION'!$A$781,INDEX('Andrew-SESSION'!$K$778:$T$781, MATCH("*Clean *",'Andrew-SESSION'!$B$778:$B$781,0), MATCH("*5th*",'Andrew-SESSION'!$K$7:$T$7,0)),"")</f>
        <v>#N/A</v>
      </c>
      <c r="L529" s="44" t="e">
        <f>INDEX('Andrew-SESSION'!$L$778:$U$781, MATCH("*Clean *",'Andrew-SESSION'!$B$778:$B$781,0), MATCH("*5th*",'Andrew-SESSION'!$K$7:$T$7,0))</f>
        <v>#N/A</v>
      </c>
      <c r="M529" s="131" t="e">
        <f>IF($A$524='Andrew-SESSION'!$A$781,INDEX('Andrew-SESSION'!$K$778:$T$781, MATCH("*Lat Pulldown*",'Andrew-SESSION'!$B$778:$B$781,0), MATCH("*5th*",'Andrew-SESSION'!$K$7:$T$7,0)),"")</f>
        <v>#N/A</v>
      </c>
      <c r="N529" s="44" t="e">
        <f>INDEX('Andrew-SESSION'!$L$778:$U$781, MATCH("*Lat Pulldown*",'Andrew-SESSION'!$B$778:$B$781,0), MATCH("*5th*",'Andrew-SESSION'!$K$7:$T$7,0))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'Andrew-SESSION'!A781</f>
        <v>0</v>
      </c>
      <c r="B530" s="116" t="s">
        <v>84</v>
      </c>
      <c r="C530" s="117" t="e">
        <f>MAX(C531:C535)</f>
        <v>#N/A</v>
      </c>
      <c r="D530" s="116" t="e">
        <f t="array" ref="D530">MAX(IF(C531:C535=C530,D531:D535))</f>
        <v>#N/A</v>
      </c>
      <c r="E530" s="116" t="e">
        <f>MAX(E531:E535)</f>
        <v>#N/A</v>
      </c>
      <c r="F530" s="116" t="e">
        <f t="array" ref="F530">MAX(IF(E531:E535=E530,F531:F535))</f>
        <v>#N/A</v>
      </c>
      <c r="G530" s="116" t="e">
        <f>MAX(G531:G535)</f>
        <v>#N/A</v>
      </c>
      <c r="H530" s="116" t="e">
        <f t="array" ref="H530">MAX(IF(G531:G535=G530,H531:H535))</f>
        <v>#N/A</v>
      </c>
      <c r="I530" s="116" t="e">
        <f>MAX(I531:I535)</f>
        <v>#N/A</v>
      </c>
      <c r="J530" s="116" t="e">
        <f t="array" ref="J530">MAX(IF(I531:I535=I530,J531:J535))</f>
        <v>#N/A</v>
      </c>
      <c r="K530" s="116" t="e">
        <f>MAX(K531:K535)</f>
        <v>#N/A</v>
      </c>
      <c r="L530" s="116" t="e">
        <f t="array" ref="L530">MAX(IF(K531:K535=K530,L531:L535))</f>
        <v>#N/A</v>
      </c>
      <c r="M530" s="116" t="e">
        <f>MAX(M531:M535)</f>
        <v>#N/A</v>
      </c>
      <c r="N530" s="117" t="e">
        <f t="array" ref="N530">MAX(IF(M531:M535=M530,N531:N535))</f>
        <v>#N/A</v>
      </c>
      <c r="O530" s="152" t="str">
        <f>IF($A$140='Andrew-SESSION'!$A$790,INDEX('Andrew-SESSION'!$K$790:$T$797, MATCH("*1k Row*",'Andrew-SESSION'!$B$790:$B$797,0), MATCH("*1st*",'Andrew-SESSION'!$K$7:$T$7,0)),"")</f>
        <v/>
      </c>
      <c r="P530" s="152" t="str">
        <f>IF($A$140='Andrew-SESSION'!$A$790,INDEX('Andrew-SESSION'!$K$790:$T$797, MATCH("*HIIT*",'Andrew-SESSION'!$B$790:$B$797,0), MATCH("*1st*",'Andrew-SESSION'!$K$7:$T$7,0)),"")</f>
        <v/>
      </c>
      <c r="Q530" s="119" t="e">
        <f>INDEX('Andrew-SESSION'!$L$790:$U$790, MATCH("*HIIT*",'Andrew-SESSION'!$B$790:$B$790,0), MATCH("*1st*",'Andrew-SESSION'!$K$7:$T$7,0))</f>
        <v>#N/A</v>
      </c>
      <c r="R530" s="119">
        <f>'Andrew-SESSION'!U586</f>
        <v>0</v>
      </c>
      <c r="S530" s="116"/>
      <c r="T530" s="116"/>
      <c r="U530" s="120">
        <f>'Andrew-SESSION'!A791</f>
        <v>0</v>
      </c>
      <c r="V530" s="120">
        <f>'Andrew-SESSION'!A792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 t="e">
        <f>IF($A$530='Andrew-SESSION'!$A$790,INDEX('Andrew-SESSION'!$K$790:$T$797, MATCH("*Squat*",'Andrew-SESSION'!$B$790:$B$797,0), MATCH("*1st*",'Andrew-SESSION'!$K$7:$T$7,0)),"")</f>
        <v>#N/A</v>
      </c>
      <c r="D531" s="132" t="e">
        <f>INDEX('Andrew-SESSION'!L$790:U$797, MATCH("*Squat*",'Andrew-SESSION'!$B$790:$B$797,0), MATCH("*1st*",'Andrew-SESSION'!K$7:T$7,0))</f>
        <v>#N/A</v>
      </c>
      <c r="E531" s="131" t="e">
        <f>IF($A$530='Andrew-SESSION'!$A$790,INDEX('Andrew-SESSION'!$K$790:$T$797, MATCH("*Deadlift*",'Andrew-SESSION'!$B$790:$B$797,0), MATCH("*1st*",'Andrew-SESSION'!$K$7:$T$7,0)),"")</f>
        <v>#N/A</v>
      </c>
      <c r="F531" s="131" t="e">
        <f>INDEX('Andrew-SESSION'!$L$790:$U$797, MATCH("*Deadlift*",'Andrew-SESSION'!$B$790:$B$797,0), MATCH("*1st*",'Andrew-SESSION'!$K$7:$T$7,0))</f>
        <v>#N/A</v>
      </c>
      <c r="G531" s="131" t="e">
        <f>IF($A$530='Andrew-SESSION'!$A$790,INDEX('Andrew-SESSION'!$K$790:$T$797, MATCH("*Bench Press*",'Andrew-SESSION'!$B$790:$B$797,0), MATCH("*1st*",'Andrew-SESSION'!$K$7:$T$7,0)),"")</f>
        <v>#N/A</v>
      </c>
      <c r="H531" s="131" t="e">
        <f>INDEX('Andrew-SESSION'!$L$790:$U$797, MATCH("*Bench Press*",'Andrew-SESSION'!$B$790:$B$797,0), MATCH("*1st*",'Andrew-SESSION'!$K$7:$T$7,0))</f>
        <v>#N/A</v>
      </c>
      <c r="I531" s="132" t="e">
        <f>IF($A$530='Andrew-SESSION'!$A$790,INDEX('Andrew-SESSION'!$K$790:$T$797, MATCH("*Military*",'Andrew-SESSION'!$B$790:$B$797,0), MATCH("*1st*",'Andrew-SESSION'!$K$7:$T$7,0)),"")</f>
        <v>#N/A</v>
      </c>
      <c r="J531" s="48" t="e">
        <f>INDEX('Andrew-SESSION'!$L$790:$U$797, MATCH("*Military*",'Andrew-SESSION'!$B$790:$B$797,0), MATCH("*1st*",'Andrew-SESSION'!$K$7:$T$7,0))</f>
        <v>#N/A</v>
      </c>
      <c r="K531" s="131" t="e">
        <f>IF($A$530='Andrew-SESSION'!$A$790,INDEX('Andrew-SESSION'!$K$790:$T$797, MATCH("*Clean *",'Andrew-SESSION'!$B$790:$B$797,0), MATCH("*1st*",'Andrew-SESSION'!$K$7:$T$7,0)),"")</f>
        <v>#N/A</v>
      </c>
      <c r="L531" s="48" t="e">
        <f>INDEX('Andrew-SESSION'!$L$790:$U$797, MATCH("*Clean *",'Andrew-SESSION'!$B$790:$B$797,0), MATCH("*1st*",'Andrew-SESSION'!$K$7:$T$7,0))</f>
        <v>#N/A</v>
      </c>
      <c r="M531" s="131" t="e">
        <f>IF($A$530='Andrew-SESSION'!$A$790,INDEX('Andrew-SESSION'!$K$790:$T$797, MATCH("*Lat Pulldown*",'Andrew-SESSION'!$B$790:$B$797,0), MATCH("*1st*",'Andrew-SESSION'!$K$7:$T$7,0)),"")</f>
        <v>#N/A</v>
      </c>
      <c r="N531" s="48" t="e">
        <f>INDEX('Andrew-SESSION'!$L$790:$U$797, MATCH("*Lat Pulldown*",'Andrew-SESSION'!$B$790:$B$797,0), MATCH("*1st*",'Andrew-SESSION'!$K$7:$T$7,0))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 t="e">
        <f>IF($A$530='Andrew-SESSION'!$A$790,INDEX('Andrew-SESSION'!$K$790:$T$797, MATCH("*Squat*",'Andrew-SESSION'!$B$790:$B$797,0), MATCH("*2nd*",'Andrew-SESSION'!$K$7:$T$7,0)),"")</f>
        <v>#N/A</v>
      </c>
      <c r="D532" s="132" t="e">
        <f>INDEX('Andrew-SESSION'!L$790:U$797, MATCH("*Squat*",'Andrew-SESSION'!$B$790:$B$797,0), MATCH("*2nd*",'Andrew-SESSION'!K$7:T$7,0))</f>
        <v>#N/A</v>
      </c>
      <c r="E532" s="131" t="e">
        <f>IF($A$530='Andrew-SESSION'!$A$790,INDEX('Andrew-SESSION'!$K$790:$T$797, MATCH("*Deadlift*",'Andrew-SESSION'!$B$790:$B$797,0), MATCH("*2ND*",'Andrew-SESSION'!$K$7:$T$7,0)),"")</f>
        <v>#N/A</v>
      </c>
      <c r="F532" s="131" t="e">
        <f>INDEX('Andrew-SESSION'!$L$790:$U$797, MATCH("*Deadlift*",'Andrew-SESSION'!$B$790:$B$797,0), MATCH("*2nd*",'Andrew-SESSION'!$K$7:$T$7,0))</f>
        <v>#N/A</v>
      </c>
      <c r="G532" s="131" t="e">
        <f>IF($A$530='Andrew-SESSION'!$A$790,INDEX('Andrew-SESSION'!$K$790:$T$797, MATCH("*Bench Press*",'Andrew-SESSION'!$B$790:$B$797,0), MATCH("*2ND*",'Andrew-SESSION'!$K$7:$T$7,0)),"")</f>
        <v>#N/A</v>
      </c>
      <c r="H532" s="131" t="e">
        <f>INDEX('Andrew-SESSION'!$L$790:$U$797, MATCH("*Bench Press*",'Andrew-SESSION'!$B$790:$B$797,0), MATCH("*2nd*",'Andrew-SESSION'!$K$7:$T$7,0))</f>
        <v>#N/A</v>
      </c>
      <c r="I532" s="132" t="e">
        <f>IF($A$530='Andrew-SESSION'!$A$790,INDEX('Andrew-SESSION'!$K$790:$T$797, MATCH("*Military*",'Andrew-SESSION'!$B$790:$B$797,0), MATCH("*2ND*",'Andrew-SESSION'!$K$7:$T$7,0)),"")</f>
        <v>#N/A</v>
      </c>
      <c r="J532" s="44" t="e">
        <f>INDEX('Andrew-SESSION'!$L$790:$U$797, MATCH("*Military*",'Andrew-SESSION'!$B$790:$B$797,0), MATCH("*2nd*",'Andrew-SESSION'!$K$7:$T$7,0))</f>
        <v>#N/A</v>
      </c>
      <c r="K532" s="131" t="e">
        <f>IF($A$530='Andrew-SESSION'!$A$790,INDEX('Andrew-SESSION'!$K$790:$T$797, MATCH("*Clean *",'Andrew-SESSION'!$B$790:$B$797,0), MATCH("*2ND*",'Andrew-SESSION'!$K$7:$T$7,0)),"")</f>
        <v>#N/A</v>
      </c>
      <c r="L532" s="44" t="e">
        <f>INDEX('Andrew-SESSION'!$L$790:$U$797, MATCH("*Clean *",'Andrew-SESSION'!$B$790:$B$797,0), MATCH("*2nd*",'Andrew-SESSION'!$K$7:$T$7,0))</f>
        <v>#N/A</v>
      </c>
      <c r="M532" s="131" t="e">
        <f>IF($A$530='Andrew-SESSION'!$A$790,INDEX('Andrew-SESSION'!$K$790:$T$797, MATCH("*Lat Pulldown*",'Andrew-SESSION'!$B$790:$B$797,0), MATCH("*2ND*",'Andrew-SESSION'!$K$7:$T$7,0)),"")</f>
        <v>#N/A</v>
      </c>
      <c r="N532" s="44" t="e">
        <f>INDEX('Andrew-SESSION'!$L$790:$U$797, MATCH("*Lat Pulldown*",'Andrew-SESSION'!$B$790:$B$797,0), MATCH("*2nd*",'Andrew-SESSION'!$K$7:$T$7,0))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 t="e">
        <f>IF($A$530='Andrew-SESSION'!$A$790,INDEX('Andrew-SESSION'!$K$790:$T$797, MATCH("*Squat*",'Andrew-SESSION'!$B$790:$B$797,0), MATCH("*3rd*",'Andrew-SESSION'!$K$7:$T$7,0)),"")</f>
        <v>#N/A</v>
      </c>
      <c r="D533" s="132" t="e">
        <f>INDEX('Andrew-SESSION'!L$790:U$797, MATCH("*Squat*",'Andrew-SESSION'!$B$790:$B$797,0), MATCH("*3rd*",'Andrew-SESSION'!K$7:T$7,0))</f>
        <v>#N/A</v>
      </c>
      <c r="E533" s="131" t="e">
        <f>IF($A$530='Andrew-SESSION'!$A$790,INDEX('Andrew-SESSION'!$K$790:$T$797, MATCH("*Deadlift*",'Andrew-SESSION'!$B$790:$B$797,0), MATCH("*3rd*",'Andrew-SESSION'!$K$7:$T$7,0)),"")</f>
        <v>#N/A</v>
      </c>
      <c r="F533" s="131" t="e">
        <f>INDEX('Andrew-SESSION'!$L$790:$U$797, MATCH("*Deadlift*",'Andrew-SESSION'!$B$790:$B$797,0), MATCH("*3rd*",'Andrew-SESSION'!$K$7:$T$7,0))</f>
        <v>#N/A</v>
      </c>
      <c r="G533" s="131" t="e">
        <f>IF($A$530='Andrew-SESSION'!$A$790,INDEX('Andrew-SESSION'!$K$790:$T$797, MATCH("*Bench Press*",'Andrew-SESSION'!$B$790:$B$797,0), MATCH("*3rd*",'Andrew-SESSION'!$K$7:$T$7,0)),"")</f>
        <v>#N/A</v>
      </c>
      <c r="H533" s="131" t="e">
        <f>INDEX('Andrew-SESSION'!$L$790:$U$797, MATCH("*Bench Press*",'Andrew-SESSION'!$B$790:$B$797,0), MATCH("*3rd*",'Andrew-SESSION'!$K$7:$T$7,0))</f>
        <v>#N/A</v>
      </c>
      <c r="I533" s="132" t="e">
        <f>IF($A$530='Andrew-SESSION'!$A$790,INDEX('Andrew-SESSION'!$K$790:$T$797, MATCH("*Military*",'Andrew-SESSION'!$B$790:$B$797,0), MATCH("*3rd*",'Andrew-SESSION'!$K$7:$T$7,0)),"")</f>
        <v>#N/A</v>
      </c>
      <c r="J533" s="44" t="e">
        <f>INDEX('Andrew-SESSION'!$L$790:$U$797, MATCH("*Military*",'Andrew-SESSION'!$B$790:$B$797,0), MATCH("*3rd*",'Andrew-SESSION'!$K$7:$T$7,0))</f>
        <v>#N/A</v>
      </c>
      <c r="K533" s="131" t="e">
        <f>IF($A$530='Andrew-SESSION'!$A$790,INDEX('Andrew-SESSION'!$K$790:$T$797, MATCH("*Clean *",'Andrew-SESSION'!$B$790:$B$797,0), MATCH("*3rd*",'Andrew-SESSION'!$K$7:$T$7,0)),"")</f>
        <v>#N/A</v>
      </c>
      <c r="L533" s="44" t="e">
        <f>INDEX('Andrew-SESSION'!$L$790:$U$797, MATCH("*Clean *",'Andrew-SESSION'!$B$790:$B$797,0), MATCH("*3rd*",'Andrew-SESSION'!$K$7:$T$7,0))</f>
        <v>#N/A</v>
      </c>
      <c r="M533" s="131" t="e">
        <f>IF($A$530='Andrew-SESSION'!$A$790,INDEX('Andrew-SESSION'!$K$790:$T$797, MATCH("*Lat Pulldown*",'Andrew-SESSION'!$B$790:$B$797,0), MATCH("*3rd*",'Andrew-SESSION'!$K$7:$T$7,0)),"")</f>
        <v>#N/A</v>
      </c>
      <c r="N533" s="44" t="e">
        <f>INDEX('Andrew-SESSION'!$L$790:$U$797, MATCH("*Lat Pulldown*",'Andrew-SESSION'!$B$790:$B$797,0), MATCH("*3rd*",'Andrew-SESSION'!$K$7:$T$7,0))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 t="e">
        <f>IF($A$530='Andrew-SESSION'!$A$790,INDEX('Andrew-SESSION'!$K$790:$T$797, MATCH("*Squat*",'Andrew-SESSION'!$B$790:$B$797,0), MATCH("*4th*",'Andrew-SESSION'!$K$7:$T$7,0)),"")</f>
        <v>#N/A</v>
      </c>
      <c r="D534" s="132" t="e">
        <f>INDEX('Andrew-SESSION'!L$790:U$797, MATCH("*Squat*",'Andrew-SESSION'!$B$790:$B$797,0), MATCH("*4th*",'Andrew-SESSION'!K$7:T$7,0))</f>
        <v>#N/A</v>
      </c>
      <c r="E534" s="131" t="e">
        <f>IF($A$530='Andrew-SESSION'!$A$790,INDEX('Andrew-SESSION'!$K$790:$T$797, MATCH("*Deadlift*",'Andrew-SESSION'!$B$790:$B$797,0), MATCH("*4th*",'Andrew-SESSION'!$K$7:$T$7,0)),"")</f>
        <v>#N/A</v>
      </c>
      <c r="F534" s="131" t="e">
        <f>INDEX('Andrew-SESSION'!$L$790:$U$797, MATCH("*Deadlift*",'Andrew-SESSION'!$B$790:$B$797,0), MATCH("*4th*",'Andrew-SESSION'!$K$7:$T$7,0))</f>
        <v>#N/A</v>
      </c>
      <c r="G534" s="131" t="e">
        <f>IF($A$530='Andrew-SESSION'!$A$790,INDEX('Andrew-SESSION'!$K$790:$T$797, MATCH("*Bench Press*",'Andrew-SESSION'!$B$790:$B$797,0), MATCH("*4th*",'Andrew-SESSION'!$K$7:$T$7,0)),"")</f>
        <v>#N/A</v>
      </c>
      <c r="H534" s="131" t="e">
        <f>INDEX('Andrew-SESSION'!$L$790:$U$797, MATCH("*Bench Press*",'Andrew-SESSION'!$B$790:$B$797,0), MATCH("*4th*",'Andrew-SESSION'!$K$7:$T$7,0))</f>
        <v>#N/A</v>
      </c>
      <c r="I534" s="132" t="e">
        <f>IF($A$530='Andrew-SESSION'!$A$790,INDEX('Andrew-SESSION'!$K$790:$T$797, MATCH("*Military*",'Andrew-SESSION'!$B$790:$B$797,0), MATCH("*4th*",'Andrew-SESSION'!$K$7:$T$7,0)),"")</f>
        <v>#N/A</v>
      </c>
      <c r="J534" s="44" t="e">
        <f>INDEX('Andrew-SESSION'!$L$790:$U$797, MATCH("*Military*",'Andrew-SESSION'!$B$790:$B$797,0), MATCH("*4th*",'Andrew-SESSION'!$K$7:$T$7,0))</f>
        <v>#N/A</v>
      </c>
      <c r="K534" s="131" t="e">
        <f>IF($A$530='Andrew-SESSION'!$A$790,INDEX('Andrew-SESSION'!$K$790:$T$797, MATCH("*Clean *",'Andrew-SESSION'!$B$790:$B$797,0), MATCH("*4th*",'Andrew-SESSION'!$K$7:$T$7,0)),"")</f>
        <v>#N/A</v>
      </c>
      <c r="L534" s="44" t="e">
        <f>INDEX('Andrew-SESSION'!$L$790:$U$797, MATCH("*Clean *",'Andrew-SESSION'!$B$790:$B$797,0), MATCH("*4th*",'Andrew-SESSION'!$K$7:$T$7,0))</f>
        <v>#N/A</v>
      </c>
      <c r="M534" s="131" t="e">
        <f>IF($A$530='Andrew-SESSION'!$A$790,INDEX('Andrew-SESSION'!$K$790:$T$797, MATCH("*Lat Pulldown*",'Andrew-SESSION'!$B$790:$B$797,0), MATCH("*4th*",'Andrew-SESSION'!$K$7:$T$7,0)),"")</f>
        <v>#N/A</v>
      </c>
      <c r="N534" s="44" t="e">
        <f>INDEX('Andrew-SESSION'!$L$790:$U$797, MATCH("*Lat Pulldown*",'Andrew-SESSION'!$B$790:$B$797,0), MATCH("*4th*",'Andrew-SESSION'!$K$7:$T$7,0))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 t="e">
        <f>IF($A$530='Andrew-SESSION'!$A$790,INDEX('Andrew-SESSION'!$K$790:$T$797, MATCH("*Squat*",'Andrew-SESSION'!$B$790:$B$797,0), MATCH("*5th*",'Andrew-SESSION'!$K$7:$T$7,0)),"")</f>
        <v>#N/A</v>
      </c>
      <c r="D535" s="132" t="e">
        <f>INDEX('Andrew-SESSION'!L$790:U$797, MATCH("*Squat*",'Andrew-SESSION'!$B$790:$B$797,0), MATCH("*5th*",'Andrew-SESSION'!K$7:T$7,0))</f>
        <v>#N/A</v>
      </c>
      <c r="E535" s="131" t="e">
        <f>IF($A$530='Andrew-SESSION'!$A$790,INDEX('Andrew-SESSION'!$K$790:$T$797, MATCH("*Deadlift*",'Andrew-SESSION'!$B$790:$B$797,0), MATCH("*5th*",'Andrew-SESSION'!$K$7:$T$7,0)),"")</f>
        <v>#N/A</v>
      </c>
      <c r="F535" s="131" t="e">
        <f>INDEX('Andrew-SESSION'!$L$790:$U$797, MATCH("*Deadlift*",'Andrew-SESSION'!$B$790:$B$797,0), MATCH("*5th*",'Andrew-SESSION'!$K$7:$T$7,0))</f>
        <v>#N/A</v>
      </c>
      <c r="G535" s="131" t="e">
        <f>IF($A$530='Andrew-SESSION'!$A$790,INDEX('Andrew-SESSION'!$K$790:$T$797, MATCH("*Bench Press*",'Andrew-SESSION'!$B$790:$B$797,0), MATCH("*5th*",'Andrew-SESSION'!$K$7:$T$7,0)),"")</f>
        <v>#N/A</v>
      </c>
      <c r="H535" s="131" t="e">
        <f>INDEX('Andrew-SESSION'!$L$790:$U$797, MATCH("*Bench Press*",'Andrew-SESSION'!$B$790:$B$797,0), MATCH("*5th*",'Andrew-SESSION'!$K$7:$T$7,0))</f>
        <v>#N/A</v>
      </c>
      <c r="I535" s="132" t="e">
        <f>IF($A$530='Andrew-SESSION'!$A$790,INDEX('Andrew-SESSION'!$K$790:$T$797, MATCH("*Military*",'Andrew-SESSION'!$B$790:$B$797,0), MATCH("*5th*",'Andrew-SESSION'!$K$7:$T$7,0)),"")</f>
        <v>#N/A</v>
      </c>
      <c r="J535" s="44" t="e">
        <f>INDEX('Andrew-SESSION'!$L$790:$U$797, MATCH("*Military*",'Andrew-SESSION'!$B$790:$B$797,0), MATCH("*5th*",'Andrew-SESSION'!$K$7:$T$7,0))</f>
        <v>#N/A</v>
      </c>
      <c r="K535" s="131" t="e">
        <f>IF($A$530='Andrew-SESSION'!$A$790,INDEX('Andrew-SESSION'!$K$790:$T$797, MATCH("*Clean *",'Andrew-SESSION'!$B$790:$B$797,0), MATCH("*5th*",'Andrew-SESSION'!$K$7:$T$7,0)),"")</f>
        <v>#N/A</v>
      </c>
      <c r="L535" s="44" t="e">
        <f>INDEX('Andrew-SESSION'!$L$790:$U$797, MATCH("*Clean *",'Andrew-SESSION'!$B$790:$B$797,0), MATCH("*5th*",'Andrew-SESSION'!$K$7:$T$7,0))</f>
        <v>#N/A</v>
      </c>
      <c r="M535" s="131" t="e">
        <f>IF($A$530='Andrew-SESSION'!$A$790,INDEX('Andrew-SESSION'!$K$790:$T$797, MATCH("*Lat Pulldown*",'Andrew-SESSION'!$B$790:$B$797,0), MATCH("*5th*",'Andrew-SESSION'!$K$7:$T$7,0)),"")</f>
        <v>#N/A</v>
      </c>
      <c r="N535" s="44" t="e">
        <f>INDEX('Andrew-SESSION'!$L$790:$U$797, MATCH("*Lat Pulldown*",'Andrew-SESSION'!$B$790:$B$797,0), MATCH("*5th*",'Andrew-SESSION'!$K$7:$T$7,0))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'Andrew-SESSION'!A790</f>
        <v>0</v>
      </c>
      <c r="B536" s="116" t="s">
        <v>84</v>
      </c>
      <c r="C536" s="140" t="e">
        <f>MAX(C537:C730)</f>
        <v>#N/A</v>
      </c>
      <c r="D536" s="116" t="e">
        <f t="array" ref="D536">MAX(IF(C537:C730=C536,D537:D730))</f>
        <v>#N/A</v>
      </c>
      <c r="E536" s="137" t="e">
        <f>MAX(E537:E730)</f>
        <v>#N/A</v>
      </c>
      <c r="F536" s="116" t="e">
        <f t="array" ref="F536">MAX(IF(E537:E730=E536,F537:F730))</f>
        <v>#N/A</v>
      </c>
      <c r="G536" s="137" t="e">
        <f>MAX(G537:G730)</f>
        <v>#N/A</v>
      </c>
      <c r="H536" s="116" t="e">
        <f t="array" ref="H536">MAX(IF(G537:G730=G536,H537:H730))</f>
        <v>#N/A</v>
      </c>
      <c r="I536" s="137" t="e">
        <f>MAX(I537:I730)</f>
        <v>#N/A</v>
      </c>
      <c r="J536" s="116" t="e">
        <f t="array" ref="J536">MAX(IF(I537:I730=I536,J537:J730))</f>
        <v>#N/A</v>
      </c>
      <c r="K536" s="137" t="e">
        <f>MAX(K537:K730)</f>
        <v>#N/A</v>
      </c>
      <c r="L536" s="116" t="e">
        <f t="array" ref="L536">MAX(IF(K537:K730=K536,L537:L730))</f>
        <v>#N/A</v>
      </c>
      <c r="M536" s="137" t="e">
        <f>MAX(M537:M730)</f>
        <v>#N/A</v>
      </c>
      <c r="N536" s="117" t="e">
        <f t="array" ref="N536">MAX(IF(M537:M730=M536,N537:N730))</f>
        <v>#N/A</v>
      </c>
      <c r="O536" s="152" t="str">
        <f>IF($A$140='Andrew-SESSION'!$A$718,INDEX('Andrew-SESSION'!$K$718:$T$725, MATCH("*1k Row*",'Andrew-SESSION'!$B$718:$B$725,0), MATCH("*1st*",'Andrew-SESSION'!$K$7:$T$7,0)),"")</f>
        <v/>
      </c>
      <c r="P536" s="152" t="str">
        <f>IF($A$140='Andrew-SESSION'!$A$718,INDEX('Andrew-SESSION'!$K$718:$T$725, MATCH("*HIIT*",'Andrew-SESSION'!$B$718:$B$725,0), MATCH("*1st*",'Andrew-SESSION'!$K$7:$T$7,0)),"")</f>
        <v/>
      </c>
      <c r="Q536" s="119" t="e">
        <f>INDEX('Andrew-SESSION'!$L$718:$U$718, MATCH("*HIIT*",'Andrew-SESSION'!$B$718:$B$718,0), MATCH("*1st*",'Andrew-SESSION'!$K$7:$T$7,0))</f>
        <v>#N/A</v>
      </c>
      <c r="R536" s="119">
        <f>'Andrew-SESSION'!U592</f>
        <v>0</v>
      </c>
      <c r="S536" s="116"/>
      <c r="T536" s="116"/>
      <c r="U536" s="120">
        <f>'Andrew-SESSION'!A800</f>
        <v>0</v>
      </c>
      <c r="V536" s="120">
        <f>'Andrew-SESSION'!A801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IF($A$536='Andrew-SESSION'!$A$799,INDEX('Andrew-SESSION'!$K$799:$T$806, MATCH("*Squat*",'Andrew-SESSION'!$B$799:$B$806,0), MATCH("*1st*",'Andrew-SESSION'!$K$7:$T$7,0)),"")</f>
        <v>#N/A</v>
      </c>
      <c r="D537" s="132" t="e">
        <f>INDEX('Andrew-SESSION'!L$799:U$806, MATCH("*Squat*",'Andrew-SESSION'!$B$799:$B$806,0), MATCH("*1st*",'Andrew-SESSION'!K$7:T$7,0))</f>
        <v>#N/A</v>
      </c>
      <c r="E537" s="131" t="e">
        <f>IF($A$536='Andrew-SESSION'!$A$799,INDEX('Andrew-SESSION'!$K$799:$T$806, MATCH("*Deadlift*",'Andrew-SESSION'!$B$799:$B$806,0), MATCH("*1st*",'Andrew-SESSION'!$K$7:$T$7,0)),"")</f>
        <v>#N/A</v>
      </c>
      <c r="F537" s="131" t="e">
        <f>INDEX('Andrew-SESSION'!$L$799:$U$806, MATCH("*Deadlift*",'Andrew-SESSION'!$B$799:$B$806,0), MATCH("*1st*",'Andrew-SESSION'!$K$7:$T$7,0))</f>
        <v>#N/A</v>
      </c>
      <c r="G537" s="131" t="e">
        <f>IF($A$536='Andrew-SESSION'!$A$799,INDEX('Andrew-SESSION'!$K$799:$T$806, MATCH("*Bench Press*",'Andrew-SESSION'!$B$799:$B$806,0), MATCH("*1st*",'Andrew-SESSION'!$K$7:$T$7,0)),"")</f>
        <v>#N/A</v>
      </c>
      <c r="H537" s="131" t="e">
        <f>INDEX('Andrew-SESSION'!$L$799:$U$806, MATCH("*Bench Press*",'Andrew-SESSION'!$B$799:$B$806,0), MATCH("*1st*",'Andrew-SESSION'!$K$7:$T$7,0))</f>
        <v>#N/A</v>
      </c>
      <c r="I537" s="132" t="e">
        <f>IF($A$536='Andrew-SESSION'!$A$799,INDEX('Andrew-SESSION'!$K$799:$T$806, MATCH("*Military*",'Andrew-SESSION'!$B$799:$B$806,0), MATCH("*1st*",'Andrew-SESSION'!$K$7:$T$7,0)),"")</f>
        <v>#N/A</v>
      </c>
      <c r="J537" s="48" t="e">
        <f>INDEX('Andrew-SESSION'!$L$799:$U$806, MATCH("*Military*",'Andrew-SESSION'!$B$799:$B$806,0), MATCH("*1st*",'Andrew-SESSION'!$K$7:$T$7,0))</f>
        <v>#N/A</v>
      </c>
      <c r="K537" s="131" t="e">
        <f>IF($A$536='Andrew-SESSION'!$A$799,INDEX('Andrew-SESSION'!$K$799:$T$806, MATCH("*Clean *",'Andrew-SESSION'!$B$799:$B$806,0), MATCH("*1st*",'Andrew-SESSION'!$K$7:$T$7,0)),"")</f>
        <v>#N/A</v>
      </c>
      <c r="L537" s="48" t="e">
        <f>INDEX('Andrew-SESSION'!$L$799:$U$806, MATCH("*Clean *",'Andrew-SESSION'!$B$799:$B$806,0), MATCH("*1st*",'Andrew-SESSION'!$K$7:$T$7,0))</f>
        <v>#N/A</v>
      </c>
      <c r="M537" s="131" t="e">
        <f>IF($A$536='Andrew-SESSION'!$A$799,INDEX('Andrew-SESSION'!$K$799:$T$806, MATCH("*Lat Pulldown*",'Andrew-SESSION'!$B$799:$B$806,0), MATCH("*1st*",'Andrew-SESSION'!$K$7:$T$7,0)),"")</f>
        <v>#N/A</v>
      </c>
      <c r="N537" s="48" t="e">
        <f>INDEX('Andrew-SESSION'!$L$799:$U$806, MATCH("*Lat Pulldown*",'Andrew-SESSION'!$B$799:$B$806,0), MATCH("*1st*",'Andrew-SESSION'!$K$7:$T$7,0))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IF($A$536='Andrew-SESSION'!$A$799,INDEX('Andrew-SESSION'!$K$799:$T$806, MATCH("*Squat*",'Andrew-SESSION'!$B$799:$B$806,0), MATCH("*2nd*",'Andrew-SESSION'!$K$7:$T$7,0)),"")</f>
        <v>#N/A</v>
      </c>
      <c r="D538" s="132" t="e">
        <f>INDEX('Andrew-SESSION'!L$799:U$806, MATCH("*Squat*",'Andrew-SESSION'!$B$799:$B$806,0), MATCH("*2nd*",'Andrew-SESSION'!K$7:T$7,0))</f>
        <v>#N/A</v>
      </c>
      <c r="E538" s="131" t="e">
        <f>IF($A$536='Andrew-SESSION'!$A$799,INDEX('Andrew-SESSION'!$K$799:$T$806, MATCH("*Deadlift*",'Andrew-SESSION'!$B$799:$B$806,0), MATCH("*2ND*",'Andrew-SESSION'!$K$7:$T$7,0)),"")</f>
        <v>#N/A</v>
      </c>
      <c r="F538" s="131" t="e">
        <f>INDEX('Andrew-SESSION'!$L$799:$U$806, MATCH("*Deadlift*",'Andrew-SESSION'!$B$799:$B$806,0), MATCH("*2nd*",'Andrew-SESSION'!$K$7:$T$7,0))</f>
        <v>#N/A</v>
      </c>
      <c r="G538" s="131" t="e">
        <f>IF($A$536='Andrew-SESSION'!$A$799,INDEX('Andrew-SESSION'!$K$799:$T$806, MATCH("*Bench Press*",'Andrew-SESSION'!$B$799:$B$806,0), MATCH("*2ND*",'Andrew-SESSION'!$K$7:$T$7,0)),"")</f>
        <v>#N/A</v>
      </c>
      <c r="H538" s="131" t="e">
        <f>INDEX('Andrew-SESSION'!$L$799:$U$806, MATCH("*Bench Press*",'Andrew-SESSION'!$B$799:$B$806,0), MATCH("*2nd*",'Andrew-SESSION'!$K$7:$T$7,0))</f>
        <v>#N/A</v>
      </c>
      <c r="I538" s="132" t="e">
        <f>IF($A$536='Andrew-SESSION'!$A$799,INDEX('Andrew-SESSION'!$K$799:$T$806, MATCH("*Military*",'Andrew-SESSION'!$B$799:$B$806,0), MATCH("*2ND*",'Andrew-SESSION'!$K$7:$T$7,0)),"")</f>
        <v>#N/A</v>
      </c>
      <c r="J538" s="44" t="e">
        <f>INDEX('Andrew-SESSION'!$L$799:$U$806, MATCH("*Military*",'Andrew-SESSION'!$B$799:$B$806,0), MATCH("*2nd*",'Andrew-SESSION'!$K$7:$T$7,0))</f>
        <v>#N/A</v>
      </c>
      <c r="K538" s="131" t="e">
        <f>IF($A$536='Andrew-SESSION'!$A$799,INDEX('Andrew-SESSION'!$K$799:$T$806, MATCH("*Clean *",'Andrew-SESSION'!$B$799:$B$806,0), MATCH("*2ND*",'Andrew-SESSION'!$K$7:$T$7,0)),"")</f>
        <v>#N/A</v>
      </c>
      <c r="L538" s="44" t="e">
        <f>INDEX('Andrew-SESSION'!$L$799:$U$806, MATCH("*Clean *",'Andrew-SESSION'!$B$799:$B$806,0), MATCH("*2nd*",'Andrew-SESSION'!$K$7:$T$7,0))</f>
        <v>#N/A</v>
      </c>
      <c r="M538" s="131" t="e">
        <f>IF($A$536='Andrew-SESSION'!$A$799,INDEX('Andrew-SESSION'!$K$799:$T$806, MATCH("*Lat Pulldown*",'Andrew-SESSION'!$B$799:$B$806,0), MATCH("*2ND*",'Andrew-SESSION'!$K$7:$T$7,0)),"")</f>
        <v>#N/A</v>
      </c>
      <c r="N538" s="44" t="e">
        <f>INDEX('Andrew-SESSION'!$L$799:$U$806, MATCH("*Lat Pulldown*",'Andrew-SESSION'!$B$799:$B$806,0), MATCH("*2nd*",'Andrew-SESSION'!$K$7:$T$7,0))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IF($A$536='Andrew-SESSION'!$A$799,INDEX('Andrew-SESSION'!$K$799:$T$806, MATCH("*Squat*",'Andrew-SESSION'!$B$799:$B$806,0), MATCH("*3rd*",'Andrew-SESSION'!$K$7:$T$7,0)),"")</f>
        <v>#N/A</v>
      </c>
      <c r="D539" s="132" t="e">
        <f>INDEX('Andrew-SESSION'!L$799:U$806, MATCH("*Squat*",'Andrew-SESSION'!$B$799:$B$806,0), MATCH("*3rd*",'Andrew-SESSION'!K$7:T$7,0))</f>
        <v>#N/A</v>
      </c>
      <c r="E539" s="131" t="e">
        <f>IF($A$536='Andrew-SESSION'!$A$799,INDEX('Andrew-SESSION'!$K$799:$T$806, MATCH("*Deadlift*",'Andrew-SESSION'!$B$799:$B$806,0), MATCH("*3rd*",'Andrew-SESSION'!$K$7:$T$7,0)),"")</f>
        <v>#N/A</v>
      </c>
      <c r="F539" s="131" t="e">
        <f>INDEX('Andrew-SESSION'!$L$799:$U$806, MATCH("*Deadlift*",'Andrew-SESSION'!$B$799:$B$806,0), MATCH("*3rd*",'Andrew-SESSION'!$K$7:$T$7,0))</f>
        <v>#N/A</v>
      </c>
      <c r="G539" s="131" t="e">
        <f>IF($A$536='Andrew-SESSION'!$A$799,INDEX('Andrew-SESSION'!$K$799:$T$806, MATCH("*Bench Press*",'Andrew-SESSION'!$B$799:$B$806,0), MATCH("*3rd*",'Andrew-SESSION'!$K$7:$T$7,0)),"")</f>
        <v>#N/A</v>
      </c>
      <c r="H539" s="131" t="e">
        <f>INDEX('Andrew-SESSION'!$L$799:$U$806, MATCH("*Bench Press*",'Andrew-SESSION'!$B$799:$B$806,0), MATCH("*3rd*",'Andrew-SESSION'!$K$7:$T$7,0))</f>
        <v>#N/A</v>
      </c>
      <c r="I539" s="132" t="e">
        <f>IF($A$536='Andrew-SESSION'!$A$799,INDEX('Andrew-SESSION'!$K$799:$T$806, MATCH("*Military*",'Andrew-SESSION'!$B$799:$B$806,0), MATCH("*3rd*",'Andrew-SESSION'!$K$7:$T$7,0)),"")</f>
        <v>#N/A</v>
      </c>
      <c r="J539" s="44" t="e">
        <f>INDEX('Andrew-SESSION'!$L$799:$U$806, MATCH("*Military*",'Andrew-SESSION'!$B$799:$B$806,0), MATCH("*3rd*",'Andrew-SESSION'!$K$7:$T$7,0))</f>
        <v>#N/A</v>
      </c>
      <c r="K539" s="131" t="e">
        <f>IF($A$536='Andrew-SESSION'!$A$799,INDEX('Andrew-SESSION'!$K$799:$T$806, MATCH("*Clean *",'Andrew-SESSION'!$B$799:$B$806,0), MATCH("*3rd*",'Andrew-SESSION'!$K$7:$T$7,0)),"")</f>
        <v>#N/A</v>
      </c>
      <c r="L539" s="44" t="e">
        <f>INDEX('Andrew-SESSION'!$L$799:$U$806, MATCH("*Clean *",'Andrew-SESSION'!$B$799:$B$806,0), MATCH("*3rd*",'Andrew-SESSION'!$K$7:$T$7,0))</f>
        <v>#N/A</v>
      </c>
      <c r="M539" s="131" t="e">
        <f>IF($A$536='Andrew-SESSION'!$A$799,INDEX('Andrew-SESSION'!$K$799:$T$806, MATCH("*Lat Pulldown*",'Andrew-SESSION'!$B$799:$B$806,0), MATCH("*3rd*",'Andrew-SESSION'!$K$7:$T$7,0)),"")</f>
        <v>#N/A</v>
      </c>
      <c r="N539" s="44" t="e">
        <f>INDEX('Andrew-SESSION'!$L$799:$U$806, MATCH("*Lat Pulldown*",'Andrew-SESSION'!$B$799:$B$806,0), MATCH("*3rd*",'Andrew-SESSION'!$K$7:$T$7,0))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IF($A$536='Andrew-SESSION'!$A$799,INDEX('Andrew-SESSION'!$K$799:$T$806, MATCH("*Squat*",'Andrew-SESSION'!$B$799:$B$806,0), MATCH("*4th*",'Andrew-SESSION'!$K$7:$T$7,0)),"")</f>
        <v>#N/A</v>
      </c>
      <c r="D540" s="132" t="e">
        <f>INDEX('Andrew-SESSION'!L$799:U$806, MATCH("*Squat*",'Andrew-SESSION'!$B$799:$B$806,0), MATCH("*4th*",'Andrew-SESSION'!K$7:T$7,0))</f>
        <v>#N/A</v>
      </c>
      <c r="E540" s="131" t="e">
        <f>IF($A$536='Andrew-SESSION'!$A$799,INDEX('Andrew-SESSION'!$K$799:$T$806, MATCH("*Deadlift*",'Andrew-SESSION'!$B$799:$B$806,0), MATCH("*4th*",'Andrew-SESSION'!$K$7:$T$7,0)),"")</f>
        <v>#N/A</v>
      </c>
      <c r="F540" s="131" t="e">
        <f>INDEX('Andrew-SESSION'!$L$799:$U$806, MATCH("*Deadlift*",'Andrew-SESSION'!$B$799:$B$806,0), MATCH("*4th*",'Andrew-SESSION'!$K$7:$T$7,0))</f>
        <v>#N/A</v>
      </c>
      <c r="G540" s="131" t="e">
        <f>IF($A$536='Andrew-SESSION'!$A$799,INDEX('Andrew-SESSION'!$K$799:$T$806, MATCH("*Bench Press*",'Andrew-SESSION'!$B$799:$B$806,0), MATCH("*4th*",'Andrew-SESSION'!$K$7:$T$7,0)),"")</f>
        <v>#N/A</v>
      </c>
      <c r="H540" s="131" t="e">
        <f>INDEX('Andrew-SESSION'!$L$799:$U$806, MATCH("*Bench Press*",'Andrew-SESSION'!$B$799:$B$806,0), MATCH("*4th*",'Andrew-SESSION'!$K$7:$T$7,0))</f>
        <v>#N/A</v>
      </c>
      <c r="I540" s="132" t="e">
        <f>IF($A$536='Andrew-SESSION'!$A$799,INDEX('Andrew-SESSION'!$K$799:$T$806, MATCH("*Military*",'Andrew-SESSION'!$B$799:$B$806,0), MATCH("*4th*",'Andrew-SESSION'!$K$7:$T$7,0)),"")</f>
        <v>#N/A</v>
      </c>
      <c r="J540" s="44" t="e">
        <f>INDEX('Andrew-SESSION'!$L$799:$U$806, MATCH("*Military*",'Andrew-SESSION'!$B$799:$B$806,0), MATCH("*4th*",'Andrew-SESSION'!$K$7:$T$7,0))</f>
        <v>#N/A</v>
      </c>
      <c r="K540" s="131" t="e">
        <f>IF($A$536='Andrew-SESSION'!$A$799,INDEX('Andrew-SESSION'!$K$799:$T$806, MATCH("*Clean *",'Andrew-SESSION'!$B$799:$B$806,0), MATCH("*4th*",'Andrew-SESSION'!$K$7:$T$7,0)),"")</f>
        <v>#N/A</v>
      </c>
      <c r="L540" s="44" t="e">
        <f>INDEX('Andrew-SESSION'!$L$799:$U$806, MATCH("*Clean *",'Andrew-SESSION'!$B$799:$B$806,0), MATCH("*4th*",'Andrew-SESSION'!$K$7:$T$7,0))</f>
        <v>#N/A</v>
      </c>
      <c r="M540" s="131" t="e">
        <f>IF($A$536='Andrew-SESSION'!$A$799,INDEX('Andrew-SESSION'!$K$799:$T$806, MATCH("*Lat Pulldown*",'Andrew-SESSION'!$B$799:$B$806,0), MATCH("*4th*",'Andrew-SESSION'!$K$7:$T$7,0)),"")</f>
        <v>#N/A</v>
      </c>
      <c r="N540" s="44" t="e">
        <f>INDEX('Andrew-SESSION'!$L$799:$U$806, MATCH("*Lat Pulldown*",'Andrew-SESSION'!$B$799:$B$806,0), MATCH("*4th*",'Andrew-SESSION'!$K$7:$T$7,0))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IF($A$536='Andrew-SESSION'!$A$799,INDEX('Andrew-SESSION'!$K$799:$T$806, MATCH("*Squat*",'Andrew-SESSION'!$B$799:$B$806,0), MATCH("*5th*",'Andrew-SESSION'!$K$7:$T$7,0)),"")</f>
        <v>#N/A</v>
      </c>
      <c r="D541" s="132" t="e">
        <f>INDEX('Andrew-SESSION'!L$799:U$806, MATCH("*Squat*",'Andrew-SESSION'!$B$799:$B$806,0), MATCH("*5th*",'Andrew-SESSION'!K$7:T$7,0))</f>
        <v>#N/A</v>
      </c>
      <c r="E541" s="131" t="e">
        <f>IF($A$536='Andrew-SESSION'!$A$799,INDEX('Andrew-SESSION'!$K$799:$T$806, MATCH("*Deadlift*",'Andrew-SESSION'!$B$799:$B$806,0), MATCH("*5th*",'Andrew-SESSION'!$K$7:$T$7,0)),"")</f>
        <v>#N/A</v>
      </c>
      <c r="F541" s="131" t="e">
        <f>INDEX('Andrew-SESSION'!$L$799:$U$806, MATCH("*Deadlift*",'Andrew-SESSION'!$B$799:$B$806,0), MATCH("*5th*",'Andrew-SESSION'!$K$7:$T$7,0))</f>
        <v>#N/A</v>
      </c>
      <c r="G541" s="131" t="e">
        <f>IF($A$536='Andrew-SESSION'!$A$799,INDEX('Andrew-SESSION'!$K$799:$T$806, MATCH("*Bench Press*",'Andrew-SESSION'!$B$799:$B$806,0), MATCH("*5th*",'Andrew-SESSION'!$K$7:$T$7,0)),"")</f>
        <v>#N/A</v>
      </c>
      <c r="H541" s="131" t="e">
        <f>INDEX('Andrew-SESSION'!$L$799:$U$806, MATCH("*Bench Press*",'Andrew-SESSION'!$B$799:$B$806,0), MATCH("*5th*",'Andrew-SESSION'!$K$7:$T$7,0))</f>
        <v>#N/A</v>
      </c>
      <c r="I541" s="132" t="e">
        <f>IF($A$536='Andrew-SESSION'!$A$799,INDEX('Andrew-SESSION'!$K$799:$T$806, MATCH("*Military*",'Andrew-SESSION'!$B$799:$B$806,0), MATCH("*5th*",'Andrew-SESSION'!$K$7:$T$7,0)),"")</f>
        <v>#N/A</v>
      </c>
      <c r="J541" s="44" t="e">
        <f>INDEX('Andrew-SESSION'!$L$799:$U$806, MATCH("*Military*",'Andrew-SESSION'!$B$799:$B$806,0), MATCH("*5th*",'Andrew-SESSION'!$K$7:$T$7,0))</f>
        <v>#N/A</v>
      </c>
      <c r="K541" s="131" t="e">
        <f>IF($A$536='Andrew-SESSION'!$A$799,INDEX('Andrew-SESSION'!$K$799:$T$806, MATCH("*Clean *",'Andrew-SESSION'!$B$799:$B$806,0), MATCH("*5th*",'Andrew-SESSION'!$K$7:$T$7,0)),"")</f>
        <v>#N/A</v>
      </c>
      <c r="L541" s="44" t="e">
        <f>INDEX('Andrew-SESSION'!$L$799:$U$806, MATCH("*Clean *",'Andrew-SESSION'!$B$799:$B$806,0), MATCH("*5th*",'Andrew-SESSION'!$K$7:$T$7,0))</f>
        <v>#N/A</v>
      </c>
      <c r="M541" s="131" t="e">
        <f>IF($A$536='Andrew-SESSION'!$A$799,INDEX('Andrew-SESSION'!$K$799:$T$806, MATCH("*Lat Pulldown*",'Andrew-SESSION'!$B$799:$B$806,0), MATCH("*5th*",'Andrew-SESSION'!$K$7:$T$7,0)),"")</f>
        <v>#N/A</v>
      </c>
      <c r="N541" s="44" t="e">
        <f>INDEX('Andrew-SESSION'!$L$799:$U$806, MATCH("*Lat Pulldown*",'Andrew-SESSION'!$B$799:$B$806,0), MATCH("*5th*",'Andrew-SESSION'!$K$7:$T$7,0))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'Andrew-SESSION'!A799</f>
        <v>0</v>
      </c>
      <c r="B542" s="116" t="s">
        <v>84</v>
      </c>
      <c r="C542" s="117" t="e">
        <f>MAX(C543:C547)</f>
        <v>#N/A</v>
      </c>
      <c r="D542" s="116" t="e">
        <f t="array" ref="D542">MAX(IF(C543:C547=C542,D543:D547))</f>
        <v>#N/A</v>
      </c>
      <c r="E542" s="116" t="e">
        <f>MAX(E543:E547)</f>
        <v>#N/A</v>
      </c>
      <c r="F542" s="116" t="e">
        <f t="array" ref="F542">MAX(IF(E543:E547=E542,F543:F547))</f>
        <v>#N/A</v>
      </c>
      <c r="G542" s="116" t="e">
        <f>MAX(G543:G547)</f>
        <v>#N/A</v>
      </c>
      <c r="H542" s="116" t="e">
        <f t="array" ref="H542">MAX(IF(G543:G547=G542,H543:H547))</f>
        <v>#N/A</v>
      </c>
      <c r="I542" s="116" t="e">
        <f>MAX(I543:I547)</f>
        <v>#N/A</v>
      </c>
      <c r="J542" s="116" t="e">
        <f t="array" ref="J542">MAX(IF(I543:I547=I542,J543:J547))</f>
        <v>#N/A</v>
      </c>
      <c r="K542" s="116" t="e">
        <f>MAX(K543:K547)</f>
        <v>#N/A</v>
      </c>
      <c r="L542" s="116" t="e">
        <f t="array" ref="L542">MAX(IF(K543:K547=K542,L543:L547))</f>
        <v>#N/A</v>
      </c>
      <c r="M542" s="116" t="e">
        <f>MAX(M543:M547)</f>
        <v>#N/A</v>
      </c>
      <c r="N542" s="117" t="e">
        <f t="array" ref="N542">MAX(IF(M543:M547=M542,N543:N547))</f>
        <v>#N/A</v>
      </c>
      <c r="O542" s="152" t="str">
        <f>IF($A$140='Andrew-SESSION'!$A$727,INDEX('Andrew-SESSION'!$K$727:$T$734, MATCH("*1k Row*",'Andrew-SESSION'!$B$727:$B$734,0), MATCH("*1st*",'Andrew-SESSION'!$K$7:$T$7,0)),"")</f>
        <v/>
      </c>
      <c r="P542" s="152" t="str">
        <f>IF($A$140='Andrew-SESSION'!$A$727,INDEX('Andrew-SESSION'!$K$727:$T$734, MATCH("*HIIT*",'Andrew-SESSION'!$B$727:$B$734,0), MATCH("*1st*",'Andrew-SESSION'!$K$7:$T$7,0)),"")</f>
        <v/>
      </c>
      <c r="Q542" s="119" t="e">
        <f>INDEX('Andrew-SESSION'!$L$727:$U$727, MATCH("*HIIT*",'Andrew-SESSION'!$B$727:$B$727,0), MATCH("*1st*",'Andrew-SESSION'!$K$7:$T$7,0))</f>
        <v>#N/A</v>
      </c>
      <c r="R542" s="119">
        <f>'Andrew-SESSION'!U598</f>
        <v>0</v>
      </c>
      <c r="S542" s="116"/>
      <c r="T542" s="116"/>
      <c r="U542" s="120">
        <f>'Andrew-SESSION'!A827</f>
        <v>0</v>
      </c>
      <c r="V542" s="120">
        <f>'Andrew-SESSION'!A828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 t="e">
        <f>IF($A$542='Andrew-SESSION'!$A$826,INDEX('Andrew-SESSION'!$K$826:$T$833, MATCH("*Squat*",'Andrew-SESSION'!$B$826:$B$833,0), MATCH("*1st*",'Andrew-SESSION'!$K$7:$T$7,0)),"")</f>
        <v>#N/A</v>
      </c>
      <c r="D543" s="132" t="e">
        <f>INDEX('Andrew-SESSION'!L$826:U$833, MATCH("*Squat*",'Andrew-SESSION'!$B$826:$B$833,0), MATCH("*1st*",'Andrew-SESSION'!K$7:T$7,0))</f>
        <v>#N/A</v>
      </c>
      <c r="E543" s="131" t="e">
        <f>IF($A$542='Andrew-SESSION'!$A$826,INDEX('Andrew-SESSION'!$K$826:$T$833, MATCH("*Deadlift*",'Andrew-SESSION'!$B$826:$B$833,0), MATCH("*1st*",'Andrew-SESSION'!$K$7:$T$7,0)),"")</f>
        <v>#N/A</v>
      </c>
      <c r="F543" s="131" t="e">
        <f>INDEX('Andrew-SESSION'!$L$826:$U$833, MATCH("*Deadlift*",'Andrew-SESSION'!$B$826:$B$833,0), MATCH("*1st*",'Andrew-SESSION'!$K$7:$T$7,0))</f>
        <v>#N/A</v>
      </c>
      <c r="G543" s="131" t="e">
        <f>IF($A$542='Andrew-SESSION'!$A$826,INDEX('Andrew-SESSION'!$K$826:$T$833, MATCH("*Bench Press*",'Andrew-SESSION'!$B$826:$B$833,0), MATCH("*1st*",'Andrew-SESSION'!$K$7:$T$7,0)),"")</f>
        <v>#N/A</v>
      </c>
      <c r="H543" s="131" t="e">
        <f>INDEX('Andrew-SESSION'!$L$826:$U$833, MATCH("*Bench Press*",'Andrew-SESSION'!$B$826:$B$833,0), MATCH("*1st*",'Andrew-SESSION'!$K$7:$T$7,0))</f>
        <v>#N/A</v>
      </c>
      <c r="I543" s="132" t="e">
        <f>IF($A$542='Andrew-SESSION'!$A$826,INDEX('Andrew-SESSION'!$K$826:$T$833, MATCH("*Military*",'Andrew-SESSION'!$B$826:$B$833,0), MATCH("*1st*",'Andrew-SESSION'!$K$7:$T$7,0)),"")</f>
        <v>#N/A</v>
      </c>
      <c r="J543" s="48" t="e">
        <f>INDEX('Andrew-SESSION'!$L$826:$U$833, MATCH("*Military*",'Andrew-SESSION'!$B$826:$B$833,0), MATCH("*1st*",'Andrew-SESSION'!$K$7:$T$7,0))</f>
        <v>#N/A</v>
      </c>
      <c r="K543" s="131" t="e">
        <f>IF($A$542='Andrew-SESSION'!$A$826,INDEX('Andrew-SESSION'!$K$826:$T$833, MATCH("*Clean *",'Andrew-SESSION'!$B$826:$B$833,0), MATCH("*1st*",'Andrew-SESSION'!$K$7:$T$7,0)),"")</f>
        <v>#N/A</v>
      </c>
      <c r="L543" s="48" t="e">
        <f>INDEX('Andrew-SESSION'!$L$826:$U$833, MATCH("*Clean *",'Andrew-SESSION'!$B$826:$B$833,0), MATCH("*1st*",'Andrew-SESSION'!$K$7:$T$7,0))</f>
        <v>#N/A</v>
      </c>
      <c r="M543" s="131" t="e">
        <f>IF($A$542='Andrew-SESSION'!$A$826,INDEX('Andrew-SESSION'!$K$826:$T$833, MATCH("*Lat Pulldown*",'Andrew-SESSION'!$B$826:$B$833,0), MATCH("*1st*",'Andrew-SESSION'!$K$7:$T$7,0)),"")</f>
        <v>#N/A</v>
      </c>
      <c r="N543" s="48" t="e">
        <f>INDEX('Andrew-SESSION'!$L$826:$U$833, MATCH("*Lat Pulldown*",'Andrew-SESSION'!$B$826:$B$833,0), MATCH("*1st*",'Andrew-SESSION'!$K$7:$T$7,0))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 t="e">
        <f>IF($A$542='Andrew-SESSION'!$A$826,INDEX('Andrew-SESSION'!$K$826:$T$833, MATCH("*Squat*",'Andrew-SESSION'!$B$826:$B$833,0), MATCH("*2nd*",'Andrew-SESSION'!$K$7:$T$7,0)),"")</f>
        <v>#N/A</v>
      </c>
      <c r="D544" s="132" t="e">
        <f>INDEX('Andrew-SESSION'!L$826:U$833, MATCH("*Squat*",'Andrew-SESSION'!$B$826:$B$833,0), MATCH("*2nd*",'Andrew-SESSION'!K$7:T$7,0))</f>
        <v>#N/A</v>
      </c>
      <c r="E544" s="131" t="e">
        <f>IF($A$542='Andrew-SESSION'!$A$826,INDEX('Andrew-SESSION'!$K$826:$T$833, MATCH("*Deadlift*",'Andrew-SESSION'!$B$826:$B$833,0), MATCH("*2ND*",'Andrew-SESSION'!$K$7:$T$7,0)),"")</f>
        <v>#N/A</v>
      </c>
      <c r="F544" s="131" t="e">
        <f>INDEX('Andrew-SESSION'!$L$826:$U$833, MATCH("*Deadlift*",'Andrew-SESSION'!$B$826:$B$833,0), MATCH("*2nd*",'Andrew-SESSION'!$K$7:$T$7,0))</f>
        <v>#N/A</v>
      </c>
      <c r="G544" s="131" t="e">
        <f>IF($A$542='Andrew-SESSION'!$A$826,INDEX('Andrew-SESSION'!$K$826:$T$833, MATCH("*Bench Press*",'Andrew-SESSION'!$B$826:$B$833,0), MATCH("*2ND*",'Andrew-SESSION'!$K$7:$T$7,0)),"")</f>
        <v>#N/A</v>
      </c>
      <c r="H544" s="131" t="e">
        <f>INDEX('Andrew-SESSION'!$L$826:$U$833, MATCH("*Bench Press*",'Andrew-SESSION'!$B$826:$B$833,0), MATCH("*2nd*",'Andrew-SESSION'!$K$7:$T$7,0))</f>
        <v>#N/A</v>
      </c>
      <c r="I544" s="132" t="e">
        <f>IF($A$542='Andrew-SESSION'!$A$826,INDEX('Andrew-SESSION'!$K$826:$T$833, MATCH("*Military*",'Andrew-SESSION'!$B$826:$B$833,0), MATCH("*2ND*",'Andrew-SESSION'!$K$7:$T$7,0)),"")</f>
        <v>#N/A</v>
      </c>
      <c r="J544" s="44" t="e">
        <f>INDEX('Andrew-SESSION'!$L$826:$U$833, MATCH("*Military*",'Andrew-SESSION'!$B$826:$B$833,0), MATCH("*2nd*",'Andrew-SESSION'!$K$7:$T$7,0))</f>
        <v>#N/A</v>
      </c>
      <c r="K544" s="131" t="e">
        <f>IF($A$542='Andrew-SESSION'!$A$826,INDEX('Andrew-SESSION'!$K$826:$T$833, MATCH("*Clean *",'Andrew-SESSION'!$B$826:$B$833,0), MATCH("*2ND*",'Andrew-SESSION'!$K$7:$T$7,0)),"")</f>
        <v>#N/A</v>
      </c>
      <c r="L544" s="44" t="e">
        <f>INDEX('Andrew-SESSION'!$L$826:$U$833, MATCH("*Clean *",'Andrew-SESSION'!$B$826:$B$833,0), MATCH("*2nd*",'Andrew-SESSION'!$K$7:$T$7,0))</f>
        <v>#N/A</v>
      </c>
      <c r="M544" s="131" t="e">
        <f>IF($A$542='Andrew-SESSION'!$A$826,INDEX('Andrew-SESSION'!$K$826:$T$833, MATCH("*Lat Pulldown*",'Andrew-SESSION'!$B$826:$B$833,0), MATCH("*2ND*",'Andrew-SESSION'!$K$7:$T$7,0)),"")</f>
        <v>#N/A</v>
      </c>
      <c r="N544" s="44" t="e">
        <f>INDEX('Andrew-SESSION'!$L$826:$U$833, MATCH("*Lat Pulldown*",'Andrew-SESSION'!$B$826:$B$833,0), MATCH("*2nd*",'Andrew-SESSION'!$K$7:$T$7,0))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 t="e">
        <f>IF($A$542='Andrew-SESSION'!$A$826,INDEX('Andrew-SESSION'!$K$826:$T$833, MATCH("*Squat*",'Andrew-SESSION'!$B$826:$B$833,0), MATCH("*3rd*",'Andrew-SESSION'!$K$7:$T$7,0)),"")</f>
        <v>#N/A</v>
      </c>
      <c r="D545" s="132" t="e">
        <f>INDEX('Andrew-SESSION'!L$826:U$833, MATCH("*Squat*",'Andrew-SESSION'!$B$826:$B$833,0), MATCH("*3rd*",'Andrew-SESSION'!K$7:T$7,0))</f>
        <v>#N/A</v>
      </c>
      <c r="E545" s="131" t="e">
        <f>IF($A$542='Andrew-SESSION'!$A$826,INDEX('Andrew-SESSION'!$K$826:$T$833, MATCH("*Deadlift*",'Andrew-SESSION'!$B$826:$B$833,0), MATCH("*3rd*",'Andrew-SESSION'!$K$7:$T$7,0)),"")</f>
        <v>#N/A</v>
      </c>
      <c r="F545" s="131" t="e">
        <f>INDEX('Andrew-SESSION'!$L$826:$U$833, MATCH("*Deadlift*",'Andrew-SESSION'!$B$826:$B$833,0), MATCH("*3rd*",'Andrew-SESSION'!$K$7:$T$7,0))</f>
        <v>#N/A</v>
      </c>
      <c r="G545" s="131" t="e">
        <f>IF($A$542='Andrew-SESSION'!$A$826,INDEX('Andrew-SESSION'!$K$826:$T$833, MATCH("*Bench Press*",'Andrew-SESSION'!$B$826:$B$833,0), MATCH("*3rd*",'Andrew-SESSION'!$K$7:$T$7,0)),"")</f>
        <v>#N/A</v>
      </c>
      <c r="H545" s="131" t="e">
        <f>INDEX('Andrew-SESSION'!$L$826:$U$833, MATCH("*Bench Press*",'Andrew-SESSION'!$B$826:$B$833,0), MATCH("*3rd*",'Andrew-SESSION'!$K$7:$T$7,0))</f>
        <v>#N/A</v>
      </c>
      <c r="I545" s="132" t="e">
        <f>IF($A$542='Andrew-SESSION'!$A$826,INDEX('Andrew-SESSION'!$K$826:$T$833, MATCH("*Military*",'Andrew-SESSION'!$B$826:$B$833,0), MATCH("*3rd*",'Andrew-SESSION'!$K$7:$T$7,0)),"")</f>
        <v>#N/A</v>
      </c>
      <c r="J545" s="44" t="e">
        <f>INDEX('Andrew-SESSION'!$L$826:$U$833, MATCH("*Military*",'Andrew-SESSION'!$B$826:$B$833,0), MATCH("*3rd*",'Andrew-SESSION'!$K$7:$T$7,0))</f>
        <v>#N/A</v>
      </c>
      <c r="K545" s="131" t="e">
        <f>IF($A$542='Andrew-SESSION'!$A$826,INDEX('Andrew-SESSION'!$K$826:$T$833, MATCH("*Clean *",'Andrew-SESSION'!$B$826:$B$833,0), MATCH("*3rd*",'Andrew-SESSION'!$K$7:$T$7,0)),"")</f>
        <v>#N/A</v>
      </c>
      <c r="L545" s="44" t="e">
        <f>INDEX('Andrew-SESSION'!$L$826:$U$833, MATCH("*Clean *",'Andrew-SESSION'!$B$826:$B$833,0), MATCH("*3rd*",'Andrew-SESSION'!$K$7:$T$7,0))</f>
        <v>#N/A</v>
      </c>
      <c r="M545" s="131" t="e">
        <f>IF($A$542='Andrew-SESSION'!$A$826,INDEX('Andrew-SESSION'!$K$826:$T$833, MATCH("*Lat Pulldown*",'Andrew-SESSION'!$B$826:$B$833,0), MATCH("*3rd*",'Andrew-SESSION'!$K$7:$T$7,0)),"")</f>
        <v>#N/A</v>
      </c>
      <c r="N545" s="44" t="e">
        <f>INDEX('Andrew-SESSION'!$L$826:$U$833, MATCH("*Lat Pulldown*",'Andrew-SESSION'!$B$826:$B$833,0), MATCH("*3rd*",'Andrew-SESSION'!$K$7:$T$7,0))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 t="e">
        <f>IF($A$542='Andrew-SESSION'!$A$826,INDEX('Andrew-SESSION'!$K$826:$T$833, MATCH("*Squat*",'Andrew-SESSION'!$B$826:$B$833,0), MATCH("*4th*",'Andrew-SESSION'!$K$7:$T$7,0)),"")</f>
        <v>#N/A</v>
      </c>
      <c r="D546" s="132" t="e">
        <f>INDEX('Andrew-SESSION'!L$826:U$833, MATCH("*Squat*",'Andrew-SESSION'!$B$826:$B$833,0), MATCH("*4th*",'Andrew-SESSION'!K$7:T$7,0))</f>
        <v>#N/A</v>
      </c>
      <c r="E546" s="131" t="e">
        <f>IF($A$542='Andrew-SESSION'!$A$826,INDEX('Andrew-SESSION'!$K$826:$T$833, MATCH("*Deadlift*",'Andrew-SESSION'!$B$826:$B$833,0), MATCH("*4th*",'Andrew-SESSION'!$K$7:$T$7,0)),"")</f>
        <v>#N/A</v>
      </c>
      <c r="F546" s="131" t="e">
        <f>INDEX('Andrew-SESSION'!$L$826:$U$833, MATCH("*Deadlift*",'Andrew-SESSION'!$B$826:$B$833,0), MATCH("*4th*",'Andrew-SESSION'!$K$7:$T$7,0))</f>
        <v>#N/A</v>
      </c>
      <c r="G546" s="131" t="e">
        <f>IF($A$542='Andrew-SESSION'!$A$826,INDEX('Andrew-SESSION'!$K$826:$T$833, MATCH("*Bench Press*",'Andrew-SESSION'!$B$826:$B$833,0), MATCH("*4th*",'Andrew-SESSION'!$K$7:$T$7,0)),"")</f>
        <v>#N/A</v>
      </c>
      <c r="H546" s="131" t="e">
        <f>INDEX('Andrew-SESSION'!$L$826:$U$833, MATCH("*Bench Press*",'Andrew-SESSION'!$B$826:$B$833,0), MATCH("*4th*",'Andrew-SESSION'!$K$7:$T$7,0))</f>
        <v>#N/A</v>
      </c>
      <c r="I546" s="132" t="e">
        <f>IF($A$542='Andrew-SESSION'!$A$826,INDEX('Andrew-SESSION'!$K$826:$T$833, MATCH("*Military*",'Andrew-SESSION'!$B$826:$B$833,0), MATCH("*4th*",'Andrew-SESSION'!$K$7:$T$7,0)),"")</f>
        <v>#N/A</v>
      </c>
      <c r="J546" s="44" t="e">
        <f>INDEX('Andrew-SESSION'!$L$826:$U$833, MATCH("*Military*",'Andrew-SESSION'!$B$826:$B$833,0), MATCH("*4th*",'Andrew-SESSION'!$K$7:$T$7,0))</f>
        <v>#N/A</v>
      </c>
      <c r="K546" s="131" t="e">
        <f>IF($A$542='Andrew-SESSION'!$A$826,INDEX('Andrew-SESSION'!$K$826:$T$833, MATCH("*Clean *",'Andrew-SESSION'!$B$826:$B$833,0), MATCH("*4th*",'Andrew-SESSION'!$K$7:$T$7,0)),"")</f>
        <v>#N/A</v>
      </c>
      <c r="L546" s="44" t="e">
        <f>INDEX('Andrew-SESSION'!$L$826:$U$833, MATCH("*Clean *",'Andrew-SESSION'!$B$826:$B$833,0), MATCH("*4th*",'Andrew-SESSION'!$K$7:$T$7,0))</f>
        <v>#N/A</v>
      </c>
      <c r="M546" s="131" t="e">
        <f>IF($A$542='Andrew-SESSION'!$A$826,INDEX('Andrew-SESSION'!$K$826:$T$833, MATCH("*Lat Pulldown*",'Andrew-SESSION'!$B$826:$B$833,0), MATCH("*4th*",'Andrew-SESSION'!$K$7:$T$7,0)),"")</f>
        <v>#N/A</v>
      </c>
      <c r="N546" s="44" t="e">
        <f>INDEX('Andrew-SESSION'!$L$826:$U$833, MATCH("*Lat Pulldown*",'Andrew-SESSION'!$B$826:$B$833,0), MATCH("*4th*",'Andrew-SESSION'!$K$7:$T$7,0))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 t="e">
        <f>IF($A$542='Andrew-SESSION'!$A$826,INDEX('Andrew-SESSION'!$K$826:$T$833, MATCH("*Squat*",'Andrew-SESSION'!$B$826:$B$833,0), MATCH("*5th*",'Andrew-SESSION'!$K$7:$T$7,0)),"")</f>
        <v>#N/A</v>
      </c>
      <c r="D547" s="132" t="e">
        <f>INDEX('Andrew-SESSION'!L$826:U$833, MATCH("*Squat*",'Andrew-SESSION'!$B$826:$B$833,0), MATCH("*5th*",'Andrew-SESSION'!K$7:T$7,0))</f>
        <v>#N/A</v>
      </c>
      <c r="E547" s="131" t="e">
        <f>IF($A$542='Andrew-SESSION'!$A$826,INDEX('Andrew-SESSION'!$K$826:$T$833, MATCH("*Deadlift*",'Andrew-SESSION'!$B$826:$B$833,0), MATCH("*5th*",'Andrew-SESSION'!$K$7:$T$7,0)),"")</f>
        <v>#N/A</v>
      </c>
      <c r="F547" s="131" t="e">
        <f>INDEX('Andrew-SESSION'!$L$826:$U$833, MATCH("*Deadlift*",'Andrew-SESSION'!$B$826:$B$833,0), MATCH("*5th*",'Andrew-SESSION'!$K$7:$T$7,0))</f>
        <v>#N/A</v>
      </c>
      <c r="G547" s="131" t="e">
        <f>IF($A$542='Andrew-SESSION'!$A$826,INDEX('Andrew-SESSION'!$K$826:$T$833, MATCH("*Bench Press*",'Andrew-SESSION'!$B$826:$B$833,0), MATCH("*5th*",'Andrew-SESSION'!$K$7:$T$7,0)),"")</f>
        <v>#N/A</v>
      </c>
      <c r="H547" s="131" t="e">
        <f>INDEX('Andrew-SESSION'!$L$826:$U$833, MATCH("*Bench Press*",'Andrew-SESSION'!$B$826:$B$833,0), MATCH("*5th*",'Andrew-SESSION'!$K$7:$T$7,0))</f>
        <v>#N/A</v>
      </c>
      <c r="I547" s="132" t="e">
        <f>IF($A$542='Andrew-SESSION'!$A$826,INDEX('Andrew-SESSION'!$K$826:$T$833, MATCH("*Military*",'Andrew-SESSION'!$B$826:$B$833,0), MATCH("*5th*",'Andrew-SESSION'!$K$7:$T$7,0)),"")</f>
        <v>#N/A</v>
      </c>
      <c r="J547" s="44" t="e">
        <f>INDEX('Andrew-SESSION'!$L$826:$U$833, MATCH("*Military*",'Andrew-SESSION'!$B$826:$B$833,0), MATCH("*5th*",'Andrew-SESSION'!$K$7:$T$7,0))</f>
        <v>#N/A</v>
      </c>
      <c r="K547" s="131" t="e">
        <f>IF($A$542='Andrew-SESSION'!$A$826,INDEX('Andrew-SESSION'!$K$826:$T$833, MATCH("*Clean *",'Andrew-SESSION'!$B$826:$B$833,0), MATCH("*5th*",'Andrew-SESSION'!$K$7:$T$7,0)),"")</f>
        <v>#N/A</v>
      </c>
      <c r="L547" s="44" t="e">
        <f>INDEX('Andrew-SESSION'!$L$826:$U$833, MATCH("*Clean *",'Andrew-SESSION'!$B$826:$B$833,0), MATCH("*5th*",'Andrew-SESSION'!$K$7:$T$7,0))</f>
        <v>#N/A</v>
      </c>
      <c r="M547" s="131" t="e">
        <f>IF($A$542='Andrew-SESSION'!$A$826,INDEX('Andrew-SESSION'!$K$826:$T$833, MATCH("*Lat Pulldown*",'Andrew-SESSION'!$B$826:$B$833,0), MATCH("*5th*",'Andrew-SESSION'!$K$7:$T$7,0)),"")</f>
        <v>#N/A</v>
      </c>
      <c r="N547" s="44" t="e">
        <f>INDEX('Andrew-SESSION'!$L$826:$U$833, MATCH("*Lat Pulldown*",'Andrew-SESSION'!$B$826:$B$833,0), MATCH("*5th*",'Andrew-SESSION'!$K$7:$T$7,0))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'Andrew-SESSION'!A835</f>
        <v>0</v>
      </c>
      <c r="B548" s="116" t="s">
        <v>84</v>
      </c>
      <c r="C548" s="117" t="e">
        <f>MAX(C549:C553)</f>
        <v>#N/A</v>
      </c>
      <c r="D548" s="116" t="e">
        <f t="array" ref="D548">MAX(IF(C549:C553=C755,D549:D553))</f>
        <v>#N/A</v>
      </c>
      <c r="E548" s="116" t="e">
        <f>MAX(E549:E553)</f>
        <v>#N/A</v>
      </c>
      <c r="F548" s="116" t="e">
        <f t="array" ref="F548">MAX(IF(E549:E553=E755,F549:F553))</f>
        <v>#N/A</v>
      </c>
      <c r="G548" s="116" t="e">
        <f>MAX(G549:G553)</f>
        <v>#N/A</v>
      </c>
      <c r="H548" s="116" t="e">
        <f t="array" ref="H548">MAX(IF(G549:G553=G755,H549:H553))</f>
        <v>#N/A</v>
      </c>
      <c r="I548" s="116" t="e">
        <f>MAX(I549:I553)</f>
        <v>#N/A</v>
      </c>
      <c r="J548" s="116" t="e">
        <f t="array" ref="J548">MAX(IF(I549:I553=I755,J549:J553))</f>
        <v>#N/A</v>
      </c>
      <c r="K548" s="116" t="e">
        <f>MAX(K549:K553)</f>
        <v>#N/A</v>
      </c>
      <c r="L548" s="116" t="e">
        <f t="array" ref="L548">MAX(IF(K549:K553=K755,L549:L553))</f>
        <v>#N/A</v>
      </c>
      <c r="M548" s="116" t="e">
        <f>MAX(M549:M553)</f>
        <v>#N/A</v>
      </c>
      <c r="N548" s="117" t="e">
        <f t="array" ref="N548">MAX(IF(M549:M553=M755,N549:N553))</f>
        <v>#N/A</v>
      </c>
      <c r="O548" s="152" t="str">
        <f>IF($A$140='Andrew-SESSION'!$A$736,INDEX('Andrew-SESSION'!$K$736:$T$743, MATCH("*1k Row*",'Andrew-SESSION'!$B$736:$B$743,0), MATCH("*1st*",'Andrew-SESSION'!$K$7:$T$7,0)),"")</f>
        <v/>
      </c>
      <c r="P548" s="152" t="str">
        <f>IF($A$140='Andrew-SESSION'!$A$736,INDEX('Andrew-SESSION'!$K$736:$T$743, MATCH("*HIIT*",'Andrew-SESSION'!$B$736:$B$743,0), MATCH("*1st*",'Andrew-SESSION'!$K$7:$T$7,0)),"")</f>
        <v/>
      </c>
      <c r="Q548" s="119" t="e">
        <f>INDEX('Andrew-SESSION'!$L$736:$U$736, MATCH("*HIIT*",'Andrew-SESSION'!$B$736:$B$736,0), MATCH("*1st*",'Andrew-SESSION'!$K$7:$T$7,0))</f>
        <v>#N/A</v>
      </c>
      <c r="R548" s="119">
        <f>'Andrew-SESSION'!U604</f>
        <v>0</v>
      </c>
      <c r="S548" s="116"/>
      <c r="T548" s="116"/>
      <c r="U548" s="120">
        <f>'Andrew-SESSION'!A836</f>
        <v>0</v>
      </c>
      <c r="V548" s="120">
        <f>'Andrew-SESSION'!A837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 t="e">
        <f>IF($A$548='Andrew-SESSION'!$A$835,INDEX('Andrew-SESSION'!$K$835:$T$842, MATCH("*Squat*",'Andrew-SESSION'!$B$835:$B$842,0), MATCH("*1st*",'Andrew-SESSION'!$K$7:$T$7,0)),"")</f>
        <v>#N/A</v>
      </c>
      <c r="D549" s="132" t="e">
        <f>INDEX('Andrew-SESSION'!L$835:U$842, MATCH("*Squat*",'Andrew-SESSION'!$B$835:$B$842,0), MATCH("*1st*",'Andrew-SESSION'!K$7:T$7,0))</f>
        <v>#N/A</v>
      </c>
      <c r="E549" s="131" t="e">
        <f>IF($A$548='Andrew-SESSION'!$A$835,INDEX('Andrew-SESSION'!$K$835:$T$842, MATCH("*Deadlift*",'Andrew-SESSION'!$B$835:$B$842,0), MATCH("*1st*",'Andrew-SESSION'!$K$7:$T$7,0)),"")</f>
        <v>#N/A</v>
      </c>
      <c r="F549" s="131" t="e">
        <f>INDEX('Andrew-SESSION'!$L$835:$U$842, MATCH("*Deadlift*",'Andrew-SESSION'!$B$835:$B$842,0), MATCH("*1st*",'Andrew-SESSION'!$K$7:$T$7,0))</f>
        <v>#N/A</v>
      </c>
      <c r="G549" s="131" t="e">
        <f>IF($A$548='Andrew-SESSION'!$A$835,INDEX('Andrew-SESSION'!$K$835:$T$842, MATCH("*Bench Press*",'Andrew-SESSION'!$B$835:$B$842,0), MATCH("*1st*",'Andrew-SESSION'!$K$7:$T$7,0)),"")</f>
        <v>#N/A</v>
      </c>
      <c r="H549" s="131" t="e">
        <f>INDEX('Andrew-SESSION'!$L$835:$U$842, MATCH("*Bench Press*",'Andrew-SESSION'!$B$835:$B$842,0), MATCH("*1st*",'Andrew-SESSION'!$K$7:$T$7,0))</f>
        <v>#N/A</v>
      </c>
      <c r="I549" s="132" t="e">
        <f>IF($A$548='Andrew-SESSION'!$A$835,INDEX('Andrew-SESSION'!$K$835:$T$842, MATCH("*Military*",'Andrew-SESSION'!$B$835:$B$842,0), MATCH("*1st*",'Andrew-SESSION'!$K$7:$T$7,0)),"")</f>
        <v>#N/A</v>
      </c>
      <c r="J549" s="48" t="e">
        <f>INDEX('Andrew-SESSION'!$L$835:$U$842, MATCH("*Military*",'Andrew-SESSION'!$B$835:$B$842,0), MATCH("*1st*",'Andrew-SESSION'!$K$7:$T$7,0))</f>
        <v>#N/A</v>
      </c>
      <c r="K549" s="131" t="e">
        <f>IF($A$548='Andrew-SESSION'!$A$835,INDEX('Andrew-SESSION'!$K$835:$T$842, MATCH("*Clean *",'Andrew-SESSION'!$B$835:$B$842,0), MATCH("*1st*",'Andrew-SESSION'!$K$7:$T$7,0)),"")</f>
        <v>#N/A</v>
      </c>
      <c r="L549" s="48" t="e">
        <f>INDEX('Andrew-SESSION'!$L$835:$U$842, MATCH("*Clean *",'Andrew-SESSION'!$B$835:$B$842,0), MATCH("*1st*",'Andrew-SESSION'!$K$7:$T$7,0))</f>
        <v>#N/A</v>
      </c>
      <c r="M549" s="131" t="e">
        <f>IF($A$548='Andrew-SESSION'!$A$835,INDEX('Andrew-SESSION'!$K$835:$T$842, MATCH("*Lat Pulldown*",'Andrew-SESSION'!$B$835:$B$842,0), MATCH("*1st*",'Andrew-SESSION'!$K$7:$T$7,0)),"")</f>
        <v>#N/A</v>
      </c>
      <c r="N549" s="48" t="e">
        <f>INDEX('Andrew-SESSION'!$L$835:$U$842, MATCH("*Lat Pulldown*",'Andrew-SESSION'!$B$835:$B$842,0), MATCH("*1st*",'Andrew-SESSION'!$K$7:$T$7,0))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 t="e">
        <f>IF($A$548='Andrew-SESSION'!$A$835,INDEX('Andrew-SESSION'!$K$835:$T$842, MATCH("*Squat*",'Andrew-SESSION'!$B$835:$B$842,0), MATCH("*2nd*",'Andrew-SESSION'!$K$7:$T$7,0)),"")</f>
        <v>#N/A</v>
      </c>
      <c r="D550" s="132" t="e">
        <f>INDEX('Andrew-SESSION'!L$835:U$842, MATCH("*Squat*",'Andrew-SESSION'!$B$835:$B$842,0), MATCH("*2nd*",'Andrew-SESSION'!K$7:T$7,0))</f>
        <v>#N/A</v>
      </c>
      <c r="E550" s="131" t="e">
        <f>IF($A$548='Andrew-SESSION'!$A$835,INDEX('Andrew-SESSION'!$K$835:$T$842, MATCH("*Deadlift*",'Andrew-SESSION'!$B$835:$B$842,0), MATCH("*2ND*",'Andrew-SESSION'!$K$7:$T$7,0)),"")</f>
        <v>#N/A</v>
      </c>
      <c r="F550" s="131" t="e">
        <f>INDEX('Andrew-SESSION'!$L$835:$U$842, MATCH("*Deadlift*",'Andrew-SESSION'!$B$835:$B$842,0), MATCH("*2nd*",'Andrew-SESSION'!$K$7:$T$7,0))</f>
        <v>#N/A</v>
      </c>
      <c r="G550" s="131" t="e">
        <f>IF($A$548='Andrew-SESSION'!$A$835,INDEX('Andrew-SESSION'!$K$835:$T$842, MATCH("*Bench Press*",'Andrew-SESSION'!$B$835:$B$842,0), MATCH("*2ND*",'Andrew-SESSION'!$K$7:$T$7,0)),"")</f>
        <v>#N/A</v>
      </c>
      <c r="H550" s="131" t="e">
        <f>INDEX('Andrew-SESSION'!$L$835:$U$842, MATCH("*Bench Press*",'Andrew-SESSION'!$B$835:$B$842,0), MATCH("*2nd*",'Andrew-SESSION'!$K$7:$T$7,0))</f>
        <v>#N/A</v>
      </c>
      <c r="I550" s="132" t="e">
        <f>IF($A$548='Andrew-SESSION'!$A$835,INDEX('Andrew-SESSION'!$K$835:$T$842, MATCH("*Military*",'Andrew-SESSION'!$B$835:$B$842,0), MATCH("*2ND*",'Andrew-SESSION'!$K$7:$T$7,0)),"")</f>
        <v>#N/A</v>
      </c>
      <c r="J550" s="44" t="e">
        <f>INDEX('Andrew-SESSION'!$L$835:$U$842, MATCH("*Military*",'Andrew-SESSION'!$B$835:$B$842,0), MATCH("*2nd*",'Andrew-SESSION'!$K$7:$T$7,0))</f>
        <v>#N/A</v>
      </c>
      <c r="K550" s="131" t="e">
        <f>IF($A$548='Andrew-SESSION'!$A$835,INDEX('Andrew-SESSION'!$K$835:$T$842, MATCH("*Clean *",'Andrew-SESSION'!$B$835:$B$842,0), MATCH("*2ND*",'Andrew-SESSION'!$K$7:$T$7,0)),"")</f>
        <v>#N/A</v>
      </c>
      <c r="L550" s="44" t="e">
        <f>INDEX('Andrew-SESSION'!$L$835:$U$842, MATCH("*Clean *",'Andrew-SESSION'!$B$835:$B$842,0), MATCH("*2nd*",'Andrew-SESSION'!$K$7:$T$7,0))</f>
        <v>#N/A</v>
      </c>
      <c r="M550" s="131" t="e">
        <f>IF($A$548='Andrew-SESSION'!$A$835,INDEX('Andrew-SESSION'!$K$835:$T$842, MATCH("*Lat Pulldown*",'Andrew-SESSION'!$B$835:$B$842,0), MATCH("*2ND*",'Andrew-SESSION'!$K$7:$T$7,0)),"")</f>
        <v>#N/A</v>
      </c>
      <c r="N550" s="44" t="e">
        <f>INDEX('Andrew-SESSION'!$L$835:$U$842, MATCH("*Lat Pulldown*",'Andrew-SESSION'!$B$835:$B$842,0), MATCH("*2nd*",'Andrew-SESSION'!$K$7:$T$7,0))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 t="e">
        <f>IF($A$548='Andrew-SESSION'!$A$835,INDEX('Andrew-SESSION'!$K$835:$T$842, MATCH("*Squat*",'Andrew-SESSION'!$B$835:$B$842,0), MATCH("*3rd*",'Andrew-SESSION'!$K$7:$T$7,0)),"")</f>
        <v>#N/A</v>
      </c>
      <c r="D551" s="132" t="e">
        <f>INDEX('Andrew-SESSION'!L$835:U$842, MATCH("*Squat*",'Andrew-SESSION'!$B$835:$B$842,0), MATCH("*3rd*",'Andrew-SESSION'!K$7:T$7,0))</f>
        <v>#N/A</v>
      </c>
      <c r="E551" s="131" t="e">
        <f>IF($A$548='Andrew-SESSION'!$A$835,INDEX('Andrew-SESSION'!$K$835:$T$842, MATCH("*Deadlift*",'Andrew-SESSION'!$B$835:$B$842,0), MATCH("*3rd*",'Andrew-SESSION'!$K$7:$T$7,0)),"")</f>
        <v>#N/A</v>
      </c>
      <c r="F551" s="131" t="e">
        <f>INDEX('Andrew-SESSION'!$L$835:$U$842, MATCH("*Deadlift*",'Andrew-SESSION'!$B$835:$B$842,0), MATCH("*3rd*",'Andrew-SESSION'!$K$7:$T$7,0))</f>
        <v>#N/A</v>
      </c>
      <c r="G551" s="131" t="e">
        <f>IF($A$548='Andrew-SESSION'!$A$835,INDEX('Andrew-SESSION'!$K$835:$T$842, MATCH("*Bench Press*",'Andrew-SESSION'!$B$835:$B$842,0), MATCH("*3rd*",'Andrew-SESSION'!$K$7:$T$7,0)),"")</f>
        <v>#N/A</v>
      </c>
      <c r="H551" s="131" t="e">
        <f>INDEX('Andrew-SESSION'!$L$835:$U$842, MATCH("*Bench Press*",'Andrew-SESSION'!$B$835:$B$842,0), MATCH("*3rd*",'Andrew-SESSION'!$K$7:$T$7,0))</f>
        <v>#N/A</v>
      </c>
      <c r="I551" s="132" t="e">
        <f>IF($A$548='Andrew-SESSION'!$A$835,INDEX('Andrew-SESSION'!$K$835:$T$842, MATCH("*Military*",'Andrew-SESSION'!$B$835:$B$842,0), MATCH("*3rd*",'Andrew-SESSION'!$K$7:$T$7,0)),"")</f>
        <v>#N/A</v>
      </c>
      <c r="J551" s="44" t="e">
        <f>INDEX('Andrew-SESSION'!$L$835:$U$842, MATCH("*Military*",'Andrew-SESSION'!$B$835:$B$842,0), MATCH("*3rd*",'Andrew-SESSION'!$K$7:$T$7,0))</f>
        <v>#N/A</v>
      </c>
      <c r="K551" s="131" t="e">
        <f>IF($A$548='Andrew-SESSION'!$A$835,INDEX('Andrew-SESSION'!$K$835:$T$842, MATCH("*Clean *",'Andrew-SESSION'!$B$835:$B$842,0), MATCH("*3rd*",'Andrew-SESSION'!$K$7:$T$7,0)),"")</f>
        <v>#N/A</v>
      </c>
      <c r="L551" s="44" t="e">
        <f>INDEX('Andrew-SESSION'!$L$835:$U$842, MATCH("*Clean *",'Andrew-SESSION'!$B$835:$B$842,0), MATCH("*3rd*",'Andrew-SESSION'!$K$7:$T$7,0))</f>
        <v>#N/A</v>
      </c>
      <c r="M551" s="131" t="e">
        <f>IF($A$548='Andrew-SESSION'!$A$835,INDEX('Andrew-SESSION'!$K$835:$T$842, MATCH("*Lat Pulldown*",'Andrew-SESSION'!$B$835:$B$842,0), MATCH("*3rd*",'Andrew-SESSION'!$K$7:$T$7,0)),"")</f>
        <v>#N/A</v>
      </c>
      <c r="N551" s="44" t="e">
        <f>INDEX('Andrew-SESSION'!$L$835:$U$842, MATCH("*Lat Pulldown*",'Andrew-SESSION'!$B$835:$B$842,0), MATCH("*3rd*",'Andrew-SESSION'!$K$7:$T$7,0))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 t="e">
        <f>IF($A$548='Andrew-SESSION'!$A$835,INDEX('Andrew-SESSION'!$K$835:$T$842, MATCH("*Squat*",'Andrew-SESSION'!$B$835:$B$842,0), MATCH("*4th*",'Andrew-SESSION'!$K$7:$T$7,0)),"")</f>
        <v>#N/A</v>
      </c>
      <c r="D552" s="132" t="e">
        <f>INDEX('Andrew-SESSION'!L$835:U$842, MATCH("*Squat*",'Andrew-SESSION'!$B$835:$B$842,0), MATCH("*4th*",'Andrew-SESSION'!K$7:T$7,0))</f>
        <v>#N/A</v>
      </c>
      <c r="E552" s="131" t="e">
        <f>IF($A$548='Andrew-SESSION'!$A$835,INDEX('Andrew-SESSION'!$K$835:$T$842, MATCH("*Deadlift*",'Andrew-SESSION'!$B$835:$B$842,0), MATCH("*4th*",'Andrew-SESSION'!$K$7:$T$7,0)),"")</f>
        <v>#N/A</v>
      </c>
      <c r="F552" s="131" t="e">
        <f>INDEX('Andrew-SESSION'!$L$835:$U$842, MATCH("*Deadlift*",'Andrew-SESSION'!$B$835:$B$842,0), MATCH("*4th*",'Andrew-SESSION'!$K$7:$T$7,0))</f>
        <v>#N/A</v>
      </c>
      <c r="G552" s="131" t="e">
        <f>IF($A$548='Andrew-SESSION'!$A$835,INDEX('Andrew-SESSION'!$K$835:$T$842, MATCH("*Bench Press*",'Andrew-SESSION'!$B$835:$B$842,0), MATCH("*4th*",'Andrew-SESSION'!$K$7:$T$7,0)),"")</f>
        <v>#N/A</v>
      </c>
      <c r="H552" s="131" t="e">
        <f>INDEX('Andrew-SESSION'!$L$835:$U$842, MATCH("*Bench Press*",'Andrew-SESSION'!$B$835:$B$842,0), MATCH("*4th*",'Andrew-SESSION'!$K$7:$T$7,0))</f>
        <v>#N/A</v>
      </c>
      <c r="I552" s="132" t="e">
        <f>IF($A$548='Andrew-SESSION'!$A$835,INDEX('Andrew-SESSION'!$K$835:$T$842, MATCH("*Military*",'Andrew-SESSION'!$B$835:$B$842,0), MATCH("*4th*",'Andrew-SESSION'!$K$7:$T$7,0)),"")</f>
        <v>#N/A</v>
      </c>
      <c r="J552" s="44" t="e">
        <f>INDEX('Andrew-SESSION'!$L$835:$U$842, MATCH("*Military*",'Andrew-SESSION'!$B$835:$B$842,0), MATCH("*4th*",'Andrew-SESSION'!$K$7:$T$7,0))</f>
        <v>#N/A</v>
      </c>
      <c r="K552" s="131" t="e">
        <f>IF($A$548='Andrew-SESSION'!$A$835,INDEX('Andrew-SESSION'!$K$835:$T$842, MATCH("*Clean *",'Andrew-SESSION'!$B$835:$B$842,0), MATCH("*4th*",'Andrew-SESSION'!$K$7:$T$7,0)),"")</f>
        <v>#N/A</v>
      </c>
      <c r="L552" s="44" t="e">
        <f>INDEX('Andrew-SESSION'!$L$835:$U$842, MATCH("*Clean *",'Andrew-SESSION'!$B$835:$B$842,0), MATCH("*4th*",'Andrew-SESSION'!$K$7:$T$7,0))</f>
        <v>#N/A</v>
      </c>
      <c r="M552" s="131" t="e">
        <f>IF($A$548='Andrew-SESSION'!$A$835,INDEX('Andrew-SESSION'!$K$835:$T$842, MATCH("*Lat Pulldown*",'Andrew-SESSION'!$B$835:$B$842,0), MATCH("*4th*",'Andrew-SESSION'!$K$7:$T$7,0)),"")</f>
        <v>#N/A</v>
      </c>
      <c r="N552" s="44" t="e">
        <f>INDEX('Andrew-SESSION'!$L$835:$U$842, MATCH("*Lat Pulldown*",'Andrew-SESSION'!$B$835:$B$842,0), MATCH("*4th*",'Andrew-SESSION'!$K$7:$T$7,0))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 t="e">
        <f>IF($A$548='Andrew-SESSION'!$A$835,INDEX('Andrew-SESSION'!$K$835:$T$842, MATCH("*Squat*",'Andrew-SESSION'!$B$835:$B$842,0), MATCH("*5th*",'Andrew-SESSION'!$K$7:$T$7,0)),"")</f>
        <v>#N/A</v>
      </c>
      <c r="D553" s="132" t="e">
        <f>INDEX('Andrew-SESSION'!L$835:U$842, MATCH("*Squat*",'Andrew-SESSION'!$B$835:$B$842,0), MATCH("*5th*",'Andrew-SESSION'!K$7:T$7,0))</f>
        <v>#N/A</v>
      </c>
      <c r="E553" s="131" t="e">
        <f>IF($A$548='Andrew-SESSION'!$A$835,INDEX('Andrew-SESSION'!$K$835:$T$842, MATCH("*Deadlift*",'Andrew-SESSION'!$B$835:$B$842,0), MATCH("*5th*",'Andrew-SESSION'!$K$7:$T$7,0)),"")</f>
        <v>#N/A</v>
      </c>
      <c r="F553" s="131" t="e">
        <f>INDEX('Andrew-SESSION'!$L$835:$U$842, MATCH("*Deadlift*",'Andrew-SESSION'!$B$835:$B$842,0), MATCH("*5th*",'Andrew-SESSION'!$K$7:$T$7,0))</f>
        <v>#N/A</v>
      </c>
      <c r="G553" s="131" t="e">
        <f>IF($A$548='Andrew-SESSION'!$A$835,INDEX('Andrew-SESSION'!$K$835:$T$842, MATCH("*Bench Press*",'Andrew-SESSION'!$B$835:$B$842,0), MATCH("*5th*",'Andrew-SESSION'!$K$7:$T$7,0)),"")</f>
        <v>#N/A</v>
      </c>
      <c r="H553" s="131" t="e">
        <f>INDEX('Andrew-SESSION'!$L$835:$U$842, MATCH("*Bench Press*",'Andrew-SESSION'!$B$835:$B$842,0), MATCH("*5th*",'Andrew-SESSION'!$K$7:$T$7,0))</f>
        <v>#N/A</v>
      </c>
      <c r="I553" s="132" t="e">
        <f>IF($A$548='Andrew-SESSION'!$A$835,INDEX('Andrew-SESSION'!$K$835:$T$842, MATCH("*Military*",'Andrew-SESSION'!$B$835:$B$842,0), MATCH("*5th*",'Andrew-SESSION'!$K$7:$T$7,0)),"")</f>
        <v>#N/A</v>
      </c>
      <c r="J553" s="44" t="e">
        <f>INDEX('Andrew-SESSION'!$L$835:$U$842, MATCH("*Military*",'Andrew-SESSION'!$B$835:$B$842,0), MATCH("*5th*",'Andrew-SESSION'!$K$7:$T$7,0))</f>
        <v>#N/A</v>
      </c>
      <c r="K553" s="131" t="e">
        <f>IF($A$548='Andrew-SESSION'!$A$835,INDEX('Andrew-SESSION'!$K$835:$T$842, MATCH("*Clean *",'Andrew-SESSION'!$B$835:$B$842,0), MATCH("*5th*",'Andrew-SESSION'!$K$7:$T$7,0)),"")</f>
        <v>#N/A</v>
      </c>
      <c r="L553" s="44" t="e">
        <f>INDEX('Andrew-SESSION'!$L$835:$U$842, MATCH("*Clean *",'Andrew-SESSION'!$B$835:$B$842,0), MATCH("*5th*",'Andrew-SESSION'!$K$7:$T$7,0))</f>
        <v>#N/A</v>
      </c>
      <c r="M553" s="131" t="e">
        <f>IF($A$548='Andrew-SESSION'!$A$835,INDEX('Andrew-SESSION'!$K$835:$T$842, MATCH("*Lat Pulldown*",'Andrew-SESSION'!$B$835:$B$842,0), MATCH("*5th*",'Andrew-SESSION'!$K$7:$T$7,0)),"")</f>
        <v>#N/A</v>
      </c>
      <c r="N553" s="44" t="e">
        <f>INDEX('Andrew-SESSION'!$L$835:$U$842, MATCH("*Lat Pulldown*",'Andrew-SESSION'!$B$835:$B$842,0), MATCH("*5th*",'Andrew-SESSION'!$K$7:$T$7,0))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'Andrew-SESSION'!A844</f>
        <v>0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str">
        <f>IF($A$140='Andrew-SESSION'!$A$736,INDEX('Andrew-SESSION'!$K$736:$T$743, MATCH("*1k Row*",'Andrew-SESSION'!$B$736:$B$743,0), MATCH("*1st*",'Andrew-SESSION'!$K$7:$T$7,0)),"")</f>
        <v/>
      </c>
      <c r="P554" s="152" t="str">
        <f>IF($A$140='Andrew-SESSION'!$A$736,INDEX('Andrew-SESSION'!$K$736:$T$743, MATCH("*HIIT*",'Andrew-SESSION'!$B$736:$B$743,0), MATCH("*1st*",'Andrew-SESSION'!$K$7:$T$7,0)),"")</f>
        <v/>
      </c>
      <c r="Q554" s="119" t="e">
        <f>INDEX('Andrew-SESSION'!$L$736:$U$736, MATCH("*HIIT*",'Andrew-SESSION'!$B$736:$B$736,0), MATCH("*1st*",'Andrew-SESSION'!$K$7:$T$7,0))</f>
        <v>#N/A</v>
      </c>
      <c r="R554" s="119">
        <f>'Andrew-SESSION'!U610</f>
        <v>0</v>
      </c>
      <c r="S554" s="116"/>
      <c r="T554" s="116"/>
      <c r="U554" s="120">
        <f>'Andrew-SESSION'!A845</f>
        <v>0</v>
      </c>
      <c r="V554" s="120">
        <f>'Andrew-SESSION'!A846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IF($A$554='Andrew-SESSION'!$A$844,INDEX('Andrew-SESSION'!$K$844:$T$851, MATCH("*Squat*",'Andrew-SESSION'!$B$844:$B$851,0), MATCH("*1st*",'Andrew-SESSION'!$K$7:$T$7,0)),"")</f>
        <v>#N/A</v>
      </c>
      <c r="D555" s="132" t="e">
        <f>INDEX('Andrew-SESSION'!L$844:U$851, MATCH("*Squat*",'Andrew-SESSION'!$B$844:$B$851,0), MATCH("*1st*",'Andrew-SESSION'!K$7:T$7,0))</f>
        <v>#N/A</v>
      </c>
      <c r="E555" s="131" t="e">
        <f>IF($A$554='Andrew-SESSION'!$A$844,INDEX('Andrew-SESSION'!$K$844:$T$851, MATCH("*Deadlift*",'Andrew-SESSION'!$B$844:$B$851,0), MATCH("*1st*",'Andrew-SESSION'!$K$7:$T$7,0)),"")</f>
        <v>#N/A</v>
      </c>
      <c r="F555" s="131" t="e">
        <f>INDEX('Andrew-SESSION'!$L$844:$U$851, MATCH("*Deadlift*",'Andrew-SESSION'!$B$844:$B$851,0), MATCH("*1st*",'Andrew-SESSION'!$K$7:$T$7,0))</f>
        <v>#N/A</v>
      </c>
      <c r="G555" s="131" t="e">
        <f>IF($A$554='Andrew-SESSION'!$A$844,INDEX('Andrew-SESSION'!$K$844:$T$851, MATCH("*Bench Press*",'Andrew-SESSION'!$B$844:$B$851,0), MATCH("*1st*",'Andrew-SESSION'!$K$7:$T$7,0)),"")</f>
        <v>#N/A</v>
      </c>
      <c r="H555" s="131" t="e">
        <f>INDEX('Andrew-SESSION'!$L$844:$U$851, MATCH("*Bench Press*",'Andrew-SESSION'!$B$844:$B$851,0), MATCH("*1st*",'Andrew-SESSION'!$K$7:$T$7,0))</f>
        <v>#N/A</v>
      </c>
      <c r="I555" s="132" t="e">
        <f>IF($A$554='Andrew-SESSION'!$A$844,INDEX('Andrew-SESSION'!$K$844:$T$851, MATCH("*Military*",'Andrew-SESSION'!$B$844:$B$851,0), MATCH("*1st*",'Andrew-SESSION'!$K$7:$T$7,0)),"")</f>
        <v>#N/A</v>
      </c>
      <c r="J555" s="48" t="e">
        <f>INDEX('Andrew-SESSION'!$L$844:$U$851, MATCH("*Military*",'Andrew-SESSION'!$B$844:$B$851,0), MATCH("*1st*",'Andrew-SESSION'!$K$7:$T$7,0))</f>
        <v>#N/A</v>
      </c>
      <c r="K555" s="131" t="e">
        <f>IF($A$554='Andrew-SESSION'!$A$844,INDEX('Andrew-SESSION'!$K$844:$T$851, MATCH("*Clean *",'Andrew-SESSION'!$B$844:$B$851,0), MATCH("*1st*",'Andrew-SESSION'!$K$7:$T$7,0)),"")</f>
        <v>#N/A</v>
      </c>
      <c r="L555" s="48" t="e">
        <f>INDEX('Andrew-SESSION'!$L$844:$U$851, MATCH("*Clean *",'Andrew-SESSION'!$B$844:$B$851,0), MATCH("*1st*",'Andrew-SESSION'!$K$7:$T$7,0))</f>
        <v>#N/A</v>
      </c>
      <c r="M555" s="131" t="e">
        <f>IF($A$554='Andrew-SESSION'!$A$844,INDEX('Andrew-SESSION'!$K$844:$T$851, MATCH("*Lat Pulldown*",'Andrew-SESSION'!$B$844:$B$851,0), MATCH("*1st*",'Andrew-SESSION'!$K$7:$T$7,0)),"")</f>
        <v>#N/A</v>
      </c>
      <c r="N555" s="48" t="e">
        <f>INDEX('Andrew-SESSION'!$L$844:$U$851, MATCH("*Lat Pulldown*",'Andrew-SESSION'!$B$844:$B$851,0), MATCH("*1st*",'Andrew-SESSION'!$K$7:$T$7,0))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IF($A$554='Andrew-SESSION'!$A$844,INDEX('Andrew-SESSION'!$K$844:$T$851, MATCH("*Squat*",'Andrew-SESSION'!$B$844:$B$851,0), MATCH("*2nd*",'Andrew-SESSION'!$K$7:$T$7,0)),"")</f>
        <v>#N/A</v>
      </c>
      <c r="D556" s="132" t="e">
        <f>INDEX('Andrew-SESSION'!L$844:U$851, MATCH("*Squat*",'Andrew-SESSION'!$B$844:$B$851,0), MATCH("*2nd*",'Andrew-SESSION'!K$7:T$7,0))</f>
        <v>#N/A</v>
      </c>
      <c r="E556" s="131" t="e">
        <f>IF($A$554='Andrew-SESSION'!$A$844,INDEX('Andrew-SESSION'!$K$844:$T$851, MATCH("*Deadlift*",'Andrew-SESSION'!$B$844:$B$851,0), MATCH("*2ND*",'Andrew-SESSION'!$K$7:$T$7,0)),"")</f>
        <v>#N/A</v>
      </c>
      <c r="F556" s="131" t="e">
        <f>INDEX('Andrew-SESSION'!$L$844:$U$851, MATCH("*Deadlift*",'Andrew-SESSION'!$B$844:$B$851,0), MATCH("*2nd*",'Andrew-SESSION'!$K$7:$T$7,0))</f>
        <v>#N/A</v>
      </c>
      <c r="G556" s="131" t="e">
        <f>IF($A$554='Andrew-SESSION'!$A$844,INDEX('Andrew-SESSION'!$K$844:$T$851, MATCH("*Bench Press*",'Andrew-SESSION'!$B$844:$B$851,0), MATCH("*2ND*",'Andrew-SESSION'!$K$7:$T$7,0)),"")</f>
        <v>#N/A</v>
      </c>
      <c r="H556" s="131" t="e">
        <f>INDEX('Andrew-SESSION'!$L$844:$U$851, MATCH("*Bench Press*",'Andrew-SESSION'!$B$844:$B$851,0), MATCH("*2nd*",'Andrew-SESSION'!$K$7:$T$7,0))</f>
        <v>#N/A</v>
      </c>
      <c r="I556" s="132" t="e">
        <f>IF($A$554='Andrew-SESSION'!$A$844,INDEX('Andrew-SESSION'!$K$844:$T$851, MATCH("*Military*",'Andrew-SESSION'!$B$844:$B$851,0), MATCH("*2ND*",'Andrew-SESSION'!$K$7:$T$7,0)),"")</f>
        <v>#N/A</v>
      </c>
      <c r="J556" s="44" t="e">
        <f>INDEX('Andrew-SESSION'!$L$844:$U$851, MATCH("*Military*",'Andrew-SESSION'!$B$844:$B$851,0), MATCH("*2nd*",'Andrew-SESSION'!$K$7:$T$7,0))</f>
        <v>#N/A</v>
      </c>
      <c r="K556" s="131" t="e">
        <f>IF($A$554='Andrew-SESSION'!$A$844,INDEX('Andrew-SESSION'!$K$844:$T$851, MATCH("*Clean *",'Andrew-SESSION'!$B$844:$B$851,0), MATCH("*2ND*",'Andrew-SESSION'!$K$7:$T$7,0)),"")</f>
        <v>#N/A</v>
      </c>
      <c r="L556" s="44" t="e">
        <f>INDEX('Andrew-SESSION'!$L$844:$U$851, MATCH("*Clean *",'Andrew-SESSION'!$B$844:$B$851,0), MATCH("*2nd*",'Andrew-SESSION'!$K$7:$T$7,0))</f>
        <v>#N/A</v>
      </c>
      <c r="M556" s="131" t="e">
        <f>IF($A$554='Andrew-SESSION'!$A$844,INDEX('Andrew-SESSION'!$K$844:$T$851, MATCH("*Lat Pulldown*",'Andrew-SESSION'!$B$844:$B$851,0), MATCH("*2ND*",'Andrew-SESSION'!$K$7:$T$7,0)),"")</f>
        <v>#N/A</v>
      </c>
      <c r="N556" s="44" t="e">
        <f>INDEX('Andrew-SESSION'!$L$844:$U$851, MATCH("*Lat Pulldown*",'Andrew-SESSION'!$B$844:$B$851,0), MATCH("*2nd*",'Andrew-SESSION'!$K$7:$T$7,0))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IF($A$554='Andrew-SESSION'!$A$844,INDEX('Andrew-SESSION'!$K$844:$T$851, MATCH("*Squat*",'Andrew-SESSION'!$B$844:$B$851,0), MATCH("*3rd*",'Andrew-SESSION'!$K$7:$T$7,0)),"")</f>
        <v>#N/A</v>
      </c>
      <c r="D557" s="132" t="e">
        <f>INDEX('Andrew-SESSION'!L$844:U$851, MATCH("*Squat*",'Andrew-SESSION'!$B$844:$B$851,0), MATCH("*3rd*",'Andrew-SESSION'!K$7:T$7,0))</f>
        <v>#N/A</v>
      </c>
      <c r="E557" s="131" t="e">
        <f>IF($A$554='Andrew-SESSION'!$A$844,INDEX('Andrew-SESSION'!$K$844:$T$851, MATCH("*Deadlift*",'Andrew-SESSION'!$B$844:$B$851,0), MATCH("*3rd*",'Andrew-SESSION'!$K$7:$T$7,0)),"")</f>
        <v>#N/A</v>
      </c>
      <c r="F557" s="131" t="e">
        <f>INDEX('Andrew-SESSION'!$L$844:$U$851, MATCH("*Deadlift*",'Andrew-SESSION'!$B$844:$B$851,0), MATCH("*3rd*",'Andrew-SESSION'!$K$7:$T$7,0))</f>
        <v>#N/A</v>
      </c>
      <c r="G557" s="131" t="e">
        <f>IF($A$554='Andrew-SESSION'!$A$844,INDEX('Andrew-SESSION'!$K$844:$T$851, MATCH("*Bench Press*",'Andrew-SESSION'!$B$844:$B$851,0), MATCH("*3rd*",'Andrew-SESSION'!$K$7:$T$7,0)),"")</f>
        <v>#N/A</v>
      </c>
      <c r="H557" s="131" t="e">
        <f>INDEX('Andrew-SESSION'!$L$844:$U$851, MATCH("*Bench Press*",'Andrew-SESSION'!$B$844:$B$851,0), MATCH("*3rd*",'Andrew-SESSION'!$K$7:$T$7,0))</f>
        <v>#N/A</v>
      </c>
      <c r="I557" s="132" t="e">
        <f>IF($A$554='Andrew-SESSION'!$A$844,INDEX('Andrew-SESSION'!$K$844:$T$851, MATCH("*Military*",'Andrew-SESSION'!$B$844:$B$851,0), MATCH("*3rd*",'Andrew-SESSION'!$K$7:$T$7,0)),"")</f>
        <v>#N/A</v>
      </c>
      <c r="J557" s="44" t="e">
        <f>INDEX('Andrew-SESSION'!$L$844:$U$851, MATCH("*Military*",'Andrew-SESSION'!$B$844:$B$851,0), MATCH("*3rd*",'Andrew-SESSION'!$K$7:$T$7,0))</f>
        <v>#N/A</v>
      </c>
      <c r="K557" s="131" t="e">
        <f>IF($A$554='Andrew-SESSION'!$A$844,INDEX('Andrew-SESSION'!$K$844:$T$851, MATCH("*Clean *",'Andrew-SESSION'!$B$844:$B$851,0), MATCH("*3rd*",'Andrew-SESSION'!$K$7:$T$7,0)),"")</f>
        <v>#N/A</v>
      </c>
      <c r="L557" s="44" t="e">
        <f>INDEX('Andrew-SESSION'!$L$844:$U$851, MATCH("*Clean *",'Andrew-SESSION'!$B$844:$B$851,0), MATCH("*3rd*",'Andrew-SESSION'!$K$7:$T$7,0))</f>
        <v>#N/A</v>
      </c>
      <c r="M557" s="131" t="e">
        <f>IF($A$554='Andrew-SESSION'!$A$844,INDEX('Andrew-SESSION'!$K$844:$T$851, MATCH("*Lat Pulldown*",'Andrew-SESSION'!$B$844:$B$851,0), MATCH("*3rd*",'Andrew-SESSION'!$K$7:$T$7,0)),"")</f>
        <v>#N/A</v>
      </c>
      <c r="N557" s="44" t="e">
        <f>INDEX('Andrew-SESSION'!$L$844:$U$851, MATCH("*Lat Pulldown*",'Andrew-SESSION'!$B$844:$B$851,0), MATCH("*3rd*",'Andrew-SESSION'!$K$7:$T$7,0))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IF($A$554='Andrew-SESSION'!$A$844,INDEX('Andrew-SESSION'!$K$844:$T$851, MATCH("*Squat*",'Andrew-SESSION'!$B$844:$B$851,0), MATCH("*4th*",'Andrew-SESSION'!$K$7:$T$7,0)),"")</f>
        <v>#N/A</v>
      </c>
      <c r="D558" s="132" t="e">
        <f>INDEX('Andrew-SESSION'!L$844:U$851, MATCH("*Squat*",'Andrew-SESSION'!$B$844:$B$851,0), MATCH("*4th*",'Andrew-SESSION'!K$7:T$7,0))</f>
        <v>#N/A</v>
      </c>
      <c r="E558" s="131" t="e">
        <f>IF($A$554='Andrew-SESSION'!$A$844,INDEX('Andrew-SESSION'!$K$844:$T$851, MATCH("*Deadlift*",'Andrew-SESSION'!$B$844:$B$851,0), MATCH("*4th*",'Andrew-SESSION'!$K$7:$T$7,0)),"")</f>
        <v>#N/A</v>
      </c>
      <c r="F558" s="131" t="e">
        <f>INDEX('Andrew-SESSION'!$L$844:$U$851, MATCH("*Deadlift*",'Andrew-SESSION'!$B$844:$B$851,0), MATCH("*4th*",'Andrew-SESSION'!$K$7:$T$7,0))</f>
        <v>#N/A</v>
      </c>
      <c r="G558" s="131" t="e">
        <f>IF($A$554='Andrew-SESSION'!$A$844,INDEX('Andrew-SESSION'!$K$844:$T$851, MATCH("*Bench Press*",'Andrew-SESSION'!$B$844:$B$851,0), MATCH("*4th*",'Andrew-SESSION'!$K$7:$T$7,0)),"")</f>
        <v>#N/A</v>
      </c>
      <c r="H558" s="131" t="e">
        <f>INDEX('Andrew-SESSION'!$L$844:$U$851, MATCH("*Bench Press*",'Andrew-SESSION'!$B$844:$B$851,0), MATCH("*4th*",'Andrew-SESSION'!$K$7:$T$7,0))</f>
        <v>#N/A</v>
      </c>
      <c r="I558" s="132" t="e">
        <f>IF($A$554='Andrew-SESSION'!$A$844,INDEX('Andrew-SESSION'!$K$844:$T$851, MATCH("*Military*",'Andrew-SESSION'!$B$844:$B$851,0), MATCH("*4th*",'Andrew-SESSION'!$K$7:$T$7,0)),"")</f>
        <v>#N/A</v>
      </c>
      <c r="J558" s="44" t="e">
        <f>INDEX('Andrew-SESSION'!$L$844:$U$851, MATCH("*Military*",'Andrew-SESSION'!$B$844:$B$851,0), MATCH("*4th*",'Andrew-SESSION'!$K$7:$T$7,0))</f>
        <v>#N/A</v>
      </c>
      <c r="K558" s="131" t="e">
        <f>IF($A$554='Andrew-SESSION'!$A$844,INDEX('Andrew-SESSION'!$K$844:$T$851, MATCH("*Clean *",'Andrew-SESSION'!$B$844:$B$851,0), MATCH("*4th*",'Andrew-SESSION'!$K$7:$T$7,0)),"")</f>
        <v>#N/A</v>
      </c>
      <c r="L558" s="44" t="e">
        <f>INDEX('Andrew-SESSION'!$L$844:$U$851, MATCH("*Clean *",'Andrew-SESSION'!$B$844:$B$851,0), MATCH("*4th*",'Andrew-SESSION'!$K$7:$T$7,0))</f>
        <v>#N/A</v>
      </c>
      <c r="M558" s="131" t="e">
        <f>IF($A$554='Andrew-SESSION'!$A$844,INDEX('Andrew-SESSION'!$K$844:$T$851, MATCH("*Lat Pulldown*",'Andrew-SESSION'!$B$844:$B$851,0), MATCH("*4th*",'Andrew-SESSION'!$K$7:$T$7,0)),"")</f>
        <v>#N/A</v>
      </c>
      <c r="N558" s="44" t="e">
        <f>INDEX('Andrew-SESSION'!$L$844:$U$851, MATCH("*Lat Pulldown*",'Andrew-SESSION'!$B$844:$B$851,0), MATCH("*4th*",'Andrew-SESSION'!$K$7:$T$7,0))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IF($A$554='Andrew-SESSION'!$A$844,INDEX('Andrew-SESSION'!$K$844:$T$851, MATCH("*Squat*",'Andrew-SESSION'!$B$844:$B$851,0), MATCH("*5th*",'Andrew-SESSION'!$K$7:$T$7,0)),"")</f>
        <v>#N/A</v>
      </c>
      <c r="D559" s="132" t="e">
        <f>INDEX('Andrew-SESSION'!L$844:U$851, MATCH("*Squat*",'Andrew-SESSION'!$B$844:$B$851,0), MATCH("*5th*",'Andrew-SESSION'!K$7:T$7,0))</f>
        <v>#N/A</v>
      </c>
      <c r="E559" s="131" t="e">
        <f>IF($A$554='Andrew-SESSION'!$A$844,INDEX('Andrew-SESSION'!$K$844:$T$851, MATCH("*Deadlift*",'Andrew-SESSION'!$B$844:$B$851,0), MATCH("*5th*",'Andrew-SESSION'!$K$7:$T$7,0)),"")</f>
        <v>#N/A</v>
      </c>
      <c r="F559" s="131" t="e">
        <f>INDEX('Andrew-SESSION'!$L$844:$U$851, MATCH("*Deadlift*",'Andrew-SESSION'!$B$844:$B$851,0), MATCH("*5th*",'Andrew-SESSION'!$K$7:$T$7,0))</f>
        <v>#N/A</v>
      </c>
      <c r="G559" s="131" t="e">
        <f>IF($A$554='Andrew-SESSION'!$A$844,INDEX('Andrew-SESSION'!$K$844:$T$851, MATCH("*Bench Press*",'Andrew-SESSION'!$B$844:$B$851,0), MATCH("*5th*",'Andrew-SESSION'!$K$7:$T$7,0)),"")</f>
        <v>#N/A</v>
      </c>
      <c r="H559" s="131" t="e">
        <f>INDEX('Andrew-SESSION'!$L$844:$U$851, MATCH("*Bench Press*",'Andrew-SESSION'!$B$844:$B$851,0), MATCH("*5th*",'Andrew-SESSION'!$K$7:$T$7,0))</f>
        <v>#N/A</v>
      </c>
      <c r="I559" s="132" t="e">
        <f>IF($A$554='Andrew-SESSION'!$A$844,INDEX('Andrew-SESSION'!$K$844:$T$851, MATCH("*Military*",'Andrew-SESSION'!$B$844:$B$851,0), MATCH("*5th*",'Andrew-SESSION'!$K$7:$T$7,0)),"")</f>
        <v>#N/A</v>
      </c>
      <c r="J559" s="44" t="e">
        <f>INDEX('Andrew-SESSION'!$L$844:$U$851, MATCH("*Military*",'Andrew-SESSION'!$B$844:$B$851,0), MATCH("*5th*",'Andrew-SESSION'!$K$7:$T$7,0))</f>
        <v>#N/A</v>
      </c>
      <c r="K559" s="131" t="e">
        <f>IF($A$554='Andrew-SESSION'!$A$844,INDEX('Andrew-SESSION'!$K$844:$T$851, MATCH("*Clean *",'Andrew-SESSION'!$B$844:$B$851,0), MATCH("*5th*",'Andrew-SESSION'!$K$7:$T$7,0)),"")</f>
        <v>#N/A</v>
      </c>
      <c r="L559" s="44" t="e">
        <f>INDEX('Andrew-SESSION'!$L$844:$U$851, MATCH("*Clean *",'Andrew-SESSION'!$B$844:$B$851,0), MATCH("*5th*",'Andrew-SESSION'!$K$7:$T$7,0))</f>
        <v>#N/A</v>
      </c>
      <c r="M559" s="131" t="e">
        <f>IF($A$554='Andrew-SESSION'!$A$844,INDEX('Andrew-SESSION'!$K$844:$T$851, MATCH("*Lat Pulldown*",'Andrew-SESSION'!$B$844:$B$851,0), MATCH("*5th*",'Andrew-SESSION'!$K$7:$T$7,0)),"")</f>
        <v>#N/A</v>
      </c>
      <c r="N559" s="44" t="e">
        <f>INDEX('Andrew-SESSION'!$L$844:$U$851, MATCH("*Lat Pulldown*",'Andrew-SESSION'!$B$844:$B$851,0), MATCH("*5th*",'Andrew-SESSION'!$K$7:$T$7,0))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'Andrew-SESSION'!A844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str">
        <f>IF($A$140='Andrew-SESSION'!$A$745,INDEX('Andrew-SESSION'!$K$745:$T$752, MATCH("*1k Row*",'Andrew-SESSION'!$B$745:$B$752,0), MATCH("*1st*",'Andrew-SESSION'!$K$7:$T$7,0)),"")</f>
        <v/>
      </c>
      <c r="P560" s="152" t="str">
        <f>IF($A$140='Andrew-SESSION'!$A$745,INDEX('Andrew-SESSION'!$K$745:$T$752, MATCH("*HIIT*",'Andrew-SESSION'!$B$745:$B$752,0), MATCH("*1st*",'Andrew-SESSION'!$K$7:$T$7,0)),"")</f>
        <v/>
      </c>
      <c r="Q560" s="119" t="e">
        <f>INDEX('Andrew-SESSION'!$L$745:$U$745, MATCH("*HIIT*",'Andrew-SESSION'!$B$745:$B$745,0), MATCH("*1st*",'Andrew-SESSION'!$K$7:$T$7,0))</f>
        <v>#N/A</v>
      </c>
      <c r="R560" s="119">
        <f>'Andrew-SESSION'!U616</f>
        <v>0</v>
      </c>
      <c r="S560" s="116"/>
      <c r="T560" s="116"/>
      <c r="U560" s="120">
        <f>'Andrew-SESSION'!A854</f>
        <v>0</v>
      </c>
      <c r="V560" s="120">
        <f>'Andrew-SESSION'!A855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IF($A$560='Andrew-SESSION'!$A$844,INDEX('Andrew-SESSION'!$K$844:$T$851, MATCH("*Squat*",'Andrew-SESSION'!$B$844:$B$851,0), MATCH("*1st*",'Andrew-SESSION'!$K$7:$T$7,0)),"")</f>
        <v>#N/A</v>
      </c>
      <c r="D561" s="132" t="e">
        <f>INDEX('Andrew-SESSION'!L$844:U$851, MATCH("*Squat*",'Andrew-SESSION'!$B$844:$B$851,0), MATCH("*1st*",'Andrew-SESSION'!K$7:T$7,0))</f>
        <v>#N/A</v>
      </c>
      <c r="E561" s="131" t="e">
        <f>IF($A$560='Andrew-SESSION'!$A$844,INDEX('Andrew-SESSION'!$K$844:$T$851, MATCH("*Deadlift*",'Andrew-SESSION'!$B$844:$B$851,0), MATCH("*1st*",'Andrew-SESSION'!$K$7:$T$7,0)),"")</f>
        <v>#N/A</v>
      </c>
      <c r="F561" s="131" t="e">
        <f>INDEX('Andrew-SESSION'!$L$844:$U$851, MATCH("*Deadlift*",'Andrew-SESSION'!$B$844:$B$851,0), MATCH("*1st*",'Andrew-SESSION'!$K$7:$T$7,0))</f>
        <v>#N/A</v>
      </c>
      <c r="G561" s="131" t="e">
        <f>IF($A$560='Andrew-SESSION'!$A$844,INDEX('Andrew-SESSION'!$K$844:$T$851, MATCH("*Bench Press*",'Andrew-SESSION'!$B$844:$B$851,0), MATCH("*1st*",'Andrew-SESSION'!$K$7:$T$7,0)),"")</f>
        <v>#N/A</v>
      </c>
      <c r="H561" s="131" t="e">
        <f>INDEX('Andrew-SESSION'!$L$844:$U$851, MATCH("*Bench Press*",'Andrew-SESSION'!$B$844:$B$851,0), MATCH("*1st*",'Andrew-SESSION'!$K$7:$T$7,0))</f>
        <v>#N/A</v>
      </c>
      <c r="I561" s="132" t="e">
        <f>IF($A$560='Andrew-SESSION'!$A$844,INDEX('Andrew-SESSION'!$K$844:$T$851, MATCH("*Military*",'Andrew-SESSION'!$B$844:$B$851,0), MATCH("*1st*",'Andrew-SESSION'!$K$7:$T$7,0)),"")</f>
        <v>#N/A</v>
      </c>
      <c r="J561" s="48" t="e">
        <f>INDEX('Andrew-SESSION'!$L$844:$U$851, MATCH("*Military*",'Andrew-SESSION'!$B$844:$B$851,0), MATCH("*1st*",'Andrew-SESSION'!$K$7:$T$7,0))</f>
        <v>#N/A</v>
      </c>
      <c r="K561" s="131" t="e">
        <f>IF($A$560='Andrew-SESSION'!$A$844,INDEX('Andrew-SESSION'!$K$844:$T$851, MATCH("*Clean *",'Andrew-SESSION'!$B$844:$B$851,0), MATCH("*1st*",'Andrew-SESSION'!$K$7:$T$7,0)),"")</f>
        <v>#N/A</v>
      </c>
      <c r="L561" s="48" t="e">
        <f>INDEX('Andrew-SESSION'!$L$844:$U$851, MATCH("*Clean *",'Andrew-SESSION'!$B$844:$B$851,0), MATCH("*1st*",'Andrew-SESSION'!$K$7:$T$7,0))</f>
        <v>#N/A</v>
      </c>
      <c r="M561" s="131" t="e">
        <f>IF($A$560='Andrew-SESSION'!$A$844,INDEX('Andrew-SESSION'!$K$844:$T$851, MATCH("*Lat Pulldown*",'Andrew-SESSION'!$B$844:$B$851,0), MATCH("*1st*",'Andrew-SESSION'!$K$7:$T$7,0)),"")</f>
        <v>#N/A</v>
      </c>
      <c r="N561" s="48" t="e">
        <f>INDEX('Andrew-SESSION'!$L$844:$U$851, MATCH("*Lat Pulldown*",'Andrew-SESSION'!$B$844:$B$851,0), MATCH("*1st*",'Andrew-SESSION'!$K$7:$T$7,0))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IF($A$560='Andrew-SESSION'!$A$844,INDEX('Andrew-SESSION'!$K$844:$T$851, MATCH("*Squat*",'Andrew-SESSION'!$B$844:$B$851,0), MATCH("*2nd*",'Andrew-SESSION'!$K$7:$T$7,0)),"")</f>
        <v>#N/A</v>
      </c>
      <c r="D562" s="132" t="e">
        <f>INDEX('Andrew-SESSION'!L$844:U$851, MATCH("*Squat*",'Andrew-SESSION'!$B$844:$B$851,0), MATCH("*2nd*",'Andrew-SESSION'!K$7:T$7,0))</f>
        <v>#N/A</v>
      </c>
      <c r="E562" s="131" t="e">
        <f>IF($A$560='Andrew-SESSION'!$A$844,INDEX('Andrew-SESSION'!$K$844:$T$851, MATCH("*Deadlift*",'Andrew-SESSION'!$B$844:$B$851,0), MATCH("*2ND*",'Andrew-SESSION'!$K$7:$T$7,0)),"")</f>
        <v>#N/A</v>
      </c>
      <c r="F562" s="131" t="e">
        <f>INDEX('Andrew-SESSION'!$L$844:$U$851, MATCH("*Deadlift*",'Andrew-SESSION'!$B$844:$B$851,0), MATCH("*2nd*",'Andrew-SESSION'!$K$7:$T$7,0))</f>
        <v>#N/A</v>
      </c>
      <c r="G562" s="131" t="e">
        <f>IF($A$560='Andrew-SESSION'!$A$844,INDEX('Andrew-SESSION'!$K$844:$T$851, MATCH("*Bench Press*",'Andrew-SESSION'!$B$844:$B$851,0), MATCH("*2ND*",'Andrew-SESSION'!$K$7:$T$7,0)),"")</f>
        <v>#N/A</v>
      </c>
      <c r="H562" s="131" t="e">
        <f>INDEX('Andrew-SESSION'!$L$844:$U$851, MATCH("*Bench Press*",'Andrew-SESSION'!$B$844:$B$851,0), MATCH("*2nd*",'Andrew-SESSION'!$K$7:$T$7,0))</f>
        <v>#N/A</v>
      </c>
      <c r="I562" s="132" t="e">
        <f>IF($A$560='Andrew-SESSION'!$A$844,INDEX('Andrew-SESSION'!$K$844:$T$851, MATCH("*Military*",'Andrew-SESSION'!$B$844:$B$851,0), MATCH("*2ND*",'Andrew-SESSION'!$K$7:$T$7,0)),"")</f>
        <v>#N/A</v>
      </c>
      <c r="J562" s="44" t="e">
        <f>INDEX('Andrew-SESSION'!$L$844:$U$851, MATCH("*Military*",'Andrew-SESSION'!$B$844:$B$851,0), MATCH("*2nd*",'Andrew-SESSION'!$K$7:$T$7,0))</f>
        <v>#N/A</v>
      </c>
      <c r="K562" s="131" t="e">
        <f>IF($A$560='Andrew-SESSION'!$A$844,INDEX('Andrew-SESSION'!$K$844:$T$851, MATCH("*Clean *",'Andrew-SESSION'!$B$844:$B$851,0), MATCH("*2ND*",'Andrew-SESSION'!$K$7:$T$7,0)),"")</f>
        <v>#N/A</v>
      </c>
      <c r="L562" s="44" t="e">
        <f>INDEX('Andrew-SESSION'!$L$844:$U$851, MATCH("*Clean *",'Andrew-SESSION'!$B$844:$B$851,0), MATCH("*2nd*",'Andrew-SESSION'!$K$7:$T$7,0))</f>
        <v>#N/A</v>
      </c>
      <c r="M562" s="131" t="e">
        <f>IF($A$560='Andrew-SESSION'!$A$844,INDEX('Andrew-SESSION'!$K$844:$T$851, MATCH("*Lat Pulldown*",'Andrew-SESSION'!$B$844:$B$851,0), MATCH("*2ND*",'Andrew-SESSION'!$K$7:$T$7,0)),"")</f>
        <v>#N/A</v>
      </c>
      <c r="N562" s="44" t="e">
        <f>INDEX('Andrew-SESSION'!$L$844:$U$851, MATCH("*Lat Pulldown*",'Andrew-SESSION'!$B$844:$B$851,0), MATCH("*2nd*",'Andrew-SESSION'!$K$7:$T$7,0))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IF($A$560='Andrew-SESSION'!$A$844,INDEX('Andrew-SESSION'!$K$844:$T$851, MATCH("*Squat*",'Andrew-SESSION'!$B$844:$B$851,0), MATCH("*3rd*",'Andrew-SESSION'!$K$7:$T$7,0)),"")</f>
        <v>#N/A</v>
      </c>
      <c r="D563" s="132" t="e">
        <f>INDEX('Andrew-SESSION'!L$844:U$851, MATCH("*Squat*",'Andrew-SESSION'!$B$844:$B$851,0), MATCH("*3rd*",'Andrew-SESSION'!K$7:T$7,0))</f>
        <v>#N/A</v>
      </c>
      <c r="E563" s="131" t="e">
        <f>IF($A$560='Andrew-SESSION'!$A$844,INDEX('Andrew-SESSION'!$K$844:$T$851, MATCH("*Deadlift*",'Andrew-SESSION'!$B$844:$B$851,0), MATCH("*3rd*",'Andrew-SESSION'!$K$7:$T$7,0)),"")</f>
        <v>#N/A</v>
      </c>
      <c r="F563" s="131" t="e">
        <f>INDEX('Andrew-SESSION'!$L$844:$U$851, MATCH("*Deadlift*",'Andrew-SESSION'!$B$844:$B$851,0), MATCH("*3rd*",'Andrew-SESSION'!$K$7:$T$7,0))</f>
        <v>#N/A</v>
      </c>
      <c r="G563" s="131" t="e">
        <f>IF($A$560='Andrew-SESSION'!$A$844,INDEX('Andrew-SESSION'!$K$844:$T$851, MATCH("*Bench Press*",'Andrew-SESSION'!$B$844:$B$851,0), MATCH("*3rd*",'Andrew-SESSION'!$K$7:$T$7,0)),"")</f>
        <v>#N/A</v>
      </c>
      <c r="H563" s="131" t="e">
        <f>INDEX('Andrew-SESSION'!$L$844:$U$851, MATCH("*Bench Press*",'Andrew-SESSION'!$B$844:$B$851,0), MATCH("*3rd*",'Andrew-SESSION'!$K$7:$T$7,0))</f>
        <v>#N/A</v>
      </c>
      <c r="I563" s="132" t="e">
        <f>IF($A$560='Andrew-SESSION'!$A$844,INDEX('Andrew-SESSION'!$K$844:$T$851, MATCH("*Military*",'Andrew-SESSION'!$B$844:$B$851,0), MATCH("*3rd*",'Andrew-SESSION'!$K$7:$T$7,0)),"")</f>
        <v>#N/A</v>
      </c>
      <c r="J563" s="44" t="e">
        <f>INDEX('Andrew-SESSION'!$L$844:$U$851, MATCH("*Military*",'Andrew-SESSION'!$B$844:$B$851,0), MATCH("*3rd*",'Andrew-SESSION'!$K$7:$T$7,0))</f>
        <v>#N/A</v>
      </c>
      <c r="K563" s="131" t="e">
        <f>IF($A$560='Andrew-SESSION'!$A$844,INDEX('Andrew-SESSION'!$K$844:$T$851, MATCH("*Clean *",'Andrew-SESSION'!$B$844:$B$851,0), MATCH("*3rd*",'Andrew-SESSION'!$K$7:$T$7,0)),"")</f>
        <v>#N/A</v>
      </c>
      <c r="L563" s="44" t="e">
        <f>INDEX('Andrew-SESSION'!$L$844:$U$851, MATCH("*Clean *",'Andrew-SESSION'!$B$844:$B$851,0), MATCH("*3rd*",'Andrew-SESSION'!$K$7:$T$7,0))</f>
        <v>#N/A</v>
      </c>
      <c r="M563" s="131" t="e">
        <f>IF($A$560='Andrew-SESSION'!$A$844,INDEX('Andrew-SESSION'!$K$844:$T$851, MATCH("*Lat Pulldown*",'Andrew-SESSION'!$B$844:$B$851,0), MATCH("*3rd*",'Andrew-SESSION'!$K$7:$T$7,0)),"")</f>
        <v>#N/A</v>
      </c>
      <c r="N563" s="44" t="e">
        <f>INDEX('Andrew-SESSION'!$L$844:$U$851, MATCH("*Lat Pulldown*",'Andrew-SESSION'!$B$844:$B$851,0), MATCH("*3rd*",'Andrew-SESSION'!$K$7:$T$7,0))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IF($A$560='Andrew-SESSION'!$A$844,INDEX('Andrew-SESSION'!$K$844:$T$851, MATCH("*Squat*",'Andrew-SESSION'!$B$844:$B$851,0), MATCH("*4th*",'Andrew-SESSION'!$K$7:$T$7,0)),"")</f>
        <v>#N/A</v>
      </c>
      <c r="D564" s="132" t="e">
        <f>INDEX('Andrew-SESSION'!L$844:U$851, MATCH("*Squat*",'Andrew-SESSION'!$B$844:$B$851,0), MATCH("*4th*",'Andrew-SESSION'!K$7:T$7,0))</f>
        <v>#N/A</v>
      </c>
      <c r="E564" s="131" t="e">
        <f>IF($A$560='Andrew-SESSION'!$A$844,INDEX('Andrew-SESSION'!$K$844:$T$851, MATCH("*Deadlift*",'Andrew-SESSION'!$B$844:$B$851,0), MATCH("*4th*",'Andrew-SESSION'!$K$7:$T$7,0)),"")</f>
        <v>#N/A</v>
      </c>
      <c r="F564" s="131" t="e">
        <f>INDEX('Andrew-SESSION'!$L$844:$U$851, MATCH("*Deadlift*",'Andrew-SESSION'!$B$844:$B$851,0), MATCH("*4th*",'Andrew-SESSION'!$K$7:$T$7,0))</f>
        <v>#N/A</v>
      </c>
      <c r="G564" s="131" t="e">
        <f>IF($A$560='Andrew-SESSION'!$A$844,INDEX('Andrew-SESSION'!$K$844:$T$851, MATCH("*Bench Press*",'Andrew-SESSION'!$B$844:$B$851,0), MATCH("*4th*",'Andrew-SESSION'!$K$7:$T$7,0)),"")</f>
        <v>#N/A</v>
      </c>
      <c r="H564" s="131" t="e">
        <f>INDEX('Andrew-SESSION'!$L$844:$U$851, MATCH("*Bench Press*",'Andrew-SESSION'!$B$844:$B$851,0), MATCH("*4th*",'Andrew-SESSION'!$K$7:$T$7,0))</f>
        <v>#N/A</v>
      </c>
      <c r="I564" s="132" t="e">
        <f>IF($A$560='Andrew-SESSION'!$A$844,INDEX('Andrew-SESSION'!$K$844:$T$851, MATCH("*Military*",'Andrew-SESSION'!$B$844:$B$851,0), MATCH("*4th*",'Andrew-SESSION'!$K$7:$T$7,0)),"")</f>
        <v>#N/A</v>
      </c>
      <c r="J564" s="44" t="e">
        <f>INDEX('Andrew-SESSION'!$L$844:$U$851, MATCH("*Military*",'Andrew-SESSION'!$B$844:$B$851,0), MATCH("*4th*",'Andrew-SESSION'!$K$7:$T$7,0))</f>
        <v>#N/A</v>
      </c>
      <c r="K564" s="131" t="e">
        <f>IF($A$560='Andrew-SESSION'!$A$844,INDEX('Andrew-SESSION'!$K$844:$T$851, MATCH("*Clean *",'Andrew-SESSION'!$B$844:$B$851,0), MATCH("*4th*",'Andrew-SESSION'!$K$7:$T$7,0)),"")</f>
        <v>#N/A</v>
      </c>
      <c r="L564" s="44" t="e">
        <f>INDEX('Andrew-SESSION'!$L$844:$U$851, MATCH("*Clean *",'Andrew-SESSION'!$B$844:$B$851,0), MATCH("*4th*",'Andrew-SESSION'!$K$7:$T$7,0))</f>
        <v>#N/A</v>
      </c>
      <c r="M564" s="131" t="e">
        <f>IF($A$560='Andrew-SESSION'!$A$844,INDEX('Andrew-SESSION'!$K$844:$T$851, MATCH("*Lat Pulldown*",'Andrew-SESSION'!$B$844:$B$851,0), MATCH("*4th*",'Andrew-SESSION'!$K$7:$T$7,0)),"")</f>
        <v>#N/A</v>
      </c>
      <c r="N564" s="44" t="e">
        <f>INDEX('Andrew-SESSION'!$L$844:$U$851, MATCH("*Lat Pulldown*",'Andrew-SESSION'!$B$844:$B$851,0), MATCH("*4th*",'Andrew-SESSION'!$K$7:$T$7,0))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IF($A$560='Andrew-SESSION'!$A$844,INDEX('Andrew-SESSION'!$K$844:$T$851, MATCH("*Squat*",'Andrew-SESSION'!$B$844:$B$851,0), MATCH("*5th*",'Andrew-SESSION'!$K$7:$T$7,0)),"")</f>
        <v>#N/A</v>
      </c>
      <c r="D565" s="132" t="e">
        <f>INDEX('Andrew-SESSION'!L$844:U$851, MATCH("*Squat*",'Andrew-SESSION'!$B$844:$B$851,0), MATCH("*5th*",'Andrew-SESSION'!K$7:T$7,0))</f>
        <v>#N/A</v>
      </c>
      <c r="E565" s="131" t="e">
        <f>IF($A$560='Andrew-SESSION'!$A$844,INDEX('Andrew-SESSION'!$K$844:$T$851, MATCH("*Deadlift*",'Andrew-SESSION'!$B$844:$B$851,0), MATCH("*5th*",'Andrew-SESSION'!$K$7:$T$7,0)),"")</f>
        <v>#N/A</v>
      </c>
      <c r="F565" s="131" t="e">
        <f>INDEX('Andrew-SESSION'!$L$844:$U$851, MATCH("*Deadlift*",'Andrew-SESSION'!$B$844:$B$851,0), MATCH("*5th*",'Andrew-SESSION'!$K$7:$T$7,0))</f>
        <v>#N/A</v>
      </c>
      <c r="G565" s="131" t="e">
        <f>IF($A$560='Andrew-SESSION'!$A$844,INDEX('Andrew-SESSION'!$K$844:$T$851, MATCH("*Bench Press*",'Andrew-SESSION'!$B$844:$B$851,0), MATCH("*5th*",'Andrew-SESSION'!$K$7:$T$7,0)),"")</f>
        <v>#N/A</v>
      </c>
      <c r="H565" s="131" t="e">
        <f>INDEX('Andrew-SESSION'!$L$844:$U$851, MATCH("*Bench Press*",'Andrew-SESSION'!$B$844:$B$851,0), MATCH("*5th*",'Andrew-SESSION'!$K$7:$T$7,0))</f>
        <v>#N/A</v>
      </c>
      <c r="I565" s="132" t="e">
        <f>IF($A$560='Andrew-SESSION'!$A$844,INDEX('Andrew-SESSION'!$K$844:$T$851, MATCH("*Military*",'Andrew-SESSION'!$B$844:$B$851,0), MATCH("*5th*",'Andrew-SESSION'!$K$7:$T$7,0)),"")</f>
        <v>#N/A</v>
      </c>
      <c r="J565" s="44" t="e">
        <f>INDEX('Andrew-SESSION'!$L$844:$U$851, MATCH("*Military*",'Andrew-SESSION'!$B$844:$B$851,0), MATCH("*5th*",'Andrew-SESSION'!$K$7:$T$7,0))</f>
        <v>#N/A</v>
      </c>
      <c r="K565" s="131" t="e">
        <f>IF($A$560='Andrew-SESSION'!$A$844,INDEX('Andrew-SESSION'!$K$844:$T$851, MATCH("*Clean *",'Andrew-SESSION'!$B$844:$B$851,0), MATCH("*5th*",'Andrew-SESSION'!$K$7:$T$7,0)),"")</f>
        <v>#N/A</v>
      </c>
      <c r="L565" s="44" t="e">
        <f>INDEX('Andrew-SESSION'!$L$844:$U$851, MATCH("*Clean *",'Andrew-SESSION'!$B$844:$B$851,0), MATCH("*5th*",'Andrew-SESSION'!$K$7:$T$7,0))</f>
        <v>#N/A</v>
      </c>
      <c r="M565" s="131" t="e">
        <f>IF($A$560='Andrew-SESSION'!$A$844,INDEX('Andrew-SESSION'!$K$844:$T$851, MATCH("*Lat Pulldown*",'Andrew-SESSION'!$B$844:$B$851,0), MATCH("*5th*",'Andrew-SESSION'!$K$7:$T$7,0)),"")</f>
        <v>#N/A</v>
      </c>
      <c r="N565" s="44" t="e">
        <f>INDEX('Andrew-SESSION'!$L$844:$U$851, MATCH("*Lat Pulldown*",'Andrew-SESSION'!$B$844:$B$851,0), MATCH("*5th*",'Andrew-SESSION'!$K$7:$T$7,0))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'Andrew-SESSION'!A853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str">
        <f>IF($A$140='Andrew-SESSION'!$A$754,INDEX('Andrew-SESSION'!$K$754:$T$761, MATCH("*1k Row*",'Andrew-SESSION'!$B$754:$B$761,0), MATCH("*1st*",'Andrew-SESSION'!$K$7:$T$7,0)),"")</f>
        <v/>
      </c>
      <c r="P566" s="152" t="str">
        <f>IF($A$140='Andrew-SESSION'!$A$754,INDEX('Andrew-SESSION'!$K$754:$T$761, MATCH("*HIIT*",'Andrew-SESSION'!$B$754:$B$761,0), MATCH("*1st*",'Andrew-SESSION'!$K$7:$T$7,0)),"")</f>
        <v/>
      </c>
      <c r="Q566" s="119" t="e">
        <f>INDEX('Andrew-SESSION'!$L$754:$U$754, MATCH("*HIIT*",'Andrew-SESSION'!$B$754:$B$754,0), MATCH("*1st*",'Andrew-SESSION'!$K$7:$T$7,0))</f>
        <v>#N/A</v>
      </c>
      <c r="R566" s="119">
        <f>'Andrew-SESSION'!U622</f>
        <v>0</v>
      </c>
      <c r="S566" s="116"/>
      <c r="T566" s="116"/>
      <c r="U566" s="120">
        <f>'Andrew-SESSION'!A854</f>
        <v>0</v>
      </c>
      <c r="V566" s="120">
        <f>'Andrew-SESSION'!A855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IF($A$566='Andrew-SESSION'!$A$853,INDEX('Andrew-SESSION'!$K$853:$T$860, MATCH("*Squat*",'Andrew-SESSION'!$B$853:$B$860,0), MATCH("*1st*",'Andrew-SESSION'!$K$7:$T$7,0)),"")</f>
        <v>#N/A</v>
      </c>
      <c r="D567" s="132" t="e">
        <f>INDEX('Andrew-SESSION'!L$853:U$860, MATCH("*Squat*",'Andrew-SESSION'!$B$853:$B$860,0), MATCH("*1st*",'Andrew-SESSION'!K$7:T$7,0))</f>
        <v>#N/A</v>
      </c>
      <c r="E567" s="131" t="e">
        <f>IF($A$566='Andrew-SESSION'!$A$853,INDEX('Andrew-SESSION'!$K$853:$T$860, MATCH("*Deadlift*",'Andrew-SESSION'!$B$853:$B$860,0), MATCH("*1st*",'Andrew-SESSION'!$K$7:$T$7,0)),"")</f>
        <v>#N/A</v>
      </c>
      <c r="F567" s="131" t="e">
        <f>INDEX('Andrew-SESSION'!$L$853:$U$860, MATCH("*Deadlift*",'Andrew-SESSION'!$B$853:$B$860,0), MATCH("*1st*",'Andrew-SESSION'!$K$7:$T$7,0))</f>
        <v>#N/A</v>
      </c>
      <c r="G567" s="131" t="e">
        <f>IF($A$566='Andrew-SESSION'!$A$853,INDEX('Andrew-SESSION'!$K$853:$T$860, MATCH("*Bench Press*",'Andrew-SESSION'!$B$853:$B$860,0), MATCH("*1st*",'Andrew-SESSION'!$K$7:$T$7,0)),"")</f>
        <v>#N/A</v>
      </c>
      <c r="H567" s="131" t="e">
        <f>INDEX('Andrew-SESSION'!$L$853:$U$860, MATCH("*Bench Press*",'Andrew-SESSION'!$B$853:$B$860,0), MATCH("*1st*",'Andrew-SESSION'!$K$7:$T$7,0))</f>
        <v>#N/A</v>
      </c>
      <c r="I567" s="132" t="e">
        <f>IF($A$566='Andrew-SESSION'!$A$853,INDEX('Andrew-SESSION'!$K$853:$T$860, MATCH("*Military*",'Andrew-SESSION'!$B$853:$B$860,0), MATCH("*1st*",'Andrew-SESSION'!$K$7:$T$7,0)),"")</f>
        <v>#N/A</v>
      </c>
      <c r="J567" s="48" t="e">
        <f>INDEX('Andrew-SESSION'!$L$853:$U$860, MATCH("*Military*",'Andrew-SESSION'!$B$853:$B$860,0), MATCH("*1st*",'Andrew-SESSION'!$K$7:$T$7,0))</f>
        <v>#N/A</v>
      </c>
      <c r="K567" s="131" t="e">
        <f>IF($A$566='Andrew-SESSION'!$A$853,INDEX('Andrew-SESSION'!$K$853:$T$860, MATCH("*Clean *",'Andrew-SESSION'!$B$853:$B$860,0), MATCH("*1st*",'Andrew-SESSION'!$K$7:$T$7,0)),"")</f>
        <v>#N/A</v>
      </c>
      <c r="L567" s="48" t="e">
        <f>INDEX('Andrew-SESSION'!$L$853:$U$860, MATCH("*Clean *",'Andrew-SESSION'!$B$853:$B$860,0), MATCH("*1st*",'Andrew-SESSION'!$K$7:$T$7,0))</f>
        <v>#N/A</v>
      </c>
      <c r="M567" s="131" t="e">
        <f>IF($A$566='Andrew-SESSION'!$A$853,INDEX('Andrew-SESSION'!$K$853:$T$860, MATCH("*Lat Pulldown*",'Andrew-SESSION'!$B$853:$B$860,0), MATCH("*1st*",'Andrew-SESSION'!$K$7:$T$7,0)),"")</f>
        <v>#N/A</v>
      </c>
      <c r="N567" s="48" t="e">
        <f>INDEX('Andrew-SESSION'!$L$853:$U$860, MATCH("*Lat Pulldown*",'Andrew-SESSION'!$B$853:$B$860,0), MATCH("*1st*",'Andrew-SESSION'!$K$7:$T$7,0))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IF($A$566='Andrew-SESSION'!$A$853,INDEX('Andrew-SESSION'!$K$853:$T$860, MATCH("*Squat*",'Andrew-SESSION'!$B$853:$B$860,0), MATCH("*2nd*",'Andrew-SESSION'!$K$7:$T$7,0)),"")</f>
        <v>#N/A</v>
      </c>
      <c r="D568" s="132" t="e">
        <f>INDEX('Andrew-SESSION'!L$853:U$860, MATCH("*Squat*",'Andrew-SESSION'!$B$853:$B$860,0), MATCH("*2nd*",'Andrew-SESSION'!K$7:T$7,0))</f>
        <v>#N/A</v>
      </c>
      <c r="E568" s="131" t="e">
        <f>IF($A$566='Andrew-SESSION'!$A$853,INDEX('Andrew-SESSION'!$K$853:$T$860, MATCH("*Deadlift*",'Andrew-SESSION'!$B$853:$B$860,0), MATCH("*2ND*",'Andrew-SESSION'!$K$7:$T$7,0)),"")</f>
        <v>#N/A</v>
      </c>
      <c r="F568" s="131" t="e">
        <f>INDEX('Andrew-SESSION'!$L$853:$U$860, MATCH("*Deadlift*",'Andrew-SESSION'!$B$853:$B$860,0), MATCH("*2nd*",'Andrew-SESSION'!$K$7:$T$7,0))</f>
        <v>#N/A</v>
      </c>
      <c r="G568" s="131" t="e">
        <f>IF($A$566='Andrew-SESSION'!$A$853,INDEX('Andrew-SESSION'!$K$853:$T$860, MATCH("*Bench Press*",'Andrew-SESSION'!$B$853:$B$860,0), MATCH("*2ND*",'Andrew-SESSION'!$K$7:$T$7,0)),"")</f>
        <v>#N/A</v>
      </c>
      <c r="H568" s="131" t="e">
        <f>INDEX('Andrew-SESSION'!$L$853:$U$860, MATCH("*Bench Press*",'Andrew-SESSION'!$B$853:$B$860,0), MATCH("*2nd*",'Andrew-SESSION'!$K$7:$T$7,0))</f>
        <v>#N/A</v>
      </c>
      <c r="I568" s="132" t="e">
        <f>IF($A$566='Andrew-SESSION'!$A$853,INDEX('Andrew-SESSION'!$K$853:$T$860, MATCH("*Military*",'Andrew-SESSION'!$B$853:$B$860,0), MATCH("*2ND*",'Andrew-SESSION'!$K$7:$T$7,0)),"")</f>
        <v>#N/A</v>
      </c>
      <c r="J568" s="44" t="e">
        <f>INDEX('Andrew-SESSION'!$L$853:$U$860, MATCH("*Military*",'Andrew-SESSION'!$B$853:$B$860,0), MATCH("*2nd*",'Andrew-SESSION'!$K$7:$T$7,0))</f>
        <v>#N/A</v>
      </c>
      <c r="K568" s="131" t="e">
        <f>IF($A$566='Andrew-SESSION'!$A$853,INDEX('Andrew-SESSION'!$K$853:$T$860, MATCH("*Clean *",'Andrew-SESSION'!$B$853:$B$860,0), MATCH("*2ND*",'Andrew-SESSION'!$K$7:$T$7,0)),"")</f>
        <v>#N/A</v>
      </c>
      <c r="L568" s="44" t="e">
        <f>INDEX('Andrew-SESSION'!$L$853:$U$860, MATCH("*Clean *",'Andrew-SESSION'!$B$853:$B$860,0), MATCH("*2nd*",'Andrew-SESSION'!$K$7:$T$7,0))</f>
        <v>#N/A</v>
      </c>
      <c r="M568" s="131" t="e">
        <f>IF($A$566='Andrew-SESSION'!$A$853,INDEX('Andrew-SESSION'!$K$853:$T$860, MATCH("*Lat Pulldown*",'Andrew-SESSION'!$B$853:$B$860,0), MATCH("*2ND*",'Andrew-SESSION'!$K$7:$T$7,0)),"")</f>
        <v>#N/A</v>
      </c>
      <c r="N568" s="44" t="e">
        <f>INDEX('Andrew-SESSION'!$L$853:$U$860, MATCH("*Lat Pulldown*",'Andrew-SESSION'!$B$853:$B$860,0), MATCH("*2nd*",'Andrew-SESSION'!$K$7:$T$7,0))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IF($A$566='Andrew-SESSION'!$A$853,INDEX('Andrew-SESSION'!$K$853:$T$860, MATCH("*Squat*",'Andrew-SESSION'!$B$853:$B$860,0), MATCH("*3rd*",'Andrew-SESSION'!$K$7:$T$7,0)),"")</f>
        <v>#N/A</v>
      </c>
      <c r="D569" s="132" t="e">
        <f>INDEX('Andrew-SESSION'!L$853:U$860, MATCH("*Squat*",'Andrew-SESSION'!$B$853:$B$860,0), MATCH("*3rd*",'Andrew-SESSION'!K$7:T$7,0))</f>
        <v>#N/A</v>
      </c>
      <c r="E569" s="131" t="e">
        <f>IF($A$566='Andrew-SESSION'!$A$853,INDEX('Andrew-SESSION'!$K$853:$T$860, MATCH("*Deadlift*",'Andrew-SESSION'!$B$853:$B$860,0), MATCH("*3rd*",'Andrew-SESSION'!$K$7:$T$7,0)),"")</f>
        <v>#N/A</v>
      </c>
      <c r="F569" s="131" t="e">
        <f>INDEX('Andrew-SESSION'!$L$853:$U$860, MATCH("*Deadlift*",'Andrew-SESSION'!$B$853:$B$860,0), MATCH("*3rd*",'Andrew-SESSION'!$K$7:$T$7,0))</f>
        <v>#N/A</v>
      </c>
      <c r="G569" s="131" t="e">
        <f>IF($A$566='Andrew-SESSION'!$A$853,INDEX('Andrew-SESSION'!$K$853:$T$860, MATCH("*Bench Press*",'Andrew-SESSION'!$B$853:$B$860,0), MATCH("*3rd*",'Andrew-SESSION'!$K$7:$T$7,0)),"")</f>
        <v>#N/A</v>
      </c>
      <c r="H569" s="131" t="e">
        <f>INDEX('Andrew-SESSION'!$L$853:$U$860, MATCH("*Bench Press*",'Andrew-SESSION'!$B$853:$B$860,0), MATCH("*3rd*",'Andrew-SESSION'!$K$7:$T$7,0))</f>
        <v>#N/A</v>
      </c>
      <c r="I569" s="132" t="e">
        <f>IF($A$566='Andrew-SESSION'!$A$853,INDEX('Andrew-SESSION'!$K$853:$T$860, MATCH("*Military*",'Andrew-SESSION'!$B$853:$B$860,0), MATCH("*3rd*",'Andrew-SESSION'!$K$7:$T$7,0)),"")</f>
        <v>#N/A</v>
      </c>
      <c r="J569" s="44" t="e">
        <f>INDEX('Andrew-SESSION'!$L$853:$U$860, MATCH("*Military*",'Andrew-SESSION'!$B$853:$B$860,0), MATCH("*3rd*",'Andrew-SESSION'!$K$7:$T$7,0))</f>
        <v>#N/A</v>
      </c>
      <c r="K569" s="131" t="e">
        <f>IF($A$566='Andrew-SESSION'!$A$853,INDEX('Andrew-SESSION'!$K$853:$T$860, MATCH("*Clean *",'Andrew-SESSION'!$B$853:$B$860,0), MATCH("*3rd*",'Andrew-SESSION'!$K$7:$T$7,0)),"")</f>
        <v>#N/A</v>
      </c>
      <c r="L569" s="44" t="e">
        <f>INDEX('Andrew-SESSION'!$L$853:$U$860, MATCH("*Clean *",'Andrew-SESSION'!$B$853:$B$860,0), MATCH("*3rd*",'Andrew-SESSION'!$K$7:$T$7,0))</f>
        <v>#N/A</v>
      </c>
      <c r="M569" s="131" t="e">
        <f>IF($A$566='Andrew-SESSION'!$A$853,INDEX('Andrew-SESSION'!$K$853:$T$860, MATCH("*Lat Pulldown*",'Andrew-SESSION'!$B$853:$B$860,0), MATCH("*3rd*",'Andrew-SESSION'!$K$7:$T$7,0)),"")</f>
        <v>#N/A</v>
      </c>
      <c r="N569" s="44" t="e">
        <f>INDEX('Andrew-SESSION'!$L$853:$U$860, MATCH("*Lat Pulldown*",'Andrew-SESSION'!$B$853:$B$860,0), MATCH("*3rd*",'Andrew-SESSION'!$K$7:$T$7,0))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IF($A$566='Andrew-SESSION'!$A$853,INDEX('Andrew-SESSION'!$K$853:$T$860, MATCH("*Squat*",'Andrew-SESSION'!$B$853:$B$860,0), MATCH("*4th*",'Andrew-SESSION'!$K$7:$T$7,0)),"")</f>
        <v>#N/A</v>
      </c>
      <c r="D570" s="132" t="e">
        <f>INDEX('Andrew-SESSION'!L$853:U$860, MATCH("*Squat*",'Andrew-SESSION'!$B$853:$B$860,0), MATCH("*4th*",'Andrew-SESSION'!K$7:T$7,0))</f>
        <v>#N/A</v>
      </c>
      <c r="E570" s="131" t="e">
        <f>IF($A$566='Andrew-SESSION'!$A$853,INDEX('Andrew-SESSION'!$K$853:$T$860, MATCH("*Deadlift*",'Andrew-SESSION'!$B$853:$B$860,0), MATCH("*4th*",'Andrew-SESSION'!$K$7:$T$7,0)),"")</f>
        <v>#N/A</v>
      </c>
      <c r="F570" s="131" t="e">
        <f>INDEX('Andrew-SESSION'!$L$853:$U$860, MATCH("*Deadlift*",'Andrew-SESSION'!$B$853:$B$860,0), MATCH("*4th*",'Andrew-SESSION'!$K$7:$T$7,0))</f>
        <v>#N/A</v>
      </c>
      <c r="G570" s="131" t="e">
        <f>IF($A$566='Andrew-SESSION'!$A$853,INDEX('Andrew-SESSION'!$K$853:$T$860, MATCH("*Bench Press*",'Andrew-SESSION'!$B$853:$B$860,0), MATCH("*4th*",'Andrew-SESSION'!$K$7:$T$7,0)),"")</f>
        <v>#N/A</v>
      </c>
      <c r="H570" s="131" t="e">
        <f>INDEX('Andrew-SESSION'!$L$853:$U$860, MATCH("*Bench Press*",'Andrew-SESSION'!$B$853:$B$860,0), MATCH("*4th*",'Andrew-SESSION'!$K$7:$T$7,0))</f>
        <v>#N/A</v>
      </c>
      <c r="I570" s="132" t="e">
        <f>IF($A$566='Andrew-SESSION'!$A$853,INDEX('Andrew-SESSION'!$K$853:$T$860, MATCH("*Military*",'Andrew-SESSION'!$B$853:$B$860,0), MATCH("*4th*",'Andrew-SESSION'!$K$7:$T$7,0)),"")</f>
        <v>#N/A</v>
      </c>
      <c r="J570" s="44" t="e">
        <f>INDEX('Andrew-SESSION'!$L$853:$U$860, MATCH("*Military*",'Andrew-SESSION'!$B$853:$B$860,0), MATCH("*4th*",'Andrew-SESSION'!$K$7:$T$7,0))</f>
        <v>#N/A</v>
      </c>
      <c r="K570" s="131" t="e">
        <f>IF($A$566='Andrew-SESSION'!$A$853,INDEX('Andrew-SESSION'!$K$853:$T$860, MATCH("*Clean *",'Andrew-SESSION'!$B$853:$B$860,0), MATCH("*4th*",'Andrew-SESSION'!$K$7:$T$7,0)),"")</f>
        <v>#N/A</v>
      </c>
      <c r="L570" s="44" t="e">
        <f>INDEX('Andrew-SESSION'!$L$853:$U$860, MATCH("*Clean *",'Andrew-SESSION'!$B$853:$B$860,0), MATCH("*4th*",'Andrew-SESSION'!$K$7:$T$7,0))</f>
        <v>#N/A</v>
      </c>
      <c r="M570" s="131" t="e">
        <f>IF($A$566='Andrew-SESSION'!$A$853,INDEX('Andrew-SESSION'!$K$853:$T$860, MATCH("*Lat Pulldown*",'Andrew-SESSION'!$B$853:$B$860,0), MATCH("*4th*",'Andrew-SESSION'!$K$7:$T$7,0)),"")</f>
        <v>#N/A</v>
      </c>
      <c r="N570" s="44" t="e">
        <f>INDEX('Andrew-SESSION'!$L$853:$U$860, MATCH("*Lat Pulldown*",'Andrew-SESSION'!$B$853:$B$860,0), MATCH("*4th*",'Andrew-SESSION'!$K$7:$T$7,0))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IF($A$566='Andrew-SESSION'!$A$853,INDEX('Andrew-SESSION'!$K$853:$T$860, MATCH("*Squat*",'Andrew-SESSION'!$B$853:$B$860,0), MATCH("*5th*",'Andrew-SESSION'!$K$7:$T$7,0)),"")</f>
        <v>#N/A</v>
      </c>
      <c r="D571" s="132" t="e">
        <f>INDEX('Andrew-SESSION'!L$853:U$860, MATCH("*Squat*",'Andrew-SESSION'!$B$853:$B$860,0), MATCH("*5th*",'Andrew-SESSION'!K$7:T$7,0))</f>
        <v>#N/A</v>
      </c>
      <c r="E571" s="131" t="e">
        <f>IF($A$566='Andrew-SESSION'!$A$853,INDEX('Andrew-SESSION'!$K$853:$T$860, MATCH("*Deadlift*",'Andrew-SESSION'!$B$853:$B$860,0), MATCH("*5th*",'Andrew-SESSION'!$K$7:$T$7,0)),"")</f>
        <v>#N/A</v>
      </c>
      <c r="F571" s="131" t="e">
        <f>INDEX('Andrew-SESSION'!$L$853:$U$860, MATCH("*Deadlift*",'Andrew-SESSION'!$B$853:$B$860,0), MATCH("*5th*",'Andrew-SESSION'!$K$7:$T$7,0))</f>
        <v>#N/A</v>
      </c>
      <c r="G571" s="131" t="e">
        <f>IF($A$566='Andrew-SESSION'!$A$853,INDEX('Andrew-SESSION'!$K$853:$T$860, MATCH("*Bench Press*",'Andrew-SESSION'!$B$853:$B$860,0), MATCH("*5th*",'Andrew-SESSION'!$K$7:$T$7,0)),"")</f>
        <v>#N/A</v>
      </c>
      <c r="H571" s="131" t="e">
        <f>INDEX('Andrew-SESSION'!$L$853:$U$860, MATCH("*Bench Press*",'Andrew-SESSION'!$B$853:$B$860,0), MATCH("*5th*",'Andrew-SESSION'!$K$7:$T$7,0))</f>
        <v>#N/A</v>
      </c>
      <c r="I571" s="132" t="e">
        <f>IF($A$566='Andrew-SESSION'!$A$853,INDEX('Andrew-SESSION'!$K$853:$T$860, MATCH("*Military*",'Andrew-SESSION'!$B$853:$B$860,0), MATCH("*5th*",'Andrew-SESSION'!$K$7:$T$7,0)),"")</f>
        <v>#N/A</v>
      </c>
      <c r="J571" s="44" t="e">
        <f>INDEX('Andrew-SESSION'!$L$853:$U$860, MATCH("*Military*",'Andrew-SESSION'!$B$853:$B$860,0), MATCH("*5th*",'Andrew-SESSION'!$K$7:$T$7,0))</f>
        <v>#N/A</v>
      </c>
      <c r="K571" s="131" t="e">
        <f>IF($A$566='Andrew-SESSION'!$A$853,INDEX('Andrew-SESSION'!$K$853:$T$860, MATCH("*Clean *",'Andrew-SESSION'!$B$853:$B$860,0), MATCH("*5th*",'Andrew-SESSION'!$K$7:$T$7,0)),"")</f>
        <v>#N/A</v>
      </c>
      <c r="L571" s="44" t="e">
        <f>INDEX('Andrew-SESSION'!$L$853:$U$860, MATCH("*Clean *",'Andrew-SESSION'!$B$853:$B$860,0), MATCH("*5th*",'Andrew-SESSION'!$K$7:$T$7,0))</f>
        <v>#N/A</v>
      </c>
      <c r="M571" s="131" t="e">
        <f>IF($A$566='Andrew-SESSION'!$A$853,INDEX('Andrew-SESSION'!$K$853:$T$860, MATCH("*Lat Pulldown*",'Andrew-SESSION'!$B$853:$B$860,0), MATCH("*5th*",'Andrew-SESSION'!$K$7:$T$7,0)),"")</f>
        <v>#N/A</v>
      </c>
      <c r="N571" s="44" t="e">
        <f>INDEX('Andrew-SESSION'!$L$853:$U$860, MATCH("*Lat Pulldown*",'Andrew-SESSION'!$B$853:$B$860,0), MATCH("*5th*",'Andrew-SESSION'!$K$7:$T$7,0))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'Andrew-SESSION'!A862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str">
        <f>IF($A$140='Andrew-SESSION'!$A$763,INDEX('Andrew-SESSION'!$K$763:$T$770, MATCH("*1k Row*",'Andrew-SESSION'!$B$763:$B$770,0), MATCH("*1st*",'Andrew-SESSION'!$K$7:$T$7,0)),"")</f>
        <v/>
      </c>
      <c r="P572" s="152" t="str">
        <f>IF($A$140='Andrew-SESSION'!$A$763,INDEX('Andrew-SESSION'!$K$763:$T$770, MATCH("*HIIT*",'Andrew-SESSION'!$B$763:$B$770,0), MATCH("*1st*",'Andrew-SESSION'!$K$7:$T$7,0)),"")</f>
        <v/>
      </c>
      <c r="Q572" s="119" t="e">
        <f>INDEX('Andrew-SESSION'!$L$763:$U$763, MATCH("*HIIT*",'Andrew-SESSION'!$B$763:$B$763,0), MATCH("*1st*",'Andrew-SESSION'!$K$7:$T$7,0))</f>
        <v>#N/A</v>
      </c>
      <c r="R572" s="119">
        <f>'Andrew-SESSION'!U628</f>
        <v>0</v>
      </c>
      <c r="S572" s="116"/>
      <c r="T572" s="116"/>
      <c r="U572" s="120">
        <f>'Andrew-SESSION'!A863</f>
        <v>0</v>
      </c>
      <c r="V572" s="120">
        <f>'Andrew-SESSION'!A864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IF($A$572='Andrew-SESSION'!$A$862,INDEX('Andrew-SESSION'!$K$862:$T$869, MATCH("*Squat*",'Andrew-SESSION'!$B$862:$B$869,0), MATCH("*1st*",'Andrew-SESSION'!$K$7:$T$7,0)),"")</f>
        <v>#N/A</v>
      </c>
      <c r="D573" s="132" t="e">
        <f>INDEX('Andrew-SESSION'!L$862:U$869, MATCH("*Squat*",'Andrew-SESSION'!$B$862:$B$869,0), MATCH("*1st*",'Andrew-SESSION'!K$7:T$7,0))</f>
        <v>#N/A</v>
      </c>
      <c r="E573" s="131" t="e">
        <f>IF($A$572='Andrew-SESSION'!$A$862,INDEX('Andrew-SESSION'!$K$862:$T$869, MATCH("*Deadlift*",'Andrew-SESSION'!$B$862:$B$869,0), MATCH("*1st*",'Andrew-SESSION'!$K$7:$T$7,0)),"")</f>
        <v>#N/A</v>
      </c>
      <c r="F573" s="131" t="e">
        <f>INDEX('Andrew-SESSION'!$L$862:$U$869, MATCH("*Deadlift*",'Andrew-SESSION'!$B$862:$B$869,0), MATCH("*1st*",'Andrew-SESSION'!$K$7:$T$7,0))</f>
        <v>#N/A</v>
      </c>
      <c r="G573" s="131" t="e">
        <f>IF($A$572='Andrew-SESSION'!$A$862,INDEX('Andrew-SESSION'!$K$862:$T$869, MATCH("*Bench Press*",'Andrew-SESSION'!$B$862:$B$869,0), MATCH("*1st*",'Andrew-SESSION'!$K$7:$T$7,0)),"")</f>
        <v>#N/A</v>
      </c>
      <c r="H573" s="131" t="e">
        <f>INDEX('Andrew-SESSION'!$L$862:$U$869, MATCH("*Bench Press*",'Andrew-SESSION'!$B$862:$B$869,0), MATCH("*1st*",'Andrew-SESSION'!$K$7:$T$7,0))</f>
        <v>#N/A</v>
      </c>
      <c r="I573" s="132" t="e">
        <f>IF($A$572='Andrew-SESSION'!$A$862,INDEX('Andrew-SESSION'!$K$862:$T$869, MATCH("*Military*",'Andrew-SESSION'!$B$862:$B$869,0), MATCH("*1st*",'Andrew-SESSION'!$K$7:$T$7,0)),"")</f>
        <v>#N/A</v>
      </c>
      <c r="J573" s="48" t="e">
        <f>INDEX('Andrew-SESSION'!$L$862:$U$869, MATCH("*Military*",'Andrew-SESSION'!$B$862:$B$869,0), MATCH("*1st*",'Andrew-SESSION'!$K$7:$T$7,0))</f>
        <v>#N/A</v>
      </c>
      <c r="K573" s="131" t="e">
        <f>IF($A$572='Andrew-SESSION'!$A$862,INDEX('Andrew-SESSION'!$K$862:$T$869, MATCH("*Clean *",'Andrew-SESSION'!$B$862:$B$869,0), MATCH("*1st*",'Andrew-SESSION'!$K$7:$T$7,0)),"")</f>
        <v>#N/A</v>
      </c>
      <c r="L573" s="48" t="e">
        <f>INDEX('Andrew-SESSION'!$L$862:$U$869, MATCH("*Clean *",'Andrew-SESSION'!$B$862:$B$869,0), MATCH("*1st*",'Andrew-SESSION'!$K$7:$T$7,0))</f>
        <v>#N/A</v>
      </c>
      <c r="M573" s="131" t="e">
        <f>IF($A$572='Andrew-SESSION'!$A$862,INDEX('Andrew-SESSION'!$K$862:$T$869, MATCH("*Lat Pulldown*",'Andrew-SESSION'!$B$862:$B$869,0), MATCH("*1st*",'Andrew-SESSION'!$K$7:$T$7,0)),"")</f>
        <v>#N/A</v>
      </c>
      <c r="N573" s="48" t="e">
        <f>INDEX('Andrew-SESSION'!$L$862:$U$869, MATCH("*Lat Pulldown*",'Andrew-SESSION'!$B$862:$B$869,0), MATCH("*1st*",'Andrew-SESSION'!$K$7:$T$7,0))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IF($A$572='Andrew-SESSION'!$A$862,INDEX('Andrew-SESSION'!$K$862:$T$869, MATCH("*Squat*",'Andrew-SESSION'!$B$862:$B$869,0), MATCH("*2nd*",'Andrew-SESSION'!$K$7:$T$7,0)),"")</f>
        <v>#N/A</v>
      </c>
      <c r="D574" s="132" t="e">
        <f>INDEX('Andrew-SESSION'!L$862:U$869, MATCH("*Squat*",'Andrew-SESSION'!$B$862:$B$869,0), MATCH("*2nd*",'Andrew-SESSION'!K$7:T$7,0))</f>
        <v>#N/A</v>
      </c>
      <c r="E574" s="131" t="e">
        <f>IF($A$572='Andrew-SESSION'!$A$862,INDEX('Andrew-SESSION'!$K$862:$T$869, MATCH("*Deadlift*",'Andrew-SESSION'!$B$862:$B$869,0), MATCH("*2ND*",'Andrew-SESSION'!$K$7:$T$7,0)),"")</f>
        <v>#N/A</v>
      </c>
      <c r="F574" s="131" t="e">
        <f>INDEX('Andrew-SESSION'!$L$862:$U$869, MATCH("*Deadlift*",'Andrew-SESSION'!$B$862:$B$869,0), MATCH("*2nd*",'Andrew-SESSION'!$K$7:$T$7,0))</f>
        <v>#N/A</v>
      </c>
      <c r="G574" s="131" t="e">
        <f>IF($A$572='Andrew-SESSION'!$A$862,INDEX('Andrew-SESSION'!$K$862:$T$869, MATCH("*Bench Press*",'Andrew-SESSION'!$B$862:$B$869,0), MATCH("*2ND*",'Andrew-SESSION'!$K$7:$T$7,0)),"")</f>
        <v>#N/A</v>
      </c>
      <c r="H574" s="131" t="e">
        <f>INDEX('Andrew-SESSION'!$L$862:$U$869, MATCH("*Bench Press*",'Andrew-SESSION'!$B$862:$B$869,0), MATCH("*2nd*",'Andrew-SESSION'!$K$7:$T$7,0))</f>
        <v>#N/A</v>
      </c>
      <c r="I574" s="132" t="e">
        <f>IF($A$572='Andrew-SESSION'!$A$862,INDEX('Andrew-SESSION'!$K$862:$T$869, MATCH("*Military*",'Andrew-SESSION'!$B$862:$B$869,0), MATCH("*2ND*",'Andrew-SESSION'!$K$7:$T$7,0)),"")</f>
        <v>#N/A</v>
      </c>
      <c r="J574" s="44" t="e">
        <f>INDEX('Andrew-SESSION'!$L$862:$U$869, MATCH("*Military*",'Andrew-SESSION'!$B$862:$B$869,0), MATCH("*2nd*",'Andrew-SESSION'!$K$7:$T$7,0))</f>
        <v>#N/A</v>
      </c>
      <c r="K574" s="131" t="e">
        <f>IF($A$572='Andrew-SESSION'!$A$862,INDEX('Andrew-SESSION'!$K$862:$T$869, MATCH("*Clean *",'Andrew-SESSION'!$B$862:$B$869,0), MATCH("*2ND*",'Andrew-SESSION'!$K$7:$T$7,0)),"")</f>
        <v>#N/A</v>
      </c>
      <c r="L574" s="44" t="e">
        <f>INDEX('Andrew-SESSION'!$L$862:$U$869, MATCH("*Clean *",'Andrew-SESSION'!$B$862:$B$869,0), MATCH("*2nd*",'Andrew-SESSION'!$K$7:$T$7,0))</f>
        <v>#N/A</v>
      </c>
      <c r="M574" s="131" t="e">
        <f>IF($A$572='Andrew-SESSION'!$A$862,INDEX('Andrew-SESSION'!$K$862:$T$869, MATCH("*Lat Pulldown*",'Andrew-SESSION'!$B$862:$B$869,0), MATCH("*2ND*",'Andrew-SESSION'!$K$7:$T$7,0)),"")</f>
        <v>#N/A</v>
      </c>
      <c r="N574" s="44" t="e">
        <f>INDEX('Andrew-SESSION'!$L$862:$U$869, MATCH("*Lat Pulldown*",'Andrew-SESSION'!$B$862:$B$869,0), MATCH("*2nd*",'Andrew-SESSION'!$K$7:$T$7,0))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IF($A$572='Andrew-SESSION'!$A$862,INDEX('Andrew-SESSION'!$K$862:$T$869, MATCH("*Squat*",'Andrew-SESSION'!$B$862:$B$869,0), MATCH("*3rd*",'Andrew-SESSION'!$K$7:$T$7,0)),"")</f>
        <v>#N/A</v>
      </c>
      <c r="D575" s="132" t="e">
        <f>INDEX('Andrew-SESSION'!L$862:U$869, MATCH("*Squat*",'Andrew-SESSION'!$B$862:$B$869,0), MATCH("*3rd*",'Andrew-SESSION'!K$7:T$7,0))</f>
        <v>#N/A</v>
      </c>
      <c r="E575" s="131" t="e">
        <f>IF($A$572='Andrew-SESSION'!$A$862,INDEX('Andrew-SESSION'!$K$862:$T$869, MATCH("*Deadlift*",'Andrew-SESSION'!$B$862:$B$869,0), MATCH("*3rd*",'Andrew-SESSION'!$K$7:$T$7,0)),"")</f>
        <v>#N/A</v>
      </c>
      <c r="F575" s="131" t="e">
        <f>INDEX('Andrew-SESSION'!$L$862:$U$869, MATCH("*Deadlift*",'Andrew-SESSION'!$B$862:$B$869,0), MATCH("*3rd*",'Andrew-SESSION'!$K$7:$T$7,0))</f>
        <v>#N/A</v>
      </c>
      <c r="G575" s="131" t="e">
        <f>IF($A$572='Andrew-SESSION'!$A$862,INDEX('Andrew-SESSION'!$K$862:$T$869, MATCH("*Bench Press*",'Andrew-SESSION'!$B$862:$B$869,0), MATCH("*3rd*",'Andrew-SESSION'!$K$7:$T$7,0)),"")</f>
        <v>#N/A</v>
      </c>
      <c r="H575" s="131" t="e">
        <f>INDEX('Andrew-SESSION'!$L$862:$U$869, MATCH("*Bench Press*",'Andrew-SESSION'!$B$862:$B$869,0), MATCH("*3rd*",'Andrew-SESSION'!$K$7:$T$7,0))</f>
        <v>#N/A</v>
      </c>
      <c r="I575" s="132" t="e">
        <f>IF($A$572='Andrew-SESSION'!$A$862,INDEX('Andrew-SESSION'!$K$862:$T$869, MATCH("*Military*",'Andrew-SESSION'!$B$862:$B$869,0), MATCH("*3rd*",'Andrew-SESSION'!$K$7:$T$7,0)),"")</f>
        <v>#N/A</v>
      </c>
      <c r="J575" s="44" t="e">
        <f>INDEX('Andrew-SESSION'!$L$862:$U$869, MATCH("*Military*",'Andrew-SESSION'!$B$862:$B$869,0), MATCH("*3rd*",'Andrew-SESSION'!$K$7:$T$7,0))</f>
        <v>#N/A</v>
      </c>
      <c r="K575" s="131" t="e">
        <f>IF($A$572='Andrew-SESSION'!$A$862,INDEX('Andrew-SESSION'!$K$862:$T$869, MATCH("*Clean *",'Andrew-SESSION'!$B$862:$B$869,0), MATCH("*3rd*",'Andrew-SESSION'!$K$7:$T$7,0)),"")</f>
        <v>#N/A</v>
      </c>
      <c r="L575" s="44" t="e">
        <f>INDEX('Andrew-SESSION'!$L$862:$U$869, MATCH("*Clean *",'Andrew-SESSION'!$B$862:$B$869,0), MATCH("*3rd*",'Andrew-SESSION'!$K$7:$T$7,0))</f>
        <v>#N/A</v>
      </c>
      <c r="M575" s="131" t="e">
        <f>IF($A$572='Andrew-SESSION'!$A$862,INDEX('Andrew-SESSION'!$K$862:$T$869, MATCH("*Lat Pulldown*",'Andrew-SESSION'!$B$862:$B$869,0), MATCH("*3rd*",'Andrew-SESSION'!$K$7:$T$7,0)),"")</f>
        <v>#N/A</v>
      </c>
      <c r="N575" s="44" t="e">
        <f>INDEX('Andrew-SESSION'!$L$862:$U$869, MATCH("*Lat Pulldown*",'Andrew-SESSION'!$B$862:$B$869,0), MATCH("*3rd*",'Andrew-SESSION'!$K$7:$T$7,0))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IF($A$572='Andrew-SESSION'!$A$862,INDEX('Andrew-SESSION'!$K$862:$T$869, MATCH("*Squat*",'Andrew-SESSION'!$B$862:$B$869,0), MATCH("*4th*",'Andrew-SESSION'!$K$7:$T$7,0)),"")</f>
        <v>#N/A</v>
      </c>
      <c r="D576" s="132" t="e">
        <f>INDEX('Andrew-SESSION'!L$862:U$869, MATCH("*Squat*",'Andrew-SESSION'!$B$862:$B$869,0), MATCH("*4th*",'Andrew-SESSION'!K$7:T$7,0))</f>
        <v>#N/A</v>
      </c>
      <c r="E576" s="131" t="e">
        <f>IF($A$572='Andrew-SESSION'!$A$862,INDEX('Andrew-SESSION'!$K$862:$T$869, MATCH("*Deadlift*",'Andrew-SESSION'!$B$862:$B$869,0), MATCH("*4th*",'Andrew-SESSION'!$K$7:$T$7,0)),"")</f>
        <v>#N/A</v>
      </c>
      <c r="F576" s="131" t="e">
        <f>INDEX('Andrew-SESSION'!$L$862:$U$869, MATCH("*Deadlift*",'Andrew-SESSION'!$B$862:$B$869,0), MATCH("*4th*",'Andrew-SESSION'!$K$7:$T$7,0))</f>
        <v>#N/A</v>
      </c>
      <c r="G576" s="131" t="e">
        <f>IF($A$572='Andrew-SESSION'!$A$862,INDEX('Andrew-SESSION'!$K$862:$T$869, MATCH("*Bench Press*",'Andrew-SESSION'!$B$862:$B$869,0), MATCH("*4th*",'Andrew-SESSION'!$K$7:$T$7,0)),"")</f>
        <v>#N/A</v>
      </c>
      <c r="H576" s="131" t="e">
        <f>INDEX('Andrew-SESSION'!$L$862:$U$869, MATCH("*Bench Press*",'Andrew-SESSION'!$B$862:$B$869,0), MATCH("*4th*",'Andrew-SESSION'!$K$7:$T$7,0))</f>
        <v>#N/A</v>
      </c>
      <c r="I576" s="132" t="e">
        <f>IF($A$572='Andrew-SESSION'!$A$862,INDEX('Andrew-SESSION'!$K$862:$T$869, MATCH("*Military*",'Andrew-SESSION'!$B$862:$B$869,0), MATCH("*4th*",'Andrew-SESSION'!$K$7:$T$7,0)),"")</f>
        <v>#N/A</v>
      </c>
      <c r="J576" s="44" t="e">
        <f>INDEX('Andrew-SESSION'!$L$862:$U$869, MATCH("*Military*",'Andrew-SESSION'!$B$862:$B$869,0), MATCH("*4th*",'Andrew-SESSION'!$K$7:$T$7,0))</f>
        <v>#N/A</v>
      </c>
      <c r="K576" s="131" t="e">
        <f>IF($A$572='Andrew-SESSION'!$A$862,INDEX('Andrew-SESSION'!$K$862:$T$869, MATCH("*Clean *",'Andrew-SESSION'!$B$862:$B$869,0), MATCH("*4th*",'Andrew-SESSION'!$K$7:$T$7,0)),"")</f>
        <v>#N/A</v>
      </c>
      <c r="L576" s="44" t="e">
        <f>INDEX('Andrew-SESSION'!$L$862:$U$869, MATCH("*Clean *",'Andrew-SESSION'!$B$862:$B$869,0), MATCH("*4th*",'Andrew-SESSION'!$K$7:$T$7,0))</f>
        <v>#N/A</v>
      </c>
      <c r="M576" s="131" t="e">
        <f>IF($A$572='Andrew-SESSION'!$A$862,INDEX('Andrew-SESSION'!$K$862:$T$869, MATCH("*Lat Pulldown*",'Andrew-SESSION'!$B$862:$B$869,0), MATCH("*4th*",'Andrew-SESSION'!$K$7:$T$7,0)),"")</f>
        <v>#N/A</v>
      </c>
      <c r="N576" s="44" t="e">
        <f>INDEX('Andrew-SESSION'!$L$862:$U$869, MATCH("*Lat Pulldown*",'Andrew-SESSION'!$B$862:$B$869,0), MATCH("*4th*",'Andrew-SESSION'!$K$7:$T$7,0))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IF($A$572='Andrew-SESSION'!$A$862,INDEX('Andrew-SESSION'!$K$862:$T$869, MATCH("*Squat*",'Andrew-SESSION'!$B$862:$B$869,0), MATCH("*5th*",'Andrew-SESSION'!$K$7:$T$7,0)),"")</f>
        <v>#N/A</v>
      </c>
      <c r="D577" s="132" t="e">
        <f>INDEX('Andrew-SESSION'!L$862:U$869, MATCH("*Squat*",'Andrew-SESSION'!$B$862:$B$869,0), MATCH("*5th*",'Andrew-SESSION'!K$7:T$7,0))</f>
        <v>#N/A</v>
      </c>
      <c r="E577" s="131" t="e">
        <f>IF($A$572='Andrew-SESSION'!$A$862,INDEX('Andrew-SESSION'!$K$862:$T$869, MATCH("*Deadlift*",'Andrew-SESSION'!$B$862:$B$869,0), MATCH("*5th*",'Andrew-SESSION'!$K$7:$T$7,0)),"")</f>
        <v>#N/A</v>
      </c>
      <c r="F577" s="131" t="e">
        <f>INDEX('Andrew-SESSION'!$L$862:$U$869, MATCH("*Deadlift*",'Andrew-SESSION'!$B$862:$B$869,0), MATCH("*5th*",'Andrew-SESSION'!$K$7:$T$7,0))</f>
        <v>#N/A</v>
      </c>
      <c r="G577" s="131" t="e">
        <f>IF($A$572='Andrew-SESSION'!$A$862,INDEX('Andrew-SESSION'!$K$862:$T$869, MATCH("*Bench Press*",'Andrew-SESSION'!$B$862:$B$869,0), MATCH("*5th*",'Andrew-SESSION'!$K$7:$T$7,0)),"")</f>
        <v>#N/A</v>
      </c>
      <c r="H577" s="131" t="e">
        <f>INDEX('Andrew-SESSION'!$L$862:$U$869, MATCH("*Bench Press*",'Andrew-SESSION'!$B$862:$B$869,0), MATCH("*5th*",'Andrew-SESSION'!$K$7:$T$7,0))</f>
        <v>#N/A</v>
      </c>
      <c r="I577" s="132" t="e">
        <f>IF($A$572='Andrew-SESSION'!$A$862,INDEX('Andrew-SESSION'!$K$862:$T$869, MATCH("*Military*",'Andrew-SESSION'!$B$862:$B$869,0), MATCH("*5th*",'Andrew-SESSION'!$K$7:$T$7,0)),"")</f>
        <v>#N/A</v>
      </c>
      <c r="J577" s="44" t="e">
        <f>INDEX('Andrew-SESSION'!$L$862:$U$869, MATCH("*Military*",'Andrew-SESSION'!$B$862:$B$869,0), MATCH("*5th*",'Andrew-SESSION'!$K$7:$T$7,0))</f>
        <v>#N/A</v>
      </c>
      <c r="K577" s="131" t="e">
        <f>IF($A$572='Andrew-SESSION'!$A$862,INDEX('Andrew-SESSION'!$K$862:$T$869, MATCH("*Clean *",'Andrew-SESSION'!$B$862:$B$869,0), MATCH("*5th*",'Andrew-SESSION'!$K$7:$T$7,0)),"")</f>
        <v>#N/A</v>
      </c>
      <c r="L577" s="44" t="e">
        <f>INDEX('Andrew-SESSION'!$L$862:$U$869, MATCH("*Clean *",'Andrew-SESSION'!$B$862:$B$869,0), MATCH("*5th*",'Andrew-SESSION'!$K$7:$T$7,0))</f>
        <v>#N/A</v>
      </c>
      <c r="M577" s="131" t="e">
        <f>IF($A$572='Andrew-SESSION'!$A$862,INDEX('Andrew-SESSION'!$K$862:$T$869, MATCH("*Lat Pulldown*",'Andrew-SESSION'!$B$862:$B$869,0), MATCH("*5th*",'Andrew-SESSION'!$K$7:$T$7,0)),"")</f>
        <v>#N/A</v>
      </c>
      <c r="N577" s="44" t="e">
        <f>INDEX('Andrew-SESSION'!$L$862:$U$869, MATCH("*Lat Pulldown*",'Andrew-SESSION'!$B$862:$B$869,0), MATCH("*5th*",'Andrew-SESSION'!$K$7:$T$7,0))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'Andrew-SESSION'!A871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str">
        <f>IF($A$140='Andrew-SESSION'!$A$772,INDEX('Andrew-SESSION'!$K$772:$T$779, MATCH("*1k Row*",'Andrew-SESSION'!$B$772:$B$779,0), MATCH("*1st*",'Andrew-SESSION'!$K$7:$T$7,0)),"")</f>
        <v/>
      </c>
      <c r="P578" s="152" t="str">
        <f>IF($A$140='Andrew-SESSION'!$A$772,INDEX('Andrew-SESSION'!$K$772:$T$779, MATCH("*HIIT*",'Andrew-SESSION'!$B$772:$B$779,0), MATCH("*1st*",'Andrew-SESSION'!$K$7:$T$7,0)),"")</f>
        <v/>
      </c>
      <c r="Q578" s="119" t="e">
        <f>INDEX('Andrew-SESSION'!$L$772:$U$772, MATCH("*HIIT*",'Andrew-SESSION'!$B$772:$B$772,0), MATCH("*1st*",'Andrew-SESSION'!$K$7:$T$7,0))</f>
        <v>#N/A</v>
      </c>
      <c r="R578" s="119">
        <f>'Andrew-SESSION'!U634</f>
        <v>0</v>
      </c>
      <c r="S578" s="116"/>
      <c r="T578" s="116"/>
      <c r="U578" s="120">
        <f>'Andrew-SESSION'!A872</f>
        <v>0</v>
      </c>
      <c r="V578" s="120">
        <f>'Andrew-SESSION'!A873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IF($A$578='Andrew-SESSION'!$A$871,INDEX('Andrew-SESSION'!$K$871:$T$878, MATCH("*Squat*",'Andrew-SESSION'!$B$871:$B$878,0), MATCH("*1st*",'Andrew-SESSION'!$K$7:$T$7,0)),"")</f>
        <v>#N/A</v>
      </c>
      <c r="D579" s="132" t="e">
        <f>INDEX('Andrew-SESSION'!L$871:U$878, MATCH("*Squat*",'Andrew-SESSION'!$B$871:$B$878,0), MATCH("*1st*",'Andrew-SESSION'!K$7:T$7,0))</f>
        <v>#N/A</v>
      </c>
      <c r="E579" s="131" t="e">
        <f>IF($A$578='Andrew-SESSION'!$A$871,INDEX('Andrew-SESSION'!$K$871:$T$878, MATCH("*Deadlift*",'Andrew-SESSION'!$B$871:$B$878,0), MATCH("*1st*",'Andrew-SESSION'!$K$7:$T$7,0)),"")</f>
        <v>#N/A</v>
      </c>
      <c r="F579" s="131" t="e">
        <f>INDEX('Andrew-SESSION'!$L$871:$U$878, MATCH("*Deadlift*",'Andrew-SESSION'!$B$871:$B$878,0), MATCH("*1st*",'Andrew-SESSION'!$K$7:$T$7,0))</f>
        <v>#N/A</v>
      </c>
      <c r="G579" s="131" t="e">
        <f>IF($A$578='Andrew-SESSION'!$A$871,INDEX('Andrew-SESSION'!$K$871:$T$878, MATCH("*Bench Press*",'Andrew-SESSION'!$B$871:$B$878,0), MATCH("*1st*",'Andrew-SESSION'!$K$7:$T$7,0)),"")</f>
        <v>#N/A</v>
      </c>
      <c r="H579" s="131" t="e">
        <f>INDEX('Andrew-SESSION'!$L$871:$U$878, MATCH("*Bench Press*",'Andrew-SESSION'!$B$871:$B$878,0), MATCH("*1st*",'Andrew-SESSION'!$K$7:$T$7,0))</f>
        <v>#N/A</v>
      </c>
      <c r="I579" s="132" t="e">
        <f>IF($A$578='Andrew-SESSION'!$A$871,INDEX('Andrew-SESSION'!$K$871:$T$878, MATCH("*Military*",'Andrew-SESSION'!$B$871:$B$878,0), MATCH("*1st*",'Andrew-SESSION'!$K$7:$T$7,0)),"")</f>
        <v>#N/A</v>
      </c>
      <c r="J579" s="48" t="e">
        <f>INDEX('Andrew-SESSION'!$L$871:$U$878, MATCH("*Military*",'Andrew-SESSION'!$B$871:$B$878,0), MATCH("*1st*",'Andrew-SESSION'!$K$7:$T$7,0))</f>
        <v>#N/A</v>
      </c>
      <c r="K579" s="131" t="e">
        <f>IF($A$578='Andrew-SESSION'!$A$871,INDEX('Andrew-SESSION'!$K$871:$T$878, MATCH("*Clean *",'Andrew-SESSION'!$B$871:$B$878,0), MATCH("*1st*",'Andrew-SESSION'!$K$7:$T$7,0)),"")</f>
        <v>#N/A</v>
      </c>
      <c r="L579" s="48" t="e">
        <f>INDEX('Andrew-SESSION'!$L$871:$U$878, MATCH("*Clean *",'Andrew-SESSION'!$B$871:$B$878,0), MATCH("*1st*",'Andrew-SESSION'!$K$7:$T$7,0))</f>
        <v>#N/A</v>
      </c>
      <c r="M579" s="131" t="e">
        <f>IF($A$578='Andrew-SESSION'!$A$871,INDEX('Andrew-SESSION'!$K$871:$T$878, MATCH("*Lat Pulldown*",'Andrew-SESSION'!$B$871:$B$878,0), MATCH("*1st*",'Andrew-SESSION'!$K$7:$T$7,0)),"")</f>
        <v>#N/A</v>
      </c>
      <c r="N579" s="48" t="e">
        <f>INDEX('Andrew-SESSION'!$L$871:$U$878, MATCH("*Lat Pulldown*",'Andrew-SESSION'!$B$871:$B$878,0), MATCH("*1st*",'Andrew-SESSION'!$K$7:$T$7,0))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IF($A$578='Andrew-SESSION'!$A$871,INDEX('Andrew-SESSION'!$K$871:$T$878, MATCH("*Squat*",'Andrew-SESSION'!$B$871:$B$878,0), MATCH("*2nd*",'Andrew-SESSION'!$K$7:$T$7,0)),"")</f>
        <v>#N/A</v>
      </c>
      <c r="D580" s="132" t="e">
        <f>INDEX('Andrew-SESSION'!L$871:U$878, MATCH("*Squat*",'Andrew-SESSION'!$B$871:$B$878,0), MATCH("*2nd*",'Andrew-SESSION'!K$7:T$7,0))</f>
        <v>#N/A</v>
      </c>
      <c r="E580" s="131" t="e">
        <f>IF($A$578='Andrew-SESSION'!$A$871,INDEX('Andrew-SESSION'!$K$871:$T$878, MATCH("*Deadlift*",'Andrew-SESSION'!$B$871:$B$878,0), MATCH("*2ND*",'Andrew-SESSION'!$K$7:$T$7,0)),"")</f>
        <v>#N/A</v>
      </c>
      <c r="F580" s="131" t="e">
        <f>INDEX('Andrew-SESSION'!$L$871:$U$878, MATCH("*Deadlift*",'Andrew-SESSION'!$B$871:$B$878,0), MATCH("*2nd*",'Andrew-SESSION'!$K$7:$T$7,0))</f>
        <v>#N/A</v>
      </c>
      <c r="G580" s="131" t="e">
        <f>IF($A$578='Andrew-SESSION'!$A$871,INDEX('Andrew-SESSION'!$K$871:$T$878, MATCH("*Bench Press*",'Andrew-SESSION'!$B$871:$B$878,0), MATCH("*2ND*",'Andrew-SESSION'!$K$7:$T$7,0)),"")</f>
        <v>#N/A</v>
      </c>
      <c r="H580" s="131" t="e">
        <f>INDEX('Andrew-SESSION'!$L$871:$U$878, MATCH("*Bench Press*",'Andrew-SESSION'!$B$871:$B$878,0), MATCH("*2nd*",'Andrew-SESSION'!$K$7:$T$7,0))</f>
        <v>#N/A</v>
      </c>
      <c r="I580" s="132" t="e">
        <f>IF($A$578='Andrew-SESSION'!$A$871,INDEX('Andrew-SESSION'!$K$871:$T$878, MATCH("*Military*",'Andrew-SESSION'!$B$871:$B$878,0), MATCH("*2ND*",'Andrew-SESSION'!$K$7:$T$7,0)),"")</f>
        <v>#N/A</v>
      </c>
      <c r="J580" s="44" t="e">
        <f>INDEX('Andrew-SESSION'!$L$871:$U$878, MATCH("*Military*",'Andrew-SESSION'!$B$871:$B$878,0), MATCH("*2nd*",'Andrew-SESSION'!$K$7:$T$7,0))</f>
        <v>#N/A</v>
      </c>
      <c r="K580" s="131" t="e">
        <f>IF($A$578='Andrew-SESSION'!$A$871,INDEX('Andrew-SESSION'!$K$871:$T$878, MATCH("*Clean *",'Andrew-SESSION'!$B$871:$B$878,0), MATCH("*2ND*",'Andrew-SESSION'!$K$7:$T$7,0)),"")</f>
        <v>#N/A</v>
      </c>
      <c r="L580" s="44" t="e">
        <f>INDEX('Andrew-SESSION'!$L$871:$U$878, MATCH("*Clean *",'Andrew-SESSION'!$B$871:$B$878,0), MATCH("*2nd*",'Andrew-SESSION'!$K$7:$T$7,0))</f>
        <v>#N/A</v>
      </c>
      <c r="M580" s="131" t="e">
        <f>IF($A$578='Andrew-SESSION'!$A$871,INDEX('Andrew-SESSION'!$K$871:$T$878, MATCH("*Lat Pulldown*",'Andrew-SESSION'!$B$871:$B$878,0), MATCH("*2ND*",'Andrew-SESSION'!$K$7:$T$7,0)),"")</f>
        <v>#N/A</v>
      </c>
      <c r="N580" s="44" t="e">
        <f>INDEX('Andrew-SESSION'!$L$871:$U$878, MATCH("*Lat Pulldown*",'Andrew-SESSION'!$B$871:$B$878,0), MATCH("*2nd*",'Andrew-SESSION'!$K$7:$T$7,0))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IF($A$578='Andrew-SESSION'!$A$871,INDEX('Andrew-SESSION'!$K$871:$T$878, MATCH("*Squat*",'Andrew-SESSION'!$B$871:$B$878,0), MATCH("*3rd*",'Andrew-SESSION'!$K$7:$T$7,0)),"")</f>
        <v>#N/A</v>
      </c>
      <c r="D581" s="132" t="e">
        <f>INDEX('Andrew-SESSION'!L$871:U$878, MATCH("*Squat*",'Andrew-SESSION'!$B$871:$B$878,0), MATCH("*3rd*",'Andrew-SESSION'!K$7:T$7,0))</f>
        <v>#N/A</v>
      </c>
      <c r="E581" s="131" t="e">
        <f>IF($A$578='Andrew-SESSION'!$A$871,INDEX('Andrew-SESSION'!$K$871:$T$878, MATCH("*Deadlift*",'Andrew-SESSION'!$B$871:$B$878,0), MATCH("*3rd*",'Andrew-SESSION'!$K$7:$T$7,0)),"")</f>
        <v>#N/A</v>
      </c>
      <c r="F581" s="131" t="e">
        <f>INDEX('Andrew-SESSION'!$L$871:$U$878, MATCH("*Deadlift*",'Andrew-SESSION'!$B$871:$B$878,0), MATCH("*3rd*",'Andrew-SESSION'!$K$7:$T$7,0))</f>
        <v>#N/A</v>
      </c>
      <c r="G581" s="131" t="e">
        <f>IF($A$578='Andrew-SESSION'!$A$871,INDEX('Andrew-SESSION'!$K$871:$T$878, MATCH("*Bench Press*",'Andrew-SESSION'!$B$871:$B$878,0), MATCH("*3rd*",'Andrew-SESSION'!$K$7:$T$7,0)),"")</f>
        <v>#N/A</v>
      </c>
      <c r="H581" s="131" t="e">
        <f>INDEX('Andrew-SESSION'!$L$871:$U$878, MATCH("*Bench Press*",'Andrew-SESSION'!$B$871:$B$878,0), MATCH("*3rd*",'Andrew-SESSION'!$K$7:$T$7,0))</f>
        <v>#N/A</v>
      </c>
      <c r="I581" s="132" t="e">
        <f>IF($A$578='Andrew-SESSION'!$A$871,INDEX('Andrew-SESSION'!$K$871:$T$878, MATCH("*Military*",'Andrew-SESSION'!$B$871:$B$878,0), MATCH("*3rd*",'Andrew-SESSION'!$K$7:$T$7,0)),"")</f>
        <v>#N/A</v>
      </c>
      <c r="J581" s="44" t="e">
        <f>INDEX('Andrew-SESSION'!$L$871:$U$878, MATCH("*Military*",'Andrew-SESSION'!$B$871:$B$878,0), MATCH("*3rd*",'Andrew-SESSION'!$K$7:$T$7,0))</f>
        <v>#N/A</v>
      </c>
      <c r="K581" s="131" t="e">
        <f>IF($A$578='Andrew-SESSION'!$A$871,INDEX('Andrew-SESSION'!$K$871:$T$878, MATCH("*Clean *",'Andrew-SESSION'!$B$871:$B$878,0), MATCH("*3rd*",'Andrew-SESSION'!$K$7:$T$7,0)),"")</f>
        <v>#N/A</v>
      </c>
      <c r="L581" s="44" t="e">
        <f>INDEX('Andrew-SESSION'!$L$871:$U$878, MATCH("*Clean *",'Andrew-SESSION'!$B$871:$B$878,0), MATCH("*3rd*",'Andrew-SESSION'!$K$7:$T$7,0))</f>
        <v>#N/A</v>
      </c>
      <c r="M581" s="131" t="e">
        <f>IF($A$578='Andrew-SESSION'!$A$871,INDEX('Andrew-SESSION'!$K$871:$T$878, MATCH("*Lat Pulldown*",'Andrew-SESSION'!$B$871:$B$878,0), MATCH("*3rd*",'Andrew-SESSION'!$K$7:$T$7,0)),"")</f>
        <v>#N/A</v>
      </c>
      <c r="N581" s="44" t="e">
        <f>INDEX('Andrew-SESSION'!$L$871:$U$878, MATCH("*Lat Pulldown*",'Andrew-SESSION'!$B$871:$B$878,0), MATCH("*3rd*",'Andrew-SESSION'!$K$7:$T$7,0))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IF($A$578='Andrew-SESSION'!$A$871,INDEX('Andrew-SESSION'!$K$871:$T$878, MATCH("*Squat*",'Andrew-SESSION'!$B$871:$B$878,0), MATCH("*4th*",'Andrew-SESSION'!$K$7:$T$7,0)),"")</f>
        <v>#N/A</v>
      </c>
      <c r="D582" s="132" t="e">
        <f>INDEX('Andrew-SESSION'!L$871:U$878, MATCH("*Squat*",'Andrew-SESSION'!$B$871:$B$878,0), MATCH("*4th*",'Andrew-SESSION'!K$7:T$7,0))</f>
        <v>#N/A</v>
      </c>
      <c r="E582" s="131" t="e">
        <f>IF($A$578='Andrew-SESSION'!$A$871,INDEX('Andrew-SESSION'!$K$871:$T$878, MATCH("*Deadlift*",'Andrew-SESSION'!$B$871:$B$878,0), MATCH("*4th*",'Andrew-SESSION'!$K$7:$T$7,0)),"")</f>
        <v>#N/A</v>
      </c>
      <c r="F582" s="131" t="e">
        <f>INDEX('Andrew-SESSION'!$L$871:$U$878, MATCH("*Deadlift*",'Andrew-SESSION'!$B$871:$B$878,0), MATCH("*4th*",'Andrew-SESSION'!$K$7:$T$7,0))</f>
        <v>#N/A</v>
      </c>
      <c r="G582" s="131" t="e">
        <f>IF($A$578='Andrew-SESSION'!$A$871,INDEX('Andrew-SESSION'!$K$871:$T$878, MATCH("*Bench Press*",'Andrew-SESSION'!$B$871:$B$878,0), MATCH("*4th*",'Andrew-SESSION'!$K$7:$T$7,0)),"")</f>
        <v>#N/A</v>
      </c>
      <c r="H582" s="131" t="e">
        <f>INDEX('Andrew-SESSION'!$L$871:$U$878, MATCH("*Bench Press*",'Andrew-SESSION'!$B$871:$B$878,0), MATCH("*4th*",'Andrew-SESSION'!$K$7:$T$7,0))</f>
        <v>#N/A</v>
      </c>
      <c r="I582" s="132" t="e">
        <f>IF($A$578='Andrew-SESSION'!$A$871,INDEX('Andrew-SESSION'!$K$871:$T$878, MATCH("*Military*",'Andrew-SESSION'!$B$871:$B$878,0), MATCH("*4th*",'Andrew-SESSION'!$K$7:$T$7,0)),"")</f>
        <v>#N/A</v>
      </c>
      <c r="J582" s="44" t="e">
        <f>INDEX('Andrew-SESSION'!$L$871:$U$878, MATCH("*Military*",'Andrew-SESSION'!$B$871:$B$878,0), MATCH("*4th*",'Andrew-SESSION'!$K$7:$T$7,0))</f>
        <v>#N/A</v>
      </c>
      <c r="K582" s="131" t="e">
        <f>IF($A$578='Andrew-SESSION'!$A$871,INDEX('Andrew-SESSION'!$K$871:$T$878, MATCH("*Clean *",'Andrew-SESSION'!$B$871:$B$878,0), MATCH("*4th*",'Andrew-SESSION'!$K$7:$T$7,0)),"")</f>
        <v>#N/A</v>
      </c>
      <c r="L582" s="44" t="e">
        <f>INDEX('Andrew-SESSION'!$L$871:$U$878, MATCH("*Clean *",'Andrew-SESSION'!$B$871:$B$878,0), MATCH("*4th*",'Andrew-SESSION'!$K$7:$T$7,0))</f>
        <v>#N/A</v>
      </c>
      <c r="M582" s="131" t="e">
        <f>IF($A$578='Andrew-SESSION'!$A$871,INDEX('Andrew-SESSION'!$K$871:$T$878, MATCH("*Lat Pulldown*",'Andrew-SESSION'!$B$871:$B$878,0), MATCH("*4th*",'Andrew-SESSION'!$K$7:$T$7,0)),"")</f>
        <v>#N/A</v>
      </c>
      <c r="N582" s="44" t="e">
        <f>INDEX('Andrew-SESSION'!$L$871:$U$878, MATCH("*Lat Pulldown*",'Andrew-SESSION'!$B$871:$B$878,0), MATCH("*4th*",'Andrew-SESSION'!$K$7:$T$7,0))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IF($A$578='Andrew-SESSION'!$A$871,INDEX('Andrew-SESSION'!$K$871:$T$878, MATCH("*Squat*",'Andrew-SESSION'!$B$871:$B$878,0), MATCH("*5th*",'Andrew-SESSION'!$K$7:$T$7,0)),"")</f>
        <v>#N/A</v>
      </c>
      <c r="D583" s="132" t="e">
        <f>INDEX('Andrew-SESSION'!L$871:U$878, MATCH("*Squat*",'Andrew-SESSION'!$B$871:$B$878,0), MATCH("*5th*",'Andrew-SESSION'!K$7:T$7,0))</f>
        <v>#N/A</v>
      </c>
      <c r="E583" s="131" t="e">
        <f>IF($A$578='Andrew-SESSION'!$A$871,INDEX('Andrew-SESSION'!$K$871:$T$878, MATCH("*Deadlift*",'Andrew-SESSION'!$B$871:$B$878,0), MATCH("*5th*",'Andrew-SESSION'!$K$7:$T$7,0)),"")</f>
        <v>#N/A</v>
      </c>
      <c r="F583" s="131" t="e">
        <f>INDEX('Andrew-SESSION'!$L$871:$U$878, MATCH("*Deadlift*",'Andrew-SESSION'!$B$871:$B$878,0), MATCH("*5th*",'Andrew-SESSION'!$K$7:$T$7,0))</f>
        <v>#N/A</v>
      </c>
      <c r="G583" s="131" t="e">
        <f>IF($A$578='Andrew-SESSION'!$A$871,INDEX('Andrew-SESSION'!$K$871:$T$878, MATCH("*Bench Press*",'Andrew-SESSION'!$B$871:$B$878,0), MATCH("*5th*",'Andrew-SESSION'!$K$7:$T$7,0)),"")</f>
        <v>#N/A</v>
      </c>
      <c r="H583" s="131" t="e">
        <f>INDEX('Andrew-SESSION'!$L$871:$U$878, MATCH("*Bench Press*",'Andrew-SESSION'!$B$871:$B$878,0), MATCH("*5th*",'Andrew-SESSION'!$K$7:$T$7,0))</f>
        <v>#N/A</v>
      </c>
      <c r="I583" s="132" t="e">
        <f>IF($A$578='Andrew-SESSION'!$A$871,INDEX('Andrew-SESSION'!$K$871:$T$878, MATCH("*Military*",'Andrew-SESSION'!$B$871:$B$878,0), MATCH("*5th*",'Andrew-SESSION'!$K$7:$T$7,0)),"")</f>
        <v>#N/A</v>
      </c>
      <c r="J583" s="44" t="e">
        <f>INDEX('Andrew-SESSION'!$L$871:$U$878, MATCH("*Military*",'Andrew-SESSION'!$B$871:$B$878,0), MATCH("*5th*",'Andrew-SESSION'!$K$7:$T$7,0))</f>
        <v>#N/A</v>
      </c>
      <c r="K583" s="131" t="e">
        <f>IF($A$578='Andrew-SESSION'!$A$871,INDEX('Andrew-SESSION'!$K$871:$T$878, MATCH("*Clean *",'Andrew-SESSION'!$B$871:$B$878,0), MATCH("*5th*",'Andrew-SESSION'!$K$7:$T$7,0)),"")</f>
        <v>#N/A</v>
      </c>
      <c r="L583" s="44" t="e">
        <f>INDEX('Andrew-SESSION'!$L$871:$U$878, MATCH("*Clean *",'Andrew-SESSION'!$B$871:$B$878,0), MATCH("*5th*",'Andrew-SESSION'!$K$7:$T$7,0))</f>
        <v>#N/A</v>
      </c>
      <c r="M583" s="131" t="e">
        <f>IF($A$578='Andrew-SESSION'!$A$871,INDEX('Andrew-SESSION'!$K$871:$T$878, MATCH("*Lat Pulldown*",'Andrew-SESSION'!$B$871:$B$878,0), MATCH("*5th*",'Andrew-SESSION'!$K$7:$T$7,0)),"")</f>
        <v>#N/A</v>
      </c>
      <c r="N583" s="44" t="e">
        <f>INDEX('Andrew-SESSION'!$L$871:$U$878, MATCH("*Lat Pulldown*",'Andrew-SESSION'!$B$871:$B$878,0), MATCH("*5th*",'Andrew-SESSION'!$K$7:$T$7,0))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'Andrew-SESSION'!A880</f>
        <v>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str">
        <f>IF($A$140='Andrew-SESSION'!$A$781,INDEX('Andrew-SESSION'!$K$781:$T$788, MATCH("*1k Row*",'Andrew-SESSION'!$B$781:$B$788,0), MATCH("*1st*",'Andrew-SESSION'!$K$7:$T$7,0)),"")</f>
        <v/>
      </c>
      <c r="P584" s="152" t="str">
        <f>IF($A$140='Andrew-SESSION'!$A$781,INDEX('Andrew-SESSION'!$K$781:$T$788, MATCH("*HIIT*",'Andrew-SESSION'!$B$781:$B$788,0), MATCH("*1st*",'Andrew-SESSION'!$K$7:$T$7,0)),"")</f>
        <v/>
      </c>
      <c r="Q584" s="119" t="e">
        <f>INDEX('Andrew-SESSION'!$L$781:$U$781, MATCH("*HIIT*",'Andrew-SESSION'!$B$781:$B$781,0), MATCH("*1st*",'Andrew-SESSION'!$K$7:$T$7,0))</f>
        <v>#N/A</v>
      </c>
      <c r="R584" s="119">
        <f>'Andrew-SESSION'!U640</f>
        <v>0</v>
      </c>
      <c r="S584" s="116"/>
      <c r="T584" s="116"/>
      <c r="U584" s="120">
        <f>'Andrew-SESSION'!A881</f>
        <v>0</v>
      </c>
      <c r="V584" s="120">
        <f>'Andrew-SESSION'!A882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IF($A$584='Andrew-SESSION'!$A$880,INDEX('Andrew-SESSION'!$K$880:$T$887, MATCH("*Squat*",'Andrew-SESSION'!$B$880:$B$887,0), MATCH("*1st*",'Andrew-SESSION'!$K$7:$T$7,0)),"")</f>
        <v>#N/A</v>
      </c>
      <c r="D585" s="132" t="e">
        <f>INDEX('Andrew-SESSION'!L$880:U$887, MATCH("*Squat*",'Andrew-SESSION'!$B$880:$B$887,0), MATCH("*1st*",'Andrew-SESSION'!K$7:T$7,0))</f>
        <v>#N/A</v>
      </c>
      <c r="E585" s="131" t="e">
        <f>IF($A$584='Andrew-SESSION'!$A$880,INDEX('Andrew-SESSION'!$K$880:$T$887, MATCH("*Deadlift*",'Andrew-SESSION'!$B$880:$B$887,0), MATCH("*1st*",'Andrew-SESSION'!$K$7:$T$7,0)),"")</f>
        <v>#N/A</v>
      </c>
      <c r="F585" s="131" t="e">
        <f>INDEX('Andrew-SESSION'!$L$880:$U$887, MATCH("*Deadlift*",'Andrew-SESSION'!$B$880:$B$887,0), MATCH("*1st*",'Andrew-SESSION'!$K$7:$T$7,0))</f>
        <v>#N/A</v>
      </c>
      <c r="G585" s="131" t="e">
        <f>IF($A$584='Andrew-SESSION'!$A$880,INDEX('Andrew-SESSION'!$K$880:$T$887, MATCH("*Bench Press*",'Andrew-SESSION'!$B$880:$B$887,0), MATCH("*1st*",'Andrew-SESSION'!$K$7:$T$7,0)),"")</f>
        <v>#N/A</v>
      </c>
      <c r="H585" s="131" t="e">
        <f>INDEX('Andrew-SESSION'!$L$880:$U$887, MATCH("*Bench Press*",'Andrew-SESSION'!$B$880:$B$887,0), MATCH("*1st*",'Andrew-SESSION'!$K$7:$T$7,0))</f>
        <v>#N/A</v>
      </c>
      <c r="I585" s="132" t="e">
        <f>IF($A$584='Andrew-SESSION'!$A$880,INDEX('Andrew-SESSION'!$K$880:$T$887, MATCH("*Military*",'Andrew-SESSION'!$B$880:$B$887,0), MATCH("*1st*",'Andrew-SESSION'!$K$7:$T$7,0)),"")</f>
        <v>#N/A</v>
      </c>
      <c r="J585" s="48" t="e">
        <f>INDEX('Andrew-SESSION'!$L$880:$U$887, MATCH("*Military*",'Andrew-SESSION'!$B$880:$B$887,0), MATCH("*1st*",'Andrew-SESSION'!$K$7:$T$7,0))</f>
        <v>#N/A</v>
      </c>
      <c r="K585" s="131" t="e">
        <f>IF($A$584='Andrew-SESSION'!$A$880,INDEX('Andrew-SESSION'!$K$880:$T$887, MATCH("*Clean *",'Andrew-SESSION'!$B$880:$B$887,0), MATCH("*1st*",'Andrew-SESSION'!$K$7:$T$7,0)),"")</f>
        <v>#N/A</v>
      </c>
      <c r="L585" s="48" t="e">
        <f>INDEX('Andrew-SESSION'!$L$880:$U$887, MATCH("*Clean *",'Andrew-SESSION'!$B$880:$B$887,0), MATCH("*1st*",'Andrew-SESSION'!$K$7:$T$7,0))</f>
        <v>#N/A</v>
      </c>
      <c r="M585" s="131" t="e">
        <f>IF($A$584='Andrew-SESSION'!$A$880,INDEX('Andrew-SESSION'!$K$880:$T$887, MATCH("*Lat Pulldown*",'Andrew-SESSION'!$B$880:$B$887,0), MATCH("*1st*",'Andrew-SESSION'!$K$7:$T$7,0)),"")</f>
        <v>#N/A</v>
      </c>
      <c r="N585" s="48" t="e">
        <f>INDEX('Andrew-SESSION'!$L$880:$U$887, MATCH("*Lat Pulldown*",'Andrew-SESSION'!$B$880:$B$887,0), MATCH("*1st*",'Andrew-SESSION'!$K$7:$T$7,0))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IF($A$584='Andrew-SESSION'!$A$880,INDEX('Andrew-SESSION'!$K$880:$T$887, MATCH("*Squat*",'Andrew-SESSION'!$B$880:$B$887,0), MATCH("*2nd*",'Andrew-SESSION'!$K$7:$T$7,0)),"")</f>
        <v>#N/A</v>
      </c>
      <c r="D586" s="132" t="e">
        <f>INDEX('Andrew-SESSION'!L$880:U$887, MATCH("*Squat*",'Andrew-SESSION'!$B$880:$B$887,0), MATCH("*2nd*",'Andrew-SESSION'!K$7:T$7,0))</f>
        <v>#N/A</v>
      </c>
      <c r="E586" s="131" t="e">
        <f>IF($A$584='Andrew-SESSION'!$A$880,INDEX('Andrew-SESSION'!$K$880:$T$887, MATCH("*Deadlift*",'Andrew-SESSION'!$B$880:$B$887,0), MATCH("*2ND*",'Andrew-SESSION'!$K$7:$T$7,0)),"")</f>
        <v>#N/A</v>
      </c>
      <c r="F586" s="131" t="e">
        <f>INDEX('Andrew-SESSION'!$L$880:$U$887, MATCH("*Deadlift*",'Andrew-SESSION'!$B$880:$B$887,0), MATCH("*2nd*",'Andrew-SESSION'!$K$7:$T$7,0))</f>
        <v>#N/A</v>
      </c>
      <c r="G586" s="131" t="e">
        <f>IF($A$584='Andrew-SESSION'!$A$880,INDEX('Andrew-SESSION'!$K$880:$T$887, MATCH("*Bench Press*",'Andrew-SESSION'!$B$880:$B$887,0), MATCH("*2ND*",'Andrew-SESSION'!$K$7:$T$7,0)),"")</f>
        <v>#N/A</v>
      </c>
      <c r="H586" s="131" t="e">
        <f>INDEX('Andrew-SESSION'!$L$880:$U$887, MATCH("*Bench Press*",'Andrew-SESSION'!$B$880:$B$887,0), MATCH("*2nd*",'Andrew-SESSION'!$K$7:$T$7,0))</f>
        <v>#N/A</v>
      </c>
      <c r="I586" s="132" t="e">
        <f>IF($A$584='Andrew-SESSION'!$A$880,INDEX('Andrew-SESSION'!$K$880:$T$887, MATCH("*Military*",'Andrew-SESSION'!$B$880:$B$887,0), MATCH("*2ND*",'Andrew-SESSION'!$K$7:$T$7,0)),"")</f>
        <v>#N/A</v>
      </c>
      <c r="J586" s="44" t="e">
        <f>INDEX('Andrew-SESSION'!$L$880:$U$887, MATCH("*Military*",'Andrew-SESSION'!$B$880:$B$887,0), MATCH("*2nd*",'Andrew-SESSION'!$K$7:$T$7,0))</f>
        <v>#N/A</v>
      </c>
      <c r="K586" s="131" t="e">
        <f>IF($A$584='Andrew-SESSION'!$A$880,INDEX('Andrew-SESSION'!$K$880:$T$887, MATCH("*Clean *",'Andrew-SESSION'!$B$880:$B$887,0), MATCH("*2ND*",'Andrew-SESSION'!$K$7:$T$7,0)),"")</f>
        <v>#N/A</v>
      </c>
      <c r="L586" s="44" t="e">
        <f>INDEX('Andrew-SESSION'!$L$880:$U$887, MATCH("*Clean *",'Andrew-SESSION'!$B$880:$B$887,0), MATCH("*2nd*",'Andrew-SESSION'!$K$7:$T$7,0))</f>
        <v>#N/A</v>
      </c>
      <c r="M586" s="131" t="e">
        <f>IF($A$584='Andrew-SESSION'!$A$880,INDEX('Andrew-SESSION'!$K$880:$T$887, MATCH("*Lat Pulldown*",'Andrew-SESSION'!$B$880:$B$887,0), MATCH("*2ND*",'Andrew-SESSION'!$K$7:$T$7,0)),"")</f>
        <v>#N/A</v>
      </c>
      <c r="N586" s="44" t="e">
        <f>INDEX('Andrew-SESSION'!$L$880:$U$887, MATCH("*Lat Pulldown*",'Andrew-SESSION'!$B$880:$B$887,0), MATCH("*2nd*",'Andrew-SESSION'!$K$7:$T$7,0))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IF($A$584='Andrew-SESSION'!$A$880,INDEX('Andrew-SESSION'!$K$880:$T$887, MATCH("*Squat*",'Andrew-SESSION'!$B$880:$B$887,0), MATCH("*3rd*",'Andrew-SESSION'!$K$7:$T$7,0)),"")</f>
        <v>#N/A</v>
      </c>
      <c r="D587" s="132" t="e">
        <f>INDEX('Andrew-SESSION'!L$880:U$887, MATCH("*Squat*",'Andrew-SESSION'!$B$880:$B$887,0), MATCH("*3rd*",'Andrew-SESSION'!K$7:T$7,0))</f>
        <v>#N/A</v>
      </c>
      <c r="E587" s="131" t="e">
        <f>IF($A$584='Andrew-SESSION'!$A$880,INDEX('Andrew-SESSION'!$K$880:$T$887, MATCH("*Deadlift*",'Andrew-SESSION'!$B$880:$B$887,0), MATCH("*3rd*",'Andrew-SESSION'!$K$7:$T$7,0)),"")</f>
        <v>#N/A</v>
      </c>
      <c r="F587" s="131" t="e">
        <f>INDEX('Andrew-SESSION'!$L$880:$U$887, MATCH("*Deadlift*",'Andrew-SESSION'!$B$880:$B$887,0), MATCH("*3rd*",'Andrew-SESSION'!$K$7:$T$7,0))</f>
        <v>#N/A</v>
      </c>
      <c r="G587" s="131" t="e">
        <f>IF($A$584='Andrew-SESSION'!$A$880,INDEX('Andrew-SESSION'!$K$880:$T$887, MATCH("*Bench Press*",'Andrew-SESSION'!$B$880:$B$887,0), MATCH("*3rd*",'Andrew-SESSION'!$K$7:$T$7,0)),"")</f>
        <v>#N/A</v>
      </c>
      <c r="H587" s="131" t="e">
        <f>INDEX('Andrew-SESSION'!$L$880:$U$887, MATCH("*Bench Press*",'Andrew-SESSION'!$B$880:$B$887,0), MATCH("*3rd*",'Andrew-SESSION'!$K$7:$T$7,0))</f>
        <v>#N/A</v>
      </c>
      <c r="I587" s="132" t="e">
        <f>IF($A$584='Andrew-SESSION'!$A$880,INDEX('Andrew-SESSION'!$K$880:$T$887, MATCH("*Military*",'Andrew-SESSION'!$B$880:$B$887,0), MATCH("*3rd*",'Andrew-SESSION'!$K$7:$T$7,0)),"")</f>
        <v>#N/A</v>
      </c>
      <c r="J587" s="44" t="e">
        <f>INDEX('Andrew-SESSION'!$L$880:$U$887, MATCH("*Military*",'Andrew-SESSION'!$B$880:$B$887,0), MATCH("*3rd*",'Andrew-SESSION'!$K$7:$T$7,0))</f>
        <v>#N/A</v>
      </c>
      <c r="K587" s="131" t="e">
        <f>IF($A$584='Andrew-SESSION'!$A$880,INDEX('Andrew-SESSION'!$K$880:$T$887, MATCH("*Clean *",'Andrew-SESSION'!$B$880:$B$887,0), MATCH("*3rd*",'Andrew-SESSION'!$K$7:$T$7,0)),"")</f>
        <v>#N/A</v>
      </c>
      <c r="L587" s="44" t="e">
        <f>INDEX('Andrew-SESSION'!$L$880:$U$887, MATCH("*Clean *",'Andrew-SESSION'!$B$880:$B$887,0), MATCH("*3rd*",'Andrew-SESSION'!$K$7:$T$7,0))</f>
        <v>#N/A</v>
      </c>
      <c r="M587" s="131" t="e">
        <f>IF($A$584='Andrew-SESSION'!$A$880,INDEX('Andrew-SESSION'!$K$880:$T$887, MATCH("*Lat Pulldown*",'Andrew-SESSION'!$B$880:$B$887,0), MATCH("*3rd*",'Andrew-SESSION'!$K$7:$T$7,0)),"")</f>
        <v>#N/A</v>
      </c>
      <c r="N587" s="44" t="e">
        <f>INDEX('Andrew-SESSION'!$L$880:$U$887, MATCH("*Lat Pulldown*",'Andrew-SESSION'!$B$880:$B$887,0), MATCH("*3rd*",'Andrew-SESSION'!$K$7:$T$7,0))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IF($A$584='Andrew-SESSION'!$A$880,INDEX('Andrew-SESSION'!$K$880:$T$887, MATCH("*Squat*",'Andrew-SESSION'!$B$880:$B$887,0), MATCH("*4th*",'Andrew-SESSION'!$K$7:$T$7,0)),"")</f>
        <v>#N/A</v>
      </c>
      <c r="D588" s="132" t="e">
        <f>INDEX('Andrew-SESSION'!L$880:U$887, MATCH("*Squat*",'Andrew-SESSION'!$B$880:$B$887,0), MATCH("*4th*",'Andrew-SESSION'!K$7:T$7,0))</f>
        <v>#N/A</v>
      </c>
      <c r="E588" s="131" t="e">
        <f>IF($A$584='Andrew-SESSION'!$A$880,INDEX('Andrew-SESSION'!$K$880:$T$887, MATCH("*Deadlift*",'Andrew-SESSION'!$B$880:$B$887,0), MATCH("*4th*",'Andrew-SESSION'!$K$7:$T$7,0)),"")</f>
        <v>#N/A</v>
      </c>
      <c r="F588" s="131" t="e">
        <f>INDEX('Andrew-SESSION'!$L$880:$U$887, MATCH("*Deadlift*",'Andrew-SESSION'!$B$880:$B$887,0), MATCH("*4th*",'Andrew-SESSION'!$K$7:$T$7,0))</f>
        <v>#N/A</v>
      </c>
      <c r="G588" s="131" t="e">
        <f>IF($A$584='Andrew-SESSION'!$A$880,INDEX('Andrew-SESSION'!$K$880:$T$887, MATCH("*Bench Press*",'Andrew-SESSION'!$B$880:$B$887,0), MATCH("*4th*",'Andrew-SESSION'!$K$7:$T$7,0)),"")</f>
        <v>#N/A</v>
      </c>
      <c r="H588" s="131" t="e">
        <f>INDEX('Andrew-SESSION'!$L$880:$U$887, MATCH("*Bench Press*",'Andrew-SESSION'!$B$880:$B$887,0), MATCH("*4th*",'Andrew-SESSION'!$K$7:$T$7,0))</f>
        <v>#N/A</v>
      </c>
      <c r="I588" s="132" t="e">
        <f>IF($A$584='Andrew-SESSION'!$A$880,INDEX('Andrew-SESSION'!$K$880:$T$887, MATCH("*Military*",'Andrew-SESSION'!$B$880:$B$887,0), MATCH("*4th*",'Andrew-SESSION'!$K$7:$T$7,0)),"")</f>
        <v>#N/A</v>
      </c>
      <c r="J588" s="44" t="e">
        <f>INDEX('Andrew-SESSION'!$L$880:$U$887, MATCH("*Military*",'Andrew-SESSION'!$B$880:$B$887,0), MATCH("*4th*",'Andrew-SESSION'!$K$7:$T$7,0))</f>
        <v>#N/A</v>
      </c>
      <c r="K588" s="131" t="e">
        <f>IF($A$584='Andrew-SESSION'!$A$880,INDEX('Andrew-SESSION'!$K$880:$T$887, MATCH("*Clean *",'Andrew-SESSION'!$B$880:$B$887,0), MATCH("*4th*",'Andrew-SESSION'!$K$7:$T$7,0)),"")</f>
        <v>#N/A</v>
      </c>
      <c r="L588" s="44" t="e">
        <f>INDEX('Andrew-SESSION'!$L$880:$U$887, MATCH("*Clean *",'Andrew-SESSION'!$B$880:$B$887,0), MATCH("*4th*",'Andrew-SESSION'!$K$7:$T$7,0))</f>
        <v>#N/A</v>
      </c>
      <c r="M588" s="131" t="e">
        <f>IF($A$584='Andrew-SESSION'!$A$880,INDEX('Andrew-SESSION'!$K$880:$T$887, MATCH("*Lat Pulldown*",'Andrew-SESSION'!$B$880:$B$887,0), MATCH("*4th*",'Andrew-SESSION'!$K$7:$T$7,0)),"")</f>
        <v>#N/A</v>
      </c>
      <c r="N588" s="44" t="e">
        <f>INDEX('Andrew-SESSION'!$L$880:$U$887, MATCH("*Lat Pulldown*",'Andrew-SESSION'!$B$880:$B$887,0), MATCH("*4th*",'Andrew-SESSION'!$K$7:$T$7,0))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IF($A$584='Andrew-SESSION'!$A$880,INDEX('Andrew-SESSION'!$K$880:$T$887, MATCH("*Squat*",'Andrew-SESSION'!$B$880:$B$887,0), MATCH("*5th*",'Andrew-SESSION'!$K$7:$T$7,0)),"")</f>
        <v>#N/A</v>
      </c>
      <c r="D589" s="132" t="e">
        <f>INDEX('Andrew-SESSION'!L$880:U$887, MATCH("*Squat*",'Andrew-SESSION'!$B$880:$B$887,0), MATCH("*5th*",'Andrew-SESSION'!K$7:T$7,0))</f>
        <v>#N/A</v>
      </c>
      <c r="E589" s="131" t="e">
        <f>IF($A$584='Andrew-SESSION'!$A$880,INDEX('Andrew-SESSION'!$K$880:$T$887, MATCH("*Deadlift*",'Andrew-SESSION'!$B$880:$B$887,0), MATCH("*5th*",'Andrew-SESSION'!$K$7:$T$7,0)),"")</f>
        <v>#N/A</v>
      </c>
      <c r="F589" s="131" t="e">
        <f>INDEX('Andrew-SESSION'!$L$880:$U$887, MATCH("*Deadlift*",'Andrew-SESSION'!$B$880:$B$887,0), MATCH("*5th*",'Andrew-SESSION'!$K$7:$T$7,0))</f>
        <v>#N/A</v>
      </c>
      <c r="G589" s="131" t="e">
        <f>IF($A$584='Andrew-SESSION'!$A$880,INDEX('Andrew-SESSION'!$K$880:$T$887, MATCH("*Bench Press*",'Andrew-SESSION'!$B$880:$B$887,0), MATCH("*5th*",'Andrew-SESSION'!$K$7:$T$7,0)),"")</f>
        <v>#N/A</v>
      </c>
      <c r="H589" s="131" t="e">
        <f>INDEX('Andrew-SESSION'!$L$880:$U$887, MATCH("*Bench Press*",'Andrew-SESSION'!$B$880:$B$887,0), MATCH("*5th*",'Andrew-SESSION'!$K$7:$T$7,0))</f>
        <v>#N/A</v>
      </c>
      <c r="I589" s="132" t="e">
        <f>IF($A$584='Andrew-SESSION'!$A$880,INDEX('Andrew-SESSION'!$K$880:$T$887, MATCH("*Military*",'Andrew-SESSION'!$B$880:$B$887,0), MATCH("*5th*",'Andrew-SESSION'!$K$7:$T$7,0)),"")</f>
        <v>#N/A</v>
      </c>
      <c r="J589" s="44" t="e">
        <f>INDEX('Andrew-SESSION'!$L$880:$U$887, MATCH("*Military*",'Andrew-SESSION'!$B$880:$B$887,0), MATCH("*5th*",'Andrew-SESSION'!$K$7:$T$7,0))</f>
        <v>#N/A</v>
      </c>
      <c r="K589" s="131" t="e">
        <f>IF($A$584='Andrew-SESSION'!$A$880,INDEX('Andrew-SESSION'!$K$880:$T$887, MATCH("*Clean *",'Andrew-SESSION'!$B$880:$B$887,0), MATCH("*5th*",'Andrew-SESSION'!$K$7:$T$7,0)),"")</f>
        <v>#N/A</v>
      </c>
      <c r="L589" s="44" t="e">
        <f>INDEX('Andrew-SESSION'!$L$880:$U$887, MATCH("*Clean *",'Andrew-SESSION'!$B$880:$B$887,0), MATCH("*5th*",'Andrew-SESSION'!$K$7:$T$7,0))</f>
        <v>#N/A</v>
      </c>
      <c r="M589" s="131" t="e">
        <f>IF($A$584='Andrew-SESSION'!$A$880,INDEX('Andrew-SESSION'!$K$880:$T$887, MATCH("*Lat Pulldown*",'Andrew-SESSION'!$B$880:$B$887,0), MATCH("*5th*",'Andrew-SESSION'!$K$7:$T$7,0)),"")</f>
        <v>#N/A</v>
      </c>
      <c r="N589" s="44" t="e">
        <f>INDEX('Andrew-SESSION'!$L$880:$U$887, MATCH("*Lat Pulldown*",'Andrew-SESSION'!$B$880:$B$887,0), MATCH("*5th*",'Andrew-SESSION'!$K$7:$T$7,0))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'Andrew-SESSION'!A889</f>
        <v>0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str">
        <f>IF($A$140='Andrew-SESSION'!$A$790,INDEX('Andrew-SESSION'!$K$790:$T$797, MATCH("*1k Row*",'Andrew-SESSION'!$B$790:$B$797,0), MATCH("*1st*",'Andrew-SESSION'!$K$7:$T$7,0)),"")</f>
        <v/>
      </c>
      <c r="P590" s="152" t="str">
        <f>IF($A$140='Andrew-SESSION'!$A$790,INDEX('Andrew-SESSION'!$K$790:$T$797, MATCH("*HIIT*",'Andrew-SESSION'!$B$790:$B$797,0), MATCH("*1st*",'Andrew-SESSION'!$K$7:$T$7,0)),"")</f>
        <v/>
      </c>
      <c r="Q590" s="119" t="e">
        <f>INDEX('Andrew-SESSION'!$L$790:$U$790, MATCH("*HIIT*",'Andrew-SESSION'!$B$790:$B$790,0), MATCH("*1st*",'Andrew-SESSION'!$K$7:$T$7,0))</f>
        <v>#N/A</v>
      </c>
      <c r="R590" s="119">
        <f>'Andrew-SESSION'!U646</f>
        <v>0</v>
      </c>
      <c r="S590" s="116"/>
      <c r="T590" s="116"/>
      <c r="U590" s="120">
        <f>'Andrew-SESSION'!A890</f>
        <v>0</v>
      </c>
      <c r="V590" s="120">
        <f>'Andrew-SESSION'!A891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IF($A$590='Andrew-SESSION'!$A$889,INDEX('Andrew-SESSION'!$K$889:$T$896, MATCH("*Squat*",'Andrew-SESSION'!$B$889:$B$896,0), MATCH("*1st*",'Andrew-SESSION'!$K$7:$T$7,0)),"")</f>
        <v>#N/A</v>
      </c>
      <c r="D591" s="132" t="e">
        <f>INDEX('Andrew-SESSION'!L$889:U$896, MATCH("*Squat*",'Andrew-SESSION'!$B$889:$B$896,0), MATCH("*1st*",'Andrew-SESSION'!K$7:T$7,0))</f>
        <v>#N/A</v>
      </c>
      <c r="E591" s="131" t="e">
        <f>IF($A$590='Andrew-SESSION'!$A$889,INDEX('Andrew-SESSION'!$K$889:$T$896, MATCH("*Deadlift*",'Andrew-SESSION'!$B$889:$B$896,0), MATCH("*1st*",'Andrew-SESSION'!$K$7:$T$7,0)),"")</f>
        <v>#N/A</v>
      </c>
      <c r="F591" s="131" t="e">
        <f>INDEX('Andrew-SESSION'!$L$889:$U$896, MATCH("*Deadlift*",'Andrew-SESSION'!$B$889:$B$896,0), MATCH("*1st*",'Andrew-SESSION'!$K$7:$T$7,0))</f>
        <v>#N/A</v>
      </c>
      <c r="G591" s="131" t="e">
        <f>IF($A$590='Andrew-SESSION'!$A$889,INDEX('Andrew-SESSION'!$K$889:$T$896, MATCH("*Bench Press*",'Andrew-SESSION'!$B$889:$B$896,0), MATCH("*1st*",'Andrew-SESSION'!$K$7:$T$7,0)),"")</f>
        <v>#N/A</v>
      </c>
      <c r="H591" s="131" t="e">
        <f>INDEX('Andrew-SESSION'!$L$889:$U$896, MATCH("*Bench Press*",'Andrew-SESSION'!$B$889:$B$896,0), MATCH("*1st*",'Andrew-SESSION'!$K$7:$T$7,0))</f>
        <v>#N/A</v>
      </c>
      <c r="I591" s="132" t="e">
        <f>IF($A$590='Andrew-SESSION'!$A$889,INDEX('Andrew-SESSION'!$K$889:$T$896, MATCH("*Military*",'Andrew-SESSION'!$B$889:$B$896,0), MATCH("*1st*",'Andrew-SESSION'!$K$7:$T$7,0)),"")</f>
        <v>#N/A</v>
      </c>
      <c r="J591" s="48" t="e">
        <f>INDEX('Andrew-SESSION'!$L$889:$U$896, MATCH("*Military*",'Andrew-SESSION'!$B$889:$B$896,0), MATCH("*1st*",'Andrew-SESSION'!$K$7:$T$7,0))</f>
        <v>#N/A</v>
      </c>
      <c r="K591" s="131" t="e">
        <f>IF($A$590='Andrew-SESSION'!$A$889,INDEX('Andrew-SESSION'!$K$889:$T$896, MATCH("*Clean *",'Andrew-SESSION'!$B$889:$B$896,0), MATCH("*1st*",'Andrew-SESSION'!$K$7:$T$7,0)),"")</f>
        <v>#N/A</v>
      </c>
      <c r="L591" s="48" t="e">
        <f>INDEX('Andrew-SESSION'!$L$889:$U$896, MATCH("*Clean *",'Andrew-SESSION'!$B$889:$B$896,0), MATCH("*1st*",'Andrew-SESSION'!$K$7:$T$7,0))</f>
        <v>#N/A</v>
      </c>
      <c r="M591" s="131" t="e">
        <f>IF($A$590='Andrew-SESSION'!$A$889,INDEX('Andrew-SESSION'!$K$889:$T$896, MATCH("*Lat Pulldown*",'Andrew-SESSION'!$B$889:$B$896,0), MATCH("*1st*",'Andrew-SESSION'!$K$7:$T$7,0)),"")</f>
        <v>#N/A</v>
      </c>
      <c r="N591" s="48" t="e">
        <f>INDEX('Andrew-SESSION'!$L$889:$U$896, MATCH("*Lat Pulldown*",'Andrew-SESSION'!$B$889:$B$896,0), MATCH("*1st*",'Andrew-SESSION'!$K$7:$T$7,0))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IF($A$590='Andrew-SESSION'!$A$889,INDEX('Andrew-SESSION'!$K$889:$T$896, MATCH("*Squat*",'Andrew-SESSION'!$B$889:$B$896,0), MATCH("*2nd*",'Andrew-SESSION'!$K$7:$T$7,0)),"")</f>
        <v>#N/A</v>
      </c>
      <c r="D592" s="132" t="e">
        <f>INDEX('Andrew-SESSION'!L$889:U$896, MATCH("*Squat*",'Andrew-SESSION'!$B$889:$B$896,0), MATCH("*2nd*",'Andrew-SESSION'!K$7:T$7,0))</f>
        <v>#N/A</v>
      </c>
      <c r="E592" s="131" t="e">
        <f>IF($A$590='Andrew-SESSION'!$A$889,INDEX('Andrew-SESSION'!$K$889:$T$896, MATCH("*Deadlift*",'Andrew-SESSION'!$B$889:$B$896,0), MATCH("*2ND*",'Andrew-SESSION'!$K$7:$T$7,0)),"")</f>
        <v>#N/A</v>
      </c>
      <c r="F592" s="131" t="e">
        <f>INDEX('Andrew-SESSION'!$L$889:$U$896, MATCH("*Deadlift*",'Andrew-SESSION'!$B$889:$B$896,0), MATCH("*2nd*",'Andrew-SESSION'!$K$7:$T$7,0))</f>
        <v>#N/A</v>
      </c>
      <c r="G592" s="131" t="e">
        <f>IF($A$590='Andrew-SESSION'!$A$889,INDEX('Andrew-SESSION'!$K$889:$T$896, MATCH("*Bench Press*",'Andrew-SESSION'!$B$889:$B$896,0), MATCH("*2ND*",'Andrew-SESSION'!$K$7:$T$7,0)),"")</f>
        <v>#N/A</v>
      </c>
      <c r="H592" s="131" t="e">
        <f>INDEX('Andrew-SESSION'!$L$889:$U$896, MATCH("*Bench Press*",'Andrew-SESSION'!$B$889:$B$896,0), MATCH("*2nd*",'Andrew-SESSION'!$K$7:$T$7,0))</f>
        <v>#N/A</v>
      </c>
      <c r="I592" s="132" t="e">
        <f>IF($A$590='Andrew-SESSION'!$A$889,INDEX('Andrew-SESSION'!$K$889:$T$896, MATCH("*Military*",'Andrew-SESSION'!$B$889:$B$896,0), MATCH("*2ND*",'Andrew-SESSION'!$K$7:$T$7,0)),"")</f>
        <v>#N/A</v>
      </c>
      <c r="J592" s="44" t="e">
        <f>INDEX('Andrew-SESSION'!$L$889:$U$896, MATCH("*Military*",'Andrew-SESSION'!$B$889:$B$896,0), MATCH("*2nd*",'Andrew-SESSION'!$K$7:$T$7,0))</f>
        <v>#N/A</v>
      </c>
      <c r="K592" s="131" t="e">
        <f>IF($A$590='Andrew-SESSION'!$A$889,INDEX('Andrew-SESSION'!$K$889:$T$896, MATCH("*Clean *",'Andrew-SESSION'!$B$889:$B$896,0), MATCH("*2ND*",'Andrew-SESSION'!$K$7:$T$7,0)),"")</f>
        <v>#N/A</v>
      </c>
      <c r="L592" s="44" t="e">
        <f>INDEX('Andrew-SESSION'!$L$889:$U$896, MATCH("*Clean *",'Andrew-SESSION'!$B$889:$B$896,0), MATCH("*2nd*",'Andrew-SESSION'!$K$7:$T$7,0))</f>
        <v>#N/A</v>
      </c>
      <c r="M592" s="131" t="e">
        <f>IF($A$590='Andrew-SESSION'!$A$889,INDEX('Andrew-SESSION'!$K$889:$T$896, MATCH("*Lat Pulldown*",'Andrew-SESSION'!$B$889:$B$896,0), MATCH("*2ND*",'Andrew-SESSION'!$K$7:$T$7,0)),"")</f>
        <v>#N/A</v>
      </c>
      <c r="N592" s="44" t="e">
        <f>INDEX('Andrew-SESSION'!$L$889:$U$896, MATCH("*Lat Pulldown*",'Andrew-SESSION'!$B$889:$B$896,0), MATCH("*2nd*",'Andrew-SESSION'!$K$7:$T$7,0))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IF($A$590='Andrew-SESSION'!$A$889,INDEX('Andrew-SESSION'!$K$889:$T$896, MATCH("*Squat*",'Andrew-SESSION'!$B$889:$B$896,0), MATCH("*3rd*",'Andrew-SESSION'!$K$7:$T$7,0)),"")</f>
        <v>#N/A</v>
      </c>
      <c r="D593" s="132" t="e">
        <f>INDEX('Andrew-SESSION'!L$889:U$896, MATCH("*Squat*",'Andrew-SESSION'!$B$889:$B$896,0), MATCH("*3rd*",'Andrew-SESSION'!K$7:T$7,0))</f>
        <v>#N/A</v>
      </c>
      <c r="E593" s="131" t="e">
        <f>IF($A$590='Andrew-SESSION'!$A$889,INDEX('Andrew-SESSION'!$K$889:$T$896, MATCH("*Deadlift*",'Andrew-SESSION'!$B$889:$B$896,0), MATCH("*3rd*",'Andrew-SESSION'!$K$7:$T$7,0)),"")</f>
        <v>#N/A</v>
      </c>
      <c r="F593" s="131" t="e">
        <f>INDEX('Andrew-SESSION'!$L$889:$U$896, MATCH("*Deadlift*",'Andrew-SESSION'!$B$889:$B$896,0), MATCH("*3rd*",'Andrew-SESSION'!$K$7:$T$7,0))</f>
        <v>#N/A</v>
      </c>
      <c r="G593" s="131" t="e">
        <f>IF($A$590='Andrew-SESSION'!$A$889,INDEX('Andrew-SESSION'!$K$889:$T$896, MATCH("*Bench Press*",'Andrew-SESSION'!$B$889:$B$896,0), MATCH("*3rd*",'Andrew-SESSION'!$K$7:$T$7,0)),"")</f>
        <v>#N/A</v>
      </c>
      <c r="H593" s="131" t="e">
        <f>INDEX('Andrew-SESSION'!$L$889:$U$896, MATCH("*Bench Press*",'Andrew-SESSION'!$B$889:$B$896,0), MATCH("*3rd*",'Andrew-SESSION'!$K$7:$T$7,0))</f>
        <v>#N/A</v>
      </c>
      <c r="I593" s="132" t="e">
        <f>IF($A$590='Andrew-SESSION'!$A$889,INDEX('Andrew-SESSION'!$K$889:$T$896, MATCH("*Military*",'Andrew-SESSION'!$B$889:$B$896,0), MATCH("*3rd*",'Andrew-SESSION'!$K$7:$T$7,0)),"")</f>
        <v>#N/A</v>
      </c>
      <c r="J593" s="44" t="e">
        <f>INDEX('Andrew-SESSION'!$L$889:$U$896, MATCH("*Military*",'Andrew-SESSION'!$B$889:$B$896,0), MATCH("*3rd*",'Andrew-SESSION'!$K$7:$T$7,0))</f>
        <v>#N/A</v>
      </c>
      <c r="K593" s="131" t="e">
        <f>IF($A$590='Andrew-SESSION'!$A$889,INDEX('Andrew-SESSION'!$K$889:$T$896, MATCH("*Clean *",'Andrew-SESSION'!$B$889:$B$896,0), MATCH("*3rd*",'Andrew-SESSION'!$K$7:$T$7,0)),"")</f>
        <v>#N/A</v>
      </c>
      <c r="L593" s="44" t="e">
        <f>INDEX('Andrew-SESSION'!$L$889:$U$896, MATCH("*Clean *",'Andrew-SESSION'!$B$889:$B$896,0), MATCH("*3rd*",'Andrew-SESSION'!$K$7:$T$7,0))</f>
        <v>#N/A</v>
      </c>
      <c r="M593" s="131" t="e">
        <f>IF($A$590='Andrew-SESSION'!$A$889,INDEX('Andrew-SESSION'!$K$889:$T$896, MATCH("*Lat Pulldown*",'Andrew-SESSION'!$B$889:$B$896,0), MATCH("*3rd*",'Andrew-SESSION'!$K$7:$T$7,0)),"")</f>
        <v>#N/A</v>
      </c>
      <c r="N593" s="44" t="e">
        <f>INDEX('Andrew-SESSION'!$L$889:$U$896, MATCH("*Lat Pulldown*",'Andrew-SESSION'!$B$889:$B$896,0), MATCH("*3rd*",'Andrew-SESSION'!$K$7:$T$7,0))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IF($A$590='Andrew-SESSION'!$A$889,INDEX('Andrew-SESSION'!$K$889:$T$896, MATCH("*Squat*",'Andrew-SESSION'!$B$889:$B$896,0), MATCH("*4th*",'Andrew-SESSION'!$K$7:$T$7,0)),"")</f>
        <v>#N/A</v>
      </c>
      <c r="D594" s="132" t="e">
        <f>INDEX('Andrew-SESSION'!L$889:U$896, MATCH("*Squat*",'Andrew-SESSION'!$B$889:$B$896,0), MATCH("*4th*",'Andrew-SESSION'!K$7:T$7,0))</f>
        <v>#N/A</v>
      </c>
      <c r="E594" s="131" t="e">
        <f>IF($A$590='Andrew-SESSION'!$A$889,INDEX('Andrew-SESSION'!$K$889:$T$896, MATCH("*Deadlift*",'Andrew-SESSION'!$B$889:$B$896,0), MATCH("*4th*",'Andrew-SESSION'!$K$7:$T$7,0)),"")</f>
        <v>#N/A</v>
      </c>
      <c r="F594" s="131" t="e">
        <f>INDEX('Andrew-SESSION'!$L$889:$U$896, MATCH("*Deadlift*",'Andrew-SESSION'!$B$889:$B$896,0), MATCH("*4th*",'Andrew-SESSION'!$K$7:$T$7,0))</f>
        <v>#N/A</v>
      </c>
      <c r="G594" s="131" t="e">
        <f>IF($A$590='Andrew-SESSION'!$A$889,INDEX('Andrew-SESSION'!$K$889:$T$896, MATCH("*Bench Press*",'Andrew-SESSION'!$B$889:$B$896,0), MATCH("*4th*",'Andrew-SESSION'!$K$7:$T$7,0)),"")</f>
        <v>#N/A</v>
      </c>
      <c r="H594" s="131" t="e">
        <f>INDEX('Andrew-SESSION'!$L$889:$U$896, MATCH("*Bench Press*",'Andrew-SESSION'!$B$889:$B$896,0), MATCH("*4th*",'Andrew-SESSION'!$K$7:$T$7,0))</f>
        <v>#N/A</v>
      </c>
      <c r="I594" s="132" t="e">
        <f>IF($A$590='Andrew-SESSION'!$A$889,INDEX('Andrew-SESSION'!$K$889:$T$896, MATCH("*Military*",'Andrew-SESSION'!$B$889:$B$896,0), MATCH("*4th*",'Andrew-SESSION'!$K$7:$T$7,0)),"")</f>
        <v>#N/A</v>
      </c>
      <c r="J594" s="44" t="e">
        <f>INDEX('Andrew-SESSION'!$L$889:$U$896, MATCH("*Military*",'Andrew-SESSION'!$B$889:$B$896,0), MATCH("*4th*",'Andrew-SESSION'!$K$7:$T$7,0))</f>
        <v>#N/A</v>
      </c>
      <c r="K594" s="131" t="e">
        <f>IF($A$590='Andrew-SESSION'!$A$889,INDEX('Andrew-SESSION'!$K$889:$T$896, MATCH("*Clean *",'Andrew-SESSION'!$B$889:$B$896,0), MATCH("*4th*",'Andrew-SESSION'!$K$7:$T$7,0)),"")</f>
        <v>#N/A</v>
      </c>
      <c r="L594" s="44" t="e">
        <f>INDEX('Andrew-SESSION'!$L$889:$U$896, MATCH("*Clean *",'Andrew-SESSION'!$B$889:$B$896,0), MATCH("*4th*",'Andrew-SESSION'!$K$7:$T$7,0))</f>
        <v>#N/A</v>
      </c>
      <c r="M594" s="131" t="e">
        <f>IF($A$590='Andrew-SESSION'!$A$889,INDEX('Andrew-SESSION'!$K$889:$T$896, MATCH("*Lat Pulldown*",'Andrew-SESSION'!$B$889:$B$896,0), MATCH("*4th*",'Andrew-SESSION'!$K$7:$T$7,0)),"")</f>
        <v>#N/A</v>
      </c>
      <c r="N594" s="44" t="e">
        <f>INDEX('Andrew-SESSION'!$L$889:$U$896, MATCH("*Lat Pulldown*",'Andrew-SESSION'!$B$889:$B$896,0), MATCH("*4th*",'Andrew-SESSION'!$K$7:$T$7,0))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IF($A$590='Andrew-SESSION'!$A$889,INDEX('Andrew-SESSION'!$K$889:$T$896, MATCH("*Squat*",'Andrew-SESSION'!$B$889:$B$896,0), MATCH("*5th*",'Andrew-SESSION'!$K$7:$T$7,0)),"")</f>
        <v>#N/A</v>
      </c>
      <c r="D595" s="132" t="e">
        <f>INDEX('Andrew-SESSION'!L$889:U$896, MATCH("*Squat*",'Andrew-SESSION'!$B$889:$B$896,0), MATCH("*5th*",'Andrew-SESSION'!K$7:T$7,0))</f>
        <v>#N/A</v>
      </c>
      <c r="E595" s="131" t="e">
        <f>IF($A$590='Andrew-SESSION'!$A$889,INDEX('Andrew-SESSION'!$K$889:$T$896, MATCH("*Deadlift*",'Andrew-SESSION'!$B$889:$B$896,0), MATCH("*5th*",'Andrew-SESSION'!$K$7:$T$7,0)),"")</f>
        <v>#N/A</v>
      </c>
      <c r="F595" s="131" t="e">
        <f>INDEX('Andrew-SESSION'!$L$889:$U$896, MATCH("*Deadlift*",'Andrew-SESSION'!$B$889:$B$896,0), MATCH("*5th*",'Andrew-SESSION'!$K$7:$T$7,0))</f>
        <v>#N/A</v>
      </c>
      <c r="G595" s="131" t="e">
        <f>IF($A$590='Andrew-SESSION'!$A$889,INDEX('Andrew-SESSION'!$K$889:$T$896, MATCH("*Bench Press*",'Andrew-SESSION'!$B$889:$B$896,0), MATCH("*5th*",'Andrew-SESSION'!$K$7:$T$7,0)),"")</f>
        <v>#N/A</v>
      </c>
      <c r="H595" s="131" t="e">
        <f>INDEX('Andrew-SESSION'!$L$889:$U$896, MATCH("*Bench Press*",'Andrew-SESSION'!$B$889:$B$896,0), MATCH("*5th*",'Andrew-SESSION'!$K$7:$T$7,0))</f>
        <v>#N/A</v>
      </c>
      <c r="I595" s="132" t="e">
        <f>IF($A$590='Andrew-SESSION'!$A$889,INDEX('Andrew-SESSION'!$K$889:$T$896, MATCH("*Military*",'Andrew-SESSION'!$B$889:$B$896,0), MATCH("*5th*",'Andrew-SESSION'!$K$7:$T$7,0)),"")</f>
        <v>#N/A</v>
      </c>
      <c r="J595" s="44" t="e">
        <f>INDEX('Andrew-SESSION'!$L$889:$U$896, MATCH("*Military*",'Andrew-SESSION'!$B$889:$B$896,0), MATCH("*5th*",'Andrew-SESSION'!$K$7:$T$7,0))</f>
        <v>#N/A</v>
      </c>
      <c r="K595" s="131" t="e">
        <f>IF($A$590='Andrew-SESSION'!$A$889,INDEX('Andrew-SESSION'!$K$889:$T$896, MATCH("*Clean *",'Andrew-SESSION'!$B$889:$B$896,0), MATCH("*5th*",'Andrew-SESSION'!$K$7:$T$7,0)),"")</f>
        <v>#N/A</v>
      </c>
      <c r="L595" s="44" t="e">
        <f>INDEX('Andrew-SESSION'!$L$889:$U$896, MATCH("*Clean *",'Andrew-SESSION'!$B$889:$B$896,0), MATCH("*5th*",'Andrew-SESSION'!$K$7:$T$7,0))</f>
        <v>#N/A</v>
      </c>
      <c r="M595" s="131" t="e">
        <f>IF($A$590='Andrew-SESSION'!$A$889,INDEX('Andrew-SESSION'!$K$889:$T$896, MATCH("*Lat Pulldown*",'Andrew-SESSION'!$B$889:$B$896,0), MATCH("*5th*",'Andrew-SESSION'!$K$7:$T$7,0)),"")</f>
        <v>#N/A</v>
      </c>
      <c r="N595" s="44" t="e">
        <f>INDEX('Andrew-SESSION'!$L$889:$U$896, MATCH("*Lat Pulldown*",'Andrew-SESSION'!$B$889:$B$896,0), MATCH("*5th*",'Andrew-SESSION'!$K$7:$T$7,0))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'Andrew-SESSION'!A799</f>
        <v>0</v>
      </c>
      <c r="B596" s="116" t="s">
        <v>84</v>
      </c>
      <c r="C596" s="117" t="e">
        <f>MAX(C597:C601)</f>
        <v>#N/A</v>
      </c>
      <c r="D596" s="116" t="e">
        <f t="array" ref="D596">MAX(IF(C597:C601=C596,D597:D601))</f>
        <v>#N/A</v>
      </c>
      <c r="E596" s="116" t="e">
        <f>MAX(E597:E601)</f>
        <v>#N/A</v>
      </c>
      <c r="F596" s="116" t="e">
        <f t="array" ref="F596">MAX(IF(E597:E601=E596,F597:F601))</f>
        <v>#N/A</v>
      </c>
      <c r="G596" s="116" t="e">
        <f>MAX(G597:G601)</f>
        <v>#N/A</v>
      </c>
      <c r="H596" s="116" t="e">
        <f t="array" ref="H596">MAX(IF(G597:G601=G596,H597:H601))</f>
        <v>#N/A</v>
      </c>
      <c r="I596" s="116" t="e">
        <f>MAX(I597:I601)</f>
        <v>#N/A</v>
      </c>
      <c r="J596" s="116" t="e">
        <f t="array" ref="J596">MAX(IF(I597:I601=I596,J597:J601))</f>
        <v>#N/A</v>
      </c>
      <c r="K596" s="116" t="e">
        <f>MAX(K597:K601)</f>
        <v>#N/A</v>
      </c>
      <c r="L596" s="116" t="e">
        <f t="array" ref="L596">MAX(IF(K597:K601=K596,L597:L601))</f>
        <v>#N/A</v>
      </c>
      <c r="M596" s="116" t="e">
        <f>MAX(M597:M601)</f>
        <v>#N/A</v>
      </c>
      <c r="N596" s="117" t="e">
        <f t="array" ref="N596">MAX(IF(M597:M601=M596,N597:N601))</f>
        <v>#N/A</v>
      </c>
      <c r="O596" s="152" t="str">
        <f>IF($A$140='Andrew-SESSION'!$A$799,INDEX('Andrew-SESSION'!$K$799:$T$806, MATCH("*1k Row*",'Andrew-SESSION'!$B$799:$B$806,0), MATCH("*1st*",'Andrew-SESSION'!$K$7:$T$7,0)),"")</f>
        <v/>
      </c>
      <c r="P596" s="152" t="str">
        <f>IF($A$140='Andrew-SESSION'!$A$799,INDEX('Andrew-SESSION'!$K$799:$T$806, MATCH("*HIIT*",'Andrew-SESSION'!$B$799:$B$806,0), MATCH("*1st*",'Andrew-SESSION'!$K$7:$T$7,0)),"")</f>
        <v/>
      </c>
      <c r="Q596" s="119" t="e">
        <f>INDEX('Andrew-SESSION'!$L$799:$U$799, MATCH("*HIIT*",'Andrew-SESSION'!$B$799:$B$799,0), MATCH("*1st*",'Andrew-SESSION'!$K$7:$T$7,0))</f>
        <v>#N/A</v>
      </c>
      <c r="R596" s="119">
        <f>'Andrew-SESSION'!U652</f>
        <v>0</v>
      </c>
      <c r="S596" s="116"/>
      <c r="T596" s="116"/>
      <c r="U596" s="120">
        <f>'Andrew-SESSION'!A800</f>
        <v>0</v>
      </c>
      <c r="V596" s="120">
        <f>'Andrew-SESSION'!A801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e">
        <f>IF($A$596='Andrew-SESSION'!$A$799,INDEX('Andrew-SESSION'!$K$799:$T$806, MATCH("*Squat*",'Andrew-SESSION'!$B$799:$B$806,0), MATCH("*1st*",'Andrew-SESSION'!$K$7:$T$7,0)),"")</f>
        <v>#N/A</v>
      </c>
      <c r="D597" s="132" t="e">
        <f>INDEX('Andrew-SESSION'!L$799:U$806, MATCH("*Squat*",'Andrew-SESSION'!$B$799:$B$806,0), MATCH("*1st*",'Andrew-SESSION'!K$7:T$7,0))</f>
        <v>#N/A</v>
      </c>
      <c r="E597" s="131" t="e">
        <f>IF($A$596='Andrew-SESSION'!$A$799,INDEX('Andrew-SESSION'!$K$799:$T$806, MATCH("*Deadlift*",'Andrew-SESSION'!$B$799:$B$806,0), MATCH("*1st*",'Andrew-SESSION'!$K$7:$T$7,0)),"")</f>
        <v>#N/A</v>
      </c>
      <c r="F597" s="131" t="e">
        <f>INDEX('Andrew-SESSION'!$L$799:$U$806, MATCH("*Deadlift*",'Andrew-SESSION'!$B$799:$B$806,0), MATCH("*1st*",'Andrew-SESSION'!$K$7:$T$7,0))</f>
        <v>#N/A</v>
      </c>
      <c r="G597" s="131" t="e">
        <f>IF($A$596='Andrew-SESSION'!$A$799,INDEX('Andrew-SESSION'!$K$799:$T$806, MATCH("*Bench Press*",'Andrew-SESSION'!$B$799:$B$806,0), MATCH("*1st*",'Andrew-SESSION'!$K$7:$T$7,0)),"")</f>
        <v>#N/A</v>
      </c>
      <c r="H597" s="131" t="e">
        <f>INDEX('Andrew-SESSION'!$L$799:$U$806, MATCH("*Bench Press*",'Andrew-SESSION'!$B$799:$B$806,0), MATCH("*1st*",'Andrew-SESSION'!$K$7:$T$7,0))</f>
        <v>#N/A</v>
      </c>
      <c r="I597" s="132" t="e">
        <f>IF($A$596='Andrew-SESSION'!$A$799,INDEX('Andrew-SESSION'!$K$799:$T$806, MATCH("*Military*",'Andrew-SESSION'!$B$799:$B$806,0), MATCH("*1st*",'Andrew-SESSION'!$K$7:$T$7,0)),"")</f>
        <v>#N/A</v>
      </c>
      <c r="J597" s="48" t="e">
        <f>INDEX('Andrew-SESSION'!$L$799:$U$806, MATCH("*Military*",'Andrew-SESSION'!$B$799:$B$806,0), MATCH("*1st*",'Andrew-SESSION'!$K$7:$T$7,0))</f>
        <v>#N/A</v>
      </c>
      <c r="K597" s="131" t="e">
        <f>IF($A$596='Andrew-SESSION'!$A$799,INDEX('Andrew-SESSION'!$K$799:$T$806, MATCH("*Clean *",'Andrew-SESSION'!$B$799:$B$806,0), MATCH("*1st*",'Andrew-SESSION'!$K$7:$T$7,0)),"")</f>
        <v>#N/A</v>
      </c>
      <c r="L597" s="48" t="e">
        <f>INDEX('Andrew-SESSION'!$L$799:$U$806, MATCH("*Clean *",'Andrew-SESSION'!$B$799:$B$806,0), MATCH("*1st*",'Andrew-SESSION'!$K$7:$T$7,0))</f>
        <v>#N/A</v>
      </c>
      <c r="M597" s="131" t="e">
        <f>IF($A$596='Andrew-SESSION'!$A$799,INDEX('Andrew-SESSION'!$K$799:$T$806, MATCH("*Lat Pulldown*",'Andrew-SESSION'!$B$799:$B$806,0), MATCH("*1st*",'Andrew-SESSION'!$K$7:$T$7,0)),"")</f>
        <v>#N/A</v>
      </c>
      <c r="N597" s="48" t="e">
        <f>INDEX('Andrew-SESSION'!$L$799:$U$806, MATCH("*Lat Pulldown*",'Andrew-SESSION'!$B$799:$B$806,0), MATCH("*1st*",'Andrew-SESSION'!$K$7:$T$7,0))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e">
        <f>IF($A$596='Andrew-SESSION'!$A$799,INDEX('Andrew-SESSION'!$K$799:$T$806, MATCH("*Squat*",'Andrew-SESSION'!$B$799:$B$806,0), MATCH("*2nd*",'Andrew-SESSION'!$K$7:$T$7,0)),"")</f>
        <v>#N/A</v>
      </c>
      <c r="D598" s="132" t="e">
        <f>INDEX('Andrew-SESSION'!L$799:U$806, MATCH("*Squat*",'Andrew-SESSION'!$B$799:$B$806,0), MATCH("*2nd*",'Andrew-SESSION'!K$7:T$7,0))</f>
        <v>#N/A</v>
      </c>
      <c r="E598" s="131" t="e">
        <f>IF($A$596='Andrew-SESSION'!$A$799,INDEX('Andrew-SESSION'!$K$799:$T$806, MATCH("*Deadlift*",'Andrew-SESSION'!$B$799:$B$806,0), MATCH("*2ND*",'Andrew-SESSION'!$K$7:$T$7,0)),"")</f>
        <v>#N/A</v>
      </c>
      <c r="F598" s="131" t="e">
        <f>INDEX('Andrew-SESSION'!$L$799:$U$806, MATCH("*Deadlift*",'Andrew-SESSION'!$B$799:$B$806,0), MATCH("*2nd*",'Andrew-SESSION'!$K$7:$T$7,0))</f>
        <v>#N/A</v>
      </c>
      <c r="G598" s="131" t="e">
        <f>IF($A$596='Andrew-SESSION'!$A$799,INDEX('Andrew-SESSION'!$K$799:$T$806, MATCH("*Bench Press*",'Andrew-SESSION'!$B$799:$B$806,0), MATCH("*2ND*",'Andrew-SESSION'!$K$7:$T$7,0)),"")</f>
        <v>#N/A</v>
      </c>
      <c r="H598" s="131" t="e">
        <f>INDEX('Andrew-SESSION'!$L$799:$U$806, MATCH("*Bench Press*",'Andrew-SESSION'!$B$799:$B$806,0), MATCH("*2nd*",'Andrew-SESSION'!$K$7:$T$7,0))</f>
        <v>#N/A</v>
      </c>
      <c r="I598" s="132" t="e">
        <f>IF($A$596='Andrew-SESSION'!$A$799,INDEX('Andrew-SESSION'!$K$799:$T$806, MATCH("*Military*",'Andrew-SESSION'!$B$799:$B$806,0), MATCH("*2ND*",'Andrew-SESSION'!$K$7:$T$7,0)),"")</f>
        <v>#N/A</v>
      </c>
      <c r="J598" s="44" t="e">
        <f>INDEX('Andrew-SESSION'!$L$799:$U$806, MATCH("*Military*",'Andrew-SESSION'!$B$799:$B$806,0), MATCH("*2nd*",'Andrew-SESSION'!$K$7:$T$7,0))</f>
        <v>#N/A</v>
      </c>
      <c r="K598" s="131" t="e">
        <f>IF($A$596='Andrew-SESSION'!$A$799,INDEX('Andrew-SESSION'!$K$799:$T$806, MATCH("*Clean *",'Andrew-SESSION'!$B$799:$B$806,0), MATCH("*2ND*",'Andrew-SESSION'!$K$7:$T$7,0)),"")</f>
        <v>#N/A</v>
      </c>
      <c r="L598" s="44" t="e">
        <f>INDEX('Andrew-SESSION'!$L$799:$U$806, MATCH("*Clean *",'Andrew-SESSION'!$B$799:$B$806,0), MATCH("*2nd*",'Andrew-SESSION'!$K$7:$T$7,0))</f>
        <v>#N/A</v>
      </c>
      <c r="M598" s="131" t="e">
        <f>IF($A$596='Andrew-SESSION'!$A$799,INDEX('Andrew-SESSION'!$K$799:$T$806, MATCH("*Lat Pulldown*",'Andrew-SESSION'!$B$799:$B$806,0), MATCH("*2ND*",'Andrew-SESSION'!$K$7:$T$7,0)),"")</f>
        <v>#N/A</v>
      </c>
      <c r="N598" s="44" t="e">
        <f>INDEX('Andrew-SESSION'!$L$799:$U$806, MATCH("*Lat Pulldown*",'Andrew-SESSION'!$B$799:$B$806,0), MATCH("*2nd*",'Andrew-SESSION'!$K$7:$T$7,0))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e">
        <f>IF($A$596='Andrew-SESSION'!$A$799,INDEX('Andrew-SESSION'!$K$799:$T$806, MATCH("*Squat*",'Andrew-SESSION'!$B$799:$B$806,0), MATCH("*3rd*",'Andrew-SESSION'!$K$7:$T$7,0)),"")</f>
        <v>#N/A</v>
      </c>
      <c r="D599" s="132" t="e">
        <f>INDEX('Andrew-SESSION'!L$799:U$806, MATCH("*Squat*",'Andrew-SESSION'!$B$799:$B$806,0), MATCH("*3rd*",'Andrew-SESSION'!K$7:T$7,0))</f>
        <v>#N/A</v>
      </c>
      <c r="E599" s="131" t="e">
        <f>IF($A$596='Andrew-SESSION'!$A$799,INDEX('Andrew-SESSION'!$K$799:$T$806, MATCH("*Deadlift*",'Andrew-SESSION'!$B$799:$B$806,0), MATCH("*3rd*",'Andrew-SESSION'!$K$7:$T$7,0)),"")</f>
        <v>#N/A</v>
      </c>
      <c r="F599" s="131" t="e">
        <f>INDEX('Andrew-SESSION'!$L$799:$U$806, MATCH("*Deadlift*",'Andrew-SESSION'!$B$799:$B$806,0), MATCH("*3rd*",'Andrew-SESSION'!$K$7:$T$7,0))</f>
        <v>#N/A</v>
      </c>
      <c r="G599" s="131" t="e">
        <f>IF($A$596='Andrew-SESSION'!$A$799,INDEX('Andrew-SESSION'!$K$799:$T$806, MATCH("*Bench Press*",'Andrew-SESSION'!$B$799:$B$806,0), MATCH("*3rd*",'Andrew-SESSION'!$K$7:$T$7,0)),"")</f>
        <v>#N/A</v>
      </c>
      <c r="H599" s="131" t="e">
        <f>INDEX('Andrew-SESSION'!$L$799:$U$806, MATCH("*Bench Press*",'Andrew-SESSION'!$B$799:$B$806,0), MATCH("*3rd*",'Andrew-SESSION'!$K$7:$T$7,0))</f>
        <v>#N/A</v>
      </c>
      <c r="I599" s="132" t="e">
        <f>IF($A$596='Andrew-SESSION'!$A$799,INDEX('Andrew-SESSION'!$K$799:$T$806, MATCH("*Military*",'Andrew-SESSION'!$B$799:$B$806,0), MATCH("*3rd*",'Andrew-SESSION'!$K$7:$T$7,0)),"")</f>
        <v>#N/A</v>
      </c>
      <c r="J599" s="44" t="e">
        <f>INDEX('Andrew-SESSION'!$L$799:$U$806, MATCH("*Military*",'Andrew-SESSION'!$B$799:$B$806,0), MATCH("*3rd*",'Andrew-SESSION'!$K$7:$T$7,0))</f>
        <v>#N/A</v>
      </c>
      <c r="K599" s="131" t="e">
        <f>IF($A$596='Andrew-SESSION'!$A$799,INDEX('Andrew-SESSION'!$K$799:$T$806, MATCH("*Clean *",'Andrew-SESSION'!$B$799:$B$806,0), MATCH("*3rd*",'Andrew-SESSION'!$K$7:$T$7,0)),"")</f>
        <v>#N/A</v>
      </c>
      <c r="L599" s="44" t="e">
        <f>INDEX('Andrew-SESSION'!$L$799:$U$806, MATCH("*Clean *",'Andrew-SESSION'!$B$799:$B$806,0), MATCH("*3rd*",'Andrew-SESSION'!$K$7:$T$7,0))</f>
        <v>#N/A</v>
      </c>
      <c r="M599" s="131" t="e">
        <f>IF($A$596='Andrew-SESSION'!$A$799,INDEX('Andrew-SESSION'!$K$799:$T$806, MATCH("*Lat Pulldown*",'Andrew-SESSION'!$B$799:$B$806,0), MATCH("*3rd*",'Andrew-SESSION'!$K$7:$T$7,0)),"")</f>
        <v>#N/A</v>
      </c>
      <c r="N599" s="44" t="e">
        <f>INDEX('Andrew-SESSION'!$L$799:$U$806, MATCH("*Lat Pulldown*",'Andrew-SESSION'!$B$799:$B$806,0), MATCH("*3rd*",'Andrew-SESSION'!$K$7:$T$7,0))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e">
        <f>IF($A$596='Andrew-SESSION'!$A$799,INDEX('Andrew-SESSION'!$K$799:$T$806, MATCH("*Squat*",'Andrew-SESSION'!$B$799:$B$806,0), MATCH("*4th*",'Andrew-SESSION'!$K$7:$T$7,0)),"")</f>
        <v>#N/A</v>
      </c>
      <c r="D600" s="132" t="e">
        <f>INDEX('Andrew-SESSION'!L$799:U$806, MATCH("*Squat*",'Andrew-SESSION'!$B$799:$B$806,0), MATCH("*4th*",'Andrew-SESSION'!K$7:T$7,0))</f>
        <v>#N/A</v>
      </c>
      <c r="E600" s="131" t="e">
        <f>IF($A$596='Andrew-SESSION'!$A$799,INDEX('Andrew-SESSION'!$K$799:$T$806, MATCH("*Deadlift*",'Andrew-SESSION'!$B$799:$B$806,0), MATCH("*4th*",'Andrew-SESSION'!$K$7:$T$7,0)),"")</f>
        <v>#N/A</v>
      </c>
      <c r="F600" s="131" t="e">
        <f>INDEX('Andrew-SESSION'!$L$799:$U$806, MATCH("*Deadlift*",'Andrew-SESSION'!$B$799:$B$806,0), MATCH("*4th*",'Andrew-SESSION'!$K$7:$T$7,0))</f>
        <v>#N/A</v>
      </c>
      <c r="G600" s="131" t="e">
        <f>IF($A$596='Andrew-SESSION'!$A$799,INDEX('Andrew-SESSION'!$K$799:$T$806, MATCH("*Bench Press*",'Andrew-SESSION'!$B$799:$B$806,0), MATCH("*4th*",'Andrew-SESSION'!$K$7:$T$7,0)),"")</f>
        <v>#N/A</v>
      </c>
      <c r="H600" s="131" t="e">
        <f>INDEX('Andrew-SESSION'!$L$799:$U$806, MATCH("*Bench Press*",'Andrew-SESSION'!$B$799:$B$806,0), MATCH("*4th*",'Andrew-SESSION'!$K$7:$T$7,0))</f>
        <v>#N/A</v>
      </c>
      <c r="I600" s="132" t="e">
        <f>IF($A$596='Andrew-SESSION'!$A$799,INDEX('Andrew-SESSION'!$K$799:$T$806, MATCH("*Military*",'Andrew-SESSION'!$B$799:$B$806,0), MATCH("*4th*",'Andrew-SESSION'!$K$7:$T$7,0)),"")</f>
        <v>#N/A</v>
      </c>
      <c r="J600" s="44" t="e">
        <f>INDEX('Andrew-SESSION'!$L$799:$U$806, MATCH("*Military*",'Andrew-SESSION'!$B$799:$B$806,0), MATCH("*4th*",'Andrew-SESSION'!$K$7:$T$7,0))</f>
        <v>#N/A</v>
      </c>
      <c r="K600" s="131" t="e">
        <f>IF($A$596='Andrew-SESSION'!$A$799,INDEX('Andrew-SESSION'!$K$799:$T$806, MATCH("*Clean *",'Andrew-SESSION'!$B$799:$B$806,0), MATCH("*4th*",'Andrew-SESSION'!$K$7:$T$7,0)),"")</f>
        <v>#N/A</v>
      </c>
      <c r="L600" s="44" t="e">
        <f>INDEX('Andrew-SESSION'!$L$799:$U$806, MATCH("*Clean *",'Andrew-SESSION'!$B$799:$B$806,0), MATCH("*4th*",'Andrew-SESSION'!$K$7:$T$7,0))</f>
        <v>#N/A</v>
      </c>
      <c r="M600" s="131" t="e">
        <f>IF($A$596='Andrew-SESSION'!$A$799,INDEX('Andrew-SESSION'!$K$799:$T$806, MATCH("*Lat Pulldown*",'Andrew-SESSION'!$B$799:$B$806,0), MATCH("*4th*",'Andrew-SESSION'!$K$7:$T$7,0)),"")</f>
        <v>#N/A</v>
      </c>
      <c r="N600" s="44" t="e">
        <f>INDEX('Andrew-SESSION'!$L$799:$U$806, MATCH("*Lat Pulldown*",'Andrew-SESSION'!$B$799:$B$806,0), MATCH("*4th*",'Andrew-SESSION'!$K$7:$T$7,0))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e">
        <f>IF($A$596='Andrew-SESSION'!$A$799,INDEX('Andrew-SESSION'!$K$799:$T$806, MATCH("*Squat*",'Andrew-SESSION'!$B$799:$B$806,0), MATCH("*5th*",'Andrew-SESSION'!$K$7:$T$7,0)),"")</f>
        <v>#N/A</v>
      </c>
      <c r="D601" s="132" t="e">
        <f>INDEX('Andrew-SESSION'!L$799:U$806, MATCH("*Squat*",'Andrew-SESSION'!$B$799:$B$806,0), MATCH("*5th*",'Andrew-SESSION'!K$7:T$7,0))</f>
        <v>#N/A</v>
      </c>
      <c r="E601" s="131" t="e">
        <f>IF($A$596='Andrew-SESSION'!$A$799,INDEX('Andrew-SESSION'!$K$799:$T$806, MATCH("*Deadlift*",'Andrew-SESSION'!$B$799:$B$806,0), MATCH("*5th*",'Andrew-SESSION'!$K$7:$T$7,0)),"")</f>
        <v>#N/A</v>
      </c>
      <c r="F601" s="131" t="e">
        <f>INDEX('Andrew-SESSION'!$L$799:$U$806, MATCH("*Deadlift*",'Andrew-SESSION'!$B$799:$B$806,0), MATCH("*5th*",'Andrew-SESSION'!$K$7:$T$7,0))</f>
        <v>#N/A</v>
      </c>
      <c r="G601" s="131" t="e">
        <f>IF($A$596='Andrew-SESSION'!$A$799,INDEX('Andrew-SESSION'!$K$799:$T$806, MATCH("*Bench Press*",'Andrew-SESSION'!$B$799:$B$806,0), MATCH("*5th*",'Andrew-SESSION'!$K$7:$T$7,0)),"")</f>
        <v>#N/A</v>
      </c>
      <c r="H601" s="131" t="e">
        <f>INDEX('Andrew-SESSION'!$L$799:$U$806, MATCH("*Bench Press*",'Andrew-SESSION'!$B$799:$B$806,0), MATCH("*5th*",'Andrew-SESSION'!$K$7:$T$7,0))</f>
        <v>#N/A</v>
      </c>
      <c r="I601" s="132" t="e">
        <f>IF($A$596='Andrew-SESSION'!$A$799,INDEX('Andrew-SESSION'!$K$799:$T$806, MATCH("*Military*",'Andrew-SESSION'!$B$799:$B$806,0), MATCH("*5th*",'Andrew-SESSION'!$K$7:$T$7,0)),"")</f>
        <v>#N/A</v>
      </c>
      <c r="J601" s="44" t="e">
        <f>INDEX('Andrew-SESSION'!$L$799:$U$806, MATCH("*Military*",'Andrew-SESSION'!$B$799:$B$806,0), MATCH("*5th*",'Andrew-SESSION'!$K$7:$T$7,0))</f>
        <v>#N/A</v>
      </c>
      <c r="K601" s="131" t="e">
        <f>IF($A$596='Andrew-SESSION'!$A$799,INDEX('Andrew-SESSION'!$K$799:$T$806, MATCH("*Clean *",'Andrew-SESSION'!$B$799:$B$806,0), MATCH("*5th*",'Andrew-SESSION'!$K$7:$T$7,0)),"")</f>
        <v>#N/A</v>
      </c>
      <c r="L601" s="44" t="e">
        <f>INDEX('Andrew-SESSION'!$L$799:$U$806, MATCH("*Clean *",'Andrew-SESSION'!$B$799:$B$806,0), MATCH("*5th*",'Andrew-SESSION'!$K$7:$T$7,0))</f>
        <v>#N/A</v>
      </c>
      <c r="M601" s="131" t="e">
        <f>IF($A$596='Andrew-SESSION'!$A$799,INDEX('Andrew-SESSION'!$K$799:$T$806, MATCH("*Lat Pulldown*",'Andrew-SESSION'!$B$799:$B$806,0), MATCH("*5th*",'Andrew-SESSION'!$K$7:$T$7,0)),"")</f>
        <v>#N/A</v>
      </c>
      <c r="N601" s="44" t="e">
        <f>INDEX('Andrew-SESSION'!$L$799:$U$806, MATCH("*Lat Pulldown*",'Andrew-SESSION'!$B$799:$B$806,0), MATCH("*5th*",'Andrew-SESSION'!$K$7:$T$7,0))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  <row r="602" spans="1:40">
      <c r="A602" s="129">
        <f>'Andrew-SESSION'!A808</f>
        <v>0</v>
      </c>
      <c r="B602" s="116" t="s">
        <v>84</v>
      </c>
      <c r="C602" s="117" t="e">
        <f>MAX(C603:C607)</f>
        <v>#N/A</v>
      </c>
      <c r="D602" s="116" t="e">
        <f t="array" ref="D602">MAX(IF(C603:C607=C602,D603:D607))</f>
        <v>#N/A</v>
      </c>
      <c r="E602" s="116" t="e">
        <f>MAX(E603:E607)</f>
        <v>#N/A</v>
      </c>
      <c r="F602" s="116" t="e">
        <f t="array" ref="F602">MAX(IF(E603:E607=E602,F603:F607))</f>
        <v>#N/A</v>
      </c>
      <c r="G602" s="116" t="e">
        <f>MAX(G603:G607)</f>
        <v>#N/A</v>
      </c>
      <c r="H602" s="116" t="e">
        <f t="array" ref="H602">MAX(IF(G603:G607=G602,H603:H607))</f>
        <v>#N/A</v>
      </c>
      <c r="I602" s="116" t="e">
        <f>MAX(I603:I607)</f>
        <v>#N/A</v>
      </c>
      <c r="J602" s="116" t="e">
        <f t="array" ref="J602">MAX(IF(I603:I607=I602,J603:J607))</f>
        <v>#N/A</v>
      </c>
      <c r="K602" s="116" t="e">
        <f>MAX(K603:K607)</f>
        <v>#N/A</v>
      </c>
      <c r="L602" s="116" t="e">
        <f t="array" ref="L602">MAX(IF(K603:K607=K602,L603:L607))</f>
        <v>#N/A</v>
      </c>
      <c r="M602" s="116" t="e">
        <f>MAX(M603:M607)</f>
        <v>#N/A</v>
      </c>
      <c r="N602" s="117" t="e">
        <f t="array" ref="N602">MAX(IF(M603:M607=M602,N603:N607))</f>
        <v>#N/A</v>
      </c>
      <c r="O602" s="152" t="str">
        <f>IF($A$140='Andrew-SESSION'!$A$808,INDEX('Andrew-SESSION'!$K$808:$T$815, MATCH("*1k Row*",'Andrew-SESSION'!$B$808:$B$815,0), MATCH("*1st*",'Andrew-SESSION'!$K$7:$T$7,0)),"")</f>
        <v/>
      </c>
      <c r="P602" s="152" t="str">
        <f>IF($A$140='Andrew-SESSION'!$A$808,INDEX('Andrew-SESSION'!$K$808:$T$815, MATCH("*HIIT*",'Andrew-SESSION'!$B$808:$B$815,0), MATCH("*1st*",'Andrew-SESSION'!$K$7:$T$7,0)),"")</f>
        <v/>
      </c>
      <c r="Q602" s="119" t="e">
        <f>INDEX('Andrew-SESSION'!$L$808:$U$808, MATCH("*HIIT*",'Andrew-SESSION'!$B$808:$B$808,0), MATCH("*1st*",'Andrew-SESSION'!$K$7:$T$7,0))</f>
        <v>#N/A</v>
      </c>
      <c r="R602" s="119">
        <f>'Andrew-SESSION'!U658</f>
        <v>0</v>
      </c>
      <c r="S602" s="116"/>
      <c r="T602" s="116"/>
      <c r="U602" s="120">
        <f>'Andrew-SESSION'!A809</f>
        <v>0</v>
      </c>
      <c r="V602" s="120">
        <f>'Andrew-SESSION'!A810</f>
        <v>0</v>
      </c>
      <c r="W602" s="116"/>
      <c r="X602" s="116"/>
      <c r="Y602" s="116"/>
      <c r="Z602" s="116"/>
      <c r="AA602" s="116"/>
      <c r="AB602" s="116"/>
      <c r="AC602" s="116"/>
      <c r="AF602"/>
      <c r="AG602"/>
      <c r="AH602"/>
      <c r="AI602"/>
      <c r="AJ602"/>
      <c r="AK602"/>
      <c r="AL602"/>
      <c r="AN602"/>
    </row>
    <row r="603" spans="1:40">
      <c r="A603" s="145"/>
      <c r="B603" s="11" t="s">
        <v>3</v>
      </c>
      <c r="C603" s="131" t="e">
        <f>IF($A$602='Andrew-SESSION'!$A$808,INDEX('Andrew-SESSION'!$K$808:$T$815, MATCH("*Squat*",'Andrew-SESSION'!$B$808:$B$815,0), MATCH("*1st*",'Andrew-SESSION'!$K$7:$T$7,0)),"")</f>
        <v>#N/A</v>
      </c>
      <c r="D603" s="132" t="e">
        <f>INDEX('Andrew-SESSION'!L$808:U$815, MATCH("*Squat*",'Andrew-SESSION'!$B$808:$B$815,0), MATCH("*1st*",'Andrew-SESSION'!K$7:T$7,0))</f>
        <v>#N/A</v>
      </c>
      <c r="E603" s="131" t="e">
        <f>IF($A$602='Andrew-SESSION'!$A$808,INDEX('Andrew-SESSION'!$K$808:$T$815, MATCH("*Deadlift*",'Andrew-SESSION'!$B$808:$B$815,0), MATCH("*1st*",'Andrew-SESSION'!$K$7:$T$7,0)),"")</f>
        <v>#N/A</v>
      </c>
      <c r="F603" s="131" t="e">
        <f>INDEX('Andrew-SESSION'!$L$808:$U$815, MATCH("*Deadlift*",'Andrew-SESSION'!$B$808:$B$815,0), MATCH("*1st*",'Andrew-SESSION'!$K$7:$T$7,0))</f>
        <v>#N/A</v>
      </c>
      <c r="G603" s="131" t="e">
        <f>IF($A$602='Andrew-SESSION'!$A$808,INDEX('Andrew-SESSION'!$K$808:$T$815, MATCH("*Bench Press*",'Andrew-SESSION'!$B$808:$B$815,0), MATCH("*1st*",'Andrew-SESSION'!$K$7:$T$7,0)),"")</f>
        <v>#N/A</v>
      </c>
      <c r="H603" s="131" t="e">
        <f>INDEX('Andrew-SESSION'!$L$808:$U$815, MATCH("*Bench Press*",'Andrew-SESSION'!$B$808:$B$815,0), MATCH("*1st*",'Andrew-SESSION'!$K$7:$T$7,0))</f>
        <v>#N/A</v>
      </c>
      <c r="I603" s="132" t="e">
        <f>IF($A$602='Andrew-SESSION'!$A$808,INDEX('Andrew-SESSION'!$K$808:$T$815, MATCH("*Military*",'Andrew-SESSION'!$B$808:$B$815,0), MATCH("*1st*",'Andrew-SESSION'!$K$7:$T$7,0)),"")</f>
        <v>#N/A</v>
      </c>
      <c r="J603" s="48" t="e">
        <f>INDEX('Andrew-SESSION'!$L$808:$U$815, MATCH("*Military*",'Andrew-SESSION'!$B$808:$B$815,0), MATCH("*1st*",'Andrew-SESSION'!$K$7:$T$7,0))</f>
        <v>#N/A</v>
      </c>
      <c r="K603" s="131" t="e">
        <f>IF($A$602='Andrew-SESSION'!$A$808,INDEX('Andrew-SESSION'!$K$808:$T$815, MATCH("*Clean *",'Andrew-SESSION'!$B$808:$B$815,0), MATCH("*1st*",'Andrew-SESSION'!$K$7:$T$7,0)),"")</f>
        <v>#N/A</v>
      </c>
      <c r="L603" s="48" t="e">
        <f>INDEX('Andrew-SESSION'!$L$808:$U$815, MATCH("*Clean *",'Andrew-SESSION'!$B$808:$B$815,0), MATCH("*1st*",'Andrew-SESSION'!$K$7:$T$7,0))</f>
        <v>#N/A</v>
      </c>
      <c r="M603" s="131" t="e">
        <f>IF($A$602='Andrew-SESSION'!$A$808,INDEX('Andrew-SESSION'!$K$808:$T$815, MATCH("*Lat Pulldown*",'Andrew-SESSION'!$B$808:$B$815,0), MATCH("*1st*",'Andrew-SESSION'!$K$7:$T$7,0)),"")</f>
        <v>#N/A</v>
      </c>
      <c r="N603" s="48" t="e">
        <f>INDEX('Andrew-SESSION'!$L$808:$U$815, MATCH("*Lat Pulldown*",'Andrew-SESSION'!$B$808:$B$815,0), MATCH("*1st*",'Andrew-SESSION'!$K$7:$T$7,0))</f>
        <v>#N/A</v>
      </c>
      <c r="O603" s="151"/>
      <c r="P603" s="151"/>
      <c r="Q603" s="118"/>
      <c r="R603" s="118"/>
      <c r="S603" s="11"/>
      <c r="T603" s="11"/>
      <c r="V603" s="47"/>
      <c r="W603" s="11"/>
      <c r="X603" s="11"/>
      <c r="Y603" s="11"/>
      <c r="Z603" s="11"/>
      <c r="AA603" s="11"/>
      <c r="AB603" s="11"/>
      <c r="AC603" s="11"/>
      <c r="AF603"/>
      <c r="AG603"/>
      <c r="AH603"/>
      <c r="AI603"/>
      <c r="AJ603"/>
      <c r="AK603"/>
      <c r="AL603"/>
      <c r="AN603"/>
    </row>
    <row r="604" spans="1:40">
      <c r="B604" t="s">
        <v>4</v>
      </c>
      <c r="C604" s="131" t="e">
        <f>IF($A$602='Andrew-SESSION'!$A$808,INDEX('Andrew-SESSION'!$K$808:$T$815, MATCH("*Squat*",'Andrew-SESSION'!$B$808:$B$815,0), MATCH("*2nd*",'Andrew-SESSION'!$K$7:$T$7,0)),"")</f>
        <v>#N/A</v>
      </c>
      <c r="D604" s="132" t="e">
        <f>INDEX('Andrew-SESSION'!L$808:U$815, MATCH("*Squat*",'Andrew-SESSION'!$B$808:$B$815,0), MATCH("*2nd*",'Andrew-SESSION'!K$7:T$7,0))</f>
        <v>#N/A</v>
      </c>
      <c r="E604" s="131" t="e">
        <f>IF($A$602='Andrew-SESSION'!$A$808,INDEX('Andrew-SESSION'!$K$808:$T$815, MATCH("*Deadlift*",'Andrew-SESSION'!$B$808:$B$815,0), MATCH("*2ND*",'Andrew-SESSION'!$K$7:$T$7,0)),"")</f>
        <v>#N/A</v>
      </c>
      <c r="F604" s="131" t="e">
        <f>INDEX('Andrew-SESSION'!$L$808:$U$815, MATCH("*Deadlift*",'Andrew-SESSION'!$B$808:$B$815,0), MATCH("*2nd*",'Andrew-SESSION'!$K$7:$T$7,0))</f>
        <v>#N/A</v>
      </c>
      <c r="G604" s="131" t="e">
        <f>IF($A$602='Andrew-SESSION'!$A$808,INDEX('Andrew-SESSION'!$K$808:$T$815, MATCH("*Bench Press*",'Andrew-SESSION'!$B$808:$B$815,0), MATCH("*2ND*",'Andrew-SESSION'!$K$7:$T$7,0)),"")</f>
        <v>#N/A</v>
      </c>
      <c r="H604" s="131" t="e">
        <f>INDEX('Andrew-SESSION'!$L$808:$U$815, MATCH("*Bench Press*",'Andrew-SESSION'!$B$808:$B$815,0), MATCH("*2nd*",'Andrew-SESSION'!$K$7:$T$7,0))</f>
        <v>#N/A</v>
      </c>
      <c r="I604" s="132" t="e">
        <f>IF($A$602='Andrew-SESSION'!$A$808,INDEX('Andrew-SESSION'!$K$808:$T$815, MATCH("*Military*",'Andrew-SESSION'!$B$808:$B$815,0), MATCH("*2ND*",'Andrew-SESSION'!$K$7:$T$7,0)),"")</f>
        <v>#N/A</v>
      </c>
      <c r="J604" s="44" t="e">
        <f>INDEX('Andrew-SESSION'!$L$808:$U$815, MATCH("*Military*",'Andrew-SESSION'!$B$808:$B$815,0), MATCH("*2nd*",'Andrew-SESSION'!$K$7:$T$7,0))</f>
        <v>#N/A</v>
      </c>
      <c r="K604" s="131" t="e">
        <f>IF($A$602='Andrew-SESSION'!$A$808,INDEX('Andrew-SESSION'!$K$808:$T$815, MATCH("*Clean *",'Andrew-SESSION'!$B$808:$B$815,0), MATCH("*2ND*",'Andrew-SESSION'!$K$7:$T$7,0)),"")</f>
        <v>#N/A</v>
      </c>
      <c r="L604" s="44" t="e">
        <f>INDEX('Andrew-SESSION'!$L$808:$U$815, MATCH("*Clean *",'Andrew-SESSION'!$B$808:$B$815,0), MATCH("*2nd*",'Andrew-SESSION'!$K$7:$T$7,0))</f>
        <v>#N/A</v>
      </c>
      <c r="M604" s="131" t="e">
        <f>IF($A$602='Andrew-SESSION'!$A$808,INDEX('Andrew-SESSION'!$K$808:$T$815, MATCH("*Lat Pulldown*",'Andrew-SESSION'!$B$808:$B$815,0), MATCH("*2ND*",'Andrew-SESSION'!$K$7:$T$7,0)),"")</f>
        <v>#N/A</v>
      </c>
      <c r="N604" s="44" t="e">
        <f>INDEX('Andrew-SESSION'!$L$808:$U$815, MATCH("*Lat Pulldown*",'Andrew-SESSION'!$B$808:$B$815,0), MATCH("*2nd*",'Andrew-SESSION'!$K$7:$T$7,0))</f>
        <v>#N/A</v>
      </c>
      <c r="O604" s="151"/>
      <c r="P604" s="151"/>
      <c r="Q604" s="118"/>
      <c r="R604" s="118"/>
      <c r="AF604"/>
      <c r="AG604"/>
      <c r="AH604"/>
      <c r="AI604"/>
      <c r="AJ604"/>
      <c r="AK604"/>
      <c r="AL604"/>
      <c r="AN604"/>
    </row>
    <row r="605" spans="1:40">
      <c r="B605" t="s">
        <v>5</v>
      </c>
      <c r="C605" s="131" t="e">
        <f>IF($A$602='Andrew-SESSION'!$A$808,INDEX('Andrew-SESSION'!$K$808:$T$815, MATCH("*Squat*",'Andrew-SESSION'!$B$808:$B$815,0), MATCH("*3rd*",'Andrew-SESSION'!$K$7:$T$7,0)),"")</f>
        <v>#N/A</v>
      </c>
      <c r="D605" s="132" t="e">
        <f>INDEX('Andrew-SESSION'!L$808:U$815, MATCH("*Squat*",'Andrew-SESSION'!$B$808:$B$815,0), MATCH("*3rd*",'Andrew-SESSION'!K$7:T$7,0))</f>
        <v>#N/A</v>
      </c>
      <c r="E605" s="131" t="e">
        <f>IF($A$602='Andrew-SESSION'!$A$808,INDEX('Andrew-SESSION'!$K$808:$T$815, MATCH("*Deadlift*",'Andrew-SESSION'!$B$808:$B$815,0), MATCH("*3rd*",'Andrew-SESSION'!$K$7:$T$7,0)),"")</f>
        <v>#N/A</v>
      </c>
      <c r="F605" s="131" t="e">
        <f>INDEX('Andrew-SESSION'!$L$808:$U$815, MATCH("*Deadlift*",'Andrew-SESSION'!$B$808:$B$815,0), MATCH("*3rd*",'Andrew-SESSION'!$K$7:$T$7,0))</f>
        <v>#N/A</v>
      </c>
      <c r="G605" s="131" t="e">
        <f>IF($A$602='Andrew-SESSION'!$A$808,INDEX('Andrew-SESSION'!$K$808:$T$815, MATCH("*Bench Press*",'Andrew-SESSION'!$B$808:$B$815,0), MATCH("*3rd*",'Andrew-SESSION'!$K$7:$T$7,0)),"")</f>
        <v>#N/A</v>
      </c>
      <c r="H605" s="131" t="e">
        <f>INDEX('Andrew-SESSION'!$L$808:$U$815, MATCH("*Bench Press*",'Andrew-SESSION'!$B$808:$B$815,0), MATCH("*3rd*",'Andrew-SESSION'!$K$7:$T$7,0))</f>
        <v>#N/A</v>
      </c>
      <c r="I605" s="132" t="e">
        <f>IF($A$602='Andrew-SESSION'!$A$808,INDEX('Andrew-SESSION'!$K$808:$T$815, MATCH("*Military*",'Andrew-SESSION'!$B$808:$B$815,0), MATCH("*3rd*",'Andrew-SESSION'!$K$7:$T$7,0)),"")</f>
        <v>#N/A</v>
      </c>
      <c r="J605" s="44" t="e">
        <f>INDEX('Andrew-SESSION'!$L$808:$U$815, MATCH("*Military*",'Andrew-SESSION'!$B$808:$B$815,0), MATCH("*3rd*",'Andrew-SESSION'!$K$7:$T$7,0))</f>
        <v>#N/A</v>
      </c>
      <c r="K605" s="131" t="e">
        <f>IF($A$602='Andrew-SESSION'!$A$808,INDEX('Andrew-SESSION'!$K$808:$T$815, MATCH("*Clean *",'Andrew-SESSION'!$B$808:$B$815,0), MATCH("*3rd*",'Andrew-SESSION'!$K$7:$T$7,0)),"")</f>
        <v>#N/A</v>
      </c>
      <c r="L605" s="44" t="e">
        <f>INDEX('Andrew-SESSION'!$L$808:$U$815, MATCH("*Clean *",'Andrew-SESSION'!$B$808:$B$815,0), MATCH("*3rd*",'Andrew-SESSION'!$K$7:$T$7,0))</f>
        <v>#N/A</v>
      </c>
      <c r="M605" s="131" t="e">
        <f>IF($A$602='Andrew-SESSION'!$A$808,INDEX('Andrew-SESSION'!$K$808:$T$815, MATCH("*Lat Pulldown*",'Andrew-SESSION'!$B$808:$B$815,0), MATCH("*3rd*",'Andrew-SESSION'!$K$7:$T$7,0)),"")</f>
        <v>#N/A</v>
      </c>
      <c r="N605" s="44" t="e">
        <f>INDEX('Andrew-SESSION'!$L$808:$U$815, MATCH("*Lat Pulldown*",'Andrew-SESSION'!$B$808:$B$815,0), MATCH("*3rd*",'Andrew-SESSION'!$K$7:$T$7,0))</f>
        <v>#N/A</v>
      </c>
      <c r="O605" s="151"/>
      <c r="P605" s="151"/>
      <c r="Q605" s="118"/>
      <c r="R605" s="118"/>
      <c r="AF605"/>
      <c r="AG605"/>
      <c r="AH605"/>
      <c r="AI605"/>
      <c r="AJ605"/>
      <c r="AK605"/>
      <c r="AL605"/>
      <c r="AN605"/>
    </row>
    <row r="606" spans="1:40">
      <c r="B606" t="s">
        <v>6</v>
      </c>
      <c r="C606" s="131" t="e">
        <f>IF($A$602='Andrew-SESSION'!$A$808,INDEX('Andrew-SESSION'!$K$808:$T$815, MATCH("*Squat*",'Andrew-SESSION'!$B$808:$B$815,0), MATCH("*4th*",'Andrew-SESSION'!$K$7:$T$7,0)),"")</f>
        <v>#N/A</v>
      </c>
      <c r="D606" s="132" t="e">
        <f>INDEX('Andrew-SESSION'!L$808:U$815, MATCH("*Squat*",'Andrew-SESSION'!$B$808:$B$815,0), MATCH("*4th*",'Andrew-SESSION'!K$7:T$7,0))</f>
        <v>#N/A</v>
      </c>
      <c r="E606" s="131" t="e">
        <f>IF($A$602='Andrew-SESSION'!$A$808,INDEX('Andrew-SESSION'!$K$808:$T$815, MATCH("*Deadlift*",'Andrew-SESSION'!$B$808:$B$815,0), MATCH("*4th*",'Andrew-SESSION'!$K$7:$T$7,0)),"")</f>
        <v>#N/A</v>
      </c>
      <c r="F606" s="131" t="e">
        <f>INDEX('Andrew-SESSION'!$L$808:$U$815, MATCH("*Deadlift*",'Andrew-SESSION'!$B$808:$B$815,0), MATCH("*4th*",'Andrew-SESSION'!$K$7:$T$7,0))</f>
        <v>#N/A</v>
      </c>
      <c r="G606" s="131" t="e">
        <f>IF($A$602='Andrew-SESSION'!$A$808,INDEX('Andrew-SESSION'!$K$808:$T$815, MATCH("*Bench Press*",'Andrew-SESSION'!$B$808:$B$815,0), MATCH("*4th*",'Andrew-SESSION'!$K$7:$T$7,0)),"")</f>
        <v>#N/A</v>
      </c>
      <c r="H606" s="131" t="e">
        <f>INDEX('Andrew-SESSION'!$L$808:$U$815, MATCH("*Bench Press*",'Andrew-SESSION'!$B$808:$B$815,0), MATCH("*4th*",'Andrew-SESSION'!$K$7:$T$7,0))</f>
        <v>#N/A</v>
      </c>
      <c r="I606" s="132" t="e">
        <f>IF($A$602='Andrew-SESSION'!$A$808,INDEX('Andrew-SESSION'!$K$808:$T$815, MATCH("*Military*",'Andrew-SESSION'!$B$808:$B$815,0), MATCH("*4th*",'Andrew-SESSION'!$K$7:$T$7,0)),"")</f>
        <v>#N/A</v>
      </c>
      <c r="J606" s="44" t="e">
        <f>INDEX('Andrew-SESSION'!$L$808:$U$815, MATCH("*Military*",'Andrew-SESSION'!$B$808:$B$815,0), MATCH("*4th*",'Andrew-SESSION'!$K$7:$T$7,0))</f>
        <v>#N/A</v>
      </c>
      <c r="K606" s="131" t="e">
        <f>IF($A$602='Andrew-SESSION'!$A$808,INDEX('Andrew-SESSION'!$K$808:$T$815, MATCH("*Clean *",'Andrew-SESSION'!$B$808:$B$815,0), MATCH("*4th*",'Andrew-SESSION'!$K$7:$T$7,0)),"")</f>
        <v>#N/A</v>
      </c>
      <c r="L606" s="44" t="e">
        <f>INDEX('Andrew-SESSION'!$L$808:$U$815, MATCH("*Clean *",'Andrew-SESSION'!$B$808:$B$815,0), MATCH("*4th*",'Andrew-SESSION'!$K$7:$T$7,0))</f>
        <v>#N/A</v>
      </c>
      <c r="M606" s="131" t="e">
        <f>IF($A$602='Andrew-SESSION'!$A$808,INDEX('Andrew-SESSION'!$K$808:$T$815, MATCH("*Lat Pulldown*",'Andrew-SESSION'!$B$808:$B$815,0), MATCH("*4th*",'Andrew-SESSION'!$K$7:$T$7,0)),"")</f>
        <v>#N/A</v>
      </c>
      <c r="N606" s="44" t="e">
        <f>INDEX('Andrew-SESSION'!$L$808:$U$815, MATCH("*Lat Pulldown*",'Andrew-SESSION'!$B$808:$B$815,0), MATCH("*4th*",'Andrew-SESSION'!$K$7:$T$7,0))</f>
        <v>#N/A</v>
      </c>
      <c r="O606" s="151"/>
      <c r="P606" s="151"/>
      <c r="Q606" s="118"/>
      <c r="R606" s="118"/>
      <c r="AF606"/>
      <c r="AG606"/>
      <c r="AH606"/>
      <c r="AI606"/>
      <c r="AJ606"/>
      <c r="AK606"/>
      <c r="AL606"/>
      <c r="AN606"/>
    </row>
    <row r="607" spans="1:40">
      <c r="B607" t="s">
        <v>7</v>
      </c>
      <c r="C607" s="131" t="e">
        <f>IF($A$602='Andrew-SESSION'!$A$808,INDEX('Andrew-SESSION'!$K$808:$T$815, MATCH("*Squat*",'Andrew-SESSION'!$B$808:$B$815,0), MATCH("*5th*",'Andrew-SESSION'!$K$7:$T$7,0)),"")</f>
        <v>#N/A</v>
      </c>
      <c r="D607" s="132" t="e">
        <f>INDEX('Andrew-SESSION'!L$808:U$815, MATCH("*Squat*",'Andrew-SESSION'!$B$808:$B$815,0), MATCH("*5th*",'Andrew-SESSION'!K$7:T$7,0))</f>
        <v>#N/A</v>
      </c>
      <c r="E607" s="131" t="e">
        <f>IF($A$602='Andrew-SESSION'!$A$808,INDEX('Andrew-SESSION'!$K$808:$T$815, MATCH("*Deadlift*",'Andrew-SESSION'!$B$808:$B$815,0), MATCH("*5th*",'Andrew-SESSION'!$K$7:$T$7,0)),"")</f>
        <v>#N/A</v>
      </c>
      <c r="F607" s="131" t="e">
        <f>INDEX('Andrew-SESSION'!$L$808:$U$815, MATCH("*Deadlift*",'Andrew-SESSION'!$B$808:$B$815,0), MATCH("*5th*",'Andrew-SESSION'!$K$7:$T$7,0))</f>
        <v>#N/A</v>
      </c>
      <c r="G607" s="131" t="e">
        <f>IF($A$602='Andrew-SESSION'!$A$808,INDEX('Andrew-SESSION'!$K$808:$T$815, MATCH("*Bench Press*",'Andrew-SESSION'!$B$808:$B$815,0), MATCH("*5th*",'Andrew-SESSION'!$K$7:$T$7,0)),"")</f>
        <v>#N/A</v>
      </c>
      <c r="H607" s="131" t="e">
        <f>INDEX('Andrew-SESSION'!$L$808:$U$815, MATCH("*Bench Press*",'Andrew-SESSION'!$B$808:$B$815,0), MATCH("*5th*",'Andrew-SESSION'!$K$7:$T$7,0))</f>
        <v>#N/A</v>
      </c>
      <c r="I607" s="132" t="e">
        <f>IF($A$602='Andrew-SESSION'!$A$808,INDEX('Andrew-SESSION'!$K$808:$T$815, MATCH("*Military*",'Andrew-SESSION'!$B$808:$B$815,0), MATCH("*5th*",'Andrew-SESSION'!$K$7:$T$7,0)),"")</f>
        <v>#N/A</v>
      </c>
      <c r="J607" s="44" t="e">
        <f>INDEX('Andrew-SESSION'!$L$808:$U$815, MATCH("*Military*",'Andrew-SESSION'!$B$808:$B$815,0), MATCH("*5th*",'Andrew-SESSION'!$K$7:$T$7,0))</f>
        <v>#N/A</v>
      </c>
      <c r="K607" s="131" t="e">
        <f>IF($A$602='Andrew-SESSION'!$A$808,INDEX('Andrew-SESSION'!$K$808:$T$815, MATCH("*Clean *",'Andrew-SESSION'!$B$808:$B$815,0), MATCH("*5th*",'Andrew-SESSION'!$K$7:$T$7,0)),"")</f>
        <v>#N/A</v>
      </c>
      <c r="L607" s="44" t="e">
        <f>INDEX('Andrew-SESSION'!$L$808:$U$815, MATCH("*Clean *",'Andrew-SESSION'!$B$808:$B$815,0), MATCH("*5th*",'Andrew-SESSION'!$K$7:$T$7,0))</f>
        <v>#N/A</v>
      </c>
      <c r="M607" s="131" t="e">
        <f>IF($A$602='Andrew-SESSION'!$A$808,INDEX('Andrew-SESSION'!$K$808:$T$815, MATCH("*Lat Pulldown*",'Andrew-SESSION'!$B$808:$B$815,0), MATCH("*5th*",'Andrew-SESSION'!$K$7:$T$7,0)),"")</f>
        <v>#N/A</v>
      </c>
      <c r="N607" s="44" t="e">
        <f>INDEX('Andrew-SESSION'!$L$808:$U$815, MATCH("*Lat Pulldown*",'Andrew-SESSION'!$B$808:$B$815,0), MATCH("*5th*",'Andrew-SESSION'!$K$7:$T$7,0))</f>
        <v>#N/A</v>
      </c>
      <c r="O607" s="151"/>
      <c r="P607" s="151"/>
      <c r="Q607" s="118"/>
      <c r="R607" s="118"/>
      <c r="AF607"/>
      <c r="AG607"/>
      <c r="AH607"/>
      <c r="AI607"/>
      <c r="AJ607"/>
      <c r="AK607"/>
      <c r="AL607"/>
      <c r="AN607"/>
    </row>
    <row r="608" spans="1:40">
      <c r="A608" s="129">
        <f>'Andrew-SESSION'!A817</f>
        <v>0</v>
      </c>
      <c r="B608" s="116" t="s">
        <v>84</v>
      </c>
      <c r="C608" s="117" t="e">
        <f>MAX(C609:C613)</f>
        <v>#N/A</v>
      </c>
      <c r="D608" s="116" t="e">
        <f t="array" ref="D608">MAX(IF(C609:C613=C608,D609:D613))</f>
        <v>#N/A</v>
      </c>
      <c r="E608" s="116" t="e">
        <f>MAX(E609:E613)</f>
        <v>#N/A</v>
      </c>
      <c r="F608" s="116" t="e">
        <f t="array" ref="F608">MAX(IF(E609:E613=E608,F609:F613))</f>
        <v>#N/A</v>
      </c>
      <c r="G608" s="116" t="e">
        <f>MAX(G609:G613)</f>
        <v>#N/A</v>
      </c>
      <c r="H608" s="116" t="e">
        <f t="array" ref="H608">MAX(IF(G609:G613=G608,H609:H613))</f>
        <v>#N/A</v>
      </c>
      <c r="I608" s="116" t="e">
        <f>MAX(I609:I613)</f>
        <v>#N/A</v>
      </c>
      <c r="J608" s="116" t="e">
        <f t="array" ref="J608">MAX(IF(I609:I613=I608,J609:J613))</f>
        <v>#N/A</v>
      </c>
      <c r="K608" s="116" t="e">
        <f>MAX(K609:K613)</f>
        <v>#N/A</v>
      </c>
      <c r="L608" s="116" t="e">
        <f t="array" ref="L608">MAX(IF(K609:K613=K608,L609:L613))</f>
        <v>#N/A</v>
      </c>
      <c r="M608" s="116" t="e">
        <f>MAX(M609:M613)</f>
        <v>#N/A</v>
      </c>
      <c r="N608" s="117" t="e">
        <f t="array" ref="N608">MAX(IF(M609:M613=M608,N609:N613))</f>
        <v>#N/A</v>
      </c>
      <c r="O608" s="152" t="str">
        <f>IF($A$140='Andrew-SESSION'!$A$817,INDEX('Andrew-SESSION'!$K$817:$T$824, MATCH("*1k Row*",'Andrew-SESSION'!$B$817:$B$824,0), MATCH("*1st*",'Andrew-SESSION'!$K$7:$T$7,0)),"")</f>
        <v/>
      </c>
      <c r="P608" s="152" t="str">
        <f>IF($A$140='Andrew-SESSION'!$A$817,INDEX('Andrew-SESSION'!$K$817:$T$824, MATCH("*HIIT*",'Andrew-SESSION'!$B$817:$B$824,0), MATCH("*1st*",'Andrew-SESSION'!$K$7:$T$7,0)),"")</f>
        <v/>
      </c>
      <c r="Q608" s="119" t="e">
        <f>INDEX('Andrew-SESSION'!$L$817:$U$817, MATCH("*HIIT*",'Andrew-SESSION'!$B$817:$B$817,0), MATCH("*1st*",'Andrew-SESSION'!$K$7:$T$7,0))</f>
        <v>#N/A</v>
      </c>
      <c r="R608" s="119">
        <f>'Andrew-SESSION'!U664</f>
        <v>0</v>
      </c>
      <c r="S608" s="116"/>
      <c r="T608" s="116"/>
      <c r="U608" s="120">
        <f>'Andrew-SESSION'!A818</f>
        <v>0</v>
      </c>
      <c r="V608" s="120">
        <f>'Andrew-SESSION'!A819</f>
        <v>0</v>
      </c>
      <c r="W608" s="116"/>
      <c r="X608" s="116"/>
      <c r="Y608" s="116"/>
      <c r="Z608" s="116"/>
      <c r="AA608" s="116"/>
      <c r="AB608" s="116"/>
      <c r="AC608" s="116"/>
      <c r="AF608"/>
      <c r="AG608"/>
      <c r="AH608"/>
      <c r="AI608"/>
      <c r="AJ608"/>
      <c r="AK608"/>
      <c r="AL608"/>
      <c r="AN608"/>
    </row>
    <row r="609" spans="1:40">
      <c r="A609" s="145"/>
      <c r="B609" s="11" t="s">
        <v>3</v>
      </c>
      <c r="C609" s="131" t="e">
        <f>IF($A$829='Andrew-SESSION'!$A$817,INDEX('Andrew-SESSION'!$K$817:$T$824, MATCH("*Squat*",'Andrew-SESSION'!$B$817:$B$824,0), MATCH("*1st*",'Andrew-SESSION'!$K$7:$T$7,0)),"")</f>
        <v>#N/A</v>
      </c>
      <c r="D609" s="132" t="e">
        <f>INDEX('Andrew-SESSION'!L$817:U$824, MATCH("*Squat*",'Andrew-SESSION'!$B$817:$B$824,0), MATCH("*1st*",'Andrew-SESSION'!K$7:T$7,0))</f>
        <v>#N/A</v>
      </c>
      <c r="E609" s="131" t="e">
        <f>IF($A$829='Andrew-SESSION'!$A$817,INDEX('Andrew-SESSION'!$K$817:$T$824, MATCH("*Deadlift*",'Andrew-SESSION'!$B$817:$B$824,0), MATCH("*1st*",'Andrew-SESSION'!$K$7:$T$7,0)),"")</f>
        <v>#N/A</v>
      </c>
      <c r="F609" s="131" t="e">
        <f>INDEX('Andrew-SESSION'!$L$817:$U$824, MATCH("*Deadlift*",'Andrew-SESSION'!$B$817:$B$824,0), MATCH("*1st*",'Andrew-SESSION'!$K$7:$T$7,0))</f>
        <v>#N/A</v>
      </c>
      <c r="G609" s="131" t="e">
        <f>IF($A$829='Andrew-SESSION'!$A$817,INDEX('Andrew-SESSION'!$K$817:$T$824, MATCH("*Bench Press*",'Andrew-SESSION'!$B$817:$B$824,0), MATCH("*1st*",'Andrew-SESSION'!$K$7:$T$7,0)),"")</f>
        <v>#N/A</v>
      </c>
      <c r="H609" s="131" t="e">
        <f>INDEX('Andrew-SESSION'!$L$817:$U$824, MATCH("*Bench Press*",'Andrew-SESSION'!$B$817:$B$824,0), MATCH("*1st*",'Andrew-SESSION'!$K$7:$T$7,0))</f>
        <v>#N/A</v>
      </c>
      <c r="I609" s="132" t="e">
        <f>IF($A$829='Andrew-SESSION'!$A$817,INDEX('Andrew-SESSION'!$K$817:$T$824, MATCH("*Military*",'Andrew-SESSION'!$B$817:$B$824,0), MATCH("*1st*",'Andrew-SESSION'!$K$7:$T$7,0)),"")</f>
        <v>#N/A</v>
      </c>
      <c r="J609" s="48" t="e">
        <f>INDEX('Andrew-SESSION'!$L$817:$U$824, MATCH("*Military*",'Andrew-SESSION'!$B$817:$B$824,0), MATCH("*1st*",'Andrew-SESSION'!$K$7:$T$7,0))</f>
        <v>#N/A</v>
      </c>
      <c r="K609" s="131" t="e">
        <f>IF($A$829='Andrew-SESSION'!$A$817,INDEX('Andrew-SESSION'!$K$817:$T$824, MATCH("*Clean *",'Andrew-SESSION'!$B$817:$B$824,0), MATCH("*1st*",'Andrew-SESSION'!$K$7:$T$7,0)),"")</f>
        <v>#N/A</v>
      </c>
      <c r="L609" s="48" t="e">
        <f>INDEX('Andrew-SESSION'!$L$817:$U$824, MATCH("*Clean *",'Andrew-SESSION'!$B$817:$B$824,0), MATCH("*1st*",'Andrew-SESSION'!$K$7:$T$7,0))</f>
        <v>#N/A</v>
      </c>
      <c r="M609" s="131" t="e">
        <f>IF($A$829='Andrew-SESSION'!$A$817,INDEX('Andrew-SESSION'!$K$817:$T$824, MATCH("*Lat Pulldown*",'Andrew-SESSION'!$B$817:$B$824,0), MATCH("*1st*",'Andrew-SESSION'!$K$7:$T$7,0)),"")</f>
        <v>#N/A</v>
      </c>
      <c r="N609" s="48" t="e">
        <f>INDEX('Andrew-SESSION'!$L$817:$U$824, MATCH("*Lat Pulldown*",'Andrew-SESSION'!$B$817:$B$824,0), MATCH("*1st*",'Andrew-SESSION'!$K$7:$T$7,0))</f>
        <v>#N/A</v>
      </c>
      <c r="O609" s="151"/>
      <c r="P609" s="151"/>
      <c r="Q609" s="118"/>
      <c r="R609" s="118"/>
      <c r="S609" s="11"/>
      <c r="T609" s="11"/>
      <c r="V609" s="47"/>
      <c r="W609" s="11"/>
      <c r="X609" s="11"/>
      <c r="Y609" s="11"/>
      <c r="Z609" s="11"/>
      <c r="AA609" s="11"/>
      <c r="AB609" s="11"/>
      <c r="AC609" s="11"/>
      <c r="AF609"/>
      <c r="AG609"/>
      <c r="AH609"/>
      <c r="AI609"/>
      <c r="AJ609"/>
      <c r="AK609"/>
      <c r="AL609"/>
      <c r="AN609"/>
    </row>
    <row r="610" spans="1:40">
      <c r="B610" t="s">
        <v>4</v>
      </c>
      <c r="C610" s="131" t="e">
        <f>IF($A$829='Andrew-SESSION'!$A$817,INDEX('Andrew-SESSION'!$K$817:$T$824, MATCH("*Squat*",'Andrew-SESSION'!$B$817:$B$824,0), MATCH("*2nd*",'Andrew-SESSION'!$K$7:$T$7,0)),"")</f>
        <v>#N/A</v>
      </c>
      <c r="D610" s="132" t="e">
        <f>INDEX('Andrew-SESSION'!L$817:U$824, MATCH("*Squat*",'Andrew-SESSION'!$B$817:$B$824,0), MATCH("*2nd*",'Andrew-SESSION'!K$7:T$7,0))</f>
        <v>#N/A</v>
      </c>
      <c r="E610" s="131" t="e">
        <f>IF($A$829='Andrew-SESSION'!$A$817,INDEX('Andrew-SESSION'!$K$817:$T$824, MATCH("*Deadlift*",'Andrew-SESSION'!$B$817:$B$824,0), MATCH("*2ND*",'Andrew-SESSION'!$K$7:$T$7,0)),"")</f>
        <v>#N/A</v>
      </c>
      <c r="F610" s="131" t="e">
        <f>INDEX('Andrew-SESSION'!$L$817:$U$824, MATCH("*Deadlift*",'Andrew-SESSION'!$B$817:$B$824,0), MATCH("*2nd*",'Andrew-SESSION'!$K$7:$T$7,0))</f>
        <v>#N/A</v>
      </c>
      <c r="G610" s="131" t="e">
        <f>IF($A$829='Andrew-SESSION'!$A$817,INDEX('Andrew-SESSION'!$K$817:$T$824, MATCH("*Bench Press*",'Andrew-SESSION'!$B$817:$B$824,0), MATCH("*2ND*",'Andrew-SESSION'!$K$7:$T$7,0)),"")</f>
        <v>#N/A</v>
      </c>
      <c r="H610" s="131" t="e">
        <f>INDEX('Andrew-SESSION'!$L$817:$U$824, MATCH("*Bench Press*",'Andrew-SESSION'!$B$817:$B$824,0), MATCH("*2nd*",'Andrew-SESSION'!$K$7:$T$7,0))</f>
        <v>#N/A</v>
      </c>
      <c r="I610" s="132" t="e">
        <f>IF($A$829='Andrew-SESSION'!$A$817,INDEX('Andrew-SESSION'!$K$817:$T$824, MATCH("*Military*",'Andrew-SESSION'!$B$817:$B$824,0), MATCH("*2ND*",'Andrew-SESSION'!$K$7:$T$7,0)),"")</f>
        <v>#N/A</v>
      </c>
      <c r="J610" s="44" t="e">
        <f>INDEX('Andrew-SESSION'!$L$817:$U$824, MATCH("*Military*",'Andrew-SESSION'!$B$817:$B$824,0), MATCH("*2nd*",'Andrew-SESSION'!$K$7:$T$7,0))</f>
        <v>#N/A</v>
      </c>
      <c r="K610" s="131" t="e">
        <f>IF($A$829='Andrew-SESSION'!$A$817,INDEX('Andrew-SESSION'!$K$817:$T$824, MATCH("*Clean *",'Andrew-SESSION'!$B$817:$B$824,0), MATCH("*2ND*",'Andrew-SESSION'!$K$7:$T$7,0)),"")</f>
        <v>#N/A</v>
      </c>
      <c r="L610" s="44" t="e">
        <f>INDEX('Andrew-SESSION'!$L$817:$U$824, MATCH("*Clean *",'Andrew-SESSION'!$B$817:$B$824,0), MATCH("*2nd*",'Andrew-SESSION'!$K$7:$T$7,0))</f>
        <v>#N/A</v>
      </c>
      <c r="M610" s="131" t="e">
        <f>IF($A$829='Andrew-SESSION'!$A$817,INDEX('Andrew-SESSION'!$K$817:$T$824, MATCH("*Lat Pulldown*",'Andrew-SESSION'!$B$817:$B$824,0), MATCH("*2ND*",'Andrew-SESSION'!$K$7:$T$7,0)),"")</f>
        <v>#N/A</v>
      </c>
      <c r="N610" s="44" t="e">
        <f>INDEX('Andrew-SESSION'!$L$817:$U$824, MATCH("*Lat Pulldown*",'Andrew-SESSION'!$B$817:$B$824,0), MATCH("*2nd*",'Andrew-SESSION'!$K$7:$T$7,0))</f>
        <v>#N/A</v>
      </c>
      <c r="O610" s="151"/>
      <c r="P610" s="151"/>
      <c r="Q610" s="118"/>
      <c r="R610" s="118"/>
      <c r="AF610"/>
      <c r="AG610"/>
      <c r="AH610"/>
      <c r="AI610"/>
      <c r="AJ610"/>
      <c r="AK610"/>
      <c r="AL610"/>
      <c r="AN610"/>
    </row>
    <row r="611" spans="1:40">
      <c r="B611" t="s">
        <v>5</v>
      </c>
      <c r="C611" s="131" t="e">
        <f>IF($A$829='Andrew-SESSION'!$A$817,INDEX('Andrew-SESSION'!$K$817:$T$824, MATCH("*Squat*",'Andrew-SESSION'!$B$817:$B$824,0), MATCH("*3rd*",'Andrew-SESSION'!$K$7:$T$7,0)),"")</f>
        <v>#N/A</v>
      </c>
      <c r="D611" s="132" t="e">
        <f>INDEX('Andrew-SESSION'!L$817:U$824, MATCH("*Squat*",'Andrew-SESSION'!$B$817:$B$824,0), MATCH("*3rd*",'Andrew-SESSION'!K$7:T$7,0))</f>
        <v>#N/A</v>
      </c>
      <c r="E611" s="131" t="e">
        <f>IF($A$829='Andrew-SESSION'!$A$817,INDEX('Andrew-SESSION'!$K$817:$T$824, MATCH("*Deadlift*",'Andrew-SESSION'!$B$817:$B$824,0), MATCH("*3rd*",'Andrew-SESSION'!$K$7:$T$7,0)),"")</f>
        <v>#N/A</v>
      </c>
      <c r="F611" s="131" t="e">
        <f>INDEX('Andrew-SESSION'!$L$817:$U$824, MATCH("*Deadlift*",'Andrew-SESSION'!$B$817:$B$824,0), MATCH("*3rd*",'Andrew-SESSION'!$K$7:$T$7,0))</f>
        <v>#N/A</v>
      </c>
      <c r="G611" s="131" t="e">
        <f>IF($A$829='Andrew-SESSION'!$A$817,INDEX('Andrew-SESSION'!$K$817:$T$824, MATCH("*Bench Press*",'Andrew-SESSION'!$B$817:$B$824,0), MATCH("*3rd*",'Andrew-SESSION'!$K$7:$T$7,0)),"")</f>
        <v>#N/A</v>
      </c>
      <c r="H611" s="131" t="e">
        <f>INDEX('Andrew-SESSION'!$L$817:$U$824, MATCH("*Bench Press*",'Andrew-SESSION'!$B$817:$B$824,0), MATCH("*3rd*",'Andrew-SESSION'!$K$7:$T$7,0))</f>
        <v>#N/A</v>
      </c>
      <c r="I611" s="132" t="e">
        <f>IF($A$829='Andrew-SESSION'!$A$817,INDEX('Andrew-SESSION'!$K$817:$T$824, MATCH("*Military*",'Andrew-SESSION'!$B$817:$B$824,0), MATCH("*3rd*",'Andrew-SESSION'!$K$7:$T$7,0)),"")</f>
        <v>#N/A</v>
      </c>
      <c r="J611" s="44" t="e">
        <f>INDEX('Andrew-SESSION'!$L$817:$U$824, MATCH("*Military*",'Andrew-SESSION'!$B$817:$B$824,0), MATCH("*3rd*",'Andrew-SESSION'!$K$7:$T$7,0))</f>
        <v>#N/A</v>
      </c>
      <c r="K611" s="131" t="e">
        <f>IF($A$829='Andrew-SESSION'!$A$817,INDEX('Andrew-SESSION'!$K$817:$T$824, MATCH("*Clean *",'Andrew-SESSION'!$B$817:$B$824,0), MATCH("*3rd*",'Andrew-SESSION'!$K$7:$T$7,0)),"")</f>
        <v>#N/A</v>
      </c>
      <c r="L611" s="44" t="e">
        <f>INDEX('Andrew-SESSION'!$L$817:$U$824, MATCH("*Clean *",'Andrew-SESSION'!$B$817:$B$824,0), MATCH("*3rd*",'Andrew-SESSION'!$K$7:$T$7,0))</f>
        <v>#N/A</v>
      </c>
      <c r="M611" s="131" t="e">
        <f>IF($A$829='Andrew-SESSION'!$A$817,INDEX('Andrew-SESSION'!$K$817:$T$824, MATCH("*Lat Pulldown*",'Andrew-SESSION'!$B$817:$B$824,0), MATCH("*3rd*",'Andrew-SESSION'!$K$7:$T$7,0)),"")</f>
        <v>#N/A</v>
      </c>
      <c r="N611" s="44" t="e">
        <f>INDEX('Andrew-SESSION'!$L$817:$U$824, MATCH("*Lat Pulldown*",'Andrew-SESSION'!$B$817:$B$824,0), MATCH("*3rd*",'Andrew-SESSION'!$K$7:$T$7,0))</f>
        <v>#N/A</v>
      </c>
      <c r="O611" s="151"/>
      <c r="P611" s="151"/>
      <c r="Q611" s="118"/>
      <c r="R611" s="118"/>
      <c r="AF611"/>
      <c r="AG611"/>
      <c r="AH611"/>
      <c r="AI611"/>
      <c r="AJ611"/>
      <c r="AK611"/>
      <c r="AL611"/>
      <c r="AN611"/>
    </row>
    <row r="612" spans="1:40">
      <c r="B612" t="s">
        <v>6</v>
      </c>
      <c r="C612" s="131" t="e">
        <f>IF($A$829='Andrew-SESSION'!$A$817,INDEX('Andrew-SESSION'!$K$817:$T$824, MATCH("*Squat*",'Andrew-SESSION'!$B$817:$B$824,0), MATCH("*4th*",'Andrew-SESSION'!$K$7:$T$7,0)),"")</f>
        <v>#N/A</v>
      </c>
      <c r="D612" s="132" t="e">
        <f>INDEX('Andrew-SESSION'!L$817:U$824, MATCH("*Squat*",'Andrew-SESSION'!$B$817:$B$824,0), MATCH("*4th*",'Andrew-SESSION'!K$7:T$7,0))</f>
        <v>#N/A</v>
      </c>
      <c r="E612" s="131" t="e">
        <f>IF($A$829='Andrew-SESSION'!$A$817,INDEX('Andrew-SESSION'!$K$817:$T$824, MATCH("*Deadlift*",'Andrew-SESSION'!$B$817:$B$824,0), MATCH("*4th*",'Andrew-SESSION'!$K$7:$T$7,0)),"")</f>
        <v>#N/A</v>
      </c>
      <c r="F612" s="131" t="e">
        <f>INDEX('Andrew-SESSION'!$L$817:$U$824, MATCH("*Deadlift*",'Andrew-SESSION'!$B$817:$B$824,0), MATCH("*4th*",'Andrew-SESSION'!$K$7:$T$7,0))</f>
        <v>#N/A</v>
      </c>
      <c r="G612" s="131" t="e">
        <f>IF($A$829='Andrew-SESSION'!$A$817,INDEX('Andrew-SESSION'!$K$817:$T$824, MATCH("*Bench Press*",'Andrew-SESSION'!$B$817:$B$824,0), MATCH("*4th*",'Andrew-SESSION'!$K$7:$T$7,0)),"")</f>
        <v>#N/A</v>
      </c>
      <c r="H612" s="131" t="e">
        <f>INDEX('Andrew-SESSION'!$L$817:$U$824, MATCH("*Bench Press*",'Andrew-SESSION'!$B$817:$B$824,0), MATCH("*4th*",'Andrew-SESSION'!$K$7:$T$7,0))</f>
        <v>#N/A</v>
      </c>
      <c r="I612" s="132" t="e">
        <f>IF($A$829='Andrew-SESSION'!$A$817,INDEX('Andrew-SESSION'!$K$817:$T$824, MATCH("*Military*",'Andrew-SESSION'!$B$817:$B$824,0), MATCH("*4th*",'Andrew-SESSION'!$K$7:$T$7,0)),"")</f>
        <v>#N/A</v>
      </c>
      <c r="J612" s="44" t="e">
        <f>INDEX('Andrew-SESSION'!$L$817:$U$824, MATCH("*Military*",'Andrew-SESSION'!$B$817:$B$824,0), MATCH("*4th*",'Andrew-SESSION'!$K$7:$T$7,0))</f>
        <v>#N/A</v>
      </c>
      <c r="K612" s="131" t="e">
        <f>IF($A$829='Andrew-SESSION'!$A$817,INDEX('Andrew-SESSION'!$K$817:$T$824, MATCH("*Clean *",'Andrew-SESSION'!$B$817:$B$824,0), MATCH("*4th*",'Andrew-SESSION'!$K$7:$T$7,0)),"")</f>
        <v>#N/A</v>
      </c>
      <c r="L612" s="44" t="e">
        <f>INDEX('Andrew-SESSION'!$L$817:$U$824, MATCH("*Clean *",'Andrew-SESSION'!$B$817:$B$824,0), MATCH("*4th*",'Andrew-SESSION'!$K$7:$T$7,0))</f>
        <v>#N/A</v>
      </c>
      <c r="M612" s="131" t="e">
        <f>IF($A$829='Andrew-SESSION'!$A$817,INDEX('Andrew-SESSION'!$K$817:$T$824, MATCH("*Lat Pulldown*",'Andrew-SESSION'!$B$817:$B$824,0), MATCH("*4th*",'Andrew-SESSION'!$K$7:$T$7,0)),"")</f>
        <v>#N/A</v>
      </c>
      <c r="N612" s="44" t="e">
        <f>INDEX('Andrew-SESSION'!$L$817:$U$824, MATCH("*Lat Pulldown*",'Andrew-SESSION'!$B$817:$B$824,0), MATCH("*4th*",'Andrew-SESSION'!$K$7:$T$7,0))</f>
        <v>#N/A</v>
      </c>
      <c r="O612" s="151"/>
      <c r="P612" s="151"/>
      <c r="Q612" s="118"/>
      <c r="R612" s="118"/>
      <c r="AF612"/>
      <c r="AG612"/>
      <c r="AH612"/>
      <c r="AI612"/>
      <c r="AJ612"/>
      <c r="AK612"/>
      <c r="AL612"/>
      <c r="AN612"/>
    </row>
    <row r="613" spans="1:40">
      <c r="B613" t="s">
        <v>7</v>
      </c>
      <c r="C613" s="131" t="e">
        <f>IF($A$829='Andrew-SESSION'!$A$817,INDEX('Andrew-SESSION'!$K$817:$T$824, MATCH("*Squat*",'Andrew-SESSION'!$B$817:$B$824,0), MATCH("*5th*",'Andrew-SESSION'!$K$7:$T$7,0)),"")</f>
        <v>#N/A</v>
      </c>
      <c r="D613" s="132" t="e">
        <f>INDEX('Andrew-SESSION'!L$817:U$824, MATCH("*Squat*",'Andrew-SESSION'!$B$817:$B$824,0), MATCH("*5th*",'Andrew-SESSION'!K$7:T$7,0))</f>
        <v>#N/A</v>
      </c>
      <c r="E613" s="131" t="e">
        <f>IF($A$829='Andrew-SESSION'!$A$817,INDEX('Andrew-SESSION'!$K$817:$T$824, MATCH("*Deadlift*",'Andrew-SESSION'!$B$817:$B$824,0), MATCH("*5th*",'Andrew-SESSION'!$K$7:$T$7,0)),"")</f>
        <v>#N/A</v>
      </c>
      <c r="F613" s="131" t="e">
        <f>INDEX('Andrew-SESSION'!$L$817:$U$824, MATCH("*Deadlift*",'Andrew-SESSION'!$B$817:$B$824,0), MATCH("*5th*",'Andrew-SESSION'!$K$7:$T$7,0))</f>
        <v>#N/A</v>
      </c>
      <c r="G613" s="131" t="e">
        <f>IF($A$829='Andrew-SESSION'!$A$817,INDEX('Andrew-SESSION'!$K$817:$T$824, MATCH("*Bench Press*",'Andrew-SESSION'!$B$817:$B$824,0), MATCH("*5th*",'Andrew-SESSION'!$K$7:$T$7,0)),"")</f>
        <v>#N/A</v>
      </c>
      <c r="H613" s="131" t="e">
        <f>INDEX('Andrew-SESSION'!$L$817:$U$824, MATCH("*Bench Press*",'Andrew-SESSION'!$B$817:$B$824,0), MATCH("*5th*",'Andrew-SESSION'!$K$7:$T$7,0))</f>
        <v>#N/A</v>
      </c>
      <c r="I613" s="132" t="e">
        <f>IF($A$829='Andrew-SESSION'!$A$817,INDEX('Andrew-SESSION'!$K$817:$T$824, MATCH("*Military*",'Andrew-SESSION'!$B$817:$B$824,0), MATCH("*5th*",'Andrew-SESSION'!$K$7:$T$7,0)),"")</f>
        <v>#N/A</v>
      </c>
      <c r="J613" s="44" t="e">
        <f>INDEX('Andrew-SESSION'!$L$817:$U$824, MATCH("*Military*",'Andrew-SESSION'!$B$817:$B$824,0), MATCH("*5th*",'Andrew-SESSION'!$K$7:$T$7,0))</f>
        <v>#N/A</v>
      </c>
      <c r="K613" s="131" t="e">
        <f>IF($A$829='Andrew-SESSION'!$A$817,INDEX('Andrew-SESSION'!$K$817:$T$824, MATCH("*Clean *",'Andrew-SESSION'!$B$817:$B$824,0), MATCH("*5th*",'Andrew-SESSION'!$K$7:$T$7,0)),"")</f>
        <v>#N/A</v>
      </c>
      <c r="L613" s="44" t="e">
        <f>INDEX('Andrew-SESSION'!$L$817:$U$824, MATCH("*Clean *",'Andrew-SESSION'!$B$817:$B$824,0), MATCH("*5th*",'Andrew-SESSION'!$K$7:$T$7,0))</f>
        <v>#N/A</v>
      </c>
      <c r="M613" s="131" t="e">
        <f>IF($A$829='Andrew-SESSION'!$A$817,INDEX('Andrew-SESSION'!$K$817:$T$824, MATCH("*Lat Pulldown*",'Andrew-SESSION'!$B$817:$B$824,0), MATCH("*5th*",'Andrew-SESSION'!$K$7:$T$7,0)),"")</f>
        <v>#N/A</v>
      </c>
      <c r="N613" s="44" t="e">
        <f>INDEX('Andrew-SESSION'!$L$817:$U$824, MATCH("*Lat Pulldown*",'Andrew-SESSION'!$B$817:$B$824,0), MATCH("*5th*",'Andrew-SESSION'!$K$7:$T$7,0))</f>
        <v>#N/A</v>
      </c>
      <c r="O613" s="151"/>
      <c r="P613" s="151"/>
      <c r="Q613" s="118"/>
      <c r="R613" s="118"/>
      <c r="AF613"/>
      <c r="AG613"/>
      <c r="AH613"/>
      <c r="AI613"/>
      <c r="AJ613"/>
      <c r="AK613"/>
      <c r="AL613"/>
      <c r="AN613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AT528"/>
  <sheetViews>
    <sheetView workbookViewId="0">
      <pane xSplit="1" ySplit="8" topLeftCell="L508" activePane="bottomRight" state="frozen"/>
      <selection activeCell="Q459" sqref="Q459"/>
      <selection pane="topRight" activeCell="Q459" sqref="Q459"/>
      <selection pane="bottomLeft" activeCell="Q459" sqref="Q459"/>
      <selection pane="bottomRight" activeCell="Q459" sqref="Q459"/>
    </sheetView>
  </sheetViews>
  <sheetFormatPr baseColWidth="10" defaultRowHeight="15" x14ac:dyDescent="0"/>
  <cols>
    <col min="1" max="1" width="13.33203125" style="5" bestFit="1" customWidth="1"/>
    <col min="2" max="2" width="18.3320312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2" width="8.33203125" bestFit="1" customWidth="1"/>
    <col min="13" max="13" width="7.6640625" bestFit="1" customWidth="1"/>
    <col min="14" max="14" width="7.16406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/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57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4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42003</v>
      </c>
      <c r="B9" s="94" t="s">
        <v>85</v>
      </c>
      <c r="C9" s="51"/>
      <c r="D9" s="51"/>
      <c r="E9" s="51"/>
      <c r="F9" s="51"/>
      <c r="G9" s="51"/>
      <c r="H9" s="51"/>
      <c r="I9" s="51"/>
      <c r="J9" s="52"/>
      <c r="K9" s="161">
        <v>20</v>
      </c>
      <c r="L9" s="52">
        <v>12</v>
      </c>
      <c r="M9" s="52">
        <v>20</v>
      </c>
      <c r="N9" s="52">
        <v>12</v>
      </c>
      <c r="O9" s="52">
        <v>20</v>
      </c>
      <c r="P9" s="52">
        <v>12</v>
      </c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/>
      <c r="B10" s="94"/>
      <c r="C10" s="51"/>
      <c r="D10" s="51"/>
      <c r="E10" s="51"/>
      <c r="F10" s="51"/>
      <c r="G10" s="51"/>
      <c r="H10" s="51"/>
      <c r="I10" s="52"/>
      <c r="J10" s="52"/>
      <c r="K10" s="161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/>
      <c r="B11" s="94"/>
      <c r="C11" s="51"/>
      <c r="D11" s="51"/>
      <c r="E11" s="51"/>
      <c r="F11" s="51"/>
      <c r="G11" s="51"/>
      <c r="H11" s="51"/>
      <c r="I11" s="52"/>
      <c r="J11" s="52"/>
      <c r="K11" s="161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94"/>
      <c r="C12" s="51"/>
      <c r="D12" s="51"/>
      <c r="E12" s="51"/>
      <c r="F12" s="51"/>
      <c r="G12" s="51"/>
      <c r="H12" s="51"/>
      <c r="I12" s="52"/>
      <c r="J12" s="52"/>
      <c r="K12" s="161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94"/>
      <c r="C13" s="51"/>
      <c r="D13" s="51"/>
      <c r="E13" s="51"/>
      <c r="F13" s="51"/>
      <c r="G13" s="51"/>
      <c r="H13" s="51"/>
      <c r="I13" s="51"/>
      <c r="J13" s="52"/>
      <c r="K13" s="161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94"/>
      <c r="C14" s="51"/>
      <c r="D14" s="51"/>
      <c r="E14" s="51"/>
      <c r="F14" s="51"/>
      <c r="G14" s="51"/>
      <c r="H14" s="51"/>
      <c r="I14" s="52"/>
      <c r="J14" s="52"/>
      <c r="K14" s="161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94"/>
      <c r="C15" s="51"/>
      <c r="D15" s="51"/>
      <c r="E15" s="51"/>
      <c r="F15" s="51"/>
      <c r="G15" s="51"/>
      <c r="H15" s="51"/>
      <c r="I15" s="52"/>
      <c r="J15" s="52"/>
      <c r="K15" s="161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42011</v>
      </c>
      <c r="B17" s="94" t="s">
        <v>86</v>
      </c>
      <c r="C17" s="51"/>
      <c r="D17" s="51"/>
      <c r="E17" s="51"/>
      <c r="F17" s="51"/>
      <c r="G17" s="51"/>
      <c r="H17" s="51"/>
      <c r="I17" s="52"/>
      <c r="J17" s="52"/>
      <c r="K17" s="161">
        <v>18</v>
      </c>
      <c r="L17" s="52">
        <v>10</v>
      </c>
      <c r="M17" s="52">
        <v>18</v>
      </c>
      <c r="N17" s="52">
        <v>10</v>
      </c>
      <c r="O17" s="52">
        <v>18</v>
      </c>
      <c r="P17" s="52">
        <v>10</v>
      </c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>
        <v>81.5</v>
      </c>
      <c r="B18" s="94" t="s">
        <v>87</v>
      </c>
      <c r="C18" s="51"/>
      <c r="D18" s="51"/>
      <c r="E18" s="51"/>
      <c r="F18" s="51"/>
      <c r="G18" s="51"/>
      <c r="H18" s="51"/>
      <c r="I18" s="51"/>
      <c r="J18" s="52"/>
      <c r="K18" s="161">
        <v>18</v>
      </c>
      <c r="L18" s="52">
        <v>10</v>
      </c>
      <c r="M18" s="52">
        <v>18</v>
      </c>
      <c r="N18" s="52">
        <v>10</v>
      </c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>
        <v>23</v>
      </c>
      <c r="B19" s="94" t="s">
        <v>23</v>
      </c>
      <c r="C19" s="51"/>
      <c r="D19" s="51"/>
      <c r="E19" s="51"/>
      <c r="F19" s="51"/>
      <c r="G19" s="51"/>
      <c r="H19" s="51"/>
      <c r="I19" s="52"/>
      <c r="J19" s="52"/>
      <c r="K19" s="161">
        <v>60</v>
      </c>
      <c r="L19" s="52">
        <v>12</v>
      </c>
      <c r="M19" s="52">
        <v>60</v>
      </c>
      <c r="N19" s="52">
        <v>12</v>
      </c>
      <c r="O19" s="52">
        <v>80</v>
      </c>
      <c r="P19" s="52">
        <v>12</v>
      </c>
      <c r="Q19" s="52">
        <v>100</v>
      </c>
      <c r="R19" s="52">
        <v>7</v>
      </c>
      <c r="S19" s="52">
        <v>120</v>
      </c>
      <c r="T19" s="52">
        <v>1</v>
      </c>
      <c r="V19" s="52" t="s">
        <v>88</v>
      </c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94" t="s">
        <v>46</v>
      </c>
      <c r="C20" s="51"/>
      <c r="D20" s="51"/>
      <c r="E20" s="51"/>
      <c r="F20" s="51"/>
      <c r="G20" s="51"/>
      <c r="H20" s="51"/>
      <c r="I20" s="52"/>
      <c r="J20" s="52"/>
      <c r="K20" s="95">
        <v>9.0277777777777787E-3</v>
      </c>
      <c r="L20" s="52" t="s">
        <v>53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94" t="s">
        <v>22</v>
      </c>
      <c r="C21" s="51"/>
      <c r="D21" s="51"/>
      <c r="E21" s="51"/>
      <c r="F21" s="51"/>
      <c r="G21" s="51"/>
      <c r="H21" s="51"/>
      <c r="I21" s="52"/>
      <c r="J21" s="52"/>
      <c r="K21" s="161"/>
      <c r="L21" s="52">
        <v>20</v>
      </c>
      <c r="M21" s="52"/>
      <c r="N21" s="52">
        <v>15</v>
      </c>
      <c r="O21" s="52"/>
      <c r="P21" s="52">
        <v>15</v>
      </c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94" t="s">
        <v>89</v>
      </c>
      <c r="C22" s="51"/>
      <c r="D22" s="51"/>
      <c r="E22" s="51"/>
      <c r="F22" s="51"/>
      <c r="G22" s="51"/>
      <c r="H22" s="51"/>
      <c r="I22" s="51"/>
      <c r="J22" s="52"/>
      <c r="K22" s="161">
        <v>12.5</v>
      </c>
      <c r="L22" s="52">
        <v>20</v>
      </c>
      <c r="M22" s="52">
        <v>12.5</v>
      </c>
      <c r="N22" s="52">
        <v>20</v>
      </c>
      <c r="O22" s="52">
        <v>12.5</v>
      </c>
      <c r="P22" s="52">
        <v>20</v>
      </c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94"/>
      <c r="C23" s="51"/>
      <c r="D23" s="51"/>
      <c r="E23" s="51"/>
      <c r="F23" s="51"/>
      <c r="G23" s="51"/>
      <c r="H23" s="51"/>
      <c r="I23" s="52"/>
      <c r="J23" s="52"/>
      <c r="K23" s="161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42025</v>
      </c>
      <c r="B25" s="94" t="s">
        <v>23</v>
      </c>
      <c r="C25" s="51"/>
      <c r="D25" s="51"/>
      <c r="E25" s="51"/>
      <c r="F25" s="51"/>
      <c r="G25" s="51"/>
      <c r="H25" s="51"/>
      <c r="I25" s="52"/>
      <c r="J25" s="52"/>
      <c r="K25" s="161">
        <v>60</v>
      </c>
      <c r="L25" s="52">
        <v>12</v>
      </c>
      <c r="M25" s="52">
        <v>60</v>
      </c>
      <c r="N25" s="52">
        <v>10</v>
      </c>
      <c r="O25" s="52">
        <v>80</v>
      </c>
      <c r="P25" s="52">
        <v>12</v>
      </c>
      <c r="Q25" s="52">
        <v>100</v>
      </c>
      <c r="R25" s="52">
        <v>10</v>
      </c>
      <c r="S25" s="52">
        <v>120</v>
      </c>
      <c r="T25" s="52">
        <v>3</v>
      </c>
      <c r="V25" s="52" t="s">
        <v>90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>
        <v>82.5</v>
      </c>
      <c r="B26" s="94" t="s">
        <v>46</v>
      </c>
      <c r="C26" s="51"/>
      <c r="D26" s="51"/>
      <c r="E26" s="51"/>
      <c r="F26" s="51"/>
      <c r="G26" s="51"/>
      <c r="H26" s="51"/>
      <c r="I26" s="52"/>
      <c r="J26" s="52"/>
      <c r="K26" s="147">
        <v>2.7777777777777776E-2</v>
      </c>
      <c r="L26" s="52" t="s">
        <v>53</v>
      </c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>
        <v>24.5</v>
      </c>
      <c r="B27" s="94" t="s">
        <v>91</v>
      </c>
      <c r="C27" s="51"/>
      <c r="D27" s="51"/>
      <c r="E27" s="51"/>
      <c r="F27" s="51"/>
      <c r="G27" s="51"/>
      <c r="H27" s="51"/>
      <c r="I27" s="52"/>
      <c r="J27" s="52"/>
      <c r="K27" s="161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94"/>
      <c r="C28" s="51"/>
      <c r="D28" s="51"/>
      <c r="E28" s="51"/>
      <c r="F28" s="51"/>
      <c r="G28" s="51"/>
      <c r="H28" s="51"/>
      <c r="I28" s="52"/>
      <c r="J28" s="52"/>
      <c r="K28" s="161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94"/>
      <c r="C29" s="51"/>
      <c r="D29" s="51"/>
      <c r="E29" s="51"/>
      <c r="F29" s="51"/>
      <c r="G29" s="51"/>
      <c r="H29" s="51"/>
      <c r="I29" s="52"/>
      <c r="J29" s="52"/>
      <c r="K29" s="16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94"/>
      <c r="C30" s="51"/>
      <c r="D30" s="51"/>
      <c r="E30" s="51"/>
      <c r="F30" s="51"/>
      <c r="G30" s="51"/>
      <c r="H30" s="51"/>
      <c r="I30" s="52"/>
      <c r="J30" s="52"/>
      <c r="K30" s="161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94"/>
      <c r="C31" s="51"/>
      <c r="D31" s="51"/>
      <c r="E31" s="51"/>
      <c r="F31" s="51"/>
      <c r="G31" s="51"/>
      <c r="H31" s="51"/>
      <c r="I31" s="52"/>
      <c r="J31" s="52"/>
      <c r="K31" s="161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94"/>
      <c r="C32" s="51"/>
      <c r="D32" s="51"/>
      <c r="E32" s="51"/>
      <c r="F32" s="51"/>
      <c r="G32" s="51"/>
      <c r="H32" s="51"/>
      <c r="I32" s="52"/>
      <c r="J32" s="52"/>
      <c r="K32" s="161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42032</v>
      </c>
      <c r="B34" s="94" t="s">
        <v>92</v>
      </c>
      <c r="C34" s="51"/>
      <c r="D34" s="51"/>
      <c r="E34" s="51"/>
      <c r="F34" s="51"/>
      <c r="G34" s="51"/>
      <c r="H34" s="51"/>
      <c r="I34" s="52"/>
      <c r="J34" s="52"/>
      <c r="K34" s="161">
        <v>24</v>
      </c>
      <c r="L34" s="52">
        <v>15</v>
      </c>
      <c r="M34" s="52">
        <v>28</v>
      </c>
      <c r="N34" s="52">
        <v>12</v>
      </c>
      <c r="O34" s="52">
        <v>28</v>
      </c>
      <c r="P34" s="52">
        <v>8</v>
      </c>
      <c r="Q34" s="52">
        <v>26</v>
      </c>
      <c r="R34" s="52">
        <v>10</v>
      </c>
      <c r="S34" s="52">
        <v>26</v>
      </c>
      <c r="T34" s="52">
        <v>8</v>
      </c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>
        <v>85</v>
      </c>
      <c r="B35" s="94" t="s">
        <v>46</v>
      </c>
      <c r="C35" s="51"/>
      <c r="D35" s="51"/>
      <c r="E35" s="51"/>
      <c r="F35" s="51"/>
      <c r="G35" s="51"/>
      <c r="H35" s="51"/>
      <c r="I35" s="52"/>
      <c r="J35" s="52"/>
      <c r="K35" s="148">
        <v>2.7777777777777776E-2</v>
      </c>
      <c r="L35" s="52" t="s">
        <v>53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/>
      <c r="B36" s="94" t="s">
        <v>91</v>
      </c>
      <c r="C36" s="51"/>
      <c r="D36" s="51"/>
      <c r="E36" s="51"/>
      <c r="F36" s="51"/>
      <c r="G36" s="51"/>
      <c r="H36" s="51"/>
      <c r="I36" s="52"/>
      <c r="J36" s="52"/>
      <c r="K36" s="161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94"/>
      <c r="C37" s="51"/>
      <c r="D37" s="51"/>
      <c r="E37" s="51"/>
      <c r="F37" s="51"/>
      <c r="G37" s="51"/>
      <c r="H37" s="51"/>
      <c r="I37" s="52"/>
      <c r="J37" s="52"/>
      <c r="K37" s="161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94"/>
      <c r="C38" s="52"/>
      <c r="D38" s="52"/>
      <c r="E38" s="52"/>
      <c r="F38" s="52"/>
      <c r="G38" s="52"/>
      <c r="H38" s="52"/>
      <c r="I38" s="52"/>
      <c r="J38" s="52"/>
      <c r="K38" s="161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94"/>
      <c r="C39" s="11"/>
      <c r="D39" s="11"/>
      <c r="E39" s="11"/>
      <c r="F39" s="11"/>
      <c r="G39" s="11"/>
      <c r="H39" s="11"/>
      <c r="I39" s="11"/>
      <c r="J39" s="11"/>
      <c r="K39" s="161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94"/>
      <c r="C40" s="52"/>
      <c r="D40" s="52"/>
      <c r="E40" s="52"/>
      <c r="F40" s="52"/>
      <c r="G40" s="52"/>
      <c r="H40" s="52"/>
      <c r="I40" s="52"/>
      <c r="J40" s="52"/>
      <c r="K40" s="161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42039</v>
      </c>
      <c r="B43" t="s">
        <v>94</v>
      </c>
      <c r="C43" s="11"/>
      <c r="D43" s="11"/>
      <c r="E43" s="11"/>
      <c r="F43" s="11"/>
      <c r="G43" s="11"/>
      <c r="H43" s="11"/>
      <c r="I43" s="11"/>
      <c r="J43" s="11"/>
      <c r="K43" s="146">
        <v>60</v>
      </c>
      <c r="L43" s="11">
        <v>10</v>
      </c>
      <c r="M43" s="11">
        <v>60</v>
      </c>
      <c r="N43" s="52">
        <v>10</v>
      </c>
      <c r="O43" s="52">
        <v>100</v>
      </c>
      <c r="P43" s="52">
        <v>5</v>
      </c>
      <c r="Q43" s="52">
        <v>100</v>
      </c>
      <c r="R43" s="52">
        <v>5</v>
      </c>
      <c r="S43" s="52">
        <v>100</v>
      </c>
      <c r="T43" s="52">
        <v>5</v>
      </c>
      <c r="U43" s="52"/>
      <c r="V43" s="11" t="s">
        <v>95</v>
      </c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/>
      <c r="B44" t="s">
        <v>24</v>
      </c>
      <c r="C44" s="11"/>
      <c r="D44" s="11"/>
      <c r="E44" s="11"/>
      <c r="F44" s="11"/>
      <c r="G44" s="11"/>
      <c r="H44" s="11"/>
      <c r="I44" s="11"/>
      <c r="J44" s="11"/>
      <c r="K44" s="146">
        <v>40</v>
      </c>
      <c r="L44" s="11">
        <v>10</v>
      </c>
      <c r="M44" s="11">
        <v>40</v>
      </c>
      <c r="N44" s="52">
        <v>10</v>
      </c>
      <c r="O44" s="52">
        <v>75</v>
      </c>
      <c r="P44" s="52">
        <v>5</v>
      </c>
      <c r="Q44" s="52">
        <v>80</v>
      </c>
      <c r="R44" s="52">
        <v>5</v>
      </c>
      <c r="S44" s="52">
        <v>80</v>
      </c>
      <c r="T44" s="52">
        <v>5</v>
      </c>
      <c r="U44" s="11"/>
      <c r="V44" s="11" t="s">
        <v>97</v>
      </c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/>
      <c r="B45"/>
      <c r="C45" s="11"/>
      <c r="D45" s="11"/>
      <c r="E45" s="11"/>
      <c r="F45" s="11"/>
      <c r="G45" s="11"/>
      <c r="H45" s="11"/>
      <c r="I45" s="11"/>
      <c r="J45" s="11"/>
      <c r="K45" s="146"/>
      <c r="L45" s="11"/>
      <c r="M45" s="11"/>
      <c r="N45" s="52"/>
      <c r="O45" s="52"/>
      <c r="P45" s="52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/>
      <c r="C46" s="11"/>
      <c r="D46" s="11"/>
      <c r="E46" s="11"/>
      <c r="F46" s="11"/>
      <c r="G46" s="11"/>
      <c r="H46" s="11"/>
      <c r="I46" s="11"/>
      <c r="J46" s="11"/>
      <c r="K46" s="146"/>
      <c r="L46" s="52"/>
      <c r="M46" s="11"/>
      <c r="N46" s="52"/>
      <c r="O46" s="11"/>
      <c r="P46" s="52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/>
      <c r="C47" s="11"/>
      <c r="D47" s="11"/>
      <c r="E47" s="11"/>
      <c r="F47" s="11"/>
      <c r="G47" s="11"/>
      <c r="H47" s="11"/>
      <c r="I47" s="11"/>
      <c r="J47" s="11"/>
      <c r="K47" s="161"/>
      <c r="L47" s="52"/>
      <c r="M47" s="52"/>
      <c r="N47" s="52"/>
      <c r="O47" s="52"/>
      <c r="P47" s="5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/>
      <c r="C48" s="11"/>
      <c r="D48" s="11"/>
      <c r="E48" s="11"/>
      <c r="F48" s="11"/>
      <c r="G48" s="11"/>
      <c r="H48" s="11"/>
      <c r="I48" s="11"/>
      <c r="J48" s="11"/>
      <c r="K48" s="146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/>
      <c r="C49" s="11"/>
      <c r="D49" s="11"/>
      <c r="E49" s="11"/>
      <c r="F49" s="11"/>
      <c r="G49" s="11"/>
      <c r="H49" s="11"/>
      <c r="I49" s="11"/>
      <c r="J49" s="11"/>
      <c r="K49" s="146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42046</v>
      </c>
      <c r="B52" t="s">
        <v>23</v>
      </c>
      <c r="C52" s="11"/>
      <c r="D52" s="11"/>
      <c r="E52" s="11"/>
      <c r="F52" s="11"/>
      <c r="G52" s="11"/>
      <c r="H52" s="11"/>
      <c r="I52" s="11"/>
      <c r="J52" s="11"/>
      <c r="K52" s="146">
        <v>60</v>
      </c>
      <c r="L52" s="11">
        <v>8</v>
      </c>
      <c r="M52" s="11">
        <v>100</v>
      </c>
      <c r="N52" s="52">
        <v>5</v>
      </c>
      <c r="O52" s="52">
        <v>120</v>
      </c>
      <c r="P52" s="52">
        <v>3</v>
      </c>
      <c r="Q52" s="52">
        <v>150</v>
      </c>
      <c r="R52" s="52">
        <v>3</v>
      </c>
      <c r="S52" s="52">
        <v>160</v>
      </c>
      <c r="T52" s="52">
        <v>1</v>
      </c>
      <c r="U52" s="11"/>
      <c r="V52" s="11" t="s">
        <v>98</v>
      </c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>
        <v>85</v>
      </c>
      <c r="B53" t="s">
        <v>99</v>
      </c>
      <c r="C53" s="11"/>
      <c r="D53" s="11"/>
      <c r="E53" s="11"/>
      <c r="F53" s="11"/>
      <c r="G53" s="11"/>
      <c r="H53" s="11"/>
      <c r="I53" s="11"/>
      <c r="J53" s="11"/>
      <c r="K53" s="164">
        <v>6.9444444444444441E-3</v>
      </c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>
        <v>25</v>
      </c>
      <c r="B54" t="s">
        <v>46</v>
      </c>
      <c r="C54" s="11"/>
      <c r="D54" s="11"/>
      <c r="E54" s="11"/>
      <c r="F54" s="11"/>
      <c r="G54" s="11"/>
      <c r="H54" s="11"/>
      <c r="I54" s="11"/>
      <c r="J54" s="11"/>
      <c r="K54" s="164">
        <v>3.472222222222222E-3</v>
      </c>
      <c r="L54" s="11" t="s">
        <v>52</v>
      </c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/>
      <c r="C55" s="11"/>
      <c r="D55" s="11"/>
      <c r="E55" s="11"/>
      <c r="F55" s="11"/>
      <c r="G55" s="11"/>
      <c r="H55" s="11"/>
      <c r="I55" s="11"/>
      <c r="J55" s="11"/>
      <c r="K55" s="146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/>
      <c r="C56" s="11"/>
      <c r="D56" s="11"/>
      <c r="E56" s="11"/>
      <c r="F56" s="11"/>
      <c r="G56" s="11"/>
      <c r="H56" s="11"/>
      <c r="I56" s="11"/>
      <c r="J56" s="11"/>
      <c r="K56" s="146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/>
      <c r="C57" s="11"/>
      <c r="D57" s="11"/>
      <c r="E57" s="11"/>
      <c r="F57" s="11"/>
      <c r="G57" s="11"/>
      <c r="H57" s="11"/>
      <c r="I57" s="11"/>
      <c r="J57" s="11"/>
      <c r="K57" s="146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/>
      <c r="C58" s="11"/>
      <c r="D58" s="11"/>
      <c r="E58" s="11"/>
      <c r="F58" s="11"/>
      <c r="G58" s="11"/>
      <c r="H58" s="11"/>
      <c r="I58" s="11"/>
      <c r="J58" s="11"/>
      <c r="K58" s="146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/>
      <c r="C59" s="11"/>
      <c r="D59" s="11"/>
      <c r="E59" s="11"/>
      <c r="F59" s="11"/>
      <c r="G59" s="11"/>
      <c r="H59" s="11"/>
      <c r="I59" s="11"/>
      <c r="J59" s="11"/>
      <c r="K59" s="146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42053</v>
      </c>
      <c r="B61" t="s">
        <v>18</v>
      </c>
      <c r="C61" s="11"/>
      <c r="D61" s="11"/>
      <c r="E61" s="11"/>
      <c r="F61" s="11"/>
      <c r="G61" s="11"/>
      <c r="H61" s="11"/>
      <c r="I61" s="11"/>
      <c r="J61" s="11"/>
      <c r="K61" s="146">
        <v>30</v>
      </c>
      <c r="L61" s="11">
        <v>15</v>
      </c>
      <c r="M61" s="11">
        <v>40</v>
      </c>
      <c r="N61" s="52">
        <v>12</v>
      </c>
      <c r="O61" s="52">
        <v>40</v>
      </c>
      <c r="P61" s="52">
        <v>10</v>
      </c>
      <c r="Q61" s="52">
        <v>40</v>
      </c>
      <c r="R61" s="52">
        <v>10</v>
      </c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>
        <v>84.5</v>
      </c>
      <c r="B62" t="s">
        <v>46</v>
      </c>
      <c r="C62" s="11"/>
      <c r="D62" s="11"/>
      <c r="E62" s="11"/>
      <c r="F62" s="11"/>
      <c r="G62" s="11"/>
      <c r="H62" s="11"/>
      <c r="I62" s="11"/>
      <c r="J62" s="11"/>
      <c r="K62" s="164">
        <v>1.7361111111111112E-2</v>
      </c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>
        <v>26.9</v>
      </c>
      <c r="B63" t="s">
        <v>99</v>
      </c>
      <c r="C63" s="11"/>
      <c r="D63" s="11"/>
      <c r="E63" s="11"/>
      <c r="F63" s="11"/>
      <c r="G63" s="11"/>
      <c r="H63" s="11"/>
      <c r="I63" s="11"/>
      <c r="J63" s="11"/>
      <c r="K63" s="164">
        <v>3.472222222222222E-3</v>
      </c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/>
    </row>
    <row r="66" spans="1:31">
      <c r="A66" s="44"/>
      <c r="B66"/>
      <c r="C66" s="11"/>
      <c r="D66" s="11"/>
      <c r="E66" s="11"/>
      <c r="F66" s="11"/>
      <c r="G66" s="11"/>
      <c r="H66" s="11"/>
      <c r="I66" s="11"/>
      <c r="J66" s="11"/>
      <c r="K66" s="146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/>
      <c r="C67" s="11"/>
      <c r="D67" s="11"/>
      <c r="E67" s="11"/>
      <c r="F67" s="11"/>
      <c r="G67" s="11"/>
      <c r="H67" s="11"/>
      <c r="I67" s="11"/>
      <c r="J67" s="11"/>
      <c r="K67" s="146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/>
      <c r="C68" s="11"/>
      <c r="D68" s="11"/>
      <c r="E68" s="11"/>
      <c r="F68" s="11"/>
      <c r="G68" s="11"/>
      <c r="H68" s="11"/>
      <c r="I68" s="11"/>
      <c r="J68" s="11"/>
      <c r="K68" s="146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42060</v>
      </c>
      <c r="B70" t="s">
        <v>24</v>
      </c>
      <c r="C70" s="11"/>
      <c r="D70" s="11"/>
      <c r="E70" s="11"/>
      <c r="F70" s="11"/>
      <c r="G70" s="11"/>
      <c r="H70" s="11"/>
      <c r="I70" s="11"/>
      <c r="J70" s="11"/>
      <c r="K70" s="146">
        <v>60</v>
      </c>
      <c r="L70" s="11">
        <v>10</v>
      </c>
      <c r="M70" s="11">
        <v>75</v>
      </c>
      <c r="N70" s="52">
        <v>8</v>
      </c>
      <c r="O70" s="52">
        <v>90</v>
      </c>
      <c r="P70" s="52">
        <v>3</v>
      </c>
      <c r="Q70" s="52">
        <v>90</v>
      </c>
      <c r="R70" s="11" t="s">
        <v>100</v>
      </c>
      <c r="S70" s="52">
        <v>80</v>
      </c>
      <c r="T70" s="52">
        <v>2</v>
      </c>
      <c r="U70" s="11"/>
      <c r="V70" s="11" t="s">
        <v>101</v>
      </c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>
        <v>85</v>
      </c>
      <c r="B71" t="s">
        <v>102</v>
      </c>
      <c r="C71" s="11"/>
      <c r="D71" s="11"/>
      <c r="E71" s="11"/>
      <c r="F71" s="11"/>
      <c r="G71" s="11"/>
      <c r="H71" s="11"/>
      <c r="I71" s="11"/>
      <c r="J71" s="11"/>
      <c r="K71" s="146">
        <v>15</v>
      </c>
      <c r="L71" s="11"/>
      <c r="M71" s="11">
        <v>15</v>
      </c>
      <c r="N71" s="11"/>
      <c r="O71" s="11">
        <v>6</v>
      </c>
      <c r="P71" s="52">
        <v>10</v>
      </c>
      <c r="Q71" s="52">
        <v>6</v>
      </c>
      <c r="R71" s="52">
        <v>10</v>
      </c>
      <c r="S71" s="52">
        <v>6</v>
      </c>
      <c r="T71" s="52">
        <v>10</v>
      </c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>
        <v>25</v>
      </c>
      <c r="B72"/>
      <c r="C72" s="11"/>
      <c r="D72" s="11"/>
      <c r="E72" s="11"/>
      <c r="F72" s="11"/>
      <c r="G72" s="11"/>
      <c r="H72" s="11"/>
      <c r="I72" s="11"/>
      <c r="J72" s="11"/>
      <c r="K72" s="146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/>
      <c r="C73" s="11"/>
      <c r="D73" s="11"/>
      <c r="E73" s="11"/>
      <c r="F73" s="11"/>
      <c r="G73" s="11"/>
      <c r="H73" s="11"/>
      <c r="I73" s="11"/>
      <c r="J73" s="11"/>
      <c r="K73" s="146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/>
      <c r="C74" s="11"/>
      <c r="D74" s="11"/>
      <c r="E74" s="11"/>
      <c r="F74" s="11"/>
      <c r="G74" s="11"/>
      <c r="H74" s="11"/>
      <c r="I74" s="11"/>
      <c r="J74" s="11"/>
      <c r="K74" s="146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/>
      <c r="C75" s="11"/>
      <c r="D75" s="11"/>
      <c r="E75" s="11"/>
      <c r="F75" s="11"/>
      <c r="G75" s="11"/>
      <c r="H75" s="11"/>
      <c r="I75" s="11"/>
      <c r="J75" s="11"/>
      <c r="K75" s="146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/>
      <c r="C76" s="11"/>
      <c r="D76" s="11"/>
      <c r="E76" s="11"/>
      <c r="F76" s="11"/>
      <c r="G76" s="11"/>
      <c r="H76" s="11"/>
      <c r="I76" s="11"/>
      <c r="J76" s="11"/>
      <c r="K76" s="146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42067</v>
      </c>
      <c r="B79" t="s">
        <v>12</v>
      </c>
      <c r="C79" s="11"/>
      <c r="D79" s="11"/>
      <c r="E79" s="11"/>
      <c r="F79" s="11"/>
      <c r="G79" s="11"/>
      <c r="H79" s="11"/>
      <c r="I79" s="11"/>
      <c r="J79" s="11"/>
      <c r="K79" s="146">
        <v>60</v>
      </c>
      <c r="L79" s="11">
        <v>15</v>
      </c>
      <c r="M79" s="11">
        <v>80</v>
      </c>
      <c r="N79" s="52">
        <v>12</v>
      </c>
      <c r="O79" s="52">
        <v>90</v>
      </c>
      <c r="P79" s="52">
        <v>10</v>
      </c>
      <c r="Q79" s="52">
        <v>100</v>
      </c>
      <c r="R79" s="52">
        <v>10</v>
      </c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>
        <v>82.5</v>
      </c>
      <c r="B80"/>
      <c r="C80" s="11"/>
      <c r="D80" s="11"/>
      <c r="E80" s="11"/>
      <c r="F80" s="11"/>
      <c r="G80" s="11"/>
      <c r="H80" s="11"/>
      <c r="I80" s="11"/>
      <c r="J80" s="11"/>
      <c r="K80" s="146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3" spans="1:31">
      <c r="A83" s="44"/>
      <c r="B83"/>
      <c r="C83" s="11"/>
      <c r="D83" s="11"/>
      <c r="E83" s="11"/>
      <c r="F83" s="11"/>
      <c r="G83" s="11"/>
      <c r="H83" s="11"/>
      <c r="I83" s="11"/>
      <c r="J83" s="11"/>
      <c r="K83" s="146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/>
      <c r="C84" s="11"/>
      <c r="D84" s="11"/>
      <c r="E84" s="11"/>
      <c r="F84" s="11"/>
      <c r="G84" s="11"/>
      <c r="H84" s="11"/>
      <c r="I84" s="11"/>
      <c r="J84" s="11"/>
      <c r="K84" s="146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J85" s="11"/>
      <c r="K85" s="146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J86" s="11"/>
      <c r="K86" s="146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42074</v>
      </c>
      <c r="B88" t="s">
        <v>24</v>
      </c>
      <c r="C88" s="11"/>
      <c r="D88" s="11"/>
      <c r="E88" s="11"/>
      <c r="F88" s="11"/>
      <c r="G88" s="11"/>
      <c r="H88" s="11"/>
      <c r="I88" s="11"/>
      <c r="J88" s="11"/>
      <c r="K88" s="146">
        <v>60</v>
      </c>
      <c r="L88" s="11">
        <v>10</v>
      </c>
      <c r="M88" s="11">
        <v>60</v>
      </c>
      <c r="N88" s="52">
        <v>4</v>
      </c>
      <c r="O88" s="52">
        <v>90</v>
      </c>
      <c r="P88" s="52">
        <v>4</v>
      </c>
      <c r="Q88" s="52">
        <v>80</v>
      </c>
      <c r="R88" s="52">
        <v>3</v>
      </c>
      <c r="S88" s="52">
        <v>60</v>
      </c>
      <c r="T88" s="52">
        <v>10</v>
      </c>
      <c r="U88" s="11"/>
      <c r="V88" s="11" t="s">
        <v>106</v>
      </c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/>
      <c r="B89" t="s">
        <v>103</v>
      </c>
      <c r="C89" s="11"/>
      <c r="D89" s="11"/>
      <c r="E89" s="11"/>
      <c r="F89" s="11"/>
      <c r="G89" s="11"/>
      <c r="H89" s="11"/>
      <c r="I89" s="11"/>
      <c r="J89" s="11"/>
      <c r="K89" s="146">
        <v>60</v>
      </c>
      <c r="L89" s="11">
        <v>4</v>
      </c>
      <c r="M89" s="11">
        <v>40</v>
      </c>
      <c r="N89" s="52">
        <v>4</v>
      </c>
      <c r="O89" s="52">
        <v>40</v>
      </c>
      <c r="P89" s="52" t="s">
        <v>104</v>
      </c>
      <c r="Q89" s="52"/>
      <c r="R89" s="52"/>
      <c r="S89" s="11"/>
      <c r="T89" s="11"/>
      <c r="U89" s="11"/>
      <c r="V89" s="11" t="s">
        <v>107</v>
      </c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/>
      <c r="B90" t="s">
        <v>105</v>
      </c>
      <c r="C90" s="11"/>
      <c r="D90" s="11"/>
      <c r="E90" s="11"/>
      <c r="F90" s="11"/>
      <c r="G90" s="11"/>
      <c r="H90" s="11"/>
      <c r="I90" s="11"/>
      <c r="J90" s="11"/>
      <c r="K90" s="164">
        <v>3.472222222222222E-3</v>
      </c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t="s">
        <v>99</v>
      </c>
      <c r="C91" s="11"/>
      <c r="D91" s="11"/>
      <c r="E91" s="11"/>
      <c r="F91" s="11"/>
      <c r="G91" s="11"/>
      <c r="H91" s="11"/>
      <c r="I91" s="11"/>
      <c r="J91" s="11"/>
      <c r="K91" s="164">
        <v>3.472222222222222E-3</v>
      </c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/>
      <c r="C92" s="11"/>
      <c r="D92" s="11"/>
      <c r="E92" s="11"/>
      <c r="F92" s="11"/>
      <c r="G92" s="11"/>
      <c r="H92" s="11"/>
      <c r="I92" s="11"/>
      <c r="J92" s="11"/>
      <c r="K92" s="146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/>
      <c r="C93" s="11"/>
      <c r="D93" s="11"/>
      <c r="E93" s="11"/>
      <c r="F93" s="11"/>
      <c r="G93" s="11"/>
      <c r="H93" s="11"/>
      <c r="I93" s="11"/>
      <c r="J93" s="11"/>
      <c r="K93" s="146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/>
      <c r="C94" s="11"/>
      <c r="D94" s="11"/>
      <c r="E94" s="11"/>
      <c r="F94" s="11"/>
      <c r="G94" s="11"/>
      <c r="H94" s="11"/>
      <c r="I94" s="11"/>
      <c r="J94" s="11"/>
      <c r="K94" s="146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42081</v>
      </c>
      <c r="B97" t="s">
        <v>108</v>
      </c>
      <c r="C97" s="11"/>
      <c r="D97" s="11"/>
      <c r="E97" s="11"/>
      <c r="F97" s="11"/>
      <c r="G97" s="11"/>
      <c r="H97" s="11"/>
      <c r="I97" s="11"/>
      <c r="J97" s="11"/>
      <c r="K97" s="146">
        <v>20</v>
      </c>
      <c r="L97" s="11">
        <v>12</v>
      </c>
      <c r="M97" s="11">
        <v>26</v>
      </c>
      <c r="N97" s="52">
        <v>12</v>
      </c>
      <c r="O97" s="52">
        <v>38</v>
      </c>
      <c r="P97" s="52">
        <v>5</v>
      </c>
      <c r="Q97" s="52">
        <v>38</v>
      </c>
      <c r="R97" s="52">
        <v>4</v>
      </c>
      <c r="S97" s="52">
        <v>38</v>
      </c>
      <c r="T97" s="52">
        <v>4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>
        <v>84.5</v>
      </c>
      <c r="B98" t="s">
        <v>109</v>
      </c>
      <c r="C98" s="11"/>
      <c r="D98" s="11"/>
      <c r="E98" s="11"/>
      <c r="F98" s="11"/>
      <c r="G98" s="11"/>
      <c r="H98" s="11"/>
      <c r="I98" s="11"/>
      <c r="J98" s="11"/>
      <c r="K98" s="164">
        <v>3.472222222222222E-3</v>
      </c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>
        <v>27.8</v>
      </c>
      <c r="B99" t="s">
        <v>46</v>
      </c>
      <c r="C99" s="11"/>
      <c r="D99" s="11"/>
      <c r="E99" s="11"/>
      <c r="F99" s="11"/>
      <c r="G99" s="11"/>
      <c r="H99" s="11"/>
      <c r="I99" s="11"/>
      <c r="J99" s="11"/>
      <c r="K99" s="164">
        <v>1.0416666666666666E-2</v>
      </c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t="s">
        <v>24</v>
      </c>
      <c r="C100" s="11"/>
      <c r="D100" s="11"/>
      <c r="E100" s="11"/>
      <c r="F100" s="11"/>
      <c r="G100" s="11"/>
      <c r="H100" s="11"/>
      <c r="I100" s="11"/>
      <c r="J100" s="11"/>
      <c r="K100" s="146">
        <v>100</v>
      </c>
      <c r="L100" s="11">
        <v>2</v>
      </c>
      <c r="M100" s="11">
        <v>90</v>
      </c>
      <c r="N100" s="52">
        <v>2</v>
      </c>
      <c r="O100" s="52">
        <v>90</v>
      </c>
      <c r="P100" s="52">
        <v>2</v>
      </c>
      <c r="Q100" s="52">
        <v>90</v>
      </c>
      <c r="R100" s="52">
        <v>2</v>
      </c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/>
      <c r="C101" s="11"/>
      <c r="D101" s="11"/>
      <c r="E101" s="11"/>
      <c r="F101" s="11"/>
      <c r="G101" s="11"/>
      <c r="H101" s="11"/>
      <c r="I101" s="11"/>
      <c r="J101" s="11"/>
      <c r="K101" s="146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/>
      <c r="C102" s="11"/>
      <c r="D102" s="11"/>
      <c r="E102" s="11"/>
      <c r="F102" s="11"/>
      <c r="G102" s="11"/>
      <c r="H102" s="11"/>
      <c r="I102" s="11"/>
      <c r="J102" s="11"/>
      <c r="K102" s="146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/>
      <c r="C103" s="11"/>
      <c r="D103" s="11"/>
      <c r="E103" s="11"/>
      <c r="F103" s="11"/>
      <c r="G103" s="11"/>
      <c r="H103" s="11"/>
      <c r="I103" s="11"/>
      <c r="J103" s="11"/>
      <c r="K103" s="146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/>
      <c r="C104" s="11"/>
      <c r="D104" s="11"/>
      <c r="E104" s="11"/>
      <c r="F104" s="11"/>
      <c r="G104" s="11"/>
      <c r="H104" s="11"/>
      <c r="I104" s="11"/>
      <c r="J104" s="11"/>
      <c r="K104" s="146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42088</v>
      </c>
      <c r="B106" t="s">
        <v>24</v>
      </c>
      <c r="C106" s="11"/>
      <c r="D106" s="11"/>
      <c r="E106" s="11"/>
      <c r="F106" s="11"/>
      <c r="G106" s="11"/>
      <c r="H106" s="11"/>
      <c r="I106" s="11"/>
      <c r="J106" s="11"/>
      <c r="K106" s="146">
        <v>100</v>
      </c>
      <c r="L106" s="11">
        <v>2</v>
      </c>
      <c r="M106" s="11">
        <v>90</v>
      </c>
      <c r="N106" s="52">
        <v>2</v>
      </c>
      <c r="O106" s="52">
        <v>90</v>
      </c>
      <c r="P106" s="52">
        <v>2</v>
      </c>
      <c r="Q106" s="52">
        <v>90</v>
      </c>
      <c r="R106" s="52">
        <v>2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>
        <v>84</v>
      </c>
      <c r="B107"/>
      <c r="C107" s="11"/>
      <c r="D107" s="11"/>
      <c r="E107" s="11"/>
      <c r="F107" s="11"/>
      <c r="G107" s="11"/>
      <c r="H107" s="11"/>
      <c r="I107" s="11"/>
      <c r="J107" s="11"/>
      <c r="K107" s="146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>
        <v>25.1</v>
      </c>
      <c r="B108"/>
      <c r="C108" s="11"/>
      <c r="D108" s="11"/>
      <c r="E108" s="11"/>
      <c r="F108" s="11"/>
      <c r="G108" s="11"/>
      <c r="H108" s="11"/>
      <c r="I108" s="11"/>
      <c r="J108" s="11"/>
      <c r="K108" s="146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/>
      <c r="C109" s="11"/>
      <c r="D109" s="11"/>
      <c r="E109" s="11"/>
      <c r="F109" s="11"/>
      <c r="G109" s="11"/>
      <c r="H109" s="11"/>
      <c r="I109" s="11"/>
      <c r="J109" s="11"/>
      <c r="K109" s="146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/>
      <c r="C110" s="11"/>
      <c r="D110" s="11"/>
      <c r="E110" s="11"/>
      <c r="F110" s="11"/>
      <c r="G110" s="11"/>
      <c r="H110" s="11"/>
      <c r="I110" s="11"/>
      <c r="J110" s="11"/>
      <c r="K110" s="146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/>
      <c r="C111" s="11"/>
      <c r="D111" s="11"/>
      <c r="E111" s="11"/>
      <c r="F111" s="11"/>
      <c r="G111" s="11"/>
      <c r="H111" s="11"/>
      <c r="I111" s="11"/>
      <c r="J111" s="11"/>
      <c r="K111" s="146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42102</v>
      </c>
      <c r="B115" t="s">
        <v>110</v>
      </c>
      <c r="C115" s="11"/>
      <c r="D115" s="11"/>
      <c r="E115" s="11"/>
      <c r="F115" s="11"/>
      <c r="G115" s="11"/>
      <c r="H115" s="11"/>
      <c r="I115" s="11"/>
      <c r="J115" s="11"/>
      <c r="K115" s="146">
        <v>60</v>
      </c>
      <c r="L115" s="11">
        <v>10</v>
      </c>
      <c r="M115" s="11">
        <v>80</v>
      </c>
      <c r="N115" s="52">
        <v>5</v>
      </c>
      <c r="O115" s="52">
        <v>90</v>
      </c>
      <c r="P115" s="52">
        <v>2</v>
      </c>
      <c r="Q115" s="52">
        <v>110</v>
      </c>
      <c r="R115" s="11" t="s">
        <v>111</v>
      </c>
      <c r="S115" s="52">
        <v>110</v>
      </c>
      <c r="T115" s="11" t="s">
        <v>111</v>
      </c>
      <c r="U115" s="11"/>
      <c r="V115" s="11" t="s">
        <v>114</v>
      </c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/>
      <c r="B116" t="s">
        <v>16</v>
      </c>
      <c r="C116" s="11"/>
      <c r="D116" s="11"/>
      <c r="E116" s="11"/>
      <c r="F116" s="11"/>
      <c r="G116" s="11"/>
      <c r="H116" s="11"/>
      <c r="I116" s="11"/>
      <c r="J116" s="11"/>
      <c r="K116" s="164">
        <v>2.6388888888888885E-3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 t="s">
        <v>115</v>
      </c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/>
      <c r="B117" t="s">
        <v>46</v>
      </c>
      <c r="C117" s="11"/>
      <c r="D117" s="11"/>
      <c r="E117" s="11"/>
      <c r="F117" s="11"/>
      <c r="G117" s="11"/>
      <c r="H117" s="11"/>
      <c r="I117" s="11"/>
      <c r="J117" s="11"/>
      <c r="K117" s="164">
        <v>1.0416666666666666E-2</v>
      </c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 t="s">
        <v>20</v>
      </c>
      <c r="C118" s="11"/>
      <c r="D118" s="11"/>
      <c r="E118" s="11"/>
      <c r="F118" s="11"/>
      <c r="G118" s="11"/>
      <c r="H118" s="11"/>
      <c r="I118" s="11"/>
      <c r="J118" s="11"/>
      <c r="K118" s="164">
        <v>3.4722222222222224E-4</v>
      </c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 t="s">
        <v>112</v>
      </c>
      <c r="C119" s="11"/>
      <c r="D119" s="11"/>
      <c r="E119" s="11"/>
      <c r="F119" s="11"/>
      <c r="G119" s="11"/>
      <c r="H119" s="11"/>
      <c r="I119" s="11"/>
      <c r="J119" s="11"/>
      <c r="K119" s="164">
        <v>3.8194444444444446E-4</v>
      </c>
      <c r="L119" s="164">
        <v>4.0509259259259258E-4</v>
      </c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 t="s">
        <v>113</v>
      </c>
      <c r="C120" s="11"/>
      <c r="D120" s="11"/>
      <c r="E120" s="11"/>
      <c r="F120" s="11"/>
      <c r="G120" s="11"/>
      <c r="H120" s="11"/>
      <c r="I120" s="11"/>
      <c r="J120" s="11"/>
      <c r="K120" s="1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42112</v>
      </c>
      <c r="B124" t="s">
        <v>116</v>
      </c>
      <c r="C124" s="11"/>
      <c r="D124" s="11"/>
      <c r="E124" s="11"/>
      <c r="F124" s="11"/>
      <c r="G124" s="11"/>
      <c r="H124" s="11"/>
      <c r="I124" s="11"/>
      <c r="J124" s="11"/>
      <c r="K124" s="146">
        <v>60</v>
      </c>
      <c r="L124" s="11">
        <v>10</v>
      </c>
      <c r="M124" s="11">
        <v>70</v>
      </c>
      <c r="N124" s="52">
        <v>10</v>
      </c>
      <c r="O124" s="52">
        <v>80</v>
      </c>
      <c r="P124" s="52">
        <v>7</v>
      </c>
      <c r="Q124" s="52">
        <v>90</v>
      </c>
      <c r="R124" s="52">
        <v>3</v>
      </c>
      <c r="S124" s="52">
        <v>90</v>
      </c>
      <c r="T124" s="52">
        <v>2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/>
      <c r="B125" t="s">
        <v>16</v>
      </c>
      <c r="C125" s="11"/>
      <c r="D125" s="11"/>
      <c r="E125" s="11"/>
      <c r="F125" s="11"/>
      <c r="G125" s="11"/>
      <c r="H125" s="11"/>
      <c r="I125" s="11"/>
      <c r="J125" s="11"/>
      <c r="K125" s="164">
        <v>2.9745370370370373E-3</v>
      </c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/>
      <c r="B126" t="s">
        <v>117</v>
      </c>
      <c r="C126" s="11"/>
      <c r="D126" s="11"/>
      <c r="E126" s="11"/>
      <c r="F126" s="11"/>
      <c r="G126" s="11"/>
      <c r="H126" s="11"/>
      <c r="I126" s="11"/>
      <c r="J126" s="11"/>
      <c r="K126" s="164">
        <v>3.472222222222222E-3</v>
      </c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 t="s">
        <v>118</v>
      </c>
      <c r="C127" s="11"/>
      <c r="D127" s="11"/>
      <c r="E127" s="11"/>
      <c r="F127" s="11"/>
      <c r="G127" s="11"/>
      <c r="H127" s="11"/>
      <c r="I127" s="11"/>
      <c r="J127" s="11"/>
      <c r="K127" s="164">
        <v>3.472222222222222E-3</v>
      </c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t="s">
        <v>17</v>
      </c>
      <c r="C128" s="11"/>
      <c r="D128" s="11"/>
      <c r="E128" s="11"/>
      <c r="F128" s="11"/>
      <c r="G128" s="11"/>
      <c r="H128" s="11"/>
      <c r="I128" s="11"/>
      <c r="J128" s="11"/>
      <c r="K128" s="146"/>
      <c r="L128" s="11">
        <v>20</v>
      </c>
      <c r="M128" s="11"/>
      <c r="N128" s="11">
        <v>20</v>
      </c>
      <c r="O128" s="11"/>
      <c r="P128" s="11">
        <v>20</v>
      </c>
      <c r="Q128" s="11"/>
      <c r="R128" s="11">
        <v>20</v>
      </c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/>
      <c r="C129" s="11"/>
      <c r="D129" s="11"/>
      <c r="E129" s="11"/>
      <c r="F129" s="11"/>
      <c r="G129" s="11"/>
      <c r="H129" s="11"/>
      <c r="I129" s="11"/>
      <c r="J129" s="11"/>
      <c r="K129" s="146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/>
      <c r="C130" s="11"/>
      <c r="D130" s="11"/>
      <c r="E130" s="11"/>
      <c r="F130" s="11"/>
      <c r="G130" s="11"/>
      <c r="H130" s="11"/>
      <c r="I130" s="11"/>
      <c r="J130" s="11"/>
      <c r="K130" s="1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/>
      <c r="C131" s="11"/>
      <c r="D131" s="11"/>
      <c r="E131" s="11"/>
      <c r="F131" s="11"/>
      <c r="G131" s="11"/>
      <c r="H131" s="11"/>
      <c r="I131" s="11"/>
      <c r="J131" s="11"/>
      <c r="K131" s="1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42116</v>
      </c>
      <c r="B133" t="s">
        <v>24</v>
      </c>
      <c r="C133" s="11"/>
      <c r="D133" s="11"/>
      <c r="E133" s="11"/>
      <c r="F133" s="11"/>
      <c r="G133" s="11"/>
      <c r="H133" s="11"/>
      <c r="I133" s="11"/>
      <c r="J133" s="11"/>
      <c r="K133" s="146">
        <v>60</v>
      </c>
      <c r="L133" s="11">
        <v>10</v>
      </c>
      <c r="M133" s="11">
        <v>80</v>
      </c>
      <c r="N133" s="52">
        <v>5</v>
      </c>
      <c r="O133" s="52">
        <v>80</v>
      </c>
      <c r="P133" s="52">
        <v>5</v>
      </c>
      <c r="Q133" s="52">
        <v>80</v>
      </c>
      <c r="R133" s="52">
        <v>5</v>
      </c>
      <c r="S133" s="52">
        <v>80</v>
      </c>
      <c r="T133" s="52">
        <v>5</v>
      </c>
      <c r="U133" s="11"/>
      <c r="V133" s="11" t="s">
        <v>96</v>
      </c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>
        <v>83</v>
      </c>
      <c r="B134" t="s">
        <v>119</v>
      </c>
      <c r="C134" s="11"/>
      <c r="D134" s="11"/>
      <c r="E134" s="11"/>
      <c r="F134" s="11"/>
      <c r="G134" s="11"/>
      <c r="H134" s="11"/>
      <c r="I134" s="11"/>
      <c r="J134" s="11"/>
      <c r="K134" s="146"/>
      <c r="L134" s="11">
        <v>5</v>
      </c>
      <c r="M134" s="11"/>
      <c r="N134" s="11">
        <v>5</v>
      </c>
      <c r="O134" s="11"/>
      <c r="P134" s="11">
        <v>5</v>
      </c>
      <c r="Q134" s="11"/>
      <c r="R134" s="11">
        <v>4</v>
      </c>
      <c r="S134" s="11"/>
      <c r="T134" s="11">
        <v>3.5</v>
      </c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 t="s">
        <v>120</v>
      </c>
      <c r="C135" s="11"/>
      <c r="D135" s="11"/>
      <c r="E135" s="11"/>
      <c r="F135" s="11"/>
      <c r="G135" s="11"/>
      <c r="H135" s="11"/>
      <c r="I135" s="11"/>
      <c r="J135" s="11"/>
      <c r="K135" s="146">
        <v>10</v>
      </c>
      <c r="L135" s="11">
        <v>10</v>
      </c>
      <c r="M135" s="11">
        <v>15</v>
      </c>
      <c r="N135" s="52">
        <v>10</v>
      </c>
      <c r="O135" s="52">
        <v>20</v>
      </c>
      <c r="P135" s="52">
        <v>6</v>
      </c>
      <c r="Q135" s="52">
        <v>15</v>
      </c>
      <c r="R135" s="52">
        <v>14</v>
      </c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t="s">
        <v>121</v>
      </c>
      <c r="C136" s="11"/>
      <c r="D136" s="11"/>
      <c r="E136" s="11"/>
      <c r="F136" s="11"/>
      <c r="G136" s="11"/>
      <c r="H136" s="11"/>
      <c r="I136" s="11"/>
      <c r="J136" s="11"/>
      <c r="K136" s="146">
        <v>20</v>
      </c>
      <c r="L136" s="52">
        <v>20</v>
      </c>
      <c r="M136" s="11">
        <v>20</v>
      </c>
      <c r="N136" s="52">
        <v>20</v>
      </c>
      <c r="O136" s="52">
        <v>20</v>
      </c>
      <c r="P136" s="52">
        <v>20</v>
      </c>
      <c r="Q136" s="52">
        <v>20</v>
      </c>
      <c r="R136" s="52">
        <v>20</v>
      </c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 t="s">
        <v>102</v>
      </c>
      <c r="C137" s="11"/>
      <c r="D137" s="11"/>
      <c r="E137" s="11"/>
      <c r="F137" s="11"/>
      <c r="G137" s="11"/>
      <c r="H137" s="11"/>
      <c r="I137" s="11"/>
      <c r="J137" s="11"/>
      <c r="K137" s="146">
        <v>8</v>
      </c>
      <c r="L137" s="52">
        <v>20</v>
      </c>
      <c r="M137" s="11">
        <v>8</v>
      </c>
      <c r="N137" s="52">
        <v>20</v>
      </c>
      <c r="O137" s="52">
        <v>12</v>
      </c>
      <c r="P137" s="52">
        <v>20</v>
      </c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/>
      <c r="C138"/>
      <c r="D138"/>
      <c r="E138"/>
      <c r="F138"/>
      <c r="G138"/>
      <c r="H138"/>
      <c r="J138"/>
      <c r="L138" s="17"/>
      <c r="AA138"/>
      <c r="AD138"/>
      <c r="AE138"/>
    </row>
    <row r="139" spans="1:31">
      <c r="A139" s="44"/>
      <c r="B139"/>
      <c r="C139"/>
      <c r="D139"/>
      <c r="E139"/>
      <c r="F139"/>
      <c r="G139"/>
      <c r="H139"/>
      <c r="J139"/>
      <c r="L139" s="17"/>
      <c r="AA139"/>
      <c r="AD139"/>
      <c r="AE139"/>
    </row>
    <row r="140" spans="1:31">
      <c r="A140" s="44"/>
      <c r="B140"/>
      <c r="C140"/>
      <c r="D140"/>
      <c r="E140"/>
      <c r="F140"/>
      <c r="G140"/>
      <c r="H140"/>
      <c r="J140"/>
      <c r="L140" s="17"/>
      <c r="AA140"/>
      <c r="AD140"/>
      <c r="AE140"/>
    </row>
    <row r="141" spans="1:31" s="111" customFormat="1">
      <c r="K141" s="163"/>
      <c r="L141" s="113"/>
      <c r="Q141" s="114"/>
    </row>
    <row r="142" spans="1:31">
      <c r="A142" s="1">
        <v>42122</v>
      </c>
      <c r="B142" t="s">
        <v>24</v>
      </c>
      <c r="C142"/>
      <c r="D142"/>
      <c r="E142"/>
      <c r="F142"/>
      <c r="G142"/>
      <c r="H142"/>
      <c r="J142"/>
      <c r="K142" s="4">
        <v>85</v>
      </c>
      <c r="L142" s="17">
        <v>5</v>
      </c>
      <c r="M142">
        <v>85</v>
      </c>
      <c r="N142">
        <v>5</v>
      </c>
      <c r="O142">
        <v>85</v>
      </c>
      <c r="P142">
        <v>5</v>
      </c>
      <c r="Q142" s="10">
        <v>85</v>
      </c>
      <c r="R142" s="52">
        <v>5</v>
      </c>
      <c r="S142" s="52">
        <v>85</v>
      </c>
      <c r="T142" s="52">
        <v>4</v>
      </c>
      <c r="AA142"/>
      <c r="AD142"/>
      <c r="AE142"/>
    </row>
    <row r="143" spans="1:31">
      <c r="A143" s="44">
        <v>82.5</v>
      </c>
      <c r="B143" t="s">
        <v>23</v>
      </c>
      <c r="C143"/>
      <c r="D143"/>
      <c r="E143"/>
      <c r="F143"/>
      <c r="G143"/>
      <c r="H143"/>
      <c r="J143"/>
      <c r="K143" s="4">
        <v>80</v>
      </c>
      <c r="L143" s="17">
        <v>10</v>
      </c>
      <c r="M143">
        <v>100</v>
      </c>
      <c r="N143">
        <v>10</v>
      </c>
      <c r="O143">
        <v>120</v>
      </c>
      <c r="P143">
        <v>5</v>
      </c>
      <c r="Q143" s="10">
        <v>140</v>
      </c>
      <c r="R143" s="52">
        <v>4</v>
      </c>
      <c r="S143" s="52">
        <v>160</v>
      </c>
      <c r="T143" s="52">
        <v>1</v>
      </c>
      <c r="AA143"/>
      <c r="AD143"/>
      <c r="AE143"/>
    </row>
    <row r="144" spans="1:31">
      <c r="A144" s="44"/>
      <c r="B144" t="s">
        <v>14</v>
      </c>
      <c r="C144"/>
      <c r="D144"/>
      <c r="E144"/>
      <c r="F144"/>
      <c r="G144"/>
      <c r="H144"/>
      <c r="J144"/>
      <c r="K144" s="4">
        <v>60</v>
      </c>
      <c r="L144" s="17">
        <v>12</v>
      </c>
      <c r="M144">
        <v>70</v>
      </c>
      <c r="N144">
        <v>10</v>
      </c>
      <c r="O144">
        <v>70</v>
      </c>
      <c r="P144">
        <v>8</v>
      </c>
      <c r="Q144" s="10">
        <v>75</v>
      </c>
      <c r="R144" s="52">
        <v>7</v>
      </c>
      <c r="S144" s="52">
        <v>75</v>
      </c>
      <c r="T144" s="52">
        <v>6</v>
      </c>
      <c r="AA144"/>
      <c r="AD144"/>
      <c r="AE144"/>
    </row>
    <row r="145" spans="1:31">
      <c r="A145" s="44"/>
      <c r="B145" t="s">
        <v>120</v>
      </c>
      <c r="C145"/>
      <c r="D145"/>
      <c r="E145"/>
      <c r="F145"/>
      <c r="G145"/>
      <c r="H145"/>
      <c r="J145"/>
      <c r="K145" s="4">
        <v>15</v>
      </c>
      <c r="L145" s="17">
        <v>20</v>
      </c>
      <c r="M145">
        <v>20</v>
      </c>
      <c r="N145">
        <v>10</v>
      </c>
      <c r="O145">
        <v>20</v>
      </c>
      <c r="P145">
        <v>10</v>
      </c>
      <c r="AA145"/>
      <c r="AD145"/>
      <c r="AE145"/>
    </row>
    <row r="146" spans="1:31">
      <c r="A146" s="44"/>
      <c r="B146" t="s">
        <v>121</v>
      </c>
      <c r="C146"/>
      <c r="D146"/>
      <c r="E146"/>
      <c r="F146"/>
      <c r="G146"/>
      <c r="H146"/>
      <c r="J146"/>
      <c r="K146" s="4">
        <v>20</v>
      </c>
      <c r="L146" s="17">
        <v>20</v>
      </c>
      <c r="M146">
        <v>20</v>
      </c>
      <c r="N146">
        <v>20</v>
      </c>
      <c r="O146">
        <v>20</v>
      </c>
      <c r="P146">
        <v>20</v>
      </c>
      <c r="AA146"/>
      <c r="AD146"/>
      <c r="AE146"/>
    </row>
    <row r="147" spans="1:31">
      <c r="A147" s="44"/>
      <c r="B147"/>
      <c r="C147"/>
      <c r="D147"/>
      <c r="E147"/>
      <c r="F147"/>
      <c r="G147"/>
      <c r="H147"/>
      <c r="J147"/>
      <c r="L147" s="17"/>
      <c r="AA147"/>
      <c r="AD147"/>
      <c r="AE147"/>
    </row>
    <row r="148" spans="1:31">
      <c r="A148" s="44"/>
      <c r="B148"/>
      <c r="C148"/>
      <c r="D148"/>
      <c r="E148"/>
      <c r="F148"/>
      <c r="G148"/>
      <c r="H148"/>
      <c r="J148"/>
      <c r="L148" s="17"/>
      <c r="AA148"/>
      <c r="AD148"/>
      <c r="AE148"/>
    </row>
    <row r="149" spans="1:31">
      <c r="A149" s="44"/>
      <c r="B149"/>
      <c r="C149"/>
      <c r="D149"/>
      <c r="E149"/>
      <c r="F149"/>
      <c r="G149"/>
      <c r="H149"/>
      <c r="J149"/>
      <c r="L149" s="17"/>
      <c r="AA149"/>
      <c r="AD149"/>
      <c r="AE149"/>
    </row>
    <row r="150" spans="1:31" s="111" customFormat="1">
      <c r="K150" s="163"/>
      <c r="L150" s="113"/>
      <c r="Q150" s="114"/>
    </row>
    <row r="151" spans="1:31">
      <c r="A151" s="1">
        <v>42130</v>
      </c>
      <c r="B151" t="s">
        <v>122</v>
      </c>
      <c r="C151"/>
      <c r="D151"/>
      <c r="E151"/>
      <c r="F151"/>
      <c r="G151"/>
      <c r="H151"/>
      <c r="J151"/>
      <c r="K151" s="4">
        <v>90</v>
      </c>
      <c r="L151" s="17">
        <v>5</v>
      </c>
      <c r="M151">
        <v>90</v>
      </c>
      <c r="N151">
        <v>4</v>
      </c>
      <c r="O151">
        <v>80</v>
      </c>
      <c r="P151">
        <v>5</v>
      </c>
      <c r="Q151" s="10">
        <v>80</v>
      </c>
      <c r="R151" s="52">
        <v>5</v>
      </c>
      <c r="S151" s="52">
        <v>80</v>
      </c>
      <c r="T151" s="52">
        <v>5</v>
      </c>
      <c r="AA151"/>
      <c r="AD151"/>
      <c r="AE151"/>
    </row>
    <row r="152" spans="1:31">
      <c r="A152" s="44"/>
      <c r="B152" t="s">
        <v>12</v>
      </c>
      <c r="C152"/>
      <c r="D152"/>
      <c r="E152"/>
      <c r="F152"/>
      <c r="G152"/>
      <c r="H152"/>
      <c r="J152"/>
      <c r="K152" s="4">
        <v>60</v>
      </c>
      <c r="L152" s="17">
        <v>15</v>
      </c>
      <c r="M152">
        <v>80</v>
      </c>
      <c r="N152">
        <v>15</v>
      </c>
      <c r="O152">
        <v>100</v>
      </c>
      <c r="P152">
        <v>10</v>
      </c>
      <c r="Q152" s="10">
        <v>100</v>
      </c>
      <c r="R152" s="52">
        <v>8</v>
      </c>
      <c r="S152" s="52">
        <v>110</v>
      </c>
      <c r="T152" s="52">
        <v>6</v>
      </c>
      <c r="AA152"/>
      <c r="AD152"/>
      <c r="AE152"/>
    </row>
    <row r="153" spans="1:31">
      <c r="A153" s="44"/>
      <c r="B153" t="s">
        <v>23</v>
      </c>
      <c r="C153"/>
      <c r="D153"/>
      <c r="E153"/>
      <c r="F153"/>
      <c r="G153"/>
      <c r="H153"/>
      <c r="J153"/>
      <c r="K153" s="4">
        <v>60</v>
      </c>
      <c r="L153" s="17">
        <v>12</v>
      </c>
      <c r="M153">
        <v>100</v>
      </c>
      <c r="N153">
        <v>10</v>
      </c>
      <c r="O153">
        <v>140</v>
      </c>
      <c r="P153">
        <v>5</v>
      </c>
      <c r="AA153"/>
      <c r="AD153"/>
      <c r="AE153"/>
    </row>
    <row r="154" spans="1:31">
      <c r="A154" s="44"/>
      <c r="B154" t="s">
        <v>123</v>
      </c>
      <c r="C154"/>
      <c r="D154"/>
      <c r="E154"/>
      <c r="F154"/>
      <c r="G154"/>
      <c r="H154"/>
      <c r="J154"/>
      <c r="L154" s="17">
        <v>16</v>
      </c>
      <c r="N154">
        <v>16</v>
      </c>
      <c r="P154">
        <v>16</v>
      </c>
      <c r="AA154"/>
      <c r="AD154"/>
      <c r="AE154"/>
    </row>
    <row r="155" spans="1:31">
      <c r="A155" s="44"/>
      <c r="B155" t="s">
        <v>124</v>
      </c>
      <c r="C155"/>
      <c r="D155"/>
      <c r="E155"/>
      <c r="F155"/>
      <c r="G155"/>
      <c r="H155"/>
      <c r="J155"/>
      <c r="L155" s="17">
        <v>10</v>
      </c>
      <c r="N155">
        <v>10</v>
      </c>
      <c r="P155">
        <v>10</v>
      </c>
      <c r="AA155"/>
      <c r="AD155"/>
      <c r="AE155"/>
    </row>
    <row r="156" spans="1:31">
      <c r="A156" s="44"/>
      <c r="B156"/>
      <c r="C156"/>
      <c r="D156"/>
      <c r="E156"/>
      <c r="F156"/>
      <c r="G156"/>
      <c r="H156"/>
      <c r="J156"/>
      <c r="L156" s="17"/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K159" s="163"/>
      <c r="L159" s="113"/>
      <c r="Q159" s="114"/>
    </row>
    <row r="160" spans="1:31">
      <c r="A160" s="1">
        <v>42136</v>
      </c>
      <c r="B160" t="s">
        <v>103</v>
      </c>
      <c r="C160"/>
      <c r="D160"/>
      <c r="E160"/>
      <c r="F160"/>
      <c r="G160"/>
      <c r="H160"/>
      <c r="J160"/>
      <c r="K160" s="4">
        <v>70</v>
      </c>
      <c r="L160" s="17">
        <v>5</v>
      </c>
      <c r="M160">
        <v>70</v>
      </c>
      <c r="N160">
        <v>5</v>
      </c>
      <c r="O160">
        <v>70</v>
      </c>
      <c r="P160">
        <v>5</v>
      </c>
      <c r="Q160" s="10">
        <v>70</v>
      </c>
      <c r="R160" s="52">
        <v>5</v>
      </c>
      <c r="S160" s="52">
        <v>70</v>
      </c>
      <c r="T160" s="52">
        <v>5</v>
      </c>
      <c r="AA160"/>
      <c r="AD160"/>
      <c r="AE160"/>
    </row>
    <row r="161" spans="1:31">
      <c r="A161" s="44"/>
      <c r="B161" t="s">
        <v>18</v>
      </c>
      <c r="C161"/>
      <c r="D161"/>
      <c r="E161"/>
      <c r="F161"/>
      <c r="G161"/>
      <c r="H161"/>
      <c r="J161"/>
      <c r="K161" s="4">
        <v>50</v>
      </c>
      <c r="L161" s="17">
        <v>1</v>
      </c>
      <c r="AA161"/>
      <c r="AD161"/>
      <c r="AE161"/>
    </row>
    <row r="162" spans="1:31">
      <c r="A162" s="44"/>
      <c r="B162" t="s">
        <v>16</v>
      </c>
      <c r="C162"/>
      <c r="D162"/>
      <c r="E162"/>
      <c r="F162"/>
      <c r="G162"/>
      <c r="H162"/>
      <c r="J162"/>
      <c r="K162" s="59">
        <v>2.6967592592592594E-3</v>
      </c>
      <c r="L162" s="17"/>
      <c r="AA162"/>
      <c r="AD162"/>
      <c r="AE162"/>
    </row>
    <row r="163" spans="1:31">
      <c r="A163" s="44"/>
      <c r="B163" t="s">
        <v>46</v>
      </c>
      <c r="C163"/>
      <c r="D163"/>
      <c r="E163"/>
      <c r="F163"/>
      <c r="G163"/>
      <c r="H163"/>
      <c r="J163"/>
      <c r="K163" s="59">
        <v>4.8611111111111112E-3</v>
      </c>
      <c r="L163" s="17"/>
      <c r="AA163"/>
      <c r="AD163"/>
      <c r="AE163"/>
    </row>
    <row r="164" spans="1:31">
      <c r="A164" s="44"/>
      <c r="B164" t="s">
        <v>17</v>
      </c>
      <c r="C164"/>
      <c r="D164"/>
      <c r="E164"/>
      <c r="F164"/>
      <c r="G164"/>
      <c r="H164"/>
      <c r="J164"/>
      <c r="L164" s="17">
        <v>15</v>
      </c>
      <c r="N164">
        <v>15</v>
      </c>
      <c r="P164">
        <v>15</v>
      </c>
      <c r="AA164"/>
      <c r="AD164"/>
      <c r="AE164"/>
    </row>
    <row r="165" spans="1:31">
      <c r="A165" s="44"/>
      <c r="B165" t="s">
        <v>125</v>
      </c>
      <c r="C165"/>
      <c r="D165"/>
      <c r="E165"/>
      <c r="F165"/>
      <c r="G165"/>
      <c r="H165"/>
      <c r="J165"/>
      <c r="L165" s="17">
        <v>20</v>
      </c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K168" s="163"/>
      <c r="L168" s="113"/>
      <c r="Q168" s="114"/>
    </row>
    <row r="169" spans="1:31">
      <c r="A169" s="1">
        <v>42137</v>
      </c>
      <c r="B169" t="s">
        <v>12</v>
      </c>
      <c r="C169"/>
      <c r="D169"/>
      <c r="E169"/>
      <c r="F169"/>
      <c r="G169"/>
      <c r="H169"/>
      <c r="J169"/>
      <c r="K169" s="4">
        <v>60</v>
      </c>
      <c r="L169" s="17">
        <v>15</v>
      </c>
      <c r="M169">
        <v>80</v>
      </c>
      <c r="N169">
        <v>12</v>
      </c>
      <c r="O169">
        <v>100</v>
      </c>
      <c r="P169">
        <v>10</v>
      </c>
      <c r="Q169" s="10">
        <v>115</v>
      </c>
      <c r="R169" s="52">
        <v>4</v>
      </c>
      <c r="S169" s="52">
        <v>115</v>
      </c>
      <c r="T169" s="52">
        <v>4</v>
      </c>
      <c r="AA169"/>
      <c r="AD169"/>
      <c r="AE169"/>
    </row>
    <row r="170" spans="1:31">
      <c r="A170" s="44">
        <v>83</v>
      </c>
      <c r="B170" t="s">
        <v>18</v>
      </c>
      <c r="C170"/>
      <c r="D170"/>
      <c r="E170"/>
      <c r="F170"/>
      <c r="G170"/>
      <c r="H170"/>
      <c r="J170"/>
      <c r="K170" s="4">
        <v>40</v>
      </c>
      <c r="L170" s="17">
        <v>10</v>
      </c>
      <c r="M170">
        <v>40</v>
      </c>
      <c r="N170">
        <v>10</v>
      </c>
      <c r="O170">
        <v>40</v>
      </c>
      <c r="P170">
        <v>10</v>
      </c>
      <c r="AA170"/>
      <c r="AD170"/>
      <c r="AE170"/>
    </row>
    <row r="171" spans="1:31">
      <c r="A171" s="44"/>
      <c r="B171" t="s">
        <v>109</v>
      </c>
      <c r="C171"/>
      <c r="D171"/>
      <c r="E171"/>
      <c r="F171"/>
      <c r="G171"/>
      <c r="H171"/>
      <c r="J171"/>
      <c r="K171" s="59">
        <v>3.472222222222222E-3</v>
      </c>
      <c r="L171" s="17"/>
      <c r="AA171"/>
      <c r="AD171"/>
      <c r="AE171"/>
    </row>
    <row r="172" spans="1:31">
      <c r="A172" s="44"/>
      <c r="B172" t="s">
        <v>46</v>
      </c>
      <c r="C172"/>
      <c r="D172"/>
      <c r="E172"/>
      <c r="F172"/>
      <c r="G172"/>
      <c r="H172"/>
      <c r="J172"/>
      <c r="K172" s="59">
        <v>4.1666666666666666E-3</v>
      </c>
      <c r="L172" s="17"/>
      <c r="AA172"/>
      <c r="AD172"/>
      <c r="AE172"/>
    </row>
    <row r="173" spans="1:31">
      <c r="A173" s="44"/>
      <c r="B173" t="s">
        <v>123</v>
      </c>
      <c r="C173"/>
      <c r="D173"/>
      <c r="E173"/>
      <c r="F173"/>
      <c r="G173"/>
      <c r="H173"/>
      <c r="J173"/>
      <c r="L173" s="17">
        <v>5</v>
      </c>
      <c r="N173">
        <v>10</v>
      </c>
      <c r="P173">
        <v>10</v>
      </c>
      <c r="AA173"/>
      <c r="AD173"/>
      <c r="AE173"/>
    </row>
    <row r="174" spans="1:31">
      <c r="A174" s="44"/>
      <c r="B174"/>
      <c r="C174"/>
      <c r="D174"/>
      <c r="E174"/>
      <c r="F174"/>
      <c r="G174"/>
      <c r="H174"/>
      <c r="J174"/>
      <c r="L174" s="17"/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K177" s="163"/>
      <c r="L177" s="113"/>
      <c r="Q177" s="114"/>
    </row>
    <row r="178" spans="1:31">
      <c r="A178" s="1">
        <v>42151</v>
      </c>
      <c r="B178" t="s">
        <v>24</v>
      </c>
      <c r="C178"/>
      <c r="D178"/>
      <c r="E178"/>
      <c r="F178"/>
      <c r="G178"/>
      <c r="H178"/>
      <c r="J178"/>
      <c r="K178" s="4">
        <v>85</v>
      </c>
      <c r="L178" s="17">
        <v>5</v>
      </c>
      <c r="M178">
        <v>85</v>
      </c>
      <c r="N178">
        <v>5</v>
      </c>
      <c r="O178">
        <v>85</v>
      </c>
      <c r="P178">
        <v>5</v>
      </c>
      <c r="Q178" s="10">
        <v>85</v>
      </c>
      <c r="R178" s="52">
        <v>3</v>
      </c>
      <c r="S178" s="52">
        <v>80</v>
      </c>
      <c r="T178" s="52">
        <v>5</v>
      </c>
      <c r="V178" t="s">
        <v>131</v>
      </c>
      <c r="AA178"/>
      <c r="AD178"/>
      <c r="AE178"/>
    </row>
    <row r="179" spans="1:31">
      <c r="A179" s="44"/>
      <c r="B179" t="s">
        <v>103</v>
      </c>
      <c r="C179"/>
      <c r="D179"/>
      <c r="E179"/>
      <c r="F179"/>
      <c r="G179"/>
      <c r="H179"/>
      <c r="J179"/>
      <c r="K179" s="4">
        <v>40</v>
      </c>
      <c r="L179" s="17">
        <v>15</v>
      </c>
      <c r="M179">
        <v>45</v>
      </c>
      <c r="N179">
        <v>15</v>
      </c>
      <c r="O179">
        <v>40</v>
      </c>
      <c r="P179">
        <v>10</v>
      </c>
      <c r="V179" t="s">
        <v>132</v>
      </c>
      <c r="AA179"/>
      <c r="AD179"/>
      <c r="AE179"/>
    </row>
    <row r="180" spans="1:31">
      <c r="A180" s="44"/>
      <c r="B180" t="s">
        <v>126</v>
      </c>
      <c r="C180"/>
      <c r="D180"/>
      <c r="E180"/>
      <c r="F180"/>
      <c r="G180"/>
      <c r="H180"/>
      <c r="J180"/>
      <c r="K180" s="4">
        <v>12</v>
      </c>
      <c r="L180" s="17">
        <v>15</v>
      </c>
      <c r="M180">
        <v>12</v>
      </c>
      <c r="N180">
        <v>15</v>
      </c>
      <c r="O180">
        <v>12</v>
      </c>
      <c r="P180">
        <v>10</v>
      </c>
      <c r="AA180"/>
      <c r="AD180"/>
      <c r="AE180"/>
    </row>
    <row r="181" spans="1:31">
      <c r="A181" s="44"/>
      <c r="B181" t="s">
        <v>127</v>
      </c>
      <c r="C181"/>
      <c r="D181"/>
      <c r="E181"/>
      <c r="F181"/>
      <c r="G181"/>
      <c r="H181"/>
      <c r="J181"/>
      <c r="K181" s="4">
        <v>40</v>
      </c>
      <c r="L181" s="17">
        <v>15</v>
      </c>
      <c r="M181">
        <v>45</v>
      </c>
      <c r="N181">
        <v>15</v>
      </c>
      <c r="O181">
        <v>45</v>
      </c>
      <c r="P181">
        <v>15</v>
      </c>
      <c r="AA181"/>
      <c r="AD181"/>
      <c r="AE181"/>
    </row>
    <row r="182" spans="1:31">
      <c r="B182" s="44" t="s">
        <v>128</v>
      </c>
      <c r="C182"/>
      <c r="D182"/>
      <c r="E182"/>
      <c r="F182"/>
      <c r="G182"/>
      <c r="H182"/>
      <c r="J182"/>
      <c r="L182" s="17">
        <v>15</v>
      </c>
      <c r="N182">
        <v>15</v>
      </c>
      <c r="P182">
        <v>15</v>
      </c>
      <c r="AA182"/>
      <c r="AD182"/>
      <c r="AE182"/>
    </row>
    <row r="183" spans="1:31">
      <c r="B183" s="44" t="s">
        <v>129</v>
      </c>
      <c r="C183"/>
      <c r="D183"/>
      <c r="E183"/>
      <c r="F183"/>
      <c r="G183"/>
      <c r="H183"/>
      <c r="J183"/>
      <c r="K183" s="4">
        <v>20</v>
      </c>
      <c r="L183" s="17">
        <v>15</v>
      </c>
      <c r="M183">
        <v>20</v>
      </c>
      <c r="N183">
        <v>15</v>
      </c>
      <c r="O183">
        <v>20</v>
      </c>
      <c r="P183">
        <v>10</v>
      </c>
      <c r="AA183"/>
      <c r="AD183"/>
      <c r="AE183"/>
    </row>
    <row r="184" spans="1:31">
      <c r="A184" s="44"/>
      <c r="B184" t="s">
        <v>130</v>
      </c>
      <c r="C184"/>
      <c r="D184"/>
      <c r="E184"/>
      <c r="F184"/>
      <c r="G184"/>
      <c r="H184"/>
      <c r="J184"/>
      <c r="K184" s="4">
        <v>20</v>
      </c>
      <c r="L184" s="17">
        <v>15</v>
      </c>
      <c r="M184">
        <v>20</v>
      </c>
      <c r="N184">
        <v>15</v>
      </c>
      <c r="O184">
        <v>20</v>
      </c>
      <c r="P184">
        <v>10</v>
      </c>
      <c r="AA184"/>
      <c r="AD184"/>
      <c r="AE184"/>
    </row>
    <row r="185" spans="1:31">
      <c r="A185" s="44"/>
      <c r="B185" t="s">
        <v>12</v>
      </c>
      <c r="C185"/>
      <c r="D185"/>
      <c r="E185"/>
      <c r="F185"/>
      <c r="G185"/>
      <c r="H185"/>
      <c r="J185"/>
      <c r="K185" s="4">
        <v>20</v>
      </c>
      <c r="L185" s="17">
        <v>15</v>
      </c>
      <c r="M185">
        <v>60</v>
      </c>
      <c r="N185">
        <v>20</v>
      </c>
      <c r="O185">
        <v>60</v>
      </c>
      <c r="P185">
        <v>15</v>
      </c>
      <c r="AA185"/>
      <c r="AD185"/>
      <c r="AE185"/>
    </row>
    <row r="186" spans="1:31" s="111" customFormat="1">
      <c r="K186" s="163"/>
      <c r="L186" s="113"/>
      <c r="Q186" s="114"/>
    </row>
    <row r="187" spans="1:31">
      <c r="A187" s="1">
        <v>42158</v>
      </c>
      <c r="B187" t="s">
        <v>24</v>
      </c>
      <c r="C187"/>
      <c r="D187"/>
      <c r="E187"/>
      <c r="F187"/>
      <c r="G187"/>
      <c r="H187"/>
      <c r="J187"/>
      <c r="K187" s="4">
        <v>87.5</v>
      </c>
      <c r="L187" s="17">
        <v>5</v>
      </c>
      <c r="M187">
        <v>87.5</v>
      </c>
      <c r="N187">
        <v>5</v>
      </c>
      <c r="O187">
        <v>87.5</v>
      </c>
      <c r="P187">
        <v>5</v>
      </c>
      <c r="Q187" s="10">
        <v>87.5</v>
      </c>
      <c r="R187" s="52">
        <v>5</v>
      </c>
      <c r="S187" s="52">
        <v>87.5</v>
      </c>
      <c r="T187" s="52">
        <v>4</v>
      </c>
      <c r="V187" t="s">
        <v>132</v>
      </c>
      <c r="AA187"/>
      <c r="AD187"/>
      <c r="AE187"/>
    </row>
    <row r="188" spans="1:31">
      <c r="A188" s="44">
        <v>83</v>
      </c>
      <c r="B188" t="s">
        <v>103</v>
      </c>
      <c r="C188"/>
      <c r="D188"/>
      <c r="E188"/>
      <c r="F188"/>
      <c r="G188"/>
      <c r="H188"/>
      <c r="J188"/>
      <c r="K188" s="4">
        <v>45</v>
      </c>
      <c r="L188" s="17">
        <v>15</v>
      </c>
      <c r="M188">
        <v>45</v>
      </c>
      <c r="N188">
        <v>15</v>
      </c>
      <c r="V188" t="s">
        <v>133</v>
      </c>
      <c r="AA188"/>
      <c r="AD188"/>
      <c r="AE188"/>
    </row>
    <row r="189" spans="1:31">
      <c r="A189" s="44">
        <v>24</v>
      </c>
      <c r="B189" t="s">
        <v>126</v>
      </c>
      <c r="C189"/>
      <c r="D189"/>
      <c r="E189"/>
      <c r="F189"/>
      <c r="G189"/>
      <c r="H189"/>
      <c r="J189"/>
      <c r="K189" s="4">
        <v>12</v>
      </c>
      <c r="L189" s="17">
        <v>15</v>
      </c>
      <c r="M189">
        <v>12</v>
      </c>
      <c r="N189">
        <v>15</v>
      </c>
      <c r="AA189"/>
      <c r="AD189"/>
      <c r="AE189"/>
    </row>
    <row r="190" spans="1:31">
      <c r="A190" s="44"/>
      <c r="B190" t="s">
        <v>127</v>
      </c>
      <c r="C190"/>
      <c r="D190"/>
      <c r="E190"/>
      <c r="F190"/>
      <c r="G190"/>
      <c r="H190"/>
      <c r="J190"/>
      <c r="K190" s="4">
        <v>45</v>
      </c>
      <c r="L190" s="17">
        <v>15</v>
      </c>
      <c r="AA190"/>
      <c r="AD190"/>
      <c r="AE190"/>
    </row>
    <row r="191" spans="1:31">
      <c r="A191" s="44"/>
      <c r="B191" t="s">
        <v>128</v>
      </c>
      <c r="C191"/>
      <c r="D191"/>
      <c r="E191"/>
      <c r="F191"/>
      <c r="G191"/>
      <c r="H191"/>
      <c r="J191"/>
      <c r="L191" s="17">
        <v>15</v>
      </c>
      <c r="N191">
        <v>15</v>
      </c>
      <c r="AA191"/>
      <c r="AD191"/>
      <c r="AE191"/>
    </row>
    <row r="192" spans="1:31">
      <c r="A192" s="44"/>
      <c r="B192" t="s">
        <v>129</v>
      </c>
      <c r="C192"/>
      <c r="D192"/>
      <c r="E192"/>
      <c r="F192"/>
      <c r="G192"/>
      <c r="H192"/>
      <c r="J192"/>
      <c r="K192" s="4">
        <v>20</v>
      </c>
      <c r="L192" s="17">
        <v>15</v>
      </c>
      <c r="M192">
        <v>20</v>
      </c>
      <c r="N192">
        <v>15</v>
      </c>
      <c r="AA192"/>
      <c r="AD192"/>
      <c r="AE192"/>
    </row>
    <row r="193" spans="1:31">
      <c r="A193" s="44"/>
      <c r="B193" t="s">
        <v>130</v>
      </c>
      <c r="C193"/>
      <c r="D193"/>
      <c r="E193"/>
      <c r="F193"/>
      <c r="G193"/>
      <c r="H193"/>
      <c r="J193"/>
      <c r="K193" s="4">
        <v>20</v>
      </c>
      <c r="L193" s="17">
        <v>15</v>
      </c>
      <c r="M193">
        <v>15</v>
      </c>
      <c r="N193">
        <v>15</v>
      </c>
      <c r="AA193"/>
      <c r="AD193"/>
      <c r="AE193"/>
    </row>
    <row r="194" spans="1:31">
      <c r="A194" s="44"/>
      <c r="B194" t="s">
        <v>12</v>
      </c>
      <c r="C194"/>
      <c r="D194"/>
      <c r="E194"/>
      <c r="F194"/>
      <c r="G194"/>
      <c r="H194"/>
      <c r="J194"/>
      <c r="K194" s="4">
        <v>65</v>
      </c>
      <c r="L194" s="17">
        <v>15</v>
      </c>
      <c r="M194">
        <v>65</v>
      </c>
      <c r="N194">
        <v>15</v>
      </c>
      <c r="AA194"/>
      <c r="AD194"/>
      <c r="AE194"/>
    </row>
    <row r="195" spans="1:31" s="111" customFormat="1">
      <c r="K195" s="163"/>
      <c r="L195" s="113"/>
      <c r="Q195" s="114"/>
    </row>
    <row r="196" spans="1:31">
      <c r="A196" s="1">
        <v>42165</v>
      </c>
      <c r="B196" t="s">
        <v>24</v>
      </c>
      <c r="C196"/>
      <c r="D196"/>
      <c r="E196"/>
      <c r="F196"/>
      <c r="G196"/>
      <c r="H196"/>
      <c r="J196"/>
      <c r="K196" s="4">
        <v>90</v>
      </c>
      <c r="L196" s="17">
        <v>5</v>
      </c>
      <c r="M196">
        <v>90</v>
      </c>
      <c r="N196">
        <v>3</v>
      </c>
      <c r="O196">
        <v>80</v>
      </c>
      <c r="P196">
        <v>5</v>
      </c>
      <c r="Q196" s="10">
        <v>80</v>
      </c>
      <c r="R196" s="52">
        <v>5</v>
      </c>
      <c r="S196" s="52">
        <v>100</v>
      </c>
      <c r="T196" s="52">
        <v>2</v>
      </c>
      <c r="AA196"/>
      <c r="AD196"/>
      <c r="AE196"/>
    </row>
    <row r="197" spans="1:31">
      <c r="A197" s="44"/>
      <c r="B197" t="s">
        <v>46</v>
      </c>
      <c r="C197"/>
      <c r="D197"/>
      <c r="E197"/>
      <c r="F197"/>
      <c r="G197"/>
      <c r="H197"/>
      <c r="J197"/>
      <c r="K197" s="59">
        <v>1.3888888888888888E-2</v>
      </c>
      <c r="L197" s="17" t="s">
        <v>53</v>
      </c>
      <c r="AA197"/>
      <c r="AD197"/>
      <c r="AE197"/>
    </row>
    <row r="198" spans="1:31">
      <c r="A198" s="44"/>
      <c r="B198" t="s">
        <v>134</v>
      </c>
      <c r="C198"/>
      <c r="D198"/>
      <c r="E198"/>
      <c r="F198"/>
      <c r="G198"/>
      <c r="H198"/>
      <c r="J198"/>
      <c r="L198" s="17">
        <v>15</v>
      </c>
      <c r="N198">
        <v>15</v>
      </c>
      <c r="P198">
        <v>15</v>
      </c>
      <c r="R198">
        <v>15</v>
      </c>
      <c r="AA198"/>
      <c r="AD198"/>
      <c r="AE198"/>
    </row>
    <row r="199" spans="1:31">
      <c r="A199" s="44"/>
      <c r="B199"/>
      <c r="C199"/>
      <c r="D199"/>
      <c r="E199"/>
      <c r="F199"/>
      <c r="G199"/>
      <c r="H199"/>
      <c r="J199"/>
      <c r="L199" s="17"/>
      <c r="AA199"/>
      <c r="AD199"/>
      <c r="AE199"/>
    </row>
    <row r="200" spans="1:31">
      <c r="A200" s="44"/>
      <c r="B200"/>
      <c r="C200"/>
      <c r="D200"/>
      <c r="E200"/>
      <c r="F200"/>
      <c r="G200"/>
      <c r="H200"/>
      <c r="J200"/>
      <c r="L200" s="17"/>
      <c r="AA200"/>
      <c r="AD200"/>
      <c r="AE200"/>
    </row>
    <row r="201" spans="1:31">
      <c r="A201" s="44"/>
      <c r="B201"/>
      <c r="C201"/>
      <c r="D201"/>
      <c r="E201"/>
      <c r="F201"/>
      <c r="G201"/>
      <c r="H201"/>
      <c r="J201"/>
      <c r="L201" s="17"/>
      <c r="AA201"/>
      <c r="AD201"/>
      <c r="AE201"/>
    </row>
    <row r="202" spans="1:31">
      <c r="A202" s="44"/>
      <c r="B202"/>
      <c r="C202"/>
      <c r="D202"/>
      <c r="E202"/>
      <c r="F202"/>
      <c r="G202"/>
      <c r="H202"/>
      <c r="J202"/>
      <c r="L202" s="17"/>
      <c r="AA202"/>
      <c r="AD202"/>
      <c r="AE202"/>
    </row>
    <row r="203" spans="1:31">
      <c r="A203" s="44"/>
      <c r="B203"/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K204" s="163"/>
      <c r="L204" s="113"/>
      <c r="Q204" s="114"/>
    </row>
    <row r="205" spans="1:31">
      <c r="A205" s="1">
        <v>42172</v>
      </c>
      <c r="B205" t="s">
        <v>23</v>
      </c>
      <c r="C205"/>
      <c r="D205"/>
      <c r="E205"/>
      <c r="F205"/>
      <c r="G205"/>
      <c r="H205"/>
      <c r="J205"/>
      <c r="K205" s="4">
        <v>80</v>
      </c>
      <c r="L205" s="17">
        <v>10</v>
      </c>
      <c r="M205">
        <v>100</v>
      </c>
      <c r="N205">
        <v>10</v>
      </c>
      <c r="O205">
        <v>120</v>
      </c>
      <c r="P205">
        <v>5</v>
      </c>
      <c r="Q205" s="10">
        <v>140</v>
      </c>
      <c r="R205" s="52">
        <v>3</v>
      </c>
      <c r="S205" s="52">
        <v>160</v>
      </c>
      <c r="T205" s="52">
        <v>1</v>
      </c>
      <c r="AA205"/>
      <c r="AD205"/>
      <c r="AE205"/>
    </row>
    <row r="206" spans="1:31">
      <c r="A206" s="44"/>
      <c r="B206" t="s">
        <v>14</v>
      </c>
      <c r="C206"/>
      <c r="D206"/>
      <c r="E206"/>
      <c r="F206"/>
      <c r="G206"/>
      <c r="H206"/>
      <c r="J206"/>
      <c r="K206" s="4">
        <v>65</v>
      </c>
      <c r="L206" s="17">
        <v>12</v>
      </c>
      <c r="M206">
        <v>65</v>
      </c>
      <c r="N206">
        <v>12</v>
      </c>
      <c r="O206">
        <v>70</v>
      </c>
      <c r="P206">
        <v>12</v>
      </c>
      <c r="Q206" s="10">
        <v>70</v>
      </c>
      <c r="R206" s="52">
        <v>10</v>
      </c>
      <c r="S206" s="52">
        <v>70</v>
      </c>
      <c r="T206" s="52">
        <v>10</v>
      </c>
      <c r="AA206"/>
      <c r="AD206"/>
      <c r="AE206"/>
    </row>
    <row r="207" spans="1:31">
      <c r="A207" s="44"/>
      <c r="B207" t="s">
        <v>24</v>
      </c>
      <c r="C207"/>
      <c r="D207"/>
      <c r="E207"/>
      <c r="F207"/>
      <c r="G207"/>
      <c r="H207"/>
      <c r="J207"/>
      <c r="K207" s="4">
        <v>80</v>
      </c>
      <c r="L207" s="17">
        <v>5</v>
      </c>
      <c r="M207">
        <v>80</v>
      </c>
      <c r="N207">
        <v>10</v>
      </c>
      <c r="O207">
        <v>80</v>
      </c>
      <c r="P207">
        <v>10</v>
      </c>
      <c r="Q207" s="10">
        <v>80</v>
      </c>
      <c r="R207" s="52">
        <v>6</v>
      </c>
      <c r="S207" s="52">
        <v>80</v>
      </c>
      <c r="T207" s="52">
        <v>6</v>
      </c>
      <c r="AA207"/>
      <c r="AD207"/>
      <c r="AE207"/>
    </row>
    <row r="208" spans="1:31">
      <c r="A208" s="44"/>
      <c r="B208"/>
      <c r="C208"/>
      <c r="D208"/>
      <c r="E208"/>
      <c r="F208"/>
      <c r="G208"/>
      <c r="H208"/>
      <c r="J208"/>
      <c r="L208" s="17"/>
      <c r="AA208"/>
      <c r="AD208"/>
      <c r="AE208"/>
    </row>
    <row r="209" spans="1:31">
      <c r="A209" s="44"/>
      <c r="B209"/>
      <c r="C209"/>
      <c r="D209"/>
      <c r="E209"/>
      <c r="F209"/>
      <c r="G209"/>
      <c r="H209"/>
      <c r="J209"/>
      <c r="L209" s="17"/>
      <c r="AA209"/>
      <c r="AD209"/>
      <c r="AE209"/>
    </row>
    <row r="210" spans="1:31">
      <c r="A210" s="44"/>
      <c r="B210"/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B211"/>
      <c r="C211"/>
      <c r="D211"/>
      <c r="E211"/>
      <c r="F211"/>
      <c r="G211"/>
      <c r="H211"/>
      <c r="J211"/>
      <c r="L211" s="17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K213" s="163"/>
      <c r="L213" s="113"/>
      <c r="Q213" s="114"/>
    </row>
    <row r="214" spans="1:31">
      <c r="A214" s="1">
        <v>42178</v>
      </c>
      <c r="B214" t="s">
        <v>23</v>
      </c>
      <c r="C214"/>
      <c r="D214"/>
      <c r="E214"/>
      <c r="F214"/>
      <c r="G214"/>
      <c r="H214"/>
      <c r="J214"/>
      <c r="K214" s="4">
        <v>60</v>
      </c>
      <c r="L214" s="17">
        <v>10</v>
      </c>
      <c r="M214">
        <v>80</v>
      </c>
      <c r="N214">
        <v>10</v>
      </c>
      <c r="O214">
        <v>100</v>
      </c>
      <c r="P214">
        <v>10</v>
      </c>
      <c r="Q214" s="10">
        <v>120</v>
      </c>
      <c r="R214" s="52">
        <v>6</v>
      </c>
      <c r="S214" s="52">
        <v>140</v>
      </c>
      <c r="T214" s="52">
        <v>5</v>
      </c>
      <c r="AA214"/>
      <c r="AD214"/>
      <c r="AE214"/>
    </row>
    <row r="215" spans="1:31">
      <c r="A215" s="44">
        <v>83.5</v>
      </c>
      <c r="B215" t="s">
        <v>46</v>
      </c>
      <c r="C215"/>
      <c r="D215"/>
      <c r="E215"/>
      <c r="F215"/>
      <c r="G215"/>
      <c r="H215"/>
      <c r="J215"/>
      <c r="K215" s="59">
        <v>3.472222222222222E-3</v>
      </c>
      <c r="L215" s="17" t="s">
        <v>53</v>
      </c>
      <c r="AA215"/>
      <c r="AD215"/>
      <c r="AE215"/>
    </row>
    <row r="216" spans="1:31">
      <c r="A216" s="44">
        <v>23.6</v>
      </c>
      <c r="B216" t="s">
        <v>135</v>
      </c>
      <c r="C216"/>
      <c r="D216"/>
      <c r="E216"/>
      <c r="F216"/>
      <c r="G216"/>
      <c r="H216"/>
      <c r="J216"/>
      <c r="L216" s="17"/>
      <c r="AA216"/>
      <c r="AD216"/>
      <c r="AE216"/>
    </row>
    <row r="217" spans="1:31">
      <c r="A217" s="44"/>
      <c r="B217"/>
      <c r="C217"/>
      <c r="D217"/>
      <c r="E217"/>
      <c r="F217"/>
      <c r="G217"/>
      <c r="H217"/>
      <c r="J217"/>
      <c r="L217" s="17"/>
      <c r="AA217"/>
      <c r="AD217"/>
      <c r="AE217"/>
    </row>
    <row r="218" spans="1:31">
      <c r="A218" s="44"/>
      <c r="B218"/>
      <c r="C218"/>
      <c r="D218"/>
      <c r="E218"/>
      <c r="F218"/>
      <c r="G218"/>
      <c r="H218"/>
      <c r="J218"/>
      <c r="L218" s="17"/>
      <c r="AA218"/>
      <c r="AD218"/>
      <c r="AE218"/>
    </row>
    <row r="219" spans="1:31">
      <c r="A219" s="44"/>
      <c r="B219"/>
      <c r="C219"/>
      <c r="D219"/>
      <c r="E219"/>
      <c r="F219"/>
      <c r="G219"/>
      <c r="H219"/>
      <c r="J219"/>
      <c r="L219" s="17"/>
      <c r="AA219"/>
      <c r="AD219"/>
      <c r="AE219"/>
    </row>
    <row r="220" spans="1:31">
      <c r="A220" s="44"/>
      <c r="B220"/>
      <c r="C220"/>
      <c r="D220"/>
      <c r="E220"/>
      <c r="F220"/>
      <c r="G220"/>
      <c r="H220"/>
      <c r="J220"/>
      <c r="L220" s="17"/>
      <c r="AA220"/>
      <c r="AD220"/>
      <c r="AE220"/>
    </row>
    <row r="221" spans="1:31">
      <c r="A221" s="44"/>
      <c r="B221"/>
      <c r="C221"/>
      <c r="D221"/>
      <c r="E221"/>
      <c r="F221"/>
      <c r="G221"/>
      <c r="H221"/>
      <c r="J221"/>
      <c r="L221" s="17"/>
      <c r="AA221"/>
      <c r="AD221"/>
      <c r="AE221"/>
    </row>
    <row r="222" spans="1:31" s="111" customFormat="1">
      <c r="K222" s="163"/>
      <c r="L222" s="113"/>
      <c r="Q222" s="114"/>
    </row>
    <row r="223" spans="1:31">
      <c r="A223" s="1">
        <v>42189</v>
      </c>
      <c r="B223" t="s">
        <v>24</v>
      </c>
      <c r="C223"/>
      <c r="D223"/>
      <c r="E223"/>
      <c r="F223"/>
      <c r="G223"/>
      <c r="H223"/>
      <c r="J223"/>
      <c r="K223" s="4">
        <v>80</v>
      </c>
      <c r="L223" s="17">
        <v>10</v>
      </c>
      <c r="M223">
        <v>80</v>
      </c>
      <c r="N223">
        <v>7</v>
      </c>
      <c r="O223">
        <v>80</v>
      </c>
      <c r="P223">
        <v>5</v>
      </c>
      <c r="AA223"/>
      <c r="AD223"/>
      <c r="AE223"/>
    </row>
    <row r="224" spans="1:31">
      <c r="A224" s="44"/>
      <c r="B224" t="s">
        <v>46</v>
      </c>
      <c r="C224"/>
      <c r="D224"/>
      <c r="E224"/>
      <c r="F224"/>
      <c r="G224"/>
      <c r="H224"/>
      <c r="J224"/>
      <c r="K224" s="59">
        <v>6.9444444444444441E-3</v>
      </c>
      <c r="L224" s="17" t="s">
        <v>53</v>
      </c>
      <c r="AA224"/>
      <c r="AD224"/>
      <c r="AE224"/>
    </row>
    <row r="225" spans="1:31">
      <c r="A225" s="44"/>
      <c r="B225" t="s">
        <v>136</v>
      </c>
      <c r="C225"/>
      <c r="D225"/>
      <c r="E225"/>
      <c r="F225"/>
      <c r="G225"/>
      <c r="H225"/>
      <c r="J225"/>
      <c r="L225" s="17">
        <v>12</v>
      </c>
      <c r="N225">
        <v>12</v>
      </c>
      <c r="P225">
        <v>12</v>
      </c>
      <c r="AA225"/>
      <c r="AD225"/>
      <c r="AE225"/>
    </row>
    <row r="226" spans="1:31">
      <c r="A226" s="44"/>
      <c r="B226"/>
      <c r="C226"/>
      <c r="D226"/>
      <c r="E226"/>
      <c r="F226"/>
      <c r="G226"/>
      <c r="H226"/>
      <c r="J226"/>
      <c r="L226" s="17"/>
      <c r="AA226"/>
      <c r="AD226"/>
      <c r="AE226"/>
    </row>
    <row r="227" spans="1:31">
      <c r="A227" s="44"/>
      <c r="B227"/>
      <c r="C227"/>
      <c r="D227"/>
      <c r="E227"/>
      <c r="F227"/>
      <c r="G227"/>
      <c r="H227"/>
      <c r="J227"/>
      <c r="L227" s="17"/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7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K231" s="163"/>
      <c r="L231" s="113"/>
      <c r="Q231" s="114"/>
    </row>
    <row r="232" spans="1:31">
      <c r="A232" s="1">
        <v>42207</v>
      </c>
      <c r="B232" t="s">
        <v>24</v>
      </c>
      <c r="C232"/>
      <c r="D232"/>
      <c r="E232"/>
      <c r="F232"/>
      <c r="G232"/>
      <c r="H232"/>
      <c r="J232"/>
      <c r="K232" s="4">
        <v>60</v>
      </c>
      <c r="L232" s="17">
        <v>10</v>
      </c>
      <c r="M232">
        <v>80</v>
      </c>
      <c r="N232">
        <v>8</v>
      </c>
      <c r="O232">
        <v>80</v>
      </c>
      <c r="P232">
        <v>10</v>
      </c>
      <c r="Q232" s="10">
        <v>80</v>
      </c>
      <c r="R232" s="52">
        <v>7</v>
      </c>
      <c r="S232" s="52">
        <v>80</v>
      </c>
      <c r="T232" s="52">
        <v>4</v>
      </c>
      <c r="AA232"/>
      <c r="AD232"/>
      <c r="AE232"/>
    </row>
    <row r="233" spans="1:31">
      <c r="A233"/>
      <c r="B233" t="s">
        <v>14</v>
      </c>
      <c r="C233"/>
      <c r="D233"/>
      <c r="E233"/>
      <c r="F233"/>
      <c r="G233"/>
      <c r="H233"/>
      <c r="J233"/>
      <c r="K233" s="4">
        <v>60</v>
      </c>
      <c r="L233" s="17">
        <v>12</v>
      </c>
      <c r="M233">
        <v>65</v>
      </c>
      <c r="N233">
        <v>12</v>
      </c>
      <c r="O233">
        <v>70</v>
      </c>
      <c r="P233">
        <v>12</v>
      </c>
      <c r="Q233" s="10">
        <v>70</v>
      </c>
      <c r="R233" s="52">
        <v>10</v>
      </c>
      <c r="S233" s="52">
        <v>65</v>
      </c>
      <c r="T233" s="52">
        <v>10</v>
      </c>
      <c r="AA233"/>
      <c r="AD233"/>
      <c r="AE233"/>
    </row>
    <row r="234" spans="1:31">
      <c r="A234"/>
      <c r="B234" t="s">
        <v>46</v>
      </c>
      <c r="C234"/>
      <c r="D234"/>
      <c r="E234"/>
      <c r="F234"/>
      <c r="G234"/>
      <c r="H234"/>
      <c r="J234"/>
      <c r="K234" s="59">
        <v>3.472222222222222E-3</v>
      </c>
      <c r="L234" s="17"/>
      <c r="AA234"/>
      <c r="AD234"/>
      <c r="AE234"/>
    </row>
    <row r="235" spans="1:31">
      <c r="A235"/>
      <c r="B235" t="s">
        <v>16</v>
      </c>
      <c r="C235"/>
      <c r="D235"/>
      <c r="E235"/>
      <c r="F235"/>
      <c r="G235"/>
      <c r="H235"/>
      <c r="J235"/>
      <c r="K235" s="59">
        <v>2.8356481481481479E-3</v>
      </c>
      <c r="L235" s="17"/>
      <c r="AA235"/>
      <c r="AD235"/>
      <c r="AE235"/>
    </row>
    <row r="236" spans="1:31">
      <c r="A236"/>
      <c r="B236"/>
      <c r="C236"/>
      <c r="D236"/>
      <c r="E236"/>
      <c r="F236"/>
      <c r="G236"/>
      <c r="H236"/>
      <c r="J236"/>
      <c r="L236" s="17"/>
      <c r="AA236"/>
      <c r="AD236"/>
      <c r="AE236"/>
    </row>
    <row r="237" spans="1:31">
      <c r="A237"/>
      <c r="B237"/>
      <c r="C237"/>
      <c r="D237"/>
      <c r="E237"/>
      <c r="F237"/>
      <c r="G237"/>
      <c r="H237"/>
      <c r="J237"/>
      <c r="L237" s="17"/>
      <c r="AA237"/>
      <c r="AD237"/>
      <c r="AE237"/>
    </row>
    <row r="238" spans="1:31">
      <c r="A238"/>
      <c r="B238"/>
      <c r="C238"/>
      <c r="D238"/>
      <c r="E238"/>
      <c r="F238"/>
      <c r="G238"/>
      <c r="H238"/>
      <c r="J238"/>
      <c r="L238" s="17"/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L239" s="17"/>
      <c r="AA239"/>
      <c r="AD239"/>
      <c r="AE239"/>
    </row>
    <row r="240" spans="1:31" s="111" customFormat="1">
      <c r="K240" s="163"/>
      <c r="L240" s="113"/>
      <c r="Q240" s="114"/>
    </row>
    <row r="241" spans="1:31">
      <c r="A241" s="1">
        <v>42213</v>
      </c>
      <c r="B241" t="s">
        <v>24</v>
      </c>
      <c r="C241"/>
      <c r="D241"/>
      <c r="E241"/>
      <c r="F241"/>
      <c r="G241"/>
      <c r="H241"/>
      <c r="J241"/>
      <c r="K241" s="4">
        <v>60</v>
      </c>
      <c r="L241" s="17">
        <v>10</v>
      </c>
      <c r="M241">
        <v>100</v>
      </c>
      <c r="N241">
        <v>3</v>
      </c>
      <c r="O241">
        <v>100</v>
      </c>
      <c r="P241">
        <v>3</v>
      </c>
      <c r="Q241" s="10">
        <v>60</v>
      </c>
      <c r="R241" s="52">
        <v>10</v>
      </c>
      <c r="S241" s="52">
        <v>60</v>
      </c>
      <c r="T241" s="52">
        <v>10</v>
      </c>
      <c r="V241" t="s">
        <v>138</v>
      </c>
      <c r="AA241"/>
      <c r="AD241"/>
      <c r="AE241"/>
    </row>
    <row r="242" spans="1:31">
      <c r="A242" s="44"/>
      <c r="B242" t="s">
        <v>110</v>
      </c>
      <c r="C242"/>
      <c r="D242"/>
      <c r="E242"/>
      <c r="F242"/>
      <c r="G242"/>
      <c r="H242"/>
      <c r="J242"/>
      <c r="K242" s="4">
        <v>80</v>
      </c>
      <c r="L242" s="17">
        <v>5</v>
      </c>
      <c r="M242">
        <v>70</v>
      </c>
      <c r="N242">
        <v>7</v>
      </c>
      <c r="O242">
        <v>70</v>
      </c>
      <c r="P242">
        <v>8</v>
      </c>
      <c r="R242" s="52"/>
      <c r="S242" s="52"/>
      <c r="T242" s="52"/>
      <c r="AA242"/>
      <c r="AD242"/>
      <c r="AE242"/>
    </row>
    <row r="243" spans="1:31">
      <c r="A243" s="44"/>
      <c r="B243" t="s">
        <v>23</v>
      </c>
      <c r="C243"/>
      <c r="D243"/>
      <c r="E243"/>
      <c r="F243"/>
      <c r="G243"/>
      <c r="H243"/>
      <c r="J243"/>
      <c r="K243" s="59">
        <v>100</v>
      </c>
      <c r="L243" s="17">
        <v>10</v>
      </c>
      <c r="M243">
        <v>130</v>
      </c>
      <c r="N243">
        <v>5</v>
      </c>
      <c r="O243">
        <v>150</v>
      </c>
      <c r="P243">
        <v>3</v>
      </c>
      <c r="AA243"/>
      <c r="AD243"/>
      <c r="AE243"/>
    </row>
    <row r="244" spans="1:31">
      <c r="A244" s="44"/>
      <c r="B244" t="s">
        <v>39</v>
      </c>
      <c r="C244"/>
      <c r="D244"/>
      <c r="E244"/>
      <c r="F244"/>
      <c r="G244"/>
      <c r="H244"/>
      <c r="J244"/>
      <c r="K244" s="3">
        <v>80</v>
      </c>
      <c r="L244" s="17">
        <v>10</v>
      </c>
      <c r="M244">
        <v>100</v>
      </c>
      <c r="N244">
        <v>10</v>
      </c>
      <c r="O244">
        <v>120</v>
      </c>
      <c r="P244">
        <v>5</v>
      </c>
      <c r="AA244"/>
      <c r="AD244"/>
      <c r="AE244"/>
    </row>
    <row r="245" spans="1:31">
      <c r="A245" s="44"/>
      <c r="B245" t="s">
        <v>137</v>
      </c>
      <c r="C245"/>
      <c r="D245"/>
      <c r="E245"/>
      <c r="F245"/>
      <c r="G245"/>
      <c r="H245"/>
      <c r="J245"/>
      <c r="K245" s="4">
        <v>40</v>
      </c>
      <c r="L245" s="17">
        <v>10</v>
      </c>
      <c r="M245">
        <v>45</v>
      </c>
      <c r="N245">
        <v>6</v>
      </c>
      <c r="O245">
        <v>45</v>
      </c>
      <c r="P245">
        <v>6</v>
      </c>
      <c r="AA245"/>
      <c r="AD245"/>
      <c r="AE245"/>
    </row>
    <row r="246" spans="1:31">
      <c r="A246" s="44"/>
      <c r="B246" t="s">
        <v>14</v>
      </c>
      <c r="C246"/>
      <c r="D246"/>
      <c r="E246"/>
      <c r="F246"/>
      <c r="G246"/>
      <c r="H246"/>
      <c r="J246"/>
      <c r="K246" s="4">
        <v>65</v>
      </c>
      <c r="L246" s="17">
        <v>10</v>
      </c>
      <c r="M246">
        <v>70</v>
      </c>
      <c r="N246">
        <v>10</v>
      </c>
      <c r="O246">
        <v>75</v>
      </c>
      <c r="P246">
        <v>5</v>
      </c>
      <c r="AA246"/>
      <c r="AD246"/>
      <c r="AE246"/>
    </row>
    <row r="247" spans="1:31">
      <c r="A247" s="44"/>
      <c r="B247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 s="44"/>
      <c r="B248"/>
      <c r="C248"/>
      <c r="D248"/>
      <c r="E248"/>
      <c r="F248"/>
      <c r="G248"/>
      <c r="H248"/>
      <c r="J248"/>
      <c r="L248" s="17"/>
      <c r="AA248"/>
      <c r="AD248"/>
      <c r="AE248"/>
    </row>
    <row r="249" spans="1:31" s="111" customFormat="1">
      <c r="K249" s="163"/>
      <c r="L249" s="113"/>
      <c r="Q249" s="114"/>
    </row>
    <row r="250" spans="1:31">
      <c r="A250" s="1">
        <v>42214</v>
      </c>
      <c r="B250" t="s">
        <v>46</v>
      </c>
      <c r="C250"/>
      <c r="D250"/>
      <c r="E250"/>
      <c r="F250"/>
      <c r="G250"/>
      <c r="H250"/>
      <c r="J250"/>
      <c r="K250" s="59">
        <v>1.0416666666666666E-2</v>
      </c>
      <c r="L250" s="17" t="s">
        <v>52</v>
      </c>
      <c r="V250" t="s">
        <v>139</v>
      </c>
      <c r="AA250"/>
      <c r="AD250"/>
      <c r="AE250"/>
    </row>
    <row r="251" spans="1:31">
      <c r="A251" s="44">
        <v>82</v>
      </c>
      <c r="B251"/>
      <c r="C251"/>
      <c r="D251"/>
      <c r="E251"/>
      <c r="F251"/>
      <c r="G251"/>
      <c r="H251"/>
      <c r="J251"/>
      <c r="L251" s="17"/>
      <c r="AA251"/>
      <c r="AD251"/>
      <c r="AE251"/>
    </row>
    <row r="252" spans="1:31">
      <c r="A252" s="44">
        <v>24.1</v>
      </c>
      <c r="B252"/>
      <c r="C252"/>
      <c r="D252"/>
      <c r="E252"/>
      <c r="F252"/>
      <c r="G252"/>
      <c r="H252"/>
      <c r="J252"/>
      <c r="L252" s="17"/>
      <c r="AA252"/>
      <c r="AD252"/>
      <c r="AE252"/>
    </row>
    <row r="253" spans="1:31">
      <c r="A253" s="44"/>
      <c r="B253"/>
      <c r="C253"/>
      <c r="D253"/>
      <c r="E253"/>
      <c r="F253"/>
      <c r="G253"/>
      <c r="H253"/>
      <c r="J253"/>
      <c r="L253" s="17"/>
      <c r="AA253"/>
      <c r="AD253"/>
      <c r="AE253"/>
    </row>
    <row r="254" spans="1:31">
      <c r="A254" s="44"/>
      <c r="B254"/>
      <c r="C254"/>
      <c r="D254"/>
      <c r="E254"/>
      <c r="F254"/>
      <c r="G254"/>
      <c r="H254"/>
      <c r="J254"/>
      <c r="L254" s="17"/>
      <c r="AA254"/>
      <c r="AD254"/>
      <c r="AE254"/>
    </row>
    <row r="255" spans="1:31">
      <c r="A255" s="44"/>
      <c r="B255"/>
      <c r="C255"/>
      <c r="D255"/>
      <c r="E255"/>
      <c r="F255"/>
      <c r="G255"/>
      <c r="H255"/>
      <c r="J255"/>
      <c r="L255" s="17"/>
      <c r="AA255"/>
      <c r="AD255"/>
      <c r="AE255"/>
    </row>
    <row r="256" spans="1:31">
      <c r="A256" s="44"/>
      <c r="B256"/>
      <c r="C256"/>
      <c r="D256"/>
      <c r="E256"/>
      <c r="F256"/>
      <c r="G256"/>
      <c r="H256"/>
      <c r="J256"/>
      <c r="L256" s="17"/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 s="111" customFormat="1">
      <c r="K258" s="163"/>
      <c r="L258" s="113"/>
      <c r="Q258" s="114"/>
    </row>
    <row r="259" spans="1:31">
      <c r="A259" s="1">
        <v>42221</v>
      </c>
      <c r="B259" t="s">
        <v>24</v>
      </c>
      <c r="C259"/>
      <c r="D259"/>
      <c r="E259"/>
      <c r="F259"/>
      <c r="G259"/>
      <c r="H259"/>
      <c r="J259"/>
      <c r="K259" s="4">
        <v>60</v>
      </c>
      <c r="L259" s="17">
        <v>10</v>
      </c>
      <c r="M259">
        <v>80</v>
      </c>
      <c r="N259">
        <v>8</v>
      </c>
      <c r="O259">
        <v>90</v>
      </c>
      <c r="P259">
        <v>4</v>
      </c>
      <c r="Q259" s="10">
        <v>90</v>
      </c>
      <c r="R259" s="52">
        <v>3</v>
      </c>
      <c r="S259" s="52">
        <v>100</v>
      </c>
      <c r="T259" t="s">
        <v>111</v>
      </c>
      <c r="V259" t="s">
        <v>140</v>
      </c>
      <c r="AA259"/>
      <c r="AD259"/>
      <c r="AE259"/>
    </row>
    <row r="260" spans="1:31">
      <c r="A260" s="8"/>
      <c r="B260" t="s">
        <v>46</v>
      </c>
      <c r="C260"/>
      <c r="D260"/>
      <c r="E260"/>
      <c r="F260"/>
      <c r="G260"/>
      <c r="H260"/>
      <c r="J260"/>
      <c r="K260" s="59">
        <v>1.0416666666666666E-2</v>
      </c>
      <c r="L260" s="17" t="s">
        <v>53</v>
      </c>
      <c r="AA260"/>
      <c r="AD260"/>
      <c r="AE260"/>
    </row>
    <row r="261" spans="1:31">
      <c r="A261" s="8"/>
      <c r="B261"/>
      <c r="C261"/>
      <c r="D261"/>
      <c r="E261"/>
      <c r="F261"/>
      <c r="G261"/>
      <c r="H261"/>
      <c r="J261"/>
      <c r="L261" s="17"/>
      <c r="AA261"/>
      <c r="AD261"/>
      <c r="AE261"/>
    </row>
    <row r="262" spans="1:31">
      <c r="A262" s="8"/>
      <c r="B262"/>
      <c r="C262"/>
      <c r="D262"/>
      <c r="E262"/>
      <c r="F262"/>
      <c r="G262"/>
      <c r="H262"/>
      <c r="J262"/>
      <c r="L262" s="17"/>
      <c r="AA262"/>
      <c r="AD262"/>
      <c r="AE262"/>
    </row>
    <row r="263" spans="1:31">
      <c r="A263" s="8"/>
      <c r="B263"/>
      <c r="C263"/>
      <c r="D263"/>
      <c r="E263"/>
      <c r="F263"/>
      <c r="G263"/>
      <c r="H263"/>
      <c r="J263"/>
      <c r="L263" s="17"/>
      <c r="AA263"/>
      <c r="AD263"/>
      <c r="AE263"/>
    </row>
    <row r="264" spans="1:31">
      <c r="A264" s="8"/>
      <c r="B264"/>
      <c r="C264"/>
      <c r="D264"/>
      <c r="E264"/>
      <c r="F264"/>
      <c r="G264"/>
      <c r="H264"/>
      <c r="J264"/>
      <c r="L264" s="17"/>
      <c r="AA264"/>
      <c r="AD264"/>
      <c r="AE264"/>
    </row>
    <row r="265" spans="1:31">
      <c r="A265" s="8"/>
      <c r="B265"/>
      <c r="C265"/>
      <c r="D265"/>
      <c r="E265"/>
      <c r="F265"/>
      <c r="G265"/>
      <c r="H265"/>
      <c r="J265"/>
      <c r="L265" s="17"/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 s="111" customFormat="1">
      <c r="K267" s="163"/>
      <c r="L267" s="113"/>
      <c r="Q267" s="114"/>
    </row>
    <row r="268" spans="1:31">
      <c r="A268" s="1">
        <v>42228</v>
      </c>
      <c r="B268" t="s">
        <v>110</v>
      </c>
      <c r="C268"/>
      <c r="D268"/>
      <c r="E268"/>
      <c r="F268"/>
      <c r="G268"/>
      <c r="H268"/>
      <c r="J268"/>
      <c r="K268" s="4">
        <v>60</v>
      </c>
      <c r="L268" s="17">
        <v>10</v>
      </c>
      <c r="M268">
        <v>80</v>
      </c>
      <c r="N268">
        <v>8</v>
      </c>
      <c r="O268">
        <v>90</v>
      </c>
      <c r="P268">
        <v>4</v>
      </c>
      <c r="Q268" s="10">
        <v>90</v>
      </c>
      <c r="R268" s="52">
        <v>3</v>
      </c>
      <c r="S268" s="52">
        <v>90</v>
      </c>
      <c r="T268" s="52">
        <v>3</v>
      </c>
      <c r="AA268"/>
      <c r="AD268"/>
      <c r="AE268"/>
    </row>
    <row r="269" spans="1:31">
      <c r="A269" s="8"/>
      <c r="B269" t="s">
        <v>39</v>
      </c>
      <c r="C269"/>
      <c r="D269"/>
      <c r="E269"/>
      <c r="F269"/>
      <c r="G269"/>
      <c r="H269"/>
      <c r="J269"/>
      <c r="K269" s="4">
        <v>60</v>
      </c>
      <c r="L269" s="17">
        <v>10</v>
      </c>
      <c r="M269">
        <v>80</v>
      </c>
      <c r="N269">
        <v>10</v>
      </c>
      <c r="O269">
        <v>100</v>
      </c>
      <c r="P269">
        <v>6</v>
      </c>
      <c r="AA269"/>
      <c r="AD269"/>
      <c r="AE269"/>
    </row>
    <row r="270" spans="1:31">
      <c r="A270" s="8"/>
      <c r="B270" t="s">
        <v>46</v>
      </c>
      <c r="C270"/>
      <c r="D270"/>
      <c r="E270"/>
      <c r="F270"/>
      <c r="G270"/>
      <c r="H270"/>
      <c r="J270"/>
      <c r="K270" s="59">
        <v>3.472222222222222E-3</v>
      </c>
      <c r="L270" s="17"/>
      <c r="AA270"/>
      <c r="AD270"/>
      <c r="AE270"/>
    </row>
    <row r="271" spans="1:31">
      <c r="A271" s="8"/>
      <c r="B271"/>
      <c r="C271"/>
      <c r="D271"/>
      <c r="E271"/>
      <c r="F271"/>
      <c r="G271"/>
      <c r="H271"/>
      <c r="J271"/>
      <c r="L271" s="17"/>
      <c r="AA271"/>
      <c r="AD271"/>
      <c r="AE271"/>
    </row>
    <row r="272" spans="1:31">
      <c r="A272" s="8"/>
      <c r="B272"/>
      <c r="C272"/>
      <c r="D272"/>
      <c r="E272"/>
      <c r="F272"/>
      <c r="G272"/>
      <c r="H272"/>
      <c r="J272"/>
      <c r="L272" s="17"/>
      <c r="AA272"/>
      <c r="AD272"/>
      <c r="AE272"/>
    </row>
    <row r="273" spans="1:31">
      <c r="A273" s="8"/>
      <c r="B273"/>
      <c r="C273"/>
      <c r="D273"/>
      <c r="E273"/>
      <c r="F273"/>
      <c r="G273"/>
      <c r="H273"/>
      <c r="J273"/>
      <c r="L273" s="17"/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 s="111" customFormat="1">
      <c r="K276" s="163"/>
      <c r="L276" s="113"/>
      <c r="Q276" s="114"/>
    </row>
    <row r="277" spans="1:31">
      <c r="A277" s="1">
        <v>42235</v>
      </c>
      <c r="B277" t="s">
        <v>24</v>
      </c>
      <c r="C277"/>
      <c r="D277"/>
      <c r="E277"/>
      <c r="F277"/>
      <c r="G277"/>
      <c r="H277"/>
      <c r="J277"/>
      <c r="K277" s="4">
        <v>60</v>
      </c>
      <c r="L277" s="17">
        <v>10</v>
      </c>
      <c r="M277">
        <v>80</v>
      </c>
      <c r="N277">
        <v>10</v>
      </c>
      <c r="O277">
        <v>80</v>
      </c>
      <c r="P277">
        <v>10</v>
      </c>
      <c r="Q277" s="10">
        <v>110</v>
      </c>
      <c r="R277" t="s">
        <v>111</v>
      </c>
      <c r="S277">
        <v>60</v>
      </c>
      <c r="T277">
        <v>5</v>
      </c>
      <c r="V277" t="s">
        <v>142</v>
      </c>
      <c r="AA277"/>
      <c r="AD277"/>
      <c r="AE277"/>
    </row>
    <row r="278" spans="1:31">
      <c r="A278" s="44">
        <v>83</v>
      </c>
      <c r="B278" t="s">
        <v>46</v>
      </c>
      <c r="C278"/>
      <c r="D278"/>
      <c r="E278"/>
      <c r="F278"/>
      <c r="G278"/>
      <c r="H278"/>
      <c r="J278"/>
      <c r="K278" s="59">
        <v>1.3888888888888888E-2</v>
      </c>
      <c r="L278" s="17" t="s">
        <v>52</v>
      </c>
      <c r="AA278"/>
      <c r="AD278"/>
      <c r="AE278"/>
    </row>
    <row r="279" spans="1:31">
      <c r="A279" s="8"/>
      <c r="B279" t="s">
        <v>17</v>
      </c>
      <c r="C279"/>
      <c r="D279"/>
      <c r="E279"/>
      <c r="F279"/>
      <c r="G279"/>
      <c r="H279"/>
      <c r="J279"/>
      <c r="L279" s="17">
        <v>20</v>
      </c>
      <c r="N279">
        <v>20</v>
      </c>
      <c r="P279">
        <v>20</v>
      </c>
      <c r="AA279"/>
      <c r="AD279"/>
      <c r="AE279"/>
    </row>
    <row r="280" spans="1:31">
      <c r="A280" s="8"/>
      <c r="B280" t="s">
        <v>141</v>
      </c>
      <c r="C280"/>
      <c r="D280"/>
      <c r="E280"/>
      <c r="F280"/>
      <c r="G280"/>
      <c r="H280"/>
      <c r="J280"/>
      <c r="L280" s="17">
        <v>15</v>
      </c>
      <c r="N280">
        <v>15</v>
      </c>
      <c r="P280">
        <v>15</v>
      </c>
      <c r="AA280"/>
      <c r="AD280"/>
      <c r="AE280"/>
    </row>
    <row r="281" spans="1:31">
      <c r="A281" s="8"/>
      <c r="B281"/>
      <c r="C281"/>
      <c r="D281"/>
      <c r="E281"/>
      <c r="F281"/>
      <c r="G281"/>
      <c r="H281"/>
      <c r="J281"/>
      <c r="L281" s="17"/>
      <c r="AA281"/>
      <c r="AD281"/>
      <c r="AE281"/>
    </row>
    <row r="282" spans="1:31">
      <c r="A282" s="8"/>
      <c r="B282"/>
      <c r="C282"/>
      <c r="D282"/>
      <c r="E282"/>
      <c r="F282"/>
      <c r="G282"/>
      <c r="H282"/>
      <c r="J282"/>
      <c r="L282" s="17"/>
      <c r="AA282"/>
      <c r="AD282"/>
      <c r="AE282"/>
    </row>
    <row r="283" spans="1:31">
      <c r="A283" s="8"/>
      <c r="B283"/>
      <c r="C283"/>
      <c r="D283"/>
      <c r="E283"/>
      <c r="F283"/>
      <c r="G283"/>
      <c r="H283"/>
      <c r="J283"/>
      <c r="L283" s="17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L284" s="17"/>
      <c r="AA284"/>
      <c r="AD284"/>
      <c r="AE284"/>
    </row>
    <row r="285" spans="1:31" s="111" customFormat="1">
      <c r="K285" s="163"/>
      <c r="L285" s="113"/>
      <c r="Q285" s="114"/>
    </row>
    <row r="286" spans="1:31">
      <c r="A286" s="1">
        <v>42242</v>
      </c>
      <c r="B286" t="s">
        <v>24</v>
      </c>
      <c r="C286"/>
      <c r="D286"/>
      <c r="E286"/>
      <c r="F286"/>
      <c r="G286"/>
      <c r="H286"/>
      <c r="J286"/>
      <c r="K286" s="4">
        <v>40</v>
      </c>
      <c r="L286" s="17">
        <v>10</v>
      </c>
      <c r="M286">
        <v>60</v>
      </c>
      <c r="N286">
        <v>10</v>
      </c>
      <c r="O286">
        <v>80</v>
      </c>
      <c r="P286">
        <v>10</v>
      </c>
      <c r="Q286" s="10">
        <v>90</v>
      </c>
      <c r="R286" s="52">
        <v>6</v>
      </c>
      <c r="S286" s="52">
        <v>90</v>
      </c>
      <c r="T286" s="52">
        <v>5</v>
      </c>
      <c r="AA286"/>
      <c r="AD286"/>
      <c r="AE286"/>
    </row>
    <row r="287" spans="1:31">
      <c r="A287" s="8"/>
      <c r="B287" t="s">
        <v>46</v>
      </c>
      <c r="C287"/>
      <c r="D287"/>
      <c r="E287"/>
      <c r="F287"/>
      <c r="G287"/>
      <c r="H287"/>
      <c r="J287"/>
      <c r="K287" s="59">
        <v>1.3888888888888888E-2</v>
      </c>
      <c r="L287" s="17" t="s">
        <v>53</v>
      </c>
      <c r="AA287"/>
      <c r="AD287"/>
      <c r="AE287"/>
    </row>
    <row r="288" spans="1:31">
      <c r="A288" s="8"/>
      <c r="B288" t="s">
        <v>17</v>
      </c>
      <c r="C288"/>
      <c r="D288"/>
      <c r="E288"/>
      <c r="F288"/>
      <c r="G288"/>
      <c r="H288"/>
      <c r="J288"/>
      <c r="L288" s="17">
        <v>20</v>
      </c>
      <c r="N288">
        <v>20</v>
      </c>
      <c r="P288">
        <v>20</v>
      </c>
      <c r="R288">
        <v>12</v>
      </c>
      <c r="AA288"/>
      <c r="AD288"/>
      <c r="AE288"/>
    </row>
    <row r="289" spans="1:31">
      <c r="A289" s="8"/>
      <c r="B289"/>
      <c r="C289"/>
      <c r="D289"/>
      <c r="E289"/>
      <c r="F289"/>
      <c r="G289"/>
      <c r="H289"/>
      <c r="J289"/>
      <c r="L289" s="17"/>
      <c r="AA289"/>
      <c r="AD289"/>
      <c r="AE289"/>
    </row>
    <row r="290" spans="1:31">
      <c r="A290" s="8"/>
      <c r="B290"/>
      <c r="C290"/>
      <c r="D290"/>
      <c r="E290"/>
      <c r="F290"/>
      <c r="G290"/>
      <c r="H290"/>
      <c r="J290"/>
      <c r="L290" s="17"/>
      <c r="AA290"/>
      <c r="AD290"/>
      <c r="AE290"/>
    </row>
    <row r="291" spans="1:31">
      <c r="A291" s="8"/>
      <c r="B291"/>
      <c r="C291"/>
      <c r="D291"/>
      <c r="E291"/>
      <c r="F291"/>
      <c r="G291"/>
      <c r="H291"/>
      <c r="J291"/>
      <c r="L291" s="17"/>
      <c r="AA291"/>
      <c r="AD291"/>
      <c r="AE291"/>
    </row>
    <row r="292" spans="1:31">
      <c r="A292" s="8"/>
      <c r="B292"/>
      <c r="C292"/>
      <c r="D292"/>
      <c r="E292"/>
      <c r="F292"/>
      <c r="G292"/>
      <c r="H292"/>
      <c r="J292"/>
      <c r="L292" s="17"/>
      <c r="AA292"/>
      <c r="AD292"/>
      <c r="AE292"/>
    </row>
    <row r="293" spans="1:31">
      <c r="A293" s="8"/>
      <c r="B293"/>
      <c r="C293"/>
      <c r="D293"/>
      <c r="E293"/>
      <c r="F293"/>
      <c r="G293"/>
      <c r="H293"/>
      <c r="J293"/>
      <c r="L293" s="17"/>
      <c r="AA293"/>
      <c r="AD293"/>
      <c r="AE293"/>
    </row>
    <row r="294" spans="1:31" s="111" customFormat="1">
      <c r="K294" s="163"/>
      <c r="L294" s="113"/>
      <c r="Q294" s="114"/>
    </row>
    <row r="295" spans="1:31">
      <c r="A295" s="1">
        <v>42249</v>
      </c>
      <c r="B295" t="s">
        <v>46</v>
      </c>
      <c r="C295"/>
      <c r="D295"/>
      <c r="E295"/>
      <c r="F295"/>
      <c r="G295"/>
      <c r="H295"/>
      <c r="J295"/>
      <c r="K295" s="59">
        <v>2.0833333333333332E-2</v>
      </c>
      <c r="L295" s="17" t="s">
        <v>53</v>
      </c>
      <c r="AA295"/>
      <c r="AD295"/>
      <c r="AE295"/>
    </row>
    <row r="296" spans="1:31">
      <c r="A296" s="8"/>
      <c r="B296" s="8" t="s">
        <v>102</v>
      </c>
      <c r="L296">
        <v>20</v>
      </c>
      <c r="N296">
        <v>20</v>
      </c>
      <c r="P296">
        <v>20</v>
      </c>
      <c r="R296">
        <v>20</v>
      </c>
    </row>
    <row r="297" spans="1:31">
      <c r="A297" s="8"/>
    </row>
    <row r="298" spans="1:31">
      <c r="A298" s="8"/>
    </row>
    <row r="299" spans="1:31">
      <c r="A299" s="8"/>
    </row>
    <row r="300" spans="1:31">
      <c r="A300" s="8"/>
    </row>
    <row r="301" spans="1:31">
      <c r="A301" s="8"/>
    </row>
    <row r="302" spans="1:31">
      <c r="A302" s="8"/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Q303" s="114"/>
      <c r="AA303" s="114"/>
      <c r="AD303" s="114"/>
      <c r="AE303" s="114"/>
    </row>
    <row r="304" spans="1:31">
      <c r="A304" s="5">
        <v>42256</v>
      </c>
      <c r="B304" s="8" t="s">
        <v>46</v>
      </c>
      <c r="K304" s="59">
        <v>1.3888888888888888E-2</v>
      </c>
      <c r="L304" t="s">
        <v>53</v>
      </c>
      <c r="V304" t="s">
        <v>145</v>
      </c>
    </row>
    <row r="305" spans="1:31">
      <c r="A305" s="44"/>
      <c r="B305" s="8" t="s">
        <v>143</v>
      </c>
      <c r="K305" s="4">
        <v>25</v>
      </c>
      <c r="L305">
        <v>20</v>
      </c>
      <c r="M305">
        <v>25</v>
      </c>
      <c r="N305">
        <v>20</v>
      </c>
      <c r="O305">
        <v>25</v>
      </c>
      <c r="P305">
        <v>20</v>
      </c>
      <c r="Q305" s="10">
        <v>25</v>
      </c>
      <c r="R305" s="52">
        <v>20</v>
      </c>
      <c r="S305" s="52">
        <v>25</v>
      </c>
      <c r="T305" s="52">
        <v>20</v>
      </c>
    </row>
    <row r="306" spans="1:31">
      <c r="A306" s="44"/>
      <c r="B306" s="8" t="s">
        <v>144</v>
      </c>
      <c r="L306">
        <v>20</v>
      </c>
      <c r="N306">
        <v>20</v>
      </c>
      <c r="P306">
        <v>20</v>
      </c>
      <c r="R306">
        <v>20</v>
      </c>
    </row>
    <row r="307" spans="1:31">
      <c r="A307" s="44"/>
    </row>
    <row r="308" spans="1:31">
      <c r="A308" s="44"/>
    </row>
    <row r="309" spans="1:31">
      <c r="A309" s="44"/>
    </row>
    <row r="310" spans="1:31">
      <c r="A310" s="44"/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Q312" s="114"/>
      <c r="AA312" s="114"/>
      <c r="AD312" s="114"/>
      <c r="AE312" s="114"/>
    </row>
    <row r="313" spans="1:31">
      <c r="A313" s="5">
        <v>42263</v>
      </c>
      <c r="B313" s="8" t="s">
        <v>24</v>
      </c>
      <c r="K313" s="4">
        <v>60</v>
      </c>
      <c r="L313">
        <v>12</v>
      </c>
      <c r="M313">
        <v>80</v>
      </c>
      <c r="N313">
        <v>6</v>
      </c>
      <c r="O313">
        <v>90</v>
      </c>
      <c r="P313">
        <v>5</v>
      </c>
    </row>
    <row r="314" spans="1:31">
      <c r="A314" s="44"/>
      <c r="B314" s="8" t="s">
        <v>108</v>
      </c>
      <c r="K314" s="4">
        <v>36</v>
      </c>
      <c r="L314">
        <v>6</v>
      </c>
      <c r="M314">
        <v>36</v>
      </c>
      <c r="N314">
        <v>5</v>
      </c>
      <c r="O314">
        <v>36</v>
      </c>
      <c r="P314">
        <v>6</v>
      </c>
    </row>
    <row r="315" spans="1:31">
      <c r="A315" s="44"/>
      <c r="B315" s="8" t="s">
        <v>146</v>
      </c>
      <c r="K315" s="4">
        <v>28</v>
      </c>
      <c r="L315">
        <v>8</v>
      </c>
      <c r="M315">
        <v>28</v>
      </c>
      <c r="N315">
        <v>8</v>
      </c>
      <c r="O315">
        <v>28</v>
      </c>
      <c r="P315">
        <v>8</v>
      </c>
      <c r="Q315" s="10">
        <v>28</v>
      </c>
      <c r="R315" s="52">
        <v>7</v>
      </c>
    </row>
    <row r="316" spans="1:31">
      <c r="A316" s="44"/>
      <c r="B316" s="8" t="s">
        <v>23</v>
      </c>
      <c r="K316" s="4">
        <v>60</v>
      </c>
      <c r="L316">
        <v>10</v>
      </c>
      <c r="M316">
        <v>100</v>
      </c>
      <c r="N316">
        <v>10</v>
      </c>
      <c r="O316">
        <v>120</v>
      </c>
      <c r="P316">
        <v>5</v>
      </c>
      <c r="Q316" s="10">
        <v>140</v>
      </c>
      <c r="R316" s="52">
        <v>5</v>
      </c>
      <c r="S316" s="52"/>
    </row>
    <row r="317" spans="1:31">
      <c r="A317" s="44"/>
      <c r="B317" s="8" t="s">
        <v>14</v>
      </c>
      <c r="K317" s="4">
        <v>60</v>
      </c>
      <c r="L317">
        <v>10</v>
      </c>
      <c r="M317">
        <v>65</v>
      </c>
      <c r="N317">
        <v>10</v>
      </c>
      <c r="O317">
        <v>70</v>
      </c>
      <c r="P317">
        <v>8</v>
      </c>
      <c r="Q317" s="10">
        <v>75</v>
      </c>
      <c r="R317" s="52">
        <v>10</v>
      </c>
    </row>
    <row r="318" spans="1:31">
      <c r="A318" s="44"/>
      <c r="B318" s="8" t="s">
        <v>147</v>
      </c>
      <c r="K318" s="4">
        <v>60</v>
      </c>
      <c r="L318">
        <v>8</v>
      </c>
      <c r="M318">
        <v>60</v>
      </c>
      <c r="N318">
        <v>9</v>
      </c>
    </row>
    <row r="319" spans="1:31">
      <c r="A319" s="44"/>
    </row>
    <row r="320" spans="1:31">
      <c r="A320" s="44"/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Q321" s="114"/>
      <c r="AA321" s="114"/>
      <c r="AD321" s="114"/>
      <c r="AE321" s="114"/>
    </row>
    <row r="322" spans="1:31">
      <c r="A322" s="5">
        <v>42284</v>
      </c>
      <c r="B322" s="8" t="s">
        <v>24</v>
      </c>
      <c r="K322" s="4">
        <v>60</v>
      </c>
      <c r="L322">
        <v>10</v>
      </c>
      <c r="M322">
        <v>80</v>
      </c>
      <c r="N322">
        <v>10</v>
      </c>
      <c r="O322">
        <v>80</v>
      </c>
      <c r="P322">
        <v>7</v>
      </c>
      <c r="Q322" s="10">
        <v>100</v>
      </c>
      <c r="R322" s="52">
        <v>4</v>
      </c>
      <c r="S322" s="52">
        <v>60</v>
      </c>
      <c r="T322" s="52">
        <v>6</v>
      </c>
      <c r="V322" t="s">
        <v>149</v>
      </c>
    </row>
    <row r="323" spans="1:31">
      <c r="B323" s="8" t="s">
        <v>103</v>
      </c>
      <c r="K323" s="4">
        <v>40</v>
      </c>
      <c r="L323">
        <v>10</v>
      </c>
      <c r="M323">
        <v>40</v>
      </c>
      <c r="N323">
        <v>10</v>
      </c>
      <c r="O323">
        <v>40</v>
      </c>
      <c r="P323">
        <v>8</v>
      </c>
      <c r="Q323" s="10">
        <v>40</v>
      </c>
      <c r="R323" s="52">
        <v>6</v>
      </c>
    </row>
    <row r="324" spans="1:31">
      <c r="B324" s="8" t="s">
        <v>148</v>
      </c>
      <c r="K324" s="4">
        <v>20</v>
      </c>
      <c r="L324">
        <v>10</v>
      </c>
      <c r="M324">
        <v>20</v>
      </c>
      <c r="N324">
        <v>8</v>
      </c>
      <c r="O324">
        <v>20</v>
      </c>
      <c r="P324">
        <v>8</v>
      </c>
      <c r="Q324" s="10">
        <v>20</v>
      </c>
      <c r="R324" s="52">
        <v>6</v>
      </c>
    </row>
    <row r="325" spans="1:31">
      <c r="B325" s="8" t="s">
        <v>76</v>
      </c>
      <c r="L325">
        <v>4</v>
      </c>
      <c r="N325">
        <v>7</v>
      </c>
      <c r="P325">
        <v>5</v>
      </c>
      <c r="R325" s="52">
        <v>5</v>
      </c>
    </row>
    <row r="326" spans="1:31">
      <c r="B326" s="8" t="s">
        <v>143</v>
      </c>
      <c r="K326" s="4">
        <v>27.5</v>
      </c>
      <c r="L326">
        <v>20</v>
      </c>
      <c r="M326">
        <v>35</v>
      </c>
      <c r="N326">
        <v>20</v>
      </c>
      <c r="O326">
        <v>40</v>
      </c>
      <c r="P326">
        <v>20</v>
      </c>
      <c r="Q326" s="10">
        <v>40</v>
      </c>
      <c r="R326" s="52">
        <v>20</v>
      </c>
      <c r="S326" s="52">
        <v>45</v>
      </c>
      <c r="T326" s="52">
        <v>20</v>
      </c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Q330" s="114"/>
      <c r="AA330" s="114"/>
      <c r="AD330" s="114"/>
      <c r="AE330" s="114"/>
    </row>
    <row r="331" spans="1:31">
      <c r="A331" s="5">
        <v>42291</v>
      </c>
      <c r="B331" s="8" t="s">
        <v>24</v>
      </c>
      <c r="K331" s="4">
        <v>80</v>
      </c>
      <c r="L331">
        <v>10</v>
      </c>
      <c r="M331">
        <v>80</v>
      </c>
      <c r="N331">
        <v>9</v>
      </c>
      <c r="O331">
        <v>80</v>
      </c>
      <c r="P331">
        <v>5</v>
      </c>
      <c r="Q331" s="10">
        <v>80</v>
      </c>
      <c r="R331" s="52">
        <v>6</v>
      </c>
      <c r="S331" s="52">
        <v>90</v>
      </c>
      <c r="T331" s="52">
        <v>4</v>
      </c>
    </row>
    <row r="332" spans="1:31">
      <c r="B332" s="8" t="s">
        <v>46</v>
      </c>
      <c r="K332" s="59">
        <v>1.3888888888888888E-2</v>
      </c>
      <c r="L332" t="s">
        <v>53</v>
      </c>
    </row>
    <row r="333" spans="1:31">
      <c r="B333" s="8" t="s">
        <v>103</v>
      </c>
      <c r="K333" s="4">
        <v>60</v>
      </c>
      <c r="L333">
        <v>6</v>
      </c>
      <c r="M333">
        <v>60</v>
      </c>
      <c r="N333">
        <v>6</v>
      </c>
      <c r="O333">
        <v>60</v>
      </c>
      <c r="P333">
        <v>4</v>
      </c>
      <c r="Q333" s="10">
        <v>60</v>
      </c>
      <c r="R333" s="52">
        <v>4</v>
      </c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Q339" s="114"/>
      <c r="AA339" s="114"/>
      <c r="AD339" s="114"/>
      <c r="AE339" s="114"/>
    </row>
    <row r="340" spans="1:31">
      <c r="A340" s="5">
        <v>42298</v>
      </c>
      <c r="B340" s="8" t="s">
        <v>24</v>
      </c>
      <c r="K340" s="4">
        <v>60</v>
      </c>
      <c r="L340">
        <v>10</v>
      </c>
      <c r="M340">
        <v>80</v>
      </c>
      <c r="N340">
        <v>10</v>
      </c>
      <c r="O340">
        <v>90</v>
      </c>
      <c r="P340">
        <v>5</v>
      </c>
      <c r="Q340" s="10">
        <v>90</v>
      </c>
      <c r="R340" s="52">
        <v>4</v>
      </c>
      <c r="S340" s="52">
        <v>90</v>
      </c>
      <c r="T340" s="52">
        <v>4</v>
      </c>
    </row>
    <row r="341" spans="1:31">
      <c r="B341" s="8" t="s">
        <v>103</v>
      </c>
      <c r="K341" s="4">
        <v>40</v>
      </c>
      <c r="L341">
        <v>12</v>
      </c>
      <c r="M341">
        <v>40</v>
      </c>
      <c r="N341">
        <v>12</v>
      </c>
      <c r="O341">
        <v>40</v>
      </c>
      <c r="P341">
        <v>12</v>
      </c>
      <c r="Q341" s="10">
        <v>40</v>
      </c>
      <c r="R341" s="52">
        <v>12</v>
      </c>
    </row>
    <row r="342" spans="1:31">
      <c r="B342" s="8" t="s">
        <v>110</v>
      </c>
      <c r="K342" s="4">
        <v>20</v>
      </c>
      <c r="L342">
        <v>11</v>
      </c>
      <c r="M342">
        <v>20</v>
      </c>
      <c r="N342">
        <v>10</v>
      </c>
      <c r="O342">
        <v>20</v>
      </c>
      <c r="P342">
        <v>6</v>
      </c>
      <c r="Q342" s="10">
        <v>20</v>
      </c>
      <c r="R342" s="52">
        <v>5</v>
      </c>
    </row>
    <row r="343" spans="1:31">
      <c r="B343" s="8" t="s">
        <v>76</v>
      </c>
      <c r="L343">
        <v>10</v>
      </c>
      <c r="N343">
        <v>8</v>
      </c>
      <c r="P343">
        <v>7</v>
      </c>
      <c r="R343" s="52">
        <v>6</v>
      </c>
    </row>
    <row r="344" spans="1:31">
      <c r="B344" s="8" t="s">
        <v>23</v>
      </c>
      <c r="K344" s="4">
        <v>60</v>
      </c>
      <c r="L344">
        <v>10</v>
      </c>
      <c r="M344">
        <v>100</v>
      </c>
      <c r="N344">
        <v>10</v>
      </c>
      <c r="O344">
        <v>120</v>
      </c>
      <c r="P344">
        <v>6</v>
      </c>
      <c r="Q344" s="10">
        <v>140</v>
      </c>
      <c r="R344" s="52">
        <v>4</v>
      </c>
      <c r="S344" s="52">
        <v>160</v>
      </c>
      <c r="T344" s="52">
        <v>2</v>
      </c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Q348" s="114"/>
      <c r="AA348" s="114"/>
      <c r="AD348" s="114"/>
      <c r="AE348" s="114"/>
    </row>
    <row r="349" spans="1:31">
      <c r="A349" s="5">
        <v>42305</v>
      </c>
      <c r="B349" s="8" t="s">
        <v>108</v>
      </c>
      <c r="K349" s="4">
        <v>38</v>
      </c>
      <c r="L349">
        <v>10</v>
      </c>
      <c r="M349">
        <v>38</v>
      </c>
      <c r="N349">
        <v>10</v>
      </c>
      <c r="O349">
        <v>38</v>
      </c>
      <c r="P349">
        <v>10</v>
      </c>
      <c r="Q349" s="10">
        <v>38</v>
      </c>
      <c r="R349" s="52">
        <v>7</v>
      </c>
      <c r="S349" s="52">
        <v>38</v>
      </c>
      <c r="T349" s="52">
        <v>6</v>
      </c>
    </row>
    <row r="350" spans="1:31">
      <c r="B350" s="8" t="s">
        <v>110</v>
      </c>
      <c r="K350" s="4">
        <v>60</v>
      </c>
      <c r="L350">
        <v>10</v>
      </c>
      <c r="M350">
        <v>80</v>
      </c>
      <c r="N350">
        <v>6</v>
      </c>
      <c r="O350">
        <v>80</v>
      </c>
      <c r="P350">
        <v>6</v>
      </c>
      <c r="Q350" s="10">
        <v>80</v>
      </c>
      <c r="R350" s="52">
        <v>5</v>
      </c>
    </row>
    <row r="351" spans="1:31">
      <c r="B351" s="8" t="s">
        <v>46</v>
      </c>
      <c r="K351" s="59">
        <v>6.9444444444444441E-3</v>
      </c>
      <c r="L351" t="s">
        <v>53</v>
      </c>
    </row>
    <row r="352" spans="1:31">
      <c r="B352" s="8" t="s">
        <v>76</v>
      </c>
      <c r="L352">
        <v>20</v>
      </c>
      <c r="N352">
        <v>14</v>
      </c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Q357" s="114"/>
      <c r="AA357" s="114"/>
      <c r="AD357" s="114"/>
      <c r="AE357" s="114"/>
    </row>
    <row r="358" spans="1:31">
      <c r="A358" s="5">
        <v>42312</v>
      </c>
      <c r="B358" s="8" t="s">
        <v>150</v>
      </c>
      <c r="K358" s="4">
        <v>38</v>
      </c>
      <c r="L358">
        <v>10</v>
      </c>
      <c r="M358">
        <v>38</v>
      </c>
      <c r="N358">
        <v>10</v>
      </c>
      <c r="O358">
        <v>38</v>
      </c>
      <c r="P358">
        <v>10</v>
      </c>
      <c r="Q358" s="10">
        <v>38</v>
      </c>
      <c r="R358" s="52">
        <v>10</v>
      </c>
      <c r="S358" s="52">
        <v>38</v>
      </c>
      <c r="T358" s="52">
        <v>8</v>
      </c>
    </row>
    <row r="359" spans="1:31">
      <c r="B359" s="8" t="s">
        <v>26</v>
      </c>
      <c r="K359" s="59">
        <v>1.0648148148148147E-3</v>
      </c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Q366" s="114"/>
      <c r="AA366" s="114"/>
      <c r="AD366" s="114"/>
      <c r="AE366" s="114"/>
    </row>
    <row r="367" spans="1:31">
      <c r="A367" s="5">
        <v>42319</v>
      </c>
      <c r="B367" s="8" t="s">
        <v>108</v>
      </c>
      <c r="K367" s="4">
        <v>40</v>
      </c>
      <c r="L367">
        <v>10</v>
      </c>
      <c r="M367">
        <v>40</v>
      </c>
      <c r="N367">
        <v>10</v>
      </c>
      <c r="O367">
        <v>40</v>
      </c>
      <c r="P367">
        <v>6</v>
      </c>
      <c r="Q367" s="10">
        <v>40</v>
      </c>
      <c r="R367" s="52">
        <v>8</v>
      </c>
      <c r="S367" s="52">
        <v>40</v>
      </c>
      <c r="T367" s="52">
        <v>6</v>
      </c>
    </row>
    <row r="368" spans="1:31">
      <c r="B368" s="8" t="s">
        <v>46</v>
      </c>
      <c r="K368" s="59">
        <v>1.4583333333333332E-2</v>
      </c>
      <c r="L368" t="s">
        <v>151</v>
      </c>
    </row>
    <row r="369" spans="1:31">
      <c r="B369" s="8" t="s">
        <v>143</v>
      </c>
      <c r="K369" s="4">
        <v>40</v>
      </c>
      <c r="L369">
        <v>20</v>
      </c>
      <c r="M369">
        <v>40</v>
      </c>
      <c r="N369">
        <v>12</v>
      </c>
      <c r="O369">
        <v>40</v>
      </c>
      <c r="P369">
        <v>15</v>
      </c>
      <c r="Q369" s="10">
        <v>40</v>
      </c>
      <c r="R369" s="52">
        <v>10</v>
      </c>
      <c r="S369" s="52">
        <v>40</v>
      </c>
      <c r="T369" s="52">
        <v>12</v>
      </c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Q375" s="114"/>
      <c r="AA375" s="114"/>
      <c r="AD375" s="114"/>
      <c r="AE375" s="114"/>
    </row>
    <row r="376" spans="1:31">
      <c r="A376" s="5">
        <v>42326</v>
      </c>
      <c r="B376" s="8" t="s">
        <v>46</v>
      </c>
      <c r="K376" s="59">
        <v>1.6666666666666666E-2</v>
      </c>
      <c r="L376" t="s">
        <v>53</v>
      </c>
    </row>
    <row r="377" spans="1:31">
      <c r="B377" s="8" t="s">
        <v>23</v>
      </c>
      <c r="K377" s="4">
        <v>60</v>
      </c>
      <c r="L377">
        <v>10</v>
      </c>
      <c r="M377">
        <v>100</v>
      </c>
      <c r="N377">
        <v>10</v>
      </c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Q384" s="114"/>
      <c r="AA384" s="114"/>
      <c r="AD384" s="114"/>
      <c r="AE384" s="114"/>
    </row>
    <row r="385" spans="1:31">
      <c r="A385" s="5">
        <v>42333</v>
      </c>
      <c r="B385" s="8" t="s">
        <v>23</v>
      </c>
      <c r="K385" s="4">
        <v>60</v>
      </c>
      <c r="L385">
        <v>10</v>
      </c>
      <c r="M385">
        <v>100</v>
      </c>
      <c r="N385">
        <v>8</v>
      </c>
      <c r="O385">
        <v>140</v>
      </c>
      <c r="P385">
        <v>3</v>
      </c>
      <c r="Q385" s="10">
        <v>160</v>
      </c>
      <c r="R385" s="52">
        <v>3</v>
      </c>
      <c r="S385" s="52">
        <v>100</v>
      </c>
      <c r="T385" s="52">
        <v>5</v>
      </c>
    </row>
    <row r="386" spans="1:31">
      <c r="B386" s="8" t="s">
        <v>24</v>
      </c>
      <c r="K386" s="4">
        <v>100</v>
      </c>
      <c r="L386">
        <v>4</v>
      </c>
      <c r="M386">
        <v>100</v>
      </c>
      <c r="N386">
        <v>2</v>
      </c>
      <c r="O386">
        <v>60</v>
      </c>
      <c r="P386">
        <v>8</v>
      </c>
    </row>
    <row r="387" spans="1:31">
      <c r="B387" s="8" t="s">
        <v>152</v>
      </c>
      <c r="K387" s="4">
        <v>30</v>
      </c>
      <c r="L387">
        <v>10</v>
      </c>
      <c r="M387">
        <v>30</v>
      </c>
      <c r="N387">
        <v>10</v>
      </c>
      <c r="O387">
        <v>30</v>
      </c>
      <c r="P387">
        <v>10</v>
      </c>
      <c r="Q387" s="10">
        <v>30</v>
      </c>
      <c r="R387" s="52">
        <v>8</v>
      </c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Q393" s="114"/>
      <c r="AA393" s="114"/>
      <c r="AD393" s="114"/>
      <c r="AE393" s="114"/>
    </row>
    <row r="394" spans="1:31">
      <c r="A394" s="5">
        <v>42339</v>
      </c>
      <c r="B394" s="8" t="s">
        <v>108</v>
      </c>
      <c r="K394" s="4">
        <v>36</v>
      </c>
      <c r="L394">
        <v>10</v>
      </c>
      <c r="M394">
        <v>40</v>
      </c>
      <c r="N394">
        <v>10</v>
      </c>
      <c r="O394">
        <v>40</v>
      </c>
      <c r="P394">
        <v>10</v>
      </c>
      <c r="Q394" s="10">
        <v>40</v>
      </c>
      <c r="R394" s="52">
        <v>10</v>
      </c>
      <c r="S394" s="52">
        <v>40</v>
      </c>
      <c r="T394" s="52">
        <v>6</v>
      </c>
    </row>
    <row r="395" spans="1:31">
      <c r="B395" s="8" t="s">
        <v>76</v>
      </c>
      <c r="L395">
        <v>20</v>
      </c>
      <c r="N395">
        <v>15</v>
      </c>
      <c r="P395">
        <v>11</v>
      </c>
      <c r="R395">
        <v>12</v>
      </c>
    </row>
    <row r="396" spans="1:31">
      <c r="B396" s="8" t="s">
        <v>77</v>
      </c>
      <c r="K396" s="4">
        <v>35</v>
      </c>
      <c r="L396">
        <v>10</v>
      </c>
      <c r="M396">
        <v>35</v>
      </c>
      <c r="N396">
        <v>10</v>
      </c>
      <c r="O396">
        <v>35</v>
      </c>
      <c r="P396">
        <v>10</v>
      </c>
      <c r="V396" t="s">
        <v>153</v>
      </c>
    </row>
    <row r="402" spans="1:31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Q402" s="114"/>
      <c r="AA402" s="114"/>
      <c r="AD402" s="114"/>
      <c r="AE402" s="114"/>
    </row>
    <row r="403" spans="1:31">
      <c r="A403" s="5">
        <v>42340</v>
      </c>
      <c r="B403" s="8" t="s">
        <v>11</v>
      </c>
      <c r="K403" s="4">
        <v>60</v>
      </c>
      <c r="L403">
        <v>10</v>
      </c>
      <c r="M403">
        <v>100</v>
      </c>
      <c r="N403">
        <v>10</v>
      </c>
      <c r="O403">
        <v>140</v>
      </c>
      <c r="P403">
        <v>5</v>
      </c>
      <c r="Q403" s="10">
        <v>160</v>
      </c>
      <c r="R403" s="52">
        <v>3</v>
      </c>
      <c r="S403" s="52">
        <v>180</v>
      </c>
      <c r="T403" s="52">
        <v>1</v>
      </c>
    </row>
    <row r="404" spans="1:31">
      <c r="B404" s="8" t="s">
        <v>46</v>
      </c>
      <c r="K404" s="59">
        <v>1.3888888888888888E-2</v>
      </c>
      <c r="L404" t="s">
        <v>151</v>
      </c>
      <c r="V404" t="s">
        <v>154</v>
      </c>
    </row>
    <row r="405" spans="1:31">
      <c r="B405" s="8" t="s">
        <v>26</v>
      </c>
      <c r="K405" s="4" t="s">
        <v>155</v>
      </c>
    </row>
    <row r="406" spans="1:31">
      <c r="B406" s="8" t="s">
        <v>143</v>
      </c>
      <c r="L406">
        <v>10</v>
      </c>
      <c r="N406">
        <v>10</v>
      </c>
      <c r="P406">
        <v>10</v>
      </c>
    </row>
    <row r="407" spans="1:31">
      <c r="B407" s="8" t="s">
        <v>102</v>
      </c>
    </row>
    <row r="411" spans="1:31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Q411" s="114"/>
      <c r="AA411" s="114"/>
      <c r="AD411" s="114"/>
      <c r="AE411" s="114"/>
    </row>
    <row r="412" spans="1:31">
      <c r="A412" s="5">
        <v>42345</v>
      </c>
      <c r="B412" s="8" t="s">
        <v>168</v>
      </c>
      <c r="K412" s="4">
        <v>42</v>
      </c>
      <c r="L412">
        <v>7</v>
      </c>
      <c r="M412">
        <v>42</v>
      </c>
      <c r="N412">
        <v>6</v>
      </c>
      <c r="O412">
        <v>42</v>
      </c>
      <c r="P412">
        <v>4</v>
      </c>
      <c r="Q412" s="10">
        <v>42</v>
      </c>
      <c r="R412" s="52">
        <v>5</v>
      </c>
      <c r="S412" s="52">
        <v>42</v>
      </c>
      <c r="T412" s="52">
        <v>4</v>
      </c>
    </row>
    <row r="413" spans="1:31">
      <c r="B413" s="8" t="s">
        <v>103</v>
      </c>
      <c r="K413" s="4">
        <v>50</v>
      </c>
      <c r="L413">
        <v>12</v>
      </c>
      <c r="M413">
        <v>60</v>
      </c>
      <c r="N413">
        <v>10</v>
      </c>
      <c r="O413">
        <v>60</v>
      </c>
      <c r="P413">
        <v>10</v>
      </c>
      <c r="Q413" s="10">
        <v>60</v>
      </c>
      <c r="R413" s="52">
        <v>10</v>
      </c>
    </row>
    <row r="414" spans="1:31">
      <c r="B414" s="8" t="s">
        <v>156</v>
      </c>
      <c r="K414" s="4">
        <v>12.5</v>
      </c>
      <c r="L414">
        <v>12</v>
      </c>
      <c r="M414">
        <v>12.5</v>
      </c>
      <c r="N414">
        <v>12</v>
      </c>
      <c r="O414">
        <v>12.5</v>
      </c>
      <c r="P414">
        <v>12</v>
      </c>
    </row>
    <row r="415" spans="1:31">
      <c r="B415" s="8" t="s">
        <v>157</v>
      </c>
      <c r="K415" s="4">
        <v>7.5</v>
      </c>
      <c r="L415">
        <v>12</v>
      </c>
      <c r="M415">
        <v>7.5</v>
      </c>
      <c r="N415">
        <v>12</v>
      </c>
      <c r="O415">
        <v>7.5</v>
      </c>
      <c r="P415">
        <v>12</v>
      </c>
    </row>
    <row r="416" spans="1:31">
      <c r="B416" s="8" t="s">
        <v>13</v>
      </c>
      <c r="K416" s="4">
        <v>30</v>
      </c>
      <c r="L416">
        <v>5</v>
      </c>
      <c r="M416">
        <v>30</v>
      </c>
      <c r="N416">
        <v>6</v>
      </c>
    </row>
    <row r="417" spans="1:31">
      <c r="B417" s="8" t="s">
        <v>143</v>
      </c>
      <c r="K417" s="4">
        <v>40</v>
      </c>
      <c r="L417">
        <v>10</v>
      </c>
      <c r="M417">
        <v>40</v>
      </c>
      <c r="N417">
        <v>10</v>
      </c>
      <c r="O417">
        <v>42.5</v>
      </c>
      <c r="P417">
        <v>10</v>
      </c>
      <c r="Q417" s="10">
        <v>42.5</v>
      </c>
      <c r="R417" s="52">
        <v>10</v>
      </c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Q420" s="114"/>
      <c r="AA420" s="114"/>
      <c r="AD420" s="114"/>
      <c r="AE420" s="114"/>
    </row>
    <row r="421" spans="1:31">
      <c r="A421" s="5">
        <v>42347</v>
      </c>
      <c r="B421" s="8" t="s">
        <v>23</v>
      </c>
      <c r="K421" s="4">
        <v>60</v>
      </c>
      <c r="L421">
        <v>10</v>
      </c>
      <c r="M421">
        <v>100</v>
      </c>
      <c r="N421">
        <v>10</v>
      </c>
      <c r="O421">
        <v>140</v>
      </c>
      <c r="P421">
        <v>5</v>
      </c>
      <c r="Q421" s="10">
        <v>160</v>
      </c>
      <c r="R421" s="52">
        <v>3</v>
      </c>
    </row>
    <row r="422" spans="1:31">
      <c r="B422" s="8" t="s">
        <v>46</v>
      </c>
      <c r="K422" s="59">
        <v>1.3888888888888888E-2</v>
      </c>
      <c r="L422" t="s">
        <v>53</v>
      </c>
    </row>
    <row r="423" spans="1:31">
      <c r="B423" s="8" t="s">
        <v>143</v>
      </c>
      <c r="K423" s="4">
        <v>42.5</v>
      </c>
      <c r="L423">
        <v>10</v>
      </c>
      <c r="M423">
        <v>45</v>
      </c>
      <c r="N423">
        <v>10</v>
      </c>
      <c r="O423">
        <v>45</v>
      </c>
      <c r="P423">
        <v>10</v>
      </c>
      <c r="Q423" s="10">
        <v>45</v>
      </c>
      <c r="R423" s="52">
        <v>10</v>
      </c>
    </row>
    <row r="424" spans="1:31">
      <c r="B424" s="8" t="s">
        <v>102</v>
      </c>
      <c r="L424">
        <v>10</v>
      </c>
      <c r="N424">
        <v>14</v>
      </c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Q429" s="114"/>
      <c r="AA429" s="114"/>
      <c r="AD429" s="114"/>
      <c r="AE429" s="114"/>
    </row>
    <row r="430" spans="1:31">
      <c r="A430" s="5">
        <v>42375</v>
      </c>
      <c r="B430" s="8" t="s">
        <v>24</v>
      </c>
      <c r="K430" s="4">
        <v>60</v>
      </c>
      <c r="L430">
        <v>10</v>
      </c>
      <c r="M430">
        <v>80</v>
      </c>
      <c r="N430">
        <v>10</v>
      </c>
      <c r="O430">
        <v>90</v>
      </c>
      <c r="P430">
        <v>7</v>
      </c>
      <c r="Q430" s="10">
        <v>100</v>
      </c>
      <c r="R430" s="52">
        <v>3</v>
      </c>
      <c r="S430" s="52">
        <v>100</v>
      </c>
      <c r="T430" s="52">
        <v>3</v>
      </c>
      <c r="V430" t="s">
        <v>159</v>
      </c>
    </row>
    <row r="431" spans="1:31">
      <c r="B431" s="8" t="s">
        <v>86</v>
      </c>
      <c r="K431" s="4">
        <v>24</v>
      </c>
      <c r="L431">
        <v>10</v>
      </c>
      <c r="M431">
        <v>28</v>
      </c>
      <c r="N431">
        <v>7</v>
      </c>
      <c r="O431">
        <v>28</v>
      </c>
      <c r="P431">
        <v>6</v>
      </c>
      <c r="Q431" s="10">
        <v>28</v>
      </c>
      <c r="R431" s="52">
        <v>5</v>
      </c>
      <c r="V431" t="s">
        <v>160</v>
      </c>
    </row>
    <row r="432" spans="1:31">
      <c r="B432" s="8" t="s">
        <v>158</v>
      </c>
      <c r="K432" s="4">
        <v>20</v>
      </c>
      <c r="L432">
        <v>12</v>
      </c>
      <c r="M432">
        <v>20</v>
      </c>
      <c r="N432">
        <v>10</v>
      </c>
      <c r="O432">
        <v>30</v>
      </c>
      <c r="P432">
        <v>8</v>
      </c>
      <c r="Q432" s="10">
        <v>30</v>
      </c>
      <c r="R432" s="52">
        <v>8</v>
      </c>
      <c r="V432" t="s">
        <v>15</v>
      </c>
    </row>
    <row r="433" spans="1:31">
      <c r="V433" t="s">
        <v>161</v>
      </c>
    </row>
    <row r="434" spans="1:31">
      <c r="V434" t="s">
        <v>162</v>
      </c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Q438" s="114"/>
      <c r="AA438" s="114"/>
      <c r="AD438" s="114"/>
      <c r="AE438" s="114"/>
    </row>
    <row r="439" spans="1:31">
      <c r="A439" s="5">
        <v>42382</v>
      </c>
      <c r="B439" s="8" t="s">
        <v>150</v>
      </c>
      <c r="K439" s="4">
        <v>36</v>
      </c>
      <c r="L439">
        <v>10</v>
      </c>
      <c r="M439">
        <v>40</v>
      </c>
      <c r="N439">
        <v>10</v>
      </c>
      <c r="O439">
        <v>40</v>
      </c>
      <c r="P439">
        <v>8</v>
      </c>
      <c r="Q439" s="10">
        <v>40</v>
      </c>
      <c r="R439" s="52">
        <v>10</v>
      </c>
      <c r="S439" s="52">
        <v>40</v>
      </c>
      <c r="T439" s="52">
        <v>6</v>
      </c>
    </row>
    <row r="440" spans="1:31">
      <c r="B440" s="8" t="s">
        <v>18</v>
      </c>
      <c r="K440" s="4">
        <v>40</v>
      </c>
      <c r="L440">
        <v>10</v>
      </c>
      <c r="M440">
        <v>50</v>
      </c>
      <c r="N440">
        <v>4</v>
      </c>
      <c r="O440">
        <v>50</v>
      </c>
      <c r="P440">
        <v>5</v>
      </c>
      <c r="Q440" s="10">
        <v>50</v>
      </c>
      <c r="R440" s="52">
        <v>6</v>
      </c>
      <c r="S440" s="52">
        <v>50</v>
      </c>
      <c r="T440" s="52">
        <v>6</v>
      </c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Q447" s="114"/>
      <c r="AA447" s="114"/>
      <c r="AD447" s="114"/>
      <c r="AE447" s="114"/>
    </row>
    <row r="448" spans="1:31">
      <c r="A448" s="5">
        <v>42389</v>
      </c>
      <c r="B448" s="8" t="s">
        <v>46</v>
      </c>
      <c r="K448" s="59">
        <v>1.7361111111111112E-2</v>
      </c>
      <c r="L448" t="s">
        <v>151</v>
      </c>
    </row>
    <row r="449" spans="1:31">
      <c r="B449" s="8" t="s">
        <v>18</v>
      </c>
      <c r="K449" s="4">
        <v>45</v>
      </c>
      <c r="L449">
        <v>6</v>
      </c>
      <c r="M449">
        <v>45</v>
      </c>
      <c r="N449">
        <v>9</v>
      </c>
      <c r="O449">
        <v>45</v>
      </c>
      <c r="P449">
        <v>6</v>
      </c>
      <c r="Q449" s="10">
        <v>45</v>
      </c>
      <c r="R449" s="52">
        <v>6</v>
      </c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Q456" s="114"/>
      <c r="AA456" s="114"/>
      <c r="AD456" s="114"/>
      <c r="AE456" s="114"/>
    </row>
    <row r="457" spans="1:31">
      <c r="A457" s="5">
        <v>42396</v>
      </c>
      <c r="B457" s="8" t="s">
        <v>163</v>
      </c>
      <c r="K457" s="59">
        <v>2.7777777777777779E-3</v>
      </c>
      <c r="L457">
        <v>2</v>
      </c>
    </row>
    <row r="458" spans="1:31">
      <c r="B458" s="8" t="s">
        <v>164</v>
      </c>
      <c r="K458" s="59">
        <v>2.5462962962962961E-3</v>
      </c>
    </row>
    <row r="459" spans="1:31">
      <c r="B459" s="8" t="s">
        <v>86</v>
      </c>
      <c r="K459" s="4">
        <v>22</v>
      </c>
      <c r="L459">
        <v>10</v>
      </c>
      <c r="M459">
        <v>26</v>
      </c>
      <c r="N459">
        <v>5</v>
      </c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Q465" s="114"/>
      <c r="AA465" s="114"/>
      <c r="AD465" s="114"/>
      <c r="AE465" s="114"/>
    </row>
    <row r="466" spans="1:31">
      <c r="A466" s="5">
        <v>42410</v>
      </c>
      <c r="B466" s="8" t="s">
        <v>46</v>
      </c>
      <c r="K466" s="59">
        <v>2.0833333333333332E-2</v>
      </c>
      <c r="L466" t="s">
        <v>151</v>
      </c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Q474" s="114"/>
      <c r="AA474" s="114"/>
      <c r="AD474" s="114"/>
      <c r="AE474" s="114"/>
    </row>
    <row r="475" spans="1:31">
      <c r="A475" s="5">
        <v>42417</v>
      </c>
      <c r="B475" s="8" t="s">
        <v>24</v>
      </c>
      <c r="K475" s="4">
        <v>90</v>
      </c>
      <c r="L475">
        <v>3</v>
      </c>
      <c r="M475">
        <v>90</v>
      </c>
      <c r="N475">
        <v>3</v>
      </c>
      <c r="O475">
        <v>90</v>
      </c>
      <c r="P475">
        <v>2</v>
      </c>
      <c r="Q475" s="10">
        <v>90</v>
      </c>
      <c r="R475" s="52">
        <v>2</v>
      </c>
    </row>
    <row r="476" spans="1:31">
      <c r="B476" s="8" t="s">
        <v>152</v>
      </c>
      <c r="K476" s="4">
        <v>32</v>
      </c>
      <c r="L476">
        <v>9</v>
      </c>
      <c r="M476">
        <v>32</v>
      </c>
      <c r="N476">
        <v>9</v>
      </c>
      <c r="O476">
        <v>32</v>
      </c>
      <c r="P476">
        <v>7</v>
      </c>
      <c r="Q476" s="10">
        <v>32</v>
      </c>
      <c r="R476" s="52">
        <v>7</v>
      </c>
    </row>
    <row r="477" spans="1:31">
      <c r="B477" s="8" t="s">
        <v>86</v>
      </c>
      <c r="K477" s="4">
        <v>24</v>
      </c>
      <c r="L477">
        <v>6</v>
      </c>
      <c r="M477">
        <v>24</v>
      </c>
      <c r="N477">
        <v>7</v>
      </c>
      <c r="O477">
        <v>24</v>
      </c>
      <c r="P477">
        <v>8</v>
      </c>
      <c r="Q477" s="10">
        <v>24</v>
      </c>
      <c r="R477" s="52">
        <v>8</v>
      </c>
    </row>
    <row r="478" spans="1:31">
      <c r="B478" s="8" t="s">
        <v>18</v>
      </c>
      <c r="K478" s="4">
        <v>40</v>
      </c>
      <c r="L478">
        <v>7</v>
      </c>
      <c r="M478">
        <v>40</v>
      </c>
      <c r="N478">
        <v>10</v>
      </c>
      <c r="O478">
        <v>40</v>
      </c>
      <c r="P478">
        <v>7</v>
      </c>
      <c r="Q478" s="10">
        <v>40</v>
      </c>
      <c r="R478" s="52">
        <v>7</v>
      </c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Q483" s="114"/>
      <c r="AA483" s="114"/>
      <c r="AD483" s="114"/>
      <c r="AE483" s="114"/>
    </row>
    <row r="484" spans="1:31">
      <c r="A484" s="5">
        <v>42424</v>
      </c>
      <c r="B484" s="8" t="s">
        <v>12</v>
      </c>
      <c r="K484" s="4">
        <v>60</v>
      </c>
      <c r="L484">
        <v>10</v>
      </c>
      <c r="M484">
        <v>70</v>
      </c>
      <c r="N484">
        <v>6</v>
      </c>
      <c r="O484">
        <v>70</v>
      </c>
      <c r="P484">
        <v>7</v>
      </c>
      <c r="Q484" s="10">
        <v>70</v>
      </c>
      <c r="R484" s="52">
        <v>7</v>
      </c>
      <c r="S484" s="52">
        <v>70</v>
      </c>
      <c r="T484" s="52">
        <v>6</v>
      </c>
    </row>
    <row r="485" spans="1:31">
      <c r="B485" s="8" t="s">
        <v>23</v>
      </c>
      <c r="K485" s="4">
        <v>70</v>
      </c>
      <c r="L485">
        <v>10</v>
      </c>
      <c r="M485">
        <v>100</v>
      </c>
      <c r="N485">
        <v>6</v>
      </c>
      <c r="O485">
        <v>120</v>
      </c>
      <c r="P485">
        <v>6</v>
      </c>
      <c r="Q485" s="10">
        <v>140</v>
      </c>
      <c r="R485" s="52">
        <v>3</v>
      </c>
    </row>
    <row r="486" spans="1:31">
      <c r="B486" s="8" t="s">
        <v>46</v>
      </c>
      <c r="K486" s="59">
        <v>1.0416666666666666E-2</v>
      </c>
    </row>
    <row r="487" spans="1:31">
      <c r="B487" s="8" t="s">
        <v>135</v>
      </c>
      <c r="L487">
        <v>20</v>
      </c>
      <c r="N487">
        <v>20</v>
      </c>
      <c r="P487">
        <v>20</v>
      </c>
      <c r="R487">
        <v>15</v>
      </c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Q492" s="114"/>
      <c r="AA492" s="114"/>
      <c r="AD492" s="114"/>
      <c r="AE492" s="114"/>
    </row>
    <row r="493" spans="1:31">
      <c r="A493" s="5">
        <v>42431</v>
      </c>
      <c r="B493" s="8" t="s">
        <v>150</v>
      </c>
      <c r="K493" s="4">
        <v>34</v>
      </c>
      <c r="L493">
        <v>12</v>
      </c>
      <c r="M493">
        <v>38</v>
      </c>
      <c r="N493">
        <v>10</v>
      </c>
      <c r="O493">
        <v>40</v>
      </c>
      <c r="P493">
        <v>8</v>
      </c>
      <c r="Q493" s="10">
        <v>42</v>
      </c>
      <c r="R493" s="52">
        <v>5</v>
      </c>
      <c r="S493" s="52">
        <v>44</v>
      </c>
      <c r="T493" s="52">
        <v>2</v>
      </c>
    </row>
    <row r="494" spans="1:31">
      <c r="B494" s="8" t="s">
        <v>146</v>
      </c>
      <c r="K494" s="4">
        <v>28</v>
      </c>
      <c r="L494">
        <v>12</v>
      </c>
      <c r="M494">
        <v>32</v>
      </c>
      <c r="N494">
        <v>8</v>
      </c>
      <c r="O494">
        <v>32</v>
      </c>
      <c r="P494">
        <v>9</v>
      </c>
      <c r="Q494" s="10">
        <v>32</v>
      </c>
      <c r="R494" s="52">
        <v>7</v>
      </c>
    </row>
    <row r="495" spans="1:31">
      <c r="B495" s="8" t="s">
        <v>76</v>
      </c>
      <c r="L495">
        <v>10</v>
      </c>
      <c r="N495">
        <v>10</v>
      </c>
      <c r="P495">
        <v>10</v>
      </c>
      <c r="R495">
        <v>10</v>
      </c>
    </row>
    <row r="496" spans="1:31">
      <c r="B496" s="8" t="s">
        <v>156</v>
      </c>
      <c r="K496" s="4">
        <v>10</v>
      </c>
      <c r="L496">
        <v>10</v>
      </c>
      <c r="M496">
        <v>10</v>
      </c>
      <c r="N496">
        <v>10</v>
      </c>
      <c r="O496">
        <v>10</v>
      </c>
      <c r="P496">
        <v>10</v>
      </c>
    </row>
    <row r="497" spans="1:31">
      <c r="B497" s="8" t="s">
        <v>165</v>
      </c>
      <c r="K497" s="4">
        <v>10</v>
      </c>
      <c r="L497">
        <v>10</v>
      </c>
      <c r="M497">
        <v>10</v>
      </c>
      <c r="N497">
        <v>10</v>
      </c>
      <c r="O497">
        <v>10</v>
      </c>
      <c r="P497">
        <v>10</v>
      </c>
    </row>
    <row r="498" spans="1:31">
      <c r="B498" s="8" t="s">
        <v>22</v>
      </c>
      <c r="L498">
        <v>10</v>
      </c>
      <c r="N498">
        <v>10</v>
      </c>
      <c r="P498">
        <v>10</v>
      </c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Q501" s="114"/>
      <c r="AA501" s="114"/>
      <c r="AD501" s="114"/>
      <c r="AE501" s="114"/>
    </row>
    <row r="502" spans="1:31">
      <c r="A502" s="5">
        <v>42438</v>
      </c>
      <c r="B502" s="8" t="s">
        <v>150</v>
      </c>
      <c r="K502" s="4">
        <v>40</v>
      </c>
      <c r="L502">
        <v>8</v>
      </c>
      <c r="M502">
        <v>42</v>
      </c>
      <c r="N502">
        <v>6</v>
      </c>
      <c r="O502">
        <v>44</v>
      </c>
      <c r="P502">
        <v>5</v>
      </c>
      <c r="Q502" s="10">
        <v>44</v>
      </c>
      <c r="R502" s="52">
        <v>4</v>
      </c>
      <c r="S502" s="52">
        <v>42</v>
      </c>
      <c r="T502" s="52">
        <v>5</v>
      </c>
    </row>
    <row r="503" spans="1:31">
      <c r="B503" s="8" t="s">
        <v>103</v>
      </c>
      <c r="K503" s="4">
        <v>60</v>
      </c>
      <c r="L503">
        <v>10</v>
      </c>
      <c r="M503">
        <v>60</v>
      </c>
      <c r="N503">
        <v>8</v>
      </c>
      <c r="O503">
        <v>60</v>
      </c>
      <c r="P503">
        <v>5</v>
      </c>
    </row>
    <row r="504" spans="1:31">
      <c r="B504" s="8" t="s">
        <v>46</v>
      </c>
      <c r="K504" s="59">
        <v>1.0416666666666666E-2</v>
      </c>
      <c r="L504" t="s">
        <v>151</v>
      </c>
    </row>
    <row r="505" spans="1:31">
      <c r="B505" s="8" t="s">
        <v>76</v>
      </c>
      <c r="L505">
        <v>5</v>
      </c>
      <c r="N505">
        <v>10</v>
      </c>
      <c r="P505">
        <v>50</v>
      </c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Q510" s="114"/>
      <c r="AA510" s="114"/>
      <c r="AD510" s="114"/>
      <c r="AE510" s="114"/>
    </row>
    <row r="511" spans="1:31">
      <c r="A511" s="5">
        <v>42445</v>
      </c>
      <c r="B511" s="8" t="s">
        <v>150</v>
      </c>
      <c r="K511" s="4">
        <v>42</v>
      </c>
      <c r="L511">
        <v>6</v>
      </c>
      <c r="M511">
        <v>44</v>
      </c>
      <c r="N511">
        <v>5</v>
      </c>
      <c r="O511">
        <v>46</v>
      </c>
      <c r="P511">
        <v>2</v>
      </c>
      <c r="Q511" s="10">
        <v>46</v>
      </c>
      <c r="R511" s="52">
        <v>2</v>
      </c>
      <c r="S511" s="52">
        <v>46</v>
      </c>
      <c r="T511" s="52">
        <v>5</v>
      </c>
    </row>
    <row r="512" spans="1:31">
      <c r="B512" s="8" t="s">
        <v>18</v>
      </c>
      <c r="K512" s="4">
        <v>50</v>
      </c>
      <c r="L512">
        <v>4</v>
      </c>
      <c r="M512">
        <v>50</v>
      </c>
      <c r="N512">
        <v>5</v>
      </c>
      <c r="O512">
        <v>50</v>
      </c>
      <c r="P512">
        <v>5</v>
      </c>
      <c r="Q512" s="10">
        <v>50</v>
      </c>
      <c r="R512" s="52">
        <v>5</v>
      </c>
      <c r="S512" s="52">
        <v>50</v>
      </c>
      <c r="T512" s="52">
        <v>4</v>
      </c>
    </row>
    <row r="513" spans="1:31">
      <c r="B513" s="8" t="s">
        <v>23</v>
      </c>
      <c r="K513" s="4">
        <v>90</v>
      </c>
      <c r="L513">
        <v>10</v>
      </c>
      <c r="M513">
        <v>90</v>
      </c>
      <c r="N513">
        <v>10</v>
      </c>
      <c r="O513">
        <v>90</v>
      </c>
      <c r="P513">
        <v>10</v>
      </c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Q519" s="114"/>
      <c r="AA519" s="114"/>
      <c r="AD519" s="114"/>
      <c r="AE519" s="114"/>
    </row>
    <row r="520" spans="1:31">
      <c r="A520" s="5">
        <v>42452</v>
      </c>
      <c r="B520" s="8" t="s">
        <v>23</v>
      </c>
      <c r="K520" s="4">
        <v>60</v>
      </c>
      <c r="L520">
        <v>12</v>
      </c>
      <c r="M520">
        <v>100</v>
      </c>
      <c r="N520">
        <v>5</v>
      </c>
      <c r="O520">
        <v>140</v>
      </c>
      <c r="P520">
        <v>3</v>
      </c>
      <c r="Q520" s="10">
        <v>160</v>
      </c>
      <c r="R520" s="52">
        <v>3</v>
      </c>
      <c r="V520" t="s">
        <v>167</v>
      </c>
    </row>
    <row r="521" spans="1:31">
      <c r="B521" s="8" t="s">
        <v>15</v>
      </c>
      <c r="K521" s="4">
        <v>40</v>
      </c>
      <c r="L521">
        <v>10</v>
      </c>
      <c r="M521">
        <v>50</v>
      </c>
      <c r="N521">
        <v>7</v>
      </c>
      <c r="O521">
        <v>50</v>
      </c>
      <c r="P521">
        <v>6</v>
      </c>
      <c r="Q521" s="10">
        <v>50</v>
      </c>
      <c r="R521" s="52">
        <v>5</v>
      </c>
    </row>
    <row r="522" spans="1:31">
      <c r="B522" s="8" t="s">
        <v>127</v>
      </c>
      <c r="K522" s="4">
        <v>50</v>
      </c>
      <c r="L522">
        <v>12</v>
      </c>
      <c r="M522">
        <v>70</v>
      </c>
      <c r="N522">
        <v>10</v>
      </c>
      <c r="O522">
        <v>80</v>
      </c>
      <c r="P522">
        <v>10</v>
      </c>
      <c r="Q522" s="10">
        <v>80</v>
      </c>
      <c r="R522" s="52">
        <v>10</v>
      </c>
      <c r="S522" s="52">
        <v>80</v>
      </c>
      <c r="T522" s="52">
        <v>10</v>
      </c>
    </row>
    <row r="523" spans="1:31">
      <c r="B523" s="8" t="s">
        <v>166</v>
      </c>
      <c r="L523">
        <v>10</v>
      </c>
      <c r="N523">
        <v>10</v>
      </c>
      <c r="P523">
        <v>10</v>
      </c>
      <c r="R523" s="52">
        <v>10</v>
      </c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Q528" s="114"/>
      <c r="AA528" s="114"/>
      <c r="AD528" s="114"/>
      <c r="AE528" s="114"/>
    </row>
  </sheetData>
  <mergeCells count="9">
    <mergeCell ref="O7:P7"/>
    <mergeCell ref="Q7:R7"/>
    <mergeCell ref="S7:T7"/>
    <mergeCell ref="L1:N2"/>
    <mergeCell ref="K1:K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AW355"/>
  <sheetViews>
    <sheetView workbookViewId="0">
      <pane xSplit="2" ySplit="7" topLeftCell="S11" activePane="bottomRight" state="frozen"/>
      <selection activeCell="Q459" sqref="Q459"/>
      <selection pane="topRight" activeCell="Q459" sqref="Q459"/>
      <selection pane="bottomLeft" activeCell="Q459" sqref="Q459"/>
      <selection pane="bottomRight" activeCell="S189" sqref="S189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42003</v>
      </c>
      <c r="K2" s="141">
        <f>U8</f>
        <v>0</v>
      </c>
      <c r="L2" s="39"/>
      <c r="M2" s="142">
        <f>V8</f>
        <v>0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MAX(A8:A827)</f>
        <v>42452</v>
      </c>
      <c r="K3" s="12">
        <f>VLOOKUP(MAX(A8:A827),A8:AF827,21,TRUE)</f>
        <v>0</v>
      </c>
      <c r="L3" s="39"/>
      <c r="M3" s="2">
        <f>VLOOKUP(MAX(A8:A827),A8:AG827,22,TRUE)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'Gareth-SESSION'!A9</f>
        <v>42003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 t="e">
        <f>MAX(I9:I13)</f>
        <v>#N/A</v>
      </c>
      <c r="J8" s="132" t="e">
        <f t="array" ref="J8">MAX(IF(I9:I13=I8,J9:J13))</f>
        <v>#N/A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51" t="e">
        <f>IF($A$8='Gareth-SESSION'!$A$9,INDEX('Gareth-SESSION'!$K$9:$T$41, MATCH("*1k Row*",'Gareth-SESSION'!$B$9:$B$15,0), MATCH("*1st*",'Gareth-SESSION'!$K$7:$T$7,0)),"")</f>
        <v>#N/A</v>
      </c>
      <c r="P8" s="151" t="e">
        <f>IF($A$8='Gareth-SESSION'!$A$9,INDEX('Gareth-SESSION'!$K$9:$T$41, MATCH("*HIIT*",'Gareth-SESSION'!$B$9:$B$15,0), MATCH("*1st*",'Gareth-SESSION'!$K$7:$T$7,0)),"")</f>
        <v>#N/A</v>
      </c>
      <c r="Q8" s="10" t="e">
        <f>INDEX('Gareth-SESSION'!$L$9:$U$41, MATCH("*HIIT*",'Gareth-SESSION'!$B$9:$B$15,0), MATCH("*1st*",'Gareth-SESSION'!$K$7:$T$7,0))</f>
        <v>#N/A</v>
      </c>
      <c r="R8" s="10">
        <f>'Gareth-SESSION'!U9</f>
        <v>0</v>
      </c>
      <c r="U8" s="8">
        <f>'Gareth-SESSION'!A10</f>
        <v>0</v>
      </c>
      <c r="V8" s="8">
        <f>'Gareth-SESSION'!A11</f>
        <v>0</v>
      </c>
      <c r="AM8" s="51"/>
    </row>
    <row r="9" spans="1:40">
      <c r="B9" t="s">
        <v>3</v>
      </c>
      <c r="C9" s="132" t="e">
        <f>IF($A8='Gareth-SESSION'!$A9,INDEX('Gareth-SESSION'!$K9:$T41, MATCH("*Squat*",'Gareth-SESSION'!$B$9:$B$15,0), MATCH("*1st*",'Gareth-SESSION'!$K$7:$T$7,0)),"")</f>
        <v>#N/A</v>
      </c>
      <c r="D9" s="50" t="e">
        <f>INDEX('Gareth-SESSION'!$L$9:$U$41, MATCH("*Squat*",'Gareth-SESSION'!$B$9:$B$15,0), MATCH("*1st*",'Gareth-SESSION'!$K$7:$T$7,0))</f>
        <v>#N/A</v>
      </c>
      <c r="E9" s="112" t="e">
        <f>IF($A$8='Gareth-SESSION'!$A$9,INDEX('Gareth-SESSION'!$K$9:$T$41, MATCH("*Deadlift*",'Gareth-SESSION'!$B$9:$B$15,0), MATCH("*1st*",'Gareth-SESSION'!$K$7:$T$7,0)),"")</f>
        <v>#N/A</v>
      </c>
      <c r="F9" s="112" t="e">
        <f>INDEX('Gareth-SESSION'!$L$9:$U$41, MATCH("*Deadlift*",'Gareth-SESSION'!$B$9:$B$15,0), MATCH("*1st*",'Gareth-SESSION'!$K$7:$T$7,0))</f>
        <v>#N/A</v>
      </c>
      <c r="G9" s="112" t="e">
        <f>IF($A$8='Gareth-SESSION'!$A$9,INDEX('Gareth-SESSION'!$K$9:$T$41, MATCH("*Bench Press*",'Gareth-SESSION'!$B$9:$B$15,0), MATCH("*1st*",'Gareth-SESSION'!$K$7:$T$7,0)),"")</f>
        <v>#N/A</v>
      </c>
      <c r="H9" s="112" t="e">
        <f>INDEX('Gareth-SESSION'!$L$9:$U$41, MATCH("*Bench Press*",'Gareth-SESSION'!$B$9:$B$15,0), MATCH("*1st*",'Gareth-SESSION'!$K$7:$T$7,0))</f>
        <v>#N/A</v>
      </c>
      <c r="I9" s="118" t="e">
        <f>IF($A$8='Gareth-SESSION'!$A$9,INDEX('Gareth-SESSION'!$K$9:$T$41, MATCH("*Military*",'Gareth-SESSION'!$B$9:$B$15,0), MATCH("*1st*",'Gareth-SESSION'!$K$7:$T$7,0)),"")</f>
        <v>#N/A</v>
      </c>
      <c r="J9" s="52" t="e">
        <f>INDEX('Gareth-SESSION'!$L$9:$U$41, MATCH("*Military*",'Gareth-SESSION'!$B$9:$B$15,0), MATCH("*1st*",'Gareth-SESSION'!$K$7:$T$7,0))</f>
        <v>#N/A</v>
      </c>
      <c r="K9" s="112" t="e">
        <f>IF($A$8='Gareth-SESSION'!$A$9,INDEX('Gareth-SESSION'!$K$9:$T$41, MATCH("*Clean *",'Gareth-SESSION'!$B$9:$B$15,0), MATCH("*1st*",'Gareth-SESSION'!$K$7:$T$7,0)),"")</f>
        <v>#N/A</v>
      </c>
      <c r="L9" s="112" t="e">
        <f>INDEX('Gareth-SESSION'!$L$9:$U$41, MATCH("*Clean *",'Gareth-SESSION'!$B$9:$B$15,0), MATCH("*1st*",'Gareth-SESSION'!$K$7:$T$7,0))</f>
        <v>#N/A</v>
      </c>
      <c r="M9" s="112" t="e">
        <f>IF($A$8='Gareth-SESSION'!$A$9,INDEX('Gareth-SESSION'!$K$9:$T$41, MATCH("*Lat Pulldown*",'Gareth-SESSION'!$B$9:$B$15,0), MATCH("*1st*",'Gareth-SESSION'!$K$7:$T$7,0)),"")</f>
        <v>#N/A</v>
      </c>
      <c r="N9" s="112" t="e">
        <f>INDEX('Gareth-SESSION'!$L$9:$U$41, MATCH("*Lat Pulldown*",'Gareth-SESSION'!$B$9:$B$15,0), MATCH("*1st*",'Gareth-SESSION'!$K$7:$T$7,0))</f>
        <v>#N/A</v>
      </c>
      <c r="O9" s="151"/>
      <c r="P9" s="151"/>
    </row>
    <row r="10" spans="1:40">
      <c r="B10" t="s">
        <v>4</v>
      </c>
      <c r="C10" s="132" t="e">
        <f>IF($A$8='Gareth-SESSION'!$A$9,INDEX('Gareth-SESSION'!$K$9:$T$41, MATCH("*Squat*",'Gareth-SESSION'!$B$9:$B$15,0), MATCH("*2ND*",'Gareth-SESSION'!$K$7:$T$7,0)),"")</f>
        <v>#N/A</v>
      </c>
      <c r="D10" s="50" t="e">
        <f>INDEX('Gareth-SESSION'!$L$9:$U$41, MATCH("*Squat*",'Gareth-SESSION'!$B$9:$B$15,0), MATCH("*2nd*",'Gareth-SESSION'!$K$7:$T$7,0))</f>
        <v>#N/A</v>
      </c>
      <c r="E10" s="112" t="e">
        <f>IF($A$8='Gareth-SESSION'!$A$9,INDEX('Gareth-SESSION'!$K$9:$T$41, MATCH("*Deadlift*",'Gareth-SESSION'!$B$9:$B$15,0), MATCH("*2ND*",'Gareth-SESSION'!$K$7:$T$7,0)),"")</f>
        <v>#N/A</v>
      </c>
      <c r="F10" s="112" t="e">
        <f>INDEX('Gareth-SESSION'!$L$9:$U$41, MATCH("*Deadlift*",'Gareth-SESSION'!$B$9:$B$15,0), MATCH("*2nd*",'Gareth-SESSION'!$K$7:$T$7,0))</f>
        <v>#N/A</v>
      </c>
      <c r="G10" s="112" t="e">
        <f>IF($A$8='Gareth-SESSION'!$A$9,INDEX('Gareth-SESSION'!$K$9:$T$41, MATCH("*Bench Press*",'Gareth-SESSION'!$B$9:$B$15,0), MATCH("*2ND*",'Gareth-SESSION'!$K$7:$T$7,0)),"")</f>
        <v>#N/A</v>
      </c>
      <c r="H10" s="112" t="e">
        <f>INDEX('Gareth-SESSION'!$L$9:$U$41, MATCH("*Bench Press*",'Gareth-SESSION'!$B$9:$B$15,0), MATCH("*2nd*",'Gareth-SESSION'!$K$7:$T$7,0))</f>
        <v>#N/A</v>
      </c>
      <c r="I10" s="118" t="e">
        <f>IF($A$8='Gareth-SESSION'!$A$9,INDEX('Gareth-SESSION'!$K$9:$T$41, MATCH("*Military*",'Gareth-SESSION'!$B$9:$B$15,0), MATCH("*2ND*",'Gareth-SESSION'!$K$7:$T$7,0)),"")</f>
        <v>#N/A</v>
      </c>
      <c r="J10" s="52" t="e">
        <f>INDEX('Gareth-SESSION'!$L$9:$U$41, MATCH("*Military*",'Gareth-SESSION'!$B$9:$B$15,0), MATCH("*2nd*",'Gareth-SESSION'!$K$7:$T$7,0))</f>
        <v>#N/A</v>
      </c>
      <c r="K10" s="112" t="e">
        <f>IF($A$8='Gareth-SESSION'!$A$9,INDEX('Gareth-SESSION'!$K$9:$T$41, MATCH("*Clean *",'Gareth-SESSION'!$B$9:$B$15,0), MATCH("*2ND*",'Gareth-SESSION'!$K$7:$T$7,0)),"")</f>
        <v>#N/A</v>
      </c>
      <c r="L10" s="112" t="e">
        <f>INDEX('Gareth-SESSION'!$L$9:$U$41, MATCH("*Clean *",'Gareth-SESSION'!$B$9:$B$15,0), MATCH("*2nd*",'Gareth-SESSION'!$K$7:$T$7,0))</f>
        <v>#N/A</v>
      </c>
      <c r="M10" s="112" t="e">
        <f>IF($A$8='Gareth-SESSION'!$A$9,INDEX('Gareth-SESSION'!$K$9:$T$41, MATCH("*Lat Pulldown*",'Gareth-SESSION'!$B$9:$B$15,0), MATCH("*2ND*",'Gareth-SESSION'!$K$7:$T$7,0)),"")</f>
        <v>#N/A</v>
      </c>
      <c r="N10" s="112" t="e">
        <f>INDEX('Gareth-SESSION'!$L$9:$U$41, MATCH("*Lat Pulldown*",'Gareth-SESSION'!$B$9:$B$15,0), MATCH("*2nd*",'Gareth-SESSION'!$K$7:$T$7,0))</f>
        <v>#N/A</v>
      </c>
      <c r="O10" s="151"/>
      <c r="P10" s="151"/>
    </row>
    <row r="11" spans="1:40">
      <c r="B11" t="s">
        <v>5</v>
      </c>
      <c r="C11" s="132" t="e">
        <f>IF($A$8='Gareth-SESSION'!$A$9,INDEX('Gareth-SESSION'!$K$9:$T$41, MATCH("*Squat*",'Gareth-SESSION'!$B$9:$B$15,0), MATCH("*3rd*",'Gareth-SESSION'!$K$7:$T$7,0)),"")</f>
        <v>#N/A</v>
      </c>
      <c r="D11" s="50" t="e">
        <f>INDEX('Gareth-SESSION'!$L$9:$U$41, MATCH("*Squat*",'Gareth-SESSION'!$B$9:$B$15,0), MATCH("*3rd*",'Gareth-SESSION'!$K$7:$T$7,0))</f>
        <v>#N/A</v>
      </c>
      <c r="E11" s="112" t="e">
        <f>IF($A$8='Gareth-SESSION'!$A$9,INDEX('Gareth-SESSION'!$K$9:$T$41, MATCH("*Deadlift*",'Gareth-SESSION'!$B$9:$B$15,0), MATCH("*3rd*",'Gareth-SESSION'!$K$7:$T$7,0)),"")</f>
        <v>#N/A</v>
      </c>
      <c r="F11" s="112" t="e">
        <f>INDEX('Gareth-SESSION'!$L$9:$U$41, MATCH("*Deadlift*",'Gareth-SESSION'!$B$9:$B$15,0), MATCH("*3rd*",'Gareth-SESSION'!$K$7:$T$7,0))</f>
        <v>#N/A</v>
      </c>
      <c r="G11" s="112" t="e">
        <f>IF($A$8='Gareth-SESSION'!$A$9,INDEX('Gareth-SESSION'!$K$9:$T$41, MATCH("*Bench Press*",'Gareth-SESSION'!$B$9:$B$15,0), MATCH("*3rd*",'Gareth-SESSION'!$K$7:$T$7,0)),"")</f>
        <v>#N/A</v>
      </c>
      <c r="H11" s="112" t="e">
        <f>INDEX('Gareth-SESSION'!$L$9:$U$41, MATCH("*Bench Press*",'Gareth-SESSION'!$B$9:$B$15,0), MATCH("*3rd*",'Gareth-SESSION'!$K$7:$T$7,0))</f>
        <v>#N/A</v>
      </c>
      <c r="I11" s="118" t="e">
        <f>IF($A$8='Gareth-SESSION'!$A$9,INDEX('Gareth-SESSION'!$K$9:$T$41, MATCH("*Military*",'Gareth-SESSION'!$B$9:$B$15,0), MATCH("*3rd*",'Gareth-SESSION'!$K$7:$T$7,0)),"")</f>
        <v>#N/A</v>
      </c>
      <c r="J11" s="52" t="e">
        <f>INDEX('Gareth-SESSION'!$L$9:$U$41, MATCH("*Military*",'Gareth-SESSION'!$B$9:$B$15,0), MATCH("*3rd*",'Gareth-SESSION'!$K$7:$T$7,0))</f>
        <v>#N/A</v>
      </c>
      <c r="K11" s="112" t="e">
        <f>IF($A$8='Gareth-SESSION'!$A$9,INDEX('Gareth-SESSION'!$K$9:$T$41, MATCH("*Clean *",'Gareth-SESSION'!$B$9:$B$15,0), MATCH("*3rd*",'Gareth-SESSION'!$K$7:$T$7,0)),"")</f>
        <v>#N/A</v>
      </c>
      <c r="L11" s="112" t="e">
        <f>INDEX('Gareth-SESSION'!$L$9:$U$41, MATCH("*Clean *",'Gareth-SESSION'!$B$9:$B$15,0), MATCH("*3rd*",'Gareth-SESSION'!$K$7:$T$7,0))</f>
        <v>#N/A</v>
      </c>
      <c r="M11" s="112" t="e">
        <f>IF($A$8='Gareth-SESSION'!$A$9,INDEX('Gareth-SESSION'!$K$9:$T$41, MATCH("*Lat Pulldown*",'Gareth-SESSION'!$B$9:$B$15,0), MATCH("*3rd*",'Gareth-SESSION'!$K$7:$T$7,0)),"")</f>
        <v>#N/A</v>
      </c>
      <c r="N11" s="112" t="e">
        <f>INDEX('Gareth-SESSION'!$L$9:$U$41, MATCH("*Lat Pulldown*",'Gareth-SESSION'!$B$9:$B$15,0), MATCH("*3rd*",'Gareth-SESSION'!$K$7:$T$7,0))</f>
        <v>#N/A</v>
      </c>
      <c r="O11" s="151"/>
      <c r="P11" s="151"/>
    </row>
    <row r="12" spans="1:40">
      <c r="B12" t="s">
        <v>6</v>
      </c>
      <c r="C12" s="132" t="e">
        <f>IF($A$8='Gareth-SESSION'!$A$9,INDEX('Gareth-SESSION'!$K$9:$T$41, MATCH("*Squat*",'Gareth-SESSION'!$B$9:$B$15,0), MATCH("*4th*",'Gareth-SESSION'!$K$7:$T$7,0)),"")</f>
        <v>#N/A</v>
      </c>
      <c r="D12" s="50" t="e">
        <f>INDEX('Gareth-SESSION'!$L$9:$U$41, MATCH("*Squat*",'Gareth-SESSION'!$B$9:$B$15,0), MATCH("*4th*",'Gareth-SESSION'!$K$7:$T$7,0))</f>
        <v>#N/A</v>
      </c>
      <c r="E12" s="112" t="e">
        <f>IF($A$8='Gareth-SESSION'!$A$9,INDEX('Gareth-SESSION'!$K$9:$T$41, MATCH("*Deadlift*",'Gareth-SESSION'!$B$9:$B$15,0), MATCH("*4th*",'Gareth-SESSION'!$K$7:$T$7,0)),"")</f>
        <v>#N/A</v>
      </c>
      <c r="F12" s="112" t="e">
        <f>INDEX('Gareth-SESSION'!$L$9:$U$41, MATCH("*Deadlift*",'Gareth-SESSION'!$B$9:$B$15,0), MATCH("*4th*",'Gareth-SESSION'!$K$7:$T$7,0))</f>
        <v>#N/A</v>
      </c>
      <c r="G12" s="112" t="e">
        <f>IF($A$8='Gareth-SESSION'!$A$9,INDEX('Gareth-SESSION'!$K$9:$T$41, MATCH("*Bench Press*",'Gareth-SESSION'!$B$9:$B$15,0), MATCH("*4th*",'Gareth-SESSION'!$K$7:$T$7,0)),"")</f>
        <v>#N/A</v>
      </c>
      <c r="H12" s="112" t="e">
        <f>INDEX('Gareth-SESSION'!$L$9:$U$41, MATCH("*Bench Press*",'Gareth-SESSION'!$B$9:$B$15,0), MATCH("*4th*",'Gareth-SESSION'!$K$7:$T$7,0))</f>
        <v>#N/A</v>
      </c>
      <c r="I12" s="118" t="e">
        <f>IF($A$8='Gareth-SESSION'!$A$9,INDEX('Gareth-SESSION'!$K$9:$T$41, MATCH("*Military*",'Gareth-SESSION'!$B$9:$B$15,0), MATCH("*4th*",'Gareth-SESSION'!$K$7:$T$7,0)),"")</f>
        <v>#N/A</v>
      </c>
      <c r="J12" s="52" t="e">
        <f>INDEX('Gareth-SESSION'!$L$9:$U$41, MATCH("*Military*",'Gareth-SESSION'!$B$9:$B$15,0), MATCH("*4th*",'Gareth-SESSION'!$K$7:$T$7,0))</f>
        <v>#N/A</v>
      </c>
      <c r="K12" s="112" t="e">
        <f>IF($A$8='Gareth-SESSION'!$A$9,INDEX('Gareth-SESSION'!$K$9:$T$41, MATCH("*Clean *",'Gareth-SESSION'!$B$9:$B$15,0), MATCH("*4th*",'Gareth-SESSION'!$K$7:$T$7,0)),"")</f>
        <v>#N/A</v>
      </c>
      <c r="L12" s="112" t="e">
        <f>INDEX('Gareth-SESSION'!$L$9:$U$41, MATCH("*Clean *",'Gareth-SESSION'!$B$9:$B$15,0), MATCH("*4th*",'Gareth-SESSION'!$K$7:$T$7,0))</f>
        <v>#N/A</v>
      </c>
      <c r="M12" s="112" t="e">
        <f>IF($A$8='Gareth-SESSION'!$A$9,INDEX('Gareth-SESSION'!$K$9:$T$41, MATCH("*Lat Pulldown*",'Gareth-SESSION'!$B$9:$B$15,0), MATCH("*4th*",'Gareth-SESSION'!$K$7:$T$7,0)),"")</f>
        <v>#N/A</v>
      </c>
      <c r="N12" s="112" t="e">
        <f>INDEX('Gareth-SESSION'!$L$9:$U$41, MATCH("*Lat Pulldown*",'Gareth-SESSION'!$B$9:$B$15,0), MATCH("*4th*",'Gareth-SESSION'!$K$7:$T$7,0))</f>
        <v>#N/A</v>
      </c>
      <c r="O12" s="151"/>
      <c r="P12" s="151"/>
    </row>
    <row r="13" spans="1:40">
      <c r="B13" t="s">
        <v>7</v>
      </c>
      <c r="C13" s="132" t="e">
        <f>IF($A$8='Gareth-SESSION'!$A$9,INDEX('Gareth-SESSION'!$K$9:$T$41, MATCH("*Squat*",'Gareth-SESSION'!$B$9:$B$15,0), MATCH("*5th*",'Gareth-SESSION'!$K$7:$T$7,0)),"")</f>
        <v>#N/A</v>
      </c>
      <c r="D13" s="50" t="e">
        <f>INDEX('Gareth-SESSION'!$L$9:$U$41, MATCH("*Squat*",'Gareth-SESSION'!$B$9:$B$15,0), MATCH("*5th*",'Gareth-SESSION'!$K$7:$T$7,0))</f>
        <v>#N/A</v>
      </c>
      <c r="E13" s="112" t="e">
        <f>IF($A$8='Gareth-SESSION'!$A$9,INDEX('Gareth-SESSION'!$K$9:$T$41, MATCH("*Deadlift*",'Gareth-SESSION'!$B$9:$B$15,0), MATCH("*5th*",'Gareth-SESSION'!$K$7:$T$7,0)),"")</f>
        <v>#N/A</v>
      </c>
      <c r="F13" s="112" t="e">
        <f>INDEX('Gareth-SESSION'!$L$9:$U$41, MATCH("*Deadlift*",'Gareth-SESSION'!$B$9:$B$15,0), MATCH("*5th*",'Gareth-SESSION'!$K$7:$T$7,0))</f>
        <v>#N/A</v>
      </c>
      <c r="G13" s="112" t="e">
        <f>IF($A$8='Gareth-SESSION'!$A$9,INDEX('Gareth-SESSION'!$K$9:$T$41, MATCH("*Bench Press*",'Gareth-SESSION'!$B$9:$B$15,0), MATCH("*5th*",'Gareth-SESSION'!$K$7:$T$7,0)),"")</f>
        <v>#N/A</v>
      </c>
      <c r="H13" s="112" t="e">
        <f>INDEX('Gareth-SESSION'!$L$9:$U$41, MATCH("*Bench Press*",'Gareth-SESSION'!$B$9:$B$15,0), MATCH("*5th*",'Gareth-SESSION'!$K$7:$T$7,0))</f>
        <v>#N/A</v>
      </c>
      <c r="I13" s="118" t="e">
        <f>IF($A$8='Gareth-SESSION'!$A$9,INDEX('Gareth-SESSION'!$K$9:$T$41, MATCH("*Military*",'Gareth-SESSION'!$B$9:$B$15,0), MATCH("*5th*",'Gareth-SESSION'!$K$7:$T$7,0)),"")</f>
        <v>#N/A</v>
      </c>
      <c r="J13" s="52" t="e">
        <f>INDEX('Gareth-SESSION'!$L$9:$U$41, MATCH("*Military*",'Gareth-SESSION'!$B$9:$B$15,0), MATCH("*5th*",'Gareth-SESSION'!$K$7:$T$7,0))</f>
        <v>#N/A</v>
      </c>
      <c r="K13" s="112" t="e">
        <f>IF($A$8='Gareth-SESSION'!$A$9,INDEX('Gareth-SESSION'!$K$9:$T$41, MATCH("*Clean *",'Gareth-SESSION'!$B$9:$B$15,0), MATCH("*5th*",'Gareth-SESSION'!$K$7:$T$7,0)),"")</f>
        <v>#N/A</v>
      </c>
      <c r="L13" s="112" t="e">
        <f>INDEX('Gareth-SESSION'!$L$9:$U$41, MATCH("*Clean *",'Gareth-SESSION'!$B$9:$B$15,0), MATCH("*5th*",'Gareth-SESSION'!$K$7:$T$7,0))</f>
        <v>#N/A</v>
      </c>
      <c r="M13" s="112" t="e">
        <f>IF($A$8='Gareth-SESSION'!$A$9,INDEX('Gareth-SESSION'!$K$9:$T$41, MATCH("*Lat Pulldown*",'Gareth-SESSION'!$B$9:$B$15,0), MATCH("*5th*",'Gareth-SESSION'!$K$7:$T$7,0)),"")</f>
        <v>#N/A</v>
      </c>
      <c r="N13" s="112" t="e">
        <f>INDEX('Gareth-SESSION'!$L$9:$U$41, MATCH("*Lat Pulldown*",'Gareth-SESSION'!$B$9:$B$15,0), MATCH("*5th*",'Gareth-SESSION'!$K$7:$T$7,0))</f>
        <v>#N/A</v>
      </c>
      <c r="O13" s="174"/>
      <c r="P13" s="151"/>
    </row>
    <row r="14" spans="1:40">
      <c r="A14" s="129">
        <f>'Gareth-SESSION'!A17</f>
        <v>42011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>
        <f>MAX(E15:E19)</f>
        <v>120</v>
      </c>
      <c r="F14" s="140">
        <f t="array" ref="F14">MAX(IF(E15:E19=E14,F15:F19))</f>
        <v>0</v>
      </c>
      <c r="G14" s="134" t="e">
        <f>MAX(G15:G19)</f>
        <v>#N/A</v>
      </c>
      <c r="H14" s="140" t="e">
        <f t="array" ref="H14">MAX(IF(G15:G19=G14,H15:H19))</f>
        <v>#N/A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 t="e">
        <f>MAX(M15:M19)</f>
        <v>#N/A</v>
      </c>
      <c r="N14" s="140" t="e">
        <f t="array" ref="N14">MAX(IF(M15:M19=M14,N15:N19))</f>
        <v>#N/A</v>
      </c>
      <c r="O14" s="152" t="e">
        <f>IF($A$14='Gareth-SESSION'!$A$17,INDEX('Gareth-SESSION'!$K$17:$T$23, MATCH("*1k Row*",'Gareth-SESSION'!$B$9:$B$15,0), MATCH("*1st*",'Gareth-SESSION'!$K$7:$T$7,0)),"")</f>
        <v>#N/A</v>
      </c>
      <c r="P14" s="152">
        <f>IF($A$14='Gareth-SESSION'!$A$17,INDEX('Gareth-SESSION'!$K$17:$T$23, MATCH("*HIIT*",'Gareth-SESSION'!$B$17:$B$23,0), MATCH("*1st*",'Gareth-SESSION'!$K$7:$T$7,0)),"")</f>
        <v>9.0277777777777787E-3</v>
      </c>
      <c r="Q14" s="117" t="str">
        <f>INDEX('Gareth-SESSION'!$L$17:$U$23, MATCH("*HIIT*",'Gareth-SESSION'!$B$17:$B$23,0), MATCH("*1st*",'Gareth-SESSION'!$K$7:$T$7,0))</f>
        <v>45/15</v>
      </c>
      <c r="R14" s="117">
        <f>'Gareth-SESSION'!U17</f>
        <v>0</v>
      </c>
      <c r="S14" s="116"/>
      <c r="T14" s="116"/>
      <c r="U14" s="120">
        <f>IF('Gareth-SESSION'!A18&lt;&gt;"",'Gareth-SESSION'!A18,"")</f>
        <v>81.5</v>
      </c>
      <c r="V14" s="120">
        <f>IF('Gareth-SESSION'!A19&lt;&gt;"",'Gareth-SESSION'!A19,"")</f>
        <v>23</v>
      </c>
      <c r="W14" s="116"/>
      <c r="X14" s="116"/>
      <c r="Y14" s="116"/>
      <c r="Z14" s="116"/>
      <c r="AA14" s="116"/>
      <c r="AB14" s="116"/>
      <c r="AC14" s="116"/>
      <c r="AM14" s="51"/>
    </row>
    <row r="15" spans="1:40">
      <c r="B15" s="11" t="s">
        <v>3</v>
      </c>
      <c r="C15" s="132" t="e">
        <f>IF($A$14='Gareth-SESSION'!$A$17,INDEX('Gareth-SESSION'!$K$17:$T$23, MATCH("*Squat*",'Gareth-SESSION'!$B$17:$B$23,0), MATCH("*1st*",'Gareth-SESSION'!$K$7:$T$7,0)),"")</f>
        <v>#N/A</v>
      </c>
      <c r="D15" s="50" t="e">
        <f>INDEX('Gareth-SESSION'!$L$17:$U$23, MATCH("*Squat*",'Gareth-SESSION'!$B$17:$B$23,0), MATCH("*1ST*",'Gareth-SESSION'!$K$7:$T$7,0))</f>
        <v>#N/A</v>
      </c>
      <c r="E15" s="131">
        <f>IF($A$14='Gareth-SESSION'!$A$17,INDEX('Gareth-SESSION'!$K$17:$T$23, MATCH("*Deadlift*",'Gareth-SESSION'!$B$17:$B$23,0), MATCH("*1st*",'Gareth-SESSION'!$K$7:$T$7,0)),"")</f>
        <v>60</v>
      </c>
      <c r="F15" s="131">
        <f>INDEX('Gareth-SESSION'!$L$17:$U$23, MATCH("*Deadlift*",'Gareth-SESSION'!$B$17:$B$23,0), MATCH("*1st*",'Gareth-SESSION'!$K$7:$T$7,0))</f>
        <v>12</v>
      </c>
      <c r="G15" s="131" t="e">
        <f>IF($A$14='Gareth-SESSION'!$A$17,INDEX('Gareth-SESSION'!$K$17:$T$23, MATCH("*Bench Press*",'Gareth-SESSION'!$B$9:$B$15,0), MATCH("*1st*",'Gareth-SESSION'!$K$7:$T$7,0)),"")</f>
        <v>#N/A</v>
      </c>
      <c r="H15" s="131" t="e">
        <f>INDEX('Gareth-SESSION'!$L$17:$U$23, MATCH("*Bench Press*",'Gareth-SESSION'!$B$17:$B$23,0), MATCH("*1st*",'Gareth-SESSION'!$K$7:$T$7,0))</f>
        <v>#N/A</v>
      </c>
      <c r="I15" s="132" t="e">
        <f>IF($A$14='Gareth-SESSION'!$A$17,INDEX('Gareth-SESSION'!$K$17:$T$23, MATCH("*Military*",'Gareth-SESSION'!$B$9:$B$15,0), MATCH("*1st*",'Gareth-SESSION'!$K$7:$T$7,0)),"")</f>
        <v>#N/A</v>
      </c>
      <c r="J15" s="51" t="e">
        <f>INDEX('Gareth-SESSION'!$L$17:$U$23, MATCH("*Military*",'Gareth-SESSION'!$B$17:$B$23,0), MATCH("*1st*",'Gareth-SESSION'!$K$7:$T$7,0))</f>
        <v>#N/A</v>
      </c>
      <c r="K15" s="138" t="e">
        <f>IF($A$14='Gareth-SESSION'!$A$17,INDEX('Gareth-SESSION'!$K$17:$T$23, MATCH("*Clean *",'Gareth-SESSION'!$B$17:$B$23,0), MATCH("*1st*",'Gareth-SESSION'!$K$7:$T$7,0)),"")</f>
        <v>#N/A</v>
      </c>
      <c r="L15" s="51" t="e">
        <f>INDEX('Gareth-SESSION'!$L$17:$U$23, MATCH("*Clean *",'Gareth-SESSION'!$B$17:$B$23,0), MATCH("*1st*",'Gareth-SESSION'!$K$7:$T$7,0))</f>
        <v>#N/A</v>
      </c>
      <c r="M15" s="131" t="e">
        <f>IF($A$14='Gareth-SESSION'!$A$17,INDEX('Gareth-SESSION'!$K$17:$T$23, MATCH("*Lat Pulldown*",'Gareth-SESSION'!$B$17:$B$23,0), MATCH("*1st*",'Gareth-SESSION'!$K$7:$T$7,0)),"")</f>
        <v>#N/A</v>
      </c>
      <c r="N15" s="48" t="e">
        <f>INDEX('Gareth-SESSION'!$L$17:$U$23, MATCH("*Lat Pulldown*",'Gareth-SESSION'!$B$17:$B$23,0), MATCH("*1st*",'Gareth-SESSION'!$K$7:$T$7,0))</f>
        <v>#N/A</v>
      </c>
      <c r="O15" s="151"/>
      <c r="P15" s="151"/>
    </row>
    <row r="16" spans="1:40">
      <c r="B16" t="s">
        <v>4</v>
      </c>
      <c r="C16" s="132" t="e">
        <f>IF($A$14='Gareth-SESSION'!$A$17,INDEX('Gareth-SESSION'!$K$17:$T$23, MATCH("*Squat*",'Gareth-SESSION'!$B$17:$B$23,0), MATCH("*2ND*",'Gareth-SESSION'!$K$7:$T$7,0)),"")</f>
        <v>#N/A</v>
      </c>
      <c r="D16" s="50" t="e">
        <f>INDEX('Gareth-SESSION'!$L$17:$U$41, MATCH("*Squat*",'Gareth-SESSION'!$B$17:$B$23,0), MATCH("*2nd*",'Gareth-SESSION'!$K$7:$T$7,0))</f>
        <v>#N/A</v>
      </c>
      <c r="E16" s="131">
        <f>IF($A$14='Gareth-SESSION'!$A$17,INDEX('Gareth-SESSION'!$K$17:$T$23, MATCH("*Deadlift*",'Gareth-SESSION'!$B$17:$B$23,0), MATCH("*2ND*",'Gareth-SESSION'!$K$7:$T$7,0)),"")</f>
        <v>60</v>
      </c>
      <c r="F16" s="131">
        <f>INDEX('Gareth-SESSION'!$L$9:$U$41, MATCH("*Deadlift*",'Gareth-SESSION'!$B$17:$B$23,0), MATCH("*2nd*",'Gareth-SESSION'!$K$7:$T$7,0))</f>
        <v>0</v>
      </c>
      <c r="G16" s="131" t="e">
        <f>IF($A$14='Gareth-SESSION'!$A$17,INDEX('Gareth-SESSION'!$K$17:$T$23, MATCH("*Bench Press*",'Gareth-SESSION'!$B$17:$B$23,0), MATCH("*2ND*",'Gareth-SESSION'!$K$7:$T$7,0)),"")</f>
        <v>#N/A</v>
      </c>
      <c r="H16" s="131" t="e">
        <f>INDEX('Gareth-SESSION'!$L$9:$U$41, MATCH("*Bench Press*",'Gareth-SESSION'!$B$9:$B$15,0), MATCH("*2nd*",'Gareth-SESSION'!$K$7:$T$7,0))</f>
        <v>#N/A</v>
      </c>
      <c r="I16" s="132" t="e">
        <f>IF($A$14='Gareth-SESSION'!$A$17,INDEX('Gareth-SESSION'!$K$17:$T$23, MATCH("*Military*",'Gareth-SESSION'!$B$17:$B$23,0), MATCH("*2ND*",'Gareth-SESSION'!$K$7:$T$7,0)),"")</f>
        <v>#N/A</v>
      </c>
      <c r="J16" s="51" t="e">
        <f>INDEX('Gareth-SESSION'!$L$9:$U$41, MATCH("*Military*",'Gareth-SESSION'!$B$9:$B$15,0), MATCH("*2nd*",'Gareth-SESSION'!$K$7:$T$7,0))</f>
        <v>#N/A</v>
      </c>
      <c r="K16" s="138" t="e">
        <f>IF($A$14='Gareth-SESSION'!$A$17,INDEX('Gareth-SESSION'!$K$17:$T$23, MATCH("*Clean *",'Gareth-SESSION'!$B$17:$B$23,0), MATCH("*2ND*",'Gareth-SESSION'!$K$7:$T$7,0)),"")</f>
        <v>#N/A</v>
      </c>
      <c r="L16" s="51" t="e">
        <f>INDEX('Gareth-SESSION'!$L$9:$U$41, MATCH("*Clean *",'Gareth-SESSION'!$B$17:$B$23,0), MATCH("*2nd*",'Gareth-SESSION'!$K$7:$T$7,0))</f>
        <v>#N/A</v>
      </c>
      <c r="M16" s="131" t="e">
        <f>IF($A$14='Gareth-SESSION'!$A$17,INDEX('Gareth-SESSION'!$K$17:$T$23, MATCH("*Lat Pulldown*",'Gareth-SESSION'!$B$17:$B$23,0), MATCH("*2ND*",'Gareth-SESSION'!$K$7:$T$7,0)),"")</f>
        <v>#N/A</v>
      </c>
      <c r="N16" s="48" t="e">
        <f>INDEX('Gareth-SESSION'!$L$9:$U$41, MATCH("*Lat Pulldown*",'Gareth-SESSION'!$B$17:$B$23,0), MATCH("*2nd*",'Gareth-SESSION'!$K$7:$T$7,0))</f>
        <v>#N/A</v>
      </c>
      <c r="O16" s="151"/>
      <c r="P16" s="151"/>
    </row>
    <row r="17" spans="1:39">
      <c r="B17" t="s">
        <v>5</v>
      </c>
      <c r="C17" s="132" t="e">
        <f>IF($A$14='Gareth-SESSION'!$A$17,INDEX('Gareth-SESSION'!$K$17:$T$23, MATCH("*Squat*",'Gareth-SESSION'!$B$17:$B$23,0), MATCH("*3rd*",'Gareth-SESSION'!$K$7:$T$7,0)),"")</f>
        <v>#N/A</v>
      </c>
      <c r="D17" s="50" t="e">
        <f>INDEX('Gareth-SESSION'!$L$17:$U$41, MATCH("*Squat*",'Gareth-SESSION'!$B$17:$B$23,0), MATCH("*3rd*",'Gareth-SESSION'!$K$7:$T$7,0))</f>
        <v>#N/A</v>
      </c>
      <c r="E17" s="131">
        <f>IF($A$14='Gareth-SESSION'!$A$17,INDEX('Gareth-SESSION'!$K$17:$T$23, MATCH("*Deadlift*",'Gareth-SESSION'!$B$17:$B$23,0), MATCH("*3rd*",'Gareth-SESSION'!$K$7:$T$7,0)),"")</f>
        <v>80</v>
      </c>
      <c r="F17" s="131">
        <f>INDEX('Gareth-SESSION'!$L$9:$U$41, MATCH("*Deadlift*",'Gareth-SESSION'!$B$17:$B$23,0), MATCH("*3rd*",'Gareth-SESSION'!$K$7:$T$7,0))</f>
        <v>0</v>
      </c>
      <c r="G17" s="131" t="e">
        <f>IF($A$14='Gareth-SESSION'!$A$17,INDEX('Gareth-SESSION'!$K$17:$T$23, MATCH("*Bench Press*",'Gareth-SESSION'!$B$17:$B$23,0), MATCH("*3rd*",'Gareth-SESSION'!$K$7:$T$7,0)),"")</f>
        <v>#N/A</v>
      </c>
      <c r="H17" s="131" t="e">
        <f>INDEX('Gareth-SESSION'!$L$9:$U$41, MATCH("*Bench Press*",'Gareth-SESSION'!$B$9:$B$15,0), MATCH("*3rd*",'Gareth-SESSION'!$K$7:$T$7,0))</f>
        <v>#N/A</v>
      </c>
      <c r="I17" s="132" t="e">
        <f>IF($A$14='Gareth-SESSION'!$A$17,INDEX('Gareth-SESSION'!$K$17:$T$23, MATCH("*Military*",'Gareth-SESSION'!$B$17:$B$23,0), MATCH("*3rd*",'Gareth-SESSION'!$K$7:$T$7,0)),"")</f>
        <v>#N/A</v>
      </c>
      <c r="J17" s="51" t="e">
        <f>INDEX('Gareth-SESSION'!$L$9:$U$41, MATCH("*Military*",'Gareth-SESSION'!$B$9:$B$15,0), MATCH("*3rd*",'Gareth-SESSION'!$K$7:$T$7,0))</f>
        <v>#N/A</v>
      </c>
      <c r="K17" s="138" t="e">
        <f>IF($A$14='Gareth-SESSION'!$A$17,INDEX('Gareth-SESSION'!$K$17:$T$23, MATCH("*Clean *",'Gareth-SESSION'!$B$17:$B$23,0), MATCH("*3rd*",'Gareth-SESSION'!$K$7:$T$7,0)),"")</f>
        <v>#N/A</v>
      </c>
      <c r="L17" s="51" t="e">
        <f>INDEX('Gareth-SESSION'!$L$9:$U$41, MATCH("*Clean *",'Gareth-SESSION'!$B$17:$B$23,0), MATCH("*3rd*",'Gareth-SESSION'!$K$7:$T$7,0))</f>
        <v>#N/A</v>
      </c>
      <c r="M17" s="131" t="e">
        <f>IF($A$14='Gareth-SESSION'!$A$17,INDEX('Gareth-SESSION'!$K$17:$T$23, MATCH("*Lat Pulldown*",'Gareth-SESSION'!$B$17:$B$23,0), MATCH("*3rd*",'Gareth-SESSION'!$K$7:$T$7,0)),"")</f>
        <v>#N/A</v>
      </c>
      <c r="N17" s="48" t="e">
        <f>INDEX('Gareth-SESSION'!$L$9:$U$41, MATCH("*Lat Pulldown*",'Gareth-SESSION'!$B$17:$B$23,0), MATCH("*3rd*",'Gareth-SESSION'!$K$7:$T$7,0))</f>
        <v>#N/A</v>
      </c>
      <c r="O17" s="151"/>
      <c r="P17" s="151"/>
    </row>
    <row r="18" spans="1:39">
      <c r="B18" t="s">
        <v>6</v>
      </c>
      <c r="C18" s="132" t="e">
        <f>IF($A$14='Gareth-SESSION'!$A$17,INDEX('Gareth-SESSION'!$K$17:$T$23, MATCH("*Squat*",'Gareth-SESSION'!$B$17:$B$23,0), MATCH("*4th*",'Gareth-SESSION'!$K$7:$T$7,0)),"")</f>
        <v>#N/A</v>
      </c>
      <c r="D18" s="50" t="e">
        <f>INDEX('Gareth-SESSION'!$L$17:$U$41, MATCH("*Squat*",'Gareth-SESSION'!$B$17:$B$23,0), MATCH("*4th*",'Gareth-SESSION'!$K$7:$T$7,0))</f>
        <v>#N/A</v>
      </c>
      <c r="E18" s="131">
        <f>IF($A$14='Gareth-SESSION'!$A$17,INDEX('Gareth-SESSION'!$K$17:$T$23, MATCH("*Deadlift*",'Gareth-SESSION'!$B$17:$B$23,0), MATCH("*4th*",'Gareth-SESSION'!$K$7:$T$7,0)),"")</f>
        <v>100</v>
      </c>
      <c r="F18" s="131">
        <f>INDEX('Gareth-SESSION'!$L$9:$U$41, MATCH("*Deadlift*",'Gareth-SESSION'!$B$17:$B$23,0), MATCH("*4th*",'Gareth-SESSION'!$K$7:$T$7,0))</f>
        <v>0</v>
      </c>
      <c r="G18" s="131" t="e">
        <f>IF($A$14='Gareth-SESSION'!$A$17,INDEX('Gareth-SESSION'!$K$17:$T$23, MATCH("*Bench Press*",'Gareth-SESSION'!$B$17:$B$23,0), MATCH("*4th*",'Gareth-SESSION'!$K$7:$T$7,0)),"")</f>
        <v>#N/A</v>
      </c>
      <c r="H18" s="131" t="e">
        <f>INDEX('Gareth-SESSION'!$L$9:$U$41, MATCH("*Bench Press*",'Gareth-SESSION'!$B$9:$B$15,0), MATCH("*4th*",'Gareth-SESSION'!$K$7:$T$7,0))</f>
        <v>#N/A</v>
      </c>
      <c r="I18" s="132" t="e">
        <f>IF($A$14='Gareth-SESSION'!$A$17,INDEX('Gareth-SESSION'!$K$17:$T$23, MATCH("*Military*",'Gareth-SESSION'!$B$17:$B$23,0), MATCH("*4th*",'Gareth-SESSION'!$K$7:$T$7,0)),"")</f>
        <v>#N/A</v>
      </c>
      <c r="J18" s="51" t="e">
        <f>INDEX('Gareth-SESSION'!$L$9:$U$41, MATCH("*Military*",'Gareth-SESSION'!$B$9:$B$15,0), MATCH("*4th*",'Gareth-SESSION'!$K$7:$T$7,0))</f>
        <v>#N/A</v>
      </c>
      <c r="K18" s="138" t="e">
        <f>IF($A$14='Gareth-SESSION'!$A$17,INDEX('Gareth-SESSION'!$K$17:$T$23, MATCH("*Clean *",'Gareth-SESSION'!$B$17:$B$23,0), MATCH("*4th*",'Gareth-SESSION'!$K$7:$T$7,0)),"")</f>
        <v>#N/A</v>
      </c>
      <c r="L18" s="51" t="e">
        <f>INDEX('Gareth-SESSION'!$L$9:$U$41, MATCH("*Clean *",'Gareth-SESSION'!$B$17:$B$23,0), MATCH("*4th*",'Gareth-SESSION'!$K$7:$T$7,0))</f>
        <v>#N/A</v>
      </c>
      <c r="M18" s="131" t="e">
        <f>IF($A$14='Gareth-SESSION'!$A$17,INDEX('Gareth-SESSION'!$K$17:$T$23, MATCH("*Lat Pulldown*",'Gareth-SESSION'!$B$17:$B$23,0), MATCH("*4th*",'Gareth-SESSION'!$K$7:$T$7,0)),"")</f>
        <v>#N/A</v>
      </c>
      <c r="N18" s="48" t="e">
        <f>INDEX('Gareth-SESSION'!$L$9:$U$41, MATCH("*Lat Pulldown*",'Gareth-SESSION'!$B$17:$B$23,0), MATCH("*4th*",'Gareth-SESSION'!$K$7:$T$7,0))</f>
        <v>#N/A</v>
      </c>
      <c r="O18" s="151"/>
      <c r="P18" s="151"/>
    </row>
    <row r="19" spans="1:39">
      <c r="B19" t="s">
        <v>7</v>
      </c>
      <c r="C19" s="132" t="e">
        <f>IF($A$14='Gareth-SESSION'!$A$17,INDEX('Gareth-SESSION'!$K$17:$T$23, MATCH("*Squat*",'Gareth-SESSION'!$B$17:$B$23,0), MATCH("*5th*",'Gareth-SESSION'!$K$7:$T$7,0)),"")</f>
        <v>#N/A</v>
      </c>
      <c r="D19" s="50" t="e">
        <f>INDEX('Gareth-SESSION'!$L$17:$U$41, MATCH("*Squat*",'Gareth-SESSION'!$B$17:$B$23,0), MATCH("*5th*",'Gareth-SESSION'!K$7:$T$7,0))</f>
        <v>#N/A</v>
      </c>
      <c r="E19" s="131">
        <f>IF($A$14='Gareth-SESSION'!$A$17,INDEX('Gareth-SESSION'!$K$17:$T$23, MATCH("*Deadlift*",'Gareth-SESSION'!$B$17:$B$23,0), MATCH("*5th*",'Gareth-SESSION'!$K$7:$T$7,0)),"")</f>
        <v>120</v>
      </c>
      <c r="F19" s="131">
        <f>INDEX('Gareth-SESSION'!$L$9:$U$41, MATCH("*Deadlift*",'Gareth-SESSION'!$B$17:$B$23,0), MATCH("*5th*",'Gareth-SESSION'!$K$7:$T$7,0))</f>
        <v>0</v>
      </c>
      <c r="G19" s="131" t="e">
        <f>IF($A$14='Gareth-SESSION'!$A$17,INDEX('Gareth-SESSION'!$K$17:$T$23, MATCH("*Bench Press*",'Gareth-SESSION'!$B$17:$B$23,0), MATCH("*5th*",'Gareth-SESSION'!$K$7:$T$7,0)),"")</f>
        <v>#N/A</v>
      </c>
      <c r="H19" s="131" t="e">
        <f>INDEX('Gareth-SESSION'!$L$9:$U$41, MATCH("*Bench Press*",'Gareth-SESSION'!$B$9:$B$15,0), MATCH("*5th*",'Gareth-SESSION'!$K$7:$T$7,0))</f>
        <v>#N/A</v>
      </c>
      <c r="I19" s="132" t="e">
        <f>IF($A$14='Gareth-SESSION'!$A$17,INDEX('Gareth-SESSION'!$K$17:$T$23, MATCH("*Military*",'Gareth-SESSION'!$B$17:$B$23,0), MATCH("*5th*",'Gareth-SESSION'!$K$7:$T$7,0)),"")</f>
        <v>#N/A</v>
      </c>
      <c r="J19" s="51" t="e">
        <f>INDEX('Gareth-SESSION'!$L$9:$U$41, MATCH("*Military*",'Gareth-SESSION'!$B$9:$B$15,0), MATCH("*5th*",'Gareth-SESSION'!$K$7:$T$7,0))</f>
        <v>#N/A</v>
      </c>
      <c r="K19" s="138" t="e">
        <f>IF($A$14='Gareth-SESSION'!$A$17,INDEX('Gareth-SESSION'!$K$17:$T$23, MATCH("*Clean *",'Gareth-SESSION'!$B$17:$B$23,0), MATCH("*5th*",'Gareth-SESSION'!$K$7:$T$7,0)),"")</f>
        <v>#N/A</v>
      </c>
      <c r="L19" s="51" t="e">
        <f>INDEX('Gareth-SESSION'!$L$9:$U$41, MATCH("*Clean *",'Gareth-SESSION'!$B$17:$B$23,0), MATCH("*5th*",'Gareth-SESSION'!$K$7:$T$7,0))</f>
        <v>#N/A</v>
      </c>
      <c r="M19" s="131" t="e">
        <f>IF($A$14='Gareth-SESSION'!$A$17,INDEX('Gareth-SESSION'!$K$17:$T$23, MATCH("*Lat Pulldown*",'Gareth-SESSION'!$B$17:$B$23,0), MATCH("*5th*",'Gareth-SESSION'!$K$7:$T$7,0)),"")</f>
        <v>#N/A</v>
      </c>
      <c r="N19" s="48" t="e">
        <f>INDEX('Gareth-SESSION'!$L$9:$U$41, MATCH("*Lat Pulldown*",'Gareth-SESSION'!$B$17:$B$23,0), MATCH("*5th*",'Gareth-SESSION'!$K$7:$T$7,0))</f>
        <v>#N/A</v>
      </c>
      <c r="O19" s="151"/>
      <c r="P19" s="151"/>
    </row>
    <row r="20" spans="1:39">
      <c r="A20" s="129">
        <f>'Gareth-SESSION'!A25</f>
        <v>42025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>
        <f>MAX(E21:E25)</f>
        <v>120</v>
      </c>
      <c r="F20" s="134">
        <f t="array" ref="F20">MAX(IF(E21:E25=E20,F21:F25))</f>
        <v>3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 t="e">
        <f>MAX(M21:M25)</f>
        <v>#N/A</v>
      </c>
      <c r="N20" s="140" t="e">
        <f t="array" ref="N20">MAX(IF(M21:M25=M20,N21:N25))</f>
        <v>#N/A</v>
      </c>
      <c r="O20" s="152" t="e">
        <f>IF($A$20='Gareth-SESSION'!$A$25,INDEX('Gareth-SESSION'!$K$25:$T$33, MATCH("*1k Row*",'Gareth-SESSION'!$B$25:$B$33,0), MATCH("*1st*",'Gareth-SESSION'!$K$7:$T$7,0)),"")</f>
        <v>#N/A</v>
      </c>
      <c r="P20" s="152">
        <f>IF($A$20='Gareth-SESSION'!$A$25,INDEX('Gareth-SESSION'!$K$25:$T$33, MATCH("*HIIT*",'Gareth-SESSION'!$B$25:$B$33,0), MATCH("*1st*",'Gareth-SESSION'!$K$7:$T$7,0)),"")</f>
        <v>2.7777777777777776E-2</v>
      </c>
      <c r="Q20" s="117" t="str">
        <f>INDEX('Gareth-SESSION'!$L$25:$U$33, MATCH("*HIIT*",'Gareth-SESSION'!$B$25:$B$33,0), MATCH("*1st*",'Gareth-SESSION'!$K$7:$T$7,0))</f>
        <v>45/15</v>
      </c>
      <c r="R20" s="117">
        <f>'Gareth-SESSION'!U25</f>
        <v>0</v>
      </c>
      <c r="S20" s="116"/>
      <c r="T20" s="116"/>
      <c r="U20" s="120">
        <f>'Gareth-SESSION'!A26</f>
        <v>82.5</v>
      </c>
      <c r="V20" s="120">
        <f>'Gareth-SESSION'!A27</f>
        <v>24.5</v>
      </c>
      <c r="W20" s="116"/>
      <c r="X20" s="116"/>
      <c r="Y20" s="116"/>
      <c r="Z20" s="116"/>
      <c r="AA20" s="116"/>
      <c r="AB20" s="116"/>
      <c r="AC20" s="116"/>
      <c r="AM20" s="51"/>
    </row>
    <row r="21" spans="1:39">
      <c r="B21" s="11" t="s">
        <v>3</v>
      </c>
      <c r="C21" s="132" t="e">
        <f>IF($A$20='Gareth-SESSION'!$A$25,INDEX('Gareth-SESSION'!$K$25:$T$33, MATCH("*Squat*",'Gareth-SESSION'!$B$25:$B$33,0), MATCH("*1st*",'Gareth-SESSION'!$K$7:$T$7,0)),"")</f>
        <v>#N/A</v>
      </c>
      <c r="D21" s="87" t="e">
        <f>INDEX('Gareth-SESSION'!$L$25:$U$33, MATCH("*Squat*",'Gareth-SESSION'!$B$25:$B$33,0), MATCH("*1ST*",'Gareth-SESSION'!$K$7:$T$7,0))</f>
        <v>#N/A</v>
      </c>
      <c r="E21" s="131">
        <f>IF($A$20='Gareth-SESSION'!$A$25,INDEX('Gareth-SESSION'!$K$25:$T$33, MATCH("*Deadlift*",'Gareth-SESSION'!$B$25:$B$33,0), MATCH("*1st*",'Gareth-SESSION'!$K$7:$T$7,0)),"")</f>
        <v>60</v>
      </c>
      <c r="F21" s="131">
        <f>INDEX('Gareth-SESSION'!$L$25:$U$33, MATCH("*Deadlift*",'Gareth-SESSION'!$B$25:$B$33,0), MATCH("*1st*",'Gareth-SESSION'!$K$7:$T$7,0))</f>
        <v>12</v>
      </c>
      <c r="G21" s="131" t="e">
        <f>IF($A$20='Gareth-SESSION'!$A$25,INDEX('Gareth-SESSION'!$K$25:$T$33, MATCH("*Bench Press*",'Gareth-SESSION'!$B$25:$B$33,0), MATCH("*1st*",'Gareth-SESSION'!$K$7:$T$7,0)),"")</f>
        <v>#N/A</v>
      </c>
      <c r="H21" s="131" t="e">
        <f>INDEX('Gareth-SESSION'!$L$25:$U$33, MATCH("*Bench Press*",'Gareth-SESSION'!$B$25:$B$33,0), MATCH("*1st*",'Gareth-SESSION'!$K$7:$T$7,0))</f>
        <v>#N/A</v>
      </c>
      <c r="I21" s="132" t="e">
        <f>IF($A$20='Gareth-SESSION'!$A$25,INDEX('Gareth-SESSION'!$K$25:$T$33, MATCH("*Military*",'Gareth-SESSION'!$B$25:$B$33,0), MATCH("*1st*",'Gareth-SESSION'!$K$7:$T$7,0)),"")</f>
        <v>#N/A</v>
      </c>
      <c r="J21" s="51" t="e">
        <f>INDEX('Gareth-SESSION'!$L$25:$U$33, MATCH("*Military*",'Gareth-SESSION'!$B$25:$B$33,0), MATCH("*1st*",'Gareth-SESSION'!$K$7:$T$7,0))</f>
        <v>#N/A</v>
      </c>
      <c r="K21" s="138" t="e">
        <f>IF($A$20='Gareth-SESSION'!$A$25,INDEX('Gareth-SESSION'!$K$25:$T$33, MATCH("*Clean *",'Gareth-SESSION'!$B$25:$B$33,0), MATCH("*1st*",'Gareth-SESSION'!$K$7:$T$7,0)),"")</f>
        <v>#N/A</v>
      </c>
      <c r="L21" s="51" t="e">
        <f>INDEX('Gareth-SESSION'!$L$25:$U$33, MATCH("*Clean *",'Gareth-SESSION'!$B$25:$B$33,0), MATCH("*1st*",'Gareth-SESSION'!$K$7:$T$7,0))</f>
        <v>#N/A</v>
      </c>
      <c r="M21" s="131" t="e">
        <f>IF($A$20='Gareth-SESSION'!$A$25,INDEX('Gareth-SESSION'!$K$25:$T$33, MATCH("*Lat Pulldown*",'Gareth-SESSION'!$B$25:$B$33,0), MATCH("*1st*",'Gareth-SESSION'!$K$7:$T$7,0)),"")</f>
        <v>#N/A</v>
      </c>
      <c r="N21" s="48" t="e">
        <f>INDEX('Gareth-SESSION'!$L$25:$U$33, MATCH("*Lat Pulldown*",'Gareth-SESSION'!$B$25:$B$33,0), MATCH("*1st*",'Gareth-SESSION'!$K$7:$T$7,0))</f>
        <v>#N/A</v>
      </c>
      <c r="O21" s="151"/>
      <c r="P21" s="151"/>
    </row>
    <row r="22" spans="1:39">
      <c r="B22" t="s">
        <v>4</v>
      </c>
      <c r="C22" s="132" t="e">
        <f>IF($A$20='Gareth-SESSION'!$A$25,INDEX('Gareth-SESSION'!$K$25:$T$33, MATCH("*Squat*",'Gareth-SESSION'!$B$25:$B$33,0), MATCH("*2nd*",'Gareth-SESSION'!$K$7:$T$7,0)),"")</f>
        <v>#N/A</v>
      </c>
      <c r="D22" s="87" t="e">
        <f>INDEX('Gareth-SESSION'!L$25:U$33, MATCH("*Squat*",'Gareth-SESSION'!$B$25:$B$33,0), MATCH("*2nd*",'Gareth-SESSION'!K$7:T$7,0))</f>
        <v>#N/A</v>
      </c>
      <c r="E22" s="131">
        <f>IF($A$20='Gareth-SESSION'!$A$25,INDEX('Gareth-SESSION'!$K$25:$T$33, MATCH("*Deadlift*",'Gareth-SESSION'!$B$25:$B$33,0), MATCH("*2ND*",'Gareth-SESSION'!$K$7:$T$7,0)),"")</f>
        <v>60</v>
      </c>
      <c r="F22" s="131">
        <f>INDEX('Gareth-SESSION'!$L$25:$U$33, MATCH("*Deadlift*",'Gareth-SESSION'!$B$25:$B$33,0), MATCH("*2nd*",'Gareth-SESSION'!$K$7:$T$7,0))</f>
        <v>10</v>
      </c>
      <c r="G22" s="131" t="e">
        <f>IF($A$20='Gareth-SESSION'!$A$25,INDEX('Gareth-SESSION'!$K$25:$T$33, MATCH("*Bench Press*",'Gareth-SESSION'!$B$25:$B$33,0), MATCH("*2ND*",'Gareth-SESSION'!$K$7:$T$7,0)),"")</f>
        <v>#N/A</v>
      </c>
      <c r="H22" s="131" t="e">
        <f>INDEX('Gareth-SESSION'!$L$25:$U$33, MATCH("*Bench Press*",'Gareth-SESSION'!$B$25:$B$33,0), MATCH("*2nd*",'Gareth-SESSION'!$K$7:$T$7,0))</f>
        <v>#N/A</v>
      </c>
      <c r="I22" s="132" t="e">
        <f>IF($A$20='Gareth-SESSION'!$A$25,INDEX('Gareth-SESSION'!$K$25:$T$33, MATCH("*Military*",'Gareth-SESSION'!$B$25:$B$33,0), MATCH("*2ND*",'Gareth-SESSION'!$K$7:$T$7,0)),"")</f>
        <v>#N/A</v>
      </c>
      <c r="J22" s="51" t="e">
        <f>INDEX('Gareth-SESSION'!$L$25:$U$33, MATCH("*Military*",'Gareth-SESSION'!$B$25:$B$33,0), MATCH("*2nd*",'Gareth-SESSION'!$K$7:$T$7,0))</f>
        <v>#N/A</v>
      </c>
      <c r="K22" s="138" t="e">
        <f>IF($A$20='Gareth-SESSION'!$A$25,INDEX('Gareth-SESSION'!$K$25:$T$33, MATCH("*Clean *",'Gareth-SESSION'!$B$25:$B$33,0), MATCH("*2ND*",'Gareth-SESSION'!$K$7:$T$7,0)),"")</f>
        <v>#N/A</v>
      </c>
      <c r="L22" s="51" t="e">
        <f>INDEX('Gareth-SESSION'!$L$25:$U$33, MATCH("*Clean *",'Gareth-SESSION'!$B$25:$B$33,0), MATCH("*2nd*",'Gareth-SESSION'!$K$7:$T$7,0))</f>
        <v>#N/A</v>
      </c>
      <c r="M22" s="131" t="e">
        <f>IF($A$20='Gareth-SESSION'!$A$25,INDEX('Gareth-SESSION'!$K$25:$T$33, MATCH("*Lat Pulldown*",'Gareth-SESSION'!$B$25:$B$33,0), MATCH("*2ND*",'Gareth-SESSION'!$K$7:$T$7,0)),"")</f>
        <v>#N/A</v>
      </c>
      <c r="N22" s="48" t="e">
        <f>INDEX('Gareth-SESSION'!$L$25:$U$33, MATCH("*Lat Pulldown*",'Gareth-SESSION'!$B$25:$B$33,0), MATCH("*2nd*",'Gareth-SESSION'!$K$7:$T$7,0))</f>
        <v>#N/A</v>
      </c>
      <c r="O22" s="151"/>
      <c r="P22" s="151"/>
    </row>
    <row r="23" spans="1:39">
      <c r="B23" t="s">
        <v>5</v>
      </c>
      <c r="C23" s="132" t="e">
        <f>IF($A$20='Gareth-SESSION'!$A$25,INDEX('Gareth-SESSION'!$K$25:$T$33, MATCH("*Squat*",'Gareth-SESSION'!$B$25:$B$33,0), MATCH("*3rd*",'Gareth-SESSION'!$K$7:$T$7,0)),"")</f>
        <v>#N/A</v>
      </c>
      <c r="D23" s="87" t="e">
        <f>INDEX('Gareth-SESSION'!L$25:U$33, MATCH("*Squat*",'Gareth-SESSION'!$B$25:$B$33,0), MATCH("*3rd*",'Gareth-SESSION'!K$7:T$7,0))</f>
        <v>#N/A</v>
      </c>
      <c r="E23" s="131">
        <f>IF($A$20='Gareth-SESSION'!$A$25,INDEX('Gareth-SESSION'!$K$25:$T$33, MATCH("*Deadlift*",'Gareth-SESSION'!$B$25:$B$33,0), MATCH("*3rd*",'Gareth-SESSION'!$K$7:$T$7,0)),"")</f>
        <v>80</v>
      </c>
      <c r="F23" s="131">
        <f>INDEX('Gareth-SESSION'!$L$25:$U$33, MATCH("*Deadlift*",'Gareth-SESSION'!$B$25:$B$33,0), MATCH("*3rd*",'Gareth-SESSION'!$K$7:$T$7,0))</f>
        <v>12</v>
      </c>
      <c r="G23" s="131" t="e">
        <f>IF($A$20='Gareth-SESSION'!$A$25,INDEX('Gareth-SESSION'!$K$25:$T$33, MATCH("*Bench Press*",'Gareth-SESSION'!$B$25:$B$33,0), MATCH("*3rd*",'Gareth-SESSION'!$K$7:$T$7,0)),"")</f>
        <v>#N/A</v>
      </c>
      <c r="H23" s="131" t="e">
        <f>INDEX('Gareth-SESSION'!$L$25:$U$33, MATCH("*Bench Press*",'Gareth-SESSION'!$B$25:$B$33,0), MATCH("*3rd*",'Gareth-SESSION'!$K$7:$T$7,0))</f>
        <v>#N/A</v>
      </c>
      <c r="I23" s="132" t="e">
        <f>IF($A$20='Gareth-SESSION'!$A$25,INDEX('Gareth-SESSION'!$K$25:$T$33, MATCH("*Military*",'Gareth-SESSION'!$B$25:$B$33,0), MATCH("*3rd*",'Gareth-SESSION'!$K$7:$T$7,0)),"")</f>
        <v>#N/A</v>
      </c>
      <c r="J23" s="51" t="e">
        <f>INDEX('Gareth-SESSION'!$L$25:$U$33, MATCH("*Military*",'Gareth-SESSION'!$B$25:$B$33,0), MATCH("*3rd*",'Gareth-SESSION'!$K$7:$T$7,0))</f>
        <v>#N/A</v>
      </c>
      <c r="K23" s="138" t="e">
        <f>IF($A$20='Gareth-SESSION'!$A$25,INDEX('Gareth-SESSION'!$K$25:$T$33, MATCH("*Clean *",'Gareth-SESSION'!$B$25:$B$33,0), MATCH("*3rd*",'Gareth-SESSION'!$K$7:$T$7,0)),"")</f>
        <v>#N/A</v>
      </c>
      <c r="L23" s="51" t="e">
        <f>INDEX('Gareth-SESSION'!$L$25:$U$33, MATCH("*Clean *",'Gareth-SESSION'!$B$25:$B$33,0), MATCH("*3rd*",'Gareth-SESSION'!$K$7:$T$7,0))</f>
        <v>#N/A</v>
      </c>
      <c r="M23" s="131" t="e">
        <f>IF($A$20='Gareth-SESSION'!$A$25,INDEX('Gareth-SESSION'!$K$25:$T$33, MATCH("*Lat Pulldown*",'Gareth-SESSION'!$B$25:$B$33,0), MATCH("*3rd*",'Gareth-SESSION'!$K$7:$T$7,0)),"")</f>
        <v>#N/A</v>
      </c>
      <c r="N23" s="48" t="e">
        <f>INDEX('Gareth-SESSION'!$L$25:$U$33, MATCH("*Lat Pulldown*",'Gareth-SESSION'!$B$25:$B$33,0), MATCH("*3rd*",'Gareth-SESSION'!$K$7:$T$7,0))</f>
        <v>#N/A</v>
      </c>
      <c r="O23" s="151"/>
      <c r="P23" s="151"/>
    </row>
    <row r="24" spans="1:39">
      <c r="B24" t="s">
        <v>6</v>
      </c>
      <c r="C24" s="132" t="e">
        <f>IF($A$20='Gareth-SESSION'!$A$25,INDEX('Gareth-SESSION'!$K$25:$T$33, MATCH("*Squat*",'Gareth-SESSION'!$B$25:$B$33,0), MATCH("*4th*",'Gareth-SESSION'!$K$7:$T$7,0)),"")</f>
        <v>#N/A</v>
      </c>
      <c r="D24" s="87" t="e">
        <f>INDEX('Gareth-SESSION'!L$25:U$33, MATCH("*Squat*",'Gareth-SESSION'!$B$25:$B$33,0), MATCH("*4th*",'Gareth-SESSION'!K$7:T$7,0))</f>
        <v>#N/A</v>
      </c>
      <c r="E24" s="131">
        <f>IF($A$20='Gareth-SESSION'!$A$25,INDEX('Gareth-SESSION'!$K$25:$T$33, MATCH("*Deadlift*",'Gareth-SESSION'!$B$25:$B$33,0), MATCH("*4th*",'Gareth-SESSION'!$K$7:$T$7,0)),"")</f>
        <v>100</v>
      </c>
      <c r="F24" s="131">
        <f>INDEX('Gareth-SESSION'!$L$25:$U$33, MATCH("*Deadlift*",'Gareth-SESSION'!$B$25:$B$33,0), MATCH("*4th*",'Gareth-SESSION'!$K$7:$T$7,0))</f>
        <v>10</v>
      </c>
      <c r="G24" s="131" t="e">
        <f>IF($A$20='Gareth-SESSION'!$A$25,INDEX('Gareth-SESSION'!$K$25:$T$33, MATCH("*Bench Press*",'Gareth-SESSION'!$B$25:$B$33,0), MATCH("*4th*",'Gareth-SESSION'!$K$7:$T$7,0)),"")</f>
        <v>#N/A</v>
      </c>
      <c r="H24" s="131" t="e">
        <f>INDEX('Gareth-SESSION'!$L$25:$U$33, MATCH("*Bench Press*",'Gareth-SESSION'!$B$25:$B$33,0), MATCH("*4th*",'Gareth-SESSION'!$K$7:$T$7,0))</f>
        <v>#N/A</v>
      </c>
      <c r="I24" s="132" t="e">
        <f>IF($A$20='Gareth-SESSION'!$A$25,INDEX('Gareth-SESSION'!$K$25:$T$33, MATCH("*Military*",'Gareth-SESSION'!$B$25:$B$33,0), MATCH("*4th*",'Gareth-SESSION'!$K$7:$T$7,0)),"")</f>
        <v>#N/A</v>
      </c>
      <c r="J24" s="51" t="e">
        <f>INDEX('Gareth-SESSION'!$L$25:$U$33, MATCH("*Military*",'Gareth-SESSION'!$B$25:$B$33,0), MATCH("*4th*",'Gareth-SESSION'!$K$7:$T$7,0))</f>
        <v>#N/A</v>
      </c>
      <c r="K24" s="138" t="e">
        <f>IF($A$20='Gareth-SESSION'!$A$25,INDEX('Gareth-SESSION'!$K$25:$T$33, MATCH("*Clean *",'Gareth-SESSION'!$B$25:$B$33,0), MATCH("*4th*",'Gareth-SESSION'!$K$7:$T$7,0)),"")</f>
        <v>#N/A</v>
      </c>
      <c r="L24" s="51" t="e">
        <f>INDEX('Gareth-SESSION'!$L$25:$U$33, MATCH("*Clean *",'Gareth-SESSION'!$B$25:$B$33,0), MATCH("*4th*",'Gareth-SESSION'!$K$7:$T$7,0))</f>
        <v>#N/A</v>
      </c>
      <c r="M24" s="131" t="e">
        <f>IF($A$20='Gareth-SESSION'!$A$25,INDEX('Gareth-SESSION'!$K$25:$T$33, MATCH("*Lat Pulldown*",'Gareth-SESSION'!$B$25:$B$33,0), MATCH("*4th*",'Gareth-SESSION'!$K$7:$T$7,0)),"")</f>
        <v>#N/A</v>
      </c>
      <c r="N24" s="48" t="e">
        <f>INDEX('Gareth-SESSION'!$L$25:$U$33, MATCH("*Lat Pulldown*",'Gareth-SESSION'!$B$25:$B$33,0), MATCH("*4th*",'Gareth-SESSION'!$K$7:$T$7,0))</f>
        <v>#N/A</v>
      </c>
      <c r="O24" s="151"/>
      <c r="P24" s="151"/>
    </row>
    <row r="25" spans="1:39">
      <c r="B25" t="s">
        <v>7</v>
      </c>
      <c r="C25" s="132" t="e">
        <f>IF($A$20='Gareth-SESSION'!$A$25,INDEX('Gareth-SESSION'!$K$25:$T$33, MATCH("*Squat*",'Gareth-SESSION'!$B$25:$B$33,0), MATCH("*5th*",'Gareth-SESSION'!$K$7:$T$7,0)),"")</f>
        <v>#N/A</v>
      </c>
      <c r="D25" s="87" t="e">
        <f>INDEX('Gareth-SESSION'!L$25:U$33, MATCH("*Squat*",'Gareth-SESSION'!$B$25:$B$33,0), MATCH("*5th*",'Gareth-SESSION'!K$7:T$7,0))</f>
        <v>#N/A</v>
      </c>
      <c r="E25" s="131">
        <f>IF($A$20='Gareth-SESSION'!$A$25,INDEX('Gareth-SESSION'!$K$25:$T$33, MATCH("*Deadlift*",'Gareth-SESSION'!$B$25:$B$33,0), MATCH("*5th*",'Gareth-SESSION'!$K$7:$T$7,0)),"")</f>
        <v>120</v>
      </c>
      <c r="F25" s="131">
        <f>INDEX('Gareth-SESSION'!$L$25:$U$33, MATCH("*Deadlift*",'Gareth-SESSION'!$B$25:$B$33,0), MATCH("*5th*",'Gareth-SESSION'!$K$7:$T$7,0))</f>
        <v>3</v>
      </c>
      <c r="G25" s="131" t="e">
        <f>IF($A$20='Gareth-SESSION'!$A$25,INDEX('Gareth-SESSION'!$K$25:$T$33, MATCH("*Bench Press*",'Gareth-SESSION'!$B$25:$B$33,0), MATCH("*5th*",'Gareth-SESSION'!$K$7:$T$7,0)),"")</f>
        <v>#N/A</v>
      </c>
      <c r="H25" s="131" t="e">
        <f>INDEX('Gareth-SESSION'!$L$25:$U$33, MATCH("*Bench Press*",'Gareth-SESSION'!$B$25:$B$33,0), MATCH("*5th*",'Gareth-SESSION'!$K$7:$T$7,0))</f>
        <v>#N/A</v>
      </c>
      <c r="I25" s="132" t="e">
        <f>IF($A$20='Gareth-SESSION'!$A$25,INDEX('Gareth-SESSION'!$K$25:$T$33, MATCH("*Military*",'Gareth-SESSION'!$B$25:$B$33,0), MATCH("*5th*",'Gareth-SESSION'!$K$7:$T$7,0)),"")</f>
        <v>#N/A</v>
      </c>
      <c r="J25" s="51" t="e">
        <f>INDEX('Gareth-SESSION'!$L$25:$U$33, MATCH("*Military*",'Gareth-SESSION'!$B$25:$B$33,0), MATCH("*5th*",'Gareth-SESSION'!$K$7:$T$7,0))</f>
        <v>#N/A</v>
      </c>
      <c r="K25" s="138" t="e">
        <f>IF($A$20='Gareth-SESSION'!$A$25,INDEX('Gareth-SESSION'!$K$25:$T$33, MATCH("*Clean *",'Gareth-SESSION'!$B$25:$B$33,0), MATCH("*5th*",'Gareth-SESSION'!$K$7:$T$7,0)),"")</f>
        <v>#N/A</v>
      </c>
      <c r="L25" s="51" t="e">
        <f>INDEX('Gareth-SESSION'!$L$25:$U$33, MATCH("*Clean *",'Gareth-SESSION'!$B$25:$B$33,0), MATCH("*5th*",'Gareth-SESSION'!$K$7:$T$7,0))</f>
        <v>#N/A</v>
      </c>
      <c r="M25" s="131" t="e">
        <f>IF($A$20='Gareth-SESSION'!$A$25,INDEX('Gareth-SESSION'!$K$25:$T$33, MATCH("*Lat Pulldown*",'Gareth-SESSION'!$B$25:$B$33,0), MATCH("*5th*",'Gareth-SESSION'!$K$7:$T$7,0)),"")</f>
        <v>#N/A</v>
      </c>
      <c r="N25" s="48" t="e">
        <f>INDEX('Gareth-SESSION'!$L$25:$U$33, MATCH("*Lat Pulldown*",'Gareth-SESSION'!$B$25:$B$33,0), MATCH("*5th*",'Gareth-SESSION'!$K$7:$T$7,0))</f>
        <v>#N/A</v>
      </c>
      <c r="O25" s="151"/>
      <c r="P25" s="151"/>
    </row>
    <row r="26" spans="1:39">
      <c r="A26" s="129">
        <f>'Gareth-SESSION'!A34</f>
        <v>42032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 t="e">
        <f>MAX(G27:G31)</f>
        <v>#N/A</v>
      </c>
      <c r="H26" s="134" t="e">
        <f t="array" ref="H26">MAX(IF(G27:G31=G26,H27:H31))</f>
        <v>#N/A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IF($A$26='Gareth-SESSION'!$A$34,INDEX('Gareth-SESSION'!$K$34:$T$41, MATCH("*1k Row*",'Gareth-SESSION'!$B$34:$B$41,0), MATCH("*1st*",'Gareth-SESSION'!$K$7:$T$7,0)),"")</f>
        <v>#N/A</v>
      </c>
      <c r="P26" s="152">
        <f>IF($A$26='Gareth-SESSION'!$A$34,INDEX('Gareth-SESSION'!$K$34:$T$41, MATCH("*HIIT*",'Gareth-SESSION'!$B$34:$B$41,0), MATCH("*1st*",'Gareth-SESSION'!$K$7:$T$7,0)),"")</f>
        <v>2.7777777777777776E-2</v>
      </c>
      <c r="Q26" s="117" t="str">
        <f>INDEX('Gareth-SESSION'!$L$34:$U$41, MATCH("*HIIT*",'Gareth-SESSION'!$B$34:$B$41,0), MATCH("*1st*",'Gareth-SESSION'!$K$7:$T$7,0))</f>
        <v>45/15</v>
      </c>
      <c r="R26" s="117">
        <f>'Gareth-SESSION'!U34</f>
        <v>0</v>
      </c>
      <c r="S26" s="116"/>
      <c r="T26" s="116"/>
      <c r="U26" s="120">
        <f>'Gareth-SESSION'!A35</f>
        <v>85</v>
      </c>
      <c r="V26" s="120">
        <f>'Gareth-SESSION'!A36</f>
        <v>0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 t="e">
        <f>IF($A$26='Gareth-SESSION'!$A$34,INDEX('Gareth-SESSION'!$K$34:$T$41, MATCH("*Squat*",'Gareth-SESSION'!$B$34:$B$41,0), MATCH("*1st*",'Gareth-SESSION'!$K$7:$T$7,0)),"")</f>
        <v>#N/A</v>
      </c>
      <c r="D27" s="87" t="e">
        <f>INDEX('Gareth-SESSION'!L$34:U$41, MATCH("*Squat*",'Gareth-SESSION'!$B$34:$B$41,0), MATCH("*1ST*",'Gareth-SESSION'!K$7:T$7,0))</f>
        <v>#N/A</v>
      </c>
      <c r="E27" s="131" t="e">
        <f>IF($A$26='Gareth-SESSION'!$A$34,INDEX('Gareth-SESSION'!$K$34:$T$41, MATCH("*Deadlift*",'Gareth-SESSION'!$B$34:$B$41,0), MATCH("*1st*",'Gareth-SESSION'!$K$7:$T$7,0)),"")</f>
        <v>#N/A</v>
      </c>
      <c r="F27" s="131" t="e">
        <f>INDEX('Gareth-SESSION'!$L$34:$U$41, MATCH("*Deadlift*",'Gareth-SESSION'!$B$34:$B$41,0), MATCH("*1st*",'Gareth-SESSION'!$K$7:$T$7,0))</f>
        <v>#N/A</v>
      </c>
      <c r="G27" s="131" t="e">
        <f>IF($A$26='Gareth-SESSION'!$A$34,INDEX('Gareth-SESSION'!$K$34:$T$41, MATCH("*Bench Press*",'Gareth-SESSION'!$B$34:$B$41,0), MATCH("*1st*",'Gareth-SESSION'!$K$7:$T$7,0)),"")</f>
        <v>#N/A</v>
      </c>
      <c r="H27" s="131" t="e">
        <f>INDEX('Gareth-SESSION'!$L$34:$U$41, MATCH("*Bench Press*",'Gareth-SESSION'!$B$34:$B$41,0), MATCH("*1st*",'Gareth-SESSION'!$K$7:$T$7,0))</f>
        <v>#N/A</v>
      </c>
      <c r="I27" s="132" t="e">
        <f>IF($A$26='Gareth-SESSION'!$A$34,INDEX('Gareth-SESSION'!$K$34:$T$41, MATCH("*Military*",'Gareth-SESSION'!$B$34:$B$41,0), MATCH("*1st*",'Gareth-SESSION'!$K$7:$T$7,0)),"")</f>
        <v>#N/A</v>
      </c>
      <c r="J27" s="51" t="e">
        <f>INDEX('Gareth-SESSION'!$L$34:$U$41, MATCH("*Military*",'Gareth-SESSION'!$B$34:$B$41,0), MATCH("*1st*",'Gareth-SESSION'!$K$7:$T$7,0))</f>
        <v>#N/A</v>
      </c>
      <c r="K27" s="138" t="e">
        <f>IF($A$26='Gareth-SESSION'!$A$34,INDEX('Gareth-SESSION'!$K$34:$T$41, MATCH("*Clean *",'Gareth-SESSION'!$B$34:$B$41,0), MATCH("*1st*",'Gareth-SESSION'!$K$7:$T$7,0)),"")</f>
        <v>#N/A</v>
      </c>
      <c r="L27" s="51" t="e">
        <f>INDEX('Gareth-SESSION'!$L$34:$U$41, MATCH("*Clean *",'Gareth-SESSION'!$B$34:$B$41,0), MATCH("*1st*",'Gareth-SESSION'!$K$7:$T$7,0))</f>
        <v>#N/A</v>
      </c>
      <c r="M27" s="131" t="e">
        <f>IF($A$26='Gareth-SESSION'!$A$34,INDEX('Gareth-SESSION'!$K$34:$T$41, MATCH("*Lat Pulldown*",'Gareth-SESSION'!$B$34:$B$41,0), MATCH("*1st*",'Gareth-SESSION'!$K$7:$T$7,0)),"")</f>
        <v>#N/A</v>
      </c>
      <c r="N27" s="48" t="e">
        <f>INDEX('Gareth-SESSION'!$L$34:$U$41, MATCH("*Lat Pulldown*",'Gareth-SESSION'!$B$34:$B$41,0), MATCH("*1st*",'Gareth-SESSION'!$K$7:$T$7,0))</f>
        <v>#N/A</v>
      </c>
      <c r="O27" s="151"/>
      <c r="P27" s="151"/>
    </row>
    <row r="28" spans="1:39">
      <c r="B28" t="s">
        <v>4</v>
      </c>
      <c r="C28" s="132" t="e">
        <f>IF($A$26='Gareth-SESSION'!$A$34,INDEX('Gareth-SESSION'!$K$34:$T$41, MATCH("*Squat*",'Gareth-SESSION'!$B$34:$B$41,0), MATCH("*2nd*",'Gareth-SESSION'!$K$7:$T$7,0)),"")</f>
        <v>#N/A</v>
      </c>
      <c r="D28" s="87" t="e">
        <f>INDEX('Gareth-SESSION'!L$34:U$41, MATCH("*Squat*",'Gareth-SESSION'!$B$34:$B$41,0), MATCH("*2nd*",'Gareth-SESSION'!K$7:T$7,0))</f>
        <v>#N/A</v>
      </c>
      <c r="E28" s="131" t="e">
        <f>IF($A$26='Gareth-SESSION'!$A$34,INDEX('Gareth-SESSION'!$K$34:$T$41, MATCH("*Deadlift*",'Gareth-SESSION'!$B$34:$B$41,0), MATCH("*2ND*",'Gareth-SESSION'!$K$7:$T$7,0)),"")</f>
        <v>#N/A</v>
      </c>
      <c r="F28" s="131" t="e">
        <f>INDEX('Gareth-SESSION'!$L$34:$U$41, MATCH("*Deadlift*",'Gareth-SESSION'!$B$34:$B$41,0), MATCH("*2nd*",'Gareth-SESSION'!$K$7:$T$7,0))</f>
        <v>#N/A</v>
      </c>
      <c r="G28" s="131" t="e">
        <f>IF($A$26='Gareth-SESSION'!$A$34,INDEX('Gareth-SESSION'!$K$34:$T$41, MATCH("*Bench Press*",'Gareth-SESSION'!$B$34:$B$41,0), MATCH("*2ND*",'Gareth-SESSION'!$K$7:$T$7,0)),"")</f>
        <v>#N/A</v>
      </c>
      <c r="H28" s="131" t="e">
        <f>INDEX('Gareth-SESSION'!$L$34:$U$41, MATCH("*Bench Press*",'Gareth-SESSION'!$B$34:$B$41,0), MATCH("*2nd*",'Gareth-SESSION'!$K$7:$T$7,0))</f>
        <v>#N/A</v>
      </c>
      <c r="I28" s="132" t="e">
        <f>IF($A$26='Gareth-SESSION'!$A$34,INDEX('Gareth-SESSION'!$K$34:$T$41, MATCH("*Military*",'Gareth-SESSION'!$B$34:$B$41,0), MATCH("*2ND*",'Gareth-SESSION'!$K$7:$T$7,0)),"")</f>
        <v>#N/A</v>
      </c>
      <c r="J28" s="51" t="e">
        <f>INDEX('Gareth-SESSION'!$L$34:$U$41, MATCH("*Military*",'Gareth-SESSION'!$B$34:$B$41,0), MATCH("*2nd*",'Gareth-SESSION'!$K$7:$T$7,0))</f>
        <v>#N/A</v>
      </c>
      <c r="K28" s="138" t="e">
        <f>IF($A$26='Gareth-SESSION'!$A$34,INDEX('Gareth-SESSION'!$K$34:$T$41, MATCH("*Clean *",'Gareth-SESSION'!$B$34:$B$41,0), MATCH("*2ND*",'Gareth-SESSION'!$K$7:$T$7,0)),"")</f>
        <v>#N/A</v>
      </c>
      <c r="L28" s="51" t="e">
        <f>INDEX('Gareth-SESSION'!$L$34:$U$41, MATCH("*Clean *",'Gareth-SESSION'!$B$34:$B$41,0), MATCH("*2nd*",'Gareth-SESSION'!$K$7:$T$7,0))</f>
        <v>#N/A</v>
      </c>
      <c r="M28" s="131" t="e">
        <f>IF($A$26='Gareth-SESSION'!$A$34,INDEX('Gareth-SESSION'!$K$34:$T$41, MATCH("*Lat Pulldown*",'Gareth-SESSION'!$B$34:$B$41,0), MATCH("*2ND*",'Gareth-SESSION'!$K$7:$T$7,0)),"")</f>
        <v>#N/A</v>
      </c>
      <c r="N28" s="48" t="e">
        <f>INDEX('Gareth-SESSION'!$L$34:$U$41, MATCH("*Lat Pulldown*",'Gareth-SESSION'!$B$34:$B$41,0), MATCH("*2nd*",'Gareth-SESSION'!$K$7:$T$7,0))</f>
        <v>#N/A</v>
      </c>
      <c r="O28" s="151"/>
      <c r="P28" s="151"/>
    </row>
    <row r="29" spans="1:39">
      <c r="B29" t="s">
        <v>5</v>
      </c>
      <c r="C29" s="132" t="e">
        <f>IF($A$26='Gareth-SESSION'!$A$34,INDEX('Gareth-SESSION'!$K$34:$T$41, MATCH("*Squat*",'Gareth-SESSION'!$B$34:$B$41,0), MATCH("*3rd*",'Gareth-SESSION'!$K$7:$T$7,0)),"")</f>
        <v>#N/A</v>
      </c>
      <c r="D29" s="87" t="e">
        <f>INDEX('Gareth-SESSION'!L$34:U$41, MATCH("*Squat*",'Gareth-SESSION'!$B$34:$B$41,0), MATCH("*3rd*",'Gareth-SESSION'!K$7:T$7,0))</f>
        <v>#N/A</v>
      </c>
      <c r="E29" s="131" t="e">
        <f>IF($A$26='Gareth-SESSION'!$A$34,INDEX('Gareth-SESSION'!$K$34:$T$41, MATCH("*Deadlift*",'Gareth-SESSION'!$B$34:$B$41,0), MATCH("*3rd*",'Gareth-SESSION'!$K$7:$T$7,0)),"")</f>
        <v>#N/A</v>
      </c>
      <c r="F29" s="131" t="e">
        <f>INDEX('Gareth-SESSION'!$L$34:$U$41, MATCH("*Deadlift*",'Gareth-SESSION'!$B$34:$B$41,0), MATCH("*3rd*",'Gareth-SESSION'!$K$7:$T$7,0))</f>
        <v>#N/A</v>
      </c>
      <c r="G29" s="131" t="e">
        <f>IF($A$26='Gareth-SESSION'!$A$34,INDEX('Gareth-SESSION'!$K$34:$T$41, MATCH("*Bench Press*",'Gareth-SESSION'!$B$34:$B$41,0), MATCH("*3rd*",'Gareth-SESSION'!$K$7:$T$7,0)),"")</f>
        <v>#N/A</v>
      </c>
      <c r="H29" s="131" t="e">
        <f>INDEX('Gareth-SESSION'!$L$34:$U$41, MATCH("*Bench Press*",'Gareth-SESSION'!$B$34:$B$41,0), MATCH("*3rd*",'Gareth-SESSION'!$K$7:$T$7,0))</f>
        <v>#N/A</v>
      </c>
      <c r="I29" s="132" t="e">
        <f>IF($A$26='Gareth-SESSION'!$A$34,INDEX('Gareth-SESSION'!$K$34:$T$41, MATCH("*Military*",'Gareth-SESSION'!$B$34:$B$41,0), MATCH("*3rd*",'Gareth-SESSION'!$K$7:$T$7,0)),"")</f>
        <v>#N/A</v>
      </c>
      <c r="J29" s="51" t="e">
        <f>INDEX('Gareth-SESSION'!$L$34:$U$41, MATCH("*Military*",'Gareth-SESSION'!$B$34:$B$41,0), MATCH("*3rd*",'Gareth-SESSION'!$K$7:$T$7,0))</f>
        <v>#N/A</v>
      </c>
      <c r="K29" s="138" t="e">
        <f>IF($A$26='Gareth-SESSION'!$A$34,INDEX('Gareth-SESSION'!$K$34:$T$41, MATCH("*Clean *",'Gareth-SESSION'!$B$34:$B$41,0), MATCH("*3rd*",'Gareth-SESSION'!$K$7:$T$7,0)),"")</f>
        <v>#N/A</v>
      </c>
      <c r="L29" s="51" t="e">
        <f>INDEX('Gareth-SESSION'!$L$34:$U$41, MATCH("*Clean *",'Gareth-SESSION'!$B$34:$B$41,0), MATCH("*3rd*",'Gareth-SESSION'!$K$7:$T$7,0))</f>
        <v>#N/A</v>
      </c>
      <c r="M29" s="131" t="e">
        <f>IF($A$26='Gareth-SESSION'!$A$34,INDEX('Gareth-SESSION'!$K$34:$T$41, MATCH("*Lat Pulldown*",'Gareth-SESSION'!$B$34:$B$41,0), MATCH("*3rd*",'Gareth-SESSION'!$K$7:$T$7,0)),"")</f>
        <v>#N/A</v>
      </c>
      <c r="N29" s="48" t="e">
        <f>INDEX('Gareth-SESSION'!$L$34:$U$41, MATCH("*Lat Pulldown*",'Gareth-SESSION'!$B$34:$B$41,0), MATCH("*3rd*",'Gareth-SESSION'!$K$7:$T$7,0))</f>
        <v>#N/A</v>
      </c>
      <c r="O29" s="151"/>
      <c r="P29" s="151"/>
    </row>
    <row r="30" spans="1:39">
      <c r="B30" t="s">
        <v>6</v>
      </c>
      <c r="C30" s="132" t="e">
        <f>IF($A$26='Gareth-SESSION'!$A$34,INDEX('Gareth-SESSION'!$K$34:$T$41, MATCH("*Squat*",'Gareth-SESSION'!$B$34:$B$41,0), MATCH("*4th*",'Gareth-SESSION'!$K$7:$T$7,0)),"")</f>
        <v>#N/A</v>
      </c>
      <c r="D30" s="87" t="e">
        <f>INDEX('Gareth-SESSION'!L$34:U$41, MATCH("*Squat*",'Gareth-SESSION'!$B$34:$B$41,0), MATCH("*4th*",'Gareth-SESSION'!K$7:T$7,0))</f>
        <v>#N/A</v>
      </c>
      <c r="E30" s="131" t="e">
        <f>IF($A$26='Gareth-SESSION'!$A$34,INDEX('Gareth-SESSION'!$K$34:$T$41, MATCH("*Deadlift*",'Gareth-SESSION'!$B$34:$B$41,0), MATCH("*4th*",'Gareth-SESSION'!$K$7:$T$7,0)),"")</f>
        <v>#N/A</v>
      </c>
      <c r="F30" s="131" t="e">
        <f>INDEX('Gareth-SESSION'!$L$34:$U$41, MATCH("*Deadlift*",'Gareth-SESSION'!$B$34:$B$41,0), MATCH("*4th*",'Gareth-SESSION'!$K$7:$T$7,0))</f>
        <v>#N/A</v>
      </c>
      <c r="G30" s="131" t="e">
        <f>IF($A$26='Gareth-SESSION'!$A$34,INDEX('Gareth-SESSION'!$K$34:$T$41, MATCH("*Bench Press*",'Gareth-SESSION'!$B$34:$B$41,0), MATCH("*4th*",'Gareth-SESSION'!$K$7:$T$7,0)),"")</f>
        <v>#N/A</v>
      </c>
      <c r="H30" s="131" t="e">
        <f>INDEX('Gareth-SESSION'!$L$34:$U$41, MATCH("*Bench Press*",'Gareth-SESSION'!$B$34:$B$41,0), MATCH("*4th*",'Gareth-SESSION'!$K$7:$T$7,0))</f>
        <v>#N/A</v>
      </c>
      <c r="I30" s="132" t="e">
        <f>IF($A$26='Gareth-SESSION'!$A$34,INDEX('Gareth-SESSION'!$K$34:$T$41, MATCH("*Military*",'Gareth-SESSION'!$B$34:$B$41,0), MATCH("*4th*",'Gareth-SESSION'!$K$7:$T$7,0)),"")</f>
        <v>#N/A</v>
      </c>
      <c r="J30" s="51" t="e">
        <f>INDEX('Gareth-SESSION'!$L$34:$U$41, MATCH("*Military*",'Gareth-SESSION'!$B$34:$B$41,0), MATCH("*4th*",'Gareth-SESSION'!$K$7:$T$7,0))</f>
        <v>#N/A</v>
      </c>
      <c r="K30" s="138" t="e">
        <f>IF($A$26='Gareth-SESSION'!$A$34,INDEX('Gareth-SESSION'!$K$34:$T$41, MATCH("*Clean *",'Gareth-SESSION'!$B$34:$B$41,0), MATCH("*4th*",'Gareth-SESSION'!$K$7:$T$7,0)),"")</f>
        <v>#N/A</v>
      </c>
      <c r="L30" s="51" t="e">
        <f>INDEX('Gareth-SESSION'!$L$34:$U$41, MATCH("*Clean *",'Gareth-SESSION'!$B$34:$B$41,0), MATCH("*4th*",'Gareth-SESSION'!$K$7:$T$7,0))</f>
        <v>#N/A</v>
      </c>
      <c r="M30" s="131" t="e">
        <f>IF($A$26='Gareth-SESSION'!$A$34,INDEX('Gareth-SESSION'!$K$34:$T$41, MATCH("*Lat Pulldown*",'Gareth-SESSION'!$B$34:$B$41,0), MATCH("*4th*",'Gareth-SESSION'!$K$7:$T$7,0)),"")</f>
        <v>#N/A</v>
      </c>
      <c r="N30" s="48" t="e">
        <f>INDEX('Gareth-SESSION'!$L$34:$U$41, MATCH("*Lat Pulldown*",'Gareth-SESSION'!$B$34:$B$41,0), MATCH("*4th*",'Gareth-SESSION'!$K$7:$T$7,0))</f>
        <v>#N/A</v>
      </c>
      <c r="O30" s="151"/>
      <c r="P30" s="151"/>
    </row>
    <row r="31" spans="1:39">
      <c r="B31" t="s">
        <v>7</v>
      </c>
      <c r="C31" s="132" t="e">
        <f>IF($A$26='Gareth-SESSION'!$A$34,INDEX('Gareth-SESSION'!$K$34:$T$41, MATCH("*Squat*",'Gareth-SESSION'!$B$34:$B$41,0), MATCH("*5th*",'Gareth-SESSION'!K$7:T$7,0)),"")</f>
        <v>#N/A</v>
      </c>
      <c r="D31" s="87" t="e">
        <f>INDEX('Gareth-SESSION'!L$34:U$41, MATCH("*Squat*",'Gareth-SESSION'!$B$34:$B$41,0), MATCH("*5th*",'Gareth-SESSION'!K$7:T$7,0))</f>
        <v>#N/A</v>
      </c>
      <c r="E31" s="131" t="e">
        <f>IF($A$26='Gareth-SESSION'!$A$34,INDEX('Gareth-SESSION'!$K$34:$T$41, MATCH("*Deadlift*",'Gareth-SESSION'!$B$34:$B$41,0), MATCH("*5th*",'Gareth-SESSION'!$K$7:$T$7,0)),"")</f>
        <v>#N/A</v>
      </c>
      <c r="F31" s="131" t="e">
        <f>INDEX('Gareth-SESSION'!$L$34:$U$41, MATCH("*Deadlift*",'Gareth-SESSION'!$B$34:$B$41,0), MATCH("*5th*",'Gareth-SESSION'!$K$7:$T$7,0))</f>
        <v>#N/A</v>
      </c>
      <c r="G31" s="131" t="e">
        <f>IF($A$26='Gareth-SESSION'!$A$34,INDEX('Gareth-SESSION'!$K$34:$T$41, MATCH("*Bench Press*",'Gareth-SESSION'!$B$34:$B$41,0), MATCH("*5th*",'Gareth-SESSION'!$K$7:$T$7,0)),"")</f>
        <v>#N/A</v>
      </c>
      <c r="H31" s="131" t="e">
        <f>INDEX('Gareth-SESSION'!$L$34:$U$41, MATCH("*Bench Press*",'Gareth-SESSION'!$B$34:$B$41,0), MATCH("*5th*",'Gareth-SESSION'!$K$7:$T$7,0))</f>
        <v>#N/A</v>
      </c>
      <c r="I31" s="132" t="e">
        <f>IF($A$26='Gareth-SESSION'!$A$34,INDEX('Gareth-SESSION'!$K$34:$T$41, MATCH("*Military*",'Gareth-SESSION'!$B$34:$B$41,0), MATCH("*5th*",'Gareth-SESSION'!$K$7:$T$7,0)),"")</f>
        <v>#N/A</v>
      </c>
      <c r="J31" s="51" t="e">
        <f>INDEX('Gareth-SESSION'!$L$34:$U$41, MATCH("*Military*",'Gareth-SESSION'!$B$34:$B$41,0), MATCH("*5th*",'Gareth-SESSION'!$K$7:$T$7,0))</f>
        <v>#N/A</v>
      </c>
      <c r="K31" s="138" t="e">
        <f>IF($A$26='Gareth-SESSION'!$A$34,INDEX('Gareth-SESSION'!$K$34:$T$41, MATCH("*Clean *",'Gareth-SESSION'!$B$34:$B$41,0), MATCH("*5th*",'Gareth-SESSION'!$K$7:$T$7,0)),"")</f>
        <v>#N/A</v>
      </c>
      <c r="L31" s="51" t="e">
        <f>INDEX('Gareth-SESSION'!$L$34:$U$41, MATCH("*Clean *",'Gareth-SESSION'!$B$34:$B$41,0), MATCH("*5th*",'Gareth-SESSION'!$K$7:$T$7,0))</f>
        <v>#N/A</v>
      </c>
      <c r="M31" s="131" t="e">
        <f>IF($A$26='Gareth-SESSION'!$A$34,INDEX('Gareth-SESSION'!$K$34:$T$41, MATCH("*Lat Pulldown*",'Gareth-SESSION'!$B$34:$B$41,0), MATCH("*5th*",'Gareth-SESSION'!$K$7:$T$7,0)),"")</f>
        <v>#N/A</v>
      </c>
      <c r="N31" s="48" t="e">
        <f>INDEX('Gareth-SESSION'!$L$34:$U$41, MATCH("*Lat Pulldown*",'Gareth-SESSION'!$B$34:$B$41,0), MATCH("*5th*",'Gareth-SESSION'!$K$7:$T$7,0))</f>
        <v>#N/A</v>
      </c>
      <c r="O31" s="151"/>
      <c r="P31" s="151"/>
    </row>
    <row r="32" spans="1:39">
      <c r="A32" s="129">
        <f>'Gareth-SESSION'!A43</f>
        <v>42039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>
        <f>MAX(G33:G37)</f>
        <v>80</v>
      </c>
      <c r="H32" s="116">
        <f t="array" ref="H32">MAX(IF(G33:G37=G32,H33:H37))</f>
        <v>5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 t="e">
        <f>MAX(M33:M37)</f>
        <v>#N/A</v>
      </c>
      <c r="N32" s="117" t="e">
        <f t="array" ref="N32">MAX(IF(M33:M37=M32,N33:N37))</f>
        <v>#N/A</v>
      </c>
      <c r="O32" s="152" t="e">
        <f>IF($A$32='Gareth-SESSION'!$A$43,INDEX('Gareth-SESSION'!$K$43:$T$50, MATCH("*1k Row*",'Gareth-SESSION'!$B$43:$B$50,0), MATCH("*1st*",'Gareth-SESSION'!$K$7:$T$7,0)),"")</f>
        <v>#N/A</v>
      </c>
      <c r="P32" s="152" t="e">
        <f>IF($A$32='Gareth-SESSION'!$A$43,INDEX('Gareth-SESSION'!$K$43:$T$50, MATCH("*HIIT*",'Gareth-SESSION'!$B$43:$B$50,0), MATCH("*1st*",'Gareth-SESSION'!$K$7:$T$7,0)),"")</f>
        <v>#N/A</v>
      </c>
      <c r="Q32" s="117" t="e">
        <f>INDEX('Gareth-SESSION'!$L$43:$U$50, MATCH("*HIIT*",'Gareth-SESSION'!$B$43:$B$50,0), MATCH("*1st*",'Gareth-SESSION'!$K$7:$T$7,0))</f>
        <v>#N/A</v>
      </c>
      <c r="R32" s="117">
        <f>'Gareth-SESSION'!U43</f>
        <v>0</v>
      </c>
      <c r="S32" s="116"/>
      <c r="T32" s="116"/>
      <c r="U32" s="120">
        <f>'Gareth-SESSION'!A44</f>
        <v>0</v>
      </c>
      <c r="V32" s="120">
        <f>'Gareth-SESSION'!A45</f>
        <v>0</v>
      </c>
      <c r="W32" s="116"/>
      <c r="X32" s="116"/>
      <c r="Y32" s="116"/>
      <c r="Z32" s="116"/>
      <c r="AA32" s="116"/>
      <c r="AB32" s="116"/>
      <c r="AC32" s="116"/>
    </row>
    <row r="33" spans="1:40">
      <c r="A33" s="145"/>
      <c r="B33" s="11" t="s">
        <v>3</v>
      </c>
      <c r="C33" s="131" t="e">
        <f>IF($A$32='Gareth-SESSION'!$A$43,INDEX('Gareth-SESSION'!$K$43:$T$50, MATCH("*Squat*",'Gareth-SESSION'!$B$43:$B$50,0), MATCH("*1st*",'Gareth-SESSION'!$K$7:$T$7,0)),"")</f>
        <v>#N/A</v>
      </c>
      <c r="D33" s="132" t="e">
        <f>INDEX('Gareth-SESSION'!$L$43:$U$50, MATCH("*Squat*",'Gareth-SESSION'!$B$43:$B$50,0), MATCH("*1st*",'Gareth-SESSION'!$K$7:$T$7,0))</f>
        <v>#N/A</v>
      </c>
      <c r="E33" s="131" t="e">
        <f>IF($A$32='Gareth-SESSION'!$A$43,INDEX('Gareth-SESSION'!$K$43:$T$50, MATCH("*Deadlift*",'Gareth-SESSION'!$B$43:$B$50,0), MATCH("*1st*",'Gareth-SESSION'!$K$7:$T$7,0)),"")</f>
        <v>#N/A</v>
      </c>
      <c r="F33" s="131" t="e">
        <f>INDEX('Gareth-SESSION'!$L$43:$U$50, MATCH("*Deadlift*",'Gareth-SESSION'!$B$43:$B$50,0), MATCH("*1st*",'Gareth-SESSION'!$K$7:$T$7,0))</f>
        <v>#N/A</v>
      </c>
      <c r="G33" s="131">
        <f>IF($A$32='Gareth-SESSION'!$A$43,INDEX('Gareth-SESSION'!$K$43:$T$50, MATCH("*Bench Press*",'Gareth-SESSION'!$B$43:$B$50,0), MATCH("*1st*",'Gareth-SESSION'!$K$7:$T$7,0)),"")</f>
        <v>40</v>
      </c>
      <c r="H33" s="131">
        <f>INDEX('Gareth-SESSION'!$L$43:$U$50, MATCH("*Bench Press*",'Gareth-SESSION'!$B$43:$B$50,0), MATCH("*1st*",'Gareth-SESSION'!$K$7:$T$7,0))</f>
        <v>10</v>
      </c>
      <c r="I33" s="132" t="e">
        <f>IF($A$32='Gareth-SESSION'!$A$43,INDEX('Gareth-SESSION'!$K$43:$T$50, MATCH("*Military*",'Gareth-SESSION'!$B$43:$B$50,0), MATCH("*1st*",'Gareth-SESSION'!$K$7:$T$7,0)),"")</f>
        <v>#N/A</v>
      </c>
      <c r="J33" s="48" t="e">
        <f>INDEX('Gareth-SESSION'!$L$43:$U$50, MATCH("*Military*",'Gareth-SESSION'!$B$43:$B$50,0), MATCH("*1st*",'Gareth-SESSION'!$K$7:$T$7,0))</f>
        <v>#N/A</v>
      </c>
      <c r="K33" s="131" t="e">
        <f>IF($A$32='Gareth-SESSION'!$A$43,INDEX('Gareth-SESSION'!$K$43:$T$50, MATCH("*Clean *",'Gareth-SESSION'!$B$43:$B$50,0), MATCH("*1st*",'Gareth-SESSION'!$K$7:$T$7,0)),"")</f>
        <v>#N/A</v>
      </c>
      <c r="L33" s="48" t="e">
        <f>INDEX('Gareth-SESSION'!$L$43:$U$50, MATCH("*Clean *",'Gareth-SESSION'!$B$43:$B$50,0), MATCH("*1st*",'Gareth-SESSION'!$K$7:$T$7,0))</f>
        <v>#N/A</v>
      </c>
      <c r="M33" s="131" t="e">
        <f>IF($A$32='Gareth-SESSION'!$A$43,INDEX('Gareth-SESSION'!$K$43:$T$50, MATCH("*Lat Pulldown*",'Gareth-SESSION'!$B$43:$B$50,0), MATCH("*1st*",'Gareth-SESSION'!$K$7:$T$7,0)),"")</f>
        <v>#N/A</v>
      </c>
      <c r="N33" s="48" t="e">
        <f>INDEX('Gareth-SESSION'!$L$43:$U$50, MATCH("*Lat Pulldown*",'Gareth-SESSION'!$B$43:$B$50,0), MATCH("*1st*",'Gareth-SESSION'!$K$7:$T$7,0))</f>
        <v>#N/A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IF($A$32='Gareth-SESSION'!$A$43,INDEX('Gareth-SESSION'!$K$43:$T$50, MATCH("*Squat*",'Gareth-SESSION'!$B$43:$B$50,0), MATCH("*2nd*",'Gareth-SESSION'!$K$7:$T$7,0)),"")</f>
        <v>#N/A</v>
      </c>
      <c r="D34" s="132" t="e">
        <f>INDEX('Gareth-SESSION'!$L$43:$U$50, MATCH("*Squat*",'Gareth-SESSION'!$B$43:$B$50,0), MATCH("*2nd*",'Gareth-SESSION'!$K$7:$T$7,0))</f>
        <v>#N/A</v>
      </c>
      <c r="E34" s="131" t="e">
        <f>IF($A$32='Gareth-SESSION'!$A$43,INDEX('Gareth-SESSION'!$K$43:$T$50, MATCH("*Deadlift*",'Gareth-SESSION'!$B$43:$B$50,0), MATCH("*2ND*",'Gareth-SESSION'!$K$7:$T$7,0)),"")</f>
        <v>#N/A</v>
      </c>
      <c r="F34" s="131" t="e">
        <f>INDEX('Gareth-SESSION'!$L$43:$U$50, MATCH("*Deadlift*",'Gareth-SESSION'!$B$43:$B$50,0), MATCH("*2nd*",'Gareth-SESSION'!$K$7:$T$7,0))</f>
        <v>#N/A</v>
      </c>
      <c r="G34" s="131">
        <f>IF($A$32='Gareth-SESSION'!$A$43,INDEX('Gareth-SESSION'!$K$43:$T$50, MATCH("*Bench Press*",'Gareth-SESSION'!$B$43:$B$50,0), MATCH("*2ND*",'Gareth-SESSION'!$K$7:$T$7,0)),"")</f>
        <v>40</v>
      </c>
      <c r="H34" s="131">
        <f>INDEX('Gareth-SESSION'!$L$43:$U$50, MATCH("*Bench Press*",'Gareth-SESSION'!$B$43:$B$50,0), MATCH("*2nd*",'Gareth-SESSION'!$K$7:$T$7,0))</f>
        <v>10</v>
      </c>
      <c r="I34" s="132" t="e">
        <f>IF($A$32='Gareth-SESSION'!$A$43,INDEX('Gareth-SESSION'!$K$43:$T$50, MATCH("*Military*",'Gareth-SESSION'!$B$43:$B$50,0), MATCH("*2ND*",'Gareth-SESSION'!$K$7:$T$7,0)),"")</f>
        <v>#N/A</v>
      </c>
      <c r="J34" s="44" t="e">
        <f>INDEX('Gareth-SESSION'!$L$43:$U$50, MATCH("*Military*",'Gareth-SESSION'!$B$43:$B$50,0), MATCH("*2nd*",'Gareth-SESSION'!$K$7:$T$7,0))</f>
        <v>#N/A</v>
      </c>
      <c r="K34" s="131" t="e">
        <f>IF($A$32='Gareth-SESSION'!$A$43,INDEX('Gareth-SESSION'!$K$43:$T$50, MATCH("*Clean *",'Gareth-SESSION'!$B$43:$B$50,0), MATCH("*2ND*",'Gareth-SESSION'!$K$7:$T$7,0)),"")</f>
        <v>#N/A</v>
      </c>
      <c r="L34" s="44" t="e">
        <f>INDEX('Gareth-SESSION'!$L$43:$U$50, MATCH("*Clean *",'Gareth-SESSION'!$B$43:$B$50,0), MATCH("*2nd*",'Gareth-SESSION'!$K$7:$T$7,0))</f>
        <v>#N/A</v>
      </c>
      <c r="M34" s="131" t="e">
        <f>IF($A$32='Gareth-SESSION'!$A$43,INDEX('Gareth-SESSION'!$K$43:$T$50, MATCH("*Lat Pulldown*",'Gareth-SESSION'!$B$43:$B$50,0), MATCH("*2ND*",'Gareth-SESSION'!$K$7:$T$7,0)),"")</f>
        <v>#N/A</v>
      </c>
      <c r="N34" s="48" t="e">
        <f>INDEX('Gareth-SESSION'!$L$43:$U$50, MATCH("*Lat Pulldown*",'Gareth-SESSION'!$B$43:$B$50,0), MATCH("*2nd*",'Gareth-SESSION'!$K$7:$T$7,0))</f>
        <v>#N/A</v>
      </c>
      <c r="O34" s="151"/>
      <c r="P34" s="151"/>
    </row>
    <row r="35" spans="1:40">
      <c r="B35" t="s">
        <v>5</v>
      </c>
      <c r="C35" s="131" t="e">
        <f>IF($A$32='Gareth-SESSION'!$A$43,INDEX('Gareth-SESSION'!$K$43:$T$50, MATCH("*Squat*",'Gareth-SESSION'!$B$43:$B$50,0), MATCH("*3rd*",'Gareth-SESSION'!$K$7:$T$7,0)),"")</f>
        <v>#N/A</v>
      </c>
      <c r="D35" s="132" t="e">
        <f>INDEX('Gareth-SESSION'!$L$43:$U$50, MATCH("*Squat*",'Gareth-SESSION'!$B$43:$B$50,0), MATCH("*3rd*",'Gareth-SESSION'!$K$7:$T$7,0))</f>
        <v>#N/A</v>
      </c>
      <c r="E35" s="131" t="e">
        <f>IF($A$32='Gareth-SESSION'!$A$43,INDEX('Gareth-SESSION'!$K$43:$T$50, MATCH("*Deadlift*",'Gareth-SESSION'!$B$43:$B$50,0), MATCH("*3rd*",'Gareth-SESSION'!$K$7:$T$7,0)),"")</f>
        <v>#N/A</v>
      </c>
      <c r="F35" s="131" t="e">
        <f>INDEX('Gareth-SESSION'!$L$43:$U$50, MATCH("*Deadlift*",'Gareth-SESSION'!$B$43:$B$50,0), MATCH("*3rd*",'Gareth-SESSION'!$K$7:$T$7,0))</f>
        <v>#N/A</v>
      </c>
      <c r="G35" s="131">
        <f>IF($A$32='Gareth-SESSION'!$A$43,INDEX('Gareth-SESSION'!$K$43:$T$50, MATCH("*Bench Press*",'Gareth-SESSION'!$B$43:$B$50,0), MATCH("*3rd*",'Gareth-SESSION'!$K$7:$T$7,0)),"")</f>
        <v>75</v>
      </c>
      <c r="H35" s="131">
        <f>INDEX('Gareth-SESSION'!$L$43:$U$50, MATCH("*Bench Press*",'Gareth-SESSION'!$B$43:$B$50,0), MATCH("*3rd*",'Gareth-SESSION'!$K$7:$T$7,0))</f>
        <v>5</v>
      </c>
      <c r="I35" s="132" t="e">
        <f>IF($A$32='Gareth-SESSION'!$A$43,INDEX('Gareth-SESSION'!$K$43:$T$50, MATCH("*Military*",'Gareth-SESSION'!$B$43:$B$50,0), MATCH("*3rd*",'Gareth-SESSION'!$K$7:$T$7,0)),"")</f>
        <v>#N/A</v>
      </c>
      <c r="J35" s="44" t="e">
        <f>INDEX('Gareth-SESSION'!$L$43:$U$50, MATCH("*Military*",'Gareth-SESSION'!$B$43:$B$50,0), MATCH("*3rd*",'Gareth-SESSION'!$K$7:$T$7,0))</f>
        <v>#N/A</v>
      </c>
      <c r="K35" s="131" t="e">
        <f>IF($A$32='Gareth-SESSION'!$A$43,INDEX('Gareth-SESSION'!$K$43:$T$50, MATCH("*Clean *",'Gareth-SESSION'!$B$43:$B$50,0), MATCH("*3rd*",'Gareth-SESSION'!$K$7:$T$7,0)),"")</f>
        <v>#N/A</v>
      </c>
      <c r="L35" s="44" t="e">
        <f>INDEX('Gareth-SESSION'!$L$43:$U$50, MATCH("*Clean *",'Gareth-SESSION'!$B$43:$B$50,0), MATCH("*3rd*",'Gareth-SESSION'!$K$7:$T$7,0))</f>
        <v>#N/A</v>
      </c>
      <c r="M35" s="131" t="e">
        <f>IF($A$32='Gareth-SESSION'!$A$43,INDEX('Gareth-SESSION'!$K$43:$T$50, MATCH("*Lat Pulldown*",'Gareth-SESSION'!$B$43:$B$50,0), MATCH("*3rd*",'Gareth-SESSION'!$K$7:$T$7,0)),"")</f>
        <v>#N/A</v>
      </c>
      <c r="N35" s="48" t="e">
        <f>INDEX('Gareth-SESSION'!$L$43:$U$50, MATCH("*Lat Pulldown*",'Gareth-SESSION'!$B$43:$B$50,0), MATCH("*3rd*",'Gareth-SESSION'!$K$7:$T$7,0))</f>
        <v>#N/A</v>
      </c>
      <c r="O35" s="151"/>
      <c r="P35" s="151"/>
    </row>
    <row r="36" spans="1:40">
      <c r="B36" t="s">
        <v>6</v>
      </c>
      <c r="C36" s="131" t="e">
        <f>IF($A$32='Gareth-SESSION'!$A$43,INDEX('Gareth-SESSION'!$K$43:$T$50, MATCH("*Squat*",'Gareth-SESSION'!$B$43:$B$50,0), MATCH("*4th*",'Gareth-SESSION'!$K$7:$T$7,0)),"")</f>
        <v>#N/A</v>
      </c>
      <c r="D36" s="132" t="e">
        <f>INDEX('Gareth-SESSION'!$L$43:$U$50, MATCH("*Squat*",'Gareth-SESSION'!$B$43:$B$50,0), MATCH("*4th*",'Gareth-SESSION'!$K$7:$T$7,0))</f>
        <v>#N/A</v>
      </c>
      <c r="E36" s="131" t="e">
        <f>IF($A$32='Gareth-SESSION'!$A$43,INDEX('Gareth-SESSION'!$K$43:$T$50, MATCH("*Deadlift*",'Gareth-SESSION'!$B$43:$B$50,0), MATCH("*4th*",'Gareth-SESSION'!$K$7:$T$7,0)),"")</f>
        <v>#N/A</v>
      </c>
      <c r="F36" s="131" t="e">
        <f>INDEX('Gareth-SESSION'!$L$43:$U$50, MATCH("*Deadlift*",'Gareth-SESSION'!$B$43:$B$50,0), MATCH("*4th*",'Gareth-SESSION'!$K$7:$T$7,0))</f>
        <v>#N/A</v>
      </c>
      <c r="G36" s="131">
        <f>IF($A$32='Gareth-SESSION'!$A$43,INDEX('Gareth-SESSION'!$K$43:$T$50, MATCH("*Bench Press*",'Gareth-SESSION'!$B$43:$B$50,0), MATCH("*4th*",'Gareth-SESSION'!$K$7:$T$7,0)),"")</f>
        <v>80</v>
      </c>
      <c r="H36" s="131">
        <f>INDEX('Gareth-SESSION'!$L$43:$U$50, MATCH("*Bench Press*",'Gareth-SESSION'!$B$43:$B$50,0), MATCH("*4th*",'Gareth-SESSION'!$K$7:$T$7,0))</f>
        <v>5</v>
      </c>
      <c r="I36" s="132" t="e">
        <f>IF($A$32='Gareth-SESSION'!$A$43,INDEX('Gareth-SESSION'!$K$43:$T$50, MATCH("*Military*",'Gareth-SESSION'!$B$43:$B$50,0), MATCH("*4th*",'Gareth-SESSION'!$K$7:$T$7,0)),"")</f>
        <v>#N/A</v>
      </c>
      <c r="J36" s="44" t="e">
        <f>INDEX('Gareth-SESSION'!$L$43:$U$50, MATCH("*Military*",'Gareth-SESSION'!$B$43:$B$50,0), MATCH("*4th*",'Gareth-SESSION'!$K$7:$T$7,0))</f>
        <v>#N/A</v>
      </c>
      <c r="K36" s="131" t="e">
        <f>IF($A$32='Gareth-SESSION'!$A$43,INDEX('Gareth-SESSION'!$K$43:$T$50, MATCH("*Clean *",'Gareth-SESSION'!$B$43:$B$50,0), MATCH("*4th*",'Gareth-SESSION'!$K$7:$T$7,0)),"")</f>
        <v>#N/A</v>
      </c>
      <c r="L36" s="44" t="e">
        <f>INDEX('Gareth-SESSION'!$L$43:$U$50, MATCH("*Clean *",'Gareth-SESSION'!$B$43:$B$50,0), MATCH("*4th*",'Gareth-SESSION'!$K$7:$T$7,0))</f>
        <v>#N/A</v>
      </c>
      <c r="M36" s="131" t="e">
        <f>IF($A$32='Gareth-SESSION'!$A$43,INDEX('Gareth-SESSION'!$K$43:$T$50, MATCH("*Lat Pulldown*",'Gareth-SESSION'!$B$43:$B$50,0), MATCH("*4th*",'Gareth-SESSION'!$K$7:$T$7,0)),"")</f>
        <v>#N/A</v>
      </c>
      <c r="N36" s="48" t="e">
        <f>INDEX('Gareth-SESSION'!$L$43:$U$50, MATCH("*Lat Pulldown*",'Gareth-SESSION'!$B$43:$B$50,0), MATCH("*4th*",'Gareth-SESSION'!$K$7:$T$7,0))</f>
        <v>#N/A</v>
      </c>
      <c r="O36" s="151"/>
      <c r="P36" s="151"/>
    </row>
    <row r="37" spans="1:40">
      <c r="B37" t="s">
        <v>7</v>
      </c>
      <c r="C37" s="131" t="e">
        <f>IF($A$32='Gareth-SESSION'!$A$43,INDEX('Gareth-SESSION'!$K$43:$T$50, MATCH("*Squat*",'Gareth-SESSION'!$B$43:$B$50,0), MATCH("*5th*",'Gareth-SESSION'!$K$7:$T$7,0)),"")</f>
        <v>#N/A</v>
      </c>
      <c r="D37" s="132" t="e">
        <f>INDEX('Gareth-SESSION'!$L$43:$U$50, MATCH("*Squat*",'Gareth-SESSION'!$B$43:$B$50,0), MATCH("*5th*",'Gareth-SESSION'!$K$7:$T$7,0))</f>
        <v>#N/A</v>
      </c>
      <c r="E37" s="131" t="e">
        <f>IF($A$32='Gareth-SESSION'!$A$43,INDEX('Gareth-SESSION'!$K$43:$T$50, MATCH("*Deadlift*",'Gareth-SESSION'!$B$43:$B$50,0), MATCH("*5th*",'Gareth-SESSION'!$K$7:$T$7,0)),"")</f>
        <v>#N/A</v>
      </c>
      <c r="F37" s="131" t="e">
        <f>INDEX('Gareth-SESSION'!$L$43:$U$50, MATCH("*Deadlift*",'Gareth-SESSION'!$B$43:$B$50,0), MATCH("*5th*",'Gareth-SESSION'!$K$7:$T$7,0))</f>
        <v>#N/A</v>
      </c>
      <c r="G37" s="131">
        <f>IF($A$32='Gareth-SESSION'!$A$43,INDEX('Gareth-SESSION'!$K$43:$T$50, MATCH("*Bench Press*",'Gareth-SESSION'!$B$43:$B$50,0), MATCH("*5th*",'Gareth-SESSION'!$K$7:$T$7,0)),"")</f>
        <v>80</v>
      </c>
      <c r="H37" s="131">
        <f>INDEX('Gareth-SESSION'!$L$43:$U$50, MATCH("*Bench Press*",'Gareth-SESSION'!$B$43:$B$50,0), MATCH("*5th*",'Gareth-SESSION'!$K$7:$T$7,0))</f>
        <v>5</v>
      </c>
      <c r="I37" s="132" t="e">
        <f>IF($A$32='Gareth-SESSION'!$A$43,INDEX('Gareth-SESSION'!$K$43:$T$50, MATCH("*Military*",'Gareth-SESSION'!$B$43:$B$50,0), MATCH("*5th*",'Gareth-SESSION'!$K$7:$T$7,0)),"")</f>
        <v>#N/A</v>
      </c>
      <c r="J37" s="44" t="e">
        <f>INDEX('Gareth-SESSION'!$L$43:$U$50, MATCH("*Military*",'Gareth-SESSION'!$B$43:$B$50,0), MATCH("*5th*",'Gareth-SESSION'!$K$7:$T$7,0))</f>
        <v>#N/A</v>
      </c>
      <c r="K37" s="131" t="e">
        <f>IF($A$32='Gareth-SESSION'!$A$43,INDEX('Gareth-SESSION'!$K$43:$T$50, MATCH("*Clean *",'Gareth-SESSION'!$B$43:$B$50,0), MATCH("*5th*",'Gareth-SESSION'!$K$7:$T$7,0)),"")</f>
        <v>#N/A</v>
      </c>
      <c r="L37" s="44" t="e">
        <f>INDEX('Gareth-SESSION'!$L$43:$U$50, MATCH("*Clean *",'Gareth-SESSION'!$B$43:$B$50,0), MATCH("*5th*",'Gareth-SESSION'!$K$7:$T$7,0))</f>
        <v>#N/A</v>
      </c>
      <c r="M37" s="131" t="e">
        <f>IF($A$32='Gareth-SESSION'!$A$43,INDEX('Gareth-SESSION'!$K$43:$T$50, MATCH("*Lat Pulldown*",'Gareth-SESSION'!$B$43:$B$50,0), MATCH("*5th*",'Gareth-SESSION'!$K$7:$T$7,0)),"")</f>
        <v>#N/A</v>
      </c>
      <c r="N37" s="48" t="e">
        <f>INDEX('Gareth-SESSION'!$L$43:$U$50, MATCH("*Lat Pulldown*",'Gareth-SESSION'!$B$43:$B$50,0), MATCH("*5th*",'Gareth-SESSION'!$K$7:$T$7,0))</f>
        <v>#N/A</v>
      </c>
      <c r="O37" s="151"/>
      <c r="P37" s="151"/>
    </row>
    <row r="38" spans="1:40">
      <c r="A38" s="129">
        <f>'Gareth-SESSION'!A52</f>
        <v>42046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>
        <f>MAX(E39:E43)</f>
        <v>160</v>
      </c>
      <c r="F38" s="116">
        <f t="array" ref="F38">MAX(IF(E39:E43=E38,F39:F43))</f>
        <v>1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IF($A$38='Gareth-SESSION'!$A$52,INDEX('Gareth-SESSION'!$K$52:$T$59, MATCH("*1k Row*",'Gareth-SESSION'!$B$52:$B$59,0), MATCH("*1st*",'Gareth-SESSION'!$K$7:$T$7,0)),"")</f>
        <v>#N/A</v>
      </c>
      <c r="P38" s="152">
        <f>IF($A$38='Gareth-SESSION'!$A$52,INDEX('Gareth-SESSION'!$K$52:$T$59, MATCH("*HIIT*",'Gareth-SESSION'!$B$52:$B$59,0), MATCH("*1st*",'Gareth-SESSION'!$K$7:$T$7,0)),"")</f>
        <v>3.472222222222222E-3</v>
      </c>
      <c r="Q38" s="117" t="str">
        <f>INDEX('Gareth-SESSION'!$L$52:$U$59, MATCH("*HIIT*",'Gareth-SESSION'!$B$52:$B$59,0), MATCH("*1st*",'Gareth-SESSION'!$K$7:$T$7,0))</f>
        <v>40/20</v>
      </c>
      <c r="R38" s="117">
        <f>'Gareth-SESSION'!U52</f>
        <v>0</v>
      </c>
      <c r="S38" s="116"/>
      <c r="T38" s="116"/>
      <c r="U38" s="120">
        <f>'Gareth-SESSION'!A53</f>
        <v>85</v>
      </c>
      <c r="V38" s="120">
        <f>'Gareth-SESSION'!A54</f>
        <v>25</v>
      </c>
      <c r="W38" s="116"/>
      <c r="X38" s="116"/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IF($A$38='Gareth-SESSION'!$A$52,INDEX('Gareth-SESSION'!$K$52:$T$59, MATCH("*Squat*",'Gareth-SESSION'!$B$52:$B$59,0), MATCH("*1st*",'Gareth-SESSION'!$K$7:$T$7,0)),"")</f>
        <v>#N/A</v>
      </c>
      <c r="D39" s="132" t="e">
        <f>INDEX('Gareth-SESSION'!L$52:U$59, MATCH("*Squat*",'Gareth-SESSION'!$B$52:$B$59,0), MATCH("*1st*",'Gareth-SESSION'!K$7:T$7,0))</f>
        <v>#N/A</v>
      </c>
      <c r="E39" s="131">
        <f>IF($A$38='Gareth-SESSION'!$A$52,INDEX('Gareth-SESSION'!$K$52:$T$59, MATCH("*Deadlift*",'Gareth-SESSION'!$B$52:$B$59,0), MATCH("*1st*",'Gareth-SESSION'!$K$7:$T$7,0)),"")</f>
        <v>60</v>
      </c>
      <c r="F39" s="131">
        <f>INDEX('Gareth-SESSION'!$L$52:$U$59, MATCH("*Deadlift*",'Gareth-SESSION'!$B$52:$B$59,0), MATCH("*1st*",'Gareth-SESSION'!$K$7:$T$7,0))</f>
        <v>8</v>
      </c>
      <c r="G39" s="131" t="e">
        <f>IF($A$38='Gareth-SESSION'!$A$52,INDEX('Gareth-SESSION'!$K$52:$T$59, MATCH("*Bench Press*",'Gareth-SESSION'!$B$52:$B$59,0), MATCH("*1st*",'Gareth-SESSION'!$K$7:$T$7,0)),"")</f>
        <v>#N/A</v>
      </c>
      <c r="H39" s="131" t="e">
        <f>INDEX('Gareth-SESSION'!$L$52:$U$59, MATCH("*Bench Press*",'Gareth-SESSION'!$B$52:$B$59,0), MATCH("*1st*",'Gareth-SESSION'!$K$7:$T$7,0))</f>
        <v>#N/A</v>
      </c>
      <c r="I39" s="132" t="e">
        <f>IF($A$38='Gareth-SESSION'!$A$52,INDEX('Gareth-SESSION'!$K$52:$T$59, MATCH("*Military*",'Gareth-SESSION'!$B$52:$B$59,0), MATCH("*1st*",'Gareth-SESSION'!$K$7:$T$7,0)),"")</f>
        <v>#N/A</v>
      </c>
      <c r="J39" s="48" t="e">
        <f>INDEX('Gareth-SESSION'!$L$52:$U$59, MATCH("*Military*",'Gareth-SESSION'!$B$52:$B$59,0), MATCH("*1st*",'Gareth-SESSION'!$K$7:$T$7,0))</f>
        <v>#N/A</v>
      </c>
      <c r="K39" s="131" t="e">
        <f>IF($A$38='Gareth-SESSION'!$A$52,INDEX('Gareth-SESSION'!$K$52:$T$59, MATCH("*Clean *",'Gareth-SESSION'!$B$52:$B$59,0), MATCH("*1st*",'Gareth-SESSION'!$K$7:$T$7,0)),"")</f>
        <v>#N/A</v>
      </c>
      <c r="L39" s="48" t="e">
        <f>INDEX('Gareth-SESSION'!$L$52:$U$59, MATCH("*Clean *",'Gareth-SESSION'!$B$52:$B$59,0), MATCH("*1st*",'Gareth-SESSION'!$K$7:$T$7,0))</f>
        <v>#N/A</v>
      </c>
      <c r="M39" s="131" t="e">
        <f>IF($A$38='Gareth-SESSION'!$A$52,INDEX('Gareth-SESSION'!$K$52:$T$59, MATCH("*Lat Pulldown*",'Gareth-SESSION'!$B$52:$B$59,0), MATCH("*1st*",'Gareth-SESSION'!$K$7:$T$7,0)),"")</f>
        <v>#N/A</v>
      </c>
      <c r="N39" s="48" t="e">
        <f>INDEX('Gareth-SESSION'!$L$52:$U$59, MATCH("*Lat Pulldown*",'Gareth-SESSION'!$B$52:$B$59,0), MATCH("*1st*",'Gareth-SESSION'!$K$7:$T$7,0))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IF($A$38='Gareth-SESSION'!$A$52,INDEX('Gareth-SESSION'!$K$52:$T$59, MATCH("*Squat*",'Gareth-SESSION'!$B$52:$B$59,0), MATCH("*2nd*",'Gareth-SESSION'!$K$7:$T$7,0)),"")</f>
        <v>#N/A</v>
      </c>
      <c r="D40" s="132" t="e">
        <f>INDEX('Gareth-SESSION'!L$52:U$59, MATCH("*Squat*",'Gareth-SESSION'!$B$52:$B$59,0), MATCH("*2nd*",'Gareth-SESSION'!K$7:T$7,0))</f>
        <v>#N/A</v>
      </c>
      <c r="E40" s="131">
        <f>IF($A$38='Gareth-SESSION'!$A$52,INDEX('Gareth-SESSION'!$K$52:$T$59, MATCH("*Deadlift*",'Gareth-SESSION'!$B$52:$B$59,0), MATCH("*2ND*",'Gareth-SESSION'!$K$7:$T$7,0)),"")</f>
        <v>100</v>
      </c>
      <c r="F40" s="131">
        <f>INDEX('Gareth-SESSION'!$L$52:$U$59, MATCH("*Deadlift*",'Gareth-SESSION'!$B$52:$B$59,0), MATCH("*2nd*",'Gareth-SESSION'!$K$7:$T$7,0))</f>
        <v>5</v>
      </c>
      <c r="G40" s="131" t="e">
        <f>IF($A$38='Gareth-SESSION'!$A$52,INDEX('Gareth-SESSION'!$K$52:$T$59, MATCH("*Bench Press*",'Gareth-SESSION'!$B$52:$B$59,0), MATCH("*2ND*",'Gareth-SESSION'!$K$7:$T$7,0)),"")</f>
        <v>#N/A</v>
      </c>
      <c r="H40" s="131" t="e">
        <f>INDEX('Gareth-SESSION'!$L$52:$U$59, MATCH("*Bench Press*",'Gareth-SESSION'!$B$52:$B$59,0), MATCH("*2nd*",'Gareth-SESSION'!$K$7:$T$7,0))</f>
        <v>#N/A</v>
      </c>
      <c r="I40" s="132" t="e">
        <f>IF($A$38='Gareth-SESSION'!$A$52,INDEX('Gareth-SESSION'!$K$52:$T$59, MATCH("*Military*",'Gareth-SESSION'!$B$52:$B$59,0), MATCH("*2ND*",'Gareth-SESSION'!$K$7:$T$7,0)),"")</f>
        <v>#N/A</v>
      </c>
      <c r="J40" s="44" t="e">
        <f>INDEX('Gareth-SESSION'!$L$52:$U$59, MATCH("*Military*",'Gareth-SESSION'!$B$52:$B$59,0), MATCH("*2nd*",'Gareth-SESSION'!$K$7:$T$7,0))</f>
        <v>#N/A</v>
      </c>
      <c r="K40" s="131" t="e">
        <f>IF($A$38='Gareth-SESSION'!$A$52,INDEX('Gareth-SESSION'!$K$52:$T$59, MATCH("*Clean *",'Gareth-SESSION'!$B$52:$B$59,0), MATCH("*2ND*",'Gareth-SESSION'!$K$7:$T$7,0)),"")</f>
        <v>#N/A</v>
      </c>
      <c r="L40" s="44" t="e">
        <f>INDEX('Gareth-SESSION'!$L$52:$U$59, MATCH("*Clean *",'Gareth-SESSION'!$B$52:$B$59,0), MATCH("*2nd*",'Gareth-SESSION'!$K$7:$T$7,0))</f>
        <v>#N/A</v>
      </c>
      <c r="M40" s="131" t="e">
        <f>IF($A$38='Gareth-SESSION'!$A$52,INDEX('Gareth-SESSION'!$K$52:$T$59, MATCH("*Lat Pulldown*",'Gareth-SESSION'!$B$52:$B$59,0), MATCH("*2ND*",'Gareth-SESSION'!$K$7:$T$7,0)),"")</f>
        <v>#N/A</v>
      </c>
      <c r="N40" s="48" t="e">
        <f>INDEX('Gareth-SESSION'!$L$52:$U$59, MATCH("*Lat Pulldown*",'Gareth-SESSION'!$B$52:$B$59,0), MATCH("*2nd*",'Gareth-SESSION'!$K$7:$T$7,0))</f>
        <v>#N/A</v>
      </c>
      <c r="O40" s="151"/>
      <c r="P40" s="151"/>
    </row>
    <row r="41" spans="1:40">
      <c r="B41" t="s">
        <v>5</v>
      </c>
      <c r="C41" s="131" t="e">
        <f>IF($A$38='Gareth-SESSION'!$A$52,INDEX('Gareth-SESSION'!$K$52:$T$59, MATCH("*Squat*",'Gareth-SESSION'!$B$52:$B$59,0), MATCH("*3rd*",'Gareth-SESSION'!$K$7:$T$7,0)),"")</f>
        <v>#N/A</v>
      </c>
      <c r="D41" s="132" t="e">
        <f>INDEX('Gareth-SESSION'!L$52:U$59, MATCH("*Squat*",'Gareth-SESSION'!$B$52:$B$59,0), MATCH("*3rd*",'Gareth-SESSION'!K$7:T$7,0))</f>
        <v>#N/A</v>
      </c>
      <c r="E41" s="131">
        <f>IF($A$38='Gareth-SESSION'!$A$52,INDEX('Gareth-SESSION'!$K$52:$T$59, MATCH("*Deadlift*",'Gareth-SESSION'!$B$52:$B$59,0), MATCH("*3rd*",'Gareth-SESSION'!$K$7:$T$7,0)),"")</f>
        <v>120</v>
      </c>
      <c r="F41" s="131">
        <f>INDEX('Gareth-SESSION'!$L$52:$U$59, MATCH("*Deadlift*",'Gareth-SESSION'!$B$52:$B$59,0), MATCH("*3rd*",'Gareth-SESSION'!$K$7:$T$7,0))</f>
        <v>3</v>
      </c>
      <c r="G41" s="131" t="e">
        <f>IF($A$38='Gareth-SESSION'!$A$52,INDEX('Gareth-SESSION'!$K$52:$T$59, MATCH("*Bench Press*",'Gareth-SESSION'!$B$52:$B$59,0), MATCH("*3rd*",'Gareth-SESSION'!$K$7:$T$7,0)),"")</f>
        <v>#N/A</v>
      </c>
      <c r="H41" s="131" t="e">
        <f>INDEX('Gareth-SESSION'!$L$52:$U$59, MATCH("*Bench Press*",'Gareth-SESSION'!$B$52:$B$59,0), MATCH("*3rd*",'Gareth-SESSION'!$K$7:$T$7,0))</f>
        <v>#N/A</v>
      </c>
      <c r="I41" s="132" t="e">
        <f>IF($A$38='Gareth-SESSION'!$A$52,INDEX('Gareth-SESSION'!$K$52:$T$59, MATCH("*Military*",'Gareth-SESSION'!$B$52:$B$59,0), MATCH("*3rd*",'Gareth-SESSION'!$K$7:$T$7,0)),"")</f>
        <v>#N/A</v>
      </c>
      <c r="J41" s="44" t="e">
        <f>INDEX('Gareth-SESSION'!$L$52:$U$59, MATCH("*Military*",'Gareth-SESSION'!$B$52:$B$59,0), MATCH("*3rd*",'Gareth-SESSION'!$K$7:$T$7,0))</f>
        <v>#N/A</v>
      </c>
      <c r="K41" s="131" t="e">
        <f>IF($A$38='Gareth-SESSION'!$A$52,INDEX('Gareth-SESSION'!$K$52:$T$59, MATCH("*Clean *",'Gareth-SESSION'!$B$52:$B$59,0), MATCH("*3rd*",'Gareth-SESSION'!$K$7:$T$7,0)),"")</f>
        <v>#N/A</v>
      </c>
      <c r="L41" s="44" t="e">
        <f>INDEX('Gareth-SESSION'!$L$52:$U$59, MATCH("*Clean *",'Gareth-SESSION'!$B$52:$B$59,0), MATCH("*3rd*",'Gareth-SESSION'!$K$7:$T$7,0))</f>
        <v>#N/A</v>
      </c>
      <c r="M41" s="131" t="e">
        <f>IF($A$38='Gareth-SESSION'!$A$52,INDEX('Gareth-SESSION'!$K$52:$T$59, MATCH("*Lat Pulldown*",'Gareth-SESSION'!$B$52:$B$59,0), MATCH("*3rd*",'Gareth-SESSION'!$K$7:$T$7,0)),"")</f>
        <v>#N/A</v>
      </c>
      <c r="N41" s="48" t="e">
        <f>INDEX('Gareth-SESSION'!$L$52:$U$59, MATCH("*Lat Pulldown*",'Gareth-SESSION'!$B$52:$B$59,0), MATCH("*3rd*",'Gareth-SESSION'!$K$7:$T$7,0))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IF($A$38='Gareth-SESSION'!$A$52,INDEX('Gareth-SESSION'!$K$52:$T$59, MATCH("*Squat*",'Gareth-SESSION'!$B$52:$B$59,0), MATCH("*4th*",'Gareth-SESSION'!$K$7:$T$7,0)),"")</f>
        <v>#N/A</v>
      </c>
      <c r="D42" s="132" t="e">
        <f>INDEX('Gareth-SESSION'!L$52:U$59, MATCH("*Squat*",'Gareth-SESSION'!$B$52:$B$59,0), MATCH("*4th*",'Gareth-SESSION'!K$7:T$7,0))</f>
        <v>#N/A</v>
      </c>
      <c r="E42" s="131">
        <f>IF($A$38='Gareth-SESSION'!$A$52,INDEX('Gareth-SESSION'!$K$52:$T$59, MATCH("*Deadlift*",'Gareth-SESSION'!$B$52:$B$59,0), MATCH("*4th*",'Gareth-SESSION'!$K$7:$T$7,0)),"")</f>
        <v>150</v>
      </c>
      <c r="F42" s="131">
        <f>INDEX('Gareth-SESSION'!$L$52:$U$59, MATCH("*Deadlift*",'Gareth-SESSION'!$B$52:$B$59,0), MATCH("*4th*",'Gareth-SESSION'!$K$7:$T$7,0))</f>
        <v>3</v>
      </c>
      <c r="G42" s="131" t="e">
        <f>IF($A$38='Gareth-SESSION'!$A$52,INDEX('Gareth-SESSION'!$K$52:$T$59, MATCH("*Bench Press*",'Gareth-SESSION'!$B$52:$B$59,0), MATCH("*4th*",'Gareth-SESSION'!$K$7:$T$7,0)),"")</f>
        <v>#N/A</v>
      </c>
      <c r="H42" s="131" t="e">
        <f>INDEX('Gareth-SESSION'!$L$52:$U$59, MATCH("*Bench Press*",'Gareth-SESSION'!$B$52:$B$59,0), MATCH("*4th*",'Gareth-SESSION'!$K$7:$T$7,0))</f>
        <v>#N/A</v>
      </c>
      <c r="I42" s="132" t="e">
        <f>IF($A$38='Gareth-SESSION'!$A$52,INDEX('Gareth-SESSION'!$K$52:$T$59, MATCH("*Military*",'Gareth-SESSION'!$B$52:$B$59,0), MATCH("*4th*",'Gareth-SESSION'!$K$7:$T$7,0)),"")</f>
        <v>#N/A</v>
      </c>
      <c r="J42" s="44" t="e">
        <f>INDEX('Gareth-SESSION'!$L$52:$U$59, MATCH("*Military*",'Gareth-SESSION'!$B$52:$B$59,0), MATCH("*4th*",'Gareth-SESSION'!$K$7:$T$7,0))</f>
        <v>#N/A</v>
      </c>
      <c r="K42" s="131" t="e">
        <f>IF($A$38='Gareth-SESSION'!$A$52,INDEX('Gareth-SESSION'!$K$52:$T$59, MATCH("*Clean *",'Gareth-SESSION'!$B$52:$B$59,0), MATCH("*4th*",'Gareth-SESSION'!$K$7:$T$7,0)),"")</f>
        <v>#N/A</v>
      </c>
      <c r="L42" s="44" t="e">
        <f>INDEX('Gareth-SESSION'!$L$52:$U$59, MATCH("*Clean *",'Gareth-SESSION'!$B$52:$B$59,0), MATCH("*4th*",'Gareth-SESSION'!$K$7:$T$7,0))</f>
        <v>#N/A</v>
      </c>
      <c r="M42" s="131" t="e">
        <f>IF($A$38='Gareth-SESSION'!$A$52,INDEX('Gareth-SESSION'!$K$52:$T$59, MATCH("*Lat Pulldown*",'Gareth-SESSION'!$B$52:$B$59,0), MATCH("*4th*",'Gareth-SESSION'!$K$7:$T$7,0)),"")</f>
        <v>#N/A</v>
      </c>
      <c r="N42" s="44" t="e">
        <f>INDEX('Gareth-SESSION'!$L$52:$U$59, MATCH("*Lat Pulldown*",'Gareth-SESSION'!$B$52:$B$59,0), MATCH("*4th*",'Gareth-SESSION'!$K$7:$T$7,0))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IF($A$38='Gareth-SESSION'!$A$52,INDEX('Gareth-SESSION'!$K$52:$T$59, MATCH("*Squat*",'Gareth-SESSION'!$B$52:$B$59,0), MATCH("*5th*",'Gareth-SESSION'!$K$7:$T$7,0)),"")</f>
        <v>#N/A</v>
      </c>
      <c r="D43" s="132" t="e">
        <f>INDEX('Gareth-SESSION'!L$52:U$59, MATCH("*Squat*",'Gareth-SESSION'!$B$52:$B$59,0), MATCH("*5th*",'Gareth-SESSION'!K$7:T$7,0))</f>
        <v>#N/A</v>
      </c>
      <c r="E43" s="131">
        <f>IF($A$38='Gareth-SESSION'!$A$52,INDEX('Gareth-SESSION'!$K$52:$T$59, MATCH("*Deadlift*",'Gareth-SESSION'!$B$52:$B$59,0), MATCH("*5th*",'Gareth-SESSION'!$K$7:$T$7,0)),"")</f>
        <v>160</v>
      </c>
      <c r="F43" s="131">
        <f>INDEX('Gareth-SESSION'!$L$52:$U$59, MATCH("*Deadlift*",'Gareth-SESSION'!$B$52:$B$59,0), MATCH("*5th*",'Gareth-SESSION'!$K$7:$T$7,0))</f>
        <v>1</v>
      </c>
      <c r="G43" s="131" t="e">
        <f>IF($A$38='Gareth-SESSION'!$A$52,INDEX('Gareth-SESSION'!$K$52:$T$59, MATCH("*Bench Press*",'Gareth-SESSION'!$B$52:$B$59,0), MATCH("*5th*",'Gareth-SESSION'!$K$7:$T$7,0)),"")</f>
        <v>#N/A</v>
      </c>
      <c r="H43" s="131" t="e">
        <f>INDEX('Gareth-SESSION'!$L$52:$U$59, MATCH("*Bench Press*",'Gareth-SESSION'!$B$52:$B$59,0), MATCH("*5th*",'Gareth-SESSION'!$K$7:$T$7,0))</f>
        <v>#N/A</v>
      </c>
      <c r="I43" s="132" t="e">
        <f>IF($A$38='Gareth-SESSION'!$A$52,INDEX('Gareth-SESSION'!$K$52:$T$59, MATCH("*Military*",'Gareth-SESSION'!$B$52:$B$59,0), MATCH("*5th*",'Gareth-SESSION'!$K$7:$T$7,0)),"")</f>
        <v>#N/A</v>
      </c>
      <c r="J43" s="44" t="e">
        <f>INDEX('Gareth-SESSION'!$L$52:$U$59, MATCH("*Military*",'Gareth-SESSION'!$B$52:$B$59,0), MATCH("*5th*",'Gareth-SESSION'!$K$7:$T$7,0))</f>
        <v>#N/A</v>
      </c>
      <c r="K43" s="131" t="e">
        <f>IF($A$38='Gareth-SESSION'!$A$52,INDEX('Gareth-SESSION'!$K$52:$T$59, MATCH("*Clean *",'Gareth-SESSION'!$B$52:$B$59,0), MATCH("*5th*",'Gareth-SESSION'!$K$7:$T$7,0)),"")</f>
        <v>#N/A</v>
      </c>
      <c r="L43" s="44" t="e">
        <f>INDEX('Gareth-SESSION'!$L$52:$U$59, MATCH("*Clean *",'Gareth-SESSION'!$B$52:$B$59,0), MATCH("*5th*",'Gareth-SESSION'!$K$7:$T$7,0))</f>
        <v>#N/A</v>
      </c>
      <c r="M43" s="131" t="e">
        <f>IF($A$38='Gareth-SESSION'!$A$52,INDEX('Gareth-SESSION'!$K$52:$T$59, MATCH("*Lat Pulldown*",'Gareth-SESSION'!$B$52:$B$59,0), MATCH("*5th*",'Gareth-SESSION'!$K$7:$T$7,0)),"")</f>
        <v>#N/A</v>
      </c>
      <c r="N43" s="44" t="e">
        <f>INDEX('Gareth-SESSION'!$L$52:$U$59, MATCH("*Lat Pulldown*",'Gareth-SESSION'!$B$52:$B$59,0), MATCH("*5th*",'Gareth-SESSION'!$K$7:$T$7,0))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'Gareth-SESSION'!A61</f>
        <v>42053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>
        <f>MAX(K45:K49)</f>
        <v>40</v>
      </c>
      <c r="L44" s="116">
        <f t="array" ref="L44">MAX(IF(K45:K49=K44,L45:L49))</f>
        <v>12</v>
      </c>
      <c r="M44" s="116" t="e">
        <f>MAX(M45:M49)</f>
        <v>#N/A</v>
      </c>
      <c r="N44" s="117" t="e">
        <f t="array" ref="N44">MAX(IF(M45:M49=M44,N45:N49))</f>
        <v>#N/A</v>
      </c>
      <c r="O44" s="152" t="e">
        <f>IF($A$44='Gareth-SESSION'!$A$61,INDEX('Gareth-SESSION'!$K$61:$T$68, MATCH("*1k Row*",'Gareth-SESSION'!$B$61:$B$68,0), MATCH("*1st*",'Gareth-SESSION'!$K$7:$T$7,0)),"")</f>
        <v>#N/A</v>
      </c>
      <c r="P44" s="152">
        <f>IF($A$44='Gareth-SESSION'!$A$61,INDEX('Gareth-SESSION'!$K$61:$T$68, MATCH("*HIIT*",'Gareth-SESSION'!$B$61:$B$68,0), MATCH("*1st*",'Gareth-SESSION'!$K$7:$T$7,0)),"")</f>
        <v>1.7361111111111112E-2</v>
      </c>
      <c r="Q44" s="119">
        <f>INDEX('Gareth-SESSION'!$L$61:$U$68, MATCH("*HIIT*",'Gareth-SESSION'!$B$61:$B$68,0), MATCH("*1st*",'Gareth-SESSION'!$K$7:$T$7,0))</f>
        <v>0</v>
      </c>
      <c r="R44" s="119">
        <f>'Gareth-SESSION'!U61</f>
        <v>0</v>
      </c>
      <c r="S44" s="116"/>
      <c r="T44" s="116"/>
      <c r="U44" s="120">
        <f>'Gareth-SESSION'!A62</f>
        <v>84.5</v>
      </c>
      <c r="V44" s="120">
        <f>'Gareth-SESSION'!A63</f>
        <v>26.9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IF($A$44='Gareth-SESSION'!$A$61,INDEX('Gareth-SESSION'!$K$61:$T$69, MATCH("*Squat*",'Gareth-SESSION'!$B$61:$B$69,0), MATCH("*1st*",'Gareth-SESSION'!$K$7:$T$7,0)),"")</f>
        <v>#N/A</v>
      </c>
      <c r="D45" s="132" t="e">
        <f>INDEX('Gareth-SESSION'!L$61:U$69, MATCH("*Squat*",'Gareth-SESSION'!$B$61:$B$69,0), MATCH("*1st*",'Gareth-SESSION'!K$7:T$7,0))</f>
        <v>#N/A</v>
      </c>
      <c r="E45" s="131" t="e">
        <f>IF($A$44='Gareth-SESSION'!$A$61,INDEX('Gareth-SESSION'!$K$61:$T$68, MATCH("*Deadlift*",'Gareth-SESSION'!$B$61:$B$68,0), MATCH("*1st*",'Gareth-SESSION'!$K$7:$T$7,0)),"")</f>
        <v>#N/A</v>
      </c>
      <c r="F45" s="131" t="e">
        <f>INDEX('Gareth-SESSION'!$L$61:$U$68, MATCH("*Deadlift*",'Gareth-SESSION'!$B$61:$B$68,0), MATCH("*1st*",'Gareth-SESSION'!$K$7:$T$7,0))</f>
        <v>#N/A</v>
      </c>
      <c r="G45" s="131" t="e">
        <f>IF($A$44='Gareth-SESSION'!$A$61,INDEX('Gareth-SESSION'!$K$61:$T$68, MATCH("*Bench Press*",'Gareth-SESSION'!$B$61:$B$68,0), MATCH("*1st*",'Gareth-SESSION'!$K$7:$T$7,0)),"")</f>
        <v>#N/A</v>
      </c>
      <c r="H45" s="131" t="e">
        <f>INDEX('Gareth-SESSION'!$L$61:$U$68, MATCH("*Bench Press*",'Gareth-SESSION'!$B$61:$B$68,0), MATCH("*1st*",'Gareth-SESSION'!$K$7:$T$7,0))</f>
        <v>#N/A</v>
      </c>
      <c r="I45" s="132" t="e">
        <f>IF($A$44='Gareth-SESSION'!$A$61,INDEX('Gareth-SESSION'!$K$61:$T$68, MATCH("*Military*",'Gareth-SESSION'!$B$61:$B$68,0), MATCH("*1st*",'Gareth-SESSION'!$K$7:$T$7,0)),"")</f>
        <v>#N/A</v>
      </c>
      <c r="J45" s="48" t="e">
        <f>INDEX('Gareth-SESSION'!$L$61:$U$68, MATCH("*Military*",'Gareth-SESSION'!$B$61:$B$68,0), MATCH("*1st*",'Gareth-SESSION'!$K$7:$T$7,0))</f>
        <v>#N/A</v>
      </c>
      <c r="K45" s="131">
        <f>IF($A$44='Gareth-SESSION'!$A$61,INDEX('Gareth-SESSION'!$K$61:$T$68, MATCH("*Clean *",'Gareth-SESSION'!$B$61:$B$68,0), MATCH("*1st*",'Gareth-SESSION'!$K$7:$T$7,0)),"")</f>
        <v>30</v>
      </c>
      <c r="L45" s="48">
        <f>INDEX('Gareth-SESSION'!$L$61:$U$68, MATCH("*Clean *",'Gareth-SESSION'!$B$61:$B$68,0), MATCH("*1st*",'Gareth-SESSION'!$K$7:$T$7,0))</f>
        <v>15</v>
      </c>
      <c r="M45" s="131" t="e">
        <f>IF($A$44='Gareth-SESSION'!$A$61,INDEX('Gareth-SESSION'!$K$61:$T$68, MATCH("*Lat Pulldown*",'Gareth-SESSION'!$B$61:$B$68,0), MATCH("*1st*",'Gareth-SESSION'!$K$7:$T$7,0)),"")</f>
        <v>#N/A</v>
      </c>
      <c r="N45" s="48" t="e">
        <f>INDEX('Gareth-SESSION'!$L$61:$U$68, MATCH("*Lat Pulldown*",'Gareth-SESSION'!$B$61:$B$68,0), MATCH("*1st*",'Gareth-SESSION'!$K$7:$T$7,0))</f>
        <v>#N/A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IF($A$44='Gareth-SESSION'!$A$61,INDEX('Gareth-SESSION'!$K$61:$T$69, MATCH("*Squat*",'Gareth-SESSION'!$B$61:$B$69,0), MATCH("*2nd*",'Gareth-SESSION'!$K$7:$T$7,0)),"")</f>
        <v>#N/A</v>
      </c>
      <c r="D46" s="132" t="e">
        <f>INDEX('Gareth-SESSION'!L$61:U$69, MATCH("*Squat*",'Gareth-SESSION'!$B$61:$B$69,0), MATCH("*2nd*",'Gareth-SESSION'!K$7:T$7,0))</f>
        <v>#N/A</v>
      </c>
      <c r="E46" s="131" t="e">
        <f>IF($A$44='Gareth-SESSION'!$A$61,INDEX('Gareth-SESSION'!$K$61:$T$68, MATCH("*Deadlift*",'Gareth-SESSION'!$B$61:$B$68,0), MATCH("*2ND*",'Gareth-SESSION'!$K$7:$T$7,0)),"")</f>
        <v>#N/A</v>
      </c>
      <c r="F46" s="131" t="e">
        <f>INDEX('Gareth-SESSION'!$L$61:$U$68, MATCH("*Deadlift*",'Gareth-SESSION'!$B$61:$B$68,0), MATCH("*2nd*",'Gareth-SESSION'!$K$7:$T$7,0))</f>
        <v>#N/A</v>
      </c>
      <c r="G46" s="131" t="e">
        <f>IF($A$44='Gareth-SESSION'!$A$61,INDEX('Gareth-SESSION'!$K$61:$T$68, MATCH("*Bench Press*",'Gareth-SESSION'!$B$61:$B$68,0), MATCH("*2ND*",'Gareth-SESSION'!$K$7:$T$7,0)),"")</f>
        <v>#N/A</v>
      </c>
      <c r="H46" s="131" t="e">
        <f>INDEX('Gareth-SESSION'!$L$61:$U$68, MATCH("*Bench Press*",'Gareth-SESSION'!$B$61:$B$68,0), MATCH("*2nd*",'Gareth-SESSION'!$K$7:$T$7,0))</f>
        <v>#N/A</v>
      </c>
      <c r="I46" s="132" t="e">
        <f>IF($A$44='Gareth-SESSION'!$A$61,INDEX('Gareth-SESSION'!$K$61:$T$68, MATCH("*Military*",'Gareth-SESSION'!$B$61:$B$68,0), MATCH("*2ND*",'Gareth-SESSION'!$K$7:$T$7,0)),"")</f>
        <v>#N/A</v>
      </c>
      <c r="J46" s="44" t="e">
        <f>INDEX('Gareth-SESSION'!$L$61:$U$68, MATCH("*Military*",'Gareth-SESSION'!$B$61:$B$68,0), MATCH("*2nd*",'Gareth-SESSION'!$K$7:$T$7,0))</f>
        <v>#N/A</v>
      </c>
      <c r="K46" s="131">
        <f>IF($A$44='Gareth-SESSION'!$A$61,INDEX('Gareth-SESSION'!$K$61:$T$68, MATCH("*Clean *",'Gareth-SESSION'!$B$61:$B$68,0), MATCH("*2ND*",'Gareth-SESSION'!$K$7:$T$7,0)),"")</f>
        <v>40</v>
      </c>
      <c r="L46" s="44">
        <f>INDEX('Gareth-SESSION'!$L$61:$U$68, MATCH("*Clean *",'Gareth-SESSION'!$B$61:$B$68,0), MATCH("*2nd*",'Gareth-SESSION'!$K$7:$T$7,0))</f>
        <v>12</v>
      </c>
      <c r="M46" s="131" t="e">
        <f>IF($A$44='Gareth-SESSION'!$A$61,INDEX('Gareth-SESSION'!$K$61:$T$68, MATCH("*Lat Pulldown*",'Gareth-SESSION'!$B$61:$B$68,0), MATCH("*2ND*",'Gareth-SESSION'!$K$7:$T$7,0)),"")</f>
        <v>#N/A</v>
      </c>
      <c r="N46" s="44" t="e">
        <f>INDEX('Gareth-SESSION'!$L$61:$U$68, MATCH("*Lat Pulldown*",'Gareth-SESSION'!$B$61:$B$68,0), MATCH("*2nd*",'Gareth-SESSION'!$K$7:$T$7,0))</f>
        <v>#N/A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IF($A$44='Gareth-SESSION'!$A$61,INDEX('Gareth-SESSION'!$K$61:$T$69, MATCH("*Squat*",'Gareth-SESSION'!$B$61:$B$69,0), MATCH("*3rd*",'Gareth-SESSION'!$K$7:$T$7,0)),"")</f>
        <v>#N/A</v>
      </c>
      <c r="D47" s="132" t="e">
        <f>INDEX('Gareth-SESSION'!L$61:U$69, MATCH("*Squat*",'Gareth-SESSION'!$B$61:$B$69,0), MATCH("*3rd*",'Gareth-SESSION'!K$7:T$7,0))</f>
        <v>#N/A</v>
      </c>
      <c r="E47" s="131" t="e">
        <f>IF($A$44='Gareth-SESSION'!$A$61,INDEX('Gareth-SESSION'!$K$61:$T$68, MATCH("*Deadlift*",'Gareth-SESSION'!$B$61:$B$68,0), MATCH("*3rd*",'Gareth-SESSION'!$K$7:$T$7,0)),"")</f>
        <v>#N/A</v>
      </c>
      <c r="F47" s="131" t="e">
        <f>INDEX('Gareth-SESSION'!$L$61:$U$68, MATCH("*Deadlift*",'Gareth-SESSION'!$B$61:$B$68,0), MATCH("*3rd*",'Gareth-SESSION'!$K$7:$T$7,0))</f>
        <v>#N/A</v>
      </c>
      <c r="G47" s="131" t="e">
        <f>IF($A$44='Gareth-SESSION'!$A$61,INDEX('Gareth-SESSION'!$K$61:$T$68, MATCH("*Bench Press*",'Gareth-SESSION'!$B$61:$B$68,0), MATCH("*3rd*",'Gareth-SESSION'!$K$7:$T$7,0)),"")</f>
        <v>#N/A</v>
      </c>
      <c r="H47" s="131" t="e">
        <f>INDEX('Gareth-SESSION'!$L$61:$U$68, MATCH("*Bench Press*",'Gareth-SESSION'!$B$61:$B$68,0), MATCH("*3rd*",'Gareth-SESSION'!$K$7:$T$7,0))</f>
        <v>#N/A</v>
      </c>
      <c r="I47" s="132" t="e">
        <f>IF($A$44='Gareth-SESSION'!$A$61,INDEX('Gareth-SESSION'!$K$61:$T$68, MATCH("*Military*",'Gareth-SESSION'!$B$61:$B$68,0), MATCH("*3rd*",'Gareth-SESSION'!$K$7:$T$7,0)),"")</f>
        <v>#N/A</v>
      </c>
      <c r="J47" s="44" t="e">
        <f>INDEX('Gareth-SESSION'!$L$61:$U$68, MATCH("*Military*",'Gareth-SESSION'!$B$61:$B$68,0), MATCH("*3rd*",'Gareth-SESSION'!$K$7:$T$7,0))</f>
        <v>#N/A</v>
      </c>
      <c r="K47" s="131">
        <f>IF($A$44='Gareth-SESSION'!$A$61,INDEX('Gareth-SESSION'!$K$61:$T$68, MATCH("*Clean *",'Gareth-SESSION'!$B$61:$B$68,0), MATCH("*3rd*",'Gareth-SESSION'!$K$7:$T$7,0)),"")</f>
        <v>40</v>
      </c>
      <c r="L47" s="44">
        <f>INDEX('Gareth-SESSION'!$L$61:$U$68, MATCH("*Clean *",'Gareth-SESSION'!$B$61:$B$68,0), MATCH("*3rd*",'Gareth-SESSION'!$K$7:$T$7,0))</f>
        <v>10</v>
      </c>
      <c r="M47" s="131" t="e">
        <f>IF($A$44='Gareth-SESSION'!$A$61,INDEX('Gareth-SESSION'!$K$61:$T$68, MATCH("*Lat Pulldown*",'Gareth-SESSION'!$B$61:$B$68,0), MATCH("*3rd*",'Gareth-SESSION'!$K$7:$T$7,0)),"")</f>
        <v>#N/A</v>
      </c>
      <c r="N47" s="44" t="e">
        <f>INDEX('Gareth-SESSION'!$L$61:$U$68, MATCH("*Lat Pulldown*",'Gareth-SESSION'!$B$61:$B$68,0), MATCH("*3rd*",'Gareth-SESSION'!$K$7:$T$7,0))</f>
        <v>#N/A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IF($A$44='Gareth-SESSION'!$A$61,INDEX('Gareth-SESSION'!$K$61:$T$69, MATCH("*Squat*",'Gareth-SESSION'!$B$61:$B$69,0), MATCH("*4th*",'Gareth-SESSION'!$K$7:$T$7,0)),"")</f>
        <v>#N/A</v>
      </c>
      <c r="D48" s="132" t="e">
        <f>INDEX('Gareth-SESSION'!L$61:U$69, MATCH("*Squat*",'Gareth-SESSION'!$B$61:$B$69,0), MATCH("*4th*",'Gareth-SESSION'!K$7:T$7,0))</f>
        <v>#N/A</v>
      </c>
      <c r="E48" s="131" t="e">
        <f>IF($A$44='Gareth-SESSION'!$A$61,INDEX('Gareth-SESSION'!$K$61:$T$68, MATCH("*Deadlift*",'Gareth-SESSION'!$B$61:$B$68,0), MATCH("*4th*",'Gareth-SESSION'!$K$7:$T$7,0)),"")</f>
        <v>#N/A</v>
      </c>
      <c r="F48" s="131" t="e">
        <f>INDEX('Gareth-SESSION'!$L$61:$U$68, MATCH("*Deadlift*",'Gareth-SESSION'!$B$61:$B$68,0), MATCH("*4th*",'Gareth-SESSION'!$K$7:$T$7,0))</f>
        <v>#N/A</v>
      </c>
      <c r="G48" s="131" t="e">
        <f>IF($A$44='Gareth-SESSION'!$A$61,INDEX('Gareth-SESSION'!$K$61:$T$68, MATCH("*Bench Press*",'Gareth-SESSION'!$B$61:$B$68,0), MATCH("*4th*",'Gareth-SESSION'!$K$7:$T$7,0)),"")</f>
        <v>#N/A</v>
      </c>
      <c r="H48" s="131" t="e">
        <f>INDEX('Gareth-SESSION'!$L$61:$U$68, MATCH("*Bench Press*",'Gareth-SESSION'!$B$61:$B$68,0), MATCH("*4th*",'Gareth-SESSION'!$K$7:$T$7,0))</f>
        <v>#N/A</v>
      </c>
      <c r="I48" s="132" t="e">
        <f>IF($A$44='Gareth-SESSION'!$A$61,INDEX('Gareth-SESSION'!$K$61:$T$68, MATCH("*Military*",'Gareth-SESSION'!$B$61:$B$68,0), MATCH("*4th*",'Gareth-SESSION'!$K$7:$T$7,0)),"")</f>
        <v>#N/A</v>
      </c>
      <c r="J48" s="44" t="e">
        <f>INDEX('Gareth-SESSION'!$L$61:$U$68, MATCH("*Military*",'Gareth-SESSION'!$B$61:$B$68,0), MATCH("*4th*",'Gareth-SESSION'!$K$7:$T$7,0))</f>
        <v>#N/A</v>
      </c>
      <c r="K48" s="131">
        <f>IF($A$44='Gareth-SESSION'!$A$61,INDEX('Gareth-SESSION'!$K$61:$T$68, MATCH("*Clean *",'Gareth-SESSION'!$B$61:$B$68,0), MATCH("*4th*",'Gareth-SESSION'!$K$7:$T$7,0)),"")</f>
        <v>40</v>
      </c>
      <c r="L48" s="44">
        <f>INDEX('Gareth-SESSION'!$L$61:$U$68, MATCH("*Clean *",'Gareth-SESSION'!$B$61:$B$68,0), MATCH("*4th*",'Gareth-SESSION'!$K$7:$T$7,0))</f>
        <v>10</v>
      </c>
      <c r="M48" s="131" t="e">
        <f>IF($A$44='Gareth-SESSION'!$A$61,INDEX('Gareth-SESSION'!$K$61:$T$68, MATCH("*Lat Pulldown*",'Gareth-SESSION'!$B$61:$B$68,0), MATCH("*4th*",'Gareth-SESSION'!$K$7:$T$7,0)),"")</f>
        <v>#N/A</v>
      </c>
      <c r="N48" s="44" t="e">
        <f>INDEX('Gareth-SESSION'!$L$61:$U$68, MATCH("*Lat Pulldown*",'Gareth-SESSION'!$B$61:$B$68,0), MATCH("*4th*",'Gareth-SESSION'!$K$7:$T$7,0))</f>
        <v>#N/A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IF($A$44='Gareth-SESSION'!$A$61,INDEX('Gareth-SESSION'!$K$61:$T$69, MATCH("*Squat*",'Gareth-SESSION'!$B$61:$B$69,0), MATCH("*5th*",'Gareth-SESSION'!$K$7:$T$7,0)),"")</f>
        <v>#N/A</v>
      </c>
      <c r="D49" s="132" t="e">
        <f>INDEX('Gareth-SESSION'!L$61:U$69, MATCH("*Squat*",'Gareth-SESSION'!$B$61:$B$69,0), MATCH("*5th*",'Gareth-SESSION'!K$7:T$7,0))</f>
        <v>#N/A</v>
      </c>
      <c r="E49" s="131" t="e">
        <f>IF($A$44='Gareth-SESSION'!$A$61,INDEX('Gareth-SESSION'!$K$61:$T$68, MATCH("*Deadlift*",'Gareth-SESSION'!$B$61:$B$68,0), MATCH("*5th*",'Gareth-SESSION'!$K$7:$T$7,0)),"")</f>
        <v>#N/A</v>
      </c>
      <c r="F49" s="131" t="e">
        <f>INDEX('Gareth-SESSION'!$L$61:$U$68, MATCH("*Deadlift*",'Gareth-SESSION'!$B$61:$B$68,0), MATCH("*5th*",'Gareth-SESSION'!$K$7:$T$7,0))</f>
        <v>#N/A</v>
      </c>
      <c r="G49" s="131" t="e">
        <f>IF($A$44='Gareth-SESSION'!$A$61,INDEX('Gareth-SESSION'!$K$61:$T$68, MATCH("*Bench Press*",'Gareth-SESSION'!$B$61:$B$68,0), MATCH("*5th*",'Gareth-SESSION'!$K$7:$T$7,0)),"")</f>
        <v>#N/A</v>
      </c>
      <c r="H49" s="131" t="e">
        <f>INDEX('Gareth-SESSION'!$L$61:$U$68, MATCH("*Bench Press*",'Gareth-SESSION'!$B$61:$B$68,0), MATCH("*5th*",'Gareth-SESSION'!$K$7:$T$7,0))</f>
        <v>#N/A</v>
      </c>
      <c r="I49" s="132" t="e">
        <f>IF($A$44='Gareth-SESSION'!$A$61,INDEX('Gareth-SESSION'!$K$61:$T$68, MATCH("*Military*",'Gareth-SESSION'!$B$61:$B$68,0), MATCH("*5th*",'Gareth-SESSION'!$K$7:$T$7,0)),"")</f>
        <v>#N/A</v>
      </c>
      <c r="J49" s="44" t="e">
        <f>INDEX('Gareth-SESSION'!$L$61:$U$68, MATCH("*Military*",'Gareth-SESSION'!$B$61:$B$68,0), MATCH("*5th*",'Gareth-SESSION'!$K$7:$T$7,0))</f>
        <v>#N/A</v>
      </c>
      <c r="K49" s="131">
        <f>IF($A$44='Gareth-SESSION'!$A$61,INDEX('Gareth-SESSION'!$K$61:$T$68, MATCH("*Clean *",'Gareth-SESSION'!$B$61:$B$68,0), MATCH("*5th*",'Gareth-SESSION'!$K$7:$T$7,0)),"")</f>
        <v>0</v>
      </c>
      <c r="L49" s="44">
        <f>INDEX('Gareth-SESSION'!$L$61:$U$68, MATCH("*Clean *",'Gareth-SESSION'!$B$61:$B$68,0), MATCH("*5th*",'Gareth-SESSION'!$K$7:$T$7,0))</f>
        <v>0</v>
      </c>
      <c r="M49" s="131" t="e">
        <f>IF($A$44='Gareth-SESSION'!$A$61,INDEX('Gareth-SESSION'!$K$61:$T$68, MATCH("*Lat Pulldown*",'Gareth-SESSION'!$B$61:$B$68,0), MATCH("*5th*",'Gareth-SESSION'!$K$7:$T$7,0)),"")</f>
        <v>#N/A</v>
      </c>
      <c r="N49" s="44" t="e">
        <f>INDEX('Gareth-SESSION'!$L$61:$U$68, MATCH("*Lat Pulldown*",'Gareth-SESSION'!$B$61:$B$68,0), MATCH("*5th*",'Gareth-SESSION'!$K$7:$T$7,0))</f>
        <v>#N/A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'Gareth-SESSION'!A79</f>
        <v>42067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>
        <f>MAX(G51:G55)</f>
        <v>90</v>
      </c>
      <c r="H50" s="116">
        <f t="array" ref="H50">MAX(IF(G51:G55=G50,H51:H55))</f>
        <v>3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IF($A$50='Gareth-SESSION'!$A$79,INDEX('Gareth-SESSION'!$K$70:$T$77, MATCH("*1k Row*",'Gareth-SESSION'!$B$70:$B$77,0), MATCH("*1st*",'Gareth-SESSION'!$K$7:$T$7,0)),"")</f>
        <v>#N/A</v>
      </c>
      <c r="P50" s="152" t="e">
        <f>IF($A$50='Gareth-SESSION'!$A$79,INDEX('Gareth-SESSION'!$K$70:$T$77, MATCH("*HIIT*",'Gareth-SESSION'!$B$70:$B$77,0), MATCH("*1st*",'Gareth-SESSION'!$K$7:$T$7,0)),"")</f>
        <v>#N/A</v>
      </c>
      <c r="Q50" s="119" t="e">
        <f>INDEX('Gareth-SESSION'!$L$70:$U$77, MATCH("*HIIT*",'Gareth-SESSION'!$B$70:$B$77,0), MATCH("*1st*",'Gareth-SESSION'!$K$7:$T$7,0))</f>
        <v>#N/A</v>
      </c>
      <c r="R50" s="119">
        <f>'Gareth-SESSION'!U79</f>
        <v>0</v>
      </c>
      <c r="S50" s="116"/>
      <c r="T50" s="116"/>
      <c r="U50" s="120">
        <f>'Gareth-SESSION'!A80</f>
        <v>82.5</v>
      </c>
      <c r="V50" s="120">
        <f>'Gareth-SESSION'!A81</f>
        <v>0</v>
      </c>
      <c r="W50" s="116"/>
      <c r="X50" s="116"/>
      <c r="Y50" s="116"/>
      <c r="Z50" s="116"/>
      <c r="AA50" s="116"/>
      <c r="AB50" s="116"/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IF($A$50='Gareth-SESSION'!$A$79,INDEX('Gareth-SESSION'!$K$70:$T$77, MATCH("*Squat*",'Gareth-SESSION'!$B$70:$B$77,0), MATCH("*1st*",'Gareth-SESSION'!$K$7:$T$7,0)),"")</f>
        <v>#N/A</v>
      </c>
      <c r="D51" s="132" t="e">
        <f>INDEX('Gareth-SESSION'!L$70:U$77, MATCH("*Squat*",'Gareth-SESSION'!$B$70:$B$77,0), MATCH("*1st*",'Gareth-SESSION'!K$7:T$7,0))</f>
        <v>#N/A</v>
      </c>
      <c r="E51" s="131" t="e">
        <f>IF($A$50='Gareth-SESSION'!$A$79,INDEX('Gareth-SESSION'!$K$70:$T$77, MATCH("*Deadlift*",'Gareth-SESSION'!$B$70:$B$77,0), MATCH("*1st*",'Gareth-SESSION'!$K$7:$T$7,0)),"")</f>
        <v>#N/A</v>
      </c>
      <c r="F51" s="131" t="e">
        <f>INDEX('Gareth-SESSION'!$L$70:$U$77, MATCH("*Deadlift*",'Gareth-SESSION'!$B$70:$B$77,0), MATCH("*1st*",'Gareth-SESSION'!$K$7:$T$7,0))</f>
        <v>#N/A</v>
      </c>
      <c r="G51" s="131">
        <f>IF($A$50='Gareth-SESSION'!$A$79,INDEX('Gareth-SESSION'!$K$70:$T$77, MATCH("*Bench Press*",'Gareth-SESSION'!$B$70:$B$77,0), MATCH("*1st*",'Gareth-SESSION'!$K$7:$T$7,0)),"")</f>
        <v>60</v>
      </c>
      <c r="H51" s="131">
        <f>INDEX('Gareth-SESSION'!$L$70:$U$77, MATCH("*Bench Press*",'Gareth-SESSION'!$B$70:$B$77,0), MATCH("*1st*",'Gareth-SESSION'!$K$7:$T$7,0))</f>
        <v>10</v>
      </c>
      <c r="I51" s="132" t="e">
        <f>IF($A$50='Gareth-SESSION'!$A$79,INDEX('Gareth-SESSION'!$K$70:$T$77, MATCH("*Military*",'Gareth-SESSION'!$B$70:$B$77,0), MATCH("*1st*",'Gareth-SESSION'!$K$7:$T$7,0)),"")</f>
        <v>#N/A</v>
      </c>
      <c r="J51" s="48" t="e">
        <f>INDEX('Gareth-SESSION'!$L$70:$U$77, MATCH("*Military*",'Gareth-SESSION'!$B$70:$B$77,0), MATCH("*1st*",'Gareth-SESSION'!$K$7:$T$7,0))</f>
        <v>#N/A</v>
      </c>
      <c r="K51" s="131" t="e">
        <f>IF($A$50='Gareth-SESSION'!$A$79,INDEX('Gareth-SESSION'!$K$70:$T$77, MATCH("*Clean *",'Gareth-SESSION'!$B$70:$B$77,0), MATCH("*1st*",'Gareth-SESSION'!$K$7:$T$7,0)),"")</f>
        <v>#N/A</v>
      </c>
      <c r="L51" s="48" t="e">
        <f>INDEX('Gareth-SESSION'!$L$70:$U$77, MATCH("*Clean *",'Gareth-SESSION'!$B$70:$B$77,0), MATCH("*1st*",'Gareth-SESSION'!$K$7:$T$7,0))</f>
        <v>#N/A</v>
      </c>
      <c r="M51" s="131" t="e">
        <f>IF($A$50='Gareth-SESSION'!$A$79,INDEX('Gareth-SESSION'!$K$70:$T$77, MATCH("*Lat Pulldown*",'Gareth-SESSION'!$B$70:$B$77,0), MATCH("*1st*",'Gareth-SESSION'!$K$7:$T$7,0)),"")</f>
        <v>#N/A</v>
      </c>
      <c r="N51" s="48" t="e">
        <f>INDEX('Gareth-SESSION'!$L$70:$U$77, MATCH("*Lat Pulldown*",'Gareth-SESSION'!$B$70:$B$77,0), MATCH("*1st*",'Gareth-SESSION'!$K$7:$T$7,0))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IF($A$50='Gareth-SESSION'!$A$79,INDEX('Gareth-SESSION'!$K$70:$T$77, MATCH("*Squat*",'Gareth-SESSION'!$B$70:$B$77,0), MATCH("*2nd*",'Gareth-SESSION'!$K$7:$T$7,0)),"")</f>
        <v>#N/A</v>
      </c>
      <c r="D52" s="132" t="e">
        <f>INDEX('Gareth-SESSION'!L$70:U$77, MATCH("*Squat*",'Gareth-SESSION'!$B$70:$B$77,0), MATCH("*2nd*",'Gareth-SESSION'!K$7:T$7,0))</f>
        <v>#N/A</v>
      </c>
      <c r="E52" s="131" t="e">
        <f>IF($A$50='Gareth-SESSION'!$A$79,INDEX('Gareth-SESSION'!$K$70:$T$77, MATCH("*Deadlift*",'Gareth-SESSION'!$B$70:$B$77,0), MATCH("*2ND*",'Gareth-SESSION'!$K$7:$T$7,0)),"")</f>
        <v>#N/A</v>
      </c>
      <c r="F52" s="131" t="e">
        <f>INDEX('Gareth-SESSION'!$L$70:$U$77, MATCH("*Deadlift*",'Gareth-SESSION'!$B$70:$B$77,0), MATCH("*2nd*",'Gareth-SESSION'!$K$7:$T$7,0))</f>
        <v>#N/A</v>
      </c>
      <c r="G52" s="131">
        <f>IF($A$50='Gareth-SESSION'!$A$79,INDEX('Gareth-SESSION'!$K$70:$T$77, MATCH("*Bench Press*",'Gareth-SESSION'!$B$70:$B$77,0), MATCH("*2ND*",'Gareth-SESSION'!$K$7:$T$7,0)),"")</f>
        <v>75</v>
      </c>
      <c r="H52" s="131">
        <f>INDEX('Gareth-SESSION'!$L$70:$U$77, MATCH("*Bench Press*",'Gareth-SESSION'!$B$70:$B$77,0), MATCH("*2nd*",'Gareth-SESSION'!$K$7:$T$7,0))</f>
        <v>8</v>
      </c>
      <c r="I52" s="132" t="e">
        <f>IF($A$50='Gareth-SESSION'!$A$79,INDEX('Gareth-SESSION'!$K$70:$T$77, MATCH("*Military*",'Gareth-SESSION'!$B$70:$B$77,0), MATCH("*2ND*",'Gareth-SESSION'!$K$7:$T$7,0)),"")</f>
        <v>#N/A</v>
      </c>
      <c r="J52" s="44" t="e">
        <f>INDEX('Gareth-SESSION'!$L$70:$U$77, MATCH("*Military*",'Gareth-SESSION'!$B$70:$B$77,0), MATCH("*2nd*",'Gareth-SESSION'!$K$7:$T$7,0))</f>
        <v>#N/A</v>
      </c>
      <c r="K52" s="131" t="e">
        <f>IF($A$50='Gareth-SESSION'!$A$79,INDEX('Gareth-SESSION'!$K$70:$T$77, MATCH("*Clean *",'Gareth-SESSION'!$B$70:$B$77,0), MATCH("*2ND*",'Gareth-SESSION'!$K$7:$T$7,0)),"")</f>
        <v>#N/A</v>
      </c>
      <c r="L52" s="44" t="e">
        <f>INDEX('Gareth-SESSION'!$L$70:$U$77, MATCH("*Clean *",'Gareth-SESSION'!$B$70:$B$77,0), MATCH("*2nd*",'Gareth-SESSION'!$K$7:$T$7,0))</f>
        <v>#N/A</v>
      </c>
      <c r="M52" s="131" t="e">
        <f>IF($A$50='Gareth-SESSION'!$A$79,INDEX('Gareth-SESSION'!$K$70:$T$77, MATCH("*Lat Pulldown*",'Gareth-SESSION'!$B$70:$B$77,0), MATCH("*2ND*",'Gareth-SESSION'!$K$7:$T$7,0)),"")</f>
        <v>#N/A</v>
      </c>
      <c r="N52" s="44" t="e">
        <f>INDEX('Gareth-SESSION'!$L$70:$U$77, MATCH("*Lat Pulldown*",'Gareth-SESSION'!$B$70:$B$77,0), MATCH("*2nd*",'Gareth-SESSION'!$K$7:$T$7,0))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IF($A$50='Gareth-SESSION'!$A$79,INDEX('Gareth-SESSION'!$K$70:$T$77, MATCH("*Squat*",'Gareth-SESSION'!$B$70:$B$77,0), MATCH("*3rd*",'Gareth-SESSION'!$K$7:$T$7,0)),"")</f>
        <v>#N/A</v>
      </c>
      <c r="D53" s="132" t="e">
        <f>INDEX('Gareth-SESSION'!L$70:U$77, MATCH("*Squat*",'Gareth-SESSION'!$B$70:$B$77,0), MATCH("*3rd*",'Gareth-SESSION'!K$7:T$7,0))</f>
        <v>#N/A</v>
      </c>
      <c r="E53" s="131" t="e">
        <f>IF($A$50='Gareth-SESSION'!$A$79,INDEX('Gareth-SESSION'!$K$70:$T$77, MATCH("*Deadlift*",'Gareth-SESSION'!$B$70:$B$77,0), MATCH("*3rd*",'Gareth-SESSION'!$K$7:$T$7,0)),"")</f>
        <v>#N/A</v>
      </c>
      <c r="F53" s="131" t="e">
        <f>INDEX('Gareth-SESSION'!$L$70:$U$77, MATCH("*Deadlift*",'Gareth-SESSION'!$B$70:$B$77,0), MATCH("*3rd*",'Gareth-SESSION'!$K$7:$T$7,0))</f>
        <v>#N/A</v>
      </c>
      <c r="G53" s="131">
        <f>IF($A$50='Gareth-SESSION'!$A$79,INDEX('Gareth-SESSION'!$K$70:$T$77, MATCH("*Bench Press*",'Gareth-SESSION'!$B$70:$B$77,0), MATCH("*3rd*",'Gareth-SESSION'!$K$7:$T$7,0)),"")</f>
        <v>90</v>
      </c>
      <c r="H53" s="131">
        <f>INDEX('Gareth-SESSION'!$L$70:$U$77, MATCH("*Bench Press*",'Gareth-SESSION'!$B$70:$B$77,0), MATCH("*3rd*",'Gareth-SESSION'!$K$7:$T$7,0))</f>
        <v>3</v>
      </c>
      <c r="I53" s="132" t="e">
        <f>IF($A$50='Gareth-SESSION'!$A$79,INDEX('Gareth-SESSION'!$K$70:$T$77, MATCH("*Military*",'Gareth-SESSION'!$B$70:$B$77,0), MATCH("*3rd*",'Gareth-SESSION'!$K$7:$T$7,0)),"")</f>
        <v>#N/A</v>
      </c>
      <c r="J53" s="44" t="e">
        <f>INDEX('Gareth-SESSION'!$L$70:$U$77, MATCH("*Military*",'Gareth-SESSION'!$B$70:$B$77,0), MATCH("*3rd*",'Gareth-SESSION'!$K$7:$T$7,0))</f>
        <v>#N/A</v>
      </c>
      <c r="K53" s="131" t="e">
        <f>IF($A$50='Gareth-SESSION'!$A$79,INDEX('Gareth-SESSION'!$K$70:$T$77, MATCH("*Clean *",'Gareth-SESSION'!$B$70:$B$77,0), MATCH("*3rd*",'Gareth-SESSION'!$K$7:$T$7,0)),"")</f>
        <v>#N/A</v>
      </c>
      <c r="L53" s="44" t="e">
        <f>INDEX('Gareth-SESSION'!$L$70:$U$77, MATCH("*Clean *",'Gareth-SESSION'!$B$70:$B$77,0), MATCH("*3rd*",'Gareth-SESSION'!$K$7:$T$7,0))</f>
        <v>#N/A</v>
      </c>
      <c r="M53" s="131" t="e">
        <f>IF($A$50='Gareth-SESSION'!$A$79,INDEX('Gareth-SESSION'!$K$70:$T$77, MATCH("*Lat Pulldown*",'Gareth-SESSION'!$B$70:$B$77,0), MATCH("*3rd*",'Gareth-SESSION'!$K$7:$T$7,0)),"")</f>
        <v>#N/A</v>
      </c>
      <c r="N53" s="44" t="e">
        <f>INDEX('Gareth-SESSION'!$L$70:$U$77, MATCH("*Lat Pulldown*",'Gareth-SESSION'!$B$70:$B$77,0), MATCH("*3rd*",'Gareth-SESSION'!$K$7:$T$7,0))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IF($A$50='Gareth-SESSION'!$A$79,INDEX('Gareth-SESSION'!$K$70:$T$77, MATCH("*Squat*",'Gareth-SESSION'!$B$70:$B$77,0), MATCH("*4th*",'Gareth-SESSION'!$K$7:$T$7,0)),"")</f>
        <v>#N/A</v>
      </c>
      <c r="D54" s="132" t="e">
        <f>INDEX('Gareth-SESSION'!L$70:U$77, MATCH("*Squat*",'Gareth-SESSION'!$B$70:$B$77,0), MATCH("*4th*",'Gareth-SESSION'!K$7:T$7,0))</f>
        <v>#N/A</v>
      </c>
      <c r="E54" s="131" t="e">
        <f>IF($A$50='Gareth-SESSION'!$A$79,INDEX('Gareth-SESSION'!$K$70:$T$77, MATCH("*Deadlift*",'Gareth-SESSION'!$B$70:$B$77,0), MATCH("*4th*",'Gareth-SESSION'!$K$7:$T$7,0)),"")</f>
        <v>#N/A</v>
      </c>
      <c r="F54" s="131" t="e">
        <f>INDEX('Gareth-SESSION'!$L$70:$U$77, MATCH("*Deadlift*",'Gareth-SESSION'!$B$70:$B$77,0), MATCH("*4th*",'Gareth-SESSION'!$K$7:$T$7,0))</f>
        <v>#N/A</v>
      </c>
      <c r="G54" s="131">
        <f>IF($A$50='Gareth-SESSION'!$A$79,INDEX('Gareth-SESSION'!$K$70:$T$77, MATCH("*Bench Press*",'Gareth-SESSION'!$B$70:$B$77,0), MATCH("*4th*",'Gareth-SESSION'!$K$7:$T$7,0)),"")</f>
        <v>90</v>
      </c>
      <c r="H54" s="131" t="str">
        <f>INDEX('Gareth-SESSION'!$L$70:$U$77, MATCH("*Bench Press*",'Gareth-SESSION'!$B$70:$B$77,0), MATCH("*4th*",'Gareth-SESSION'!$K$7:$T$7,0))</f>
        <v>4 neg</v>
      </c>
      <c r="I54" s="132" t="e">
        <f>IF($A$50='Gareth-SESSION'!$A$79,INDEX('Gareth-SESSION'!$K$70:$T$77, MATCH("*Military*",'Gareth-SESSION'!$B$70:$B$77,0), MATCH("*4th*",'Gareth-SESSION'!$K$7:$T$7,0)),"")</f>
        <v>#N/A</v>
      </c>
      <c r="J54" s="44" t="e">
        <f>INDEX('Gareth-SESSION'!$L$70:$U$77, MATCH("*Military*",'Gareth-SESSION'!$B$70:$B$77,0), MATCH("*4th*",'Gareth-SESSION'!$K$7:$T$7,0))</f>
        <v>#N/A</v>
      </c>
      <c r="K54" s="131" t="e">
        <f>IF($A$50='Gareth-SESSION'!$A$79,INDEX('Gareth-SESSION'!$K$70:$T$77, MATCH("*Clean *",'Gareth-SESSION'!$B$70:$B$77,0), MATCH("*4th*",'Gareth-SESSION'!$K$7:$T$7,0)),"")</f>
        <v>#N/A</v>
      </c>
      <c r="L54" s="44" t="e">
        <f>INDEX('Gareth-SESSION'!$L$70:$U$77, MATCH("*Clean *",'Gareth-SESSION'!$B$70:$B$77,0), MATCH("*4th*",'Gareth-SESSION'!$K$7:$T$7,0))</f>
        <v>#N/A</v>
      </c>
      <c r="M54" s="131" t="e">
        <f>IF($A$50='Gareth-SESSION'!$A$79,INDEX('Gareth-SESSION'!$K$70:$T$77, MATCH("*Lat Pulldown*",'Gareth-SESSION'!$B$70:$B$77,0), MATCH("*4th*",'Gareth-SESSION'!$K$7:$T$7,0)),"")</f>
        <v>#N/A</v>
      </c>
      <c r="N54" s="44" t="e">
        <f>INDEX('Gareth-SESSION'!$L$70:$U$77, MATCH("*Lat Pulldown*",'Gareth-SESSION'!$B$70:$B$77,0), MATCH("*4th*",'Gareth-SESSION'!$K$7:$T$7,0))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IF($A$50='Gareth-SESSION'!$A$79,INDEX('Gareth-SESSION'!$K$70:$T$77, MATCH("*Squat*",'Gareth-SESSION'!$B$70:$B$77,0), MATCH("*5th*",'Gareth-SESSION'!$K$7:$T$7,0)),"")</f>
        <v>#N/A</v>
      </c>
      <c r="D55" s="132" t="e">
        <f>INDEX('Gareth-SESSION'!L$70:U$77, MATCH("*Squat*",'Gareth-SESSION'!$B$70:$B$77,0), MATCH("*5th*",'Gareth-SESSION'!K$7:T$7,0))</f>
        <v>#N/A</v>
      </c>
      <c r="E55" s="131" t="e">
        <f>IF($A$50='Gareth-SESSION'!$A$79,INDEX('Gareth-SESSION'!$K$70:$T$77, MATCH("*Deadlift*",'Gareth-SESSION'!$B$70:$B$77,0), MATCH("*5th*",'Gareth-SESSION'!$K$7:$T$7,0)),"")</f>
        <v>#N/A</v>
      </c>
      <c r="F55" s="131" t="e">
        <f>INDEX('Gareth-SESSION'!$L$70:$U$77, MATCH("*Deadlift*",'Gareth-SESSION'!$B$70:$B$77,0), MATCH("*5th*",'Gareth-SESSION'!$K$7:$T$7,0))</f>
        <v>#N/A</v>
      </c>
      <c r="G55" s="131">
        <f>IF($A$50='Gareth-SESSION'!$A$79,INDEX('Gareth-SESSION'!$K$70:$T$77, MATCH("*Bench Press*",'Gareth-SESSION'!$B$70:$B$77,0), MATCH("*5th*",'Gareth-SESSION'!$K$7:$T$7,0)),"")</f>
        <v>80</v>
      </c>
      <c r="H55" s="131">
        <f>INDEX('Gareth-SESSION'!$L$70:$U$77, MATCH("*Bench Press*",'Gareth-SESSION'!$B$70:$B$77,0), MATCH("*5th*",'Gareth-SESSION'!$K$7:$T$7,0))</f>
        <v>2</v>
      </c>
      <c r="I55" s="132" t="e">
        <f>IF($A$50='Gareth-SESSION'!$A$79,INDEX('Gareth-SESSION'!$K$70:$T$77, MATCH("*Military*",'Gareth-SESSION'!$B$70:$B$77,0), MATCH("*5th*",'Gareth-SESSION'!$K$7:$T$7,0)),"")</f>
        <v>#N/A</v>
      </c>
      <c r="J55" s="44" t="e">
        <f>INDEX('Gareth-SESSION'!$L$70:$U$77, MATCH("*Military*",'Gareth-SESSION'!$B$70:$B$77,0), MATCH("*5th*",'Gareth-SESSION'!$K$7:$T$7,0))</f>
        <v>#N/A</v>
      </c>
      <c r="K55" s="131" t="e">
        <f>IF($A$50='Gareth-SESSION'!$A$79,INDEX('Gareth-SESSION'!$K$70:$T$77, MATCH("*Clean *",'Gareth-SESSION'!$B$70:$B$77,0), MATCH("*5th*",'Gareth-SESSION'!$K$7:$T$7,0)),"")</f>
        <v>#N/A</v>
      </c>
      <c r="L55" s="44" t="e">
        <f>INDEX('Gareth-SESSION'!$L$70:$U$77, MATCH("*Clean *",'Gareth-SESSION'!$B$70:$B$77,0), MATCH("*5th*",'Gareth-SESSION'!$K$7:$T$7,0))</f>
        <v>#N/A</v>
      </c>
      <c r="M55" s="131" t="e">
        <f>IF($A$50='Gareth-SESSION'!$A$79,INDEX('Gareth-SESSION'!$K$70:$T$77, MATCH("*Lat Pulldown*",'Gareth-SESSION'!$B$70:$B$77,0), MATCH("*5th*",'Gareth-SESSION'!$K$7:$T$7,0)),"")</f>
        <v>#N/A</v>
      </c>
      <c r="N55" s="44" t="e">
        <f>INDEX('Gareth-SESSION'!$L$70:$U$77, MATCH("*Lat Pulldown*",'Gareth-SESSION'!$B$70:$B$77,0), MATCH("*5th*",'Gareth-SESSION'!$K$7:$T$7,0))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'Gareth-SESSION'!A88</f>
        <v>42074</v>
      </c>
      <c r="B56" s="116" t="s">
        <v>84</v>
      </c>
      <c r="C56" s="117">
        <f>MAX(C57:C61)</f>
        <v>100</v>
      </c>
      <c r="D56" s="116">
        <f t="array" ref="D56">MAX(IF(C57:C61=C56,D57:D61))</f>
        <v>10</v>
      </c>
      <c r="E56" s="116" t="e">
        <f>MAX(E57:E61)</f>
        <v>#N/A</v>
      </c>
      <c r="F56" s="116" t="e">
        <f t="array" ref="F56">MAX(IF(E57:E61=E56,F57:F61))</f>
        <v>#N/A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 t="e">
        <f>MAX(M57:M61)</f>
        <v>#N/A</v>
      </c>
      <c r="N56" s="117" t="e">
        <f t="array" ref="N56">MAX(IF(M57:M61=M56,N57:N61))</f>
        <v>#N/A</v>
      </c>
      <c r="O56" s="152" t="e">
        <f>IF($A$56='Gareth-SESSION'!$A$88,INDEX('Gareth-SESSION'!$K$79:$T$86, MATCH("*1k Row*",'Gareth-SESSION'!$B$79:$B$86,0), MATCH("*1st*",'Gareth-SESSION'!$K$7:$T$7,0)),"")</f>
        <v>#N/A</v>
      </c>
      <c r="P56" s="152" t="e">
        <f>IF($A$56='Gareth-SESSION'!$A$88,INDEX('Gareth-SESSION'!$K$79:$T$86, MATCH("*HIIT*",'Gareth-SESSION'!$B$79:$B$86,0), MATCH("*1st*",'Gareth-SESSION'!$K$7:$T$7,0)),"")</f>
        <v>#N/A</v>
      </c>
      <c r="Q56" s="119" t="e">
        <f>INDEX('Gareth-SESSION'!$L$79:$U$86, MATCH("*HIIT*",'Gareth-SESSION'!$B$79:$B$86,0), MATCH("*1st*",'Gareth-SESSION'!$K$7:$T$7,0))</f>
        <v>#N/A</v>
      </c>
      <c r="R56" s="119">
        <f>'Gareth-SESSION'!U88</f>
        <v>0</v>
      </c>
      <c r="S56" s="116"/>
      <c r="T56" s="116"/>
      <c r="U56" s="120">
        <f>'Gareth-SESSION'!A89</f>
        <v>0</v>
      </c>
      <c r="V56" s="120">
        <f>'Gareth-SESSION'!A90</f>
        <v>0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>
        <f>IF($A$56='Gareth-SESSION'!$A$88,INDEX('Gareth-SESSION'!$K$79:$T$86, MATCH("*Squat*",'Gareth-SESSION'!$B$79:$B$86,0), MATCH("*1st*",'Gareth-SESSION'!$K$7:$T$7,0)),"")</f>
        <v>60</v>
      </c>
      <c r="D57" s="132">
        <f>INDEX('Gareth-SESSION'!L$79:U$86, MATCH("*Squat*",'Gareth-SESSION'!$B$79:$B$86,0), MATCH("*1st*",'Gareth-SESSION'!K$7:T$7,0))</f>
        <v>15</v>
      </c>
      <c r="E57" s="131" t="e">
        <f>IF($A$56='Gareth-SESSION'!$A$88,INDEX('Gareth-SESSION'!$K$79:$T$86, MATCH("*Deadlift*",'Gareth-SESSION'!$B$79:$B$86,0), MATCH("*1st*",'Gareth-SESSION'!$K$7:$T$7,0)),"")</f>
        <v>#N/A</v>
      </c>
      <c r="F57" s="131" t="e">
        <f>INDEX('Gareth-SESSION'!$L$79:$U$86, MATCH("*Deadlift*",'Gareth-SESSION'!$B$79:$B$86,0), MATCH("*1st*",'Gareth-SESSION'!$K$7:$T$7,0))</f>
        <v>#N/A</v>
      </c>
      <c r="G57" s="131" t="e">
        <f>IF($A$56='Gareth-SESSION'!$A$88,INDEX('Gareth-SESSION'!$K$79:$T$86, MATCH("*Bench Press*",'Gareth-SESSION'!$B$79:$B$86,0), MATCH("*1st*",'Gareth-SESSION'!$K$7:$T$7,0)),"")</f>
        <v>#N/A</v>
      </c>
      <c r="H57" s="131" t="e">
        <f>INDEX('Gareth-SESSION'!$L$79:$U$86, MATCH("*Bench Press*",'Gareth-SESSION'!$B$79:$B$86,0), MATCH("*1st*",'Gareth-SESSION'!$K$7:$T$7,0))</f>
        <v>#N/A</v>
      </c>
      <c r="I57" s="132" t="e">
        <f>IF($A$56='Gareth-SESSION'!$A$88,INDEX('Gareth-SESSION'!$K$79:$T$86, MATCH("*Military*",'Gareth-SESSION'!$B$79:$B$86,0), MATCH("*1st*",'Gareth-SESSION'!$K$7:$T$7,0)),"")</f>
        <v>#N/A</v>
      </c>
      <c r="J57" s="48" t="e">
        <f>INDEX('Gareth-SESSION'!$L$79:$U$86, MATCH("*Military*",'Gareth-SESSION'!$B$79:$B$86,0), MATCH("*1st*",'Gareth-SESSION'!$K$7:$T$7,0))</f>
        <v>#N/A</v>
      </c>
      <c r="K57" s="131" t="e">
        <f>IF($A$56='Gareth-SESSION'!$A$88,INDEX('Gareth-SESSION'!$K$79:$T$86, MATCH("*Clean *",'Gareth-SESSION'!$B$79:$B$86,0), MATCH("*1st*",'Gareth-SESSION'!$K$7:$T$7,0)),"")</f>
        <v>#N/A</v>
      </c>
      <c r="L57" s="48" t="e">
        <f>INDEX('Gareth-SESSION'!$L$79:$U$86, MATCH("*Clean *",'Gareth-SESSION'!$B$79:$B$86,0), MATCH("*1st*",'Gareth-SESSION'!$K$7:$T$7,0))</f>
        <v>#N/A</v>
      </c>
      <c r="M57" s="131" t="e">
        <f>IF($A$56='Gareth-SESSION'!$A$88,INDEX('Gareth-SESSION'!$K$79:$T$86, MATCH("*Lat Pulldown*",'Gareth-SESSION'!$B$79:$B$86,0), MATCH("*1st*",'Gareth-SESSION'!$K$7:$T$7,0)),"")</f>
        <v>#N/A</v>
      </c>
      <c r="N57" s="48" t="e">
        <f>INDEX('Gareth-SESSION'!$L$79:$U$86, MATCH("*Lat Pulldown*",'Gareth-SESSION'!$B$79:$B$86,0), MATCH("*1st*",'Gareth-SESSION'!$K$7:$T$7,0))</f>
        <v>#N/A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>
        <f>IF($A$56='Gareth-SESSION'!$A$88,INDEX('Gareth-SESSION'!$K$79:$T$86, MATCH("*Squat*",'Gareth-SESSION'!$B$79:$B$86,0), MATCH("*2nd*",'Gareth-SESSION'!$K$7:$T$7,0)),"")</f>
        <v>80</v>
      </c>
      <c r="D58" s="132">
        <f>INDEX('Gareth-SESSION'!L$79:U$86, MATCH("*Squat*",'Gareth-SESSION'!$B$79:$B$86,0), MATCH("*2nd*",'Gareth-SESSION'!K$7:T$7,0))</f>
        <v>12</v>
      </c>
      <c r="E58" s="131" t="e">
        <f>IF($A$56='Gareth-SESSION'!$A$88,INDEX('Gareth-SESSION'!$K$79:$T$86, MATCH("*Deadlift*",'Gareth-SESSION'!$B$79:$B$86,0), MATCH("*2ND*",'Gareth-SESSION'!$K$7:$T$7,0)),"")</f>
        <v>#N/A</v>
      </c>
      <c r="F58" s="131" t="e">
        <f>INDEX('Gareth-SESSION'!$L$79:$U$86, MATCH("*Deadlift*",'Gareth-SESSION'!$B$79:$B$86,0), MATCH("*2nd*",'Gareth-SESSION'!$K$7:$T$7,0))</f>
        <v>#N/A</v>
      </c>
      <c r="G58" s="131" t="e">
        <f>IF($A$56='Gareth-SESSION'!$A$88,INDEX('Gareth-SESSION'!$K$79:$T$86, MATCH("*Bench Press*",'Gareth-SESSION'!$B$79:$B$86,0), MATCH("*2ND*",'Gareth-SESSION'!$K$7:$T$7,0)),"")</f>
        <v>#N/A</v>
      </c>
      <c r="H58" s="131" t="e">
        <f>INDEX('Gareth-SESSION'!$L$79:$U$86, MATCH("*Bench Press*",'Gareth-SESSION'!$B$79:$B$86,0), MATCH("*2nd*",'Gareth-SESSION'!$K$7:$T$7,0))</f>
        <v>#N/A</v>
      </c>
      <c r="I58" s="132" t="e">
        <f>IF($A$56='Gareth-SESSION'!$A$88,INDEX('Gareth-SESSION'!$K$79:$T$86, MATCH("*Military*",'Gareth-SESSION'!$B$79:$B$86,0), MATCH("*2ND*",'Gareth-SESSION'!$K$7:$T$7,0)),"")</f>
        <v>#N/A</v>
      </c>
      <c r="J58" s="44" t="e">
        <f>INDEX('Gareth-SESSION'!$L$79:$U$86, MATCH("*Military*",'Gareth-SESSION'!$B$79:$B$86,0), MATCH("*2nd*",'Gareth-SESSION'!$K$7:$T$7,0))</f>
        <v>#N/A</v>
      </c>
      <c r="K58" s="131" t="e">
        <f>IF($A$56='Gareth-SESSION'!$A$88,INDEX('Gareth-SESSION'!$K$79:$T$86, MATCH("*Clean *",'Gareth-SESSION'!$B$79:$B$86,0), MATCH("*2ND*",'Gareth-SESSION'!$K$7:$T$7,0)),"")</f>
        <v>#N/A</v>
      </c>
      <c r="L58" s="44" t="e">
        <f>INDEX('Gareth-SESSION'!$L$79:$U$86, MATCH("*Clean *",'Gareth-SESSION'!$B$79:$B$86,0), MATCH("*2nd*",'Gareth-SESSION'!$K$7:$T$7,0))</f>
        <v>#N/A</v>
      </c>
      <c r="M58" s="131" t="e">
        <f>IF($A$56='Gareth-SESSION'!$A$88,INDEX('Gareth-SESSION'!$K$79:$T$86, MATCH("*Lat Pulldown*",'Gareth-SESSION'!$B$79:$B$86,0), MATCH("*2ND*",'Gareth-SESSION'!$K$7:$T$7,0)),"")</f>
        <v>#N/A</v>
      </c>
      <c r="N58" s="44" t="e">
        <f>INDEX('Gareth-SESSION'!$L$79:$U$86, MATCH("*Lat Pulldown*",'Gareth-SESSION'!$B$79:$B$86,0), MATCH("*2nd*",'Gareth-SESSION'!$K$7:$T$7,0))</f>
        <v>#N/A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>
        <f>IF($A$56='Gareth-SESSION'!$A$88,INDEX('Gareth-SESSION'!$K$79:$T$86, MATCH("*Squat*",'Gareth-SESSION'!$B$79:$B$86,0), MATCH("*3rd*",'Gareth-SESSION'!$K$7:$T$7,0)),"")</f>
        <v>90</v>
      </c>
      <c r="D59" s="132">
        <f>INDEX('Gareth-SESSION'!L$79:U$86, MATCH("*Squat*",'Gareth-SESSION'!$B$79:$B$86,0), MATCH("*3rd*",'Gareth-SESSION'!K$7:T$7,0))</f>
        <v>10</v>
      </c>
      <c r="E59" s="131" t="e">
        <f>IF($A$56='Gareth-SESSION'!$A$88,INDEX('Gareth-SESSION'!$K$79:$T$86, MATCH("*Deadlift*",'Gareth-SESSION'!$B$79:$B$86,0), MATCH("*3rd*",'Gareth-SESSION'!$K$7:$T$7,0)),"")</f>
        <v>#N/A</v>
      </c>
      <c r="F59" s="131" t="e">
        <f>INDEX('Gareth-SESSION'!$L$79:$U$86, MATCH("*Deadlift*",'Gareth-SESSION'!$B$79:$B$86,0), MATCH("*3rd*",'Gareth-SESSION'!$K$7:$T$7,0))</f>
        <v>#N/A</v>
      </c>
      <c r="G59" s="131" t="e">
        <f>IF($A$56='Gareth-SESSION'!$A$88,INDEX('Gareth-SESSION'!$K$79:$T$86, MATCH("*Bench Press*",'Gareth-SESSION'!$B$79:$B$86,0), MATCH("*3rd*",'Gareth-SESSION'!$K$7:$T$7,0)),"")</f>
        <v>#N/A</v>
      </c>
      <c r="H59" s="131" t="e">
        <f>INDEX('Gareth-SESSION'!$L$79:$U$86, MATCH("*Bench Press*",'Gareth-SESSION'!$B$79:$B$86,0), MATCH("*3rd*",'Gareth-SESSION'!$K$7:$T$7,0))</f>
        <v>#N/A</v>
      </c>
      <c r="I59" s="132" t="e">
        <f>IF($A$56='Gareth-SESSION'!$A$88,INDEX('Gareth-SESSION'!$K$79:$T$86, MATCH("*Military*",'Gareth-SESSION'!$B$79:$B$86,0), MATCH("*3rd*",'Gareth-SESSION'!$K$7:$T$7,0)),"")</f>
        <v>#N/A</v>
      </c>
      <c r="J59" s="44" t="e">
        <f>INDEX('Gareth-SESSION'!$L$79:$U$86, MATCH("*Military*",'Gareth-SESSION'!$B$79:$B$86,0), MATCH("*3rd*",'Gareth-SESSION'!$K$7:$T$7,0))</f>
        <v>#N/A</v>
      </c>
      <c r="K59" s="131" t="e">
        <f>IF($A$56='Gareth-SESSION'!$A$88,INDEX('Gareth-SESSION'!$K$79:$T$86, MATCH("*Clean *",'Gareth-SESSION'!$B$79:$B$86,0), MATCH("*3rd*",'Gareth-SESSION'!$K$7:$T$7,0)),"")</f>
        <v>#N/A</v>
      </c>
      <c r="L59" s="44" t="e">
        <f>INDEX('Gareth-SESSION'!$L$79:$U$86, MATCH("*Clean *",'Gareth-SESSION'!$B$79:$B$86,0), MATCH("*3rd*",'Gareth-SESSION'!$K$7:$T$7,0))</f>
        <v>#N/A</v>
      </c>
      <c r="M59" s="131" t="e">
        <f>IF($A$56='Gareth-SESSION'!$A$88,INDEX('Gareth-SESSION'!$K$79:$T$86, MATCH("*Lat Pulldown*",'Gareth-SESSION'!$B$79:$B$86,0), MATCH("*3rd*",'Gareth-SESSION'!$K$7:$T$7,0)),"")</f>
        <v>#N/A</v>
      </c>
      <c r="N59" s="44" t="e">
        <f>INDEX('Gareth-SESSION'!$L$79:$U$86, MATCH("*Lat Pulldown*",'Gareth-SESSION'!$B$79:$B$86,0), MATCH("*3rd*",'Gareth-SESSION'!$K$7:$T$7,0))</f>
        <v>#N/A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>
        <f>IF($A$56='Gareth-SESSION'!$A$88,INDEX('Gareth-SESSION'!$K$79:$T$86, MATCH("*Squat*",'Gareth-SESSION'!$B$79:$B$86,0), MATCH("*4th*",'Gareth-SESSION'!$K$7:$T$7,0)),"")</f>
        <v>100</v>
      </c>
      <c r="D60" s="132">
        <f>INDEX('Gareth-SESSION'!L$79:U$86, MATCH("*Squat*",'Gareth-SESSION'!$B$79:$B$86,0), MATCH("*4th*",'Gareth-SESSION'!K$7:T$7,0))</f>
        <v>10</v>
      </c>
      <c r="E60" s="131" t="e">
        <f>IF($A$56='Gareth-SESSION'!$A$88,INDEX('Gareth-SESSION'!$K$79:$T$86, MATCH("*Deadlift*",'Gareth-SESSION'!$B$79:$B$86,0), MATCH("*4th*",'Gareth-SESSION'!$K$7:$T$7,0)),"")</f>
        <v>#N/A</v>
      </c>
      <c r="F60" s="131" t="e">
        <f>INDEX('Gareth-SESSION'!$L$79:$U$86, MATCH("*Deadlift*",'Gareth-SESSION'!$B$79:$B$86,0), MATCH("*4th*",'Gareth-SESSION'!$K$7:$T$7,0))</f>
        <v>#N/A</v>
      </c>
      <c r="G60" s="131" t="e">
        <f>IF($A$56='Gareth-SESSION'!$A$88,INDEX('Gareth-SESSION'!$K$79:$T$86, MATCH("*Bench Press*",'Gareth-SESSION'!$B$79:$B$86,0), MATCH("*4th*",'Gareth-SESSION'!$K$7:$T$7,0)),"")</f>
        <v>#N/A</v>
      </c>
      <c r="H60" s="131" t="e">
        <f>INDEX('Gareth-SESSION'!$L$79:$U$86, MATCH("*Bench Press*",'Gareth-SESSION'!$B$79:$B$86,0), MATCH("*4th*",'Gareth-SESSION'!$K$7:$T$7,0))</f>
        <v>#N/A</v>
      </c>
      <c r="I60" s="132" t="e">
        <f>IF($A$56='Gareth-SESSION'!$A$88,INDEX('Gareth-SESSION'!$K$79:$T$86, MATCH("*Military*",'Gareth-SESSION'!$B$79:$B$86,0), MATCH("*4th*",'Gareth-SESSION'!$K$7:$T$7,0)),"")</f>
        <v>#N/A</v>
      </c>
      <c r="J60" s="44" t="e">
        <f>INDEX('Gareth-SESSION'!$L$79:$U$86, MATCH("*Military*",'Gareth-SESSION'!$B$79:$B$86,0), MATCH("*4th*",'Gareth-SESSION'!$K$7:$T$7,0))</f>
        <v>#N/A</v>
      </c>
      <c r="K60" s="131" t="e">
        <f>IF($A$56='Gareth-SESSION'!$A$88,INDEX('Gareth-SESSION'!$K$79:$T$86, MATCH("*Clean *",'Gareth-SESSION'!$B$79:$B$86,0), MATCH("*4th*",'Gareth-SESSION'!$K$7:$T$7,0)),"")</f>
        <v>#N/A</v>
      </c>
      <c r="L60" s="44" t="e">
        <f>INDEX('Gareth-SESSION'!$L$79:$U$86, MATCH("*Clean *",'Gareth-SESSION'!$B$79:$B$86,0), MATCH("*4th*",'Gareth-SESSION'!$K$7:$T$7,0))</f>
        <v>#N/A</v>
      </c>
      <c r="M60" s="131" t="e">
        <f>IF($A$56='Gareth-SESSION'!$A$88,INDEX('Gareth-SESSION'!$K$79:$T$86, MATCH("*Lat Pulldown*",'Gareth-SESSION'!$B$79:$B$86,0), MATCH("*4th*",'Gareth-SESSION'!$K$7:$T$7,0)),"")</f>
        <v>#N/A</v>
      </c>
      <c r="N60" s="44" t="e">
        <f>INDEX('Gareth-SESSION'!$L$79:$U$86, MATCH("*Lat Pulldown*",'Gareth-SESSION'!$B$79:$B$86,0), MATCH("*4th*",'Gareth-SESSION'!$K$7:$T$7,0))</f>
        <v>#N/A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>
        <f>IF($A$56='Gareth-SESSION'!$A$88,INDEX('Gareth-SESSION'!$K$79:$T$86, MATCH("*Squat*",'Gareth-SESSION'!$B$79:$B$86,0), MATCH("*5th*",'Gareth-SESSION'!$K$7:$T$7,0)),"")</f>
        <v>0</v>
      </c>
      <c r="D61" s="132">
        <f>INDEX('Gareth-SESSION'!L$79:U$86, MATCH("*Squat*",'Gareth-SESSION'!$B$79:$B$86,0), MATCH("*5th*",'Gareth-SESSION'!K$7:T$7,0))</f>
        <v>0</v>
      </c>
      <c r="E61" s="131" t="e">
        <f>IF($A$56='Gareth-SESSION'!$A$88,INDEX('Gareth-SESSION'!$K$79:$T$86, MATCH("*Deadlift*",'Gareth-SESSION'!$B$79:$B$86,0), MATCH("*5th*",'Gareth-SESSION'!$K$7:$T$7,0)),"")</f>
        <v>#N/A</v>
      </c>
      <c r="F61" s="131" t="e">
        <f>INDEX('Gareth-SESSION'!$L$79:$U$86, MATCH("*Deadlift*",'Gareth-SESSION'!$B$79:$B$86,0), MATCH("*5th*",'Gareth-SESSION'!$K$7:$T$7,0))</f>
        <v>#N/A</v>
      </c>
      <c r="G61" s="131" t="e">
        <f>IF($A$56='Gareth-SESSION'!$A$88,INDEX('Gareth-SESSION'!$K$79:$T$86, MATCH("*Bench Press*",'Gareth-SESSION'!$B$79:$B$86,0), MATCH("*5th*",'Gareth-SESSION'!$K$7:$T$7,0)),"")</f>
        <v>#N/A</v>
      </c>
      <c r="H61" s="131" t="e">
        <f>INDEX('Gareth-SESSION'!$L$79:$U$86, MATCH("*Bench Press*",'Gareth-SESSION'!$B$79:$B$86,0), MATCH("*5th*",'Gareth-SESSION'!$K$7:$T$7,0))</f>
        <v>#N/A</v>
      </c>
      <c r="I61" s="132" t="e">
        <f>IF($A$56='Gareth-SESSION'!$A$88,INDEX('Gareth-SESSION'!$K$79:$T$86, MATCH("*Military*",'Gareth-SESSION'!$B$79:$B$86,0), MATCH("*5th*",'Gareth-SESSION'!$K$7:$T$7,0)),"")</f>
        <v>#N/A</v>
      </c>
      <c r="J61" s="44" t="e">
        <f>INDEX('Gareth-SESSION'!$L$79:$U$86, MATCH("*Military*",'Gareth-SESSION'!$B$79:$B$86,0), MATCH("*5th*",'Gareth-SESSION'!$K$7:$T$7,0))</f>
        <v>#N/A</v>
      </c>
      <c r="K61" s="131" t="e">
        <f>IF($A$56='Gareth-SESSION'!$A$88,INDEX('Gareth-SESSION'!$K$79:$T$86, MATCH("*Clean *",'Gareth-SESSION'!$B$79:$B$86,0), MATCH("*5th*",'Gareth-SESSION'!$K$7:$T$7,0)),"")</f>
        <v>#N/A</v>
      </c>
      <c r="L61" s="44" t="e">
        <f>INDEX('Gareth-SESSION'!$L$79:$U$86, MATCH("*Clean *",'Gareth-SESSION'!$B$79:$B$86,0), MATCH("*5th*",'Gareth-SESSION'!$K$7:$T$7,0))</f>
        <v>#N/A</v>
      </c>
      <c r="M61" s="131" t="e">
        <f>IF($A$56='Gareth-SESSION'!$A$88,INDEX('Gareth-SESSION'!$K$79:$T$86, MATCH("*Lat Pulldown*",'Gareth-SESSION'!$B$79:$B$86,0), MATCH("*5th*",'Gareth-SESSION'!$K$7:$T$7,0)),"")</f>
        <v>#N/A</v>
      </c>
      <c r="N61" s="44" t="e">
        <f>INDEX('Gareth-SESSION'!$L$79:$U$86, MATCH("*Lat Pulldown*",'Gareth-SESSION'!$B$79:$B$86,0), MATCH("*5th*",'Gareth-SESSION'!$K$7:$T$7,0))</f>
        <v>#N/A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'Gareth-SESSION'!A97</f>
        <v>42081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>
        <f>MAX(G63:G67)</f>
        <v>100</v>
      </c>
      <c r="H62" s="116">
        <f t="array" ref="H62">MAX(IF(G63:G67=G62,H63:H67))</f>
        <v>2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 t="e">
        <f>MAX(M63:M67)</f>
        <v>#N/A</v>
      </c>
      <c r="N62" s="117" t="e">
        <f t="array" ref="N62">MAX(IF(M63:M67=M62,N63:N67))</f>
        <v>#N/A</v>
      </c>
      <c r="O62" s="152" t="e">
        <f>IF(A62='Gareth-SESSION'!$A$97,INDEX('Gareth-SESSION'!$K$97:$T$104, MATCH("*1k Row*",'Gareth-SESSION'!$B$97:$B$104,0), MATCH("*1st*",'Gareth-SESSION'!$K$7:$T$7,0)),"")</f>
        <v>#N/A</v>
      </c>
      <c r="P62" s="152">
        <f>IF(A62='Gareth-SESSION'!$A$97,INDEX('Gareth-SESSION'!$K$97:$T$104, MATCH("*HIIT*",'Gareth-SESSION'!$B$97:$B$104,0), MATCH("*1st*",'Gareth-SESSION'!$K$7:$T$7,0)),"")</f>
        <v>1.0416666666666666E-2</v>
      </c>
      <c r="Q62" s="119">
        <f>INDEX('Gareth-SESSION'!$L$97:$U$104, MATCH("*HIIT*",'Gareth-SESSION'!$B$97:$B$104,0), MATCH("*1st*",'Gareth-SESSION'!$K$7:$T$7,0))</f>
        <v>0</v>
      </c>
      <c r="R62" s="119">
        <f>'Gareth-SESSION'!U97</f>
        <v>0</v>
      </c>
      <c r="S62" s="116"/>
      <c r="T62" s="116"/>
      <c r="U62" s="120">
        <f>'Gareth-SESSION'!A107</f>
        <v>84</v>
      </c>
      <c r="V62" s="120">
        <f>'Gareth-SESSION'!A108</f>
        <v>25.1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IF(A62='Gareth-SESSION'!$A$97,INDEX('Gareth-SESSION'!$K$97:$T$104, MATCH("*Squat*",'Gareth-SESSION'!$B$97:$B$104,0), MATCH("*1st*",'Gareth-SESSION'!$K$7:$T$7,0)),"")</f>
        <v>#N/A</v>
      </c>
      <c r="D63" s="132" t="e">
        <f>INDEX('Gareth-SESSION'!L$97:U$104, MATCH("*Squat*",'Gareth-SESSION'!$B$97:$B$104,0), MATCH("*1st*",'Gareth-SESSION'!K$7:T$7,0))</f>
        <v>#N/A</v>
      </c>
      <c r="E63" s="131" t="e">
        <f>IF(A62='Gareth-SESSION'!$A$97,INDEX('Gareth-SESSION'!$K$97:$T$104, MATCH("*Deadlift*",'Gareth-SESSION'!$B$97:$B$104,0), MATCH("*1st*",'Gareth-SESSION'!$K$7:$T$7,0)),"")</f>
        <v>#N/A</v>
      </c>
      <c r="F63" s="131" t="e">
        <f>INDEX('Gareth-SESSION'!$L$97:$U$104, MATCH("*Deadlift*",'Gareth-SESSION'!$B$97:$B$104,0), MATCH("*1st*",'Gareth-SESSION'!$K$7:$T$7,0))</f>
        <v>#N/A</v>
      </c>
      <c r="G63" s="131">
        <f>IF(A62='Gareth-SESSION'!$A$97,INDEX('Gareth-SESSION'!$K$97:$T$104, MATCH("*Bench Press*",'Gareth-SESSION'!$B$97:$B$104,0), MATCH("*1st*",'Gareth-SESSION'!$K$7:$T$7,0)),"")</f>
        <v>100</v>
      </c>
      <c r="H63" s="131">
        <f>INDEX('Gareth-SESSION'!$L$97:$U$104, MATCH("*Bench Press*",'Gareth-SESSION'!$B$97:$B$104,0), MATCH("*1st*",'Gareth-SESSION'!$K$7:$T$7,0))</f>
        <v>2</v>
      </c>
      <c r="I63" s="132" t="e">
        <f>IF(A62='Gareth-SESSION'!$A$97,INDEX('Gareth-SESSION'!$K$97:$T$104, MATCH("*Military*",'Gareth-SESSION'!$B$97:$B$104,0), MATCH("*1st*",'Gareth-SESSION'!$K$7:$T$7,0)),"")</f>
        <v>#N/A</v>
      </c>
      <c r="J63" s="48" t="e">
        <f>INDEX('Gareth-SESSION'!$L$97:$U$104, MATCH("*Military*",'Gareth-SESSION'!$B$97:$B$104,0), MATCH("*1st*",'Gareth-SESSION'!$K$7:$T$7,0))</f>
        <v>#N/A</v>
      </c>
      <c r="K63" s="131" t="e">
        <f>IF(A62='Gareth-SESSION'!$A$97,INDEX('Gareth-SESSION'!$K$97:$T$104, MATCH("*Clean *",'Gareth-SESSION'!$B$97:$B$104,0), MATCH("*1st*",'Gareth-SESSION'!$K$7:$T$7,0)),"")</f>
        <v>#N/A</v>
      </c>
      <c r="L63" s="48" t="e">
        <f>INDEX('Gareth-SESSION'!$L$97:$U$104, MATCH("*Clean *",'Gareth-SESSION'!$B$97:$B$104,0), MATCH("*1st*",'Gareth-SESSION'!$K$7:$T$7,0))</f>
        <v>#N/A</v>
      </c>
      <c r="M63" s="131" t="e">
        <f>IF(A62='Gareth-SESSION'!$A$97,INDEX('Gareth-SESSION'!$K$97:$T$104, MATCH("*Lat Pulldown*",'Gareth-SESSION'!$B$97:$B$104,0), MATCH("*1st*",'Gareth-SESSION'!$K$7:$T$7,0)),"")</f>
        <v>#N/A</v>
      </c>
      <c r="N63" s="50" t="e">
        <f>INDEX('Gareth-SESSION'!$L$97:$U$104, MATCH("*Lat Pulldown*",'Gareth-SESSION'!$B$97:$B$104,0), MATCH("*1st*",'Gareth-SESSION'!$K$7:$T$7,0))</f>
        <v>#N/A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IF(A62='Gareth-SESSION'!$A$97,INDEX('Gareth-SESSION'!$K$97:$T$104, MATCH("*Squat*",'Gareth-SESSION'!$B$97:$B$104,0), MATCH("*2nd*",'Gareth-SESSION'!$K$7:$T$7,0)),"")</f>
        <v>#N/A</v>
      </c>
      <c r="D64" s="132" t="e">
        <f>INDEX('Gareth-SESSION'!L$97:U$104, MATCH("*Squat*",'Gareth-SESSION'!$B$97:$B$104,0), MATCH("*2nd*",'Gareth-SESSION'!K$7:T$7,0))</f>
        <v>#N/A</v>
      </c>
      <c r="E64" s="131" t="e">
        <f>IF(A62='Gareth-SESSION'!$A$97,INDEX('Gareth-SESSION'!$K$97:$T$104, MATCH("*Deadlift*",'Gareth-SESSION'!$B$97:$B$104,0), MATCH("*2ND*",'Gareth-SESSION'!$K$7:$T$7,0)),"")</f>
        <v>#N/A</v>
      </c>
      <c r="F64" s="131" t="e">
        <f>INDEX('Gareth-SESSION'!$L$97:$U$104, MATCH("*Deadlift*",'Gareth-SESSION'!$B$97:$B$104,0), MATCH("*2nd*",'Gareth-SESSION'!$K$7:$T$7,0))</f>
        <v>#N/A</v>
      </c>
      <c r="G64" s="131">
        <f>IF(A62='Gareth-SESSION'!$A$97,INDEX('Gareth-SESSION'!$K$97:$T$104, MATCH("*Bench Press*",'Gareth-SESSION'!$B$97:$B$104,0), MATCH("*2ND*",'Gareth-SESSION'!$K$7:$T$7,0)),"")</f>
        <v>90</v>
      </c>
      <c r="H64" s="131">
        <f>INDEX('Gareth-SESSION'!$L$97:$U$104, MATCH("*Bench Press*",'Gareth-SESSION'!$B$97:$B$104,0), MATCH("*2nd*",'Gareth-SESSION'!$K$7:$T$7,0))</f>
        <v>2</v>
      </c>
      <c r="I64" s="132" t="e">
        <f>IF(A62='Gareth-SESSION'!$A$97,INDEX('Gareth-SESSION'!$K$97:$T$104, MATCH("*Military*",'Gareth-SESSION'!$B$97:$B$104,0), MATCH("*2ND*",'Gareth-SESSION'!$K$7:$T$7,0)),"")</f>
        <v>#N/A</v>
      </c>
      <c r="J64" s="44" t="e">
        <f>INDEX('Gareth-SESSION'!$L$97:$U$104, MATCH("*Military*",'Gareth-SESSION'!$B$97:$B$104,0), MATCH("*2nd*",'Gareth-SESSION'!$K$7:$T$7,0))</f>
        <v>#N/A</v>
      </c>
      <c r="K64" s="131" t="e">
        <f>IF(A62='Gareth-SESSION'!$A$97,INDEX('Gareth-SESSION'!$K$97:$T$104, MATCH("*Clean *",'Gareth-SESSION'!$B$97:$B$104,0), MATCH("*2ND*",'Gareth-SESSION'!$K$7:$T$7,0)),"")</f>
        <v>#N/A</v>
      </c>
      <c r="L64" s="44" t="e">
        <f>INDEX('Gareth-SESSION'!$L$97:$U$104, MATCH("*Clean *",'Gareth-SESSION'!$B$97:$B$104,0), MATCH("*2nd*",'Gareth-SESSION'!$K$7:$T$7,0))</f>
        <v>#N/A</v>
      </c>
      <c r="M64" s="131" t="e">
        <f>IF(A62='Gareth-SESSION'!$A$97,INDEX('Gareth-SESSION'!$K$97:$T$104, MATCH("*Lat Pulldown*",'Gareth-SESSION'!$B$97:$B$104,0), MATCH("*2ND*",'Gareth-SESSION'!$K$7:$T$7,0)),"")</f>
        <v>#N/A</v>
      </c>
      <c r="N64" s="44" t="e">
        <f>INDEX('Gareth-SESSION'!$L$97:$U$104, MATCH("*Lat Pulldown*",'Gareth-SESSION'!$B$97:$B$104,0), MATCH("*2nd*",'Gareth-SESSION'!$K$7:$T$7,0))</f>
        <v>#N/A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IF(A62='Gareth-SESSION'!$A$97,INDEX('Gareth-SESSION'!$K$97:$T$104, MATCH("*Squat*",'Gareth-SESSION'!$B$97:$B$104,0), MATCH("*3rd*",'Gareth-SESSION'!$K$7:$T$7,0)),"")</f>
        <v>#N/A</v>
      </c>
      <c r="D65" s="132" t="e">
        <f>INDEX('Gareth-SESSION'!L$97:U$104, MATCH("*Squat*",'Gareth-SESSION'!$B$97:$B$104,0), MATCH("*3rd*",'Gareth-SESSION'!K$7:T$7,0))</f>
        <v>#N/A</v>
      </c>
      <c r="E65" s="131" t="e">
        <f>IF(A62='Gareth-SESSION'!$A$97,INDEX('Gareth-SESSION'!$K$97:$T$104, MATCH("*Deadlift*",'Gareth-SESSION'!$B$97:$B$104,0), MATCH("*3rd*",'Gareth-SESSION'!$K$7:$T$7,0)),"")</f>
        <v>#N/A</v>
      </c>
      <c r="F65" s="131" t="e">
        <f>INDEX('Gareth-SESSION'!$L$97:$U$104, MATCH("*Deadlift*",'Gareth-SESSION'!$B$97:$B$104,0), MATCH("*3rd*",'Gareth-SESSION'!$K$7:$T$7,0))</f>
        <v>#N/A</v>
      </c>
      <c r="G65" s="131">
        <f>IF(A62='Gareth-SESSION'!$A$97,INDEX('Gareth-SESSION'!$K$97:$T$104, MATCH("*Bench Press*",'Gareth-SESSION'!$B$97:$B$104,0), MATCH("*3rd*",'Gareth-SESSION'!$K$7:$T$7,0)),"")</f>
        <v>90</v>
      </c>
      <c r="H65" s="131">
        <f>INDEX('Gareth-SESSION'!$L$97:$U$104, MATCH("*Bench Press*",'Gareth-SESSION'!$B$97:$B$104,0), MATCH("*3rd*",'Gareth-SESSION'!$K$7:$T$7,0))</f>
        <v>2</v>
      </c>
      <c r="I65" s="132" t="e">
        <f>IF(A62='Gareth-SESSION'!$A$97,INDEX('Gareth-SESSION'!$K$97:$T$104, MATCH("*Military*",'Gareth-SESSION'!$B$97:$B$104,0), MATCH("*3rd*",'Gareth-SESSION'!$K$7:$T$7,0)),"")</f>
        <v>#N/A</v>
      </c>
      <c r="J65" s="44" t="e">
        <f>INDEX('Gareth-SESSION'!$L$97:$U$104, MATCH("*Military*",'Gareth-SESSION'!$B$97:$B$104,0), MATCH("*3rd*",'Gareth-SESSION'!$K$7:$T$7,0))</f>
        <v>#N/A</v>
      </c>
      <c r="K65" s="131" t="e">
        <f>IF(A62='Gareth-SESSION'!$A$97,INDEX('Gareth-SESSION'!$K$97:$T$104, MATCH("*Clean *",'Gareth-SESSION'!$B$97:$B$104,0), MATCH("*3rd*",'Gareth-SESSION'!$K$7:$T$7,0)),"")</f>
        <v>#N/A</v>
      </c>
      <c r="L65" s="44" t="e">
        <f>INDEX('Gareth-SESSION'!$L$97:$U$104, MATCH("*Clean *",'Gareth-SESSION'!$B$97:$B$104,0), MATCH("*3rd*",'Gareth-SESSION'!$K$7:$T$7,0))</f>
        <v>#N/A</v>
      </c>
      <c r="M65" s="131" t="e">
        <f>IF(A62='Gareth-SESSION'!$A$97,INDEX('Gareth-SESSION'!$K$97:$T$104, MATCH("*Lat Pulldown*",'Gareth-SESSION'!$B$97:$B$104,0), MATCH("*3rd*",'Gareth-SESSION'!$K$7:$T$7,0)),"")</f>
        <v>#N/A</v>
      </c>
      <c r="N65" s="44" t="e">
        <f>INDEX('Gareth-SESSION'!$L$97:$U$104, MATCH("*Lat Pulldown*",'Gareth-SESSION'!$B$97:$B$104,0), MATCH("*3rd*",'Gareth-SESSION'!$K$7:$T$7,0))</f>
        <v>#N/A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IF(A62='Gareth-SESSION'!$A$97,INDEX('Gareth-SESSION'!$K$97:$T$104, MATCH("*Squat*",'Gareth-SESSION'!$B$97:$B$104,0), MATCH("*4th*",'Gareth-SESSION'!$K$7:$T$7,0)),"")</f>
        <v>#N/A</v>
      </c>
      <c r="D66" s="132" t="e">
        <f>INDEX('Gareth-SESSION'!L$97:U$104, MATCH("*Squat*",'Gareth-SESSION'!$B$97:$B$104,0), MATCH("*4th*",'Gareth-SESSION'!K$7:T$7,0))</f>
        <v>#N/A</v>
      </c>
      <c r="E66" s="131" t="e">
        <f>IF(A62='Gareth-SESSION'!$A$97,INDEX('Gareth-SESSION'!$K$97:$T$104, MATCH("*Deadlift*",'Gareth-SESSION'!$B$97:$B$104,0), MATCH("*4th*",'Gareth-SESSION'!$K$7:$T$7,0)),"")</f>
        <v>#N/A</v>
      </c>
      <c r="F66" s="131" t="e">
        <f>INDEX('Gareth-SESSION'!$L$97:$U$104, MATCH("*Deadlift*",'Gareth-SESSION'!$B$97:$B$104,0), MATCH("*4th*",'Gareth-SESSION'!$K$7:$T$7,0))</f>
        <v>#N/A</v>
      </c>
      <c r="G66" s="131">
        <f>IF(A62='Gareth-SESSION'!$A$97,INDEX('Gareth-SESSION'!$K$97:$T$104, MATCH("*Bench Press*",'Gareth-SESSION'!$B$97:$B$104,0), MATCH("*4th*",'Gareth-SESSION'!$K$7:$T$7,0)),"")</f>
        <v>90</v>
      </c>
      <c r="H66" s="131">
        <f>INDEX('Gareth-SESSION'!$L$97:$U$104, MATCH("*Bench Press*",'Gareth-SESSION'!$B$97:$B$104,0), MATCH("*4th*",'Gareth-SESSION'!$K$7:$T$7,0))</f>
        <v>2</v>
      </c>
      <c r="I66" s="132" t="e">
        <f>IF(A62='Gareth-SESSION'!$A$97,INDEX('Gareth-SESSION'!$K$97:$T$104, MATCH("*Military*",'Gareth-SESSION'!$B$97:$B$104,0), MATCH("*4th*",'Gareth-SESSION'!$K$7:$T$7,0)),"")</f>
        <v>#N/A</v>
      </c>
      <c r="J66" s="44" t="e">
        <f>INDEX('Gareth-SESSION'!$L$97:$U$104, MATCH("*Military*",'Gareth-SESSION'!$B$97:$B$104,0), MATCH("*4th*",'Gareth-SESSION'!$K$7:$T$7,0))</f>
        <v>#N/A</v>
      </c>
      <c r="K66" s="131" t="e">
        <f>IF(A62='Gareth-SESSION'!$A$97,INDEX('Gareth-SESSION'!$K$97:$T$104, MATCH("*Clean *",'Gareth-SESSION'!$B$97:$B$104,0), MATCH("*4th*",'Gareth-SESSION'!$K$7:$T$7,0)),"")</f>
        <v>#N/A</v>
      </c>
      <c r="L66" s="44" t="e">
        <f>INDEX('Gareth-SESSION'!$L$97:$U$104, MATCH("*Clean *",'Gareth-SESSION'!$B$97:$B$104,0), MATCH("*4th*",'Gareth-SESSION'!$K$7:$T$7,0))</f>
        <v>#N/A</v>
      </c>
      <c r="M66" s="131" t="e">
        <f>IF(A62='Gareth-SESSION'!$A$97,INDEX('Gareth-SESSION'!$K$97:$T$104, MATCH("*Lat Pulldown*",'Gareth-SESSION'!$B$97:$B$104,0), MATCH("*4th*",'Gareth-SESSION'!$K$7:$T$7,0)),"")</f>
        <v>#N/A</v>
      </c>
      <c r="N66" s="44" t="e">
        <f>INDEX('Gareth-SESSION'!$L$97:$U$104, MATCH("*Lat Pulldown*",'Gareth-SESSION'!$B$97:$B$104,0), MATCH("*4th*",'Gareth-SESSION'!$K$7:$T$7,0))</f>
        <v>#N/A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IF(A62='Gareth-SESSION'!$A$97,INDEX('Gareth-SESSION'!$K$97:$T$104, MATCH("*Squat*",'Gareth-SESSION'!$B$97:$B$104,0), MATCH("*5th*",'Gareth-SESSION'!$K$7:$T$7,0)),"")</f>
        <v>#N/A</v>
      </c>
      <c r="D67" s="132" t="e">
        <f>INDEX('Gareth-SESSION'!L$97:U$104, MATCH("*Squat*",'Gareth-SESSION'!$B$97:$B$104,0), MATCH("*5th*",'Gareth-SESSION'!K$7:T$7,0))</f>
        <v>#N/A</v>
      </c>
      <c r="E67" s="131" t="e">
        <f>IF(A62='Gareth-SESSION'!$A$97,INDEX('Gareth-SESSION'!$K$97:$T$104, MATCH("*Deadlift*",'Gareth-SESSION'!$B$97:$B$104,0), MATCH("*5th*",'Gareth-SESSION'!$K$7:$T$7,0)),"")</f>
        <v>#N/A</v>
      </c>
      <c r="F67" s="131" t="e">
        <f>INDEX('Gareth-SESSION'!$L$97:$U$104, MATCH("*Deadlift*",'Gareth-SESSION'!$B$97:$B$104,0), MATCH("*5th*",'Gareth-SESSION'!$K$7:$T$7,0))</f>
        <v>#N/A</v>
      </c>
      <c r="G67" s="131">
        <f>IF(A62='Gareth-SESSION'!$A$97,INDEX('Gareth-SESSION'!$K$97:$T$104, MATCH("*Bench Press*",'Gareth-SESSION'!$B$97:$B$104,0), MATCH("*5th*",'Gareth-SESSION'!$K$7:$T$7,0)),"")</f>
        <v>0</v>
      </c>
      <c r="H67" s="131">
        <f>INDEX('Gareth-SESSION'!$L$97:$U$104, MATCH("*Bench Press*",'Gareth-SESSION'!$B$97:$B$104,0), MATCH("*5th*",'Gareth-SESSION'!$K$7:$T$7,0))</f>
        <v>0</v>
      </c>
      <c r="I67" s="132" t="e">
        <f>IF(A62='Gareth-SESSION'!$A$97,INDEX('Gareth-SESSION'!$K$97:$T$104, MATCH("*Military*",'Gareth-SESSION'!$B$97:$B$104,0), MATCH("*5th*",'Gareth-SESSION'!$K$7:$T$7,0)),"")</f>
        <v>#N/A</v>
      </c>
      <c r="J67" s="44" t="e">
        <f>INDEX('Gareth-SESSION'!$L$97:$U$104, MATCH("*Military*",'Gareth-SESSION'!$B$97:$B$104,0), MATCH("*5th*",'Gareth-SESSION'!$K$7:$T$7,0))</f>
        <v>#N/A</v>
      </c>
      <c r="K67" s="131" t="e">
        <f>IF(A62='Gareth-SESSION'!$A$97,INDEX('Gareth-SESSION'!$K$97:$T$104, MATCH("*Clean *",'Gareth-SESSION'!$B$97:$B$104,0), MATCH("*5th*",'Gareth-SESSION'!$K$7:$T$7,0)),"")</f>
        <v>#N/A</v>
      </c>
      <c r="L67" s="44" t="e">
        <f>INDEX('Gareth-SESSION'!$L$97:$U$104, MATCH("*Clean *",'Gareth-SESSION'!$B$97:$B$104,0), MATCH("*5th*",'Gareth-SESSION'!$K$7:$T$7,0))</f>
        <v>#N/A</v>
      </c>
      <c r="M67" s="131" t="e">
        <f>IF(A62='Gareth-SESSION'!$A$97,INDEX('Gareth-SESSION'!$K$97:$T$104, MATCH("*Lat Pulldown*",'Gareth-SESSION'!$B$97:$B$104,0), MATCH("*5th*",'Gareth-SESSION'!$K$7:$T$7,0)),"")</f>
        <v>#N/A</v>
      </c>
      <c r="N67" s="44" t="e">
        <f>INDEX('Gareth-SESSION'!$L$97:$U$104, MATCH("*Lat Pulldown*",'Gareth-SESSION'!$B$97:$B$104,0), MATCH("*5th*",'Gareth-SESSION'!$K$7:$T$7,0))</f>
        <v>#N/A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'Gareth-SESSION'!A106</f>
        <v>42088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>
        <f>MAX(G69:G73)</f>
        <v>100</v>
      </c>
      <c r="H68" s="116">
        <f t="array" ref="H68">MAX(IF(G69:G73=G68,H69:H73))</f>
        <v>2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52" t="e">
        <f>IF($A$68='Gareth-SESSION'!$A$106,INDEX('Gareth-SESSION'!$K$106:$T$113, MATCH("*1k Row*",'Gareth-SESSION'!$B$106:$B$113,0), MATCH("*1st*",'Gareth-SESSION'!$K$7:$T$7,0)),"")</f>
        <v>#N/A</v>
      </c>
      <c r="P68" s="152" t="e">
        <f>IF($A$68='Gareth-SESSION'!$A$106,INDEX('Gareth-SESSION'!$K$106:$T$113, MATCH("*HIIT*",'Gareth-SESSION'!$B$106:$B$113,0), MATCH("*1st*",'Gareth-SESSION'!$K$7:$T$7,0)),"")</f>
        <v>#N/A</v>
      </c>
      <c r="Q68" s="119" t="e">
        <f>INDEX('Gareth-SESSION'!$L$106:$U$113, MATCH("*HIIT*",'Gareth-SESSION'!$B$106:$B$113,0), MATCH("*1st*",'Gareth-SESSION'!$K$7:$T$7,0))</f>
        <v>#N/A</v>
      </c>
      <c r="R68" s="119">
        <f>'Gareth-SESSION'!U106</f>
        <v>0</v>
      </c>
      <c r="S68" s="116"/>
      <c r="T68" s="116"/>
      <c r="U68" s="120">
        <f>'Gareth-SESSION'!A116</f>
        <v>0</v>
      </c>
      <c r="V68" s="120">
        <f>'Gareth-SESSION'!A117</f>
        <v>0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IF(A68='Gareth-SESSION'!$A$106,INDEX('Gareth-SESSION'!$K$106:$T$113, MATCH("*Squat*",'Gareth-SESSION'!$B$106:$B$113,0), MATCH("*1st*",'Gareth-SESSION'!$K$7:$T$7,0)),"")</f>
        <v>#N/A</v>
      </c>
      <c r="D69" s="132" t="e">
        <f>INDEX('Gareth-SESSION'!L$106:U$113, MATCH("*Squat*",'Gareth-SESSION'!$B$106:$B$113,0), MATCH("*1st*",'Gareth-SESSION'!K$7:T$7,0))</f>
        <v>#N/A</v>
      </c>
      <c r="E69" s="131" t="e">
        <f>IF($A$68='Gareth-SESSION'!$A$106,INDEX('Gareth-SESSION'!$K$106:$T$113, MATCH("*Deadlift*",'Gareth-SESSION'!$B$106:$B$113,0), MATCH("*1st*",'Gareth-SESSION'!$K$7:$T$7,0)),"")</f>
        <v>#N/A</v>
      </c>
      <c r="F69" s="131" t="e">
        <f>INDEX('Gareth-SESSION'!$L$106:$U$113, MATCH("*Deadlift*",'Gareth-SESSION'!$B$106:$B$113,0), MATCH("*1st*",'Gareth-SESSION'!$K$7:$T$7,0))</f>
        <v>#N/A</v>
      </c>
      <c r="G69" s="131">
        <f>IF($A$68='Gareth-SESSION'!$A$106,INDEX('Gareth-SESSION'!$K$106:$T$113, MATCH("*Bench Press*",'Gareth-SESSION'!$B$106:$B$113,0), MATCH("*1st*",'Gareth-SESSION'!$K$7:$T$7,0)),"")</f>
        <v>100</v>
      </c>
      <c r="H69" s="131">
        <f>INDEX('Gareth-SESSION'!$L$106:$U$113, MATCH("*Bench Press*",'Gareth-SESSION'!$B$106:$B$113,0), MATCH("*1st*",'Gareth-SESSION'!$K$7:$T$7,0))</f>
        <v>2</v>
      </c>
      <c r="I69" s="132" t="e">
        <f>IF($A$68='Gareth-SESSION'!$A$106,INDEX('Gareth-SESSION'!$K$106:$T$113, MATCH("*Military*",'Gareth-SESSION'!$B$106:$B$113,0), MATCH("*1st*",'Gareth-SESSION'!$K$7:$T$7,0)),"")</f>
        <v>#N/A</v>
      </c>
      <c r="J69" s="48" t="e">
        <f>INDEX('Gareth-SESSION'!$L$106:$U$113, MATCH("*Military*",'Gareth-SESSION'!$B$106:$B$113,0), MATCH("*1st*",'Gareth-SESSION'!$K$7:$T$7,0))</f>
        <v>#N/A</v>
      </c>
      <c r="K69" s="131" t="e">
        <f>IF($A$68='Gareth-SESSION'!$A$106,INDEX('Gareth-SESSION'!$K$106:$T$113, MATCH("*Clean *",'Gareth-SESSION'!$B$106:$B$113,0), MATCH("*1st*",'Gareth-SESSION'!$K$7:$T$7,0)),"")</f>
        <v>#N/A</v>
      </c>
      <c r="L69" s="48" t="e">
        <f>INDEX('Gareth-SESSION'!$L$106:$U$113, MATCH("*Clean *",'Gareth-SESSION'!$B$106:$B$113,0), MATCH("*1st*",'Gareth-SESSION'!$K$7:$T$7,0))</f>
        <v>#N/A</v>
      </c>
      <c r="M69" s="131" t="e">
        <f>IF($A$68='Gareth-SESSION'!$A$106,INDEX('Gareth-SESSION'!$K$106:$T$113, MATCH("*Lat Pulldown*",'Gareth-SESSION'!$B$106:$B$113,0), MATCH("*1st*",'Gareth-SESSION'!$K$7:$T$7,0)),"")</f>
        <v>#N/A</v>
      </c>
      <c r="N69" s="48" t="e">
        <f>INDEX('Gareth-SESSION'!$L$106:$U$113, MATCH("*Lat Pulldown*",'Gareth-SESSION'!$B$106:$B$113,0), MATCH("*1st*",'Gareth-SESSION'!$K$7:$T$7,0))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IF(A68='Gareth-SESSION'!$A$106,INDEX('Gareth-SESSION'!$K$106:$T$113, MATCH("*Squat*",'Gareth-SESSION'!$B$106:$B$113,0), MATCH("*2nd*",'Gareth-SESSION'!$K$7:$T$7,0)),"")</f>
        <v>#N/A</v>
      </c>
      <c r="D70" s="132" t="e">
        <f>INDEX('Gareth-SESSION'!L$106:U$113, MATCH("*Squat*",'Gareth-SESSION'!$B$106:$B$113,0), MATCH("*2nd*",'Gareth-SESSION'!K$7:T$7,0))</f>
        <v>#N/A</v>
      </c>
      <c r="E70" s="131" t="e">
        <f>IF($A$68='Gareth-SESSION'!$A$106,INDEX('Gareth-SESSION'!$K$106:$T$113, MATCH("*Deadlift*",'Gareth-SESSION'!$B$106:$B$113,0), MATCH("*2ND*",'Gareth-SESSION'!$K$7:$T$7,0)),"")</f>
        <v>#N/A</v>
      </c>
      <c r="F70" s="131" t="e">
        <f>INDEX('Gareth-SESSION'!$L$106:$U$113, MATCH("*Deadlift*",'Gareth-SESSION'!$B$106:$B$113,0), MATCH("*2nd*",'Gareth-SESSION'!$K$7:$T$7,0))</f>
        <v>#N/A</v>
      </c>
      <c r="G70" s="131">
        <f>IF($A$68='Gareth-SESSION'!$A$106,INDEX('Gareth-SESSION'!$K$106:$T$113, MATCH("*Bench Press*",'Gareth-SESSION'!$B$106:$B$113,0), MATCH("*2ND*",'Gareth-SESSION'!$K$7:$T$7,0)),"")</f>
        <v>90</v>
      </c>
      <c r="H70" s="131">
        <f>INDEX('Gareth-SESSION'!$L$106:$U$113, MATCH("*Bench Press*",'Gareth-SESSION'!$B$106:$B$113,0), MATCH("*2nd*",'Gareth-SESSION'!$K$7:$T$7,0))</f>
        <v>2</v>
      </c>
      <c r="I70" s="132" t="e">
        <f>IF($A$68='Gareth-SESSION'!$A$106,INDEX('Gareth-SESSION'!$K$106:$T$113, MATCH("*Military*",'Gareth-SESSION'!$B$106:$B$113,0), MATCH("*2ND*",'Gareth-SESSION'!$K$7:$T$7,0)),"")</f>
        <v>#N/A</v>
      </c>
      <c r="J70" s="44" t="e">
        <f>INDEX('Gareth-SESSION'!$L$106:$U$113, MATCH("*Military*",'Gareth-SESSION'!$B$106:$B$113,0), MATCH("*2nd*",'Gareth-SESSION'!$K$7:$T$7,0))</f>
        <v>#N/A</v>
      </c>
      <c r="K70" s="131" t="e">
        <f>IF($A$68='Gareth-SESSION'!$A$106,INDEX('Gareth-SESSION'!$K$106:$T$113, MATCH("*Clean *",'Gareth-SESSION'!$B$106:$B$113,0), MATCH("*2ND*",'Gareth-SESSION'!$K$7:$T$7,0)),"")</f>
        <v>#N/A</v>
      </c>
      <c r="L70" s="44" t="e">
        <f>INDEX('Gareth-SESSION'!$L$106:$U$113, MATCH("*Clean *",'Gareth-SESSION'!$B$106:$B$113,0), MATCH("*2nd*",'Gareth-SESSION'!$K$7:$T$7,0))</f>
        <v>#N/A</v>
      </c>
      <c r="M70" s="131" t="e">
        <f>IF($A$68='Gareth-SESSION'!$A$106,INDEX('Gareth-SESSION'!$K$106:$T$113, MATCH("*Lat Pulldown*",'Gareth-SESSION'!$B$106:$B$113,0), MATCH("*2ND*",'Gareth-SESSION'!$K$7:$T$7,0)),"")</f>
        <v>#N/A</v>
      </c>
      <c r="N70" s="44" t="e">
        <f>INDEX('Gareth-SESSION'!$L$106:$U$113, MATCH("*Lat Pulldown*",'Gareth-SESSION'!$B$106:$B$113,0), MATCH("*2nd*",'Gareth-SESSION'!$K$7:$T$7,0))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IF(A68='Gareth-SESSION'!$A$106,INDEX('Gareth-SESSION'!$K$106:$T$113, MATCH("*Squat*",'Gareth-SESSION'!$B$106:$B$113,0), MATCH("*3rd*",'Gareth-SESSION'!$K$7:$T$7,0)),"")</f>
        <v>#N/A</v>
      </c>
      <c r="D71" s="132" t="e">
        <f>INDEX('Gareth-SESSION'!L$106:U$113, MATCH("*Squat*",'Gareth-SESSION'!$B$106:$B$113,0), MATCH("*3rd*",'Gareth-SESSION'!K$7:T$7,0))</f>
        <v>#N/A</v>
      </c>
      <c r="E71" s="131" t="e">
        <f>IF($A$68='Gareth-SESSION'!$A$106,INDEX('Gareth-SESSION'!$K$106:$T$113, MATCH("*Deadlift*",'Gareth-SESSION'!$B$106:$B$113,0), MATCH("*3rd*",'Gareth-SESSION'!$K$7:$T$7,0)),"")</f>
        <v>#N/A</v>
      </c>
      <c r="F71" s="131" t="e">
        <f>INDEX('Gareth-SESSION'!$L$106:$U$113, MATCH("*Deadlift*",'Gareth-SESSION'!$B$106:$B$113,0), MATCH("*3rd*",'Gareth-SESSION'!$K$7:$T$7,0))</f>
        <v>#N/A</v>
      </c>
      <c r="G71" s="131">
        <f>IF($A$68='Gareth-SESSION'!$A$106,INDEX('Gareth-SESSION'!$K$106:$T$113, MATCH("*Bench Press*",'Gareth-SESSION'!$B$106:$B$113,0), MATCH("*3rd*",'Gareth-SESSION'!$K$7:$T$7,0)),"")</f>
        <v>90</v>
      </c>
      <c r="H71" s="131">
        <f>INDEX('Gareth-SESSION'!$L$106:$U$113, MATCH("*Bench Press*",'Gareth-SESSION'!$B$106:$B$113,0), MATCH("*3rd*",'Gareth-SESSION'!$K$7:$T$7,0))</f>
        <v>2</v>
      </c>
      <c r="I71" s="132" t="e">
        <f>IF($A$68='Gareth-SESSION'!$A$106,INDEX('Gareth-SESSION'!$K$106:$T$113, MATCH("*Military*",'Gareth-SESSION'!$B$106:$B$113,0), MATCH("*3rd*",'Gareth-SESSION'!$K$7:$T$7,0)),"")</f>
        <v>#N/A</v>
      </c>
      <c r="J71" s="44" t="e">
        <f>INDEX('Gareth-SESSION'!$L$106:$U$113, MATCH("*Military*",'Gareth-SESSION'!$B$106:$B$113,0), MATCH("*3rd*",'Gareth-SESSION'!$K$7:$T$7,0))</f>
        <v>#N/A</v>
      </c>
      <c r="K71" s="131" t="e">
        <f>IF($A$68='Gareth-SESSION'!$A$106,INDEX('Gareth-SESSION'!$K$106:$T$113, MATCH("*Clean *",'Gareth-SESSION'!$B$106:$B$113,0), MATCH("*3rd*",'Gareth-SESSION'!$K$7:$T$7,0)),"")</f>
        <v>#N/A</v>
      </c>
      <c r="L71" s="44" t="e">
        <f>INDEX('Gareth-SESSION'!$L$106:$U$113, MATCH("*Clean *",'Gareth-SESSION'!$B$106:$B$113,0), MATCH("*3rd*",'Gareth-SESSION'!$K$7:$T$7,0))</f>
        <v>#N/A</v>
      </c>
      <c r="M71" s="131" t="e">
        <f>IF($A$68='Gareth-SESSION'!$A$106,INDEX('Gareth-SESSION'!$K$106:$T$113, MATCH("*Lat Pulldown*",'Gareth-SESSION'!$B$106:$B$113,0), MATCH("*3rd*",'Gareth-SESSION'!$K$7:$T$7,0)),"")</f>
        <v>#N/A</v>
      </c>
      <c r="N71" s="44" t="e">
        <f>INDEX('Gareth-SESSION'!$L$106:$U$113, MATCH("*Lat Pulldown*",'Gareth-SESSION'!$B$106:$B$113,0), MATCH("*3rd*",'Gareth-SESSION'!$K$7:$T$7,0))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IF(A68='Gareth-SESSION'!$A$106,INDEX('Gareth-SESSION'!$K$106:$T$113, MATCH("*Squat*",'Gareth-SESSION'!$B$106:$B$113,0), MATCH("*4th*",'Gareth-SESSION'!$K$7:$T$7,0)),"")</f>
        <v>#N/A</v>
      </c>
      <c r="D72" s="132" t="e">
        <f>INDEX('Gareth-SESSION'!L$106:U$113, MATCH("*Squat*",'Gareth-SESSION'!$B$106:$B$113,0), MATCH("*4th*",'Gareth-SESSION'!K$7:T$7,0))</f>
        <v>#N/A</v>
      </c>
      <c r="E72" s="131" t="e">
        <f>IF($A$68='Gareth-SESSION'!$A$106,INDEX('Gareth-SESSION'!$K$106:$T$113, MATCH("*Deadlift*",'Gareth-SESSION'!$B$106:$B$113,0), MATCH("*4th*",'Gareth-SESSION'!$K$7:$T$7,0)),"")</f>
        <v>#N/A</v>
      </c>
      <c r="F72" s="131" t="e">
        <f>INDEX('Gareth-SESSION'!$L$106:$U$113, MATCH("*Deadlift*",'Gareth-SESSION'!$B$106:$B$113,0), MATCH("*4th*",'Gareth-SESSION'!$K$7:$T$7,0))</f>
        <v>#N/A</v>
      </c>
      <c r="G72" s="131">
        <f>IF($A$68='Gareth-SESSION'!$A$106,INDEX('Gareth-SESSION'!$K$106:$T$113, MATCH("*Bench Press*",'Gareth-SESSION'!$B$106:$B$113,0), MATCH("*4th*",'Gareth-SESSION'!$K$7:$T$7,0)),"")</f>
        <v>90</v>
      </c>
      <c r="H72" s="131">
        <f>INDEX('Gareth-SESSION'!$L$106:$U$113, MATCH("*Bench Press*",'Gareth-SESSION'!$B$106:$B$113,0), MATCH("*4th*",'Gareth-SESSION'!$K$7:$T$7,0))</f>
        <v>2</v>
      </c>
      <c r="I72" s="132" t="e">
        <f>IF($A$68='Gareth-SESSION'!$A$106,INDEX('Gareth-SESSION'!$K$106:$T$113, MATCH("*Military*",'Gareth-SESSION'!$B$106:$B$113,0), MATCH("*4th*",'Gareth-SESSION'!$K$7:$T$7,0)),"")</f>
        <v>#N/A</v>
      </c>
      <c r="J72" s="44" t="e">
        <f>INDEX('Gareth-SESSION'!$L$106:$U$113, MATCH("*Military*",'Gareth-SESSION'!$B$106:$B$113,0), MATCH("*4th*",'Gareth-SESSION'!$K$7:$T$7,0))</f>
        <v>#N/A</v>
      </c>
      <c r="K72" s="131" t="e">
        <f>IF($A$68='Gareth-SESSION'!$A$106,INDEX('Gareth-SESSION'!$K$106:$T$113, MATCH("*Clean *",'Gareth-SESSION'!$B$106:$B$113,0), MATCH("*4th*",'Gareth-SESSION'!$K$7:$T$7,0)),"")</f>
        <v>#N/A</v>
      </c>
      <c r="L72" s="44" t="e">
        <f>INDEX('Gareth-SESSION'!$L$106:$U$113, MATCH("*Clean *",'Gareth-SESSION'!$B$106:$B$113,0), MATCH("*4th*",'Gareth-SESSION'!$K$7:$T$7,0))</f>
        <v>#N/A</v>
      </c>
      <c r="M72" s="131" t="e">
        <f>IF($A$68='Gareth-SESSION'!$A$106,INDEX('Gareth-SESSION'!$K$106:$T$113, MATCH("*Lat Pulldown*",'Gareth-SESSION'!$B$106:$B$113,0), MATCH("*4th*",'Gareth-SESSION'!$K$7:$T$7,0)),"")</f>
        <v>#N/A</v>
      </c>
      <c r="N72" s="44" t="e">
        <f>INDEX('Gareth-SESSION'!$L$106:$U$113, MATCH("*Lat Pulldown*",'Gareth-SESSION'!$B$106:$B$113,0), MATCH("*4th*",'Gareth-SESSION'!$K$7:$T$7,0))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IF(A68='Gareth-SESSION'!$A$106,INDEX('Gareth-SESSION'!$K$106:$T$113, MATCH("*Squat*",'Gareth-SESSION'!$B$106:$B$113,0), MATCH("*5th*",'Gareth-SESSION'!$K$7:$T$7,0)),"")</f>
        <v>#N/A</v>
      </c>
      <c r="D73" s="132" t="e">
        <f>INDEX('Gareth-SESSION'!L$106:U$113, MATCH("*Squat*",'Gareth-SESSION'!$B$106:$B$113,0), MATCH("*5th*",'Gareth-SESSION'!K$7:T$7,0))</f>
        <v>#N/A</v>
      </c>
      <c r="E73" s="131" t="e">
        <f>IF($A$68='Gareth-SESSION'!$A$106,INDEX('Gareth-SESSION'!$K$106:$T$113, MATCH("*Deadlift*",'Gareth-SESSION'!$B$106:$B$113,0), MATCH("*5th*",'Gareth-SESSION'!$K$7:$T$7,0)),"")</f>
        <v>#N/A</v>
      </c>
      <c r="F73" s="131" t="e">
        <f>INDEX('Gareth-SESSION'!$L$106:$U$113, MATCH("*Deadlift*",'Gareth-SESSION'!$B$106:$B$113,0), MATCH("*5th*",'Gareth-SESSION'!$K$7:$T$7,0))</f>
        <v>#N/A</v>
      </c>
      <c r="G73" s="131">
        <f>IF($A$68='Gareth-SESSION'!$A$106,INDEX('Gareth-SESSION'!$K$106:$T$113, MATCH("*Bench Press*",'Gareth-SESSION'!$B$106:$B$113,0), MATCH("*5th*",'Gareth-SESSION'!$K$7:$T$7,0)),"")</f>
        <v>0</v>
      </c>
      <c r="H73" s="131">
        <f>INDEX('Gareth-SESSION'!$L$106:$U$113, MATCH("*Bench Press*",'Gareth-SESSION'!$B$106:$B$113,0), MATCH("*5th*",'Gareth-SESSION'!$K$7:$T$7,0))</f>
        <v>0</v>
      </c>
      <c r="I73" s="132" t="e">
        <f>IF($A$68='Gareth-SESSION'!$A$106,INDEX('Gareth-SESSION'!$K$106:$T$113, MATCH("*Military*",'Gareth-SESSION'!$B$106:$B$113,0), MATCH("*5th*",'Gareth-SESSION'!$K$7:$T$7,0)),"")</f>
        <v>#N/A</v>
      </c>
      <c r="J73" s="44" t="e">
        <f>INDEX('Gareth-SESSION'!$L$106:$U$113, MATCH("*Military*",'Gareth-SESSION'!$B$106:$B$113,0), MATCH("*5th*",'Gareth-SESSION'!$K$7:$T$7,0))</f>
        <v>#N/A</v>
      </c>
      <c r="K73" s="131" t="e">
        <f>IF($A$68='Gareth-SESSION'!$A$106,INDEX('Gareth-SESSION'!$K$106:$T$113, MATCH("*Clean *",'Gareth-SESSION'!$B$106:$B$113,0), MATCH("*5th*",'Gareth-SESSION'!$K$7:$T$7,0)),"")</f>
        <v>#N/A</v>
      </c>
      <c r="L73" s="44" t="e">
        <f>INDEX('Gareth-SESSION'!$L$106:$U$113, MATCH("*Clean *",'Gareth-SESSION'!$B$106:$B$113,0), MATCH("*5th*",'Gareth-SESSION'!$K$7:$T$7,0))</f>
        <v>#N/A</v>
      </c>
      <c r="M73" s="131" t="e">
        <f>IF($A$68='Gareth-SESSION'!$A$106,INDEX('Gareth-SESSION'!$K$106:$T$113, MATCH("*Lat Pulldown*",'Gareth-SESSION'!$B$106:$B$113,0), MATCH("*5th*",'Gareth-SESSION'!$K$7:$T$7,0)),"")</f>
        <v>#N/A</v>
      </c>
      <c r="N73" s="44" t="e">
        <f>INDEX('Gareth-SESSION'!$L$106:$U$113, MATCH("*Lat Pulldown*",'Gareth-SESSION'!$B$106:$B$113,0), MATCH("*5th*",'Gareth-SESSION'!$K$7:$T$7,0))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'Gareth-SESSION'!A115</f>
        <v>42102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 t="e">
        <f>MAX(E75:E79)</f>
        <v>#N/A</v>
      </c>
      <c r="F74" s="116" t="e">
        <f t="array" ref="F74">MAX(IF(E75:E79=E74,F75:F79))</f>
        <v>#N/A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>
        <f>IF($A$74='Gareth-SESSION'!$A$115,INDEX('Gareth-SESSION'!$K$115:$T$122, MATCH("*1k Row*",'Gareth-SESSION'!$B$115:$B$122,0), MATCH("*1st*",'Gareth-SESSION'!$K$7:$T$7,0)),"")</f>
        <v>2.6388888888888885E-3</v>
      </c>
      <c r="P74" s="152">
        <f>IF($A$74='Gareth-SESSION'!$A$115,INDEX('Gareth-SESSION'!$K$115:$T$122, MATCH("*HIIT*",'Gareth-SESSION'!$B$115:$B$122,0), MATCH("*1st*",'Gareth-SESSION'!$K$7:$T$7,0)),"")</f>
        <v>1.0416666666666666E-2</v>
      </c>
      <c r="Q74" s="123">
        <f>INDEX('Gareth-SESSION'!$L$115:$U$122, MATCH("*HIIT*",'Gareth-SESSION'!$B$115:$B$122,0), MATCH("*1st*",'Gareth-SESSION'!$K$7:$T$7,0))</f>
        <v>0</v>
      </c>
      <c r="R74" s="119">
        <f>'Gareth-SESSION'!U115</f>
        <v>0</v>
      </c>
      <c r="S74" s="116"/>
      <c r="T74" s="116"/>
      <c r="U74" s="120">
        <f>'Gareth-SESSION'!A125</f>
        <v>0</v>
      </c>
      <c r="V74" s="120">
        <f>'Gareth-SESSION'!A126</f>
        <v>0</v>
      </c>
      <c r="W74" s="116"/>
      <c r="X74" s="116"/>
      <c r="Y74" s="116"/>
      <c r="Z74" s="116"/>
      <c r="AA74" s="116"/>
      <c r="AB74" s="116"/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IF($A$74='Gareth-SESSION'!$A$115,INDEX('Gareth-SESSION'!$K$115:$T$122, MATCH("*Squat*",'Gareth-SESSION'!$B$115:$B$122,0), MATCH("*1st*",'Gareth-SESSION'!$K$7:$T$7,0)),"")</f>
        <v>#N/A</v>
      </c>
      <c r="D75" s="132" t="e">
        <f>INDEX('Gareth-SESSION'!L$115:U$122, MATCH("*Squat*",'Gareth-SESSION'!$B$115:$B$122,0), MATCH("*1st*",'Gareth-SESSION'!K$7:T$7,0))</f>
        <v>#N/A</v>
      </c>
      <c r="E75" s="131" t="e">
        <f>IF($A$74='Gareth-SESSION'!$A$115,INDEX('Gareth-SESSION'!$K$115:$T$122, MATCH("*Deadlift*",'Gareth-SESSION'!$B$115:$B$122,0), MATCH("*1st*",'Gareth-SESSION'!$K$7:$T$7,0)),"")</f>
        <v>#N/A</v>
      </c>
      <c r="F75" s="131" t="e">
        <f>INDEX('Gareth-SESSION'!$L$115:$U$122, MATCH("*Deadlift*",'Gareth-SESSION'!$B$115:$B$122,0), MATCH("*1st*",'Gareth-SESSION'!$K$7:$T$7,0))</f>
        <v>#N/A</v>
      </c>
      <c r="G75" s="131" t="e">
        <f>IF($A$74='Gareth-SESSION'!$A$115,INDEX('Gareth-SESSION'!$K$115:$T$122, MATCH("*Bench Press*",'Gareth-SESSION'!$B$115:$B$122,0), MATCH("*1st*",'Gareth-SESSION'!$K$7:$T$7,0)),"")</f>
        <v>#N/A</v>
      </c>
      <c r="H75" s="131" t="e">
        <f>INDEX('Gareth-SESSION'!$L$115:$U$122, MATCH("*Bench Press*",'Gareth-SESSION'!$B$115:$B$122,0), MATCH("*1st*",'Gareth-SESSION'!$K$7:$T$7,0))</f>
        <v>#N/A</v>
      </c>
      <c r="I75" s="132" t="e">
        <f>IF($A$74='Gareth-SESSION'!$A$115,INDEX('Gareth-SESSION'!$K$115:$T$122, MATCH("*Military*",'Gareth-SESSION'!$B$115:$B$122,0), MATCH("*1st*",'Gareth-SESSION'!$K$7:$T$7,0)),"")</f>
        <v>#N/A</v>
      </c>
      <c r="J75" s="48" t="e">
        <f>INDEX('Gareth-SESSION'!$L$115:$U$122, MATCH("*Military*",'Gareth-SESSION'!$B$115:$B$122,0), MATCH("*1st*",'Gareth-SESSION'!$K$7:$T$7,0))</f>
        <v>#N/A</v>
      </c>
      <c r="K75" s="131" t="e">
        <f>IF($A$74='Gareth-SESSION'!$A$115,INDEX('Gareth-SESSION'!$K$115:$T$122, MATCH("*Clean *",'Gareth-SESSION'!$B$115:$B$122,0), MATCH("*1st*",'Gareth-SESSION'!$K$7:$T$7,0)),"")</f>
        <v>#N/A</v>
      </c>
      <c r="L75" s="48" t="e">
        <f>INDEX('Gareth-SESSION'!$L$115:$U$122, MATCH("*Clean *",'Gareth-SESSION'!$B$115:$B$122,0), MATCH("*1st*",'Gareth-SESSION'!$K$7:$T$7,0))</f>
        <v>#N/A</v>
      </c>
      <c r="M75" s="131" t="e">
        <f>IF($A$74='Gareth-SESSION'!$A$115,INDEX('Gareth-SESSION'!$K$115:$T$122, MATCH("*Lat Pulldown*",'Gareth-SESSION'!$B$115:$B$122,0), MATCH("*1st*",'Gareth-SESSION'!$K$7:$T$7,0)),"")</f>
        <v>#N/A</v>
      </c>
      <c r="N75" s="48" t="e">
        <f>INDEX('Gareth-SESSION'!$L$115:$U$122, MATCH("*Lat Pulldown*",'Gareth-SESSION'!$B$115:$B$122,0), MATCH("*1st*",'Gareth-SESSION'!$K$7:$T$7,0))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IF($A$74='Gareth-SESSION'!$A$115,INDEX('Gareth-SESSION'!$K$115:$T$122, MATCH("*Squat*",'Gareth-SESSION'!$B$115:$B$122,0), MATCH("*2nd*",'Gareth-SESSION'!$K$7:$T$7,0)),"")</f>
        <v>#N/A</v>
      </c>
      <c r="D76" s="132" t="e">
        <f>INDEX('Gareth-SESSION'!L$115:U$122, MATCH("*Squat*",'Gareth-SESSION'!$B$115:$B$122,0), MATCH("*2nd*",'Gareth-SESSION'!K$7:T$7,0))</f>
        <v>#N/A</v>
      </c>
      <c r="E76" s="131" t="e">
        <f>IF($A$74='Gareth-SESSION'!$A$115,INDEX('Gareth-SESSION'!$K$115:$T$122, MATCH("*Deadlift*",'Gareth-SESSION'!$B$115:$B$122,0), MATCH("*2ND*",'Gareth-SESSION'!$K$7:$T$7,0)),"")</f>
        <v>#N/A</v>
      </c>
      <c r="F76" s="131" t="e">
        <f>INDEX('Gareth-SESSION'!$L$115:$U$122, MATCH("*Deadlift*",'Gareth-SESSION'!$B$115:$B$122,0), MATCH("*2nd*",'Gareth-SESSION'!$K$7:$T$7,0))</f>
        <v>#N/A</v>
      </c>
      <c r="G76" s="131" t="e">
        <f>IF($A$74='Gareth-SESSION'!$A$115,INDEX('Gareth-SESSION'!$K$115:$T$122, MATCH("*Bench Press*",'Gareth-SESSION'!$B$115:$B$122,0), MATCH("*2ND*",'Gareth-SESSION'!$K$7:$T$7,0)),"")</f>
        <v>#N/A</v>
      </c>
      <c r="H76" s="131" t="e">
        <f>INDEX('Gareth-SESSION'!$L$115:$U$122, MATCH("*Bench Press*",'Gareth-SESSION'!$B$115:$B$122,0), MATCH("*2nd*",'Gareth-SESSION'!$K$7:$T$7,0))</f>
        <v>#N/A</v>
      </c>
      <c r="I76" s="132" t="e">
        <f>IF($A$74='Gareth-SESSION'!$A$115,INDEX('Gareth-SESSION'!$K$115:$T$122, MATCH("*Military*",'Gareth-SESSION'!$B$115:$B$122,0), MATCH("*2ND*",'Gareth-SESSION'!$K$7:$T$7,0)),"")</f>
        <v>#N/A</v>
      </c>
      <c r="J76" s="44" t="e">
        <f>INDEX('Gareth-SESSION'!$L$115:$U$122, MATCH("*Military*",'Gareth-SESSION'!$B$115:$B$122,0), MATCH("*2nd*",'Gareth-SESSION'!$K$7:$T$7,0))</f>
        <v>#N/A</v>
      </c>
      <c r="K76" s="131" t="e">
        <f>IF($A$74='Gareth-SESSION'!$A$115,INDEX('Gareth-SESSION'!$K$115:$T$122, MATCH("*Clean *",'Gareth-SESSION'!$B$115:$B$122,0), MATCH("*2ND*",'Gareth-SESSION'!$K$7:$T$7,0)),"")</f>
        <v>#N/A</v>
      </c>
      <c r="L76" s="44" t="e">
        <f>INDEX('Gareth-SESSION'!$L$115:$U$122, MATCH("*Clean *",'Gareth-SESSION'!$B$115:$B$122,0), MATCH("*2nd*",'Gareth-SESSION'!$K$7:$T$7,0))</f>
        <v>#N/A</v>
      </c>
      <c r="M76" s="131" t="e">
        <f>IF($A$74='Gareth-SESSION'!$A$115,INDEX('Gareth-SESSION'!$K$115:$T$122, MATCH("*Lat Pulldown*",'Gareth-SESSION'!$B$115:$B$122,0), MATCH("*2ND*",'Gareth-SESSION'!$K$7:$T$7,0)),"")</f>
        <v>#N/A</v>
      </c>
      <c r="N76" s="44" t="e">
        <f>INDEX('Gareth-SESSION'!$L$115:$U$122, MATCH("*Lat Pulldown*",'Gareth-SESSION'!$B$115:$B$122,0), MATCH("*2nd*",'Gareth-SESSION'!$K$7:$T$7,0))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IF($A$74='Gareth-SESSION'!$A$115,INDEX('Gareth-SESSION'!$K$115:$T$122, MATCH("*Squat*",'Gareth-SESSION'!$B$115:$B$122,0), MATCH("*3rd*",'Gareth-SESSION'!$K$7:$T$7,0)),"")</f>
        <v>#N/A</v>
      </c>
      <c r="D77" s="132" t="e">
        <f>INDEX('Gareth-SESSION'!L$115:U$122, MATCH("*Squat*",'Gareth-SESSION'!$B$115:$B$122,0), MATCH("*3rd*",'Gareth-SESSION'!K$7:T$7,0))</f>
        <v>#N/A</v>
      </c>
      <c r="E77" s="131" t="e">
        <f>IF($A$74='Gareth-SESSION'!$A$115,INDEX('Gareth-SESSION'!$K$115:$T$122, MATCH("*Deadlift*",'Gareth-SESSION'!$B$115:$B$122,0), MATCH("*3rd*",'Gareth-SESSION'!$K$7:$T$7,0)),"")</f>
        <v>#N/A</v>
      </c>
      <c r="F77" s="131" t="e">
        <f>INDEX('Gareth-SESSION'!$L$115:$U$122, MATCH("*Deadlift*",'Gareth-SESSION'!$B$115:$B$122,0), MATCH("*3rd*",'Gareth-SESSION'!$K$7:$T$7,0))</f>
        <v>#N/A</v>
      </c>
      <c r="G77" s="131" t="e">
        <f>IF($A$74='Gareth-SESSION'!$A$115,INDEX('Gareth-SESSION'!$K$115:$T$122, MATCH("*Bench Press*",'Gareth-SESSION'!$B$115:$B$122,0), MATCH("*3rd*",'Gareth-SESSION'!$K$7:$T$7,0)),"")</f>
        <v>#N/A</v>
      </c>
      <c r="H77" s="131" t="e">
        <f>INDEX('Gareth-SESSION'!$L$115:$U$122, MATCH("*Bench Press*",'Gareth-SESSION'!$B$115:$B$122,0), MATCH("*3rd*",'Gareth-SESSION'!$K$7:$T$7,0))</f>
        <v>#N/A</v>
      </c>
      <c r="I77" s="132" t="e">
        <f>IF($A$74='Gareth-SESSION'!$A$115,INDEX('Gareth-SESSION'!$K$115:$T$122, MATCH("*Military*",'Gareth-SESSION'!$B$115:$B$122,0), MATCH("*3rd*",'Gareth-SESSION'!$K$7:$T$7,0)),"")</f>
        <v>#N/A</v>
      </c>
      <c r="J77" s="44" t="e">
        <f>INDEX('Gareth-SESSION'!$L$115:$U$122, MATCH("*Military*",'Gareth-SESSION'!$B$115:$B$122,0), MATCH("*3rd*",'Gareth-SESSION'!$K$7:$T$7,0))</f>
        <v>#N/A</v>
      </c>
      <c r="K77" s="131" t="e">
        <f>IF($A$74='Gareth-SESSION'!$A$115,INDEX('Gareth-SESSION'!$K$115:$T$122, MATCH("*Clean *",'Gareth-SESSION'!$B$115:$B$122,0), MATCH("*3rd*",'Gareth-SESSION'!$K$7:$T$7,0)),"")</f>
        <v>#N/A</v>
      </c>
      <c r="L77" s="44" t="e">
        <f>INDEX('Gareth-SESSION'!$L$115:$U$122, MATCH("*Clean *",'Gareth-SESSION'!$B$115:$B$122,0), MATCH("*3rd*",'Gareth-SESSION'!$K$7:$T$7,0))</f>
        <v>#N/A</v>
      </c>
      <c r="M77" s="131" t="e">
        <f>IF($A$74='Gareth-SESSION'!$A$115,INDEX('Gareth-SESSION'!$K$115:$T$122, MATCH("*Lat Pulldown*",'Gareth-SESSION'!$B$115:$B$122,0), MATCH("*3rd*",'Gareth-SESSION'!$K$7:$T$7,0)),"")</f>
        <v>#N/A</v>
      </c>
      <c r="N77" s="44" t="e">
        <f>INDEX('Gareth-SESSION'!$L$115:$U$122, MATCH("*Lat Pulldown*",'Gareth-SESSION'!$B$115:$B$122,0), MATCH("*3rd*",'Gareth-SESSION'!$K$7:$T$7,0))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IF($A$74='Gareth-SESSION'!$A$115,INDEX('Gareth-SESSION'!$K$115:$T$122, MATCH("*Squat*",'Gareth-SESSION'!$B$115:$B$122,0), MATCH("*4th*",'Gareth-SESSION'!$K$7:$T$7,0)),"")</f>
        <v>#N/A</v>
      </c>
      <c r="D78" s="132" t="e">
        <f>INDEX('Gareth-SESSION'!L$115:U$122, MATCH("*Squat*",'Gareth-SESSION'!$B$115:$B$122,0), MATCH("*4th*",'Gareth-SESSION'!K$7:T$7,0))</f>
        <v>#N/A</v>
      </c>
      <c r="E78" s="131" t="e">
        <f>IF($A$74='Gareth-SESSION'!$A$115,INDEX('Gareth-SESSION'!$K$115:$T$122, MATCH("*Deadlift*",'Gareth-SESSION'!$B$115:$B$122,0), MATCH("*4th*",'Gareth-SESSION'!$K$7:$T$7,0)),"")</f>
        <v>#N/A</v>
      </c>
      <c r="F78" s="131" t="e">
        <f>INDEX('Gareth-SESSION'!$L$115:$U$122, MATCH("*Deadlift*",'Gareth-SESSION'!$B$115:$B$122,0), MATCH("*4th*",'Gareth-SESSION'!$K$7:$T$7,0))</f>
        <v>#N/A</v>
      </c>
      <c r="G78" s="131" t="e">
        <f>IF($A$74='Gareth-SESSION'!$A$115,INDEX('Gareth-SESSION'!$K$115:$T$122, MATCH("*Bench Press*",'Gareth-SESSION'!$B$115:$B$122,0), MATCH("*4th*",'Gareth-SESSION'!$K$7:$T$7,0)),"")</f>
        <v>#N/A</v>
      </c>
      <c r="H78" s="131" t="e">
        <f>INDEX('Gareth-SESSION'!$L$115:$U$122, MATCH("*Bench Press*",'Gareth-SESSION'!$B$115:$B$122,0), MATCH("*4th*",'Gareth-SESSION'!$K$7:$T$7,0))</f>
        <v>#N/A</v>
      </c>
      <c r="I78" s="132" t="e">
        <f>IF($A$74='Gareth-SESSION'!$A$115,INDEX('Gareth-SESSION'!$K$115:$T$122, MATCH("*Military*",'Gareth-SESSION'!$B$115:$B$122,0), MATCH("*4th*",'Gareth-SESSION'!$K$7:$T$7,0)),"")</f>
        <v>#N/A</v>
      </c>
      <c r="J78" s="44" t="e">
        <f>INDEX('Gareth-SESSION'!$L$115:$U$122, MATCH("*Military*",'Gareth-SESSION'!$B$115:$B$122,0), MATCH("*4th*",'Gareth-SESSION'!$K$7:$T$7,0))</f>
        <v>#N/A</v>
      </c>
      <c r="K78" s="131" t="e">
        <f>IF($A$74='Gareth-SESSION'!$A$115,INDEX('Gareth-SESSION'!$K$115:$T$122, MATCH("*Clean *",'Gareth-SESSION'!$B$115:$B$122,0), MATCH("*4th*",'Gareth-SESSION'!$K$7:$T$7,0)),"")</f>
        <v>#N/A</v>
      </c>
      <c r="L78" s="44" t="e">
        <f>INDEX('Gareth-SESSION'!$L$115:$U$122, MATCH("*Clean *",'Gareth-SESSION'!$B$115:$B$122,0), MATCH("*4th*",'Gareth-SESSION'!$K$7:$T$7,0))</f>
        <v>#N/A</v>
      </c>
      <c r="M78" s="131" t="e">
        <f>IF($A$74='Gareth-SESSION'!$A$115,INDEX('Gareth-SESSION'!$K$115:$T$122, MATCH("*Lat Pulldown*",'Gareth-SESSION'!$B$115:$B$122,0), MATCH("*4th*",'Gareth-SESSION'!$K$7:$T$7,0)),"")</f>
        <v>#N/A</v>
      </c>
      <c r="N78" s="44" t="e">
        <f>INDEX('Gareth-SESSION'!$L$115:$U$122, MATCH("*Lat Pulldown*",'Gareth-SESSION'!$B$115:$B$122,0), MATCH("*4th*",'Gareth-SESSION'!$K$7:$T$7,0))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IF($A$74='Gareth-SESSION'!$A$115,INDEX('Gareth-SESSION'!$K$115:$T$122, MATCH("*Squat*",'Gareth-SESSION'!$B$115:$B$122,0), MATCH("*5th*",'Gareth-SESSION'!$K$7:$T$7,0)),"")</f>
        <v>#N/A</v>
      </c>
      <c r="D79" s="132" t="e">
        <f>INDEX('Gareth-SESSION'!L$115:U$122, MATCH("*Squat*",'Gareth-SESSION'!$B$115:$B$122,0), MATCH("*5th*",'Gareth-SESSION'!K$7:T$7,0))</f>
        <v>#N/A</v>
      </c>
      <c r="E79" s="131" t="e">
        <f>IF($A$74='Gareth-SESSION'!$A$115,INDEX('Gareth-SESSION'!$K$115:$T$122, MATCH("*Deadlift*",'Gareth-SESSION'!$B$115:$B$122,0), MATCH("*5th*",'Gareth-SESSION'!$K$7:$T$7,0)),"")</f>
        <v>#N/A</v>
      </c>
      <c r="F79" s="131" t="e">
        <f>INDEX('Gareth-SESSION'!$L$115:$U$122, MATCH("*Deadlift*",'Gareth-SESSION'!$B$115:$B$122,0), MATCH("*5th*",'Gareth-SESSION'!$K$7:$T$7,0))</f>
        <v>#N/A</v>
      </c>
      <c r="G79" s="131" t="e">
        <f>IF($A$74='Gareth-SESSION'!$A$115,INDEX('Gareth-SESSION'!$K$115:$T$122, MATCH("*Bench Press*",'Gareth-SESSION'!$B$115:$B$122,0), MATCH("*5th*",'Gareth-SESSION'!$K$7:$T$7,0)),"")</f>
        <v>#N/A</v>
      </c>
      <c r="H79" s="131" t="e">
        <f>INDEX('Gareth-SESSION'!$L$115:$U$122, MATCH("*Bench Press*",'Gareth-SESSION'!$B$115:$B$122,0), MATCH("*5th*",'Gareth-SESSION'!$K$7:$T$7,0))</f>
        <v>#N/A</v>
      </c>
      <c r="I79" s="132" t="e">
        <f>IF($A$74='Gareth-SESSION'!$A$115,INDEX('Gareth-SESSION'!$K$115:$T$122, MATCH("*Military*",'Gareth-SESSION'!$B$115:$B$122,0), MATCH("*5th*",'Gareth-SESSION'!$K$7:$T$7,0)),"")</f>
        <v>#N/A</v>
      </c>
      <c r="J79" s="44" t="e">
        <f>INDEX('Gareth-SESSION'!$L$115:$U$122, MATCH("*Military*",'Gareth-SESSION'!$B$115:$B$122,0), MATCH("*5th*",'Gareth-SESSION'!$K$7:$T$7,0))</f>
        <v>#N/A</v>
      </c>
      <c r="K79" s="131" t="e">
        <f>IF($A$74='Gareth-SESSION'!$A$115,INDEX('Gareth-SESSION'!$K$115:$T$122, MATCH("*Clean *",'Gareth-SESSION'!$B$115:$B$122,0), MATCH("*5th*",'Gareth-SESSION'!$K$7:$T$7,0)),"")</f>
        <v>#N/A</v>
      </c>
      <c r="L79" s="44" t="e">
        <f>INDEX('Gareth-SESSION'!$L$115:$U$122, MATCH("*Clean *",'Gareth-SESSION'!$B$115:$B$122,0), MATCH("*5th*",'Gareth-SESSION'!$K$7:$T$7,0))</f>
        <v>#N/A</v>
      </c>
      <c r="M79" s="131" t="e">
        <f>IF($A$74='Gareth-SESSION'!$A$115,INDEX('Gareth-SESSION'!$K$115:$T$122, MATCH("*Lat Pulldown*",'Gareth-SESSION'!$B$115:$B$122,0), MATCH("*5th*",'Gareth-SESSION'!$K$7:$T$7,0)),"")</f>
        <v>#N/A</v>
      </c>
      <c r="N79" s="44" t="e">
        <f>INDEX('Gareth-SESSION'!$L$115:$U$122, MATCH("*Lat Pulldown*",'Gareth-SESSION'!$B$115:$B$122,0), MATCH("*5th*",'Gareth-SESSION'!$K$7:$T$7,0))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'Gareth-SESSION'!A124</f>
        <v>42112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 t="e">
        <f>MAX(M81:M85)</f>
        <v>#N/A</v>
      </c>
      <c r="N80" s="117" t="e">
        <f t="array" ref="N80">MAX(IF(M81:M85=M80,N81:N85))</f>
        <v>#N/A</v>
      </c>
      <c r="O80" s="152">
        <f>IF($A$80='Gareth-SESSION'!$A$124,INDEX('Gareth-SESSION'!$K$124:$T$131, MATCH("*1k Row*",'Gareth-SESSION'!$B$124:$B$131,0), MATCH("*1st*",'Gareth-SESSION'!$K$7:$T$7,0)),"")</f>
        <v>2.9745370370370373E-3</v>
      </c>
      <c r="P80" s="152">
        <f>IF($A$80='Gareth-SESSION'!$A$124,INDEX('Gareth-SESSION'!$K$124:$T$131, MATCH("*HIIT*",'Gareth-SESSION'!$B$124:$B$131,0), MATCH("*1st*",'Gareth-SESSION'!$K$7:$T$7,0)),"")</f>
        <v>3.472222222222222E-3</v>
      </c>
      <c r="Q80" s="123">
        <f>INDEX('Gareth-SESSION'!$L$124:$U$131, MATCH("*HIIT*",'Gareth-SESSION'!$B$124:$B$131,0), MATCH("*1st*",'Gareth-SESSION'!$K$7:$T$7,0))</f>
        <v>0</v>
      </c>
      <c r="R80" s="119">
        <f>'Gareth-SESSION'!U124</f>
        <v>0</v>
      </c>
      <c r="S80" s="116"/>
      <c r="T80" s="116"/>
      <c r="U80" s="120">
        <f>'Gareth-SESSION'!A134</f>
        <v>83</v>
      </c>
      <c r="V80" s="120">
        <f>'Gareth-SESSION'!A135</f>
        <v>0</v>
      </c>
      <c r="W80" s="116"/>
      <c r="X80" s="116"/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IF($A$80='Gareth-SESSION'!$A$124,INDEX('Gareth-SESSION'!$K$124:$T$131, MATCH("*Squat*",'Gareth-SESSION'!$B$124:$B$131,0), MATCH("*1st*",'Gareth-SESSION'!$K$7:$T$7,0)),"")</f>
        <v>#N/A</v>
      </c>
      <c r="D81" s="132" t="e">
        <f>INDEX('Gareth-SESSION'!L$124:U$131, MATCH("*Squat*",'Gareth-SESSION'!$B$124:$B$131,0), MATCH("*1st*",'Gareth-SESSION'!K$7:T$7,0))</f>
        <v>#N/A</v>
      </c>
      <c r="E81" s="131" t="e">
        <f>IF($A$80='Gareth-SESSION'!$A$124,INDEX('Gareth-SESSION'!$K$124:$T$131, MATCH("*Deadlift*",'Gareth-SESSION'!$B$124:$B$131,0), MATCH("*1st*",'Gareth-SESSION'!$K$7:$T$7,0)),"")</f>
        <v>#N/A</v>
      </c>
      <c r="F81" s="131" t="e">
        <f>INDEX('Gareth-SESSION'!$L$124:$U$131, MATCH("*Deadlift*",'Gareth-SESSION'!$B$124:$B$131,0), MATCH("*1st*",'Gareth-SESSION'!$K$7:$T$7,0))</f>
        <v>#N/A</v>
      </c>
      <c r="G81" s="131" t="e">
        <f>IF($A$80='Gareth-SESSION'!$A$124,INDEX('Gareth-SESSION'!$K$124:$T$131, MATCH("*Bench Press*",'Gareth-SESSION'!$B$124:$B$131,0), MATCH("*1st*",'Gareth-SESSION'!$K$7:$T$7,0)),"")</f>
        <v>#N/A</v>
      </c>
      <c r="H81" s="131" t="e">
        <f>INDEX('Gareth-SESSION'!$L$124:$U$131, MATCH("*Bench Press*",'Gareth-SESSION'!$B$124:$B$131,0), MATCH("*1st*",'Gareth-SESSION'!$K$7:$T$7,0))</f>
        <v>#N/A</v>
      </c>
      <c r="I81" s="132" t="e">
        <f>IF($A$80='Gareth-SESSION'!$A$124,INDEX('Gareth-SESSION'!$K$124:$T$131, MATCH("*Military*",'Gareth-SESSION'!$B$124:$B$131,0), MATCH("*1st*",'Gareth-SESSION'!$K$7:$T$7,0)),"")</f>
        <v>#N/A</v>
      </c>
      <c r="J81" s="48" t="e">
        <f>INDEX('Gareth-SESSION'!$L$124:$U$131, MATCH("*Military*",'Gareth-SESSION'!$B$124:$B$131,0), MATCH("*1st*",'Gareth-SESSION'!$K$7:$T$7,0))</f>
        <v>#N/A</v>
      </c>
      <c r="K81" s="131" t="e">
        <f>IF($A$80='Gareth-SESSION'!$A$124,INDEX('Gareth-SESSION'!$K$124:$T$131, MATCH("*Clean *",'Gareth-SESSION'!$B$124:$B$131,0), MATCH("*1st*",'Gareth-SESSION'!$K$7:$T$7,0)),"")</f>
        <v>#N/A</v>
      </c>
      <c r="L81" s="48" t="e">
        <f>INDEX('Gareth-SESSION'!$L$124:$U$131, MATCH("*Clean *",'Gareth-SESSION'!$B$124:$B$131,0), MATCH("*1st*",'Gareth-SESSION'!$K$7:$T$7,0))</f>
        <v>#N/A</v>
      </c>
      <c r="M81" s="131" t="e">
        <f>IF($A$80='Gareth-SESSION'!$A$124,INDEX('Gareth-SESSION'!$K$124:$T$131, MATCH("*Lat Pulldown*",'Gareth-SESSION'!$B$124:$B$131,0), MATCH("*1st*",'Gareth-SESSION'!$K$7:$T$7,0)),"")</f>
        <v>#N/A</v>
      </c>
      <c r="N81" s="48" t="e">
        <f>INDEX('Gareth-SESSION'!$L$124:$U$131, MATCH("*Lat Pulldown*",'Gareth-SESSION'!$B$124:$B$131,0), MATCH("*1st*",'Gareth-SESSION'!$K$7:$T$7,0))</f>
        <v>#N/A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IF($A$80='Gareth-SESSION'!$A$124,INDEX('Gareth-SESSION'!$K$124:$T$131, MATCH("*Squat*",'Gareth-SESSION'!$B$124:$B$131,0), MATCH("*1st*",'Gareth-SESSION'!$K$7:$T$7,0)),"")</f>
        <v>#N/A</v>
      </c>
      <c r="D82" s="132" t="e">
        <f>INDEX('Gareth-SESSION'!L$124:U$131, MATCH("*Squat*",'Gareth-SESSION'!$B$124:$B$131,0), MATCH("*1st*",'Gareth-SESSION'!K$7:T$7,0))</f>
        <v>#N/A</v>
      </c>
      <c r="E82" s="131" t="e">
        <f>IF($A$80='Gareth-SESSION'!$A$124,INDEX('Gareth-SESSION'!$K$124:$T$131, MATCH("*Deadlift*",'Gareth-SESSION'!$B$124:$B$131,0), MATCH("*2ND*",'Gareth-SESSION'!$K$7:$T$7,0)),"")</f>
        <v>#N/A</v>
      </c>
      <c r="F82" s="131" t="e">
        <f>INDEX('Gareth-SESSION'!$L$124:$U$131, MATCH("*Deadlift*",'Gareth-SESSION'!$B$124:$B$131,0), MATCH("*2nd*",'Gareth-SESSION'!$K$7:$T$7,0))</f>
        <v>#N/A</v>
      </c>
      <c r="G82" s="131" t="e">
        <f>IF($A$80='Gareth-SESSION'!$A$124,INDEX('Gareth-SESSION'!$K$124:$T$131, MATCH("*Bench Press*",'Gareth-SESSION'!$B$124:$B$131,0), MATCH("*2ND*",'Gareth-SESSION'!$K$7:$T$7,0)),"")</f>
        <v>#N/A</v>
      </c>
      <c r="H82" s="131" t="e">
        <f>INDEX('Gareth-SESSION'!$L$124:$U$131, MATCH("*Bench Press*",'Gareth-SESSION'!$B$124:$B$131,0), MATCH("*2nd*",'Gareth-SESSION'!$K$7:$T$7,0))</f>
        <v>#N/A</v>
      </c>
      <c r="I82" s="132" t="e">
        <f>IF($A$80='Gareth-SESSION'!$A$124,INDEX('Gareth-SESSION'!$K$124:$T$131, MATCH("*Military*",'Gareth-SESSION'!$B$124:$B$131,0), MATCH("*2ND*",'Gareth-SESSION'!$K$7:$T$7,0)),"")</f>
        <v>#N/A</v>
      </c>
      <c r="J82" s="44" t="e">
        <f>INDEX('Gareth-SESSION'!$L$124:$U$131, MATCH("*Military*",'Gareth-SESSION'!$B$124:$B$131,0), MATCH("*2nd*",'Gareth-SESSION'!$K$7:$T$7,0))</f>
        <v>#N/A</v>
      </c>
      <c r="K82" s="131" t="e">
        <f>IF($A$80='Gareth-SESSION'!$A$124,INDEX('Gareth-SESSION'!$K$124:$T$131, MATCH("*Clean *",'Gareth-SESSION'!$B$124:$B$131,0), MATCH("*2ND*",'Gareth-SESSION'!$K$7:$T$7,0)),"")</f>
        <v>#N/A</v>
      </c>
      <c r="L82" s="44" t="e">
        <f>INDEX('Gareth-SESSION'!$L$124:$U$131, MATCH("*Clean *",'Gareth-SESSION'!$B$124:$B$131,0), MATCH("*2nd*",'Gareth-SESSION'!$K$7:$T$7,0))</f>
        <v>#N/A</v>
      </c>
      <c r="M82" s="131" t="e">
        <f>IF($A$80='Gareth-SESSION'!$A$124,INDEX('Gareth-SESSION'!$K$124:$T$131, MATCH("*Lat Pulldown*",'Gareth-SESSION'!$B$124:$B$131,0), MATCH("*2ND*",'Gareth-SESSION'!$K$7:$T$7,0)),"")</f>
        <v>#N/A</v>
      </c>
      <c r="N82" s="44" t="e">
        <f>INDEX('Gareth-SESSION'!$L$124:$U$131, MATCH("*Lat Pulldown*",'Gareth-SESSION'!$B$124:$B$131,0), MATCH("*2nd*",'Gareth-SESSION'!$K$7:$T$7,0))</f>
        <v>#N/A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IF($A$80='Gareth-SESSION'!$A$124,INDEX('Gareth-SESSION'!$K$124:$T$131, MATCH("*Squat*",'Gareth-SESSION'!$B$124:$B$131,0), MATCH("*1st*",'Gareth-SESSION'!$K$7:$T$7,0)),"")</f>
        <v>#N/A</v>
      </c>
      <c r="D83" s="132" t="e">
        <f>INDEX('Gareth-SESSION'!L$124:U$131, MATCH("*Squat*",'Gareth-SESSION'!$B$124:$B$131,0), MATCH("*1st*",'Gareth-SESSION'!K$7:T$7,0))</f>
        <v>#N/A</v>
      </c>
      <c r="E83" s="131" t="e">
        <f>IF($A$80='Gareth-SESSION'!$A$124,INDEX('Gareth-SESSION'!$K$124:$T$131, MATCH("*Deadlift*",'Gareth-SESSION'!$B$124:$B$131,0), MATCH("*3rd*",'Gareth-SESSION'!$K$7:$T$7,0)),"")</f>
        <v>#N/A</v>
      </c>
      <c r="F83" s="131" t="e">
        <f>INDEX('Gareth-SESSION'!$L$124:$U$131, MATCH("*Deadlift*",'Gareth-SESSION'!$B$124:$B$131,0), MATCH("*3rd*",'Gareth-SESSION'!$K$7:$T$7,0))</f>
        <v>#N/A</v>
      </c>
      <c r="G83" s="131" t="e">
        <f>IF($A$80='Gareth-SESSION'!$A$124,INDEX('Gareth-SESSION'!$K$124:$T$131, MATCH("*Bench Press*",'Gareth-SESSION'!$B$124:$B$131,0), MATCH("*3rd*",'Gareth-SESSION'!$K$7:$T$7,0)),"")</f>
        <v>#N/A</v>
      </c>
      <c r="H83" s="131" t="e">
        <f>INDEX('Gareth-SESSION'!$L$124:$U$131, MATCH("*Bench Press*",'Gareth-SESSION'!$B$124:$B$131,0), MATCH("*3rd*",'Gareth-SESSION'!$K$7:$T$7,0))</f>
        <v>#N/A</v>
      </c>
      <c r="I83" s="132" t="e">
        <f>IF($A$80='Gareth-SESSION'!$A$124,INDEX('Gareth-SESSION'!$K$124:$T$131, MATCH("*Military*",'Gareth-SESSION'!$B$124:$B$131,0), MATCH("*3rd*",'Gareth-SESSION'!$K$7:$T$7,0)),"")</f>
        <v>#N/A</v>
      </c>
      <c r="J83" s="44" t="e">
        <f>INDEX('Gareth-SESSION'!$L$124:$U$131, MATCH("*Military*",'Gareth-SESSION'!$B$124:$B$131,0), MATCH("*3rd*",'Gareth-SESSION'!$K$7:$T$7,0))</f>
        <v>#N/A</v>
      </c>
      <c r="K83" s="131" t="e">
        <f>IF($A$80='Gareth-SESSION'!$A$124,INDEX('Gareth-SESSION'!$K$124:$T$131, MATCH("*Clean *",'Gareth-SESSION'!$B$124:$B$131,0), MATCH("*3rd*",'Gareth-SESSION'!$K$7:$T$7,0)),"")</f>
        <v>#N/A</v>
      </c>
      <c r="L83" s="44" t="e">
        <f>INDEX('Gareth-SESSION'!$L$124:$U$131, MATCH("*Clean *",'Gareth-SESSION'!$B$124:$B$131,0), MATCH("*3rd*",'Gareth-SESSION'!$K$7:$T$7,0))</f>
        <v>#N/A</v>
      </c>
      <c r="M83" s="131" t="e">
        <f>IF($A$80='Gareth-SESSION'!$A$124,INDEX('Gareth-SESSION'!$K$124:$T$131, MATCH("*Lat Pulldown*",'Gareth-SESSION'!$B$124:$B$131,0), MATCH("*3rd*",'Gareth-SESSION'!$K$7:$T$7,0)),"")</f>
        <v>#N/A</v>
      </c>
      <c r="N83" s="44" t="e">
        <f>INDEX('Gareth-SESSION'!$L$124:$U$131, MATCH("*Lat Pulldown*",'Gareth-SESSION'!$B$124:$B$131,0), MATCH("*3rd*",'Gareth-SESSION'!$K$7:$T$7,0))</f>
        <v>#N/A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IF($A$80='Gareth-SESSION'!$A$124,INDEX('Gareth-SESSION'!$K$124:$T$131, MATCH("*Squat*",'Gareth-SESSION'!$B$124:$B$131,0), MATCH("*1st*",'Gareth-SESSION'!$K$7:$T$7,0)),"")</f>
        <v>#N/A</v>
      </c>
      <c r="D84" s="132" t="e">
        <f>INDEX('Gareth-SESSION'!L$124:U$131, MATCH("*Squat*",'Gareth-SESSION'!$B$124:$B$131,0), MATCH("*1st*",'Gareth-SESSION'!K$7:T$7,0))</f>
        <v>#N/A</v>
      </c>
      <c r="E84" s="131" t="e">
        <f>IF($A$80='Gareth-SESSION'!$A$124,INDEX('Gareth-SESSION'!$K$124:$T$131, MATCH("*Deadlift*",'Gareth-SESSION'!$B$124:$B$131,0), MATCH("*4th*",'Gareth-SESSION'!$K$7:$T$7,0)),"")</f>
        <v>#N/A</v>
      </c>
      <c r="F84" s="131" t="e">
        <f>INDEX('Gareth-SESSION'!$L$124:$U$131, MATCH("*Deadlift*",'Gareth-SESSION'!$B$124:$B$131,0), MATCH("*4th*",'Gareth-SESSION'!$K$7:$T$7,0))</f>
        <v>#N/A</v>
      </c>
      <c r="G84" s="131" t="e">
        <f>IF($A$80='Gareth-SESSION'!$A$124,INDEX('Gareth-SESSION'!$K$124:$T$131, MATCH("*Bench Press*",'Gareth-SESSION'!$B$124:$B$131,0), MATCH("*4th*",'Gareth-SESSION'!$K$7:$T$7,0)),"")</f>
        <v>#N/A</v>
      </c>
      <c r="H84" s="131" t="e">
        <f>INDEX('Gareth-SESSION'!$L$124:$U$131, MATCH("*Bench Press*",'Gareth-SESSION'!$B$124:$B$131,0), MATCH("*4th*",'Gareth-SESSION'!$K$7:$T$7,0))</f>
        <v>#N/A</v>
      </c>
      <c r="I84" s="132" t="e">
        <f>IF($A$80='Gareth-SESSION'!$A$124,INDEX('Gareth-SESSION'!$K$124:$T$131, MATCH("*Military*",'Gareth-SESSION'!$B$124:$B$131,0), MATCH("*4th*",'Gareth-SESSION'!$K$7:$T$7,0)),"")</f>
        <v>#N/A</v>
      </c>
      <c r="J84" s="44" t="e">
        <f>INDEX('Gareth-SESSION'!$L$124:$U$131, MATCH("*Military*",'Gareth-SESSION'!$B$124:$B$131,0), MATCH("*4th*",'Gareth-SESSION'!$K$7:$T$7,0))</f>
        <v>#N/A</v>
      </c>
      <c r="K84" s="131" t="e">
        <f>IF($A$80='Gareth-SESSION'!$A$124,INDEX('Gareth-SESSION'!$K$124:$T$131, MATCH("*Clean *",'Gareth-SESSION'!$B$124:$B$131,0), MATCH("*4th*",'Gareth-SESSION'!$K$7:$T$7,0)),"")</f>
        <v>#N/A</v>
      </c>
      <c r="L84" s="44" t="e">
        <f>INDEX('Gareth-SESSION'!$L$124:$U$131, MATCH("*Clean *",'Gareth-SESSION'!$B$124:$B$131,0), MATCH("*4th*",'Gareth-SESSION'!$K$7:$T$7,0))</f>
        <v>#N/A</v>
      </c>
      <c r="M84" s="131" t="e">
        <f>IF($A$80='Gareth-SESSION'!$A$124,INDEX('Gareth-SESSION'!$K$124:$T$131, MATCH("*Lat Pulldown*",'Gareth-SESSION'!$B$124:$B$131,0), MATCH("*4th*",'Gareth-SESSION'!$K$7:$T$7,0)),"")</f>
        <v>#N/A</v>
      </c>
      <c r="N84" s="44" t="e">
        <f>INDEX('Gareth-SESSION'!$L$124:$U$131, MATCH("*Lat Pulldown*",'Gareth-SESSION'!$B$124:$B$131,0), MATCH("*4th*",'Gareth-SESSION'!$K$7:$T$7,0))</f>
        <v>#N/A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IF($A$80='Gareth-SESSION'!$A$124,INDEX('Gareth-SESSION'!$K$124:$T$131, MATCH("*Squat*",'Gareth-SESSION'!$B$124:$B$131,0), MATCH("*1st*",'Gareth-SESSION'!$K$7:$T$7,0)),"")</f>
        <v>#N/A</v>
      </c>
      <c r="D85" s="132" t="e">
        <f>INDEX('Gareth-SESSION'!L$124:U$131, MATCH("*Squat*",'Gareth-SESSION'!$B$124:$B$131,0), MATCH("*1st*",'Gareth-SESSION'!K$7:T$7,0))</f>
        <v>#N/A</v>
      </c>
      <c r="E85" s="131" t="e">
        <f>IF($A$80='Gareth-SESSION'!$A$124,INDEX('Gareth-SESSION'!$K$124:$T$131, MATCH("*Deadlift*",'Gareth-SESSION'!$B$124:$B$131,0), MATCH("*5th*",'Gareth-SESSION'!$K$7:$T$7,0)),"")</f>
        <v>#N/A</v>
      </c>
      <c r="F85" s="131" t="e">
        <f>INDEX('Gareth-SESSION'!$L$124:$U$131, MATCH("*Deadlift*",'Gareth-SESSION'!$B$124:$B$131,0), MATCH("*5th*",'Gareth-SESSION'!$K$7:$T$7,0))</f>
        <v>#N/A</v>
      </c>
      <c r="G85" s="131" t="e">
        <f>IF($A$80='Gareth-SESSION'!$A$124,INDEX('Gareth-SESSION'!$K$124:$T$131, MATCH("*Bench Press*",'Gareth-SESSION'!$B$124:$B$131,0), MATCH("*5th*",'Gareth-SESSION'!$K$7:$T$7,0)),"")</f>
        <v>#N/A</v>
      </c>
      <c r="H85" s="131" t="e">
        <f>INDEX('Gareth-SESSION'!$L$124:$U$131, MATCH("*Bench Press*",'Gareth-SESSION'!$B$124:$B$131,0), MATCH("*5th*",'Gareth-SESSION'!$K$7:$T$7,0))</f>
        <v>#N/A</v>
      </c>
      <c r="I85" s="132" t="e">
        <f>IF($A$80='Gareth-SESSION'!$A$124,INDEX('Gareth-SESSION'!$K$124:$T$131, MATCH("*Military*",'Gareth-SESSION'!$B$124:$B$131,0), MATCH("*5th*",'Gareth-SESSION'!$K$7:$T$7,0)),"")</f>
        <v>#N/A</v>
      </c>
      <c r="J85" s="44" t="e">
        <f>INDEX('Gareth-SESSION'!$L$124:$U$131, MATCH("*Military*",'Gareth-SESSION'!$B$124:$B$131,0), MATCH("*5th*",'Gareth-SESSION'!$K$7:$T$7,0))</f>
        <v>#N/A</v>
      </c>
      <c r="K85" s="131" t="e">
        <f>IF($A$80='Gareth-SESSION'!$A$124,INDEX('Gareth-SESSION'!$K$124:$T$131, MATCH("*Clean *",'Gareth-SESSION'!$B$124:$B$131,0), MATCH("*5th*",'Gareth-SESSION'!$K$7:$T$7,0)),"")</f>
        <v>#N/A</v>
      </c>
      <c r="L85" s="44" t="e">
        <f>INDEX('Gareth-SESSION'!$L$124:$U$131, MATCH("*Clean *",'Gareth-SESSION'!$B$124:$B$131,0), MATCH("*5th*",'Gareth-SESSION'!$K$7:$T$7,0))</f>
        <v>#N/A</v>
      </c>
      <c r="M85" s="131" t="e">
        <f>IF($A$80='Gareth-SESSION'!$A$124,INDEX('Gareth-SESSION'!$K$124:$T$131, MATCH("*Lat Pulldown*",'Gareth-SESSION'!$B$124:$B$131,0), MATCH("*5th*",'Gareth-SESSION'!$K$7:$T$7,0)),"")</f>
        <v>#N/A</v>
      </c>
      <c r="N85" s="44" t="e">
        <f>INDEX('Gareth-SESSION'!$L$124:$U$131, MATCH("*Lat Pulldown*",'Gareth-SESSION'!$B$124:$B$131,0), MATCH("*5th*",'Gareth-SESSION'!$K$7:$T$7,0))</f>
        <v>#N/A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'Gareth-SESSION'!A133</f>
        <v>42116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>
        <f>MAX(G87:G91)</f>
        <v>80</v>
      </c>
      <c r="H86" s="116">
        <f t="array" ref="H86">MAX(IF(G87:G91=G86,H87:H91))</f>
        <v>5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52" t="e">
        <f>IF($A$86='Gareth-SESSION'!$A$133,INDEX('Gareth-SESSION'!$K$133:$T$140, MATCH("*1k Row*",'Gareth-SESSION'!$B$133:$B$140,0), MATCH("*1st*",'Gareth-SESSION'!$K$7:$T$7,0)),"")</f>
        <v>#N/A</v>
      </c>
      <c r="P86" s="152" t="e">
        <f>IF($A$86='Gareth-SESSION'!$A$133,INDEX('Gareth-SESSION'!$K$133:$T$140, MATCH("*HIIT*",'Gareth-SESSION'!$B$133:$B$140,0), MATCH("*1st*",'Gareth-SESSION'!$K$7:$T$7,0)),"")</f>
        <v>#N/A</v>
      </c>
      <c r="Q86" s="119" t="e">
        <f>INDEX('Gareth-SESSION'!$L$133:$U$140, MATCH("*HIIT*",'Gareth-SESSION'!$B$133:$B$140,0), MATCH("*1st*",'Gareth-SESSION'!$K$7:$T$7,0))</f>
        <v>#N/A</v>
      </c>
      <c r="R86" s="119">
        <f>'Gareth-SESSION'!U133</f>
        <v>0</v>
      </c>
      <c r="S86" s="116"/>
      <c r="T86" s="116"/>
      <c r="U86" s="120">
        <f>'Gareth-SESSION'!A143</f>
        <v>82.5</v>
      </c>
      <c r="V86" s="120">
        <f>'Gareth-SESSION'!A144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IF($A$86='Gareth-SESSION'!$A$133,INDEX('Gareth-SESSION'!$K$133:$T$140, MATCH("*Squat*",'Gareth-SESSION'!$B$133:$B$140,0), MATCH("*1st*",'Gareth-SESSION'!$K$7:$T$7,0)),"")</f>
        <v>#N/A</v>
      </c>
      <c r="D87" s="132" t="e">
        <f>INDEX('Gareth-SESSION'!L$133:U$140, MATCH("*Squat*",'Gareth-SESSION'!$B$133:$B$140,0), MATCH("*1st*",'Gareth-SESSION'!K$7:T$7,0))</f>
        <v>#N/A</v>
      </c>
      <c r="E87" s="131" t="e">
        <f>IF($A$86='Gareth-SESSION'!$A$133,INDEX('Gareth-SESSION'!$K$133:$T$140, MATCH("*Deadlift*",'Gareth-SESSION'!$B$133:$B$140,0), MATCH("*1st*",'Gareth-SESSION'!$K$7:$T$7,0)),"")</f>
        <v>#N/A</v>
      </c>
      <c r="F87" s="131" t="e">
        <f>INDEX('Gareth-SESSION'!$L$133:$U$140, MATCH("*Deadlift*",'Gareth-SESSION'!$B$133:$B$140,0), MATCH("*1st*",'Gareth-SESSION'!$K$7:$T$7,0))</f>
        <v>#N/A</v>
      </c>
      <c r="G87" s="131">
        <f>IF($A$86='Gareth-SESSION'!$A$133,INDEX('Gareth-SESSION'!$K$133:$T$140, MATCH("*Bench Press*",'Gareth-SESSION'!$B$133:$B$140,0), MATCH("*1st*",'Gareth-SESSION'!$K$7:$T$7,0)),"")</f>
        <v>60</v>
      </c>
      <c r="H87" s="131">
        <f>INDEX('Gareth-SESSION'!$L$133:$U$140, MATCH("*Bench Press*",'Gareth-SESSION'!$B$133:$B$140,0), MATCH("*1st*",'Gareth-SESSION'!$K$7:$T$7,0))</f>
        <v>10</v>
      </c>
      <c r="I87" s="132" t="e">
        <f>IF($A$86='Gareth-SESSION'!$A$133,INDEX('Gareth-SESSION'!$K$133:$T$140, MATCH("*Military*",'Gareth-SESSION'!$B$133:$B$140,0), MATCH("*1st*",'Gareth-SESSION'!$K$7:$T$7,0)),"")</f>
        <v>#N/A</v>
      </c>
      <c r="J87" s="48" t="e">
        <f>INDEX('Gareth-SESSION'!$L$133:$U$140, MATCH("*Military*",'Gareth-SESSION'!$B$133:$B$140,0), MATCH("*1st*",'Gareth-SESSION'!$K$7:$T$7,0))</f>
        <v>#N/A</v>
      </c>
      <c r="K87" s="131" t="e">
        <f>IF($A$86='Gareth-SESSION'!$A$133,INDEX('Gareth-SESSION'!$K$133:$T$140, MATCH("*Clean *",'Gareth-SESSION'!$B$133:$B$140,0), MATCH("*1st*",'Gareth-SESSION'!$K$7:$T$7,0)),"")</f>
        <v>#N/A</v>
      </c>
      <c r="L87" s="48" t="e">
        <f>INDEX('Gareth-SESSION'!$L$133:$U$140, MATCH("*Clean *",'Gareth-SESSION'!$B$133:$B$140,0), MATCH("*1st*",'Gareth-SESSION'!$K$7:$T$7,0))</f>
        <v>#N/A</v>
      </c>
      <c r="M87" s="131" t="e">
        <f>IF($A$86='Gareth-SESSION'!$A$133,INDEX('Gareth-SESSION'!$K$133:$T$140, MATCH("*Lat Pulldown*",'Gareth-SESSION'!$B$133:$B$140,0), MATCH("*1st*",'Gareth-SESSION'!$K$7:$T$7,0)),"")</f>
        <v>#N/A</v>
      </c>
      <c r="N87" s="48" t="e">
        <f>INDEX('Gareth-SESSION'!$L$133:$U$140, MATCH("*Lat Pulldown*",'Gareth-SESSION'!$B$133:$B$140,0), MATCH("*1st*",'Gareth-SESSION'!$K$7:$T$7,0))</f>
        <v>#N/A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IF($A$86='Gareth-SESSION'!$A$133,INDEX('Gareth-SESSION'!$K$133:$T$140, MATCH("*Squat*",'Gareth-SESSION'!$B$133:$B$140,0), MATCH("*2nd*",'Gareth-SESSION'!$K$7:$T$7,0)),"")</f>
        <v>#N/A</v>
      </c>
      <c r="D88" s="132" t="e">
        <f>INDEX('Gareth-SESSION'!L$133:U$140, MATCH("*Squat*",'Gareth-SESSION'!$B$133:$B$140,0), MATCH("*2nd*",'Gareth-SESSION'!K$7:T$7,0))</f>
        <v>#N/A</v>
      </c>
      <c r="E88" s="131" t="e">
        <f>IF($A$86='Gareth-SESSION'!$A$133,INDEX('Gareth-SESSION'!$K$133:$T$140, MATCH("*Deadlift*",'Gareth-SESSION'!$B$133:$B$140,0), MATCH("*2ND*",'Gareth-SESSION'!$K$7:$T$7,0)),"")</f>
        <v>#N/A</v>
      </c>
      <c r="F88" s="131" t="e">
        <f>INDEX('Gareth-SESSION'!$L$133:$U$140, MATCH("*Deadlift*",'Gareth-SESSION'!$B$133:$B$140,0), MATCH("*2nd*",'Gareth-SESSION'!$K$7:$T$7,0))</f>
        <v>#N/A</v>
      </c>
      <c r="G88" s="131">
        <f>IF($A$86='Gareth-SESSION'!$A$133,INDEX('Gareth-SESSION'!$K$133:$T$140, MATCH("*Bench Press*",'Gareth-SESSION'!$B$133:$B$140,0), MATCH("*2ND*",'Gareth-SESSION'!$K$7:$T$7,0)),"")</f>
        <v>80</v>
      </c>
      <c r="H88" s="131">
        <f>INDEX('Gareth-SESSION'!$L$133:$U$140, MATCH("*Bench Press*",'Gareth-SESSION'!$B$133:$B$140,0), MATCH("*2nd*",'Gareth-SESSION'!$K$7:$T$7,0))</f>
        <v>5</v>
      </c>
      <c r="I88" s="132" t="e">
        <f>IF($A$86='Gareth-SESSION'!$A$133,INDEX('Gareth-SESSION'!$K$133:$T$140, MATCH("*Military*",'Gareth-SESSION'!$B$133:$B$140,0), MATCH("*2ND*",'Gareth-SESSION'!$K$7:$T$7,0)),"")</f>
        <v>#N/A</v>
      </c>
      <c r="J88" s="44" t="e">
        <f>INDEX('Gareth-SESSION'!$L$133:$U$140, MATCH("*Military*",'Gareth-SESSION'!$B$133:$B$140,0), MATCH("*2nd*",'Gareth-SESSION'!$K$7:$T$7,0))</f>
        <v>#N/A</v>
      </c>
      <c r="K88" s="131" t="e">
        <f>IF($A$86='Gareth-SESSION'!$A$133,INDEX('Gareth-SESSION'!$K$133:$T$140, MATCH("*Clean *",'Gareth-SESSION'!$B$133:$B$140,0), MATCH("*2ND*",'Gareth-SESSION'!$K$7:$T$7,0)),"")</f>
        <v>#N/A</v>
      </c>
      <c r="L88" s="44" t="e">
        <f>INDEX('Gareth-SESSION'!$L$133:$U$140, MATCH("*Clean *",'Gareth-SESSION'!$B$133:$B$140,0), MATCH("*2nd*",'Gareth-SESSION'!$K$7:$T$7,0))</f>
        <v>#N/A</v>
      </c>
      <c r="M88" s="131" t="e">
        <f>IF($A$86='Gareth-SESSION'!$A$133,INDEX('Gareth-SESSION'!$K$133:$T$140, MATCH("*Lat Pulldown*",'Gareth-SESSION'!$B$133:$B$140,0), MATCH("*2ND*",'Gareth-SESSION'!$K$7:$T$7,0)),"")</f>
        <v>#N/A</v>
      </c>
      <c r="N88" s="44" t="e">
        <f>INDEX('Gareth-SESSION'!$L$133:$U$140, MATCH("*Lat Pulldown*",'Gareth-SESSION'!$B$133:$B$140,0), MATCH("*2nd*",'Gareth-SESSION'!$K$7:$T$7,0))</f>
        <v>#N/A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IF($A$86='Gareth-SESSION'!$A$133,INDEX('Gareth-SESSION'!$K$133:$T$140, MATCH("*Squat*",'Gareth-SESSION'!$B$133:$B$140,0), MATCH("*3rd*",'Gareth-SESSION'!$K$7:$T$7,0)),"")</f>
        <v>#N/A</v>
      </c>
      <c r="D89" s="132" t="e">
        <f>INDEX('Gareth-SESSION'!L$133:U$140, MATCH("*Squat*",'Gareth-SESSION'!$B$133:$B$140,0), MATCH("*3rd*",'Gareth-SESSION'!K$7:T$7,0))</f>
        <v>#N/A</v>
      </c>
      <c r="E89" s="131" t="e">
        <f>IF($A$86='Gareth-SESSION'!$A$133,INDEX('Gareth-SESSION'!$K$133:$T$140, MATCH("*Deadlift*",'Gareth-SESSION'!$B$133:$B$140,0), MATCH("*3rd*",'Gareth-SESSION'!$K$7:$T$7,0)),"")</f>
        <v>#N/A</v>
      </c>
      <c r="F89" s="131" t="e">
        <f>INDEX('Gareth-SESSION'!$L$133:$U$140, MATCH("*Deadlift*",'Gareth-SESSION'!$B$133:$B$140,0), MATCH("*3rd*",'Gareth-SESSION'!$K$7:$T$7,0))</f>
        <v>#N/A</v>
      </c>
      <c r="G89" s="131">
        <f>IF($A$86='Gareth-SESSION'!$A$133,INDEX('Gareth-SESSION'!$K$133:$T$140, MATCH("*Bench Press*",'Gareth-SESSION'!$B$133:$B$140,0), MATCH("*3rd*",'Gareth-SESSION'!$K$7:$T$7,0)),"")</f>
        <v>80</v>
      </c>
      <c r="H89" s="131">
        <f>INDEX('Gareth-SESSION'!$L$133:$U$140, MATCH("*Bench Press*",'Gareth-SESSION'!$B$133:$B$140,0), MATCH("*3rd*",'Gareth-SESSION'!$K$7:$T$7,0))</f>
        <v>5</v>
      </c>
      <c r="I89" s="132" t="e">
        <f>IF($A$86='Gareth-SESSION'!$A$133,INDEX('Gareth-SESSION'!$K$133:$T$140, MATCH("*Military*",'Gareth-SESSION'!$B$133:$B$140,0), MATCH("*3rd*",'Gareth-SESSION'!$K$7:$T$7,0)),"")</f>
        <v>#N/A</v>
      </c>
      <c r="J89" s="44" t="e">
        <f>INDEX('Gareth-SESSION'!$L$133:$U$140, MATCH("*Military*",'Gareth-SESSION'!$B$133:$B$140,0), MATCH("*3rd*",'Gareth-SESSION'!$K$7:$T$7,0))</f>
        <v>#N/A</v>
      </c>
      <c r="K89" s="131" t="e">
        <f>IF($A$86='Gareth-SESSION'!$A$133,INDEX('Gareth-SESSION'!$K$133:$T$140, MATCH("*Clean *",'Gareth-SESSION'!$B$133:$B$140,0), MATCH("*3rd*",'Gareth-SESSION'!$K$7:$T$7,0)),"")</f>
        <v>#N/A</v>
      </c>
      <c r="L89" s="44" t="e">
        <f>INDEX('Gareth-SESSION'!$L$133:$U$140, MATCH("*Clean *",'Gareth-SESSION'!$B$133:$B$140,0), MATCH("*3rd*",'Gareth-SESSION'!$K$7:$T$7,0))</f>
        <v>#N/A</v>
      </c>
      <c r="M89" s="131" t="e">
        <f>IF($A$86='Gareth-SESSION'!$A$133,INDEX('Gareth-SESSION'!$K$133:$T$140, MATCH("*Lat Pulldown*",'Gareth-SESSION'!$B$133:$B$140,0), MATCH("*3rd*",'Gareth-SESSION'!$K$7:$T$7,0)),"")</f>
        <v>#N/A</v>
      </c>
      <c r="N89" s="44" t="e">
        <f>INDEX('Gareth-SESSION'!$L$133:$U$140, MATCH("*Lat Pulldown*",'Gareth-SESSION'!$B$133:$B$140,0), MATCH("*3rd*",'Gareth-SESSION'!$K$7:$T$7,0))</f>
        <v>#N/A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IF($A$86='Gareth-SESSION'!$A$133,INDEX('Gareth-SESSION'!$K$133:$T$140, MATCH("*Squat*",'Gareth-SESSION'!$B$133:$B$140,0), MATCH("*4th*",'Gareth-SESSION'!$K$7:$T$7,0)),"")</f>
        <v>#N/A</v>
      </c>
      <c r="D90" s="132" t="e">
        <f>INDEX('Gareth-SESSION'!L$133:U$140, MATCH("*Squat*",'Gareth-SESSION'!$B$133:$B$140,0), MATCH("*4th*",'Gareth-SESSION'!K$7:T$7,0))</f>
        <v>#N/A</v>
      </c>
      <c r="E90" s="131" t="e">
        <f>IF($A$86='Gareth-SESSION'!$A$133,INDEX('Gareth-SESSION'!$K$133:$T$140, MATCH("*Deadlift*",'Gareth-SESSION'!$B$133:$B$140,0), MATCH("*4th*",'Gareth-SESSION'!$K$7:$T$7,0)),"")</f>
        <v>#N/A</v>
      </c>
      <c r="F90" s="131" t="e">
        <f>INDEX('Gareth-SESSION'!$L$133:$U$140, MATCH("*Deadlift*",'Gareth-SESSION'!$B$133:$B$140,0), MATCH("*4th*",'Gareth-SESSION'!$K$7:$T$7,0))</f>
        <v>#N/A</v>
      </c>
      <c r="G90" s="131">
        <f>IF($A$86='Gareth-SESSION'!$A$133,INDEX('Gareth-SESSION'!$K$133:$T$140, MATCH("*Bench Press*",'Gareth-SESSION'!$B$133:$B$140,0), MATCH("*4th*",'Gareth-SESSION'!$K$7:$T$7,0)),"")</f>
        <v>80</v>
      </c>
      <c r="H90" s="131">
        <f>INDEX('Gareth-SESSION'!$L$133:$U$140, MATCH("*Bench Press*",'Gareth-SESSION'!$B$133:$B$140,0), MATCH("*4th*",'Gareth-SESSION'!$K$7:$T$7,0))</f>
        <v>5</v>
      </c>
      <c r="I90" s="132" t="e">
        <f>IF($A$86='Gareth-SESSION'!$A$133,INDEX('Gareth-SESSION'!$K$133:$T$140, MATCH("*Military*",'Gareth-SESSION'!$B$133:$B$140,0), MATCH("*4th*",'Gareth-SESSION'!$K$7:$T$7,0)),"")</f>
        <v>#N/A</v>
      </c>
      <c r="J90" s="44" t="e">
        <f>INDEX('Gareth-SESSION'!$L$133:$U$140, MATCH("*Military*",'Gareth-SESSION'!$B$133:$B$140,0), MATCH("*4th*",'Gareth-SESSION'!$K$7:$T$7,0))</f>
        <v>#N/A</v>
      </c>
      <c r="K90" s="131" t="e">
        <f>IF($A$86='Gareth-SESSION'!$A$133,INDEX('Gareth-SESSION'!$K$133:$T$140, MATCH("*Clean *",'Gareth-SESSION'!$B$133:$B$140,0), MATCH("*4th*",'Gareth-SESSION'!$K$7:$T$7,0)),"")</f>
        <v>#N/A</v>
      </c>
      <c r="L90" s="44" t="e">
        <f>INDEX('Gareth-SESSION'!$L$133:$U$140, MATCH("*Clean *",'Gareth-SESSION'!$B$133:$B$140,0), MATCH("*4th*",'Gareth-SESSION'!$K$7:$T$7,0))</f>
        <v>#N/A</v>
      </c>
      <c r="M90" s="131" t="e">
        <f>IF($A$86='Gareth-SESSION'!$A$133,INDEX('Gareth-SESSION'!$K$133:$T$140, MATCH("*Lat Pulldown*",'Gareth-SESSION'!$B$133:$B$140,0), MATCH("*4th*",'Gareth-SESSION'!$K$7:$T$7,0)),"")</f>
        <v>#N/A</v>
      </c>
      <c r="N90" s="44" t="e">
        <f>INDEX('Gareth-SESSION'!$L$133:$U$140, MATCH("*Lat Pulldown*",'Gareth-SESSION'!$B$133:$B$140,0), MATCH("*4th*",'Gareth-SESSION'!$K$7:$T$7,0))</f>
        <v>#N/A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IF($A$86='Gareth-SESSION'!$A$133,INDEX('Gareth-SESSION'!$K$133:$T$140, MATCH("*Squat*",'Gareth-SESSION'!$B$133:$B$140,0), MATCH("*5th*",'Gareth-SESSION'!$K$7:$T$7,0)),"")</f>
        <v>#N/A</v>
      </c>
      <c r="D91" s="132" t="e">
        <f>INDEX('Gareth-SESSION'!L$133:U$140, MATCH("*Squat*",'Gareth-SESSION'!$B$133:$B$140,0), MATCH("*5th*",'Gareth-SESSION'!K$7:T$7,0))</f>
        <v>#N/A</v>
      </c>
      <c r="E91" s="131" t="e">
        <f>IF($A$86='Gareth-SESSION'!$A$133,INDEX('Gareth-SESSION'!$K$133:$T$140, MATCH("*Deadlift*",'Gareth-SESSION'!$B$133:$B$140,0), MATCH("*5th*",'Gareth-SESSION'!$K$7:$T$7,0)),"")</f>
        <v>#N/A</v>
      </c>
      <c r="F91" s="131" t="e">
        <f>INDEX('Gareth-SESSION'!$L$133:$U$140, MATCH("*Deadlift*",'Gareth-SESSION'!$B$133:$B$140,0), MATCH("*5th*",'Gareth-SESSION'!$K$7:$T$7,0))</f>
        <v>#N/A</v>
      </c>
      <c r="G91" s="131">
        <f>IF($A$86='Gareth-SESSION'!$A$133,INDEX('Gareth-SESSION'!$K$133:$T$140, MATCH("*Bench Press*",'Gareth-SESSION'!$B$133:$B$140,0), MATCH("*5th*",'Gareth-SESSION'!$K$7:$T$7,0)),"")</f>
        <v>80</v>
      </c>
      <c r="H91" s="131">
        <f>INDEX('Gareth-SESSION'!$L$133:$U$140, MATCH("*Bench Press*",'Gareth-SESSION'!$B$133:$B$140,0), MATCH("*5th*",'Gareth-SESSION'!$K$7:$T$7,0))</f>
        <v>5</v>
      </c>
      <c r="I91" s="132" t="e">
        <f>IF($A$86='Gareth-SESSION'!$A$133,INDEX('Gareth-SESSION'!$K$133:$T$140, MATCH("*Military*",'Gareth-SESSION'!$B$133:$B$140,0), MATCH("*5th*",'Gareth-SESSION'!$K$7:$T$7,0)),"")</f>
        <v>#N/A</v>
      </c>
      <c r="J91" s="44" t="e">
        <f>INDEX('Gareth-SESSION'!$L$133:$U$140, MATCH("*Military*",'Gareth-SESSION'!$B$133:$B$140,0), MATCH("*5th*",'Gareth-SESSION'!$K$7:$T$7,0))</f>
        <v>#N/A</v>
      </c>
      <c r="K91" s="131" t="e">
        <f>IF($A$86='Gareth-SESSION'!$A$133,INDEX('Gareth-SESSION'!$K$133:$T$140, MATCH("*Clean *",'Gareth-SESSION'!$B$133:$B$140,0), MATCH("*5th*",'Gareth-SESSION'!$K$7:$T$7,0)),"")</f>
        <v>#N/A</v>
      </c>
      <c r="L91" s="44" t="e">
        <f>INDEX('Gareth-SESSION'!$L$133:$U$140, MATCH("*Clean *",'Gareth-SESSION'!$B$133:$B$140,0), MATCH("*5th*",'Gareth-SESSION'!$K$7:$T$7,0))</f>
        <v>#N/A</v>
      </c>
      <c r="M91" s="131" t="e">
        <f>IF($A$86='Gareth-SESSION'!$A$133,INDEX('Gareth-SESSION'!$K$133:$T$140, MATCH("*Lat Pulldown*",'Gareth-SESSION'!$B$133:$B$140,0), MATCH("*5th*",'Gareth-SESSION'!$K$7:$T$7,0)),"")</f>
        <v>#N/A</v>
      </c>
      <c r="N91" s="44" t="e">
        <f>INDEX('Gareth-SESSION'!$L$133:$U$140, MATCH("*Lat Pulldown*",'Gareth-SESSION'!$B$133:$B$140,0), MATCH("*5th*",'Gareth-SESSION'!$K$7:$T$7,0))</f>
        <v>#N/A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'Gareth-SESSION'!A142</f>
        <v>42122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>
        <f>MAX(E93:E97)</f>
        <v>160</v>
      </c>
      <c r="F92" s="116">
        <f t="array" ref="F92">MAX(IF(E93:E97=E92,F93:F97))</f>
        <v>1</v>
      </c>
      <c r="G92" s="116">
        <f>MAX(G93:G97)</f>
        <v>85</v>
      </c>
      <c r="H92" s="116">
        <f t="array" ref="H92">MAX(IF(G93:G97=G92,H93:H97))</f>
        <v>5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>
        <f>MAX(M93:M97)</f>
        <v>75</v>
      </c>
      <c r="N92" s="117">
        <f t="array" ref="N92">MAX(IF(M93:M97=M92,N93:N97))</f>
        <v>7</v>
      </c>
      <c r="O92" s="152" t="e">
        <f>IF($A$92='Gareth-SESSION'!$A$142,INDEX('Gareth-SESSION'!$K$142:$T$149, MATCH("*1k Row*",'Gareth-SESSION'!$B$142:$B$149,0), MATCH("*1st*",'Gareth-SESSION'!$K$7:$T$7,0)),"")</f>
        <v>#N/A</v>
      </c>
      <c r="P92" s="152" t="e">
        <f>IF($A$92='Gareth-SESSION'!$A$142,INDEX('Gareth-SESSION'!$K$142:$T$149, MATCH("*HIIT*",'Gareth-SESSION'!$B$142:$B$149,0), MATCH("*1st*",'Gareth-SESSION'!$K$7:$T$7,0)),"")</f>
        <v>#N/A</v>
      </c>
      <c r="Q92" s="119" t="e">
        <f>INDEX('Gareth-SESSION'!$L$142:$U$149, MATCH("*HIIT*",'Gareth-SESSION'!$B$142:$B$149,0), MATCH("*1st*",'Gareth-SESSION'!$K$7:$T$7,0))</f>
        <v>#N/A</v>
      </c>
      <c r="R92" s="119">
        <f>'Gareth-SESSION'!U142</f>
        <v>0</v>
      </c>
      <c r="S92" s="116"/>
      <c r="T92" s="116"/>
      <c r="U92" s="120">
        <f>'Gareth-SESSION'!A152</f>
        <v>0</v>
      </c>
      <c r="V92" s="120">
        <f>'Gareth-SESSION'!A153</f>
        <v>0</v>
      </c>
      <c r="W92" s="116"/>
      <c r="X92" s="116"/>
      <c r="Y92" s="116"/>
      <c r="Z92" s="116"/>
      <c r="AA92" s="116"/>
      <c r="AB92" s="116"/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IF($A$92='Gareth-SESSION'!$A$142,INDEX('Gareth-SESSION'!$K$142:$T$149, MATCH("*Squat*",'Gareth-SESSION'!$B$142:$B$149,0), MATCH("*1st*",'Gareth-SESSION'!$K$7:$T$7,0)),"")</f>
        <v>#N/A</v>
      </c>
      <c r="D93" s="132" t="e">
        <f>INDEX('Gareth-SESSION'!L$142:U$149, MATCH("*Squat*",'Gareth-SESSION'!$B$142:$B$149,0), MATCH("*1st*",'Gareth-SESSION'!K$7:T$7,0))</f>
        <v>#N/A</v>
      </c>
      <c r="E93" s="131">
        <f>IF($A$92='Gareth-SESSION'!$A$142,INDEX('Gareth-SESSION'!$K$142:$T$149, MATCH("*Deadlift*",'Gareth-SESSION'!$B$142:$B$149,0), MATCH("*1st*",'Gareth-SESSION'!$K$7:$T$7,0)),"")</f>
        <v>80</v>
      </c>
      <c r="F93" s="131">
        <f>INDEX('Gareth-SESSION'!$L$142:$U$149, MATCH("*Deadlift*",'Gareth-SESSION'!$B$142:$B$149,0), MATCH("*1st*",'Gareth-SESSION'!$K$7:$T$7,0))</f>
        <v>10</v>
      </c>
      <c r="G93" s="131">
        <f>IF($A$92='Gareth-SESSION'!$A$142,INDEX('Gareth-SESSION'!$K$142:$T$149, MATCH("*Bench Press*",'Gareth-SESSION'!$B$142:$B$149,0), MATCH("*1st*",'Gareth-SESSION'!$K$7:$T$7,0)),"")</f>
        <v>85</v>
      </c>
      <c r="H93" s="131">
        <f>INDEX('Gareth-SESSION'!$L$142:$U$149, MATCH("*Bench Press*",'Gareth-SESSION'!$B$142:$B$149,0), MATCH("*1st*",'Gareth-SESSION'!$K$7:$T$7,0))</f>
        <v>5</v>
      </c>
      <c r="I93" s="132" t="e">
        <f>IF($A$92='Gareth-SESSION'!$A$142,INDEX('Gareth-SESSION'!$K$142:$T$149, MATCH("*Military*",'Gareth-SESSION'!$B$142:$B$149,0), MATCH("*1st*",'Gareth-SESSION'!$K$7:$T$7,0)),"")</f>
        <v>#N/A</v>
      </c>
      <c r="J93" s="48" t="e">
        <f>INDEX('Gareth-SESSION'!$L$142:$U$149, MATCH("*Military*",'Gareth-SESSION'!$B$142:$B$149,0), MATCH("*1st*",'Gareth-SESSION'!$K$7:$T$7,0))</f>
        <v>#N/A</v>
      </c>
      <c r="K93" s="131" t="e">
        <f>IF($A$92='Gareth-SESSION'!$A$142,INDEX('Gareth-SESSION'!$K$142:$T$149, MATCH("*Clean *",'Gareth-SESSION'!$B$142:$B$149,0), MATCH("*1st*",'Gareth-SESSION'!$K$7:$T$7,0)),"")</f>
        <v>#N/A</v>
      </c>
      <c r="L93" s="48" t="e">
        <f>INDEX('Gareth-SESSION'!$L$142:$U$149, MATCH("*Clean *",'Gareth-SESSION'!$B$142:$B$149,0), MATCH("*1st*",'Gareth-SESSION'!$K$7:$T$7,0))</f>
        <v>#N/A</v>
      </c>
      <c r="M93" s="131">
        <f>IF($A$92='Gareth-SESSION'!$A$142,INDEX('Gareth-SESSION'!$K$142:$T$149, MATCH("*Lat Pulldown*",'Gareth-SESSION'!$B$142:$B$149,0), MATCH("*1st*",'Gareth-SESSION'!$K$7:$T$7,0)),"")</f>
        <v>60</v>
      </c>
      <c r="N93" s="48">
        <f>INDEX('Gareth-SESSION'!$L$142:$U$149, MATCH("*Lat Pulldown*",'Gareth-SESSION'!$B$142:$B$149,0), MATCH("*1st*",'Gareth-SESSION'!$K$7:$T$7,0))</f>
        <v>12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IF($A$92='Gareth-SESSION'!$A$142,INDEX('Gareth-SESSION'!$K$142:$T$149, MATCH("*Squat*",'Gareth-SESSION'!$B$142:$B$149,0), MATCH("*2nd*",'Gareth-SESSION'!$K$7:$T$7,0)),"")</f>
        <v>#N/A</v>
      </c>
      <c r="D94" s="132" t="e">
        <f>INDEX('Gareth-SESSION'!L$142:U$149, MATCH("*Squat*",'Gareth-SESSION'!$B$142:$B$149,0), MATCH("*2nd*",'Gareth-SESSION'!K$7:T$7,0))</f>
        <v>#N/A</v>
      </c>
      <c r="E94" s="131">
        <f>IF($A$92='Gareth-SESSION'!$A$142,INDEX('Gareth-SESSION'!$K$142:$T$149, MATCH("*Deadlift*",'Gareth-SESSION'!$B$142:$B$149,0), MATCH("*2ND*",'Gareth-SESSION'!$K$7:$T$7,0)),"")</f>
        <v>100</v>
      </c>
      <c r="F94" s="131">
        <f>INDEX('Gareth-SESSION'!$L$142:$U$149, MATCH("*Deadlift*",'Gareth-SESSION'!$B$142:$B$149,0), MATCH("*2nd*",'Gareth-SESSION'!$K$7:$T$7,0))</f>
        <v>10</v>
      </c>
      <c r="G94" s="131">
        <f>IF($A$92='Gareth-SESSION'!$A$142,INDEX('Gareth-SESSION'!$K$142:$T$149, MATCH("*Bench Press*",'Gareth-SESSION'!$B$142:$B$149,0), MATCH("*2ND*",'Gareth-SESSION'!$K$7:$T$7,0)),"")</f>
        <v>85</v>
      </c>
      <c r="H94" s="131">
        <f>INDEX('Gareth-SESSION'!$L$142:$U$149, MATCH("*Bench Press*",'Gareth-SESSION'!$B$142:$B$149,0), MATCH("*2nd*",'Gareth-SESSION'!$K$7:$T$7,0))</f>
        <v>5</v>
      </c>
      <c r="I94" s="132" t="e">
        <f>IF($A$92='Gareth-SESSION'!$A$142,INDEX('Gareth-SESSION'!$K$142:$T$149, MATCH("*Military*",'Gareth-SESSION'!$B$142:$B$149,0), MATCH("*2ND*",'Gareth-SESSION'!$K$7:$T$7,0)),"")</f>
        <v>#N/A</v>
      </c>
      <c r="J94" s="44" t="e">
        <f>INDEX('Gareth-SESSION'!$L$142:$U$149, MATCH("*Military*",'Gareth-SESSION'!$B$142:$B$149,0), MATCH("*2nd*",'Gareth-SESSION'!$K$7:$T$7,0))</f>
        <v>#N/A</v>
      </c>
      <c r="K94" s="131" t="e">
        <f>IF($A$92='Gareth-SESSION'!$A$142,INDEX('Gareth-SESSION'!$K$142:$T$149, MATCH("*Clean *",'Gareth-SESSION'!$B$142:$B$149,0), MATCH("*2ND*",'Gareth-SESSION'!$K$7:$T$7,0)),"")</f>
        <v>#N/A</v>
      </c>
      <c r="L94" s="44" t="e">
        <f>INDEX('Gareth-SESSION'!$L$142:$U$149, MATCH("*Clean *",'Gareth-SESSION'!$B$142:$B$149,0), MATCH("*2nd*",'Gareth-SESSION'!$K$7:$T$7,0))</f>
        <v>#N/A</v>
      </c>
      <c r="M94" s="131">
        <f>IF($A$92='Gareth-SESSION'!$A$142,INDEX('Gareth-SESSION'!$K$142:$T$149, MATCH("*Lat Pulldown*",'Gareth-SESSION'!$B$142:$B$149,0), MATCH("*2ND*",'Gareth-SESSION'!$K$7:$T$7,0)),"")</f>
        <v>70</v>
      </c>
      <c r="N94" s="44">
        <f>INDEX('Gareth-SESSION'!$L$142:$U$149, MATCH("*Lat Pulldown*",'Gareth-SESSION'!$B$142:$B$149,0), MATCH("*2nd*",'Gareth-SESSION'!$K$7:$T$7,0))</f>
        <v>10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IF($A$92='Gareth-SESSION'!$A$142,INDEX('Gareth-SESSION'!$K$142:$T$149, MATCH("*Squat*",'Gareth-SESSION'!$B$142:$B$149,0), MATCH("*3rd*",'Gareth-SESSION'!$K$7:$T$7,0)),"")</f>
        <v>#N/A</v>
      </c>
      <c r="D95" s="132" t="e">
        <f>INDEX('Gareth-SESSION'!L$142:U$149, MATCH("*Squat*",'Gareth-SESSION'!$B$142:$B$149,0), MATCH("*3rd*",'Gareth-SESSION'!K$7:T$7,0))</f>
        <v>#N/A</v>
      </c>
      <c r="E95" s="131">
        <f>IF($A$92='Gareth-SESSION'!$A$142,INDEX('Gareth-SESSION'!$K$142:$T$149, MATCH("*Deadlift*",'Gareth-SESSION'!$B$142:$B$149,0), MATCH("*3rd*",'Gareth-SESSION'!$K$7:$T$7,0)),"")</f>
        <v>120</v>
      </c>
      <c r="F95" s="131">
        <f>INDEX('Gareth-SESSION'!$L$142:$U$149, MATCH("*Deadlift*",'Gareth-SESSION'!$B$142:$B$149,0), MATCH("*3rd*",'Gareth-SESSION'!$K$7:$T$7,0))</f>
        <v>5</v>
      </c>
      <c r="G95" s="131">
        <f>IF($A$92='Gareth-SESSION'!$A$142,INDEX('Gareth-SESSION'!$K$142:$T$149, MATCH("*Bench Press*",'Gareth-SESSION'!$B$142:$B$149,0), MATCH("*3rd*",'Gareth-SESSION'!$K$7:$T$7,0)),"")</f>
        <v>85</v>
      </c>
      <c r="H95" s="131">
        <f>INDEX('Gareth-SESSION'!$L$142:$U$149, MATCH("*Bench Press*",'Gareth-SESSION'!$B$142:$B$149,0), MATCH("*3rd*",'Gareth-SESSION'!$K$7:$T$7,0))</f>
        <v>5</v>
      </c>
      <c r="I95" s="132" t="e">
        <f>IF($A$92='Gareth-SESSION'!$A$142,INDEX('Gareth-SESSION'!$K$142:$T$149, MATCH("*Military*",'Gareth-SESSION'!$B$142:$B$149,0), MATCH("*3rd*",'Gareth-SESSION'!$K$7:$T$7,0)),"")</f>
        <v>#N/A</v>
      </c>
      <c r="J95" s="44" t="e">
        <f>INDEX('Gareth-SESSION'!$L$142:$U$149, MATCH("*Military*",'Gareth-SESSION'!$B$142:$B$149,0), MATCH("*3rd*",'Gareth-SESSION'!$K$7:$T$7,0))</f>
        <v>#N/A</v>
      </c>
      <c r="K95" s="131" t="e">
        <f>IF($A$92='Gareth-SESSION'!$A$142,INDEX('Gareth-SESSION'!$K$142:$T$149, MATCH("*Clean *",'Gareth-SESSION'!$B$142:$B$149,0), MATCH("*3rd*",'Gareth-SESSION'!$K$7:$T$7,0)),"")</f>
        <v>#N/A</v>
      </c>
      <c r="L95" s="44" t="e">
        <f>INDEX('Gareth-SESSION'!$L$142:$U$149, MATCH("*Clean *",'Gareth-SESSION'!$B$142:$B$149,0), MATCH("*3rd*",'Gareth-SESSION'!$K$7:$T$7,0))</f>
        <v>#N/A</v>
      </c>
      <c r="M95" s="131">
        <f>IF($A$92='Gareth-SESSION'!$A$142,INDEX('Gareth-SESSION'!$K$142:$T$149, MATCH("*Lat Pulldown*",'Gareth-SESSION'!$B$142:$B$149,0), MATCH("*3rd*",'Gareth-SESSION'!$K$7:$T$7,0)),"")</f>
        <v>70</v>
      </c>
      <c r="N95" s="44">
        <f>INDEX('Gareth-SESSION'!$L$142:$U$149, MATCH("*Lat Pulldown*",'Gareth-SESSION'!$B$142:$B$149,0), MATCH("*3rd*",'Gareth-SESSION'!$K$7:$T$7,0))</f>
        <v>8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IF($A$92='Gareth-SESSION'!$A$142,INDEX('Gareth-SESSION'!$K$142:$T$149, MATCH("*Squat*",'Gareth-SESSION'!$B$142:$B$149,0), MATCH("*4th*",'Gareth-SESSION'!$K$7:$T$7,0)),"")</f>
        <v>#N/A</v>
      </c>
      <c r="D96" s="132" t="e">
        <f>INDEX('Gareth-SESSION'!L$142:U$149, MATCH("*Squat*",'Gareth-SESSION'!$B$142:$B$149,0), MATCH("*4th*",'Gareth-SESSION'!K$7:T$7,0))</f>
        <v>#N/A</v>
      </c>
      <c r="E96" s="131">
        <f>IF($A$92='Gareth-SESSION'!$A$142,INDEX('Gareth-SESSION'!$K$142:$T$149, MATCH("*Deadlift*",'Gareth-SESSION'!$B$142:$B$149,0), MATCH("*4th*",'Gareth-SESSION'!$K$7:$T$7,0)),"")</f>
        <v>140</v>
      </c>
      <c r="F96" s="131">
        <f>INDEX('Gareth-SESSION'!$L$142:$U$149, MATCH("*Deadlift*",'Gareth-SESSION'!$B$142:$B$149,0), MATCH("*4th*",'Gareth-SESSION'!$K$7:$T$7,0))</f>
        <v>4</v>
      </c>
      <c r="G96" s="131">
        <f>IF($A$92='Gareth-SESSION'!$A$142,INDEX('Gareth-SESSION'!$K$142:$T$149, MATCH("*Bench Press*",'Gareth-SESSION'!$B$142:$B$149,0), MATCH("*4th*",'Gareth-SESSION'!$K$7:$T$7,0)),"")</f>
        <v>85</v>
      </c>
      <c r="H96" s="131">
        <f>INDEX('Gareth-SESSION'!$L$142:$U$149, MATCH("*Bench Press*",'Gareth-SESSION'!$B$142:$B$149,0), MATCH("*4th*",'Gareth-SESSION'!$K$7:$T$7,0))</f>
        <v>5</v>
      </c>
      <c r="I96" s="132" t="e">
        <f>IF($A$92='Gareth-SESSION'!$A$142,INDEX('Gareth-SESSION'!$K$142:$T$149, MATCH("*Military*",'Gareth-SESSION'!$B$142:$B$149,0), MATCH("*4th*",'Gareth-SESSION'!$K$7:$T$7,0)),"")</f>
        <v>#N/A</v>
      </c>
      <c r="J96" s="44" t="e">
        <f>INDEX('Gareth-SESSION'!$L$142:$U$149, MATCH("*Military*",'Gareth-SESSION'!$B$142:$B$149,0), MATCH("*4th*",'Gareth-SESSION'!$K$7:$T$7,0))</f>
        <v>#N/A</v>
      </c>
      <c r="K96" s="131" t="e">
        <f>IF($A$92='Gareth-SESSION'!$A$142,INDEX('Gareth-SESSION'!$K$142:$T$149, MATCH("*Clean *",'Gareth-SESSION'!$B$142:$B$149,0), MATCH("*4th*",'Gareth-SESSION'!$K$7:$T$7,0)),"")</f>
        <v>#N/A</v>
      </c>
      <c r="L96" s="44" t="e">
        <f>INDEX('Gareth-SESSION'!$L$142:$U$149, MATCH("*Clean *",'Gareth-SESSION'!$B$142:$B$149,0), MATCH("*4th*",'Gareth-SESSION'!$K$7:$T$7,0))</f>
        <v>#N/A</v>
      </c>
      <c r="M96" s="131">
        <f>IF($A$92='Gareth-SESSION'!$A$142,INDEX('Gareth-SESSION'!$K$142:$T$149, MATCH("*Lat Pulldown*",'Gareth-SESSION'!$B$142:$B$149,0), MATCH("*4th*",'Gareth-SESSION'!$K$7:$T$7,0)),"")</f>
        <v>75</v>
      </c>
      <c r="N96" s="44">
        <f>INDEX('Gareth-SESSION'!$L$142:$U$149, MATCH("*Lat Pulldown*",'Gareth-SESSION'!$B$142:$B$149,0), MATCH("*4th*",'Gareth-SESSION'!$K$7:$T$7,0))</f>
        <v>7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IF($A$92='Gareth-SESSION'!$A$142,INDEX('Gareth-SESSION'!$K$142:$T$149, MATCH("*Squat*",'Gareth-SESSION'!$B$142:$B$149,0), MATCH("*5th*",'Gareth-SESSION'!$K$7:$T$7,0)),"")</f>
        <v>#N/A</v>
      </c>
      <c r="D97" s="132" t="e">
        <f>INDEX('Gareth-SESSION'!L$142:U$149, MATCH("*Squat*",'Gareth-SESSION'!$B$142:$B$149,0), MATCH("*5th*",'Gareth-SESSION'!K$7:T$7,0))</f>
        <v>#N/A</v>
      </c>
      <c r="E97" s="131">
        <f>IF($A$92='Gareth-SESSION'!$A$142,INDEX('Gareth-SESSION'!$K$142:$T$149, MATCH("*Deadlift*",'Gareth-SESSION'!$B$142:$B$149,0), MATCH("*5th*",'Gareth-SESSION'!$K$7:$T$7,0)),"")</f>
        <v>160</v>
      </c>
      <c r="F97" s="131">
        <f>INDEX('Gareth-SESSION'!$L$142:$U$149, MATCH("*Deadlift*",'Gareth-SESSION'!$B$142:$B$149,0), MATCH("*5th*",'Gareth-SESSION'!$K$7:$T$7,0))</f>
        <v>1</v>
      </c>
      <c r="G97" s="131">
        <f>IF($A$92='Gareth-SESSION'!$A$142,INDEX('Gareth-SESSION'!$K$142:$T$149, MATCH("*Bench Press*",'Gareth-SESSION'!$B$142:$B$149,0), MATCH("*5th*",'Gareth-SESSION'!$K$7:$T$7,0)),"")</f>
        <v>85</v>
      </c>
      <c r="H97" s="131">
        <f>INDEX('Gareth-SESSION'!$L$142:$U$149, MATCH("*Bench Press*",'Gareth-SESSION'!$B$142:$B$149,0), MATCH("*5th*",'Gareth-SESSION'!$K$7:$T$7,0))</f>
        <v>4</v>
      </c>
      <c r="I97" s="132" t="e">
        <f>IF($A$92='Gareth-SESSION'!$A$142,INDEX('Gareth-SESSION'!$K$142:$T$149, MATCH("*Military*",'Gareth-SESSION'!$B$142:$B$149,0), MATCH("*5th*",'Gareth-SESSION'!$K$7:$T$7,0)),"")</f>
        <v>#N/A</v>
      </c>
      <c r="J97" s="44" t="e">
        <f>INDEX('Gareth-SESSION'!$L$142:$U$149, MATCH("*Military*",'Gareth-SESSION'!$B$142:$B$149,0), MATCH("*5th*",'Gareth-SESSION'!$K$7:$T$7,0))</f>
        <v>#N/A</v>
      </c>
      <c r="K97" s="131" t="e">
        <f>IF($A$92='Gareth-SESSION'!$A$142,INDEX('Gareth-SESSION'!$K$142:$T$149, MATCH("*Clean *",'Gareth-SESSION'!$B$142:$B$149,0), MATCH("*5th*",'Gareth-SESSION'!$K$7:$T$7,0)),"")</f>
        <v>#N/A</v>
      </c>
      <c r="L97" s="44" t="e">
        <f>INDEX('Gareth-SESSION'!$L$142:$U$149, MATCH("*Clean *",'Gareth-SESSION'!$B$142:$B$149,0), MATCH("*5th*",'Gareth-SESSION'!$K$7:$T$7,0))</f>
        <v>#N/A</v>
      </c>
      <c r="M97" s="131">
        <f>IF($A$92='Gareth-SESSION'!$A$142,INDEX('Gareth-SESSION'!$K$142:$T$149, MATCH("*Lat Pulldown*",'Gareth-SESSION'!$B$142:$B$149,0), MATCH("*5th*",'Gareth-SESSION'!$K$7:$T$7,0)),"")</f>
        <v>75</v>
      </c>
      <c r="N97" s="44">
        <f>INDEX('Gareth-SESSION'!$L$142:$U$149, MATCH("*Lat Pulldown*",'Gareth-SESSION'!$B$142:$B$149,0), MATCH("*5th*",'Gareth-SESSION'!$K$7:$T$7,0))</f>
        <v>6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'Gareth-SESSION'!A151</f>
        <v>42130</v>
      </c>
      <c r="B98" s="116" t="s">
        <v>84</v>
      </c>
      <c r="C98" s="117">
        <f>MAX(C99:C103)</f>
        <v>110</v>
      </c>
      <c r="D98" s="116">
        <f t="array" ref="D98">MAX(IF(C99:C103=C98,D99:D103))</f>
        <v>6</v>
      </c>
      <c r="E98" s="116">
        <f>MAX(E99:E103)</f>
        <v>140</v>
      </c>
      <c r="F98" s="116">
        <f t="array" ref="F98">MAX(IF(E99:E103=E98,F99:F103))</f>
        <v>5</v>
      </c>
      <c r="G98" s="116" t="e">
        <f>MAX(G99:G103)</f>
        <v>#N/A</v>
      </c>
      <c r="H98" s="116" t="e">
        <f t="array" ref="H98">MAX(IF(G99:G103=G98,H99:H103))</f>
        <v>#N/A</v>
      </c>
      <c r="I98" s="116" t="e">
        <f>MAX(I99:I103)</f>
        <v>#N/A</v>
      </c>
      <c r="J98" s="116" t="e">
        <f t="array" ref="J98">MAX(IF(I99:I103=I98,J99:J103))</f>
        <v>#N/A</v>
      </c>
      <c r="K98" s="116" t="e">
        <f>MAX(K99:K103)</f>
        <v>#N/A</v>
      </c>
      <c r="L98" s="116" t="e">
        <f t="array" ref="L98">MAX(IF(K99:K103=K98,L99:L103))</f>
        <v>#N/A</v>
      </c>
      <c r="M98" s="116" t="e">
        <f>MAX(M99:M103)</f>
        <v>#N/A</v>
      </c>
      <c r="N98" s="117" t="e">
        <f t="array" ref="N98">MAX(IF(M99:M103=M98,N99:N103))</f>
        <v>#N/A</v>
      </c>
      <c r="O98" s="152" t="e">
        <f>IF($A$98='Gareth-SESSION'!$A$151,INDEX('Gareth-SESSION'!$K$151:$T$159, MATCH("*1k Row*",'Gareth-SESSION'!$B$151:$B$159,0), MATCH("*1st*",'Gareth-SESSION'!$K$7:$T$7,0)),"")</f>
        <v>#N/A</v>
      </c>
      <c r="P98" s="152" t="e">
        <f>IF($A$98='Gareth-SESSION'!$A$151,INDEX('Gareth-SESSION'!$K$151:$T$159, MATCH("*HIIT*",'Gareth-SESSION'!$B$151:$B$159,0), MATCH("*1st*",'Gareth-SESSION'!$K$7:$T$7,0)),"")</f>
        <v>#N/A</v>
      </c>
      <c r="Q98" s="119" t="e">
        <f>INDEX('Gareth-SESSION'!$K$151:$L$159, MATCH("*HIIT*",'Gareth-SESSION'!$B$151:$B$159,0), MATCH("*1st*",'Gareth-SESSION'!$K$7:$T$7,0))</f>
        <v>#N/A</v>
      </c>
      <c r="R98" s="119">
        <f>'Gareth-SESSION'!U151</f>
        <v>0</v>
      </c>
      <c r="S98" s="116"/>
      <c r="T98" s="116"/>
      <c r="U98" s="120">
        <f>'Gareth-SESSION'!A161</f>
        <v>0</v>
      </c>
      <c r="V98" s="120">
        <f>'Gareth-SESSION'!A162</f>
        <v>0</v>
      </c>
      <c r="W98" s="116"/>
      <c r="X98" s="116"/>
      <c r="Y98" s="116"/>
      <c r="Z98" s="116"/>
      <c r="AA98" s="116"/>
      <c r="AB98" s="116"/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>
        <f>IF($A$98='Gareth-SESSION'!$A$151,INDEX('Gareth-SESSION'!$K$151:$T$158, MATCH("*Squat*",'Gareth-SESSION'!$B$151:$B$158,0), MATCH("*1st*",'Gareth-SESSION'!$K$7:$T$7,0)),"")</f>
        <v>60</v>
      </c>
      <c r="D99" s="132">
        <f>INDEX('Gareth-SESSION'!L$151:U$158, MATCH("*Squat*",'Gareth-SESSION'!$B$151:$B$158,0), MATCH("*1st*",'Gareth-SESSION'!K$7:T$7,0))</f>
        <v>15</v>
      </c>
      <c r="E99" s="131">
        <f>IF($A$98='Gareth-SESSION'!$A$151,INDEX('Gareth-SESSION'!$K$151:$T$159, MATCH("*Deadlift*",'Gareth-SESSION'!$B$151:$B$159,0), MATCH("*1st*",'Gareth-SESSION'!$K$7:$T$7,0)),"")</f>
        <v>60</v>
      </c>
      <c r="F99" s="131">
        <f>INDEX('Gareth-SESSION'!$L$151:$U$159, MATCH("*Deadlift*",'Gareth-SESSION'!$B$151:$B$159,0), MATCH("*1st*",'Gareth-SESSION'!$K$7:$T$7,0))</f>
        <v>12</v>
      </c>
      <c r="G99" s="131" t="e">
        <f>IF($A$98='Gareth-SESSION'!$A$151,INDEX('Gareth-SESSION'!$K$151:$T$159, MATCH("*Bench Press*",'Gareth-SESSION'!$B$151:$B$159,0), MATCH("*1st*",'Gareth-SESSION'!$K$7:$T$7,0)),"")</f>
        <v>#N/A</v>
      </c>
      <c r="H99" s="131" t="e">
        <f>INDEX('Gareth-SESSION'!$K$151:$L$159, MATCH("*Bench Press*",'Gareth-SESSION'!$B$151:$B$159,0), MATCH("*1st*",'Gareth-SESSION'!$K$7:$T$7,0))</f>
        <v>#N/A</v>
      </c>
      <c r="I99" s="132" t="e">
        <f>IF($A$98='Gareth-SESSION'!$A$151,INDEX('Gareth-SESSION'!$K$151:$T$159, MATCH("*Military*",'Gareth-SESSION'!$B$151:$B$159,0), MATCH("*1st*",'Gareth-SESSION'!$K$7:$T$7,0)),"")</f>
        <v>#N/A</v>
      </c>
      <c r="J99" s="48" t="e">
        <f>INDEX('Gareth-SESSION'!$K$151:$L$159, MATCH("*Military*",'Gareth-SESSION'!$B$151:$B$159,0), MATCH("*1st*",'Gareth-SESSION'!$K$7:$T$7,0))</f>
        <v>#N/A</v>
      </c>
      <c r="K99" s="131" t="e">
        <f>IF($A$98='Gareth-SESSION'!$A$151,INDEX('Gareth-SESSION'!$K$151:$T$159, MATCH("*Clean *",'Gareth-SESSION'!$B$151:$B$159,0), MATCH("*1st*",'Gareth-SESSION'!$K$7:$T$7,0)),"")</f>
        <v>#N/A</v>
      </c>
      <c r="L99" s="48" t="e">
        <f>INDEX('Gareth-SESSION'!$K$151:$L$159, MATCH("*Clean *",'Gareth-SESSION'!$B$151:$B$159,0), MATCH("*1st*",'Gareth-SESSION'!$K$7:$T$7,0))</f>
        <v>#N/A</v>
      </c>
      <c r="M99" s="131" t="e">
        <f>IF($A$98='Gareth-SESSION'!$A$151,INDEX('Gareth-SESSION'!$K$151:$T$159, MATCH("*Lat Pulldown*",'Gareth-SESSION'!$B$151:$B$159,0), MATCH("*1st*",'Gareth-SESSION'!$K$7:$T$7,0)),"")</f>
        <v>#N/A</v>
      </c>
      <c r="N99" s="48" t="e">
        <f>INDEX('Gareth-SESSION'!$K$151:$L$159, MATCH("*Lat Pulldown*",'Gareth-SESSION'!$B$151:$B$159,0), MATCH("*1st*",'Gareth-SESSION'!$K$7:$T$7,0))</f>
        <v>#N/A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>
        <f>IF($A$98='Gareth-SESSION'!$A$151,INDEX('Gareth-SESSION'!$K$151:$T$158, MATCH("*Squat*",'Gareth-SESSION'!$B$151:$B$158,0), MATCH("*2nd*",'Gareth-SESSION'!$K$7:$T$7,0)),"")</f>
        <v>80</v>
      </c>
      <c r="D100" s="132">
        <f>INDEX('Gareth-SESSION'!L$151:U$158, MATCH("*Squat*",'Gareth-SESSION'!$B$151:$B$158,0), MATCH("*2nd*",'Gareth-SESSION'!K$7:T$7,0))</f>
        <v>15</v>
      </c>
      <c r="E100" s="131">
        <f>IF($A$98='Gareth-SESSION'!$A$151,INDEX('Gareth-SESSION'!$K$151:$T$159, MATCH("*Deadlift*",'Gareth-SESSION'!$B$151:$B$159,0), MATCH("*2ND*",'Gareth-SESSION'!$K$7:$T$7,0)),"")</f>
        <v>100</v>
      </c>
      <c r="F100" s="131">
        <f>INDEX('Gareth-SESSION'!$L$151:$U$159, MATCH("*Deadlift*",'Gareth-SESSION'!$B$151:$B$159,0), MATCH("*2nd*",'Gareth-SESSION'!$K$7:$T$7,0))</f>
        <v>10</v>
      </c>
      <c r="G100" s="131" t="e">
        <f>IF($A$98='Gareth-SESSION'!$A$151,INDEX('Gareth-SESSION'!$K$151:$T$159, MATCH("*Bench Press*",'Gareth-SESSION'!$B$151:$B$159,0), MATCH("*2ND*",'Gareth-SESSION'!$K$7:$T$7,0)),"")</f>
        <v>#N/A</v>
      </c>
      <c r="H100" s="131" t="e">
        <f>INDEX('Gareth-SESSION'!$K$151:$L$159, MATCH("*Bench Press*",'Gareth-SESSION'!$B$151:$B$159,0), MATCH("*2nd*",'Gareth-SESSION'!$K$7:$T$7,0))</f>
        <v>#N/A</v>
      </c>
      <c r="I100" s="132" t="e">
        <f>IF($A$98='Gareth-SESSION'!$A$151,INDEX('Gareth-SESSION'!$K$151:$T$159, MATCH("*Military*",'Gareth-SESSION'!$B$151:$B$159,0), MATCH("*2ND*",'Gareth-SESSION'!$K$7:$T$7,0)),"")</f>
        <v>#N/A</v>
      </c>
      <c r="J100" s="44" t="e">
        <f>INDEX('Gareth-SESSION'!$K$151:$L$159, MATCH("*Military*",'Gareth-SESSION'!$B$151:$B$159,0), MATCH("*2nd*",'Gareth-SESSION'!$K$7:$T$7,0))</f>
        <v>#N/A</v>
      </c>
      <c r="K100" s="131" t="e">
        <f>IF($A$98='Gareth-SESSION'!$A$151,INDEX('Gareth-SESSION'!$K$151:$T$159, MATCH("*Clean *",'Gareth-SESSION'!$B$151:$B$159,0), MATCH("*2ND*",'Gareth-SESSION'!$K$7:$T$7,0)),"")</f>
        <v>#N/A</v>
      </c>
      <c r="L100" s="44" t="e">
        <f>INDEX('Gareth-SESSION'!$K$151:$L$159, MATCH("*Clean *",'Gareth-SESSION'!$B$151:$B$159,0), MATCH("*2nd*",'Gareth-SESSION'!$K$7:$T$7,0))</f>
        <v>#N/A</v>
      </c>
      <c r="M100" s="131" t="e">
        <f>IF($A$98='Gareth-SESSION'!$A$151,INDEX('Gareth-SESSION'!$K$151:$T$159, MATCH("*Lat Pulldown*",'Gareth-SESSION'!$B$151:$B$159,0), MATCH("*2ND*",'Gareth-SESSION'!$K$7:$T$7,0)),"")</f>
        <v>#N/A</v>
      </c>
      <c r="N100" s="44" t="e">
        <f>INDEX('Gareth-SESSION'!$K$151:$L$159, MATCH("*Lat Pulldown*",'Gareth-SESSION'!$B$151:$B$159,0), MATCH("*2nd*",'Gareth-SESSION'!$K$7:$T$7,0))</f>
        <v>#N/A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>
        <f>IF($A$98='Gareth-SESSION'!$A$151,INDEX('Gareth-SESSION'!$K$151:$T$158, MATCH("*Squat*",'Gareth-SESSION'!$B$151:$B$158,0), MATCH("*3rd*",'Gareth-SESSION'!$K$7:$T$7,0)),"")</f>
        <v>100</v>
      </c>
      <c r="D101" s="132">
        <f>INDEX('Gareth-SESSION'!L$151:U$158, MATCH("*Squat*",'Gareth-SESSION'!$B$151:$B$158,0), MATCH("*3rd*",'Gareth-SESSION'!K$7:T$7,0))</f>
        <v>10</v>
      </c>
      <c r="E101" s="131">
        <f>IF($A$98='Gareth-SESSION'!$A$151,INDEX('Gareth-SESSION'!$K$151:$T$159, MATCH("*Deadlift*",'Gareth-SESSION'!$B$151:$B$159,0), MATCH("*3rd*",'Gareth-SESSION'!$K$7:$T$7,0)),"")</f>
        <v>140</v>
      </c>
      <c r="F101" s="131">
        <f>INDEX('Gareth-SESSION'!$L$151:$U$159, MATCH("*Deadlift*",'Gareth-SESSION'!$B$151:$B$159,0), MATCH("*3rd*",'Gareth-SESSION'!$K$7:$T$7,0))</f>
        <v>5</v>
      </c>
      <c r="G101" s="131" t="e">
        <f>IF($A$98='Gareth-SESSION'!$A$151,INDEX('Gareth-SESSION'!$K$151:$T$159, MATCH("*Bench Press*",'Gareth-SESSION'!$B$151:$B$159,0), MATCH("*3rd*",'Gareth-SESSION'!$K$7:$T$7,0)),"")</f>
        <v>#N/A</v>
      </c>
      <c r="H101" s="131" t="e">
        <f>INDEX('Gareth-SESSION'!$K$151:$L$159, MATCH("*Bench Press*",'Gareth-SESSION'!$B$151:$B$159,0), MATCH("*3rd*",'Gareth-SESSION'!$K$7:$T$7,0))</f>
        <v>#N/A</v>
      </c>
      <c r="I101" s="132" t="e">
        <f>IF($A$98='Gareth-SESSION'!$A$151,INDEX('Gareth-SESSION'!$K$151:$T$159, MATCH("*Military*",'Gareth-SESSION'!$B$151:$B$159,0), MATCH("*3rd*",'Gareth-SESSION'!$K$7:$T$7,0)),"")</f>
        <v>#N/A</v>
      </c>
      <c r="J101" s="44" t="e">
        <f>INDEX('Gareth-SESSION'!$K$151:$L$159, MATCH("*Military*",'Gareth-SESSION'!$B$151:$B$159,0), MATCH("*3rd*",'Gareth-SESSION'!$K$7:$T$7,0))</f>
        <v>#N/A</v>
      </c>
      <c r="K101" s="131" t="e">
        <f>IF($A$98='Gareth-SESSION'!$A$151,INDEX('Gareth-SESSION'!$K$151:$T$159, MATCH("*Clean *",'Gareth-SESSION'!$B$151:$B$159,0), MATCH("*3rd*",'Gareth-SESSION'!$K$7:$T$7,0)),"")</f>
        <v>#N/A</v>
      </c>
      <c r="L101" s="44" t="e">
        <f>INDEX('Gareth-SESSION'!$K$151:$L$159, MATCH("*Clean *",'Gareth-SESSION'!$B$151:$B$159,0), MATCH("*3rd*",'Gareth-SESSION'!$K$7:$T$7,0))</f>
        <v>#N/A</v>
      </c>
      <c r="M101" s="131" t="e">
        <f>IF($A$98='Gareth-SESSION'!$A$151,INDEX('Gareth-SESSION'!$K$151:$T$159, MATCH("*Lat Pulldown*",'Gareth-SESSION'!$B$151:$B$159,0), MATCH("*3rd*",'Gareth-SESSION'!$K$7:$T$7,0)),"")</f>
        <v>#N/A</v>
      </c>
      <c r="N101" s="44" t="e">
        <f>INDEX('Gareth-SESSION'!$K$151:$L$159, MATCH("*Lat Pulldown*",'Gareth-SESSION'!$B$151:$B$159,0), MATCH("*3rd*",'Gareth-SESSION'!$K$7:$T$7,0))</f>
        <v>#N/A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>
        <f>IF($A$98='Gareth-SESSION'!$A$151,INDEX('Gareth-SESSION'!$K$151:$T$158, MATCH("*Squat*",'Gareth-SESSION'!$B$151:$B$158,0), MATCH("*4th*",'Gareth-SESSION'!$K$7:$T$7,0)),"")</f>
        <v>100</v>
      </c>
      <c r="D102" s="132">
        <f>INDEX('Gareth-SESSION'!L$151:U$158, MATCH("*Squat*",'Gareth-SESSION'!$B$151:$B$158,0), MATCH("*4th*",'Gareth-SESSION'!K$7:T$7,0))</f>
        <v>8</v>
      </c>
      <c r="E102" s="131">
        <f>IF($A$98='Gareth-SESSION'!$A$151,INDEX('Gareth-SESSION'!$K$151:$T$159, MATCH("*Deadlift*",'Gareth-SESSION'!$B$151:$B$159,0), MATCH("*4th*",'Gareth-SESSION'!$K$7:$T$7,0)),"")</f>
        <v>0</v>
      </c>
      <c r="F102" s="131">
        <f>INDEX('Gareth-SESSION'!$L$151:$U$159, MATCH("*Deadlift*",'Gareth-SESSION'!$B$151:$B$159,0), MATCH("*4th*",'Gareth-SESSION'!$K$7:$T$7,0))</f>
        <v>0</v>
      </c>
      <c r="G102" s="131" t="e">
        <f>IF($A$98='Gareth-SESSION'!$A$151,INDEX('Gareth-SESSION'!$K$151:$T$159, MATCH("*Bench Press*",'Gareth-SESSION'!$B$151:$B$159,0), MATCH("*4th*",'Gareth-SESSION'!$K$7:$T$7,0)),"")</f>
        <v>#N/A</v>
      </c>
      <c r="H102" s="131" t="e">
        <f>INDEX('Gareth-SESSION'!$K$151:$L$159, MATCH("*Bench Press*",'Gareth-SESSION'!$B$151:$B$159,0), MATCH("*4th*",'Gareth-SESSION'!$K$7:$T$7,0))</f>
        <v>#N/A</v>
      </c>
      <c r="I102" s="132" t="e">
        <f>IF($A$98='Gareth-SESSION'!$A$151,INDEX('Gareth-SESSION'!$K$151:$T$159, MATCH("*Military*",'Gareth-SESSION'!$B$151:$B$159,0), MATCH("*4th*",'Gareth-SESSION'!$K$7:$T$7,0)),"")</f>
        <v>#N/A</v>
      </c>
      <c r="J102" s="44" t="e">
        <f>INDEX('Gareth-SESSION'!$K$151:$L$159, MATCH("*Military*",'Gareth-SESSION'!$B$151:$B$159,0), MATCH("*4th*",'Gareth-SESSION'!$K$7:$T$7,0))</f>
        <v>#N/A</v>
      </c>
      <c r="K102" s="131" t="e">
        <f>IF($A$98='Gareth-SESSION'!$A$151,INDEX('Gareth-SESSION'!$K$151:$T$159, MATCH("*Clean *",'Gareth-SESSION'!$B$151:$B$159,0), MATCH("*4th*",'Gareth-SESSION'!$K$7:$T$7,0)),"")</f>
        <v>#N/A</v>
      </c>
      <c r="L102" s="44" t="e">
        <f>INDEX('Gareth-SESSION'!$K$151:$L$159, MATCH("*Clean *",'Gareth-SESSION'!$B$151:$B$159,0), MATCH("*4th*",'Gareth-SESSION'!$K$7:$T$7,0))</f>
        <v>#N/A</v>
      </c>
      <c r="M102" s="131" t="e">
        <f>IF($A$98='Gareth-SESSION'!$A$151,INDEX('Gareth-SESSION'!$K$151:$T$159, MATCH("*Lat Pulldown*",'Gareth-SESSION'!$B$151:$B$159,0), MATCH("*4th*",'Gareth-SESSION'!$K$7:$T$7,0)),"")</f>
        <v>#N/A</v>
      </c>
      <c r="N102" s="44" t="e">
        <f>INDEX('Gareth-SESSION'!$K$151:$L$159, MATCH("*Lat Pulldown*",'Gareth-SESSION'!$B$151:$B$159,0), MATCH("*4th*",'Gareth-SESSION'!$K$7:$T$7,0))</f>
        <v>#N/A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>
        <f>IF($A$98='Gareth-SESSION'!$A$151,INDEX('Gareth-SESSION'!$K$151:$T$158, MATCH("*Squat*",'Gareth-SESSION'!$B$151:$B$158,0), MATCH("*5th*",'Gareth-SESSION'!$K$7:$T$7,0)),"")</f>
        <v>110</v>
      </c>
      <c r="D103" s="132">
        <f>INDEX('Gareth-SESSION'!L$151:U$158, MATCH("*Squat*",'Gareth-SESSION'!$B$151:$B$158,0), MATCH("*5th*",'Gareth-SESSION'!K$7:T$7,0))</f>
        <v>6</v>
      </c>
      <c r="E103" s="131">
        <f>IF($A$98='Gareth-SESSION'!$A$151,INDEX('Gareth-SESSION'!$K$151:$T$159, MATCH("*Deadlift*",'Gareth-SESSION'!$B$151:$B$159,0), MATCH("*5th*",'Gareth-SESSION'!$K$7:$T$7,0)),"")</f>
        <v>0</v>
      </c>
      <c r="F103" s="131">
        <f>INDEX('Gareth-SESSION'!$L$151:$U$159, MATCH("*Deadlift*",'Gareth-SESSION'!$B$151:$B$159,0), MATCH("*5th*",'Gareth-SESSION'!$K$7:$T$7,0))</f>
        <v>0</v>
      </c>
      <c r="G103" s="131" t="e">
        <f>IF($A$98='Gareth-SESSION'!$A$151,INDEX('Gareth-SESSION'!$K$151:$T$159, MATCH("*Bench Press*",'Gareth-SESSION'!$B$151:$B$159,0), MATCH("*5th*",'Gareth-SESSION'!$K$7:$T$7,0)),"")</f>
        <v>#N/A</v>
      </c>
      <c r="H103" s="131" t="e">
        <f>INDEX('Gareth-SESSION'!$K$151:$L$159, MATCH("*Bench Press*",'Gareth-SESSION'!$B$151:$B$159,0), MATCH("*5th*",'Gareth-SESSION'!$K$7:$T$7,0))</f>
        <v>#N/A</v>
      </c>
      <c r="I103" s="132" t="e">
        <f>IF($A$98='Gareth-SESSION'!$A$151,INDEX('Gareth-SESSION'!$K$151:$T$159, MATCH("*Military*",'Gareth-SESSION'!$B$151:$B$159,0), MATCH("*5th*",'Gareth-SESSION'!$K$7:$T$7,0)),"")</f>
        <v>#N/A</v>
      </c>
      <c r="J103" s="44" t="e">
        <f>INDEX('Gareth-SESSION'!$K$151:$L$159, MATCH("*Military*",'Gareth-SESSION'!$B$151:$B$159,0), MATCH("*5th*",'Gareth-SESSION'!$K$7:$T$7,0))</f>
        <v>#N/A</v>
      </c>
      <c r="K103" s="131" t="e">
        <f>IF($A$98='Gareth-SESSION'!$A$151,INDEX('Gareth-SESSION'!$K$151:$T$159, MATCH("*Clean *",'Gareth-SESSION'!$B$151:$B$159,0), MATCH("*5th*",'Gareth-SESSION'!$K$7:$T$7,0)),"")</f>
        <v>#N/A</v>
      </c>
      <c r="L103" s="44" t="e">
        <f>INDEX('Gareth-SESSION'!$K$151:$L$159, MATCH("*Clean *",'Gareth-SESSION'!$B$151:$B$159,0), MATCH("*5th*",'Gareth-SESSION'!$K$7:$T$7,0))</f>
        <v>#N/A</v>
      </c>
      <c r="M103" s="131" t="e">
        <f>IF($A$98='Gareth-SESSION'!$A$151,INDEX('Gareth-SESSION'!$K$151:$T$159, MATCH("*Lat Pulldown*",'Gareth-SESSION'!$B$151:$B$159,0), MATCH("*5th*",'Gareth-SESSION'!$K$7:$T$7,0)),"")</f>
        <v>#N/A</v>
      </c>
      <c r="N103" s="44" t="e">
        <f>INDEX('Gareth-SESSION'!$K$151:$L$159, MATCH("*Lat Pulldown*",'Gareth-SESSION'!$B$151:$B$159,0), MATCH("*5th*",'Gareth-SESSION'!$K$7:$T$7,0))</f>
        <v>#N/A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'Gareth-SESSION'!A160</f>
        <v>42136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>
        <f>MAX(K105:K109)</f>
        <v>50</v>
      </c>
      <c r="L104" s="116">
        <f t="array" ref="L104">MAX(IF(K105:K109=K104,L105:L109))</f>
        <v>1</v>
      </c>
      <c r="M104" s="116" t="e">
        <f>MAX(M105:M109)</f>
        <v>#N/A</v>
      </c>
      <c r="N104" s="117" t="e">
        <f t="array" ref="N104">MAX(IF(M105:M109=M104,N105:N109))</f>
        <v>#N/A</v>
      </c>
      <c r="O104" s="152">
        <f>IF($A$104='Gareth-SESSION'!$A$160,INDEX('Gareth-SESSION'!$K$160:$T$167, MATCH("*1k Row*",'Gareth-SESSION'!$B$160:$B$167,0), MATCH("*1st*",'Gareth-SESSION'!$K$7:$T$7,0)),"")</f>
        <v>2.6967592592592594E-3</v>
      </c>
      <c r="P104" s="152">
        <f>IF($A$104='Gareth-SESSION'!$A$160,INDEX('Gareth-SESSION'!$K$160:$T$167, MATCH("*HIIT*",'Gareth-SESSION'!$B$160:$B$167,0), MATCH("*1st*",'Gareth-SESSION'!$K$7:$T$7,0)),"")</f>
        <v>4.8611111111111112E-3</v>
      </c>
      <c r="Q104" s="119">
        <f>INDEX('Gareth-SESSION'!$L$160:$U$167, MATCH("*HIIT*",'Gareth-SESSION'!$B$160:$B$167,0), MATCH("*1st*",'Gareth-SESSION'!$K$7:$T$7,0))</f>
        <v>0</v>
      </c>
      <c r="R104" s="119">
        <f>'Gareth-SESSION'!U160</f>
        <v>0</v>
      </c>
      <c r="S104" s="116"/>
      <c r="T104" s="116"/>
      <c r="U104" s="120">
        <f>'Gareth-SESSION'!A170</f>
        <v>83</v>
      </c>
      <c r="V104" s="120">
        <f>'Gareth-SESSION'!A171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>IF($A$104='Gareth-SESSION'!$A$160,INDEX('Gareth-SESSION'!$K$160:$T$167, MATCH("*Squat*",'Gareth-SESSION'!$B$160:$B$167,0), MATCH("*1st*",'Gareth-SESSION'!$K$7:$T$7,0)),"")</f>
        <v>#N/A</v>
      </c>
      <c r="D105" s="132" t="e">
        <f>INDEX('Gareth-SESSION'!L$160:U$167, MATCH("*Squat*",'Gareth-SESSION'!$B$160:$B$167,0), MATCH("*1st*",'Gareth-SESSION'!K$7:T$7,0))</f>
        <v>#N/A</v>
      </c>
      <c r="E105" s="131" t="e">
        <f>IF($A$104='Gareth-SESSION'!$A$160,INDEX('Gareth-SESSION'!$K$160:$T$167, MATCH("*Deadlift*",'Gareth-SESSION'!$B$160:$B$167,0), MATCH("*1st*",'Gareth-SESSION'!$K$7:$T$7,0)),"")</f>
        <v>#N/A</v>
      </c>
      <c r="F105" s="131" t="e">
        <f>INDEX('Gareth-SESSION'!$L$160:$U$167, MATCH("*Deadlift*",'Gareth-SESSION'!$B$160:$B$167,0), MATCH("*1st*",'Gareth-SESSION'!$K$7:$T$7,0))</f>
        <v>#N/A</v>
      </c>
      <c r="G105" s="131" t="e">
        <f>IF($A$104='Gareth-SESSION'!$A$160,INDEX('Gareth-SESSION'!$K$160:$T$167, MATCH("*Bench Press*",'Gareth-SESSION'!$B$160:$B$167,0), MATCH("*1st*",'Gareth-SESSION'!$K$7:$T$7,0)),"")</f>
        <v>#N/A</v>
      </c>
      <c r="H105" s="131" t="e">
        <f>INDEX('Gareth-SESSION'!$L$160:$U$167, MATCH("*Bench Press*",'Gareth-SESSION'!$B$160:$B$167,0), MATCH("*1st*",'Gareth-SESSION'!$K$7:$T$7,0))</f>
        <v>#N/A</v>
      </c>
      <c r="I105" s="132" t="e">
        <f>IF($A$104='Gareth-SESSION'!$A$160,INDEX('Gareth-SESSION'!$K$160:$T$167, MATCH("*Military*",'Gareth-SESSION'!$B$160:$B$167,0), MATCH("*1st*",'Gareth-SESSION'!$K$7:$T$7,0)),"")</f>
        <v>#N/A</v>
      </c>
      <c r="J105" s="48" t="e">
        <f>INDEX('Gareth-SESSION'!$L$160:$U$167, MATCH("*Military*",'Gareth-SESSION'!$B$160:$B$167,0), MATCH("*1st*",'Gareth-SESSION'!$K$7:$T$7,0))</f>
        <v>#N/A</v>
      </c>
      <c r="K105" s="131">
        <f>IF($A$104='Gareth-SESSION'!$A$160,INDEX('Gareth-SESSION'!$K$160:$T$167, MATCH("*Clean *",'Gareth-SESSION'!$B$160:$B$167,0), MATCH("*1st*",'Gareth-SESSION'!$K$7:$T$7,0)),"")</f>
        <v>50</v>
      </c>
      <c r="L105" s="48">
        <f>INDEX('Gareth-SESSION'!$L$160:$U$167, MATCH("*Clean *",'Gareth-SESSION'!$B$160:$B$167,0), MATCH("*1st*",'Gareth-SESSION'!$K$7:$T$7,0))</f>
        <v>1</v>
      </c>
      <c r="M105" s="131" t="e">
        <f>IF($A$104='Gareth-SESSION'!$A$160,INDEX('Gareth-SESSION'!$K$160:$T$167, MATCH("*Lat Pulldown*",'Gareth-SESSION'!$B$160:$B$167,0), MATCH("*1st*",'Gareth-SESSION'!$K$7:$T$7,0)),"")</f>
        <v>#N/A</v>
      </c>
      <c r="N105" s="48" t="e">
        <f>INDEX('Gareth-SESSION'!$L$160:$U$167, MATCH("*Lat Pulldown*",'Gareth-SESSION'!$B$160:$B$167,0), MATCH("*1st*",'Gareth-SESSION'!$K$7:$T$7,0))</f>
        <v>#N/A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IF($A$104='Gareth-SESSION'!$A$160,INDEX('Gareth-SESSION'!$K$160:$T$167, MATCH("*Squat*",'Gareth-SESSION'!$B$160:$B$167,0), MATCH("*2nd*",'Gareth-SESSION'!$K$7:$T$7,0)),"")</f>
        <v>#N/A</v>
      </c>
      <c r="D106" s="132" t="e">
        <f>INDEX('Gareth-SESSION'!L$160:U$167, MATCH("*Squat*",'Gareth-SESSION'!$B$160:$B$167,0), MATCH("*2nd*",'Gareth-SESSION'!K$7:T$7,0))</f>
        <v>#N/A</v>
      </c>
      <c r="E106" s="131" t="e">
        <f>IF($A$104='Gareth-SESSION'!$A$160,INDEX('Gareth-SESSION'!$K$160:$T$167, MATCH("*Deadlift*",'Gareth-SESSION'!$B$160:$B$167,0), MATCH("*2ND*",'Gareth-SESSION'!$K$7:$T$7,0)),"")</f>
        <v>#N/A</v>
      </c>
      <c r="F106" s="131" t="e">
        <f>INDEX('Gareth-SESSION'!$L$160:$U$167, MATCH("*Deadlift*",'Gareth-SESSION'!$B$160:$B$167,0), MATCH("*2nd*",'Gareth-SESSION'!$K$7:$T$7,0))</f>
        <v>#N/A</v>
      </c>
      <c r="G106" s="131" t="e">
        <f>IF($A$104='Gareth-SESSION'!$A$160,INDEX('Gareth-SESSION'!$K$160:$T$167, MATCH("*Bench Press*",'Gareth-SESSION'!$B$160:$B$167,0), MATCH("*2ND*",'Gareth-SESSION'!$K$7:$T$7,0)),"")</f>
        <v>#N/A</v>
      </c>
      <c r="H106" s="131" t="e">
        <f>INDEX('Gareth-SESSION'!$L$160:$U$167, MATCH("*Bench Press*",'Gareth-SESSION'!$B$160:$B$167,0), MATCH("*2nd*",'Gareth-SESSION'!$K$7:$T$7,0))</f>
        <v>#N/A</v>
      </c>
      <c r="I106" s="132" t="e">
        <f>IF($A$104='Gareth-SESSION'!$A$160,INDEX('Gareth-SESSION'!$K$160:$T$167, MATCH("*Military*",'Gareth-SESSION'!$B$160:$B$167,0), MATCH("*2ND*",'Gareth-SESSION'!$K$7:$T$7,0)),"")</f>
        <v>#N/A</v>
      </c>
      <c r="J106" s="44" t="e">
        <f>INDEX('Gareth-SESSION'!$L$160:$U$167, MATCH("*Military*",'Gareth-SESSION'!$B$160:$B$167,0), MATCH("*2nd*",'Gareth-SESSION'!$K$7:$T$7,0))</f>
        <v>#N/A</v>
      </c>
      <c r="K106" s="131">
        <f>IF($A$104='Gareth-SESSION'!$A$160,INDEX('Gareth-SESSION'!$K$160:$T$167, MATCH("*Clean *",'Gareth-SESSION'!$B$160:$B$167,0), MATCH("*2ND*",'Gareth-SESSION'!$K$7:$T$7,0)),"")</f>
        <v>0</v>
      </c>
      <c r="L106" s="44">
        <f>INDEX('Gareth-SESSION'!$L$160:$U$167, MATCH("*Clean *",'Gareth-SESSION'!$B$160:$B$167,0), MATCH("*2nd*",'Gareth-SESSION'!$K$7:$T$7,0))</f>
        <v>0</v>
      </c>
      <c r="M106" s="131" t="e">
        <f>IF($A$104='Gareth-SESSION'!$A$160,INDEX('Gareth-SESSION'!$K$160:$T$167, MATCH("*Lat Pulldown*",'Gareth-SESSION'!$B$160:$B$167,0), MATCH("*2ND*",'Gareth-SESSION'!$K$7:$T$7,0)),"")</f>
        <v>#N/A</v>
      </c>
      <c r="N106" s="44" t="e">
        <f>INDEX('Gareth-SESSION'!$L$160:$U$167, MATCH("*Lat Pulldown*",'Gareth-SESSION'!$B$160:$B$167,0), MATCH("*2nd*",'Gareth-SESSION'!$K$7:$T$7,0))</f>
        <v>#N/A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IF($A$104='Gareth-SESSION'!$A$160,INDEX('Gareth-SESSION'!$K$160:$T$167, MATCH("*Squat*",'Gareth-SESSION'!$B$160:$B$167,0), MATCH("*3rd*",'Gareth-SESSION'!$K$7:$T$7,0)),"")</f>
        <v>#N/A</v>
      </c>
      <c r="D107" s="132" t="e">
        <f>INDEX('Gareth-SESSION'!L$160:U$167, MATCH("*Squat*",'Gareth-SESSION'!$B$160:$B$167,0), MATCH("*3rd*",'Gareth-SESSION'!K$7:T$7,0))</f>
        <v>#N/A</v>
      </c>
      <c r="E107" s="131" t="e">
        <f>IF($A$104='Gareth-SESSION'!$A$160,INDEX('Gareth-SESSION'!$K$160:$T$167, MATCH("*Deadlift*",'Gareth-SESSION'!$B$160:$B$167,0), MATCH("*3rd*",'Gareth-SESSION'!$K$7:$T$7,0)),"")</f>
        <v>#N/A</v>
      </c>
      <c r="F107" s="131" t="e">
        <f>INDEX('Gareth-SESSION'!$L$160:$U$167, MATCH("*Deadlift*",'Gareth-SESSION'!$B$160:$B$167,0), MATCH("*3rd*",'Gareth-SESSION'!$K$7:$T$7,0))</f>
        <v>#N/A</v>
      </c>
      <c r="G107" s="131" t="e">
        <f>IF($A$104='Gareth-SESSION'!$A$160,INDEX('Gareth-SESSION'!$K$160:$T$167, MATCH("*Bench Press*",'Gareth-SESSION'!$B$160:$B$167,0), MATCH("*3rd*",'Gareth-SESSION'!$K$7:$T$7,0)),"")</f>
        <v>#N/A</v>
      </c>
      <c r="H107" s="131" t="e">
        <f>INDEX('Gareth-SESSION'!$L$160:$U$167, MATCH("*Bench Press*",'Gareth-SESSION'!$B$160:$B$167,0), MATCH("*3rd*",'Gareth-SESSION'!$K$7:$T$7,0))</f>
        <v>#N/A</v>
      </c>
      <c r="I107" s="132" t="e">
        <f>IF($A$104='Gareth-SESSION'!$A$160,INDEX('Gareth-SESSION'!$K$160:$T$167, MATCH("*Military*",'Gareth-SESSION'!$B$160:$B$167,0), MATCH("*3rd*",'Gareth-SESSION'!$K$7:$T$7,0)),"")</f>
        <v>#N/A</v>
      </c>
      <c r="J107" s="44" t="e">
        <f>INDEX('Gareth-SESSION'!$L$160:$U$167, MATCH("*Military*",'Gareth-SESSION'!$B$160:$B$167,0), MATCH("*3rd*",'Gareth-SESSION'!$K$7:$T$7,0))</f>
        <v>#N/A</v>
      </c>
      <c r="K107" s="131">
        <f>IF($A$104='Gareth-SESSION'!$A$160,INDEX('Gareth-SESSION'!$K$160:$T$167, MATCH("*Clean *",'Gareth-SESSION'!$B$160:$B$167,0), MATCH("*3rd*",'Gareth-SESSION'!$K$7:$T$7,0)),"")</f>
        <v>0</v>
      </c>
      <c r="L107" s="44">
        <f>INDEX('Gareth-SESSION'!$L$160:$U$167, MATCH("*Clean *",'Gareth-SESSION'!$B$160:$B$167,0), MATCH("*3rd*",'Gareth-SESSION'!$K$7:$T$7,0))</f>
        <v>0</v>
      </c>
      <c r="M107" s="131" t="e">
        <f>IF($A$104='Gareth-SESSION'!$A$160,INDEX('Gareth-SESSION'!$K$160:$T$167, MATCH("*Lat Pulldown*",'Gareth-SESSION'!$B$160:$B$167,0), MATCH("*3rd*",'Gareth-SESSION'!$K$7:$T$7,0)),"")</f>
        <v>#N/A</v>
      </c>
      <c r="N107" s="44" t="e">
        <f>INDEX('Gareth-SESSION'!$L$160:$U$167, MATCH("*Lat Pulldown*",'Gareth-SESSION'!$B$160:$B$167,0), MATCH("*3rd*",'Gareth-SESSION'!$K$7:$T$7,0))</f>
        <v>#N/A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IF($A$104='Gareth-SESSION'!$A$160,INDEX('Gareth-SESSION'!$K$160:$T$167, MATCH("*Squat*",'Gareth-SESSION'!$B$160:$B$167,0), MATCH("*4th*",'Gareth-SESSION'!$K$7:$T$7,0)),"")</f>
        <v>#N/A</v>
      </c>
      <c r="D108" s="132" t="e">
        <f>INDEX('Gareth-SESSION'!L$160:U$167, MATCH("*Squat*",'Gareth-SESSION'!$B$160:$B$167,0), MATCH("*4th*",'Gareth-SESSION'!K$7:T$7,0))</f>
        <v>#N/A</v>
      </c>
      <c r="E108" s="131" t="e">
        <f>IF($A$104='Gareth-SESSION'!$A$160,INDEX('Gareth-SESSION'!$K$160:$T$167, MATCH("*Deadlift*",'Gareth-SESSION'!$B$160:$B$167,0), MATCH("*4th*",'Gareth-SESSION'!$K$7:$T$7,0)),"")</f>
        <v>#N/A</v>
      </c>
      <c r="F108" s="131" t="e">
        <f>INDEX('Gareth-SESSION'!$L$160:$U$167, MATCH("*Deadlift*",'Gareth-SESSION'!$B$160:$B$167,0), MATCH("*4th*",'Gareth-SESSION'!$K$7:$T$7,0))</f>
        <v>#N/A</v>
      </c>
      <c r="G108" s="131" t="e">
        <f>IF($A$104='Gareth-SESSION'!$A$160,INDEX('Gareth-SESSION'!$K$160:$T$167, MATCH("*Bench Press*",'Gareth-SESSION'!$B$160:$B$167,0), MATCH("*4th*",'Gareth-SESSION'!$K$7:$T$7,0)),"")</f>
        <v>#N/A</v>
      </c>
      <c r="H108" s="131" t="e">
        <f>INDEX('Gareth-SESSION'!$L$160:$U$167, MATCH("*Bench Press*",'Gareth-SESSION'!$B$160:$B$167,0), MATCH("*4th*",'Gareth-SESSION'!$K$7:$T$7,0))</f>
        <v>#N/A</v>
      </c>
      <c r="I108" s="132" t="e">
        <f>IF($A$104='Gareth-SESSION'!$A$160,INDEX('Gareth-SESSION'!$K$160:$T$167, MATCH("*Military*",'Gareth-SESSION'!$B$160:$B$167,0), MATCH("*4th*",'Gareth-SESSION'!$K$7:$T$7,0)),"")</f>
        <v>#N/A</v>
      </c>
      <c r="J108" s="44" t="e">
        <f>INDEX('Gareth-SESSION'!$L$160:$U$167, MATCH("*Military*",'Gareth-SESSION'!$B$160:$B$167,0), MATCH("*4th*",'Gareth-SESSION'!$K$7:$T$7,0))</f>
        <v>#N/A</v>
      </c>
      <c r="K108" s="131">
        <f>IF($A$104='Gareth-SESSION'!$A$160,INDEX('Gareth-SESSION'!$K$160:$T$167, MATCH("*Clean *",'Gareth-SESSION'!$B$160:$B$167,0), MATCH("*4th*",'Gareth-SESSION'!$K$7:$T$7,0)),"")</f>
        <v>0</v>
      </c>
      <c r="L108" s="44">
        <f>INDEX('Gareth-SESSION'!$L$160:$U$167, MATCH("*Clean *",'Gareth-SESSION'!$B$160:$B$167,0), MATCH("*4th*",'Gareth-SESSION'!$K$7:$T$7,0))</f>
        <v>0</v>
      </c>
      <c r="M108" s="131" t="e">
        <f>IF($A$104='Gareth-SESSION'!$A$160,INDEX('Gareth-SESSION'!$K$160:$T$167, MATCH("*Lat Pulldown*",'Gareth-SESSION'!$B$160:$B$167,0), MATCH("*4th*",'Gareth-SESSION'!$K$7:$T$7,0)),"")</f>
        <v>#N/A</v>
      </c>
      <c r="N108" s="44" t="e">
        <f>INDEX('Gareth-SESSION'!$L$160:$U$167, MATCH("*Lat Pulldown*",'Gareth-SESSION'!$B$160:$B$167,0), MATCH("*4th*",'Gareth-SESSION'!$K$7:$T$7,0))</f>
        <v>#N/A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IF($A$104='Gareth-SESSION'!$A$160,INDEX('Gareth-SESSION'!$K$160:$T$167, MATCH("*Squat*",'Gareth-SESSION'!$B$160:$B$167,0), MATCH("*5th*",'Gareth-SESSION'!$K$7:$T$7,0)),"")</f>
        <v>#N/A</v>
      </c>
      <c r="D109" s="132" t="e">
        <f>INDEX('Gareth-SESSION'!L$160:U$167, MATCH("*Squat*",'Gareth-SESSION'!$B$160:$B$167,0), MATCH("*5th*",'Gareth-SESSION'!K$7:T$7,0))</f>
        <v>#N/A</v>
      </c>
      <c r="E109" s="131" t="e">
        <f>IF($A$104='Gareth-SESSION'!$A$160,INDEX('Gareth-SESSION'!$K$160:$T$167, MATCH("*Deadlift*",'Gareth-SESSION'!$B$160:$B$167,0), MATCH("*5th*",'Gareth-SESSION'!$K$7:$T$7,0)),"")</f>
        <v>#N/A</v>
      </c>
      <c r="F109" s="131" t="e">
        <f>INDEX('Gareth-SESSION'!$L$160:$U$167, MATCH("*Deadlift*",'Gareth-SESSION'!$B$160:$B$167,0), MATCH("*5th*",'Gareth-SESSION'!$K$7:$T$7,0))</f>
        <v>#N/A</v>
      </c>
      <c r="G109" s="131" t="e">
        <f>IF($A$104='Gareth-SESSION'!$A$160,INDEX('Gareth-SESSION'!$K$160:$T$167, MATCH("*Bench Press*",'Gareth-SESSION'!$B$160:$B$167,0), MATCH("*5th*",'Gareth-SESSION'!$K$7:$T$7,0)),"")</f>
        <v>#N/A</v>
      </c>
      <c r="H109" s="131" t="e">
        <f>INDEX('Gareth-SESSION'!$L$160:$U$167, MATCH("*Bench Press*",'Gareth-SESSION'!$B$160:$B$167,0), MATCH("*5th*",'Gareth-SESSION'!$K$7:$T$7,0))</f>
        <v>#N/A</v>
      </c>
      <c r="I109" s="132" t="e">
        <f>IF($A$104='Gareth-SESSION'!$A$160,INDEX('Gareth-SESSION'!$K$160:$T$167, MATCH("*Military*",'Gareth-SESSION'!$B$160:$B$167,0), MATCH("*5th*",'Gareth-SESSION'!$K$7:$T$7,0)),"")</f>
        <v>#N/A</v>
      </c>
      <c r="J109" s="44" t="e">
        <f>INDEX('Gareth-SESSION'!$L$160:$U$167, MATCH("*Military*",'Gareth-SESSION'!$B$160:$B$167,0), MATCH("*5th*",'Gareth-SESSION'!$K$7:$T$7,0))</f>
        <v>#N/A</v>
      </c>
      <c r="K109" s="131">
        <f>IF($A$104='Gareth-SESSION'!$A$160,INDEX('Gareth-SESSION'!$K$160:$T$167, MATCH("*Clean *",'Gareth-SESSION'!$B$160:$B$167,0), MATCH("*5th*",'Gareth-SESSION'!$K$7:$T$7,0)),"")</f>
        <v>0</v>
      </c>
      <c r="L109" s="44">
        <f>INDEX('Gareth-SESSION'!$L$160:$U$167, MATCH("*Clean *",'Gareth-SESSION'!$B$160:$B$167,0), MATCH("*5th*",'Gareth-SESSION'!$K$7:$T$7,0))</f>
        <v>0</v>
      </c>
      <c r="M109" s="131" t="e">
        <f>IF($A$104='Gareth-SESSION'!$A$160,INDEX('Gareth-SESSION'!$K$160:$T$167, MATCH("*Lat Pulldown*",'Gareth-SESSION'!$B$160:$B$167,0), MATCH("*5th*",'Gareth-SESSION'!$K$7:$T$7,0)),"")</f>
        <v>#N/A</v>
      </c>
      <c r="N109" s="44" t="e">
        <f>INDEX('Gareth-SESSION'!$L$160:$U$167, MATCH("*Lat Pulldown*",'Gareth-SESSION'!$B$160:$B$167,0), MATCH("*5th*",'Gareth-SESSION'!$K$7:$T$7,0))</f>
        <v>#N/A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'Gareth-SESSION'!A169</f>
        <v>42137</v>
      </c>
      <c r="B110" s="116" t="s">
        <v>84</v>
      </c>
      <c r="C110" s="117">
        <f>MAX(C111:C115)</f>
        <v>115</v>
      </c>
      <c r="D110" s="116">
        <f t="array" ref="D110">MAX(IF(C111:C115=C110,D111:D115))</f>
        <v>4</v>
      </c>
      <c r="E110" s="116" t="e">
        <f>MAX(E111:E115)</f>
        <v>#N/A</v>
      </c>
      <c r="F110" s="116" t="e">
        <f t="array" ref="F110">MAX(IF(E111:E115=E110,F111:F115))</f>
        <v>#N/A</v>
      </c>
      <c r="G110" s="116" t="e">
        <f>MAX(G111:G115)</f>
        <v>#N/A</v>
      </c>
      <c r="H110" s="116" t="e">
        <f t="array" ref="H110">MAX(IF(G111:G115=G110,H111:H115))</f>
        <v>#N/A</v>
      </c>
      <c r="I110" s="116" t="e">
        <f>MAX(I111:I115)</f>
        <v>#N/A</v>
      </c>
      <c r="J110" s="116" t="e">
        <f t="array" ref="J110">MAX(IF(I111:I115=I110,J111:J115))</f>
        <v>#N/A</v>
      </c>
      <c r="K110" s="116">
        <f>MAX(K111:K115)</f>
        <v>40</v>
      </c>
      <c r="L110" s="116">
        <f t="array" ref="L110">MAX(IF(K111:K115=K110,L111:L115))</f>
        <v>10</v>
      </c>
      <c r="M110" s="116" t="e">
        <f>MAX(M111:M115)</f>
        <v>#N/A</v>
      </c>
      <c r="N110" s="117" t="e">
        <f t="array" ref="N110">MAX(IF(M111:M115=M110,N111:N115))</f>
        <v>#N/A</v>
      </c>
      <c r="O110" s="152" t="e">
        <f>IF($A$110='Gareth-SESSION'!$A$169,INDEX('Gareth-SESSION'!$K$169:$T$176, MATCH("*1k Row*",'Gareth-SESSION'!$B$169:$B$176,0), MATCH("*1st*",'Gareth-SESSION'!$K$7:$T$7,0)),"")</f>
        <v>#N/A</v>
      </c>
      <c r="P110" s="152">
        <f>IF($A$110='Gareth-SESSION'!$A$169,INDEX('Gareth-SESSION'!$K$169:$T$176, MATCH("*HIIT*",'Gareth-SESSION'!$B$169:$B$176,0), MATCH("*1st*",'Gareth-SESSION'!$K$7:$T$7,0)),"")</f>
        <v>4.1666666666666666E-3</v>
      </c>
      <c r="Q110" s="119">
        <f>INDEX('Gareth-SESSION'!$L$169:$U$176, MATCH("*HIIT*",'Gareth-SESSION'!$B$169:$B$176,0), MATCH("*1st*",'Gareth-SESSION'!$K$7:$T$7,0))</f>
        <v>0</v>
      </c>
      <c r="R110" s="119">
        <f>'Gareth-SESSION'!U169</f>
        <v>0</v>
      </c>
      <c r="S110" s="116"/>
      <c r="T110" s="116"/>
      <c r="U110" s="120">
        <f>'Gareth-SESSION'!A179</f>
        <v>0</v>
      </c>
      <c r="V110" s="120">
        <f>'Gareth-SESSION'!A180</f>
        <v>0</v>
      </c>
      <c r="W110" s="116"/>
      <c r="X110" s="116"/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>
        <f>IF($A$110='Gareth-SESSION'!$A$169,INDEX('Gareth-SESSION'!$K$169:$T$176, MATCH("*Squat*",'Gareth-SESSION'!$B$169:$B$176,0), MATCH("*1st*",'Gareth-SESSION'!$K$7:$T$7,0)),"")</f>
        <v>60</v>
      </c>
      <c r="D111" s="132">
        <f>INDEX('Gareth-SESSION'!L$169:U$176, MATCH("*Squat*",'Gareth-SESSION'!$B$169:$B$176,0), MATCH("*1st*",'Gareth-SESSION'!K$7:T$7,0))</f>
        <v>15</v>
      </c>
      <c r="E111" s="131" t="e">
        <f>IF($A$110='Gareth-SESSION'!$A$169,INDEX('Gareth-SESSION'!$K$169:$T$176, MATCH("*Deadlift*",'Gareth-SESSION'!$B$169:$B$176,0), MATCH("*1st*",'Gareth-SESSION'!$K$7:$T$7,0)),"")</f>
        <v>#N/A</v>
      </c>
      <c r="F111" s="131" t="e">
        <f>INDEX('Gareth-SESSION'!$L$169:$U$176, MATCH("*Deadlift*",'Gareth-SESSION'!$B$169:$B$176,0), MATCH("*1st*",'Gareth-SESSION'!$K$7:$T$7,0))</f>
        <v>#N/A</v>
      </c>
      <c r="G111" s="131" t="e">
        <f>IF($A$110='Gareth-SESSION'!$A$169,INDEX('Gareth-SESSION'!$K$169:$T$176, MATCH("*Bench Press*",'Gareth-SESSION'!$B$169:$B$176,0), MATCH("*1st*",'Gareth-SESSION'!$K$7:$T$7,0)),"")</f>
        <v>#N/A</v>
      </c>
      <c r="H111" s="131" t="e">
        <f>INDEX('Gareth-SESSION'!$L$169:$U$176, MATCH("*Bench Press*",'Gareth-SESSION'!$B$169:$B$176,0), MATCH("*1st*",'Gareth-SESSION'!$K$7:$T$7,0))</f>
        <v>#N/A</v>
      </c>
      <c r="I111" s="132" t="e">
        <f>IF($A$110='Gareth-SESSION'!$A$169,INDEX('Gareth-SESSION'!$K$169:$T$176, MATCH("*Military*",'Gareth-SESSION'!$B$169:$B$176,0), MATCH("*1st*",'Gareth-SESSION'!$K$7:$T$7,0)),"")</f>
        <v>#N/A</v>
      </c>
      <c r="J111" s="48" t="e">
        <f>INDEX('Gareth-SESSION'!$L$169:$U$176, MATCH("*Military*",'Gareth-SESSION'!$B$169:$B$176,0), MATCH("*1st*",'Gareth-SESSION'!$K$7:$T$7,0))</f>
        <v>#N/A</v>
      </c>
      <c r="K111" s="131">
        <f>IF($A$110='Gareth-SESSION'!$A$169,INDEX('Gareth-SESSION'!$K$169:$T$176, MATCH("*Clean *",'Gareth-SESSION'!$B$169:$B$176,0), MATCH("*1st*",'Gareth-SESSION'!$K$7:$T$7,0)),"")</f>
        <v>40</v>
      </c>
      <c r="L111" s="48">
        <f>INDEX('Gareth-SESSION'!$L$169:$U$176, MATCH("*Clean *",'Gareth-SESSION'!$B$169:$B$176,0), MATCH("*1st*",'Gareth-SESSION'!$K$7:$T$7,0))</f>
        <v>10</v>
      </c>
      <c r="M111" s="131" t="e">
        <f>IF($A$110='Gareth-SESSION'!$A$169,INDEX('Gareth-SESSION'!$K$169:$T$176, MATCH("*Lat Pulldown*",'Gareth-SESSION'!$B$169:$B$176,0), MATCH("*1st*",'Gareth-SESSION'!$K$7:$T$7,0)),"")</f>
        <v>#N/A</v>
      </c>
      <c r="N111" s="48" t="e">
        <f>INDEX('Gareth-SESSION'!$L$169:$U$176, MATCH("*Lat Pulldown*",'Gareth-SESSION'!$B$169:$B$176,0), MATCH("*1st*",'Gareth-SESSION'!$K$7:$T$7,0))</f>
        <v>#N/A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>
        <f>IF($A$110='Gareth-SESSION'!$A$169,INDEX('Gareth-SESSION'!$K$169:$T$176, MATCH("*Squat*",'Gareth-SESSION'!$B$169:$B$176,0), MATCH("*2nd*",'Gareth-SESSION'!$K$7:$T$7,0)),"")</f>
        <v>80</v>
      </c>
      <c r="D112" s="132">
        <f>INDEX('Gareth-SESSION'!L$169:U$176, MATCH("*Squat*",'Gareth-SESSION'!$B$169:$B$176,0), MATCH("*2nd*",'Gareth-SESSION'!K$7:T$7,0))</f>
        <v>12</v>
      </c>
      <c r="E112" s="131" t="e">
        <f>IF($A$110='Gareth-SESSION'!$A$169,INDEX('Gareth-SESSION'!$K$169:$T$176, MATCH("*Deadlift*",'Gareth-SESSION'!$B$169:$B$176,0), MATCH("*2ND*",'Gareth-SESSION'!$K$7:$T$7,0)),"")</f>
        <v>#N/A</v>
      </c>
      <c r="F112" s="131" t="e">
        <f>INDEX('Gareth-SESSION'!$L$169:$U$176, MATCH("*Deadlift*",'Gareth-SESSION'!$B$169:$B$176,0), MATCH("*2nd*",'Gareth-SESSION'!$K$7:$T$7,0))</f>
        <v>#N/A</v>
      </c>
      <c r="G112" s="131" t="e">
        <f>IF($A$110='Gareth-SESSION'!$A$169,INDEX('Gareth-SESSION'!$K$169:$T$176, MATCH("*Bench Press*",'Gareth-SESSION'!$B$169:$B$176,0), MATCH("*2ND*",'Gareth-SESSION'!$K$7:$T$7,0)),"")</f>
        <v>#N/A</v>
      </c>
      <c r="H112" s="131" t="e">
        <f>INDEX('Gareth-SESSION'!$L$169:$U$176, MATCH("*Bench Press*",'Gareth-SESSION'!$B$169:$B$176,0), MATCH("*2nd*",'Gareth-SESSION'!$K$7:$T$7,0))</f>
        <v>#N/A</v>
      </c>
      <c r="I112" s="132" t="e">
        <f>IF($A$110='Gareth-SESSION'!$A$169,INDEX('Gareth-SESSION'!$K$169:$T$176, MATCH("*Military*",'Gareth-SESSION'!$B$169:$B$176,0), MATCH("*2ND*",'Gareth-SESSION'!$K$7:$T$7,0)),"")</f>
        <v>#N/A</v>
      </c>
      <c r="J112" s="44" t="e">
        <f>INDEX('Gareth-SESSION'!$L$169:$U$176, MATCH("*Military*",'Gareth-SESSION'!$B$169:$B$176,0), MATCH("*2nd*",'Gareth-SESSION'!$K$7:$T$7,0))</f>
        <v>#N/A</v>
      </c>
      <c r="K112" s="131">
        <f>IF($A$110='Gareth-SESSION'!$A$169,INDEX('Gareth-SESSION'!$K$169:$T$176, MATCH("*Clean *",'Gareth-SESSION'!$B$169:$B$176,0), MATCH("*2ND*",'Gareth-SESSION'!$K$7:$T$7,0)),"")</f>
        <v>40</v>
      </c>
      <c r="L112" s="44">
        <f>INDEX('Gareth-SESSION'!$L$169:$U$176, MATCH("*Clean *",'Gareth-SESSION'!$B$169:$B$176,0), MATCH("*2nd*",'Gareth-SESSION'!$K$7:$T$7,0))</f>
        <v>10</v>
      </c>
      <c r="M112" s="131" t="e">
        <f>IF($A$110='Gareth-SESSION'!$A$169,INDEX('Gareth-SESSION'!$K$169:$T$176, MATCH("*Lat Pulldown*",'Gareth-SESSION'!$B$169:$B$176,0), MATCH("*2ND*",'Gareth-SESSION'!$K$7:$T$7,0)),"")</f>
        <v>#N/A</v>
      </c>
      <c r="N112" s="44" t="e">
        <f>INDEX('Gareth-SESSION'!$L$169:$U$176, MATCH("*Lat Pulldown*",'Gareth-SESSION'!$B$169:$B$176,0), MATCH("*2nd*",'Gareth-SESSION'!$K$7:$T$7,0))</f>
        <v>#N/A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>
        <f>IF($A$110='Gareth-SESSION'!$A$169,INDEX('Gareth-SESSION'!$K$169:$T$176, MATCH("*Squat*",'Gareth-SESSION'!$B$169:$B$176,0), MATCH("*3rd*",'Gareth-SESSION'!$K$7:$T$7,0)),"")</f>
        <v>100</v>
      </c>
      <c r="D113" s="132">
        <f>INDEX('Gareth-SESSION'!L$169:U$176, MATCH("*Squat*",'Gareth-SESSION'!$B$169:$B$176,0), MATCH("*3rd*",'Gareth-SESSION'!K$7:T$7,0))</f>
        <v>10</v>
      </c>
      <c r="E113" s="131" t="e">
        <f>IF($A$110='Gareth-SESSION'!$A$169,INDEX('Gareth-SESSION'!$K$169:$T$176, MATCH("*Deadlift*",'Gareth-SESSION'!$B$169:$B$176,0), MATCH("*3rd*",'Gareth-SESSION'!$K$7:$T$7,0)),"")</f>
        <v>#N/A</v>
      </c>
      <c r="F113" s="131" t="e">
        <f>INDEX('Gareth-SESSION'!$L$169:$U$176, MATCH("*Deadlift*",'Gareth-SESSION'!$B$169:$B$176,0), MATCH("*3rd*",'Gareth-SESSION'!$K$7:$T$7,0))</f>
        <v>#N/A</v>
      </c>
      <c r="G113" s="131" t="e">
        <f>IF($A$110='Gareth-SESSION'!$A$169,INDEX('Gareth-SESSION'!$K$169:$T$176, MATCH("*Bench Press*",'Gareth-SESSION'!$B$169:$B$176,0), MATCH("*3rd*",'Gareth-SESSION'!$K$7:$T$7,0)),"")</f>
        <v>#N/A</v>
      </c>
      <c r="H113" s="131" t="e">
        <f>INDEX('Gareth-SESSION'!$L$169:$U$176, MATCH("*Bench Press*",'Gareth-SESSION'!$B$169:$B$176,0), MATCH("*3rd*",'Gareth-SESSION'!$K$7:$T$7,0))</f>
        <v>#N/A</v>
      </c>
      <c r="I113" s="132" t="e">
        <f>IF($A$110='Gareth-SESSION'!$A$169,INDEX('Gareth-SESSION'!$K$169:$T$176, MATCH("*Military*",'Gareth-SESSION'!$B$169:$B$176,0), MATCH("*3rd*",'Gareth-SESSION'!$K$7:$T$7,0)),"")</f>
        <v>#N/A</v>
      </c>
      <c r="J113" s="44" t="e">
        <f>INDEX('Gareth-SESSION'!$L$169:$U$176, MATCH("*Military*",'Gareth-SESSION'!$B$169:$B$176,0), MATCH("*3rd*",'Gareth-SESSION'!$K$7:$T$7,0))</f>
        <v>#N/A</v>
      </c>
      <c r="K113" s="131">
        <f>IF($A$110='Gareth-SESSION'!$A$169,INDEX('Gareth-SESSION'!$K$169:$T$176, MATCH("*Clean *",'Gareth-SESSION'!$B$169:$B$176,0), MATCH("*3rd*",'Gareth-SESSION'!$K$7:$T$7,0)),"")</f>
        <v>40</v>
      </c>
      <c r="L113" s="44">
        <f>INDEX('Gareth-SESSION'!$L$169:$U$176, MATCH("*Clean *",'Gareth-SESSION'!$B$169:$B$176,0), MATCH("*3rd*",'Gareth-SESSION'!$K$7:$T$7,0))</f>
        <v>10</v>
      </c>
      <c r="M113" s="131" t="e">
        <f>IF($A$110='Gareth-SESSION'!$A$169,INDEX('Gareth-SESSION'!$K$169:$T$176, MATCH("*Lat Pulldown*",'Gareth-SESSION'!$B$169:$B$176,0), MATCH("*3rd*",'Gareth-SESSION'!$K$7:$T$7,0)),"")</f>
        <v>#N/A</v>
      </c>
      <c r="N113" s="44" t="e">
        <f>INDEX('Gareth-SESSION'!$L$169:$U$176, MATCH("*Lat Pulldown*",'Gareth-SESSION'!$B$169:$B$176,0), MATCH("*3rd*",'Gareth-SESSION'!$K$7:$T$7,0))</f>
        <v>#N/A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>
        <f>IF($A$110='Gareth-SESSION'!$A$169,INDEX('Gareth-SESSION'!$K$169:$T$176, MATCH("*Squat*",'Gareth-SESSION'!$B$169:$B$176,0), MATCH("*4th*",'Gareth-SESSION'!$K$7:$T$7,0)),"")</f>
        <v>115</v>
      </c>
      <c r="D114" s="132">
        <f>INDEX('Gareth-SESSION'!L$169:U$176, MATCH("*Squat*",'Gareth-SESSION'!$B$169:$B$176,0), MATCH("*4th*",'Gareth-SESSION'!K$7:T$7,0))</f>
        <v>4</v>
      </c>
      <c r="E114" s="131" t="e">
        <f>IF($A$110='Gareth-SESSION'!$A$169,INDEX('Gareth-SESSION'!$K$169:$T$176, MATCH("*Deadlift*",'Gareth-SESSION'!$B$169:$B$176,0), MATCH("*4th*",'Gareth-SESSION'!$K$7:$T$7,0)),"")</f>
        <v>#N/A</v>
      </c>
      <c r="F114" s="131" t="e">
        <f>INDEX('Gareth-SESSION'!$L$169:$U$176, MATCH("*Deadlift*",'Gareth-SESSION'!$B$169:$B$176,0), MATCH("*4th*",'Gareth-SESSION'!$K$7:$T$7,0))</f>
        <v>#N/A</v>
      </c>
      <c r="G114" s="131" t="e">
        <f>IF($A$110='Gareth-SESSION'!$A$169,INDEX('Gareth-SESSION'!$K$169:$T$176, MATCH("*Bench Press*",'Gareth-SESSION'!$B$169:$B$176,0), MATCH("*4th*",'Gareth-SESSION'!$K$7:$T$7,0)),"")</f>
        <v>#N/A</v>
      </c>
      <c r="H114" s="131" t="e">
        <f>INDEX('Gareth-SESSION'!$L$169:$U$176, MATCH("*Bench Press*",'Gareth-SESSION'!$B$169:$B$176,0), MATCH("*4th*",'Gareth-SESSION'!$K$7:$T$7,0))</f>
        <v>#N/A</v>
      </c>
      <c r="I114" s="132" t="e">
        <f>IF($A$110='Gareth-SESSION'!$A$169,INDEX('Gareth-SESSION'!$K$169:$T$176, MATCH("*Military*",'Gareth-SESSION'!$B$169:$B$176,0), MATCH("*4th*",'Gareth-SESSION'!$K$7:$T$7,0)),"")</f>
        <v>#N/A</v>
      </c>
      <c r="J114" s="44" t="e">
        <f>INDEX('Gareth-SESSION'!$L$169:$U$176, MATCH("*Military*",'Gareth-SESSION'!$B$169:$B$176,0), MATCH("*4th*",'Gareth-SESSION'!$K$7:$T$7,0))</f>
        <v>#N/A</v>
      </c>
      <c r="K114" s="131">
        <f>IF($A$110='Gareth-SESSION'!$A$169,INDEX('Gareth-SESSION'!$K$169:$T$176, MATCH("*Clean *",'Gareth-SESSION'!$B$169:$B$176,0), MATCH("*4th*",'Gareth-SESSION'!$K$7:$T$7,0)),"")</f>
        <v>0</v>
      </c>
      <c r="L114" s="44">
        <f>INDEX('Gareth-SESSION'!$L$169:$U$176, MATCH("*Clean *",'Gareth-SESSION'!$B$169:$B$176,0), MATCH("*4th*",'Gareth-SESSION'!$K$7:$T$7,0))</f>
        <v>0</v>
      </c>
      <c r="M114" s="131" t="e">
        <f>IF($A$110='Gareth-SESSION'!$A$169,INDEX('Gareth-SESSION'!$K$169:$T$176, MATCH("*Lat Pulldown*",'Gareth-SESSION'!$B$169:$B$176,0), MATCH("*4th*",'Gareth-SESSION'!$K$7:$T$7,0)),"")</f>
        <v>#N/A</v>
      </c>
      <c r="N114" s="44" t="e">
        <f>INDEX('Gareth-SESSION'!$L$169:$U$176, MATCH("*Lat Pulldown*",'Gareth-SESSION'!$B$169:$B$176,0), MATCH("*4th*",'Gareth-SESSION'!$K$7:$T$7,0))</f>
        <v>#N/A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>
        <f>IF($A$110='Gareth-SESSION'!$A$169,INDEX('Gareth-SESSION'!$K$169:$T$176, MATCH("*Squat*",'Gareth-SESSION'!$B$169:$B$176,0), MATCH("*5th*",'Gareth-SESSION'!$K$7:$T$7,0)),"")</f>
        <v>115</v>
      </c>
      <c r="D115" s="132">
        <f>INDEX('Gareth-SESSION'!L$169:U$176, MATCH("*Squat*",'Gareth-SESSION'!$B$169:$B$176,0), MATCH("*5th*",'Gareth-SESSION'!K$7:T$7,0))</f>
        <v>4</v>
      </c>
      <c r="E115" s="131" t="e">
        <f>IF($A$110='Gareth-SESSION'!$A$169,INDEX('Gareth-SESSION'!$K$169:$T$176, MATCH("*Deadlift*",'Gareth-SESSION'!$B$169:$B$176,0), MATCH("*5th*",'Gareth-SESSION'!$K$7:$T$7,0)),"")</f>
        <v>#N/A</v>
      </c>
      <c r="F115" s="131" t="e">
        <f>INDEX('Gareth-SESSION'!$L$169:$U$176, MATCH("*Deadlift*",'Gareth-SESSION'!$B$169:$B$176,0), MATCH("*5th*",'Gareth-SESSION'!$K$7:$T$7,0))</f>
        <v>#N/A</v>
      </c>
      <c r="G115" s="131" t="e">
        <f>IF($A$110='Gareth-SESSION'!$A$169,INDEX('Gareth-SESSION'!$K$169:$T$176, MATCH("*Bench Press*",'Gareth-SESSION'!$B$169:$B$176,0), MATCH("*5th*",'Gareth-SESSION'!$K$7:$T$7,0)),"")</f>
        <v>#N/A</v>
      </c>
      <c r="H115" s="131" t="e">
        <f>INDEX('Gareth-SESSION'!$L$169:$U$176, MATCH("*Bench Press*",'Gareth-SESSION'!$B$169:$B$176,0), MATCH("*5th*",'Gareth-SESSION'!$K$7:$T$7,0))</f>
        <v>#N/A</v>
      </c>
      <c r="I115" s="132" t="e">
        <f>IF($A$110='Gareth-SESSION'!$A$169,INDEX('Gareth-SESSION'!$K$169:$T$176, MATCH("*Military*",'Gareth-SESSION'!$B$169:$B$176,0), MATCH("*5th*",'Gareth-SESSION'!$K$7:$T$7,0)),"")</f>
        <v>#N/A</v>
      </c>
      <c r="J115" s="44" t="e">
        <f>INDEX('Gareth-SESSION'!$L$169:$U$176, MATCH("*Military*",'Gareth-SESSION'!$B$169:$B$176,0), MATCH("*5th*",'Gareth-SESSION'!$K$7:$T$7,0))</f>
        <v>#N/A</v>
      </c>
      <c r="K115" s="131">
        <f>IF($A$110='Gareth-SESSION'!$A$169,INDEX('Gareth-SESSION'!$K$169:$T$176, MATCH("*Clean *",'Gareth-SESSION'!$B$169:$B$176,0), MATCH("*5th*",'Gareth-SESSION'!$K$7:$T$7,0)),"")</f>
        <v>0</v>
      </c>
      <c r="L115" s="44">
        <f>INDEX('Gareth-SESSION'!$L$169:$U$176, MATCH("*Clean *",'Gareth-SESSION'!$B$169:$B$176,0), MATCH("*5th*",'Gareth-SESSION'!$K$7:$T$7,0))</f>
        <v>0</v>
      </c>
      <c r="M115" s="131" t="e">
        <f>IF($A$110='Gareth-SESSION'!$A$169,INDEX('Gareth-SESSION'!$K$169:$T$176, MATCH("*Lat Pulldown*",'Gareth-SESSION'!$B$169:$B$176,0), MATCH("*5th*",'Gareth-SESSION'!$K$7:$T$7,0)),"")</f>
        <v>#N/A</v>
      </c>
      <c r="N115" s="44" t="e">
        <f>INDEX('Gareth-SESSION'!$L$169:$U$176, MATCH("*Lat Pulldown*",'Gareth-SESSION'!$B$169:$B$176,0), MATCH("*5th*",'Gareth-SESSION'!$K$7:$T$7,0))</f>
        <v>#N/A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'Gareth-SESSION'!A178</f>
        <v>42151</v>
      </c>
      <c r="B116" s="116" t="s">
        <v>84</v>
      </c>
      <c r="C116" s="117">
        <f>MAX(C117:C121)</f>
        <v>60</v>
      </c>
      <c r="D116" s="116">
        <f t="array" ref="D116">MAX(IF(C117:C121=C116,D117:D121))</f>
        <v>20</v>
      </c>
      <c r="E116" s="116" t="e">
        <f>MAX(E117:E121)</f>
        <v>#N/A</v>
      </c>
      <c r="F116" s="116" t="e">
        <f t="array" ref="F116">MAX(IF(E117:E121=E116,F117:F121))</f>
        <v>#N/A</v>
      </c>
      <c r="G116" s="116">
        <f>MAX(G117:G121)</f>
        <v>85</v>
      </c>
      <c r="H116" s="116">
        <f t="array" ref="H116">MAX(IF(G117:G121=G116,H117:H121))</f>
        <v>5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 t="e">
        <f>MAX(M117:M121)</f>
        <v>#N/A</v>
      </c>
      <c r="N116" s="117" t="e">
        <f t="array" ref="N116">MAX(IF(M117:M121=M116,N117:N121))</f>
        <v>#N/A</v>
      </c>
      <c r="O116" s="152" t="e">
        <f>IF($A$116='Gareth-SESSION'!$A$178,INDEX('Gareth-SESSION'!$K$178:$T$185, MATCH("*1k Row*",'Gareth-SESSION'!$B$178:$B$185,0), MATCH("*1st*",'Gareth-SESSION'!$K$7:$T$7,0)),"")</f>
        <v>#N/A</v>
      </c>
      <c r="P116" s="152" t="e">
        <f>IF($A$116='Gareth-SESSION'!$A$178,INDEX('Gareth-SESSION'!$K$178:$T$185, MATCH("*HIIT*",'Gareth-SESSION'!$B$178:$B$185,0), MATCH("*1st*",'Gareth-SESSION'!$K$7:$T$7,0)),"")</f>
        <v>#N/A</v>
      </c>
      <c r="Q116" s="119" t="e">
        <f>INDEX('Gareth-SESSION'!$L$178:$U$185, MATCH("*HIIT*",'Gareth-SESSION'!$B$178:$B$185,0), MATCH("*1st*",'Gareth-SESSION'!$K$7:$T$7,0))</f>
        <v>#N/A</v>
      </c>
      <c r="R116" s="119">
        <f>'Gareth-SESSION'!U178</f>
        <v>0</v>
      </c>
      <c r="S116" s="116"/>
      <c r="T116" s="116"/>
      <c r="U116" s="120">
        <f>'Gareth-SESSION'!A188</f>
        <v>83</v>
      </c>
      <c r="V116" s="120">
        <f>'Gareth-SESSION'!A189</f>
        <v>24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>
        <f>IF($A$116='Gareth-SESSION'!$A$178,INDEX('Gareth-SESSION'!$K$178:$T$185, MATCH("*Squat*",'Gareth-SESSION'!$B$178:$B$185,0), MATCH("*1st*",'Gareth-SESSION'!$K$7:$T$7,0)),"")</f>
        <v>20</v>
      </c>
      <c r="D117" s="132">
        <f>INDEX('Gareth-SESSION'!L$178:U$185, MATCH("*Squat*",'Gareth-SESSION'!$B$178:$B$185,0), MATCH("*1st*",'Gareth-SESSION'!K$7:T$7,0))</f>
        <v>15</v>
      </c>
      <c r="E117" s="131" t="e">
        <f>IF($A$116='Gareth-SESSION'!$A$178,INDEX('Gareth-SESSION'!$K$178:$T$185, MATCH("*Deadlift*",'Gareth-SESSION'!$B$178:$B$185,0), MATCH("*1st*",'Gareth-SESSION'!$K$7:$T$7,0)),"")</f>
        <v>#N/A</v>
      </c>
      <c r="F117" s="131" t="e">
        <f>INDEX('Gareth-SESSION'!$L$178:$U$185, MATCH("*Deadlift*",'Gareth-SESSION'!$B$178:$B$185,0), MATCH("*1st*",'Gareth-SESSION'!$K$7:$T$7,0))</f>
        <v>#N/A</v>
      </c>
      <c r="G117" s="131">
        <f>IF($A$116='Gareth-SESSION'!$A$178,INDEX('Gareth-SESSION'!$K$178:$T$185, MATCH("*Bench Press*",'Gareth-SESSION'!$B$178:$B$185,0), MATCH("*1st*",'Gareth-SESSION'!$K$7:$T$7,0)),"")</f>
        <v>85</v>
      </c>
      <c r="H117" s="131">
        <f>INDEX('Gareth-SESSION'!$L$178:$U$185, MATCH("*Bench Press*",'Gareth-SESSION'!$B$178:$B$185,0), MATCH("*1st*",'Gareth-SESSION'!$K$7:$T$7,0))</f>
        <v>5</v>
      </c>
      <c r="I117" s="132" t="e">
        <f>IF($A$116='Gareth-SESSION'!$A$178,INDEX('Gareth-SESSION'!$K$178:$T$185, MATCH("*Military*",'Gareth-SESSION'!$B$178:$B$185,0), MATCH("*1st*",'Gareth-SESSION'!$K$7:$T$7,0)),"")</f>
        <v>#N/A</v>
      </c>
      <c r="J117" s="48" t="e">
        <f>INDEX('Gareth-SESSION'!$L$178:$U$185, MATCH("*Military*",'Gareth-SESSION'!$B$178:$B$185,0), MATCH("*1st*",'Gareth-SESSION'!$K$7:$T$7,0))</f>
        <v>#N/A</v>
      </c>
      <c r="K117" s="131" t="e">
        <f>IF($A$116='Gareth-SESSION'!$A$178,INDEX('Gareth-SESSION'!$K$178:$T$185, MATCH("*Clean *",'Gareth-SESSION'!$B$178:$B$185,0), MATCH("*1st*",'Gareth-SESSION'!$K$7:$T$7,0)),"")</f>
        <v>#N/A</v>
      </c>
      <c r="L117" s="48" t="e">
        <f>INDEX('Gareth-SESSION'!$L$178:$U$185, MATCH("*Clean *",'Gareth-SESSION'!$B$178:$B$185,0), MATCH("*1st*",'Gareth-SESSION'!$K$7:$T$7,0))</f>
        <v>#N/A</v>
      </c>
      <c r="M117" s="131" t="e">
        <f>IF($A$116='Gareth-SESSION'!$A$178,INDEX('Gareth-SESSION'!$K$178:$T$185, MATCH("*Lat Pulldown*",'Gareth-SESSION'!$B$178:$B$185,0), MATCH("*1st*",'Gareth-SESSION'!$K$7:$T$7,0)),"")</f>
        <v>#N/A</v>
      </c>
      <c r="N117" s="48" t="e">
        <f>INDEX('Gareth-SESSION'!$L$178:$U$185, MATCH("*Lat Pulldown*",'Gareth-SESSION'!$B$178:$B$185,0), MATCH("*1st*",'Gareth-SESSION'!$K$7:$T$7,0))</f>
        <v>#N/A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>
        <f>IF($A$116='Gareth-SESSION'!$A$178,INDEX('Gareth-SESSION'!$K$178:$T$185, MATCH("*Squat*",'Gareth-SESSION'!$B$178:$B$185,0), MATCH("*2nd*",'Gareth-SESSION'!$K$7:$T$7,0)),"")</f>
        <v>60</v>
      </c>
      <c r="D118" s="132">
        <f>INDEX('Gareth-SESSION'!L$178:U$185, MATCH("*Squat*",'Gareth-SESSION'!$B$178:$B$185,0), MATCH("*2nd*",'Gareth-SESSION'!K$7:T$7,0))</f>
        <v>20</v>
      </c>
      <c r="E118" s="131" t="e">
        <f>IF($A$116='Gareth-SESSION'!$A$178,INDEX('Gareth-SESSION'!$K$178:$T$185, MATCH("*Deadlift*",'Gareth-SESSION'!$B$178:$B$185,0), MATCH("*2ND*",'Gareth-SESSION'!$K$7:$T$7,0)),"")</f>
        <v>#N/A</v>
      </c>
      <c r="F118" s="131" t="e">
        <f>INDEX('Gareth-SESSION'!$L$178:$U$185, MATCH("*Deadlift*",'Gareth-SESSION'!$B$178:$B$185,0), MATCH("*2nd*",'Gareth-SESSION'!$K$7:$T$7,0))</f>
        <v>#N/A</v>
      </c>
      <c r="G118" s="131">
        <f>IF($A$116='Gareth-SESSION'!$A$178,INDEX('Gareth-SESSION'!$K$178:$T$185, MATCH("*Bench Press*",'Gareth-SESSION'!$B$178:$B$185,0), MATCH("*2ND*",'Gareth-SESSION'!$K$7:$T$7,0)),"")</f>
        <v>85</v>
      </c>
      <c r="H118" s="131">
        <f>INDEX('Gareth-SESSION'!$L$178:$U$185, MATCH("*Bench Press*",'Gareth-SESSION'!$B$178:$B$185,0), MATCH("*2nd*",'Gareth-SESSION'!$K$7:$T$7,0))</f>
        <v>5</v>
      </c>
      <c r="I118" s="132" t="e">
        <f>IF($A$116='Gareth-SESSION'!$A$178,INDEX('Gareth-SESSION'!$K$178:$T$185, MATCH("*Military*",'Gareth-SESSION'!$B$178:$B$185,0), MATCH("*2ND*",'Gareth-SESSION'!$K$7:$T$7,0)),"")</f>
        <v>#N/A</v>
      </c>
      <c r="J118" s="44" t="e">
        <f>INDEX('Gareth-SESSION'!$L$178:$U$185, MATCH("*Military*",'Gareth-SESSION'!$B$178:$B$185,0), MATCH("*2nd*",'Gareth-SESSION'!$K$7:$T$7,0))</f>
        <v>#N/A</v>
      </c>
      <c r="K118" s="131" t="e">
        <f>IF($A$116='Gareth-SESSION'!$A$178,INDEX('Gareth-SESSION'!$K$178:$T$185, MATCH("*Clean *",'Gareth-SESSION'!$B$178:$B$185,0), MATCH("*2ND*",'Gareth-SESSION'!$K$7:$T$7,0)),"")</f>
        <v>#N/A</v>
      </c>
      <c r="L118" s="44" t="e">
        <f>INDEX('Gareth-SESSION'!$L$178:$U$185, MATCH("*Clean *",'Gareth-SESSION'!$B$178:$B$185,0), MATCH("*2nd*",'Gareth-SESSION'!$K$7:$T$7,0))</f>
        <v>#N/A</v>
      </c>
      <c r="M118" s="131" t="e">
        <f>IF($A$116='Gareth-SESSION'!$A$178,INDEX('Gareth-SESSION'!$K$178:$T$185, MATCH("*Lat Pulldown*",'Gareth-SESSION'!$B$178:$B$185,0), MATCH("*2ND*",'Gareth-SESSION'!$K$7:$T$7,0)),"")</f>
        <v>#N/A</v>
      </c>
      <c r="N118" s="44" t="e">
        <f>INDEX('Gareth-SESSION'!$L$178:$U$185, MATCH("*Lat Pulldown*",'Gareth-SESSION'!$B$178:$B$185,0), MATCH("*2nd*",'Gareth-SESSION'!$K$7:$T$7,0))</f>
        <v>#N/A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>
        <f>IF($A$116='Gareth-SESSION'!$A$178,INDEX('Gareth-SESSION'!$K$178:$T$185, MATCH("*Squat*",'Gareth-SESSION'!$B$178:$B$185,0), MATCH("*3rd*",'Gareth-SESSION'!$K$7:$T$7,0)),"")</f>
        <v>60</v>
      </c>
      <c r="D119" s="132">
        <f>INDEX('Gareth-SESSION'!L$178:U$185, MATCH("*Squat*",'Gareth-SESSION'!$B$178:$B$185,0), MATCH("*3rd*",'Gareth-SESSION'!K$7:T$7,0))</f>
        <v>15</v>
      </c>
      <c r="E119" s="131" t="e">
        <f>IF($A$116='Gareth-SESSION'!$A$178,INDEX('Gareth-SESSION'!$K$178:$T$185, MATCH("*Deadlift*",'Gareth-SESSION'!$B$178:$B$185,0), MATCH("*3rd*",'Gareth-SESSION'!$K$7:$T$7,0)),"")</f>
        <v>#N/A</v>
      </c>
      <c r="F119" s="131" t="e">
        <f>INDEX('Gareth-SESSION'!$L$178:$U$185, MATCH("*Deadlift*",'Gareth-SESSION'!$B$178:$B$185,0), MATCH("*3rd*",'Gareth-SESSION'!$K$7:$T$7,0))</f>
        <v>#N/A</v>
      </c>
      <c r="G119" s="131">
        <f>IF($A$116='Gareth-SESSION'!$A$178,INDEX('Gareth-SESSION'!$K$178:$T$185, MATCH("*Bench Press*",'Gareth-SESSION'!$B$178:$B$185,0), MATCH("*3rd*",'Gareth-SESSION'!$K$7:$T$7,0)),"")</f>
        <v>85</v>
      </c>
      <c r="H119" s="131">
        <f>INDEX('Gareth-SESSION'!$L$178:$U$185, MATCH("*Bench Press*",'Gareth-SESSION'!$B$178:$B$185,0), MATCH("*3rd*",'Gareth-SESSION'!$K$7:$T$7,0))</f>
        <v>5</v>
      </c>
      <c r="I119" s="132" t="e">
        <f>IF($A$116='Gareth-SESSION'!$A$178,INDEX('Gareth-SESSION'!$K$178:$T$185, MATCH("*Military*",'Gareth-SESSION'!$B$178:$B$185,0), MATCH("*3rd*",'Gareth-SESSION'!$K$7:$T$7,0)),"")</f>
        <v>#N/A</v>
      </c>
      <c r="J119" s="44" t="e">
        <f>INDEX('Gareth-SESSION'!$L$178:$U$185, MATCH("*Military*",'Gareth-SESSION'!$B$178:$B$185,0), MATCH("*3rd*",'Gareth-SESSION'!$K$7:$T$7,0))</f>
        <v>#N/A</v>
      </c>
      <c r="K119" s="131" t="e">
        <f>IF($A$116='Gareth-SESSION'!$A$178,INDEX('Gareth-SESSION'!$K$178:$T$185, MATCH("*Clean *",'Gareth-SESSION'!$B$178:$B$185,0), MATCH("*3rd*",'Gareth-SESSION'!$K$7:$T$7,0)),"")</f>
        <v>#N/A</v>
      </c>
      <c r="L119" s="44" t="e">
        <f>INDEX('Gareth-SESSION'!$L$178:$U$185, MATCH("*Clean *",'Gareth-SESSION'!$B$178:$B$185,0), MATCH("*3rd*",'Gareth-SESSION'!$K$7:$T$7,0))</f>
        <v>#N/A</v>
      </c>
      <c r="M119" s="131" t="e">
        <f>IF($A$116='Gareth-SESSION'!$A$178,INDEX('Gareth-SESSION'!$K$178:$T$185, MATCH("*Lat Pulldown*",'Gareth-SESSION'!$B$178:$B$185,0), MATCH("*3rd*",'Gareth-SESSION'!$K$7:$T$7,0)),"")</f>
        <v>#N/A</v>
      </c>
      <c r="N119" s="44" t="e">
        <f>INDEX('Gareth-SESSION'!$L$178:$U$185, MATCH("*Lat Pulldown*",'Gareth-SESSION'!$B$178:$B$185,0), MATCH("*3rd*",'Gareth-SESSION'!$K$7:$T$7,0))</f>
        <v>#N/A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>
        <f>IF($A$116='Gareth-SESSION'!$A$178,INDEX('Gareth-SESSION'!$K$178:$T$185, MATCH("*Squat*",'Gareth-SESSION'!$B$178:$B$185,0), MATCH("*4th*",'Gareth-SESSION'!$K$7:$T$7,0)),"")</f>
        <v>0</v>
      </c>
      <c r="D120" s="132">
        <f>INDEX('Gareth-SESSION'!L$178:U$185, MATCH("*Squat*",'Gareth-SESSION'!$B$178:$B$185,0), MATCH("*4th*",'Gareth-SESSION'!K$7:T$7,0))</f>
        <v>0</v>
      </c>
      <c r="E120" s="131" t="e">
        <f>IF($A$116='Gareth-SESSION'!$A$178,INDEX('Gareth-SESSION'!$K$178:$T$185, MATCH("*Deadlift*",'Gareth-SESSION'!$B$178:$B$185,0), MATCH("*4th*",'Gareth-SESSION'!$K$7:$T$7,0)),"")</f>
        <v>#N/A</v>
      </c>
      <c r="F120" s="131" t="e">
        <f>INDEX('Gareth-SESSION'!$L$178:$U$185, MATCH("*Deadlift*",'Gareth-SESSION'!$B$178:$B$185,0), MATCH("*4th*",'Gareth-SESSION'!$K$7:$T$7,0))</f>
        <v>#N/A</v>
      </c>
      <c r="G120" s="131">
        <f>IF($A$116='Gareth-SESSION'!$A$178,INDEX('Gareth-SESSION'!$K$178:$T$185, MATCH("*Bench Press*",'Gareth-SESSION'!$B$178:$B$185,0), MATCH("*4th*",'Gareth-SESSION'!$K$7:$T$7,0)),"")</f>
        <v>85</v>
      </c>
      <c r="H120" s="131">
        <f>INDEX('Gareth-SESSION'!$L$178:$U$185, MATCH("*Bench Press*",'Gareth-SESSION'!$B$178:$B$185,0), MATCH("*4th*",'Gareth-SESSION'!$K$7:$T$7,0))</f>
        <v>3</v>
      </c>
      <c r="I120" s="132" t="e">
        <f>IF($A$116='Gareth-SESSION'!$A$178,INDEX('Gareth-SESSION'!$K$178:$T$185, MATCH("*Military*",'Gareth-SESSION'!$B$178:$B$185,0), MATCH("*4th*",'Gareth-SESSION'!$K$7:$T$7,0)),"")</f>
        <v>#N/A</v>
      </c>
      <c r="J120" s="44" t="e">
        <f>INDEX('Gareth-SESSION'!$L$178:$U$185, MATCH("*Military*",'Gareth-SESSION'!$B$178:$B$185,0), MATCH("*4th*",'Gareth-SESSION'!$K$7:$T$7,0))</f>
        <v>#N/A</v>
      </c>
      <c r="K120" s="131" t="e">
        <f>IF($A$116='Gareth-SESSION'!$A$178,INDEX('Gareth-SESSION'!$K$178:$T$185, MATCH("*Clean *",'Gareth-SESSION'!$B$178:$B$185,0), MATCH("*4th*",'Gareth-SESSION'!$K$7:$T$7,0)),"")</f>
        <v>#N/A</v>
      </c>
      <c r="L120" s="44" t="e">
        <f>INDEX('Gareth-SESSION'!$L$178:$U$185, MATCH("*Clean *",'Gareth-SESSION'!$B$178:$B$185,0), MATCH("*4th*",'Gareth-SESSION'!$K$7:$T$7,0))</f>
        <v>#N/A</v>
      </c>
      <c r="M120" s="131" t="e">
        <f>IF($A$116='Gareth-SESSION'!$A$178,INDEX('Gareth-SESSION'!$K$178:$T$185, MATCH("*Lat Pulldown*",'Gareth-SESSION'!$B$178:$B$185,0), MATCH("*4th*",'Gareth-SESSION'!$K$7:$T$7,0)),"")</f>
        <v>#N/A</v>
      </c>
      <c r="N120" s="44" t="e">
        <f>INDEX('Gareth-SESSION'!$L$178:$U$185, MATCH("*Lat Pulldown*",'Gareth-SESSION'!$B$178:$B$185,0), MATCH("*4th*",'Gareth-SESSION'!$K$7:$T$7,0))</f>
        <v>#N/A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>
        <f>IF($A$116='Gareth-SESSION'!$A$178,INDEX('Gareth-SESSION'!$K$178:$T$185, MATCH("*Squat*",'Gareth-SESSION'!$B$178:$B$185,0), MATCH("*5th*",'Gareth-SESSION'!$K$7:$T$7,0)),"")</f>
        <v>0</v>
      </c>
      <c r="D121" s="132">
        <f>INDEX('Gareth-SESSION'!L$178:U$185, MATCH("*Squat*",'Gareth-SESSION'!$B$178:$B$185,0), MATCH("*5th*",'Gareth-SESSION'!K$7:T$7,0))</f>
        <v>0</v>
      </c>
      <c r="E121" s="131" t="e">
        <f>IF($A$116='Gareth-SESSION'!$A$178,INDEX('Gareth-SESSION'!$K$178:$T$185, MATCH("*Deadlift*",'Gareth-SESSION'!$B$178:$B$185,0), MATCH("*5th*",'Gareth-SESSION'!$K$7:$T$7,0)),"")</f>
        <v>#N/A</v>
      </c>
      <c r="F121" s="131" t="e">
        <f>INDEX('Gareth-SESSION'!$L$178:$U$185, MATCH("*Deadlift*",'Gareth-SESSION'!$B$178:$B$185,0), MATCH("*5th*",'Gareth-SESSION'!$K$7:$T$7,0))</f>
        <v>#N/A</v>
      </c>
      <c r="G121" s="131">
        <f>IF($A$116='Gareth-SESSION'!$A$178,INDEX('Gareth-SESSION'!$K$178:$T$185, MATCH("*Bench Press*",'Gareth-SESSION'!$B$178:$B$185,0), MATCH("*5th*",'Gareth-SESSION'!$K$7:$T$7,0)),"")</f>
        <v>80</v>
      </c>
      <c r="H121" s="131">
        <f>INDEX('Gareth-SESSION'!$L$178:$U$185, MATCH("*Bench Press*",'Gareth-SESSION'!$B$178:$B$185,0), MATCH("*5th*",'Gareth-SESSION'!$K$7:$T$7,0))</f>
        <v>5</v>
      </c>
      <c r="I121" s="132" t="e">
        <f>IF($A$116='Gareth-SESSION'!$A$178,INDEX('Gareth-SESSION'!$K$178:$T$185, MATCH("*Military*",'Gareth-SESSION'!$B$178:$B$185,0), MATCH("*5th*",'Gareth-SESSION'!$K$7:$T$7,0)),"")</f>
        <v>#N/A</v>
      </c>
      <c r="J121" s="44" t="e">
        <f>INDEX('Gareth-SESSION'!$L$178:$U$185, MATCH("*Military*",'Gareth-SESSION'!$B$178:$B$185,0), MATCH("*5th*",'Gareth-SESSION'!$K$7:$T$7,0))</f>
        <v>#N/A</v>
      </c>
      <c r="K121" s="131" t="e">
        <f>IF($A$116='Gareth-SESSION'!$A$178,INDEX('Gareth-SESSION'!$K$178:$T$185, MATCH("*Clean *",'Gareth-SESSION'!$B$178:$B$185,0), MATCH("*5th*",'Gareth-SESSION'!$K$7:$T$7,0)),"")</f>
        <v>#N/A</v>
      </c>
      <c r="L121" s="44" t="e">
        <f>INDEX('Gareth-SESSION'!$L$178:$U$185, MATCH("*Clean *",'Gareth-SESSION'!$B$178:$B$185,0), MATCH("*5th*",'Gareth-SESSION'!$K$7:$T$7,0))</f>
        <v>#N/A</v>
      </c>
      <c r="M121" s="131" t="e">
        <f>IF($A$116='Gareth-SESSION'!$A$178,INDEX('Gareth-SESSION'!$K$178:$T$185, MATCH("*Lat Pulldown*",'Gareth-SESSION'!$B$178:$B$185,0), MATCH("*5th*",'Gareth-SESSION'!$K$7:$T$7,0)),"")</f>
        <v>#N/A</v>
      </c>
      <c r="N121" s="44" t="e">
        <f>INDEX('Gareth-SESSION'!$L$178:$U$185, MATCH("*Lat Pulldown*",'Gareth-SESSION'!$B$178:$B$185,0), MATCH("*5th*",'Gareth-SESSION'!$K$7:$T$7,0))</f>
        <v>#N/A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'Gareth-SESSION'!A187</f>
        <v>42158</v>
      </c>
      <c r="B122" s="116" t="s">
        <v>84</v>
      </c>
      <c r="C122" s="117">
        <f>MAX(C123:C127)</f>
        <v>65</v>
      </c>
      <c r="D122" s="116">
        <f t="array" ref="D122">MAX(IF(C123:C127=C122,D123:D127))</f>
        <v>15</v>
      </c>
      <c r="E122" s="116" t="e">
        <f>MAX(E123:E127)</f>
        <v>#N/A</v>
      </c>
      <c r="F122" s="116" t="e">
        <f t="array" ref="F122">MAX(IF(E123:E127=E122,F123:F127))</f>
        <v>#N/A</v>
      </c>
      <c r="G122" s="116">
        <f>MAX(G123:G127)</f>
        <v>87.5</v>
      </c>
      <c r="H122" s="116">
        <f t="array" ref="H122">MAX(IF(G123:G127=G122,H123:H127))</f>
        <v>5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 t="e">
        <f>MAX(M123:M127)</f>
        <v>#N/A</v>
      </c>
      <c r="N122" s="117" t="e">
        <f t="array" ref="N122">MAX(IF(M123:M127=M122,N123:N127))</f>
        <v>#N/A</v>
      </c>
      <c r="O122" s="152" t="e">
        <f>IF($A$122='Gareth-SESSION'!$A$187,INDEX('Gareth-SESSION'!$K$187:$T$194, MATCH("*1k Row*",'Gareth-SESSION'!$B$187:$B$194,0), MATCH("*1st*",'Gareth-SESSION'!$K$7:$T$7,0)),"")</f>
        <v>#N/A</v>
      </c>
      <c r="P122" s="152" t="e">
        <f>IF($A$122='Gareth-SESSION'!$A$187,INDEX('Gareth-SESSION'!$K$187:$T$194, MATCH("*HIIT*",'Gareth-SESSION'!$B$187:$B$194,0), MATCH("*1st*",'Gareth-SESSION'!$K$7:$T$7,0)),"")</f>
        <v>#N/A</v>
      </c>
      <c r="Q122" s="119" t="e">
        <f>INDEX('Gareth-SESSION'!$L$187:$U$194, MATCH("*HIIT*",'Gareth-SESSION'!$B$187:$B$194,0), MATCH("*1st*",'Gareth-SESSION'!$K$7:$T$7,0))</f>
        <v>#N/A</v>
      </c>
      <c r="R122" s="119">
        <f>'Gareth-SESSION'!U187</f>
        <v>0</v>
      </c>
      <c r="S122" s="116"/>
      <c r="T122" s="116"/>
      <c r="U122" s="120">
        <f>'Gareth-SESSION'!A197</f>
        <v>0</v>
      </c>
      <c r="V122" s="120">
        <f>'Gareth-SESSION'!A198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>
        <f>IF($A$122='Gareth-SESSION'!$A$187,INDEX('Gareth-SESSION'!$K$187:$T$194, MATCH("*Squat*",'Gareth-SESSION'!$B$187:$B$194,0), MATCH("*1st*",'Gareth-SESSION'!$K$7:$T$7,0)),"")</f>
        <v>65</v>
      </c>
      <c r="D123" s="132">
        <f>INDEX('Gareth-SESSION'!L$187:U$194, MATCH("*Squat*",'Gareth-SESSION'!$B$187:$B$194,0), MATCH("*1st*",'Gareth-SESSION'!K$7:T$7,0))</f>
        <v>15</v>
      </c>
      <c r="E123" s="131" t="e">
        <f>IF($A$122='Gareth-SESSION'!$A$187,INDEX('Gareth-SESSION'!$K$187:$T$194, MATCH("*Deadlift*",'Gareth-SESSION'!$B$187:$B$194,0), MATCH("*1st*",'Gareth-SESSION'!$K$7:$T$7,0)),"")</f>
        <v>#N/A</v>
      </c>
      <c r="F123" s="131" t="e">
        <f>INDEX('Gareth-SESSION'!$L$187:$U$194, MATCH("*Deadlift*",'Gareth-SESSION'!$B$187:$B$194,0), MATCH("*1st*",'Gareth-SESSION'!$K$7:$T$7,0))</f>
        <v>#N/A</v>
      </c>
      <c r="G123" s="131">
        <f>IF($A$122='Gareth-SESSION'!$A$187,INDEX('Gareth-SESSION'!$K$187:$T$194, MATCH("*Bench Press*",'Gareth-SESSION'!$B$187:$B$194,0), MATCH("*1st*",'Gareth-SESSION'!$K$7:$T$7,0)),"")</f>
        <v>87.5</v>
      </c>
      <c r="H123" s="131">
        <f>INDEX('Gareth-SESSION'!$L$187:$U$194, MATCH("*Bench Press*",'Gareth-SESSION'!$B$187:$B$194,0), MATCH("*1st*",'Gareth-SESSION'!$K$7:$T$7,0))</f>
        <v>5</v>
      </c>
      <c r="I123" s="132" t="e">
        <f>IF($A$122='Gareth-SESSION'!$A$187,INDEX('Gareth-SESSION'!$K$187:$T$194, MATCH("*Military*",'Gareth-SESSION'!$B$187:$B$194,0), MATCH("*1st*",'Gareth-SESSION'!$K$7:$T$7,0)),"")</f>
        <v>#N/A</v>
      </c>
      <c r="J123" s="48" t="e">
        <f>INDEX('Gareth-SESSION'!$L$187:$U$194, MATCH("*Military*",'Gareth-SESSION'!$B$187:$B$194,0), MATCH("*1st*",'Gareth-SESSION'!$K$7:$T$7,0))</f>
        <v>#N/A</v>
      </c>
      <c r="K123" s="131" t="e">
        <f>IF($A$122='Gareth-SESSION'!$A$187,INDEX('Gareth-SESSION'!$K$187:$T$194, MATCH("*Clean *",'Gareth-SESSION'!$B$187:$B$194,0), MATCH("*1st*",'Gareth-SESSION'!$K$7:$T$7,0)),"")</f>
        <v>#N/A</v>
      </c>
      <c r="L123" s="48" t="e">
        <f>INDEX('Gareth-SESSION'!$L$187:$U$194, MATCH("*Clean *",'Gareth-SESSION'!$B$187:$B$194,0), MATCH("*1st*",'Gareth-SESSION'!$K$7:$T$7,0))</f>
        <v>#N/A</v>
      </c>
      <c r="M123" s="131" t="e">
        <f>IF($A$122='Gareth-SESSION'!$A$187,INDEX('Gareth-SESSION'!$K$187:$T$194, MATCH("*Lat Pulldown*",'Gareth-SESSION'!$B$187:$B$194,0), MATCH("*1st*",'Gareth-SESSION'!$K$7:$T$7,0)),"")</f>
        <v>#N/A</v>
      </c>
      <c r="N123" s="48" t="e">
        <f>INDEX('Gareth-SESSION'!$L$187:$U$194, MATCH("*Lat Pulldown*",'Gareth-SESSION'!$B$187:$B$194,0), MATCH("*1st*",'Gareth-SESSION'!$K$7:$T$7,0))</f>
        <v>#N/A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>
        <f>IF($A$122='Gareth-SESSION'!$A$187,INDEX('Gareth-SESSION'!$K$187:$T$194, MATCH("*Squat*",'Gareth-SESSION'!$B$187:$B$194,0), MATCH("*2nd*",'Gareth-SESSION'!$K$7:$T$7,0)),"")</f>
        <v>65</v>
      </c>
      <c r="D124" s="132">
        <f>INDEX('Gareth-SESSION'!L$187:U$194, MATCH("*Squat*",'Gareth-SESSION'!$B$187:$B$194,0), MATCH("*2nd*",'Gareth-SESSION'!K$7:T$7,0))</f>
        <v>15</v>
      </c>
      <c r="E124" s="131" t="e">
        <f>IF($A$122='Gareth-SESSION'!$A$187,INDEX('Gareth-SESSION'!$K$187:$T$194, MATCH("*Deadlift*",'Gareth-SESSION'!$B$187:$B$194,0), MATCH("*2ND*",'Gareth-SESSION'!$K$7:$T$7,0)),"")</f>
        <v>#N/A</v>
      </c>
      <c r="F124" s="131" t="e">
        <f>INDEX('Gareth-SESSION'!$L$187:$U$194, MATCH("*Deadlift*",'Gareth-SESSION'!$B$187:$B$194,0), MATCH("*2nd*",'Gareth-SESSION'!$K$7:$T$7,0))</f>
        <v>#N/A</v>
      </c>
      <c r="G124" s="131">
        <f>IF($A$122='Gareth-SESSION'!$A$187,INDEX('Gareth-SESSION'!$K$187:$T$194, MATCH("*Bench Press*",'Gareth-SESSION'!$B$187:$B$194,0), MATCH("*2ND*",'Gareth-SESSION'!$K$7:$T$7,0)),"")</f>
        <v>87.5</v>
      </c>
      <c r="H124" s="131">
        <f>INDEX('Gareth-SESSION'!$L$187:$U$194, MATCH("*Bench Press*",'Gareth-SESSION'!$B$187:$B$194,0), MATCH("*2nd*",'Gareth-SESSION'!$K$7:$T$7,0))</f>
        <v>5</v>
      </c>
      <c r="I124" s="132" t="e">
        <f>IF($A$122='Gareth-SESSION'!$A$187,INDEX('Gareth-SESSION'!$K$187:$T$194, MATCH("*Military*",'Gareth-SESSION'!$B$187:$B$194,0), MATCH("*2ND*",'Gareth-SESSION'!$K$7:$T$7,0)),"")</f>
        <v>#N/A</v>
      </c>
      <c r="J124" s="44" t="e">
        <f>INDEX('Gareth-SESSION'!$L$187:$U$194, MATCH("*Military*",'Gareth-SESSION'!$B$187:$B$194,0), MATCH("*2nd*",'Gareth-SESSION'!$K$7:$T$7,0))</f>
        <v>#N/A</v>
      </c>
      <c r="K124" s="131" t="e">
        <f>IF($A$122='Gareth-SESSION'!$A$187,INDEX('Gareth-SESSION'!$K$187:$T$194, MATCH("*Clean *",'Gareth-SESSION'!$B$187:$B$194,0), MATCH("*2ND*",'Gareth-SESSION'!$K$7:$T$7,0)),"")</f>
        <v>#N/A</v>
      </c>
      <c r="L124" s="44" t="e">
        <f>INDEX('Gareth-SESSION'!$L$187:$U$194, MATCH("*Clean *",'Gareth-SESSION'!$B$187:$B$194,0), MATCH("*2nd*",'Gareth-SESSION'!$K$7:$T$7,0))</f>
        <v>#N/A</v>
      </c>
      <c r="M124" s="131" t="e">
        <f>IF($A$122='Gareth-SESSION'!$A$187,INDEX('Gareth-SESSION'!$K$187:$T$194, MATCH("*Lat Pulldown*",'Gareth-SESSION'!$B$187:$B$194,0), MATCH("*2ND*",'Gareth-SESSION'!$K$7:$T$7,0)),"")</f>
        <v>#N/A</v>
      </c>
      <c r="N124" s="44" t="e">
        <f>INDEX('Gareth-SESSION'!$L$187:$U$194, MATCH("*Lat Pulldown*",'Gareth-SESSION'!$B$187:$B$194,0), MATCH("*2nd*",'Gareth-SESSION'!$K$7:$T$7,0))</f>
        <v>#N/A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>
        <f>IF($A$122='Gareth-SESSION'!$A$187,INDEX('Gareth-SESSION'!$K$187:$T$194, MATCH("*Squat*",'Gareth-SESSION'!$B$187:$B$194,0), MATCH("*3rd*",'Gareth-SESSION'!$K$7:$T$7,0)),"")</f>
        <v>0</v>
      </c>
      <c r="D125" s="132">
        <f>INDEX('Gareth-SESSION'!L$187:U$194, MATCH("*Squat*",'Gareth-SESSION'!$B$187:$B$194,0), MATCH("*3rd*",'Gareth-SESSION'!K$7:T$7,0))</f>
        <v>0</v>
      </c>
      <c r="E125" s="131" t="e">
        <f>IF($A$122='Gareth-SESSION'!$A$187,INDEX('Gareth-SESSION'!$K$187:$T$194, MATCH("*Deadlift*",'Gareth-SESSION'!$B$187:$B$194,0), MATCH("*3rd*",'Gareth-SESSION'!$K$7:$T$7,0)),"")</f>
        <v>#N/A</v>
      </c>
      <c r="F125" s="131" t="e">
        <f>INDEX('Gareth-SESSION'!$L$187:$U$194, MATCH("*Deadlift*",'Gareth-SESSION'!$B$187:$B$194,0), MATCH("*3rd*",'Gareth-SESSION'!$K$7:$T$7,0))</f>
        <v>#N/A</v>
      </c>
      <c r="G125" s="131">
        <f>IF($A$122='Gareth-SESSION'!$A$187,INDEX('Gareth-SESSION'!$K$187:$T$194, MATCH("*Bench Press*",'Gareth-SESSION'!$B$187:$B$194,0), MATCH("*3rd*",'Gareth-SESSION'!$K$7:$T$7,0)),"")</f>
        <v>87.5</v>
      </c>
      <c r="H125" s="131">
        <f>INDEX('Gareth-SESSION'!$L$187:$U$194, MATCH("*Bench Press*",'Gareth-SESSION'!$B$187:$B$194,0), MATCH("*3rd*",'Gareth-SESSION'!$K$7:$T$7,0))</f>
        <v>5</v>
      </c>
      <c r="I125" s="132" t="e">
        <f>IF($A$122='Gareth-SESSION'!$A$187,INDEX('Gareth-SESSION'!$K$187:$T$194, MATCH("*Military*",'Gareth-SESSION'!$B$187:$B$194,0), MATCH("*3rd*",'Gareth-SESSION'!$K$7:$T$7,0)),"")</f>
        <v>#N/A</v>
      </c>
      <c r="J125" s="44" t="e">
        <f>INDEX('Gareth-SESSION'!$L$187:$U$194, MATCH("*Military*",'Gareth-SESSION'!$B$187:$B$194,0), MATCH("*3rd*",'Gareth-SESSION'!$K$7:$T$7,0))</f>
        <v>#N/A</v>
      </c>
      <c r="K125" s="131" t="e">
        <f>IF($A$122='Gareth-SESSION'!$A$187,INDEX('Gareth-SESSION'!$K$187:$T$194, MATCH("*Clean *",'Gareth-SESSION'!$B$187:$B$194,0), MATCH("*3rd*",'Gareth-SESSION'!$K$7:$T$7,0)),"")</f>
        <v>#N/A</v>
      </c>
      <c r="L125" s="44" t="e">
        <f>INDEX('Gareth-SESSION'!$L$187:$U$194, MATCH("*Clean *",'Gareth-SESSION'!$B$187:$B$194,0), MATCH("*3rd*",'Gareth-SESSION'!$K$7:$T$7,0))</f>
        <v>#N/A</v>
      </c>
      <c r="M125" s="131" t="e">
        <f>IF($A$122='Gareth-SESSION'!$A$187,INDEX('Gareth-SESSION'!$K$187:$T$194, MATCH("*Lat Pulldown*",'Gareth-SESSION'!$B$187:$B$194,0), MATCH("*3rd*",'Gareth-SESSION'!$K$7:$T$7,0)),"")</f>
        <v>#N/A</v>
      </c>
      <c r="N125" s="44" t="e">
        <f>INDEX('Gareth-SESSION'!$L$187:$U$194, MATCH("*Lat Pulldown*",'Gareth-SESSION'!$B$187:$B$194,0), MATCH("*3rd*",'Gareth-SESSION'!$K$7:$T$7,0))</f>
        <v>#N/A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>
        <f>IF($A$122='Gareth-SESSION'!$A$187,INDEX('Gareth-SESSION'!$K$187:$T$194, MATCH("*Squat*",'Gareth-SESSION'!$B$187:$B$194,0), MATCH("*4th*",'Gareth-SESSION'!$K$7:$T$7,0)),"")</f>
        <v>0</v>
      </c>
      <c r="D126" s="132">
        <f>INDEX('Gareth-SESSION'!L$187:U$194, MATCH("*Squat*",'Gareth-SESSION'!$B$187:$B$194,0), MATCH("*4th*",'Gareth-SESSION'!K$7:T$7,0))</f>
        <v>0</v>
      </c>
      <c r="E126" s="131" t="e">
        <f>IF($A$122='Gareth-SESSION'!$A$187,INDEX('Gareth-SESSION'!$K$187:$T$194, MATCH("*Deadlift*",'Gareth-SESSION'!$B$187:$B$194,0), MATCH("*4th*",'Gareth-SESSION'!$K$7:$T$7,0)),"")</f>
        <v>#N/A</v>
      </c>
      <c r="F126" s="131" t="e">
        <f>INDEX('Gareth-SESSION'!$L$187:$U$194, MATCH("*Deadlift*",'Gareth-SESSION'!$B$187:$B$194,0), MATCH("*4th*",'Gareth-SESSION'!$K$7:$T$7,0))</f>
        <v>#N/A</v>
      </c>
      <c r="G126" s="131">
        <f>IF($A$122='Gareth-SESSION'!$A$187,INDEX('Gareth-SESSION'!$K$187:$T$194, MATCH("*Bench Press*",'Gareth-SESSION'!$B$187:$B$194,0), MATCH("*4th*",'Gareth-SESSION'!$K$7:$T$7,0)),"")</f>
        <v>87.5</v>
      </c>
      <c r="H126" s="131">
        <f>INDEX('Gareth-SESSION'!$L$187:$U$194, MATCH("*Bench Press*",'Gareth-SESSION'!$B$187:$B$194,0), MATCH("*4th*",'Gareth-SESSION'!$K$7:$T$7,0))</f>
        <v>5</v>
      </c>
      <c r="I126" s="132" t="e">
        <f>IF($A$122='Gareth-SESSION'!$A$187,INDEX('Gareth-SESSION'!$K$187:$T$194, MATCH("*Military*",'Gareth-SESSION'!$B$187:$B$194,0), MATCH("*4th*",'Gareth-SESSION'!$K$7:$T$7,0)),"")</f>
        <v>#N/A</v>
      </c>
      <c r="J126" s="44" t="e">
        <f>INDEX('Gareth-SESSION'!$L$187:$U$194, MATCH("*Military*",'Gareth-SESSION'!$B$187:$B$194,0), MATCH("*4th*",'Gareth-SESSION'!$K$7:$T$7,0))</f>
        <v>#N/A</v>
      </c>
      <c r="K126" s="131" t="e">
        <f>IF($A$122='Gareth-SESSION'!$A$187,INDEX('Gareth-SESSION'!$K$187:$T$194, MATCH("*Clean *",'Gareth-SESSION'!$B$187:$B$194,0), MATCH("*4th*",'Gareth-SESSION'!$K$7:$T$7,0)),"")</f>
        <v>#N/A</v>
      </c>
      <c r="L126" s="44" t="e">
        <f>INDEX('Gareth-SESSION'!$L$187:$U$194, MATCH("*Clean *",'Gareth-SESSION'!$B$187:$B$194,0), MATCH("*4th*",'Gareth-SESSION'!$K$7:$T$7,0))</f>
        <v>#N/A</v>
      </c>
      <c r="M126" s="131" t="e">
        <f>IF($A$122='Gareth-SESSION'!$A$187,INDEX('Gareth-SESSION'!$K$187:$T$194, MATCH("*Lat Pulldown*",'Gareth-SESSION'!$B$187:$B$194,0), MATCH("*4th*",'Gareth-SESSION'!$K$7:$T$7,0)),"")</f>
        <v>#N/A</v>
      </c>
      <c r="N126" s="44" t="e">
        <f>INDEX('Gareth-SESSION'!$L$187:$U$194, MATCH("*Lat Pulldown*",'Gareth-SESSION'!$B$187:$B$194,0), MATCH("*4th*",'Gareth-SESSION'!$K$7:$T$7,0))</f>
        <v>#N/A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>
        <f>IF($A$122='Gareth-SESSION'!$A$187,INDEX('Gareth-SESSION'!$K$187:$T$194, MATCH("*Squat*",'Gareth-SESSION'!$B$187:$B$194,0), MATCH("*5th*",'Gareth-SESSION'!$K$7:$T$7,0)),"")</f>
        <v>0</v>
      </c>
      <c r="D127" s="132">
        <f>INDEX('Gareth-SESSION'!L$187:U$194, MATCH("*Squat*",'Gareth-SESSION'!$B$187:$B$194,0), MATCH("*5th*",'Gareth-SESSION'!K$7:T$7,0))</f>
        <v>0</v>
      </c>
      <c r="E127" s="131" t="e">
        <f>IF($A$122='Gareth-SESSION'!$A$187,INDEX('Gareth-SESSION'!$K$187:$T$194, MATCH("*Deadlift*",'Gareth-SESSION'!$B$187:$B$194,0), MATCH("*5th*",'Gareth-SESSION'!$K$7:$T$7,0)),"")</f>
        <v>#N/A</v>
      </c>
      <c r="F127" s="131" t="e">
        <f>INDEX('Gareth-SESSION'!$L$187:$U$194, MATCH("*Deadlift*",'Gareth-SESSION'!$B$187:$B$194,0), MATCH("*5th*",'Gareth-SESSION'!$K$7:$T$7,0))</f>
        <v>#N/A</v>
      </c>
      <c r="G127" s="131">
        <f>IF($A$122='Gareth-SESSION'!$A$187,INDEX('Gareth-SESSION'!$K$187:$T$194, MATCH("*Bench Press*",'Gareth-SESSION'!$B$187:$B$194,0), MATCH("*5th*",'Gareth-SESSION'!$K$7:$T$7,0)),"")</f>
        <v>87.5</v>
      </c>
      <c r="H127" s="131">
        <f>INDEX('Gareth-SESSION'!$L$187:$U$194, MATCH("*Bench Press*",'Gareth-SESSION'!$B$187:$B$194,0), MATCH("*5th*",'Gareth-SESSION'!$K$7:$T$7,0))</f>
        <v>4</v>
      </c>
      <c r="I127" s="132" t="e">
        <f>IF($A$122='Gareth-SESSION'!$A$187,INDEX('Gareth-SESSION'!$K$187:$T$194, MATCH("*Military*",'Gareth-SESSION'!$B$187:$B$194,0), MATCH("*5th*",'Gareth-SESSION'!$K$7:$T$7,0)),"")</f>
        <v>#N/A</v>
      </c>
      <c r="J127" s="44" t="e">
        <f>INDEX('Gareth-SESSION'!$L$187:$U$194, MATCH("*Military*",'Gareth-SESSION'!$B$187:$B$194,0), MATCH("*5th*",'Gareth-SESSION'!$K$7:$T$7,0))</f>
        <v>#N/A</v>
      </c>
      <c r="K127" s="131" t="e">
        <f>IF($A$122='Gareth-SESSION'!$A$187,INDEX('Gareth-SESSION'!$K$187:$T$194, MATCH("*Clean *",'Gareth-SESSION'!$B$187:$B$194,0), MATCH("*5th*",'Gareth-SESSION'!$K$7:$T$7,0)),"")</f>
        <v>#N/A</v>
      </c>
      <c r="L127" s="44" t="e">
        <f>INDEX('Gareth-SESSION'!$L$187:$U$194, MATCH("*Clean *",'Gareth-SESSION'!$B$187:$B$194,0), MATCH("*5th*",'Gareth-SESSION'!$K$7:$T$7,0))</f>
        <v>#N/A</v>
      </c>
      <c r="M127" s="131" t="e">
        <f>IF($A$122='Gareth-SESSION'!$A$187,INDEX('Gareth-SESSION'!$K$187:$T$194, MATCH("*Lat Pulldown*",'Gareth-SESSION'!$B$187:$B$194,0), MATCH("*5th*",'Gareth-SESSION'!$K$7:$T$7,0)),"")</f>
        <v>#N/A</v>
      </c>
      <c r="N127" s="44" t="e">
        <f>INDEX('Gareth-SESSION'!$L$187:$U$194, MATCH("*Lat Pulldown*",'Gareth-SESSION'!$B$187:$B$194,0), MATCH("*5th*",'Gareth-SESSION'!$K$7:$T$7,0))</f>
        <v>#N/A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'Gareth-SESSION'!A196</f>
        <v>42165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 t="e">
        <f>MAX(E129:E133)</f>
        <v>#N/A</v>
      </c>
      <c r="F128" s="116" t="e">
        <f t="array" ref="F128">MAX(IF(E129:E133=E128,F129:F133))</f>
        <v>#N/A</v>
      </c>
      <c r="G128" s="116">
        <f>MAX(G129:G133)</f>
        <v>100</v>
      </c>
      <c r="H128" s="116">
        <f t="array" ref="H128">MAX(IF(G129:G133=G128,H129:H133))</f>
        <v>2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 t="e">
        <f>MAX(M129:M133)</f>
        <v>#N/A</v>
      </c>
      <c r="N128" s="117" t="e">
        <f t="array" ref="N128">MAX(IF(M129:M133=M128,N129:N133))</f>
        <v>#N/A</v>
      </c>
      <c r="O128" s="152" t="e">
        <f>IF($A$128='Gareth-SESSION'!$A$196,INDEX('Gareth-SESSION'!$K$196:$T$203, MATCH("*1k Row*",'Gareth-SESSION'!$B$196:$B$203,0), MATCH("*1st*",'Gareth-SESSION'!$K$7:$T$7,0)),"")</f>
        <v>#N/A</v>
      </c>
      <c r="P128" s="152">
        <f>IF($A$128='Gareth-SESSION'!$A$196,INDEX('Gareth-SESSION'!$K$196:$T$203, MATCH("*HIIT*",'Gareth-SESSION'!$B$196:$B$203,0), MATCH("*1st*",'Gareth-SESSION'!$K$7:$T$7,0)),"")</f>
        <v>1.3888888888888888E-2</v>
      </c>
      <c r="Q128" s="119" t="str">
        <f>INDEX('Gareth-SESSION'!$L$196:$U$203, MATCH("*HIIT*",'Gareth-SESSION'!$B$196:$B$203,0), MATCH("*1st*",'Gareth-SESSION'!$K$7:$T$7,0))</f>
        <v>45/15</v>
      </c>
      <c r="R128" s="119">
        <f>'Gareth-SESSION'!U196</f>
        <v>0</v>
      </c>
      <c r="S128" s="116"/>
      <c r="T128" s="116"/>
      <c r="U128" s="120">
        <f>'Gareth-SESSION'!A206</f>
        <v>0</v>
      </c>
      <c r="V128" s="120">
        <f>'Gareth-SESSION'!A207</f>
        <v>0</v>
      </c>
      <c r="W128" s="116"/>
      <c r="X128" s="116"/>
      <c r="Y128" s="116"/>
      <c r="Z128" s="116"/>
      <c r="AA128" s="116"/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IF($A$128='Gareth-SESSION'!$A$196,INDEX('Gareth-SESSION'!$K$196:$T$203, MATCH("*Squat*",'Gareth-SESSION'!$B$196:$B$203,0), MATCH("*1st*",'Gareth-SESSION'!$K$7:$T$7,0)),"")</f>
        <v>#N/A</v>
      </c>
      <c r="D129" s="132" t="e">
        <f>INDEX('Gareth-SESSION'!L$196:U$203, MATCH("*Squat*",'Gareth-SESSION'!$B$196:$B$203,0), MATCH("*1st*",'Gareth-SESSION'!K$7:T$7,0))</f>
        <v>#N/A</v>
      </c>
      <c r="E129" s="131" t="e">
        <f>IF($A$128='Gareth-SESSION'!$A$196,INDEX('Gareth-SESSION'!$K$196:$T$203, MATCH("*Deadlift*",'Gareth-SESSION'!$B$196:$B$203,0), MATCH("*1st*",'Gareth-SESSION'!$K$7:$T$7,0)),"")</f>
        <v>#N/A</v>
      </c>
      <c r="F129" s="131" t="e">
        <f>INDEX('Gareth-SESSION'!$L$196:$U$203, MATCH("*Deadlift*",'Gareth-SESSION'!$B$196:$B$203,0), MATCH("*1st*",'Gareth-SESSION'!$K$7:$T$7,0))</f>
        <v>#N/A</v>
      </c>
      <c r="G129" s="131">
        <f>IF($A$128='Gareth-SESSION'!$A$196,INDEX('Gareth-SESSION'!$K$196:$T$203, MATCH("*Bench Press*",'Gareth-SESSION'!$B$196:$B$203,0), MATCH("*1st*",'Gareth-SESSION'!$K$7:$T$7,0)),"")</f>
        <v>90</v>
      </c>
      <c r="H129" s="131">
        <f>INDEX('Gareth-SESSION'!$L$196:$U$203, MATCH("*Bench Press*",'Gareth-SESSION'!$B$196:$B$203,0), MATCH("*1st*",'Gareth-SESSION'!$K$7:$T$7,0))</f>
        <v>5</v>
      </c>
      <c r="I129" s="132" t="e">
        <f>IF($A$128='Gareth-SESSION'!$A$196,INDEX('Gareth-SESSION'!$K$196:$T$203, MATCH("*Military*",'Gareth-SESSION'!$B$196:$B$203,0), MATCH("*1st*",'Gareth-SESSION'!$K$7:$T$7,0)),"")</f>
        <v>#N/A</v>
      </c>
      <c r="J129" s="48" t="e">
        <f>INDEX('Gareth-SESSION'!$L$196:$U$203, MATCH("*Military*",'Gareth-SESSION'!$B$196:$B$203,0), MATCH("*1st*",'Gareth-SESSION'!$K$7:$T$7,0))</f>
        <v>#N/A</v>
      </c>
      <c r="K129" s="131" t="e">
        <f>IF($A$128='Gareth-SESSION'!$A$196,INDEX('Gareth-SESSION'!$K$196:$T$203, MATCH("*Clean *",'Gareth-SESSION'!$B$196:$B$203,0), MATCH("*1st*",'Gareth-SESSION'!$K$7:$T$7,0)),"")</f>
        <v>#N/A</v>
      </c>
      <c r="L129" s="48" t="e">
        <f>INDEX('Gareth-SESSION'!$L$196:$U$203, MATCH("*Clean *",'Gareth-SESSION'!$B$196:$B$203,0), MATCH("*1st*",'Gareth-SESSION'!$K$7:$T$7,0))</f>
        <v>#N/A</v>
      </c>
      <c r="M129" s="131" t="e">
        <f>IF($A$128='Gareth-SESSION'!$A$196,INDEX('Gareth-SESSION'!$K$196:$T$203, MATCH("*Lat Pulldown*",'Gareth-SESSION'!$B$196:$B$203,0), MATCH("*1st*",'Gareth-SESSION'!$K$7:$T$7,0)),"")</f>
        <v>#N/A</v>
      </c>
      <c r="N129" s="48" t="e">
        <f>INDEX('Gareth-SESSION'!$L$196:$U$203, MATCH("*Lat Pulldown*",'Gareth-SESSION'!$B$196:$B$203,0), MATCH("*1st*",'Gareth-SESSION'!$K$7:$T$7,0))</f>
        <v>#N/A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IF($A$128='Gareth-SESSION'!$A$196,INDEX('Gareth-SESSION'!$K$196:$T$203, MATCH("*Squat*",'Gareth-SESSION'!$B$196:$B$203,0), MATCH("*2nd*",'Gareth-SESSION'!$K$7:$T$7,0)),"")</f>
        <v>#N/A</v>
      </c>
      <c r="D130" s="132" t="e">
        <f>INDEX('Gareth-SESSION'!L$196:U$203, MATCH("*Squat*",'Gareth-SESSION'!$B$196:$B$203,0), MATCH("*2nd*",'Gareth-SESSION'!K$7:T$7,0))</f>
        <v>#N/A</v>
      </c>
      <c r="E130" s="131" t="e">
        <f>IF($A$128='Gareth-SESSION'!$A$196,INDEX('Gareth-SESSION'!$K$196:$T$203, MATCH("*Deadlift*",'Gareth-SESSION'!$B$196:$B$203,0), MATCH("*2ND*",'Gareth-SESSION'!$K$7:$T$7,0)),"")</f>
        <v>#N/A</v>
      </c>
      <c r="F130" s="131" t="e">
        <f>INDEX('Gareth-SESSION'!$L$196:$U$203, MATCH("*Deadlift*",'Gareth-SESSION'!$B$196:$B$203,0), MATCH("*2nd*",'Gareth-SESSION'!$K$7:$T$7,0))</f>
        <v>#N/A</v>
      </c>
      <c r="G130" s="131">
        <f>IF($A$128='Gareth-SESSION'!$A$196,INDEX('Gareth-SESSION'!$K$196:$T$203, MATCH("*Bench Press*",'Gareth-SESSION'!$B$196:$B$203,0), MATCH("*2ND*",'Gareth-SESSION'!$K$7:$T$7,0)),"")</f>
        <v>90</v>
      </c>
      <c r="H130" s="131">
        <f>INDEX('Gareth-SESSION'!$L$196:$U$203, MATCH("*Bench Press*",'Gareth-SESSION'!$B$196:$B$203,0), MATCH("*2nd*",'Gareth-SESSION'!$K$7:$T$7,0))</f>
        <v>3</v>
      </c>
      <c r="I130" s="132" t="e">
        <f>IF($A$128='Gareth-SESSION'!$A$196,INDEX('Gareth-SESSION'!$K$196:$T$203, MATCH("*Military*",'Gareth-SESSION'!$B$196:$B$203,0), MATCH("*2ND*",'Gareth-SESSION'!$K$7:$T$7,0)),"")</f>
        <v>#N/A</v>
      </c>
      <c r="J130" s="44" t="e">
        <f>INDEX('Gareth-SESSION'!$L$196:$U$203, MATCH("*Military*",'Gareth-SESSION'!$B$196:$B$203,0), MATCH("*2nd*",'Gareth-SESSION'!$K$7:$T$7,0))</f>
        <v>#N/A</v>
      </c>
      <c r="K130" s="131" t="e">
        <f>IF($A$128='Gareth-SESSION'!$A$196,INDEX('Gareth-SESSION'!$K$196:$T$203, MATCH("*Clean *",'Gareth-SESSION'!$B$196:$B$203,0), MATCH("*2ND*",'Gareth-SESSION'!$K$7:$T$7,0)),"")</f>
        <v>#N/A</v>
      </c>
      <c r="L130" s="44" t="e">
        <f>INDEX('Gareth-SESSION'!$L$196:$U$203, MATCH("*Clean *",'Gareth-SESSION'!$B$196:$B$203,0), MATCH("*2nd*",'Gareth-SESSION'!$K$7:$T$7,0))</f>
        <v>#N/A</v>
      </c>
      <c r="M130" s="131" t="e">
        <f>IF($A$128='Gareth-SESSION'!$A$196,INDEX('Gareth-SESSION'!$K$196:$T$203, MATCH("*Lat Pulldown*",'Gareth-SESSION'!$B$196:$B$203,0), MATCH("*2ND*",'Gareth-SESSION'!$K$7:$T$7,0)),"")</f>
        <v>#N/A</v>
      </c>
      <c r="N130" s="44" t="e">
        <f>INDEX('Gareth-SESSION'!$L$196:$U$203, MATCH("*Lat Pulldown*",'Gareth-SESSION'!$B$196:$B$203,0), MATCH("*2nd*",'Gareth-SESSION'!$K$7:$T$7,0))</f>
        <v>#N/A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IF($A$128='Gareth-SESSION'!$A$196,INDEX('Gareth-SESSION'!$K$196:$T$203, MATCH("*Squat*",'Gareth-SESSION'!$B$196:$B$203,0), MATCH("*3rd*",'Gareth-SESSION'!$K$7:$T$7,0)),"")</f>
        <v>#N/A</v>
      </c>
      <c r="D131" s="132" t="e">
        <f>INDEX('Gareth-SESSION'!L$196:U$203, MATCH("*Squat*",'Gareth-SESSION'!$B$196:$B$203,0), MATCH("*3rd*",'Gareth-SESSION'!K$7:T$7,0))</f>
        <v>#N/A</v>
      </c>
      <c r="E131" s="131" t="e">
        <f>IF($A$128='Gareth-SESSION'!$A$196,INDEX('Gareth-SESSION'!$K$196:$T$203, MATCH("*Deadlift*",'Gareth-SESSION'!$B$196:$B$203,0), MATCH("*3rd*",'Gareth-SESSION'!$K$7:$T$7,0)),"")</f>
        <v>#N/A</v>
      </c>
      <c r="F131" s="131" t="e">
        <f>INDEX('Gareth-SESSION'!$L$196:$U$203, MATCH("*Deadlift*",'Gareth-SESSION'!$B$196:$B$203,0), MATCH("*3rd*",'Gareth-SESSION'!$K$7:$T$7,0))</f>
        <v>#N/A</v>
      </c>
      <c r="G131" s="131">
        <f>IF($A$128='Gareth-SESSION'!$A$196,INDEX('Gareth-SESSION'!$K$196:$T$203, MATCH("*Bench Press*",'Gareth-SESSION'!$B$196:$B$203,0), MATCH("*3rd*",'Gareth-SESSION'!$K$7:$T$7,0)),"")</f>
        <v>80</v>
      </c>
      <c r="H131" s="131">
        <f>INDEX('Gareth-SESSION'!$L$196:$U$203, MATCH("*Bench Press*",'Gareth-SESSION'!$B$196:$B$203,0), MATCH("*3rd*",'Gareth-SESSION'!$K$7:$T$7,0))</f>
        <v>5</v>
      </c>
      <c r="I131" s="132" t="e">
        <f>IF($A$128='Gareth-SESSION'!$A$196,INDEX('Gareth-SESSION'!$K$196:$T$203, MATCH("*Military*",'Gareth-SESSION'!$B$196:$B$203,0), MATCH("*3rd*",'Gareth-SESSION'!$K$7:$T$7,0)),"")</f>
        <v>#N/A</v>
      </c>
      <c r="J131" s="44" t="e">
        <f>INDEX('Gareth-SESSION'!$L$196:$U$203, MATCH("*Military*",'Gareth-SESSION'!$B$196:$B$203,0), MATCH("*3rd*",'Gareth-SESSION'!$K$7:$T$7,0))</f>
        <v>#N/A</v>
      </c>
      <c r="K131" s="131" t="e">
        <f>IF($A$128='Gareth-SESSION'!$A$196,INDEX('Gareth-SESSION'!$K$196:$T$203, MATCH("*Clean *",'Gareth-SESSION'!$B$196:$B$203,0), MATCH("*3rd*",'Gareth-SESSION'!$K$7:$T$7,0)),"")</f>
        <v>#N/A</v>
      </c>
      <c r="L131" s="44" t="e">
        <f>INDEX('Gareth-SESSION'!$L$196:$U$203, MATCH("*Clean *",'Gareth-SESSION'!$B$196:$B$203,0), MATCH("*3rd*",'Gareth-SESSION'!$K$7:$T$7,0))</f>
        <v>#N/A</v>
      </c>
      <c r="M131" s="131" t="e">
        <f>IF($A$128='Gareth-SESSION'!$A$196,INDEX('Gareth-SESSION'!$K$196:$T$203, MATCH("*Lat Pulldown*",'Gareth-SESSION'!$B$196:$B$203,0), MATCH("*3rd*",'Gareth-SESSION'!$K$7:$T$7,0)),"")</f>
        <v>#N/A</v>
      </c>
      <c r="N131" s="44" t="e">
        <f>INDEX('Gareth-SESSION'!$L$196:$U$203, MATCH("*Lat Pulldown*",'Gareth-SESSION'!$B$196:$B$203,0), MATCH("*3rd*",'Gareth-SESSION'!$K$7:$T$7,0))</f>
        <v>#N/A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IF($A$128='Gareth-SESSION'!$A$196,INDEX('Gareth-SESSION'!$K$196:$T$203, MATCH("*Squat*",'Gareth-SESSION'!$B$196:$B$203,0), MATCH("*4th*",'Gareth-SESSION'!$K$7:$T$7,0)),"")</f>
        <v>#N/A</v>
      </c>
      <c r="D132" s="132" t="e">
        <f>INDEX('Gareth-SESSION'!L$196:U$203, MATCH("*Squat*",'Gareth-SESSION'!$B$196:$B$203,0), MATCH("*4th*",'Gareth-SESSION'!K$7:T$7,0))</f>
        <v>#N/A</v>
      </c>
      <c r="E132" s="131" t="e">
        <f>IF($A$128='Gareth-SESSION'!$A$196,INDEX('Gareth-SESSION'!$K$196:$T$203, MATCH("*Deadlift*",'Gareth-SESSION'!$B$196:$B$203,0), MATCH("*4th*",'Gareth-SESSION'!$K$7:$T$7,0)),"")</f>
        <v>#N/A</v>
      </c>
      <c r="F132" s="131" t="e">
        <f>INDEX('Gareth-SESSION'!$L$196:$U$203, MATCH("*Deadlift*",'Gareth-SESSION'!$B$196:$B$203,0), MATCH("*4th*",'Gareth-SESSION'!$K$7:$T$7,0))</f>
        <v>#N/A</v>
      </c>
      <c r="G132" s="131">
        <f>IF($A$128='Gareth-SESSION'!$A$196,INDEX('Gareth-SESSION'!$K$196:$T$203, MATCH("*Bench Press*",'Gareth-SESSION'!$B$196:$B$203,0), MATCH("*4th*",'Gareth-SESSION'!$K$7:$T$7,0)),"")</f>
        <v>80</v>
      </c>
      <c r="H132" s="131">
        <f>INDEX('Gareth-SESSION'!$L$196:$U$203, MATCH("*Bench Press*",'Gareth-SESSION'!$B$196:$B$203,0), MATCH("*4th*",'Gareth-SESSION'!$K$7:$T$7,0))</f>
        <v>5</v>
      </c>
      <c r="I132" s="132" t="e">
        <f>IF($A$128='Gareth-SESSION'!$A$196,INDEX('Gareth-SESSION'!$K$196:$T$203, MATCH("*Military*",'Gareth-SESSION'!$B$196:$B$203,0), MATCH("*4th*",'Gareth-SESSION'!$K$7:$T$7,0)),"")</f>
        <v>#N/A</v>
      </c>
      <c r="J132" s="44" t="e">
        <f>INDEX('Gareth-SESSION'!$L$196:$U$203, MATCH("*Military*",'Gareth-SESSION'!$B$196:$B$203,0), MATCH("*4th*",'Gareth-SESSION'!$K$7:$T$7,0))</f>
        <v>#N/A</v>
      </c>
      <c r="K132" s="131" t="e">
        <f>IF($A$128='Gareth-SESSION'!$A$196,INDEX('Gareth-SESSION'!$K$196:$T$203, MATCH("*Clean *",'Gareth-SESSION'!$B$196:$B$203,0), MATCH("*4th*",'Gareth-SESSION'!$K$7:$T$7,0)),"")</f>
        <v>#N/A</v>
      </c>
      <c r="L132" s="44" t="e">
        <f>INDEX('Gareth-SESSION'!$L$196:$U$203, MATCH("*Clean *",'Gareth-SESSION'!$B$196:$B$203,0), MATCH("*4th*",'Gareth-SESSION'!$K$7:$T$7,0))</f>
        <v>#N/A</v>
      </c>
      <c r="M132" s="131" t="e">
        <f>IF($A$128='Gareth-SESSION'!$A$196,INDEX('Gareth-SESSION'!$K$196:$T$203, MATCH("*Lat Pulldown*",'Gareth-SESSION'!$B$196:$B$203,0), MATCH("*4th*",'Gareth-SESSION'!$K$7:$T$7,0)),"")</f>
        <v>#N/A</v>
      </c>
      <c r="N132" s="44" t="e">
        <f>INDEX('Gareth-SESSION'!$L$196:$U$203, MATCH("*Lat Pulldown*",'Gareth-SESSION'!$B$196:$B$203,0), MATCH("*4th*",'Gareth-SESSION'!$K$7:$T$7,0))</f>
        <v>#N/A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IF($A$128='Gareth-SESSION'!$A$196,INDEX('Gareth-SESSION'!$K$196:$T$203, MATCH("*Squat*",'Gareth-SESSION'!$B$196:$B$203,0), MATCH("*5th*",'Gareth-SESSION'!$K$7:$T$7,0)),"")</f>
        <v>#N/A</v>
      </c>
      <c r="D133" s="132" t="e">
        <f>INDEX('Gareth-SESSION'!L$196:U$203, MATCH("*Squat*",'Gareth-SESSION'!$B$196:$B$203,0), MATCH("*5th*",'Gareth-SESSION'!K$7:T$7,0))</f>
        <v>#N/A</v>
      </c>
      <c r="E133" s="131" t="e">
        <f>IF($A$128='Gareth-SESSION'!$A$196,INDEX('Gareth-SESSION'!$K$196:$T$203, MATCH("*Deadlift*",'Gareth-SESSION'!$B$196:$B$203,0), MATCH("*5th*",'Gareth-SESSION'!$K$7:$T$7,0)),"")</f>
        <v>#N/A</v>
      </c>
      <c r="F133" s="131" t="e">
        <f>INDEX('Gareth-SESSION'!$L$196:$U$203, MATCH("*Deadlift*",'Gareth-SESSION'!$B$196:$B$203,0), MATCH("*5th*",'Gareth-SESSION'!$K$7:$T$7,0))</f>
        <v>#N/A</v>
      </c>
      <c r="G133" s="131">
        <f>IF($A$128='Gareth-SESSION'!$A$196,INDEX('Gareth-SESSION'!$K$196:$T$203, MATCH("*Bench Press*",'Gareth-SESSION'!$B$196:$B$203,0), MATCH("*5th*",'Gareth-SESSION'!$K$7:$T$7,0)),"")</f>
        <v>100</v>
      </c>
      <c r="H133" s="131">
        <f>INDEX('Gareth-SESSION'!$L$196:$U$203, MATCH("*Bench Press*",'Gareth-SESSION'!$B$196:$B$203,0), MATCH("*5th*",'Gareth-SESSION'!$K$7:$T$7,0))</f>
        <v>2</v>
      </c>
      <c r="I133" s="132" t="e">
        <f>IF($A$128='Gareth-SESSION'!$A$196,INDEX('Gareth-SESSION'!$K$196:$T$203, MATCH("*Military*",'Gareth-SESSION'!$B$196:$B$203,0), MATCH("*5th*",'Gareth-SESSION'!$K$7:$T$7,0)),"")</f>
        <v>#N/A</v>
      </c>
      <c r="J133" s="44" t="e">
        <f>INDEX('Gareth-SESSION'!$L$196:$U$203, MATCH("*Military*",'Gareth-SESSION'!$B$196:$B$203,0), MATCH("*5th*",'Gareth-SESSION'!$K$7:$T$7,0))</f>
        <v>#N/A</v>
      </c>
      <c r="K133" s="131" t="e">
        <f>IF($A$128='Gareth-SESSION'!$A$196,INDEX('Gareth-SESSION'!$K$196:$T$203, MATCH("*Clean *",'Gareth-SESSION'!$B$196:$B$203,0), MATCH("*5th*",'Gareth-SESSION'!$K$7:$T$7,0)),"")</f>
        <v>#N/A</v>
      </c>
      <c r="L133" s="44" t="e">
        <f>INDEX('Gareth-SESSION'!$L$196:$U$203, MATCH("*Clean *",'Gareth-SESSION'!$B$196:$B$203,0), MATCH("*5th*",'Gareth-SESSION'!$K$7:$T$7,0))</f>
        <v>#N/A</v>
      </c>
      <c r="M133" s="131" t="e">
        <f>IF($A$128='Gareth-SESSION'!$A$196,INDEX('Gareth-SESSION'!$K$196:$T$203, MATCH("*Lat Pulldown*",'Gareth-SESSION'!$B$196:$B$203,0), MATCH("*5th*",'Gareth-SESSION'!$K$7:$T$7,0)),"")</f>
        <v>#N/A</v>
      </c>
      <c r="N133" s="44" t="e">
        <f>INDEX('Gareth-SESSION'!$L$196:$U$203, MATCH("*Lat Pulldown*",'Gareth-SESSION'!$B$196:$B$203,0), MATCH("*5th*",'Gareth-SESSION'!$K$7:$T$7,0))</f>
        <v>#N/A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'Gareth-SESSION'!A205</f>
        <v>42172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>
        <f>MAX(E135:E139)</f>
        <v>160</v>
      </c>
      <c r="F134" s="116">
        <f t="array" ref="F134">MAX(IF(E135:E139=E134,F135:F139))</f>
        <v>1</v>
      </c>
      <c r="G134" s="116">
        <f>MAX(G135:G139)</f>
        <v>80</v>
      </c>
      <c r="H134" s="116">
        <f t="array" ref="H134">MAX(IF(G135:G139=G134,H135:H139))</f>
        <v>10</v>
      </c>
      <c r="I134" s="116" t="e">
        <f>MAX(I135:I139)</f>
        <v>#N/A</v>
      </c>
      <c r="J134" s="116" t="e">
        <f t="array" ref="J134">MAX(IF(I135:I139=I134,J135:J139))</f>
        <v>#N/A</v>
      </c>
      <c r="K134" s="116" t="e">
        <f>MAX(K135:K139)</f>
        <v>#N/A</v>
      </c>
      <c r="L134" s="116" t="e">
        <f t="array" ref="L134">MAX(IF(K135:K139=K134,L135:L139))</f>
        <v>#N/A</v>
      </c>
      <c r="M134" s="116">
        <f>MAX(M135:M139)</f>
        <v>70</v>
      </c>
      <c r="N134" s="117">
        <f t="array" ref="N134">MAX(IF(M135:M139=M134,N135:N139))</f>
        <v>12</v>
      </c>
      <c r="O134" s="152" t="e">
        <f>IF($A$134='Gareth-SESSION'!$A$205,INDEX('Gareth-SESSION'!$K$205:$T$212, MATCH("*1k Row*",'Gareth-SESSION'!$B$205:$B$212,0), MATCH("*1st*",'Gareth-SESSION'!$K$7:$T$7,0)),"")</f>
        <v>#N/A</v>
      </c>
      <c r="P134" s="152" t="e">
        <f>IF($A$134='Gareth-SESSION'!$A$205,INDEX('Gareth-SESSION'!$K$205:$T$212, MATCH("*HIIT*",'Gareth-SESSION'!$B$205:$B$212,0), MATCH("*1st*",'Gareth-SESSION'!$K$7:$T$7,0)),"")</f>
        <v>#N/A</v>
      </c>
      <c r="Q134" s="119" t="e">
        <f>INDEX('Gareth-SESSION'!$L$205:$U$212, MATCH("*HIIT*",'Gareth-SESSION'!$B$205:$B$212,0), MATCH("*1st*",'Gareth-SESSION'!$K$7:$T$7,0))</f>
        <v>#N/A</v>
      </c>
      <c r="R134" s="119">
        <f>'Gareth-SESSION'!U205</f>
        <v>0</v>
      </c>
      <c r="S134" s="116"/>
      <c r="T134" s="116"/>
      <c r="U134" s="120">
        <f>'Gareth-SESSION'!A206</f>
        <v>0</v>
      </c>
      <c r="V134" s="120">
        <f>'Gareth-SESSION'!A207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IF($A$134='Gareth-SESSION'!$A$205,INDEX('Gareth-SESSION'!$K$205:$T$212, MATCH("*Squat*",'Gareth-SESSION'!$B$205:$B$212,0), MATCH("*1st*",'Gareth-SESSION'!$K$7:$T$7,0)),"")</f>
        <v>#N/A</v>
      </c>
      <c r="D135" s="132" t="e">
        <f>INDEX('Gareth-SESSION'!L$205:U$212, MATCH("*Squat*",'Gareth-SESSION'!$B$205:$B$212,0), MATCH("*1st*",'Gareth-SESSION'!K$7:T$7,0))</f>
        <v>#N/A</v>
      </c>
      <c r="E135" s="131">
        <f>IF($A$134='Gareth-SESSION'!$A$205,INDEX('Gareth-SESSION'!$K$205:$T$212, MATCH("*Deadlift*",'Gareth-SESSION'!$B$205:$B$212,0), MATCH("*1st*",'Gareth-SESSION'!$K$7:$T$7,0)),"")</f>
        <v>80</v>
      </c>
      <c r="F135" s="131">
        <f>INDEX('Gareth-SESSION'!$L$205:$U$212, MATCH("*Deadlift*",'Gareth-SESSION'!$B$205:$B$212,0), MATCH("*1st*",'Gareth-SESSION'!$K$7:$T$7,0))</f>
        <v>10</v>
      </c>
      <c r="G135" s="131">
        <f>IF($A$134='Gareth-SESSION'!$A$205,INDEX('Gareth-SESSION'!$K$205:$T$212, MATCH("*Bench Press*",'Gareth-SESSION'!$B$205:$B$212,0), MATCH("*1st*",'Gareth-SESSION'!$K$7:$T$7,0)),"")</f>
        <v>80</v>
      </c>
      <c r="H135" s="131">
        <f>INDEX('Gareth-SESSION'!$L$205:$U$212, MATCH("*Bench Press*",'Gareth-SESSION'!$B$205:$B$212,0), MATCH("*1st*",'Gareth-SESSION'!$K$7:$T$7,0))</f>
        <v>5</v>
      </c>
      <c r="I135" s="132" t="e">
        <f>IF($A$134='Gareth-SESSION'!$A$205,INDEX('Gareth-SESSION'!$K$205:$T$212, MATCH("*Military*",'Gareth-SESSION'!$B$205:$B$212,0), MATCH("*1st*",'Gareth-SESSION'!$K$7:$T$7,0)),"")</f>
        <v>#N/A</v>
      </c>
      <c r="J135" s="48" t="e">
        <f>INDEX('Gareth-SESSION'!$L$205:$U$212, MATCH("*Military*",'Gareth-SESSION'!$B$205:$B$212,0), MATCH("*1st*",'Gareth-SESSION'!$K$7:$T$7,0))</f>
        <v>#N/A</v>
      </c>
      <c r="K135" s="131" t="e">
        <f>IF($A$134='Gareth-SESSION'!$A$205,INDEX('Gareth-SESSION'!$K$205:$T$212, MATCH("*Clean *",'Gareth-SESSION'!$B$205:$B$212,0), MATCH("*1st*",'Gareth-SESSION'!$K$7:$T$7,0)),"")</f>
        <v>#N/A</v>
      </c>
      <c r="L135" s="48" t="e">
        <f>INDEX('Gareth-SESSION'!$L$205:$U$212, MATCH("*Clean *",'Gareth-SESSION'!$B$205:$B$212,0), MATCH("*1st*",'Gareth-SESSION'!$K$7:$T$7,0))</f>
        <v>#N/A</v>
      </c>
      <c r="M135" s="131">
        <f>IF($A$134='Gareth-SESSION'!$A$205,INDEX('Gareth-SESSION'!$K$205:$T$212, MATCH("*Lat Pulldown*",'Gareth-SESSION'!$B$205:$B$212,0), MATCH("*1st*",'Gareth-SESSION'!$K$7:$T$7,0)),"")</f>
        <v>65</v>
      </c>
      <c r="N135" s="48">
        <f>INDEX('Gareth-SESSION'!$L$205:$U$212, MATCH("*Lat Pulldown*",'Gareth-SESSION'!$B$205:$B$212,0), MATCH("*1st*",'Gareth-SESSION'!$K$7:$T$7,0))</f>
        <v>12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IF($A$134='Gareth-SESSION'!$A$205,INDEX('Gareth-SESSION'!$K$205:$T$212, MATCH("*Squat*",'Gareth-SESSION'!$B$205:$B$212,0), MATCH("*2nd*",'Gareth-SESSION'!$K$7:$T$7,0)),"")</f>
        <v>#N/A</v>
      </c>
      <c r="D136" s="132" t="e">
        <f>INDEX('Gareth-SESSION'!L$205:U$212, MATCH("*Squat*",'Gareth-SESSION'!$B$205:$B$212,0), MATCH("*2nd*",'Gareth-SESSION'!K$7:T$7,0))</f>
        <v>#N/A</v>
      </c>
      <c r="E136" s="131">
        <f>IF($A$134='Gareth-SESSION'!$A$205,INDEX('Gareth-SESSION'!$K$205:$T$212, MATCH("*Deadlift*",'Gareth-SESSION'!$B$205:$B$212,0), MATCH("*2ND*",'Gareth-SESSION'!$K$7:$T$7,0)),"")</f>
        <v>100</v>
      </c>
      <c r="F136" s="131">
        <f>INDEX('Gareth-SESSION'!$L$205:$U$212, MATCH("*Deadlift*",'Gareth-SESSION'!$B$205:$B$212,0), MATCH("*2nd*",'Gareth-SESSION'!$K$7:$T$7,0))</f>
        <v>10</v>
      </c>
      <c r="G136" s="131">
        <f>IF($A$134='Gareth-SESSION'!$A$205,INDEX('Gareth-SESSION'!$K$205:$T$212, MATCH("*Bench Press*",'Gareth-SESSION'!$B$205:$B$212,0), MATCH("*2ND*",'Gareth-SESSION'!$K$7:$T$7,0)),"")</f>
        <v>80</v>
      </c>
      <c r="H136" s="131">
        <f>INDEX('Gareth-SESSION'!$L$205:$U$212, MATCH("*Bench Press*",'Gareth-SESSION'!$B$205:$B$212,0), MATCH("*2nd*",'Gareth-SESSION'!$K$7:$T$7,0))</f>
        <v>10</v>
      </c>
      <c r="I136" s="132" t="e">
        <f>IF($A$134='Gareth-SESSION'!$A$205,INDEX('Gareth-SESSION'!$K$205:$T$212, MATCH("*Military*",'Gareth-SESSION'!$B$205:$B$212,0), MATCH("*2ND*",'Gareth-SESSION'!$K$7:$T$7,0)),"")</f>
        <v>#N/A</v>
      </c>
      <c r="J136" s="44" t="e">
        <f>INDEX('Gareth-SESSION'!$L$205:$U$212, MATCH("*Military*",'Gareth-SESSION'!$B$205:$B$212,0), MATCH("*2nd*",'Gareth-SESSION'!$K$7:$T$7,0))</f>
        <v>#N/A</v>
      </c>
      <c r="K136" s="131" t="e">
        <f>IF($A$134='Gareth-SESSION'!$A$205,INDEX('Gareth-SESSION'!$K$205:$T$212, MATCH("*Clean *",'Gareth-SESSION'!$B$205:$B$212,0), MATCH("*2ND*",'Gareth-SESSION'!$K$7:$T$7,0)),"")</f>
        <v>#N/A</v>
      </c>
      <c r="L136" s="44" t="e">
        <f>INDEX('Gareth-SESSION'!$L$205:$U$212, MATCH("*Clean *",'Gareth-SESSION'!$B$205:$B$212,0), MATCH("*2nd*",'Gareth-SESSION'!$K$7:$T$7,0))</f>
        <v>#N/A</v>
      </c>
      <c r="M136" s="131">
        <f>IF($A$134='Gareth-SESSION'!$A$205,INDEX('Gareth-SESSION'!$K$205:$T$212, MATCH("*Lat Pulldown*",'Gareth-SESSION'!$B$205:$B$212,0), MATCH("*2ND*",'Gareth-SESSION'!$K$7:$T$7,0)),"")</f>
        <v>65</v>
      </c>
      <c r="N136" s="44">
        <f>INDEX('Gareth-SESSION'!$L$205:$U$212, MATCH("*Lat Pulldown*",'Gareth-SESSION'!$B$205:$B$212,0), MATCH("*2nd*",'Gareth-SESSION'!$K$7:$T$7,0))</f>
        <v>12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IF($A$134='Gareth-SESSION'!$A$205,INDEX('Gareth-SESSION'!$K$205:$T$212, MATCH("*Squat*",'Gareth-SESSION'!$B$205:$B$212,0), MATCH("*3rd*",'Gareth-SESSION'!$K$7:$T$7,0)),"")</f>
        <v>#N/A</v>
      </c>
      <c r="D137" s="132" t="e">
        <f>INDEX('Gareth-SESSION'!L$205:U$212, MATCH("*Squat*",'Gareth-SESSION'!$B$205:$B$212,0), MATCH("*3rd*",'Gareth-SESSION'!K$7:T$7,0))</f>
        <v>#N/A</v>
      </c>
      <c r="E137" s="131">
        <f>IF($A$134='Gareth-SESSION'!$A$205,INDEX('Gareth-SESSION'!$K$205:$T$212, MATCH("*Deadlift*",'Gareth-SESSION'!$B$205:$B$212,0), MATCH("*3rd*",'Gareth-SESSION'!$K$7:$T$7,0)),"")</f>
        <v>120</v>
      </c>
      <c r="F137" s="131">
        <f>INDEX('Gareth-SESSION'!$L$205:$U$212, MATCH("*Deadlift*",'Gareth-SESSION'!$B$205:$B$212,0), MATCH("*3rd*",'Gareth-SESSION'!$K$7:$T$7,0))</f>
        <v>5</v>
      </c>
      <c r="G137" s="131">
        <f>IF($A$134='Gareth-SESSION'!$A$205,INDEX('Gareth-SESSION'!$K$205:$T$212, MATCH("*Bench Press*",'Gareth-SESSION'!$B$205:$B$212,0), MATCH("*3rd*",'Gareth-SESSION'!$K$7:$T$7,0)),"")</f>
        <v>80</v>
      </c>
      <c r="H137" s="131">
        <f>INDEX('Gareth-SESSION'!$L$205:$U$212, MATCH("*Bench Press*",'Gareth-SESSION'!$B$205:$B$212,0), MATCH("*3rd*",'Gareth-SESSION'!$K$7:$T$7,0))</f>
        <v>10</v>
      </c>
      <c r="I137" s="132" t="e">
        <f>IF($A$134='Gareth-SESSION'!$A$205,INDEX('Gareth-SESSION'!$K$205:$T$212, MATCH("*Military*",'Gareth-SESSION'!$B$205:$B$212,0), MATCH("*3rd*",'Gareth-SESSION'!$K$7:$T$7,0)),"")</f>
        <v>#N/A</v>
      </c>
      <c r="J137" s="44" t="e">
        <f>INDEX('Gareth-SESSION'!$L$205:$U$212, MATCH("*Military*",'Gareth-SESSION'!$B$205:$B$212,0), MATCH("*3rd*",'Gareth-SESSION'!$K$7:$T$7,0))</f>
        <v>#N/A</v>
      </c>
      <c r="K137" s="131" t="e">
        <f>IF($A$134='Gareth-SESSION'!$A$205,INDEX('Gareth-SESSION'!$K$205:$T$212, MATCH("*Clean *",'Gareth-SESSION'!$B$205:$B$212,0), MATCH("*3rd*",'Gareth-SESSION'!$K$7:$T$7,0)),"")</f>
        <v>#N/A</v>
      </c>
      <c r="L137" s="44" t="e">
        <f>INDEX('Gareth-SESSION'!$L$205:$U$212, MATCH("*Clean *",'Gareth-SESSION'!$B$205:$B$212,0), MATCH("*3rd*",'Gareth-SESSION'!$K$7:$T$7,0))</f>
        <v>#N/A</v>
      </c>
      <c r="M137" s="131">
        <f>IF($A$134='Gareth-SESSION'!$A$205,INDEX('Gareth-SESSION'!$K$205:$T$212, MATCH("*Lat Pulldown*",'Gareth-SESSION'!$B$205:$B$212,0), MATCH("*3rd*",'Gareth-SESSION'!$K$7:$T$7,0)),"")</f>
        <v>70</v>
      </c>
      <c r="N137" s="44">
        <f>INDEX('Gareth-SESSION'!$L$205:$U$212, MATCH("*Lat Pulldown*",'Gareth-SESSION'!$B$205:$B$212,0), MATCH("*3rd*",'Gareth-SESSION'!$K$7:$T$7,0))</f>
        <v>12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IF($A$134='Gareth-SESSION'!$A$205,INDEX('Gareth-SESSION'!$K$205:$T$212, MATCH("*Squat*",'Gareth-SESSION'!$B$205:$B$212,0), MATCH("*4th*",'Gareth-SESSION'!$K$7:$T$7,0)),"")</f>
        <v>#N/A</v>
      </c>
      <c r="D138" s="132" t="e">
        <f>INDEX('Gareth-SESSION'!L$205:U$212, MATCH("*Squat*",'Gareth-SESSION'!$B$205:$B$212,0), MATCH("*4th*",'Gareth-SESSION'!K$7:T$7,0))</f>
        <v>#N/A</v>
      </c>
      <c r="E138" s="131">
        <f>IF($A$134='Gareth-SESSION'!$A$205,INDEX('Gareth-SESSION'!$K$205:$T$212, MATCH("*Deadlift*",'Gareth-SESSION'!$B$205:$B$212,0), MATCH("*4th*",'Gareth-SESSION'!$K$7:$T$7,0)),"")</f>
        <v>140</v>
      </c>
      <c r="F138" s="131">
        <f>INDEX('Gareth-SESSION'!$L$205:$U$212, MATCH("*Deadlift*",'Gareth-SESSION'!$B$205:$B$212,0), MATCH("*4th*",'Gareth-SESSION'!$K$7:$T$7,0))</f>
        <v>3</v>
      </c>
      <c r="G138" s="131">
        <f>IF($A$134='Gareth-SESSION'!$A$205,INDEX('Gareth-SESSION'!$K$205:$T$212, MATCH("*Bench Press*",'Gareth-SESSION'!$B$205:$B$212,0), MATCH("*4th*",'Gareth-SESSION'!$K$7:$T$7,0)),"")</f>
        <v>80</v>
      </c>
      <c r="H138" s="131">
        <f>INDEX('Gareth-SESSION'!$L$205:$U$212, MATCH("*Bench Press*",'Gareth-SESSION'!$B$205:$B$212,0), MATCH("*4th*",'Gareth-SESSION'!$K$7:$T$7,0))</f>
        <v>6</v>
      </c>
      <c r="I138" s="132" t="e">
        <f>IF($A$134='Gareth-SESSION'!$A$205,INDEX('Gareth-SESSION'!$K$205:$T$212, MATCH("*Military*",'Gareth-SESSION'!$B$205:$B$212,0), MATCH("*4th*",'Gareth-SESSION'!$K$7:$T$7,0)),"")</f>
        <v>#N/A</v>
      </c>
      <c r="J138" s="44" t="e">
        <f>INDEX('Gareth-SESSION'!$L$205:$U$212, MATCH("*Military*",'Gareth-SESSION'!$B$205:$B$212,0), MATCH("*4th*",'Gareth-SESSION'!$K$7:$T$7,0))</f>
        <v>#N/A</v>
      </c>
      <c r="K138" s="131" t="e">
        <f>IF($A$134='Gareth-SESSION'!$A$205,INDEX('Gareth-SESSION'!$K$205:$T$212, MATCH("*Clean *",'Gareth-SESSION'!$B$205:$B$212,0), MATCH("*4th*",'Gareth-SESSION'!$K$7:$T$7,0)),"")</f>
        <v>#N/A</v>
      </c>
      <c r="L138" s="44" t="e">
        <f>INDEX('Gareth-SESSION'!$L$205:$U$212, MATCH("*Clean *",'Gareth-SESSION'!$B$205:$B$212,0), MATCH("*4th*",'Gareth-SESSION'!$K$7:$T$7,0))</f>
        <v>#N/A</v>
      </c>
      <c r="M138" s="131">
        <f>IF($A$134='Gareth-SESSION'!$A$205,INDEX('Gareth-SESSION'!$K$205:$T$212, MATCH("*Lat Pulldown*",'Gareth-SESSION'!$B$205:$B$212,0), MATCH("*4th*",'Gareth-SESSION'!$K$7:$T$7,0)),"")</f>
        <v>70</v>
      </c>
      <c r="N138" s="44">
        <f>INDEX('Gareth-SESSION'!$L$205:$U$212, MATCH("*Lat Pulldown*",'Gareth-SESSION'!$B$205:$B$212,0), MATCH("*4th*",'Gareth-SESSION'!$K$7:$T$7,0))</f>
        <v>10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IF($A$134='Gareth-SESSION'!$A$205,INDEX('Gareth-SESSION'!$K$205:$T$212, MATCH("*Squat*",'Gareth-SESSION'!$B$205:$B$212,0), MATCH("*5th*",'Gareth-SESSION'!$K$7:$T$7,0)),"")</f>
        <v>#N/A</v>
      </c>
      <c r="D139" s="132" t="e">
        <f>INDEX('Gareth-SESSION'!L$205:U$212, MATCH("*Squat*",'Gareth-SESSION'!$B$205:$B$212,0), MATCH("*5th*",'Gareth-SESSION'!K$7:T$7,0))</f>
        <v>#N/A</v>
      </c>
      <c r="E139" s="131">
        <f>IF($A$134='Gareth-SESSION'!$A$205,INDEX('Gareth-SESSION'!$K$205:$T$212, MATCH("*Deadlift*",'Gareth-SESSION'!$B$205:$B$212,0), MATCH("*5th*",'Gareth-SESSION'!$K$7:$T$7,0)),"")</f>
        <v>160</v>
      </c>
      <c r="F139" s="131">
        <f>INDEX('Gareth-SESSION'!$L$205:$U$212, MATCH("*Deadlift*",'Gareth-SESSION'!$B$205:$B$212,0), MATCH("*5th*",'Gareth-SESSION'!$K$7:$T$7,0))</f>
        <v>1</v>
      </c>
      <c r="G139" s="131">
        <f>IF($A$134='Gareth-SESSION'!$A$205,INDEX('Gareth-SESSION'!$K$205:$T$212, MATCH("*Bench Press*",'Gareth-SESSION'!$B$205:$B$212,0), MATCH("*5th*",'Gareth-SESSION'!$K$7:$T$7,0)),"")</f>
        <v>80</v>
      </c>
      <c r="H139" s="131">
        <f>INDEX('Gareth-SESSION'!$L$205:$U$212, MATCH("*Bench Press*",'Gareth-SESSION'!$B$205:$B$212,0), MATCH("*5th*",'Gareth-SESSION'!$K$7:$T$7,0))</f>
        <v>6</v>
      </c>
      <c r="I139" s="132" t="e">
        <f>IF($A$134='Gareth-SESSION'!$A$205,INDEX('Gareth-SESSION'!$K$205:$T$212, MATCH("*Military*",'Gareth-SESSION'!$B$205:$B$212,0), MATCH("*5th*",'Gareth-SESSION'!$K$7:$T$7,0)),"")</f>
        <v>#N/A</v>
      </c>
      <c r="J139" s="44" t="e">
        <f>INDEX('Gareth-SESSION'!$L$205:$U$212, MATCH("*Military*",'Gareth-SESSION'!$B$205:$B$212,0), MATCH("*5th*",'Gareth-SESSION'!$K$7:$T$7,0))</f>
        <v>#N/A</v>
      </c>
      <c r="K139" s="131" t="e">
        <f>IF($A$134='Gareth-SESSION'!$A$205,INDEX('Gareth-SESSION'!$K$205:$T$212, MATCH("*Clean *",'Gareth-SESSION'!$B$205:$B$212,0), MATCH("*5th*",'Gareth-SESSION'!$K$7:$T$7,0)),"")</f>
        <v>#N/A</v>
      </c>
      <c r="L139" s="44" t="e">
        <f>INDEX('Gareth-SESSION'!$L$205:$U$212, MATCH("*Clean *",'Gareth-SESSION'!$B$205:$B$212,0), MATCH("*5th*",'Gareth-SESSION'!$K$7:$T$7,0))</f>
        <v>#N/A</v>
      </c>
      <c r="M139" s="131">
        <f>IF($A$134='Gareth-SESSION'!$A$205,INDEX('Gareth-SESSION'!$K$205:$T$212, MATCH("*Lat Pulldown*",'Gareth-SESSION'!$B$205:$B$212,0), MATCH("*5th*",'Gareth-SESSION'!$K$7:$T$7,0)),"")</f>
        <v>70</v>
      </c>
      <c r="N139" s="44">
        <f>INDEX('Gareth-SESSION'!$L$205:$U$212, MATCH("*Lat Pulldown*",'Gareth-SESSION'!$B$205:$B$212,0), MATCH("*5th*",'Gareth-SESSION'!$K$7:$T$7,0))</f>
        <v>10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'Gareth-SESSION'!A214</f>
        <v>42178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>
        <f>MAX(E141:E145)</f>
        <v>140</v>
      </c>
      <c r="F140" s="116">
        <f t="array" ref="F140">MAX(IF(E141:E145=E140,F141:F145))</f>
        <v>5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52" t="e">
        <f>IF($A$140='Gareth-SESSION'!$A$214,INDEX('Gareth-SESSION'!$K$214:$T$221, MATCH("*1k Row*",'Gareth-SESSION'!$B$214:$B$221,0), MATCH("*1st*",'Gareth-SESSION'!$K$7:$T$7,0)),"")</f>
        <v>#N/A</v>
      </c>
      <c r="P140" s="152">
        <f>IF($A$140='Gareth-SESSION'!$A$214,INDEX('Gareth-SESSION'!$K$214:$T$221, MATCH("*HIIT*",'Gareth-SESSION'!$B$214:$B$221,0), MATCH("*1st*",'Gareth-SESSION'!$K$7:$T$7,0)),"")</f>
        <v>3.472222222222222E-3</v>
      </c>
      <c r="Q140" s="119" t="e">
        <f>INDEX('Gareth-SESSION'!$L$212:$U$214, MATCH("*HIIT*",'Gareth-SESSION'!$B$212:$B$214,0), MATCH("*1st*",'Gareth-SESSION'!$K$7:$T$7,0))</f>
        <v>#N/A</v>
      </c>
      <c r="R140" s="119">
        <f>'Gareth-SESSION'!U214</f>
        <v>0</v>
      </c>
      <c r="S140" s="116"/>
      <c r="T140" s="116"/>
      <c r="U140" s="120">
        <f>'Gareth-SESSION'!A215</f>
        <v>83.5</v>
      </c>
      <c r="V140" s="120">
        <f>'Gareth-SESSION'!A216</f>
        <v>23.6</v>
      </c>
      <c r="W140" s="116">
        <v>37</v>
      </c>
      <c r="X140" s="116">
        <v>101</v>
      </c>
      <c r="Y140" s="116">
        <v>97</v>
      </c>
      <c r="Z140" s="116">
        <v>90</v>
      </c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IF($A$140='Gareth-SESSION'!$A$214,INDEX('Gareth-SESSION'!$K$214:$T$221, MATCH("*Squat*",'Gareth-SESSION'!$B$214:$B$221,0), MATCH("*1st*",'Gareth-SESSION'!$K$7:$T$7,0)),"")</f>
        <v>#N/A</v>
      </c>
      <c r="D141" s="132" t="e">
        <f>INDEX('Gareth-SESSION'!L$214:U$221, MATCH("*Squat*",'Gareth-SESSION'!$B$214:$B$221,0), MATCH("*1st*",'Gareth-SESSION'!K$7:T$7,0))</f>
        <v>#N/A</v>
      </c>
      <c r="E141" s="131">
        <f>IF($A$140='Gareth-SESSION'!$A$214,INDEX('Gareth-SESSION'!$K$214:$T$221, MATCH("*Deadlift*",'Gareth-SESSION'!$B$214:$B$221,0), MATCH("*1st*",'Gareth-SESSION'!$K$7:$T$7,0)),"")</f>
        <v>60</v>
      </c>
      <c r="F141" s="131">
        <f>INDEX('Gareth-SESSION'!$L$214:$U$221, MATCH("*Deadlift*",'Gareth-SESSION'!$B$214:$B$221,0), MATCH("*1st*",'Gareth-SESSION'!$K$7:$T$7,0))</f>
        <v>10</v>
      </c>
      <c r="G141" s="131" t="e">
        <f>IF($A$140='Gareth-SESSION'!$A$214,INDEX('Gareth-SESSION'!$K$214:$T$221, MATCH("*Bench Press*",'Gareth-SESSION'!$B$214:$B$221,0), MATCH("*1st*",'Gareth-SESSION'!$K$7:$T$7,0)),"")</f>
        <v>#N/A</v>
      </c>
      <c r="H141" s="131" t="e">
        <f>INDEX('Gareth-SESSION'!$L$214:$U$221, MATCH("*Bench Press*",'Gareth-SESSION'!$B$214:$B$221,0), MATCH("*1st*",'Gareth-SESSION'!$K$7:$T$7,0))</f>
        <v>#N/A</v>
      </c>
      <c r="I141" s="132" t="e">
        <f>IF($A$140='Gareth-SESSION'!$A$214,INDEX('Gareth-SESSION'!$K$214:$T$221, MATCH("*Military*",'Gareth-SESSION'!$B$214:$B$221,0), MATCH("*1st*",'Gareth-SESSION'!$K$7:$T$7,0)),"")</f>
        <v>#N/A</v>
      </c>
      <c r="J141" s="48" t="e">
        <f>INDEX('Gareth-SESSION'!$L$214:$U$221, MATCH("*Military*",'Gareth-SESSION'!$B$214:$B$221,0), MATCH("*1st*",'Gareth-SESSION'!$K$7:$T$7,0))</f>
        <v>#N/A</v>
      </c>
      <c r="K141" s="131" t="e">
        <f>IF($A$140='Gareth-SESSION'!$A$214,INDEX('Gareth-SESSION'!$K$214:$T$221, MATCH("*Clean *",'Gareth-SESSION'!$B$214:$B$221,0), MATCH("*1st*",'Gareth-SESSION'!$K$7:$T$7,0)),"")</f>
        <v>#N/A</v>
      </c>
      <c r="L141" s="48" t="e">
        <f>INDEX('Gareth-SESSION'!$L$214:$U$221, MATCH("*Clean *",'Gareth-SESSION'!$B$214:$B$221,0), MATCH("*1st*",'Gareth-SESSION'!$K$7:$T$7,0))</f>
        <v>#N/A</v>
      </c>
      <c r="M141" s="131" t="e">
        <f>IF($A$140='Gareth-SESSION'!$A$214,INDEX('Gareth-SESSION'!$K$214:$T$221, MATCH("*Lat Pulldown*",'Gareth-SESSION'!$B$214:$B$221,0), MATCH("*1st*",'Gareth-SESSION'!$K$7:$T$7,0)),"")</f>
        <v>#N/A</v>
      </c>
      <c r="N141" s="48" t="e">
        <f>INDEX('Gareth-SESSION'!$L$214:$U$221, MATCH("*Lat Pulldown*",'Gareth-SESSION'!$B$214:$B$221,0), MATCH("*1st*",'Gareth-SESSION'!$K$7:$T$7,0))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IF($A$140='Gareth-SESSION'!$A$214,INDEX('Gareth-SESSION'!$K$214:$T$221, MATCH("*Squat*",'Gareth-SESSION'!$B$214:$B$221,0), MATCH("*2nd*",'Gareth-SESSION'!$K$7:$T$7,0)),"")</f>
        <v>#N/A</v>
      </c>
      <c r="D142" s="132" t="e">
        <f>INDEX('Gareth-SESSION'!L$214:U$221, MATCH("*Squat*",'Gareth-SESSION'!$B$214:$B$221,0), MATCH("*2nd*",'Gareth-SESSION'!K$7:T$7,0))</f>
        <v>#N/A</v>
      </c>
      <c r="E142" s="131">
        <f>IF($A$140='Gareth-SESSION'!$A$214,INDEX('Gareth-SESSION'!$K$214:$T$221, MATCH("*Deadlift*",'Gareth-SESSION'!$B$214:$B$221,0), MATCH("*2ND*",'Gareth-SESSION'!$K$7:$T$7,0)),"")</f>
        <v>80</v>
      </c>
      <c r="F142" s="131">
        <f>INDEX('Gareth-SESSION'!$L$214:$U$221, MATCH("*Deadlift*",'Gareth-SESSION'!$B$214:$B$221,0), MATCH("*2nd*",'Gareth-SESSION'!$K$7:$T$7,0))</f>
        <v>10</v>
      </c>
      <c r="G142" s="131" t="e">
        <f>IF($A$140='Gareth-SESSION'!$A$214,INDEX('Gareth-SESSION'!$K$214:$T$221, MATCH("*Bench Press*",'Gareth-SESSION'!$B$214:$B$221,0), MATCH("*2ND*",'Gareth-SESSION'!$K$7:$T$7,0)),"")</f>
        <v>#N/A</v>
      </c>
      <c r="H142" s="131" t="e">
        <f>INDEX('Gareth-SESSION'!$L$214:$U$221, MATCH("*Bench Press*",'Gareth-SESSION'!$B$214:$B$221,0), MATCH("*2nd*",'Gareth-SESSION'!$K$7:$T$7,0))</f>
        <v>#N/A</v>
      </c>
      <c r="I142" s="132" t="e">
        <f>IF($A$140='Gareth-SESSION'!$A$214,INDEX('Gareth-SESSION'!$K$214:$T$221, MATCH("*Military*",'Gareth-SESSION'!$B$214:$B$221,0), MATCH("*2ND*",'Gareth-SESSION'!$K$7:$T$7,0)),"")</f>
        <v>#N/A</v>
      </c>
      <c r="J142" s="44" t="e">
        <f>INDEX('Gareth-SESSION'!$L$214:$U$221, MATCH("*Military*",'Gareth-SESSION'!$B$214:$B$221,0), MATCH("*2nd*",'Gareth-SESSION'!$K$7:$T$7,0))</f>
        <v>#N/A</v>
      </c>
      <c r="K142" s="131" t="e">
        <f>IF($A$140='Gareth-SESSION'!$A$214,INDEX('Gareth-SESSION'!$K$214:$T$221, MATCH("*Clean *",'Gareth-SESSION'!$B$214:$B$221,0), MATCH("*2ND*",'Gareth-SESSION'!$K$7:$T$7,0)),"")</f>
        <v>#N/A</v>
      </c>
      <c r="L142" s="44" t="e">
        <f>INDEX('Gareth-SESSION'!$L$214:$U$221, MATCH("*Clean *",'Gareth-SESSION'!$B$214:$B$221,0), MATCH("*2nd*",'Gareth-SESSION'!$K$7:$T$7,0))</f>
        <v>#N/A</v>
      </c>
      <c r="M142" s="131" t="e">
        <f>IF($A$140='Gareth-SESSION'!$A$214,INDEX('Gareth-SESSION'!$K$214:$T$221, MATCH("*Lat Pulldown*",'Gareth-SESSION'!$B$214:$B$221,0), MATCH("*2ND*",'Gareth-SESSION'!$K$7:$T$7,0)),"")</f>
        <v>#N/A</v>
      </c>
      <c r="N142" s="44" t="e">
        <f>INDEX('Gareth-SESSION'!$L$214:$U$221, MATCH("*Lat Pulldown*",'Gareth-SESSION'!$B$214:$B$221,0), MATCH("*2nd*",'Gareth-SESSION'!$K$7:$T$7,0))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IF($A$140='Gareth-SESSION'!$A$214,INDEX('Gareth-SESSION'!$K$214:$T$221, MATCH("*Squat*",'Gareth-SESSION'!$B$214:$B$221,0), MATCH("*3rd*",'Gareth-SESSION'!$K$7:$T$7,0)),"")</f>
        <v>#N/A</v>
      </c>
      <c r="D143" s="132" t="e">
        <f>INDEX('Gareth-SESSION'!L$214:U$221, MATCH("*Squat*",'Gareth-SESSION'!$B$214:$B$221,0), MATCH("*3rd*",'Gareth-SESSION'!K$7:T$7,0))</f>
        <v>#N/A</v>
      </c>
      <c r="E143" s="131">
        <f>IF($A$140='Gareth-SESSION'!$A$214,INDEX('Gareth-SESSION'!$K$214:$T$221, MATCH("*Deadlift*",'Gareth-SESSION'!$B$214:$B$221,0), MATCH("*3rd*",'Gareth-SESSION'!$K$7:$T$7,0)),"")</f>
        <v>100</v>
      </c>
      <c r="F143" s="131">
        <f>INDEX('Gareth-SESSION'!$L$214:$U$221, MATCH("*Deadlift*",'Gareth-SESSION'!$B$214:$B$221,0), MATCH("*3rd*",'Gareth-SESSION'!$K$7:$T$7,0))</f>
        <v>10</v>
      </c>
      <c r="G143" s="131" t="e">
        <f>IF($A$140='Gareth-SESSION'!$A$214,INDEX('Gareth-SESSION'!$K$214:$T$221, MATCH("*Bench Press*",'Gareth-SESSION'!$B$214:$B$221,0), MATCH("*3rd*",'Gareth-SESSION'!$K$7:$T$7,0)),"")</f>
        <v>#N/A</v>
      </c>
      <c r="H143" s="131" t="e">
        <f>INDEX('Gareth-SESSION'!$L$214:$U$221, MATCH("*Bench Press*",'Gareth-SESSION'!$B$214:$B$221,0), MATCH("*3rd*",'Gareth-SESSION'!$K$7:$T$7,0))</f>
        <v>#N/A</v>
      </c>
      <c r="I143" s="132" t="e">
        <f>IF($A$140='Gareth-SESSION'!$A$214,INDEX('Gareth-SESSION'!$K$214:$T$221, MATCH("*Military*",'Gareth-SESSION'!$B$214:$B$221,0), MATCH("*3rd*",'Gareth-SESSION'!$K$7:$T$7,0)),"")</f>
        <v>#N/A</v>
      </c>
      <c r="J143" s="44" t="e">
        <f>INDEX('Gareth-SESSION'!$L$214:$U$221, MATCH("*Military*",'Gareth-SESSION'!$B$214:$B$221,0), MATCH("*3rd*",'Gareth-SESSION'!$K$7:$T$7,0))</f>
        <v>#N/A</v>
      </c>
      <c r="K143" s="131" t="e">
        <f>IF($A$140='Gareth-SESSION'!$A$214,INDEX('Gareth-SESSION'!$K$214:$T$221, MATCH("*Clean *",'Gareth-SESSION'!$B$214:$B$221,0), MATCH("*3rd*",'Gareth-SESSION'!$K$7:$T$7,0)),"")</f>
        <v>#N/A</v>
      </c>
      <c r="L143" s="44" t="e">
        <f>INDEX('Gareth-SESSION'!$L$214:$U$221, MATCH("*Clean *",'Gareth-SESSION'!$B$214:$B$221,0), MATCH("*3rd*",'Gareth-SESSION'!$K$7:$T$7,0))</f>
        <v>#N/A</v>
      </c>
      <c r="M143" s="131" t="e">
        <f>IF($A$140='Gareth-SESSION'!$A$214,INDEX('Gareth-SESSION'!$K$214:$T$221, MATCH("*Lat Pulldown*",'Gareth-SESSION'!$B$214:$B$221,0), MATCH("*3rd*",'Gareth-SESSION'!$K$7:$T$7,0)),"")</f>
        <v>#N/A</v>
      </c>
      <c r="N143" s="44" t="e">
        <f>INDEX('Gareth-SESSION'!$L$214:$U$221, MATCH("*Lat Pulldown*",'Gareth-SESSION'!$B$214:$B$221,0), MATCH("*3rd*",'Gareth-SESSION'!$K$7:$T$7,0))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IF($A$140='Gareth-SESSION'!$A$214,INDEX('Gareth-SESSION'!$K$214:$T$221, MATCH("*Squat*",'Gareth-SESSION'!$B$214:$B$221,0), MATCH("*4th*",'Gareth-SESSION'!$K$7:$T$7,0)),"")</f>
        <v>#N/A</v>
      </c>
      <c r="D144" s="132" t="e">
        <f>INDEX('Gareth-SESSION'!L$214:U$221, MATCH("*Squat*",'Gareth-SESSION'!$B$214:$B$221,0), MATCH("*4th*",'Gareth-SESSION'!K$7:T$7,0))</f>
        <v>#N/A</v>
      </c>
      <c r="E144" s="131">
        <f>IF($A$140='Gareth-SESSION'!$A$214,INDEX('Gareth-SESSION'!$K$214:$T$221, MATCH("*Deadlift*",'Gareth-SESSION'!$B$214:$B$221,0), MATCH("*4th*",'Gareth-SESSION'!$K$7:$T$7,0)),"")</f>
        <v>120</v>
      </c>
      <c r="F144" s="131">
        <f>INDEX('Gareth-SESSION'!$L$214:$U$221, MATCH("*Deadlift*",'Gareth-SESSION'!$B$214:$B$221,0), MATCH("*4th*",'Gareth-SESSION'!$K$7:$T$7,0))</f>
        <v>6</v>
      </c>
      <c r="G144" s="131" t="e">
        <f>IF($A$140='Gareth-SESSION'!$A$214,INDEX('Gareth-SESSION'!$K$214:$T$221, MATCH("*Bench Press*",'Gareth-SESSION'!$B$214:$B$221,0), MATCH("*4th*",'Gareth-SESSION'!$K$7:$T$7,0)),"")</f>
        <v>#N/A</v>
      </c>
      <c r="H144" s="131" t="e">
        <f>INDEX('Gareth-SESSION'!$L$214:$U$221, MATCH("*Bench Press*",'Gareth-SESSION'!$B$214:$B$221,0), MATCH("*4th*",'Gareth-SESSION'!$K$7:$T$7,0))</f>
        <v>#N/A</v>
      </c>
      <c r="I144" s="132" t="e">
        <f>IF($A$140='Gareth-SESSION'!$A$214,INDEX('Gareth-SESSION'!$K$214:$T$221, MATCH("*Military*",'Gareth-SESSION'!$B$214:$B$221,0), MATCH("*4th*",'Gareth-SESSION'!$K$7:$T$7,0)),"")</f>
        <v>#N/A</v>
      </c>
      <c r="J144" s="44" t="e">
        <f>INDEX('Gareth-SESSION'!$L$214:$U$221, MATCH("*Military*",'Gareth-SESSION'!$B$214:$B$221,0), MATCH("*4th*",'Gareth-SESSION'!$K$7:$T$7,0))</f>
        <v>#N/A</v>
      </c>
      <c r="K144" s="131" t="e">
        <f>IF($A$140='Gareth-SESSION'!$A$214,INDEX('Gareth-SESSION'!$K$214:$T$221, MATCH("*Clean *",'Gareth-SESSION'!$B$214:$B$221,0), MATCH("*4th*",'Gareth-SESSION'!$K$7:$T$7,0)),"")</f>
        <v>#N/A</v>
      </c>
      <c r="L144" s="44" t="e">
        <f>INDEX('Gareth-SESSION'!$L$214:$U$221, MATCH("*Clean *",'Gareth-SESSION'!$B$214:$B$221,0), MATCH("*4th*",'Gareth-SESSION'!$K$7:$T$7,0))</f>
        <v>#N/A</v>
      </c>
      <c r="M144" s="131" t="e">
        <f>IF($A$140='Gareth-SESSION'!$A$214,INDEX('Gareth-SESSION'!$K$214:$T$221, MATCH("*Lat Pulldown*",'Gareth-SESSION'!$B$214:$B$221,0), MATCH("*4th*",'Gareth-SESSION'!$K$7:$T$7,0)),"")</f>
        <v>#N/A</v>
      </c>
      <c r="N144" s="44" t="e">
        <f>INDEX('Gareth-SESSION'!$L$214:$U$221, MATCH("*Lat Pulldown*",'Gareth-SESSION'!$B$214:$B$221,0), MATCH("*4th*",'Gareth-SESSION'!$K$7:$T$7,0))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IF($A$140='Gareth-SESSION'!$A$214,INDEX('Gareth-SESSION'!$K$214:$T$221, MATCH("*Squat*",'Gareth-SESSION'!$B$214:$B$221,0), MATCH("*5th*",'Gareth-SESSION'!$K$7:$T$7,0)),"")</f>
        <v>#N/A</v>
      </c>
      <c r="D145" s="132" t="e">
        <f>INDEX('Gareth-SESSION'!L$214:U$221, MATCH("*Squat*",'Gareth-SESSION'!$B$214:$B$221,0), MATCH("*5th*",'Gareth-SESSION'!K$7:T$7,0))</f>
        <v>#N/A</v>
      </c>
      <c r="E145" s="131">
        <f>IF($A$140='Gareth-SESSION'!$A$214,INDEX('Gareth-SESSION'!$K$214:$T$221, MATCH("*Deadlift*",'Gareth-SESSION'!$B$214:$B$221,0), MATCH("*5th*",'Gareth-SESSION'!$K$7:$T$7,0)),"")</f>
        <v>140</v>
      </c>
      <c r="F145" s="131">
        <f>INDEX('Gareth-SESSION'!$L$214:$U$221, MATCH("*Deadlift*",'Gareth-SESSION'!$B$214:$B$221,0), MATCH("*5th*",'Gareth-SESSION'!$K$7:$T$7,0))</f>
        <v>5</v>
      </c>
      <c r="G145" s="131" t="e">
        <f>IF($A$140='Gareth-SESSION'!$A$214,INDEX('Gareth-SESSION'!$K$214:$T$221, MATCH("*Bench Press*",'Gareth-SESSION'!$B$214:$B$221,0), MATCH("*5th*",'Gareth-SESSION'!$K$7:$T$7,0)),"")</f>
        <v>#N/A</v>
      </c>
      <c r="H145" s="131" t="e">
        <f>INDEX('Gareth-SESSION'!$L$214:$U$221, MATCH("*Bench Press*",'Gareth-SESSION'!$B$214:$B$221,0), MATCH("*5th*",'Gareth-SESSION'!$K$7:$T$7,0))</f>
        <v>#N/A</v>
      </c>
      <c r="I145" s="132" t="e">
        <f>IF($A$140='Gareth-SESSION'!$A$214,INDEX('Gareth-SESSION'!$K$214:$T$221, MATCH("*Military*",'Gareth-SESSION'!$B$214:$B$221,0), MATCH("*5th*",'Gareth-SESSION'!$K$7:$T$7,0)),"")</f>
        <v>#N/A</v>
      </c>
      <c r="J145" s="44" t="e">
        <f>INDEX('Gareth-SESSION'!$L$214:$U$221, MATCH("*Military*",'Gareth-SESSION'!$B$214:$B$221,0), MATCH("*5th*",'Gareth-SESSION'!$K$7:$T$7,0))</f>
        <v>#N/A</v>
      </c>
      <c r="K145" s="131" t="e">
        <f>IF($A$140='Gareth-SESSION'!$A$214,INDEX('Gareth-SESSION'!$K$214:$T$221, MATCH("*Clean *",'Gareth-SESSION'!$B$214:$B$221,0), MATCH("*5th*",'Gareth-SESSION'!$K$7:$T$7,0)),"")</f>
        <v>#N/A</v>
      </c>
      <c r="L145" s="44" t="e">
        <f>INDEX('Gareth-SESSION'!$L$214:$U$221, MATCH("*Clean *",'Gareth-SESSION'!$B$214:$B$221,0), MATCH("*5th*",'Gareth-SESSION'!$K$7:$T$7,0))</f>
        <v>#N/A</v>
      </c>
      <c r="M145" s="131" t="e">
        <f>IF($A$140='Gareth-SESSION'!$A$214,INDEX('Gareth-SESSION'!$K$214:$T$221, MATCH("*Lat Pulldown*",'Gareth-SESSION'!$B$214:$B$221,0), MATCH("*5th*",'Gareth-SESSION'!$K$7:$T$7,0)),"")</f>
        <v>#N/A</v>
      </c>
      <c r="N145" s="44" t="e">
        <f>INDEX('Gareth-SESSION'!$L$214:$U$221, MATCH("*Lat Pulldown*",'Gareth-SESSION'!$B$214:$B$221,0), MATCH("*5th*",'Gareth-SESSION'!$K$7:$T$7,0))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'Gareth-SESSION'!A223</f>
        <v>42189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>
        <f>MAX(G147:G151)</f>
        <v>80</v>
      </c>
      <c r="H146" s="116">
        <f t="array" ref="H146">MAX(IF(G147:G151=G146,H147:H151))</f>
        <v>10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 t="e">
        <f>MAX(M147:M151)</f>
        <v>#N/A</v>
      </c>
      <c r="N146" s="117" t="e">
        <f t="array" ref="N146">MAX(IF(M147:M151=M146,N147:N151))</f>
        <v>#N/A</v>
      </c>
      <c r="O146" s="152" t="e">
        <f>IF($A$146='Gareth-SESSION'!$A$223,INDEX('Gareth-SESSION'!$K$223:$T$230, MATCH("*1k Row*",'Gareth-SESSION'!$B$223:$B$230,0), MATCH("*1st*",'Gareth-SESSION'!$K$7:$T$7,0)),"")</f>
        <v>#N/A</v>
      </c>
      <c r="P146" s="152">
        <f>IF($A$146='Gareth-SESSION'!$A$223,INDEX('Gareth-SESSION'!$K$223:$T$230, MATCH("*HIIT*",'Gareth-SESSION'!$B$223:$B$230,0), MATCH("*1st*",'Gareth-SESSION'!$K$7:$T$7,0)),"")</f>
        <v>6.9444444444444441E-3</v>
      </c>
      <c r="Q146" s="152" t="str">
        <f>INDEX('Gareth-SESSION'!$L$223:$U$230, MATCH("*HIIT*",'Gareth-SESSION'!$B$223:$B$230,0), MATCH("*1st*",'Gareth-SESSION'!$K$7:$T$7,0))</f>
        <v>45/15</v>
      </c>
      <c r="R146" s="119">
        <f>'Gareth-SESSION'!U223</f>
        <v>0</v>
      </c>
      <c r="S146" s="116"/>
      <c r="T146" s="116"/>
      <c r="U146" s="120">
        <f>'Gareth-SESSION'!A227</f>
        <v>0</v>
      </c>
      <c r="V146" s="120">
        <f>'Gareth-SESSION'!A228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IF($A$146='Gareth-SESSION'!$A$223,INDEX('Gareth-SESSION'!$K$223:$T$230, MATCH("*Squat*",'Gareth-SESSION'!$B$223:$B$230,0), MATCH("*1st*",'Gareth-SESSION'!$K$7:$T$7,0)),"")</f>
        <v>#N/A</v>
      </c>
      <c r="D147" s="132" t="e">
        <f>INDEX('Gareth-SESSION'!L$223:U$230, MATCH("*Squat*",'Gareth-SESSION'!$B$223:$B$230,0), MATCH("*1st*",'Gareth-SESSION'!K$7:T$7,0))</f>
        <v>#N/A</v>
      </c>
      <c r="E147" s="131" t="e">
        <f>IF($A$146='Gareth-SESSION'!$A$223,INDEX('Gareth-SESSION'!$K$223:$T$230, MATCH("*Deadlift*",'Gareth-SESSION'!$B$223:$B$230,0), MATCH("*1st*",'Gareth-SESSION'!$K$7:$T$7,0)),"")</f>
        <v>#N/A</v>
      </c>
      <c r="F147" s="131" t="e">
        <f>INDEX('Gareth-SESSION'!$L$223:$U$230, MATCH("*Deadlift*",'Gareth-SESSION'!$B$223:$B$230,0), MATCH("*1st*",'Gareth-SESSION'!$K$7:$T$7,0))</f>
        <v>#N/A</v>
      </c>
      <c r="G147" s="131">
        <f>IF($A$146='Gareth-SESSION'!$A$223,INDEX('Gareth-SESSION'!$K$223:$T$230, MATCH("*Bench Press*",'Gareth-SESSION'!$B$223:$B$230,0), MATCH("*1st*",'Gareth-SESSION'!$K$7:$T$7,0)),"")</f>
        <v>80</v>
      </c>
      <c r="H147" s="131">
        <f>INDEX('Gareth-SESSION'!$L$223:$U$230, MATCH("*Bench Press*",'Gareth-SESSION'!$B$223:$B$230,0), MATCH("*1st*",'Gareth-SESSION'!$K$7:$T$7,0))</f>
        <v>10</v>
      </c>
      <c r="I147" s="132" t="e">
        <f>IF($A$146='Gareth-SESSION'!$A$223,INDEX('Gareth-SESSION'!$K$223:$T$230, MATCH("*Military*",'Gareth-SESSION'!$B$223:$B$230,0), MATCH("*1st*",'Gareth-SESSION'!$K$7:$T$7,0)),"")</f>
        <v>#N/A</v>
      </c>
      <c r="J147" s="48" t="e">
        <f>INDEX('Gareth-SESSION'!$L$223:$U$230, MATCH("*Military*",'Gareth-SESSION'!$B$223:$B$230,0), MATCH("*1st*",'Gareth-SESSION'!$K$7:$T$7,0))</f>
        <v>#N/A</v>
      </c>
      <c r="K147" s="131" t="e">
        <f>IF($A$146='Gareth-SESSION'!$A$223,INDEX('Gareth-SESSION'!$K$223:$T$230, MATCH("*Clean *",'Gareth-SESSION'!$B$223:$B$230,0), MATCH("*1st*",'Gareth-SESSION'!$K$7:$T$7,0)),"")</f>
        <v>#N/A</v>
      </c>
      <c r="L147" s="48" t="e">
        <f>INDEX('Gareth-SESSION'!$L$223:$U$230, MATCH("*Clean *",'Gareth-SESSION'!$B$223:$B$230,0), MATCH("*1st*",'Gareth-SESSION'!$K$7:$T$7,0))</f>
        <v>#N/A</v>
      </c>
      <c r="M147" s="131" t="e">
        <f>IF($A$146='Gareth-SESSION'!$A$223,INDEX('Gareth-SESSION'!$K$223:$T$230, MATCH("*Lat Pulldown*",'Gareth-SESSION'!$B$223:$B$230,0), MATCH("*1st*",'Gareth-SESSION'!$K$7:$T$7,0)),"")</f>
        <v>#N/A</v>
      </c>
      <c r="N147" s="48" t="e">
        <f>INDEX('Gareth-SESSION'!$L$223:$U$230, MATCH("*Lat Pulldown*",'Gareth-SESSION'!$B$223:$B$230,0), MATCH("*1st*",'Gareth-SESSION'!$K$7:$T$7,0))</f>
        <v>#N/A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IF($A$146='Gareth-SESSION'!$A$223,INDEX('Gareth-SESSION'!$K$223:$T$230, MATCH("*Squat*",'Gareth-SESSION'!$B$223:$B$230,0), MATCH("*2nd*",'Gareth-SESSION'!$K$7:$T$7,0)),"")</f>
        <v>#N/A</v>
      </c>
      <c r="D148" s="132" t="e">
        <f>INDEX('Gareth-SESSION'!L$223:U$230, MATCH("*Squat*",'Gareth-SESSION'!$B$223:$B$230,0), MATCH("*2nd*",'Gareth-SESSION'!K$7:T$7,0))</f>
        <v>#N/A</v>
      </c>
      <c r="E148" s="131" t="e">
        <f>IF($A$146='Gareth-SESSION'!$A$223,INDEX('Gareth-SESSION'!$K$223:$T$230, MATCH("*Deadlift*",'Gareth-SESSION'!$B$223:$B$230,0), MATCH("*2ND*",'Gareth-SESSION'!$K$7:$T$7,0)),"")</f>
        <v>#N/A</v>
      </c>
      <c r="F148" s="131" t="e">
        <f>INDEX('Gareth-SESSION'!$L$223:$U$230, MATCH("*Deadlift*",'Gareth-SESSION'!$B$223:$B$230,0), MATCH("*2nd*",'Gareth-SESSION'!$K$7:$T$7,0))</f>
        <v>#N/A</v>
      </c>
      <c r="G148" s="131">
        <f>IF($A$146='Gareth-SESSION'!$A$223,INDEX('Gareth-SESSION'!$K$223:$T$230, MATCH("*Bench Press*",'Gareth-SESSION'!$B$223:$B$230,0), MATCH("*2ND*",'Gareth-SESSION'!$K$7:$T$7,0)),"")</f>
        <v>80</v>
      </c>
      <c r="H148" s="131">
        <f>INDEX('Gareth-SESSION'!$L$223:$U$230, MATCH("*Bench Press*",'Gareth-SESSION'!$B$223:$B$230,0), MATCH("*2nd*",'Gareth-SESSION'!$K$7:$T$7,0))</f>
        <v>7</v>
      </c>
      <c r="I148" s="132" t="e">
        <f>IF($A$146='Gareth-SESSION'!$A$223,INDEX('Gareth-SESSION'!$K$223:$T$230, MATCH("*Military*",'Gareth-SESSION'!$B$223:$B$230,0), MATCH("*2ND*",'Gareth-SESSION'!$K$7:$T$7,0)),"")</f>
        <v>#N/A</v>
      </c>
      <c r="J148" s="44" t="e">
        <f>INDEX('Gareth-SESSION'!$L$223:$U$230, MATCH("*Military*",'Gareth-SESSION'!$B$223:$B$230,0), MATCH("*2nd*",'Gareth-SESSION'!$K$7:$T$7,0))</f>
        <v>#N/A</v>
      </c>
      <c r="K148" s="131" t="e">
        <f>IF($A$146='Gareth-SESSION'!$A$223,INDEX('Gareth-SESSION'!$K$223:$T$230, MATCH("*Clean *",'Gareth-SESSION'!$B$223:$B$230,0), MATCH("*2ND*",'Gareth-SESSION'!$K$7:$T$7,0)),"")</f>
        <v>#N/A</v>
      </c>
      <c r="L148" s="44" t="e">
        <f>INDEX('Gareth-SESSION'!$L$223:$U$230, MATCH("*Clean *",'Gareth-SESSION'!$B$223:$B$230,0), MATCH("*2nd*",'Gareth-SESSION'!$K$7:$T$7,0))</f>
        <v>#N/A</v>
      </c>
      <c r="M148" s="131" t="e">
        <f>IF($A$146='Gareth-SESSION'!$A$223,INDEX('Gareth-SESSION'!$K$223:$T$230, MATCH("*Lat Pulldown*",'Gareth-SESSION'!$B$223:$B$230,0), MATCH("*2ND*",'Gareth-SESSION'!$K$7:$T$7,0)),"")</f>
        <v>#N/A</v>
      </c>
      <c r="N148" s="44" t="e">
        <f>INDEX('Gareth-SESSION'!$L$223:$U$230, MATCH("*Lat Pulldown*",'Gareth-SESSION'!$B$223:$B$230,0), MATCH("*2nd*",'Gareth-SESSION'!$K$7:$T$7,0))</f>
        <v>#N/A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IF($A$146='Gareth-SESSION'!$A$223,INDEX('Gareth-SESSION'!$K$223:$T$230, MATCH("*Squat*",'Gareth-SESSION'!$B$223:$B$230,0), MATCH("*3rd*",'Gareth-SESSION'!$K$7:$T$7,0)),"")</f>
        <v>#N/A</v>
      </c>
      <c r="D149" s="132" t="e">
        <f>INDEX('Gareth-SESSION'!L$223:U$230, MATCH("*Squat*",'Gareth-SESSION'!$B$223:$B$230,0), MATCH("*3rd*",'Gareth-SESSION'!K$7:T$7,0))</f>
        <v>#N/A</v>
      </c>
      <c r="E149" s="131" t="e">
        <f>IF($A$146='Gareth-SESSION'!$A$223,INDEX('Gareth-SESSION'!$K$223:$T$230, MATCH("*Deadlift*",'Gareth-SESSION'!$B$223:$B$230,0), MATCH("*3rd*",'Gareth-SESSION'!$K$7:$T$7,0)),"")</f>
        <v>#N/A</v>
      </c>
      <c r="F149" s="131" t="e">
        <f>INDEX('Gareth-SESSION'!$L$223:$U$230, MATCH("*Deadlift*",'Gareth-SESSION'!$B$223:$B$230,0), MATCH("*3rd*",'Gareth-SESSION'!$K$7:$T$7,0))</f>
        <v>#N/A</v>
      </c>
      <c r="G149" s="131">
        <f>IF($A$146='Gareth-SESSION'!$A$223,INDEX('Gareth-SESSION'!$K$223:$T$230, MATCH("*Bench Press*",'Gareth-SESSION'!$B$223:$B$230,0), MATCH("*3rd*",'Gareth-SESSION'!$K$7:$T$7,0)),"")</f>
        <v>80</v>
      </c>
      <c r="H149" s="131">
        <f>INDEX('Gareth-SESSION'!$L$223:$U$230, MATCH("*Bench Press*",'Gareth-SESSION'!$B$223:$B$230,0), MATCH("*3rd*",'Gareth-SESSION'!$K$7:$T$7,0))</f>
        <v>5</v>
      </c>
      <c r="I149" s="132" t="e">
        <f>IF($A$146='Gareth-SESSION'!$A$223,INDEX('Gareth-SESSION'!$K$223:$T$230, MATCH("*Military*",'Gareth-SESSION'!$B$223:$B$230,0), MATCH("*3rd*",'Gareth-SESSION'!$K$7:$T$7,0)),"")</f>
        <v>#N/A</v>
      </c>
      <c r="J149" s="44" t="e">
        <f>INDEX('Gareth-SESSION'!$L$223:$U$230, MATCH("*Military*",'Gareth-SESSION'!$B$223:$B$230,0), MATCH("*3rd*",'Gareth-SESSION'!$K$7:$T$7,0))</f>
        <v>#N/A</v>
      </c>
      <c r="K149" s="131" t="e">
        <f>IF($A$146='Gareth-SESSION'!$A$223,INDEX('Gareth-SESSION'!$K$223:$T$230, MATCH("*Clean *",'Gareth-SESSION'!$B$223:$B$230,0), MATCH("*3rd*",'Gareth-SESSION'!$K$7:$T$7,0)),"")</f>
        <v>#N/A</v>
      </c>
      <c r="L149" s="44" t="e">
        <f>INDEX('Gareth-SESSION'!$L$223:$U$230, MATCH("*Clean *",'Gareth-SESSION'!$B$223:$B$230,0), MATCH("*3rd*",'Gareth-SESSION'!$K$7:$T$7,0))</f>
        <v>#N/A</v>
      </c>
      <c r="M149" s="131" t="e">
        <f>IF($A$146='Gareth-SESSION'!$A$223,INDEX('Gareth-SESSION'!$K$223:$T$230, MATCH("*Lat Pulldown*",'Gareth-SESSION'!$B$223:$B$230,0), MATCH("*3rd*",'Gareth-SESSION'!$K$7:$T$7,0)),"")</f>
        <v>#N/A</v>
      </c>
      <c r="N149" s="44" t="e">
        <f>INDEX('Gareth-SESSION'!$L$223:$U$230, MATCH("*Lat Pulldown*",'Gareth-SESSION'!$B$223:$B$230,0), MATCH("*3rd*",'Gareth-SESSION'!$K$7:$T$7,0))</f>
        <v>#N/A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IF($A$146='Gareth-SESSION'!$A$223,INDEX('Gareth-SESSION'!$K$223:$T$230, MATCH("*Squat*",'Gareth-SESSION'!$B$223:$B$230,0), MATCH("*4th*",'Gareth-SESSION'!$K$7:$T$7,0)),"")</f>
        <v>#N/A</v>
      </c>
      <c r="D150" s="132" t="e">
        <f>INDEX('Gareth-SESSION'!L$223:U$230, MATCH("*Squat*",'Gareth-SESSION'!$B$223:$B$230,0), MATCH("*4th*",'Gareth-SESSION'!K$7:T$7,0))</f>
        <v>#N/A</v>
      </c>
      <c r="E150" s="131" t="e">
        <f>IF($A$146='Gareth-SESSION'!$A$223,INDEX('Gareth-SESSION'!$K$223:$T$230, MATCH("*Deadlift*",'Gareth-SESSION'!$B$223:$B$230,0), MATCH("*4th*",'Gareth-SESSION'!$K$7:$T$7,0)),"")</f>
        <v>#N/A</v>
      </c>
      <c r="F150" s="131" t="e">
        <f>INDEX('Gareth-SESSION'!$L$223:$U$230, MATCH("*Deadlift*",'Gareth-SESSION'!$B$223:$B$230,0), MATCH("*4th*",'Gareth-SESSION'!$K$7:$T$7,0))</f>
        <v>#N/A</v>
      </c>
      <c r="G150" s="131">
        <f>IF($A$146='Gareth-SESSION'!$A$223,INDEX('Gareth-SESSION'!$K$223:$T$230, MATCH("*Bench Press*",'Gareth-SESSION'!$B$223:$B$230,0), MATCH("*4th*",'Gareth-SESSION'!$K$7:$T$7,0)),"")</f>
        <v>0</v>
      </c>
      <c r="H150" s="131">
        <f>INDEX('Gareth-SESSION'!$L$223:$U$230, MATCH("*Bench Press*",'Gareth-SESSION'!$B$223:$B$230,0), MATCH("*4th*",'Gareth-SESSION'!$K$7:$T$7,0))</f>
        <v>0</v>
      </c>
      <c r="I150" s="132" t="e">
        <f>IF($A$146='Gareth-SESSION'!$A$223,INDEX('Gareth-SESSION'!$K$223:$T$230, MATCH("*Military*",'Gareth-SESSION'!$B$223:$B$230,0), MATCH("*4th*",'Gareth-SESSION'!$K$7:$T$7,0)),"")</f>
        <v>#N/A</v>
      </c>
      <c r="J150" s="44" t="e">
        <f>INDEX('Gareth-SESSION'!$L$223:$U$230, MATCH("*Military*",'Gareth-SESSION'!$B$223:$B$230,0), MATCH("*4th*",'Gareth-SESSION'!$K$7:$T$7,0))</f>
        <v>#N/A</v>
      </c>
      <c r="K150" s="131" t="e">
        <f>IF($A$146='Gareth-SESSION'!$A$223,INDEX('Gareth-SESSION'!$K$223:$T$230, MATCH("*Clean *",'Gareth-SESSION'!$B$223:$B$230,0), MATCH("*4th*",'Gareth-SESSION'!$K$7:$T$7,0)),"")</f>
        <v>#N/A</v>
      </c>
      <c r="L150" s="44" t="e">
        <f>INDEX('Gareth-SESSION'!$L$223:$U$230, MATCH("*Clean *",'Gareth-SESSION'!$B$223:$B$230,0), MATCH("*4th*",'Gareth-SESSION'!$K$7:$T$7,0))</f>
        <v>#N/A</v>
      </c>
      <c r="M150" s="131" t="e">
        <f>IF($A$146='Gareth-SESSION'!$A$223,INDEX('Gareth-SESSION'!$K$223:$T$230, MATCH("*Lat Pulldown*",'Gareth-SESSION'!$B$223:$B$230,0), MATCH("*4th*",'Gareth-SESSION'!$K$7:$T$7,0)),"")</f>
        <v>#N/A</v>
      </c>
      <c r="N150" s="44" t="e">
        <f>INDEX('Gareth-SESSION'!$L$223:$U$230, MATCH("*Lat Pulldown*",'Gareth-SESSION'!$B$223:$B$230,0), MATCH("*4th*",'Gareth-SESSION'!$K$7:$T$7,0))</f>
        <v>#N/A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IF($A$146='Gareth-SESSION'!$A$223,INDEX('Gareth-SESSION'!$K$223:$T$230, MATCH("*Squat*",'Gareth-SESSION'!$B$223:$B$230,0), MATCH("*5th*",'Gareth-SESSION'!$K$7:$T$7,0)),"")</f>
        <v>#N/A</v>
      </c>
      <c r="D151" s="132" t="e">
        <f>INDEX('Gareth-SESSION'!L$223:U$230, MATCH("*Squat*",'Gareth-SESSION'!$B$223:$B$230,0), MATCH("*5th*",'Gareth-SESSION'!K$7:T$7,0))</f>
        <v>#N/A</v>
      </c>
      <c r="E151" s="131" t="e">
        <f>IF($A$146='Gareth-SESSION'!$A$223,INDEX('Gareth-SESSION'!$K$223:$T$230, MATCH("*Deadlift*",'Gareth-SESSION'!$B$223:$B$230,0), MATCH("*5th*",'Gareth-SESSION'!$K$7:$T$7,0)),"")</f>
        <v>#N/A</v>
      </c>
      <c r="F151" s="131" t="e">
        <f>INDEX('Gareth-SESSION'!$L$223:$U$230, MATCH("*Deadlift*",'Gareth-SESSION'!$B$223:$B$230,0), MATCH("*5th*",'Gareth-SESSION'!$K$7:$T$7,0))</f>
        <v>#N/A</v>
      </c>
      <c r="G151" s="131">
        <f>IF($A$146='Gareth-SESSION'!$A$223,INDEX('Gareth-SESSION'!$K$223:$T$230, MATCH("*Bench Press*",'Gareth-SESSION'!$B$223:$B$230,0), MATCH("*5th*",'Gareth-SESSION'!$K$7:$T$7,0)),"")</f>
        <v>0</v>
      </c>
      <c r="H151" s="131">
        <f>INDEX('Gareth-SESSION'!$L$223:$U$230, MATCH("*Bench Press*",'Gareth-SESSION'!$B$223:$B$230,0), MATCH("*5th*",'Gareth-SESSION'!$K$7:$T$7,0))</f>
        <v>0</v>
      </c>
      <c r="I151" s="132" t="e">
        <f>IF($A$146='Gareth-SESSION'!$A$223,INDEX('Gareth-SESSION'!$K$223:$T$230, MATCH("*Military*",'Gareth-SESSION'!$B$223:$B$230,0), MATCH("*5th*",'Gareth-SESSION'!$K$7:$T$7,0)),"")</f>
        <v>#N/A</v>
      </c>
      <c r="J151" s="44" t="e">
        <f>INDEX('Gareth-SESSION'!$L$223:$U$230, MATCH("*Military*",'Gareth-SESSION'!$B$223:$B$230,0), MATCH("*5th*",'Gareth-SESSION'!$K$7:$T$7,0))</f>
        <v>#N/A</v>
      </c>
      <c r="K151" s="131" t="e">
        <f>IF($A$146='Gareth-SESSION'!$A$223,INDEX('Gareth-SESSION'!$K$223:$T$230, MATCH("*Clean *",'Gareth-SESSION'!$B$223:$B$230,0), MATCH("*5th*",'Gareth-SESSION'!$K$7:$T$7,0)),"")</f>
        <v>#N/A</v>
      </c>
      <c r="L151" s="44" t="e">
        <f>INDEX('Gareth-SESSION'!$L$223:$U$230, MATCH("*Clean *",'Gareth-SESSION'!$B$223:$B$230,0), MATCH("*5th*",'Gareth-SESSION'!$K$7:$T$7,0))</f>
        <v>#N/A</v>
      </c>
      <c r="M151" s="131" t="e">
        <f>IF($A$146='Gareth-SESSION'!$A$223,INDEX('Gareth-SESSION'!$K$223:$T$230, MATCH("*Lat Pulldown*",'Gareth-SESSION'!$B$223:$B$230,0), MATCH("*5th*",'Gareth-SESSION'!$K$7:$T$7,0)),"")</f>
        <v>#N/A</v>
      </c>
      <c r="N151" s="44" t="e">
        <f>INDEX('Gareth-SESSION'!$L$223:$U$230, MATCH("*Lat Pulldown*",'Gareth-SESSION'!$B$223:$B$230,0), MATCH("*5th*",'Gareth-SESSION'!$K$7:$T$7,0))</f>
        <v>#N/A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'Gareth-SESSION'!A232</f>
        <v>42207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>
        <f>MAX(G153:G157)</f>
        <v>80</v>
      </c>
      <c r="H152" s="116" t="e">
        <f t="array" ref="H152">MAX(IF(G153:G157=G152,H153:H157))</f>
        <v>#N/A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>
        <f>MAX(M153:M157)</f>
        <v>70</v>
      </c>
      <c r="N152" s="117" t="e">
        <f t="array" ref="N152">MAX(IF(M153:M157=M152,N153:N157))</f>
        <v>#N/A</v>
      </c>
      <c r="O152" s="152" t="e">
        <f>IF($A$140='Gareth-SESSION'!$A$214,INDEX('Gareth-SESSION'!$K$214:$T$221, MATCH("*1k Row*",'Gareth-SESSION'!$B$214:$B$221,0), MATCH("*1st*",'Gareth-SESSION'!$K$7:$T$7,0)),"")</f>
        <v>#N/A</v>
      </c>
      <c r="P152" s="152">
        <f>IF($A$140='Gareth-SESSION'!$A$214,INDEX('Gareth-SESSION'!$K$214:$T$221, MATCH("*HIIT*",'Gareth-SESSION'!$B$214:$B$221,0), MATCH("*1st*",'Gareth-SESSION'!$K$7:$T$7,0)),"")</f>
        <v>3.472222222222222E-3</v>
      </c>
      <c r="Q152" s="119" t="e">
        <f>INDEX('Gareth-SESSION'!$L$212:$U$214, MATCH("*HIIT*",'Gareth-SESSION'!$B$212:$B$214,0), MATCH("*1st*",'Gareth-SESSION'!$K$7:$T$7,0))</f>
        <v>#N/A</v>
      </c>
      <c r="R152" s="119">
        <f>'Gareth-SESSION'!U232</f>
        <v>0</v>
      </c>
      <c r="S152" s="116"/>
      <c r="T152" s="116"/>
      <c r="U152" s="120">
        <f>'Gareth-SESSION'!A233</f>
        <v>0</v>
      </c>
      <c r="V152" s="120">
        <f>'Gareth-SESSION'!A234</f>
        <v>0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IF($A$152='Gareth-SESSION'!$A$232,INDEX('Gareth-SESSION'!$K$232:$T$239, MATCH("*Squat*",'Gareth-SESSION'!$B$232:$B$239,0), MATCH("*1st*",'Gareth-SESSION'!$K$7:$T$7,0)),"")</f>
        <v>#N/A</v>
      </c>
      <c r="D153" s="132" t="e">
        <f>INDEX('Gareth-SESSION'!L$232:U$239, MATCH("*Squat*",'Gareth-SESSION'!$B$232:$B$239,0), MATCH("*1st*",'Gareth-SESSION'!K$7:T$7,0))</f>
        <v>#N/A</v>
      </c>
      <c r="E153" s="131" t="e">
        <f>IF($A$152='Gareth-SESSION'!$A$232,INDEX('Gareth-SESSION'!$K$232:$T$239, MATCH("*Deadlift*",'Gareth-SESSION'!$B$232:$B$239,0), MATCH("*1st*",'Gareth-SESSION'!$K$7:$T$7,0)),"")</f>
        <v>#N/A</v>
      </c>
      <c r="F153" s="131">
        <f>INDEX('Gareth-SESSION'!$L$212:$U$214, MATCH("*Deadlift*",'Gareth-SESSION'!$B$212:$B$214,0), MATCH("*1st*",'Gareth-SESSION'!$K$7:$T$7,0))</f>
        <v>10</v>
      </c>
      <c r="G153" s="131">
        <f>IF($A$152='Gareth-SESSION'!$A$232,INDEX('Gareth-SESSION'!$K$232:$T$239, MATCH("*Bench Press*",'Gareth-SESSION'!$B$232:$B$239,0), MATCH("*1st*",'Gareth-SESSION'!$K$7:$T$7,0)),"")</f>
        <v>60</v>
      </c>
      <c r="H153" s="131" t="e">
        <f>INDEX('Gareth-SESSION'!$L$212:$U$214, MATCH("*Bench Press*",'Gareth-SESSION'!$B$212:$B$214,0), MATCH("*1st*",'Gareth-SESSION'!$K$7:$T$7,0))</f>
        <v>#N/A</v>
      </c>
      <c r="I153" s="132" t="e">
        <f>IF($A$152='Gareth-SESSION'!$A$232,INDEX('Gareth-SESSION'!$K$232:$T$239, MATCH("*Military*",'Gareth-SESSION'!$B$232:$B$239,0), MATCH("*1st*",'Gareth-SESSION'!$K$7:$T$7,0)),"")</f>
        <v>#N/A</v>
      </c>
      <c r="J153" s="48" t="e">
        <f>INDEX('Gareth-SESSION'!$L$212:$U$214, MATCH("*Military*",'Gareth-SESSION'!$B$212:$B$214,0), MATCH("*1st*",'Gareth-SESSION'!$K$7:$T$7,0))</f>
        <v>#N/A</v>
      </c>
      <c r="K153" s="131" t="e">
        <f>IF($A$152='Gareth-SESSION'!$A$232,INDEX('Gareth-SESSION'!$K$232:$T$239, MATCH("*Clean *",'Gareth-SESSION'!$B$232:$B$239,0), MATCH("*1st*",'Gareth-SESSION'!$K$7:$T$7,0)),"")</f>
        <v>#N/A</v>
      </c>
      <c r="L153" s="48" t="e">
        <f>INDEX('Gareth-SESSION'!$L$212:$U$214, MATCH("*Clean *",'Gareth-SESSION'!$B$212:$B$214,0), MATCH("*1st*",'Gareth-SESSION'!$K$7:$T$7,0))</f>
        <v>#N/A</v>
      </c>
      <c r="M153" s="131">
        <f>IF($A$152='Gareth-SESSION'!$A$232,INDEX('Gareth-SESSION'!$K$232:$T$239, MATCH("*Lat Pulldown*",'Gareth-SESSION'!$B$232:$B$239,0), MATCH("*1st*",'Gareth-SESSION'!$K$7:$T$7,0)),"")</f>
        <v>60</v>
      </c>
      <c r="N153" s="48" t="e">
        <f>INDEX('Gareth-SESSION'!$L$212:$U$214, MATCH("*Lat Pulldown*",'Gareth-SESSION'!$B$212:$B$214,0), MATCH("*1st*",'Gareth-SESSION'!$K$7:$T$7,0))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IF($A$152='Gareth-SESSION'!$A$232,INDEX('Gareth-SESSION'!$K$232:$T$239, MATCH("*Squat*",'Gareth-SESSION'!$B$232:$B$239,0), MATCH("*2nd*",'Gareth-SESSION'!$K$7:$T$7,0)),"")</f>
        <v>#N/A</v>
      </c>
      <c r="D154" s="132" t="e">
        <f>INDEX('Gareth-SESSION'!L$232:U$239, MATCH("*Squat*",'Gareth-SESSION'!$B$232:$B$239,0), MATCH("*2nd*",'Gareth-SESSION'!K$7:T$7,0))</f>
        <v>#N/A</v>
      </c>
      <c r="E154" s="131" t="e">
        <f>IF($A$152='Gareth-SESSION'!$A$232,INDEX('Gareth-SESSION'!$K$232:$T$239, MATCH("*Deadlift*",'Gareth-SESSION'!$B$232:$B$239,0), MATCH("*2ND*",'Gareth-SESSION'!$K$7:$T$7,0)),"")</f>
        <v>#N/A</v>
      </c>
      <c r="F154" s="131">
        <f>INDEX('Gareth-SESSION'!$L$212:$U$214, MATCH("*Deadlift*",'Gareth-SESSION'!$B$212:$B$214,0), MATCH("*2nd*",'Gareth-SESSION'!$K$7:$T$7,0))</f>
        <v>10</v>
      </c>
      <c r="G154" s="131">
        <f>IF($A$152='Gareth-SESSION'!$A$232,INDEX('Gareth-SESSION'!$K$232:$T$239, MATCH("*Bench Press*",'Gareth-SESSION'!$B$232:$B$239,0), MATCH("*2ND*",'Gareth-SESSION'!$K$7:$T$7,0)),"")</f>
        <v>80</v>
      </c>
      <c r="H154" s="131" t="e">
        <f>INDEX('Gareth-SESSION'!$L$212:$U$214, MATCH("*Bench Press*",'Gareth-SESSION'!$B$212:$B$214,0), MATCH("*2nd*",'Gareth-SESSION'!$K$7:$T$7,0))</f>
        <v>#N/A</v>
      </c>
      <c r="I154" s="132" t="e">
        <f>IF($A$152='Gareth-SESSION'!$A$232,INDEX('Gareth-SESSION'!$K$232:$T$239, MATCH("*Military*",'Gareth-SESSION'!$B$232:$B$239,0), MATCH("*2ND*",'Gareth-SESSION'!$K$7:$T$7,0)),"")</f>
        <v>#N/A</v>
      </c>
      <c r="J154" s="44" t="e">
        <f>INDEX('Gareth-SESSION'!$L$212:$U$214, MATCH("*Military*",'Gareth-SESSION'!$B$212:$B$214,0), MATCH("*2nd*",'Gareth-SESSION'!$K$7:$T$7,0))</f>
        <v>#N/A</v>
      </c>
      <c r="K154" s="131" t="e">
        <f>IF($A$152='Gareth-SESSION'!$A$232,INDEX('Gareth-SESSION'!$K$232:$T$239, MATCH("*Clean *",'Gareth-SESSION'!$B$232:$B$239,0), MATCH("*2ND*",'Gareth-SESSION'!$K$7:$T$7,0)),"")</f>
        <v>#N/A</v>
      </c>
      <c r="L154" s="44" t="e">
        <f>INDEX('Gareth-SESSION'!$L$212:$U$214, MATCH("*Clean *",'Gareth-SESSION'!$B$212:$B$214,0), MATCH("*2nd*",'Gareth-SESSION'!$K$7:$T$7,0))</f>
        <v>#N/A</v>
      </c>
      <c r="M154" s="131">
        <f>IF($A$152='Gareth-SESSION'!$A$232,INDEX('Gareth-SESSION'!$K$232:$T$239, MATCH("*Lat Pulldown*",'Gareth-SESSION'!$B$232:$B$239,0), MATCH("*2ND*",'Gareth-SESSION'!$K$7:$T$7,0)),"")</f>
        <v>65</v>
      </c>
      <c r="N154" s="44" t="e">
        <f>INDEX('Gareth-SESSION'!$L$212:$U$214, MATCH("*Lat Pulldown*",'Gareth-SESSION'!$B$212:$B$214,0), MATCH("*2nd*",'Gareth-SESSION'!$K$7:$T$7,0))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IF($A$152='Gareth-SESSION'!$A$232,INDEX('Gareth-SESSION'!$K$232:$T$239, MATCH("*Squat*",'Gareth-SESSION'!$B$232:$B$239,0), MATCH("*3rd*",'Gareth-SESSION'!$K$7:$T$7,0)),"")</f>
        <v>#N/A</v>
      </c>
      <c r="D155" s="132" t="e">
        <f>INDEX('Gareth-SESSION'!L$232:U$239, MATCH("*Squat*",'Gareth-SESSION'!$B$232:$B$239,0), MATCH("*3rd*",'Gareth-SESSION'!K$7:T$7,0))</f>
        <v>#N/A</v>
      </c>
      <c r="E155" s="131" t="e">
        <f>IF($A$152='Gareth-SESSION'!$A$232,INDEX('Gareth-SESSION'!$K$232:$T$239, MATCH("*Deadlift*",'Gareth-SESSION'!$B$232:$B$239,0), MATCH("*3rd*",'Gareth-SESSION'!$K$7:$T$7,0)),"")</f>
        <v>#N/A</v>
      </c>
      <c r="F155" s="131">
        <f>INDEX('Gareth-SESSION'!$L$212:$U$214, MATCH("*Deadlift*",'Gareth-SESSION'!$B$212:$B$214,0), MATCH("*3rd*",'Gareth-SESSION'!$K$7:$T$7,0))</f>
        <v>10</v>
      </c>
      <c r="G155" s="131">
        <f>IF($A$152='Gareth-SESSION'!$A$232,INDEX('Gareth-SESSION'!$K$232:$T$239, MATCH("*Bench Press*",'Gareth-SESSION'!$B$232:$B$239,0), MATCH("*3rd*",'Gareth-SESSION'!$K$7:$T$7,0)),"")</f>
        <v>80</v>
      </c>
      <c r="H155" s="131" t="e">
        <f>INDEX('Gareth-SESSION'!$L$212:$U$214, MATCH("*Bench Press*",'Gareth-SESSION'!$B$212:$B$214,0), MATCH("*3rd*",'Gareth-SESSION'!$K$7:$T$7,0))</f>
        <v>#N/A</v>
      </c>
      <c r="I155" s="132" t="e">
        <f>IF($A$152='Gareth-SESSION'!$A$232,INDEX('Gareth-SESSION'!$K$232:$T$239, MATCH("*Military*",'Gareth-SESSION'!$B$232:$B$239,0), MATCH("*3rd*",'Gareth-SESSION'!$K$7:$T$7,0)),"")</f>
        <v>#N/A</v>
      </c>
      <c r="J155" s="44" t="e">
        <f>INDEX('Gareth-SESSION'!$L$212:$U$214, MATCH("*Military*",'Gareth-SESSION'!$B$212:$B$214,0), MATCH("*3rd*",'Gareth-SESSION'!$K$7:$T$7,0))</f>
        <v>#N/A</v>
      </c>
      <c r="K155" s="131" t="e">
        <f>IF($A$152='Gareth-SESSION'!$A$232,INDEX('Gareth-SESSION'!$K$232:$T$239, MATCH("*Clean *",'Gareth-SESSION'!$B$232:$B$239,0), MATCH("*3rd*",'Gareth-SESSION'!$K$7:$T$7,0)),"")</f>
        <v>#N/A</v>
      </c>
      <c r="L155" s="44" t="e">
        <f>INDEX('Gareth-SESSION'!$L$212:$U$214, MATCH("*Clean *",'Gareth-SESSION'!$B$212:$B$214,0), MATCH("*3rd*",'Gareth-SESSION'!$K$7:$T$7,0))</f>
        <v>#N/A</v>
      </c>
      <c r="M155" s="131">
        <f>IF($A$152='Gareth-SESSION'!$A$232,INDEX('Gareth-SESSION'!$K$232:$T$239, MATCH("*Lat Pulldown*",'Gareth-SESSION'!$B$232:$B$239,0), MATCH("*3rd*",'Gareth-SESSION'!$K$7:$T$7,0)),"")</f>
        <v>70</v>
      </c>
      <c r="N155" s="44" t="e">
        <f>INDEX('Gareth-SESSION'!$L$212:$U$214, MATCH("*Lat Pulldown*",'Gareth-SESSION'!$B$212:$B$214,0), MATCH("*3rd*",'Gareth-SESSION'!$K$7:$T$7,0))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IF($A$152='Gareth-SESSION'!$A$232,INDEX('Gareth-SESSION'!$K$232:$T$239, MATCH("*Squat*",'Gareth-SESSION'!$B$232:$B$239,0), MATCH("*4th*",'Gareth-SESSION'!$K$7:$T$7,0)),"")</f>
        <v>#N/A</v>
      </c>
      <c r="D156" s="132" t="e">
        <f>INDEX('Gareth-SESSION'!L$232:U$239, MATCH("*Squat*",'Gareth-SESSION'!$B$232:$B$239,0), MATCH("*4th*",'Gareth-SESSION'!K$7:T$7,0))</f>
        <v>#N/A</v>
      </c>
      <c r="E156" s="131" t="e">
        <f>IF($A$152='Gareth-SESSION'!$A$232,INDEX('Gareth-SESSION'!$K$232:$T$239, MATCH("*Deadlift*",'Gareth-SESSION'!$B$232:$B$239,0), MATCH("*4th*",'Gareth-SESSION'!$K$7:$T$7,0)),"")</f>
        <v>#N/A</v>
      </c>
      <c r="F156" s="131">
        <f>INDEX('Gareth-SESSION'!$L$212:$U$214, MATCH("*Deadlift*",'Gareth-SESSION'!$B$212:$B$214,0), MATCH("*4th*",'Gareth-SESSION'!$K$7:$T$7,0))</f>
        <v>6</v>
      </c>
      <c r="G156" s="131">
        <f>IF($A$152='Gareth-SESSION'!$A$232,INDEX('Gareth-SESSION'!$K$232:$T$239, MATCH("*Bench Press*",'Gareth-SESSION'!$B$232:$B$239,0), MATCH("*4th*",'Gareth-SESSION'!$K$7:$T$7,0)),"")</f>
        <v>80</v>
      </c>
      <c r="H156" s="131" t="e">
        <f>INDEX('Gareth-SESSION'!$L$212:$U$214, MATCH("*Bench Press*",'Gareth-SESSION'!$B$212:$B$214,0), MATCH("*4th*",'Gareth-SESSION'!$K$7:$T$7,0))</f>
        <v>#N/A</v>
      </c>
      <c r="I156" s="132" t="e">
        <f>IF($A$152='Gareth-SESSION'!$A$232,INDEX('Gareth-SESSION'!$K$232:$T$239, MATCH("*Military*",'Gareth-SESSION'!$B$232:$B$239,0), MATCH("*4th*",'Gareth-SESSION'!$K$7:$T$7,0)),"")</f>
        <v>#N/A</v>
      </c>
      <c r="J156" s="44" t="e">
        <f>INDEX('Gareth-SESSION'!$L$212:$U$214, MATCH("*Military*",'Gareth-SESSION'!$B$212:$B$214,0), MATCH("*4th*",'Gareth-SESSION'!$K$7:$T$7,0))</f>
        <v>#N/A</v>
      </c>
      <c r="K156" s="131" t="e">
        <f>IF($A$152='Gareth-SESSION'!$A$232,INDEX('Gareth-SESSION'!$K$232:$T$239, MATCH("*Clean *",'Gareth-SESSION'!$B$232:$B$239,0), MATCH("*4th*",'Gareth-SESSION'!$K$7:$T$7,0)),"")</f>
        <v>#N/A</v>
      </c>
      <c r="L156" s="44" t="e">
        <f>INDEX('Gareth-SESSION'!$L$212:$U$214, MATCH("*Clean *",'Gareth-SESSION'!$B$212:$B$214,0), MATCH("*4th*",'Gareth-SESSION'!$K$7:$T$7,0))</f>
        <v>#N/A</v>
      </c>
      <c r="M156" s="131">
        <f>IF($A$152='Gareth-SESSION'!$A$232,INDEX('Gareth-SESSION'!$K$232:$T$239, MATCH("*Lat Pulldown*",'Gareth-SESSION'!$B$232:$B$239,0), MATCH("*4th*",'Gareth-SESSION'!$K$7:$T$7,0)),"")</f>
        <v>70</v>
      </c>
      <c r="N156" s="44" t="e">
        <f>INDEX('Gareth-SESSION'!$L$212:$U$214, MATCH("*Lat Pulldown*",'Gareth-SESSION'!$B$212:$B$214,0), MATCH("*4th*",'Gareth-SESSION'!$K$7:$T$7,0))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IF($A$152='Gareth-SESSION'!$A$232,INDEX('Gareth-SESSION'!$K$232:$T$239, MATCH("*Squat*",'Gareth-SESSION'!$B$232:$B$239,0), MATCH("*5th*",'Gareth-SESSION'!$K$7:$T$7,0)),"")</f>
        <v>#N/A</v>
      </c>
      <c r="D157" s="132" t="e">
        <f>INDEX('Gareth-SESSION'!L$232:U$239, MATCH("*Squat*",'Gareth-SESSION'!$B$232:$B$239,0), MATCH("*5th*",'Gareth-SESSION'!K$7:T$7,0))</f>
        <v>#N/A</v>
      </c>
      <c r="E157" s="131" t="e">
        <f>IF($A$152='Gareth-SESSION'!$A$232,INDEX('Gareth-SESSION'!$K$232:$T$239, MATCH("*Deadlift*",'Gareth-SESSION'!$B$232:$B$239,0), MATCH("*5th*",'Gareth-SESSION'!$K$7:$T$7,0)),"")</f>
        <v>#N/A</v>
      </c>
      <c r="F157" s="131">
        <f>INDEX('Gareth-SESSION'!$L$212:$U$214, MATCH("*Deadlift*",'Gareth-SESSION'!$B$212:$B$214,0), MATCH("*5th*",'Gareth-SESSION'!$K$7:$T$7,0))</f>
        <v>5</v>
      </c>
      <c r="G157" s="131">
        <f>IF($A$152='Gareth-SESSION'!$A$232,INDEX('Gareth-SESSION'!$K$232:$T$239, MATCH("*Bench Press*",'Gareth-SESSION'!$B$232:$B$239,0), MATCH("*5th*",'Gareth-SESSION'!$K$7:$T$7,0)),"")</f>
        <v>80</v>
      </c>
      <c r="H157" s="131" t="e">
        <f>INDEX('Gareth-SESSION'!$L$212:$U$214, MATCH("*Bench Press*",'Gareth-SESSION'!$B$212:$B$214,0), MATCH("*5th*",'Gareth-SESSION'!$K$7:$T$7,0))</f>
        <v>#N/A</v>
      </c>
      <c r="I157" s="132" t="e">
        <f>IF($A$152='Gareth-SESSION'!$A$232,INDEX('Gareth-SESSION'!$K$232:$T$239, MATCH("*Military*",'Gareth-SESSION'!$B$232:$B$239,0), MATCH("*5th*",'Gareth-SESSION'!$K$7:$T$7,0)),"")</f>
        <v>#N/A</v>
      </c>
      <c r="J157" s="44" t="e">
        <f>INDEX('Gareth-SESSION'!$L$212:$U$214, MATCH("*Military*",'Gareth-SESSION'!$B$212:$B$214,0), MATCH("*5th*",'Gareth-SESSION'!$K$7:$T$7,0))</f>
        <v>#N/A</v>
      </c>
      <c r="K157" s="131" t="e">
        <f>IF($A$152='Gareth-SESSION'!$A$232,INDEX('Gareth-SESSION'!$K$232:$T$239, MATCH("*Clean *",'Gareth-SESSION'!$B$232:$B$239,0), MATCH("*5th*",'Gareth-SESSION'!$K$7:$T$7,0)),"")</f>
        <v>#N/A</v>
      </c>
      <c r="L157" s="44" t="e">
        <f>INDEX('Gareth-SESSION'!$L$212:$U$214, MATCH("*Clean *",'Gareth-SESSION'!$B$212:$B$214,0), MATCH("*5th*",'Gareth-SESSION'!$K$7:$T$7,0))</f>
        <v>#N/A</v>
      </c>
      <c r="M157" s="131">
        <f>IF($A$152='Gareth-SESSION'!$A$232,INDEX('Gareth-SESSION'!$K$232:$T$239, MATCH("*Lat Pulldown*",'Gareth-SESSION'!$B$232:$B$239,0), MATCH("*5th*",'Gareth-SESSION'!$K$7:$T$7,0)),"")</f>
        <v>65</v>
      </c>
      <c r="N157" s="44" t="e">
        <f>INDEX('Gareth-SESSION'!$L$212:$U$214, MATCH("*Lat Pulldown*",'Gareth-SESSION'!$B$212:$B$214,0), MATCH("*5th*",'Gareth-SESSION'!$K$7:$T$7,0))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'Gareth-SESSION'!A241</f>
        <v>42213</v>
      </c>
      <c r="B158" s="116" t="s">
        <v>84</v>
      </c>
      <c r="C158" s="117">
        <f>MAX(C159:C163)</f>
        <v>120</v>
      </c>
      <c r="D158" s="116">
        <f t="array" ref="D158">MAX(IF(C159:C163=C158,D159:D163))</f>
        <v>5</v>
      </c>
      <c r="E158" s="116">
        <f>MAX(E159:E163)</f>
        <v>150</v>
      </c>
      <c r="F158" s="116">
        <f t="array" ref="F158">MAX(IF(E159:E163=E158,F159:F163))</f>
        <v>3</v>
      </c>
      <c r="G158" s="116">
        <f>MAX(G159:G163)</f>
        <v>100</v>
      </c>
      <c r="H158" s="116">
        <f t="array" ref="H158">MAX(IF(G159:G163=G158,H159:H163))</f>
        <v>3</v>
      </c>
      <c r="I158" s="116" t="e">
        <f>MAX(I159:I163)</f>
        <v>#N/A</v>
      </c>
      <c r="J158" s="116" t="e">
        <f t="array" ref="J158">MAX(IF(I159:I163=I158,J159:J163))</f>
        <v>#N/A</v>
      </c>
      <c r="K158" s="116" t="e">
        <f>MAX(K159:K163)</f>
        <v>#N/A</v>
      </c>
      <c r="L158" s="116" t="e">
        <f t="array" ref="L158">MAX(IF(K159:K163=K158,L159:L163))</f>
        <v>#N/A</v>
      </c>
      <c r="M158" s="116">
        <f>MAX(M159:M163)</f>
        <v>75</v>
      </c>
      <c r="N158" s="117">
        <f t="array" ref="N158">MAX(IF(M159:M163=M158,N159:N163))</f>
        <v>5</v>
      </c>
      <c r="O158" s="152" t="e">
        <f>IF($A$134='Gareth-SESSION'!$A$205,INDEX('Gareth-SESSION'!$K$205:$T$212, MATCH("*1k Row*",'Gareth-SESSION'!$B$205:$B$212,0), MATCH("*1st*",'Gareth-SESSION'!$K$7:$T$7,0)),"")</f>
        <v>#N/A</v>
      </c>
      <c r="P158" s="152" t="e">
        <f>IF($A$134='Gareth-SESSION'!$A$205,INDEX('Gareth-SESSION'!$K$205:$T$212, MATCH("*HIIT*",'Gareth-SESSION'!$B$205:$B$212,0), MATCH("*1st*",'Gareth-SESSION'!$K$7:$T$7,0)),"")</f>
        <v>#N/A</v>
      </c>
      <c r="Q158" s="119" t="e">
        <f>INDEX('Gareth-SESSION'!$L$205:$U$212, MATCH("*HIIT*",'Gareth-SESSION'!$B$205:$B$212,0), MATCH("*1st*",'Gareth-SESSION'!$K$7:$T$7,0))</f>
        <v>#N/A</v>
      </c>
      <c r="R158" s="119">
        <f>'Gareth-SESSION'!U241</f>
        <v>0</v>
      </c>
      <c r="S158" s="116"/>
      <c r="T158" s="116"/>
      <c r="U158" s="120">
        <f>'Gareth-SESSION'!A242</f>
        <v>0</v>
      </c>
      <c r="V158" s="120">
        <f>'Gareth-SESSION'!A243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>
        <f>IF($A$158='Gareth-SESSION'!$A$241,INDEX('Gareth-SESSION'!$K$241:$T$248, MATCH("*Squat*",'Gareth-SESSION'!$B$241:$B$248,0), MATCH("*1st*",'Gareth-SESSION'!$K$7:$T$7,0)),"")</f>
        <v>80</v>
      </c>
      <c r="D159" s="132">
        <f>INDEX('Gareth-SESSION'!L$241:U$248, MATCH("*Squat*",'Gareth-SESSION'!$B$241:$B$248,0), MATCH("*1st*",'Gareth-SESSION'!K$7:T$7,0))</f>
        <v>10</v>
      </c>
      <c r="E159" s="131">
        <f>IF($A$158='Gareth-SESSION'!$A$241,INDEX('Gareth-SESSION'!$K$241:$T$248, MATCH("*Deadlift*",'Gareth-SESSION'!$B$241:$B$248,0), MATCH("*1st*",'Gareth-SESSION'!$K$7:$T$7,0)),"")</f>
        <v>100</v>
      </c>
      <c r="F159" s="131">
        <f>INDEX('Gareth-SESSION'!$L$241:$U$248, MATCH("*Deadlift*",'Gareth-SESSION'!$B$241:$B$248,0), MATCH("*1st*",'Gareth-SESSION'!$K$7:$T$7,0))</f>
        <v>10</v>
      </c>
      <c r="G159" s="131">
        <f>IF($A$158='Gareth-SESSION'!$A$241,INDEX('Gareth-SESSION'!$K$241:$T$248, MATCH("*Bench Press*",'Gareth-SESSION'!$B$241:$B$248,0), MATCH("*1st*",'Gareth-SESSION'!$K$7:$T$7,0)),"")</f>
        <v>60</v>
      </c>
      <c r="H159" s="131">
        <f>INDEX('Gareth-SESSION'!$L$241:$U$248, MATCH("*Bench Press*",'Gareth-SESSION'!$B$241:$B$248,0), MATCH("*1st*",'Gareth-SESSION'!$K$7:$T$7,0))</f>
        <v>10</v>
      </c>
      <c r="I159" s="132" t="e">
        <f>IF($A$158='Gareth-SESSION'!$A$241,INDEX('Gareth-SESSION'!$K$241:$T$248, MATCH("*Military*",'Gareth-SESSION'!$B$241:$B$248,0), MATCH("*1st*",'Gareth-SESSION'!$K$7:$T$7,0)),"")</f>
        <v>#N/A</v>
      </c>
      <c r="J159" s="48" t="e">
        <f>INDEX('Gareth-SESSION'!$L$241:$U$248, MATCH("*Military*",'Gareth-SESSION'!$B$241:$B$248,0), MATCH("*1st*",'Gareth-SESSION'!$K$7:$T$7,0))</f>
        <v>#N/A</v>
      </c>
      <c r="K159" s="131" t="e">
        <f>IF($A$158='Gareth-SESSION'!$A$241,INDEX('Gareth-SESSION'!$K$241:$T$248, MATCH("*Clean *",'Gareth-SESSION'!$B$241:$B$248,0), MATCH("*1st*",'Gareth-SESSION'!$K$7:$T$7,0)),"")</f>
        <v>#N/A</v>
      </c>
      <c r="L159" s="48" t="e">
        <f>INDEX('Gareth-SESSION'!$L$241:$U$248, MATCH("*Clean *",'Gareth-SESSION'!$B$241:$B$248,0), MATCH("*1st*",'Gareth-SESSION'!$K$7:$T$7,0))</f>
        <v>#N/A</v>
      </c>
      <c r="M159" s="131">
        <f>IF($A$158='Gareth-SESSION'!$A$241,INDEX('Gareth-SESSION'!$K$241:$T$248, MATCH("*Lat Pulldown*",'Gareth-SESSION'!$B$241:$B$248,0), MATCH("*1st*",'Gareth-SESSION'!$K$7:$T$7,0)),"")</f>
        <v>65</v>
      </c>
      <c r="N159" s="48">
        <f>INDEX('Gareth-SESSION'!$L$241:$U$248, MATCH("*Lat Pulldown*",'Gareth-SESSION'!$B$241:$B$248,0), MATCH("*1st*",'Gareth-SESSION'!$K$7:$T$7,0))</f>
        <v>10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>
        <f>IF($A$158='Gareth-SESSION'!$A$241,INDEX('Gareth-SESSION'!$K$241:$T$248, MATCH("*Squat*",'Gareth-SESSION'!$B$241:$B$248,0), MATCH("*2nd*",'Gareth-SESSION'!$K$7:$T$7,0)),"")</f>
        <v>100</v>
      </c>
      <c r="D160" s="132">
        <f>INDEX('Gareth-SESSION'!L$241:U$248, MATCH("*Squat*",'Gareth-SESSION'!$B$241:$B$248,0), MATCH("*2nd*",'Gareth-SESSION'!K$7:T$7,0))</f>
        <v>10</v>
      </c>
      <c r="E160" s="131">
        <f>IF($A$158='Gareth-SESSION'!$A$241,INDEX('Gareth-SESSION'!$K$241:$T$248, MATCH("*Deadlift*",'Gareth-SESSION'!$B$241:$B$248,0), MATCH("*2ND*",'Gareth-SESSION'!$K$7:$T$7,0)),"")</f>
        <v>130</v>
      </c>
      <c r="F160" s="131">
        <f>INDEX('Gareth-SESSION'!$L$241:$U$248, MATCH("*Deadlift*",'Gareth-SESSION'!$B$241:$B$248,0), MATCH("*2nd*",'Gareth-SESSION'!$K$7:$T$7,0))</f>
        <v>5</v>
      </c>
      <c r="G160" s="131">
        <f>IF($A$158='Gareth-SESSION'!$A$241,INDEX('Gareth-SESSION'!$K$241:$T$248, MATCH("*Bench Press*",'Gareth-SESSION'!$B$241:$B$248,0), MATCH("*2ND*",'Gareth-SESSION'!$K$7:$T$7,0)),"")</f>
        <v>100</v>
      </c>
      <c r="H160" s="131">
        <f>INDEX('Gareth-SESSION'!$L$241:$U$248, MATCH("*Bench Press*",'Gareth-SESSION'!$B$241:$B$248,0), MATCH("*2nd*",'Gareth-SESSION'!$K$7:$T$7,0))</f>
        <v>3</v>
      </c>
      <c r="I160" s="132" t="e">
        <f>IF($A$158='Gareth-SESSION'!$A$241,INDEX('Gareth-SESSION'!$K$241:$T$248, MATCH("*Military*",'Gareth-SESSION'!$B$241:$B$248,0), MATCH("*2ND*",'Gareth-SESSION'!$K$7:$T$7,0)),"")</f>
        <v>#N/A</v>
      </c>
      <c r="J160" s="44" t="e">
        <f>INDEX('Gareth-SESSION'!$L$241:$U$248, MATCH("*Military*",'Gareth-SESSION'!$B$241:$B$248,0), MATCH("*2nd*",'Gareth-SESSION'!$K$7:$T$7,0))</f>
        <v>#N/A</v>
      </c>
      <c r="K160" s="131" t="e">
        <f>IF($A$158='Gareth-SESSION'!$A$241,INDEX('Gareth-SESSION'!$K$241:$T$248, MATCH("*Clean *",'Gareth-SESSION'!$B$241:$B$248,0), MATCH("*2ND*",'Gareth-SESSION'!$K$7:$T$7,0)),"")</f>
        <v>#N/A</v>
      </c>
      <c r="L160" s="44" t="e">
        <f>INDEX('Gareth-SESSION'!$L$241:$U$248, MATCH("*Clean *",'Gareth-SESSION'!$B$241:$B$248,0), MATCH("*2nd*",'Gareth-SESSION'!$K$7:$T$7,0))</f>
        <v>#N/A</v>
      </c>
      <c r="M160" s="131">
        <f>IF($A$158='Gareth-SESSION'!$A$241,INDEX('Gareth-SESSION'!$K$241:$T$248, MATCH("*Lat Pulldown*",'Gareth-SESSION'!$B$241:$B$248,0), MATCH("*2ND*",'Gareth-SESSION'!$K$7:$T$7,0)),"")</f>
        <v>70</v>
      </c>
      <c r="N160" s="44">
        <f>INDEX('Gareth-SESSION'!$L$241:$U$248, MATCH("*Lat Pulldown*",'Gareth-SESSION'!$B$241:$B$248,0), MATCH("*2nd*",'Gareth-SESSION'!$K$7:$T$7,0))</f>
        <v>10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>
        <f>IF($A$158='Gareth-SESSION'!$A$241,INDEX('Gareth-SESSION'!$K$241:$T$248, MATCH("*Squat*",'Gareth-SESSION'!$B$241:$B$248,0), MATCH("*3rd*",'Gareth-SESSION'!$K$7:$T$7,0)),"")</f>
        <v>120</v>
      </c>
      <c r="D161" s="132">
        <f>INDEX('Gareth-SESSION'!L$241:U$248, MATCH("*Squat*",'Gareth-SESSION'!$B$241:$B$248,0), MATCH("*3rd*",'Gareth-SESSION'!K$7:T$7,0))</f>
        <v>5</v>
      </c>
      <c r="E161" s="131">
        <f>IF($A$158='Gareth-SESSION'!$A$241,INDEX('Gareth-SESSION'!$K$241:$T$248, MATCH("*Deadlift*",'Gareth-SESSION'!$B$241:$B$248,0), MATCH("*3rd*",'Gareth-SESSION'!$K$7:$T$7,0)),"")</f>
        <v>150</v>
      </c>
      <c r="F161" s="131">
        <f>INDEX('Gareth-SESSION'!$L$241:$U$248, MATCH("*Deadlift*",'Gareth-SESSION'!$B$241:$B$248,0), MATCH("*3rd*",'Gareth-SESSION'!$K$7:$T$7,0))</f>
        <v>3</v>
      </c>
      <c r="G161" s="131">
        <f>IF($A$158='Gareth-SESSION'!$A$241,INDEX('Gareth-SESSION'!$K$241:$T$248, MATCH("*Bench Press*",'Gareth-SESSION'!$B$241:$B$248,0), MATCH("*3rd*",'Gareth-SESSION'!$K$7:$T$7,0)),"")</f>
        <v>100</v>
      </c>
      <c r="H161" s="131">
        <f>INDEX('Gareth-SESSION'!$L$241:$U$248, MATCH("*Bench Press*",'Gareth-SESSION'!$B$241:$B$248,0), MATCH("*3rd*",'Gareth-SESSION'!$K$7:$T$7,0))</f>
        <v>3</v>
      </c>
      <c r="I161" s="132" t="e">
        <f>IF($A$158='Gareth-SESSION'!$A$241,INDEX('Gareth-SESSION'!$K$241:$T$248, MATCH("*Military*",'Gareth-SESSION'!$B$241:$B$248,0), MATCH("*3rd*",'Gareth-SESSION'!$K$7:$T$7,0)),"")</f>
        <v>#N/A</v>
      </c>
      <c r="J161" s="44" t="e">
        <f>INDEX('Gareth-SESSION'!$L$241:$U$248, MATCH("*Military*",'Gareth-SESSION'!$B$241:$B$248,0), MATCH("*3rd*",'Gareth-SESSION'!$K$7:$T$7,0))</f>
        <v>#N/A</v>
      </c>
      <c r="K161" s="131" t="e">
        <f>IF($A$158='Gareth-SESSION'!$A$241,INDEX('Gareth-SESSION'!$K$241:$T$248, MATCH("*Clean *",'Gareth-SESSION'!$B$241:$B$248,0), MATCH("*3rd*",'Gareth-SESSION'!$K$7:$T$7,0)),"")</f>
        <v>#N/A</v>
      </c>
      <c r="L161" s="44" t="e">
        <f>INDEX('Gareth-SESSION'!$L$241:$U$248, MATCH("*Clean *",'Gareth-SESSION'!$B$241:$B$248,0), MATCH("*3rd*",'Gareth-SESSION'!$K$7:$T$7,0))</f>
        <v>#N/A</v>
      </c>
      <c r="M161" s="131">
        <f>IF($A$158='Gareth-SESSION'!$A$241,INDEX('Gareth-SESSION'!$K$241:$T$248, MATCH("*Lat Pulldown*",'Gareth-SESSION'!$B$241:$B$248,0), MATCH("*3rd*",'Gareth-SESSION'!$K$7:$T$7,0)),"")</f>
        <v>75</v>
      </c>
      <c r="N161" s="44">
        <f>INDEX('Gareth-SESSION'!$L$241:$U$248, MATCH("*Lat Pulldown*",'Gareth-SESSION'!$B$241:$B$248,0), MATCH("*3rd*",'Gareth-SESSION'!$K$7:$T$7,0))</f>
        <v>5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>
        <f>IF($A$158='Gareth-SESSION'!$A$241,INDEX('Gareth-SESSION'!$K$241:$T$248, MATCH("*Squat*",'Gareth-SESSION'!$B$241:$B$248,0), MATCH("*4th*",'Gareth-SESSION'!$K$7:$T$7,0)),"")</f>
        <v>0</v>
      </c>
      <c r="D162" s="132">
        <f>INDEX('Gareth-SESSION'!L$241:U$248, MATCH("*Squat*",'Gareth-SESSION'!$B$241:$B$248,0), MATCH("*4th*",'Gareth-SESSION'!K$7:T$7,0))</f>
        <v>0</v>
      </c>
      <c r="E162" s="131">
        <f>IF($A$158='Gareth-SESSION'!$A$241,INDEX('Gareth-SESSION'!$K$241:$T$248, MATCH("*Deadlift*",'Gareth-SESSION'!$B$241:$B$248,0), MATCH("*4th*",'Gareth-SESSION'!$K$7:$T$7,0)),"")</f>
        <v>0</v>
      </c>
      <c r="F162" s="131">
        <f>INDEX('Gareth-SESSION'!$L$241:$U$248, MATCH("*Deadlift*",'Gareth-SESSION'!$B$241:$B$248,0), MATCH("*4th*",'Gareth-SESSION'!$K$7:$T$7,0))</f>
        <v>0</v>
      </c>
      <c r="G162" s="131">
        <f>IF($A$158='Gareth-SESSION'!$A$241,INDEX('Gareth-SESSION'!$K$241:$T$248, MATCH("*Bench Press*",'Gareth-SESSION'!$B$241:$B$248,0), MATCH("*4th*",'Gareth-SESSION'!$K$7:$T$7,0)),"")</f>
        <v>60</v>
      </c>
      <c r="H162" s="131">
        <f>INDEX('Gareth-SESSION'!$L$241:$U$248, MATCH("*Bench Press*",'Gareth-SESSION'!$B$241:$B$248,0), MATCH("*4th*",'Gareth-SESSION'!$K$7:$T$7,0))</f>
        <v>10</v>
      </c>
      <c r="I162" s="132" t="e">
        <f>IF($A$158='Gareth-SESSION'!$A$241,INDEX('Gareth-SESSION'!$K$241:$T$248, MATCH("*Military*",'Gareth-SESSION'!$B$241:$B$248,0), MATCH("*4th*",'Gareth-SESSION'!$K$7:$T$7,0)),"")</f>
        <v>#N/A</v>
      </c>
      <c r="J162" s="44" t="e">
        <f>INDEX('Gareth-SESSION'!$L$241:$U$248, MATCH("*Military*",'Gareth-SESSION'!$B$241:$B$248,0), MATCH("*4th*",'Gareth-SESSION'!$K$7:$T$7,0))</f>
        <v>#N/A</v>
      </c>
      <c r="K162" s="131" t="e">
        <f>IF($A$158='Gareth-SESSION'!$A$241,INDEX('Gareth-SESSION'!$K$241:$T$248, MATCH("*Clean *",'Gareth-SESSION'!$B$241:$B$248,0), MATCH("*4th*",'Gareth-SESSION'!$K$7:$T$7,0)),"")</f>
        <v>#N/A</v>
      </c>
      <c r="L162" s="44" t="e">
        <f>INDEX('Gareth-SESSION'!$L$241:$U$248, MATCH("*Clean *",'Gareth-SESSION'!$B$241:$B$248,0), MATCH("*4th*",'Gareth-SESSION'!$K$7:$T$7,0))</f>
        <v>#N/A</v>
      </c>
      <c r="M162" s="131">
        <f>IF($A$158='Gareth-SESSION'!$A$241,INDEX('Gareth-SESSION'!$K$241:$T$248, MATCH("*Lat Pulldown*",'Gareth-SESSION'!$B$241:$B$248,0), MATCH("*4th*",'Gareth-SESSION'!$K$7:$T$7,0)),"")</f>
        <v>0</v>
      </c>
      <c r="N162" s="44">
        <f>INDEX('Gareth-SESSION'!$L$241:$U$248, MATCH("*Lat Pulldown*",'Gareth-SESSION'!$B$241:$B$248,0), MATCH("*4th*",'Gareth-SESSION'!$K$7:$T$7,0))</f>
        <v>0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>
        <f>IF($A$158='Gareth-SESSION'!$A$241,INDEX('Gareth-SESSION'!$K$241:$T$248, MATCH("*Squat*",'Gareth-SESSION'!$B$241:$B$248,0), MATCH("*5th*",'Gareth-SESSION'!$K$7:$T$7,0)),"")</f>
        <v>0</v>
      </c>
      <c r="D163" s="132">
        <f>INDEX('Gareth-SESSION'!L$241:U$248, MATCH("*Squat*",'Gareth-SESSION'!$B$241:$B$248,0), MATCH("*5th*",'Gareth-SESSION'!K$7:T$7,0))</f>
        <v>0</v>
      </c>
      <c r="E163" s="131">
        <f>IF($A$158='Gareth-SESSION'!$A$241,INDEX('Gareth-SESSION'!$K$241:$T$248, MATCH("*Deadlift*",'Gareth-SESSION'!$B$241:$B$248,0), MATCH("*5th*",'Gareth-SESSION'!$K$7:$T$7,0)),"")</f>
        <v>0</v>
      </c>
      <c r="F163" s="131">
        <f>INDEX('Gareth-SESSION'!$L$241:$U$248, MATCH("*Deadlift*",'Gareth-SESSION'!$B$241:$B$248,0), MATCH("*5th*",'Gareth-SESSION'!$K$7:$T$7,0))</f>
        <v>0</v>
      </c>
      <c r="G163" s="131">
        <f>IF($A$158='Gareth-SESSION'!$A$241,INDEX('Gareth-SESSION'!$K$241:$T$248, MATCH("*Bench Press*",'Gareth-SESSION'!$B$241:$B$248,0), MATCH("*5th*",'Gareth-SESSION'!$K$7:$T$7,0)),"")</f>
        <v>60</v>
      </c>
      <c r="H163" s="131">
        <f>INDEX('Gareth-SESSION'!$L$241:$U$248, MATCH("*Bench Press*",'Gareth-SESSION'!$B$241:$B$248,0), MATCH("*5th*",'Gareth-SESSION'!$K$7:$T$7,0))</f>
        <v>10</v>
      </c>
      <c r="I163" s="132" t="e">
        <f>IF($A$158='Gareth-SESSION'!$A$241,INDEX('Gareth-SESSION'!$K$241:$T$248, MATCH("*Military*",'Gareth-SESSION'!$B$241:$B$248,0), MATCH("*5th*",'Gareth-SESSION'!$K$7:$T$7,0)),"")</f>
        <v>#N/A</v>
      </c>
      <c r="J163" s="44" t="e">
        <f>INDEX('Gareth-SESSION'!$L$241:$U$248, MATCH("*Military*",'Gareth-SESSION'!$B$241:$B$248,0), MATCH("*5th*",'Gareth-SESSION'!$K$7:$T$7,0))</f>
        <v>#N/A</v>
      </c>
      <c r="K163" s="131" t="e">
        <f>IF($A$158='Gareth-SESSION'!$A$241,INDEX('Gareth-SESSION'!$K$241:$T$248, MATCH("*Clean *",'Gareth-SESSION'!$B$241:$B$248,0), MATCH("*5th*",'Gareth-SESSION'!$K$7:$T$7,0)),"")</f>
        <v>#N/A</v>
      </c>
      <c r="L163" s="44" t="e">
        <f>INDEX('Gareth-SESSION'!$L$241:$U$248, MATCH("*Clean *",'Gareth-SESSION'!$B$241:$B$248,0), MATCH("*5th*",'Gareth-SESSION'!$K$7:$T$7,0))</f>
        <v>#N/A</v>
      </c>
      <c r="M163" s="131">
        <f>IF($A$158='Gareth-SESSION'!$A$241,INDEX('Gareth-SESSION'!$K$241:$T$248, MATCH("*Lat Pulldown*",'Gareth-SESSION'!$B$241:$B$248,0), MATCH("*5th*",'Gareth-SESSION'!$K$7:$T$7,0)),"")</f>
        <v>0</v>
      </c>
      <c r="N163" s="44">
        <f>INDEX('Gareth-SESSION'!$L$241:$U$248, MATCH("*Lat Pulldown*",'Gareth-SESSION'!$B$241:$B$248,0), MATCH("*5th*",'Gareth-SESSION'!$K$7:$T$7,0))</f>
        <v>0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'Gareth-SESSION'!A250</f>
        <v>42214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 t="e">
        <f>MAX(E165:E169)</f>
        <v>#N/A</v>
      </c>
      <c r="F164" s="116" t="e">
        <f t="array" ref="F164">MAX(IF(E165:E169=E164,F165:F169))</f>
        <v>#N/A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 t="e">
        <f>MAX(M165:M169)</f>
        <v>#N/A</v>
      </c>
      <c r="N164" s="117" t="e">
        <f t="array" ref="N164">MAX(IF(M165:M169=M164,N165:N169))</f>
        <v>#N/A</v>
      </c>
      <c r="O164" s="152" t="e">
        <f>IF($A$164='Gareth-SESSION'!$A$250,INDEX('Gareth-SESSION'!$K$250:$T$257, MATCH("*1k Row*",'Gareth-SESSION'!$B$250:$B$257,0), MATCH("*1st*",'Gareth-SESSION'!$K$7:$T$7,0)),"")</f>
        <v>#N/A</v>
      </c>
      <c r="P164" s="152">
        <f>IF($A$164='Gareth-SESSION'!$A$250,INDEX('Gareth-SESSION'!$K$250:$T$257, MATCH("*HIIT*",'Gareth-SESSION'!$B$250:$B$257,0), MATCH("*1st*",'Gareth-SESSION'!$K$7:$T$7,0)),"")</f>
        <v>1.0416666666666666E-2</v>
      </c>
      <c r="Q164" s="119" t="str">
        <f>INDEX('Gareth-SESSION'!$L$250:$U$257, MATCH("*HIIT*",'Gareth-SESSION'!$B$250:$B$257,0), MATCH("*1st*",'Gareth-SESSION'!$K$7:$T$7,0))</f>
        <v>40/20</v>
      </c>
      <c r="R164" s="119">
        <f>'Gareth-SESSION'!U250</f>
        <v>0</v>
      </c>
      <c r="S164" s="116"/>
      <c r="T164" s="116"/>
      <c r="U164" s="120">
        <f>'Gareth-SESSION'!A251</f>
        <v>82</v>
      </c>
      <c r="V164" s="120">
        <f>'Gareth-SESSION'!A252</f>
        <v>24.1</v>
      </c>
      <c r="W164" s="116">
        <v>37</v>
      </c>
      <c r="X164" s="116">
        <v>105</v>
      </c>
      <c r="Y164" s="116">
        <v>95</v>
      </c>
      <c r="Z164" s="116">
        <v>90</v>
      </c>
      <c r="AA164" s="116">
        <v>56</v>
      </c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IF($A$164='Gareth-SESSION'!$A$250,INDEX('Gareth-SESSION'!$K$250:$T$257, MATCH("*Squat*",'Gareth-SESSION'!$B$250:$B$257,0), MATCH("*1st*",'Gareth-SESSION'!$K$7:$T$7,0)),"")</f>
        <v>#N/A</v>
      </c>
      <c r="D165" s="132" t="e">
        <f>INDEX('Gareth-SESSION'!L$250:U$257, MATCH("*Squat*",'Gareth-SESSION'!$B$250:$B$257,0), MATCH("*1st*",'Gareth-SESSION'!K$7:T$7,0))</f>
        <v>#N/A</v>
      </c>
      <c r="E165" s="131" t="e">
        <f>IF($A$164='Gareth-SESSION'!$A$250,INDEX('Gareth-SESSION'!$K$250:$T$257, MATCH("*Deadlift*",'Gareth-SESSION'!$B$250:$B$257,0), MATCH("*1st*",'Gareth-SESSION'!$K$7:$T$7,0)),"")</f>
        <v>#N/A</v>
      </c>
      <c r="F165" s="131" t="e">
        <f>INDEX('Gareth-SESSION'!$L$250:$U$257, MATCH("*Deadlift*",'Gareth-SESSION'!$B$250:$B$257,0), MATCH("*1st*",'Gareth-SESSION'!$K$7:$T$7,0))</f>
        <v>#N/A</v>
      </c>
      <c r="G165" s="131" t="e">
        <f>IF($A$164='Gareth-SESSION'!$A$250,INDEX('Gareth-SESSION'!$K$250:$T$257, MATCH("*Bench Press*",'Gareth-SESSION'!$B$250:$B$257,0), MATCH("*1st*",'Gareth-SESSION'!$K$7:$T$7,0)),"")</f>
        <v>#N/A</v>
      </c>
      <c r="H165" s="131" t="e">
        <f>INDEX('Gareth-SESSION'!$L$250:$U$257, MATCH("*Bench Press*",'Gareth-SESSION'!$B$250:$B$257,0), MATCH("*1st*",'Gareth-SESSION'!$K$7:$T$7,0))</f>
        <v>#N/A</v>
      </c>
      <c r="I165" s="132" t="e">
        <f>IF($A$164='Gareth-SESSION'!$A$250,INDEX('Gareth-SESSION'!$K$250:$T$257, MATCH("*Military*",'Gareth-SESSION'!$B$250:$B$257,0), MATCH("*1st*",'Gareth-SESSION'!$K$7:$T$7,0)),"")</f>
        <v>#N/A</v>
      </c>
      <c r="J165" s="48" t="e">
        <f>INDEX('Gareth-SESSION'!$L$250:$U$257, MATCH("*Military*",'Gareth-SESSION'!$B$250:$B$257,0), MATCH("*1st*",'Gareth-SESSION'!$K$7:$T$7,0))</f>
        <v>#N/A</v>
      </c>
      <c r="K165" s="131" t="e">
        <f>IF($A$164='Gareth-SESSION'!$A$250,INDEX('Gareth-SESSION'!$K$250:$T$257, MATCH("*Clean *",'Gareth-SESSION'!$B$250:$B$257,0), MATCH("*1st*",'Gareth-SESSION'!$K$7:$T$7,0)),"")</f>
        <v>#N/A</v>
      </c>
      <c r="L165" s="48" t="e">
        <f>INDEX('Gareth-SESSION'!$L$250:$U$257, MATCH("*Clean *",'Gareth-SESSION'!$B$250:$B$257,0), MATCH("*1st*",'Gareth-SESSION'!$K$7:$T$7,0))</f>
        <v>#N/A</v>
      </c>
      <c r="M165" s="131" t="e">
        <f>IF($A$164='Gareth-SESSION'!$A$250,INDEX('Gareth-SESSION'!$K$250:$T$257, MATCH("*Lat Pulldown*",'Gareth-SESSION'!$B$250:$B$257,0), MATCH("*1st*",'Gareth-SESSION'!$K$7:$T$7,0)),"")</f>
        <v>#N/A</v>
      </c>
      <c r="N165" s="48" t="e">
        <f>INDEX('Gareth-SESSION'!$L$250:$U$257, MATCH("*Lat Pulldown*",'Gareth-SESSION'!$B$250:$B$257,0), MATCH("*1st*",'Gareth-SESSION'!$K$7:$T$7,0))</f>
        <v>#N/A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IF($A$164='Gareth-SESSION'!$A$250,INDEX('Gareth-SESSION'!$K$250:$T$257, MATCH("*Squat*",'Gareth-SESSION'!$B$250:$B$257,0), MATCH("*2nd*",'Gareth-SESSION'!$K$7:$T$7,0)),"")</f>
        <v>#N/A</v>
      </c>
      <c r="D166" s="132" t="e">
        <f>INDEX('Gareth-SESSION'!L$250:U$257, MATCH("*Squat*",'Gareth-SESSION'!$B$250:$B$257,0), MATCH("*2nd*",'Gareth-SESSION'!K$7:T$7,0))</f>
        <v>#N/A</v>
      </c>
      <c r="E166" s="131" t="e">
        <f>IF($A$164='Gareth-SESSION'!$A$250,INDEX('Gareth-SESSION'!$K$250:$T$257, MATCH("*Deadlift*",'Gareth-SESSION'!$B$250:$B$257,0), MATCH("*2ND*",'Gareth-SESSION'!$K$7:$T$7,0)),"")</f>
        <v>#N/A</v>
      </c>
      <c r="F166" s="131" t="e">
        <f>INDEX('Gareth-SESSION'!$L$250:$U$257, MATCH("*Deadlift*",'Gareth-SESSION'!$B$250:$B$257,0), MATCH("*2nd*",'Gareth-SESSION'!$K$7:$T$7,0))</f>
        <v>#N/A</v>
      </c>
      <c r="G166" s="131" t="e">
        <f>IF($A$164='Gareth-SESSION'!$A$250,INDEX('Gareth-SESSION'!$K$250:$T$257, MATCH("*Bench Press*",'Gareth-SESSION'!$B$250:$B$257,0), MATCH("*2ND*",'Gareth-SESSION'!$K$7:$T$7,0)),"")</f>
        <v>#N/A</v>
      </c>
      <c r="H166" s="131" t="e">
        <f>INDEX('Gareth-SESSION'!$L$250:$U$257, MATCH("*Bench Press*",'Gareth-SESSION'!$B$250:$B$257,0), MATCH("*2nd*",'Gareth-SESSION'!$K$7:$T$7,0))</f>
        <v>#N/A</v>
      </c>
      <c r="I166" s="132" t="e">
        <f>IF($A$164='Gareth-SESSION'!$A$250,INDEX('Gareth-SESSION'!$K$250:$T$257, MATCH("*Military*",'Gareth-SESSION'!$B$250:$B$257,0), MATCH("*2ND*",'Gareth-SESSION'!$K$7:$T$7,0)),"")</f>
        <v>#N/A</v>
      </c>
      <c r="J166" s="44" t="e">
        <f>INDEX('Gareth-SESSION'!$L$250:$U$257, MATCH("*Military*",'Gareth-SESSION'!$B$250:$B$257,0), MATCH("*2nd*",'Gareth-SESSION'!$K$7:$T$7,0))</f>
        <v>#N/A</v>
      </c>
      <c r="K166" s="131" t="e">
        <f>IF($A$164='Gareth-SESSION'!$A$250,INDEX('Gareth-SESSION'!$K$250:$T$257, MATCH("*Clean *",'Gareth-SESSION'!$B$250:$B$257,0), MATCH("*2ND*",'Gareth-SESSION'!$K$7:$T$7,0)),"")</f>
        <v>#N/A</v>
      </c>
      <c r="L166" s="44" t="e">
        <f>INDEX('Gareth-SESSION'!$L$250:$U$257, MATCH("*Clean *",'Gareth-SESSION'!$B$250:$B$257,0), MATCH("*2nd*",'Gareth-SESSION'!$K$7:$T$7,0))</f>
        <v>#N/A</v>
      </c>
      <c r="M166" s="131" t="e">
        <f>IF($A$164='Gareth-SESSION'!$A$250,INDEX('Gareth-SESSION'!$K$250:$T$257, MATCH("*Lat Pulldown*",'Gareth-SESSION'!$B$250:$B$257,0), MATCH("*2ND*",'Gareth-SESSION'!$K$7:$T$7,0)),"")</f>
        <v>#N/A</v>
      </c>
      <c r="N166" s="44" t="e">
        <f>INDEX('Gareth-SESSION'!$L$250:$U$257, MATCH("*Lat Pulldown*",'Gareth-SESSION'!$B$250:$B$257,0), MATCH("*2nd*",'Gareth-SESSION'!$K$7:$T$7,0))</f>
        <v>#N/A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IF($A$164='Gareth-SESSION'!$A$250,INDEX('Gareth-SESSION'!$K$250:$T$257, MATCH("*Squat*",'Gareth-SESSION'!$B$250:$B$257,0), MATCH("*3rd*",'Gareth-SESSION'!$K$7:$T$7,0)),"")</f>
        <v>#N/A</v>
      </c>
      <c r="D167" s="132" t="e">
        <f>INDEX('Gareth-SESSION'!L$250:U$257, MATCH("*Squat*",'Gareth-SESSION'!$B$250:$B$257,0), MATCH("*3rd*",'Gareth-SESSION'!K$7:T$7,0))</f>
        <v>#N/A</v>
      </c>
      <c r="E167" s="131" t="e">
        <f>IF($A$164='Gareth-SESSION'!$A$250,INDEX('Gareth-SESSION'!$K$250:$T$257, MATCH("*Deadlift*",'Gareth-SESSION'!$B$250:$B$257,0), MATCH("*3rd*",'Gareth-SESSION'!$K$7:$T$7,0)),"")</f>
        <v>#N/A</v>
      </c>
      <c r="F167" s="131" t="e">
        <f>INDEX('Gareth-SESSION'!$L$250:$U$257, MATCH("*Deadlift*",'Gareth-SESSION'!$B$250:$B$257,0), MATCH("*3rd*",'Gareth-SESSION'!$K$7:$T$7,0))</f>
        <v>#N/A</v>
      </c>
      <c r="G167" s="131" t="e">
        <f>IF($A$164='Gareth-SESSION'!$A$250,INDEX('Gareth-SESSION'!$K$250:$T$257, MATCH("*Bench Press*",'Gareth-SESSION'!$B$250:$B$257,0), MATCH("*3rd*",'Gareth-SESSION'!$K$7:$T$7,0)),"")</f>
        <v>#N/A</v>
      </c>
      <c r="H167" s="131" t="e">
        <f>INDEX('Gareth-SESSION'!$L$250:$U$257, MATCH("*Bench Press*",'Gareth-SESSION'!$B$250:$B$257,0), MATCH("*3rd*",'Gareth-SESSION'!$K$7:$T$7,0))</f>
        <v>#N/A</v>
      </c>
      <c r="I167" s="132" t="e">
        <f>IF($A$164='Gareth-SESSION'!$A$250,INDEX('Gareth-SESSION'!$K$250:$T$257, MATCH("*Military*",'Gareth-SESSION'!$B$250:$B$257,0), MATCH("*3rd*",'Gareth-SESSION'!$K$7:$T$7,0)),"")</f>
        <v>#N/A</v>
      </c>
      <c r="J167" s="44" t="e">
        <f>INDEX('Gareth-SESSION'!$L$250:$U$257, MATCH("*Military*",'Gareth-SESSION'!$B$250:$B$257,0), MATCH("*3rd*",'Gareth-SESSION'!$K$7:$T$7,0))</f>
        <v>#N/A</v>
      </c>
      <c r="K167" s="131" t="e">
        <f>IF($A$164='Gareth-SESSION'!$A$250,INDEX('Gareth-SESSION'!$K$250:$T$257, MATCH("*Clean *",'Gareth-SESSION'!$B$250:$B$257,0), MATCH("*3rd*",'Gareth-SESSION'!$K$7:$T$7,0)),"")</f>
        <v>#N/A</v>
      </c>
      <c r="L167" s="44" t="e">
        <f>INDEX('Gareth-SESSION'!$L$250:$U$257, MATCH("*Clean *",'Gareth-SESSION'!$B$250:$B$257,0), MATCH("*3rd*",'Gareth-SESSION'!$K$7:$T$7,0))</f>
        <v>#N/A</v>
      </c>
      <c r="M167" s="131" t="e">
        <f>IF($A$164='Gareth-SESSION'!$A$250,INDEX('Gareth-SESSION'!$K$250:$T$257, MATCH("*Lat Pulldown*",'Gareth-SESSION'!$B$250:$B$257,0), MATCH("*3rd*",'Gareth-SESSION'!$K$7:$T$7,0)),"")</f>
        <v>#N/A</v>
      </c>
      <c r="N167" s="44" t="e">
        <f>INDEX('Gareth-SESSION'!$L$250:$U$257, MATCH("*Lat Pulldown*",'Gareth-SESSION'!$B$250:$B$257,0), MATCH("*3rd*",'Gareth-SESSION'!$K$7:$T$7,0))</f>
        <v>#N/A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IF($A$164='Gareth-SESSION'!$A$250,INDEX('Gareth-SESSION'!$K$250:$T$257, MATCH("*Squat*",'Gareth-SESSION'!$B$250:$B$257,0), MATCH("*4th*",'Gareth-SESSION'!$K$7:$T$7,0)),"")</f>
        <v>#N/A</v>
      </c>
      <c r="D168" s="132" t="e">
        <f>INDEX('Gareth-SESSION'!L$250:U$257, MATCH("*Squat*",'Gareth-SESSION'!$B$250:$B$257,0), MATCH("*4th*",'Gareth-SESSION'!K$7:T$7,0))</f>
        <v>#N/A</v>
      </c>
      <c r="E168" s="131" t="e">
        <f>IF($A$164='Gareth-SESSION'!$A$250,INDEX('Gareth-SESSION'!$K$250:$T$257, MATCH("*Deadlift*",'Gareth-SESSION'!$B$250:$B$257,0), MATCH("*4th*",'Gareth-SESSION'!$K$7:$T$7,0)),"")</f>
        <v>#N/A</v>
      </c>
      <c r="F168" s="131" t="e">
        <f>INDEX('Gareth-SESSION'!$L$250:$U$257, MATCH("*Deadlift*",'Gareth-SESSION'!$B$250:$B$257,0), MATCH("*4th*",'Gareth-SESSION'!$K$7:$T$7,0))</f>
        <v>#N/A</v>
      </c>
      <c r="G168" s="131" t="e">
        <f>IF($A$164='Gareth-SESSION'!$A$250,INDEX('Gareth-SESSION'!$K$250:$T$257, MATCH("*Bench Press*",'Gareth-SESSION'!$B$250:$B$257,0), MATCH("*4th*",'Gareth-SESSION'!$K$7:$T$7,0)),"")</f>
        <v>#N/A</v>
      </c>
      <c r="H168" s="131" t="e">
        <f>INDEX('Gareth-SESSION'!$L$250:$U$257, MATCH("*Bench Press*",'Gareth-SESSION'!$B$250:$B$257,0), MATCH("*4th*",'Gareth-SESSION'!$K$7:$T$7,0))</f>
        <v>#N/A</v>
      </c>
      <c r="I168" s="132" t="e">
        <f>IF($A$164='Gareth-SESSION'!$A$250,INDEX('Gareth-SESSION'!$K$250:$T$257, MATCH("*Military*",'Gareth-SESSION'!$B$250:$B$257,0), MATCH("*4th*",'Gareth-SESSION'!$K$7:$T$7,0)),"")</f>
        <v>#N/A</v>
      </c>
      <c r="J168" s="44" t="e">
        <f>INDEX('Gareth-SESSION'!$L$250:$U$257, MATCH("*Military*",'Gareth-SESSION'!$B$250:$B$257,0), MATCH("*4th*",'Gareth-SESSION'!$K$7:$T$7,0))</f>
        <v>#N/A</v>
      </c>
      <c r="K168" s="131" t="e">
        <f>IF($A$164='Gareth-SESSION'!$A$250,INDEX('Gareth-SESSION'!$K$250:$T$257, MATCH("*Clean *",'Gareth-SESSION'!$B$250:$B$257,0), MATCH("*4th*",'Gareth-SESSION'!$K$7:$T$7,0)),"")</f>
        <v>#N/A</v>
      </c>
      <c r="L168" s="44" t="e">
        <f>INDEX('Gareth-SESSION'!$L$250:$U$257, MATCH("*Clean *",'Gareth-SESSION'!$B$250:$B$257,0), MATCH("*4th*",'Gareth-SESSION'!$K$7:$T$7,0))</f>
        <v>#N/A</v>
      </c>
      <c r="M168" s="131" t="e">
        <f>IF($A$164='Gareth-SESSION'!$A$250,INDEX('Gareth-SESSION'!$K$250:$T$257, MATCH("*Lat Pulldown*",'Gareth-SESSION'!$B$250:$B$257,0), MATCH("*4th*",'Gareth-SESSION'!$K$7:$T$7,0)),"")</f>
        <v>#N/A</v>
      </c>
      <c r="N168" s="44" t="e">
        <f>INDEX('Gareth-SESSION'!$L$250:$U$257, MATCH("*Lat Pulldown*",'Gareth-SESSION'!$B$250:$B$257,0), MATCH("*4th*",'Gareth-SESSION'!$K$7:$T$7,0))</f>
        <v>#N/A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IF($A$164='Gareth-SESSION'!$A$250,INDEX('Gareth-SESSION'!$K$250:$T$257, MATCH("*Squat*",'Gareth-SESSION'!$B$250:$B$257,0), MATCH("*5th*",'Gareth-SESSION'!$K$7:$T$7,0)),"")</f>
        <v>#N/A</v>
      </c>
      <c r="D169" s="132" t="e">
        <f>INDEX('Gareth-SESSION'!L$250:U$257, MATCH("*Squat*",'Gareth-SESSION'!$B$250:$B$257,0), MATCH("*5th*",'Gareth-SESSION'!K$7:T$7,0))</f>
        <v>#N/A</v>
      </c>
      <c r="E169" s="131" t="e">
        <f>IF($A$164='Gareth-SESSION'!$A$250,INDEX('Gareth-SESSION'!$K$250:$T$257, MATCH("*Deadlift*",'Gareth-SESSION'!$B$250:$B$257,0), MATCH("*5th*",'Gareth-SESSION'!$K$7:$T$7,0)),"")</f>
        <v>#N/A</v>
      </c>
      <c r="F169" s="131" t="e">
        <f>INDEX('Gareth-SESSION'!$L$250:$U$257, MATCH("*Deadlift*",'Gareth-SESSION'!$B$250:$B$257,0), MATCH("*5th*",'Gareth-SESSION'!$K$7:$T$7,0))</f>
        <v>#N/A</v>
      </c>
      <c r="G169" s="131" t="e">
        <f>IF($A$164='Gareth-SESSION'!$A$250,INDEX('Gareth-SESSION'!$K$250:$T$257, MATCH("*Bench Press*",'Gareth-SESSION'!$B$250:$B$257,0), MATCH("*5th*",'Gareth-SESSION'!$K$7:$T$7,0)),"")</f>
        <v>#N/A</v>
      </c>
      <c r="H169" s="131" t="e">
        <f>INDEX('Gareth-SESSION'!$L$250:$U$257, MATCH("*Bench Press*",'Gareth-SESSION'!$B$250:$B$257,0), MATCH("*5th*",'Gareth-SESSION'!$K$7:$T$7,0))</f>
        <v>#N/A</v>
      </c>
      <c r="I169" s="132" t="e">
        <f>IF($A$164='Gareth-SESSION'!$A$250,INDEX('Gareth-SESSION'!$K$250:$T$257, MATCH("*Military*",'Gareth-SESSION'!$B$250:$B$257,0), MATCH("*5th*",'Gareth-SESSION'!$K$7:$T$7,0)),"")</f>
        <v>#N/A</v>
      </c>
      <c r="J169" s="44" t="e">
        <f>INDEX('Gareth-SESSION'!$L$250:$U$257, MATCH("*Military*",'Gareth-SESSION'!$B$250:$B$257,0), MATCH("*5th*",'Gareth-SESSION'!$K$7:$T$7,0))</f>
        <v>#N/A</v>
      </c>
      <c r="K169" s="131" t="e">
        <f>IF($A$164='Gareth-SESSION'!$A$250,INDEX('Gareth-SESSION'!$K$250:$T$257, MATCH("*Clean *",'Gareth-SESSION'!$B$250:$B$257,0), MATCH("*5th*",'Gareth-SESSION'!$K$7:$T$7,0)),"")</f>
        <v>#N/A</v>
      </c>
      <c r="L169" s="44" t="e">
        <f>INDEX('Gareth-SESSION'!$L$250:$U$257, MATCH("*Clean *",'Gareth-SESSION'!$B$250:$B$257,0), MATCH("*5th*",'Gareth-SESSION'!$K$7:$T$7,0))</f>
        <v>#N/A</v>
      </c>
      <c r="M169" s="131" t="e">
        <f>IF($A$164='Gareth-SESSION'!$A$250,INDEX('Gareth-SESSION'!$K$250:$T$257, MATCH("*Lat Pulldown*",'Gareth-SESSION'!$B$250:$B$257,0), MATCH("*5th*",'Gareth-SESSION'!$K$7:$T$7,0)),"")</f>
        <v>#N/A</v>
      </c>
      <c r="N169" s="44" t="e">
        <f>INDEX('Gareth-SESSION'!$L$250:$U$257, MATCH("*Lat Pulldown*",'Gareth-SESSION'!$B$250:$B$257,0), MATCH("*5th*",'Gareth-SESSION'!$K$7:$T$7,0))</f>
        <v>#N/A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'Gareth-SESSION'!A259</f>
        <v>42221</v>
      </c>
      <c r="B170" s="116" t="s">
        <v>84</v>
      </c>
      <c r="C170" s="117" t="e">
        <f>MAX(C171:C175)</f>
        <v>#N/A</v>
      </c>
      <c r="D170" s="116" t="e">
        <f t="array" ref="D170">MAX(IF(C171:C175=C170,D171:D175))</f>
        <v>#N/A</v>
      </c>
      <c r="E170" s="116" t="e">
        <f>MAX(E171:E175)</f>
        <v>#N/A</v>
      </c>
      <c r="F170" s="116" t="e">
        <f t="array" ref="F170">MAX(IF(E171:E175=E170,F171:F175))</f>
        <v>#N/A</v>
      </c>
      <c r="G170" s="116">
        <f>MAX(G171:G175)</f>
        <v>100</v>
      </c>
      <c r="H170" s="116">
        <f t="array" ref="H170">MAX(IF(G171:G175=G170,H171:H175))</f>
        <v>0</v>
      </c>
      <c r="I170" s="116" t="e">
        <f>MAX(I171:I175)</f>
        <v>#N/A</v>
      </c>
      <c r="J170" s="116" t="e">
        <f t="array" ref="J170">MAX(IF(I171:I175=I170,J171:J175))</f>
        <v>#N/A</v>
      </c>
      <c r="K170" s="116" t="e">
        <f>MAX(K171:K175)</f>
        <v>#N/A</v>
      </c>
      <c r="L170" s="116" t="e">
        <f t="array" ref="L170">MAX(IF(K171:K175=K170,L171:L175))</f>
        <v>#N/A</v>
      </c>
      <c r="M170" s="116" t="e">
        <f>MAX(M171:M175)</f>
        <v>#N/A</v>
      </c>
      <c r="N170" s="117" t="e">
        <f t="array" ref="N170">MAX(IF(M171:M175=M170,N171:N175))</f>
        <v>#N/A</v>
      </c>
      <c r="O170" s="152" t="e">
        <f>IF($A$170='Gareth-SESSION'!$A$259,INDEX('Gareth-SESSION'!$K$259:$T$266, MATCH("*1k Row*",'Gareth-SESSION'!$B$259:$B$266,0), MATCH("*1st*",'Gareth-SESSION'!$K$7:$T$7,0)),"")</f>
        <v>#N/A</v>
      </c>
      <c r="P170" s="152">
        <f>IF($A$170='Gareth-SESSION'!$A$259,INDEX('Gareth-SESSION'!$K259:$T$266, MATCH("*HIIT*",'Gareth-SESSION'!$B$259:$B$266,0), MATCH("*1st*",'Gareth-SESSION'!$K$7:$T$7,0)),"")</f>
        <v>1.0416666666666666E-2</v>
      </c>
      <c r="Q170" s="119" t="str">
        <f>INDEX('Gareth-SESSION'!$L$259:$U$266, MATCH("*HIIT*",'Gareth-SESSION'!$B$259:$B$266,0), MATCH("*1st*",'Gareth-SESSION'!$K$7:$T$7,0))</f>
        <v>45/15</v>
      </c>
      <c r="R170" s="119">
        <f>'Gareth-SESSION'!U259</f>
        <v>0</v>
      </c>
      <c r="S170" s="116"/>
      <c r="T170" s="116"/>
      <c r="U170" s="120">
        <f>'Gareth-SESSION'!A260</f>
        <v>0</v>
      </c>
      <c r="V170" s="120">
        <f>'Gareth-SESSION'!A261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 t="e">
        <f>IF($A$170='Gareth-SESSION'!$A$259,INDEX('Gareth-SESSION'!$K$259:$T$266, MATCH("*Squat*",'Gareth-SESSION'!$B$259:$B$266,0), MATCH("*1st*",'Gareth-SESSION'!$K$7:$T$7,0)),"")</f>
        <v>#N/A</v>
      </c>
      <c r="D171" s="132" t="e">
        <f>INDEX('Gareth-SESSION'!L$259:U$266, MATCH("*Squat*",'Gareth-SESSION'!$B$259:$B$266,0), MATCH("*1st*",'Gareth-SESSION'!K$7:T$7,0))</f>
        <v>#N/A</v>
      </c>
      <c r="E171" s="131" t="e">
        <f>IF($A$170='Gareth-SESSION'!$A$259,INDEX('Gareth-SESSION'!$K$259:$T$266, MATCH("*Deadlift*",'Gareth-SESSION'!$B$259:$B$266,0), MATCH("*1st*",'Gareth-SESSION'!$K$7:$T$7,0)),"")</f>
        <v>#N/A</v>
      </c>
      <c r="F171" s="131" t="e">
        <f>INDEX('Gareth-SESSION'!$L$259:$U$266, MATCH("*Deadlift*",'Gareth-SESSION'!$B$259:$B$266,0), MATCH("*1st*",'Gareth-SESSION'!$K$7:$T$7,0))</f>
        <v>#N/A</v>
      </c>
      <c r="G171" s="131">
        <f>IF($A$170='Gareth-SESSION'!$A$259,INDEX('Gareth-SESSION'!$K$259:$T$266, MATCH("*Bench Press*",'Gareth-SESSION'!$B$259:$B$266,0), MATCH("*1st*",'Gareth-SESSION'!$K$7:$T$7,0)),"")</f>
        <v>60</v>
      </c>
      <c r="H171" s="131">
        <f>INDEX('Gareth-SESSION'!$L$259:$U$266, MATCH("*Bench Press*",'Gareth-SESSION'!$B$259:$B$266,0), MATCH("*1st*",'Gareth-SESSION'!$K$7:$T$7,0))</f>
        <v>10</v>
      </c>
      <c r="I171" s="132" t="e">
        <f>IF($A$170='Gareth-SESSION'!$A$259,INDEX('Gareth-SESSION'!$K$259:$T$266, MATCH("*Military*",'Gareth-SESSION'!$B$259:$B$266,0), MATCH("*1st*",'Gareth-SESSION'!$K$7:$T$7,0)),"")</f>
        <v>#N/A</v>
      </c>
      <c r="J171" s="48" t="e">
        <f>INDEX('Gareth-SESSION'!$L$259:$U$266, MATCH("*Military*",'Gareth-SESSION'!$B$259:$B$266,0), MATCH("*1st*",'Gareth-SESSION'!$K$7:$T$7,0))</f>
        <v>#N/A</v>
      </c>
      <c r="K171" s="131" t="e">
        <f>IF($A$170='Gareth-SESSION'!$A$259,INDEX('Gareth-SESSION'!$K$259:$T$266, MATCH("*Clean *",'Gareth-SESSION'!$B$259:$B$266,0), MATCH("*1st*",'Gareth-SESSION'!$K$7:$T$7,0)),"")</f>
        <v>#N/A</v>
      </c>
      <c r="L171" s="48" t="e">
        <f>INDEX('Gareth-SESSION'!$L$259:$U$266, MATCH("*Clean *",'Gareth-SESSION'!$B$259:$B$266,0), MATCH("*1st*",'Gareth-SESSION'!$K$7:$T$7,0))</f>
        <v>#N/A</v>
      </c>
      <c r="M171" s="131" t="e">
        <f>IF($A$170='Gareth-SESSION'!$A$259,INDEX('Gareth-SESSION'!$K$259:$T$266, MATCH("*Lat Pulldown*",'Gareth-SESSION'!$B$259:$B$266,0), MATCH("*1st*",'Gareth-SESSION'!$K$7:$T$7,0)),"")</f>
        <v>#N/A</v>
      </c>
      <c r="N171" s="48" t="e">
        <f>INDEX('Gareth-SESSION'!$L$259:$U$266, MATCH("*Lat Pulldown*",'Gareth-SESSION'!$B$259:$B$266,0), MATCH("*1st*",'Gareth-SESSION'!$K$7:$T$7,0))</f>
        <v>#N/A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 t="e">
        <f>IF($A$170='Gareth-SESSION'!$A$259,INDEX('Gareth-SESSION'!$K$259:$T$266, MATCH("*Squat*",'Gareth-SESSION'!$B$259:$B$266,0), MATCH("*2nd*",'Gareth-SESSION'!$K$7:$T$7,0)),"")</f>
        <v>#N/A</v>
      </c>
      <c r="D172" s="132" t="e">
        <f>INDEX('Gareth-SESSION'!L$259:U$266, MATCH("*Squat*",'Gareth-SESSION'!$B$259:$B$266,0), MATCH("*2nd*",'Gareth-SESSION'!K$7:T$7,0))</f>
        <v>#N/A</v>
      </c>
      <c r="E172" s="131" t="e">
        <f>IF($A$170='Gareth-SESSION'!$A$259,INDEX('Gareth-SESSION'!$K$259:$T$266, MATCH("*Deadlift*",'Gareth-SESSION'!$B$259:$B$266,0), MATCH("*2ND*",'Gareth-SESSION'!$K$7:$T$7,0)),"")</f>
        <v>#N/A</v>
      </c>
      <c r="F172" s="131" t="e">
        <f>INDEX('Gareth-SESSION'!$L$259:$U$266, MATCH("*Deadlift*",'Gareth-SESSION'!$B$259:$B$266,0), MATCH("*2nd*",'Gareth-SESSION'!$K$7:$T$7,0))</f>
        <v>#N/A</v>
      </c>
      <c r="G172" s="131">
        <f>IF($A$170='Gareth-SESSION'!$A$259,INDEX('Gareth-SESSION'!$K$259:$T$266, MATCH("*Bench Press*",'Gareth-SESSION'!$B$259:$B$266,0), MATCH("*2ND*",'Gareth-SESSION'!$K$7:$T$7,0)),"")</f>
        <v>80</v>
      </c>
      <c r="H172" s="131">
        <f>INDEX('Gareth-SESSION'!$L$259:$U$266, MATCH("*Bench Press*",'Gareth-SESSION'!$B$259:$B$266,0), MATCH("*2nd*",'Gareth-SESSION'!$K$7:$T$7,0))</f>
        <v>8</v>
      </c>
      <c r="I172" s="132" t="e">
        <f>IF($A$170='Gareth-SESSION'!$A$259,INDEX('Gareth-SESSION'!$K$259:$T$266, MATCH("*Military*",'Gareth-SESSION'!$B$259:$B$266,0), MATCH("*2ND*",'Gareth-SESSION'!$K$7:$T$7,0)),"")</f>
        <v>#N/A</v>
      </c>
      <c r="J172" s="44" t="e">
        <f>INDEX('Gareth-SESSION'!$L$259:$U$266, MATCH("*Military*",'Gareth-SESSION'!$B$259:$B$266,0), MATCH("*2nd*",'Gareth-SESSION'!$K$7:$T$7,0))</f>
        <v>#N/A</v>
      </c>
      <c r="K172" s="131" t="e">
        <f>IF($A$170='Gareth-SESSION'!$A$259,INDEX('Gareth-SESSION'!$K$259:$T$266, MATCH("*Clean *",'Gareth-SESSION'!$B$259:$B$266,0), MATCH("*2ND*",'Gareth-SESSION'!$K$7:$T$7,0)),"")</f>
        <v>#N/A</v>
      </c>
      <c r="L172" s="44" t="e">
        <f>INDEX('Gareth-SESSION'!$L$259:$U$266, MATCH("*Clean *",'Gareth-SESSION'!$B$259:$B$266,0), MATCH("*2nd*",'Gareth-SESSION'!$K$7:$T$7,0))</f>
        <v>#N/A</v>
      </c>
      <c r="M172" s="131" t="e">
        <f>IF($A$170='Gareth-SESSION'!$A$259,INDEX('Gareth-SESSION'!$K$259:$T$266, MATCH("*Lat Pulldown*",'Gareth-SESSION'!$B$259:$B$266,0), MATCH("*2ND*",'Gareth-SESSION'!$K$7:$T$7,0)),"")</f>
        <v>#N/A</v>
      </c>
      <c r="N172" s="44" t="e">
        <f>INDEX('Gareth-SESSION'!$L$259:$U$266, MATCH("*Lat Pulldown*",'Gareth-SESSION'!$B$259:$B$266,0), MATCH("*2nd*",'Gareth-SESSION'!$K$7:$T$7,0))</f>
        <v>#N/A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 t="e">
        <f>IF($A$170='Gareth-SESSION'!$A$259,INDEX('Gareth-SESSION'!$K$259:$T$266, MATCH("*Squat*",'Gareth-SESSION'!$B$259:$B$266,0), MATCH("*3rd*",'Gareth-SESSION'!$K$7:$T$7,0)),"")</f>
        <v>#N/A</v>
      </c>
      <c r="D173" s="132" t="e">
        <f>INDEX('Gareth-SESSION'!L$259:U$266, MATCH("*Squat*",'Gareth-SESSION'!$B$259:$B$266,0), MATCH("*3rd*",'Gareth-SESSION'!K$7:T$7,0))</f>
        <v>#N/A</v>
      </c>
      <c r="E173" s="131" t="e">
        <f>IF($A$170='Gareth-SESSION'!$A$259,INDEX('Gareth-SESSION'!$K$259:$T$266, MATCH("*Deadlift*",'Gareth-SESSION'!$B$259:$B$266,0), MATCH("*3rd*",'Gareth-SESSION'!$K$7:$T$7,0)),"")</f>
        <v>#N/A</v>
      </c>
      <c r="F173" s="131" t="e">
        <f>INDEX('Gareth-SESSION'!$L$259:$U$266, MATCH("*Deadlift*",'Gareth-SESSION'!$B$259:$B$266,0), MATCH("*3rd*",'Gareth-SESSION'!$K$7:$T$7,0))</f>
        <v>#N/A</v>
      </c>
      <c r="G173" s="131">
        <f>IF($A$170='Gareth-SESSION'!$A$259,INDEX('Gareth-SESSION'!$K$259:$T$266, MATCH("*Bench Press*",'Gareth-SESSION'!$B$259:$B$266,0), MATCH("*3rd*",'Gareth-SESSION'!$K$7:$T$7,0)),"")</f>
        <v>90</v>
      </c>
      <c r="H173" s="131">
        <f>INDEX('Gareth-SESSION'!$L$259:$U$266, MATCH("*Bench Press*",'Gareth-SESSION'!$B$259:$B$266,0), MATCH("*3rd*",'Gareth-SESSION'!$K$7:$T$7,0))</f>
        <v>4</v>
      </c>
      <c r="I173" s="132" t="e">
        <f>IF($A$170='Gareth-SESSION'!$A$259,INDEX('Gareth-SESSION'!$K$259:$T$266, MATCH("*Military*",'Gareth-SESSION'!$B$259:$B$266,0), MATCH("*3rd*",'Gareth-SESSION'!$K$7:$T$7,0)),"")</f>
        <v>#N/A</v>
      </c>
      <c r="J173" s="44" t="e">
        <f>INDEX('Gareth-SESSION'!$L$259:$U$266, MATCH("*Military*",'Gareth-SESSION'!$B$259:$B$266,0), MATCH("*3rd*",'Gareth-SESSION'!$K$7:$T$7,0))</f>
        <v>#N/A</v>
      </c>
      <c r="K173" s="131" t="e">
        <f>IF($A$170='Gareth-SESSION'!$A$259,INDEX('Gareth-SESSION'!$K$259:$T$266, MATCH("*Clean *",'Gareth-SESSION'!$B$259:$B$266,0), MATCH("*3rd*",'Gareth-SESSION'!$K$7:$T$7,0)),"")</f>
        <v>#N/A</v>
      </c>
      <c r="L173" s="44" t="e">
        <f>INDEX('Gareth-SESSION'!$L$259:$U$266, MATCH("*Clean *",'Gareth-SESSION'!$B$259:$B$266,0), MATCH("*3rd*",'Gareth-SESSION'!$K$7:$T$7,0))</f>
        <v>#N/A</v>
      </c>
      <c r="M173" s="131" t="e">
        <f>IF($A$170='Gareth-SESSION'!$A$259,INDEX('Gareth-SESSION'!$K$259:$T$266, MATCH("*Lat Pulldown*",'Gareth-SESSION'!$B$259:$B$266,0), MATCH("*3rd*",'Gareth-SESSION'!$K$7:$T$7,0)),"")</f>
        <v>#N/A</v>
      </c>
      <c r="N173" s="44" t="e">
        <f>INDEX('Gareth-SESSION'!$L$259:$U$266, MATCH("*Lat Pulldown*",'Gareth-SESSION'!$B$259:$B$266,0), MATCH("*3rd*",'Gareth-SESSION'!$K$7:$T$7,0))</f>
        <v>#N/A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 t="e">
        <f>IF($A$170='Gareth-SESSION'!$A$259,INDEX('Gareth-SESSION'!$K$259:$T$266, MATCH("*Squat*",'Gareth-SESSION'!$B$259:$B$266,0), MATCH("*4th*",'Gareth-SESSION'!$K$7:$T$7,0)),"")</f>
        <v>#N/A</v>
      </c>
      <c r="D174" s="132" t="e">
        <f>INDEX('Gareth-SESSION'!L$259:U$266, MATCH("*Squat*",'Gareth-SESSION'!$B$259:$B$266,0), MATCH("*4th*",'Gareth-SESSION'!K$7:T$7,0))</f>
        <v>#N/A</v>
      </c>
      <c r="E174" s="131" t="e">
        <f>IF($A$170='Gareth-SESSION'!$A$259,INDEX('Gareth-SESSION'!$K$259:$T$266, MATCH("*Deadlift*",'Gareth-SESSION'!$B$259:$B$266,0), MATCH("*4th*",'Gareth-SESSION'!$K$7:$T$7,0)),"")</f>
        <v>#N/A</v>
      </c>
      <c r="F174" s="131" t="e">
        <f>INDEX('Gareth-SESSION'!$L$259:$U$266, MATCH("*Deadlift*",'Gareth-SESSION'!$B$259:$B$266,0), MATCH("*4th*",'Gareth-SESSION'!$K$7:$T$7,0))</f>
        <v>#N/A</v>
      </c>
      <c r="G174" s="131">
        <f>IF($A$170='Gareth-SESSION'!$A$259,INDEX('Gareth-SESSION'!$K$259:$T$266, MATCH("*Bench Press*",'Gareth-SESSION'!$B$259:$B$266,0), MATCH("*4th*",'Gareth-SESSION'!$K$7:$T$7,0)),"")</f>
        <v>90</v>
      </c>
      <c r="H174" s="131">
        <f>INDEX('Gareth-SESSION'!$L$259:$U$266, MATCH("*Bench Press*",'Gareth-SESSION'!$B$259:$B$266,0), MATCH("*4th*",'Gareth-SESSION'!$K$7:$T$7,0))</f>
        <v>3</v>
      </c>
      <c r="I174" s="132" t="e">
        <f>IF($A$170='Gareth-SESSION'!$A$259,INDEX('Gareth-SESSION'!$K$259:$T$266, MATCH("*Military*",'Gareth-SESSION'!$B$259:$B$266,0), MATCH("*4th*",'Gareth-SESSION'!$K$7:$T$7,0)),"")</f>
        <v>#N/A</v>
      </c>
      <c r="J174" s="44" t="e">
        <f>INDEX('Gareth-SESSION'!$L$259:$U$266, MATCH("*Military*",'Gareth-SESSION'!$B$259:$B$266,0), MATCH("*4th*",'Gareth-SESSION'!$K$7:$T$7,0))</f>
        <v>#N/A</v>
      </c>
      <c r="K174" s="131" t="e">
        <f>IF($A$170='Gareth-SESSION'!$A$259,INDEX('Gareth-SESSION'!$K$259:$T$266, MATCH("*Clean *",'Gareth-SESSION'!$B$259:$B$266,0), MATCH("*4th*",'Gareth-SESSION'!$K$7:$T$7,0)),"")</f>
        <v>#N/A</v>
      </c>
      <c r="L174" s="44" t="e">
        <f>INDEX('Gareth-SESSION'!$L$259:$U$266, MATCH("*Clean *",'Gareth-SESSION'!$B$259:$B$266,0), MATCH("*4th*",'Gareth-SESSION'!$K$7:$T$7,0))</f>
        <v>#N/A</v>
      </c>
      <c r="M174" s="131" t="e">
        <f>IF($A$170='Gareth-SESSION'!$A$259,INDEX('Gareth-SESSION'!$K$259:$T$266, MATCH("*Lat Pulldown*",'Gareth-SESSION'!$B$259:$B$266,0), MATCH("*4th*",'Gareth-SESSION'!$K$7:$T$7,0)),"")</f>
        <v>#N/A</v>
      </c>
      <c r="N174" s="44" t="e">
        <f>INDEX('Gareth-SESSION'!$L$259:$U$266, MATCH("*Lat Pulldown*",'Gareth-SESSION'!$B$259:$B$266,0), MATCH("*4th*",'Gareth-SESSION'!$K$7:$T$7,0))</f>
        <v>#N/A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 t="e">
        <f>IF($A$170='Gareth-SESSION'!$A$259,INDEX('Gareth-SESSION'!$K$259:$T$266, MATCH("*Squat*",'Gareth-SESSION'!$B$259:$B$266,0), MATCH("*5th*",'Gareth-SESSION'!$K$7:$T$7,0)),"")</f>
        <v>#N/A</v>
      </c>
      <c r="D175" s="132" t="e">
        <f>INDEX('Gareth-SESSION'!L$259:U$266, MATCH("*Squat*",'Gareth-SESSION'!$B$259:$B$266,0), MATCH("*5th*",'Gareth-SESSION'!K$7:T$7,0))</f>
        <v>#N/A</v>
      </c>
      <c r="E175" s="131" t="e">
        <f>IF($A$170='Gareth-SESSION'!$A$259,INDEX('Gareth-SESSION'!$K$259:$T$266, MATCH("*Deadlift*",'Gareth-SESSION'!$B$259:$B$266,0), MATCH("*5th*",'Gareth-SESSION'!$K$7:$T$7,0)),"")</f>
        <v>#N/A</v>
      </c>
      <c r="F175" s="131" t="e">
        <f>INDEX('Gareth-SESSION'!$L$259:$U$266, MATCH("*Deadlift*",'Gareth-SESSION'!$B$259:$B$266,0), MATCH("*5th*",'Gareth-SESSION'!$K$7:$T$7,0))</f>
        <v>#N/A</v>
      </c>
      <c r="G175" s="131">
        <f>IF($A$170='Gareth-SESSION'!$A$259,INDEX('Gareth-SESSION'!$K$259:$T$266, MATCH("*Bench Press*",'Gareth-SESSION'!$B$259:$B$266,0), MATCH("*5th*",'Gareth-SESSION'!$K$7:$T$7,0)),"")</f>
        <v>100</v>
      </c>
      <c r="H175" s="131" t="str">
        <f>INDEX('Gareth-SESSION'!$L$259:$U$266, MATCH("*Bench Press*",'Gareth-SESSION'!$B$259:$B$266,0), MATCH("*5th*",'Gareth-SESSION'!$K$7:$T$7,0))</f>
        <v>2neg</v>
      </c>
      <c r="I175" s="132" t="e">
        <f>IF($A$170='Gareth-SESSION'!$A$259,INDEX('Gareth-SESSION'!$K$259:$T$266, MATCH("*Military*",'Gareth-SESSION'!$B$259:$B$266,0), MATCH("*5th*",'Gareth-SESSION'!$K$7:$T$7,0)),"")</f>
        <v>#N/A</v>
      </c>
      <c r="J175" s="44" t="e">
        <f>INDEX('Gareth-SESSION'!$L$259:$U$266, MATCH("*Military*",'Gareth-SESSION'!$B$259:$B$266,0), MATCH("*5th*",'Gareth-SESSION'!$K$7:$T$7,0))</f>
        <v>#N/A</v>
      </c>
      <c r="K175" s="131" t="e">
        <f>IF($A$170='Gareth-SESSION'!$A$259,INDEX('Gareth-SESSION'!$K$259:$T$266, MATCH("*Clean *",'Gareth-SESSION'!$B$259:$B$266,0), MATCH("*5th*",'Gareth-SESSION'!$K$7:$T$7,0)),"")</f>
        <v>#N/A</v>
      </c>
      <c r="L175" s="44" t="e">
        <f>INDEX('Gareth-SESSION'!$L$259:$U$266, MATCH("*Clean *",'Gareth-SESSION'!$B$259:$B$266,0), MATCH("*5th*",'Gareth-SESSION'!$K$7:$T$7,0))</f>
        <v>#N/A</v>
      </c>
      <c r="M175" s="131" t="e">
        <f>IF($A$170='Gareth-SESSION'!$A$259,INDEX('Gareth-SESSION'!$K$259:$T$266, MATCH("*Lat Pulldown*",'Gareth-SESSION'!$B$259:$B$266,0), MATCH("*5th*",'Gareth-SESSION'!$K$7:$T$7,0)),"")</f>
        <v>#N/A</v>
      </c>
      <c r="N175" s="44" t="e">
        <f>INDEX('Gareth-SESSION'!$L$259:$U$266, MATCH("*Lat Pulldown*",'Gareth-SESSION'!$B$259:$B$266,0), MATCH("*5th*",'Gareth-SESSION'!$K$7:$T$7,0))</f>
        <v>#N/A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'Gareth-SESSION'!A268</f>
        <v>42228</v>
      </c>
      <c r="B176" s="116" t="s">
        <v>84</v>
      </c>
      <c r="C176" s="117">
        <f>MAX(C177:C181)</f>
        <v>100</v>
      </c>
      <c r="D176" s="116">
        <f t="array" ref="D176">MAX(IF(C177:C181=C176,D177:D181))</f>
        <v>6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 t="e">
        <f>MAX(M177:M181)</f>
        <v>#N/A</v>
      </c>
      <c r="N176" s="117" t="e">
        <f t="array" ref="N176">MAX(IF(M177:M181=M176,N177:N181))</f>
        <v>#N/A</v>
      </c>
      <c r="O176" s="152" t="e">
        <f>IF($A$176='Gareth-SESSION'!$A$268,INDEX('Gareth-SESSION'!$K$268:$T$275, MATCH("*1k Row*",'Gareth-SESSION'!$B$268:$B$275,0), MATCH("*1st*",'Gareth-SESSION'!$K$7:$T$7,0)),"")</f>
        <v>#N/A</v>
      </c>
      <c r="P176" s="152">
        <f>IF($A$176='Gareth-SESSION'!$A$268,INDEX('Gareth-SESSION'!$K$268:$T$275, MATCH("*HIIT*",'Gareth-SESSION'!$B$268:$B$275,0), MATCH("*1st*",'Gareth-SESSION'!$K$7:$T$7,0)),"")</f>
        <v>3.472222222222222E-3</v>
      </c>
      <c r="Q176" s="119">
        <f>INDEX('Gareth-SESSION'!$L$268:$U$275, MATCH("*HIIT*",'Gareth-SESSION'!$B$268:$B$275,0), MATCH("*1st*",'Gareth-SESSION'!$K$7:$T$7,0))</f>
        <v>0</v>
      </c>
      <c r="R176" s="119">
        <f>'Gareth-SESSION'!U268</f>
        <v>0</v>
      </c>
      <c r="S176" s="116"/>
      <c r="T176" s="116"/>
      <c r="U176" s="120">
        <f>'Gareth-SESSION'!A269</f>
        <v>0</v>
      </c>
      <c r="V176" s="120">
        <f>'Gareth-SESSION'!A270</f>
        <v>0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>
        <f>IF($A$176='Gareth-SESSION'!$A$268,INDEX('Gareth-SESSION'!$K$268:$T$275, MATCH("*Squat*",'Gareth-SESSION'!$B$268:$B$275,0), MATCH("*1st*",'Gareth-SESSION'!$K$7:$T$7,0)),"")</f>
        <v>60</v>
      </c>
      <c r="D177" s="132">
        <f>INDEX('Gareth-SESSION'!L$268:U$275, MATCH("*Squat*",'Gareth-SESSION'!$B$268:$B$275,0), MATCH("*1st*",'Gareth-SESSION'!K$7:T$7,0))</f>
        <v>10</v>
      </c>
      <c r="E177" s="131" t="e">
        <f>IF($A$176='Gareth-SESSION'!$A$268,INDEX('Gareth-SESSION'!$K$268:$T$275, MATCH("*Deadlift*",'Gareth-SESSION'!$B$268:$B$275,0), MATCH("*1st*",'Gareth-SESSION'!$K$7:$T$7,0)),"")</f>
        <v>#N/A</v>
      </c>
      <c r="F177" s="131" t="e">
        <f>INDEX('Gareth-SESSION'!$L$268:$U$275, MATCH("*Deadlift*",'Gareth-SESSION'!$B$268:$B$275,0), MATCH("*1st*",'Gareth-SESSION'!$K$7:$T$7,0))</f>
        <v>#N/A</v>
      </c>
      <c r="G177" s="131" t="e">
        <f>IF($A$176='Gareth-SESSION'!$A$268,INDEX('Gareth-SESSION'!$K$268:$T$275, MATCH("*Bench Press*",'Gareth-SESSION'!$B$268:$B$275,0), MATCH("*1st*",'Gareth-SESSION'!$K$7:$T$7,0)),"")</f>
        <v>#N/A</v>
      </c>
      <c r="H177" s="131" t="e">
        <f>INDEX('Gareth-SESSION'!$L$268:$U$275, MATCH("*Bench Press*",'Gareth-SESSION'!$B$268:$B$275,0), MATCH("*1st*",'Gareth-SESSION'!$K$7:$T$7,0))</f>
        <v>#N/A</v>
      </c>
      <c r="I177" s="132" t="e">
        <f>IF($A$176='Gareth-SESSION'!$A$268,INDEX('Gareth-SESSION'!$K$268:$T$275, MATCH("*Military*",'Gareth-SESSION'!$B$268:$B$275,0), MATCH("*1st*",'Gareth-SESSION'!$K$7:$T$7,0)),"")</f>
        <v>#N/A</v>
      </c>
      <c r="J177" s="48" t="e">
        <f>INDEX('Gareth-SESSION'!$L$268:$U$275, MATCH("*Military*",'Gareth-SESSION'!$B$268:$B$275,0), MATCH("*1st*",'Gareth-SESSION'!$K$7:$T$7,0))</f>
        <v>#N/A</v>
      </c>
      <c r="K177" s="131" t="e">
        <f>IF($A$176='Gareth-SESSION'!$A$268,INDEX('Gareth-SESSION'!$K$268:$T$275, MATCH("*Clean *",'Gareth-SESSION'!$B$268:$B$275,0), MATCH("*1st*",'Gareth-SESSION'!$K$7:$T$7,0)),"")</f>
        <v>#N/A</v>
      </c>
      <c r="L177" s="48" t="e">
        <f>INDEX('Gareth-SESSION'!$L$268:$U$275, MATCH("*Clean *",'Gareth-SESSION'!$B$268:$B$275,0), MATCH("*1st*",'Gareth-SESSION'!$K$7:$T$7,0))</f>
        <v>#N/A</v>
      </c>
      <c r="M177" s="131" t="e">
        <f>IF($A$176='Gareth-SESSION'!$A$268,INDEX('Gareth-SESSION'!$K$268:$T$275, MATCH("*Lat Pulldown*",'Gareth-SESSION'!$B$268:$B$275,0), MATCH("*1st*",'Gareth-SESSION'!$K$7:$T$7,0)),"")</f>
        <v>#N/A</v>
      </c>
      <c r="N177" s="48" t="e">
        <f>INDEX('Gareth-SESSION'!$L$268:$U$275, MATCH("*Lat Pulldown*",'Gareth-SESSION'!$B$268:$B$275,0), MATCH("*1st*",'Gareth-SESSION'!$K$7:$T$7,0))</f>
        <v>#N/A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>
        <f>IF($A$176='Gareth-SESSION'!$A$268,INDEX('Gareth-SESSION'!$K$268:$T$275, MATCH("*Squat*",'Gareth-SESSION'!$B$268:$B$275,0), MATCH("*2nd*",'Gareth-SESSION'!$K$7:$T$7,0)),"")</f>
        <v>80</v>
      </c>
      <c r="D178" s="132">
        <f>INDEX('Gareth-SESSION'!L$268:U$275, MATCH("*Squat*",'Gareth-SESSION'!$B$268:$B$275,0), MATCH("*2nd*",'Gareth-SESSION'!K$7:T$7,0))</f>
        <v>10</v>
      </c>
      <c r="E178" s="131" t="e">
        <f>IF($A$176='Gareth-SESSION'!$A$268,INDEX('Gareth-SESSION'!$K$268:$T$275, MATCH("*Deadlift*",'Gareth-SESSION'!$B$268:$B$275,0), MATCH("*2ND*",'Gareth-SESSION'!$K$7:$T$7,0)),"")</f>
        <v>#N/A</v>
      </c>
      <c r="F178" s="131" t="e">
        <f>INDEX('Gareth-SESSION'!$L$268:$U$275, MATCH("*Deadlift*",'Gareth-SESSION'!$B$268:$B$275,0), MATCH("*2nd*",'Gareth-SESSION'!$K$7:$T$7,0))</f>
        <v>#N/A</v>
      </c>
      <c r="G178" s="131" t="e">
        <f>IF($A$176='Gareth-SESSION'!$A$268,INDEX('Gareth-SESSION'!$K$268:$T$275, MATCH("*Bench Press*",'Gareth-SESSION'!$B$268:$B$275,0), MATCH("*2ND*",'Gareth-SESSION'!$K$7:$T$7,0)),"")</f>
        <v>#N/A</v>
      </c>
      <c r="H178" s="131" t="e">
        <f>INDEX('Gareth-SESSION'!$L$268:$U$275, MATCH("*Bench Press*",'Gareth-SESSION'!$B$268:$B$275,0), MATCH("*2nd*",'Gareth-SESSION'!$K$7:$T$7,0))</f>
        <v>#N/A</v>
      </c>
      <c r="I178" s="132" t="e">
        <f>IF($A$176='Gareth-SESSION'!$A$268,INDEX('Gareth-SESSION'!$K$268:$T$275, MATCH("*Military*",'Gareth-SESSION'!$B$268:$B$275,0), MATCH("*2ND*",'Gareth-SESSION'!$K$7:$T$7,0)),"")</f>
        <v>#N/A</v>
      </c>
      <c r="J178" s="44" t="e">
        <f>INDEX('Gareth-SESSION'!$L$268:$U$275, MATCH("*Military*",'Gareth-SESSION'!$B$268:$B$275,0), MATCH("*2nd*",'Gareth-SESSION'!$K$7:$T$7,0))</f>
        <v>#N/A</v>
      </c>
      <c r="K178" s="131" t="e">
        <f>IF($A$176='Gareth-SESSION'!$A$268,INDEX('Gareth-SESSION'!$K$268:$T$275, MATCH("*Clean *",'Gareth-SESSION'!$B$268:$B$275,0), MATCH("*2ND*",'Gareth-SESSION'!$K$7:$T$7,0)),"")</f>
        <v>#N/A</v>
      </c>
      <c r="L178" s="44" t="e">
        <f>INDEX('Gareth-SESSION'!$L$268:$U$275, MATCH("*Clean *",'Gareth-SESSION'!$B$268:$B$275,0), MATCH("*2nd*",'Gareth-SESSION'!$K$7:$T$7,0))</f>
        <v>#N/A</v>
      </c>
      <c r="M178" s="131" t="e">
        <f>IF($A$176='Gareth-SESSION'!$A$268,INDEX('Gareth-SESSION'!$K$268:$T$275, MATCH("*Lat Pulldown*",'Gareth-SESSION'!$B$268:$B$275,0), MATCH("*2ND*",'Gareth-SESSION'!$K$7:$T$7,0)),"")</f>
        <v>#N/A</v>
      </c>
      <c r="N178" s="44" t="e">
        <f>INDEX('Gareth-SESSION'!$L$268:$U$275, MATCH("*Lat Pulldown*",'Gareth-SESSION'!$B$268:$B$275,0), MATCH("*2nd*",'Gareth-SESSION'!$K$7:$T$7,0))</f>
        <v>#N/A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>
        <f>IF($A$176='Gareth-SESSION'!$A$268,INDEX('Gareth-SESSION'!$K$268:$T$275, MATCH("*Squat*",'Gareth-SESSION'!$B$268:$B$275,0), MATCH("*3rd*",'Gareth-SESSION'!$K$7:$T$7,0)),"")</f>
        <v>100</v>
      </c>
      <c r="D179" s="132">
        <f>INDEX('Gareth-SESSION'!L$268:U$275, MATCH("*Squat*",'Gareth-SESSION'!$B$268:$B$275,0), MATCH("*3rd*",'Gareth-SESSION'!K$7:T$7,0))</f>
        <v>6</v>
      </c>
      <c r="E179" s="131" t="e">
        <f>IF($A$176='Gareth-SESSION'!$A$268,INDEX('Gareth-SESSION'!$K$268:$T$275, MATCH("*Deadlift*",'Gareth-SESSION'!$B$268:$B$275,0), MATCH("*3rd*",'Gareth-SESSION'!$K$7:$T$7,0)),"")</f>
        <v>#N/A</v>
      </c>
      <c r="F179" s="131" t="e">
        <f>INDEX('Gareth-SESSION'!$L$268:$U$275, MATCH("*Deadlift*",'Gareth-SESSION'!$B$268:$B$275,0), MATCH("*3rd*",'Gareth-SESSION'!$K$7:$T$7,0))</f>
        <v>#N/A</v>
      </c>
      <c r="G179" s="131" t="e">
        <f>IF($A$176='Gareth-SESSION'!$A$268,INDEX('Gareth-SESSION'!$K$268:$T$275, MATCH("*Bench Press*",'Gareth-SESSION'!$B$268:$B$275,0), MATCH("*3rd*",'Gareth-SESSION'!$K$7:$T$7,0)),"")</f>
        <v>#N/A</v>
      </c>
      <c r="H179" s="131" t="e">
        <f>INDEX('Gareth-SESSION'!$L$268:$U$275, MATCH("*Bench Press*",'Gareth-SESSION'!$B$268:$B$275,0), MATCH("*3rd*",'Gareth-SESSION'!$K$7:$T$7,0))</f>
        <v>#N/A</v>
      </c>
      <c r="I179" s="132" t="e">
        <f>IF($A$176='Gareth-SESSION'!$A$268,INDEX('Gareth-SESSION'!$K$268:$T$275, MATCH("*Military*",'Gareth-SESSION'!$B$268:$B$275,0), MATCH("*3rd*",'Gareth-SESSION'!$K$7:$T$7,0)),"")</f>
        <v>#N/A</v>
      </c>
      <c r="J179" s="44" t="e">
        <f>INDEX('Gareth-SESSION'!$L$268:$U$275, MATCH("*Military*",'Gareth-SESSION'!$B$268:$B$275,0), MATCH("*3rd*",'Gareth-SESSION'!$K$7:$T$7,0))</f>
        <v>#N/A</v>
      </c>
      <c r="K179" s="131" t="e">
        <f>IF($A$176='Gareth-SESSION'!$A$268,INDEX('Gareth-SESSION'!$K$268:$T$275, MATCH("*Clean *",'Gareth-SESSION'!$B$268:$B$275,0), MATCH("*3rd*",'Gareth-SESSION'!$K$7:$T$7,0)),"")</f>
        <v>#N/A</v>
      </c>
      <c r="L179" s="44" t="e">
        <f>INDEX('Gareth-SESSION'!$L$268:$U$275, MATCH("*Clean *",'Gareth-SESSION'!$B$268:$B$275,0), MATCH("*3rd*",'Gareth-SESSION'!$K$7:$T$7,0))</f>
        <v>#N/A</v>
      </c>
      <c r="M179" s="131" t="e">
        <f>IF($A$176='Gareth-SESSION'!$A$268,INDEX('Gareth-SESSION'!$K$268:$T$275, MATCH("*Lat Pulldown*",'Gareth-SESSION'!$B$268:$B$275,0), MATCH("*3rd*",'Gareth-SESSION'!$K$7:$T$7,0)),"")</f>
        <v>#N/A</v>
      </c>
      <c r="N179" s="44" t="e">
        <f>INDEX('Gareth-SESSION'!$L$268:$U$275, MATCH("*Lat Pulldown*",'Gareth-SESSION'!$B$268:$B$275,0), MATCH("*3rd*",'Gareth-SESSION'!$K$7:$T$7,0))</f>
        <v>#N/A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>
        <f>IF($A$176='Gareth-SESSION'!$A$268,INDEX('Gareth-SESSION'!$K$268:$T$275, MATCH("*Squat*",'Gareth-SESSION'!$B$268:$B$275,0), MATCH("*4th*",'Gareth-SESSION'!$K$7:$T$7,0)),"")</f>
        <v>0</v>
      </c>
      <c r="D180" s="132">
        <f>INDEX('Gareth-SESSION'!L$268:U$275, MATCH("*Squat*",'Gareth-SESSION'!$B$268:$B$275,0), MATCH("*4th*",'Gareth-SESSION'!K$7:T$7,0))</f>
        <v>0</v>
      </c>
      <c r="E180" s="131" t="e">
        <f>IF($A$176='Gareth-SESSION'!$A$268,INDEX('Gareth-SESSION'!$K$268:$T$275, MATCH("*Deadlift*",'Gareth-SESSION'!$B$268:$B$275,0), MATCH("*4th*",'Gareth-SESSION'!$K$7:$T$7,0)),"")</f>
        <v>#N/A</v>
      </c>
      <c r="F180" s="131" t="e">
        <f>INDEX('Gareth-SESSION'!$L$268:$U$275, MATCH("*Deadlift*",'Gareth-SESSION'!$B$268:$B$275,0), MATCH("*4th*",'Gareth-SESSION'!$K$7:$T$7,0))</f>
        <v>#N/A</v>
      </c>
      <c r="G180" s="131" t="e">
        <f>IF($A$176='Gareth-SESSION'!$A$268,INDEX('Gareth-SESSION'!$K$268:$T$275, MATCH("*Bench Press*",'Gareth-SESSION'!$B$268:$B$275,0), MATCH("*4th*",'Gareth-SESSION'!$K$7:$T$7,0)),"")</f>
        <v>#N/A</v>
      </c>
      <c r="H180" s="131" t="e">
        <f>INDEX('Gareth-SESSION'!$L$268:$U$275, MATCH("*Bench Press*",'Gareth-SESSION'!$B$268:$B$275,0), MATCH("*4th*",'Gareth-SESSION'!$K$7:$T$7,0))</f>
        <v>#N/A</v>
      </c>
      <c r="I180" s="132" t="e">
        <f>IF($A$176='Gareth-SESSION'!$A$268,INDEX('Gareth-SESSION'!$K$268:$T$275, MATCH("*Military*",'Gareth-SESSION'!$B$268:$B$275,0), MATCH("*4th*",'Gareth-SESSION'!$K$7:$T$7,0)),"")</f>
        <v>#N/A</v>
      </c>
      <c r="J180" s="44" t="e">
        <f>INDEX('Gareth-SESSION'!$L$268:$U$275, MATCH("*Military*",'Gareth-SESSION'!$B$268:$B$275,0), MATCH("*4th*",'Gareth-SESSION'!$K$7:$T$7,0))</f>
        <v>#N/A</v>
      </c>
      <c r="K180" s="131" t="e">
        <f>IF($A$176='Gareth-SESSION'!$A$268,INDEX('Gareth-SESSION'!$K$268:$T$275, MATCH("*Clean *",'Gareth-SESSION'!$B$268:$B$275,0), MATCH("*4th*",'Gareth-SESSION'!$K$7:$T$7,0)),"")</f>
        <v>#N/A</v>
      </c>
      <c r="L180" s="44" t="e">
        <f>INDEX('Gareth-SESSION'!$L$268:$U$275, MATCH("*Clean *",'Gareth-SESSION'!$B$268:$B$275,0), MATCH("*4th*",'Gareth-SESSION'!$K$7:$T$7,0))</f>
        <v>#N/A</v>
      </c>
      <c r="M180" s="131" t="e">
        <f>IF($A$176='Gareth-SESSION'!$A$268,INDEX('Gareth-SESSION'!$K$268:$T$275, MATCH("*Lat Pulldown*",'Gareth-SESSION'!$B$268:$B$275,0), MATCH("*4th*",'Gareth-SESSION'!$K$7:$T$7,0)),"")</f>
        <v>#N/A</v>
      </c>
      <c r="N180" s="44" t="e">
        <f>INDEX('Gareth-SESSION'!$L$268:$U$275, MATCH("*Lat Pulldown*",'Gareth-SESSION'!$B$268:$B$275,0), MATCH("*4th*",'Gareth-SESSION'!$K$7:$T$7,0))</f>
        <v>#N/A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>
        <f>IF($A$176='Gareth-SESSION'!$A$268,INDEX('Gareth-SESSION'!$K$268:$T$275, MATCH("*Squat*",'Gareth-SESSION'!$B$268:$B$275,0), MATCH("*5th*",'Gareth-SESSION'!$K$7:$T$7,0)),"")</f>
        <v>0</v>
      </c>
      <c r="D181" s="132">
        <f>INDEX('Gareth-SESSION'!L$268:U$275, MATCH("*Squat*",'Gareth-SESSION'!$B$268:$B$275,0), MATCH("*5th*",'Gareth-SESSION'!K$7:T$7,0))</f>
        <v>0</v>
      </c>
      <c r="E181" s="131" t="e">
        <f>IF($A$176='Gareth-SESSION'!$A$268,INDEX('Gareth-SESSION'!$K$268:$T$275, MATCH("*Deadlift*",'Gareth-SESSION'!$B$268:$B$275,0), MATCH("*5th*",'Gareth-SESSION'!$K$7:$T$7,0)),"")</f>
        <v>#N/A</v>
      </c>
      <c r="F181" s="131" t="e">
        <f>INDEX('Gareth-SESSION'!$L$268:$U$275, MATCH("*Deadlift*",'Gareth-SESSION'!$B$268:$B$275,0), MATCH("*5th*",'Gareth-SESSION'!$K$7:$T$7,0))</f>
        <v>#N/A</v>
      </c>
      <c r="G181" s="131" t="e">
        <f>IF($A$176='Gareth-SESSION'!$A$268,INDEX('Gareth-SESSION'!$K$268:$T$275, MATCH("*Bench Press*",'Gareth-SESSION'!$B$268:$B$275,0), MATCH("*5th*",'Gareth-SESSION'!$K$7:$T$7,0)),"")</f>
        <v>#N/A</v>
      </c>
      <c r="H181" s="131" t="e">
        <f>INDEX('Gareth-SESSION'!$L$268:$U$275, MATCH("*Bench Press*",'Gareth-SESSION'!$B$268:$B$275,0), MATCH("*5th*",'Gareth-SESSION'!$K$7:$T$7,0))</f>
        <v>#N/A</v>
      </c>
      <c r="I181" s="132" t="e">
        <f>IF($A$176='Gareth-SESSION'!$A$268,INDEX('Gareth-SESSION'!$K$268:$T$275, MATCH("*Military*",'Gareth-SESSION'!$B$268:$B$275,0), MATCH("*5th*",'Gareth-SESSION'!$K$7:$T$7,0)),"")</f>
        <v>#N/A</v>
      </c>
      <c r="J181" s="44" t="e">
        <f>INDEX('Gareth-SESSION'!$L$268:$U$275, MATCH("*Military*",'Gareth-SESSION'!$B$268:$B$275,0), MATCH("*5th*",'Gareth-SESSION'!$K$7:$T$7,0))</f>
        <v>#N/A</v>
      </c>
      <c r="K181" s="131" t="e">
        <f>IF($A$176='Gareth-SESSION'!$A$268,INDEX('Gareth-SESSION'!$K$268:$T$275, MATCH("*Clean *",'Gareth-SESSION'!$B$268:$B$275,0), MATCH("*5th*",'Gareth-SESSION'!$K$7:$T$7,0)),"")</f>
        <v>#N/A</v>
      </c>
      <c r="L181" s="44" t="e">
        <f>INDEX('Gareth-SESSION'!$L$268:$U$275, MATCH("*Clean *",'Gareth-SESSION'!$B$268:$B$275,0), MATCH("*5th*",'Gareth-SESSION'!$K$7:$T$7,0))</f>
        <v>#N/A</v>
      </c>
      <c r="M181" s="131" t="e">
        <f>IF($A$176='Gareth-SESSION'!$A$268,INDEX('Gareth-SESSION'!$K$268:$T$275, MATCH("*Lat Pulldown*",'Gareth-SESSION'!$B$268:$B$275,0), MATCH("*5th*",'Gareth-SESSION'!$K$7:$T$7,0)),"")</f>
        <v>#N/A</v>
      </c>
      <c r="N181" s="44" t="e">
        <f>INDEX('Gareth-SESSION'!$L$268:$U$275, MATCH("*Lat Pulldown*",'Gareth-SESSION'!$B$268:$B$275,0), MATCH("*5th*",'Gareth-SESSION'!$K$7:$T$7,0))</f>
        <v>#N/A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'Gareth-SESSION'!A277</f>
        <v>42235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 t="e">
        <f>MAX(E183:E187)</f>
        <v>#N/A</v>
      </c>
      <c r="F182" s="116" t="e">
        <f t="array" ref="F182">MAX(IF(E183:E187=E182,F183:F187))</f>
        <v>#N/A</v>
      </c>
      <c r="G182" s="116">
        <f>MAX(G183:G187)</f>
        <v>110</v>
      </c>
      <c r="H182" s="116">
        <f t="array" ref="H182">MAX(IF(G183:G187=G182,H183:H187))</f>
        <v>0</v>
      </c>
      <c r="I182" s="116" t="e">
        <f>MAX(I183:I187)</f>
        <v>#N/A</v>
      </c>
      <c r="J182" s="116" t="e">
        <f t="array" ref="J182">MAX(IF(I183:I187=I182,J183:J187))</f>
        <v>#N/A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IF($A$182='Gareth-SESSION'!$A$277,INDEX('Gareth-SESSION'!$K$277:$T$284, MATCH("*1k Row*",'Gareth-SESSION'!$B$277:$B$284,0), MATCH("*1st*",'Gareth-SESSION'!$K$7:$T$7,0)),"")</f>
        <v>#N/A</v>
      </c>
      <c r="P182" s="152">
        <f>IF($A$182='Gareth-SESSION'!$A$277,INDEX('Gareth-SESSION'!$K$277:$T$284, MATCH("*HIIT*",'Gareth-SESSION'!$B$277:$B$284,0), MATCH("*1st*",'Gareth-SESSION'!$K$7:$T$7,0)),"")</f>
        <v>1.3888888888888888E-2</v>
      </c>
      <c r="Q182" s="119" t="str">
        <f>INDEX('Gareth-SESSION'!$L$212:$U$277, MATCH("*HIIT*",'Gareth-SESSION'!$B$212:$B$277,0), MATCH("*1st*",'Gareth-SESSION'!$K$7:$T$7,0))</f>
        <v>45/15</v>
      </c>
      <c r="R182" s="119">
        <f>'Gareth-SESSION'!U277</f>
        <v>0</v>
      </c>
      <c r="S182" s="116"/>
      <c r="T182" s="116"/>
      <c r="U182" s="120">
        <f>'Gareth-SESSION'!A278</f>
        <v>83</v>
      </c>
      <c r="V182" s="120">
        <f>'Gareth-SESSION'!A279</f>
        <v>0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IF($A$182='Gareth-SESSION'!$A$277,INDEX('Gareth-SESSION'!$K$277:$T$284, MATCH("*Squat*",'Gareth-SESSION'!$B$277:$B$284,0), MATCH("*1st*",'Gareth-SESSION'!$K$7:$T$7,0)),"")</f>
        <v>#N/A</v>
      </c>
      <c r="D183" s="132" t="e">
        <f>INDEX('Gareth-SESSION'!L$277:U$284, MATCH("*Squat*",'Gareth-SESSION'!$B$277:$B$284,0), MATCH("*1st*",'Gareth-SESSION'!K$7:T$7,0))</f>
        <v>#N/A</v>
      </c>
      <c r="E183" s="131" t="e">
        <f>IF($A$182='Gareth-SESSION'!$A$277,INDEX('Gareth-SESSION'!$K$277:$T$284, MATCH("*Deadlift*",'Gareth-SESSION'!$B$277:$B$284,0), MATCH("*1st*",'Gareth-SESSION'!$K$7:$T$7,0)),"")</f>
        <v>#N/A</v>
      </c>
      <c r="F183" s="131" t="e">
        <f>INDEX('Gareth-SESSION'!$L$277:$U$284, MATCH("*Deadlift*",'Gareth-SESSION'!$B$277:$B$284,0), MATCH("*1st*",'Gareth-SESSION'!$K$7:$T$7,0))</f>
        <v>#N/A</v>
      </c>
      <c r="G183" s="131">
        <f>IF($A$182='Gareth-SESSION'!$A$277,INDEX('Gareth-SESSION'!$K$277:$T$284, MATCH("*Bench Press*",'Gareth-SESSION'!$B$277:$B$284,0), MATCH("*1st*",'Gareth-SESSION'!$K$7:$T$7,0)),"")</f>
        <v>60</v>
      </c>
      <c r="H183" s="131">
        <f>INDEX('Gareth-SESSION'!$L$277:$U$284, MATCH("*Bench Press*",'Gareth-SESSION'!$B$277:$B$284,0), MATCH("*1st*",'Gareth-SESSION'!$K$7:$T$7,0))</f>
        <v>10</v>
      </c>
      <c r="I183" s="132" t="e">
        <f>IF($A$182='Gareth-SESSION'!$A$277,INDEX('Gareth-SESSION'!$K$277:$T$284, MATCH("*Military*",'Gareth-SESSION'!$B$277:$B$284,0), MATCH("*1st*",'Gareth-SESSION'!$K$7:$T$7,0)),"")</f>
        <v>#N/A</v>
      </c>
      <c r="J183" s="48" t="e">
        <f>INDEX('Gareth-SESSION'!$L$277:$U$284, MATCH("*Military*",'Gareth-SESSION'!$B$277:$B$284,0), MATCH("*1st*",'Gareth-SESSION'!$K$7:$T$7,0))</f>
        <v>#N/A</v>
      </c>
      <c r="K183" s="131" t="e">
        <f>IF($A$182='Gareth-SESSION'!$A$277,INDEX('Gareth-SESSION'!$K$277:$T$284, MATCH("*Clean *",'Gareth-SESSION'!$B$277:$B$284,0), MATCH("*1st*",'Gareth-SESSION'!$K$7:$T$7,0)),"")</f>
        <v>#N/A</v>
      </c>
      <c r="L183" s="48" t="e">
        <f>INDEX('Gareth-SESSION'!$L$277:$U$284, MATCH("*Clean *",'Gareth-SESSION'!$B$277:$B$284,0), MATCH("*1st*",'Gareth-SESSION'!$K$7:$T$7,0))</f>
        <v>#N/A</v>
      </c>
      <c r="M183" s="131" t="e">
        <f>IF($A$182='Gareth-SESSION'!$A$277,INDEX('Gareth-SESSION'!$K$277:$T$284, MATCH("*Lat Pulldown*",'Gareth-SESSION'!$B$277:$B$284,0), MATCH("*1st*",'Gareth-SESSION'!$K$7:$T$7,0)),"")</f>
        <v>#N/A</v>
      </c>
      <c r="N183" s="48" t="e">
        <f>INDEX('Gareth-SESSION'!$L$277:$U$284, MATCH("*Lat Pulldown*",'Gareth-SESSION'!$B$277:$B$284,0), MATCH("*1st*",'Gareth-SESSION'!$K$7:$T$7,0))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IF($A$182='Gareth-SESSION'!$A$277,INDEX('Gareth-SESSION'!$K$277:$T$284, MATCH("*Squat*",'Gareth-SESSION'!$B$277:$B$284,0), MATCH("*2nd*",'Gareth-SESSION'!$K$7:$T$7,0)),"")</f>
        <v>#N/A</v>
      </c>
      <c r="D184" s="132" t="e">
        <f>INDEX('Gareth-SESSION'!L$277:U$284, MATCH("*Squat*",'Gareth-SESSION'!$B$277:$B$284,0), MATCH("*2nd*",'Gareth-SESSION'!K$7:T$7,0))</f>
        <v>#N/A</v>
      </c>
      <c r="E184" s="131" t="e">
        <f>IF($A$182='Gareth-SESSION'!$A$277,INDEX('Gareth-SESSION'!$K$277:$T$284, MATCH("*Deadlift*",'Gareth-SESSION'!$B$277:$B$284,0), MATCH("*2ND*",'Gareth-SESSION'!$K$7:$T$7,0)),"")</f>
        <v>#N/A</v>
      </c>
      <c r="F184" s="131" t="e">
        <f>INDEX('Gareth-SESSION'!$L$277:$U$284, MATCH("*Deadlift*",'Gareth-SESSION'!$B$277:$B$284,0), MATCH("*2nd*",'Gareth-SESSION'!$K$7:$T$7,0))</f>
        <v>#N/A</v>
      </c>
      <c r="G184" s="131">
        <f>IF($A$182='Gareth-SESSION'!$A$277,INDEX('Gareth-SESSION'!$K$277:$T$284, MATCH("*Bench Press*",'Gareth-SESSION'!$B$277:$B$284,0), MATCH("*2ND*",'Gareth-SESSION'!$K$7:$T$7,0)),"")</f>
        <v>80</v>
      </c>
      <c r="H184" s="131">
        <f>INDEX('Gareth-SESSION'!$L$277:$U$284, MATCH("*Bench Press*",'Gareth-SESSION'!$B$277:$B$284,0), MATCH("*2nd*",'Gareth-SESSION'!$K$7:$T$7,0))</f>
        <v>10</v>
      </c>
      <c r="I184" s="132" t="e">
        <f>IF($A$182='Gareth-SESSION'!$A$277,INDEX('Gareth-SESSION'!$K$277:$T$284, MATCH("*Military*",'Gareth-SESSION'!$B$277:$B$284,0), MATCH("*2ND*",'Gareth-SESSION'!$K$7:$T$7,0)),"")</f>
        <v>#N/A</v>
      </c>
      <c r="J184" s="44" t="e">
        <f>INDEX('Gareth-SESSION'!$L$277:$U$284, MATCH("*Military*",'Gareth-SESSION'!$B$277:$B$284,0), MATCH("*2nd*",'Gareth-SESSION'!$K$7:$T$7,0))</f>
        <v>#N/A</v>
      </c>
      <c r="K184" s="131" t="e">
        <f>IF($A$182='Gareth-SESSION'!$A$277,INDEX('Gareth-SESSION'!$K$277:$T$284, MATCH("*Clean *",'Gareth-SESSION'!$B$277:$B$284,0), MATCH("*2ND*",'Gareth-SESSION'!$K$7:$T$7,0)),"")</f>
        <v>#N/A</v>
      </c>
      <c r="L184" s="44" t="e">
        <f>INDEX('Gareth-SESSION'!$L$277:$U$284, MATCH("*Clean *",'Gareth-SESSION'!$B$277:$B$284,0), MATCH("*2nd*",'Gareth-SESSION'!$K$7:$T$7,0))</f>
        <v>#N/A</v>
      </c>
      <c r="M184" s="131" t="e">
        <f>IF($A$182='Gareth-SESSION'!$A$277,INDEX('Gareth-SESSION'!$K$277:$T$284, MATCH("*Lat Pulldown*",'Gareth-SESSION'!$B$277:$B$284,0), MATCH("*2ND*",'Gareth-SESSION'!$K$7:$T$7,0)),"")</f>
        <v>#N/A</v>
      </c>
      <c r="N184" s="44" t="e">
        <f>INDEX('Gareth-SESSION'!$L$277:$U$284, MATCH("*Lat Pulldown*",'Gareth-SESSION'!$B$277:$B$284,0), MATCH("*2nd*",'Gareth-SESSION'!$K$7:$T$7,0))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IF($A$182='Gareth-SESSION'!$A$277,INDEX('Gareth-SESSION'!$K$277:$T$284, MATCH("*Squat*",'Gareth-SESSION'!$B$277:$B$284,0), MATCH("*3rd*",'Gareth-SESSION'!$K$7:$T$7,0)),"")</f>
        <v>#N/A</v>
      </c>
      <c r="D185" s="132" t="e">
        <f>INDEX('Gareth-SESSION'!L$277:U$284, MATCH("*Squat*",'Gareth-SESSION'!$B$277:$B$284,0), MATCH("*3rd*",'Gareth-SESSION'!K$7:T$7,0))</f>
        <v>#N/A</v>
      </c>
      <c r="E185" s="131" t="e">
        <f>IF($A$182='Gareth-SESSION'!$A$277,INDEX('Gareth-SESSION'!$K$277:$T$284, MATCH("*Deadlift*",'Gareth-SESSION'!$B$277:$B$284,0), MATCH("*3rd*",'Gareth-SESSION'!$K$7:$T$7,0)),"")</f>
        <v>#N/A</v>
      </c>
      <c r="F185" s="131" t="e">
        <f>INDEX('Gareth-SESSION'!$L$277:$U$284, MATCH("*Deadlift*",'Gareth-SESSION'!$B$277:$B$284,0), MATCH("*3rd*",'Gareth-SESSION'!$K$7:$T$7,0))</f>
        <v>#N/A</v>
      </c>
      <c r="G185" s="131">
        <f>IF($A$182='Gareth-SESSION'!$A$277,INDEX('Gareth-SESSION'!$K$277:$T$284, MATCH("*Bench Press*",'Gareth-SESSION'!$B$277:$B$284,0), MATCH("*3rd*",'Gareth-SESSION'!$K$7:$T$7,0)),"")</f>
        <v>80</v>
      </c>
      <c r="H185" s="131">
        <f>INDEX('Gareth-SESSION'!$L$277:$U$284, MATCH("*Bench Press*",'Gareth-SESSION'!$B$277:$B$284,0), MATCH("*3rd*",'Gareth-SESSION'!$K$7:$T$7,0))</f>
        <v>10</v>
      </c>
      <c r="I185" s="132" t="e">
        <f>IF($A$182='Gareth-SESSION'!$A$277,INDEX('Gareth-SESSION'!$K$277:$T$284, MATCH("*Military*",'Gareth-SESSION'!$B$277:$B$284,0), MATCH("*3rd*",'Gareth-SESSION'!$K$7:$T$7,0)),"")</f>
        <v>#N/A</v>
      </c>
      <c r="J185" s="44" t="e">
        <f>INDEX('Gareth-SESSION'!$L$277:$U$284, MATCH("*Military*",'Gareth-SESSION'!$B$277:$B$284,0), MATCH("*3rd*",'Gareth-SESSION'!$K$7:$T$7,0))</f>
        <v>#N/A</v>
      </c>
      <c r="K185" s="131" t="e">
        <f>IF($A$182='Gareth-SESSION'!$A$277,INDEX('Gareth-SESSION'!$K$277:$T$284, MATCH("*Clean *",'Gareth-SESSION'!$B$277:$B$284,0), MATCH("*3rd*",'Gareth-SESSION'!$K$7:$T$7,0)),"")</f>
        <v>#N/A</v>
      </c>
      <c r="L185" s="44" t="e">
        <f>INDEX('Gareth-SESSION'!$L$277:$U$284, MATCH("*Clean *",'Gareth-SESSION'!$B$277:$B$284,0), MATCH("*3rd*",'Gareth-SESSION'!$K$7:$T$7,0))</f>
        <v>#N/A</v>
      </c>
      <c r="M185" s="131" t="e">
        <f>IF($A$182='Gareth-SESSION'!$A$277,INDEX('Gareth-SESSION'!$K$277:$T$284, MATCH("*Lat Pulldown*",'Gareth-SESSION'!$B$277:$B$284,0), MATCH("*3rd*",'Gareth-SESSION'!$K$7:$T$7,0)),"")</f>
        <v>#N/A</v>
      </c>
      <c r="N185" s="44" t="e">
        <f>INDEX('Gareth-SESSION'!$L$277:$U$284, MATCH("*Lat Pulldown*",'Gareth-SESSION'!$B$277:$B$284,0), MATCH("*3rd*",'Gareth-SESSION'!$K$7:$T$7,0))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IF($A$182='Gareth-SESSION'!$A$277,INDEX('Gareth-SESSION'!$K$277:$T$284, MATCH("*Squat*",'Gareth-SESSION'!$B$277:$B$284,0), MATCH("*4th*",'Gareth-SESSION'!$K$7:$T$7,0)),"")</f>
        <v>#N/A</v>
      </c>
      <c r="D186" s="132" t="e">
        <f>INDEX('Gareth-SESSION'!L$277:U$284, MATCH("*Squat*",'Gareth-SESSION'!$B$277:$B$284,0), MATCH("*4th*",'Gareth-SESSION'!K$7:T$7,0))</f>
        <v>#N/A</v>
      </c>
      <c r="E186" s="131" t="e">
        <f>IF($A$182='Gareth-SESSION'!$A$277,INDEX('Gareth-SESSION'!$K$277:$T$284, MATCH("*Deadlift*",'Gareth-SESSION'!$B$277:$B$284,0), MATCH("*4th*",'Gareth-SESSION'!$K$7:$T$7,0)),"")</f>
        <v>#N/A</v>
      </c>
      <c r="F186" s="131" t="e">
        <f>INDEX('Gareth-SESSION'!$L$277:$U$284, MATCH("*Deadlift*",'Gareth-SESSION'!$B$277:$B$284,0), MATCH("*4th*",'Gareth-SESSION'!$K$7:$T$7,0))</f>
        <v>#N/A</v>
      </c>
      <c r="G186" s="131">
        <f>IF($A$182='Gareth-SESSION'!$A$277,INDEX('Gareth-SESSION'!$K$277:$T$284, MATCH("*Bench Press*",'Gareth-SESSION'!$B$277:$B$284,0), MATCH("*4th*",'Gareth-SESSION'!$K$7:$T$7,0)),"")</f>
        <v>110</v>
      </c>
      <c r="H186" s="131" t="str">
        <f>INDEX('Gareth-SESSION'!$L$277:$U$284, MATCH("*Bench Press*",'Gareth-SESSION'!$B$277:$B$284,0), MATCH("*4th*",'Gareth-SESSION'!$K$7:$T$7,0))</f>
        <v>2neg</v>
      </c>
      <c r="I186" s="132" t="e">
        <f>IF($A$182='Gareth-SESSION'!$A$277,INDEX('Gareth-SESSION'!$K$277:$T$284, MATCH("*Military*",'Gareth-SESSION'!$B$277:$B$284,0), MATCH("*4th*",'Gareth-SESSION'!$K$7:$T$7,0)),"")</f>
        <v>#N/A</v>
      </c>
      <c r="J186" s="44" t="e">
        <f>INDEX('Gareth-SESSION'!$L$277:$U$284, MATCH("*Military*",'Gareth-SESSION'!$B$277:$B$284,0), MATCH("*4th*",'Gareth-SESSION'!$K$7:$T$7,0))</f>
        <v>#N/A</v>
      </c>
      <c r="K186" s="131" t="e">
        <f>IF($A$182='Gareth-SESSION'!$A$277,INDEX('Gareth-SESSION'!$K$277:$T$284, MATCH("*Clean *",'Gareth-SESSION'!$B$277:$B$284,0), MATCH("*4th*",'Gareth-SESSION'!$K$7:$T$7,0)),"")</f>
        <v>#N/A</v>
      </c>
      <c r="L186" s="44" t="e">
        <f>INDEX('Gareth-SESSION'!$L$277:$U$284, MATCH("*Clean *",'Gareth-SESSION'!$B$277:$B$284,0), MATCH("*4th*",'Gareth-SESSION'!$K$7:$T$7,0))</f>
        <v>#N/A</v>
      </c>
      <c r="M186" s="131" t="e">
        <f>IF($A$182='Gareth-SESSION'!$A$277,INDEX('Gareth-SESSION'!$K$277:$T$284, MATCH("*Lat Pulldown*",'Gareth-SESSION'!$B$277:$B$284,0), MATCH("*4th*",'Gareth-SESSION'!$K$7:$T$7,0)),"")</f>
        <v>#N/A</v>
      </c>
      <c r="N186" s="44" t="e">
        <f>INDEX('Gareth-SESSION'!$L$277:$U$284, MATCH("*Lat Pulldown*",'Gareth-SESSION'!$B$277:$B$284,0), MATCH("*4th*",'Gareth-SESSION'!$K$7:$T$7,0))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IF($A$182='Gareth-SESSION'!$A$277,INDEX('Gareth-SESSION'!$K$277:$T$284, MATCH("*Squat*",'Gareth-SESSION'!$B$277:$B$284,0), MATCH("*5th*",'Gareth-SESSION'!$K$7:$T$7,0)),"")</f>
        <v>#N/A</v>
      </c>
      <c r="D187" s="132" t="e">
        <f>INDEX('Gareth-SESSION'!L$277:U$284, MATCH("*Squat*",'Gareth-SESSION'!$B$277:$B$284,0), MATCH("*5th*",'Gareth-SESSION'!K$7:T$7,0))</f>
        <v>#N/A</v>
      </c>
      <c r="E187" s="131" t="e">
        <f>IF($A$182='Gareth-SESSION'!$A$277,INDEX('Gareth-SESSION'!$K$277:$T$284, MATCH("*Deadlift*",'Gareth-SESSION'!$B$277:$B$284,0), MATCH("*5th*",'Gareth-SESSION'!$K$7:$T$7,0)),"")</f>
        <v>#N/A</v>
      </c>
      <c r="F187" s="131" t="e">
        <f>INDEX('Gareth-SESSION'!$L$277:$U$284, MATCH("*Deadlift*",'Gareth-SESSION'!$B$277:$B$284,0), MATCH("*5th*",'Gareth-SESSION'!$K$7:$T$7,0))</f>
        <v>#N/A</v>
      </c>
      <c r="G187" s="131">
        <f>IF($A$182='Gareth-SESSION'!$A$277,INDEX('Gareth-SESSION'!$K$277:$T$284, MATCH("*Bench Press*",'Gareth-SESSION'!$B$277:$B$284,0), MATCH("*5th*",'Gareth-SESSION'!$K$7:$T$7,0)),"")</f>
        <v>60</v>
      </c>
      <c r="H187" s="131">
        <f>INDEX('Gareth-SESSION'!$L$277:$U$284, MATCH("*Bench Press*",'Gareth-SESSION'!$B$277:$B$284,0), MATCH("*5th*",'Gareth-SESSION'!$K$7:$T$7,0))</f>
        <v>5</v>
      </c>
      <c r="I187" s="132" t="e">
        <f>IF($A$182='Gareth-SESSION'!$A$277,INDEX('Gareth-SESSION'!$K$277:$T$284, MATCH("*Military*",'Gareth-SESSION'!$B$277:$B$284,0), MATCH("*5th*",'Gareth-SESSION'!$K$7:$T$7,0)),"")</f>
        <v>#N/A</v>
      </c>
      <c r="J187" s="44" t="e">
        <f>INDEX('Gareth-SESSION'!$L$277:$U$284, MATCH("*Military*",'Gareth-SESSION'!$B$277:$B$284,0), MATCH("*5th*",'Gareth-SESSION'!$K$7:$T$7,0))</f>
        <v>#N/A</v>
      </c>
      <c r="K187" s="131" t="e">
        <f>IF($A$182='Gareth-SESSION'!$A$277,INDEX('Gareth-SESSION'!$K$277:$T$284, MATCH("*Clean *",'Gareth-SESSION'!$B$277:$B$284,0), MATCH("*5th*",'Gareth-SESSION'!$K$7:$T$7,0)),"")</f>
        <v>#N/A</v>
      </c>
      <c r="L187" s="44" t="e">
        <f>INDEX('Gareth-SESSION'!$L$277:$U$284, MATCH("*Clean *",'Gareth-SESSION'!$B$277:$B$284,0), MATCH("*5th*",'Gareth-SESSION'!$K$7:$T$7,0))</f>
        <v>#N/A</v>
      </c>
      <c r="M187" s="131" t="e">
        <f>IF($A$182='Gareth-SESSION'!$A$277,INDEX('Gareth-SESSION'!$K$277:$T$284, MATCH("*Lat Pulldown*",'Gareth-SESSION'!$B$277:$B$284,0), MATCH("*5th*",'Gareth-SESSION'!$K$7:$T$7,0)),"")</f>
        <v>#N/A</v>
      </c>
      <c r="N187" s="44" t="e">
        <f>INDEX('Gareth-SESSION'!$L$277:$U$284, MATCH("*Lat Pulldown*",'Gareth-SESSION'!$B$277:$B$284,0), MATCH("*5th*",'Gareth-SESSION'!$K$7:$T$7,0))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'Gareth-SESSION'!A286</f>
        <v>42242</v>
      </c>
      <c r="B188" s="116" t="s">
        <v>84</v>
      </c>
      <c r="C188" s="117" t="e">
        <f>MAX(C189:C193)</f>
        <v>#N/A</v>
      </c>
      <c r="D188" s="116" t="e">
        <f t="array" ref="D188">MAX(IF(C189:C193=C188,D189:D193))</f>
        <v>#N/A</v>
      </c>
      <c r="E188" s="116" t="e">
        <f>MAX(E189:E193)</f>
        <v>#N/A</v>
      </c>
      <c r="F188" s="116" t="e">
        <f t="array" ref="F188">MAX(IF(E189:E193=E188,F189:F193))</f>
        <v>#N/A</v>
      </c>
      <c r="G188" s="116">
        <f>MAX(G189:G193)</f>
        <v>90</v>
      </c>
      <c r="H188" s="116">
        <f t="array" ref="H188">MAX(IF(G189:G193=G188,H189:H193))</f>
        <v>0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 t="e">
        <f>IF($A$188='Gareth-SESSION'!$A$286,INDEX('Gareth-SESSION'!$K$286:$T$293, MATCH("*1k Row*",'Gareth-SESSION'!$B$286:$B$293,0), MATCH("*1st*",'Gareth-SESSION'!$K$7:$T$7,0)),"")</f>
        <v>#N/A</v>
      </c>
      <c r="P188" s="152">
        <f>IF($A$188='Gareth-SESSION'!$A$286,INDEX('Gareth-SESSION'!$K$286:$T$293, MATCH("*HIIT*",'Gareth-SESSION'!$B$286:$B$293,0), MATCH("*1st*",'Gareth-SESSION'!$K$7:$T$7,0)),"")</f>
        <v>1.3888888888888888E-2</v>
      </c>
      <c r="Q188" s="119" t="str">
        <f>INDEX('Gareth-SESSION'!$L$286:$U$293, MATCH("*HIIT*",'Gareth-SESSION'!$B$286:$B$293,0), MATCH("*1st*",'Gareth-SESSION'!$K$7:$T$7,0))</f>
        <v>45/15</v>
      </c>
      <c r="R188" s="119">
        <f>'Gareth-SESSION'!U286</f>
        <v>0</v>
      </c>
      <c r="S188" s="116"/>
      <c r="T188" s="116"/>
      <c r="U188" s="120">
        <f>'Gareth-SESSION'!A287</f>
        <v>0</v>
      </c>
      <c r="V188" s="120">
        <f>'Gareth-SESSION'!A288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 t="e">
        <f>IF($A$188='Gareth-SESSION'!$A$286,INDEX('Gareth-SESSION'!$K$286:$T$293, MATCH("*Squat*",'Gareth-SESSION'!$B$286:$B$293,0), MATCH("*1st*",'Gareth-SESSION'!$K$7:$T$7,0)),"")</f>
        <v>#N/A</v>
      </c>
      <c r="D189" s="132" t="e">
        <f>INDEX('Gareth-SESSION'!L$188:U$293, MATCH("*Squat*",'Gareth-SESSION'!$B$286:$B$293,0), MATCH("*1st*",'Gareth-SESSION'!K$7:T$7,0))</f>
        <v>#N/A</v>
      </c>
      <c r="E189" s="131" t="e">
        <f>IF($A$188='Gareth-SESSION'!$A$286,INDEX('Gareth-SESSION'!$K$286:$T$293, MATCH("*Deadlift*",'Gareth-SESSION'!$B$286:$B$293,0), MATCH("*1st*",'Gareth-SESSION'!$K$7:$T$7,0)),"")</f>
        <v>#N/A</v>
      </c>
      <c r="F189" s="131" t="e">
        <f>INDEX('Gareth-SESSION'!$L$188:$U$293, MATCH("*Deadlift*",'Gareth-SESSION'!$B$286:$B$293,0), MATCH("*1st*",'Gareth-SESSION'!$K$7:$T$7,0))</f>
        <v>#N/A</v>
      </c>
      <c r="G189" s="131">
        <f>IF($A$188='Gareth-SESSION'!$A$286,INDEX('Gareth-SESSION'!$K$286:$T$293, MATCH("*Bench Press*",'Gareth-SESSION'!$B$286:$B$293,0), MATCH("*1st*",'Gareth-SESSION'!$K$7:$T$7,0)),"")</f>
        <v>40</v>
      </c>
      <c r="H189" s="131">
        <f>INDEX('Gareth-SESSION'!$L$188:$U$293, MATCH("*Bench Press*",'Gareth-SESSION'!$B$286:$B$293,0), MATCH("*1st*",'Gareth-SESSION'!$K$7:$T$7,0))</f>
        <v>15</v>
      </c>
      <c r="I189" s="132" t="e">
        <f>IF($A$188='Gareth-SESSION'!$A$286,INDEX('Gareth-SESSION'!$K$286:$T$293, MATCH("*Military*",'Gareth-SESSION'!$B$286:$B$293,0), MATCH("*1st*",'Gareth-SESSION'!$K$7:$T$7,0)),"")</f>
        <v>#N/A</v>
      </c>
      <c r="J189" s="48" t="e">
        <f>INDEX('Gareth-SESSION'!$L$188:$U$293, MATCH("*Military*",'Gareth-SESSION'!$B$286:$B$293,0), MATCH("*1st*",'Gareth-SESSION'!$K$7:$T$7,0))</f>
        <v>#N/A</v>
      </c>
      <c r="K189" s="131" t="e">
        <f>IF($A$188='Gareth-SESSION'!$A$286,INDEX('Gareth-SESSION'!$K$286:$T$293, MATCH("*Clean *",'Gareth-SESSION'!$B$286:$B$293,0), MATCH("*1st*",'Gareth-SESSION'!$K$7:$T$7,0)),"")</f>
        <v>#N/A</v>
      </c>
      <c r="L189" s="48" t="e">
        <f>INDEX('Gareth-SESSION'!$L$188:$U$293, MATCH("*Clean *",'Gareth-SESSION'!$B$286:$B$293,0), MATCH("*1st*",'Gareth-SESSION'!$K$7:$T$7,0))</f>
        <v>#N/A</v>
      </c>
      <c r="M189" s="131" t="e">
        <f>IF($A$188='Gareth-SESSION'!$A$286,INDEX('Gareth-SESSION'!$K$286:$T$293, MATCH("*Lat Pulldown*",'Gareth-SESSION'!$B$286:$B$293,0), MATCH("*1st*",'Gareth-SESSION'!$K$7:$T$7,0)),"")</f>
        <v>#N/A</v>
      </c>
      <c r="N189" s="48" t="e">
        <f>INDEX('Gareth-SESSION'!$L$188:$U$293, MATCH("*Lat Pulldown*",'Gareth-SESSION'!$B$286:$B$293,0), MATCH("*1st*",'Gareth-SESSION'!$K$7:$T$7,0))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 t="e">
        <f>IF($A$188='Gareth-SESSION'!$A$286,INDEX('Gareth-SESSION'!$K$286:$T$293, MATCH("*Squat*",'Gareth-SESSION'!$B$286:$B$293,0), MATCH("*2nd*",'Gareth-SESSION'!$K$7:$T$7,0)),"")</f>
        <v>#N/A</v>
      </c>
      <c r="D190" s="132" t="e">
        <f>INDEX('Gareth-SESSION'!L$188:U$293, MATCH("*Squat*",'Gareth-SESSION'!$B$286:$B$293,0), MATCH("*2nd*",'Gareth-SESSION'!K$7:T$7,0))</f>
        <v>#N/A</v>
      </c>
      <c r="E190" s="131" t="e">
        <f>IF($A$188='Gareth-SESSION'!$A$286,INDEX('Gareth-SESSION'!$K$286:$T$293, MATCH("*Deadlift*",'Gareth-SESSION'!$B$286:$B$293,0), MATCH("*2ND*",'Gareth-SESSION'!$K$7:$T$7,0)),"")</f>
        <v>#N/A</v>
      </c>
      <c r="F190" s="131" t="e">
        <f>INDEX('Gareth-SESSION'!$L$188:$U$293, MATCH("*Deadlift*",'Gareth-SESSION'!$B$286:$B$293,0), MATCH("*2nd*",'Gareth-SESSION'!$K$7:$T$7,0))</f>
        <v>#N/A</v>
      </c>
      <c r="G190" s="131">
        <f>IF($A$188='Gareth-SESSION'!$A$286,INDEX('Gareth-SESSION'!$K$286:$T$293, MATCH("*Bench Press*",'Gareth-SESSION'!$B$286:$B$293,0), MATCH("*2ND*",'Gareth-SESSION'!$K$7:$T$7,0)),"")</f>
        <v>60</v>
      </c>
      <c r="H190" s="131">
        <f>INDEX('Gareth-SESSION'!$L$188:$U$293, MATCH("*Bench Press*",'Gareth-SESSION'!$B$286:$B$293,0), MATCH("*2nd*",'Gareth-SESSION'!$K$7:$T$7,0))</f>
        <v>15</v>
      </c>
      <c r="I190" s="132" t="e">
        <f>IF($A$188='Gareth-SESSION'!$A$286,INDEX('Gareth-SESSION'!$K$286:$T$293, MATCH("*Military*",'Gareth-SESSION'!$B$286:$B$293,0), MATCH("*2ND*",'Gareth-SESSION'!$K$7:$T$7,0)),"")</f>
        <v>#N/A</v>
      </c>
      <c r="J190" s="44" t="e">
        <f>INDEX('Gareth-SESSION'!$L$188:$U$293, MATCH("*Military*",'Gareth-SESSION'!$B$286:$B$293,0), MATCH("*2nd*",'Gareth-SESSION'!$K$7:$T$7,0))</f>
        <v>#N/A</v>
      </c>
      <c r="K190" s="131" t="e">
        <f>IF($A$188='Gareth-SESSION'!$A$286,INDEX('Gareth-SESSION'!$K$286:$T$293, MATCH("*Clean *",'Gareth-SESSION'!$B$286:$B$293,0), MATCH("*2ND*",'Gareth-SESSION'!$K$7:$T$7,0)),"")</f>
        <v>#N/A</v>
      </c>
      <c r="L190" s="44" t="e">
        <f>INDEX('Gareth-SESSION'!$L$188:$U$293, MATCH("*Clean *",'Gareth-SESSION'!$B$286:$B$293,0), MATCH("*2nd*",'Gareth-SESSION'!$K$7:$T$7,0))</f>
        <v>#N/A</v>
      </c>
      <c r="M190" s="131" t="e">
        <f>IF($A$188='Gareth-SESSION'!$A$286,INDEX('Gareth-SESSION'!$K$286:$T$293, MATCH("*Lat Pulldown*",'Gareth-SESSION'!$B$286:$B$293,0), MATCH("*2ND*",'Gareth-SESSION'!$K$7:$T$7,0)),"")</f>
        <v>#N/A</v>
      </c>
      <c r="N190" s="44" t="e">
        <f>INDEX('Gareth-SESSION'!$L$188:$U$293, MATCH("*Lat Pulldown*",'Gareth-SESSION'!$B$286:$B$293,0), MATCH("*2nd*",'Gareth-SESSION'!$K$7:$T$7,0))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 t="e">
        <f>IF($A$188='Gareth-SESSION'!$A$286,INDEX('Gareth-SESSION'!$K$286:$T$293, MATCH("*Squat*",'Gareth-SESSION'!$B$286:$B$293,0), MATCH("*3rd*",'Gareth-SESSION'!$K$7:$T$7,0)),"")</f>
        <v>#N/A</v>
      </c>
      <c r="D191" s="132" t="e">
        <f>INDEX('Gareth-SESSION'!L$188:U$293, MATCH("*Squat*",'Gareth-SESSION'!$B$286:$B$293,0), MATCH("*3rd*",'Gareth-SESSION'!K$7:T$7,0))</f>
        <v>#N/A</v>
      </c>
      <c r="E191" s="131" t="e">
        <f>IF($A$188='Gareth-SESSION'!$A$286,INDEX('Gareth-SESSION'!$K$286:$T$293, MATCH("*Deadlift*",'Gareth-SESSION'!$B$286:$B$293,0), MATCH("*3rd*",'Gareth-SESSION'!$K$7:$T$7,0)),"")</f>
        <v>#N/A</v>
      </c>
      <c r="F191" s="131" t="e">
        <f>INDEX('Gareth-SESSION'!$L$188:$U$293, MATCH("*Deadlift*",'Gareth-SESSION'!$B$286:$B$293,0), MATCH("*3rd*",'Gareth-SESSION'!$K$7:$T$7,0))</f>
        <v>#N/A</v>
      </c>
      <c r="G191" s="131">
        <f>IF($A$188='Gareth-SESSION'!$A$286,INDEX('Gareth-SESSION'!$K$286:$T$293, MATCH("*Bench Press*",'Gareth-SESSION'!$B$286:$B$293,0), MATCH("*3rd*",'Gareth-SESSION'!$K$7:$T$7,0)),"")</f>
        <v>80</v>
      </c>
      <c r="H191" s="131">
        <f>INDEX('Gareth-SESSION'!$L$188:$U$293, MATCH("*Bench Press*",'Gareth-SESSION'!$B$286:$B$293,0), MATCH("*3rd*",'Gareth-SESSION'!$K$7:$T$7,0))</f>
        <v>0</v>
      </c>
      <c r="I191" s="132" t="e">
        <f>IF($A$188='Gareth-SESSION'!$A$286,INDEX('Gareth-SESSION'!$K$286:$T$293, MATCH("*Military*",'Gareth-SESSION'!$B$286:$B$293,0), MATCH("*3rd*",'Gareth-SESSION'!$K$7:$T$7,0)),"")</f>
        <v>#N/A</v>
      </c>
      <c r="J191" s="44" t="e">
        <f>INDEX('Gareth-SESSION'!$L$188:$U$293, MATCH("*Military*",'Gareth-SESSION'!$B$286:$B$293,0), MATCH("*3rd*",'Gareth-SESSION'!$K$7:$T$7,0))</f>
        <v>#N/A</v>
      </c>
      <c r="K191" s="131" t="e">
        <f>IF($A$188='Gareth-SESSION'!$A$286,INDEX('Gareth-SESSION'!$K$286:$T$293, MATCH("*Clean *",'Gareth-SESSION'!$B$286:$B$293,0), MATCH("*3rd*",'Gareth-SESSION'!$K$7:$T$7,0)),"")</f>
        <v>#N/A</v>
      </c>
      <c r="L191" s="44" t="e">
        <f>INDEX('Gareth-SESSION'!$L$188:$U$293, MATCH("*Clean *",'Gareth-SESSION'!$B$286:$B$293,0), MATCH("*3rd*",'Gareth-SESSION'!$K$7:$T$7,0))</f>
        <v>#N/A</v>
      </c>
      <c r="M191" s="131" t="e">
        <f>IF($A$188='Gareth-SESSION'!$A$286,INDEX('Gareth-SESSION'!$K$286:$T$293, MATCH("*Lat Pulldown*",'Gareth-SESSION'!$B$286:$B$293,0), MATCH("*3rd*",'Gareth-SESSION'!$K$7:$T$7,0)),"")</f>
        <v>#N/A</v>
      </c>
      <c r="N191" s="44" t="e">
        <f>INDEX('Gareth-SESSION'!$L$188:$U$293, MATCH("*Lat Pulldown*",'Gareth-SESSION'!$B$286:$B$293,0), MATCH("*3rd*",'Gareth-SESSION'!$K$7:$T$7,0))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 t="e">
        <f>IF($A$188='Gareth-SESSION'!$A$286,INDEX('Gareth-SESSION'!$K$286:$T$293, MATCH("*Squat*",'Gareth-SESSION'!$B$286:$B$293,0), MATCH("*4th*",'Gareth-SESSION'!$K$7:$T$7,0)),"")</f>
        <v>#N/A</v>
      </c>
      <c r="D192" s="132" t="e">
        <f>INDEX('Gareth-SESSION'!L$188:U$293, MATCH("*Squat*",'Gareth-SESSION'!$B$286:$B$293,0), MATCH("*4th*",'Gareth-SESSION'!K$7:T$7,0))</f>
        <v>#N/A</v>
      </c>
      <c r="E192" s="131" t="e">
        <f>IF($A$188='Gareth-SESSION'!$A$286,INDEX('Gareth-SESSION'!$K$286:$T$293, MATCH("*Deadlift*",'Gareth-SESSION'!$B$286:$B$293,0), MATCH("*4th*",'Gareth-SESSION'!$K$7:$T$7,0)),"")</f>
        <v>#N/A</v>
      </c>
      <c r="F192" s="131" t="e">
        <f>INDEX('Gareth-SESSION'!$L$188:$U$293, MATCH("*Deadlift*",'Gareth-SESSION'!$B$286:$B$293,0), MATCH("*4th*",'Gareth-SESSION'!$K$7:$T$7,0))</f>
        <v>#N/A</v>
      </c>
      <c r="G192" s="131">
        <f>IF($A$188='Gareth-SESSION'!$A$286,INDEX('Gareth-SESSION'!$K$286:$T$293, MATCH("*Bench Press*",'Gareth-SESSION'!$B$286:$B$293,0), MATCH("*4th*",'Gareth-SESSION'!$K$7:$T$7,0)),"")</f>
        <v>90</v>
      </c>
      <c r="H192" s="131">
        <f>INDEX('Gareth-SESSION'!$L$188:$U$293, MATCH("*Bench Press*",'Gareth-SESSION'!$B$286:$B$293,0), MATCH("*4th*",'Gareth-SESSION'!$K$7:$T$7,0))</f>
        <v>0</v>
      </c>
      <c r="I192" s="132" t="e">
        <f>IF($A$188='Gareth-SESSION'!$A$286,INDEX('Gareth-SESSION'!$K$286:$T$293, MATCH("*Military*",'Gareth-SESSION'!$B$286:$B$293,0), MATCH("*4th*",'Gareth-SESSION'!$K$7:$T$7,0)),"")</f>
        <v>#N/A</v>
      </c>
      <c r="J192" s="44" t="e">
        <f>INDEX('Gareth-SESSION'!$L$188:$U$293, MATCH("*Military*",'Gareth-SESSION'!$B$286:$B$293,0), MATCH("*4th*",'Gareth-SESSION'!$K$7:$T$7,0))</f>
        <v>#N/A</v>
      </c>
      <c r="K192" s="131" t="e">
        <f>IF($A$188='Gareth-SESSION'!$A$286,INDEX('Gareth-SESSION'!$K$286:$T$293, MATCH("*Clean *",'Gareth-SESSION'!$B$286:$B$293,0), MATCH("*4th*",'Gareth-SESSION'!$K$7:$T$7,0)),"")</f>
        <v>#N/A</v>
      </c>
      <c r="L192" s="44" t="e">
        <f>INDEX('Gareth-SESSION'!$L$188:$U$293, MATCH("*Clean *",'Gareth-SESSION'!$B$286:$B$293,0), MATCH("*4th*",'Gareth-SESSION'!$K$7:$T$7,0))</f>
        <v>#N/A</v>
      </c>
      <c r="M192" s="131" t="e">
        <f>IF($A$188='Gareth-SESSION'!$A$286,INDEX('Gareth-SESSION'!$K$286:$T$293, MATCH("*Lat Pulldown*",'Gareth-SESSION'!$B$286:$B$293,0), MATCH("*4th*",'Gareth-SESSION'!$K$7:$T$7,0)),"")</f>
        <v>#N/A</v>
      </c>
      <c r="N192" s="44" t="e">
        <f>INDEX('Gareth-SESSION'!$L$188:$U$293, MATCH("*Lat Pulldown*",'Gareth-SESSION'!$B$286:$B$293,0), MATCH("*4th*",'Gareth-SESSION'!$K$7:$T$7,0))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 t="e">
        <f>IF($A$188='Gareth-SESSION'!$A$286,INDEX('Gareth-SESSION'!$K$286:$T$293, MATCH("*Squat*",'Gareth-SESSION'!$B$286:$B$293,0), MATCH("*5th*",'Gareth-SESSION'!$K$7:$T$7,0)),"")</f>
        <v>#N/A</v>
      </c>
      <c r="D193" s="132" t="e">
        <f>INDEX('Gareth-SESSION'!L$188:U$293, MATCH("*Squat*",'Gareth-SESSION'!$B$286:$B$293,0), MATCH("*5th*",'Gareth-SESSION'!K$7:T$7,0))</f>
        <v>#N/A</v>
      </c>
      <c r="E193" s="131" t="e">
        <f>IF($A$188='Gareth-SESSION'!$A$286,INDEX('Gareth-SESSION'!$K$286:$T$293, MATCH("*Deadlift*",'Gareth-SESSION'!$B$286:$B$293,0), MATCH("*5th*",'Gareth-SESSION'!$K$7:$T$7,0)),"")</f>
        <v>#N/A</v>
      </c>
      <c r="F193" s="131" t="e">
        <f>INDEX('Gareth-SESSION'!$L$188:$U$293, MATCH("*Deadlift*",'Gareth-SESSION'!$B$286:$B$293,0), MATCH("*5th*",'Gareth-SESSION'!$K$7:$T$7,0))</f>
        <v>#N/A</v>
      </c>
      <c r="G193" s="131">
        <f>IF($A$188='Gareth-SESSION'!$A$286,INDEX('Gareth-SESSION'!$K$286:$T$293, MATCH("*Bench Press*",'Gareth-SESSION'!$B$286:$B$293,0), MATCH("*5th*",'Gareth-SESSION'!$K$7:$T$7,0)),"")</f>
        <v>90</v>
      </c>
      <c r="H193" s="131">
        <f>INDEX('Gareth-SESSION'!$L$188:$U$293, MATCH("*Bench Press*",'Gareth-SESSION'!$B$286:$B$293,0), MATCH("*5th*",'Gareth-SESSION'!$K$7:$T$7,0))</f>
        <v>0</v>
      </c>
      <c r="I193" s="132" t="e">
        <f>IF($A$188='Gareth-SESSION'!$A$286,INDEX('Gareth-SESSION'!$K$286:$T$293, MATCH("*Military*",'Gareth-SESSION'!$B$286:$B$293,0), MATCH("*5th*",'Gareth-SESSION'!$K$7:$T$7,0)),"")</f>
        <v>#N/A</v>
      </c>
      <c r="J193" s="44" t="e">
        <f>INDEX('Gareth-SESSION'!$L$188:$U$293, MATCH("*Military*",'Gareth-SESSION'!$B$286:$B$293,0), MATCH("*5th*",'Gareth-SESSION'!$K$7:$T$7,0))</f>
        <v>#N/A</v>
      </c>
      <c r="K193" s="131" t="e">
        <f>IF($A$188='Gareth-SESSION'!$A$286,INDEX('Gareth-SESSION'!$K$286:$T$293, MATCH("*Clean *",'Gareth-SESSION'!$B$286:$B$293,0), MATCH("*5th*",'Gareth-SESSION'!$K$7:$T$7,0)),"")</f>
        <v>#N/A</v>
      </c>
      <c r="L193" s="44" t="e">
        <f>INDEX('Gareth-SESSION'!$L$188:$U$293, MATCH("*Clean *",'Gareth-SESSION'!$B$286:$B$293,0), MATCH("*5th*",'Gareth-SESSION'!$K$7:$T$7,0))</f>
        <v>#N/A</v>
      </c>
      <c r="M193" s="131" t="e">
        <f>IF($A$188='Gareth-SESSION'!$A$286,INDEX('Gareth-SESSION'!$K$286:$T$293, MATCH("*Lat Pulldown*",'Gareth-SESSION'!$B$286:$B$293,0), MATCH("*5th*",'Gareth-SESSION'!$K$7:$T$7,0)),"")</f>
        <v>#N/A</v>
      </c>
      <c r="N193" s="44" t="e">
        <f>INDEX('Gareth-SESSION'!$L$188:$U$293, MATCH("*Lat Pulldown*",'Gareth-SESSION'!$B$286:$B$293,0), MATCH("*5th*",'Gareth-SESSION'!$K$7:$T$7,0))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'Gareth-SESSION'!A295</f>
        <v>42249</v>
      </c>
      <c r="B194" s="116" t="s">
        <v>84</v>
      </c>
      <c r="C194" s="117" t="e">
        <f>MAX(C195:C199)</f>
        <v>#N/A</v>
      </c>
      <c r="D194" s="116" t="e">
        <f t="array" ref="D194">MAX(IF(C195:C199=C194,D195:D199))</f>
        <v>#N/A</v>
      </c>
      <c r="E194" s="116" t="e">
        <f>MAX(E195:E199)</f>
        <v>#N/A</v>
      </c>
      <c r="F194" s="116" t="e">
        <f t="array" ref="F194">MAX(IF(E195:E199=E194,F195:F199))</f>
        <v>#N/A</v>
      </c>
      <c r="G194" s="116" t="e">
        <f>MAX(G195:G199)</f>
        <v>#N/A</v>
      </c>
      <c r="H194" s="116" t="e">
        <f t="array" ref="H194">MAX(IF(G195:G199=G194,H195:H199))</f>
        <v>#N/A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 t="e">
        <f>MAX(M195:M199)</f>
        <v>#N/A</v>
      </c>
      <c r="N194" s="117" t="e">
        <f t="array" ref="N194">MAX(IF(M195:M199=M194,N195:N199))</f>
        <v>#N/A</v>
      </c>
      <c r="O194" s="152" t="e">
        <f>IF($A$194='Gareth-SESSION'!$A$295,INDEX('Gareth-SESSION'!$K$295:$T$302, MATCH("*1k Row*",'Gareth-SESSION'!$B$295:$B$302,0), MATCH("*1st*",'Gareth-SESSION'!$K$7:$T$7,0)),"")</f>
        <v>#N/A</v>
      </c>
      <c r="P194" s="152">
        <f>IF($A$194='Gareth-SESSION'!$A$295,INDEX('Gareth-SESSION'!$K$295:$T$302, MATCH("*HIIT*",'Gareth-SESSION'!$B$295:$B$302,0), MATCH("*1st*",'Gareth-SESSION'!$K$7:$T$7,0)),"")</f>
        <v>2.0833333333333332E-2</v>
      </c>
      <c r="Q194" s="119" t="str">
        <f>INDEX('Gareth-SESSION'!$L$212:$U$295, MATCH("*HIIT*",'Gareth-SESSION'!$B$212:$B$295,0), MATCH("*1st*",'Gareth-SESSION'!$K$7:$T$7,0))</f>
        <v>45/15</v>
      </c>
      <c r="R194" s="119">
        <f>'Gareth-SESSION'!U295</f>
        <v>0</v>
      </c>
      <c r="S194" s="116"/>
      <c r="T194" s="116"/>
      <c r="U194" s="120">
        <f>'Gareth-SESSION'!A296</f>
        <v>0</v>
      </c>
      <c r="V194" s="120">
        <f>'Gareth-SESSION'!A297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 t="e">
        <f>IF($A$194='Gareth-SESSION'!$A$295,INDEX('Gareth-SESSION'!$K$295:$T$302, MATCH("*Squat*",'Gareth-SESSION'!$B$295:$B$302,0), MATCH("*1st*",'Gareth-SESSION'!$K$7:$T$7,0)),"")</f>
        <v>#N/A</v>
      </c>
      <c r="D195" s="132" t="e">
        <f>INDEX('Gareth-SESSION'!L$295:U$302, MATCH("*Squat*",'Gareth-SESSION'!$B$295:$B$302,0), MATCH("*1st*",'Gareth-SESSION'!K$7:T$7,0))</f>
        <v>#N/A</v>
      </c>
      <c r="E195" s="131" t="e">
        <f>IF($A$194='Gareth-SESSION'!$A$295,INDEX('Gareth-SESSION'!$K$295:$T$302, MATCH("*Deadlift*",'Gareth-SESSION'!$B$295:$B$302,0), MATCH("*1st*",'Gareth-SESSION'!$K$7:$T$7,0)),"")</f>
        <v>#N/A</v>
      </c>
      <c r="F195" s="131" t="e">
        <f>INDEX('Gareth-SESSION'!$L$295:$U$302, MATCH("*Deadlift*",'Gareth-SESSION'!$B$295:$B$302,0), MATCH("*1st*",'Gareth-SESSION'!$K$7:$T$7,0))</f>
        <v>#N/A</v>
      </c>
      <c r="G195" s="131" t="e">
        <f>IF($A$194='Gareth-SESSION'!$A$295,INDEX('Gareth-SESSION'!$K$295:$T$302, MATCH("*Bench Press*",'Gareth-SESSION'!$B$295:$B$302,0), MATCH("*1st*",'Gareth-SESSION'!$K$7:$T$7,0)),"")</f>
        <v>#N/A</v>
      </c>
      <c r="H195" s="131" t="e">
        <f>INDEX('Gareth-SESSION'!$L$295:$U$302, MATCH("*Bench Press*",'Gareth-SESSION'!$B$295:$B$302,0), MATCH("*1st*",'Gareth-SESSION'!$K$7:$T$7,0))</f>
        <v>#N/A</v>
      </c>
      <c r="I195" s="132" t="e">
        <f>IF($A$194='Gareth-SESSION'!$A$295,INDEX('Gareth-SESSION'!$K$295:$T$302, MATCH("*Military*",'Gareth-SESSION'!$B$295:$B$302,0), MATCH("*1st*",'Gareth-SESSION'!$K$7:$T$7,0)),"")</f>
        <v>#N/A</v>
      </c>
      <c r="J195" s="48" t="e">
        <f>INDEX('Gareth-SESSION'!$L$295:$U$302, MATCH("*Military*",'Gareth-SESSION'!$B$295:$B$302,0), MATCH("*1st*",'Gareth-SESSION'!$K$7:$T$7,0))</f>
        <v>#N/A</v>
      </c>
      <c r="K195" s="131" t="e">
        <f>IF($A$194='Gareth-SESSION'!$A$295,INDEX('Gareth-SESSION'!$K$295:$T$302, MATCH("*Clean *",'Gareth-SESSION'!$B$295:$B$302,0), MATCH("*1st*",'Gareth-SESSION'!$K$7:$T$7,0)),"")</f>
        <v>#N/A</v>
      </c>
      <c r="L195" s="48" t="e">
        <f>INDEX('Gareth-SESSION'!$L$295:$U$302, MATCH("*Clean *",'Gareth-SESSION'!$B$295:$B$302,0), MATCH("*1st*",'Gareth-SESSION'!$K$7:$T$7,0))</f>
        <v>#N/A</v>
      </c>
      <c r="M195" s="131" t="e">
        <f>IF($A$194='Gareth-SESSION'!$A$295,INDEX('Gareth-SESSION'!$K$295:$T$302, MATCH("*Lat Pulldown*",'Gareth-SESSION'!$B$295:$B$302,0), MATCH("*1st*",'Gareth-SESSION'!$K$7:$T$7,0)),"")</f>
        <v>#N/A</v>
      </c>
      <c r="N195" s="48" t="e">
        <f>INDEX('Gareth-SESSION'!$L$295:$U$302, MATCH("*Lat Pulldown*",'Gareth-SESSION'!$B$295:$B$302,0), MATCH("*1st*",'Gareth-SESSION'!$K$7:$T$7,0))</f>
        <v>#N/A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 t="e">
        <f>IF($A$194='Gareth-SESSION'!$A$295,INDEX('Gareth-SESSION'!$K$295:$T$302, MATCH("*Squat*",'Gareth-SESSION'!$B$295:$B$302,0), MATCH("*2nd*",'Gareth-SESSION'!$K$7:$T$7,0)),"")</f>
        <v>#N/A</v>
      </c>
      <c r="D196" s="132" t="e">
        <f>INDEX('Gareth-SESSION'!L$295:U$302, MATCH("*Squat*",'Gareth-SESSION'!$B$295:$B$302,0), MATCH("*2nd*",'Gareth-SESSION'!K$7:T$7,0))</f>
        <v>#N/A</v>
      </c>
      <c r="E196" s="131" t="e">
        <f>IF($A$194='Gareth-SESSION'!$A$295,INDEX('Gareth-SESSION'!$K$295:$T$302, MATCH("*Deadlift*",'Gareth-SESSION'!$B$295:$B$302,0), MATCH("*2ND*",'Gareth-SESSION'!$K$7:$T$7,0)),"")</f>
        <v>#N/A</v>
      </c>
      <c r="F196" s="131" t="e">
        <f>INDEX('Gareth-SESSION'!$L$295:$U$302, MATCH("*Deadlift*",'Gareth-SESSION'!$B$295:$B$302,0), MATCH("*2nd*",'Gareth-SESSION'!$K$7:$T$7,0))</f>
        <v>#N/A</v>
      </c>
      <c r="G196" s="131" t="e">
        <f>IF($A$194='Gareth-SESSION'!$A$295,INDEX('Gareth-SESSION'!$K$295:$T$302, MATCH("*Bench Press*",'Gareth-SESSION'!$B$295:$B$302,0), MATCH("*2ND*",'Gareth-SESSION'!$K$7:$T$7,0)),"")</f>
        <v>#N/A</v>
      </c>
      <c r="H196" s="131" t="e">
        <f>INDEX('Gareth-SESSION'!$L$295:$U$302, MATCH("*Bench Press*",'Gareth-SESSION'!$B$295:$B$302,0), MATCH("*2nd*",'Gareth-SESSION'!$K$7:$T$7,0))</f>
        <v>#N/A</v>
      </c>
      <c r="I196" s="132" t="e">
        <f>IF($A$194='Gareth-SESSION'!$A$295,INDEX('Gareth-SESSION'!$K$295:$T$302, MATCH("*Military*",'Gareth-SESSION'!$B$295:$B$302,0), MATCH("*2ND*",'Gareth-SESSION'!$K$7:$T$7,0)),"")</f>
        <v>#N/A</v>
      </c>
      <c r="J196" s="44" t="e">
        <f>INDEX('Gareth-SESSION'!$L$295:$U$302, MATCH("*Military*",'Gareth-SESSION'!$B$295:$B$302,0), MATCH("*2nd*",'Gareth-SESSION'!$K$7:$T$7,0))</f>
        <v>#N/A</v>
      </c>
      <c r="K196" s="131" t="e">
        <f>IF($A$194='Gareth-SESSION'!$A$295,INDEX('Gareth-SESSION'!$K$295:$T$302, MATCH("*Clean *",'Gareth-SESSION'!$B$295:$B$302,0), MATCH("*2ND*",'Gareth-SESSION'!$K$7:$T$7,0)),"")</f>
        <v>#N/A</v>
      </c>
      <c r="L196" s="44" t="e">
        <f>INDEX('Gareth-SESSION'!$L$295:$U$302, MATCH("*Clean *",'Gareth-SESSION'!$B$295:$B$302,0), MATCH("*2nd*",'Gareth-SESSION'!$K$7:$T$7,0))</f>
        <v>#N/A</v>
      </c>
      <c r="M196" s="131" t="e">
        <f>IF($A$194='Gareth-SESSION'!$A$295,INDEX('Gareth-SESSION'!$K$295:$T$302, MATCH("*Lat Pulldown*",'Gareth-SESSION'!$B$295:$B$302,0), MATCH("*2ND*",'Gareth-SESSION'!$K$7:$T$7,0)),"")</f>
        <v>#N/A</v>
      </c>
      <c r="N196" s="44" t="e">
        <f>INDEX('Gareth-SESSION'!$L$295:$U$302, MATCH("*Lat Pulldown*",'Gareth-SESSION'!$B$295:$B$302,0), MATCH("*2nd*",'Gareth-SESSION'!$K$7:$T$7,0))</f>
        <v>#N/A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 t="e">
        <f>IF($A$194='Gareth-SESSION'!$A$295,INDEX('Gareth-SESSION'!$K$295:$T$302, MATCH("*Squat*",'Gareth-SESSION'!$B$295:$B$302,0), MATCH("*3rd*",'Gareth-SESSION'!$K$7:$T$7,0)),"")</f>
        <v>#N/A</v>
      </c>
      <c r="D197" s="132" t="e">
        <f>INDEX('Gareth-SESSION'!L$295:U$302, MATCH("*Squat*",'Gareth-SESSION'!$B$295:$B$302,0), MATCH("*3rd*",'Gareth-SESSION'!K$7:T$7,0))</f>
        <v>#N/A</v>
      </c>
      <c r="E197" s="131" t="e">
        <f>IF($A$194='Gareth-SESSION'!$A$295,INDEX('Gareth-SESSION'!$K$295:$T$302, MATCH("*Deadlift*",'Gareth-SESSION'!$B$295:$B$302,0), MATCH("*3rd*",'Gareth-SESSION'!$K$7:$T$7,0)),"")</f>
        <v>#N/A</v>
      </c>
      <c r="F197" s="131" t="e">
        <f>INDEX('Gareth-SESSION'!$L$295:$U$302, MATCH("*Deadlift*",'Gareth-SESSION'!$B$295:$B$302,0), MATCH("*3rd*",'Gareth-SESSION'!$K$7:$T$7,0))</f>
        <v>#N/A</v>
      </c>
      <c r="G197" s="131" t="e">
        <f>IF($A$194='Gareth-SESSION'!$A$295,INDEX('Gareth-SESSION'!$K$295:$T$302, MATCH("*Bench Press*",'Gareth-SESSION'!$B$295:$B$302,0), MATCH("*3rd*",'Gareth-SESSION'!$K$7:$T$7,0)),"")</f>
        <v>#N/A</v>
      </c>
      <c r="H197" s="131" t="e">
        <f>INDEX('Gareth-SESSION'!$L$295:$U$302, MATCH("*Bench Press*",'Gareth-SESSION'!$B$295:$B$302,0), MATCH("*3rd*",'Gareth-SESSION'!$K$7:$T$7,0))</f>
        <v>#N/A</v>
      </c>
      <c r="I197" s="132" t="e">
        <f>IF($A$194='Gareth-SESSION'!$A$295,INDEX('Gareth-SESSION'!$K$295:$T$302, MATCH("*Military*",'Gareth-SESSION'!$B$295:$B$302,0), MATCH("*3rd*",'Gareth-SESSION'!$K$7:$T$7,0)),"")</f>
        <v>#N/A</v>
      </c>
      <c r="J197" s="44" t="e">
        <f>INDEX('Gareth-SESSION'!$L$295:$U$302, MATCH("*Military*",'Gareth-SESSION'!$B$295:$B$302,0), MATCH("*3rd*",'Gareth-SESSION'!$K$7:$T$7,0))</f>
        <v>#N/A</v>
      </c>
      <c r="K197" s="131" t="e">
        <f>IF($A$194='Gareth-SESSION'!$A$295,INDEX('Gareth-SESSION'!$K$295:$T$302, MATCH("*Clean *",'Gareth-SESSION'!$B$295:$B$302,0), MATCH("*3rd*",'Gareth-SESSION'!$K$7:$T$7,0)),"")</f>
        <v>#N/A</v>
      </c>
      <c r="L197" s="44" t="e">
        <f>INDEX('Gareth-SESSION'!$L$295:$U$302, MATCH("*Clean *",'Gareth-SESSION'!$B$295:$B$302,0), MATCH("*3rd*",'Gareth-SESSION'!$K$7:$T$7,0))</f>
        <v>#N/A</v>
      </c>
      <c r="M197" s="131" t="e">
        <f>IF($A$194='Gareth-SESSION'!$A$295,INDEX('Gareth-SESSION'!$K$295:$T$302, MATCH("*Lat Pulldown*",'Gareth-SESSION'!$B$295:$B$302,0), MATCH("*3rd*",'Gareth-SESSION'!$K$7:$T$7,0)),"")</f>
        <v>#N/A</v>
      </c>
      <c r="N197" s="44" t="e">
        <f>INDEX('Gareth-SESSION'!$L$295:$U$302, MATCH("*Lat Pulldown*",'Gareth-SESSION'!$B$295:$B$302,0), MATCH("*3rd*",'Gareth-SESSION'!$K$7:$T$7,0))</f>
        <v>#N/A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 t="e">
        <f>IF($A$194='Gareth-SESSION'!$A$295,INDEX('Gareth-SESSION'!$K$295:$T$302, MATCH("*Squat*",'Gareth-SESSION'!$B$295:$B$302,0), MATCH("*4th*",'Gareth-SESSION'!$K$7:$T$7,0)),"")</f>
        <v>#N/A</v>
      </c>
      <c r="D198" s="132" t="e">
        <f>INDEX('Gareth-SESSION'!L$295:U$302, MATCH("*Squat*",'Gareth-SESSION'!$B$295:$B$302,0), MATCH("*4th*",'Gareth-SESSION'!K$7:T$7,0))</f>
        <v>#N/A</v>
      </c>
      <c r="E198" s="131" t="e">
        <f>IF($A$194='Gareth-SESSION'!$A$295,INDEX('Gareth-SESSION'!$K$295:$T$302, MATCH("*Deadlift*",'Gareth-SESSION'!$B$295:$B$302,0), MATCH("*4th*",'Gareth-SESSION'!$K$7:$T$7,0)),"")</f>
        <v>#N/A</v>
      </c>
      <c r="F198" s="131" t="e">
        <f>INDEX('Gareth-SESSION'!$L$295:$U$302, MATCH("*Deadlift*",'Gareth-SESSION'!$B$295:$B$302,0), MATCH("*4th*",'Gareth-SESSION'!$K$7:$T$7,0))</f>
        <v>#N/A</v>
      </c>
      <c r="G198" s="131" t="e">
        <f>IF($A$194='Gareth-SESSION'!$A$295,INDEX('Gareth-SESSION'!$K$295:$T$302, MATCH("*Bench Press*",'Gareth-SESSION'!$B$295:$B$302,0), MATCH("*4th*",'Gareth-SESSION'!$K$7:$T$7,0)),"")</f>
        <v>#N/A</v>
      </c>
      <c r="H198" s="131" t="e">
        <f>INDEX('Gareth-SESSION'!$L$295:$U$302, MATCH("*Bench Press*",'Gareth-SESSION'!$B$295:$B$302,0), MATCH("*4th*",'Gareth-SESSION'!$K$7:$T$7,0))</f>
        <v>#N/A</v>
      </c>
      <c r="I198" s="132" t="e">
        <f>IF($A$194='Gareth-SESSION'!$A$295,INDEX('Gareth-SESSION'!$K$295:$T$302, MATCH("*Military*",'Gareth-SESSION'!$B$295:$B$302,0), MATCH("*4th*",'Gareth-SESSION'!$K$7:$T$7,0)),"")</f>
        <v>#N/A</v>
      </c>
      <c r="J198" s="44" t="e">
        <f>INDEX('Gareth-SESSION'!$L$295:$U$302, MATCH("*Military*",'Gareth-SESSION'!$B$295:$B$302,0), MATCH("*4th*",'Gareth-SESSION'!$K$7:$T$7,0))</f>
        <v>#N/A</v>
      </c>
      <c r="K198" s="131" t="e">
        <f>IF($A$194='Gareth-SESSION'!$A$295,INDEX('Gareth-SESSION'!$K$295:$T$302, MATCH("*Clean *",'Gareth-SESSION'!$B$295:$B$302,0), MATCH("*4th*",'Gareth-SESSION'!$K$7:$T$7,0)),"")</f>
        <v>#N/A</v>
      </c>
      <c r="L198" s="44" t="e">
        <f>INDEX('Gareth-SESSION'!$L$295:$U$302, MATCH("*Clean *",'Gareth-SESSION'!$B$295:$B$302,0), MATCH("*4th*",'Gareth-SESSION'!$K$7:$T$7,0))</f>
        <v>#N/A</v>
      </c>
      <c r="M198" s="131" t="e">
        <f>IF($A$194='Gareth-SESSION'!$A$295,INDEX('Gareth-SESSION'!$K$295:$T$302, MATCH("*Lat Pulldown*",'Gareth-SESSION'!$B$295:$B$302,0), MATCH("*4th*",'Gareth-SESSION'!$K$7:$T$7,0)),"")</f>
        <v>#N/A</v>
      </c>
      <c r="N198" s="44" t="e">
        <f>INDEX('Gareth-SESSION'!$L$295:$U$302, MATCH("*Lat Pulldown*",'Gareth-SESSION'!$B$295:$B$302,0), MATCH("*4th*",'Gareth-SESSION'!$K$7:$T$7,0))</f>
        <v>#N/A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 t="e">
        <f>IF($A$194='Gareth-SESSION'!$A$295,INDEX('Gareth-SESSION'!$K$295:$T$302, MATCH("*Squat*",'Gareth-SESSION'!$B$295:$B$302,0), MATCH("*5th*",'Gareth-SESSION'!$K$7:$T$7,0)),"")</f>
        <v>#N/A</v>
      </c>
      <c r="D199" s="132" t="e">
        <f>INDEX('Gareth-SESSION'!L$295:U$302, MATCH("*Squat*",'Gareth-SESSION'!$B$295:$B$302,0), MATCH("*5th*",'Gareth-SESSION'!K$7:T$7,0))</f>
        <v>#N/A</v>
      </c>
      <c r="E199" s="131" t="e">
        <f>IF($A$194='Gareth-SESSION'!$A$295,INDEX('Gareth-SESSION'!$K$295:$T$302, MATCH("*Deadlift*",'Gareth-SESSION'!$B$295:$B$302,0), MATCH("*5th*",'Gareth-SESSION'!$K$7:$T$7,0)),"")</f>
        <v>#N/A</v>
      </c>
      <c r="F199" s="131" t="e">
        <f>INDEX('Gareth-SESSION'!$L$295:$U$302, MATCH("*Deadlift*",'Gareth-SESSION'!$B$295:$B$302,0), MATCH("*5th*",'Gareth-SESSION'!$K$7:$T$7,0))</f>
        <v>#N/A</v>
      </c>
      <c r="G199" s="131" t="e">
        <f>IF($A$194='Gareth-SESSION'!$A$295,INDEX('Gareth-SESSION'!$K$295:$T$302, MATCH("*Bench Press*",'Gareth-SESSION'!$B$295:$B$302,0), MATCH("*5th*",'Gareth-SESSION'!$K$7:$T$7,0)),"")</f>
        <v>#N/A</v>
      </c>
      <c r="H199" s="131" t="e">
        <f>INDEX('Gareth-SESSION'!$L$295:$U$302, MATCH("*Bench Press*",'Gareth-SESSION'!$B$295:$B$302,0), MATCH("*5th*",'Gareth-SESSION'!$K$7:$T$7,0))</f>
        <v>#N/A</v>
      </c>
      <c r="I199" s="132" t="e">
        <f>IF($A$194='Gareth-SESSION'!$A$295,INDEX('Gareth-SESSION'!$K$295:$T$302, MATCH("*Military*",'Gareth-SESSION'!$B$295:$B$302,0), MATCH("*5th*",'Gareth-SESSION'!$K$7:$T$7,0)),"")</f>
        <v>#N/A</v>
      </c>
      <c r="J199" s="44" t="e">
        <f>INDEX('Gareth-SESSION'!$L$295:$U$302, MATCH("*Military*",'Gareth-SESSION'!$B$295:$B$302,0), MATCH("*5th*",'Gareth-SESSION'!$K$7:$T$7,0))</f>
        <v>#N/A</v>
      </c>
      <c r="K199" s="131" t="e">
        <f>IF($A$194='Gareth-SESSION'!$A$295,INDEX('Gareth-SESSION'!$K$295:$T$302, MATCH("*Clean *",'Gareth-SESSION'!$B$295:$B$302,0), MATCH("*5th*",'Gareth-SESSION'!$K$7:$T$7,0)),"")</f>
        <v>#N/A</v>
      </c>
      <c r="L199" s="44" t="e">
        <f>INDEX('Gareth-SESSION'!$L$295:$U$302, MATCH("*Clean *",'Gareth-SESSION'!$B$295:$B$302,0), MATCH("*5th*",'Gareth-SESSION'!$K$7:$T$7,0))</f>
        <v>#N/A</v>
      </c>
      <c r="M199" s="131" t="e">
        <f>IF($A$194='Gareth-SESSION'!$A$295,INDEX('Gareth-SESSION'!$K$295:$T$302, MATCH("*Lat Pulldown*",'Gareth-SESSION'!$B$295:$B$302,0), MATCH("*5th*",'Gareth-SESSION'!$K$7:$T$7,0)),"")</f>
        <v>#N/A</v>
      </c>
      <c r="N199" s="44" t="e">
        <f>INDEX('Gareth-SESSION'!$L$295:$U$302, MATCH("*Lat Pulldown*",'Gareth-SESSION'!$B$295:$B$302,0), MATCH("*5th*",'Gareth-SESSION'!$K$7:$T$7,0))</f>
        <v>#N/A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'Gareth-SESSION'!A304</f>
        <v>42256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 t="e">
        <f>MAX(E201:E205)</f>
        <v>#N/A</v>
      </c>
      <c r="F200" s="116" t="e">
        <f t="array" ref="F200">MAX(IF(E201:E205=E200,F201:F205))</f>
        <v>#N/A</v>
      </c>
      <c r="G200" s="116" t="e">
        <f>MAX(G201:G205)</f>
        <v>#N/A</v>
      </c>
      <c r="H200" s="116" t="e">
        <f t="array" ref="H200">MAX(IF(G201:G205=G200,H201:H205))</f>
        <v>#N/A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 t="e">
        <f>MAX(M201:M205)</f>
        <v>#N/A</v>
      </c>
      <c r="N200" s="117" t="e">
        <f t="array" ref="N200">MAX(IF(M201:M205=M200,N201:N205))</f>
        <v>#N/A</v>
      </c>
      <c r="O200" s="152" t="e">
        <f>IF($A$200='Gareth-SESSION'!$A$304,INDEX('Gareth-SESSION'!$K$304:$T$311, MATCH("*1k Row*",'Gareth-SESSION'!$B$304:$B$311,0), MATCH("*1st*",'Gareth-SESSION'!$K$7:$T$7,0)),"")</f>
        <v>#N/A</v>
      </c>
      <c r="P200" s="152">
        <f>IF($A$200='Gareth-SESSION'!$A$304,INDEX('Gareth-SESSION'!$K$304:$T$311, MATCH("*HIIT*",'Gareth-SESSION'!$B$304:$B$311,0), MATCH("*1st*",'Gareth-SESSION'!$K$7:$T$7,0)),"")</f>
        <v>1.3888888888888888E-2</v>
      </c>
      <c r="Q200" s="119" t="str">
        <f>INDEX('Gareth-SESSION'!$L$304:$U$311, MATCH("*HIIT*",'Gareth-SESSION'!$B$304:$B$311,0), MATCH("*1st*",'Gareth-SESSION'!$K$7:$T$7,0))</f>
        <v>45/15</v>
      </c>
      <c r="R200" s="119">
        <f>'Gareth-SESSION'!U304</f>
        <v>0</v>
      </c>
      <c r="S200" s="116"/>
      <c r="T200" s="116"/>
      <c r="U200" s="120">
        <f>'Gareth-SESSION'!A305</f>
        <v>0</v>
      </c>
      <c r="V200" s="120">
        <f>'Gareth-SESSION'!A306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e">
        <f>IF($A$200='Gareth-SESSION'!$A$304,INDEX('Gareth-SESSION'!$K$304:$T$311, MATCH("*Squat*",'Gareth-SESSION'!$B$304:$B$311,0), MATCH("*1st*",'Gareth-SESSION'!$K$7:$T$7,0)),"")</f>
        <v>#N/A</v>
      </c>
      <c r="D201" s="132" t="e">
        <f>INDEX('Gareth-SESSION'!L$304:U$311, MATCH("*Squat*",'Gareth-SESSION'!$B$304:$B$311,0), MATCH("*1st*",'Gareth-SESSION'!K$7:T$7,0))</f>
        <v>#N/A</v>
      </c>
      <c r="E201" s="131" t="e">
        <f>IF($A$200='Gareth-SESSION'!$A$304,INDEX('Gareth-SESSION'!$K$304:$T$311, MATCH("*Deadlift*",'Gareth-SESSION'!$B$304:$B$311,0), MATCH("*1st*",'Gareth-SESSION'!$K$7:$T$7,0)),"")</f>
        <v>#N/A</v>
      </c>
      <c r="F201" s="131" t="e">
        <f>INDEX('Gareth-SESSION'!$L$304:$U$311, MATCH("*Deadlift*",'Gareth-SESSION'!$B$304:$B$311,0), MATCH("*1st*",'Gareth-SESSION'!$K$7:$T$7,0))</f>
        <v>#N/A</v>
      </c>
      <c r="G201" s="131" t="e">
        <f>IF($A$200='Gareth-SESSION'!$A$304,INDEX('Gareth-SESSION'!$K$304:$T$311, MATCH("*Bench Press*",'Gareth-SESSION'!$B$304:$B$311,0), MATCH("*1st*",'Gareth-SESSION'!$K$7:$T$7,0)),"")</f>
        <v>#N/A</v>
      </c>
      <c r="H201" s="131" t="e">
        <f>INDEX('Gareth-SESSION'!$L$304:$U$311, MATCH("*Bench Press*",'Gareth-SESSION'!$B$304:$B$311,0), MATCH("*1st*",'Gareth-SESSION'!$K$7:$T$7,0))</f>
        <v>#N/A</v>
      </c>
      <c r="I201" s="132" t="e">
        <f>IF($A$200='Gareth-SESSION'!$A$304,INDEX('Gareth-SESSION'!$K$304:$T$311, MATCH("*Military*",'Gareth-SESSION'!$B$304:$B$311,0), MATCH("*1st*",'Gareth-SESSION'!$K$7:$T$7,0)),"")</f>
        <v>#N/A</v>
      </c>
      <c r="J201" s="48" t="e">
        <f>INDEX('Gareth-SESSION'!$L$304:$U$311, MATCH("*Military*",'Gareth-SESSION'!$B$304:$B$311,0), MATCH("*1st*",'Gareth-SESSION'!$K$7:$T$7,0))</f>
        <v>#N/A</v>
      </c>
      <c r="K201" s="131" t="e">
        <f>IF($A$200='Gareth-SESSION'!$A$304,INDEX('Gareth-SESSION'!$K$304:$T$311, MATCH("*Clean *",'Gareth-SESSION'!$B$304:$B$311,0), MATCH("*1st*",'Gareth-SESSION'!$K$7:$T$7,0)),"")</f>
        <v>#N/A</v>
      </c>
      <c r="L201" s="48" t="e">
        <f>INDEX('Gareth-SESSION'!$L$304:$U$311, MATCH("*Clean *",'Gareth-SESSION'!$B$304:$B$311,0), MATCH("*1st*",'Gareth-SESSION'!$K$7:$T$7,0))</f>
        <v>#N/A</v>
      </c>
      <c r="M201" s="131" t="e">
        <f>IF($A$200='Gareth-SESSION'!$A$304,INDEX('Gareth-SESSION'!$K$304:$T$311, MATCH("*Lat Pulldown*",'Gareth-SESSION'!$B$304:$B$311,0), MATCH("*1st*",'Gareth-SESSION'!$K$7:$T$7,0)),"")</f>
        <v>#N/A</v>
      </c>
      <c r="N201" s="48" t="e">
        <f>INDEX('Gareth-SESSION'!$L$304:$U$311, MATCH("*Lat Pulldown*",'Gareth-SESSION'!$B$304:$B$311,0), MATCH("*1st*",'Gareth-SESSION'!$K$7:$T$7,0))</f>
        <v>#N/A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IF($A$200='Gareth-SESSION'!$A$304,INDEX('Gareth-SESSION'!$K$304:$T$311, MATCH("*Squat*",'Gareth-SESSION'!$B$304:$B$311,0), MATCH("*2nd*",'Gareth-SESSION'!$K$7:$T$7,0)),"")</f>
        <v>#N/A</v>
      </c>
      <c r="D202" s="132" t="e">
        <f>INDEX('Gareth-SESSION'!L$304:U$311, MATCH("*Squat*",'Gareth-SESSION'!$B$304:$B$311,0), MATCH("*2nd*",'Gareth-SESSION'!K$7:T$7,0))</f>
        <v>#N/A</v>
      </c>
      <c r="E202" s="131" t="e">
        <f>IF($A$200='Gareth-SESSION'!$A$304,INDEX('Gareth-SESSION'!$K$304:$T$311, MATCH("*Deadlift*",'Gareth-SESSION'!$B$304:$B$311,0), MATCH("*2ND*",'Gareth-SESSION'!$K$7:$T$7,0)),"")</f>
        <v>#N/A</v>
      </c>
      <c r="F202" s="131" t="e">
        <f>INDEX('Gareth-SESSION'!$L$304:$U$311, MATCH("*Deadlift*",'Gareth-SESSION'!$B$304:$B$311,0), MATCH("*2nd*",'Gareth-SESSION'!$K$7:$T$7,0))</f>
        <v>#N/A</v>
      </c>
      <c r="G202" s="131" t="e">
        <f>IF($A$200='Gareth-SESSION'!$A$304,INDEX('Gareth-SESSION'!$K$304:$T$311, MATCH("*Bench Press*",'Gareth-SESSION'!$B$304:$B$311,0), MATCH("*2ND*",'Gareth-SESSION'!$K$7:$T$7,0)),"")</f>
        <v>#N/A</v>
      </c>
      <c r="H202" s="131" t="e">
        <f>INDEX('Gareth-SESSION'!$L$304:$U$311, MATCH("*Bench Press*",'Gareth-SESSION'!$B$304:$B$311,0), MATCH("*2nd*",'Gareth-SESSION'!$K$7:$T$7,0))</f>
        <v>#N/A</v>
      </c>
      <c r="I202" s="132" t="e">
        <f>IF($A$200='Gareth-SESSION'!$A$304,INDEX('Gareth-SESSION'!$K$304:$T$311, MATCH("*Military*",'Gareth-SESSION'!$B$304:$B$311,0), MATCH("*2ND*",'Gareth-SESSION'!$K$7:$T$7,0)),"")</f>
        <v>#N/A</v>
      </c>
      <c r="J202" s="44" t="e">
        <f>INDEX('Gareth-SESSION'!$L$304:$U$311, MATCH("*Military*",'Gareth-SESSION'!$B$304:$B$311,0), MATCH("*2nd*",'Gareth-SESSION'!$K$7:$T$7,0))</f>
        <v>#N/A</v>
      </c>
      <c r="K202" s="131" t="e">
        <f>IF($A$200='Gareth-SESSION'!$A$304,INDEX('Gareth-SESSION'!$K$304:$T$311, MATCH("*Clean *",'Gareth-SESSION'!$B$304:$B$311,0), MATCH("*2ND*",'Gareth-SESSION'!$K$7:$T$7,0)),"")</f>
        <v>#N/A</v>
      </c>
      <c r="L202" s="44" t="e">
        <f>INDEX('Gareth-SESSION'!$L$304:$U$311, MATCH("*Clean *",'Gareth-SESSION'!$B$304:$B$311,0), MATCH("*2nd*",'Gareth-SESSION'!$K$7:$T$7,0))</f>
        <v>#N/A</v>
      </c>
      <c r="M202" s="131" t="e">
        <f>IF($A$200='Gareth-SESSION'!$A$304,INDEX('Gareth-SESSION'!$K$304:$T$311, MATCH("*Lat Pulldown*",'Gareth-SESSION'!$B$304:$B$311,0), MATCH("*2ND*",'Gareth-SESSION'!$K$7:$T$7,0)),"")</f>
        <v>#N/A</v>
      </c>
      <c r="N202" s="44" t="e">
        <f>INDEX('Gareth-SESSION'!$L$304:$U$311, MATCH("*Lat Pulldown*",'Gareth-SESSION'!$B$304:$B$311,0), MATCH("*2nd*",'Gareth-SESSION'!$K$7:$T$7,0))</f>
        <v>#N/A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IF($A$200='Gareth-SESSION'!$A$304,INDEX('Gareth-SESSION'!$K$304:$T$311, MATCH("*Squat*",'Gareth-SESSION'!$B$304:$B$311,0), MATCH("*3rd*",'Gareth-SESSION'!$K$7:$T$7,0)),"")</f>
        <v>#N/A</v>
      </c>
      <c r="D203" s="132" t="e">
        <f>INDEX('Gareth-SESSION'!L$304:U$311, MATCH("*Squat*",'Gareth-SESSION'!$B$304:$B$311,0), MATCH("*3rd*",'Gareth-SESSION'!K$7:T$7,0))</f>
        <v>#N/A</v>
      </c>
      <c r="E203" s="131" t="e">
        <f>IF($A$200='Gareth-SESSION'!$A$304,INDEX('Gareth-SESSION'!$K$304:$T$311, MATCH("*Deadlift*",'Gareth-SESSION'!$B$304:$B$311,0), MATCH("*3rd*",'Gareth-SESSION'!$K$7:$T$7,0)),"")</f>
        <v>#N/A</v>
      </c>
      <c r="F203" s="131" t="e">
        <f>INDEX('Gareth-SESSION'!$L$304:$U$311, MATCH("*Deadlift*",'Gareth-SESSION'!$B$304:$B$311,0), MATCH("*3rd*",'Gareth-SESSION'!$K$7:$T$7,0))</f>
        <v>#N/A</v>
      </c>
      <c r="G203" s="131" t="e">
        <f>IF($A$200='Gareth-SESSION'!$A$304,INDEX('Gareth-SESSION'!$K$304:$T$311, MATCH("*Bench Press*",'Gareth-SESSION'!$B$304:$B$311,0), MATCH("*3rd*",'Gareth-SESSION'!$K$7:$T$7,0)),"")</f>
        <v>#N/A</v>
      </c>
      <c r="H203" s="131" t="e">
        <f>INDEX('Gareth-SESSION'!$L$304:$U$311, MATCH("*Bench Press*",'Gareth-SESSION'!$B$304:$B$311,0), MATCH("*3rd*",'Gareth-SESSION'!$K$7:$T$7,0))</f>
        <v>#N/A</v>
      </c>
      <c r="I203" s="132" t="e">
        <f>IF($A$200='Gareth-SESSION'!$A$304,INDEX('Gareth-SESSION'!$K$304:$T$311, MATCH("*Military*",'Gareth-SESSION'!$B$304:$B$311,0), MATCH("*3rd*",'Gareth-SESSION'!$K$7:$T$7,0)),"")</f>
        <v>#N/A</v>
      </c>
      <c r="J203" s="44" t="e">
        <f>INDEX('Gareth-SESSION'!$L$304:$U$311, MATCH("*Military*",'Gareth-SESSION'!$B$304:$B$311,0), MATCH("*3rd*",'Gareth-SESSION'!$K$7:$T$7,0))</f>
        <v>#N/A</v>
      </c>
      <c r="K203" s="131" t="e">
        <f>IF($A$200='Gareth-SESSION'!$A$304,INDEX('Gareth-SESSION'!$K$304:$T$311, MATCH("*Clean *",'Gareth-SESSION'!$B$304:$B$311,0), MATCH("*3rd*",'Gareth-SESSION'!$K$7:$T$7,0)),"")</f>
        <v>#N/A</v>
      </c>
      <c r="L203" s="44" t="e">
        <f>INDEX('Gareth-SESSION'!$L$304:$U$311, MATCH("*Clean *",'Gareth-SESSION'!$B$304:$B$311,0), MATCH("*3rd*",'Gareth-SESSION'!$K$7:$T$7,0))</f>
        <v>#N/A</v>
      </c>
      <c r="M203" s="131" t="e">
        <f>IF($A$200='Gareth-SESSION'!$A$304,INDEX('Gareth-SESSION'!$K$304:$T$311, MATCH("*Lat Pulldown*",'Gareth-SESSION'!$B$304:$B$311,0), MATCH("*3rd*",'Gareth-SESSION'!$K$7:$T$7,0)),"")</f>
        <v>#N/A</v>
      </c>
      <c r="N203" s="44" t="e">
        <f>INDEX('Gareth-SESSION'!$L$304:$U$311, MATCH("*Lat Pulldown*",'Gareth-SESSION'!$B$304:$B$311,0), MATCH("*3rd*",'Gareth-SESSION'!$K$7:$T$7,0))</f>
        <v>#N/A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IF($A$200='Gareth-SESSION'!$A$304,INDEX('Gareth-SESSION'!$K$304:$T$311, MATCH("*Squat*",'Gareth-SESSION'!$B$304:$B$311,0), MATCH("*4th*",'Gareth-SESSION'!$K$7:$T$7,0)),"")</f>
        <v>#N/A</v>
      </c>
      <c r="D204" s="132" t="e">
        <f>INDEX('Gareth-SESSION'!L$304:U$311, MATCH("*Squat*",'Gareth-SESSION'!$B$304:$B$311,0), MATCH("*4th*",'Gareth-SESSION'!K$7:T$7,0))</f>
        <v>#N/A</v>
      </c>
      <c r="E204" s="131" t="e">
        <f>IF($A$200='Gareth-SESSION'!$A$304,INDEX('Gareth-SESSION'!$K$304:$T$311, MATCH("*Deadlift*",'Gareth-SESSION'!$B$304:$B$311,0), MATCH("*4th*",'Gareth-SESSION'!$K$7:$T$7,0)),"")</f>
        <v>#N/A</v>
      </c>
      <c r="F204" s="131" t="e">
        <f>INDEX('Gareth-SESSION'!$L$304:$U$311, MATCH("*Deadlift*",'Gareth-SESSION'!$B$304:$B$311,0), MATCH("*4th*",'Gareth-SESSION'!$K$7:$T$7,0))</f>
        <v>#N/A</v>
      </c>
      <c r="G204" s="131" t="e">
        <f>IF($A$200='Gareth-SESSION'!$A$304,INDEX('Gareth-SESSION'!$K$304:$T$311, MATCH("*Bench Press*",'Gareth-SESSION'!$B$304:$B$311,0), MATCH("*4th*",'Gareth-SESSION'!$K$7:$T$7,0)),"")</f>
        <v>#N/A</v>
      </c>
      <c r="H204" s="131" t="e">
        <f>INDEX('Gareth-SESSION'!$L$304:$U$311, MATCH("*Bench Press*",'Gareth-SESSION'!$B$304:$B$311,0), MATCH("*4th*",'Gareth-SESSION'!$K$7:$T$7,0))</f>
        <v>#N/A</v>
      </c>
      <c r="I204" s="132" t="e">
        <f>IF($A$200='Gareth-SESSION'!$A$304,INDEX('Gareth-SESSION'!$K$304:$T$311, MATCH("*Military*",'Gareth-SESSION'!$B$304:$B$311,0), MATCH("*4th*",'Gareth-SESSION'!$K$7:$T$7,0)),"")</f>
        <v>#N/A</v>
      </c>
      <c r="J204" s="44" t="e">
        <f>INDEX('Gareth-SESSION'!$L$304:$U$311, MATCH("*Military*",'Gareth-SESSION'!$B$304:$B$311,0), MATCH("*4th*",'Gareth-SESSION'!$K$7:$T$7,0))</f>
        <v>#N/A</v>
      </c>
      <c r="K204" s="131" t="e">
        <f>IF($A$200='Gareth-SESSION'!$A$304,INDEX('Gareth-SESSION'!$K$304:$T$311, MATCH("*Clean *",'Gareth-SESSION'!$B$304:$B$311,0), MATCH("*4th*",'Gareth-SESSION'!$K$7:$T$7,0)),"")</f>
        <v>#N/A</v>
      </c>
      <c r="L204" s="44" t="e">
        <f>INDEX('Gareth-SESSION'!$L$304:$U$311, MATCH("*Clean *",'Gareth-SESSION'!$B$304:$B$311,0), MATCH("*4th*",'Gareth-SESSION'!$K$7:$T$7,0))</f>
        <v>#N/A</v>
      </c>
      <c r="M204" s="131" t="e">
        <f>IF($A$200='Gareth-SESSION'!$A$304,INDEX('Gareth-SESSION'!$K$304:$T$311, MATCH("*Lat Pulldown*",'Gareth-SESSION'!$B$304:$B$311,0), MATCH("*4th*",'Gareth-SESSION'!$K$7:$T$7,0)),"")</f>
        <v>#N/A</v>
      </c>
      <c r="N204" s="44" t="e">
        <f>INDEX('Gareth-SESSION'!$L$304:$U$311, MATCH("*Lat Pulldown*",'Gareth-SESSION'!$B$304:$B$311,0), MATCH("*4th*",'Gareth-SESSION'!$K$7:$T$7,0))</f>
        <v>#N/A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IF($A$200='Gareth-SESSION'!$A$304,INDEX('Gareth-SESSION'!$K$304:$T$311, MATCH("*Squat*",'Gareth-SESSION'!$B$304:$B$311,0), MATCH("*5th*",'Gareth-SESSION'!$K$7:$T$7,0)),"")</f>
        <v>#N/A</v>
      </c>
      <c r="D205" s="132" t="e">
        <f>INDEX('Gareth-SESSION'!L$304:U$311, MATCH("*Squat*",'Gareth-SESSION'!$B$304:$B$311,0), MATCH("*5th*",'Gareth-SESSION'!K$7:T$7,0))</f>
        <v>#N/A</v>
      </c>
      <c r="E205" s="131" t="e">
        <f>IF($A$200='Gareth-SESSION'!$A$304,INDEX('Gareth-SESSION'!$K$304:$T$311, MATCH("*Deadlift*",'Gareth-SESSION'!$B$304:$B$311,0), MATCH("*5th*",'Gareth-SESSION'!$K$7:$T$7,0)),"")</f>
        <v>#N/A</v>
      </c>
      <c r="F205" s="131" t="e">
        <f>INDEX('Gareth-SESSION'!$L$304:$U$311, MATCH("*Deadlift*",'Gareth-SESSION'!$B$304:$B$311,0), MATCH("*5th*",'Gareth-SESSION'!$K$7:$T$7,0))</f>
        <v>#N/A</v>
      </c>
      <c r="G205" s="131" t="e">
        <f>IF($A$200='Gareth-SESSION'!$A$304,INDEX('Gareth-SESSION'!$K$304:$T$311, MATCH("*Bench Press*",'Gareth-SESSION'!$B$304:$B$311,0), MATCH("*5th*",'Gareth-SESSION'!$K$7:$T$7,0)),"")</f>
        <v>#N/A</v>
      </c>
      <c r="H205" s="131" t="e">
        <f>INDEX('Gareth-SESSION'!$L$304:$U$311, MATCH("*Bench Press*",'Gareth-SESSION'!$B$304:$B$311,0), MATCH("*5th*",'Gareth-SESSION'!$K$7:$T$7,0))</f>
        <v>#N/A</v>
      </c>
      <c r="I205" s="132" t="e">
        <f>IF($A$200='Gareth-SESSION'!$A$304,INDEX('Gareth-SESSION'!$K$304:$T$311, MATCH("*Military*",'Gareth-SESSION'!$B$304:$B$311,0), MATCH("*5th*",'Gareth-SESSION'!$K$7:$T$7,0)),"")</f>
        <v>#N/A</v>
      </c>
      <c r="J205" s="44" t="e">
        <f>INDEX('Gareth-SESSION'!$L$304:$U$311, MATCH("*Military*",'Gareth-SESSION'!$B$304:$B$311,0), MATCH("*5th*",'Gareth-SESSION'!$K$7:$T$7,0))</f>
        <v>#N/A</v>
      </c>
      <c r="K205" s="131" t="e">
        <f>IF($A$200='Gareth-SESSION'!$A$304,INDEX('Gareth-SESSION'!$K$304:$T$311, MATCH("*Clean *",'Gareth-SESSION'!$B$304:$B$311,0), MATCH("*5th*",'Gareth-SESSION'!$K$7:$T$7,0)),"")</f>
        <v>#N/A</v>
      </c>
      <c r="L205" s="44" t="e">
        <f>INDEX('Gareth-SESSION'!$L$304:$U$311, MATCH("*Clean *",'Gareth-SESSION'!$B$304:$B$311,0), MATCH("*5th*",'Gareth-SESSION'!$K$7:$T$7,0))</f>
        <v>#N/A</v>
      </c>
      <c r="M205" s="131" t="e">
        <f>IF($A$200='Gareth-SESSION'!$A$304,INDEX('Gareth-SESSION'!$K$304:$T$311, MATCH("*Lat Pulldown*",'Gareth-SESSION'!$B$304:$B$311,0), MATCH("*5th*",'Gareth-SESSION'!$K$7:$T$7,0)),"")</f>
        <v>#N/A</v>
      </c>
      <c r="N205" s="44" t="e">
        <f>INDEX('Gareth-SESSION'!$L$304:$U$311, MATCH("*Lat Pulldown*",'Gareth-SESSION'!$B$304:$B$311,0), MATCH("*5th*",'Gareth-SESSION'!$K$7:$T$7,0))</f>
        <v>#N/A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'Gareth-SESSION'!A313</f>
        <v>42263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>
        <f>MAX(E207:E211)</f>
        <v>140</v>
      </c>
      <c r="F206" s="116">
        <f t="array" ref="F206">MAX(IF(E207:E211=E206,F207:F211))</f>
        <v>5</v>
      </c>
      <c r="G206" s="116">
        <f>MAX(G207:G211)</f>
        <v>90</v>
      </c>
      <c r="H206" s="116">
        <f t="array" ref="H206">MAX(IF(G207:G211=G206,H207:H211))</f>
        <v>5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>
        <f>MAX(M207:M211)</f>
        <v>75</v>
      </c>
      <c r="N206" s="117">
        <f t="array" ref="N206">MAX(IF(M207:M211=M206,N207:N211))</f>
        <v>10</v>
      </c>
      <c r="O206" s="152" t="e">
        <f>IF($A$206='Gareth-SESSION'!$A$313,INDEX('Gareth-SESSION'!$K$313:$T$320, MATCH("*1k Row*",'Gareth-SESSION'!$B$313:$B$320,0), MATCH("*1st*",'Gareth-SESSION'!$K$7:$T$7,0)),"")</f>
        <v>#N/A</v>
      </c>
      <c r="P206" s="152" t="e">
        <f>IF($A$206='Gareth-SESSION'!$A$313,INDEX('Gareth-SESSION'!$K$313:$T$320, MATCH("*HIIT*",'Gareth-SESSION'!$B$313:$B$320,0), MATCH("*1st*",'Gareth-SESSION'!$K$7:$T$7,0)),"")</f>
        <v>#N/A</v>
      </c>
      <c r="Q206" s="119" t="e">
        <f>INDEX('Gareth-SESSION'!$L$313:$U$320, MATCH("*HIIT*",'Gareth-SESSION'!$B$313:$B$320,0), MATCH("*1st*",'Gareth-SESSION'!$K$7:$T$7,0))</f>
        <v>#N/A</v>
      </c>
      <c r="R206" s="119">
        <f>'Gareth-SESSION'!U313</f>
        <v>0</v>
      </c>
      <c r="S206" s="116"/>
      <c r="T206" s="116"/>
      <c r="U206" s="120">
        <f>'Gareth-SESSION'!A314</f>
        <v>0</v>
      </c>
      <c r="V206" s="120">
        <f>'Gareth-SESSION'!A315</f>
        <v>0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IF($A$206='Gareth-SESSION'!$A$313,INDEX('Gareth-SESSION'!$K$313:$T$320, MATCH("*Squat*",'Gareth-SESSION'!$B$313:$B$320,0), MATCH("*1st*",'Gareth-SESSION'!$K$7:$T$7,0)),"")</f>
        <v>#N/A</v>
      </c>
      <c r="D207" s="132" t="e">
        <f>INDEX('Gareth-SESSION'!L$313:U$320, MATCH("*Squat*",'Gareth-SESSION'!$B$313:$B$320,0), MATCH("*1st*",'Gareth-SESSION'!K$7:T$7,0))</f>
        <v>#N/A</v>
      </c>
      <c r="E207" s="131">
        <f>IF($A$206='Gareth-SESSION'!$A$313,INDEX('Gareth-SESSION'!$K$313:$T$320, MATCH("*Deadlift*",'Gareth-SESSION'!$B$313:$B$320,0), MATCH("*1st*",'Gareth-SESSION'!$K$7:$T$7,0)),"")</f>
        <v>60</v>
      </c>
      <c r="F207" s="131">
        <f>INDEX('Gareth-SESSION'!$L$313:$U$320, MATCH("*Deadlift*",'Gareth-SESSION'!$B$313:$B$320,0), MATCH("*1st*",'Gareth-SESSION'!$K$7:$T$7,0))</f>
        <v>10</v>
      </c>
      <c r="G207" s="131">
        <f>IF($A$206='Gareth-SESSION'!$A$313,INDEX('Gareth-SESSION'!$K$313:$T$320, MATCH("*Bench Press*",'Gareth-SESSION'!$B$313:$B$320,0), MATCH("*1st*",'Gareth-SESSION'!$K$7:$T$7,0)),"")</f>
        <v>60</v>
      </c>
      <c r="H207" s="131">
        <f>INDEX('Gareth-SESSION'!$L$313:$U$320, MATCH("*Bench Press*",'Gareth-SESSION'!$B$313:$B$320,0), MATCH("*1st*",'Gareth-SESSION'!$K$7:$T$7,0))</f>
        <v>12</v>
      </c>
      <c r="I207" s="132" t="e">
        <f>IF($A$206='Gareth-SESSION'!$A$313,INDEX('Gareth-SESSION'!$K$313:$T$320, MATCH("*Military*",'Gareth-SESSION'!$B$313:$B$320,0), MATCH("*1st*",'Gareth-SESSION'!$K$7:$T$7,0)),"")</f>
        <v>#N/A</v>
      </c>
      <c r="J207" s="48" t="e">
        <f>INDEX('Gareth-SESSION'!$L$313:$U$320, MATCH("*Military*",'Gareth-SESSION'!$B$313:$B$320,0), MATCH("*1st*",'Gareth-SESSION'!$K$7:$T$7,0))</f>
        <v>#N/A</v>
      </c>
      <c r="K207" s="131" t="e">
        <f>IF($A$206='Gareth-SESSION'!$A$313,INDEX('Gareth-SESSION'!$K$313:$T$320, MATCH("*Clean *",'Gareth-SESSION'!$B$313:$B$320,0), MATCH("*1st*",'Gareth-SESSION'!$K$7:$T$7,0)),"")</f>
        <v>#N/A</v>
      </c>
      <c r="L207" s="48" t="e">
        <f>INDEX('Gareth-SESSION'!$L$313:$U$320, MATCH("*Clean *",'Gareth-SESSION'!$B$313:$B$320,0), MATCH("*1st*",'Gareth-SESSION'!$K$7:$T$7,0))</f>
        <v>#N/A</v>
      </c>
      <c r="M207" s="131">
        <f>IF($A$206='Gareth-SESSION'!$A$313,INDEX('Gareth-SESSION'!$K$313:$T$320, MATCH("*Lat Pulldown*",'Gareth-SESSION'!$B$313:$B$320,0), MATCH("*1st*",'Gareth-SESSION'!$K$7:$T$7,0)),"")</f>
        <v>60</v>
      </c>
      <c r="N207" s="48">
        <f>INDEX('Gareth-SESSION'!$L$313:$U$320, MATCH("*Lat Pulldown*",'Gareth-SESSION'!$B$313:$B$320,0), MATCH("*1st*",'Gareth-SESSION'!$K$7:$T$7,0))</f>
        <v>10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IF($A$206='Gareth-SESSION'!$A$313,INDEX('Gareth-SESSION'!$K$313:$T$320, MATCH("*Squat*",'Gareth-SESSION'!$B$313:$B$320,0), MATCH("*2nd*",'Gareth-SESSION'!$K$7:$T$7,0)),"")</f>
        <v>#N/A</v>
      </c>
      <c r="D208" s="132" t="e">
        <f>INDEX('Gareth-SESSION'!L$313:U$320, MATCH("*Squat*",'Gareth-SESSION'!$B$313:$B$320,0), MATCH("*2nd*",'Gareth-SESSION'!K$7:T$7,0))</f>
        <v>#N/A</v>
      </c>
      <c r="E208" s="131">
        <f>IF($A$206='Gareth-SESSION'!$A$313,INDEX('Gareth-SESSION'!$K$313:$T$320, MATCH("*Deadlift*",'Gareth-SESSION'!$B$313:$B$320,0), MATCH("*2ND*",'Gareth-SESSION'!$K$7:$T$7,0)),"")</f>
        <v>100</v>
      </c>
      <c r="F208" s="131">
        <f>INDEX('Gareth-SESSION'!$L$313:$U$320, MATCH("*Deadlift*",'Gareth-SESSION'!$B$313:$B$320,0), MATCH("*2nd*",'Gareth-SESSION'!$K$7:$T$7,0))</f>
        <v>10</v>
      </c>
      <c r="G208" s="131">
        <f>IF($A$206='Gareth-SESSION'!$A$313,INDEX('Gareth-SESSION'!$K$313:$T$320, MATCH("*Bench Press*",'Gareth-SESSION'!$B$313:$B$320,0), MATCH("*2ND*",'Gareth-SESSION'!$K$7:$T$7,0)),"")</f>
        <v>80</v>
      </c>
      <c r="H208" s="131">
        <f>INDEX('Gareth-SESSION'!$L$313:$U$320, MATCH("*Bench Press*",'Gareth-SESSION'!$B$313:$B$320,0), MATCH("*2nd*",'Gareth-SESSION'!$K$7:$T$7,0))</f>
        <v>6</v>
      </c>
      <c r="I208" s="132" t="e">
        <f>IF($A$206='Gareth-SESSION'!$A$313,INDEX('Gareth-SESSION'!$K$313:$T$320, MATCH("*Military*",'Gareth-SESSION'!$B$313:$B$320,0), MATCH("*2ND*",'Gareth-SESSION'!$K$7:$T$7,0)),"")</f>
        <v>#N/A</v>
      </c>
      <c r="J208" s="44" t="e">
        <f>INDEX('Gareth-SESSION'!$L$313:$U$320, MATCH("*Military*",'Gareth-SESSION'!$B$313:$B$320,0), MATCH("*2nd*",'Gareth-SESSION'!$K$7:$T$7,0))</f>
        <v>#N/A</v>
      </c>
      <c r="K208" s="131" t="e">
        <f>IF($A$206='Gareth-SESSION'!$A$313,INDEX('Gareth-SESSION'!$K$313:$T$320, MATCH("*Clean *",'Gareth-SESSION'!$B$313:$B$320,0), MATCH("*2ND*",'Gareth-SESSION'!$K$7:$T$7,0)),"")</f>
        <v>#N/A</v>
      </c>
      <c r="L208" s="44" t="e">
        <f>INDEX('Gareth-SESSION'!$L$313:$U$320, MATCH("*Clean *",'Gareth-SESSION'!$B$313:$B$320,0), MATCH("*2nd*",'Gareth-SESSION'!$K$7:$T$7,0))</f>
        <v>#N/A</v>
      </c>
      <c r="M208" s="131">
        <f>IF($A$206='Gareth-SESSION'!$A$313,INDEX('Gareth-SESSION'!$K$313:$T$320, MATCH("*Lat Pulldown*",'Gareth-SESSION'!$B$313:$B$320,0), MATCH("*2ND*",'Gareth-SESSION'!$K$7:$T$7,0)),"")</f>
        <v>65</v>
      </c>
      <c r="N208" s="44">
        <f>INDEX('Gareth-SESSION'!$L$313:$U$320, MATCH("*Lat Pulldown*",'Gareth-SESSION'!$B$313:$B$320,0), MATCH("*2nd*",'Gareth-SESSION'!$K$7:$T$7,0))</f>
        <v>10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IF($A$206='Gareth-SESSION'!$A$313,INDEX('Gareth-SESSION'!$K$313:$T$320, MATCH("*Squat*",'Gareth-SESSION'!$B$313:$B$320,0), MATCH("*3rd*",'Gareth-SESSION'!$K$7:$T$7,0)),"")</f>
        <v>#N/A</v>
      </c>
      <c r="D209" s="132" t="e">
        <f>INDEX('Gareth-SESSION'!L$313:U$320, MATCH("*Squat*",'Gareth-SESSION'!$B$313:$B$320,0), MATCH("*3rd*",'Gareth-SESSION'!K$7:T$7,0))</f>
        <v>#N/A</v>
      </c>
      <c r="E209" s="131">
        <f>IF($A$206='Gareth-SESSION'!$A$313,INDEX('Gareth-SESSION'!$K$313:$T$320, MATCH("*Deadlift*",'Gareth-SESSION'!$B$313:$B$320,0), MATCH("*3rd*",'Gareth-SESSION'!$K$7:$T$7,0)),"")</f>
        <v>120</v>
      </c>
      <c r="F209" s="131">
        <f>INDEX('Gareth-SESSION'!$L$313:$U$320, MATCH("*Deadlift*",'Gareth-SESSION'!$B$313:$B$320,0), MATCH("*3rd*",'Gareth-SESSION'!$K$7:$T$7,0))</f>
        <v>5</v>
      </c>
      <c r="G209" s="131">
        <f>IF($A$206='Gareth-SESSION'!$A$313,INDEX('Gareth-SESSION'!$K$313:$T$320, MATCH("*Bench Press*",'Gareth-SESSION'!$B$313:$B$320,0), MATCH("*3rd*",'Gareth-SESSION'!$K$7:$T$7,0)),"")</f>
        <v>90</v>
      </c>
      <c r="H209" s="131">
        <f>INDEX('Gareth-SESSION'!$L$313:$U$320, MATCH("*Bench Press*",'Gareth-SESSION'!$B$313:$B$320,0), MATCH("*3rd*",'Gareth-SESSION'!$K$7:$T$7,0))</f>
        <v>5</v>
      </c>
      <c r="I209" s="132" t="e">
        <f>IF($A$206='Gareth-SESSION'!$A$313,INDEX('Gareth-SESSION'!$K$313:$T$320, MATCH("*Military*",'Gareth-SESSION'!$B$313:$B$320,0), MATCH("*3rd*",'Gareth-SESSION'!$K$7:$T$7,0)),"")</f>
        <v>#N/A</v>
      </c>
      <c r="J209" s="44" t="e">
        <f>INDEX('Gareth-SESSION'!$L$313:$U$320, MATCH("*Military*",'Gareth-SESSION'!$B$313:$B$320,0), MATCH("*3rd*",'Gareth-SESSION'!$K$7:$T$7,0))</f>
        <v>#N/A</v>
      </c>
      <c r="K209" s="131" t="e">
        <f>IF($A$206='Gareth-SESSION'!$A$313,INDEX('Gareth-SESSION'!$K$313:$T$320, MATCH("*Clean *",'Gareth-SESSION'!$B$313:$B$320,0), MATCH("*3rd*",'Gareth-SESSION'!$K$7:$T$7,0)),"")</f>
        <v>#N/A</v>
      </c>
      <c r="L209" s="44" t="e">
        <f>INDEX('Gareth-SESSION'!$L$313:$U$320, MATCH("*Clean *",'Gareth-SESSION'!$B$313:$B$320,0), MATCH("*3rd*",'Gareth-SESSION'!$K$7:$T$7,0))</f>
        <v>#N/A</v>
      </c>
      <c r="M209" s="131">
        <f>IF($A$206='Gareth-SESSION'!$A$313,INDEX('Gareth-SESSION'!$K$313:$T$320, MATCH("*Lat Pulldown*",'Gareth-SESSION'!$B$313:$B$320,0), MATCH("*3rd*",'Gareth-SESSION'!$K$7:$T$7,0)),"")</f>
        <v>70</v>
      </c>
      <c r="N209" s="44">
        <f>INDEX('Gareth-SESSION'!$L$313:$U$320, MATCH("*Lat Pulldown*",'Gareth-SESSION'!$B$313:$B$320,0), MATCH("*3rd*",'Gareth-SESSION'!$K$7:$T$7,0))</f>
        <v>8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IF($A$206='Gareth-SESSION'!$A$313,INDEX('Gareth-SESSION'!$K$313:$T$320, MATCH("*Squat*",'Gareth-SESSION'!$B$313:$B$320,0), MATCH("*4th*",'Gareth-SESSION'!$K$7:$T$7,0)),"")</f>
        <v>#N/A</v>
      </c>
      <c r="D210" s="132" t="e">
        <f>INDEX('Gareth-SESSION'!L$313:U$320, MATCH("*Squat*",'Gareth-SESSION'!$B$313:$B$320,0), MATCH("*4th*",'Gareth-SESSION'!K$7:T$7,0))</f>
        <v>#N/A</v>
      </c>
      <c r="E210" s="131">
        <f>IF($A$206='Gareth-SESSION'!$A$313,INDEX('Gareth-SESSION'!$K$313:$T$320, MATCH("*Deadlift*",'Gareth-SESSION'!$B$313:$B$320,0), MATCH("*4th*",'Gareth-SESSION'!$K$7:$T$7,0)),"")</f>
        <v>140</v>
      </c>
      <c r="F210" s="131">
        <f>INDEX('Gareth-SESSION'!$L$313:$U$320, MATCH("*Deadlift*",'Gareth-SESSION'!$B$313:$B$320,0), MATCH("*4th*",'Gareth-SESSION'!$K$7:$T$7,0))</f>
        <v>5</v>
      </c>
      <c r="G210" s="131">
        <f>IF($A$206='Gareth-SESSION'!$A$313,INDEX('Gareth-SESSION'!$K$313:$T$320, MATCH("*Bench Press*",'Gareth-SESSION'!$B$313:$B$320,0), MATCH("*4th*",'Gareth-SESSION'!$K$7:$T$7,0)),"")</f>
        <v>0</v>
      </c>
      <c r="H210" s="131">
        <f>INDEX('Gareth-SESSION'!$L$313:$U$320, MATCH("*Bench Press*",'Gareth-SESSION'!$B$313:$B$320,0), MATCH("*4th*",'Gareth-SESSION'!$K$7:$T$7,0))</f>
        <v>0</v>
      </c>
      <c r="I210" s="132" t="e">
        <f>IF($A$206='Gareth-SESSION'!$A$313,INDEX('Gareth-SESSION'!$K$313:$T$320, MATCH("*Military*",'Gareth-SESSION'!$B$313:$B$320,0), MATCH("*4th*",'Gareth-SESSION'!$K$7:$T$7,0)),"")</f>
        <v>#N/A</v>
      </c>
      <c r="J210" s="44" t="e">
        <f>INDEX('Gareth-SESSION'!$L$313:$U$320, MATCH("*Military*",'Gareth-SESSION'!$B$313:$B$320,0), MATCH("*4th*",'Gareth-SESSION'!$K$7:$T$7,0))</f>
        <v>#N/A</v>
      </c>
      <c r="K210" s="131" t="e">
        <f>IF($A$206='Gareth-SESSION'!$A$313,INDEX('Gareth-SESSION'!$K$313:$T$320, MATCH("*Clean *",'Gareth-SESSION'!$B$313:$B$320,0), MATCH("*4th*",'Gareth-SESSION'!$K$7:$T$7,0)),"")</f>
        <v>#N/A</v>
      </c>
      <c r="L210" s="44" t="e">
        <f>INDEX('Gareth-SESSION'!$L$313:$U$320, MATCH("*Clean *",'Gareth-SESSION'!$B$313:$B$320,0), MATCH("*4th*",'Gareth-SESSION'!$K$7:$T$7,0))</f>
        <v>#N/A</v>
      </c>
      <c r="M210" s="131">
        <f>IF($A$206='Gareth-SESSION'!$A$313,INDEX('Gareth-SESSION'!$K$313:$T$320, MATCH("*Lat Pulldown*",'Gareth-SESSION'!$B$313:$B$320,0), MATCH("*4th*",'Gareth-SESSION'!$K$7:$T$7,0)),"")</f>
        <v>75</v>
      </c>
      <c r="N210" s="44">
        <f>INDEX('Gareth-SESSION'!$L$313:$U$320, MATCH("*Lat Pulldown*",'Gareth-SESSION'!$B$313:$B$320,0), MATCH("*4th*",'Gareth-SESSION'!$K$7:$T$7,0))</f>
        <v>10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IF($A$206='Gareth-SESSION'!$A$313,INDEX('Gareth-SESSION'!$K$313:$T$320, MATCH("*Squat*",'Gareth-SESSION'!$B$313:$B$320,0), MATCH("*5th*",'Gareth-SESSION'!$K$7:$T$7,0)),"")</f>
        <v>#N/A</v>
      </c>
      <c r="D211" s="132" t="e">
        <f>INDEX('Gareth-SESSION'!L$313:U$320, MATCH("*Squat*",'Gareth-SESSION'!$B$313:$B$320,0), MATCH("*5th*",'Gareth-SESSION'!K$7:T$7,0))</f>
        <v>#N/A</v>
      </c>
      <c r="E211" s="131">
        <f>IF($A$206='Gareth-SESSION'!$A$313,INDEX('Gareth-SESSION'!$K$313:$T$320, MATCH("*Deadlift*",'Gareth-SESSION'!$B$313:$B$320,0), MATCH("*5th*",'Gareth-SESSION'!$K$7:$T$7,0)),"")</f>
        <v>0</v>
      </c>
      <c r="F211" s="131">
        <f>INDEX('Gareth-SESSION'!$L$313:$U$320, MATCH("*Deadlift*",'Gareth-SESSION'!$B$313:$B$320,0), MATCH("*5th*",'Gareth-SESSION'!$K$7:$T$7,0))</f>
        <v>0</v>
      </c>
      <c r="G211" s="131">
        <f>IF($A$206='Gareth-SESSION'!$A$313,INDEX('Gareth-SESSION'!$K$313:$T$320, MATCH("*Bench Press*",'Gareth-SESSION'!$B$313:$B$320,0), MATCH("*5th*",'Gareth-SESSION'!$K$7:$T$7,0)),"")</f>
        <v>0</v>
      </c>
      <c r="H211" s="131">
        <f>INDEX('Gareth-SESSION'!$L$313:$U$320, MATCH("*Bench Press*",'Gareth-SESSION'!$B$313:$B$320,0), MATCH("*5th*",'Gareth-SESSION'!$K$7:$T$7,0))</f>
        <v>0</v>
      </c>
      <c r="I211" s="132" t="e">
        <f>IF($A$206='Gareth-SESSION'!$A$313,INDEX('Gareth-SESSION'!$K$313:$T$320, MATCH("*Military*",'Gareth-SESSION'!$B$313:$B$320,0), MATCH("*5th*",'Gareth-SESSION'!$K$7:$T$7,0)),"")</f>
        <v>#N/A</v>
      </c>
      <c r="J211" s="44" t="e">
        <f>INDEX('Gareth-SESSION'!$L$313:$U$320, MATCH("*Military*",'Gareth-SESSION'!$B$313:$B$320,0), MATCH("*5th*",'Gareth-SESSION'!$K$7:$T$7,0))</f>
        <v>#N/A</v>
      </c>
      <c r="K211" s="131" t="e">
        <f>IF($A$206='Gareth-SESSION'!$A$313,INDEX('Gareth-SESSION'!$K$313:$T$320, MATCH("*Clean *",'Gareth-SESSION'!$B$313:$B$320,0), MATCH("*5th*",'Gareth-SESSION'!$K$7:$T$7,0)),"")</f>
        <v>#N/A</v>
      </c>
      <c r="L211" s="44" t="e">
        <f>INDEX('Gareth-SESSION'!$L$313:$U$320, MATCH("*Clean *",'Gareth-SESSION'!$B$313:$B$320,0), MATCH("*5th*",'Gareth-SESSION'!$K$7:$T$7,0))</f>
        <v>#N/A</v>
      </c>
      <c r="M211" s="131">
        <f>IF($A$206='Gareth-SESSION'!$A$313,INDEX('Gareth-SESSION'!$K$313:$T$320, MATCH("*Lat Pulldown*",'Gareth-SESSION'!$B$313:$B$320,0), MATCH("*5th*",'Gareth-SESSION'!$K$7:$T$7,0)),"")</f>
        <v>0</v>
      </c>
      <c r="N211" s="44">
        <f>INDEX('Gareth-SESSION'!$L$313:$U$320, MATCH("*Lat Pulldown*",'Gareth-SESSION'!$B$313:$B$320,0), MATCH("*5th*",'Gareth-SESSION'!$K$7:$T$7,0))</f>
        <v>0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'Gareth-SESSION'!A322</f>
        <v>42284</v>
      </c>
      <c r="B212" s="116" t="s">
        <v>84</v>
      </c>
      <c r="C212" s="117" t="e">
        <f>MAX(C213:C217)</f>
        <v>#N/A</v>
      </c>
      <c r="D212" s="116" t="e">
        <f t="array" ref="D212">MAX(IF(C213:C217=C212,D213:D217))</f>
        <v>#N/A</v>
      </c>
      <c r="E212" s="116" t="e">
        <f>MAX(E213:E217)</f>
        <v>#N/A</v>
      </c>
      <c r="F212" s="116" t="e">
        <f t="array" ref="F212">MAX(IF(E213:E217=E212,F213:F217))</f>
        <v>#N/A</v>
      </c>
      <c r="G212" s="116">
        <f>MAX(G213:G217)</f>
        <v>100</v>
      </c>
      <c r="H212" s="116">
        <f t="array" ref="H212">MAX(IF(G213:G217=G212,H213:H217))</f>
        <v>4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IF($A$212='Gareth-SESSION'!$A$322,INDEX('Gareth-SESSION'!$K$322:$T$329, MATCH("*1k Row*",'Gareth-SESSION'!$B$322:$B$329,0), MATCH("*1st*",'Gareth-SESSION'!$K$7:$T$7,0)),"")</f>
        <v>#N/A</v>
      </c>
      <c r="P212" s="152" t="e">
        <f>IF($A$212='Gareth-SESSION'!$A$322,INDEX('Gareth-SESSION'!$K$322:$T$329, MATCH("*HIIT*",'Gareth-SESSION'!$B$322:$B$329,0), MATCH("*1st*",'Gareth-SESSION'!$K$7:$T$7,0)),"")</f>
        <v>#N/A</v>
      </c>
      <c r="Q212" s="119" t="e">
        <f>INDEX('Gareth-SESSION'!$L$322:$U$329, MATCH("*HIIT*",'Gareth-SESSION'!$B$322:$B$329,0), MATCH("*1st*",'Gareth-SESSION'!$K$7:$T$7,0))</f>
        <v>#N/A</v>
      </c>
      <c r="R212" s="119">
        <f>'Gareth-SESSION'!U322</f>
        <v>0</v>
      </c>
      <c r="S212" s="116"/>
      <c r="T212" s="116"/>
      <c r="U212" s="120">
        <f>'Gareth-SESSION'!A323</f>
        <v>0</v>
      </c>
      <c r="V212" s="120">
        <f>'Gareth-SESSION'!A324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 t="e">
        <f>IF($A$212='Gareth-SESSION'!$A$322,INDEX('Gareth-SESSION'!$K$322:$T$329, MATCH("*Squat*",'Gareth-SESSION'!$B$322:$B$329,0), MATCH("*1st*",'Gareth-SESSION'!$K$7:$T$7,0)),"")</f>
        <v>#N/A</v>
      </c>
      <c r="D213" s="132" t="e">
        <f>INDEX('Gareth-SESSION'!L$322:U$329, MATCH("*Squat*",'Gareth-SESSION'!$B$322:$B$329,0), MATCH("*1st*",'Gareth-SESSION'!K$7:T$7,0))</f>
        <v>#N/A</v>
      </c>
      <c r="E213" s="131" t="e">
        <f>IF($A$212='Gareth-SESSION'!$A$322,INDEX('Gareth-SESSION'!$K$322:$T$329, MATCH("*Deadlift*",'Gareth-SESSION'!$B$322:$B$329,0), MATCH("*1st*",'Gareth-SESSION'!$K$7:$T$7,0)),"")</f>
        <v>#N/A</v>
      </c>
      <c r="F213" s="131" t="e">
        <f>INDEX('Gareth-SESSION'!$L$322:$U$329, MATCH("*Deadlift*",'Gareth-SESSION'!$B$322:$B$329,0), MATCH("*1st*",'Gareth-SESSION'!$K$7:$T$7,0))</f>
        <v>#N/A</v>
      </c>
      <c r="G213" s="131">
        <f>IF($A$212='Gareth-SESSION'!$A$322,INDEX('Gareth-SESSION'!$K$322:$T$329, MATCH("*Bench Press*",'Gareth-SESSION'!$B$322:$B$329,0), MATCH("*1st*",'Gareth-SESSION'!$K$7:$T$7,0)),"")</f>
        <v>60</v>
      </c>
      <c r="H213" s="131">
        <f>INDEX('Gareth-SESSION'!$L$322:$U$329, MATCH("*Bench Press*",'Gareth-SESSION'!$B$322:$B$329,0), MATCH("*1st*",'Gareth-SESSION'!$K$7:$T$7,0))</f>
        <v>10</v>
      </c>
      <c r="I213" s="132" t="e">
        <f>IF($A$212='Gareth-SESSION'!$A$322,INDEX('Gareth-SESSION'!$K$322:$T$329, MATCH("*Military*",'Gareth-SESSION'!$B$322:$B$329,0), MATCH("*1st*",'Gareth-SESSION'!$K$7:$T$7,0)),"")</f>
        <v>#N/A</v>
      </c>
      <c r="J213" s="48" t="e">
        <f>INDEX('Gareth-SESSION'!$L$322:$U$329, MATCH("*Military*",'Gareth-SESSION'!$B$322:$B$329,0), MATCH("*1st*",'Gareth-SESSION'!$K$7:$T$7,0))</f>
        <v>#N/A</v>
      </c>
      <c r="K213" s="131" t="e">
        <f>IF($A$212='Gareth-SESSION'!$A$322,INDEX('Gareth-SESSION'!$K$322:$T$329, MATCH("*Clean *",'Gareth-SESSION'!$B$322:$B$329,0), MATCH("*1st*",'Gareth-SESSION'!$K$7:$T$7,0)),"")</f>
        <v>#N/A</v>
      </c>
      <c r="L213" s="48" t="e">
        <f>INDEX('Gareth-SESSION'!$L$322:$U$329, MATCH("*Clean *",'Gareth-SESSION'!$B$322:$B$329,0), MATCH("*1st*",'Gareth-SESSION'!$K$7:$T$7,0))</f>
        <v>#N/A</v>
      </c>
      <c r="M213" s="131" t="e">
        <f>IF($A$212='Gareth-SESSION'!$A$322,INDEX('Gareth-SESSION'!$K$322:$T$329, MATCH("*Lat Pulldown*",'Gareth-SESSION'!$B$322:$B$329,0), MATCH("*1st*",'Gareth-SESSION'!$K$7:$T$7,0)),"")</f>
        <v>#N/A</v>
      </c>
      <c r="N213" s="48" t="e">
        <f>INDEX('Gareth-SESSION'!$L$322:$U$329, MATCH("*Lat Pulldown*",'Gareth-SESSION'!$B$322:$B$329,0), MATCH("*1st*",'Gareth-SESSION'!$K$7:$T$7,0))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 t="e">
        <f>IF($A$212='Gareth-SESSION'!$A$322,INDEX('Gareth-SESSION'!$K$322:$T$329, MATCH("*Squat*",'Gareth-SESSION'!$B$322:$B$329,0), MATCH("*2nd*",'Gareth-SESSION'!$K$7:$T$7,0)),"")</f>
        <v>#N/A</v>
      </c>
      <c r="D214" s="132" t="e">
        <f>INDEX('Gareth-SESSION'!L$322:U$329, MATCH("*Squat*",'Gareth-SESSION'!$B$322:$B$329,0), MATCH("*2nd*",'Gareth-SESSION'!K$7:T$7,0))</f>
        <v>#N/A</v>
      </c>
      <c r="E214" s="131" t="e">
        <f>IF($A$212='Gareth-SESSION'!$A$322,INDEX('Gareth-SESSION'!$K$322:$T$329, MATCH("*Deadlift*",'Gareth-SESSION'!$B$322:$B$329,0), MATCH("*2ND*",'Gareth-SESSION'!$K$7:$T$7,0)),"")</f>
        <v>#N/A</v>
      </c>
      <c r="F214" s="131" t="e">
        <f>INDEX('Gareth-SESSION'!$L$322:$U$329, MATCH("*Deadlift*",'Gareth-SESSION'!$B$322:$B$329,0), MATCH("*2nd*",'Gareth-SESSION'!$K$7:$T$7,0))</f>
        <v>#N/A</v>
      </c>
      <c r="G214" s="131">
        <f>IF($A$212='Gareth-SESSION'!$A$322,INDEX('Gareth-SESSION'!$K$322:$T$329, MATCH("*Bench Press*",'Gareth-SESSION'!$B$322:$B$329,0), MATCH("*2ND*",'Gareth-SESSION'!$K$7:$T$7,0)),"")</f>
        <v>80</v>
      </c>
      <c r="H214" s="131">
        <f>INDEX('Gareth-SESSION'!$L$322:$U$329, MATCH("*Bench Press*",'Gareth-SESSION'!$B$322:$B$329,0), MATCH("*2nd*",'Gareth-SESSION'!$K$7:$T$7,0))</f>
        <v>10</v>
      </c>
      <c r="I214" s="132" t="e">
        <f>IF($A$212='Gareth-SESSION'!$A$322,INDEX('Gareth-SESSION'!$K$322:$T$329, MATCH("*Military*",'Gareth-SESSION'!$B$322:$B$329,0), MATCH("*2ND*",'Gareth-SESSION'!$K$7:$T$7,0)),"")</f>
        <v>#N/A</v>
      </c>
      <c r="J214" s="44" t="e">
        <f>INDEX('Gareth-SESSION'!$L$322:$U$329, MATCH("*Military*",'Gareth-SESSION'!$B$322:$B$329,0), MATCH("*2nd*",'Gareth-SESSION'!$K$7:$T$7,0))</f>
        <v>#N/A</v>
      </c>
      <c r="K214" s="131" t="e">
        <f>IF($A$212='Gareth-SESSION'!$A$322,INDEX('Gareth-SESSION'!$K$322:$T$329, MATCH("*Clean *",'Gareth-SESSION'!$B$322:$B$329,0), MATCH("*2ND*",'Gareth-SESSION'!$K$7:$T$7,0)),"")</f>
        <v>#N/A</v>
      </c>
      <c r="L214" s="44" t="e">
        <f>INDEX('Gareth-SESSION'!$L$322:$U$329, MATCH("*Clean *",'Gareth-SESSION'!$B$322:$B$329,0), MATCH("*2nd*",'Gareth-SESSION'!$K$7:$T$7,0))</f>
        <v>#N/A</v>
      </c>
      <c r="M214" s="131" t="e">
        <f>IF($A$212='Gareth-SESSION'!$A$322,INDEX('Gareth-SESSION'!$K$322:$T$329, MATCH("*Lat Pulldown*",'Gareth-SESSION'!$B$322:$B$329,0), MATCH("*2ND*",'Gareth-SESSION'!$K$7:$T$7,0)),"")</f>
        <v>#N/A</v>
      </c>
      <c r="N214" s="44" t="e">
        <f>INDEX('Gareth-SESSION'!$L$322:$U$329, MATCH("*Lat Pulldown*",'Gareth-SESSION'!$B$322:$B$329,0), MATCH("*2nd*",'Gareth-SESSION'!$K$7:$T$7,0))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 t="e">
        <f>IF($A$212='Gareth-SESSION'!$A$322,INDEX('Gareth-SESSION'!$K$322:$T$329, MATCH("*Squat*",'Gareth-SESSION'!$B$322:$B$329,0), MATCH("*3rd*",'Gareth-SESSION'!$K$7:$T$7,0)),"")</f>
        <v>#N/A</v>
      </c>
      <c r="D215" s="132" t="e">
        <f>INDEX('Gareth-SESSION'!L$322:U$329, MATCH("*Squat*",'Gareth-SESSION'!$B$322:$B$329,0), MATCH("*3rd*",'Gareth-SESSION'!K$7:T$7,0))</f>
        <v>#N/A</v>
      </c>
      <c r="E215" s="131" t="e">
        <f>IF($A$212='Gareth-SESSION'!$A$322,INDEX('Gareth-SESSION'!$K$322:$T$329, MATCH("*Deadlift*",'Gareth-SESSION'!$B$322:$B$329,0), MATCH("*3rd*",'Gareth-SESSION'!$K$7:$T$7,0)),"")</f>
        <v>#N/A</v>
      </c>
      <c r="F215" s="131" t="e">
        <f>INDEX('Gareth-SESSION'!$L$322:$U$329, MATCH("*Deadlift*",'Gareth-SESSION'!$B$322:$B$329,0), MATCH("*3rd*",'Gareth-SESSION'!$K$7:$T$7,0))</f>
        <v>#N/A</v>
      </c>
      <c r="G215" s="131">
        <f>IF($A$212='Gareth-SESSION'!$A$322,INDEX('Gareth-SESSION'!$K$322:$T$329, MATCH("*Bench Press*",'Gareth-SESSION'!$B$322:$B$329,0), MATCH("*3rd*",'Gareth-SESSION'!$K$7:$T$7,0)),"")</f>
        <v>80</v>
      </c>
      <c r="H215" s="131">
        <f>INDEX('Gareth-SESSION'!$L$322:$U$329, MATCH("*Bench Press*",'Gareth-SESSION'!$B$322:$B$329,0), MATCH("*3rd*",'Gareth-SESSION'!$K$7:$T$7,0))</f>
        <v>7</v>
      </c>
      <c r="I215" s="132" t="e">
        <f>IF($A$212='Gareth-SESSION'!$A$322,INDEX('Gareth-SESSION'!$K$322:$T$329, MATCH("*Military*",'Gareth-SESSION'!$B$322:$B$329,0), MATCH("*3rd*",'Gareth-SESSION'!$K$7:$T$7,0)),"")</f>
        <v>#N/A</v>
      </c>
      <c r="J215" s="44" t="e">
        <f>INDEX('Gareth-SESSION'!$L$322:$U$329, MATCH("*Military*",'Gareth-SESSION'!$B$322:$B$329,0), MATCH("*3rd*",'Gareth-SESSION'!$K$7:$T$7,0))</f>
        <v>#N/A</v>
      </c>
      <c r="K215" s="131" t="e">
        <f>IF($A$212='Gareth-SESSION'!$A$322,INDEX('Gareth-SESSION'!$K$322:$T$329, MATCH("*Clean *",'Gareth-SESSION'!$B$322:$B$329,0), MATCH("*3rd*",'Gareth-SESSION'!$K$7:$T$7,0)),"")</f>
        <v>#N/A</v>
      </c>
      <c r="L215" s="44" t="e">
        <f>INDEX('Gareth-SESSION'!$L$322:$U$329, MATCH("*Clean *",'Gareth-SESSION'!$B$322:$B$329,0), MATCH("*3rd*",'Gareth-SESSION'!$K$7:$T$7,0))</f>
        <v>#N/A</v>
      </c>
      <c r="M215" s="131" t="e">
        <f>IF($A$212='Gareth-SESSION'!$A$322,INDEX('Gareth-SESSION'!$K$322:$T$329, MATCH("*Lat Pulldown*",'Gareth-SESSION'!$B$322:$B$329,0), MATCH("*3rd*",'Gareth-SESSION'!$K$7:$T$7,0)),"")</f>
        <v>#N/A</v>
      </c>
      <c r="N215" s="44" t="e">
        <f>INDEX('Gareth-SESSION'!$L$322:$U$329, MATCH("*Lat Pulldown*",'Gareth-SESSION'!$B$322:$B$329,0), MATCH("*3rd*",'Gareth-SESSION'!$K$7:$T$7,0))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 t="e">
        <f>IF($A$212='Gareth-SESSION'!$A$322,INDEX('Gareth-SESSION'!$K$322:$T$329, MATCH("*Squat*",'Gareth-SESSION'!$B$322:$B$329,0), MATCH("*4th*",'Gareth-SESSION'!$K$7:$T$7,0)),"")</f>
        <v>#N/A</v>
      </c>
      <c r="D216" s="132" t="e">
        <f>INDEX('Gareth-SESSION'!L$322:U$329, MATCH("*Squat*",'Gareth-SESSION'!$B$322:$B$329,0), MATCH("*4th*",'Gareth-SESSION'!K$7:T$7,0))</f>
        <v>#N/A</v>
      </c>
      <c r="E216" s="131" t="e">
        <f>IF($A$212='Gareth-SESSION'!$A$322,INDEX('Gareth-SESSION'!$K$322:$T$329, MATCH("*Deadlift*",'Gareth-SESSION'!$B$322:$B$329,0), MATCH("*4th*",'Gareth-SESSION'!$K$7:$T$7,0)),"")</f>
        <v>#N/A</v>
      </c>
      <c r="F216" s="131" t="e">
        <f>INDEX('Gareth-SESSION'!$L$322:$U$329, MATCH("*Deadlift*",'Gareth-SESSION'!$B$322:$B$329,0), MATCH("*4th*",'Gareth-SESSION'!$K$7:$T$7,0))</f>
        <v>#N/A</v>
      </c>
      <c r="G216" s="131">
        <f>IF($A$212='Gareth-SESSION'!$A$322,INDEX('Gareth-SESSION'!$K$322:$T$329, MATCH("*Bench Press*",'Gareth-SESSION'!$B$322:$B$329,0), MATCH("*4th*",'Gareth-SESSION'!$K$7:$T$7,0)),"")</f>
        <v>100</v>
      </c>
      <c r="H216" s="131">
        <f>INDEX('Gareth-SESSION'!$L$322:$U$329, MATCH("*Bench Press*",'Gareth-SESSION'!$B$322:$B$329,0), MATCH("*4th*",'Gareth-SESSION'!$K$7:$T$7,0))</f>
        <v>4</v>
      </c>
      <c r="I216" s="132" t="e">
        <f>IF($A$212='Gareth-SESSION'!$A$322,INDEX('Gareth-SESSION'!$K$322:$T$329, MATCH("*Military*",'Gareth-SESSION'!$B$322:$B$329,0), MATCH("*4th*",'Gareth-SESSION'!$K$7:$T$7,0)),"")</f>
        <v>#N/A</v>
      </c>
      <c r="J216" s="44" t="e">
        <f>INDEX('Gareth-SESSION'!$L$322:$U$329, MATCH("*Military*",'Gareth-SESSION'!$B$322:$B$329,0), MATCH("*4th*",'Gareth-SESSION'!$K$7:$T$7,0))</f>
        <v>#N/A</v>
      </c>
      <c r="K216" s="131" t="e">
        <f>IF($A$212='Gareth-SESSION'!$A$322,INDEX('Gareth-SESSION'!$K$322:$T$329, MATCH("*Clean *",'Gareth-SESSION'!$B$322:$B$329,0), MATCH("*4th*",'Gareth-SESSION'!$K$7:$T$7,0)),"")</f>
        <v>#N/A</v>
      </c>
      <c r="L216" s="44" t="e">
        <f>INDEX('Gareth-SESSION'!$L$322:$U$329, MATCH("*Clean *",'Gareth-SESSION'!$B$322:$B$329,0), MATCH("*4th*",'Gareth-SESSION'!$K$7:$T$7,0))</f>
        <v>#N/A</v>
      </c>
      <c r="M216" s="131" t="e">
        <f>IF($A$212='Gareth-SESSION'!$A$322,INDEX('Gareth-SESSION'!$K$322:$T$329, MATCH("*Lat Pulldown*",'Gareth-SESSION'!$B$322:$B$329,0), MATCH("*4th*",'Gareth-SESSION'!$K$7:$T$7,0)),"")</f>
        <v>#N/A</v>
      </c>
      <c r="N216" s="44" t="e">
        <f>INDEX('Gareth-SESSION'!$L$322:$U$329, MATCH("*Lat Pulldown*",'Gareth-SESSION'!$B$322:$B$329,0), MATCH("*4th*",'Gareth-SESSION'!$K$7:$T$7,0))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 t="e">
        <f>IF($A$212='Gareth-SESSION'!$A$322,INDEX('Gareth-SESSION'!$K$322:$T$329, MATCH("*Squat*",'Gareth-SESSION'!$B$322:$B$329,0), MATCH("*5th*",'Gareth-SESSION'!$K$7:$T$7,0)),"")</f>
        <v>#N/A</v>
      </c>
      <c r="D217" s="132" t="e">
        <f>INDEX('Gareth-SESSION'!L$322:U$329, MATCH("*Squat*",'Gareth-SESSION'!$B$322:$B$329,0), MATCH("*5th*",'Gareth-SESSION'!K$7:T$7,0))</f>
        <v>#N/A</v>
      </c>
      <c r="E217" s="131" t="e">
        <f>IF($A$212='Gareth-SESSION'!$A$322,INDEX('Gareth-SESSION'!$K$322:$T$329, MATCH("*Deadlift*",'Gareth-SESSION'!$B$322:$B$329,0), MATCH("*5th*",'Gareth-SESSION'!$K$7:$T$7,0)),"")</f>
        <v>#N/A</v>
      </c>
      <c r="F217" s="131" t="e">
        <f>INDEX('Gareth-SESSION'!$L$322:$U$329, MATCH("*Deadlift*",'Gareth-SESSION'!$B$322:$B$329,0), MATCH("*5th*",'Gareth-SESSION'!$K$7:$T$7,0))</f>
        <v>#N/A</v>
      </c>
      <c r="G217" s="131">
        <f>IF($A$212='Gareth-SESSION'!$A$322,INDEX('Gareth-SESSION'!$K$322:$T$329, MATCH("*Bench Press*",'Gareth-SESSION'!$B$322:$B$329,0), MATCH("*5th*",'Gareth-SESSION'!$K$7:$T$7,0)),"")</f>
        <v>60</v>
      </c>
      <c r="H217" s="131">
        <f>INDEX('Gareth-SESSION'!$L$322:$U$329, MATCH("*Bench Press*",'Gareth-SESSION'!$B$322:$B$329,0), MATCH("*5th*",'Gareth-SESSION'!$K$7:$T$7,0))</f>
        <v>6</v>
      </c>
      <c r="I217" s="132" t="e">
        <f>IF($A$212='Gareth-SESSION'!$A$322,INDEX('Gareth-SESSION'!$K$322:$T$329, MATCH("*Military*",'Gareth-SESSION'!$B$322:$B$329,0), MATCH("*5th*",'Gareth-SESSION'!$K$7:$T$7,0)),"")</f>
        <v>#N/A</v>
      </c>
      <c r="J217" s="44" t="e">
        <f>INDEX('Gareth-SESSION'!$L$322:$U$329, MATCH("*Military*",'Gareth-SESSION'!$B$322:$B$329,0), MATCH("*5th*",'Gareth-SESSION'!$K$7:$T$7,0))</f>
        <v>#N/A</v>
      </c>
      <c r="K217" s="131" t="e">
        <f>IF($A$212='Gareth-SESSION'!$A$322,INDEX('Gareth-SESSION'!$K$322:$T$329, MATCH("*Clean *",'Gareth-SESSION'!$B$322:$B$329,0), MATCH("*5th*",'Gareth-SESSION'!$K$7:$T$7,0)),"")</f>
        <v>#N/A</v>
      </c>
      <c r="L217" s="44" t="e">
        <f>INDEX('Gareth-SESSION'!$L$322:$U$329, MATCH("*Clean *",'Gareth-SESSION'!$B$322:$B$329,0), MATCH("*5th*",'Gareth-SESSION'!$K$7:$T$7,0))</f>
        <v>#N/A</v>
      </c>
      <c r="M217" s="131" t="e">
        <f>IF($A$212='Gareth-SESSION'!$A$322,INDEX('Gareth-SESSION'!$K$322:$T$329, MATCH("*Lat Pulldown*",'Gareth-SESSION'!$B$322:$B$329,0), MATCH("*5th*",'Gareth-SESSION'!$K$7:$T$7,0)),"")</f>
        <v>#N/A</v>
      </c>
      <c r="N217" s="44" t="e">
        <f>INDEX('Gareth-SESSION'!$L$322:$U$329, MATCH("*Lat Pulldown*",'Gareth-SESSION'!$B$322:$B$329,0), MATCH("*5th*",'Gareth-SESSION'!$K$7:$T$7,0))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'Gareth-SESSION'!A331</f>
        <v>42291</v>
      </c>
      <c r="B218" s="116" t="s">
        <v>84</v>
      </c>
      <c r="C218" s="117" t="e">
        <f>MAX(C219:C223)</f>
        <v>#N/A</v>
      </c>
      <c r="D218" s="116" t="e">
        <f t="array" ref="D218">MAX(IF(C219:C223=C218,D219:D223))</f>
        <v>#N/A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 t="e">
        <f>IF($A$218='Gareth-SESSION'!$A$331,INDEX('Gareth-SESSION'!$K$331:$T$338, MATCH("*1k Row*",'Gareth-SESSION'!$B$331:$B$338,0), MATCH("*1st*",'Gareth-SESSION'!$K$7:$T$7,0)),"")</f>
        <v>#N/A</v>
      </c>
      <c r="P218" s="152">
        <f>IF($A$218='Gareth-SESSION'!$A$331,INDEX('Gareth-SESSION'!$K$331:$T$338, MATCH("*HIIT*",'Gareth-SESSION'!$B$331:$B$338,0), MATCH("*1st*",'Gareth-SESSION'!$K$7:$T$7,0)),"")</f>
        <v>1.3888888888888888E-2</v>
      </c>
      <c r="Q218" s="119" t="str">
        <f>INDEX('Gareth-SESSION'!$L$212:$U$331, MATCH("*HIIT*",'Gareth-SESSION'!$B$212:$B$331,0), MATCH("*1st*",'Gareth-SESSION'!$K$7:$T$7,0))</f>
        <v>45/15</v>
      </c>
      <c r="R218" s="119">
        <f>'Gareth-SESSION'!U331</f>
        <v>0</v>
      </c>
      <c r="S218" s="116"/>
      <c r="T218" s="116"/>
      <c r="U218" s="120">
        <f>'Gareth-SESSION'!A332</f>
        <v>0</v>
      </c>
      <c r="V218" s="120">
        <f>'Gareth-SESSION'!A333</f>
        <v>0</v>
      </c>
      <c r="W218" s="116"/>
      <c r="X218" s="116"/>
      <c r="Y218" s="116"/>
      <c r="Z218" s="116"/>
      <c r="AA218" s="116"/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 t="e">
        <f>IF($A$218='Gareth-SESSION'!$A$331,INDEX('Gareth-SESSION'!$K$331:$T$338, MATCH("*Squat*",'Gareth-SESSION'!$B$331:$B$338,0), MATCH("*1st*",'Gareth-SESSION'!$K$7:$T$7,0)),"")</f>
        <v>#N/A</v>
      </c>
      <c r="D219" s="132" t="e">
        <f>INDEX('Gareth-SESSION'!L$331:U$338, MATCH("*Squat*",'Gareth-SESSION'!$B$331:$B$338,0), MATCH("*1st*",'Gareth-SESSION'!K$7:T$7,0))</f>
        <v>#N/A</v>
      </c>
      <c r="E219" s="131" t="e">
        <f>IF($A$218='Gareth-SESSION'!$A$331,INDEX('Gareth-SESSION'!$K$331:$T$338, MATCH("*Deadlift*",'Gareth-SESSION'!$B$331:$B$338,0), MATCH("*1st*",'Gareth-SESSION'!$K$7:$T$7,0)),"")</f>
        <v>#N/A</v>
      </c>
      <c r="F219" s="131" t="e">
        <f>INDEX('Gareth-SESSION'!$L$331:$U$338, MATCH("*Deadlift*",'Gareth-SESSION'!$B$331:$B$338,0), MATCH("*1st*",'Gareth-SESSION'!$K$7:$T$7,0))</f>
        <v>#N/A</v>
      </c>
      <c r="G219" s="131" t="e">
        <f>IF($A$218='Gareth-SESSION'!$A$331,INDEX('Gareth-SESSION'!$K$331:$T$338, MATCH("*Bench Press*",'Gareth-SESSION'!$B$338:$B$338,0), MATCH("*1st*",'Gareth-SESSION'!$K$7:$T$7,0)),"")</f>
        <v>#N/A</v>
      </c>
      <c r="H219" s="131">
        <f>INDEX('Gareth-SESSION'!$L$331:$U$338, MATCH("*Bench Press*",'Gareth-SESSION'!$B$331:$B$338,0), MATCH("*1st*",'Gareth-SESSION'!$K$7:$T$7,0))</f>
        <v>10</v>
      </c>
      <c r="I219" s="132" t="e">
        <f>IF($A$218='Gareth-SESSION'!$A$331,INDEX('Gareth-SESSION'!$K$331:$T$338, MATCH("*Military*",'Gareth-SESSION'!$B$338:$B$338,0), MATCH("*1st*",'Gareth-SESSION'!$K$7:$T$7,0)),"")</f>
        <v>#N/A</v>
      </c>
      <c r="J219" s="48" t="e">
        <f>INDEX('Gareth-SESSION'!$L$331:$U$338, MATCH("*Military*",'Gareth-SESSION'!$B$331:$B$338,0), MATCH("*1st*",'Gareth-SESSION'!$K$7:$T$7,0))</f>
        <v>#N/A</v>
      </c>
      <c r="K219" s="131" t="e">
        <f>IF($A$218='Gareth-SESSION'!$A$331,INDEX('Gareth-SESSION'!$K$331:$T$338, MATCH("*Clean *",'Gareth-SESSION'!$B$338:$B$338,0), MATCH("*1st*",'Gareth-SESSION'!$K$7:$T$7,0)),"")</f>
        <v>#N/A</v>
      </c>
      <c r="L219" s="48" t="e">
        <f>INDEX('Gareth-SESSION'!$L$331:$U$338, MATCH("*Clean *",'Gareth-SESSION'!$B$331:$B$338,0), MATCH("*1st*",'Gareth-SESSION'!$K$7:$T$7,0))</f>
        <v>#N/A</v>
      </c>
      <c r="M219" s="131" t="e">
        <f>IF($A$218='Gareth-SESSION'!$A$331,INDEX('Gareth-SESSION'!$K$331:$T$338, MATCH("*Lat Pulldown*",'Gareth-SESSION'!$B$338:$B$338,0), MATCH("*1st*",'Gareth-SESSION'!$K$7:$T$7,0)),"")</f>
        <v>#N/A</v>
      </c>
      <c r="N219" s="48" t="e">
        <f>INDEX('Gareth-SESSION'!$L$331:$U$338, MATCH("*Lat Pulldown*",'Gareth-SESSION'!$B$331:$B$338,0), MATCH("*1st*",'Gareth-SESSION'!$K$7:$T$7,0))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 t="e">
        <f>IF($A$218='Gareth-SESSION'!$A$331,INDEX('Gareth-SESSION'!$K$331:$T$338, MATCH("*Squat*",'Gareth-SESSION'!$B$331:$B$338,0), MATCH("*2nd*",'Gareth-SESSION'!$K$7:$T$7,0)),"")</f>
        <v>#N/A</v>
      </c>
      <c r="D220" s="132" t="e">
        <f>INDEX('Gareth-SESSION'!L$331:U$338, MATCH("*Squat*",'Gareth-SESSION'!$B$331:$B$338,0), MATCH("*2nd*",'Gareth-SESSION'!K$7:T$7,0))</f>
        <v>#N/A</v>
      </c>
      <c r="E220" s="131" t="e">
        <f>IF($A$218='Gareth-SESSION'!$A$331,INDEX('Gareth-SESSION'!$K$331:$T$338, MATCH("*Deadlift*",'Gareth-SESSION'!$B$331:$B$338,0), MATCH("*2ND*",'Gareth-SESSION'!$K$7:$T$7,0)),"")</f>
        <v>#N/A</v>
      </c>
      <c r="F220" s="131" t="e">
        <f>INDEX('Gareth-SESSION'!$L$331:$U$338, MATCH("*Deadlift*",'Gareth-SESSION'!$B$331:$B$338,0), MATCH("*2nd*",'Gareth-SESSION'!$K$7:$T$7,0))</f>
        <v>#N/A</v>
      </c>
      <c r="G220" s="131" t="e">
        <f>IF($A$218='Gareth-SESSION'!$A$331,INDEX('Gareth-SESSION'!$K$331:$T$338, MATCH("*Bench Press*",'Gareth-SESSION'!$B$338:$B$338,0), MATCH("*2ND*",'Gareth-SESSION'!$K$7:$T$7,0)),"")</f>
        <v>#N/A</v>
      </c>
      <c r="H220" s="131">
        <f>INDEX('Gareth-SESSION'!$L$331:$U$338, MATCH("*Bench Press*",'Gareth-SESSION'!$B$331:$B$338,0), MATCH("*2nd*",'Gareth-SESSION'!$K$7:$T$7,0))</f>
        <v>9</v>
      </c>
      <c r="I220" s="132" t="e">
        <f>IF($A$218='Gareth-SESSION'!$A$331,INDEX('Gareth-SESSION'!$K$331:$T$338, MATCH("*Military*",'Gareth-SESSION'!$B$338:$B$338,0), MATCH("*2ND*",'Gareth-SESSION'!$K$7:$T$7,0)),"")</f>
        <v>#N/A</v>
      </c>
      <c r="J220" s="44" t="e">
        <f>INDEX('Gareth-SESSION'!$L$331:$U$338, MATCH("*Military*",'Gareth-SESSION'!$B$331:$B$338,0), MATCH("*2nd*",'Gareth-SESSION'!$K$7:$T$7,0))</f>
        <v>#N/A</v>
      </c>
      <c r="K220" s="131" t="e">
        <f>IF($A$218='Gareth-SESSION'!$A$331,INDEX('Gareth-SESSION'!$K$331:$T$338, MATCH("*Clean *",'Gareth-SESSION'!$B$338:$B$338,0), MATCH("*2ND*",'Gareth-SESSION'!$K$7:$T$7,0)),"")</f>
        <v>#N/A</v>
      </c>
      <c r="L220" s="44" t="e">
        <f>INDEX('Gareth-SESSION'!$L$331:$U$338, MATCH("*Clean *",'Gareth-SESSION'!$B$331:$B$338,0), MATCH("*2nd*",'Gareth-SESSION'!$K$7:$T$7,0))</f>
        <v>#N/A</v>
      </c>
      <c r="M220" s="131" t="e">
        <f>IF($A$218='Gareth-SESSION'!$A$331,INDEX('Gareth-SESSION'!$K$331:$T$338, MATCH("*Lat Pulldown*",'Gareth-SESSION'!$B$338:$B$338,0), MATCH("*2ND*",'Gareth-SESSION'!$K$7:$T$7,0)),"")</f>
        <v>#N/A</v>
      </c>
      <c r="N220" s="44" t="e">
        <f>INDEX('Gareth-SESSION'!$L$331:$U$338, MATCH("*Lat Pulldown*",'Gareth-SESSION'!$B$331:$B$338,0), MATCH("*2nd*",'Gareth-SESSION'!$K$7:$T$7,0))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 t="e">
        <f>IF($A$218='Gareth-SESSION'!$A$331,INDEX('Gareth-SESSION'!$K$331:$T$338, MATCH("*Squat*",'Gareth-SESSION'!$B$331:$B$338,0), MATCH("*3rd*",'Gareth-SESSION'!$K$7:$T$7,0)),"")</f>
        <v>#N/A</v>
      </c>
      <c r="D221" s="132" t="e">
        <f>INDEX('Gareth-SESSION'!L$331:U$338, MATCH("*Squat*",'Gareth-SESSION'!$B$331:$B$338,0), MATCH("*3rd*",'Gareth-SESSION'!K$7:T$7,0))</f>
        <v>#N/A</v>
      </c>
      <c r="E221" s="131" t="e">
        <f>IF($A$218='Gareth-SESSION'!$A$331,INDEX('Gareth-SESSION'!$K$331:$T$338, MATCH("*Deadlift*",'Gareth-SESSION'!$B$331:$B$338,0), MATCH("*3rd*",'Gareth-SESSION'!$K$7:$T$7,0)),"")</f>
        <v>#N/A</v>
      </c>
      <c r="F221" s="131" t="e">
        <f>INDEX('Gareth-SESSION'!$L$331:$U$338, MATCH("*Deadlift*",'Gareth-SESSION'!$B$331:$B$338,0), MATCH("*3rd*",'Gareth-SESSION'!$K$7:$T$7,0))</f>
        <v>#N/A</v>
      </c>
      <c r="G221" s="131" t="e">
        <f>IF($A$218='Gareth-SESSION'!$A$331,INDEX('Gareth-SESSION'!$K$331:$T$338, MATCH("*Bench Press*",'Gareth-SESSION'!$B$338:$B$338,0), MATCH("*3rd*",'Gareth-SESSION'!$K$7:$T$7,0)),"")</f>
        <v>#N/A</v>
      </c>
      <c r="H221" s="131">
        <f>INDEX('Gareth-SESSION'!$L$331:$U$338, MATCH("*Bench Press*",'Gareth-SESSION'!$B$331:$B$338,0), MATCH("*3rd*",'Gareth-SESSION'!$K$7:$T$7,0))</f>
        <v>5</v>
      </c>
      <c r="I221" s="132" t="e">
        <f>IF($A$218='Gareth-SESSION'!$A$331,INDEX('Gareth-SESSION'!$K$331:$T$338, MATCH("*Military*",'Gareth-SESSION'!$B$338:$B$338,0), MATCH("*3rd*",'Gareth-SESSION'!$K$7:$T$7,0)),"")</f>
        <v>#N/A</v>
      </c>
      <c r="J221" s="44" t="e">
        <f>INDEX('Gareth-SESSION'!$L$331:$U$338, MATCH("*Military*",'Gareth-SESSION'!$B$331:$B$338,0), MATCH("*3rd*",'Gareth-SESSION'!$K$7:$T$7,0))</f>
        <v>#N/A</v>
      </c>
      <c r="K221" s="131" t="e">
        <f>IF($A$218='Gareth-SESSION'!$A$331,INDEX('Gareth-SESSION'!$K$331:$T$338, MATCH("*Clean *",'Gareth-SESSION'!$B$338:$B$338,0), MATCH("*3rd*",'Gareth-SESSION'!$K$7:$T$7,0)),"")</f>
        <v>#N/A</v>
      </c>
      <c r="L221" s="44" t="e">
        <f>INDEX('Gareth-SESSION'!$L$331:$U$338, MATCH("*Clean *",'Gareth-SESSION'!$B$331:$B$338,0), MATCH("*3rd*",'Gareth-SESSION'!$K$7:$T$7,0))</f>
        <v>#N/A</v>
      </c>
      <c r="M221" s="131" t="e">
        <f>IF($A$218='Gareth-SESSION'!$A$331,INDEX('Gareth-SESSION'!$K$331:$T$338, MATCH("*Lat Pulldown*",'Gareth-SESSION'!$B$338:$B$338,0), MATCH("*3rd*",'Gareth-SESSION'!$K$7:$T$7,0)),"")</f>
        <v>#N/A</v>
      </c>
      <c r="N221" s="44" t="e">
        <f>INDEX('Gareth-SESSION'!$L$331:$U$338, MATCH("*Lat Pulldown*",'Gareth-SESSION'!$B$331:$B$338,0), MATCH("*3rd*",'Gareth-SESSION'!$K$7:$T$7,0))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 t="e">
        <f>IF($A$218='Gareth-SESSION'!$A$331,INDEX('Gareth-SESSION'!$K$331:$T$338, MATCH("*Squat*",'Gareth-SESSION'!$B$331:$B$338,0), MATCH("*4th*",'Gareth-SESSION'!$K$7:$T$7,0)),"")</f>
        <v>#N/A</v>
      </c>
      <c r="D222" s="132" t="e">
        <f>INDEX('Gareth-SESSION'!L$331:U$338, MATCH("*Squat*",'Gareth-SESSION'!$B$331:$B$338,0), MATCH("*4th*",'Gareth-SESSION'!K$7:T$7,0))</f>
        <v>#N/A</v>
      </c>
      <c r="E222" s="131" t="e">
        <f>IF($A$218='Gareth-SESSION'!$A$331,INDEX('Gareth-SESSION'!$K$331:$T$338, MATCH("*Deadlift*",'Gareth-SESSION'!$B$331:$B$338,0), MATCH("*4th*",'Gareth-SESSION'!$K$7:$T$7,0)),"")</f>
        <v>#N/A</v>
      </c>
      <c r="F222" s="131" t="e">
        <f>INDEX('Gareth-SESSION'!$L$331:$U$338, MATCH("*Deadlift*",'Gareth-SESSION'!$B$331:$B$338,0), MATCH("*4th*",'Gareth-SESSION'!$K$7:$T$7,0))</f>
        <v>#N/A</v>
      </c>
      <c r="G222" s="131" t="e">
        <f>IF($A$218='Gareth-SESSION'!$A$331,INDEX('Gareth-SESSION'!$K$331:$T$338, MATCH("*Bench Press*",'Gareth-SESSION'!$B$338:$B$338,0), MATCH("*4th*",'Gareth-SESSION'!$K$7:$T$7,0)),"")</f>
        <v>#N/A</v>
      </c>
      <c r="H222" s="131">
        <f>INDEX('Gareth-SESSION'!$L$331:$U$338, MATCH("*Bench Press*",'Gareth-SESSION'!$B$331:$B$338,0), MATCH("*4th*",'Gareth-SESSION'!$K$7:$T$7,0))</f>
        <v>6</v>
      </c>
      <c r="I222" s="132" t="e">
        <f>IF($A$218='Gareth-SESSION'!$A$331,INDEX('Gareth-SESSION'!$K$331:$T$338, MATCH("*Military*",'Gareth-SESSION'!$B$338:$B$338,0), MATCH("*4th*",'Gareth-SESSION'!$K$7:$T$7,0)),"")</f>
        <v>#N/A</v>
      </c>
      <c r="J222" s="44" t="e">
        <f>INDEX('Gareth-SESSION'!$L$331:$U$338, MATCH("*Military*",'Gareth-SESSION'!$B$331:$B$338,0), MATCH("*4th*",'Gareth-SESSION'!$K$7:$T$7,0))</f>
        <v>#N/A</v>
      </c>
      <c r="K222" s="131" t="e">
        <f>IF($A$218='Gareth-SESSION'!$A$331,INDEX('Gareth-SESSION'!$K$331:$T$338, MATCH("*Clean *",'Gareth-SESSION'!$B$338:$B$338,0), MATCH("*4th*",'Gareth-SESSION'!$K$7:$T$7,0)),"")</f>
        <v>#N/A</v>
      </c>
      <c r="L222" s="44" t="e">
        <f>INDEX('Gareth-SESSION'!$L$331:$U$338, MATCH("*Clean *",'Gareth-SESSION'!$B$331:$B$338,0), MATCH("*4th*",'Gareth-SESSION'!$K$7:$T$7,0))</f>
        <v>#N/A</v>
      </c>
      <c r="M222" s="131" t="e">
        <f>IF($A$218='Gareth-SESSION'!$A$331,INDEX('Gareth-SESSION'!$K$331:$T$338, MATCH("*Lat Pulldown*",'Gareth-SESSION'!$B$338:$B$338,0), MATCH("*4th*",'Gareth-SESSION'!$K$7:$T$7,0)),"")</f>
        <v>#N/A</v>
      </c>
      <c r="N222" s="44" t="e">
        <f>INDEX('Gareth-SESSION'!$L$331:$U$338, MATCH("*Lat Pulldown*",'Gareth-SESSION'!$B$331:$B$338,0), MATCH("*4th*",'Gareth-SESSION'!$K$7:$T$7,0))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 t="e">
        <f>IF($A$218='Gareth-SESSION'!$A$331,INDEX('Gareth-SESSION'!$K$331:$T$338, MATCH("*Squat*",'Gareth-SESSION'!$B$331:$B$338,0), MATCH("*5th*",'Gareth-SESSION'!$K$7:$T$7,0)),"")</f>
        <v>#N/A</v>
      </c>
      <c r="D223" s="132" t="e">
        <f>INDEX('Gareth-SESSION'!L$331:U$338, MATCH("*Squat*",'Gareth-SESSION'!$B$331:$B$338,0), MATCH("*5th*",'Gareth-SESSION'!K$7:T$7,0))</f>
        <v>#N/A</v>
      </c>
      <c r="E223" s="131" t="e">
        <f>IF($A$218='Gareth-SESSION'!$A$331,INDEX('Gareth-SESSION'!$K$331:$T$338, MATCH("*Deadlift*",'Gareth-SESSION'!$B$331:$B$338,0), MATCH("*5th*",'Gareth-SESSION'!$K$7:$T$7,0)),"")</f>
        <v>#N/A</v>
      </c>
      <c r="F223" s="131" t="e">
        <f>INDEX('Gareth-SESSION'!$L$331:$U$338, MATCH("*Deadlift*",'Gareth-SESSION'!$B$331:$B$338,0), MATCH("*5th*",'Gareth-SESSION'!$K$7:$T$7,0))</f>
        <v>#N/A</v>
      </c>
      <c r="G223" s="131" t="e">
        <f>IF($A$218='Gareth-SESSION'!$A$331,INDEX('Gareth-SESSION'!$K$331:$T$338, MATCH("*Bench Press*",'Gareth-SESSION'!$B$338:$B$338,0), MATCH("*5th*",'Gareth-SESSION'!$K$7:$T$7,0)),"")</f>
        <v>#N/A</v>
      </c>
      <c r="H223" s="131">
        <f>INDEX('Gareth-SESSION'!$L$331:$U$338, MATCH("*Bench Press*",'Gareth-SESSION'!$B$331:$B$338,0), MATCH("*5th*",'Gareth-SESSION'!$K$7:$T$7,0))</f>
        <v>4</v>
      </c>
      <c r="I223" s="132" t="e">
        <f>IF($A$218='Gareth-SESSION'!$A$331,INDEX('Gareth-SESSION'!$K$331:$T$338, MATCH("*Military*",'Gareth-SESSION'!$B$338:$B$338,0), MATCH("*5th*",'Gareth-SESSION'!$K$7:$T$7,0)),"")</f>
        <v>#N/A</v>
      </c>
      <c r="J223" s="44" t="e">
        <f>INDEX('Gareth-SESSION'!$L$331:$U$338, MATCH("*Military*",'Gareth-SESSION'!$B$331:$B$338,0), MATCH("*5th*",'Gareth-SESSION'!$K$7:$T$7,0))</f>
        <v>#N/A</v>
      </c>
      <c r="K223" s="131" t="e">
        <f>IF($A$218='Gareth-SESSION'!$A$331,INDEX('Gareth-SESSION'!$K$331:$T$338, MATCH("*Clean *",'Gareth-SESSION'!$B$338:$B$338,0), MATCH("*5th*",'Gareth-SESSION'!$K$7:$T$7,0)),"")</f>
        <v>#N/A</v>
      </c>
      <c r="L223" s="44" t="e">
        <f>INDEX('Gareth-SESSION'!$L$331:$U$338, MATCH("*Clean *",'Gareth-SESSION'!$B$331:$B$338,0), MATCH("*5th*",'Gareth-SESSION'!$K$7:$T$7,0))</f>
        <v>#N/A</v>
      </c>
      <c r="M223" s="131" t="e">
        <f>IF($A$218='Gareth-SESSION'!$A$331,INDEX('Gareth-SESSION'!$K$331:$T$338, MATCH("*Lat Pulldown*",'Gareth-SESSION'!$B$338:$B$338,0), MATCH("*5th*",'Gareth-SESSION'!$K$7:$T$7,0)),"")</f>
        <v>#N/A</v>
      </c>
      <c r="N223" s="44" t="e">
        <f>INDEX('Gareth-SESSION'!$L$331:$U$338, MATCH("*Lat Pulldown*",'Gareth-SESSION'!$B$331:$B$338,0), MATCH("*5th*",'Gareth-SESSION'!$K$7:$T$7,0))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'Gareth-SESSION'!A340</f>
        <v>42298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>
        <f>MAX(E225:E229)</f>
        <v>160</v>
      </c>
      <c r="F224" s="116">
        <f t="array" ref="F224">MAX(IF(E225:E229=E224,F225:F229))</f>
        <v>2</v>
      </c>
      <c r="G224" s="116">
        <f>MAX(G225:G229)</f>
        <v>90</v>
      </c>
      <c r="H224" s="116">
        <f t="array" ref="H224">MAX(IF(G225:G229=G224,H225:H229))</f>
        <v>5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IF($A$224='Gareth-SESSION'!$A$340,INDEX('Gareth-SESSION'!$K$340:$T$347, MATCH("*1k Row*",'Gareth-SESSION'!$B$340:$B$347,0), MATCH("*1st*",'Gareth-SESSION'!$K$7:$T$7,0)),"")</f>
        <v>#N/A</v>
      </c>
      <c r="P224" s="152" t="e">
        <f>IF($A$224='Gareth-SESSION'!$A$340,INDEX('Gareth-SESSION'!$K$340:$T$347, MATCH("*HIIT*",'Gareth-SESSION'!$B$340:$B$347,0), MATCH("*1st*",'Gareth-SESSION'!$K$7:$T$7,0)),"")</f>
        <v>#N/A</v>
      </c>
      <c r="Q224" s="119" t="e">
        <f>INDEX('Gareth-SESSION'!$L$340:$U$347, MATCH("*HIIT*",'Gareth-SESSION'!$B$340:$B$347,0), MATCH("*1st*",'Gareth-SESSION'!$K$7:$T$7,0))</f>
        <v>#N/A</v>
      </c>
      <c r="R224" s="119">
        <f>'Gareth-SESSION'!U340</f>
        <v>0</v>
      </c>
      <c r="S224" s="116"/>
      <c r="T224" s="116"/>
      <c r="U224" s="120">
        <f>'Gareth-SESSION'!A341</f>
        <v>0</v>
      </c>
      <c r="V224" s="120">
        <f>'Gareth-SESSION'!A342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IF($A$224='Gareth-SESSION'!$A$340,INDEX('Gareth-SESSION'!$K$340:$T$347, MATCH("*Squat*",'Gareth-SESSION'!$B$340:$B$347,0), MATCH("*1st*",'Gareth-SESSION'!$K$7:$T$7,0)),"")</f>
        <v>#N/A</v>
      </c>
      <c r="D225" s="132" t="e">
        <f>INDEX('Gareth-SESSION'!L$340:U$347, MATCH("*Squat*",'Gareth-SESSION'!$B$340:$B$347,0), MATCH("*1st*",'Gareth-SESSION'!K$7:T$7,0))</f>
        <v>#N/A</v>
      </c>
      <c r="E225" s="131">
        <f>IF($A$224='Gareth-SESSION'!$A$340,INDEX('Gareth-SESSION'!$K$340:$T$347, MATCH("*Deadlift*",'Gareth-SESSION'!$B$340:$B$347,0), MATCH("*1st*",'Gareth-SESSION'!$K$7:$T$7,0)),"")</f>
        <v>60</v>
      </c>
      <c r="F225" s="131">
        <f>INDEX('Gareth-SESSION'!$L$340:$U$347, MATCH("*Deadlift*",'Gareth-SESSION'!$B$340:$B$347,0), MATCH("*1st*",'Gareth-SESSION'!$K$7:$T$7,0))</f>
        <v>10</v>
      </c>
      <c r="G225" s="131">
        <f>IF($A$224='Gareth-SESSION'!$A$340,INDEX('Gareth-SESSION'!$K$340:$T$347, MATCH("*Bench Press*",'Gareth-SESSION'!$B$340:$B$347,0), MATCH("*1st*",'Gareth-SESSION'!$K$7:$T$7,0)),"")</f>
        <v>60</v>
      </c>
      <c r="H225" s="131">
        <f>INDEX('Gareth-SESSION'!$L$340:$U$347, MATCH("*Bench Press*",'Gareth-SESSION'!$B$340:$B$347,0), MATCH("*1st*",'Gareth-SESSION'!$K$7:$T$7,0))</f>
        <v>10</v>
      </c>
      <c r="I225" s="132" t="e">
        <f>IF($A$224='Gareth-SESSION'!$A$340,INDEX('Gareth-SESSION'!$K$340:$T$347, MATCH("*Military*",'Gareth-SESSION'!$B$340:$B$347,0), MATCH("*1st*",'Gareth-SESSION'!$K$7:$T$7,0)),"")</f>
        <v>#N/A</v>
      </c>
      <c r="J225" s="48" t="e">
        <f>INDEX('Gareth-SESSION'!$L$340:$U$347, MATCH("*Military*",'Gareth-SESSION'!$B$340:$B$347,0), MATCH("*1st*",'Gareth-SESSION'!$K$7:$T$7,0))</f>
        <v>#N/A</v>
      </c>
      <c r="K225" s="131" t="e">
        <f>IF($A$224='Gareth-SESSION'!$A$340,INDEX('Gareth-SESSION'!$K$340:$T$347, MATCH("*Clean *",'Gareth-SESSION'!$B$340:$B$347,0), MATCH("*1st*",'Gareth-SESSION'!$K$7:$T$7,0)),"")</f>
        <v>#N/A</v>
      </c>
      <c r="L225" s="48" t="e">
        <f>INDEX('Gareth-SESSION'!$L$340:$U$347, MATCH("*Clean *",'Gareth-SESSION'!$B$340:$B$347,0), MATCH("*1st*",'Gareth-SESSION'!$K$7:$T$7,0))</f>
        <v>#N/A</v>
      </c>
      <c r="M225" s="131" t="e">
        <f>IF($A$224='Gareth-SESSION'!$A$340,INDEX('Gareth-SESSION'!$K$340:$T$347, MATCH("*Lat Pulldown*",'Gareth-SESSION'!$B$340:$B$347,0), MATCH("*1st*",'Gareth-SESSION'!$K$7:$T$7,0)),"")</f>
        <v>#N/A</v>
      </c>
      <c r="N225" s="48" t="e">
        <f>INDEX('Gareth-SESSION'!$L$340:$U$347, MATCH("*Lat Pulldown*",'Gareth-SESSION'!$B$340:$B$347,0), MATCH("*1st*",'Gareth-SESSION'!$K$7:$T$7,0))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IF($A$224='Gareth-SESSION'!$A$340,INDEX('Gareth-SESSION'!$K$340:$T$347, MATCH("*Squat*",'Gareth-SESSION'!$B$340:$B$347,0), MATCH("*2nd*",'Gareth-SESSION'!$K$7:$T$7,0)),"")</f>
        <v>#N/A</v>
      </c>
      <c r="D226" s="132" t="e">
        <f>INDEX('Gareth-SESSION'!L$340:U$347, MATCH("*Squat*",'Gareth-SESSION'!$B$340:$B$347,0), MATCH("*2nd*",'Gareth-SESSION'!K$7:T$7,0))</f>
        <v>#N/A</v>
      </c>
      <c r="E226" s="131">
        <f>IF($A$224='Gareth-SESSION'!$A$340,INDEX('Gareth-SESSION'!$K$340:$T$347, MATCH("*Deadlift*",'Gareth-SESSION'!$B$340:$B$347,0), MATCH("*2ND*",'Gareth-SESSION'!$K$7:$T$7,0)),"")</f>
        <v>100</v>
      </c>
      <c r="F226" s="131">
        <f>INDEX('Gareth-SESSION'!$L$340:$U$347, MATCH("*Deadlift*",'Gareth-SESSION'!$B$340:$B$347,0), MATCH("*2nd*",'Gareth-SESSION'!$K$7:$T$7,0))</f>
        <v>10</v>
      </c>
      <c r="G226" s="131">
        <f>IF($A$224='Gareth-SESSION'!$A$340,INDEX('Gareth-SESSION'!$K$340:$T$347, MATCH("*Bench Press*",'Gareth-SESSION'!$B$340:$B$347,0), MATCH("*2ND*",'Gareth-SESSION'!$K$7:$T$7,0)),"")</f>
        <v>80</v>
      </c>
      <c r="H226" s="131">
        <f>INDEX('Gareth-SESSION'!$L$340:$U$347, MATCH("*Bench Press*",'Gareth-SESSION'!$B$340:$B$347,0), MATCH("*2nd*",'Gareth-SESSION'!$K$7:$T$7,0))</f>
        <v>10</v>
      </c>
      <c r="I226" s="132" t="e">
        <f>IF($A$224='Gareth-SESSION'!$A$340,INDEX('Gareth-SESSION'!$K$340:$T$347, MATCH("*Military*",'Gareth-SESSION'!$B$340:$B$347,0), MATCH("*2ND*",'Gareth-SESSION'!$K$7:$T$7,0)),"")</f>
        <v>#N/A</v>
      </c>
      <c r="J226" s="44" t="e">
        <f>INDEX('Gareth-SESSION'!$L$340:$U$347, MATCH("*Military*",'Gareth-SESSION'!$B$340:$B$347,0), MATCH("*2nd*",'Gareth-SESSION'!$K$7:$T$7,0))</f>
        <v>#N/A</v>
      </c>
      <c r="K226" s="131" t="e">
        <f>IF($A$224='Gareth-SESSION'!$A$340,INDEX('Gareth-SESSION'!$K$340:$T$347, MATCH("*Clean *",'Gareth-SESSION'!$B$340:$B$347,0), MATCH("*2ND*",'Gareth-SESSION'!$K$7:$T$7,0)),"")</f>
        <v>#N/A</v>
      </c>
      <c r="L226" s="44" t="e">
        <f>INDEX('Gareth-SESSION'!$L$340:$U$347, MATCH("*Clean *",'Gareth-SESSION'!$B$340:$B$347,0), MATCH("*2nd*",'Gareth-SESSION'!$K$7:$T$7,0))</f>
        <v>#N/A</v>
      </c>
      <c r="M226" s="131" t="e">
        <f>IF($A$224='Gareth-SESSION'!$A$340,INDEX('Gareth-SESSION'!$K$340:$T$347, MATCH("*Lat Pulldown*",'Gareth-SESSION'!$B$340:$B$347,0), MATCH("*2ND*",'Gareth-SESSION'!$K$7:$T$7,0)),"")</f>
        <v>#N/A</v>
      </c>
      <c r="N226" s="44" t="e">
        <f>INDEX('Gareth-SESSION'!$L$340:$U$347, MATCH("*Lat Pulldown*",'Gareth-SESSION'!$B$340:$B$347,0), MATCH("*2nd*",'Gareth-SESSION'!$K$7:$T$7,0))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IF($A$224='Gareth-SESSION'!$A$340,INDEX('Gareth-SESSION'!$K$340:$T$347, MATCH("*Squat*",'Gareth-SESSION'!$B$340:$B$347,0), MATCH("*3rd*",'Gareth-SESSION'!$K$7:$T$7,0)),"")</f>
        <v>#N/A</v>
      </c>
      <c r="D227" s="132" t="e">
        <f>INDEX('Gareth-SESSION'!L$340:U$347, MATCH("*Squat*",'Gareth-SESSION'!$B$340:$B$347,0), MATCH("*3rd*",'Gareth-SESSION'!K$7:T$7,0))</f>
        <v>#N/A</v>
      </c>
      <c r="E227" s="131">
        <f>IF($A$224='Gareth-SESSION'!$A$340,INDEX('Gareth-SESSION'!$K$340:$T$347, MATCH("*Deadlift*",'Gareth-SESSION'!$B$340:$B$347,0), MATCH("*3rd*",'Gareth-SESSION'!$K$7:$T$7,0)),"")</f>
        <v>120</v>
      </c>
      <c r="F227" s="131">
        <f>INDEX('Gareth-SESSION'!$L$340:$U$347, MATCH("*Deadlift*",'Gareth-SESSION'!$B$340:$B$347,0), MATCH("*3rd*",'Gareth-SESSION'!$K$7:$T$7,0))</f>
        <v>6</v>
      </c>
      <c r="G227" s="131">
        <f>IF($A$224='Gareth-SESSION'!$A$340,INDEX('Gareth-SESSION'!$K$340:$T$347, MATCH("*Bench Press*",'Gareth-SESSION'!$B$340:$B$347,0), MATCH("*3rd*",'Gareth-SESSION'!$K$7:$T$7,0)),"")</f>
        <v>90</v>
      </c>
      <c r="H227" s="131">
        <f>INDEX('Gareth-SESSION'!$L$340:$U$347, MATCH("*Bench Press*",'Gareth-SESSION'!$B$340:$B$347,0), MATCH("*3rd*",'Gareth-SESSION'!$K$7:$T$7,0))</f>
        <v>5</v>
      </c>
      <c r="I227" s="132" t="e">
        <f>IF($A$224='Gareth-SESSION'!$A$340,INDEX('Gareth-SESSION'!$K$340:$T$347, MATCH("*Military*",'Gareth-SESSION'!$B$340:$B$347,0), MATCH("*3rd*",'Gareth-SESSION'!$K$7:$T$7,0)),"")</f>
        <v>#N/A</v>
      </c>
      <c r="J227" s="44" t="e">
        <f>INDEX('Gareth-SESSION'!$L$340:$U$347, MATCH("*Military*",'Gareth-SESSION'!$B$340:$B$347,0), MATCH("*3rd*",'Gareth-SESSION'!$K$7:$T$7,0))</f>
        <v>#N/A</v>
      </c>
      <c r="K227" s="131" t="e">
        <f>IF($A$224='Gareth-SESSION'!$A$340,INDEX('Gareth-SESSION'!$K$340:$T$347, MATCH("*Clean *",'Gareth-SESSION'!$B$340:$B$347,0), MATCH("*3rd*",'Gareth-SESSION'!$K$7:$T$7,0)),"")</f>
        <v>#N/A</v>
      </c>
      <c r="L227" s="44" t="e">
        <f>INDEX('Gareth-SESSION'!$L$340:$U$347, MATCH("*Clean *",'Gareth-SESSION'!$B$340:$B$347,0), MATCH("*3rd*",'Gareth-SESSION'!$K$7:$T$7,0))</f>
        <v>#N/A</v>
      </c>
      <c r="M227" s="131" t="e">
        <f>IF($A$224='Gareth-SESSION'!$A$340,INDEX('Gareth-SESSION'!$K$340:$T$347, MATCH("*Lat Pulldown*",'Gareth-SESSION'!$B$340:$B$347,0), MATCH("*3rd*",'Gareth-SESSION'!$K$7:$T$7,0)),"")</f>
        <v>#N/A</v>
      </c>
      <c r="N227" s="44" t="e">
        <f>INDEX('Gareth-SESSION'!$L$340:$U$347, MATCH("*Lat Pulldown*",'Gareth-SESSION'!$B$340:$B$347,0), MATCH("*3rd*",'Gareth-SESSION'!$K$7:$T$7,0))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IF($A$224='Gareth-SESSION'!$A$340,INDEX('Gareth-SESSION'!$K$340:$T$347, MATCH("*Squat*",'Gareth-SESSION'!$B$340:$B$347,0), MATCH("*4th*",'Gareth-SESSION'!$K$7:$T$7,0)),"")</f>
        <v>#N/A</v>
      </c>
      <c r="D228" s="132" t="e">
        <f>INDEX('Gareth-SESSION'!L$340:U$347, MATCH("*Squat*",'Gareth-SESSION'!$B$340:$B$347,0), MATCH("*4th*",'Gareth-SESSION'!K$7:T$7,0))</f>
        <v>#N/A</v>
      </c>
      <c r="E228" s="131">
        <f>IF($A$224='Gareth-SESSION'!$A$340,INDEX('Gareth-SESSION'!$K$340:$T$347, MATCH("*Deadlift*",'Gareth-SESSION'!$B$340:$B$347,0), MATCH("*4th*",'Gareth-SESSION'!$K$7:$T$7,0)),"")</f>
        <v>140</v>
      </c>
      <c r="F228" s="131">
        <f>INDEX('Gareth-SESSION'!$L$340:$U$347, MATCH("*Deadlift*",'Gareth-SESSION'!$B$340:$B$347,0), MATCH("*4th*",'Gareth-SESSION'!$K$7:$T$7,0))</f>
        <v>4</v>
      </c>
      <c r="G228" s="131">
        <f>IF($A$224='Gareth-SESSION'!$A$340,INDEX('Gareth-SESSION'!$K$340:$T$347, MATCH("*Bench Press*",'Gareth-SESSION'!$B$340:$B$347,0), MATCH("*4th*",'Gareth-SESSION'!$K$7:$T$7,0)),"")</f>
        <v>90</v>
      </c>
      <c r="H228" s="131">
        <f>INDEX('Gareth-SESSION'!$L$340:$U$347, MATCH("*Bench Press*",'Gareth-SESSION'!$B$340:$B$347,0), MATCH("*4th*",'Gareth-SESSION'!$K$7:$T$7,0))</f>
        <v>4</v>
      </c>
      <c r="I228" s="132" t="e">
        <f>IF($A$224='Gareth-SESSION'!$A$340,INDEX('Gareth-SESSION'!$K$340:$T$347, MATCH("*Military*",'Gareth-SESSION'!$B$340:$B$347,0), MATCH("*4th*",'Gareth-SESSION'!$K$7:$T$7,0)),"")</f>
        <v>#N/A</v>
      </c>
      <c r="J228" s="44" t="e">
        <f>INDEX('Gareth-SESSION'!$L$340:$U$347, MATCH("*Military*",'Gareth-SESSION'!$B$340:$B$347,0), MATCH("*4th*",'Gareth-SESSION'!$K$7:$T$7,0))</f>
        <v>#N/A</v>
      </c>
      <c r="K228" s="131" t="e">
        <f>IF($A$224='Gareth-SESSION'!$A$340,INDEX('Gareth-SESSION'!$K$340:$T$347, MATCH("*Clean *",'Gareth-SESSION'!$B$340:$B$347,0), MATCH("*4th*",'Gareth-SESSION'!$K$7:$T$7,0)),"")</f>
        <v>#N/A</v>
      </c>
      <c r="L228" s="44" t="e">
        <f>INDEX('Gareth-SESSION'!$L$340:$U$347, MATCH("*Clean *",'Gareth-SESSION'!$B$340:$B$347,0), MATCH("*4th*",'Gareth-SESSION'!$K$7:$T$7,0))</f>
        <v>#N/A</v>
      </c>
      <c r="M228" s="131" t="e">
        <f>IF($A$224='Gareth-SESSION'!$A$340,INDEX('Gareth-SESSION'!$K$340:$T$347, MATCH("*Lat Pulldown*",'Gareth-SESSION'!$B$340:$B$347,0), MATCH("*4th*",'Gareth-SESSION'!$K$7:$T$7,0)),"")</f>
        <v>#N/A</v>
      </c>
      <c r="N228" s="44" t="e">
        <f>INDEX('Gareth-SESSION'!$L$340:$U$347, MATCH("*Lat Pulldown*",'Gareth-SESSION'!$B$340:$B$347,0), MATCH("*4th*",'Gareth-SESSION'!$K$7:$T$7,0))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IF($A$224='Gareth-SESSION'!$A$340,INDEX('Gareth-SESSION'!$K$340:$T$347, MATCH("*Squat*",'Gareth-SESSION'!$B$340:$B$347,0), MATCH("*5th*",'Gareth-SESSION'!$K$7:$T$7,0)),"")</f>
        <v>#N/A</v>
      </c>
      <c r="D229" s="132" t="e">
        <f>INDEX('Gareth-SESSION'!L$340:U$347, MATCH("*Squat*",'Gareth-SESSION'!$B$340:$B$347,0), MATCH("*5th*",'Gareth-SESSION'!K$7:T$7,0))</f>
        <v>#N/A</v>
      </c>
      <c r="E229" s="131">
        <f>IF($A$224='Gareth-SESSION'!$A$340,INDEX('Gareth-SESSION'!$K$340:$T$347, MATCH("*Deadlift*",'Gareth-SESSION'!$B$340:$B$347,0), MATCH("*5th*",'Gareth-SESSION'!$K$7:$T$7,0)),"")</f>
        <v>160</v>
      </c>
      <c r="F229" s="131">
        <f>INDEX('Gareth-SESSION'!$L$340:$U$347, MATCH("*Deadlift*",'Gareth-SESSION'!$B$340:$B$347,0), MATCH("*5th*",'Gareth-SESSION'!$K$7:$T$7,0))</f>
        <v>2</v>
      </c>
      <c r="G229" s="131">
        <f>IF($A$224='Gareth-SESSION'!$A$340,INDEX('Gareth-SESSION'!$K$340:$T$347, MATCH("*Bench Press*",'Gareth-SESSION'!$B$340:$B$347,0), MATCH("*5th*",'Gareth-SESSION'!$K$7:$T$7,0)),"")</f>
        <v>90</v>
      </c>
      <c r="H229" s="131">
        <f>INDEX('Gareth-SESSION'!$L$340:$U$347, MATCH("*Bench Press*",'Gareth-SESSION'!$B$340:$B$347,0), MATCH("*5th*",'Gareth-SESSION'!$K$7:$T$7,0))</f>
        <v>4</v>
      </c>
      <c r="I229" s="132" t="e">
        <f>IF($A$224='Gareth-SESSION'!$A$340,INDEX('Gareth-SESSION'!$K$340:$T$347, MATCH("*Military*",'Gareth-SESSION'!$B$340:$B$347,0), MATCH("*5th*",'Gareth-SESSION'!$K$7:$T$7,0)),"")</f>
        <v>#N/A</v>
      </c>
      <c r="J229" s="44" t="e">
        <f>INDEX('Gareth-SESSION'!$L$340:$U$347, MATCH("*Military*",'Gareth-SESSION'!$B$340:$B$347,0), MATCH("*5th*",'Gareth-SESSION'!$K$7:$T$7,0))</f>
        <v>#N/A</v>
      </c>
      <c r="K229" s="131" t="e">
        <f>IF($A$224='Gareth-SESSION'!$A$340,INDEX('Gareth-SESSION'!$K$340:$T$347, MATCH("*Clean *",'Gareth-SESSION'!$B$340:$B$347,0), MATCH("*5th*",'Gareth-SESSION'!$K$7:$T$7,0)),"")</f>
        <v>#N/A</v>
      </c>
      <c r="L229" s="44" t="e">
        <f>INDEX('Gareth-SESSION'!$L$340:$U$347, MATCH("*Clean *",'Gareth-SESSION'!$B$340:$B$347,0), MATCH("*5th*",'Gareth-SESSION'!$K$7:$T$7,0))</f>
        <v>#N/A</v>
      </c>
      <c r="M229" s="131" t="e">
        <f>IF($A$224='Gareth-SESSION'!$A$340,INDEX('Gareth-SESSION'!$K$340:$T$347, MATCH("*Lat Pulldown*",'Gareth-SESSION'!$B$340:$B$347,0), MATCH("*5th*",'Gareth-SESSION'!$K$7:$T$7,0)),"")</f>
        <v>#N/A</v>
      </c>
      <c r="N229" s="44" t="e">
        <f>INDEX('Gareth-SESSION'!$L$340:$U$347, MATCH("*Lat Pulldown*",'Gareth-SESSION'!$B$340:$B$347,0), MATCH("*5th*",'Gareth-SESSION'!$K$7:$T$7,0))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'Gareth-SESSION'!A349</f>
        <v>42305</v>
      </c>
      <c r="B230" s="116" t="s">
        <v>84</v>
      </c>
      <c r="C230" s="117" t="e">
        <f>MAX(C231:C235)</f>
        <v>#N/A</v>
      </c>
      <c r="D230" s="116" t="e">
        <f t="array" ref="D230">MAX(IF(C231:C235=C230,D231:D235))</f>
        <v>#N/A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 t="e">
        <f>MAX(M231:M235)</f>
        <v>#N/A</v>
      </c>
      <c r="N230" s="117" t="e">
        <f t="array" ref="N230">MAX(IF(M231:M235=M230,N231:N235))</f>
        <v>#N/A</v>
      </c>
      <c r="O230" s="152" t="e">
        <f>IF($A$230='Gareth-SESSION'!$A$349,INDEX('Gareth-SESSION'!$K$349:$T$356, MATCH("*1k Row*",'Gareth-SESSION'!$B$349:$B$356,0), MATCH("*1st*",'Gareth-SESSION'!$K$7:$T$7,0)),"")</f>
        <v>#N/A</v>
      </c>
      <c r="P230" s="152">
        <f>IF($A$230='Gareth-SESSION'!$A$349,INDEX('Gareth-SESSION'!$K$349:$T$356, MATCH("*HIIT*",'Gareth-SESSION'!$B$349:$B$356,0), MATCH("*1st*",'Gareth-SESSION'!$K$7:$T$7,0)),"")</f>
        <v>6.9444444444444441E-3</v>
      </c>
      <c r="Q230" s="119" t="str">
        <f>INDEX('Gareth-SESSION'!$L$212:$U$349, MATCH("*HIIT*",'Gareth-SESSION'!$B$212:$B$349,0), MATCH("*1st*",'Gareth-SESSION'!$K$7:$T$7,0))</f>
        <v>45/15</v>
      </c>
      <c r="R230" s="119">
        <f>'Gareth-SESSION'!U349</f>
        <v>0</v>
      </c>
      <c r="S230" s="116"/>
      <c r="T230" s="116"/>
      <c r="U230" s="120">
        <f>'Gareth-SESSION'!A350</f>
        <v>0</v>
      </c>
      <c r="V230" s="120">
        <f>'Gareth-SESSION'!A351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 t="e">
        <f>IF($A$230='Gareth-SESSION'!$A$349,INDEX('Gareth-SESSION'!$K$349:$T$356, MATCH("*Squat*",'Gareth-SESSION'!$B$349:$B$356,0), MATCH("*1st*",'Gareth-SESSION'!$K$7:$T$7,0)),"")</f>
        <v>#N/A</v>
      </c>
      <c r="D231" s="132" t="e">
        <f>INDEX('Gareth-SESSION'!L$349:U$356, MATCH("*Squat*",'Gareth-SESSION'!$B$349:$B$356,0), MATCH("*1st*",'Gareth-SESSION'!K$7:T$7,0))</f>
        <v>#N/A</v>
      </c>
      <c r="E231" s="131" t="e">
        <f>IF($A$230='Gareth-SESSION'!$A$349,INDEX('Gareth-SESSION'!$K$349:$T$356, MATCH("*Deadlift*",'Gareth-SESSION'!$B$349:$B$356,0), MATCH("*1st*",'Gareth-SESSION'!$K$7:$T$7,0)),"")</f>
        <v>#N/A</v>
      </c>
      <c r="F231" s="131" t="e">
        <f>INDEX('Gareth-SESSION'!$L$349:$U$356, MATCH("*Deadlift*",'Gareth-SESSION'!$B$349:$B$356,0), MATCH("*1st*",'Gareth-SESSION'!$K$7:$T$7,0))</f>
        <v>#N/A</v>
      </c>
      <c r="G231" s="131" t="e">
        <f>IF($A$230='Gareth-SESSION'!$A$349,INDEX('Gareth-SESSION'!$K$349:$T$356, MATCH("*Bench Press*",'Gareth-SESSION'!$B$349:$B$356,0), MATCH("*1st*",'Gareth-SESSION'!$K$7:$T$7,0)),"")</f>
        <v>#N/A</v>
      </c>
      <c r="H231" s="131" t="e">
        <f>INDEX('Gareth-SESSION'!$L$349:$U$356, MATCH("*Bench Press*",'Gareth-SESSION'!$B$349:$B$356,0), MATCH("*1st*",'Gareth-SESSION'!$K$7:$T$7,0))</f>
        <v>#N/A</v>
      </c>
      <c r="I231" s="132" t="e">
        <f>IF($A$230='Gareth-SESSION'!$A$349,INDEX('Gareth-SESSION'!$K$349:$T$356, MATCH("*Military*",'Gareth-SESSION'!$B$349:$B$356,0), MATCH("*1st*",'Gareth-SESSION'!$K$7:$T$7,0)),"")</f>
        <v>#N/A</v>
      </c>
      <c r="J231" s="48" t="e">
        <f>INDEX('Gareth-SESSION'!$L$349:$U$356, MATCH("*Military*",'Gareth-SESSION'!$B$349:$B$356,0), MATCH("*1st*",'Gareth-SESSION'!$K$7:$T$7,0))</f>
        <v>#N/A</v>
      </c>
      <c r="K231" s="131" t="e">
        <f>IF($A$230='Gareth-SESSION'!$A$349,INDEX('Gareth-SESSION'!$K$349:$T$356, MATCH("*Clean *",'Gareth-SESSION'!$B$349:$B$356,0), MATCH("*1st*",'Gareth-SESSION'!$K$7:$T$7,0)),"")</f>
        <v>#N/A</v>
      </c>
      <c r="L231" s="48" t="e">
        <f>INDEX('Gareth-SESSION'!$L$349:$U$356, MATCH("*Clean *",'Gareth-SESSION'!$B$349:$B$356,0), MATCH("*1st*",'Gareth-SESSION'!$K$7:$T$7,0))</f>
        <v>#N/A</v>
      </c>
      <c r="M231" s="131" t="e">
        <f>IF($A$230='Gareth-SESSION'!$A$349,INDEX('Gareth-SESSION'!$K$349:$T$356, MATCH("*Lat Pulldown*",'Gareth-SESSION'!$B$349:$B$356,0), MATCH("*1st*",'Gareth-SESSION'!$K$7:$T$7,0)),"")</f>
        <v>#N/A</v>
      </c>
      <c r="N231" s="48" t="e">
        <f>INDEX('Gareth-SESSION'!$L$349:$U$356, MATCH("*Lat Pulldown*",'Gareth-SESSION'!$B$349:$B$356,0), MATCH("*1st*",'Gareth-SESSION'!$K$7:$T$7,0))</f>
        <v>#N/A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 t="e">
        <f>IF($A$230='Gareth-SESSION'!$A$349,INDEX('Gareth-SESSION'!$K$349:$T$356, MATCH("*Squat*",'Gareth-SESSION'!$B$349:$B$356,0), MATCH("*2nd*",'Gareth-SESSION'!$K$7:$T$7,0)),"")</f>
        <v>#N/A</v>
      </c>
      <c r="D232" s="132" t="e">
        <f>INDEX('Gareth-SESSION'!L$349:U$356, MATCH("*Squat*",'Gareth-SESSION'!$B$349:$B$356,0), MATCH("*2nd*",'Gareth-SESSION'!K$7:T$7,0))</f>
        <v>#N/A</v>
      </c>
      <c r="E232" s="131" t="e">
        <f>IF($A$230='Gareth-SESSION'!$A$349,INDEX('Gareth-SESSION'!$K$349:$T$356, MATCH("*Deadlift*",'Gareth-SESSION'!$B$349:$B$356,0), MATCH("*2ND*",'Gareth-SESSION'!$K$7:$T$7,0)),"")</f>
        <v>#N/A</v>
      </c>
      <c r="F232" s="131" t="e">
        <f>INDEX('Gareth-SESSION'!$L$349:$U$356, MATCH("*Deadlift*",'Gareth-SESSION'!$B$349:$B$356,0), MATCH("*2nd*",'Gareth-SESSION'!$K$7:$T$7,0))</f>
        <v>#N/A</v>
      </c>
      <c r="G232" s="131" t="e">
        <f>IF($A$230='Gareth-SESSION'!$A$349,INDEX('Gareth-SESSION'!$K$349:$T$356, MATCH("*Bench Press*",'Gareth-SESSION'!$B$349:$B$356,0), MATCH("*2ND*",'Gareth-SESSION'!$K$7:$T$7,0)),"")</f>
        <v>#N/A</v>
      </c>
      <c r="H232" s="131" t="e">
        <f>INDEX('Gareth-SESSION'!$L$349:$U$356, MATCH("*Bench Press*",'Gareth-SESSION'!$B$349:$B$356,0), MATCH("*2nd*",'Gareth-SESSION'!$K$7:$T$7,0))</f>
        <v>#N/A</v>
      </c>
      <c r="I232" s="132" t="e">
        <f>IF($A$230='Gareth-SESSION'!$A$349,INDEX('Gareth-SESSION'!$K$349:$T$356, MATCH("*Military*",'Gareth-SESSION'!$B$349:$B$356,0), MATCH("*2ND*",'Gareth-SESSION'!$K$7:$T$7,0)),"")</f>
        <v>#N/A</v>
      </c>
      <c r="J232" s="44" t="e">
        <f>INDEX('Gareth-SESSION'!$L$349:$U$356, MATCH("*Military*",'Gareth-SESSION'!$B$349:$B$356,0), MATCH("*2nd*",'Gareth-SESSION'!$K$7:$T$7,0))</f>
        <v>#N/A</v>
      </c>
      <c r="K232" s="131" t="e">
        <f>IF($A$230='Gareth-SESSION'!$A$349,INDEX('Gareth-SESSION'!$K$349:$T$356, MATCH("*Clean *",'Gareth-SESSION'!$B$349:$B$356,0), MATCH("*2ND*",'Gareth-SESSION'!$K$7:$T$7,0)),"")</f>
        <v>#N/A</v>
      </c>
      <c r="L232" s="44" t="e">
        <f>INDEX('Gareth-SESSION'!$L$349:$U$356, MATCH("*Clean *",'Gareth-SESSION'!$B$349:$B$356,0), MATCH("*2nd*",'Gareth-SESSION'!$K$7:$T$7,0))</f>
        <v>#N/A</v>
      </c>
      <c r="M232" s="131" t="e">
        <f>IF($A$230='Gareth-SESSION'!$A$349,INDEX('Gareth-SESSION'!$K$349:$T$356, MATCH("*Lat Pulldown*",'Gareth-SESSION'!$B$349:$B$356,0), MATCH("*2ND*",'Gareth-SESSION'!$K$7:$T$7,0)),"")</f>
        <v>#N/A</v>
      </c>
      <c r="N232" s="44" t="e">
        <f>INDEX('Gareth-SESSION'!$L$349:$U$356, MATCH("*Lat Pulldown*",'Gareth-SESSION'!$B$349:$B$356,0), MATCH("*2nd*",'Gareth-SESSION'!$K$7:$T$7,0))</f>
        <v>#N/A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 t="e">
        <f>IF($A$230='Gareth-SESSION'!$A$349,INDEX('Gareth-SESSION'!$K$349:$T$356, MATCH("*Squat*",'Gareth-SESSION'!$B$349:$B$356,0), MATCH("*3rd*",'Gareth-SESSION'!$K$7:$T$7,0)),"")</f>
        <v>#N/A</v>
      </c>
      <c r="D233" s="132" t="e">
        <f>INDEX('Gareth-SESSION'!L$349:U$356, MATCH("*Squat*",'Gareth-SESSION'!$B$349:$B$356,0), MATCH("*3rd*",'Gareth-SESSION'!K$7:T$7,0))</f>
        <v>#N/A</v>
      </c>
      <c r="E233" s="131" t="e">
        <f>IF($A$230='Gareth-SESSION'!$A$349,INDEX('Gareth-SESSION'!$K$349:$T$356, MATCH("*Deadlift*",'Gareth-SESSION'!$B$349:$B$356,0), MATCH("*3rd*",'Gareth-SESSION'!$K$7:$T$7,0)),"")</f>
        <v>#N/A</v>
      </c>
      <c r="F233" s="131" t="e">
        <f>INDEX('Gareth-SESSION'!$L$349:$U$356, MATCH("*Deadlift*",'Gareth-SESSION'!$B$349:$B$356,0), MATCH("*3rd*",'Gareth-SESSION'!$K$7:$T$7,0))</f>
        <v>#N/A</v>
      </c>
      <c r="G233" s="131" t="e">
        <f>IF($A$230='Gareth-SESSION'!$A$349,INDEX('Gareth-SESSION'!$K$349:$T$356, MATCH("*Bench Press*",'Gareth-SESSION'!$B$349:$B$356,0), MATCH("*3rd*",'Gareth-SESSION'!$K$7:$T$7,0)),"")</f>
        <v>#N/A</v>
      </c>
      <c r="H233" s="131" t="e">
        <f>INDEX('Gareth-SESSION'!$L$349:$U$356, MATCH("*Bench Press*",'Gareth-SESSION'!$B$349:$B$356,0), MATCH("*3rd*",'Gareth-SESSION'!$K$7:$T$7,0))</f>
        <v>#N/A</v>
      </c>
      <c r="I233" s="132" t="e">
        <f>IF($A$230='Gareth-SESSION'!$A$349,INDEX('Gareth-SESSION'!$K$349:$T$356, MATCH("*Military*",'Gareth-SESSION'!$B$349:$B$356,0), MATCH("*3rd*",'Gareth-SESSION'!$K$7:$T$7,0)),"")</f>
        <v>#N/A</v>
      </c>
      <c r="J233" s="44" t="e">
        <f>INDEX('Gareth-SESSION'!$L$349:$U$356, MATCH("*Military*",'Gareth-SESSION'!$B$349:$B$356,0), MATCH("*3rd*",'Gareth-SESSION'!$K$7:$T$7,0))</f>
        <v>#N/A</v>
      </c>
      <c r="K233" s="131" t="e">
        <f>IF($A$230='Gareth-SESSION'!$A$349,INDEX('Gareth-SESSION'!$K$349:$T$356, MATCH("*Clean *",'Gareth-SESSION'!$B$349:$B$356,0), MATCH("*3rd*",'Gareth-SESSION'!$K$7:$T$7,0)),"")</f>
        <v>#N/A</v>
      </c>
      <c r="L233" s="44" t="e">
        <f>INDEX('Gareth-SESSION'!$L$349:$U$356, MATCH("*Clean *",'Gareth-SESSION'!$B$349:$B$356,0), MATCH("*3rd*",'Gareth-SESSION'!$K$7:$T$7,0))</f>
        <v>#N/A</v>
      </c>
      <c r="M233" s="131" t="e">
        <f>IF($A$230='Gareth-SESSION'!$A$349,INDEX('Gareth-SESSION'!$K$349:$T$356, MATCH("*Lat Pulldown*",'Gareth-SESSION'!$B$349:$B$356,0), MATCH("*3rd*",'Gareth-SESSION'!$K$7:$T$7,0)),"")</f>
        <v>#N/A</v>
      </c>
      <c r="N233" s="44" t="e">
        <f>INDEX('Gareth-SESSION'!$L$349:$U$356, MATCH("*Lat Pulldown*",'Gareth-SESSION'!$B$349:$B$356,0), MATCH("*3rd*",'Gareth-SESSION'!$K$7:$T$7,0))</f>
        <v>#N/A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 t="e">
        <f>IF($A$230='Gareth-SESSION'!$A$349,INDEX('Gareth-SESSION'!$K$349:$T$356, MATCH("*Squat*",'Gareth-SESSION'!$B$349:$B$356,0), MATCH("*4th*",'Gareth-SESSION'!$K$7:$T$7,0)),"")</f>
        <v>#N/A</v>
      </c>
      <c r="D234" s="132" t="e">
        <f>INDEX('Gareth-SESSION'!L$349:U$356, MATCH("*Squat*",'Gareth-SESSION'!$B$349:$B$356,0), MATCH("*4th*",'Gareth-SESSION'!K$7:T$7,0))</f>
        <v>#N/A</v>
      </c>
      <c r="E234" s="131" t="e">
        <f>IF($A$230='Gareth-SESSION'!$A$349,INDEX('Gareth-SESSION'!$K$349:$T$356, MATCH("*Deadlift*",'Gareth-SESSION'!$B$349:$B$356,0), MATCH("*4th*",'Gareth-SESSION'!$K$7:$T$7,0)),"")</f>
        <v>#N/A</v>
      </c>
      <c r="F234" s="131" t="e">
        <f>INDEX('Gareth-SESSION'!$L$349:$U$356, MATCH("*Deadlift*",'Gareth-SESSION'!$B$349:$B$356,0), MATCH("*4th*",'Gareth-SESSION'!$K$7:$T$7,0))</f>
        <v>#N/A</v>
      </c>
      <c r="G234" s="131" t="e">
        <f>IF($A$230='Gareth-SESSION'!$A$349,INDEX('Gareth-SESSION'!$K$349:$T$356, MATCH("*Bench Press*",'Gareth-SESSION'!$B$349:$B$356,0), MATCH("*4th*",'Gareth-SESSION'!$K$7:$T$7,0)),"")</f>
        <v>#N/A</v>
      </c>
      <c r="H234" s="131" t="e">
        <f>INDEX('Gareth-SESSION'!$L$349:$U$356, MATCH("*Bench Press*",'Gareth-SESSION'!$B$349:$B$356,0), MATCH("*4th*",'Gareth-SESSION'!$K$7:$T$7,0))</f>
        <v>#N/A</v>
      </c>
      <c r="I234" s="132" t="e">
        <f>IF($A$230='Gareth-SESSION'!$A$349,INDEX('Gareth-SESSION'!$K$349:$T$356, MATCH("*Military*",'Gareth-SESSION'!$B$349:$B$356,0), MATCH("*4th*",'Gareth-SESSION'!$K$7:$T$7,0)),"")</f>
        <v>#N/A</v>
      </c>
      <c r="J234" s="44" t="e">
        <f>INDEX('Gareth-SESSION'!$L$349:$U$356, MATCH("*Military*",'Gareth-SESSION'!$B$349:$B$356,0), MATCH("*4th*",'Gareth-SESSION'!$K$7:$T$7,0))</f>
        <v>#N/A</v>
      </c>
      <c r="K234" s="131" t="e">
        <f>IF($A$230='Gareth-SESSION'!$A$349,INDEX('Gareth-SESSION'!$K$349:$T$356, MATCH("*Clean *",'Gareth-SESSION'!$B$349:$B$356,0), MATCH("*4th*",'Gareth-SESSION'!$K$7:$T$7,0)),"")</f>
        <v>#N/A</v>
      </c>
      <c r="L234" s="44" t="e">
        <f>INDEX('Gareth-SESSION'!$L$349:$U$356, MATCH("*Clean *",'Gareth-SESSION'!$B$349:$B$356,0), MATCH("*4th*",'Gareth-SESSION'!$K$7:$T$7,0))</f>
        <v>#N/A</v>
      </c>
      <c r="M234" s="131" t="e">
        <f>IF($A$230='Gareth-SESSION'!$A$349,INDEX('Gareth-SESSION'!$K$349:$T$356, MATCH("*Lat Pulldown*",'Gareth-SESSION'!$B$349:$B$356,0), MATCH("*4th*",'Gareth-SESSION'!$K$7:$T$7,0)),"")</f>
        <v>#N/A</v>
      </c>
      <c r="N234" s="44" t="e">
        <f>INDEX('Gareth-SESSION'!$L$349:$U$356, MATCH("*Lat Pulldown*",'Gareth-SESSION'!$B$349:$B$356,0), MATCH("*4th*",'Gareth-SESSION'!$K$7:$T$7,0))</f>
        <v>#N/A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 t="e">
        <f>IF($A$230='Gareth-SESSION'!$A$349,INDEX('Gareth-SESSION'!$K$349:$T$356, MATCH("*Squat*",'Gareth-SESSION'!$B$349:$B$356,0), MATCH("*5th*",'Gareth-SESSION'!$K$7:$T$7,0)),"")</f>
        <v>#N/A</v>
      </c>
      <c r="D235" s="132" t="e">
        <f>INDEX('Gareth-SESSION'!L$349:U$356, MATCH("*Squat*",'Gareth-SESSION'!$B$349:$B$356,0), MATCH("*5th*",'Gareth-SESSION'!K$7:T$7,0))</f>
        <v>#N/A</v>
      </c>
      <c r="E235" s="131" t="e">
        <f>IF($A$230='Gareth-SESSION'!$A$349,INDEX('Gareth-SESSION'!$K$349:$T$356, MATCH("*Deadlift*",'Gareth-SESSION'!$B$349:$B$356,0), MATCH("*5th*",'Gareth-SESSION'!$K$7:$T$7,0)),"")</f>
        <v>#N/A</v>
      </c>
      <c r="F235" s="131" t="e">
        <f>INDEX('Gareth-SESSION'!$L$349:$U$356, MATCH("*Deadlift*",'Gareth-SESSION'!$B$349:$B$356,0), MATCH("*5th*",'Gareth-SESSION'!$K$7:$T$7,0))</f>
        <v>#N/A</v>
      </c>
      <c r="G235" s="131" t="e">
        <f>IF($A$230='Gareth-SESSION'!$A$349,INDEX('Gareth-SESSION'!$K$349:$T$356, MATCH("*Bench Press*",'Gareth-SESSION'!$B$349:$B$356,0), MATCH("*5th*",'Gareth-SESSION'!$K$7:$T$7,0)),"")</f>
        <v>#N/A</v>
      </c>
      <c r="H235" s="131" t="e">
        <f>INDEX('Gareth-SESSION'!$L$349:$U$356, MATCH("*Bench Press*",'Gareth-SESSION'!$B$349:$B$356,0), MATCH("*5th*",'Gareth-SESSION'!$K$7:$T$7,0))</f>
        <v>#N/A</v>
      </c>
      <c r="I235" s="132" t="e">
        <f>IF($A$230='Gareth-SESSION'!$A$349,INDEX('Gareth-SESSION'!$K$349:$T$356, MATCH("*Military*",'Gareth-SESSION'!$B$349:$B$356,0), MATCH("*5th*",'Gareth-SESSION'!$K$7:$T$7,0)),"")</f>
        <v>#N/A</v>
      </c>
      <c r="J235" s="44" t="e">
        <f>INDEX('Gareth-SESSION'!$L$349:$U$356, MATCH("*Military*",'Gareth-SESSION'!$B$349:$B$356,0), MATCH("*5th*",'Gareth-SESSION'!$K$7:$T$7,0))</f>
        <v>#N/A</v>
      </c>
      <c r="K235" s="131" t="e">
        <f>IF($A$230='Gareth-SESSION'!$A$349,INDEX('Gareth-SESSION'!$K$349:$T$356, MATCH("*Clean *",'Gareth-SESSION'!$B$349:$B$356,0), MATCH("*5th*",'Gareth-SESSION'!$K$7:$T$7,0)),"")</f>
        <v>#N/A</v>
      </c>
      <c r="L235" s="44" t="e">
        <f>INDEX('Gareth-SESSION'!$L$349:$U$356, MATCH("*Clean *",'Gareth-SESSION'!$B$349:$B$356,0), MATCH("*5th*",'Gareth-SESSION'!$K$7:$T$7,0))</f>
        <v>#N/A</v>
      </c>
      <c r="M235" s="131" t="e">
        <f>IF($A$230='Gareth-SESSION'!$A$349,INDEX('Gareth-SESSION'!$K$349:$T$356, MATCH("*Lat Pulldown*",'Gareth-SESSION'!$B$349:$B$356,0), MATCH("*5th*",'Gareth-SESSION'!$K$7:$T$7,0)),"")</f>
        <v>#N/A</v>
      </c>
      <c r="N235" s="44" t="e">
        <f>INDEX('Gareth-SESSION'!$L$349:$U$356, MATCH("*Lat Pulldown*",'Gareth-SESSION'!$B$349:$B$356,0), MATCH("*5th*",'Gareth-SESSION'!$K$7:$T$7,0))</f>
        <v>#N/A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'Gareth-SESSION'!A358</f>
        <v>42312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 t="e">
        <f>MAX(I237:I241)</f>
        <v>#N/A</v>
      </c>
      <c r="J236" s="116" t="e">
        <f t="array" ref="J236">MAX(IF(I237:I241=I236,J237:J241))</f>
        <v>#N/A</v>
      </c>
      <c r="K236" s="116" t="e">
        <f>MAX(K237:K241)</f>
        <v>#N/A</v>
      </c>
      <c r="L236" s="116" t="e">
        <f t="array" ref="L236">MAX(IF(K237:K241=K236,L237:L241))</f>
        <v>#N/A</v>
      </c>
      <c r="M236" s="116" t="e">
        <f>MAX(M237:M241)</f>
        <v>#N/A</v>
      </c>
      <c r="N236" s="117" t="e">
        <f t="array" ref="N236">MAX(IF(M237:M241=M236,N237:N241))</f>
        <v>#N/A</v>
      </c>
      <c r="O236" s="152" t="e">
        <f>IF($A$236='Gareth-SESSION'!$A$358,INDEX('Gareth-SESSION'!$K$358:$T$365, MATCH("*1k Row*",'Gareth-SESSION'!$B$358:$B$365,0), MATCH("*1st*",'Gareth-SESSION'!$K$7:$T$7,0)),"")</f>
        <v>#N/A</v>
      </c>
      <c r="P236" s="152" t="e">
        <f>IF($A$236='Gareth-SESSION'!$A$358,INDEX('Gareth-SESSION'!$K$358:$T$365, MATCH("*HIIT*",'Gareth-SESSION'!$B$358:$B$365,0), MATCH("*1st*",'Gareth-SESSION'!$K$7:$T$7,0)),"")</f>
        <v>#N/A</v>
      </c>
      <c r="Q236" s="119" t="e">
        <f>INDEX('Gareth-SESSION'!$L$358:$U$365, MATCH("*HIIT*",'Gareth-SESSION'!$B$358:$B$365,0), MATCH("*1st*",'Gareth-SESSION'!$K$7:$T$7,0))</f>
        <v>#N/A</v>
      </c>
      <c r="R236" s="119">
        <f>'Gareth-SESSION'!U358</f>
        <v>0</v>
      </c>
      <c r="S236" s="116"/>
      <c r="T236" s="116"/>
      <c r="U236" s="120">
        <f>'Gareth-SESSION'!A359</f>
        <v>0</v>
      </c>
      <c r="V236" s="120">
        <f>'Gareth-SESSION'!A360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IF($A$236='Gareth-SESSION'!$A$358,INDEX('Gareth-SESSION'!$K$358:$T$365, MATCH("*Squat*",'Gareth-SESSION'!$B$358:$B$365,0), MATCH("*1st*",'Gareth-SESSION'!$K$7:$T$7,0)),"")</f>
        <v>#N/A</v>
      </c>
      <c r="D237" s="132" t="e">
        <f>INDEX('Gareth-SESSION'!L$358:U$365, MATCH("*Squat*",'Gareth-SESSION'!$B$358:$B$365,0), MATCH("*1st*",'Gareth-SESSION'!K$7:T$7,0))</f>
        <v>#N/A</v>
      </c>
      <c r="E237" s="131" t="e">
        <f>IF($A$236='Gareth-SESSION'!$A$358,INDEX('Gareth-SESSION'!$K$358:$T$365, MATCH("*Deadlift*",'Gareth-SESSION'!$B$358:$B$365,0), MATCH("*1st*",'Gareth-SESSION'!$K$7:$T$7,0)),"")</f>
        <v>#N/A</v>
      </c>
      <c r="F237" s="131" t="e">
        <f>INDEX('Gareth-SESSION'!$L$358:$U$365, MATCH("*Deadlift*",'Gareth-SESSION'!$B$358:$B$365,0), MATCH("*1st*",'Gareth-SESSION'!$K$7:$T$7,0))</f>
        <v>#N/A</v>
      </c>
      <c r="G237" s="131" t="e">
        <f>IF($A$236='Gareth-SESSION'!$A$358,INDEX('Gareth-SESSION'!$K$358:$T$365, MATCH("*Bench Press*",'Gareth-SESSION'!$B$358:$B$365,0), MATCH("*1st*",'Gareth-SESSION'!$K$7:$T$7,0)),"")</f>
        <v>#N/A</v>
      </c>
      <c r="H237" s="131" t="e">
        <f>INDEX('Gareth-SESSION'!$L$358:$U$365, MATCH("*Bench Press*",'Gareth-SESSION'!$B$358:$B$365,0), MATCH("*1st*",'Gareth-SESSION'!$K$7:$T$7,0))</f>
        <v>#N/A</v>
      </c>
      <c r="I237" s="132" t="e">
        <f>IF($A$236='Gareth-SESSION'!$A$358,INDEX('Gareth-SESSION'!$K$358:$T$365, MATCH("*Military*",'Gareth-SESSION'!$B$358:$B$365,0), MATCH("*1st*",'Gareth-SESSION'!$K$7:$T$7,0)),"")</f>
        <v>#N/A</v>
      </c>
      <c r="J237" s="48" t="e">
        <f>INDEX('Gareth-SESSION'!$L$358:$U$365, MATCH("*Military*",'Gareth-SESSION'!$B$358:$B$365,0), MATCH("*1st*",'Gareth-SESSION'!$K$7:$T$7,0))</f>
        <v>#N/A</v>
      </c>
      <c r="K237" s="131" t="e">
        <f>IF($A$236='Gareth-SESSION'!$A$358,INDEX('Gareth-SESSION'!$K$358:$T$365, MATCH("*Clean *",'Gareth-SESSION'!$B$358:$B$365,0), MATCH("*1st*",'Gareth-SESSION'!$K$7:$T$7,0)),"")</f>
        <v>#N/A</v>
      </c>
      <c r="L237" s="48" t="e">
        <f>INDEX('Gareth-SESSION'!$L$358:$U$365, MATCH("*Clean *",'Gareth-SESSION'!$B$358:$B$365,0), MATCH("*1st*",'Gareth-SESSION'!$K$7:$T$7,0))</f>
        <v>#N/A</v>
      </c>
      <c r="M237" s="131" t="e">
        <f>IF($A$236='Gareth-SESSION'!$A$358,INDEX('Gareth-SESSION'!$K$358:$T$365, MATCH("*Lat Pulldown*",'Gareth-SESSION'!$B$358:$B$365,0), MATCH("*1st*",'Gareth-SESSION'!$K$7:$T$7,0)),"")</f>
        <v>#N/A</v>
      </c>
      <c r="N237" s="48" t="e">
        <f>INDEX('Gareth-SESSION'!$L$358:$U$365, MATCH("*Lat Pulldown*",'Gareth-SESSION'!$B$358:$B$365,0), MATCH("*1st*",'Gareth-SESSION'!$K$7:$T$7,0))</f>
        <v>#N/A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IF($A$236='Gareth-SESSION'!$A$358,INDEX('Gareth-SESSION'!$K$358:$T$365, MATCH("*Squat*",'Gareth-SESSION'!$B$358:$B$365,0), MATCH("*2nd*",'Gareth-SESSION'!$K$7:$T$7,0)),"")</f>
        <v>#N/A</v>
      </c>
      <c r="D238" s="132" t="e">
        <f>INDEX('Gareth-SESSION'!L$358:U$365, MATCH("*Squat*",'Gareth-SESSION'!$B$358:$B$365,0), MATCH("*2nd*",'Gareth-SESSION'!K$7:T$7,0))</f>
        <v>#N/A</v>
      </c>
      <c r="E238" s="131" t="e">
        <f>IF($A$236='Gareth-SESSION'!$A$358,INDEX('Gareth-SESSION'!$K$358:$T$365, MATCH("*Deadlift*",'Gareth-SESSION'!$B$358:$B$365,0), MATCH("*2ND*",'Gareth-SESSION'!$K$7:$T$7,0)),"")</f>
        <v>#N/A</v>
      </c>
      <c r="F238" s="131" t="e">
        <f>INDEX('Gareth-SESSION'!$L$358:$U$365, MATCH("*Deadlift*",'Gareth-SESSION'!$B$358:$B$365,0), MATCH("*2nd*",'Gareth-SESSION'!$K$7:$T$7,0))</f>
        <v>#N/A</v>
      </c>
      <c r="G238" s="131" t="e">
        <f>IF($A$236='Gareth-SESSION'!$A$358,INDEX('Gareth-SESSION'!$K$358:$T$365, MATCH("*Bench Press*",'Gareth-SESSION'!$B$358:$B$365,0), MATCH("*2ND*",'Gareth-SESSION'!$K$7:$T$7,0)),"")</f>
        <v>#N/A</v>
      </c>
      <c r="H238" s="131" t="e">
        <f>INDEX('Gareth-SESSION'!$L$358:$U$365, MATCH("*Bench Press*",'Gareth-SESSION'!$B$358:$B$365,0), MATCH("*2nd*",'Gareth-SESSION'!$K$7:$T$7,0))</f>
        <v>#N/A</v>
      </c>
      <c r="I238" s="132" t="e">
        <f>IF($A$236='Gareth-SESSION'!$A$358,INDEX('Gareth-SESSION'!$K$358:$T$365, MATCH("*Military*",'Gareth-SESSION'!$B$358:$B$365,0), MATCH("*2ND*",'Gareth-SESSION'!$K$7:$T$7,0)),"")</f>
        <v>#N/A</v>
      </c>
      <c r="J238" s="44" t="e">
        <f>INDEX('Gareth-SESSION'!$L$358:$U$365, MATCH("*Military*",'Gareth-SESSION'!$B$358:$B$365,0), MATCH("*2nd*",'Gareth-SESSION'!$K$7:$T$7,0))</f>
        <v>#N/A</v>
      </c>
      <c r="K238" s="131" t="e">
        <f>IF($A$236='Gareth-SESSION'!$A$358,INDEX('Gareth-SESSION'!$K$358:$T$365, MATCH("*Clean *",'Gareth-SESSION'!$B$358:$B$365,0), MATCH("*2ND*",'Gareth-SESSION'!$K$7:$T$7,0)),"")</f>
        <v>#N/A</v>
      </c>
      <c r="L238" s="44" t="e">
        <f>INDEX('Gareth-SESSION'!$L$358:$U$365, MATCH("*Clean *",'Gareth-SESSION'!$B$358:$B$365,0), MATCH("*2nd*",'Gareth-SESSION'!$K$7:$T$7,0))</f>
        <v>#N/A</v>
      </c>
      <c r="M238" s="131" t="e">
        <f>IF($A$236='Gareth-SESSION'!$A$358,INDEX('Gareth-SESSION'!$K$358:$T$365, MATCH("*Lat Pulldown*",'Gareth-SESSION'!$B$358:$B$365,0), MATCH("*2ND*",'Gareth-SESSION'!$K$7:$T$7,0)),"")</f>
        <v>#N/A</v>
      </c>
      <c r="N238" s="44" t="e">
        <f>INDEX('Gareth-SESSION'!$L$358:$U$365, MATCH("*Lat Pulldown*",'Gareth-SESSION'!$B$358:$B$365,0), MATCH("*2nd*",'Gareth-SESSION'!$K$7:$T$7,0))</f>
        <v>#N/A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IF($A$236='Gareth-SESSION'!$A$358,INDEX('Gareth-SESSION'!$K$358:$T$365, MATCH("*Squat*",'Gareth-SESSION'!$B$358:$B$365,0), MATCH("*3rd*",'Gareth-SESSION'!$K$7:$T$7,0)),"")</f>
        <v>#N/A</v>
      </c>
      <c r="D239" s="132" t="e">
        <f>INDEX('Gareth-SESSION'!L$358:U$365, MATCH("*Squat*",'Gareth-SESSION'!$B$358:$B$365,0), MATCH("*3rd*",'Gareth-SESSION'!K$7:T$7,0))</f>
        <v>#N/A</v>
      </c>
      <c r="E239" s="131" t="e">
        <f>IF($A$236='Gareth-SESSION'!$A$358,INDEX('Gareth-SESSION'!$K$358:$T$365, MATCH("*Deadlift*",'Gareth-SESSION'!$B$358:$B$365,0), MATCH("*3rd*",'Gareth-SESSION'!$K$7:$T$7,0)),"")</f>
        <v>#N/A</v>
      </c>
      <c r="F239" s="131" t="e">
        <f>INDEX('Gareth-SESSION'!$L$358:$U$365, MATCH("*Deadlift*",'Gareth-SESSION'!$B$358:$B$365,0), MATCH("*3rd*",'Gareth-SESSION'!$K$7:$T$7,0))</f>
        <v>#N/A</v>
      </c>
      <c r="G239" s="131" t="e">
        <f>IF($A$236='Gareth-SESSION'!$A$358,INDEX('Gareth-SESSION'!$K$358:$T$365, MATCH("*Bench Press*",'Gareth-SESSION'!$B$358:$B$365,0), MATCH("*3rd*",'Gareth-SESSION'!$K$7:$T$7,0)),"")</f>
        <v>#N/A</v>
      </c>
      <c r="H239" s="131" t="e">
        <f>INDEX('Gareth-SESSION'!$L$358:$U$365, MATCH("*Bench Press*",'Gareth-SESSION'!$B$358:$B$365,0), MATCH("*3rd*",'Gareth-SESSION'!$K$7:$T$7,0))</f>
        <v>#N/A</v>
      </c>
      <c r="I239" s="132" t="e">
        <f>IF($A$236='Gareth-SESSION'!$A$358,INDEX('Gareth-SESSION'!$K$358:$T$365, MATCH("*Military*",'Gareth-SESSION'!$B$358:$B$365,0), MATCH("*3rd*",'Gareth-SESSION'!$K$7:$T$7,0)),"")</f>
        <v>#N/A</v>
      </c>
      <c r="J239" s="44" t="e">
        <f>INDEX('Gareth-SESSION'!$L$358:$U$365, MATCH("*Military*",'Gareth-SESSION'!$B$358:$B$365,0), MATCH("*3rd*",'Gareth-SESSION'!$K$7:$T$7,0))</f>
        <v>#N/A</v>
      </c>
      <c r="K239" s="131" t="e">
        <f>IF($A$236='Gareth-SESSION'!$A$358,INDEX('Gareth-SESSION'!$K$358:$T$365, MATCH("*Clean *",'Gareth-SESSION'!$B$358:$B$365,0), MATCH("*3rd*",'Gareth-SESSION'!$K$7:$T$7,0)),"")</f>
        <v>#N/A</v>
      </c>
      <c r="L239" s="44" t="e">
        <f>INDEX('Gareth-SESSION'!$L$358:$U$365, MATCH("*Clean *",'Gareth-SESSION'!$B$358:$B$365,0), MATCH("*3rd*",'Gareth-SESSION'!$K$7:$T$7,0))</f>
        <v>#N/A</v>
      </c>
      <c r="M239" s="131" t="e">
        <f>IF($A$236='Gareth-SESSION'!$A$358,INDEX('Gareth-SESSION'!$K$358:$T$365, MATCH("*Lat Pulldown*",'Gareth-SESSION'!$B$358:$B$365,0), MATCH("*3rd*",'Gareth-SESSION'!$K$7:$T$7,0)),"")</f>
        <v>#N/A</v>
      </c>
      <c r="N239" s="44" t="e">
        <f>INDEX('Gareth-SESSION'!$L$358:$U$365, MATCH("*Lat Pulldown*",'Gareth-SESSION'!$B$358:$B$365,0), MATCH("*3rd*",'Gareth-SESSION'!$K$7:$T$7,0))</f>
        <v>#N/A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IF($A$236='Gareth-SESSION'!$A$358,INDEX('Gareth-SESSION'!$K$358:$T$365, MATCH("*Squat*",'Gareth-SESSION'!$B$358:$B$365,0), MATCH("*4th*",'Gareth-SESSION'!$K$7:$T$7,0)),"")</f>
        <v>#N/A</v>
      </c>
      <c r="D240" s="132" t="e">
        <f>INDEX('Gareth-SESSION'!L$358:U$365, MATCH("*Squat*",'Gareth-SESSION'!$B$358:$B$365,0), MATCH("*4th*",'Gareth-SESSION'!K$7:T$7,0))</f>
        <v>#N/A</v>
      </c>
      <c r="E240" s="131" t="e">
        <f>IF($A$236='Gareth-SESSION'!$A$358,INDEX('Gareth-SESSION'!$K$358:$T$365, MATCH("*Deadlift*",'Gareth-SESSION'!$B$358:$B$365,0), MATCH("*4th*",'Gareth-SESSION'!$K$7:$T$7,0)),"")</f>
        <v>#N/A</v>
      </c>
      <c r="F240" s="131" t="e">
        <f>INDEX('Gareth-SESSION'!$L$358:$U$365, MATCH("*Deadlift*",'Gareth-SESSION'!$B$358:$B$365,0), MATCH("*4th*",'Gareth-SESSION'!$K$7:$T$7,0))</f>
        <v>#N/A</v>
      </c>
      <c r="G240" s="131" t="e">
        <f>IF($A$236='Gareth-SESSION'!$A$358,INDEX('Gareth-SESSION'!$K$358:$T$365, MATCH("*Bench Press*",'Gareth-SESSION'!$B$358:$B$365,0), MATCH("*4th*",'Gareth-SESSION'!$K$7:$T$7,0)),"")</f>
        <v>#N/A</v>
      </c>
      <c r="H240" s="131" t="e">
        <f>INDEX('Gareth-SESSION'!$L$358:$U$365, MATCH("*Bench Press*",'Gareth-SESSION'!$B$358:$B$365,0), MATCH("*4th*",'Gareth-SESSION'!$K$7:$T$7,0))</f>
        <v>#N/A</v>
      </c>
      <c r="I240" s="132" t="e">
        <f>IF($A$236='Gareth-SESSION'!$A$358,INDEX('Gareth-SESSION'!$K$358:$T$365, MATCH("*Military*",'Gareth-SESSION'!$B$358:$B$365,0), MATCH("*4th*",'Gareth-SESSION'!$K$7:$T$7,0)),"")</f>
        <v>#N/A</v>
      </c>
      <c r="J240" s="44" t="e">
        <f>INDEX('Gareth-SESSION'!$L$358:$U$365, MATCH("*Military*",'Gareth-SESSION'!$B$358:$B$365,0), MATCH("*4th*",'Gareth-SESSION'!$K$7:$T$7,0))</f>
        <v>#N/A</v>
      </c>
      <c r="K240" s="131" t="e">
        <f>IF($A$236='Gareth-SESSION'!$A$358,INDEX('Gareth-SESSION'!$K$358:$T$365, MATCH("*Clean *",'Gareth-SESSION'!$B$358:$B$365,0), MATCH("*4th*",'Gareth-SESSION'!$K$7:$T$7,0)),"")</f>
        <v>#N/A</v>
      </c>
      <c r="L240" s="44" t="e">
        <f>INDEX('Gareth-SESSION'!$L$358:$U$365, MATCH("*Clean *",'Gareth-SESSION'!$B$358:$B$365,0), MATCH("*4th*",'Gareth-SESSION'!$K$7:$T$7,0))</f>
        <v>#N/A</v>
      </c>
      <c r="M240" s="131" t="e">
        <f>IF($A$236='Gareth-SESSION'!$A$358,INDEX('Gareth-SESSION'!$K$358:$T$365, MATCH("*Lat Pulldown*",'Gareth-SESSION'!$B$358:$B$365,0), MATCH("*4th*",'Gareth-SESSION'!$K$7:$T$7,0)),"")</f>
        <v>#N/A</v>
      </c>
      <c r="N240" s="44" t="e">
        <f>INDEX('Gareth-SESSION'!$L$358:$U$365, MATCH("*Lat Pulldown*",'Gareth-SESSION'!$B$358:$B$365,0), MATCH("*4th*",'Gareth-SESSION'!$K$7:$T$7,0))</f>
        <v>#N/A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IF($A$236='Gareth-SESSION'!$A$358,INDEX('Gareth-SESSION'!$K$358:$T$365, MATCH("*Squat*",'Gareth-SESSION'!$B$358:$B$365,0), MATCH("*5th*",'Gareth-SESSION'!$K$7:$T$7,0)),"")</f>
        <v>#N/A</v>
      </c>
      <c r="D241" s="132" t="e">
        <f>INDEX('Gareth-SESSION'!L$358:U$365, MATCH("*Squat*",'Gareth-SESSION'!$B$358:$B$365,0), MATCH("*5th*",'Gareth-SESSION'!K$7:T$7,0))</f>
        <v>#N/A</v>
      </c>
      <c r="E241" s="131" t="e">
        <f>IF($A$236='Gareth-SESSION'!$A$358,INDEX('Gareth-SESSION'!$K$358:$T$365, MATCH("*Deadlift*",'Gareth-SESSION'!$B$358:$B$365,0), MATCH("*5th*",'Gareth-SESSION'!$K$7:$T$7,0)),"")</f>
        <v>#N/A</v>
      </c>
      <c r="F241" s="131" t="e">
        <f>INDEX('Gareth-SESSION'!$L$358:$U$365, MATCH("*Deadlift*",'Gareth-SESSION'!$B$358:$B$365,0), MATCH("*5th*",'Gareth-SESSION'!$K$7:$T$7,0))</f>
        <v>#N/A</v>
      </c>
      <c r="G241" s="131" t="e">
        <f>IF($A$236='Gareth-SESSION'!$A$358,INDEX('Gareth-SESSION'!$K$358:$T$365, MATCH("*Bench Press*",'Gareth-SESSION'!$B$358:$B$365,0), MATCH("*5th*",'Gareth-SESSION'!$K$7:$T$7,0)),"")</f>
        <v>#N/A</v>
      </c>
      <c r="H241" s="131" t="e">
        <f>INDEX('Gareth-SESSION'!$L$358:$U$365, MATCH("*Bench Press*",'Gareth-SESSION'!$B$358:$B$365,0), MATCH("*5th*",'Gareth-SESSION'!$K$7:$T$7,0))</f>
        <v>#N/A</v>
      </c>
      <c r="I241" s="132" t="e">
        <f>IF($A$236='Gareth-SESSION'!$A$358,INDEX('Gareth-SESSION'!$K$358:$T$365, MATCH("*Military*",'Gareth-SESSION'!$B$358:$B$365,0), MATCH("*5th*",'Gareth-SESSION'!$K$7:$T$7,0)),"")</f>
        <v>#N/A</v>
      </c>
      <c r="J241" s="44" t="e">
        <f>INDEX('Gareth-SESSION'!$L$358:$U$365, MATCH("*Military*",'Gareth-SESSION'!$B$358:$B$365,0), MATCH("*5th*",'Gareth-SESSION'!$K$7:$T$7,0))</f>
        <v>#N/A</v>
      </c>
      <c r="K241" s="131" t="e">
        <f>IF($A$236='Gareth-SESSION'!$A$358,INDEX('Gareth-SESSION'!$K$358:$T$365, MATCH("*Clean *",'Gareth-SESSION'!$B$358:$B$365,0), MATCH("*5th*",'Gareth-SESSION'!$K$7:$T$7,0)),"")</f>
        <v>#N/A</v>
      </c>
      <c r="L241" s="44" t="e">
        <f>INDEX('Gareth-SESSION'!$L$358:$U$365, MATCH("*Clean *",'Gareth-SESSION'!$B$358:$B$365,0), MATCH("*5th*",'Gareth-SESSION'!$K$7:$T$7,0))</f>
        <v>#N/A</v>
      </c>
      <c r="M241" s="131" t="e">
        <f>IF($A$236='Gareth-SESSION'!$A$358,INDEX('Gareth-SESSION'!$K$358:$T$365, MATCH("*Lat Pulldown*",'Gareth-SESSION'!$B$358:$B$365,0), MATCH("*5th*",'Gareth-SESSION'!$K$7:$T$7,0)),"")</f>
        <v>#N/A</v>
      </c>
      <c r="N241" s="44" t="e">
        <f>INDEX('Gareth-SESSION'!$L$358:$U$365, MATCH("*Lat Pulldown*",'Gareth-SESSION'!$B$358:$B$365,0), MATCH("*5th*",'Gareth-SESSION'!$K$7:$T$7,0))</f>
        <v>#N/A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'Gareth-SESSION'!A367</f>
        <v>42319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IF($A$242='Gareth-SESSION'!$A$367,INDEX('Gareth-SESSION'!$K$367:$T$374, MATCH("*1k Row*",'Gareth-SESSION'!$B$367:$B$374,0), MATCH("*1st*",'Gareth-SESSION'!$K$7:$T$7,0)),"")</f>
        <v>#N/A</v>
      </c>
      <c r="P242" s="152">
        <f>IF($A$242='Gareth-SESSION'!$A$367,INDEX('Gareth-SESSION'!$K$367:$T$374, MATCH("*HIIT*",'Gareth-SESSION'!$B$367:$B$374,0), MATCH("*1st*",'Gareth-SESSION'!$K$7:$T$7,0)),"")</f>
        <v>1.4583333333333332E-2</v>
      </c>
      <c r="Q242" s="119" t="str">
        <f>INDEX('Gareth-SESSION'!$L$212:$U$367, MATCH("*HIIT*",'Gareth-SESSION'!$B$212:$B$367,0), MATCH("*1st*",'Gareth-SESSION'!$K$7:$T$7,0))</f>
        <v>45/15</v>
      </c>
      <c r="R242" s="119">
        <f>'Gareth-SESSION'!U367</f>
        <v>0</v>
      </c>
      <c r="S242" s="116"/>
      <c r="T242" s="116"/>
      <c r="U242" s="120">
        <f>'Gareth-SESSION'!A368</f>
        <v>0</v>
      </c>
      <c r="V242" s="120">
        <f>'Gareth-SESSION'!A369</f>
        <v>0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IF($A$242='Gareth-SESSION'!$A$367,INDEX('Gareth-SESSION'!$K$367:$T$374, MATCH("*Squat*",'Gareth-SESSION'!$B$367:$B$374,0), MATCH("*1st*",'Gareth-SESSION'!$K$7:$T$7,0)),"")</f>
        <v>#N/A</v>
      </c>
      <c r="D243" s="132" t="e">
        <f>INDEX('Gareth-SESSION'!L$367:U$374, MATCH("*Squat*",'Gareth-SESSION'!$B$367:$B$374,0), MATCH("*1st*",'Gareth-SESSION'!K$7:T$7,0))</f>
        <v>#N/A</v>
      </c>
      <c r="E243" s="131" t="e">
        <f>IF($A$242='Gareth-SESSION'!$A$367,INDEX('Gareth-SESSION'!$K$367:$T$374, MATCH("*Deadlift*",'Gareth-SESSION'!$B$367:$B$374,0), MATCH("*1st*",'Gareth-SESSION'!$K$7:$T$7,0)),"")</f>
        <v>#N/A</v>
      </c>
      <c r="F243" s="131" t="e">
        <f>INDEX('Gareth-SESSION'!$L$367:$U$374, MATCH("*Deadlift*",'Gareth-SESSION'!$B$367:$B$374,0), MATCH("*1st*",'Gareth-SESSION'!$K$7:$T$7,0))</f>
        <v>#N/A</v>
      </c>
      <c r="G243" s="131" t="e">
        <f>IF($A$242='Gareth-SESSION'!$A$367,INDEX('Gareth-SESSION'!$K$367:$T$374, MATCH("*Bench Press*",'Gareth-SESSION'!$B$367:$B$374,0), MATCH("*1st*",'Gareth-SESSION'!$K$7:$T$7,0)),"")</f>
        <v>#N/A</v>
      </c>
      <c r="H243" s="131" t="e">
        <f>INDEX('Gareth-SESSION'!$L$367:$U$374, MATCH("*Bench Press*",'Gareth-SESSION'!$B$367:$B$374,0), MATCH("*1st*",'Gareth-SESSION'!$K$7:$T$7,0))</f>
        <v>#N/A</v>
      </c>
      <c r="I243" s="132" t="e">
        <f>IF($A$242='Gareth-SESSION'!$A$367,INDEX('Gareth-SESSION'!$K$367:$T$374, MATCH("*Military*",'Gareth-SESSION'!$B$367:$B$374,0), MATCH("*1st*",'Gareth-SESSION'!$K$7:$T$7,0)),"")</f>
        <v>#N/A</v>
      </c>
      <c r="J243" s="48" t="e">
        <f>INDEX('Gareth-SESSION'!$L$367:$U$374, MATCH("*Military*",'Gareth-SESSION'!$B$367:$B$374,0), MATCH("*1st*",'Gareth-SESSION'!$K$7:$T$7,0))</f>
        <v>#N/A</v>
      </c>
      <c r="K243" s="131" t="e">
        <f>IF($A$242='Gareth-SESSION'!$A$367,INDEX('Gareth-SESSION'!$K$367:$T$374, MATCH("*Clean *",'Gareth-SESSION'!$B$367:$B$374,0), MATCH("*1st*",'Gareth-SESSION'!$K$7:$T$7,0)),"")</f>
        <v>#N/A</v>
      </c>
      <c r="L243" s="48" t="e">
        <f>INDEX('Gareth-SESSION'!$L$367:$U$374, MATCH("*Clean *",'Gareth-SESSION'!$B$367:$B$374,0), MATCH("*1st*",'Gareth-SESSION'!$K$7:$T$7,0))</f>
        <v>#N/A</v>
      </c>
      <c r="M243" s="131" t="e">
        <f>IF($A$242='Gareth-SESSION'!$A$367,INDEX('Gareth-SESSION'!$K$367:$T$374, MATCH("*Lat Pulldown*",'Gareth-SESSION'!$B$367:$B$374,0), MATCH("*1st*",'Gareth-SESSION'!$K$7:$T$7,0)),"")</f>
        <v>#N/A</v>
      </c>
      <c r="N243" s="48" t="e">
        <f>INDEX('Gareth-SESSION'!$L$367:$U$374, MATCH("*Lat Pulldown*",'Gareth-SESSION'!$B$367:$B$374,0), MATCH("*1st*",'Gareth-SESSION'!$K$7:$T$7,0))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IF($A$242='Gareth-SESSION'!$A$367,INDEX('Gareth-SESSION'!$K$367:$T$374, MATCH("*Squat*",'Gareth-SESSION'!$B$367:$B$374,0), MATCH("*2nd*",'Gareth-SESSION'!$K$7:$T$7,0)),"")</f>
        <v>#N/A</v>
      </c>
      <c r="D244" s="132" t="e">
        <f>INDEX('Gareth-SESSION'!L$367:U$374, MATCH("*Squat*",'Gareth-SESSION'!$B$367:$B$374,0), MATCH("*2nd*",'Gareth-SESSION'!K$7:T$7,0))</f>
        <v>#N/A</v>
      </c>
      <c r="E244" s="131" t="e">
        <f>IF($A$242='Gareth-SESSION'!$A$367,INDEX('Gareth-SESSION'!$K$367:$T$374, MATCH("*Deadlift*",'Gareth-SESSION'!$B$367:$B$374,0), MATCH("*2ND*",'Gareth-SESSION'!$K$7:$T$7,0)),"")</f>
        <v>#N/A</v>
      </c>
      <c r="F244" s="131" t="e">
        <f>INDEX('Gareth-SESSION'!$L$367:$U$374, MATCH("*Deadlift*",'Gareth-SESSION'!$B$367:$B$374,0), MATCH("*2nd*",'Gareth-SESSION'!$K$7:$T$7,0))</f>
        <v>#N/A</v>
      </c>
      <c r="G244" s="131" t="e">
        <f>IF($A$242='Gareth-SESSION'!$A$367,INDEX('Gareth-SESSION'!$K$367:$T$374, MATCH("*Bench Press*",'Gareth-SESSION'!$B$367:$B$374,0), MATCH("*2ND*",'Gareth-SESSION'!$K$7:$T$7,0)),"")</f>
        <v>#N/A</v>
      </c>
      <c r="H244" s="131" t="e">
        <f>INDEX('Gareth-SESSION'!$L$367:$U$374, MATCH("*Bench Press*",'Gareth-SESSION'!$B$367:$B$374,0), MATCH("*2nd*",'Gareth-SESSION'!$K$7:$T$7,0))</f>
        <v>#N/A</v>
      </c>
      <c r="I244" s="132" t="e">
        <f>IF($A$242='Gareth-SESSION'!$A$367,INDEX('Gareth-SESSION'!$K$367:$T$374, MATCH("*Military*",'Gareth-SESSION'!$B$367:$B$374,0), MATCH("*2ND*",'Gareth-SESSION'!$K$7:$T$7,0)),"")</f>
        <v>#N/A</v>
      </c>
      <c r="J244" s="44" t="e">
        <f>INDEX('Gareth-SESSION'!$L$367:$U$374, MATCH("*Military*",'Gareth-SESSION'!$B$367:$B$374,0), MATCH("*2nd*",'Gareth-SESSION'!$K$7:$T$7,0))</f>
        <v>#N/A</v>
      </c>
      <c r="K244" s="131" t="e">
        <f>IF($A$242='Gareth-SESSION'!$A$367,INDEX('Gareth-SESSION'!$K$367:$T$374, MATCH("*Clean *",'Gareth-SESSION'!$B$367:$B$374,0), MATCH("*2ND*",'Gareth-SESSION'!$K$7:$T$7,0)),"")</f>
        <v>#N/A</v>
      </c>
      <c r="L244" s="44" t="e">
        <f>INDEX('Gareth-SESSION'!$L$367:$U$374, MATCH("*Clean *",'Gareth-SESSION'!$B$367:$B$374,0), MATCH("*2nd*",'Gareth-SESSION'!$K$7:$T$7,0))</f>
        <v>#N/A</v>
      </c>
      <c r="M244" s="131" t="e">
        <f>IF($A$242='Gareth-SESSION'!$A$367,INDEX('Gareth-SESSION'!$K$367:$T$374, MATCH("*Lat Pulldown*",'Gareth-SESSION'!$B$367:$B$374,0), MATCH("*2ND*",'Gareth-SESSION'!$K$7:$T$7,0)),"")</f>
        <v>#N/A</v>
      </c>
      <c r="N244" s="44" t="e">
        <f>INDEX('Gareth-SESSION'!$L$367:$U$374, MATCH("*Lat Pulldown*",'Gareth-SESSION'!$B$367:$B$374,0), MATCH("*2nd*",'Gareth-SESSION'!$K$7:$T$7,0))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IF($A$242='Gareth-SESSION'!$A$367,INDEX('Gareth-SESSION'!$K$367:$T$374, MATCH("*Squat*",'Gareth-SESSION'!$B$367:$B$374,0), MATCH("*3rd*",'Gareth-SESSION'!$K$7:$T$7,0)),"")</f>
        <v>#N/A</v>
      </c>
      <c r="D245" s="132" t="e">
        <f>INDEX('Gareth-SESSION'!L$367:U$374, MATCH("*Squat*",'Gareth-SESSION'!$B$367:$B$374,0), MATCH("*3rd*",'Gareth-SESSION'!K$7:T$7,0))</f>
        <v>#N/A</v>
      </c>
      <c r="E245" s="131" t="e">
        <f>IF($A$242='Gareth-SESSION'!$A$367,INDEX('Gareth-SESSION'!$K$367:$T$374, MATCH("*Deadlift*",'Gareth-SESSION'!$B$367:$B$374,0), MATCH("*3rd*",'Gareth-SESSION'!$K$7:$T$7,0)),"")</f>
        <v>#N/A</v>
      </c>
      <c r="F245" s="131" t="e">
        <f>INDEX('Gareth-SESSION'!$L$367:$U$374, MATCH("*Deadlift*",'Gareth-SESSION'!$B$367:$B$374,0), MATCH("*3rd*",'Gareth-SESSION'!$K$7:$T$7,0))</f>
        <v>#N/A</v>
      </c>
      <c r="G245" s="131" t="e">
        <f>IF($A$242='Gareth-SESSION'!$A$367,INDEX('Gareth-SESSION'!$K$367:$T$374, MATCH("*Bench Press*",'Gareth-SESSION'!$B$367:$B$374,0), MATCH("*3rd*",'Gareth-SESSION'!$K$7:$T$7,0)),"")</f>
        <v>#N/A</v>
      </c>
      <c r="H245" s="131" t="e">
        <f>INDEX('Gareth-SESSION'!$L$367:$U$374, MATCH("*Bench Press*",'Gareth-SESSION'!$B$367:$B$374,0), MATCH("*3rd*",'Gareth-SESSION'!$K$7:$T$7,0))</f>
        <v>#N/A</v>
      </c>
      <c r="I245" s="132" t="e">
        <f>IF($A$242='Gareth-SESSION'!$A$367,INDEX('Gareth-SESSION'!$K$367:$T$374, MATCH("*Military*",'Gareth-SESSION'!$B$367:$B$374,0), MATCH("*3rd*",'Gareth-SESSION'!$K$7:$T$7,0)),"")</f>
        <v>#N/A</v>
      </c>
      <c r="J245" s="44" t="e">
        <f>INDEX('Gareth-SESSION'!$L$367:$U$374, MATCH("*Military*",'Gareth-SESSION'!$B$367:$B$374,0), MATCH("*3rd*",'Gareth-SESSION'!$K$7:$T$7,0))</f>
        <v>#N/A</v>
      </c>
      <c r="K245" s="131" t="e">
        <f>IF($A$242='Gareth-SESSION'!$A$367,INDEX('Gareth-SESSION'!$K$367:$T$374, MATCH("*Clean *",'Gareth-SESSION'!$B$367:$B$374,0), MATCH("*3rd*",'Gareth-SESSION'!$K$7:$T$7,0)),"")</f>
        <v>#N/A</v>
      </c>
      <c r="L245" s="44" t="e">
        <f>INDEX('Gareth-SESSION'!$L$367:$U$374, MATCH("*Clean *",'Gareth-SESSION'!$B$367:$B$374,0), MATCH("*3rd*",'Gareth-SESSION'!$K$7:$T$7,0))</f>
        <v>#N/A</v>
      </c>
      <c r="M245" s="131" t="e">
        <f>IF($A$242='Gareth-SESSION'!$A$367,INDEX('Gareth-SESSION'!$K$367:$T$374, MATCH("*Lat Pulldown*",'Gareth-SESSION'!$B$367:$B$374,0), MATCH("*3rd*",'Gareth-SESSION'!$K$7:$T$7,0)),"")</f>
        <v>#N/A</v>
      </c>
      <c r="N245" s="44" t="e">
        <f>INDEX('Gareth-SESSION'!$L$367:$U$374, MATCH("*Lat Pulldown*",'Gareth-SESSION'!$B$367:$B$374,0), MATCH("*3rd*",'Gareth-SESSION'!$K$7:$T$7,0))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IF($A$242='Gareth-SESSION'!$A$367,INDEX('Gareth-SESSION'!$K$367:$T$374, MATCH("*Squat*",'Gareth-SESSION'!$B$367:$B$374,0), MATCH("*4th*",'Gareth-SESSION'!$K$7:$T$7,0)),"")</f>
        <v>#N/A</v>
      </c>
      <c r="D246" s="132" t="e">
        <f>INDEX('Gareth-SESSION'!L$367:U$374, MATCH("*Squat*",'Gareth-SESSION'!$B$367:$B$374,0), MATCH("*4th*",'Gareth-SESSION'!K$7:T$7,0))</f>
        <v>#N/A</v>
      </c>
      <c r="E246" s="131" t="e">
        <f>IF($A$242='Gareth-SESSION'!$A$367,INDEX('Gareth-SESSION'!$K$367:$T$374, MATCH("*Deadlift*",'Gareth-SESSION'!$B$367:$B$374,0), MATCH("*4th*",'Gareth-SESSION'!$K$7:$T$7,0)),"")</f>
        <v>#N/A</v>
      </c>
      <c r="F246" s="131" t="e">
        <f>INDEX('Gareth-SESSION'!$L$367:$U$374, MATCH("*Deadlift*",'Gareth-SESSION'!$B$367:$B$374,0), MATCH("*4th*",'Gareth-SESSION'!$K$7:$T$7,0))</f>
        <v>#N/A</v>
      </c>
      <c r="G246" s="131" t="e">
        <f>IF($A$242='Gareth-SESSION'!$A$367,INDEX('Gareth-SESSION'!$K$367:$T$374, MATCH("*Bench Press*",'Gareth-SESSION'!$B$367:$B$374,0), MATCH("*4th*",'Gareth-SESSION'!$K$7:$T$7,0)),"")</f>
        <v>#N/A</v>
      </c>
      <c r="H246" s="131" t="e">
        <f>INDEX('Gareth-SESSION'!$L$367:$U$374, MATCH("*Bench Press*",'Gareth-SESSION'!$B$367:$B$374,0), MATCH("*4th*",'Gareth-SESSION'!$K$7:$T$7,0))</f>
        <v>#N/A</v>
      </c>
      <c r="I246" s="132" t="e">
        <f>IF($A$242='Gareth-SESSION'!$A$367,INDEX('Gareth-SESSION'!$K$367:$T$374, MATCH("*Military*",'Gareth-SESSION'!$B$367:$B$374,0), MATCH("*4th*",'Gareth-SESSION'!$K$7:$T$7,0)),"")</f>
        <v>#N/A</v>
      </c>
      <c r="J246" s="44" t="e">
        <f>INDEX('Gareth-SESSION'!$L$367:$U$374, MATCH("*Military*",'Gareth-SESSION'!$B$367:$B$374,0), MATCH("*4th*",'Gareth-SESSION'!$K$7:$T$7,0))</f>
        <v>#N/A</v>
      </c>
      <c r="K246" s="131" t="e">
        <f>IF($A$242='Gareth-SESSION'!$A$367,INDEX('Gareth-SESSION'!$K$367:$T$374, MATCH("*Clean *",'Gareth-SESSION'!$B$367:$B$374,0), MATCH("*4th*",'Gareth-SESSION'!$K$7:$T$7,0)),"")</f>
        <v>#N/A</v>
      </c>
      <c r="L246" s="44" t="e">
        <f>INDEX('Gareth-SESSION'!$L$367:$U$374, MATCH("*Clean *",'Gareth-SESSION'!$B$367:$B$374,0), MATCH("*4th*",'Gareth-SESSION'!$K$7:$T$7,0))</f>
        <v>#N/A</v>
      </c>
      <c r="M246" s="131" t="e">
        <f>IF($A$242='Gareth-SESSION'!$A$367,INDEX('Gareth-SESSION'!$K$367:$T$374, MATCH("*Lat Pulldown*",'Gareth-SESSION'!$B$367:$B$374,0), MATCH("*4th*",'Gareth-SESSION'!$K$7:$T$7,0)),"")</f>
        <v>#N/A</v>
      </c>
      <c r="N246" s="44" t="e">
        <f>INDEX('Gareth-SESSION'!$L$367:$U$374, MATCH("*Lat Pulldown*",'Gareth-SESSION'!$B$367:$B$374,0), MATCH("*4th*",'Gareth-SESSION'!$K$7:$T$7,0))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IF($A$242='Gareth-SESSION'!$A$367,INDEX('Gareth-SESSION'!$K$367:$T$374, MATCH("*Squat*",'Gareth-SESSION'!$B$367:$B$374,0), MATCH("*5th*",'Gareth-SESSION'!$K$7:$T$7,0)),"")</f>
        <v>#N/A</v>
      </c>
      <c r="D247" s="132" t="e">
        <f>INDEX('Gareth-SESSION'!L$367:U$374, MATCH("*Squat*",'Gareth-SESSION'!$B$367:$B$374,0), MATCH("*5th*",'Gareth-SESSION'!K$7:T$7,0))</f>
        <v>#N/A</v>
      </c>
      <c r="E247" s="131" t="e">
        <f>IF($A$242='Gareth-SESSION'!$A$367,INDEX('Gareth-SESSION'!$K$367:$T$374, MATCH("*Deadlift*",'Gareth-SESSION'!$B$367:$B$374,0), MATCH("*5th*",'Gareth-SESSION'!$K$7:$T$7,0)),"")</f>
        <v>#N/A</v>
      </c>
      <c r="F247" s="131" t="e">
        <f>INDEX('Gareth-SESSION'!$L$367:$U$374, MATCH("*Deadlift*",'Gareth-SESSION'!$B$367:$B$374,0), MATCH("*5th*",'Gareth-SESSION'!$K$7:$T$7,0))</f>
        <v>#N/A</v>
      </c>
      <c r="G247" s="131" t="e">
        <f>IF($A$242='Gareth-SESSION'!$A$367,INDEX('Gareth-SESSION'!$K$367:$T$374, MATCH("*Bench Press*",'Gareth-SESSION'!$B$367:$B$374,0), MATCH("*5th*",'Gareth-SESSION'!$K$7:$T$7,0)),"")</f>
        <v>#N/A</v>
      </c>
      <c r="H247" s="131" t="e">
        <f>INDEX('Gareth-SESSION'!$L$367:$U$374, MATCH("*Bench Press*",'Gareth-SESSION'!$B$367:$B$374,0), MATCH("*5th*",'Gareth-SESSION'!$K$7:$T$7,0))</f>
        <v>#N/A</v>
      </c>
      <c r="I247" s="132" t="e">
        <f>IF($A$242='Gareth-SESSION'!$A$367,INDEX('Gareth-SESSION'!$K$367:$T$374, MATCH("*Military*",'Gareth-SESSION'!$B$367:$B$374,0), MATCH("*5th*",'Gareth-SESSION'!$K$7:$T$7,0)),"")</f>
        <v>#N/A</v>
      </c>
      <c r="J247" s="44" t="e">
        <f>INDEX('Gareth-SESSION'!$L$367:$U$374, MATCH("*Military*",'Gareth-SESSION'!$B$367:$B$374,0), MATCH("*5th*",'Gareth-SESSION'!$K$7:$T$7,0))</f>
        <v>#N/A</v>
      </c>
      <c r="K247" s="131" t="e">
        <f>IF($A$242='Gareth-SESSION'!$A$367,INDEX('Gareth-SESSION'!$K$367:$T$374, MATCH("*Clean *",'Gareth-SESSION'!$B$367:$B$374,0), MATCH("*5th*",'Gareth-SESSION'!$K$7:$T$7,0)),"")</f>
        <v>#N/A</v>
      </c>
      <c r="L247" s="44" t="e">
        <f>INDEX('Gareth-SESSION'!$L$367:$U$374, MATCH("*Clean *",'Gareth-SESSION'!$B$367:$B$374,0), MATCH("*5th*",'Gareth-SESSION'!$K$7:$T$7,0))</f>
        <v>#N/A</v>
      </c>
      <c r="M247" s="131" t="e">
        <f>IF($A$242='Gareth-SESSION'!$A$367,INDEX('Gareth-SESSION'!$K$367:$T$374, MATCH("*Lat Pulldown*",'Gareth-SESSION'!$B$367:$B$374,0), MATCH("*5th*",'Gareth-SESSION'!$K$7:$T$7,0)),"")</f>
        <v>#N/A</v>
      </c>
      <c r="N247" s="44" t="e">
        <f>INDEX('Gareth-SESSION'!$L$367:$U$374, MATCH("*Lat Pulldown*",'Gareth-SESSION'!$B$367:$B$374,0), MATCH("*5th*",'Gareth-SESSION'!$K$7:$T$7,0))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'Gareth-SESSION'!A376</f>
        <v>42326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>
        <f>MAX(E249:E253)</f>
        <v>100</v>
      </c>
      <c r="F248" s="116">
        <f t="array" ref="F248">MAX(IF(E249:E253=E248,F249:F253))</f>
        <v>10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IF($A$248='Gareth-SESSION'!$A$376,INDEX('Gareth-SESSION'!$K$376:$T$383, MATCH("*1k Row*",'Gareth-SESSION'!$B$376:$B$383,0), MATCH("*1st*",'Gareth-SESSION'!$K$7:$T$7,0)),"")</f>
        <v>#N/A</v>
      </c>
      <c r="P248" s="152">
        <f>IF($A$248='Gareth-SESSION'!$A$376,INDEX('Gareth-SESSION'!$K$376:$T$383, MATCH("*HIIT*",'Gareth-SESSION'!$B$376:$B$383,0), MATCH("*1st*",'Gareth-SESSION'!$K$7:$T$7,0)),"")</f>
        <v>1.6666666666666666E-2</v>
      </c>
      <c r="Q248" s="119" t="str">
        <f>INDEX('Gareth-SESSION'!$L$376:$U$383, MATCH("*HIIT*",'Gareth-SESSION'!$B$376:$B$383,0), MATCH("*1st*",'Gareth-SESSION'!$K$7:$T$7,0))</f>
        <v>45/15</v>
      </c>
      <c r="R248" s="119">
        <f>'Gareth-SESSION'!U376</f>
        <v>0</v>
      </c>
      <c r="S248" s="116"/>
      <c r="T248" s="116"/>
      <c r="U248" s="120">
        <f>'Gareth-SESSION'!A377</f>
        <v>0</v>
      </c>
      <c r="V248" s="120">
        <f>'Gareth-SESSION'!A378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IF($A$248='Gareth-SESSION'!$A$376,INDEX('Gareth-SESSION'!$K$376:$T$383, MATCH("*Squat*",'Gareth-SESSION'!$B$376:$B$383,0), MATCH("*1st*",'Gareth-SESSION'!$K$7:$T$7,0)),"")</f>
        <v>#N/A</v>
      </c>
      <c r="D249" s="132" t="e">
        <f>INDEX('Gareth-SESSION'!L$376:U$383, MATCH("*Squat*",'Gareth-SESSION'!$B$376:$B$383,0), MATCH("*1st*",'Gareth-SESSION'!K$7:T$7,0))</f>
        <v>#N/A</v>
      </c>
      <c r="E249" s="131">
        <f>IF($A$248='Gareth-SESSION'!$A$376,INDEX('Gareth-SESSION'!$K$376:$T$383, MATCH("*Deadlift*",'Gareth-SESSION'!$B$376:$B$383,0), MATCH("*1st*",'Gareth-SESSION'!$K$7:$T$7,0)),"")</f>
        <v>60</v>
      </c>
      <c r="F249" s="131">
        <f>INDEX('Gareth-SESSION'!$L$376:$U$383, MATCH("*Deadlift*",'Gareth-SESSION'!$B$376:$B$383,0), MATCH("*1st*",'Gareth-SESSION'!$K$7:$T$7,0))</f>
        <v>10</v>
      </c>
      <c r="G249" s="131" t="e">
        <f>IF($A$248='Gareth-SESSION'!$A$376,INDEX('Gareth-SESSION'!$K$376:$T$383, MATCH("*Bench Press*",'Gareth-SESSION'!$B$376:$B$383,0), MATCH("*1st*",'Gareth-SESSION'!$K$7:$T$7,0)),"")</f>
        <v>#N/A</v>
      </c>
      <c r="H249" s="131" t="e">
        <f>INDEX('Gareth-SESSION'!$L$376:$U$383, MATCH("*Bench Press*",'Gareth-SESSION'!$B$376:$B$383,0), MATCH("*1st*",'Gareth-SESSION'!$K$7:$T$7,0))</f>
        <v>#N/A</v>
      </c>
      <c r="I249" s="132" t="e">
        <f>IF($A$248='Gareth-SESSION'!$A$376,INDEX('Gareth-SESSION'!$K$376:$T$383, MATCH("*Military*",'Gareth-SESSION'!$B$376:$B$383,0), MATCH("*1st*",'Gareth-SESSION'!$K$7:$T$7,0)),"")</f>
        <v>#N/A</v>
      </c>
      <c r="J249" s="48" t="e">
        <f>INDEX('Gareth-SESSION'!$L$376:$U$383, MATCH("*Military*",'Gareth-SESSION'!$B$376:$B$383,0), MATCH("*1st*",'Gareth-SESSION'!$K$7:$T$7,0))</f>
        <v>#N/A</v>
      </c>
      <c r="K249" s="131" t="e">
        <f>IF($A$248='Gareth-SESSION'!$A$376,INDEX('Gareth-SESSION'!$K$376:$T$383, MATCH("*Clean *",'Gareth-SESSION'!$B$376:$B$383,0), MATCH("*1st*",'Gareth-SESSION'!$K$7:$T$7,0)),"")</f>
        <v>#N/A</v>
      </c>
      <c r="L249" s="48" t="e">
        <f>INDEX('Gareth-SESSION'!$L$376:$U$383, MATCH("*Clean *",'Gareth-SESSION'!$B$376:$B$383,0), MATCH("*1st*",'Gareth-SESSION'!$K$7:$T$7,0))</f>
        <v>#N/A</v>
      </c>
      <c r="M249" s="131" t="e">
        <f>IF($A$248='Gareth-SESSION'!$A$376,INDEX('Gareth-SESSION'!$K$376:$T$383, MATCH("*Lat Pulldown*",'Gareth-SESSION'!$B$376:$B$383,0), MATCH("*1st*",'Gareth-SESSION'!$K$7:$T$7,0)),"")</f>
        <v>#N/A</v>
      </c>
      <c r="N249" s="48" t="e">
        <f>INDEX('Gareth-SESSION'!$L$376:$U$383, MATCH("*Lat Pulldown*",'Gareth-SESSION'!$B$376:$B$383,0), MATCH("*1st*",'Gareth-SESSION'!$K$7:$T$7,0))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IF($A$248='Gareth-SESSION'!$A$376,INDEX('Gareth-SESSION'!$K$376:$T$383, MATCH("*Squat*",'Gareth-SESSION'!$B$376:$B$383,0), MATCH("*2nd*",'Gareth-SESSION'!$K$7:$T$7,0)),"")</f>
        <v>#N/A</v>
      </c>
      <c r="D250" s="132" t="e">
        <f>INDEX('Gareth-SESSION'!L$376:U$383, MATCH("*Squat*",'Gareth-SESSION'!$B$376:$B$383,0), MATCH("*2nd*",'Gareth-SESSION'!K$7:T$7,0))</f>
        <v>#N/A</v>
      </c>
      <c r="E250" s="131">
        <f>IF($A$248='Gareth-SESSION'!$A$376,INDEX('Gareth-SESSION'!$K$376:$T$383, MATCH("*Deadlift*",'Gareth-SESSION'!$B$376:$B$383,0), MATCH("*2ND*",'Gareth-SESSION'!$K$7:$T$7,0)),"")</f>
        <v>100</v>
      </c>
      <c r="F250" s="131">
        <f>INDEX('Gareth-SESSION'!$L$376:$U$383, MATCH("*Deadlift*",'Gareth-SESSION'!$B$376:$B$383,0), MATCH("*2nd*",'Gareth-SESSION'!$K$7:$T$7,0))</f>
        <v>10</v>
      </c>
      <c r="G250" s="131" t="e">
        <f>IF($A$248='Gareth-SESSION'!$A$376,INDEX('Gareth-SESSION'!$K$376:$T$383, MATCH("*Bench Press*",'Gareth-SESSION'!$B$376:$B$383,0), MATCH("*2ND*",'Gareth-SESSION'!$K$7:$T$7,0)),"")</f>
        <v>#N/A</v>
      </c>
      <c r="H250" s="131" t="e">
        <f>INDEX('Gareth-SESSION'!$L$376:$U$383, MATCH("*Bench Press*",'Gareth-SESSION'!$B$376:$B$383,0), MATCH("*2nd*",'Gareth-SESSION'!$K$7:$T$7,0))</f>
        <v>#N/A</v>
      </c>
      <c r="I250" s="132" t="e">
        <f>IF($A$248='Gareth-SESSION'!$A$376,INDEX('Gareth-SESSION'!$K$376:$T$383, MATCH("*Military*",'Gareth-SESSION'!$B$376:$B$383,0), MATCH("*2ND*",'Gareth-SESSION'!$K$7:$T$7,0)),"")</f>
        <v>#N/A</v>
      </c>
      <c r="J250" s="44" t="e">
        <f>INDEX('Gareth-SESSION'!$L$376:$U$383, MATCH("*Military*",'Gareth-SESSION'!$B$376:$B$383,0), MATCH("*2nd*",'Gareth-SESSION'!$K$7:$T$7,0))</f>
        <v>#N/A</v>
      </c>
      <c r="K250" s="131" t="e">
        <f>IF($A$248='Gareth-SESSION'!$A$376,INDEX('Gareth-SESSION'!$K$376:$T$383, MATCH("*Clean *",'Gareth-SESSION'!$B$376:$B$383,0), MATCH("*2ND*",'Gareth-SESSION'!$K$7:$T$7,0)),"")</f>
        <v>#N/A</v>
      </c>
      <c r="L250" s="44" t="e">
        <f>INDEX('Gareth-SESSION'!$L$376:$U$383, MATCH("*Clean *",'Gareth-SESSION'!$B$376:$B$383,0), MATCH("*2nd*",'Gareth-SESSION'!$K$7:$T$7,0))</f>
        <v>#N/A</v>
      </c>
      <c r="M250" s="131" t="e">
        <f>IF($A$248='Gareth-SESSION'!$A$376,INDEX('Gareth-SESSION'!$K$376:$T$383, MATCH("*Lat Pulldown*",'Gareth-SESSION'!$B$376:$B$383,0), MATCH("*2ND*",'Gareth-SESSION'!$K$7:$T$7,0)),"")</f>
        <v>#N/A</v>
      </c>
      <c r="N250" s="44" t="e">
        <f>INDEX('Gareth-SESSION'!$L$376:$U$383, MATCH("*Lat Pulldown*",'Gareth-SESSION'!$B$376:$B$383,0), MATCH("*2nd*",'Gareth-SESSION'!$K$7:$T$7,0))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IF($A$248='Gareth-SESSION'!$A$376,INDEX('Gareth-SESSION'!$K$376:$T$383, MATCH("*Squat*",'Gareth-SESSION'!$B$376:$B$383,0), MATCH("*3rd*",'Gareth-SESSION'!$K$7:$T$7,0)),"")</f>
        <v>#N/A</v>
      </c>
      <c r="D251" s="132" t="e">
        <f>INDEX('Gareth-SESSION'!L$376:U$383, MATCH("*Squat*",'Gareth-SESSION'!$B$376:$B$383,0), MATCH("*3rd*",'Gareth-SESSION'!K$7:T$7,0))</f>
        <v>#N/A</v>
      </c>
      <c r="E251" s="131">
        <f>IF($A$248='Gareth-SESSION'!$A$376,INDEX('Gareth-SESSION'!$K$376:$T$383, MATCH("*Deadlift*",'Gareth-SESSION'!$B$376:$B$383,0), MATCH("*3rd*",'Gareth-SESSION'!$K$7:$T$7,0)),"")</f>
        <v>0</v>
      </c>
      <c r="F251" s="131">
        <f>INDEX('Gareth-SESSION'!$L$376:$U$383, MATCH("*Deadlift*",'Gareth-SESSION'!$B$376:$B$383,0), MATCH("*3rd*",'Gareth-SESSION'!$K$7:$T$7,0))</f>
        <v>0</v>
      </c>
      <c r="G251" s="131" t="e">
        <f>IF($A$248='Gareth-SESSION'!$A$376,INDEX('Gareth-SESSION'!$K$376:$T$383, MATCH("*Bench Press*",'Gareth-SESSION'!$B$376:$B$383,0), MATCH("*3rd*",'Gareth-SESSION'!$K$7:$T$7,0)),"")</f>
        <v>#N/A</v>
      </c>
      <c r="H251" s="131" t="e">
        <f>INDEX('Gareth-SESSION'!$L$376:$U$383, MATCH("*Bench Press*",'Gareth-SESSION'!$B$376:$B$383,0), MATCH("*3rd*",'Gareth-SESSION'!$K$7:$T$7,0))</f>
        <v>#N/A</v>
      </c>
      <c r="I251" s="132" t="e">
        <f>IF($A$248='Gareth-SESSION'!$A$376,INDEX('Gareth-SESSION'!$K$376:$T$383, MATCH("*Military*",'Gareth-SESSION'!$B$376:$B$383,0), MATCH("*3rd*",'Gareth-SESSION'!$K$7:$T$7,0)),"")</f>
        <v>#N/A</v>
      </c>
      <c r="J251" s="44" t="e">
        <f>INDEX('Gareth-SESSION'!$L$376:$U$383, MATCH("*Military*",'Gareth-SESSION'!$B$376:$B$383,0), MATCH("*3rd*",'Gareth-SESSION'!$K$7:$T$7,0))</f>
        <v>#N/A</v>
      </c>
      <c r="K251" s="131" t="e">
        <f>IF($A$248='Gareth-SESSION'!$A$376,INDEX('Gareth-SESSION'!$K$376:$T$383, MATCH("*Clean *",'Gareth-SESSION'!$B$376:$B$383,0), MATCH("*3rd*",'Gareth-SESSION'!$K$7:$T$7,0)),"")</f>
        <v>#N/A</v>
      </c>
      <c r="L251" s="44" t="e">
        <f>INDEX('Gareth-SESSION'!$L$376:$U$383, MATCH("*Clean *",'Gareth-SESSION'!$B$376:$B$383,0), MATCH("*3rd*",'Gareth-SESSION'!$K$7:$T$7,0))</f>
        <v>#N/A</v>
      </c>
      <c r="M251" s="131" t="e">
        <f>IF($A$248='Gareth-SESSION'!$A$376,INDEX('Gareth-SESSION'!$K$376:$T$383, MATCH("*Lat Pulldown*",'Gareth-SESSION'!$B$376:$B$383,0), MATCH("*3rd*",'Gareth-SESSION'!$K$7:$T$7,0)),"")</f>
        <v>#N/A</v>
      </c>
      <c r="N251" s="44" t="e">
        <f>INDEX('Gareth-SESSION'!$L$376:$U$383, MATCH("*Lat Pulldown*",'Gareth-SESSION'!$B$376:$B$383,0), MATCH("*3rd*",'Gareth-SESSION'!$K$7:$T$7,0))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IF($A$248='Gareth-SESSION'!$A$376,INDEX('Gareth-SESSION'!$K$376:$T$383, MATCH("*Squat*",'Gareth-SESSION'!$B$376:$B$383,0), MATCH("*4th*",'Gareth-SESSION'!$K$7:$T$7,0)),"")</f>
        <v>#N/A</v>
      </c>
      <c r="D252" s="132" t="e">
        <f>INDEX('Gareth-SESSION'!L$376:U$383, MATCH("*Squat*",'Gareth-SESSION'!$B$376:$B$383,0), MATCH("*4th*",'Gareth-SESSION'!K$7:T$7,0))</f>
        <v>#N/A</v>
      </c>
      <c r="E252" s="131">
        <f>IF($A$248='Gareth-SESSION'!$A$376,INDEX('Gareth-SESSION'!$K$376:$T$383, MATCH("*Deadlift*",'Gareth-SESSION'!$B$376:$B$383,0), MATCH("*4th*",'Gareth-SESSION'!$K$7:$T$7,0)),"")</f>
        <v>0</v>
      </c>
      <c r="F252" s="131">
        <f>INDEX('Gareth-SESSION'!$L$376:$U$383, MATCH("*Deadlift*",'Gareth-SESSION'!$B$376:$B$383,0), MATCH("*4th*",'Gareth-SESSION'!$K$7:$T$7,0))</f>
        <v>0</v>
      </c>
      <c r="G252" s="131" t="e">
        <f>IF($A$248='Gareth-SESSION'!$A$376,INDEX('Gareth-SESSION'!$K$376:$T$383, MATCH("*Bench Press*",'Gareth-SESSION'!$B$376:$B$383,0), MATCH("*4th*",'Gareth-SESSION'!$K$7:$T$7,0)),"")</f>
        <v>#N/A</v>
      </c>
      <c r="H252" s="131" t="e">
        <f>INDEX('Gareth-SESSION'!$L$376:$U$383, MATCH("*Bench Press*",'Gareth-SESSION'!$B$376:$B$383,0), MATCH("*4th*",'Gareth-SESSION'!$K$7:$T$7,0))</f>
        <v>#N/A</v>
      </c>
      <c r="I252" s="132" t="e">
        <f>IF($A$248='Gareth-SESSION'!$A$376,INDEX('Gareth-SESSION'!$K$376:$T$383, MATCH("*Military*",'Gareth-SESSION'!$B$376:$B$383,0), MATCH("*4th*",'Gareth-SESSION'!$K$7:$T$7,0)),"")</f>
        <v>#N/A</v>
      </c>
      <c r="J252" s="44" t="e">
        <f>INDEX('Gareth-SESSION'!$L$376:$U$383, MATCH("*Military*",'Gareth-SESSION'!$B$376:$B$383,0), MATCH("*4th*",'Gareth-SESSION'!$K$7:$T$7,0))</f>
        <v>#N/A</v>
      </c>
      <c r="K252" s="131" t="e">
        <f>IF($A$248='Gareth-SESSION'!$A$376,INDEX('Gareth-SESSION'!$K$376:$T$383, MATCH("*Clean *",'Gareth-SESSION'!$B$376:$B$383,0), MATCH("*4th*",'Gareth-SESSION'!$K$7:$T$7,0)),"")</f>
        <v>#N/A</v>
      </c>
      <c r="L252" s="44" t="e">
        <f>INDEX('Gareth-SESSION'!$L$376:$U$383, MATCH("*Clean *",'Gareth-SESSION'!$B$376:$B$383,0), MATCH("*4th*",'Gareth-SESSION'!$K$7:$T$7,0))</f>
        <v>#N/A</v>
      </c>
      <c r="M252" s="131" t="e">
        <f>IF($A$248='Gareth-SESSION'!$A$376,INDEX('Gareth-SESSION'!$K$376:$T$383, MATCH("*Lat Pulldown*",'Gareth-SESSION'!$B$376:$B$383,0), MATCH("*4th*",'Gareth-SESSION'!$K$7:$T$7,0)),"")</f>
        <v>#N/A</v>
      </c>
      <c r="N252" s="44" t="e">
        <f>INDEX('Gareth-SESSION'!$L$376:$U$383, MATCH("*Lat Pulldown*",'Gareth-SESSION'!$B$376:$B$383,0), MATCH("*4th*",'Gareth-SESSION'!$K$7:$T$7,0))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IF($A$248='Gareth-SESSION'!$A$376,INDEX('Gareth-SESSION'!$K$376:$T$383, MATCH("*Squat*",'Gareth-SESSION'!$B$376:$B$383,0), MATCH("*5th*",'Gareth-SESSION'!$K$7:$T$7,0)),"")</f>
        <v>#N/A</v>
      </c>
      <c r="D253" s="132" t="e">
        <f>INDEX('Gareth-SESSION'!L$376:U$383, MATCH("*Squat*",'Gareth-SESSION'!$B$376:$B$383,0), MATCH("*5th*",'Gareth-SESSION'!K$7:T$7,0))</f>
        <v>#N/A</v>
      </c>
      <c r="E253" s="131">
        <f>IF($A$248='Gareth-SESSION'!$A$376,INDEX('Gareth-SESSION'!$K$376:$T$383, MATCH("*Deadlift*",'Gareth-SESSION'!$B$376:$B$383,0), MATCH("*5th*",'Gareth-SESSION'!$K$7:$T$7,0)),"")</f>
        <v>0</v>
      </c>
      <c r="F253" s="131">
        <f>INDEX('Gareth-SESSION'!$L$376:$U$383, MATCH("*Deadlift*",'Gareth-SESSION'!$B$376:$B$383,0), MATCH("*5th*",'Gareth-SESSION'!$K$7:$T$7,0))</f>
        <v>0</v>
      </c>
      <c r="G253" s="131" t="e">
        <f>IF($A$248='Gareth-SESSION'!$A$376,INDEX('Gareth-SESSION'!$K$376:$T$383, MATCH("*Bench Press*",'Gareth-SESSION'!$B$376:$B$383,0), MATCH("*5th*",'Gareth-SESSION'!$K$7:$T$7,0)),"")</f>
        <v>#N/A</v>
      </c>
      <c r="H253" s="131" t="e">
        <f>INDEX('Gareth-SESSION'!$L$376:$U$383, MATCH("*Bench Press*",'Gareth-SESSION'!$B$376:$B$383,0), MATCH("*5th*",'Gareth-SESSION'!$K$7:$T$7,0))</f>
        <v>#N/A</v>
      </c>
      <c r="I253" s="132" t="e">
        <f>IF($A$248='Gareth-SESSION'!$A$376,INDEX('Gareth-SESSION'!$K$376:$T$383, MATCH("*Military*",'Gareth-SESSION'!$B$376:$B$383,0), MATCH("*5th*",'Gareth-SESSION'!$K$7:$T$7,0)),"")</f>
        <v>#N/A</v>
      </c>
      <c r="J253" s="44" t="e">
        <f>INDEX('Gareth-SESSION'!$L$376:$U$383, MATCH("*Military*",'Gareth-SESSION'!$B$376:$B$383,0), MATCH("*5th*",'Gareth-SESSION'!$K$7:$T$7,0))</f>
        <v>#N/A</v>
      </c>
      <c r="K253" s="131" t="e">
        <f>IF($A$248='Gareth-SESSION'!$A$376,INDEX('Gareth-SESSION'!$K$376:$T$383, MATCH("*Clean *",'Gareth-SESSION'!$B$376:$B$383,0), MATCH("*5th*",'Gareth-SESSION'!$K$7:$T$7,0)),"")</f>
        <v>#N/A</v>
      </c>
      <c r="L253" s="44" t="e">
        <f>INDEX('Gareth-SESSION'!$L$376:$U$383, MATCH("*Clean *",'Gareth-SESSION'!$B$376:$B$383,0), MATCH("*5th*",'Gareth-SESSION'!$K$7:$T$7,0))</f>
        <v>#N/A</v>
      </c>
      <c r="M253" s="131" t="e">
        <f>IF($A$248='Gareth-SESSION'!$A$376,INDEX('Gareth-SESSION'!$K$376:$T$383, MATCH("*Lat Pulldown*",'Gareth-SESSION'!$B$376:$B$383,0), MATCH("*5th*",'Gareth-SESSION'!$K$7:$T$7,0)),"")</f>
        <v>#N/A</v>
      </c>
      <c r="N253" s="44" t="e">
        <f>INDEX('Gareth-SESSION'!$L$376:$U$383, MATCH("*Lat Pulldown*",'Gareth-SESSION'!$B$376:$B$383,0), MATCH("*5th*",'Gareth-SESSION'!$K$7:$T$7,0))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'Gareth-SESSION'!A385</f>
        <v>42333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>
        <f>MAX(E255:E259)</f>
        <v>160</v>
      </c>
      <c r="F254" s="116">
        <f t="array" ref="F254">MAX(IF(E255:E259=E254,F255:F259))</f>
        <v>3</v>
      </c>
      <c r="G254" s="116">
        <f>MAX(G255:G259)</f>
        <v>100</v>
      </c>
      <c r="H254" s="116">
        <f t="array" ref="H254">MAX(IF(G255:G259=G254,H255:H259))</f>
        <v>4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IF($A$254='Gareth-SESSION'!$A$385,INDEX('Gareth-SESSION'!$K$385:$T$392, MATCH("*1k Row*",'Gareth-SESSION'!$B$385:$B$392,0), MATCH("*1st*",'Gareth-SESSION'!$K$7:$T$7,0)),"")</f>
        <v>#N/A</v>
      </c>
      <c r="P254" s="152" t="e">
        <f>IF($A$254='Gareth-SESSION'!$A$385,INDEX('Gareth-SESSION'!$K$385:$T$392, MATCH("*HIIT*",'Gareth-SESSION'!$B$385:$B$392,0), MATCH("*1st*",'Gareth-SESSION'!$K$7:$T$7,0)),"")</f>
        <v>#N/A</v>
      </c>
      <c r="Q254" s="119" t="str">
        <f>INDEX('Gareth-SESSION'!$L$212:$U$385, MATCH("*HIIT*",'Gareth-SESSION'!$B$212:$B$385,0), MATCH("*1st*",'Gareth-SESSION'!$K$7:$T$7,0))</f>
        <v>45/15</v>
      </c>
      <c r="R254" s="119">
        <f>'Gareth-SESSION'!U385</f>
        <v>0</v>
      </c>
      <c r="S254" s="116"/>
      <c r="T254" s="116"/>
      <c r="U254" s="120">
        <f>'Gareth-SESSION'!A386</f>
        <v>0</v>
      </c>
      <c r="V254" s="120">
        <f>'Gareth-SESSION'!A387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IF($A$254='Gareth-SESSION'!$A$385,INDEX('Gareth-SESSION'!$K$385:$T$392, MATCH("*Squat*",'Gareth-SESSION'!$B$385:$B$392,0), MATCH("*1st*",'Gareth-SESSION'!$K$7:$T$7,0)),"")</f>
        <v>#N/A</v>
      </c>
      <c r="D255" s="132" t="e">
        <f>INDEX('Gareth-SESSION'!L$385:U$392, MATCH("*Squat*",'Gareth-SESSION'!$B$385:$B$392,0), MATCH("*1st*",'Gareth-SESSION'!K$7:T$7,0))</f>
        <v>#N/A</v>
      </c>
      <c r="E255" s="131">
        <f>IF($A$254='Gareth-SESSION'!$A$385,INDEX('Gareth-SESSION'!$K$385:$T$392, MATCH("*Deadlift*",'Gareth-SESSION'!$B$385:$B$392,0), MATCH("*1st*",'Gareth-SESSION'!$K$7:$T$7,0)),"")</f>
        <v>60</v>
      </c>
      <c r="F255" s="131">
        <f>INDEX('Gareth-SESSION'!$L$385:$U$392, MATCH("*Deadlift*",'Gareth-SESSION'!$B$385:$B$392,0), MATCH("*1st*",'Gareth-SESSION'!$K$7:$T$7,0))</f>
        <v>10</v>
      </c>
      <c r="G255" s="131">
        <f>IF($A$254='Gareth-SESSION'!$A$385,INDEX('Gareth-SESSION'!$K$385:$T$392, MATCH("*Bench Press*",'Gareth-SESSION'!$B$385:$B$392,0), MATCH("*1st*",'Gareth-SESSION'!$K$7:$T$7,0)),"")</f>
        <v>100</v>
      </c>
      <c r="H255" s="131">
        <f>INDEX('Gareth-SESSION'!$L$385:$U$392, MATCH("*Bench Press*",'Gareth-SESSION'!$B$385:$B$392,0), MATCH("*1st*",'Gareth-SESSION'!$K$7:$T$7,0))</f>
        <v>4</v>
      </c>
      <c r="I255" s="132" t="e">
        <f>IF($A$254='Gareth-SESSION'!$A$385,INDEX('Gareth-SESSION'!$K$385:$T$392, MATCH("*Military*",'Gareth-SESSION'!$B$385:$B$392,0), MATCH("*1st*",'Gareth-SESSION'!$K$7:$T$7,0)),"")</f>
        <v>#N/A</v>
      </c>
      <c r="J255" s="48" t="e">
        <f>INDEX('Gareth-SESSION'!$L$385:$U$392, MATCH("*Military*",'Gareth-SESSION'!$B$385:$B$392,0), MATCH("*1st*",'Gareth-SESSION'!$K$7:$T$7,0))</f>
        <v>#N/A</v>
      </c>
      <c r="K255" s="131" t="e">
        <f>IF($A$254='Gareth-SESSION'!$A$385,INDEX('Gareth-SESSION'!$K$385:$T$392, MATCH("*Clean *",'Gareth-SESSION'!$B$385:$B$392,0), MATCH("*1st*",'Gareth-SESSION'!$K$7:$T$7,0)),"")</f>
        <v>#N/A</v>
      </c>
      <c r="L255" s="48" t="e">
        <f>INDEX('Gareth-SESSION'!$L$385:$U$392, MATCH("*Clean *",'Gareth-SESSION'!$B$385:$B$392,0), MATCH("*1st*",'Gareth-SESSION'!$K$7:$T$7,0))</f>
        <v>#N/A</v>
      </c>
      <c r="M255" s="131" t="e">
        <f>IF($A$254='Gareth-SESSION'!$A$385,INDEX('Gareth-SESSION'!$K$385:$T$392, MATCH("*Lat Pulldown*",'Gareth-SESSION'!$B$385:$B$392,0), MATCH("*1st*",'Gareth-SESSION'!$K$7:$T$7,0)),"")</f>
        <v>#N/A</v>
      </c>
      <c r="N255" s="48" t="e">
        <f>INDEX('Gareth-SESSION'!$L$385:$U$392, MATCH("*Lat Pulldown*",'Gareth-SESSION'!$B$385:$B$392,0), MATCH("*1st*",'Gareth-SESSION'!$K$7:$T$7,0))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IF($A$254='Gareth-SESSION'!$A$385,INDEX('Gareth-SESSION'!$K$385:$T$392, MATCH("*Squat*",'Gareth-SESSION'!$B$385:$B$392,0), MATCH("*2nd*",'Gareth-SESSION'!$K$7:$T$7,0)),"")</f>
        <v>#N/A</v>
      </c>
      <c r="D256" s="132" t="e">
        <f>INDEX('Gareth-SESSION'!L$385:U$392, MATCH("*Squat*",'Gareth-SESSION'!$B$385:$B$392,0), MATCH("*2nd*",'Gareth-SESSION'!K$7:T$7,0))</f>
        <v>#N/A</v>
      </c>
      <c r="E256" s="131">
        <f>IF($A$254='Gareth-SESSION'!$A$385,INDEX('Gareth-SESSION'!$K$385:$T$392, MATCH("*Deadlift*",'Gareth-SESSION'!$B$385:$B$392,0), MATCH("*2ND*",'Gareth-SESSION'!$K$7:$T$7,0)),"")</f>
        <v>100</v>
      </c>
      <c r="F256" s="131">
        <f>INDEX('Gareth-SESSION'!$L$385:$U$392, MATCH("*Deadlift*",'Gareth-SESSION'!$B$385:$B$392,0), MATCH("*2nd*",'Gareth-SESSION'!$K$7:$T$7,0))</f>
        <v>8</v>
      </c>
      <c r="G256" s="131">
        <f>IF($A$254='Gareth-SESSION'!$A$385,INDEX('Gareth-SESSION'!$K$385:$T$392, MATCH("*Bench Press*",'Gareth-SESSION'!$B$385:$B$392,0), MATCH("*2ND*",'Gareth-SESSION'!$K$7:$T$7,0)),"")</f>
        <v>100</v>
      </c>
      <c r="H256" s="131">
        <f>INDEX('Gareth-SESSION'!$L$385:$U$392, MATCH("*Bench Press*",'Gareth-SESSION'!$B$385:$B$392,0), MATCH("*2nd*",'Gareth-SESSION'!$K$7:$T$7,0))</f>
        <v>2</v>
      </c>
      <c r="I256" s="132" t="e">
        <f>IF($A$254='Gareth-SESSION'!$A$385,INDEX('Gareth-SESSION'!$K$385:$T$392, MATCH("*Military*",'Gareth-SESSION'!$B$385:$B$392,0), MATCH("*2ND*",'Gareth-SESSION'!$K$7:$T$7,0)),"")</f>
        <v>#N/A</v>
      </c>
      <c r="J256" s="44" t="e">
        <f>INDEX('Gareth-SESSION'!$L$385:$U$392, MATCH("*Military*",'Gareth-SESSION'!$B$385:$B$392,0), MATCH("*2nd*",'Gareth-SESSION'!$K$7:$T$7,0))</f>
        <v>#N/A</v>
      </c>
      <c r="K256" s="131" t="e">
        <f>IF($A$254='Gareth-SESSION'!$A$385,INDEX('Gareth-SESSION'!$K$385:$T$392, MATCH("*Clean *",'Gareth-SESSION'!$B$385:$B$392,0), MATCH("*2ND*",'Gareth-SESSION'!$K$7:$T$7,0)),"")</f>
        <v>#N/A</v>
      </c>
      <c r="L256" s="44" t="e">
        <f>INDEX('Gareth-SESSION'!$L$385:$U$392, MATCH("*Clean *",'Gareth-SESSION'!$B$385:$B$392,0), MATCH("*2nd*",'Gareth-SESSION'!$K$7:$T$7,0))</f>
        <v>#N/A</v>
      </c>
      <c r="M256" s="131" t="e">
        <f>IF($A$254='Gareth-SESSION'!$A$385,INDEX('Gareth-SESSION'!$K$385:$T$392, MATCH("*Lat Pulldown*",'Gareth-SESSION'!$B$385:$B$392,0), MATCH("*2ND*",'Gareth-SESSION'!$K$7:$T$7,0)),"")</f>
        <v>#N/A</v>
      </c>
      <c r="N256" s="44" t="e">
        <f>INDEX('Gareth-SESSION'!$L$385:$U$392, MATCH("*Lat Pulldown*",'Gareth-SESSION'!$B$385:$B$392,0), MATCH("*2nd*",'Gareth-SESSION'!$K$7:$T$7,0))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IF($A$254='Gareth-SESSION'!$A$385,INDEX('Gareth-SESSION'!$K$385:$T$392, MATCH("*Squat*",'Gareth-SESSION'!$B$385:$B$392,0), MATCH("*3rd*",'Gareth-SESSION'!$K$7:$T$7,0)),"")</f>
        <v>#N/A</v>
      </c>
      <c r="D257" s="132" t="e">
        <f>INDEX('Gareth-SESSION'!L$385:U$392, MATCH("*Squat*",'Gareth-SESSION'!$B$385:$B$392,0), MATCH("*3rd*",'Gareth-SESSION'!K$7:T$7,0))</f>
        <v>#N/A</v>
      </c>
      <c r="E257" s="131">
        <f>IF($A$254='Gareth-SESSION'!$A$385,INDEX('Gareth-SESSION'!$K$385:$T$392, MATCH("*Deadlift*",'Gareth-SESSION'!$B$385:$B$392,0), MATCH("*3rd*",'Gareth-SESSION'!$K$7:$T$7,0)),"")</f>
        <v>140</v>
      </c>
      <c r="F257" s="131">
        <f>INDEX('Gareth-SESSION'!$L$385:$U$392, MATCH("*Deadlift*",'Gareth-SESSION'!$B$385:$B$392,0), MATCH("*3rd*",'Gareth-SESSION'!$K$7:$T$7,0))</f>
        <v>3</v>
      </c>
      <c r="G257" s="131">
        <f>IF($A$254='Gareth-SESSION'!$A$385,INDEX('Gareth-SESSION'!$K$385:$T$392, MATCH("*Bench Press*",'Gareth-SESSION'!$B$385:$B$392,0), MATCH("*3rd*",'Gareth-SESSION'!$K$7:$T$7,0)),"")</f>
        <v>60</v>
      </c>
      <c r="H257" s="131">
        <f>INDEX('Gareth-SESSION'!$L$385:$U$392, MATCH("*Bench Press*",'Gareth-SESSION'!$B$385:$B$392,0), MATCH("*3rd*",'Gareth-SESSION'!$K$7:$T$7,0))</f>
        <v>8</v>
      </c>
      <c r="I257" s="132" t="e">
        <f>IF($A$254='Gareth-SESSION'!$A$385,INDEX('Gareth-SESSION'!$K$385:$T$392, MATCH("*Military*",'Gareth-SESSION'!$B$385:$B$392,0), MATCH("*3rd*",'Gareth-SESSION'!$K$7:$T$7,0)),"")</f>
        <v>#N/A</v>
      </c>
      <c r="J257" s="44" t="e">
        <f>INDEX('Gareth-SESSION'!$L$385:$U$392, MATCH("*Military*",'Gareth-SESSION'!$B$385:$B$392,0), MATCH("*3rd*",'Gareth-SESSION'!$K$7:$T$7,0))</f>
        <v>#N/A</v>
      </c>
      <c r="K257" s="131" t="e">
        <f>IF($A$254='Gareth-SESSION'!$A$385,INDEX('Gareth-SESSION'!$K$385:$T$392, MATCH("*Clean *",'Gareth-SESSION'!$B$385:$B$392,0), MATCH("*3rd*",'Gareth-SESSION'!$K$7:$T$7,0)),"")</f>
        <v>#N/A</v>
      </c>
      <c r="L257" s="44" t="e">
        <f>INDEX('Gareth-SESSION'!$L$385:$U$392, MATCH("*Clean *",'Gareth-SESSION'!$B$385:$B$392,0), MATCH("*3rd*",'Gareth-SESSION'!$K$7:$T$7,0))</f>
        <v>#N/A</v>
      </c>
      <c r="M257" s="131" t="e">
        <f>IF($A$254='Gareth-SESSION'!$A$385,INDEX('Gareth-SESSION'!$K$385:$T$392, MATCH("*Lat Pulldown*",'Gareth-SESSION'!$B$385:$B$392,0), MATCH("*3rd*",'Gareth-SESSION'!$K$7:$T$7,0)),"")</f>
        <v>#N/A</v>
      </c>
      <c r="N257" s="44" t="e">
        <f>INDEX('Gareth-SESSION'!$L$385:$U$392, MATCH("*Lat Pulldown*",'Gareth-SESSION'!$B$385:$B$392,0), MATCH("*3rd*",'Gareth-SESSION'!$K$7:$T$7,0))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IF($A$254='Gareth-SESSION'!$A$385,INDEX('Gareth-SESSION'!$K$385:$T$392, MATCH("*Squat*",'Gareth-SESSION'!$B$385:$B$392,0), MATCH("*4th*",'Gareth-SESSION'!$K$7:$T$7,0)),"")</f>
        <v>#N/A</v>
      </c>
      <c r="D258" s="132" t="e">
        <f>INDEX('Gareth-SESSION'!L$385:U$392, MATCH("*Squat*",'Gareth-SESSION'!$B$385:$B$392,0), MATCH("*4th*",'Gareth-SESSION'!K$7:T$7,0))</f>
        <v>#N/A</v>
      </c>
      <c r="E258" s="131">
        <f>IF($A$254='Gareth-SESSION'!$A$385,INDEX('Gareth-SESSION'!$K$385:$T$392, MATCH("*Deadlift*",'Gareth-SESSION'!$B$385:$B$392,0), MATCH("*4th*",'Gareth-SESSION'!$K$7:$T$7,0)),"")</f>
        <v>160</v>
      </c>
      <c r="F258" s="131">
        <f>INDEX('Gareth-SESSION'!$L$385:$U$392, MATCH("*Deadlift*",'Gareth-SESSION'!$B$385:$B$392,0), MATCH("*4th*",'Gareth-SESSION'!$K$7:$T$7,0))</f>
        <v>3</v>
      </c>
      <c r="G258" s="131">
        <f>IF($A$254='Gareth-SESSION'!$A$385,INDEX('Gareth-SESSION'!$K$385:$T$392, MATCH("*Bench Press*",'Gareth-SESSION'!$B$385:$B$392,0), MATCH("*4th*",'Gareth-SESSION'!$K$7:$T$7,0)),"")</f>
        <v>0</v>
      </c>
      <c r="H258" s="131">
        <f>INDEX('Gareth-SESSION'!$L$385:$U$392, MATCH("*Bench Press*",'Gareth-SESSION'!$B$385:$B$392,0), MATCH("*4th*",'Gareth-SESSION'!$K$7:$T$7,0))</f>
        <v>0</v>
      </c>
      <c r="I258" s="132" t="e">
        <f>IF($A$254='Gareth-SESSION'!$A$385,INDEX('Gareth-SESSION'!$K$385:$T$392, MATCH("*Military*",'Gareth-SESSION'!$B$385:$B$392,0), MATCH("*4th*",'Gareth-SESSION'!$K$7:$T$7,0)),"")</f>
        <v>#N/A</v>
      </c>
      <c r="J258" s="44" t="e">
        <f>INDEX('Gareth-SESSION'!$L$385:$U$392, MATCH("*Military*",'Gareth-SESSION'!$B$385:$B$392,0), MATCH("*4th*",'Gareth-SESSION'!$K$7:$T$7,0))</f>
        <v>#N/A</v>
      </c>
      <c r="K258" s="131" t="e">
        <f>IF($A$254='Gareth-SESSION'!$A$385,INDEX('Gareth-SESSION'!$K$385:$T$392, MATCH("*Clean *",'Gareth-SESSION'!$B$385:$B$392,0), MATCH("*4th*",'Gareth-SESSION'!$K$7:$T$7,0)),"")</f>
        <v>#N/A</v>
      </c>
      <c r="L258" s="44" t="e">
        <f>INDEX('Gareth-SESSION'!$L$385:$U$392, MATCH("*Clean *",'Gareth-SESSION'!$B$385:$B$392,0), MATCH("*4th*",'Gareth-SESSION'!$K$7:$T$7,0))</f>
        <v>#N/A</v>
      </c>
      <c r="M258" s="131" t="e">
        <f>IF($A$254='Gareth-SESSION'!$A$385,INDEX('Gareth-SESSION'!$K$385:$T$392, MATCH("*Lat Pulldown*",'Gareth-SESSION'!$B$385:$B$392,0), MATCH("*4th*",'Gareth-SESSION'!$K$7:$T$7,0)),"")</f>
        <v>#N/A</v>
      </c>
      <c r="N258" s="44" t="e">
        <f>INDEX('Gareth-SESSION'!$L$385:$U$392, MATCH("*Lat Pulldown*",'Gareth-SESSION'!$B$385:$B$392,0), MATCH("*4th*",'Gareth-SESSION'!$K$7:$T$7,0))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IF($A$254='Gareth-SESSION'!$A$385,INDEX('Gareth-SESSION'!$K$385:$T$392, MATCH("*Squat*",'Gareth-SESSION'!$B$385:$B$392,0), MATCH("*5th*",'Gareth-SESSION'!$K$7:$T$7,0)),"")</f>
        <v>#N/A</v>
      </c>
      <c r="D259" s="132" t="e">
        <f>INDEX('Gareth-SESSION'!L$385:U$392, MATCH("*Squat*",'Gareth-SESSION'!$B$385:$B$392,0), MATCH("*5th*",'Gareth-SESSION'!K$7:T$7,0))</f>
        <v>#N/A</v>
      </c>
      <c r="E259" s="131">
        <f>IF($A$254='Gareth-SESSION'!$A$385,INDEX('Gareth-SESSION'!$K$385:$T$392, MATCH("*Deadlift*",'Gareth-SESSION'!$B$385:$B$392,0), MATCH("*5th*",'Gareth-SESSION'!$K$7:$T$7,0)),"")</f>
        <v>100</v>
      </c>
      <c r="F259" s="131">
        <f>INDEX('Gareth-SESSION'!$L$385:$U$392, MATCH("*Deadlift*",'Gareth-SESSION'!$B$385:$B$392,0), MATCH("*5th*",'Gareth-SESSION'!$K$7:$T$7,0))</f>
        <v>5</v>
      </c>
      <c r="G259" s="131">
        <f>IF($A$254='Gareth-SESSION'!$A$385,INDEX('Gareth-SESSION'!$K$385:$T$392, MATCH("*Bench Press*",'Gareth-SESSION'!$B$385:$B$392,0), MATCH("*5th*",'Gareth-SESSION'!$K$7:$T$7,0)),"")</f>
        <v>0</v>
      </c>
      <c r="H259" s="131">
        <f>INDEX('Gareth-SESSION'!$L$385:$U$392, MATCH("*Bench Press*",'Gareth-SESSION'!$B$385:$B$392,0), MATCH("*5th*",'Gareth-SESSION'!$K$7:$T$7,0))</f>
        <v>0</v>
      </c>
      <c r="I259" s="132" t="e">
        <f>IF($A$254='Gareth-SESSION'!$A$385,INDEX('Gareth-SESSION'!$K$385:$T$392, MATCH("*Military*",'Gareth-SESSION'!$B$385:$B$392,0), MATCH("*5th*",'Gareth-SESSION'!$K$7:$T$7,0)),"")</f>
        <v>#N/A</v>
      </c>
      <c r="J259" s="44" t="e">
        <f>INDEX('Gareth-SESSION'!$L$385:$U$392, MATCH("*Military*",'Gareth-SESSION'!$B$385:$B$392,0), MATCH("*5th*",'Gareth-SESSION'!$K$7:$T$7,0))</f>
        <v>#N/A</v>
      </c>
      <c r="K259" s="131" t="e">
        <f>IF($A$254='Gareth-SESSION'!$A$385,INDEX('Gareth-SESSION'!$K$385:$T$392, MATCH("*Clean *",'Gareth-SESSION'!$B$385:$B$392,0), MATCH("*5th*",'Gareth-SESSION'!$K$7:$T$7,0)),"")</f>
        <v>#N/A</v>
      </c>
      <c r="L259" s="44" t="e">
        <f>INDEX('Gareth-SESSION'!$L$385:$U$392, MATCH("*Clean *",'Gareth-SESSION'!$B$385:$B$392,0), MATCH("*5th*",'Gareth-SESSION'!$K$7:$T$7,0))</f>
        <v>#N/A</v>
      </c>
      <c r="M259" s="131" t="e">
        <f>IF($A$254='Gareth-SESSION'!$A$385,INDEX('Gareth-SESSION'!$K$385:$T$392, MATCH("*Lat Pulldown*",'Gareth-SESSION'!$B$385:$B$392,0), MATCH("*5th*",'Gareth-SESSION'!$K$7:$T$7,0)),"")</f>
        <v>#N/A</v>
      </c>
      <c r="N259" s="44" t="e">
        <f>INDEX('Gareth-SESSION'!$L$385:$U$392, MATCH("*Lat Pulldown*",'Gareth-SESSION'!$B$385:$B$392,0), MATCH("*5th*",'Gareth-SESSION'!$K$7:$T$7,0))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'Gareth-SESSION'!A394</f>
        <v>42339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IF($A$260='Gareth-SESSION'!$A$394,INDEX('Gareth-SESSION'!$K$394:$T$401, MATCH("*1k Row*",'Gareth-SESSION'!$B$394:$B$401,0), MATCH("*1st*",'Gareth-SESSION'!$K$7:$T$7,0)),"")</f>
        <v>#N/A</v>
      </c>
      <c r="P260" s="152" t="e">
        <f>IF($A$260='Gareth-SESSION'!$A$394,INDEX('Gareth-SESSION'!$K$394:$T$401, MATCH("*HIIT*",'Gareth-SESSION'!$B$394:$B$401,0), MATCH("*1st*",'Gareth-SESSION'!$K$7:$T$7,0)),"")</f>
        <v>#N/A</v>
      </c>
      <c r="Q260" s="119" t="e">
        <f>INDEX('Gareth-SESSION'!$L$394:$U$401, MATCH("*HIIT*",'Gareth-SESSION'!$B$394:$B$401,0), MATCH("*1st*",'Gareth-SESSION'!$K$7:$T$7,0))</f>
        <v>#N/A</v>
      </c>
      <c r="R260" s="119">
        <f>'Gareth-SESSION'!U394</f>
        <v>0</v>
      </c>
      <c r="S260" s="116"/>
      <c r="T260" s="116"/>
      <c r="U260" s="120">
        <f>'Gareth-SESSION'!A395</f>
        <v>0</v>
      </c>
      <c r="V260" s="120">
        <f>'Gareth-SESSION'!A396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IF($A$260='Gareth-SESSION'!$A$394,INDEX('Gareth-SESSION'!$K$394:$T$401, MATCH("*Squat*",'Gareth-SESSION'!$B$394:$B$401,0), MATCH("*1st*",'Gareth-SESSION'!$K$7:$T$7,0)),"")</f>
        <v>#N/A</v>
      </c>
      <c r="D261" s="132" t="e">
        <f>INDEX('Gareth-SESSION'!L$394:U$401, MATCH("*Squat*",'Gareth-SESSION'!$B$394:$B$401,0), MATCH("*1st*",'Gareth-SESSION'!K$7:T$7,0))</f>
        <v>#N/A</v>
      </c>
      <c r="E261" s="131" t="e">
        <f>IF($A$260='Gareth-SESSION'!$A$394,INDEX('Gareth-SESSION'!$K$394:$T$401, MATCH("*Deadlift*",'Gareth-SESSION'!$B$394:$B$401,0), MATCH("*1st*",'Gareth-SESSION'!$K$7:$T$7,0)),"")</f>
        <v>#N/A</v>
      </c>
      <c r="F261" s="131" t="e">
        <f>INDEX('Gareth-SESSION'!$L$394:$U$401, MATCH("*Deadlift*",'Gareth-SESSION'!$B$394:$B$401,0), MATCH("*1st*",'Gareth-SESSION'!$K$7:$T$7,0))</f>
        <v>#N/A</v>
      </c>
      <c r="G261" s="131" t="e">
        <f>IF($A$260='Gareth-SESSION'!$A$394,INDEX('Gareth-SESSION'!$K$394:$T$401, MATCH("*Bench Press*",'Gareth-SESSION'!$B$394:$B$401,0), MATCH("*1st*",'Gareth-SESSION'!$K$7:$T$7,0)),"")</f>
        <v>#N/A</v>
      </c>
      <c r="H261" s="131" t="e">
        <f>INDEX('Gareth-SESSION'!$L$394:$U$401, MATCH("*Bench Press*",'Gareth-SESSION'!$B$394:$B$401,0), MATCH("*1st*",'Gareth-SESSION'!$K$7:$T$7,0))</f>
        <v>#N/A</v>
      </c>
      <c r="I261" s="132" t="e">
        <f>IF($A$260='Gareth-SESSION'!$A$394,INDEX('Gareth-SESSION'!$K$394:$T$401, MATCH("*Military*",'Gareth-SESSION'!$B$394:$B$401,0), MATCH("*1st*",'Gareth-SESSION'!$K$7:$T$7,0)),"")</f>
        <v>#N/A</v>
      </c>
      <c r="J261" s="48" t="e">
        <f>INDEX('Gareth-SESSION'!$L$394:$U$401, MATCH("*Military*",'Gareth-SESSION'!$B$394:$B$401,0), MATCH("*1st*",'Gareth-SESSION'!$K$7:$T$7,0))</f>
        <v>#N/A</v>
      </c>
      <c r="K261" s="131" t="e">
        <f>IF($A$260='Gareth-SESSION'!$A$394,INDEX('Gareth-SESSION'!$K$394:$T$401, MATCH("*Clean *",'Gareth-SESSION'!$B$394:$B$401,0), MATCH("*1st*",'Gareth-SESSION'!$K$7:$T$7,0)),"")</f>
        <v>#N/A</v>
      </c>
      <c r="L261" s="48" t="e">
        <f>INDEX('Gareth-SESSION'!$L$394:$U$401, MATCH("*Clean *",'Gareth-SESSION'!$B$394:$B$401,0), MATCH("*1st*",'Gareth-SESSION'!$K$7:$T$7,0))</f>
        <v>#N/A</v>
      </c>
      <c r="M261" s="131" t="e">
        <f>IF($A$260='Gareth-SESSION'!$A$394,INDEX('Gareth-SESSION'!$K$394:$T$401, MATCH("*Lat Pulldown*",'Gareth-SESSION'!$B$394:$B$401,0), MATCH("*1st*",'Gareth-SESSION'!$K$7:$T$7,0)),"")</f>
        <v>#N/A</v>
      </c>
      <c r="N261" s="48" t="e">
        <f>INDEX('Gareth-SESSION'!$L$394:$U$401, MATCH("*Lat Pulldown*",'Gareth-SESSION'!$B$394:$B$401,0), MATCH("*1st*",'Gareth-SESSION'!$K$7:$T$7,0))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IF($A$260='Gareth-SESSION'!$A$394,INDEX('Gareth-SESSION'!$K$394:$T$401, MATCH("*Squat*",'Gareth-SESSION'!$B$394:$B$401,0), MATCH("*2nd*",'Gareth-SESSION'!$K$7:$T$7,0)),"")</f>
        <v>#N/A</v>
      </c>
      <c r="D262" s="132" t="e">
        <f>INDEX('Gareth-SESSION'!L$394:U$401, MATCH("*Squat*",'Gareth-SESSION'!$B$394:$B$401,0), MATCH("*2nd*",'Gareth-SESSION'!K$7:T$7,0))</f>
        <v>#N/A</v>
      </c>
      <c r="E262" s="131" t="e">
        <f>IF($A$260='Gareth-SESSION'!$A$394,INDEX('Gareth-SESSION'!$K$394:$T$401, MATCH("*Deadlift*",'Gareth-SESSION'!$B$394:$B$401,0), MATCH("*2ND*",'Gareth-SESSION'!$K$7:$T$7,0)),"")</f>
        <v>#N/A</v>
      </c>
      <c r="F262" s="131" t="e">
        <f>INDEX('Gareth-SESSION'!$L$394:$U$401, MATCH("*Deadlift*",'Gareth-SESSION'!$B$394:$B$401,0), MATCH("*2nd*",'Gareth-SESSION'!$K$7:$T$7,0))</f>
        <v>#N/A</v>
      </c>
      <c r="G262" s="131" t="e">
        <f>IF($A$260='Gareth-SESSION'!$A$394,INDEX('Gareth-SESSION'!$K$394:$T$401, MATCH("*Bench Press*",'Gareth-SESSION'!$B$394:$B$401,0), MATCH("*2ND*",'Gareth-SESSION'!$K$7:$T$7,0)),"")</f>
        <v>#N/A</v>
      </c>
      <c r="H262" s="131" t="e">
        <f>INDEX('Gareth-SESSION'!$L$394:$U$401, MATCH("*Bench Press*",'Gareth-SESSION'!$B$394:$B$401,0), MATCH("*2nd*",'Gareth-SESSION'!$K$7:$T$7,0))</f>
        <v>#N/A</v>
      </c>
      <c r="I262" s="132" t="e">
        <f>IF($A$260='Gareth-SESSION'!$A$394,INDEX('Gareth-SESSION'!$K$394:$T$401, MATCH("*Military*",'Gareth-SESSION'!$B$394:$B$401,0), MATCH("*2ND*",'Gareth-SESSION'!$K$7:$T$7,0)),"")</f>
        <v>#N/A</v>
      </c>
      <c r="J262" s="44" t="e">
        <f>INDEX('Gareth-SESSION'!$L$394:$U$401, MATCH("*Military*",'Gareth-SESSION'!$B$394:$B$401,0), MATCH("*2nd*",'Gareth-SESSION'!$K$7:$T$7,0))</f>
        <v>#N/A</v>
      </c>
      <c r="K262" s="131" t="e">
        <f>IF($A$260='Gareth-SESSION'!$A$394,INDEX('Gareth-SESSION'!$K$394:$T$401, MATCH("*Clean *",'Gareth-SESSION'!$B$394:$B$401,0), MATCH("*2ND*",'Gareth-SESSION'!$K$7:$T$7,0)),"")</f>
        <v>#N/A</v>
      </c>
      <c r="L262" s="44" t="e">
        <f>INDEX('Gareth-SESSION'!$L$394:$U$401, MATCH("*Clean *",'Gareth-SESSION'!$B$394:$B$401,0), MATCH("*2nd*",'Gareth-SESSION'!$K$7:$T$7,0))</f>
        <v>#N/A</v>
      </c>
      <c r="M262" s="131" t="e">
        <f>IF($A$260='Gareth-SESSION'!$A$394,INDEX('Gareth-SESSION'!$K$394:$T$401, MATCH("*Lat Pulldown*",'Gareth-SESSION'!$B$394:$B$401,0), MATCH("*2ND*",'Gareth-SESSION'!$K$7:$T$7,0)),"")</f>
        <v>#N/A</v>
      </c>
      <c r="N262" s="44" t="e">
        <f>INDEX('Gareth-SESSION'!$L$394:$U$401, MATCH("*Lat Pulldown*",'Gareth-SESSION'!$B$394:$B$401,0), MATCH("*2nd*",'Gareth-SESSION'!$K$7:$T$7,0))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IF($A$260='Gareth-SESSION'!$A$394,INDEX('Gareth-SESSION'!$K$394:$T$401, MATCH("*Squat*",'Gareth-SESSION'!$B$394:$B$401,0), MATCH("*3rd*",'Gareth-SESSION'!$K$7:$T$7,0)),"")</f>
        <v>#N/A</v>
      </c>
      <c r="D263" s="132" t="e">
        <f>INDEX('Gareth-SESSION'!L$394:U$401, MATCH("*Squat*",'Gareth-SESSION'!$B$394:$B$401,0), MATCH("*3rd*",'Gareth-SESSION'!K$7:T$7,0))</f>
        <v>#N/A</v>
      </c>
      <c r="E263" s="131" t="e">
        <f>IF($A$260='Gareth-SESSION'!$A$394,INDEX('Gareth-SESSION'!$K$394:$T$401, MATCH("*Deadlift*",'Gareth-SESSION'!$B$394:$B$401,0), MATCH("*3rd*",'Gareth-SESSION'!$K$7:$T$7,0)),"")</f>
        <v>#N/A</v>
      </c>
      <c r="F263" s="131" t="e">
        <f>INDEX('Gareth-SESSION'!$L$394:$U$401, MATCH("*Deadlift*",'Gareth-SESSION'!$B$394:$B$401,0), MATCH("*3rd*",'Gareth-SESSION'!$K$7:$T$7,0))</f>
        <v>#N/A</v>
      </c>
      <c r="G263" s="131" t="e">
        <f>IF($A$260='Gareth-SESSION'!$A$394,INDEX('Gareth-SESSION'!$K$394:$T$401, MATCH("*Bench Press*",'Gareth-SESSION'!$B$394:$B$401,0), MATCH("*3rd*",'Gareth-SESSION'!$K$7:$T$7,0)),"")</f>
        <v>#N/A</v>
      </c>
      <c r="H263" s="131" t="e">
        <f>INDEX('Gareth-SESSION'!$L$394:$U$401, MATCH("*Bench Press*",'Gareth-SESSION'!$B$394:$B$401,0), MATCH("*3rd*",'Gareth-SESSION'!$K$7:$T$7,0))</f>
        <v>#N/A</v>
      </c>
      <c r="I263" s="132" t="e">
        <f>IF($A$260='Gareth-SESSION'!$A$394,INDEX('Gareth-SESSION'!$K$394:$T$401, MATCH("*Military*",'Gareth-SESSION'!$B$394:$B$401,0), MATCH("*3rd*",'Gareth-SESSION'!$K$7:$T$7,0)),"")</f>
        <v>#N/A</v>
      </c>
      <c r="J263" s="44" t="e">
        <f>INDEX('Gareth-SESSION'!$L$394:$U$401, MATCH("*Military*",'Gareth-SESSION'!$B$394:$B$401,0), MATCH("*3rd*",'Gareth-SESSION'!$K$7:$T$7,0))</f>
        <v>#N/A</v>
      </c>
      <c r="K263" s="131" t="e">
        <f>IF($A$260='Gareth-SESSION'!$A$394,INDEX('Gareth-SESSION'!$K$394:$T$401, MATCH("*Clean *",'Gareth-SESSION'!$B$394:$B$401,0), MATCH("*3rd*",'Gareth-SESSION'!$K$7:$T$7,0)),"")</f>
        <v>#N/A</v>
      </c>
      <c r="L263" s="44" t="e">
        <f>INDEX('Gareth-SESSION'!$L$394:$U$401, MATCH("*Clean *",'Gareth-SESSION'!$B$394:$B$401,0), MATCH("*3rd*",'Gareth-SESSION'!$K$7:$T$7,0))</f>
        <v>#N/A</v>
      </c>
      <c r="M263" s="131" t="e">
        <f>IF($A$260='Gareth-SESSION'!$A$394,INDEX('Gareth-SESSION'!$K$394:$T$401, MATCH("*Lat Pulldown*",'Gareth-SESSION'!$B$394:$B$401,0), MATCH("*3rd*",'Gareth-SESSION'!$K$7:$T$7,0)),"")</f>
        <v>#N/A</v>
      </c>
      <c r="N263" s="44" t="e">
        <f>INDEX('Gareth-SESSION'!$L$394:$U$401, MATCH("*Lat Pulldown*",'Gareth-SESSION'!$B$394:$B$401,0), MATCH("*3rd*",'Gareth-SESSION'!$K$7:$T$7,0))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IF($A$260='Gareth-SESSION'!$A$394,INDEX('Gareth-SESSION'!$K$394:$T$401, MATCH("*Squat*",'Gareth-SESSION'!$B$394:$B$401,0), MATCH("*4th*",'Gareth-SESSION'!$K$7:$T$7,0)),"")</f>
        <v>#N/A</v>
      </c>
      <c r="D264" s="132" t="e">
        <f>INDEX('Gareth-SESSION'!L$394:U$401, MATCH("*Squat*",'Gareth-SESSION'!$B$394:$B$401,0), MATCH("*4th*",'Gareth-SESSION'!K$7:T$7,0))</f>
        <v>#N/A</v>
      </c>
      <c r="E264" s="131" t="e">
        <f>IF($A$260='Gareth-SESSION'!$A$394,INDEX('Gareth-SESSION'!$K$394:$T$401, MATCH("*Deadlift*",'Gareth-SESSION'!$B$394:$B$401,0), MATCH("*4th*",'Gareth-SESSION'!$K$7:$T$7,0)),"")</f>
        <v>#N/A</v>
      </c>
      <c r="F264" s="131" t="e">
        <f>INDEX('Gareth-SESSION'!$L$394:$U$401, MATCH("*Deadlift*",'Gareth-SESSION'!$B$394:$B$401,0), MATCH("*4th*",'Gareth-SESSION'!$K$7:$T$7,0))</f>
        <v>#N/A</v>
      </c>
      <c r="G264" s="131" t="e">
        <f>IF($A$260='Gareth-SESSION'!$A$394,INDEX('Gareth-SESSION'!$K$394:$T$401, MATCH("*Bench Press*",'Gareth-SESSION'!$B$394:$B$401,0), MATCH("*4th*",'Gareth-SESSION'!$K$7:$T$7,0)),"")</f>
        <v>#N/A</v>
      </c>
      <c r="H264" s="131" t="e">
        <f>INDEX('Gareth-SESSION'!$L$394:$U$401, MATCH("*Bench Press*",'Gareth-SESSION'!$B$394:$B$401,0), MATCH("*4th*",'Gareth-SESSION'!$K$7:$T$7,0))</f>
        <v>#N/A</v>
      </c>
      <c r="I264" s="132" t="e">
        <f>IF($A$260='Gareth-SESSION'!$A$394,INDEX('Gareth-SESSION'!$K$394:$T$401, MATCH("*Military*",'Gareth-SESSION'!$B$394:$B$401,0), MATCH("*4th*",'Gareth-SESSION'!$K$7:$T$7,0)),"")</f>
        <v>#N/A</v>
      </c>
      <c r="J264" s="44" t="e">
        <f>INDEX('Gareth-SESSION'!$L$394:$U$401, MATCH("*Military*",'Gareth-SESSION'!$B$394:$B$401,0), MATCH("*4th*",'Gareth-SESSION'!$K$7:$T$7,0))</f>
        <v>#N/A</v>
      </c>
      <c r="K264" s="131" t="e">
        <f>IF($A$260='Gareth-SESSION'!$A$394,INDEX('Gareth-SESSION'!$K$394:$T$401, MATCH("*Clean *",'Gareth-SESSION'!$B$394:$B$401,0), MATCH("*4th*",'Gareth-SESSION'!$K$7:$T$7,0)),"")</f>
        <v>#N/A</v>
      </c>
      <c r="L264" s="44" t="e">
        <f>INDEX('Gareth-SESSION'!$L$394:$U$401, MATCH("*Clean *",'Gareth-SESSION'!$B$394:$B$401,0), MATCH("*4th*",'Gareth-SESSION'!$K$7:$T$7,0))</f>
        <v>#N/A</v>
      </c>
      <c r="M264" s="131" t="e">
        <f>IF($A$260='Gareth-SESSION'!$A$394,INDEX('Gareth-SESSION'!$K$394:$T$401, MATCH("*Lat Pulldown*",'Gareth-SESSION'!$B$394:$B$401,0), MATCH("*4th*",'Gareth-SESSION'!$K$7:$T$7,0)),"")</f>
        <v>#N/A</v>
      </c>
      <c r="N264" s="44" t="e">
        <f>INDEX('Gareth-SESSION'!$L$394:$U$401, MATCH("*Lat Pulldown*",'Gareth-SESSION'!$B$394:$B$401,0), MATCH("*4th*",'Gareth-SESSION'!$K$7:$T$7,0))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IF($A$260='Gareth-SESSION'!$A$394,INDEX('Gareth-SESSION'!$K$394:$T$401, MATCH("*Squat*",'Gareth-SESSION'!$B$394:$B$401,0), MATCH("*5th*",'Gareth-SESSION'!$K$7:$T$7,0)),"")</f>
        <v>#N/A</v>
      </c>
      <c r="D265" s="132" t="e">
        <f>INDEX('Gareth-SESSION'!L$394:U$401, MATCH("*Squat*",'Gareth-SESSION'!$B$394:$B$401,0), MATCH("*5th*",'Gareth-SESSION'!K$7:T$7,0))</f>
        <v>#N/A</v>
      </c>
      <c r="E265" s="131" t="e">
        <f>IF($A$260='Gareth-SESSION'!$A$394,INDEX('Gareth-SESSION'!$K$394:$T$401, MATCH("*Deadlift*",'Gareth-SESSION'!$B$394:$B$401,0), MATCH("*5th*",'Gareth-SESSION'!$K$7:$T$7,0)),"")</f>
        <v>#N/A</v>
      </c>
      <c r="F265" s="131" t="e">
        <f>INDEX('Gareth-SESSION'!$L$394:$U$401, MATCH("*Deadlift*",'Gareth-SESSION'!$B$394:$B$401,0), MATCH("*5th*",'Gareth-SESSION'!$K$7:$T$7,0))</f>
        <v>#N/A</v>
      </c>
      <c r="G265" s="131" t="e">
        <f>IF($A$260='Gareth-SESSION'!$A$394,INDEX('Gareth-SESSION'!$K$394:$T$401, MATCH("*Bench Press*",'Gareth-SESSION'!$B$394:$B$401,0), MATCH("*5th*",'Gareth-SESSION'!$K$7:$T$7,0)),"")</f>
        <v>#N/A</v>
      </c>
      <c r="H265" s="131" t="e">
        <f>INDEX('Gareth-SESSION'!$L$394:$U$401, MATCH("*Bench Press*",'Gareth-SESSION'!$B$394:$B$401,0), MATCH("*5th*",'Gareth-SESSION'!$K$7:$T$7,0))</f>
        <v>#N/A</v>
      </c>
      <c r="I265" s="132" t="e">
        <f>IF($A$260='Gareth-SESSION'!$A$394,INDEX('Gareth-SESSION'!$K$394:$T$401, MATCH("*Military*",'Gareth-SESSION'!$B$394:$B$401,0), MATCH("*5th*",'Gareth-SESSION'!$K$7:$T$7,0)),"")</f>
        <v>#N/A</v>
      </c>
      <c r="J265" s="44" t="e">
        <f>INDEX('Gareth-SESSION'!$L$394:$U$401, MATCH("*Military*",'Gareth-SESSION'!$B$394:$B$401,0), MATCH("*5th*",'Gareth-SESSION'!$K$7:$T$7,0))</f>
        <v>#N/A</v>
      </c>
      <c r="K265" s="131" t="e">
        <f>IF($A$260='Gareth-SESSION'!$A$394,INDEX('Gareth-SESSION'!$K$394:$T$401, MATCH("*Clean *",'Gareth-SESSION'!$B$394:$B$401,0), MATCH("*5th*",'Gareth-SESSION'!$K$7:$T$7,0)),"")</f>
        <v>#N/A</v>
      </c>
      <c r="L265" s="44" t="e">
        <f>INDEX('Gareth-SESSION'!$L$394:$U$401, MATCH("*Clean *",'Gareth-SESSION'!$B$394:$B$401,0), MATCH("*5th*",'Gareth-SESSION'!$K$7:$T$7,0))</f>
        <v>#N/A</v>
      </c>
      <c r="M265" s="131" t="e">
        <f>IF($A$260='Gareth-SESSION'!$A$394,INDEX('Gareth-SESSION'!$K$394:$T$401, MATCH("*Lat Pulldown*",'Gareth-SESSION'!$B$394:$B$401,0), MATCH("*5th*",'Gareth-SESSION'!$K$7:$T$7,0)),"")</f>
        <v>#N/A</v>
      </c>
      <c r="N265" s="44" t="e">
        <f>INDEX('Gareth-SESSION'!$L$394:$U$401, MATCH("*Lat Pulldown*",'Gareth-SESSION'!$B$394:$B$401,0), MATCH("*5th*",'Gareth-SESSION'!$K$7:$T$7,0))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'Gareth-SESSION'!A403</f>
        <v>42340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>
        <f>MAX(E267:E271)</f>
        <v>180</v>
      </c>
      <c r="F266" s="116">
        <f t="array" ref="F266">MAX(IF(E267:E271=E266,F267:F271))</f>
        <v>1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IF($A$266='Gareth-SESSION'!$A$403,INDEX('Gareth-SESSION'!$K$403:$T$410, MATCH("*1k Row*",'Gareth-SESSION'!$B$403:$B$410,0), MATCH("*1st*",'Gareth-SESSION'!$K$7:$T$7,0)),"")</f>
        <v>#N/A</v>
      </c>
      <c r="P266" s="152">
        <f>IF($A$266='Gareth-SESSION'!$A$403,INDEX('Gareth-SESSION'!$K$403:$T$410, MATCH("*HIIT*",'Gareth-SESSION'!$B$403:$B$410,0), MATCH("*1st*",'Gareth-SESSION'!$K$7:$T$7,0)),"")</f>
        <v>1.3888888888888888E-2</v>
      </c>
      <c r="Q266" s="119" t="str">
        <f>INDEX('Gareth-SESSION'!$L$212:$U$403, MATCH("*HIIT*",'Gareth-SESSION'!$B$212:$B$403,0), MATCH("*1st*",'Gareth-SESSION'!$K$7:$T$7,0))</f>
        <v>45/15</v>
      </c>
      <c r="R266" s="119">
        <f>'Gareth-SESSION'!U403</f>
        <v>0</v>
      </c>
      <c r="S266" s="116"/>
      <c r="T266" s="116"/>
      <c r="U266" s="120">
        <f>'Gareth-SESSION'!A413+'Gareth-SESSION'!A404</f>
        <v>0</v>
      </c>
      <c r="V266" s="120">
        <f>'Gareth-SESSION'!A414+'Gareth-SESSION'!A405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IF($A$266='Gareth-SESSION'!$A$403,INDEX('Gareth-SESSION'!$K$403:$T$410, MATCH("*Squat*",'Gareth-SESSION'!$B$403:$B$410,0), MATCH("*1st*",'Gareth-SESSION'!$K$7:$T$7,0)),"")</f>
        <v>#N/A</v>
      </c>
      <c r="D267" s="132" t="e">
        <f>INDEX('Gareth-SESSION'!L$403:U$410, MATCH("*Squat*",'Gareth-SESSION'!$B$403:$B$410,0), MATCH("*1st*",'Gareth-SESSION'!K$7:T$7,0))</f>
        <v>#N/A</v>
      </c>
      <c r="E267" s="131">
        <f>IF($A$266='Gareth-SESSION'!$A$403,INDEX('Gareth-SESSION'!$K$403:$T$410, MATCH("*Deadlift*",'Gareth-SESSION'!$B$403:$B$410,0), MATCH("*1st*",'Gareth-SESSION'!$K$7:$T$7,0)),"")</f>
        <v>60</v>
      </c>
      <c r="F267" s="131">
        <f>INDEX('Gareth-SESSION'!$L$403:$U$410, MATCH("*Deadlift*",'Gareth-SESSION'!$B$403:$B$410,0), MATCH("*1st*",'Gareth-SESSION'!$K$7:$T$7,0))</f>
        <v>10</v>
      </c>
      <c r="G267" s="131" t="e">
        <f>IF($A$266='Gareth-SESSION'!$A$403,INDEX('Gareth-SESSION'!$K$403:$T$410, MATCH("*Bench Press*",'Gareth-SESSION'!$B$403:$B$410,0), MATCH("*1st*",'Gareth-SESSION'!$K$7:$T$7,0)),"")</f>
        <v>#N/A</v>
      </c>
      <c r="H267" s="131" t="e">
        <f>INDEX('Gareth-SESSION'!$L$403:$U$410, MATCH("*Bench Press*",'Gareth-SESSION'!$B$403:$B$410,0), MATCH("*1st*",'Gareth-SESSION'!$K$7:$T$7,0))</f>
        <v>#N/A</v>
      </c>
      <c r="I267" s="132" t="e">
        <f>IF($A$266='Gareth-SESSION'!$A$403,INDEX('Gareth-SESSION'!$K$403:$T$410, MATCH("*Military*",'Gareth-SESSION'!$B$403:$B$410,0), MATCH("*1st*",'Gareth-SESSION'!$K$7:$T$7,0)),"")</f>
        <v>#N/A</v>
      </c>
      <c r="J267" s="48" t="e">
        <f>INDEX('Gareth-SESSION'!$L$403:$U$410, MATCH("*Military*",'Gareth-SESSION'!$B$403:$B$410,0), MATCH("*1st*",'Gareth-SESSION'!$K$7:$T$7,0))</f>
        <v>#N/A</v>
      </c>
      <c r="K267" s="131" t="e">
        <f>IF($A$266='Gareth-SESSION'!$A$403,INDEX('Gareth-SESSION'!$K$403:$T$410, MATCH("*Clean *",'Gareth-SESSION'!$B$403:$B$410,0), MATCH("*1st*",'Gareth-SESSION'!$K$7:$T$7,0)),"")</f>
        <v>#N/A</v>
      </c>
      <c r="L267" s="48" t="e">
        <f>INDEX('Gareth-SESSION'!$L$403:$U$410, MATCH("*Clean *",'Gareth-SESSION'!$B$403:$B$410,0), MATCH("*1st*",'Gareth-SESSION'!$K$7:$T$7,0))</f>
        <v>#N/A</v>
      </c>
      <c r="M267" s="131" t="e">
        <f>IF($A$266='Gareth-SESSION'!$A$403,INDEX('Gareth-SESSION'!$K$403:$T$410, MATCH("*Lat Pulldown*",'Gareth-SESSION'!$B$403:$B$410,0), MATCH("*1st*",'Gareth-SESSION'!$K$7:$T$7,0)),"")</f>
        <v>#N/A</v>
      </c>
      <c r="N267" s="48" t="e">
        <f>INDEX('Gareth-SESSION'!$L$403:$U$410, MATCH("*Lat Pulldown*",'Gareth-SESSION'!$B$403:$B$410,0), MATCH("*1st*",'Gareth-SESSION'!$K$7:$T$7,0))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IF($A$266='Gareth-SESSION'!$A$403,INDEX('Gareth-SESSION'!$K$403:$T$410, MATCH("*Squat*",'Gareth-SESSION'!$B$403:$B$410,0), MATCH("*2nd*",'Gareth-SESSION'!$K$7:$T$7,0)),"")</f>
        <v>#N/A</v>
      </c>
      <c r="D268" s="132" t="e">
        <f>INDEX('Gareth-SESSION'!L$403:U$410, MATCH("*Squat*",'Gareth-SESSION'!$B$403:$B$410,0), MATCH("*2nd*",'Gareth-SESSION'!K$7:T$7,0))</f>
        <v>#N/A</v>
      </c>
      <c r="E268" s="131">
        <f>IF($A$266='Gareth-SESSION'!$A$403,INDEX('Gareth-SESSION'!$K$403:$T$410, MATCH("*Deadlift*",'Gareth-SESSION'!$B$403:$B$410,0), MATCH("*2ND*",'Gareth-SESSION'!$K$7:$T$7,0)),"")</f>
        <v>100</v>
      </c>
      <c r="F268" s="131">
        <f>INDEX('Gareth-SESSION'!$L$403:$U$410, MATCH("*Deadlift*",'Gareth-SESSION'!$B$403:$B$410,0), MATCH("*2nd*",'Gareth-SESSION'!$K$7:$T$7,0))</f>
        <v>10</v>
      </c>
      <c r="G268" s="131" t="e">
        <f>IF($A$266='Gareth-SESSION'!$A$403,INDEX('Gareth-SESSION'!$K$403:$T$410, MATCH("*Bench Press*",'Gareth-SESSION'!$B$403:$B$410,0), MATCH("*2ND*",'Gareth-SESSION'!$K$7:$T$7,0)),"")</f>
        <v>#N/A</v>
      </c>
      <c r="H268" s="131" t="e">
        <f>INDEX('Gareth-SESSION'!$L$403:$U$410, MATCH("*Bench Press*",'Gareth-SESSION'!$B$403:$B$410,0), MATCH("*2nd*",'Gareth-SESSION'!$K$7:$T$7,0))</f>
        <v>#N/A</v>
      </c>
      <c r="I268" s="132" t="e">
        <f>IF($A$266='Gareth-SESSION'!$A$403,INDEX('Gareth-SESSION'!$K$403:$T$410, MATCH("*Military*",'Gareth-SESSION'!$B$403:$B$410,0), MATCH("*2ND*",'Gareth-SESSION'!$K$7:$T$7,0)),"")</f>
        <v>#N/A</v>
      </c>
      <c r="J268" s="44" t="e">
        <f>INDEX('Gareth-SESSION'!$L$403:$U$410, MATCH("*Military*",'Gareth-SESSION'!$B$403:$B$410,0), MATCH("*2nd*",'Gareth-SESSION'!$K$7:$T$7,0))</f>
        <v>#N/A</v>
      </c>
      <c r="K268" s="131" t="e">
        <f>IF($A$266='Gareth-SESSION'!$A$403,INDEX('Gareth-SESSION'!$K$403:$T$410, MATCH("*Clean *",'Gareth-SESSION'!$B$403:$B$410,0), MATCH("*2ND*",'Gareth-SESSION'!$K$7:$T$7,0)),"")</f>
        <v>#N/A</v>
      </c>
      <c r="L268" s="44" t="e">
        <f>INDEX('Gareth-SESSION'!$L$403:$U$410, MATCH("*Clean *",'Gareth-SESSION'!$B$403:$B$410,0), MATCH("*2nd*",'Gareth-SESSION'!$K$7:$T$7,0))</f>
        <v>#N/A</v>
      </c>
      <c r="M268" s="131" t="e">
        <f>IF($A$266='Gareth-SESSION'!$A$403,INDEX('Gareth-SESSION'!$K$403:$T$410, MATCH("*Lat Pulldown*",'Gareth-SESSION'!$B$403:$B$410,0), MATCH("*2ND*",'Gareth-SESSION'!$K$7:$T$7,0)),"")</f>
        <v>#N/A</v>
      </c>
      <c r="N268" s="44" t="e">
        <f>INDEX('Gareth-SESSION'!$L$403:$U$410, MATCH("*Lat Pulldown*",'Gareth-SESSION'!$B$403:$B$410,0), MATCH("*2nd*",'Gareth-SESSION'!$K$7:$T$7,0))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IF($A$266='Gareth-SESSION'!$A$403,INDEX('Gareth-SESSION'!$K$403:$T$410, MATCH("*Squat*",'Gareth-SESSION'!$B$403:$B$410,0), MATCH("*3rd*",'Gareth-SESSION'!$K$7:$T$7,0)),"")</f>
        <v>#N/A</v>
      </c>
      <c r="D269" s="132" t="e">
        <f>INDEX('Gareth-SESSION'!L$403:U$410, MATCH("*Squat*",'Gareth-SESSION'!$B$403:$B$410,0), MATCH("*3rd*",'Gareth-SESSION'!K$7:T$7,0))</f>
        <v>#N/A</v>
      </c>
      <c r="E269" s="131">
        <f>IF($A$266='Gareth-SESSION'!$A$403,INDEX('Gareth-SESSION'!$K$403:$T$410, MATCH("*Deadlift*",'Gareth-SESSION'!$B$403:$B$410,0), MATCH("*3rd*",'Gareth-SESSION'!$K$7:$T$7,0)),"")</f>
        <v>140</v>
      </c>
      <c r="F269" s="131">
        <f>INDEX('Gareth-SESSION'!$L$403:$U$410, MATCH("*Deadlift*",'Gareth-SESSION'!$B$403:$B$410,0), MATCH("*3rd*",'Gareth-SESSION'!$K$7:$T$7,0))</f>
        <v>5</v>
      </c>
      <c r="G269" s="131" t="e">
        <f>IF($A$266='Gareth-SESSION'!$A$403,INDEX('Gareth-SESSION'!$K$403:$T$410, MATCH("*Bench Press*",'Gareth-SESSION'!$B$403:$B$410,0), MATCH("*3rd*",'Gareth-SESSION'!$K$7:$T$7,0)),"")</f>
        <v>#N/A</v>
      </c>
      <c r="H269" s="131" t="e">
        <f>INDEX('Gareth-SESSION'!$L$403:$U$410, MATCH("*Bench Press*",'Gareth-SESSION'!$B$403:$B$410,0), MATCH("*3rd*",'Gareth-SESSION'!$K$7:$T$7,0))</f>
        <v>#N/A</v>
      </c>
      <c r="I269" s="132" t="e">
        <f>IF($A$266='Gareth-SESSION'!$A$403,INDEX('Gareth-SESSION'!$K$403:$T$410, MATCH("*Military*",'Gareth-SESSION'!$B$403:$B$410,0), MATCH("*3rd*",'Gareth-SESSION'!$K$7:$T$7,0)),"")</f>
        <v>#N/A</v>
      </c>
      <c r="J269" s="44" t="e">
        <f>INDEX('Gareth-SESSION'!$L$403:$U$410, MATCH("*Military*",'Gareth-SESSION'!$B$403:$B$410,0), MATCH("*3rd*",'Gareth-SESSION'!$K$7:$T$7,0))</f>
        <v>#N/A</v>
      </c>
      <c r="K269" s="131" t="e">
        <f>IF($A$266='Gareth-SESSION'!$A$403,INDEX('Gareth-SESSION'!$K$403:$T$410, MATCH("*Clean *",'Gareth-SESSION'!$B$403:$B$410,0), MATCH("*3rd*",'Gareth-SESSION'!$K$7:$T$7,0)),"")</f>
        <v>#N/A</v>
      </c>
      <c r="L269" s="44" t="e">
        <f>INDEX('Gareth-SESSION'!$L$403:$U$410, MATCH("*Clean *",'Gareth-SESSION'!$B$403:$B$410,0), MATCH("*3rd*",'Gareth-SESSION'!$K$7:$T$7,0))</f>
        <v>#N/A</v>
      </c>
      <c r="M269" s="131" t="e">
        <f>IF($A$266='Gareth-SESSION'!$A$403,INDEX('Gareth-SESSION'!$K$403:$T$410, MATCH("*Lat Pulldown*",'Gareth-SESSION'!$B$403:$B$410,0), MATCH("*3rd*",'Gareth-SESSION'!$K$7:$T$7,0)),"")</f>
        <v>#N/A</v>
      </c>
      <c r="N269" s="44" t="e">
        <f>INDEX('Gareth-SESSION'!$L$403:$U$410, MATCH("*Lat Pulldown*",'Gareth-SESSION'!$B$403:$B$410,0), MATCH("*3rd*",'Gareth-SESSION'!$K$7:$T$7,0))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IF($A$266='Gareth-SESSION'!$A$403,INDEX('Gareth-SESSION'!$K$403:$T$410, MATCH("*Squat*",'Gareth-SESSION'!$B$403:$B$410,0), MATCH("*4th*",'Gareth-SESSION'!$K$7:$T$7,0)),"")</f>
        <v>#N/A</v>
      </c>
      <c r="D270" s="132" t="e">
        <f>INDEX('Gareth-SESSION'!L$403:U$410, MATCH("*Squat*",'Gareth-SESSION'!$B$403:$B$410,0), MATCH("*4th*",'Gareth-SESSION'!K$7:T$7,0))</f>
        <v>#N/A</v>
      </c>
      <c r="E270" s="131">
        <f>IF($A$266='Gareth-SESSION'!$A$403,INDEX('Gareth-SESSION'!$K$403:$T$410, MATCH("*Deadlift*",'Gareth-SESSION'!$B$403:$B$410,0), MATCH("*4th*",'Gareth-SESSION'!$K$7:$T$7,0)),"")</f>
        <v>160</v>
      </c>
      <c r="F270" s="131">
        <f>INDEX('Gareth-SESSION'!$L$403:$U$410, MATCH("*Deadlift*",'Gareth-SESSION'!$B$403:$B$410,0), MATCH("*4th*",'Gareth-SESSION'!$K$7:$T$7,0))</f>
        <v>3</v>
      </c>
      <c r="G270" s="131" t="e">
        <f>IF($A$266='Gareth-SESSION'!$A$403,INDEX('Gareth-SESSION'!$K$403:$T$410, MATCH("*Bench Press*",'Gareth-SESSION'!$B$403:$B$410,0), MATCH("*4th*",'Gareth-SESSION'!$K$7:$T$7,0)),"")</f>
        <v>#N/A</v>
      </c>
      <c r="H270" s="131" t="e">
        <f>INDEX('Gareth-SESSION'!$L$403:$U$410, MATCH("*Bench Press*",'Gareth-SESSION'!$B$403:$B$410,0), MATCH("*4th*",'Gareth-SESSION'!$K$7:$T$7,0))</f>
        <v>#N/A</v>
      </c>
      <c r="I270" s="132" t="e">
        <f>IF($A$266='Gareth-SESSION'!$A$403,INDEX('Gareth-SESSION'!$K$403:$T$410, MATCH("*Military*",'Gareth-SESSION'!$B$403:$B$410,0), MATCH("*4th*",'Gareth-SESSION'!$K$7:$T$7,0)),"")</f>
        <v>#N/A</v>
      </c>
      <c r="J270" s="44" t="e">
        <f>INDEX('Gareth-SESSION'!$L$403:$U$410, MATCH("*Military*",'Gareth-SESSION'!$B$403:$B$410,0), MATCH("*4th*",'Gareth-SESSION'!$K$7:$T$7,0))</f>
        <v>#N/A</v>
      </c>
      <c r="K270" s="131" t="e">
        <f>IF($A$266='Gareth-SESSION'!$A$403,INDEX('Gareth-SESSION'!$K$403:$T$410, MATCH("*Clean *",'Gareth-SESSION'!$B$403:$B$410,0), MATCH("*4th*",'Gareth-SESSION'!$K$7:$T$7,0)),"")</f>
        <v>#N/A</v>
      </c>
      <c r="L270" s="44" t="e">
        <f>INDEX('Gareth-SESSION'!$L$403:$U$410, MATCH("*Clean *",'Gareth-SESSION'!$B$403:$B$410,0), MATCH("*4th*",'Gareth-SESSION'!$K$7:$T$7,0))</f>
        <v>#N/A</v>
      </c>
      <c r="M270" s="131" t="e">
        <f>IF($A$266='Gareth-SESSION'!$A$403,INDEX('Gareth-SESSION'!$K$403:$T$410, MATCH("*Lat Pulldown*",'Gareth-SESSION'!$B$403:$B$410,0), MATCH("*4th*",'Gareth-SESSION'!$K$7:$T$7,0)),"")</f>
        <v>#N/A</v>
      </c>
      <c r="N270" s="44" t="e">
        <f>INDEX('Gareth-SESSION'!$L$403:$U$410, MATCH("*Lat Pulldown*",'Gareth-SESSION'!$B$403:$B$410,0), MATCH("*4th*",'Gareth-SESSION'!$K$7:$T$7,0))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IF($A$266='Gareth-SESSION'!$A$403,INDEX('Gareth-SESSION'!$K$403:$T$410, MATCH("*Squat*",'Gareth-SESSION'!$B$403:$B$410,0), MATCH("*5th*",'Gareth-SESSION'!$K$7:$T$7,0)),"")</f>
        <v>#N/A</v>
      </c>
      <c r="D271" s="132" t="e">
        <f>INDEX('Gareth-SESSION'!L$403:U$410, MATCH("*Squat*",'Gareth-SESSION'!$B$403:$B$410,0), MATCH("*5th*",'Gareth-SESSION'!K$7:T$7,0))</f>
        <v>#N/A</v>
      </c>
      <c r="E271" s="131">
        <f>IF($A$266='Gareth-SESSION'!$A$403,INDEX('Gareth-SESSION'!$K$403:$T$410, MATCH("*Deadlift*",'Gareth-SESSION'!$B$403:$B$410,0), MATCH("*5th*",'Gareth-SESSION'!$K$7:$T$7,0)),"")</f>
        <v>180</v>
      </c>
      <c r="F271" s="131">
        <f>INDEX('Gareth-SESSION'!$L$403:$U$410, MATCH("*Deadlift*",'Gareth-SESSION'!$B$403:$B$410,0), MATCH("*5th*",'Gareth-SESSION'!$K$7:$T$7,0))</f>
        <v>1</v>
      </c>
      <c r="G271" s="131" t="e">
        <f>IF($A$266='Gareth-SESSION'!$A$403,INDEX('Gareth-SESSION'!$K$403:$T$410, MATCH("*Bench Press*",'Gareth-SESSION'!$B$403:$B$410,0), MATCH("*5th*",'Gareth-SESSION'!$K$7:$T$7,0)),"")</f>
        <v>#N/A</v>
      </c>
      <c r="H271" s="131" t="e">
        <f>INDEX('Gareth-SESSION'!$L$403:$U$410, MATCH("*Bench Press*",'Gareth-SESSION'!$B$403:$B$410,0), MATCH("*5th*",'Gareth-SESSION'!$K$7:$T$7,0))</f>
        <v>#N/A</v>
      </c>
      <c r="I271" s="132" t="e">
        <f>IF($A$266='Gareth-SESSION'!$A$403,INDEX('Gareth-SESSION'!$K$403:$T$410, MATCH("*Military*",'Gareth-SESSION'!$B$403:$B$410,0), MATCH("*5th*",'Gareth-SESSION'!$K$7:$T$7,0)),"")</f>
        <v>#N/A</v>
      </c>
      <c r="J271" s="44" t="e">
        <f>INDEX('Gareth-SESSION'!$L$403:$U$410, MATCH("*Military*",'Gareth-SESSION'!$B$403:$B$410,0), MATCH("*5th*",'Gareth-SESSION'!$K$7:$T$7,0))</f>
        <v>#N/A</v>
      </c>
      <c r="K271" s="131" t="e">
        <f>IF($A$266='Gareth-SESSION'!$A$403,INDEX('Gareth-SESSION'!$K$403:$T$410, MATCH("*Clean *",'Gareth-SESSION'!$B$403:$B$410,0), MATCH("*5th*",'Gareth-SESSION'!$K$7:$T$7,0)),"")</f>
        <v>#N/A</v>
      </c>
      <c r="L271" s="44" t="e">
        <f>INDEX('Gareth-SESSION'!$L$403:$U$410, MATCH("*Clean *",'Gareth-SESSION'!$B$403:$B$410,0), MATCH("*5th*",'Gareth-SESSION'!$K$7:$T$7,0))</f>
        <v>#N/A</v>
      </c>
      <c r="M271" s="131" t="e">
        <f>IF($A$266='Gareth-SESSION'!$A$403,INDEX('Gareth-SESSION'!$K$403:$T$410, MATCH("*Lat Pulldown*",'Gareth-SESSION'!$B$403:$B$410,0), MATCH("*5th*",'Gareth-SESSION'!$K$7:$T$7,0)),"")</f>
        <v>#N/A</v>
      </c>
      <c r="N271" s="44" t="e">
        <f>INDEX('Gareth-SESSION'!$L$403:$U$410, MATCH("*Lat Pulldown*",'Gareth-SESSION'!$B$403:$B$410,0), MATCH("*5th*",'Gareth-SESSION'!$K$7:$T$7,0))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'Gareth-SESSION'!A412</f>
        <v>42345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 t="e">
        <f>MAX(M273:M277)</f>
        <v>#N/A</v>
      </c>
      <c r="N272" s="117" t="e">
        <f t="array" ref="N272">MAX(IF(M273:M277=M272,N273:N277))</f>
        <v>#N/A</v>
      </c>
      <c r="O272" s="152" t="e">
        <f>IF($A$272='Gareth-SESSION'!$A$412,INDEX('Gareth-SESSION'!$K$412:$T$419, MATCH("*1k Row*",'Gareth-SESSION'!$B$412:$B$419,0), MATCH("*1st*",'Gareth-SESSION'!$K$7:$T$7,0)),"")</f>
        <v>#N/A</v>
      </c>
      <c r="P272" s="152" t="e">
        <f>IF($A$272='Gareth-SESSION'!$A$412,INDEX('Gareth-SESSION'!$K$412:$T$419, MATCH("*HIIT*",'Gareth-SESSION'!$B$412:$B$419,0), MATCH("*1st*",'Gareth-SESSION'!$K$7:$T$7,0)),"")</f>
        <v>#N/A</v>
      </c>
      <c r="Q272" s="119" t="e">
        <f>INDEX('Gareth-SESSION'!$L$412:$U$419, MATCH("*HIIT*",'Gareth-SESSION'!$B$412:$B$419,0), MATCH("*1st*",'Gareth-SESSION'!$K$7:$T$7,0))</f>
        <v>#N/A</v>
      </c>
      <c r="R272" s="119">
        <f>'Gareth-SESSION'!U412</f>
        <v>0</v>
      </c>
      <c r="S272" s="116"/>
      <c r="T272" s="116"/>
      <c r="U272" s="120">
        <f>'Gareth-SESSION'!A413</f>
        <v>0</v>
      </c>
      <c r="V272" s="120">
        <f>'Gareth-SESSION'!A414</f>
        <v>0</v>
      </c>
      <c r="W272" s="116"/>
      <c r="X272" s="116"/>
      <c r="Y272" s="116"/>
      <c r="Z272" s="116"/>
      <c r="AA272" s="116"/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IF($A$272='Gareth-SESSION'!$A$412,INDEX('Gareth-SESSION'!$K$412:$T$419, MATCH("*Squat*",'Gareth-SESSION'!$B$412:$B$419,0), MATCH("*1st*",'Gareth-SESSION'!$K$7:$T$7,0)),"")</f>
        <v>#N/A</v>
      </c>
      <c r="D273" s="132" t="e">
        <f>INDEX('Gareth-SESSION'!L$412:U$419, MATCH("*Squat*",'Gareth-SESSION'!$B$412:$B$419,0), MATCH("*1st*",'Gareth-SESSION'!K$7:T$7,0))</f>
        <v>#N/A</v>
      </c>
      <c r="E273" s="131" t="e">
        <f>IF($A$272='Gareth-SESSION'!$A$412,INDEX('Gareth-SESSION'!$K$412:$T$419, MATCH("*Deadlift*",'Gareth-SESSION'!$B$412:$B$419,0), MATCH("*1st*",'Gareth-SESSION'!$K$7:$T$7,0)),"")</f>
        <v>#N/A</v>
      </c>
      <c r="F273" s="131" t="e">
        <f>INDEX('Gareth-SESSION'!$L$412:$U$419, MATCH("*Deadlift*",'Gareth-SESSION'!$B$412:$B$419,0), MATCH("*1st*",'Gareth-SESSION'!$K$7:$T$7,0))</f>
        <v>#N/A</v>
      </c>
      <c r="G273" s="131" t="e">
        <f>IF($A$272='Gareth-SESSION'!$A$412,INDEX('Gareth-SESSION'!$K$412:$T$419, MATCH("*Bench Press*",'Gareth-SESSION'!$B$412:$B$419,0), MATCH("*1st*",'Gareth-SESSION'!$K$7:$T$7,0)),"")</f>
        <v>#N/A</v>
      </c>
      <c r="H273" s="131" t="e">
        <f>INDEX('Gareth-SESSION'!$L$412:$U$419, MATCH("*Bench Press*",'Gareth-SESSION'!$B$412:$B$419,0), MATCH("*1st*",'Gareth-SESSION'!$K$7:$T$7,0))</f>
        <v>#N/A</v>
      </c>
      <c r="I273" s="132" t="e">
        <f>IF($A$272='Gareth-SESSION'!$A$412,INDEX('Gareth-SESSION'!$K$412:$T$419, MATCH("*Military*",'Gareth-SESSION'!$B$412:$B$419,0), MATCH("*1st*",'Gareth-SESSION'!$K$7:$T$7,0)),"")</f>
        <v>#N/A</v>
      </c>
      <c r="J273" s="48" t="e">
        <f>INDEX('Gareth-SESSION'!$L$412:$U$419, MATCH("*Military*",'Gareth-SESSION'!$B$412:$B$419,0), MATCH("*1st*",'Gareth-SESSION'!$K$7:$T$7,0))</f>
        <v>#N/A</v>
      </c>
      <c r="K273" s="131" t="e">
        <f>IF($A$272='Gareth-SESSION'!$A$412,INDEX('Gareth-SESSION'!$K$412:$T$419, MATCH("*Clean *",'Gareth-SESSION'!$B$412:$B$419,0), MATCH("*1st*",'Gareth-SESSION'!$K$7:$T$7,0)),"")</f>
        <v>#N/A</v>
      </c>
      <c r="L273" s="48" t="e">
        <f>INDEX('Gareth-SESSION'!$L$412:$U$419, MATCH("*Clean *",'Gareth-SESSION'!$B$412:$B$419,0), MATCH("*1st*",'Gareth-SESSION'!$K$7:$T$7,0))</f>
        <v>#N/A</v>
      </c>
      <c r="M273" s="131" t="e">
        <f>IF($A$272='Gareth-SESSION'!$A$412,INDEX('Gareth-SESSION'!$K$412:$T$419, MATCH("*Lat Pulldown*",'Gareth-SESSION'!$B$412:$B$419,0), MATCH("*1st*",'Gareth-SESSION'!$K$7:$T$7,0)),"")</f>
        <v>#N/A</v>
      </c>
      <c r="N273" s="48" t="e">
        <f>INDEX('Gareth-SESSION'!$L$412:$U$419, MATCH("*Lat Pulldown*",'Gareth-SESSION'!$B$412:$B$419,0), MATCH("*1st*",'Gareth-SESSION'!$K$7:$T$7,0))</f>
        <v>#N/A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IF($A$272='Gareth-SESSION'!$A$412,INDEX('Gareth-SESSION'!$K$412:$T$419, MATCH("*Squat*",'Gareth-SESSION'!$B$412:$B$419,0), MATCH("*2nd*",'Gareth-SESSION'!$K$7:$T$7,0)),"")</f>
        <v>#N/A</v>
      </c>
      <c r="D274" s="132" t="e">
        <f>INDEX('Gareth-SESSION'!L$412:U$419, MATCH("*Squat*",'Gareth-SESSION'!$B$412:$B$419,0), MATCH("*2nd*",'Gareth-SESSION'!K$7:T$7,0))</f>
        <v>#N/A</v>
      </c>
      <c r="E274" s="131" t="e">
        <f>IF($A$272='Gareth-SESSION'!$A$412,INDEX('Gareth-SESSION'!$K$412:$T$419, MATCH("*Deadlift*",'Gareth-SESSION'!$B$412:$B$419,0), MATCH("*2ND*",'Gareth-SESSION'!$K$7:$T$7,0)),"")</f>
        <v>#N/A</v>
      </c>
      <c r="F274" s="131" t="e">
        <f>INDEX('Gareth-SESSION'!$L$412:$U$419, MATCH("*Deadlift*",'Gareth-SESSION'!$B$412:$B$419,0), MATCH("*2nd*",'Gareth-SESSION'!$K$7:$T$7,0))</f>
        <v>#N/A</v>
      </c>
      <c r="G274" s="131" t="e">
        <f>IF($A$272='Gareth-SESSION'!$A$412,INDEX('Gareth-SESSION'!$K$412:$T$419, MATCH("*Bench Press*",'Gareth-SESSION'!$B$412:$B$419,0), MATCH("*2ND*",'Gareth-SESSION'!$K$7:$T$7,0)),"")</f>
        <v>#N/A</v>
      </c>
      <c r="H274" s="131" t="e">
        <f>INDEX('Gareth-SESSION'!$L$412:$U$419, MATCH("*Bench Press*",'Gareth-SESSION'!$B$412:$B$419,0), MATCH("*2nd*",'Gareth-SESSION'!$K$7:$T$7,0))</f>
        <v>#N/A</v>
      </c>
      <c r="I274" s="132" t="e">
        <f>IF($A$272='Gareth-SESSION'!$A$412,INDEX('Gareth-SESSION'!$K$412:$T$419, MATCH("*Military*",'Gareth-SESSION'!$B$412:$B$419,0), MATCH("*2ND*",'Gareth-SESSION'!$K$7:$T$7,0)),"")</f>
        <v>#N/A</v>
      </c>
      <c r="J274" s="44" t="e">
        <f>INDEX('Gareth-SESSION'!$L$412:$U$419, MATCH("*Military*",'Gareth-SESSION'!$B$412:$B$419,0), MATCH("*2nd*",'Gareth-SESSION'!$K$7:$T$7,0))</f>
        <v>#N/A</v>
      </c>
      <c r="K274" s="131" t="e">
        <f>IF($A$272='Gareth-SESSION'!$A$412,INDEX('Gareth-SESSION'!$K$412:$T$419, MATCH("*Clean *",'Gareth-SESSION'!$B$412:$B$419,0), MATCH("*2ND*",'Gareth-SESSION'!$K$7:$T$7,0)),"")</f>
        <v>#N/A</v>
      </c>
      <c r="L274" s="44" t="e">
        <f>INDEX('Gareth-SESSION'!$L$412:$U$419, MATCH("*Clean *",'Gareth-SESSION'!$B$412:$B$419,0), MATCH("*2nd*",'Gareth-SESSION'!$K$7:$T$7,0))</f>
        <v>#N/A</v>
      </c>
      <c r="M274" s="131" t="e">
        <f>IF($A$272='Gareth-SESSION'!$A$412,INDEX('Gareth-SESSION'!$K$412:$T$419, MATCH("*Lat Pulldown*",'Gareth-SESSION'!$B$412:$B$419,0), MATCH("*2ND*",'Gareth-SESSION'!$K$7:$T$7,0)),"")</f>
        <v>#N/A</v>
      </c>
      <c r="N274" s="44" t="e">
        <f>INDEX('Gareth-SESSION'!$L$412:$U$419, MATCH("*Lat Pulldown*",'Gareth-SESSION'!$B$412:$B$419,0), MATCH("*2nd*",'Gareth-SESSION'!$K$7:$T$7,0))</f>
        <v>#N/A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IF($A$272='Gareth-SESSION'!$A$412,INDEX('Gareth-SESSION'!$K$412:$T$419, MATCH("*Squat*",'Gareth-SESSION'!$B$412:$B$419,0), MATCH("*3rd*",'Gareth-SESSION'!$K$7:$T$7,0)),"")</f>
        <v>#N/A</v>
      </c>
      <c r="D275" s="132" t="e">
        <f>INDEX('Gareth-SESSION'!L$412:U$419, MATCH("*Squat*",'Gareth-SESSION'!$B$412:$B$419,0), MATCH("*3rd*",'Gareth-SESSION'!K$7:T$7,0))</f>
        <v>#N/A</v>
      </c>
      <c r="E275" s="131" t="e">
        <f>IF($A$272='Gareth-SESSION'!$A$412,INDEX('Gareth-SESSION'!$K$412:$T$419, MATCH("*Deadlift*",'Gareth-SESSION'!$B$412:$B$419,0), MATCH("*3rd*",'Gareth-SESSION'!$K$7:$T$7,0)),"")</f>
        <v>#N/A</v>
      </c>
      <c r="F275" s="131" t="e">
        <f>INDEX('Gareth-SESSION'!$L$412:$U$419, MATCH("*Deadlift*",'Gareth-SESSION'!$B$412:$B$419,0), MATCH("*3rd*",'Gareth-SESSION'!$K$7:$T$7,0))</f>
        <v>#N/A</v>
      </c>
      <c r="G275" s="131" t="e">
        <f>IF($A$272='Gareth-SESSION'!$A$412,INDEX('Gareth-SESSION'!$K$412:$T$419, MATCH("*Bench Press*",'Gareth-SESSION'!$B$412:$B$419,0), MATCH("*3rd*",'Gareth-SESSION'!$K$7:$T$7,0)),"")</f>
        <v>#N/A</v>
      </c>
      <c r="H275" s="131" t="e">
        <f>INDEX('Gareth-SESSION'!$L$412:$U$419, MATCH("*Bench Press*",'Gareth-SESSION'!$B$412:$B$419,0), MATCH("*3rd*",'Gareth-SESSION'!$K$7:$T$7,0))</f>
        <v>#N/A</v>
      </c>
      <c r="I275" s="132" t="e">
        <f>IF($A$272='Gareth-SESSION'!$A$412,INDEX('Gareth-SESSION'!$K$412:$T$419, MATCH("*Military*",'Gareth-SESSION'!$B$412:$B$419,0), MATCH("*3rd*",'Gareth-SESSION'!$K$7:$T$7,0)),"")</f>
        <v>#N/A</v>
      </c>
      <c r="J275" s="44" t="e">
        <f>INDEX('Gareth-SESSION'!$L$412:$U$419, MATCH("*Military*",'Gareth-SESSION'!$B$412:$B$419,0), MATCH("*3rd*",'Gareth-SESSION'!$K$7:$T$7,0))</f>
        <v>#N/A</v>
      </c>
      <c r="K275" s="131" t="e">
        <f>IF($A$272='Gareth-SESSION'!$A$412,INDEX('Gareth-SESSION'!$K$412:$T$419, MATCH("*Clean *",'Gareth-SESSION'!$B$412:$B$419,0), MATCH("*3rd*",'Gareth-SESSION'!$K$7:$T$7,0)),"")</f>
        <v>#N/A</v>
      </c>
      <c r="L275" s="44" t="e">
        <f>INDEX('Gareth-SESSION'!$L$412:$U$419, MATCH("*Clean *",'Gareth-SESSION'!$B$412:$B$419,0), MATCH("*3rd*",'Gareth-SESSION'!$K$7:$T$7,0))</f>
        <v>#N/A</v>
      </c>
      <c r="M275" s="131" t="e">
        <f>IF($A$272='Gareth-SESSION'!$A$412,INDEX('Gareth-SESSION'!$K$412:$T$419, MATCH("*Lat Pulldown*",'Gareth-SESSION'!$B$412:$B$419,0), MATCH("*3rd*",'Gareth-SESSION'!$K$7:$T$7,0)),"")</f>
        <v>#N/A</v>
      </c>
      <c r="N275" s="44" t="e">
        <f>INDEX('Gareth-SESSION'!$L$412:$U$419, MATCH("*Lat Pulldown*",'Gareth-SESSION'!$B$412:$B$419,0), MATCH("*3rd*",'Gareth-SESSION'!$K$7:$T$7,0))</f>
        <v>#N/A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IF($A$272='Gareth-SESSION'!$A$412,INDEX('Gareth-SESSION'!$K$412:$T$419, MATCH("*Squat*",'Gareth-SESSION'!$B$412:$B$419,0), MATCH("*4th*",'Gareth-SESSION'!$K$7:$T$7,0)),"")</f>
        <v>#N/A</v>
      </c>
      <c r="D276" s="132" t="e">
        <f>INDEX('Gareth-SESSION'!L$412:U$419, MATCH("*Squat*",'Gareth-SESSION'!$B$412:$B$419,0), MATCH("*4th*",'Gareth-SESSION'!K$7:T$7,0))</f>
        <v>#N/A</v>
      </c>
      <c r="E276" s="131" t="e">
        <f>IF($A$272='Gareth-SESSION'!$A$412,INDEX('Gareth-SESSION'!$K$412:$T$419, MATCH("*Deadlift*",'Gareth-SESSION'!$B$412:$B$419,0), MATCH("*4th*",'Gareth-SESSION'!$K$7:$T$7,0)),"")</f>
        <v>#N/A</v>
      </c>
      <c r="F276" s="131" t="e">
        <f>INDEX('Gareth-SESSION'!$L$412:$U$419, MATCH("*Deadlift*",'Gareth-SESSION'!$B$412:$B$419,0), MATCH("*4th*",'Gareth-SESSION'!$K$7:$T$7,0))</f>
        <v>#N/A</v>
      </c>
      <c r="G276" s="131" t="e">
        <f>IF($A$272='Gareth-SESSION'!$A$412,INDEX('Gareth-SESSION'!$K$412:$T$419, MATCH("*Bench Press*",'Gareth-SESSION'!$B$412:$B$419,0), MATCH("*4th*",'Gareth-SESSION'!$K$7:$T$7,0)),"")</f>
        <v>#N/A</v>
      </c>
      <c r="H276" s="131" t="e">
        <f>INDEX('Gareth-SESSION'!$L$412:$U$419, MATCH("*Bench Press*",'Gareth-SESSION'!$B$412:$B$419,0), MATCH("*4th*",'Gareth-SESSION'!$K$7:$T$7,0))</f>
        <v>#N/A</v>
      </c>
      <c r="I276" s="132" t="e">
        <f>IF($A$272='Gareth-SESSION'!$A$412,INDEX('Gareth-SESSION'!$K$412:$T$419, MATCH("*Military*",'Gareth-SESSION'!$B$412:$B$419,0), MATCH("*4th*",'Gareth-SESSION'!$K$7:$T$7,0)),"")</f>
        <v>#N/A</v>
      </c>
      <c r="J276" s="44" t="e">
        <f>INDEX('Gareth-SESSION'!$L$412:$U$419, MATCH("*Military*",'Gareth-SESSION'!$B$412:$B$419,0), MATCH("*4th*",'Gareth-SESSION'!$K$7:$T$7,0))</f>
        <v>#N/A</v>
      </c>
      <c r="K276" s="131" t="e">
        <f>IF($A$272='Gareth-SESSION'!$A$412,INDEX('Gareth-SESSION'!$K$412:$T$419, MATCH("*Clean *",'Gareth-SESSION'!$B$412:$B$419,0), MATCH("*4th*",'Gareth-SESSION'!$K$7:$T$7,0)),"")</f>
        <v>#N/A</v>
      </c>
      <c r="L276" s="44" t="e">
        <f>INDEX('Gareth-SESSION'!$L$412:$U$419, MATCH("*Clean *",'Gareth-SESSION'!$B$412:$B$419,0), MATCH("*4th*",'Gareth-SESSION'!$K$7:$T$7,0))</f>
        <v>#N/A</v>
      </c>
      <c r="M276" s="131" t="e">
        <f>IF($A$272='Gareth-SESSION'!$A$412,INDEX('Gareth-SESSION'!$K$412:$T$419, MATCH("*Lat Pulldown*",'Gareth-SESSION'!$B$412:$B$419,0), MATCH("*4th*",'Gareth-SESSION'!$K$7:$T$7,0)),"")</f>
        <v>#N/A</v>
      </c>
      <c r="N276" s="44" t="e">
        <f>INDEX('Gareth-SESSION'!$L$412:$U$419, MATCH("*Lat Pulldown*",'Gareth-SESSION'!$B$412:$B$419,0), MATCH("*4th*",'Gareth-SESSION'!$K$7:$T$7,0))</f>
        <v>#N/A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IF($A$272='Gareth-SESSION'!$A$412,INDEX('Gareth-SESSION'!$K$412:$T$419, MATCH("*Squat*",'Gareth-SESSION'!$B$412:$B$419,0), MATCH("*5th*",'Gareth-SESSION'!$K$7:$T$7,0)),"")</f>
        <v>#N/A</v>
      </c>
      <c r="D277" s="132" t="e">
        <f>INDEX('Gareth-SESSION'!L$412:U$419, MATCH("*Squat*",'Gareth-SESSION'!$B$412:$B$419,0), MATCH("*5th*",'Gareth-SESSION'!K$7:T$7,0))</f>
        <v>#N/A</v>
      </c>
      <c r="E277" s="131" t="e">
        <f>IF($A$272='Gareth-SESSION'!$A$412,INDEX('Gareth-SESSION'!$K$412:$T$419, MATCH("*Deadlift*",'Gareth-SESSION'!$B$412:$B$419,0), MATCH("*5th*",'Gareth-SESSION'!$K$7:$T$7,0)),"")</f>
        <v>#N/A</v>
      </c>
      <c r="F277" s="131" t="e">
        <f>INDEX('Gareth-SESSION'!$L$412:$U$419, MATCH("*Deadlift*",'Gareth-SESSION'!$B$412:$B$419,0), MATCH("*5th*",'Gareth-SESSION'!$K$7:$T$7,0))</f>
        <v>#N/A</v>
      </c>
      <c r="G277" s="131" t="e">
        <f>IF($A$272='Gareth-SESSION'!$A$412,INDEX('Gareth-SESSION'!$K$412:$T$419, MATCH("*Bench Press*",'Gareth-SESSION'!$B$412:$B$419,0), MATCH("*5th*",'Gareth-SESSION'!$K$7:$T$7,0)),"")</f>
        <v>#N/A</v>
      </c>
      <c r="H277" s="131" t="e">
        <f>INDEX('Gareth-SESSION'!$L$412:$U$419, MATCH("*Bench Press*",'Gareth-SESSION'!$B$412:$B$419,0), MATCH("*5th*",'Gareth-SESSION'!$K$7:$T$7,0))</f>
        <v>#N/A</v>
      </c>
      <c r="I277" s="132" t="e">
        <f>IF($A$272='Gareth-SESSION'!$A$412,INDEX('Gareth-SESSION'!$K$412:$T$419, MATCH("*Military*",'Gareth-SESSION'!$B$412:$B$419,0), MATCH("*5th*",'Gareth-SESSION'!$K$7:$T$7,0)),"")</f>
        <v>#N/A</v>
      </c>
      <c r="J277" s="44" t="e">
        <f>INDEX('Gareth-SESSION'!$L$412:$U$419, MATCH("*Military*",'Gareth-SESSION'!$B$412:$B$419,0), MATCH("*5th*",'Gareth-SESSION'!$K$7:$T$7,0))</f>
        <v>#N/A</v>
      </c>
      <c r="K277" s="131" t="e">
        <f>IF($A$272='Gareth-SESSION'!$A$412,INDEX('Gareth-SESSION'!$K$412:$T$419, MATCH("*Clean *",'Gareth-SESSION'!$B$412:$B$419,0), MATCH("*5th*",'Gareth-SESSION'!$K$7:$T$7,0)),"")</f>
        <v>#N/A</v>
      </c>
      <c r="L277" s="44" t="e">
        <f>INDEX('Gareth-SESSION'!$L$412:$U$419, MATCH("*Clean *",'Gareth-SESSION'!$B$412:$B$419,0), MATCH("*5th*",'Gareth-SESSION'!$K$7:$T$7,0))</f>
        <v>#N/A</v>
      </c>
      <c r="M277" s="131" t="e">
        <f>IF($A$272='Gareth-SESSION'!$A$412,INDEX('Gareth-SESSION'!$K$412:$T$419, MATCH("*Lat Pulldown*",'Gareth-SESSION'!$B$412:$B$419,0), MATCH("*5th*",'Gareth-SESSION'!$K$7:$T$7,0)),"")</f>
        <v>#N/A</v>
      </c>
      <c r="N277" s="44" t="e">
        <f>INDEX('Gareth-SESSION'!$L$412:$U$419, MATCH("*Lat Pulldown*",'Gareth-SESSION'!$B$412:$B$419,0), MATCH("*5th*",'Gareth-SESSION'!$K$7:$T$7,0))</f>
        <v>#N/A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'Gareth-SESSION'!A421</f>
        <v>42347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>
        <f>MAX(E279:E283)</f>
        <v>160</v>
      </c>
      <c r="F278" s="116">
        <f t="array" ref="F278">MAX(IF(E279:E283=E278,F279:F283))</f>
        <v>6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IF($A$278='Gareth-SESSION'!$A$421,INDEX('Gareth-SESSION'!$K$421:$T$428, MATCH("*1k Row*",'Gareth-SESSION'!$B$421:$B$428,0), MATCH("*1st*",'Gareth-SESSION'!$K$7:$T$7,0)),"")</f>
        <v>#N/A</v>
      </c>
      <c r="P278" s="152">
        <f>IF($A$278='Gareth-SESSION'!$A$421,INDEX('Gareth-SESSION'!$K$421:$T$428, MATCH("*HIIT*",'Gareth-SESSION'!$B$421:$B$428,0), MATCH("*1st*",'Gareth-SESSION'!$K$7:$T$7,0)),"")</f>
        <v>1.3888888888888888E-2</v>
      </c>
      <c r="Q278" s="119" t="str">
        <f>INDEX('Gareth-SESSION'!$L$212:$U$421, MATCH("*HIIT*",'Gareth-SESSION'!$B$212:$B$421,0), MATCH("*1st*",'Gareth-SESSION'!$K$7:$T$7,0))</f>
        <v>45/15</v>
      </c>
      <c r="R278" s="119">
        <f>'Gareth-SESSION'!U421</f>
        <v>0</v>
      </c>
      <c r="S278" s="116"/>
      <c r="T278" s="116"/>
      <c r="U278" s="120">
        <f>'Gareth-SESSION'!A422</f>
        <v>0</v>
      </c>
      <c r="V278" s="120">
        <f>'Gareth-SESSION'!A423</f>
        <v>0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IF($A$278='Gareth-SESSION'!$A$421,INDEX('Gareth-SESSION'!$K$421:$T$428, MATCH("*Squat*",'Gareth-SESSION'!$B$421:$B$428,0), MATCH("*1st*",'Gareth-SESSION'!$K$7:$T$7,0)),"")</f>
        <v>#N/A</v>
      </c>
      <c r="D279" s="132" t="e">
        <f>INDEX('Gareth-SESSION'!L$421:U$428, MATCH("*Squat*",'Gareth-SESSION'!$B$421:$B$428,0), MATCH("*1st*",'Gareth-SESSION'!K$7:T$7,0))</f>
        <v>#N/A</v>
      </c>
      <c r="E279" s="131">
        <f>IF($A$278='Gareth-SESSION'!$A$421,INDEX('Gareth-SESSION'!$K$421:$T$428, MATCH("*Deadlift*",'Gareth-SESSION'!$B$421:$B$428,0), MATCH("*1st*",'Gareth-SESSION'!$K$7:$T$7,0)),"")</f>
        <v>60</v>
      </c>
      <c r="F279" s="131">
        <f>INDEX('Gareth-SESSION'!$L$212:$U$421, MATCH("*Deadlift*",'Gareth-SESSION'!$B$212:$B$421,0), MATCH("*1st*",'Gareth-SESSION'!$K$7:$T$7,0))</f>
        <v>10</v>
      </c>
      <c r="G279" s="131" t="e">
        <f>IF($A$278='Gareth-SESSION'!$A$421,INDEX('Gareth-SESSION'!$K$421:$T$428, MATCH("*Bench Press*",'Gareth-SESSION'!$B$421:$B$428,0), MATCH("*1st*",'Gareth-SESSION'!$K$7:$T$7,0)),"")</f>
        <v>#N/A</v>
      </c>
      <c r="H279" s="131" t="e">
        <f>INDEX('Gareth-SESSION'!$L$421:$U$428, MATCH("*Bench Press*",'Gareth-SESSION'!$B$421:$B$428,0), MATCH("*1st*",'Gareth-SESSION'!$K$7:$T$7,0))</f>
        <v>#N/A</v>
      </c>
      <c r="I279" s="132" t="e">
        <f>IF($A$278='Gareth-SESSION'!$A$421,INDEX('Gareth-SESSION'!$K$421:$T$428, MATCH("*Military*",'Gareth-SESSION'!$B$421:$B$428,0), MATCH("*1st*",'Gareth-SESSION'!$K$7:$T$7,0)),"")</f>
        <v>#N/A</v>
      </c>
      <c r="J279" s="48" t="e">
        <f>INDEX('Gareth-SESSION'!$L$421:$U$428, MATCH("*Military*",'Gareth-SESSION'!$B$421:$B$428,0), MATCH("*1st*",'Gareth-SESSION'!$K$7:$T$7,0))</f>
        <v>#N/A</v>
      </c>
      <c r="K279" s="131" t="e">
        <f>IF($A$278='Gareth-SESSION'!$A$421,INDEX('Gareth-SESSION'!$K$421:$T$428, MATCH("*Clean *",'Gareth-SESSION'!$B$421:$B$428,0), MATCH("*1st*",'Gareth-SESSION'!$K$7:$T$7,0)),"")</f>
        <v>#N/A</v>
      </c>
      <c r="L279" s="48" t="e">
        <f>INDEX('Gareth-SESSION'!$L$421:$U$428, MATCH("*Clean *",'Gareth-SESSION'!$B$421:$B$428,0), MATCH("*1st*",'Gareth-SESSION'!$K$7:$T$7,0))</f>
        <v>#N/A</v>
      </c>
      <c r="M279" s="131" t="e">
        <f>IF($A$278='Gareth-SESSION'!$A$421,INDEX('Gareth-SESSION'!$K$421:$T$428, MATCH("*Lat Pulldown*",'Gareth-SESSION'!$B$421:$B$428,0), MATCH("*1st*",'Gareth-SESSION'!$K$7:$T$7,0)),"")</f>
        <v>#N/A</v>
      </c>
      <c r="N279" s="48" t="e">
        <f>INDEX('Gareth-SESSION'!$L$421:$U$428, MATCH("*Lat Pulldown*",'Gareth-SESSION'!$B$421:$B$428,0), MATCH("*1st*",'Gareth-SESSION'!$K$7:$T$7,0))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IF($A$278='Gareth-SESSION'!$A$421,INDEX('Gareth-SESSION'!$K$421:$T$428, MATCH("*Squat*",'Gareth-SESSION'!$B$421:$B$428,0), MATCH("*2nd*",'Gareth-SESSION'!$K$7:$T$7,0)),"")</f>
        <v>#N/A</v>
      </c>
      <c r="D280" s="132" t="e">
        <f>INDEX('Gareth-SESSION'!L$421:U$428, MATCH("*Squat*",'Gareth-SESSION'!$B$421:$B$428,0), MATCH("*2nd*",'Gareth-SESSION'!K$7:T$7,0))</f>
        <v>#N/A</v>
      </c>
      <c r="E280" s="131">
        <f>IF($A$278='Gareth-SESSION'!$A$421,INDEX('Gareth-SESSION'!$K$421:$T$428, MATCH("*Deadlift*",'Gareth-SESSION'!$B$421:$B$428,0), MATCH("*2ND*",'Gareth-SESSION'!$K$7:$T$7,0)),"")</f>
        <v>100</v>
      </c>
      <c r="F280" s="131">
        <f>INDEX('Gareth-SESSION'!$L$212:$U$421, MATCH("*Deadlift*",'Gareth-SESSION'!$B$212:$B$421,0), MATCH("*2nd*",'Gareth-SESSION'!$K$7:$T$7,0))</f>
        <v>10</v>
      </c>
      <c r="G280" s="131" t="e">
        <f>IF($A$278='Gareth-SESSION'!$A$421,INDEX('Gareth-SESSION'!$K$421:$T$428, MATCH("*Bench Press*",'Gareth-SESSION'!$B$421:$B$428,0), MATCH("*2ND*",'Gareth-SESSION'!$K$7:$T$7,0)),"")</f>
        <v>#N/A</v>
      </c>
      <c r="H280" s="131" t="e">
        <f>INDEX('Gareth-SESSION'!$L$421:$U$428, MATCH("*Bench Press*",'Gareth-SESSION'!$B$421:$B$428,0), MATCH("*2nd*",'Gareth-SESSION'!$K$7:$T$7,0))</f>
        <v>#N/A</v>
      </c>
      <c r="I280" s="132" t="e">
        <f>IF($A$278='Gareth-SESSION'!$A$421,INDEX('Gareth-SESSION'!$K$421:$T$428, MATCH("*Military*",'Gareth-SESSION'!$B$421:$B$428,0), MATCH("*2ND*",'Gareth-SESSION'!$K$7:$T$7,0)),"")</f>
        <v>#N/A</v>
      </c>
      <c r="J280" s="44" t="e">
        <f>INDEX('Gareth-SESSION'!$L$421:$U$428, MATCH("*Military*",'Gareth-SESSION'!$B$421:$B$428,0), MATCH("*2nd*",'Gareth-SESSION'!$K$7:$T$7,0))</f>
        <v>#N/A</v>
      </c>
      <c r="K280" s="131" t="e">
        <f>IF($A$278='Gareth-SESSION'!$A$421,INDEX('Gareth-SESSION'!$K$421:$T$428, MATCH("*Clean *",'Gareth-SESSION'!$B$421:$B$428,0), MATCH("*2ND*",'Gareth-SESSION'!$K$7:$T$7,0)),"")</f>
        <v>#N/A</v>
      </c>
      <c r="L280" s="44" t="e">
        <f>INDEX('Gareth-SESSION'!$L$421:$U$428, MATCH("*Clean *",'Gareth-SESSION'!$B$421:$B$428,0), MATCH("*2nd*",'Gareth-SESSION'!$K$7:$T$7,0))</f>
        <v>#N/A</v>
      </c>
      <c r="M280" s="131" t="e">
        <f>IF($A$278='Gareth-SESSION'!$A$421,INDEX('Gareth-SESSION'!$K$421:$T$428, MATCH("*Lat Pulldown*",'Gareth-SESSION'!$B$421:$B$428,0), MATCH("*2ND*",'Gareth-SESSION'!$K$7:$T$7,0)),"")</f>
        <v>#N/A</v>
      </c>
      <c r="N280" s="44" t="e">
        <f>INDEX('Gareth-SESSION'!$L$421:$U$428, MATCH("*Lat Pulldown*",'Gareth-SESSION'!$B$421:$B$428,0), MATCH("*2nd*",'Gareth-SESSION'!$K$7:$T$7,0))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IF($A$278='Gareth-SESSION'!$A$421,INDEX('Gareth-SESSION'!$K$421:$T$428, MATCH("*Squat*",'Gareth-SESSION'!$B$421:$B$428,0), MATCH("*3rd*",'Gareth-SESSION'!$K$7:$T$7,0)),"")</f>
        <v>#N/A</v>
      </c>
      <c r="D281" s="132" t="e">
        <f>INDEX('Gareth-SESSION'!L$421:U$428, MATCH("*Squat*",'Gareth-SESSION'!$B$421:$B$428,0), MATCH("*3rd*",'Gareth-SESSION'!K$7:T$7,0))</f>
        <v>#N/A</v>
      </c>
      <c r="E281" s="131">
        <f>IF($A$278='Gareth-SESSION'!$A$421,INDEX('Gareth-SESSION'!$K$421:$T$428, MATCH("*Deadlift*",'Gareth-SESSION'!$B$421:$B$428,0), MATCH("*3rd*",'Gareth-SESSION'!$K$7:$T$7,0)),"")</f>
        <v>140</v>
      </c>
      <c r="F281" s="131">
        <f>INDEX('Gareth-SESSION'!$L$212:$U$421, MATCH("*Deadlift*",'Gareth-SESSION'!$B$212:$B$421,0), MATCH("*3rd*",'Gareth-SESSION'!$K$7:$T$7,0))</f>
        <v>10</v>
      </c>
      <c r="G281" s="131" t="e">
        <f>IF($A$278='Gareth-SESSION'!$A$421,INDEX('Gareth-SESSION'!$K$421:$T$428, MATCH("*Bench Press*",'Gareth-SESSION'!$B$421:$B$428,0), MATCH("*3rd*",'Gareth-SESSION'!$K$7:$T$7,0)),"")</f>
        <v>#N/A</v>
      </c>
      <c r="H281" s="131" t="e">
        <f>INDEX('Gareth-SESSION'!$L$421:$U$428, MATCH("*Bench Press*",'Gareth-SESSION'!$B$421:$B$428,0), MATCH("*3rd*",'Gareth-SESSION'!$K$7:$T$7,0))</f>
        <v>#N/A</v>
      </c>
      <c r="I281" s="132" t="e">
        <f>IF($A$278='Gareth-SESSION'!$A$421,INDEX('Gareth-SESSION'!$K$421:$T$428, MATCH("*Military*",'Gareth-SESSION'!$B$421:$B$428,0), MATCH("*3rd*",'Gareth-SESSION'!$K$7:$T$7,0)),"")</f>
        <v>#N/A</v>
      </c>
      <c r="J281" s="44" t="e">
        <f>INDEX('Gareth-SESSION'!$L$421:$U$428, MATCH("*Military*",'Gareth-SESSION'!$B$421:$B$428,0), MATCH("*3rd*",'Gareth-SESSION'!$K$7:$T$7,0))</f>
        <v>#N/A</v>
      </c>
      <c r="K281" s="131" t="e">
        <f>IF($A$278='Gareth-SESSION'!$A$421,INDEX('Gareth-SESSION'!$K$421:$T$428, MATCH("*Clean *",'Gareth-SESSION'!$B$421:$B$428,0), MATCH("*3rd*",'Gareth-SESSION'!$K$7:$T$7,0)),"")</f>
        <v>#N/A</v>
      </c>
      <c r="L281" s="44" t="e">
        <f>INDEX('Gareth-SESSION'!$L$421:$U$428, MATCH("*Clean *",'Gareth-SESSION'!$B$421:$B$428,0), MATCH("*3rd*",'Gareth-SESSION'!$K$7:$T$7,0))</f>
        <v>#N/A</v>
      </c>
      <c r="M281" s="131" t="e">
        <f>IF($A$278='Gareth-SESSION'!$A$421,INDEX('Gareth-SESSION'!$K$421:$T$428, MATCH("*Lat Pulldown*",'Gareth-SESSION'!$B$421:$B$428,0), MATCH("*3rd*",'Gareth-SESSION'!$K$7:$T$7,0)),"")</f>
        <v>#N/A</v>
      </c>
      <c r="N281" s="44" t="e">
        <f>INDEX('Gareth-SESSION'!$L$421:$U$428, MATCH("*Lat Pulldown*",'Gareth-SESSION'!$B$421:$B$428,0), MATCH("*3rd*",'Gareth-SESSION'!$K$7:$T$7,0))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IF($A$278='Gareth-SESSION'!$A$421,INDEX('Gareth-SESSION'!$K$421:$T$428, MATCH("*Squat*",'Gareth-SESSION'!$B$421:$B$428,0), MATCH("*4th*",'Gareth-SESSION'!$K$7:$T$7,0)),"")</f>
        <v>#N/A</v>
      </c>
      <c r="D282" s="132" t="e">
        <f>INDEX('Gareth-SESSION'!L$421:U$428, MATCH("*Squat*",'Gareth-SESSION'!$B$421:$B$428,0), MATCH("*4th*",'Gareth-SESSION'!K$7:T$7,0))</f>
        <v>#N/A</v>
      </c>
      <c r="E282" s="131">
        <f>IF($A$278='Gareth-SESSION'!$A$421,INDEX('Gareth-SESSION'!$K$421:$T$428, MATCH("*Deadlift*",'Gareth-SESSION'!$B$421:$B$428,0), MATCH("*4th*",'Gareth-SESSION'!$K$7:$T$7,0)),"")</f>
        <v>160</v>
      </c>
      <c r="F282" s="131">
        <f>INDEX('Gareth-SESSION'!$L$212:$U$421, MATCH("*Deadlift*",'Gareth-SESSION'!$B$212:$B$421,0), MATCH("*4th*",'Gareth-SESSION'!$K$7:$T$7,0))</f>
        <v>6</v>
      </c>
      <c r="G282" s="131" t="e">
        <f>IF($A$278='Gareth-SESSION'!$A$421,INDEX('Gareth-SESSION'!$K$421:$T$428, MATCH("*Bench Press*",'Gareth-SESSION'!$B$421:$B$428,0), MATCH("*4th*",'Gareth-SESSION'!$K$7:$T$7,0)),"")</f>
        <v>#N/A</v>
      </c>
      <c r="H282" s="131" t="e">
        <f>INDEX('Gareth-SESSION'!$L$421:$U$428, MATCH("*Bench Press*",'Gareth-SESSION'!$B$421:$B$428,0), MATCH("*4th*",'Gareth-SESSION'!$K$7:$T$7,0))</f>
        <v>#N/A</v>
      </c>
      <c r="I282" s="132" t="e">
        <f>IF($A$278='Gareth-SESSION'!$A$421,INDEX('Gareth-SESSION'!$K$421:$T$428, MATCH("*Military*",'Gareth-SESSION'!$B$421:$B$428,0), MATCH("*4th*",'Gareth-SESSION'!$K$7:$T$7,0)),"")</f>
        <v>#N/A</v>
      </c>
      <c r="J282" s="44" t="e">
        <f>INDEX('Gareth-SESSION'!$L$421:$U$428, MATCH("*Military*",'Gareth-SESSION'!$B$421:$B$428,0), MATCH("*4th*",'Gareth-SESSION'!$K$7:$T$7,0))</f>
        <v>#N/A</v>
      </c>
      <c r="K282" s="131" t="e">
        <f>IF($A$278='Gareth-SESSION'!$A$421,INDEX('Gareth-SESSION'!$K$421:$T$428, MATCH("*Clean *",'Gareth-SESSION'!$B$421:$B$428,0), MATCH("*4th*",'Gareth-SESSION'!$K$7:$T$7,0)),"")</f>
        <v>#N/A</v>
      </c>
      <c r="L282" s="44" t="e">
        <f>INDEX('Gareth-SESSION'!$L$421:$U$428, MATCH("*Clean *",'Gareth-SESSION'!$B$421:$B$428,0), MATCH("*4th*",'Gareth-SESSION'!$K$7:$T$7,0))</f>
        <v>#N/A</v>
      </c>
      <c r="M282" s="131" t="e">
        <f>IF($A$278='Gareth-SESSION'!$A$421,INDEX('Gareth-SESSION'!$K$421:$T$428, MATCH("*Lat Pulldown*",'Gareth-SESSION'!$B$421:$B$428,0), MATCH("*4th*",'Gareth-SESSION'!$K$7:$T$7,0)),"")</f>
        <v>#N/A</v>
      </c>
      <c r="N282" s="44" t="e">
        <f>INDEX('Gareth-SESSION'!$L$421:$U$428, MATCH("*Lat Pulldown*",'Gareth-SESSION'!$B$421:$B$428,0), MATCH("*4th*",'Gareth-SESSION'!$K$7:$T$7,0))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IF($A$278='Gareth-SESSION'!$A$421,INDEX('Gareth-SESSION'!$K$421:$T$428, MATCH("*Squat*",'Gareth-SESSION'!$B$421:$B$428,0), MATCH("*5th*",'Gareth-SESSION'!$K$7:$T$7,0)),"")</f>
        <v>#N/A</v>
      </c>
      <c r="D283" s="132" t="e">
        <f>INDEX('Gareth-SESSION'!L$421:U$428, MATCH("*Squat*",'Gareth-SESSION'!$B$421:$B$428,0), MATCH("*5th*",'Gareth-SESSION'!K$7:T$7,0))</f>
        <v>#N/A</v>
      </c>
      <c r="E283" s="131">
        <f>IF($A$278='Gareth-SESSION'!$A$421,INDEX('Gareth-SESSION'!$K$421:$T$428, MATCH("*Deadlift*",'Gareth-SESSION'!$B$421:$B$428,0), MATCH("*5th*",'Gareth-SESSION'!$K$7:$T$7,0)),"")</f>
        <v>0</v>
      </c>
      <c r="F283" s="131">
        <f>INDEX('Gareth-SESSION'!$L$212:$U$421, MATCH("*Deadlift*",'Gareth-SESSION'!$B$212:$B$421,0), MATCH("*5th*",'Gareth-SESSION'!$K$7:$T$7,0))</f>
        <v>5</v>
      </c>
      <c r="G283" s="131" t="e">
        <f>IF($A$278='Gareth-SESSION'!$A$421,INDEX('Gareth-SESSION'!$K$421:$T$428, MATCH("*Bench Press*",'Gareth-SESSION'!$B$421:$B$428,0), MATCH("*5th*",'Gareth-SESSION'!$K$7:$T$7,0)),"")</f>
        <v>#N/A</v>
      </c>
      <c r="H283" s="131" t="e">
        <f>INDEX('Gareth-SESSION'!$L$421:$U$428, MATCH("*Bench Press*",'Gareth-SESSION'!$B$421:$B$428,0), MATCH("*5th*",'Gareth-SESSION'!$K$7:$T$7,0))</f>
        <v>#N/A</v>
      </c>
      <c r="I283" s="132" t="e">
        <f>IF($A$278='Gareth-SESSION'!$A$421,INDEX('Gareth-SESSION'!$K$421:$T$428, MATCH("*Military*",'Gareth-SESSION'!$B$421:$B$428,0), MATCH("*5th*",'Gareth-SESSION'!$K$7:$T$7,0)),"")</f>
        <v>#N/A</v>
      </c>
      <c r="J283" s="44" t="e">
        <f>INDEX('Gareth-SESSION'!$L$421:$U$428, MATCH("*Military*",'Gareth-SESSION'!$B$421:$B$428,0), MATCH("*5th*",'Gareth-SESSION'!$K$7:$T$7,0))</f>
        <v>#N/A</v>
      </c>
      <c r="K283" s="131" t="e">
        <f>IF($A$278='Gareth-SESSION'!$A$421,INDEX('Gareth-SESSION'!$K$421:$T$428, MATCH("*Clean *",'Gareth-SESSION'!$B$421:$B$428,0), MATCH("*5th*",'Gareth-SESSION'!$K$7:$T$7,0)),"")</f>
        <v>#N/A</v>
      </c>
      <c r="L283" s="44" t="e">
        <f>INDEX('Gareth-SESSION'!$L$421:$U$428, MATCH("*Clean *",'Gareth-SESSION'!$B$421:$B$428,0), MATCH("*5th*",'Gareth-SESSION'!$K$7:$T$7,0))</f>
        <v>#N/A</v>
      </c>
      <c r="M283" s="131" t="e">
        <f>IF($A$278='Gareth-SESSION'!$A$421,INDEX('Gareth-SESSION'!$K$421:$T$428, MATCH("*Lat Pulldown*",'Gareth-SESSION'!$B$421:$B$428,0), MATCH("*5th*",'Gareth-SESSION'!$K$7:$T$7,0)),"")</f>
        <v>#N/A</v>
      </c>
      <c r="N283" s="44" t="e">
        <f>INDEX('Gareth-SESSION'!$L$421:$U$428, MATCH("*Lat Pulldown*",'Gareth-SESSION'!$B$421:$B$428,0), MATCH("*5th*",'Gareth-SESSION'!$K$7:$T$7,0))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'Gareth-SESSION'!A430</f>
        <v>42375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>
        <f>MAX(G285:G289)</f>
        <v>100</v>
      </c>
      <c r="H284" s="116">
        <f t="array" ref="H284">MAX(IF(G285:G289=G284,H285:H289))</f>
        <v>3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IF($A$284='Gareth-SESSION'!$A$430,INDEX('Gareth-SESSION'!$K$430:$T$437, MATCH("*1k Row*",'Gareth-SESSION'!$B$430:$B$437,0), MATCH("*1st*",'Gareth-SESSION'!$K$7:$T$7,0)),"")</f>
        <v>#N/A</v>
      </c>
      <c r="P284" s="152" t="e">
        <f>IF($A$284='Gareth-SESSION'!$A$430,INDEX('Gareth-SESSION'!$K$430:$T$437, MATCH("*HIIT*",'Gareth-SESSION'!$B$430:$B$437,0), MATCH("*1st*",'Gareth-SESSION'!$K$7:$T$7,0)),"")</f>
        <v>#N/A</v>
      </c>
      <c r="Q284" s="119" t="e">
        <f>INDEX('Gareth-SESSION'!$L$430:$U$437, MATCH("*HIIT*",'Gareth-SESSION'!$B$430:$B$437,0), MATCH("*1st*",'Gareth-SESSION'!$K$7:$T$7,0))</f>
        <v>#N/A</v>
      </c>
      <c r="R284" s="119">
        <f>'Gareth-SESSION'!U430</f>
        <v>0</v>
      </c>
      <c r="S284" s="116"/>
      <c r="T284" s="116"/>
      <c r="U284" s="120">
        <f>'Gareth-SESSION'!A431</f>
        <v>0</v>
      </c>
      <c r="V284" s="120">
        <f>'Gareth-SESSION'!A432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IF($A$284='Gareth-SESSION'!$A$430,INDEX('Gareth-SESSION'!$K$430:$T$437, MATCH("*Squat*",'Gareth-SESSION'!$B$430:$B$437,0), MATCH("*1st*",'Gareth-SESSION'!$K$7:$T$7,0)),"")</f>
        <v>#N/A</v>
      </c>
      <c r="D285" s="132" t="e">
        <f>INDEX('Gareth-SESSION'!L$430:U$437, MATCH("*Squat*",'Gareth-SESSION'!$B$430:$B$437,0), MATCH("*1st*",'Gareth-SESSION'!K$7:T$7,0))</f>
        <v>#N/A</v>
      </c>
      <c r="E285" s="131" t="e">
        <f>IF($A$284='Gareth-SESSION'!$A$430,INDEX('Gareth-SESSION'!$K$430:$T$437, MATCH("*Deadlift*",'Gareth-SESSION'!$B$430:$B$437,0), MATCH("*1st*",'Gareth-SESSION'!$K$7:$T$7,0)),"")</f>
        <v>#N/A</v>
      </c>
      <c r="F285" s="131" t="e">
        <f>INDEX('Gareth-SESSION'!$L$430:$U$437, MATCH("*Deadlift*",'Gareth-SESSION'!$B$430:$B$437,0), MATCH("*1st*",'Gareth-SESSION'!$K$7:$T$7,0))</f>
        <v>#N/A</v>
      </c>
      <c r="G285" s="131">
        <f>IF($A$284='Gareth-SESSION'!$A$430,INDEX('Gareth-SESSION'!$K$430:$T$437, MATCH("*Bench Press*",'Gareth-SESSION'!$B$430:$B$437,0), MATCH("*1st*",'Gareth-SESSION'!$K$7:$T$7,0)),"")</f>
        <v>60</v>
      </c>
      <c r="H285" s="131">
        <f>INDEX('Gareth-SESSION'!$L$430:$U$437, MATCH("*Bench Press*",'Gareth-SESSION'!$B$430:$B$437,0), MATCH("*1st*",'Gareth-SESSION'!$K$7:$T$7,0))</f>
        <v>10</v>
      </c>
      <c r="I285" s="132" t="e">
        <f>IF($A$284='Gareth-SESSION'!$A$430,INDEX('Gareth-SESSION'!$K$430:$T$437, MATCH("*Military*",'Gareth-SESSION'!$B$430:$B$437,0), MATCH("*1st*",'Gareth-SESSION'!$K$7:$T$7,0)),"")</f>
        <v>#N/A</v>
      </c>
      <c r="J285" s="48" t="e">
        <f>INDEX('Gareth-SESSION'!$L$430:$U$437, MATCH("*Military*",'Gareth-SESSION'!$B$430:$B$437,0), MATCH("*1st*",'Gareth-SESSION'!$K$7:$T$7,0))</f>
        <v>#N/A</v>
      </c>
      <c r="K285" s="131" t="e">
        <f>IF($A$284='Gareth-SESSION'!$A$430,INDEX('Gareth-SESSION'!$K$430:$T$437, MATCH("*Clean *",'Gareth-SESSION'!$B$430:$B$437,0), MATCH("*1st*",'Gareth-SESSION'!$K$7:$T$7,0)),"")</f>
        <v>#N/A</v>
      </c>
      <c r="L285" s="48" t="e">
        <f>INDEX('Gareth-SESSION'!$L$430:$U$437, MATCH("*Clean *",'Gareth-SESSION'!$B$430:$B$437,0), MATCH("*1st*",'Gareth-SESSION'!$K$7:$T$7,0))</f>
        <v>#N/A</v>
      </c>
      <c r="M285" s="131" t="e">
        <f>IF($A$284='Gareth-SESSION'!$A$430,INDEX('Gareth-SESSION'!$K$430:$T$437, MATCH("*Lat Pulldown*",'Gareth-SESSION'!$B$430:$B$437,0), MATCH("*1st*",'Gareth-SESSION'!$K$7:$T$7,0)),"")</f>
        <v>#N/A</v>
      </c>
      <c r="N285" s="48" t="e">
        <f>INDEX('Gareth-SESSION'!$L$430:$U$437, MATCH("*Lat Pulldown*",'Gareth-SESSION'!$B$430:$B$437,0), MATCH("*1st*",'Gareth-SESSION'!$K$7:$T$7,0))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IF($A$284='Gareth-SESSION'!$A$430,INDEX('Gareth-SESSION'!$K$430:$T$437, MATCH("*Squat*",'Gareth-SESSION'!$B$430:$B$437,0), MATCH("*2nd*",'Gareth-SESSION'!$K$7:$T$7,0)),"")</f>
        <v>#N/A</v>
      </c>
      <c r="D286" s="132" t="e">
        <f>INDEX('Gareth-SESSION'!L$430:U$437, MATCH("*Squat*",'Gareth-SESSION'!$B$430:$B$437,0), MATCH("*2nd*",'Gareth-SESSION'!K$7:T$7,0))</f>
        <v>#N/A</v>
      </c>
      <c r="E286" s="131" t="e">
        <f>IF($A$284='Gareth-SESSION'!$A$430,INDEX('Gareth-SESSION'!$K$430:$T$437, MATCH("*Deadlift*",'Gareth-SESSION'!$B$430:$B$437,0), MATCH("*2ND*",'Gareth-SESSION'!$K$7:$T$7,0)),"")</f>
        <v>#N/A</v>
      </c>
      <c r="F286" s="131" t="e">
        <f>INDEX('Gareth-SESSION'!$L$430:$U$437, MATCH("*Deadlift*",'Gareth-SESSION'!$B$430:$B$437,0), MATCH("*2nd*",'Gareth-SESSION'!$K$7:$T$7,0))</f>
        <v>#N/A</v>
      </c>
      <c r="G286" s="131">
        <f>IF($A$284='Gareth-SESSION'!$A$430,INDEX('Gareth-SESSION'!$K$430:$T$437, MATCH("*Bench Press*",'Gareth-SESSION'!$B$430:$B$437,0), MATCH("*2ND*",'Gareth-SESSION'!$K$7:$T$7,0)),"")</f>
        <v>80</v>
      </c>
      <c r="H286" s="131">
        <f>INDEX('Gareth-SESSION'!$L$430:$U$437, MATCH("*Bench Press*",'Gareth-SESSION'!$B$430:$B$437,0), MATCH("*2nd*",'Gareth-SESSION'!$K$7:$T$7,0))</f>
        <v>10</v>
      </c>
      <c r="I286" s="132" t="e">
        <f>IF($A$284='Gareth-SESSION'!$A$430,INDEX('Gareth-SESSION'!$K$430:$T$437, MATCH("*Military*",'Gareth-SESSION'!$B$430:$B$437,0), MATCH("*2ND*",'Gareth-SESSION'!$K$7:$T$7,0)),"")</f>
        <v>#N/A</v>
      </c>
      <c r="J286" s="44" t="e">
        <f>INDEX('Gareth-SESSION'!$L$430:$U$437, MATCH("*Military*",'Gareth-SESSION'!$B$430:$B$437,0), MATCH("*2nd*",'Gareth-SESSION'!$K$7:$T$7,0))</f>
        <v>#N/A</v>
      </c>
      <c r="K286" s="131" t="e">
        <f>IF($A$284='Gareth-SESSION'!$A$430,INDEX('Gareth-SESSION'!$K$430:$T$437, MATCH("*Clean *",'Gareth-SESSION'!$B$430:$B$437,0), MATCH("*2ND*",'Gareth-SESSION'!$K$7:$T$7,0)),"")</f>
        <v>#N/A</v>
      </c>
      <c r="L286" s="44" t="e">
        <f>INDEX('Gareth-SESSION'!$L$430:$U$437, MATCH("*Clean *",'Gareth-SESSION'!$B$430:$B$437,0), MATCH("*2nd*",'Gareth-SESSION'!$K$7:$T$7,0))</f>
        <v>#N/A</v>
      </c>
      <c r="M286" s="131" t="e">
        <f>IF($A$284='Gareth-SESSION'!$A$430,INDEX('Gareth-SESSION'!$K$430:$T$437, MATCH("*Lat Pulldown*",'Gareth-SESSION'!$B$430:$B$437,0), MATCH("*2ND*",'Gareth-SESSION'!$K$7:$T$7,0)),"")</f>
        <v>#N/A</v>
      </c>
      <c r="N286" s="44" t="e">
        <f>INDEX('Gareth-SESSION'!$L$430:$U$437, MATCH("*Lat Pulldown*",'Gareth-SESSION'!$B$430:$B$437,0), MATCH("*2nd*",'Gareth-SESSION'!$K$7:$T$7,0))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IF($A$284='Gareth-SESSION'!$A$430,INDEX('Gareth-SESSION'!$K$430:$T$437, MATCH("*Squat*",'Gareth-SESSION'!$B$430:$B$437,0), MATCH("*3rd*",'Gareth-SESSION'!$K$7:$T$7,0)),"")</f>
        <v>#N/A</v>
      </c>
      <c r="D287" s="132" t="e">
        <f>INDEX('Gareth-SESSION'!L$430:U$437, MATCH("*Squat*",'Gareth-SESSION'!$B$430:$B$437,0), MATCH("*3rd*",'Gareth-SESSION'!K$7:T$7,0))</f>
        <v>#N/A</v>
      </c>
      <c r="E287" s="131" t="e">
        <f>IF($A$284='Gareth-SESSION'!$A$430,INDEX('Gareth-SESSION'!$K$430:$T$437, MATCH("*Deadlift*",'Gareth-SESSION'!$B$430:$B$437,0), MATCH("*3rd*",'Gareth-SESSION'!$K$7:$T$7,0)),"")</f>
        <v>#N/A</v>
      </c>
      <c r="F287" s="131" t="e">
        <f>INDEX('Gareth-SESSION'!$L$430:$U$437, MATCH("*Deadlift*",'Gareth-SESSION'!$B$430:$B$437,0), MATCH("*3rd*",'Gareth-SESSION'!$K$7:$T$7,0))</f>
        <v>#N/A</v>
      </c>
      <c r="G287" s="131">
        <f>IF($A$284='Gareth-SESSION'!$A$430,INDEX('Gareth-SESSION'!$K$430:$T$437, MATCH("*Bench Press*",'Gareth-SESSION'!$B$430:$B$437,0), MATCH("*3rd*",'Gareth-SESSION'!$K$7:$T$7,0)),"")</f>
        <v>90</v>
      </c>
      <c r="H287" s="131">
        <f>INDEX('Gareth-SESSION'!$L$430:$U$437, MATCH("*Bench Press*",'Gareth-SESSION'!$B$430:$B$437,0), MATCH("*3rd*",'Gareth-SESSION'!$K$7:$T$7,0))</f>
        <v>7</v>
      </c>
      <c r="I287" s="132" t="e">
        <f>IF($A$284='Gareth-SESSION'!$A$430,INDEX('Gareth-SESSION'!$K$430:$T$437, MATCH("*Military*",'Gareth-SESSION'!$B$430:$B$437,0), MATCH("*3rd*",'Gareth-SESSION'!$K$7:$T$7,0)),"")</f>
        <v>#N/A</v>
      </c>
      <c r="J287" s="44" t="e">
        <f>INDEX('Gareth-SESSION'!$L$430:$U$437, MATCH("*Military*",'Gareth-SESSION'!$B$430:$B$437,0), MATCH("*3rd*",'Gareth-SESSION'!$K$7:$T$7,0))</f>
        <v>#N/A</v>
      </c>
      <c r="K287" s="131" t="e">
        <f>IF($A$284='Gareth-SESSION'!$A$430,INDEX('Gareth-SESSION'!$K$430:$T$437, MATCH("*Clean *",'Gareth-SESSION'!$B$430:$B$437,0), MATCH("*3rd*",'Gareth-SESSION'!$K$7:$T$7,0)),"")</f>
        <v>#N/A</v>
      </c>
      <c r="L287" s="44" t="e">
        <f>INDEX('Gareth-SESSION'!$L$430:$U$437, MATCH("*Clean *",'Gareth-SESSION'!$B$430:$B$437,0), MATCH("*3rd*",'Gareth-SESSION'!$K$7:$T$7,0))</f>
        <v>#N/A</v>
      </c>
      <c r="M287" s="131" t="e">
        <f>IF($A$284='Gareth-SESSION'!$A$430,INDEX('Gareth-SESSION'!$K$430:$T$437, MATCH("*Lat Pulldown*",'Gareth-SESSION'!$B$430:$B$437,0), MATCH("*3rd*",'Gareth-SESSION'!$K$7:$T$7,0)),"")</f>
        <v>#N/A</v>
      </c>
      <c r="N287" s="44" t="e">
        <f>INDEX('Gareth-SESSION'!$L$430:$U$437, MATCH("*Lat Pulldown*",'Gareth-SESSION'!$B$430:$B$437,0), MATCH("*3rd*",'Gareth-SESSION'!$K$7:$T$7,0))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IF($A$284='Gareth-SESSION'!$A$430,INDEX('Gareth-SESSION'!$K$430:$T$437, MATCH("*Squat*",'Gareth-SESSION'!$B$430:$B$437,0), MATCH("*4th*",'Gareth-SESSION'!$K$7:$T$7,0)),"")</f>
        <v>#N/A</v>
      </c>
      <c r="D288" s="132" t="e">
        <f>INDEX('Gareth-SESSION'!L$430:U$437, MATCH("*Squat*",'Gareth-SESSION'!$B$430:$B$437,0), MATCH("*4th*",'Gareth-SESSION'!K$7:T$7,0))</f>
        <v>#N/A</v>
      </c>
      <c r="E288" s="131" t="e">
        <f>IF($A$284='Gareth-SESSION'!$A$430,INDEX('Gareth-SESSION'!$K$430:$T$437, MATCH("*Deadlift*",'Gareth-SESSION'!$B$430:$B$437,0), MATCH("*4th*",'Gareth-SESSION'!$K$7:$T$7,0)),"")</f>
        <v>#N/A</v>
      </c>
      <c r="F288" s="131" t="e">
        <f>INDEX('Gareth-SESSION'!$L$430:$U$437, MATCH("*Deadlift*",'Gareth-SESSION'!$B$430:$B$437,0), MATCH("*4th*",'Gareth-SESSION'!$K$7:$T$7,0))</f>
        <v>#N/A</v>
      </c>
      <c r="G288" s="131">
        <f>IF($A$284='Gareth-SESSION'!$A$430,INDEX('Gareth-SESSION'!$K$430:$T$437, MATCH("*Bench Press*",'Gareth-SESSION'!$B$430:$B$437,0), MATCH("*4th*",'Gareth-SESSION'!$K$7:$T$7,0)),"")</f>
        <v>100</v>
      </c>
      <c r="H288" s="131">
        <f>INDEX('Gareth-SESSION'!$L$430:$U$437, MATCH("*Bench Press*",'Gareth-SESSION'!$B$430:$B$437,0), MATCH("*4th*",'Gareth-SESSION'!$K$7:$T$7,0))</f>
        <v>3</v>
      </c>
      <c r="I288" s="132" t="e">
        <f>IF($A$284='Gareth-SESSION'!$A$430,INDEX('Gareth-SESSION'!$K$430:$T$437, MATCH("*Military*",'Gareth-SESSION'!$B$430:$B$437,0), MATCH("*4th*",'Gareth-SESSION'!$K$7:$T$7,0)),"")</f>
        <v>#N/A</v>
      </c>
      <c r="J288" s="44" t="e">
        <f>INDEX('Gareth-SESSION'!$L$430:$U$437, MATCH("*Military*",'Gareth-SESSION'!$B$430:$B$437,0), MATCH("*4th*",'Gareth-SESSION'!$K$7:$T$7,0))</f>
        <v>#N/A</v>
      </c>
      <c r="K288" s="131" t="e">
        <f>IF($A$284='Gareth-SESSION'!$A$430,INDEX('Gareth-SESSION'!$K$430:$T$437, MATCH("*Clean *",'Gareth-SESSION'!$B$430:$B$437,0), MATCH("*4th*",'Gareth-SESSION'!$K$7:$T$7,0)),"")</f>
        <v>#N/A</v>
      </c>
      <c r="L288" s="44" t="e">
        <f>INDEX('Gareth-SESSION'!$L$430:$U$437, MATCH("*Clean *",'Gareth-SESSION'!$B$430:$B$437,0), MATCH("*4th*",'Gareth-SESSION'!$K$7:$T$7,0))</f>
        <v>#N/A</v>
      </c>
      <c r="M288" s="131" t="e">
        <f>IF($A$284='Gareth-SESSION'!$A$430,INDEX('Gareth-SESSION'!$K$430:$T$437, MATCH("*Lat Pulldown*",'Gareth-SESSION'!$B$430:$B$437,0), MATCH("*4th*",'Gareth-SESSION'!$K$7:$T$7,0)),"")</f>
        <v>#N/A</v>
      </c>
      <c r="N288" s="44" t="e">
        <f>INDEX('Gareth-SESSION'!$L$430:$U$437, MATCH("*Lat Pulldown*",'Gareth-SESSION'!$B$430:$B$437,0), MATCH("*4th*",'Gareth-SESSION'!$K$7:$T$7,0))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IF($A$284='Gareth-SESSION'!$A$430,INDEX('Gareth-SESSION'!$K$430:$T$437, MATCH("*Squat*",'Gareth-SESSION'!$B$430:$B$437,0), MATCH("*5th*",'Gareth-SESSION'!$K$7:$T$7,0)),"")</f>
        <v>#N/A</v>
      </c>
      <c r="D289" s="132" t="e">
        <f>INDEX('Gareth-SESSION'!L$430:U$437, MATCH("*Squat*",'Gareth-SESSION'!$B$430:$B$437,0), MATCH("*5th*",'Gareth-SESSION'!K$7:T$7,0))</f>
        <v>#N/A</v>
      </c>
      <c r="E289" s="131" t="e">
        <f>IF($A$284='Gareth-SESSION'!$A$430,INDEX('Gareth-SESSION'!$K$430:$T$437, MATCH("*Deadlift*",'Gareth-SESSION'!$B$430:$B$437,0), MATCH("*5th*",'Gareth-SESSION'!$K$7:$T$7,0)),"")</f>
        <v>#N/A</v>
      </c>
      <c r="F289" s="131" t="e">
        <f>INDEX('Gareth-SESSION'!$L$430:$U$437, MATCH("*Deadlift*",'Gareth-SESSION'!$B$430:$B$437,0), MATCH("*5th*",'Gareth-SESSION'!$K$7:$T$7,0))</f>
        <v>#N/A</v>
      </c>
      <c r="G289" s="131">
        <f>IF($A$284='Gareth-SESSION'!$A$430,INDEX('Gareth-SESSION'!$K$430:$T$437, MATCH("*Bench Press*",'Gareth-SESSION'!$B$430:$B$437,0), MATCH("*5th*",'Gareth-SESSION'!$K$7:$T$7,0)),"")</f>
        <v>100</v>
      </c>
      <c r="H289" s="131">
        <f>INDEX('Gareth-SESSION'!$L$430:$U$437, MATCH("*Bench Press*",'Gareth-SESSION'!$B$430:$B$437,0), MATCH("*5th*",'Gareth-SESSION'!$K$7:$T$7,0))</f>
        <v>3</v>
      </c>
      <c r="I289" s="132" t="e">
        <f>IF($A$284='Gareth-SESSION'!$A$430,INDEX('Gareth-SESSION'!$K$430:$T$437, MATCH("*Military*",'Gareth-SESSION'!$B$430:$B$437,0), MATCH("*5th*",'Gareth-SESSION'!$K$7:$T$7,0)),"")</f>
        <v>#N/A</v>
      </c>
      <c r="J289" s="44" t="e">
        <f>INDEX('Gareth-SESSION'!$L$430:$U$437, MATCH("*Military*",'Gareth-SESSION'!$B$430:$B$437,0), MATCH("*5th*",'Gareth-SESSION'!$K$7:$T$7,0))</f>
        <v>#N/A</v>
      </c>
      <c r="K289" s="131" t="e">
        <f>IF($A$284='Gareth-SESSION'!$A$430,INDEX('Gareth-SESSION'!$K$430:$T$437, MATCH("*Clean *",'Gareth-SESSION'!$B$430:$B$437,0), MATCH("*5th*",'Gareth-SESSION'!$K$7:$T$7,0)),"")</f>
        <v>#N/A</v>
      </c>
      <c r="L289" s="44" t="e">
        <f>INDEX('Gareth-SESSION'!$L$430:$U$437, MATCH("*Clean *",'Gareth-SESSION'!$B$430:$B$437,0), MATCH("*5th*",'Gareth-SESSION'!$K$7:$T$7,0))</f>
        <v>#N/A</v>
      </c>
      <c r="M289" s="131" t="e">
        <f>IF($A$284='Gareth-SESSION'!$A$430,INDEX('Gareth-SESSION'!$K$430:$T$437, MATCH("*Lat Pulldown*",'Gareth-SESSION'!$B$430:$B$437,0), MATCH("*5th*",'Gareth-SESSION'!$K$7:$T$7,0)),"")</f>
        <v>#N/A</v>
      </c>
      <c r="N289" s="44" t="e">
        <f>INDEX('Gareth-SESSION'!$L$430:$U$437, MATCH("*Lat Pulldown*",'Gareth-SESSION'!$B$430:$B$437,0), MATCH("*5th*",'Gareth-SESSION'!$K$7:$T$7,0))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'Gareth-SESSION'!A439</f>
        <v>42382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>
        <f>MAX(K291:K295)</f>
        <v>50</v>
      </c>
      <c r="L290" s="116">
        <f t="array" ref="L290">MAX(IF(K291:K295=K290,L291:L295))</f>
        <v>6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IF($A$290='Gareth-SESSION'!$A$439,INDEX('Gareth-SESSION'!$K$439:$T$446, MATCH("*1k Row*",'Gareth-SESSION'!$B$439:$B$446,0), MATCH("*1st*",'Gareth-SESSION'!$K$7:$T$7,0)),"")</f>
        <v>#N/A</v>
      </c>
      <c r="P290" s="152" t="e">
        <f>IF($A$290='Gareth-SESSION'!$A$439,INDEX('Gareth-SESSION'!$K$439:$T$446, MATCH("*HIIT*",'Gareth-SESSION'!$B$439:$B$446,0), MATCH("*1st*",'Gareth-SESSION'!$K$7:$T$7,0)),"")</f>
        <v>#N/A</v>
      </c>
      <c r="Q290" s="119" t="str">
        <f>INDEX('Gareth-SESSION'!$L$212:$U$439, MATCH("*HIIT*",'Gareth-SESSION'!$B$212:$B$439,0), MATCH("*1st*",'Gareth-SESSION'!$K$7:$T$7,0))</f>
        <v>45/15</v>
      </c>
      <c r="R290" s="119">
        <f>'Gareth-SESSION'!U439</f>
        <v>0</v>
      </c>
      <c r="S290" s="116"/>
      <c r="T290" s="116"/>
      <c r="U290" s="120">
        <f>'Gareth-SESSION'!A440</f>
        <v>0</v>
      </c>
      <c r="V290" s="120">
        <f>'Gareth-SESSION'!A441</f>
        <v>0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IF($A$290='Gareth-SESSION'!$A$439,INDEX('Gareth-SESSION'!$K$439:$T$446, MATCH("*Squat*",'Gareth-SESSION'!$B$439:$B$446,0), MATCH("*1st*",'Gareth-SESSION'!$K$7:$T$7,0)),"")</f>
        <v>#N/A</v>
      </c>
      <c r="D291" s="132" t="e">
        <f>INDEX('Gareth-SESSION'!L$439:U$446, MATCH("*Squat*",'Gareth-SESSION'!$B$439:$B$446,0), MATCH("*1st*",'Gareth-SESSION'!K$7:T$7,0))</f>
        <v>#N/A</v>
      </c>
      <c r="E291" s="131" t="e">
        <f>IF($A$290='Gareth-SESSION'!$A$439,INDEX('Gareth-SESSION'!$K$439:$T$446, MATCH("*Deadlift*",'Gareth-SESSION'!$B$439:$B$446,0), MATCH("*1st*",'Gareth-SESSION'!$K$7:$T$7,0)),"")</f>
        <v>#N/A</v>
      </c>
      <c r="F291" s="131" t="e">
        <f>INDEX('Gareth-SESSION'!$L$439:$U$446, MATCH("*Deadlift*",'Gareth-SESSION'!$B$439:$B$446,0), MATCH("*1st*",'Gareth-SESSION'!$K$7:$T$7,0))</f>
        <v>#N/A</v>
      </c>
      <c r="G291" s="131" t="e">
        <f>IF($A$290='Gareth-SESSION'!$A$439,INDEX('Gareth-SESSION'!$K$439:$T$446, MATCH("*Bench Press*",'Gareth-SESSION'!$B$439:$B$446,0), MATCH("*1st*",'Gareth-SESSION'!$K$7:$T$7,0)),"")</f>
        <v>#N/A</v>
      </c>
      <c r="H291" s="131" t="e">
        <f>INDEX('Gareth-SESSION'!$L$439:$U$446, MATCH("*Bench Press*",'Gareth-SESSION'!$B$439:$B$446,0), MATCH("*1st*",'Gareth-SESSION'!$K$7:$T$7,0))</f>
        <v>#N/A</v>
      </c>
      <c r="I291" s="132" t="e">
        <f>IF($A$290='Gareth-SESSION'!$A$439,INDEX('Gareth-SESSION'!$K$439:$T$446, MATCH("*Military*",'Gareth-SESSION'!$B$439:$B$446,0), MATCH("*1st*",'Gareth-SESSION'!$K$7:$T$7,0)),"")</f>
        <v>#N/A</v>
      </c>
      <c r="J291" s="48" t="e">
        <f>INDEX('Gareth-SESSION'!$L$439:$U$446, MATCH("*Military*",'Gareth-SESSION'!$B$439:$B$446,0), MATCH("*1st*",'Gareth-SESSION'!$K$7:$T$7,0))</f>
        <v>#N/A</v>
      </c>
      <c r="K291" s="131">
        <f>IF($A$290='Gareth-SESSION'!$A$439,INDEX('Gareth-SESSION'!$K$439:$T$446, MATCH("*Clean *",'Gareth-SESSION'!$B$439:$B$446,0), MATCH("*1st*",'Gareth-SESSION'!$K$7:$T$7,0)),"")</f>
        <v>40</v>
      </c>
      <c r="L291" s="48">
        <f>INDEX('Gareth-SESSION'!$L$439:$U$446, MATCH("*Clean *",'Gareth-SESSION'!$B$439:$B$446,0), MATCH("*1st*",'Gareth-SESSION'!$K$7:$T$7,0))</f>
        <v>10</v>
      </c>
      <c r="M291" s="131" t="e">
        <f>IF($A$290='Gareth-SESSION'!$A$439,INDEX('Gareth-SESSION'!$K$439:$T$446, MATCH("*Lat Pulldown*",'Gareth-SESSION'!$B$439:$B$446,0), MATCH("*1st*",'Gareth-SESSION'!$K$7:$T$7,0)),"")</f>
        <v>#N/A</v>
      </c>
      <c r="N291" s="48" t="e">
        <f>INDEX('Gareth-SESSION'!$L$439:$U$446, MATCH("*Lat Pulldown*",'Gareth-SESSION'!$B$439:$B$446,0), MATCH("*1st*",'Gareth-SESSION'!$K$7:$T$7,0))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IF($A$290='Gareth-SESSION'!$A$439,INDEX('Gareth-SESSION'!$K$439:$T$446, MATCH("*Squat*",'Gareth-SESSION'!$B$439:$B$446,0), MATCH("*2nd*",'Gareth-SESSION'!$K$7:$T$7,0)),"")</f>
        <v>#N/A</v>
      </c>
      <c r="D292" s="132" t="e">
        <f>INDEX('Gareth-SESSION'!L$439:U$446, MATCH("*Squat*",'Gareth-SESSION'!$B$439:$B$446,0), MATCH("*2nd*",'Gareth-SESSION'!K$7:T$7,0))</f>
        <v>#N/A</v>
      </c>
      <c r="E292" s="131" t="e">
        <f>IF($A$290='Gareth-SESSION'!$A$439,INDEX('Gareth-SESSION'!$K$439:$T$446, MATCH("*Deadlift*",'Gareth-SESSION'!$B$439:$B$446,0), MATCH("*2ND*",'Gareth-SESSION'!$K$7:$T$7,0)),"")</f>
        <v>#N/A</v>
      </c>
      <c r="F292" s="131" t="e">
        <f>INDEX('Gareth-SESSION'!$L$439:$U$446, MATCH("*Deadlift*",'Gareth-SESSION'!$B$439:$B$446,0), MATCH("*2nd*",'Gareth-SESSION'!$K$7:$T$7,0))</f>
        <v>#N/A</v>
      </c>
      <c r="G292" s="131" t="e">
        <f>IF($A$290='Gareth-SESSION'!$A$439,INDEX('Gareth-SESSION'!$K$439:$T$446, MATCH("*Bench Press*",'Gareth-SESSION'!$B$439:$B$446,0), MATCH("*2ND*",'Gareth-SESSION'!$K$7:$T$7,0)),"")</f>
        <v>#N/A</v>
      </c>
      <c r="H292" s="131" t="e">
        <f>INDEX('Gareth-SESSION'!$L$439:$U$446, MATCH("*Bench Press*",'Gareth-SESSION'!$B$439:$B$446,0), MATCH("*2nd*",'Gareth-SESSION'!$K$7:$T$7,0))</f>
        <v>#N/A</v>
      </c>
      <c r="I292" s="132" t="e">
        <f>IF($A$290='Gareth-SESSION'!$A$439,INDEX('Gareth-SESSION'!$K$439:$T$446, MATCH("*Military*",'Gareth-SESSION'!$B$439:$B$446,0), MATCH("*2ND*",'Gareth-SESSION'!$K$7:$T$7,0)),"")</f>
        <v>#N/A</v>
      </c>
      <c r="J292" s="44" t="e">
        <f>INDEX('Gareth-SESSION'!$L$439:$U$446, MATCH("*Military*",'Gareth-SESSION'!$B$439:$B$446,0), MATCH("*2nd*",'Gareth-SESSION'!$K$7:$T$7,0))</f>
        <v>#N/A</v>
      </c>
      <c r="K292" s="131">
        <f>IF($A$290='Gareth-SESSION'!$A$439,INDEX('Gareth-SESSION'!$K$439:$T$446, MATCH("*Clean *",'Gareth-SESSION'!$B$439:$B$446,0), MATCH("*2ND*",'Gareth-SESSION'!$K$7:$T$7,0)),"")</f>
        <v>50</v>
      </c>
      <c r="L292" s="44">
        <f>INDEX('Gareth-SESSION'!$L$439:$U$446, MATCH("*Clean *",'Gareth-SESSION'!$B$439:$B$446,0), MATCH("*2nd*",'Gareth-SESSION'!$K$7:$T$7,0))</f>
        <v>4</v>
      </c>
      <c r="M292" s="131" t="e">
        <f>IF($A$290='Gareth-SESSION'!$A$439,INDEX('Gareth-SESSION'!$K$439:$T$446, MATCH("*Lat Pulldown*",'Gareth-SESSION'!$B$439:$B$446,0), MATCH("*2ND*",'Gareth-SESSION'!$K$7:$T$7,0)),"")</f>
        <v>#N/A</v>
      </c>
      <c r="N292" s="44" t="e">
        <f>INDEX('Gareth-SESSION'!$L$439:$U$446, MATCH("*Lat Pulldown*",'Gareth-SESSION'!$B$439:$B$446,0), MATCH("*2nd*",'Gareth-SESSION'!$K$7:$T$7,0))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IF($A$290='Gareth-SESSION'!$A$439,INDEX('Gareth-SESSION'!$K$439:$T$446, MATCH("*Squat*",'Gareth-SESSION'!$B$439:$B$446,0), MATCH("*3rd*",'Gareth-SESSION'!$K$7:$T$7,0)),"")</f>
        <v>#N/A</v>
      </c>
      <c r="D293" s="132" t="e">
        <f>INDEX('Gareth-SESSION'!L$439:U$446, MATCH("*Squat*",'Gareth-SESSION'!$B$439:$B$446,0), MATCH("*3rd*",'Gareth-SESSION'!K$7:T$7,0))</f>
        <v>#N/A</v>
      </c>
      <c r="E293" s="131" t="e">
        <f>IF($A$290='Gareth-SESSION'!$A$439,INDEX('Gareth-SESSION'!$K$439:$T$446, MATCH("*Deadlift*",'Gareth-SESSION'!$B$439:$B$446,0), MATCH("*3rd*",'Gareth-SESSION'!$K$7:$T$7,0)),"")</f>
        <v>#N/A</v>
      </c>
      <c r="F293" s="131" t="e">
        <f>INDEX('Gareth-SESSION'!$L$439:$U$446, MATCH("*Deadlift*",'Gareth-SESSION'!$B$439:$B$446,0), MATCH("*3rd*",'Gareth-SESSION'!$K$7:$T$7,0))</f>
        <v>#N/A</v>
      </c>
      <c r="G293" s="131" t="e">
        <f>IF($A$290='Gareth-SESSION'!$A$439,INDEX('Gareth-SESSION'!$K$439:$T$446, MATCH("*Bench Press*",'Gareth-SESSION'!$B$439:$B$446,0), MATCH("*3rd*",'Gareth-SESSION'!$K$7:$T$7,0)),"")</f>
        <v>#N/A</v>
      </c>
      <c r="H293" s="131" t="e">
        <f>INDEX('Gareth-SESSION'!$L$439:$U$446, MATCH("*Bench Press*",'Gareth-SESSION'!$B$439:$B$446,0), MATCH("*3rd*",'Gareth-SESSION'!$K$7:$T$7,0))</f>
        <v>#N/A</v>
      </c>
      <c r="I293" s="132" t="e">
        <f>IF($A$290='Gareth-SESSION'!$A$439,INDEX('Gareth-SESSION'!$K$439:$T$446, MATCH("*Military*",'Gareth-SESSION'!$B$439:$B$446,0), MATCH("*3rd*",'Gareth-SESSION'!$K$7:$T$7,0)),"")</f>
        <v>#N/A</v>
      </c>
      <c r="J293" s="44" t="e">
        <f>INDEX('Gareth-SESSION'!$L$439:$U$446, MATCH("*Military*",'Gareth-SESSION'!$B$439:$B$446,0), MATCH("*3rd*",'Gareth-SESSION'!$K$7:$T$7,0))</f>
        <v>#N/A</v>
      </c>
      <c r="K293" s="131">
        <f>IF($A$290='Gareth-SESSION'!$A$439,INDEX('Gareth-SESSION'!$K$439:$T$446, MATCH("*Clean *",'Gareth-SESSION'!$B$439:$B$446,0), MATCH("*3rd*",'Gareth-SESSION'!$K$7:$T$7,0)),"")</f>
        <v>50</v>
      </c>
      <c r="L293" s="44">
        <f>INDEX('Gareth-SESSION'!$L$439:$U$446, MATCH("*Clean *",'Gareth-SESSION'!$B$439:$B$446,0), MATCH("*3rd*",'Gareth-SESSION'!$K$7:$T$7,0))</f>
        <v>5</v>
      </c>
      <c r="M293" s="131" t="e">
        <f>IF($A$290='Gareth-SESSION'!$A$439,INDEX('Gareth-SESSION'!$K$439:$T$446, MATCH("*Lat Pulldown*",'Gareth-SESSION'!$B$439:$B$446,0), MATCH("*3rd*",'Gareth-SESSION'!$K$7:$T$7,0)),"")</f>
        <v>#N/A</v>
      </c>
      <c r="N293" s="44" t="e">
        <f>INDEX('Gareth-SESSION'!$L$439:$U$446, MATCH("*Lat Pulldown*",'Gareth-SESSION'!$B$439:$B$446,0), MATCH("*3rd*",'Gareth-SESSION'!$K$7:$T$7,0))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IF($A$290='Gareth-SESSION'!$A$439,INDEX('Gareth-SESSION'!$K$439:$T$446, MATCH("*Squat*",'Gareth-SESSION'!$B$439:$B$446,0), MATCH("*4th*",'Gareth-SESSION'!$K$7:$T$7,0)),"")</f>
        <v>#N/A</v>
      </c>
      <c r="D294" s="132" t="e">
        <f>INDEX('Gareth-SESSION'!L$439:U$446, MATCH("*Squat*",'Gareth-SESSION'!$B$439:$B$446,0), MATCH("*4th*",'Gareth-SESSION'!K$7:T$7,0))</f>
        <v>#N/A</v>
      </c>
      <c r="E294" s="131" t="e">
        <f>IF($A$290='Gareth-SESSION'!$A$439,INDEX('Gareth-SESSION'!$K$439:$T$446, MATCH("*Deadlift*",'Gareth-SESSION'!$B$439:$B$446,0), MATCH("*4th*",'Gareth-SESSION'!$K$7:$T$7,0)),"")</f>
        <v>#N/A</v>
      </c>
      <c r="F294" s="131" t="e">
        <f>INDEX('Gareth-SESSION'!$L$439:$U$446, MATCH("*Deadlift*",'Gareth-SESSION'!$B$439:$B$446,0), MATCH("*4th*",'Gareth-SESSION'!$K$7:$T$7,0))</f>
        <v>#N/A</v>
      </c>
      <c r="G294" s="131" t="e">
        <f>IF($A$290='Gareth-SESSION'!$A$439,INDEX('Gareth-SESSION'!$K$439:$T$446, MATCH("*Bench Press*",'Gareth-SESSION'!$B$439:$B$446,0), MATCH("*4th*",'Gareth-SESSION'!$K$7:$T$7,0)),"")</f>
        <v>#N/A</v>
      </c>
      <c r="H294" s="131" t="e">
        <f>INDEX('Gareth-SESSION'!$L$439:$U$446, MATCH("*Bench Press*",'Gareth-SESSION'!$B$439:$B$446,0), MATCH("*4th*",'Gareth-SESSION'!$K$7:$T$7,0))</f>
        <v>#N/A</v>
      </c>
      <c r="I294" s="132" t="e">
        <f>IF($A$290='Gareth-SESSION'!$A$439,INDEX('Gareth-SESSION'!$K$439:$T$446, MATCH("*Military*",'Gareth-SESSION'!$B$439:$B$446,0), MATCH("*4th*",'Gareth-SESSION'!$K$7:$T$7,0)),"")</f>
        <v>#N/A</v>
      </c>
      <c r="J294" s="44" t="e">
        <f>INDEX('Gareth-SESSION'!$L$439:$U$446, MATCH("*Military*",'Gareth-SESSION'!$B$439:$B$446,0), MATCH("*4th*",'Gareth-SESSION'!$K$7:$T$7,0))</f>
        <v>#N/A</v>
      </c>
      <c r="K294" s="131">
        <f>IF($A$290='Gareth-SESSION'!$A$439,INDEX('Gareth-SESSION'!$K$439:$T$446, MATCH("*Clean *",'Gareth-SESSION'!$B$439:$B$446,0), MATCH("*4th*",'Gareth-SESSION'!$K$7:$T$7,0)),"")</f>
        <v>50</v>
      </c>
      <c r="L294" s="44">
        <f>INDEX('Gareth-SESSION'!$L$439:$U$446, MATCH("*Clean *",'Gareth-SESSION'!$B$439:$B$446,0), MATCH("*4th*",'Gareth-SESSION'!$K$7:$T$7,0))</f>
        <v>6</v>
      </c>
      <c r="M294" s="131" t="e">
        <f>IF($A$290='Gareth-SESSION'!$A$439,INDEX('Gareth-SESSION'!$K$439:$T$446, MATCH("*Lat Pulldown*",'Gareth-SESSION'!$B$439:$B$446,0), MATCH("*4th*",'Gareth-SESSION'!$K$7:$T$7,0)),"")</f>
        <v>#N/A</v>
      </c>
      <c r="N294" s="44" t="e">
        <f>INDEX('Gareth-SESSION'!$L$439:$U$446, MATCH("*Lat Pulldown*",'Gareth-SESSION'!$B$439:$B$446,0), MATCH("*4th*",'Gareth-SESSION'!$K$7:$T$7,0))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IF($A$290='Gareth-SESSION'!$A$439,INDEX('Gareth-SESSION'!$K$439:$T$446, MATCH("*Squat*",'Gareth-SESSION'!$B$439:$B$446,0), MATCH("*5th*",'Gareth-SESSION'!$K$7:$T$7,0)),"")</f>
        <v>#N/A</v>
      </c>
      <c r="D295" s="132" t="e">
        <f>INDEX('Gareth-SESSION'!L$439:U$446, MATCH("*Squat*",'Gareth-SESSION'!$B$439:$B$446,0), MATCH("*5th*",'Gareth-SESSION'!K$7:T$7,0))</f>
        <v>#N/A</v>
      </c>
      <c r="E295" s="131" t="e">
        <f>IF($A$290='Gareth-SESSION'!$A$439,INDEX('Gareth-SESSION'!$K$439:$T$446, MATCH("*Deadlift*",'Gareth-SESSION'!$B$439:$B$446,0), MATCH("*5th*",'Gareth-SESSION'!$K$7:$T$7,0)),"")</f>
        <v>#N/A</v>
      </c>
      <c r="F295" s="131" t="e">
        <f>INDEX('Gareth-SESSION'!$L$439:$U$446, MATCH("*Deadlift*",'Gareth-SESSION'!$B$439:$B$446,0), MATCH("*5th*",'Gareth-SESSION'!$K$7:$T$7,0))</f>
        <v>#N/A</v>
      </c>
      <c r="G295" s="131" t="e">
        <f>IF($A$290='Gareth-SESSION'!$A$439,INDEX('Gareth-SESSION'!$K$439:$T$446, MATCH("*Bench Press*",'Gareth-SESSION'!$B$439:$B$446,0), MATCH("*5th*",'Gareth-SESSION'!$K$7:$T$7,0)),"")</f>
        <v>#N/A</v>
      </c>
      <c r="H295" s="131" t="e">
        <f>INDEX('Gareth-SESSION'!$L$439:$U$446, MATCH("*Bench Press*",'Gareth-SESSION'!$B$439:$B$446,0), MATCH("*5th*",'Gareth-SESSION'!$K$7:$T$7,0))</f>
        <v>#N/A</v>
      </c>
      <c r="I295" s="132" t="e">
        <f>IF($A$290='Gareth-SESSION'!$A$439,INDEX('Gareth-SESSION'!$K$439:$T$446, MATCH("*Military*",'Gareth-SESSION'!$B$439:$B$446,0), MATCH("*5th*",'Gareth-SESSION'!$K$7:$T$7,0)),"")</f>
        <v>#N/A</v>
      </c>
      <c r="J295" s="44" t="e">
        <f>INDEX('Gareth-SESSION'!$L$439:$U$446, MATCH("*Military*",'Gareth-SESSION'!$B$439:$B$446,0), MATCH("*5th*",'Gareth-SESSION'!$K$7:$T$7,0))</f>
        <v>#N/A</v>
      </c>
      <c r="K295" s="131">
        <f>IF($A$290='Gareth-SESSION'!$A$439,INDEX('Gareth-SESSION'!$K$439:$T$446, MATCH("*Clean *",'Gareth-SESSION'!$B$439:$B$446,0), MATCH("*5th*",'Gareth-SESSION'!$K$7:$T$7,0)),"")</f>
        <v>50</v>
      </c>
      <c r="L295" s="44">
        <f>INDEX('Gareth-SESSION'!$L$439:$U$446, MATCH("*Clean *",'Gareth-SESSION'!$B$439:$B$446,0), MATCH("*5th*",'Gareth-SESSION'!$K$7:$T$7,0))</f>
        <v>6</v>
      </c>
      <c r="M295" s="131" t="e">
        <f>IF($A$290='Gareth-SESSION'!$A$439,INDEX('Gareth-SESSION'!$K$439:$T$446, MATCH("*Lat Pulldown*",'Gareth-SESSION'!$B$439:$B$446,0), MATCH("*5th*",'Gareth-SESSION'!$K$7:$T$7,0)),"")</f>
        <v>#N/A</v>
      </c>
      <c r="N295" s="44" t="e">
        <f>INDEX('Gareth-SESSION'!$L$439:$U$446, MATCH("*Lat Pulldown*",'Gareth-SESSION'!$B$439:$B$446,0), MATCH("*5th*",'Gareth-SESSION'!$K$7:$T$7,0))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'Gareth-SESSION'!A448</f>
        <v>42389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>
        <f>MAX(K297:K301)</f>
        <v>45</v>
      </c>
      <c r="L296" s="116">
        <f t="array" ref="L296">MAX(IF(K297:K301=K296,L297:L301))</f>
        <v>9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IF($A$296='Gareth-SESSION'!$A$448,INDEX('Gareth-SESSION'!$K$448:$T$455, MATCH("*1k Row*",'Gareth-SESSION'!$B$448:$B$455,0), MATCH("*1st*",'Gareth-SESSION'!$K$7:$T$7,0)),"")</f>
        <v>#N/A</v>
      </c>
      <c r="P296" s="152">
        <f>IF($A$296='Gareth-SESSION'!$A$448,INDEX('Gareth-SESSION'!$K$448:$T$455, MATCH("*HIIT*",'Gareth-SESSION'!$B$448:$B$455,0), MATCH("*1st*",'Gareth-SESSION'!$K$7:$T$7,0)),"")</f>
        <v>1.7361111111111112E-2</v>
      </c>
      <c r="Q296" s="119" t="str">
        <f>INDEX('Gareth-SESSION'!$L$448:$U$455, MATCH("*HIIT*",'Gareth-SESSION'!$B$448:$B$455,0), MATCH("*1st*",'Gareth-SESSION'!$K$7:$T$7,0))</f>
        <v>50/10</v>
      </c>
      <c r="R296" s="119">
        <f>'Gareth-SESSION'!U448</f>
        <v>0</v>
      </c>
      <c r="S296" s="116"/>
      <c r="T296" s="116"/>
      <c r="U296" s="120">
        <f>'Gareth-SESSION'!A449</f>
        <v>0</v>
      </c>
      <c r="V296" s="120">
        <f>'Gareth-SESSION'!A450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IF($A$296='Gareth-SESSION'!$A$448,INDEX('Gareth-SESSION'!$K$448:$T$455, MATCH("*Squat*",'Gareth-SESSION'!$B$448:$B$455,0), MATCH("*1st*",'Gareth-SESSION'!$K$7:$T$7,0)),"")</f>
        <v>#N/A</v>
      </c>
      <c r="D297" s="132" t="e">
        <f>INDEX('Gareth-SESSION'!L$448:U$455, MATCH("*Squat*",'Gareth-SESSION'!$B$448:$B$455,0), MATCH("*1st*",'Gareth-SESSION'!K$7:T$7,0))</f>
        <v>#N/A</v>
      </c>
      <c r="E297" s="131" t="e">
        <f>IF($A$296='Gareth-SESSION'!$A$448,INDEX('Gareth-SESSION'!$K$448:$T$455, MATCH("*Deadlift*",'Gareth-SESSION'!$B$448:$B$455,0), MATCH("*1st*",'Gareth-SESSION'!$K$7:$T$7,0)),"")</f>
        <v>#N/A</v>
      </c>
      <c r="F297" s="131" t="e">
        <f>INDEX('Gareth-SESSION'!$L$448:$U$455, MATCH("*Deadlift*",'Gareth-SESSION'!$B$448:$B$455,0), MATCH("*1st*",'Gareth-SESSION'!$K$7:$T$7,0))</f>
        <v>#N/A</v>
      </c>
      <c r="G297" s="131" t="e">
        <f>IF($A$296='Gareth-SESSION'!$A$448,INDEX('Gareth-SESSION'!$K$448:$T$455, MATCH("*Bench Press*",'Gareth-SESSION'!$B$448:$B$455,0), MATCH("*1st*",'Gareth-SESSION'!$K$7:$T$7,0)),"")</f>
        <v>#N/A</v>
      </c>
      <c r="H297" s="131" t="e">
        <f>INDEX('Gareth-SESSION'!$L$448:$U$455, MATCH("*Bench Press*",'Gareth-SESSION'!$B$448:$B$455,0), MATCH("*1st*",'Gareth-SESSION'!$K$7:$T$7,0))</f>
        <v>#N/A</v>
      </c>
      <c r="I297" s="132" t="e">
        <f>IF($A$296='Gareth-SESSION'!$A$448,INDEX('Gareth-SESSION'!$K$448:$T$455, MATCH("*Military*",'Gareth-SESSION'!$B$448:$B$455,0), MATCH("*1st*",'Gareth-SESSION'!$K$7:$T$7,0)),"")</f>
        <v>#N/A</v>
      </c>
      <c r="J297" s="48" t="e">
        <f>INDEX('Gareth-SESSION'!$L$448:$U$455, MATCH("*Military*",'Gareth-SESSION'!$B$448:$B$455,0), MATCH("*1st*",'Gareth-SESSION'!$K$7:$T$7,0))</f>
        <v>#N/A</v>
      </c>
      <c r="K297" s="131">
        <f>IF($A$296='Gareth-SESSION'!$A$448,INDEX('Gareth-SESSION'!$K$448:$T$455, MATCH("*Clean *",'Gareth-SESSION'!$B$448:$B$455,0), MATCH("*1st*",'Gareth-SESSION'!$K$7:$T$7,0)),"")</f>
        <v>45</v>
      </c>
      <c r="L297" s="48">
        <f>INDEX('Gareth-SESSION'!$L$448:$U$455, MATCH("*Clean *",'Gareth-SESSION'!$B$448:$B$455,0), MATCH("*1st*",'Gareth-SESSION'!$K$7:$T$7,0))</f>
        <v>6</v>
      </c>
      <c r="M297" s="131" t="e">
        <f>IF($A$296='Gareth-SESSION'!$A$448,INDEX('Gareth-SESSION'!$K$448:$T$455, MATCH("*Lat Pulldown*",'Gareth-SESSION'!$B$448:$B$455,0), MATCH("*1st*",'Gareth-SESSION'!$K$7:$T$7,0)),"")</f>
        <v>#N/A</v>
      </c>
      <c r="N297" s="48" t="e">
        <f>INDEX('Gareth-SESSION'!$L$448:$U$455, MATCH("*Lat Pulldown*",'Gareth-SESSION'!$B$448:$B$455,0), MATCH("*1st*",'Gareth-SESSION'!$K$7:$T$7,0))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IF($A$296='Gareth-SESSION'!$A$448,INDEX('Gareth-SESSION'!$K$448:$T$455, MATCH("*Squat*",'Gareth-SESSION'!$B$448:$B$455,0), MATCH("*2nd*",'Gareth-SESSION'!$K$7:$T$7,0)),"")</f>
        <v>#N/A</v>
      </c>
      <c r="D298" s="132" t="e">
        <f>INDEX('Gareth-SESSION'!L$448:U$455, MATCH("*Squat*",'Gareth-SESSION'!$B$448:$B$455,0), MATCH("*2nd*",'Gareth-SESSION'!K$7:T$7,0))</f>
        <v>#N/A</v>
      </c>
      <c r="E298" s="131" t="e">
        <f>IF($A$296='Gareth-SESSION'!$A$448,INDEX('Gareth-SESSION'!$K$448:$T$455, MATCH("*Deadlift*",'Gareth-SESSION'!$B$448:$B$455,0), MATCH("*2ND*",'Gareth-SESSION'!$K$7:$T$7,0)),"")</f>
        <v>#N/A</v>
      </c>
      <c r="F298" s="131" t="e">
        <f>INDEX('Gareth-SESSION'!$L$448:$U$455, MATCH("*Deadlift*",'Gareth-SESSION'!$B$448:$B$455,0), MATCH("*2nd*",'Gareth-SESSION'!$K$7:$T$7,0))</f>
        <v>#N/A</v>
      </c>
      <c r="G298" s="131" t="e">
        <f>IF($A$296='Gareth-SESSION'!$A$448,INDEX('Gareth-SESSION'!$K$448:$T$455, MATCH("*Bench Press*",'Gareth-SESSION'!$B$448:$B$455,0), MATCH("*2ND*",'Gareth-SESSION'!$K$7:$T$7,0)),"")</f>
        <v>#N/A</v>
      </c>
      <c r="H298" s="131" t="e">
        <f>INDEX('Gareth-SESSION'!$L$448:$U$455, MATCH("*Bench Press*",'Gareth-SESSION'!$B$448:$B$455,0), MATCH("*2nd*",'Gareth-SESSION'!$K$7:$T$7,0))</f>
        <v>#N/A</v>
      </c>
      <c r="I298" s="132" t="e">
        <f>IF($A$296='Gareth-SESSION'!$A$448,INDEX('Gareth-SESSION'!$K$448:$T$455, MATCH("*Military*",'Gareth-SESSION'!$B$448:$B$455,0), MATCH("*2ND*",'Gareth-SESSION'!$K$7:$T$7,0)),"")</f>
        <v>#N/A</v>
      </c>
      <c r="J298" s="44" t="e">
        <f>INDEX('Gareth-SESSION'!$L$448:$U$455, MATCH("*Military*",'Gareth-SESSION'!$B$448:$B$455,0), MATCH("*2nd*",'Gareth-SESSION'!$K$7:$T$7,0))</f>
        <v>#N/A</v>
      </c>
      <c r="K298" s="131">
        <f>IF($A$296='Gareth-SESSION'!$A$448,INDEX('Gareth-SESSION'!$K$448:$T$455, MATCH("*Clean *",'Gareth-SESSION'!$B$448:$B$455,0), MATCH("*2ND*",'Gareth-SESSION'!$K$7:$T$7,0)),"")</f>
        <v>45</v>
      </c>
      <c r="L298" s="44">
        <f>INDEX('Gareth-SESSION'!$L$448:$U$455, MATCH("*Clean *",'Gareth-SESSION'!$B$448:$B$455,0), MATCH("*2nd*",'Gareth-SESSION'!$K$7:$T$7,0))</f>
        <v>9</v>
      </c>
      <c r="M298" s="131" t="e">
        <f>IF($A$296='Gareth-SESSION'!$A$448,INDEX('Gareth-SESSION'!$K$448:$T$455, MATCH("*Lat Pulldown*",'Gareth-SESSION'!$B$448:$B$455,0), MATCH("*2ND*",'Gareth-SESSION'!$K$7:$T$7,0)),"")</f>
        <v>#N/A</v>
      </c>
      <c r="N298" s="44" t="e">
        <f>INDEX('Gareth-SESSION'!$L$448:$U$455, MATCH("*Lat Pulldown*",'Gareth-SESSION'!$B$448:$B$455,0), MATCH("*2nd*",'Gareth-SESSION'!$K$7:$T$7,0))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IF($A$296='Gareth-SESSION'!$A$448,INDEX('Gareth-SESSION'!$K$448:$T$455, MATCH("*Squat*",'Gareth-SESSION'!$B$448:$B$455,0), MATCH("*3rd*",'Gareth-SESSION'!$K$7:$T$7,0)),"")</f>
        <v>#N/A</v>
      </c>
      <c r="D299" s="132" t="e">
        <f>INDEX('Gareth-SESSION'!L$448:U$455, MATCH("*Squat*",'Gareth-SESSION'!$B$448:$B$455,0), MATCH("*3rd*",'Gareth-SESSION'!K$7:T$7,0))</f>
        <v>#N/A</v>
      </c>
      <c r="E299" s="131" t="e">
        <f>IF($A$296='Gareth-SESSION'!$A$448,INDEX('Gareth-SESSION'!$K$448:$T$455, MATCH("*Deadlift*",'Gareth-SESSION'!$B$448:$B$455,0), MATCH("*3rd*",'Gareth-SESSION'!$K$7:$T$7,0)),"")</f>
        <v>#N/A</v>
      </c>
      <c r="F299" s="131" t="e">
        <f>INDEX('Gareth-SESSION'!$L$448:$U$455, MATCH("*Deadlift*",'Gareth-SESSION'!$B$448:$B$455,0), MATCH("*3rd*",'Gareth-SESSION'!$K$7:$T$7,0))</f>
        <v>#N/A</v>
      </c>
      <c r="G299" s="131" t="e">
        <f>IF($A$296='Gareth-SESSION'!$A$448,INDEX('Gareth-SESSION'!$K$448:$T$455, MATCH("*Bench Press*",'Gareth-SESSION'!$B$448:$B$455,0), MATCH("*3rd*",'Gareth-SESSION'!$K$7:$T$7,0)),"")</f>
        <v>#N/A</v>
      </c>
      <c r="H299" s="131" t="e">
        <f>INDEX('Gareth-SESSION'!$L$448:$U$455, MATCH("*Bench Press*",'Gareth-SESSION'!$B$448:$B$455,0), MATCH("*3rd*",'Gareth-SESSION'!$K$7:$T$7,0))</f>
        <v>#N/A</v>
      </c>
      <c r="I299" s="132" t="e">
        <f>IF($A$296='Gareth-SESSION'!$A$448,INDEX('Gareth-SESSION'!$K$448:$T$455, MATCH("*Military*",'Gareth-SESSION'!$B$448:$B$455,0), MATCH("*3rd*",'Gareth-SESSION'!$K$7:$T$7,0)),"")</f>
        <v>#N/A</v>
      </c>
      <c r="J299" s="44" t="e">
        <f>INDEX('Gareth-SESSION'!$L$448:$U$455, MATCH("*Military*",'Gareth-SESSION'!$B$448:$B$455,0), MATCH("*3rd*",'Gareth-SESSION'!$K$7:$T$7,0))</f>
        <v>#N/A</v>
      </c>
      <c r="K299" s="131">
        <f>IF($A$296='Gareth-SESSION'!$A$448,INDEX('Gareth-SESSION'!$K$448:$T$455, MATCH("*Clean *",'Gareth-SESSION'!$B$448:$B$455,0), MATCH("*3rd*",'Gareth-SESSION'!$K$7:$T$7,0)),"")</f>
        <v>45</v>
      </c>
      <c r="L299" s="44">
        <f>INDEX('Gareth-SESSION'!$L$448:$U$455, MATCH("*Clean *",'Gareth-SESSION'!$B$448:$B$455,0), MATCH("*3rd*",'Gareth-SESSION'!$K$7:$T$7,0))</f>
        <v>6</v>
      </c>
      <c r="M299" s="131" t="e">
        <f>IF($A$296='Gareth-SESSION'!$A$448,INDEX('Gareth-SESSION'!$K$448:$T$455, MATCH("*Lat Pulldown*",'Gareth-SESSION'!$B$448:$B$455,0), MATCH("*3rd*",'Gareth-SESSION'!$K$7:$T$7,0)),"")</f>
        <v>#N/A</v>
      </c>
      <c r="N299" s="44" t="e">
        <f>INDEX('Gareth-SESSION'!$L$448:$U$455, MATCH("*Lat Pulldown*",'Gareth-SESSION'!$B$448:$B$455,0), MATCH("*3rd*",'Gareth-SESSION'!$K$7:$T$7,0))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IF($A$296='Gareth-SESSION'!$A$448,INDEX('Gareth-SESSION'!$K$448:$T$455, MATCH("*Squat*",'Gareth-SESSION'!$B$448:$B$455,0), MATCH("*4th*",'Gareth-SESSION'!$K$7:$T$7,0)),"")</f>
        <v>#N/A</v>
      </c>
      <c r="D300" s="132" t="e">
        <f>INDEX('Gareth-SESSION'!L$448:U$455, MATCH("*Squat*",'Gareth-SESSION'!$B$448:$B$455,0), MATCH("*4th*",'Gareth-SESSION'!K$7:T$7,0))</f>
        <v>#N/A</v>
      </c>
      <c r="E300" s="131" t="e">
        <f>IF($A$296='Gareth-SESSION'!$A$448,INDEX('Gareth-SESSION'!$K$448:$T$455, MATCH("*Deadlift*",'Gareth-SESSION'!$B$448:$B$455,0), MATCH("*4th*",'Gareth-SESSION'!$K$7:$T$7,0)),"")</f>
        <v>#N/A</v>
      </c>
      <c r="F300" s="131" t="e">
        <f>INDEX('Gareth-SESSION'!$L$448:$U$455, MATCH("*Deadlift*",'Gareth-SESSION'!$B$448:$B$455,0), MATCH("*4th*",'Gareth-SESSION'!$K$7:$T$7,0))</f>
        <v>#N/A</v>
      </c>
      <c r="G300" s="131" t="e">
        <f>IF($A$296='Gareth-SESSION'!$A$448,INDEX('Gareth-SESSION'!$K$448:$T$455, MATCH("*Bench Press*",'Gareth-SESSION'!$B$448:$B$455,0), MATCH("*4th*",'Gareth-SESSION'!$K$7:$T$7,0)),"")</f>
        <v>#N/A</v>
      </c>
      <c r="H300" s="131" t="e">
        <f>INDEX('Gareth-SESSION'!$L$448:$U$455, MATCH("*Bench Press*",'Gareth-SESSION'!$B$448:$B$455,0), MATCH("*4th*",'Gareth-SESSION'!$K$7:$T$7,0))</f>
        <v>#N/A</v>
      </c>
      <c r="I300" s="132" t="e">
        <f>IF($A$296='Gareth-SESSION'!$A$448,INDEX('Gareth-SESSION'!$K$448:$T$455, MATCH("*Military*",'Gareth-SESSION'!$B$448:$B$455,0), MATCH("*4th*",'Gareth-SESSION'!$K$7:$T$7,0)),"")</f>
        <v>#N/A</v>
      </c>
      <c r="J300" s="44" t="e">
        <f>INDEX('Gareth-SESSION'!$L$448:$U$455, MATCH("*Military*",'Gareth-SESSION'!$B$448:$B$455,0), MATCH("*4th*",'Gareth-SESSION'!$K$7:$T$7,0))</f>
        <v>#N/A</v>
      </c>
      <c r="K300" s="131">
        <f>IF($A$296='Gareth-SESSION'!$A$448,INDEX('Gareth-SESSION'!$K$448:$T$455, MATCH("*Clean *",'Gareth-SESSION'!$B$448:$B$455,0), MATCH("*4th*",'Gareth-SESSION'!$K$7:$T$7,0)),"")</f>
        <v>45</v>
      </c>
      <c r="L300" s="44">
        <f>INDEX('Gareth-SESSION'!$L$448:$U$455, MATCH("*Clean *",'Gareth-SESSION'!$B$448:$B$455,0), MATCH("*4th*",'Gareth-SESSION'!$K$7:$T$7,0))</f>
        <v>6</v>
      </c>
      <c r="M300" s="131" t="e">
        <f>IF($A$296='Gareth-SESSION'!$A$448,INDEX('Gareth-SESSION'!$K$448:$T$455, MATCH("*Lat Pulldown*",'Gareth-SESSION'!$B$448:$B$455,0), MATCH("*4th*",'Gareth-SESSION'!$K$7:$T$7,0)),"")</f>
        <v>#N/A</v>
      </c>
      <c r="N300" s="44" t="e">
        <f>INDEX('Gareth-SESSION'!$L$448:$U$455, MATCH("*Lat Pulldown*",'Gareth-SESSION'!$B$448:$B$455,0), MATCH("*4th*",'Gareth-SESSION'!$K$7:$T$7,0))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IF($A$296='Gareth-SESSION'!$A$448,INDEX('Gareth-SESSION'!$K$448:$T$455, MATCH("*Squat*",'Gareth-SESSION'!$B$448:$B$455,0), MATCH("*5th*",'Gareth-SESSION'!$K$7:$T$7,0)),"")</f>
        <v>#N/A</v>
      </c>
      <c r="D301" s="132" t="e">
        <f>INDEX('Gareth-SESSION'!L$448:U$455, MATCH("*Squat*",'Gareth-SESSION'!$B$448:$B$455,0), MATCH("*5th*",'Gareth-SESSION'!K$7:T$7,0))</f>
        <v>#N/A</v>
      </c>
      <c r="E301" s="131" t="e">
        <f>IF($A$296='Gareth-SESSION'!$A$448,INDEX('Gareth-SESSION'!$K$448:$T$455, MATCH("*Deadlift*",'Gareth-SESSION'!$B$448:$B$455,0), MATCH("*5th*",'Gareth-SESSION'!$K$7:$T$7,0)),"")</f>
        <v>#N/A</v>
      </c>
      <c r="F301" s="131" t="e">
        <f>INDEX('Gareth-SESSION'!$L$448:$U$455, MATCH("*Deadlift*",'Gareth-SESSION'!$B$448:$B$455,0), MATCH("*5th*",'Gareth-SESSION'!$K$7:$T$7,0))</f>
        <v>#N/A</v>
      </c>
      <c r="G301" s="131" t="e">
        <f>IF($A$296='Gareth-SESSION'!$A$448,INDEX('Gareth-SESSION'!$K$448:$T$455, MATCH("*Bench Press*",'Gareth-SESSION'!$B$448:$B$455,0), MATCH("*5th*",'Gareth-SESSION'!$K$7:$T$7,0)),"")</f>
        <v>#N/A</v>
      </c>
      <c r="H301" s="131" t="e">
        <f>INDEX('Gareth-SESSION'!$L$448:$U$455, MATCH("*Bench Press*",'Gareth-SESSION'!$B$448:$B$455,0), MATCH("*5th*",'Gareth-SESSION'!$K$7:$T$7,0))</f>
        <v>#N/A</v>
      </c>
      <c r="I301" s="132" t="e">
        <f>IF($A$296='Gareth-SESSION'!$A$448,INDEX('Gareth-SESSION'!$K$448:$T$455, MATCH("*Military*",'Gareth-SESSION'!$B$448:$B$455,0), MATCH("*5th*",'Gareth-SESSION'!$K$7:$T$7,0)),"")</f>
        <v>#N/A</v>
      </c>
      <c r="J301" s="44" t="e">
        <f>INDEX('Gareth-SESSION'!$L$448:$U$455, MATCH("*Military*",'Gareth-SESSION'!$B$448:$B$455,0), MATCH("*5th*",'Gareth-SESSION'!$K$7:$T$7,0))</f>
        <v>#N/A</v>
      </c>
      <c r="K301" s="131">
        <f>IF($A$296='Gareth-SESSION'!$A$448,INDEX('Gareth-SESSION'!$K$448:$T$455, MATCH("*Clean *",'Gareth-SESSION'!$B$448:$B$455,0), MATCH("*5th*",'Gareth-SESSION'!$K$7:$T$7,0)),"")</f>
        <v>0</v>
      </c>
      <c r="L301" s="44">
        <f>INDEX('Gareth-SESSION'!$L$448:$U$455, MATCH("*Clean *",'Gareth-SESSION'!$B$448:$B$455,0), MATCH("*5th*",'Gareth-SESSION'!$K$7:$T$7,0))</f>
        <v>0</v>
      </c>
      <c r="M301" s="131" t="e">
        <f>IF($A$296='Gareth-SESSION'!$A$448,INDEX('Gareth-SESSION'!$K$448:$T$455, MATCH("*Lat Pulldown*",'Gareth-SESSION'!$B$448:$B$455,0), MATCH("*5th*",'Gareth-SESSION'!$K$7:$T$7,0)),"")</f>
        <v>#N/A</v>
      </c>
      <c r="N301" s="44" t="e">
        <f>INDEX('Gareth-SESSION'!$L$448:$U$455, MATCH("*Lat Pulldown*",'Gareth-SESSION'!$B$448:$B$455,0), MATCH("*5th*",'Gareth-SESSION'!$K$7:$T$7,0))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'Gareth-SESSION'!A457</f>
        <v>42396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IF($A$302='Gareth-SESSION'!$A$457,INDEX('Gareth-SESSION'!$K$457:$T$464, MATCH("*1k Row*",'Gareth-SESSION'!$B$457:$B$464,0), MATCH("*1st*",'Gareth-SESSION'!$K$7:$T$7,0)),"")</f>
        <v>#N/A</v>
      </c>
      <c r="P302" s="152" t="e">
        <f>IF($A$302='Gareth-SESSION'!$A$457,INDEX('Gareth-SESSION'!$K$457:$T$464, MATCH("*HIIT*",'Gareth-SESSION'!$B$457:$B$464,0), MATCH("*1st*",'Gareth-SESSION'!$K$7:$T$7,0)),"")</f>
        <v>#N/A</v>
      </c>
      <c r="Q302" s="119" t="str">
        <f>INDEX('Gareth-SESSION'!$L$212:$U$457, MATCH("*HIIT*",'Gareth-SESSION'!$B$212:$B$457,0), MATCH("*1st*",'Gareth-SESSION'!$K$7:$T$7,0))</f>
        <v>45/15</v>
      </c>
      <c r="R302" s="119">
        <f>'Gareth-SESSION'!U457</f>
        <v>0</v>
      </c>
      <c r="S302" s="116"/>
      <c r="T302" s="116"/>
      <c r="U302" s="120">
        <f>'Gareth-SESSION'!A458</f>
        <v>0</v>
      </c>
      <c r="V302" s="120">
        <f>'Gareth-SESSION'!A459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IF($A$302='Gareth-SESSION'!$A$457,INDEX('Gareth-SESSION'!$K$457:$T$464, MATCH("*Squat*",'Gareth-SESSION'!$B$457:$B$464,0), MATCH("*1st*",'Gareth-SESSION'!$K$7:$T$7,0)),"")</f>
        <v>#N/A</v>
      </c>
      <c r="D303" s="132" t="e">
        <f>INDEX('Gareth-SESSION'!L$457:U$464, MATCH("*Squat*",'Gareth-SESSION'!$B$457:$B$464,0), MATCH("*1st*",'Gareth-SESSION'!K$7:T$7,0))</f>
        <v>#N/A</v>
      </c>
      <c r="E303" s="131" t="e">
        <f>IF($A$302='Gareth-SESSION'!$A$457,INDEX('Gareth-SESSION'!$K$457:$T$464, MATCH("*Deadlift*",'Gareth-SESSION'!$B$457:$B$464,0), MATCH("*1st*",'Gareth-SESSION'!$K$7:$T$7,0)),"")</f>
        <v>#N/A</v>
      </c>
      <c r="F303" s="131" t="e">
        <f>INDEX('Gareth-SESSION'!$L$457:$U$464, MATCH("*Deadlift*",'Gareth-SESSION'!$B$457:$B$464,0), MATCH("*1st*",'Gareth-SESSION'!$K$7:$T$7,0))</f>
        <v>#N/A</v>
      </c>
      <c r="G303" s="131" t="e">
        <f>IF($A$302='Gareth-SESSION'!$A$457,INDEX('Gareth-SESSION'!$K$457:$T$464, MATCH("*Bench Press*",'Gareth-SESSION'!$B$457:$B$464,0), MATCH("*1st*",'Gareth-SESSION'!$K$7:$T$7,0)),"")</f>
        <v>#N/A</v>
      </c>
      <c r="H303" s="131" t="e">
        <f>INDEX('Gareth-SESSION'!$L$457:$U$464, MATCH("*Bench Press*",'Gareth-SESSION'!$B$457:$B$464,0), MATCH("*1st*",'Gareth-SESSION'!$K$7:$T$7,0))</f>
        <v>#N/A</v>
      </c>
      <c r="I303" s="132" t="e">
        <f>IF($A$302='Gareth-SESSION'!$A$457,INDEX('Gareth-SESSION'!$K$457:$T$464, MATCH("*Military*",'Gareth-SESSION'!$B$457:$B$464,0), MATCH("*1st*",'Gareth-SESSION'!$K$7:$T$7,0)),"")</f>
        <v>#N/A</v>
      </c>
      <c r="J303" s="48" t="e">
        <f>INDEX('Gareth-SESSION'!$L$457:$U$464, MATCH("*Military*",'Gareth-SESSION'!$B$457:$B$464,0), MATCH("*1st*",'Gareth-SESSION'!$K$7:$T$7,0))</f>
        <v>#N/A</v>
      </c>
      <c r="K303" s="131" t="e">
        <f>IF($A$302='Gareth-SESSION'!$A$457,INDEX('Gareth-SESSION'!$K$457:$T$464, MATCH("*Clean *",'Gareth-SESSION'!$B$457:$B$464,0), MATCH("*1st*",'Gareth-SESSION'!$K$7:$T$7,0)),"")</f>
        <v>#N/A</v>
      </c>
      <c r="L303" s="48" t="e">
        <f>INDEX('Gareth-SESSION'!$L$457:$U$464, MATCH("*Clean *",'Gareth-SESSION'!$B$457:$B$464,0), MATCH("*1st*",'Gareth-SESSION'!$K$7:$T$7,0))</f>
        <v>#N/A</v>
      </c>
      <c r="M303" s="131" t="e">
        <f>IF($A$302='Gareth-SESSION'!$A$457,INDEX('Gareth-SESSION'!$K$457:$T$464, MATCH("*Lat Pulldown*",'Gareth-SESSION'!$B$457:$B$464,0), MATCH("*1st*",'Gareth-SESSION'!$K$7:$T$7,0)),"")</f>
        <v>#N/A</v>
      </c>
      <c r="N303" s="48" t="e">
        <f>INDEX('Gareth-SESSION'!$L$457:$U$464, MATCH("*Lat Pulldown*",'Gareth-SESSION'!$B$457:$B$464,0), MATCH("*1st*",'Gareth-SESSION'!$K$7:$T$7,0))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IF($A$302='Gareth-SESSION'!$A$457,INDEX('Gareth-SESSION'!$K$457:$T$464, MATCH("*Squat*",'Gareth-SESSION'!$B$457:$B$464,0), MATCH("*2nd*",'Gareth-SESSION'!$K$7:$T$7,0)),"")</f>
        <v>#N/A</v>
      </c>
      <c r="D304" s="132" t="e">
        <f>INDEX('Gareth-SESSION'!L$457:U$464, MATCH("*Squat*",'Gareth-SESSION'!$B$457:$B$464,0), MATCH("*2nd*",'Gareth-SESSION'!K$7:T$7,0))</f>
        <v>#N/A</v>
      </c>
      <c r="E304" s="131" t="e">
        <f>IF($A$302='Gareth-SESSION'!$A$457,INDEX('Gareth-SESSION'!$K$457:$T$464, MATCH("*Deadlift*",'Gareth-SESSION'!$B$457:$B$464,0), MATCH("*2ND*",'Gareth-SESSION'!$K$7:$T$7,0)),"")</f>
        <v>#N/A</v>
      </c>
      <c r="F304" s="131" t="e">
        <f>INDEX('Gareth-SESSION'!$L$457:$U$464, MATCH("*Deadlift*",'Gareth-SESSION'!$B$457:$B$464,0), MATCH("*2nd*",'Gareth-SESSION'!$K$7:$T$7,0))</f>
        <v>#N/A</v>
      </c>
      <c r="G304" s="131" t="e">
        <f>IF($A$302='Gareth-SESSION'!$A$457,INDEX('Gareth-SESSION'!$K$457:$T$464, MATCH("*Bench Press*",'Gareth-SESSION'!$B$457:$B$464,0), MATCH("*2ND*",'Gareth-SESSION'!$K$7:$T$7,0)),"")</f>
        <v>#N/A</v>
      </c>
      <c r="H304" s="131" t="e">
        <f>INDEX('Gareth-SESSION'!$L$457:$U$464, MATCH("*Bench Press*",'Gareth-SESSION'!$B$457:$B$464,0), MATCH("*2nd*",'Gareth-SESSION'!$K$7:$T$7,0))</f>
        <v>#N/A</v>
      </c>
      <c r="I304" s="132" t="e">
        <f>IF($A$302='Gareth-SESSION'!$A$457,INDEX('Gareth-SESSION'!$K$457:$T$464, MATCH("*Military*",'Gareth-SESSION'!$B$457:$B$464,0), MATCH("*2ND*",'Gareth-SESSION'!$K$7:$T$7,0)),"")</f>
        <v>#N/A</v>
      </c>
      <c r="J304" s="44" t="e">
        <f>INDEX('Gareth-SESSION'!$L$457:$U$464, MATCH("*Military*",'Gareth-SESSION'!$B$457:$B$464,0), MATCH("*2nd*",'Gareth-SESSION'!$K$7:$T$7,0))</f>
        <v>#N/A</v>
      </c>
      <c r="K304" s="131" t="e">
        <f>IF($A$302='Gareth-SESSION'!$A$457,INDEX('Gareth-SESSION'!$K$457:$T$464, MATCH("*Clean *",'Gareth-SESSION'!$B$457:$B$464,0), MATCH("*2ND*",'Gareth-SESSION'!$K$7:$T$7,0)),"")</f>
        <v>#N/A</v>
      </c>
      <c r="L304" s="44" t="e">
        <f>INDEX('Gareth-SESSION'!$L$457:$U$464, MATCH("*Clean *",'Gareth-SESSION'!$B$457:$B$464,0), MATCH("*2nd*",'Gareth-SESSION'!$K$7:$T$7,0))</f>
        <v>#N/A</v>
      </c>
      <c r="M304" s="131" t="e">
        <f>IF($A$302='Gareth-SESSION'!$A$457,INDEX('Gareth-SESSION'!$K$457:$T$464, MATCH("*Lat Pulldown*",'Gareth-SESSION'!$B$457:$B$464,0), MATCH("*2ND*",'Gareth-SESSION'!$K$7:$T$7,0)),"")</f>
        <v>#N/A</v>
      </c>
      <c r="N304" s="44" t="e">
        <f>INDEX('Gareth-SESSION'!$L$457:$U$464, MATCH("*Lat Pulldown*",'Gareth-SESSION'!$B$457:$B$464,0), MATCH("*2nd*",'Gareth-SESSION'!$K$7:$T$7,0))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IF($A$302='Gareth-SESSION'!$A$457,INDEX('Gareth-SESSION'!$K$457:$T$464, MATCH("*Squat*",'Gareth-SESSION'!$B$457:$B$464,0), MATCH("*3rd*",'Gareth-SESSION'!$K$7:$T$7,0)),"")</f>
        <v>#N/A</v>
      </c>
      <c r="D305" s="132" t="e">
        <f>INDEX('Gareth-SESSION'!L$457:U$464, MATCH("*Squat*",'Gareth-SESSION'!$B$457:$B$464,0), MATCH("*3rd*",'Gareth-SESSION'!K$7:T$7,0))</f>
        <v>#N/A</v>
      </c>
      <c r="E305" s="131" t="e">
        <f>IF($A$302='Gareth-SESSION'!$A$457,INDEX('Gareth-SESSION'!$K$457:$T$464, MATCH("*Deadlift*",'Gareth-SESSION'!$B$457:$B$464,0), MATCH("*3rd*",'Gareth-SESSION'!$K$7:$T$7,0)),"")</f>
        <v>#N/A</v>
      </c>
      <c r="F305" s="131" t="e">
        <f>INDEX('Gareth-SESSION'!$L$457:$U$464, MATCH("*Deadlift*",'Gareth-SESSION'!$B$457:$B$464,0), MATCH("*3rd*",'Gareth-SESSION'!$K$7:$T$7,0))</f>
        <v>#N/A</v>
      </c>
      <c r="G305" s="131" t="e">
        <f>IF($A$302='Gareth-SESSION'!$A$457,INDEX('Gareth-SESSION'!$K$457:$T$464, MATCH("*Bench Press*",'Gareth-SESSION'!$B$457:$B$464,0), MATCH("*3rd*",'Gareth-SESSION'!$K$7:$T$7,0)),"")</f>
        <v>#N/A</v>
      </c>
      <c r="H305" s="131" t="e">
        <f>INDEX('Gareth-SESSION'!$L$457:$U$464, MATCH("*Bench Press*",'Gareth-SESSION'!$B$457:$B$464,0), MATCH("*3rd*",'Gareth-SESSION'!$K$7:$T$7,0))</f>
        <v>#N/A</v>
      </c>
      <c r="I305" s="132" t="e">
        <f>IF($A$302='Gareth-SESSION'!$A$457,INDEX('Gareth-SESSION'!$K$457:$T$464, MATCH("*Military*",'Gareth-SESSION'!$B$457:$B$464,0), MATCH("*3rd*",'Gareth-SESSION'!$K$7:$T$7,0)),"")</f>
        <v>#N/A</v>
      </c>
      <c r="J305" s="44" t="e">
        <f>INDEX('Gareth-SESSION'!$L$457:$U$464, MATCH("*Military*",'Gareth-SESSION'!$B$457:$B$464,0), MATCH("*3rd*",'Gareth-SESSION'!$K$7:$T$7,0))</f>
        <v>#N/A</v>
      </c>
      <c r="K305" s="131" t="e">
        <f>IF($A$302='Gareth-SESSION'!$A$457,INDEX('Gareth-SESSION'!$K$457:$T$464, MATCH("*Clean *",'Gareth-SESSION'!$B$457:$B$464,0), MATCH("*3rd*",'Gareth-SESSION'!$K$7:$T$7,0)),"")</f>
        <v>#N/A</v>
      </c>
      <c r="L305" s="44" t="e">
        <f>INDEX('Gareth-SESSION'!$L$457:$U$464, MATCH("*Clean *",'Gareth-SESSION'!$B$457:$B$464,0), MATCH("*3rd*",'Gareth-SESSION'!$K$7:$T$7,0))</f>
        <v>#N/A</v>
      </c>
      <c r="M305" s="131" t="e">
        <f>IF($A$302='Gareth-SESSION'!$A$457,INDEX('Gareth-SESSION'!$K$457:$T$464, MATCH("*Lat Pulldown*",'Gareth-SESSION'!$B$457:$B$464,0), MATCH("*3rd*",'Gareth-SESSION'!$K$7:$T$7,0)),"")</f>
        <v>#N/A</v>
      </c>
      <c r="N305" s="44" t="e">
        <f>INDEX('Gareth-SESSION'!$L$457:$U$464, MATCH("*Lat Pulldown*",'Gareth-SESSION'!$B$457:$B$464,0), MATCH("*3rd*",'Gareth-SESSION'!$K$7:$T$7,0))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IF($A$302='Gareth-SESSION'!$A$457,INDEX('Gareth-SESSION'!$K$457:$T$464, MATCH("*Squat*",'Gareth-SESSION'!$B$457:$B$464,0), MATCH("*4th*",'Gareth-SESSION'!$K$7:$T$7,0)),"")</f>
        <v>#N/A</v>
      </c>
      <c r="D306" s="132" t="e">
        <f>INDEX('Gareth-SESSION'!L$457:U$464, MATCH("*Squat*",'Gareth-SESSION'!$B$457:$B$464,0), MATCH("*4th*",'Gareth-SESSION'!K$7:T$7,0))</f>
        <v>#N/A</v>
      </c>
      <c r="E306" s="131" t="e">
        <f>IF($A$302='Gareth-SESSION'!$A$457,INDEX('Gareth-SESSION'!$K$457:$T$464, MATCH("*Deadlift*",'Gareth-SESSION'!$B$457:$B$464,0), MATCH("*4th*",'Gareth-SESSION'!$K$7:$T$7,0)),"")</f>
        <v>#N/A</v>
      </c>
      <c r="F306" s="131" t="e">
        <f>INDEX('Gareth-SESSION'!$L$457:$U$464, MATCH("*Deadlift*",'Gareth-SESSION'!$B$457:$B$464,0), MATCH("*4th*",'Gareth-SESSION'!$K$7:$T$7,0))</f>
        <v>#N/A</v>
      </c>
      <c r="G306" s="131" t="e">
        <f>IF($A$302='Gareth-SESSION'!$A$457,INDEX('Gareth-SESSION'!$K$457:$T$464, MATCH("*Bench Press*",'Gareth-SESSION'!$B$457:$B$464,0), MATCH("*4th*",'Gareth-SESSION'!$K$7:$T$7,0)),"")</f>
        <v>#N/A</v>
      </c>
      <c r="H306" s="131" t="e">
        <f>INDEX('Gareth-SESSION'!$L$457:$U$464, MATCH("*Bench Press*",'Gareth-SESSION'!$B$457:$B$464,0), MATCH("*4th*",'Gareth-SESSION'!$K$7:$T$7,0))</f>
        <v>#N/A</v>
      </c>
      <c r="I306" s="132" t="e">
        <f>IF($A$302='Gareth-SESSION'!$A$457,INDEX('Gareth-SESSION'!$K$457:$T$464, MATCH("*Military*",'Gareth-SESSION'!$B$457:$B$464,0), MATCH("*4th*",'Gareth-SESSION'!$K$7:$T$7,0)),"")</f>
        <v>#N/A</v>
      </c>
      <c r="J306" s="44" t="e">
        <f>INDEX('Gareth-SESSION'!$L$457:$U$464, MATCH("*Military*",'Gareth-SESSION'!$B$457:$B$464,0), MATCH("*4th*",'Gareth-SESSION'!$K$7:$T$7,0))</f>
        <v>#N/A</v>
      </c>
      <c r="K306" s="131" t="e">
        <f>IF($A$302='Gareth-SESSION'!$A$457,INDEX('Gareth-SESSION'!$K$457:$T$464, MATCH("*Clean *",'Gareth-SESSION'!$B$457:$B$464,0), MATCH("*4th*",'Gareth-SESSION'!$K$7:$T$7,0)),"")</f>
        <v>#N/A</v>
      </c>
      <c r="L306" s="44" t="e">
        <f>INDEX('Gareth-SESSION'!$L$457:$U$464, MATCH("*Clean *",'Gareth-SESSION'!$B$457:$B$464,0), MATCH("*4th*",'Gareth-SESSION'!$K$7:$T$7,0))</f>
        <v>#N/A</v>
      </c>
      <c r="M306" s="131" t="e">
        <f>IF($A$302='Gareth-SESSION'!$A$457,INDEX('Gareth-SESSION'!$K$457:$T$464, MATCH("*Lat Pulldown*",'Gareth-SESSION'!$B$457:$B$464,0), MATCH("*4th*",'Gareth-SESSION'!$K$7:$T$7,0)),"")</f>
        <v>#N/A</v>
      </c>
      <c r="N306" s="44" t="e">
        <f>INDEX('Gareth-SESSION'!$L$457:$U$464, MATCH("*Lat Pulldown*",'Gareth-SESSION'!$B$457:$B$464,0), MATCH("*4th*",'Gareth-SESSION'!$K$7:$T$7,0))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IF($A$302='Gareth-SESSION'!$A$457,INDEX('Gareth-SESSION'!$K$457:$T$464, MATCH("*Squat*",'Gareth-SESSION'!$B$457:$B$464,0), MATCH("*5th*",'Gareth-SESSION'!$K$7:$T$7,0)),"")</f>
        <v>#N/A</v>
      </c>
      <c r="D307" s="132" t="e">
        <f>INDEX('Gareth-SESSION'!L$457:U$464, MATCH("*Squat*",'Gareth-SESSION'!$B$457:$B$464,0), MATCH("*5th*",'Gareth-SESSION'!K$7:T$7,0))</f>
        <v>#N/A</v>
      </c>
      <c r="E307" s="131" t="e">
        <f>IF($A$302='Gareth-SESSION'!$A$457,INDEX('Gareth-SESSION'!$K$457:$T$464, MATCH("*Deadlift*",'Gareth-SESSION'!$B$457:$B$464,0), MATCH("*5th*",'Gareth-SESSION'!$K$7:$T$7,0)),"")</f>
        <v>#N/A</v>
      </c>
      <c r="F307" s="131" t="e">
        <f>INDEX('Gareth-SESSION'!$L$457:$U$464, MATCH("*Deadlift*",'Gareth-SESSION'!$B$457:$B$464,0), MATCH("*5th*",'Gareth-SESSION'!$K$7:$T$7,0))</f>
        <v>#N/A</v>
      </c>
      <c r="G307" s="131" t="e">
        <f>IF($A$302='Gareth-SESSION'!$A$457,INDEX('Gareth-SESSION'!$K$457:$T$464, MATCH("*Bench Press*",'Gareth-SESSION'!$B$457:$B$464,0), MATCH("*5th*",'Gareth-SESSION'!$K$7:$T$7,0)),"")</f>
        <v>#N/A</v>
      </c>
      <c r="H307" s="131" t="e">
        <f>INDEX('Gareth-SESSION'!$L$457:$U$464, MATCH("*Bench Press*",'Gareth-SESSION'!$B$457:$B$464,0), MATCH("*5th*",'Gareth-SESSION'!$K$7:$T$7,0))</f>
        <v>#N/A</v>
      </c>
      <c r="I307" s="132" t="e">
        <f>IF($A$302='Gareth-SESSION'!$A$457,INDEX('Gareth-SESSION'!$K$457:$T$464, MATCH("*Military*",'Gareth-SESSION'!$B$457:$B$464,0), MATCH("*5th*",'Gareth-SESSION'!$K$7:$T$7,0)),"")</f>
        <v>#N/A</v>
      </c>
      <c r="J307" s="44" t="e">
        <f>INDEX('Gareth-SESSION'!$L$457:$U$464, MATCH("*Military*",'Gareth-SESSION'!$B$457:$B$464,0), MATCH("*5th*",'Gareth-SESSION'!$K$7:$T$7,0))</f>
        <v>#N/A</v>
      </c>
      <c r="K307" s="131" t="e">
        <f>IF($A$302='Gareth-SESSION'!$A$457,INDEX('Gareth-SESSION'!$K$457:$T$464, MATCH("*Clean *",'Gareth-SESSION'!$B$457:$B$464,0), MATCH("*5th*",'Gareth-SESSION'!$K$7:$T$7,0)),"")</f>
        <v>#N/A</v>
      </c>
      <c r="L307" s="44" t="e">
        <f>INDEX('Gareth-SESSION'!$L$457:$U$464, MATCH("*Clean *",'Gareth-SESSION'!$B$457:$B$464,0), MATCH("*5th*",'Gareth-SESSION'!$K$7:$T$7,0))</f>
        <v>#N/A</v>
      </c>
      <c r="M307" s="131" t="e">
        <f>IF($A$302='Gareth-SESSION'!$A$457,INDEX('Gareth-SESSION'!$K$457:$T$464, MATCH("*Lat Pulldown*",'Gareth-SESSION'!$B$457:$B$464,0), MATCH("*5th*",'Gareth-SESSION'!$K$7:$T$7,0)),"")</f>
        <v>#N/A</v>
      </c>
      <c r="N307" s="44" t="e">
        <f>INDEX('Gareth-SESSION'!$L$457:$U$464, MATCH("*Lat Pulldown*",'Gareth-SESSION'!$B$457:$B$464,0), MATCH("*5th*",'Gareth-SESSION'!$K$7:$T$7,0))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'Gareth-SESSION'!A466</f>
        <v>42410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 t="e">
        <f>MAX(M309:M313)</f>
        <v>#N/A</v>
      </c>
      <c r="N308" s="117" t="e">
        <f t="array" ref="N308">MAX(IF(M309:M313=M308,N309:N313))</f>
        <v>#N/A</v>
      </c>
      <c r="O308" s="152" t="e">
        <f>IF($A$308='Gareth-SESSION'!$A$466,INDEX('Gareth-SESSION'!$K$466:$T$473, MATCH("*1k Row*",'Gareth-SESSION'!$B$466:$B$473,0), MATCH("*1st*",'Gareth-SESSION'!$K$7:$T$7,0)),"")</f>
        <v>#N/A</v>
      </c>
      <c r="P308" s="152">
        <f>IF($A$308='Gareth-SESSION'!$A$466,INDEX('Gareth-SESSION'!$K$466:$T$473, MATCH("*HIIT*",'Gareth-SESSION'!$B$466:$B$473,0), MATCH("*1st*",'Gareth-SESSION'!$K$7:$T$7,0)),"")</f>
        <v>2.0833333333333332E-2</v>
      </c>
      <c r="Q308" s="119" t="str">
        <f>INDEX('Gareth-SESSION'!$L$466:$U$473, MATCH("*HIIT*",'Gareth-SESSION'!$B$466:$B$473,0), MATCH("*1st*",'Gareth-SESSION'!$K$7:$T$7,0))</f>
        <v>50/10</v>
      </c>
      <c r="R308" s="119">
        <f>'Gareth-SESSION'!U466</f>
        <v>0</v>
      </c>
      <c r="S308" s="116"/>
      <c r="T308" s="116"/>
      <c r="U308" s="120">
        <f>'Gareth-SESSION'!A467</f>
        <v>0</v>
      </c>
      <c r="V308" s="120">
        <f>'Gareth-SESSION'!A468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IF($A$308='Gareth-SESSION'!$A$466,INDEX('Gareth-SESSION'!$K$466:$T$473, MATCH("*Squat*",'Gareth-SESSION'!$B$466:$B$473,0), MATCH("*1st*",'Gareth-SESSION'!$K$7:$T$7,0)),"")</f>
        <v>#N/A</v>
      </c>
      <c r="D309" s="132" t="e">
        <f>INDEX('Gareth-SESSION'!L$466:U$473, MATCH("*Squat*",'Gareth-SESSION'!$B$466:$B$473,0), MATCH("*1st*",'Gareth-SESSION'!K$7:T$7,0))</f>
        <v>#N/A</v>
      </c>
      <c r="E309" s="131" t="e">
        <f>IF($A$308='Gareth-SESSION'!$A$466,INDEX('Gareth-SESSION'!$K$466:$T$473, MATCH("*Deadlift*",'Gareth-SESSION'!$B$466:$B$473,0), MATCH("*1st*",'Gareth-SESSION'!$K$7:$T$7,0)),"")</f>
        <v>#N/A</v>
      </c>
      <c r="F309" s="131" t="e">
        <f>INDEX('Gareth-SESSION'!$L$466:$U$473, MATCH("*Deadlift*",'Gareth-SESSION'!$B$466:$B$473,0), MATCH("*1st*",'Gareth-SESSION'!$K$7:$T$7,0))</f>
        <v>#N/A</v>
      </c>
      <c r="G309" s="131" t="e">
        <f>IF($A$308='Gareth-SESSION'!$A$466,INDEX('Gareth-SESSION'!$K$466:$T$473, MATCH("*Bench Press*",'Gareth-SESSION'!$B$466:$B$473,0), MATCH("*1st*",'Gareth-SESSION'!$K$7:$T$7,0)),"")</f>
        <v>#N/A</v>
      </c>
      <c r="H309" s="131" t="e">
        <f>INDEX('Gareth-SESSION'!$L$466:$U$473, MATCH("*Bench Press*",'Gareth-SESSION'!$B$466:$B$473,0), MATCH("*1st*",'Gareth-SESSION'!$K$7:$T$7,0))</f>
        <v>#N/A</v>
      </c>
      <c r="I309" s="132" t="e">
        <f>IF($A$308='Gareth-SESSION'!$A$466,INDEX('Gareth-SESSION'!$K$466:$T$473, MATCH("*Military*",'Gareth-SESSION'!$B$466:$B$473,0), MATCH("*1st*",'Gareth-SESSION'!$K$7:$T$7,0)),"")</f>
        <v>#N/A</v>
      </c>
      <c r="J309" s="48" t="e">
        <f>INDEX('Gareth-SESSION'!$L$466:$U$473, MATCH("*Military*",'Gareth-SESSION'!$B$466:$B$473,0), MATCH("*1st*",'Gareth-SESSION'!$K$7:$T$7,0))</f>
        <v>#N/A</v>
      </c>
      <c r="K309" s="131" t="e">
        <f>IF($A$308='Gareth-SESSION'!$A$466,INDEX('Gareth-SESSION'!$K$466:$T$473, MATCH("*Clean *",'Gareth-SESSION'!$B$466:$B$473,0), MATCH("*1st*",'Gareth-SESSION'!$K$7:$T$7,0)),"")</f>
        <v>#N/A</v>
      </c>
      <c r="L309" s="48" t="e">
        <f>INDEX('Gareth-SESSION'!$L$466:$U$473, MATCH("*Clean *",'Gareth-SESSION'!$B$466:$B$473,0), MATCH("*1st*",'Gareth-SESSION'!$K$7:$T$7,0))</f>
        <v>#N/A</v>
      </c>
      <c r="M309" s="131" t="e">
        <f>IF($A$308='Gareth-SESSION'!$A$466,INDEX('Gareth-SESSION'!$K$466:$T$473, MATCH("*Lat Pulldown*",'Gareth-SESSION'!$B$466:$B$473,0), MATCH("*1st*",'Gareth-SESSION'!$K$7:$T$7,0)),"")</f>
        <v>#N/A</v>
      </c>
      <c r="N309" s="48" t="e">
        <f>INDEX('Gareth-SESSION'!$L$466:$U$473, MATCH("*Lat Pulldown*",'Gareth-SESSION'!$B$466:$B$473,0), MATCH("*1st*",'Gareth-SESSION'!$K$7:$T$7,0))</f>
        <v>#N/A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IF($A$308='Gareth-SESSION'!$A$466,INDEX('Gareth-SESSION'!$K$466:$T$473, MATCH("*Squat*",'Gareth-SESSION'!$B$466:$B$473,0), MATCH("*2nd*",'Gareth-SESSION'!$K$7:$T$7,0)),"")</f>
        <v>#N/A</v>
      </c>
      <c r="D310" s="132" t="e">
        <f>INDEX('Gareth-SESSION'!L$466:U$473, MATCH("*Squat*",'Gareth-SESSION'!$B$466:$B$473,0), MATCH("*2nd*",'Gareth-SESSION'!K$7:T$7,0))</f>
        <v>#N/A</v>
      </c>
      <c r="E310" s="131" t="e">
        <f>IF($A$308='Gareth-SESSION'!$A$466,INDEX('Gareth-SESSION'!$K$466:$T$473, MATCH("*Deadlift*",'Gareth-SESSION'!$B$466:$B$473,0), MATCH("*2ND*",'Gareth-SESSION'!$K$7:$T$7,0)),"")</f>
        <v>#N/A</v>
      </c>
      <c r="F310" s="131" t="e">
        <f>INDEX('Gareth-SESSION'!$L$466:$U$473, MATCH("*Deadlift*",'Gareth-SESSION'!$B$466:$B$473,0), MATCH("*2nd*",'Gareth-SESSION'!$K$7:$T$7,0))</f>
        <v>#N/A</v>
      </c>
      <c r="G310" s="131" t="e">
        <f>IF($A$308='Gareth-SESSION'!$A$466,INDEX('Gareth-SESSION'!$K$466:$T$473, MATCH("*Bench Press*",'Gareth-SESSION'!$B$466:$B$473,0), MATCH("*2ND*",'Gareth-SESSION'!$K$7:$T$7,0)),"")</f>
        <v>#N/A</v>
      </c>
      <c r="H310" s="131" t="e">
        <f>INDEX('Gareth-SESSION'!$L$466:$U$473, MATCH("*Bench Press*",'Gareth-SESSION'!$B$466:$B$473,0), MATCH("*2nd*",'Gareth-SESSION'!$K$7:$T$7,0))</f>
        <v>#N/A</v>
      </c>
      <c r="I310" s="132" t="e">
        <f>IF($A$308='Gareth-SESSION'!$A$466,INDEX('Gareth-SESSION'!$K$466:$T$473, MATCH("*Military*",'Gareth-SESSION'!$B$466:$B$473,0), MATCH("*2ND*",'Gareth-SESSION'!$K$7:$T$7,0)),"")</f>
        <v>#N/A</v>
      </c>
      <c r="J310" s="44" t="e">
        <f>INDEX('Gareth-SESSION'!$L$466:$U$473, MATCH("*Military*",'Gareth-SESSION'!$B$466:$B$473,0), MATCH("*2nd*",'Gareth-SESSION'!$K$7:$T$7,0))</f>
        <v>#N/A</v>
      </c>
      <c r="K310" s="131" t="e">
        <f>IF($A$308='Gareth-SESSION'!$A$466,INDEX('Gareth-SESSION'!$K$466:$T$473, MATCH("*Clean *",'Gareth-SESSION'!$B$466:$B$473,0), MATCH("*2ND*",'Gareth-SESSION'!$K$7:$T$7,0)),"")</f>
        <v>#N/A</v>
      </c>
      <c r="L310" s="44" t="e">
        <f>INDEX('Gareth-SESSION'!$L$466:$U$473, MATCH("*Clean *",'Gareth-SESSION'!$B$466:$B$473,0), MATCH("*2nd*",'Gareth-SESSION'!$K$7:$T$7,0))</f>
        <v>#N/A</v>
      </c>
      <c r="M310" s="131" t="e">
        <f>IF($A$308='Gareth-SESSION'!$A$466,INDEX('Gareth-SESSION'!$K$466:$T$473, MATCH("*Lat Pulldown*",'Gareth-SESSION'!$B$466:$B$473,0), MATCH("*2ND*",'Gareth-SESSION'!$K$7:$T$7,0)),"")</f>
        <v>#N/A</v>
      </c>
      <c r="N310" s="44" t="e">
        <f>INDEX('Gareth-SESSION'!$L$466:$U$473, MATCH("*Lat Pulldown*",'Gareth-SESSION'!$B$466:$B$473,0), MATCH("*2nd*",'Gareth-SESSION'!$K$7:$T$7,0))</f>
        <v>#N/A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IF($A$308='Gareth-SESSION'!$A$466,INDEX('Gareth-SESSION'!$K$466:$T$473, MATCH("*Squat*",'Gareth-SESSION'!$B$466:$B$473,0), MATCH("*3rd*",'Gareth-SESSION'!$K$7:$T$7,0)),"")</f>
        <v>#N/A</v>
      </c>
      <c r="D311" s="132" t="e">
        <f>INDEX('Gareth-SESSION'!L$466:U$473, MATCH("*Squat*",'Gareth-SESSION'!$B$466:$B$473,0), MATCH("*3rd*",'Gareth-SESSION'!K$7:T$7,0))</f>
        <v>#N/A</v>
      </c>
      <c r="E311" s="131" t="e">
        <f>IF($A$308='Gareth-SESSION'!$A$466,INDEX('Gareth-SESSION'!$K$466:$T$473, MATCH("*Deadlift*",'Gareth-SESSION'!$B$466:$B$473,0), MATCH("*3rd*",'Gareth-SESSION'!$K$7:$T$7,0)),"")</f>
        <v>#N/A</v>
      </c>
      <c r="F311" s="131" t="e">
        <f>INDEX('Gareth-SESSION'!$L$466:$U$473, MATCH("*Deadlift*",'Gareth-SESSION'!$B$466:$B$473,0), MATCH("*3rd*",'Gareth-SESSION'!$K$7:$T$7,0))</f>
        <v>#N/A</v>
      </c>
      <c r="G311" s="131" t="e">
        <f>IF($A$308='Gareth-SESSION'!$A$466,INDEX('Gareth-SESSION'!$K$466:$T$473, MATCH("*Bench Press*",'Gareth-SESSION'!$B$466:$B$473,0), MATCH("*3rd*",'Gareth-SESSION'!$K$7:$T$7,0)),"")</f>
        <v>#N/A</v>
      </c>
      <c r="H311" s="131" t="e">
        <f>INDEX('Gareth-SESSION'!$L$466:$U$473, MATCH("*Bench Press*",'Gareth-SESSION'!$B$466:$B$473,0), MATCH("*3rd*",'Gareth-SESSION'!$K$7:$T$7,0))</f>
        <v>#N/A</v>
      </c>
      <c r="I311" s="132" t="e">
        <f>IF($A$308='Gareth-SESSION'!$A$466,INDEX('Gareth-SESSION'!$K$466:$T$473, MATCH("*Military*",'Gareth-SESSION'!$B$466:$B$473,0), MATCH("*3rd*",'Gareth-SESSION'!$K$7:$T$7,0)),"")</f>
        <v>#N/A</v>
      </c>
      <c r="J311" s="44" t="e">
        <f>INDEX('Gareth-SESSION'!$L$466:$U$473, MATCH("*Military*",'Gareth-SESSION'!$B$466:$B$473,0), MATCH("*3rd*",'Gareth-SESSION'!$K$7:$T$7,0))</f>
        <v>#N/A</v>
      </c>
      <c r="K311" s="131" t="e">
        <f>IF($A$308='Gareth-SESSION'!$A$466,INDEX('Gareth-SESSION'!$K$466:$T$473, MATCH("*Clean *",'Gareth-SESSION'!$B$466:$B$473,0), MATCH("*3rd*",'Gareth-SESSION'!$K$7:$T$7,0)),"")</f>
        <v>#N/A</v>
      </c>
      <c r="L311" s="44" t="e">
        <f>INDEX('Gareth-SESSION'!$L$466:$U$473, MATCH("*Clean *",'Gareth-SESSION'!$B$466:$B$473,0), MATCH("*3rd*",'Gareth-SESSION'!$K$7:$T$7,0))</f>
        <v>#N/A</v>
      </c>
      <c r="M311" s="131" t="e">
        <f>IF($A$308='Gareth-SESSION'!$A$466,INDEX('Gareth-SESSION'!$K$466:$T$473, MATCH("*Lat Pulldown*",'Gareth-SESSION'!$B$466:$B$473,0), MATCH("*3rd*",'Gareth-SESSION'!$K$7:$T$7,0)),"")</f>
        <v>#N/A</v>
      </c>
      <c r="N311" s="44" t="e">
        <f>INDEX('Gareth-SESSION'!$L$466:$U$473, MATCH("*Lat Pulldown*",'Gareth-SESSION'!$B$466:$B$473,0), MATCH("*3rd*",'Gareth-SESSION'!$K$7:$T$7,0))</f>
        <v>#N/A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IF($A$308='Gareth-SESSION'!$A$466,INDEX('Gareth-SESSION'!$K$466:$T$473, MATCH("*Squat*",'Gareth-SESSION'!$B$466:$B$473,0), MATCH("*4th*",'Gareth-SESSION'!$K$7:$T$7,0)),"")</f>
        <v>#N/A</v>
      </c>
      <c r="D312" s="132" t="e">
        <f>INDEX('Gareth-SESSION'!L$466:U$473, MATCH("*Squat*",'Gareth-SESSION'!$B$466:$B$473,0), MATCH("*4th*",'Gareth-SESSION'!K$7:T$7,0))</f>
        <v>#N/A</v>
      </c>
      <c r="E312" s="131" t="e">
        <f>IF($A$308='Gareth-SESSION'!$A$466,INDEX('Gareth-SESSION'!$K$466:$T$473, MATCH("*Deadlift*",'Gareth-SESSION'!$B$466:$B$473,0), MATCH("*4th*",'Gareth-SESSION'!$K$7:$T$7,0)),"")</f>
        <v>#N/A</v>
      </c>
      <c r="F312" s="131" t="e">
        <f>INDEX('Gareth-SESSION'!$L$466:$U$473, MATCH("*Deadlift*",'Gareth-SESSION'!$B$466:$B$473,0), MATCH("*4th*",'Gareth-SESSION'!$K$7:$T$7,0))</f>
        <v>#N/A</v>
      </c>
      <c r="G312" s="131" t="e">
        <f>IF($A$308='Gareth-SESSION'!$A$466,INDEX('Gareth-SESSION'!$K$466:$T$473, MATCH("*Bench Press*",'Gareth-SESSION'!$B$466:$B$473,0), MATCH("*4th*",'Gareth-SESSION'!$K$7:$T$7,0)),"")</f>
        <v>#N/A</v>
      </c>
      <c r="H312" s="131" t="e">
        <f>INDEX('Gareth-SESSION'!$L$466:$U$473, MATCH("*Bench Press*",'Gareth-SESSION'!$B$466:$B$473,0), MATCH("*4th*",'Gareth-SESSION'!$K$7:$T$7,0))</f>
        <v>#N/A</v>
      </c>
      <c r="I312" s="132" t="e">
        <f>IF($A$308='Gareth-SESSION'!$A$466,INDEX('Gareth-SESSION'!$K$466:$T$473, MATCH("*Military*",'Gareth-SESSION'!$B$466:$B$473,0), MATCH("*4th*",'Gareth-SESSION'!$K$7:$T$7,0)),"")</f>
        <v>#N/A</v>
      </c>
      <c r="J312" s="44" t="e">
        <f>INDEX('Gareth-SESSION'!$L$466:$U$473, MATCH("*Military*",'Gareth-SESSION'!$B$466:$B$473,0), MATCH("*4th*",'Gareth-SESSION'!$K$7:$T$7,0))</f>
        <v>#N/A</v>
      </c>
      <c r="K312" s="131" t="e">
        <f>IF($A$308='Gareth-SESSION'!$A$466,INDEX('Gareth-SESSION'!$K$466:$T$473, MATCH("*Clean *",'Gareth-SESSION'!$B$466:$B$473,0), MATCH("*4th*",'Gareth-SESSION'!$K$7:$T$7,0)),"")</f>
        <v>#N/A</v>
      </c>
      <c r="L312" s="44" t="e">
        <f>INDEX('Gareth-SESSION'!$L$466:$U$473, MATCH("*Clean *",'Gareth-SESSION'!$B$466:$B$473,0), MATCH("*4th*",'Gareth-SESSION'!$K$7:$T$7,0))</f>
        <v>#N/A</v>
      </c>
      <c r="M312" s="131" t="e">
        <f>IF($A$308='Gareth-SESSION'!$A$466,INDEX('Gareth-SESSION'!$K$466:$T$473, MATCH("*Lat Pulldown*",'Gareth-SESSION'!$B$466:$B$473,0), MATCH("*4th*",'Gareth-SESSION'!$K$7:$T$7,0)),"")</f>
        <v>#N/A</v>
      </c>
      <c r="N312" s="44" t="e">
        <f>INDEX('Gareth-SESSION'!$L$466:$U$473, MATCH("*Lat Pulldown*",'Gareth-SESSION'!$B$466:$B$473,0), MATCH("*4th*",'Gareth-SESSION'!$K$7:$T$7,0))</f>
        <v>#N/A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IF($A$308='Gareth-SESSION'!$A$466,INDEX('Gareth-SESSION'!$K$466:$T$473, MATCH("*Squat*",'Gareth-SESSION'!$B$466:$B$473,0), MATCH("*5th*",'Gareth-SESSION'!$K$7:$T$7,0)),"")</f>
        <v>#N/A</v>
      </c>
      <c r="D313" s="132" t="e">
        <f>INDEX('Gareth-SESSION'!L$466:U$473, MATCH("*Squat*",'Gareth-SESSION'!$B$466:$B$473,0), MATCH("*5th*",'Gareth-SESSION'!K$7:T$7,0))</f>
        <v>#N/A</v>
      </c>
      <c r="E313" s="131" t="e">
        <f>IF($A$308='Gareth-SESSION'!$A$466,INDEX('Gareth-SESSION'!$K$466:$T$473, MATCH("*Deadlift*",'Gareth-SESSION'!$B$466:$B$473,0), MATCH("*5th*",'Gareth-SESSION'!$K$7:$T$7,0)),"")</f>
        <v>#N/A</v>
      </c>
      <c r="F313" s="131" t="e">
        <f>INDEX('Gareth-SESSION'!$L$466:$U$473, MATCH("*Deadlift*",'Gareth-SESSION'!$B$466:$B$473,0), MATCH("*5th*",'Gareth-SESSION'!$K$7:$T$7,0))</f>
        <v>#N/A</v>
      </c>
      <c r="G313" s="131" t="e">
        <f>IF($A$308='Gareth-SESSION'!$A$466,INDEX('Gareth-SESSION'!$K$466:$T$473, MATCH("*Bench Press*",'Gareth-SESSION'!$B$466:$B$473,0), MATCH("*5th*",'Gareth-SESSION'!$K$7:$T$7,0)),"")</f>
        <v>#N/A</v>
      </c>
      <c r="H313" s="131" t="e">
        <f>INDEX('Gareth-SESSION'!$L$466:$U$473, MATCH("*Bench Press*",'Gareth-SESSION'!$B$466:$B$473,0), MATCH("*5th*",'Gareth-SESSION'!$K$7:$T$7,0))</f>
        <v>#N/A</v>
      </c>
      <c r="I313" s="132" t="e">
        <f>IF($A$308='Gareth-SESSION'!$A$466,INDEX('Gareth-SESSION'!$K$466:$T$473, MATCH("*Military*",'Gareth-SESSION'!$B$466:$B$473,0), MATCH("*5th*",'Gareth-SESSION'!$K$7:$T$7,0)),"")</f>
        <v>#N/A</v>
      </c>
      <c r="J313" s="44" t="e">
        <f>INDEX('Gareth-SESSION'!$L$466:$U$473, MATCH("*Military*",'Gareth-SESSION'!$B$466:$B$473,0), MATCH("*5th*",'Gareth-SESSION'!$K$7:$T$7,0))</f>
        <v>#N/A</v>
      </c>
      <c r="K313" s="131" t="e">
        <f>IF($A$308='Gareth-SESSION'!$A$466,INDEX('Gareth-SESSION'!$K$466:$T$473, MATCH("*Clean *",'Gareth-SESSION'!$B$466:$B$473,0), MATCH("*5th*",'Gareth-SESSION'!$K$7:$T$7,0)),"")</f>
        <v>#N/A</v>
      </c>
      <c r="L313" s="44" t="e">
        <f>INDEX('Gareth-SESSION'!$L$466:$U$473, MATCH("*Clean *",'Gareth-SESSION'!$B$466:$B$473,0), MATCH("*5th*",'Gareth-SESSION'!$K$7:$T$7,0))</f>
        <v>#N/A</v>
      </c>
      <c r="M313" s="131" t="e">
        <f>IF($A$308='Gareth-SESSION'!$A$466,INDEX('Gareth-SESSION'!$K$466:$T$473, MATCH("*Lat Pulldown*",'Gareth-SESSION'!$B$466:$B$473,0), MATCH("*5th*",'Gareth-SESSION'!$K$7:$T$7,0)),"")</f>
        <v>#N/A</v>
      </c>
      <c r="N313" s="44" t="e">
        <f>INDEX('Gareth-SESSION'!$L$466:$U$473, MATCH("*Lat Pulldown*",'Gareth-SESSION'!$B$466:$B$473,0), MATCH("*5th*",'Gareth-SESSION'!$K$7:$T$7,0))</f>
        <v>#N/A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'Gareth-SESSION'!A475</f>
        <v>42417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>
        <f>MAX(G315:G319)</f>
        <v>90</v>
      </c>
      <c r="H314" s="116">
        <f t="array" ref="H314">MAX(IF(G315:G319=G314,H315:H319))</f>
        <v>3</v>
      </c>
      <c r="I314" s="116" t="e">
        <f>MAX(I315:I319)</f>
        <v>#N/A</v>
      </c>
      <c r="J314" s="116" t="e">
        <f t="array" ref="J314">MAX(IF(I315:I319=I314,J315:J319))</f>
        <v>#N/A</v>
      </c>
      <c r="K314" s="116">
        <f>MAX(K315:K319)</f>
        <v>40</v>
      </c>
      <c r="L314" s="116">
        <f t="array" ref="L314">MAX(IF(K315:K319=K314,L315:L319))</f>
        <v>10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IF($A$314='Gareth-SESSION'!$A$475,INDEX('Gareth-SESSION'!$K$475:$T$482, MATCH("*1k Row*",'Gareth-SESSION'!$B$475:$B$482,0), MATCH("*1st*",'Gareth-SESSION'!$K$7:$T$7,0)),"")</f>
        <v>#N/A</v>
      </c>
      <c r="P314" s="152" t="e">
        <f>IF($A$314='Gareth-SESSION'!$A$475,INDEX('Gareth-SESSION'!$K$475:$T$482, MATCH("*HIIT*",'Gareth-SESSION'!$B$475:$B$482,0), MATCH("*1st*",'Gareth-SESSION'!$K$7:$T$7,0)),"")</f>
        <v>#N/A</v>
      </c>
      <c r="Q314" s="119" t="e">
        <f>INDEX('Gareth-SESSION'!$L$475:$U$482, MATCH("*HIIT*",'Gareth-SESSION'!$B$475:$B$482,0), MATCH("*1st*",'Gareth-SESSION'!$K$7:$T$7,0))</f>
        <v>#N/A</v>
      </c>
      <c r="R314" s="119">
        <f>'Gareth-SESSION'!U475</f>
        <v>0</v>
      </c>
      <c r="S314" s="116"/>
      <c r="T314" s="116"/>
      <c r="U314" s="120">
        <f>'Gareth-SESSION'!A476</f>
        <v>0</v>
      </c>
      <c r="V314" s="120">
        <f>'Gareth-SESSION'!A477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IF($A$314='Gareth-SESSION'!$A$475,INDEX('Gareth-SESSION'!$K$475:$T$482, MATCH("*Squat*",'Gareth-SESSION'!$B$475:$B$482,0), MATCH("*1st*",'Gareth-SESSION'!$K$7:$T$7,0)),"")</f>
        <v>#N/A</v>
      </c>
      <c r="D315" s="132" t="e">
        <f>INDEX('Gareth-SESSION'!L$475:U$482, MATCH("*Squat*",'Gareth-SESSION'!$B$475:$B$482,0), MATCH("*1st*",'Gareth-SESSION'!K$7:T$7,0))</f>
        <v>#N/A</v>
      </c>
      <c r="E315" s="131" t="e">
        <f>IF($A$314='Gareth-SESSION'!$A$475,INDEX('Gareth-SESSION'!$K$475:$T$482, MATCH("*Deadlift*",'Gareth-SESSION'!$B$475:$B$482,0), MATCH("*1st*",'Gareth-SESSION'!$K$7:$T$7,0)),"")</f>
        <v>#N/A</v>
      </c>
      <c r="F315" s="131" t="e">
        <f>INDEX('Gareth-SESSION'!$L$475:$U$482, MATCH("*Deadlift*",'Gareth-SESSION'!$B$475:$B$482,0), MATCH("*1st*",'Gareth-SESSION'!$K$7:$T$7,0))</f>
        <v>#N/A</v>
      </c>
      <c r="G315" s="131">
        <f>IF($A$314='Gareth-SESSION'!$A$475,INDEX('Gareth-SESSION'!$K$475:$T$482, MATCH("*Bench Press*",'Gareth-SESSION'!$B$475:$B$482,0), MATCH("*1st*",'Gareth-SESSION'!$K$7:$T$7,0)),"")</f>
        <v>90</v>
      </c>
      <c r="H315" s="131">
        <f>INDEX('Gareth-SESSION'!$L$475:$U$482, MATCH("*Bench Press*",'Gareth-SESSION'!$B$475:$B$482,0), MATCH("*1st*",'Gareth-SESSION'!$K$7:$T$7,0))</f>
        <v>3</v>
      </c>
      <c r="I315" s="132" t="e">
        <f>IF($A$314='Gareth-SESSION'!$A$475,INDEX('Gareth-SESSION'!$K$475:$T$482, MATCH("*Military*",'Gareth-SESSION'!$B$475:$B$482,0), MATCH("*1st*",'Gareth-SESSION'!$K$7:$T$7,0)),"")</f>
        <v>#N/A</v>
      </c>
      <c r="J315" s="48" t="e">
        <f>INDEX('Gareth-SESSION'!$L$475:$U$482, MATCH("*Military*",'Gareth-SESSION'!$B$475:$B$482,0), MATCH("*1st*",'Gareth-SESSION'!$K$7:$T$7,0))</f>
        <v>#N/A</v>
      </c>
      <c r="K315" s="131">
        <f>IF($A$314='Gareth-SESSION'!$A$475,INDEX('Gareth-SESSION'!$K$475:$T$482, MATCH("*Clean *",'Gareth-SESSION'!$B$475:$B$482,0), MATCH("*1st*",'Gareth-SESSION'!$K$7:$T$7,0)),"")</f>
        <v>40</v>
      </c>
      <c r="L315" s="48">
        <f>INDEX('Gareth-SESSION'!$L$475:$U$482, MATCH("*Clean *",'Gareth-SESSION'!$B$475:$B$482,0), MATCH("*1st*",'Gareth-SESSION'!$K$7:$T$7,0))</f>
        <v>7</v>
      </c>
      <c r="M315" s="131" t="e">
        <f>IF($A$314='Gareth-SESSION'!$A$475,INDEX('Gareth-SESSION'!$K$475:$T$482, MATCH("*Lat Pulldown*",'Gareth-SESSION'!$B$475:$B$482,0), MATCH("*1st*",'Gareth-SESSION'!$K$7:$T$7,0)),"")</f>
        <v>#N/A</v>
      </c>
      <c r="N315" s="48" t="e">
        <f>INDEX('Gareth-SESSION'!$L$475:$U$482, MATCH("*Lat Pulldown*",'Gareth-SESSION'!$B$475:$B$482,0), MATCH("*1st*",'Gareth-SESSION'!$K$7:$T$7,0))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IF($A$314='Gareth-SESSION'!$A$475,INDEX('Gareth-SESSION'!$K$475:$T$482, MATCH("*Squat*",'Gareth-SESSION'!$B$475:$B$482,0), MATCH("*2nd*",'Gareth-SESSION'!$K$7:$T$7,0)),"")</f>
        <v>#N/A</v>
      </c>
      <c r="D316" s="132" t="e">
        <f>INDEX('Gareth-SESSION'!L$475:U$482, MATCH("*Squat*",'Gareth-SESSION'!$B$475:$B$482,0), MATCH("*2nd*",'Gareth-SESSION'!K$7:T$7,0))</f>
        <v>#N/A</v>
      </c>
      <c r="E316" s="131" t="e">
        <f>IF($A$314='Gareth-SESSION'!$A$475,INDEX('Gareth-SESSION'!$K$475:$T$482, MATCH("*Deadlift*",'Gareth-SESSION'!$B$475:$B$482,0), MATCH("*2ND*",'Gareth-SESSION'!$K$7:$T$7,0)),"")</f>
        <v>#N/A</v>
      </c>
      <c r="F316" s="131" t="e">
        <f>INDEX('Gareth-SESSION'!$L$475:$U$482, MATCH("*Deadlift*",'Gareth-SESSION'!$B$475:$B$482,0), MATCH("*2nd*",'Gareth-SESSION'!$K$7:$T$7,0))</f>
        <v>#N/A</v>
      </c>
      <c r="G316" s="131">
        <f>IF($A$314='Gareth-SESSION'!$A$475,INDEX('Gareth-SESSION'!$K$475:$T$482, MATCH("*Bench Press*",'Gareth-SESSION'!$B$475:$B$482,0), MATCH("*2ND*",'Gareth-SESSION'!$K$7:$T$7,0)),"")</f>
        <v>90</v>
      </c>
      <c r="H316" s="131">
        <f>INDEX('Gareth-SESSION'!$L$475:$U$482, MATCH("*Bench Press*",'Gareth-SESSION'!$B$475:$B$482,0), MATCH("*2nd*",'Gareth-SESSION'!$K$7:$T$7,0))</f>
        <v>3</v>
      </c>
      <c r="I316" s="132" t="e">
        <f>IF($A$314='Gareth-SESSION'!$A$475,INDEX('Gareth-SESSION'!$K$475:$T$482, MATCH("*Military*",'Gareth-SESSION'!$B$475:$B$482,0), MATCH("*2ND*",'Gareth-SESSION'!$K$7:$T$7,0)),"")</f>
        <v>#N/A</v>
      </c>
      <c r="J316" s="44" t="e">
        <f>INDEX('Gareth-SESSION'!$L$475:$U$482, MATCH("*Military*",'Gareth-SESSION'!$B$475:$B$482,0), MATCH("*2nd*",'Gareth-SESSION'!$K$7:$T$7,0))</f>
        <v>#N/A</v>
      </c>
      <c r="K316" s="131">
        <f>IF($A$314='Gareth-SESSION'!$A$475,INDEX('Gareth-SESSION'!$K$475:$T$482, MATCH("*Clean *",'Gareth-SESSION'!$B$475:$B$482,0), MATCH("*2ND*",'Gareth-SESSION'!$K$7:$T$7,0)),"")</f>
        <v>40</v>
      </c>
      <c r="L316" s="44">
        <f>INDEX('Gareth-SESSION'!$L$475:$U$482, MATCH("*Clean *",'Gareth-SESSION'!$B$475:$B$482,0), MATCH("*2nd*",'Gareth-SESSION'!$K$7:$T$7,0))</f>
        <v>10</v>
      </c>
      <c r="M316" s="131" t="e">
        <f>IF($A$314='Gareth-SESSION'!$A$475,INDEX('Gareth-SESSION'!$K$475:$T$482, MATCH("*Lat Pulldown*",'Gareth-SESSION'!$B$475:$B$482,0), MATCH("*2ND*",'Gareth-SESSION'!$K$7:$T$7,0)),"")</f>
        <v>#N/A</v>
      </c>
      <c r="N316" s="44" t="e">
        <f>INDEX('Gareth-SESSION'!$L$475:$U$482, MATCH("*Lat Pulldown*",'Gareth-SESSION'!$B$475:$B$482,0), MATCH("*2nd*",'Gareth-SESSION'!$K$7:$T$7,0))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IF($A$314='Gareth-SESSION'!$A$475,INDEX('Gareth-SESSION'!$K$475:$T$482, MATCH("*Squat*",'Gareth-SESSION'!$B$475:$B$482,0), MATCH("*3rd*",'Gareth-SESSION'!$K$7:$T$7,0)),"")</f>
        <v>#N/A</v>
      </c>
      <c r="D317" s="132" t="e">
        <f>INDEX('Gareth-SESSION'!L$475:U$482, MATCH("*Squat*",'Gareth-SESSION'!$B$475:$B$482,0), MATCH("*3rd*",'Gareth-SESSION'!K$7:T$7,0))</f>
        <v>#N/A</v>
      </c>
      <c r="E317" s="131" t="e">
        <f>IF($A$314='Gareth-SESSION'!$A$475,INDEX('Gareth-SESSION'!$K$475:$T$482, MATCH("*Deadlift*",'Gareth-SESSION'!$B$475:$B$482,0), MATCH("*3rd*",'Gareth-SESSION'!$K$7:$T$7,0)),"")</f>
        <v>#N/A</v>
      </c>
      <c r="F317" s="131" t="e">
        <f>INDEX('Gareth-SESSION'!$L$475:$U$482, MATCH("*Deadlift*",'Gareth-SESSION'!$B$475:$B$482,0), MATCH("*3rd*",'Gareth-SESSION'!$K$7:$T$7,0))</f>
        <v>#N/A</v>
      </c>
      <c r="G317" s="131">
        <f>IF($A$314='Gareth-SESSION'!$A$475,INDEX('Gareth-SESSION'!$K$475:$T$482, MATCH("*Bench Press*",'Gareth-SESSION'!$B$475:$B$482,0), MATCH("*3rd*",'Gareth-SESSION'!$K$7:$T$7,0)),"")</f>
        <v>90</v>
      </c>
      <c r="H317" s="131">
        <f>INDEX('Gareth-SESSION'!$L$475:$U$482, MATCH("*Bench Press*",'Gareth-SESSION'!$B$475:$B$482,0), MATCH("*3rd*",'Gareth-SESSION'!$K$7:$T$7,0))</f>
        <v>2</v>
      </c>
      <c r="I317" s="132" t="e">
        <f>IF($A$314='Gareth-SESSION'!$A$475,INDEX('Gareth-SESSION'!$K$475:$T$482, MATCH("*Military*",'Gareth-SESSION'!$B$475:$B$482,0), MATCH("*3rd*",'Gareth-SESSION'!$K$7:$T$7,0)),"")</f>
        <v>#N/A</v>
      </c>
      <c r="J317" s="44" t="e">
        <f>INDEX('Gareth-SESSION'!$L$475:$U$482, MATCH("*Military*",'Gareth-SESSION'!$B$475:$B$482,0), MATCH("*3rd*",'Gareth-SESSION'!$K$7:$T$7,0))</f>
        <v>#N/A</v>
      </c>
      <c r="K317" s="131">
        <f>IF($A$314='Gareth-SESSION'!$A$475,INDEX('Gareth-SESSION'!$K$475:$T$482, MATCH("*Clean *",'Gareth-SESSION'!$B$475:$B$482,0), MATCH("*3rd*",'Gareth-SESSION'!$K$7:$T$7,0)),"")</f>
        <v>40</v>
      </c>
      <c r="L317" s="44">
        <f>INDEX('Gareth-SESSION'!$L$475:$U$482, MATCH("*Clean *",'Gareth-SESSION'!$B$475:$B$482,0), MATCH("*3rd*",'Gareth-SESSION'!$K$7:$T$7,0))</f>
        <v>7</v>
      </c>
      <c r="M317" s="131" t="e">
        <f>IF($A$314='Gareth-SESSION'!$A$475,INDEX('Gareth-SESSION'!$K$475:$T$482, MATCH("*Lat Pulldown*",'Gareth-SESSION'!$B$475:$B$482,0), MATCH("*3rd*",'Gareth-SESSION'!$K$7:$T$7,0)),"")</f>
        <v>#N/A</v>
      </c>
      <c r="N317" s="44" t="e">
        <f>INDEX('Gareth-SESSION'!$L$475:$U$482, MATCH("*Lat Pulldown*",'Gareth-SESSION'!$B$475:$B$482,0), MATCH("*3rd*",'Gareth-SESSION'!$K$7:$T$7,0))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IF($A$314='Gareth-SESSION'!$A$475,INDEX('Gareth-SESSION'!$K$475:$T$482, MATCH("*Squat*",'Gareth-SESSION'!$B$475:$B$482,0), MATCH("*4th*",'Gareth-SESSION'!$K$7:$T$7,0)),"")</f>
        <v>#N/A</v>
      </c>
      <c r="D318" s="132" t="e">
        <f>INDEX('Gareth-SESSION'!L$475:U$482, MATCH("*Squat*",'Gareth-SESSION'!$B$475:$B$482,0), MATCH("*4th*",'Gareth-SESSION'!K$7:T$7,0))</f>
        <v>#N/A</v>
      </c>
      <c r="E318" s="131" t="e">
        <f>IF($A$314='Gareth-SESSION'!$A$475,INDEX('Gareth-SESSION'!$K$475:$T$482, MATCH("*Deadlift*",'Gareth-SESSION'!$B$475:$B$482,0), MATCH("*4th*",'Gareth-SESSION'!$K$7:$T$7,0)),"")</f>
        <v>#N/A</v>
      </c>
      <c r="F318" s="131" t="e">
        <f>INDEX('Gareth-SESSION'!$L$475:$U$482, MATCH("*Deadlift*",'Gareth-SESSION'!$B$475:$B$482,0), MATCH("*4th*",'Gareth-SESSION'!$K$7:$T$7,0))</f>
        <v>#N/A</v>
      </c>
      <c r="G318" s="131">
        <f>IF($A$314='Gareth-SESSION'!$A$475,INDEX('Gareth-SESSION'!$K$475:$T$482, MATCH("*Bench Press*",'Gareth-SESSION'!$B$475:$B$482,0), MATCH("*4th*",'Gareth-SESSION'!$K$7:$T$7,0)),"")</f>
        <v>90</v>
      </c>
      <c r="H318" s="131">
        <f>INDEX('Gareth-SESSION'!$L$475:$U$482, MATCH("*Bench Press*",'Gareth-SESSION'!$B$475:$B$482,0), MATCH("*4th*",'Gareth-SESSION'!$K$7:$T$7,0))</f>
        <v>2</v>
      </c>
      <c r="I318" s="132" t="e">
        <f>IF($A$314='Gareth-SESSION'!$A$475,INDEX('Gareth-SESSION'!$K$475:$T$482, MATCH("*Military*",'Gareth-SESSION'!$B$475:$B$482,0), MATCH("*4th*",'Gareth-SESSION'!$K$7:$T$7,0)),"")</f>
        <v>#N/A</v>
      </c>
      <c r="J318" s="44" t="e">
        <f>INDEX('Gareth-SESSION'!$L$475:$U$482, MATCH("*Military*",'Gareth-SESSION'!$B$475:$B$482,0), MATCH("*4th*",'Gareth-SESSION'!$K$7:$T$7,0))</f>
        <v>#N/A</v>
      </c>
      <c r="K318" s="131">
        <f>IF($A$314='Gareth-SESSION'!$A$475,INDEX('Gareth-SESSION'!$K$475:$T$482, MATCH("*Clean *",'Gareth-SESSION'!$B$475:$B$482,0), MATCH("*4th*",'Gareth-SESSION'!$K$7:$T$7,0)),"")</f>
        <v>40</v>
      </c>
      <c r="L318" s="44">
        <f>INDEX('Gareth-SESSION'!$L$475:$U$482, MATCH("*Clean *",'Gareth-SESSION'!$B$475:$B$482,0), MATCH("*4th*",'Gareth-SESSION'!$K$7:$T$7,0))</f>
        <v>7</v>
      </c>
      <c r="M318" s="131" t="e">
        <f>IF($A$314='Gareth-SESSION'!$A$475,INDEX('Gareth-SESSION'!$K$475:$T$482, MATCH("*Lat Pulldown*",'Gareth-SESSION'!$B$475:$B$482,0), MATCH("*4th*",'Gareth-SESSION'!$K$7:$T$7,0)),"")</f>
        <v>#N/A</v>
      </c>
      <c r="N318" s="44" t="e">
        <f>INDEX('Gareth-SESSION'!$L$475:$U$482, MATCH("*Lat Pulldown*",'Gareth-SESSION'!$B$475:$B$482,0), MATCH("*4th*",'Gareth-SESSION'!$K$7:$T$7,0))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IF($A$314='Gareth-SESSION'!$A$475,INDEX('Gareth-SESSION'!$K$475:$T$482, MATCH("*Squat*",'Gareth-SESSION'!$B$475:$B$482,0), MATCH("*5th*",'Gareth-SESSION'!$K$7:$T$7,0)),"")</f>
        <v>#N/A</v>
      </c>
      <c r="D319" s="132" t="e">
        <f>INDEX('Gareth-SESSION'!L$475:U$482, MATCH("*Squat*",'Gareth-SESSION'!$B$475:$B$482,0), MATCH("*5th*",'Gareth-SESSION'!K$7:T$7,0))</f>
        <v>#N/A</v>
      </c>
      <c r="E319" s="131" t="e">
        <f>IF($A$314='Gareth-SESSION'!$A$475,INDEX('Gareth-SESSION'!$K$475:$T$482, MATCH("*Deadlift*",'Gareth-SESSION'!$B$475:$B$482,0), MATCH("*5th*",'Gareth-SESSION'!$K$7:$T$7,0)),"")</f>
        <v>#N/A</v>
      </c>
      <c r="F319" s="131" t="e">
        <f>INDEX('Gareth-SESSION'!$L$475:$U$482, MATCH("*Deadlift*",'Gareth-SESSION'!$B$475:$B$482,0), MATCH("*5th*",'Gareth-SESSION'!$K$7:$T$7,0))</f>
        <v>#N/A</v>
      </c>
      <c r="G319" s="131">
        <f>IF($A$314='Gareth-SESSION'!$A$475,INDEX('Gareth-SESSION'!$K$475:$T$482, MATCH("*Bench Press*",'Gareth-SESSION'!$B$475:$B$482,0), MATCH("*5th*",'Gareth-SESSION'!$K$7:$T$7,0)),"")</f>
        <v>0</v>
      </c>
      <c r="H319" s="131">
        <f>INDEX('Gareth-SESSION'!$L$475:$U$482, MATCH("*Bench Press*",'Gareth-SESSION'!$B$475:$B$482,0), MATCH("*5th*",'Gareth-SESSION'!$K$7:$T$7,0))</f>
        <v>0</v>
      </c>
      <c r="I319" s="132" t="e">
        <f>IF($A$314='Gareth-SESSION'!$A$475,INDEX('Gareth-SESSION'!$K$475:$T$482, MATCH("*Military*",'Gareth-SESSION'!$B$475:$B$482,0), MATCH("*5th*",'Gareth-SESSION'!$K$7:$T$7,0)),"")</f>
        <v>#N/A</v>
      </c>
      <c r="J319" s="44" t="e">
        <f>INDEX('Gareth-SESSION'!$L$475:$U$482, MATCH("*Military*",'Gareth-SESSION'!$B$475:$B$482,0), MATCH("*5th*",'Gareth-SESSION'!$K$7:$T$7,0))</f>
        <v>#N/A</v>
      </c>
      <c r="K319" s="131">
        <f>IF($A$314='Gareth-SESSION'!$A$475,INDEX('Gareth-SESSION'!$K$475:$T$482, MATCH("*Clean *",'Gareth-SESSION'!$B$475:$B$482,0), MATCH("*5th*",'Gareth-SESSION'!$K$7:$T$7,0)),"")</f>
        <v>0</v>
      </c>
      <c r="L319" s="44">
        <f>INDEX('Gareth-SESSION'!$L$475:$U$482, MATCH("*Clean *",'Gareth-SESSION'!$B$475:$B$482,0), MATCH("*5th*",'Gareth-SESSION'!$K$7:$T$7,0))</f>
        <v>0</v>
      </c>
      <c r="M319" s="131" t="e">
        <f>IF($A$314='Gareth-SESSION'!$A$475,INDEX('Gareth-SESSION'!$K$475:$T$482, MATCH("*Lat Pulldown*",'Gareth-SESSION'!$B$475:$B$482,0), MATCH("*5th*",'Gareth-SESSION'!$K$7:$T$7,0)),"")</f>
        <v>#N/A</v>
      </c>
      <c r="N319" s="44" t="e">
        <f>INDEX('Gareth-SESSION'!$L$475:$U$482, MATCH("*Lat Pulldown*",'Gareth-SESSION'!$B$475:$B$482,0), MATCH("*5th*",'Gareth-SESSION'!$K$7:$T$7,0))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'Gareth-SESSION'!A484</f>
        <v>42424</v>
      </c>
      <c r="B320" s="116" t="s">
        <v>84</v>
      </c>
      <c r="C320" s="117">
        <f>MAX(C321:C325)</f>
        <v>70</v>
      </c>
      <c r="D320" s="116">
        <f t="array" ref="D320">MAX(IF(C321:C325=C320,D321:D325))</f>
        <v>7</v>
      </c>
      <c r="E320" s="116">
        <f>MAX(E321:E325)</f>
        <v>140</v>
      </c>
      <c r="F320" s="116">
        <f t="array" ref="F320">MAX(IF(E321:E325=E320,F321:F325))</f>
        <v>3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IF($A$320='Gareth-SESSION'!$A$484,INDEX('Gareth-SESSION'!$K$484:$T$491, MATCH("*1k Row*",'Gareth-SESSION'!$B$484:$B$491,0), MATCH("*1st*",'Gareth-SESSION'!$K$7:$T$7,0)),"")</f>
        <v>#N/A</v>
      </c>
      <c r="P320" s="152">
        <f>IF($A$320='Gareth-SESSION'!$A$484,INDEX('Gareth-SESSION'!$K$484:$T$491, MATCH("*HIIT*",'Gareth-SESSION'!$B$484:$B$491,0), MATCH("*1st*",'Gareth-SESSION'!$K$7:$T$7,0)),"")</f>
        <v>1.0416666666666666E-2</v>
      </c>
      <c r="Q320" s="119">
        <f>INDEX('Gareth-SESSION'!$L$484:$U$491, MATCH("*HIIT*",'Gareth-SESSION'!$B$484:$B$491,0), MATCH("*1st*",'Gareth-SESSION'!$K$7:$T$7,0))</f>
        <v>0</v>
      </c>
      <c r="R320" s="119">
        <f>'Gareth-SESSION'!U484</f>
        <v>0</v>
      </c>
      <c r="S320" s="116"/>
      <c r="T320" s="116"/>
      <c r="U320" s="120">
        <f>'Gareth-SESSION'!A485</f>
        <v>0</v>
      </c>
      <c r="V320" s="120">
        <f>'Gareth-SESSION'!A486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>
        <f>IF($A$320='Gareth-SESSION'!$A$484,INDEX('Gareth-SESSION'!$K$484:$T$491, MATCH("*Squat*",'Gareth-SESSION'!$B$484:$B$491,0), MATCH("*1st*",'Gareth-SESSION'!$K$7:$T$7,0)),"")</f>
        <v>60</v>
      </c>
      <c r="D321" s="132">
        <f>INDEX('Gareth-SESSION'!L$484:U$491, MATCH("*Squat*",'Gareth-SESSION'!$B$484:$B$491,0), MATCH("*1st*",'Gareth-SESSION'!K$7:T$7,0))</f>
        <v>10</v>
      </c>
      <c r="E321" s="131">
        <f>IF($A$320='Gareth-SESSION'!$A$484,INDEX('Gareth-SESSION'!$K$484:$T$491, MATCH("*Deadlift*",'Gareth-SESSION'!$B$484:$B$491,0), MATCH("*1st*",'Gareth-SESSION'!$K$7:$T$7,0)),"")</f>
        <v>70</v>
      </c>
      <c r="F321" s="131">
        <f>INDEX('Gareth-SESSION'!$L$484:$U$491, MATCH("*Deadlift*",'Gareth-SESSION'!$B$484:$B$491,0), MATCH("*1st*",'Gareth-SESSION'!$K$7:$T$7,0))</f>
        <v>10</v>
      </c>
      <c r="G321" s="131" t="e">
        <f>IF($A$320='Gareth-SESSION'!$A$484,INDEX('Gareth-SESSION'!$K$484:$T$491, MATCH("*Bench Press*",'Gareth-SESSION'!$B$484:$B$491,0), MATCH("*1st*",'Gareth-SESSION'!$K$7:$T$7,0)),"")</f>
        <v>#N/A</v>
      </c>
      <c r="H321" s="131" t="e">
        <f>INDEX('Gareth-SESSION'!$L$484:$U$491, MATCH("*Bench Press*",'Gareth-SESSION'!$B$484:$B$491,0), MATCH("*1st*",'Gareth-SESSION'!$K$7:$T$7,0))</f>
        <v>#N/A</v>
      </c>
      <c r="I321" s="132" t="e">
        <f>IF($A$320='Gareth-SESSION'!$A$484,INDEX('Gareth-SESSION'!$K$484:$T$491, MATCH("*Military*",'Gareth-SESSION'!$B$484:$B$491,0), MATCH("*1st*",'Gareth-SESSION'!$K$7:$T$7,0)),"")</f>
        <v>#N/A</v>
      </c>
      <c r="J321" s="48" t="e">
        <f>INDEX('Gareth-SESSION'!$L$484:$U$491, MATCH("*Military*",'Gareth-SESSION'!$B$484:$B$491,0), MATCH("*1st*",'Gareth-SESSION'!$K$7:$T$7,0))</f>
        <v>#N/A</v>
      </c>
      <c r="K321" s="131" t="e">
        <f>IF($A$320='Gareth-SESSION'!$A$484,INDEX('Gareth-SESSION'!$K$484:$T$491, MATCH("*Clean *",'Gareth-SESSION'!$B$484:$B$491,0), MATCH("*1st*",'Gareth-SESSION'!$K$7:$T$7,0)),"")</f>
        <v>#N/A</v>
      </c>
      <c r="L321" s="48" t="e">
        <f>INDEX('Gareth-SESSION'!$L$484:$U$491, MATCH("*Clean *",'Gareth-SESSION'!$B$484:$B$491,0), MATCH("*1st*",'Gareth-SESSION'!$K$7:$T$7,0))</f>
        <v>#N/A</v>
      </c>
      <c r="M321" s="131" t="e">
        <f>IF($A$320='Gareth-SESSION'!$A$484,INDEX('Gareth-SESSION'!$K$484:$T$491, MATCH("*Lat Pulldown*",'Gareth-SESSION'!$B$484:$B$491,0), MATCH("*1st*",'Gareth-SESSION'!$K$7:$T$7,0)),"")</f>
        <v>#N/A</v>
      </c>
      <c r="N321" s="48" t="e">
        <f>INDEX('Gareth-SESSION'!$L$484:$U$491, MATCH("*Lat Pulldown*",'Gareth-SESSION'!$B$484:$B$491,0), MATCH("*1st*",'Gareth-SESSION'!$K$7:$T$7,0))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>
        <f>IF($A$320='Gareth-SESSION'!$A$484,INDEX('Gareth-SESSION'!$K$484:$T$491, MATCH("*Squat*",'Gareth-SESSION'!$B$484:$B$491,0), MATCH("*2nd*",'Gareth-SESSION'!$K$7:$T$7,0)),"")</f>
        <v>70</v>
      </c>
      <c r="D322" s="132">
        <f>INDEX('Gareth-SESSION'!L$484:U$491, MATCH("*Squat*",'Gareth-SESSION'!$B$484:$B$491,0), MATCH("*2nd*",'Gareth-SESSION'!K$7:T$7,0))</f>
        <v>6</v>
      </c>
      <c r="E322" s="131">
        <f>IF($A$320='Gareth-SESSION'!$A$484,INDEX('Gareth-SESSION'!$K$484:$T$491, MATCH("*Deadlift*",'Gareth-SESSION'!$B$484:$B$491,0), MATCH("*2ND*",'Gareth-SESSION'!$K$7:$T$7,0)),"")</f>
        <v>100</v>
      </c>
      <c r="F322" s="131">
        <f>INDEX('Gareth-SESSION'!$L$484:$U$491, MATCH("*Deadlift*",'Gareth-SESSION'!$B$484:$B$491,0), MATCH("*2nd*",'Gareth-SESSION'!$K$7:$T$7,0))</f>
        <v>6</v>
      </c>
      <c r="G322" s="131" t="e">
        <f>IF($A$320='Gareth-SESSION'!$A$484,INDEX('Gareth-SESSION'!$K$484:$T$491, MATCH("*Bench Press*",'Gareth-SESSION'!$B$484:$B$491,0), MATCH("*2ND*",'Gareth-SESSION'!$K$7:$T$7,0)),"")</f>
        <v>#N/A</v>
      </c>
      <c r="H322" s="131" t="e">
        <f>INDEX('Gareth-SESSION'!$L$484:$U$491, MATCH("*Bench Press*",'Gareth-SESSION'!$B$484:$B$491,0), MATCH("*2nd*",'Gareth-SESSION'!$K$7:$T$7,0))</f>
        <v>#N/A</v>
      </c>
      <c r="I322" s="132" t="e">
        <f>IF($A$320='Gareth-SESSION'!$A$484,INDEX('Gareth-SESSION'!$K$484:$T$491, MATCH("*Military*",'Gareth-SESSION'!$B$484:$B$491,0), MATCH("*2ND*",'Gareth-SESSION'!$K$7:$T$7,0)),"")</f>
        <v>#N/A</v>
      </c>
      <c r="J322" s="44" t="e">
        <f>INDEX('Gareth-SESSION'!$L$484:$U$491, MATCH("*Military*",'Gareth-SESSION'!$B$484:$B$491,0), MATCH("*2nd*",'Gareth-SESSION'!$K$7:$T$7,0))</f>
        <v>#N/A</v>
      </c>
      <c r="K322" s="131" t="e">
        <f>IF($A$320='Gareth-SESSION'!$A$484,INDEX('Gareth-SESSION'!$K$484:$T$491, MATCH("*Clean *",'Gareth-SESSION'!$B$484:$B$491,0), MATCH("*2ND*",'Gareth-SESSION'!$K$7:$T$7,0)),"")</f>
        <v>#N/A</v>
      </c>
      <c r="L322" s="44" t="e">
        <f>INDEX('Gareth-SESSION'!$L$484:$U$491, MATCH("*Clean *",'Gareth-SESSION'!$B$484:$B$491,0), MATCH("*2nd*",'Gareth-SESSION'!$K$7:$T$7,0))</f>
        <v>#N/A</v>
      </c>
      <c r="M322" s="131" t="e">
        <f>IF($A$320='Gareth-SESSION'!$A$484,INDEX('Gareth-SESSION'!$K$484:$T$491, MATCH("*Lat Pulldown*",'Gareth-SESSION'!$B$484:$B$491,0), MATCH("*2ND*",'Gareth-SESSION'!$K$7:$T$7,0)),"")</f>
        <v>#N/A</v>
      </c>
      <c r="N322" s="44" t="e">
        <f>INDEX('Gareth-SESSION'!$L$484:$U$491, MATCH("*Lat Pulldown*",'Gareth-SESSION'!$B$484:$B$491,0), MATCH("*2nd*",'Gareth-SESSION'!$K$7:$T$7,0))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>
        <f>IF($A$320='Gareth-SESSION'!$A$484,INDEX('Gareth-SESSION'!$K$484:$T$491, MATCH("*Squat*",'Gareth-SESSION'!$B$484:$B$491,0), MATCH("*3rd*",'Gareth-SESSION'!$K$7:$T$7,0)),"")</f>
        <v>70</v>
      </c>
      <c r="D323" s="132">
        <f>INDEX('Gareth-SESSION'!L$484:U$491, MATCH("*Squat*",'Gareth-SESSION'!$B$484:$B$491,0), MATCH("*3rd*",'Gareth-SESSION'!K$7:T$7,0))</f>
        <v>7</v>
      </c>
      <c r="E323" s="131">
        <f>IF($A$320='Gareth-SESSION'!$A$484,INDEX('Gareth-SESSION'!$K$484:$T$491, MATCH("*Deadlift*",'Gareth-SESSION'!$B$484:$B$491,0), MATCH("*3rd*",'Gareth-SESSION'!$K$7:$T$7,0)),"")</f>
        <v>120</v>
      </c>
      <c r="F323" s="131">
        <f>INDEX('Gareth-SESSION'!$L$484:$U$491, MATCH("*Deadlift*",'Gareth-SESSION'!$B$484:$B$491,0), MATCH("*3rd*",'Gareth-SESSION'!$K$7:$T$7,0))</f>
        <v>6</v>
      </c>
      <c r="G323" s="131" t="e">
        <f>IF($A$320='Gareth-SESSION'!$A$484,INDEX('Gareth-SESSION'!$K$484:$T$491, MATCH("*Bench Press*",'Gareth-SESSION'!$B$484:$B$491,0), MATCH("*3rd*",'Gareth-SESSION'!$K$7:$T$7,0)),"")</f>
        <v>#N/A</v>
      </c>
      <c r="H323" s="131" t="e">
        <f>INDEX('Gareth-SESSION'!$L$484:$U$491, MATCH("*Bench Press*",'Gareth-SESSION'!$B$484:$B$491,0), MATCH("*3rd*",'Gareth-SESSION'!$K$7:$T$7,0))</f>
        <v>#N/A</v>
      </c>
      <c r="I323" s="132" t="e">
        <f>IF($A$320='Gareth-SESSION'!$A$484,INDEX('Gareth-SESSION'!$K$484:$T$491, MATCH("*Military*",'Gareth-SESSION'!$B$484:$B$491,0), MATCH("*3rd*",'Gareth-SESSION'!$K$7:$T$7,0)),"")</f>
        <v>#N/A</v>
      </c>
      <c r="J323" s="44" t="e">
        <f>INDEX('Gareth-SESSION'!$L$484:$U$491, MATCH("*Military*",'Gareth-SESSION'!$B$484:$B$491,0), MATCH("*3rd*",'Gareth-SESSION'!$K$7:$T$7,0))</f>
        <v>#N/A</v>
      </c>
      <c r="K323" s="131" t="e">
        <f>IF($A$320='Gareth-SESSION'!$A$484,INDEX('Gareth-SESSION'!$K$484:$T$491, MATCH("*Clean *",'Gareth-SESSION'!$B$484:$B$491,0), MATCH("*3rd*",'Gareth-SESSION'!$K$7:$T$7,0)),"")</f>
        <v>#N/A</v>
      </c>
      <c r="L323" s="44" t="e">
        <f>INDEX('Gareth-SESSION'!$L$484:$U$491, MATCH("*Clean *",'Gareth-SESSION'!$B$484:$B$491,0), MATCH("*3rd*",'Gareth-SESSION'!$K$7:$T$7,0))</f>
        <v>#N/A</v>
      </c>
      <c r="M323" s="131" t="e">
        <f>IF($A$320='Gareth-SESSION'!$A$484,INDEX('Gareth-SESSION'!$K$484:$T$491, MATCH("*Lat Pulldown*",'Gareth-SESSION'!$B$484:$B$491,0), MATCH("*3rd*",'Gareth-SESSION'!$K$7:$T$7,0)),"")</f>
        <v>#N/A</v>
      </c>
      <c r="N323" s="44" t="e">
        <f>INDEX('Gareth-SESSION'!$L$484:$U$491, MATCH("*Lat Pulldown*",'Gareth-SESSION'!$B$484:$B$491,0), MATCH("*3rd*",'Gareth-SESSION'!$K$7:$T$7,0))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>
        <f>IF($A$320='Gareth-SESSION'!$A$484,INDEX('Gareth-SESSION'!$K$484:$T$491, MATCH("*Squat*",'Gareth-SESSION'!$B$484:$B$491,0), MATCH("*4th*",'Gareth-SESSION'!$K$7:$T$7,0)),"")</f>
        <v>70</v>
      </c>
      <c r="D324" s="132">
        <f>INDEX('Gareth-SESSION'!L$484:U$491, MATCH("*Squat*",'Gareth-SESSION'!$B$484:$B$491,0), MATCH("*4th*",'Gareth-SESSION'!K$7:T$7,0))</f>
        <v>7</v>
      </c>
      <c r="E324" s="131">
        <f>IF($A$320='Gareth-SESSION'!$A$484,INDEX('Gareth-SESSION'!$K$484:$T$491, MATCH("*Deadlift*",'Gareth-SESSION'!$B$484:$B$491,0), MATCH("*4th*",'Gareth-SESSION'!$K$7:$T$7,0)),"")</f>
        <v>140</v>
      </c>
      <c r="F324" s="131">
        <f>INDEX('Gareth-SESSION'!$L$484:$U$491, MATCH("*Deadlift*",'Gareth-SESSION'!$B$484:$B$491,0), MATCH("*4th*",'Gareth-SESSION'!$K$7:$T$7,0))</f>
        <v>3</v>
      </c>
      <c r="G324" s="131" t="e">
        <f>IF($A$320='Gareth-SESSION'!$A$484,INDEX('Gareth-SESSION'!$K$484:$T$491, MATCH("*Bench Press*",'Gareth-SESSION'!$B$484:$B$491,0), MATCH("*4th*",'Gareth-SESSION'!$K$7:$T$7,0)),"")</f>
        <v>#N/A</v>
      </c>
      <c r="H324" s="131" t="e">
        <f>INDEX('Gareth-SESSION'!$L$484:$U$491, MATCH("*Bench Press*",'Gareth-SESSION'!$B$484:$B$491,0), MATCH("*4th*",'Gareth-SESSION'!$K$7:$T$7,0))</f>
        <v>#N/A</v>
      </c>
      <c r="I324" s="132" t="e">
        <f>IF($A$320='Gareth-SESSION'!$A$484,INDEX('Gareth-SESSION'!$K$484:$T$491, MATCH("*Military*",'Gareth-SESSION'!$B$484:$B$491,0), MATCH("*4th*",'Gareth-SESSION'!$K$7:$T$7,0)),"")</f>
        <v>#N/A</v>
      </c>
      <c r="J324" s="44" t="e">
        <f>INDEX('Gareth-SESSION'!$L$484:$U$491, MATCH("*Military*",'Gareth-SESSION'!$B$484:$B$491,0), MATCH("*4th*",'Gareth-SESSION'!$K$7:$T$7,0))</f>
        <v>#N/A</v>
      </c>
      <c r="K324" s="131" t="e">
        <f>IF($A$320='Gareth-SESSION'!$A$484,INDEX('Gareth-SESSION'!$K$484:$T$491, MATCH("*Clean *",'Gareth-SESSION'!$B$484:$B$491,0), MATCH("*4th*",'Gareth-SESSION'!$K$7:$T$7,0)),"")</f>
        <v>#N/A</v>
      </c>
      <c r="L324" s="44" t="e">
        <f>INDEX('Gareth-SESSION'!$L$484:$U$491, MATCH("*Clean *",'Gareth-SESSION'!$B$484:$B$491,0), MATCH("*4th*",'Gareth-SESSION'!$K$7:$T$7,0))</f>
        <v>#N/A</v>
      </c>
      <c r="M324" s="131" t="e">
        <f>IF($A$320='Gareth-SESSION'!$A$484,INDEX('Gareth-SESSION'!$K$484:$T$491, MATCH("*Lat Pulldown*",'Gareth-SESSION'!$B$484:$B$491,0), MATCH("*4th*",'Gareth-SESSION'!$K$7:$T$7,0)),"")</f>
        <v>#N/A</v>
      </c>
      <c r="N324" s="44" t="e">
        <f>INDEX('Gareth-SESSION'!$L$484:$U$491, MATCH("*Lat Pulldown*",'Gareth-SESSION'!$B$484:$B$491,0), MATCH("*4th*",'Gareth-SESSION'!$K$7:$T$7,0))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>
        <f>IF($A$320='Gareth-SESSION'!$A$484,INDEX('Gareth-SESSION'!$K$484:$T$491, MATCH("*Squat*",'Gareth-SESSION'!$B$484:$B$491,0), MATCH("*5th*",'Gareth-SESSION'!$K$7:$T$7,0)),"")</f>
        <v>70</v>
      </c>
      <c r="D325" s="132">
        <f>INDEX('Gareth-SESSION'!L$484:U$491, MATCH("*Squat*",'Gareth-SESSION'!$B$484:$B$491,0), MATCH("*5th*",'Gareth-SESSION'!K$7:T$7,0))</f>
        <v>6</v>
      </c>
      <c r="E325" s="131">
        <f>IF($A$320='Gareth-SESSION'!$A$484,INDEX('Gareth-SESSION'!$K$484:$T$491, MATCH("*Deadlift*",'Gareth-SESSION'!$B$484:$B$491,0), MATCH("*5th*",'Gareth-SESSION'!$K$7:$T$7,0)),"")</f>
        <v>0</v>
      </c>
      <c r="F325" s="131">
        <f>INDEX('Gareth-SESSION'!$L$484:$U$491, MATCH("*Deadlift*",'Gareth-SESSION'!$B$484:$B$491,0), MATCH("*5th*",'Gareth-SESSION'!$K$7:$T$7,0))</f>
        <v>0</v>
      </c>
      <c r="G325" s="131" t="e">
        <f>IF($A$320='Gareth-SESSION'!$A$484,INDEX('Gareth-SESSION'!$K$484:$T$491, MATCH("*Bench Press*",'Gareth-SESSION'!$B$484:$B$491,0), MATCH("*5th*",'Gareth-SESSION'!$K$7:$T$7,0)),"")</f>
        <v>#N/A</v>
      </c>
      <c r="H325" s="131" t="e">
        <f>INDEX('Gareth-SESSION'!$L$484:$U$491, MATCH("*Bench Press*",'Gareth-SESSION'!$B$484:$B$491,0), MATCH("*5th*",'Gareth-SESSION'!$K$7:$T$7,0))</f>
        <v>#N/A</v>
      </c>
      <c r="I325" s="132" t="e">
        <f>IF($A$320='Gareth-SESSION'!$A$484,INDEX('Gareth-SESSION'!$K$484:$T$491, MATCH("*Military*",'Gareth-SESSION'!$B$484:$B$491,0), MATCH("*5th*",'Gareth-SESSION'!$K$7:$T$7,0)),"")</f>
        <v>#N/A</v>
      </c>
      <c r="J325" s="44" t="e">
        <f>INDEX('Gareth-SESSION'!$L$484:$U$491, MATCH("*Military*",'Gareth-SESSION'!$B$484:$B$491,0), MATCH("*5th*",'Gareth-SESSION'!$K$7:$T$7,0))</f>
        <v>#N/A</v>
      </c>
      <c r="K325" s="131" t="e">
        <f>IF($A$320='Gareth-SESSION'!$A$484,INDEX('Gareth-SESSION'!$K$484:$T$491, MATCH("*Clean *",'Gareth-SESSION'!$B$484:$B$491,0), MATCH("*5th*",'Gareth-SESSION'!$K$7:$T$7,0)),"")</f>
        <v>#N/A</v>
      </c>
      <c r="L325" s="44" t="e">
        <f>INDEX('Gareth-SESSION'!$L$484:$U$491, MATCH("*Clean *",'Gareth-SESSION'!$B$484:$B$491,0), MATCH("*5th*",'Gareth-SESSION'!$K$7:$T$7,0))</f>
        <v>#N/A</v>
      </c>
      <c r="M325" s="131" t="e">
        <f>IF($A$320='Gareth-SESSION'!$A$484,INDEX('Gareth-SESSION'!$K$484:$T$491, MATCH("*Lat Pulldown*",'Gareth-SESSION'!$B$484:$B$491,0), MATCH("*5th*",'Gareth-SESSION'!$K$7:$T$7,0)),"")</f>
        <v>#N/A</v>
      </c>
      <c r="N325" s="44" t="e">
        <f>INDEX('Gareth-SESSION'!$L$484:$U$491, MATCH("*Lat Pulldown*",'Gareth-SESSION'!$B$484:$B$491,0), MATCH("*5th*",'Gareth-SESSION'!$K$7:$T$7,0))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'Gareth-SESSION'!A493</f>
        <v>42431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IF($A$326='Gareth-SESSION'!$A$493,INDEX('Gareth-SESSION'!$K$493:$T$500, MATCH("*1k Row*",'Gareth-SESSION'!$B$493:$B$500,0), MATCH("*1st*",'Gareth-SESSION'!$K$7:$T$7,0)),"")</f>
        <v>#N/A</v>
      </c>
      <c r="P326" s="152" t="e">
        <f>IF($A$326='Gareth-SESSION'!$A$493,INDEX('Gareth-SESSION'!$K$493:$T$500, MATCH("*HIIT*",'Gareth-SESSION'!$B$493:$B$500,0), MATCH("*1st*",'Gareth-SESSION'!$K$7:$T$7,0)),"")</f>
        <v>#N/A</v>
      </c>
      <c r="Q326" s="119" t="e">
        <f>INDEX('Gareth-SESSION'!$L$493:$U$500, MATCH("*HIIT*",'Gareth-SESSION'!$B$493:$B$500,0), MATCH("*1st*",'Gareth-SESSION'!$K$7:$T$7,0))</f>
        <v>#N/A</v>
      </c>
      <c r="R326" s="119">
        <f>'Gareth-SESSION'!U493</f>
        <v>0</v>
      </c>
      <c r="S326" s="116"/>
      <c r="T326" s="116"/>
      <c r="U326" s="120">
        <f>'Gareth-SESSION'!A494</f>
        <v>0</v>
      </c>
      <c r="V326" s="120">
        <f>'Gareth-SESSION'!A495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IF($A$326='Gareth-SESSION'!$A$493,INDEX('Gareth-SESSION'!$K$493:$T$500, MATCH("*Squat*",'Gareth-SESSION'!$B$493:$B$500,0), MATCH("*1st*",'Gareth-SESSION'!$K$7:$T$7,0)),"")</f>
        <v>#N/A</v>
      </c>
      <c r="D327" s="132" t="e">
        <f>INDEX('Gareth-SESSION'!L$493:U$500, MATCH("*Squat*",'Gareth-SESSION'!$B$493:$B$500,0), MATCH("*1st*",'Gareth-SESSION'!K$7:T$7,0))</f>
        <v>#N/A</v>
      </c>
      <c r="E327" s="131" t="e">
        <f>IF($A$326='Gareth-SESSION'!$A$493,INDEX('Gareth-SESSION'!$K$493:$T$500, MATCH("*Deadlift*",'Gareth-SESSION'!$B$493:$B$500,0), MATCH("*1st*",'Gareth-SESSION'!$K$7:$T$7,0)),"")</f>
        <v>#N/A</v>
      </c>
      <c r="F327" s="131" t="e">
        <f>INDEX('Gareth-SESSION'!$L$493:$U$500, MATCH("*Deadlift*",'Gareth-SESSION'!$B$493:$B$500,0), MATCH("*1st*",'Gareth-SESSION'!$K$7:$T$7,0))</f>
        <v>#N/A</v>
      </c>
      <c r="G327" s="131" t="e">
        <f>IF($A$326='Gareth-SESSION'!$A$493,INDEX('Gareth-SESSION'!$K$493:$T$500, MATCH("*Bench Press*",'Gareth-SESSION'!$B$493:$B$500,0), MATCH("*1st*",'Gareth-SESSION'!$K$7:$T$7,0)),"")</f>
        <v>#N/A</v>
      </c>
      <c r="H327" s="131" t="e">
        <f>INDEX('Gareth-SESSION'!$L$493:$U$500, MATCH("*Bench Press*",'Gareth-SESSION'!$B$493:$B$500,0), MATCH("*1st*",'Gareth-SESSION'!$K$7:$T$7,0))</f>
        <v>#N/A</v>
      </c>
      <c r="I327" s="132" t="e">
        <f>IF($A$326='Gareth-SESSION'!$A$493,INDEX('Gareth-SESSION'!$K$493:$T$500, MATCH("*Military*",'Gareth-SESSION'!$B$493:$B$500,0), MATCH("*1st*",'Gareth-SESSION'!$K$7:$T$7,0)),"")</f>
        <v>#N/A</v>
      </c>
      <c r="J327" s="48" t="e">
        <f>INDEX('Gareth-SESSION'!$L$493:$U$500, MATCH("*Military*",'Gareth-SESSION'!$B$493:$B$500,0), MATCH("*1st*",'Gareth-SESSION'!$K$7:$T$7,0))</f>
        <v>#N/A</v>
      </c>
      <c r="K327" s="131" t="e">
        <f>IF($A$326='Gareth-SESSION'!$A$493,INDEX('Gareth-SESSION'!$K$493:$T$500, MATCH("*Clean *",'Gareth-SESSION'!$B$493:$B$500,0), MATCH("*1st*",'Gareth-SESSION'!$K$7:$T$7,0)),"")</f>
        <v>#N/A</v>
      </c>
      <c r="L327" s="48" t="e">
        <f>INDEX('Gareth-SESSION'!$L$493:$U$500, MATCH("*Clean *",'Gareth-SESSION'!$B$493:$B$500,0), MATCH("*1st*",'Gareth-SESSION'!$K$7:$T$7,0))</f>
        <v>#N/A</v>
      </c>
      <c r="M327" s="131" t="e">
        <f>IF($A$326='Gareth-SESSION'!$A$493,INDEX('Gareth-SESSION'!$K$493:$T$500, MATCH("*Lat Pulldown*",'Gareth-SESSION'!$B$493:$B$500,0), MATCH("*1st*",'Gareth-SESSION'!$K$7:$T$7,0)),"")</f>
        <v>#N/A</v>
      </c>
      <c r="N327" s="48" t="e">
        <f>INDEX('Gareth-SESSION'!$L$493:$U$500, MATCH("*Lat Pulldown*",'Gareth-SESSION'!$B$493:$B$500,0), MATCH("*1st*",'Gareth-SESSION'!$K$7:$T$7,0))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IF($A$326='Gareth-SESSION'!$A$493,INDEX('Gareth-SESSION'!$K$493:$T$500, MATCH("*Squat*",'Gareth-SESSION'!$B$493:$B$500,0), MATCH("*2nd*",'Gareth-SESSION'!$K$7:$T$7,0)),"")</f>
        <v>#N/A</v>
      </c>
      <c r="D328" s="132" t="e">
        <f>INDEX('Gareth-SESSION'!L$493:U$500, MATCH("*Squat*",'Gareth-SESSION'!$B$493:$B$500,0), MATCH("*2nd*",'Gareth-SESSION'!K$7:T$7,0))</f>
        <v>#N/A</v>
      </c>
      <c r="E328" s="131" t="e">
        <f>IF($A$326='Gareth-SESSION'!$A$493,INDEX('Gareth-SESSION'!$K$493:$T$500, MATCH("*Deadlift*",'Gareth-SESSION'!$B$493:$B$500,0), MATCH("*2ND*",'Gareth-SESSION'!$K$7:$T$7,0)),"")</f>
        <v>#N/A</v>
      </c>
      <c r="F328" s="131" t="e">
        <f>INDEX('Gareth-SESSION'!$L$493:$U$500, MATCH("*Deadlift*",'Gareth-SESSION'!$B$493:$B$500,0), MATCH("*2nd*",'Gareth-SESSION'!$K$7:$T$7,0))</f>
        <v>#N/A</v>
      </c>
      <c r="G328" s="131" t="e">
        <f>IF($A$326='Gareth-SESSION'!$A$493,INDEX('Gareth-SESSION'!$K$493:$T$500, MATCH("*Bench Press*",'Gareth-SESSION'!$B$493:$B$500,0), MATCH("*2ND*",'Gareth-SESSION'!$K$7:$T$7,0)),"")</f>
        <v>#N/A</v>
      </c>
      <c r="H328" s="131" t="e">
        <f>INDEX('Gareth-SESSION'!$L$493:$U$500, MATCH("*Bench Press*",'Gareth-SESSION'!$B$493:$B$500,0), MATCH("*2nd*",'Gareth-SESSION'!$K$7:$T$7,0))</f>
        <v>#N/A</v>
      </c>
      <c r="I328" s="132" t="e">
        <f>IF($A$326='Gareth-SESSION'!$A$493,INDEX('Gareth-SESSION'!$K$493:$T$500, MATCH("*Military*",'Gareth-SESSION'!$B$493:$B$500,0), MATCH("*2ND*",'Gareth-SESSION'!$K$7:$T$7,0)),"")</f>
        <v>#N/A</v>
      </c>
      <c r="J328" s="44" t="e">
        <f>INDEX('Gareth-SESSION'!$L$493:$U$500, MATCH("*Military*",'Gareth-SESSION'!$B$493:$B$500,0), MATCH("*2nd*",'Gareth-SESSION'!$K$7:$T$7,0))</f>
        <v>#N/A</v>
      </c>
      <c r="K328" s="131" t="e">
        <f>IF($A$326='Gareth-SESSION'!$A$493,INDEX('Gareth-SESSION'!$K$493:$T$500, MATCH("*Clean *",'Gareth-SESSION'!$B$493:$B$500,0), MATCH("*2ND*",'Gareth-SESSION'!$K$7:$T$7,0)),"")</f>
        <v>#N/A</v>
      </c>
      <c r="L328" s="44" t="e">
        <f>INDEX('Gareth-SESSION'!$L$493:$U$500, MATCH("*Clean *",'Gareth-SESSION'!$B$493:$B$500,0), MATCH("*2nd*",'Gareth-SESSION'!$K$7:$T$7,0))</f>
        <v>#N/A</v>
      </c>
      <c r="M328" s="131" t="e">
        <f>IF($A$326='Gareth-SESSION'!$A$493,INDEX('Gareth-SESSION'!$K$493:$T$500, MATCH("*Lat Pulldown*",'Gareth-SESSION'!$B$493:$B$500,0), MATCH("*2ND*",'Gareth-SESSION'!$K$7:$T$7,0)),"")</f>
        <v>#N/A</v>
      </c>
      <c r="N328" s="44" t="e">
        <f>INDEX('Gareth-SESSION'!$L$493:$U$500, MATCH("*Lat Pulldown*",'Gareth-SESSION'!$B$493:$B$500,0), MATCH("*2nd*",'Gareth-SESSION'!$K$7:$T$7,0))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IF($A$326='Gareth-SESSION'!$A$493,INDEX('Gareth-SESSION'!$K$493:$T$500, MATCH("*Squat*",'Gareth-SESSION'!$B$493:$B$500,0), MATCH("*3rd*",'Gareth-SESSION'!$K$7:$T$7,0)),"")</f>
        <v>#N/A</v>
      </c>
      <c r="D329" s="132" t="e">
        <f>INDEX('Gareth-SESSION'!L$493:U$500, MATCH("*Squat*",'Gareth-SESSION'!$B$493:$B$500,0), MATCH("*3rd*",'Gareth-SESSION'!K$7:T$7,0))</f>
        <v>#N/A</v>
      </c>
      <c r="E329" s="131" t="e">
        <f>IF($A$326='Gareth-SESSION'!$A$493,INDEX('Gareth-SESSION'!$K$493:$T$500, MATCH("*Deadlift*",'Gareth-SESSION'!$B$493:$B$500,0), MATCH("*3rd*",'Gareth-SESSION'!$K$7:$T$7,0)),"")</f>
        <v>#N/A</v>
      </c>
      <c r="F329" s="131" t="e">
        <f>INDEX('Gareth-SESSION'!$L$493:$U$500, MATCH("*Deadlift*",'Gareth-SESSION'!$B$493:$B$500,0), MATCH("*3rd*",'Gareth-SESSION'!$K$7:$T$7,0))</f>
        <v>#N/A</v>
      </c>
      <c r="G329" s="131" t="e">
        <f>IF($A$326='Gareth-SESSION'!$A$493,INDEX('Gareth-SESSION'!$K$493:$T$500, MATCH("*Bench Press*",'Gareth-SESSION'!$B$493:$B$500,0), MATCH("*3rd*",'Gareth-SESSION'!$K$7:$T$7,0)),"")</f>
        <v>#N/A</v>
      </c>
      <c r="H329" s="131" t="e">
        <f>INDEX('Gareth-SESSION'!$L$493:$U$500, MATCH("*Bench Press*",'Gareth-SESSION'!$B$493:$B$500,0), MATCH("*3rd*",'Gareth-SESSION'!$K$7:$T$7,0))</f>
        <v>#N/A</v>
      </c>
      <c r="I329" s="132" t="e">
        <f>IF($A$326='Gareth-SESSION'!$A$493,INDEX('Gareth-SESSION'!$K$493:$T$500, MATCH("*Military*",'Gareth-SESSION'!$B$493:$B$500,0), MATCH("*3rd*",'Gareth-SESSION'!$K$7:$T$7,0)),"")</f>
        <v>#N/A</v>
      </c>
      <c r="J329" s="44" t="e">
        <f>INDEX('Gareth-SESSION'!$L$493:$U$500, MATCH("*Military*",'Gareth-SESSION'!$B$493:$B$500,0), MATCH("*3rd*",'Gareth-SESSION'!$K$7:$T$7,0))</f>
        <v>#N/A</v>
      </c>
      <c r="K329" s="131" t="e">
        <f>IF($A$326='Gareth-SESSION'!$A$493,INDEX('Gareth-SESSION'!$K$493:$T$500, MATCH("*Clean *",'Gareth-SESSION'!$B$493:$B$500,0), MATCH("*3rd*",'Gareth-SESSION'!$K$7:$T$7,0)),"")</f>
        <v>#N/A</v>
      </c>
      <c r="L329" s="44" t="e">
        <f>INDEX('Gareth-SESSION'!$L$493:$U$500, MATCH("*Clean *",'Gareth-SESSION'!$B$493:$B$500,0), MATCH("*3rd*",'Gareth-SESSION'!$K$7:$T$7,0))</f>
        <v>#N/A</v>
      </c>
      <c r="M329" s="131" t="e">
        <f>IF($A$326='Gareth-SESSION'!$A$493,INDEX('Gareth-SESSION'!$K$493:$T$500, MATCH("*Lat Pulldown*",'Gareth-SESSION'!$B$493:$B$500,0), MATCH("*3rd*",'Gareth-SESSION'!$K$7:$T$7,0)),"")</f>
        <v>#N/A</v>
      </c>
      <c r="N329" s="44" t="e">
        <f>INDEX('Gareth-SESSION'!$L$493:$U$500, MATCH("*Lat Pulldown*",'Gareth-SESSION'!$B$493:$B$500,0), MATCH("*3rd*",'Gareth-SESSION'!$K$7:$T$7,0))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IF($A$326='Gareth-SESSION'!$A$493,INDEX('Gareth-SESSION'!$K$493:$T$500, MATCH("*Squat*",'Gareth-SESSION'!$B$493:$B$500,0), MATCH("*4th*",'Gareth-SESSION'!$K$7:$T$7,0)),"")</f>
        <v>#N/A</v>
      </c>
      <c r="D330" s="132" t="e">
        <f>INDEX('Gareth-SESSION'!L$493:U$500, MATCH("*Squat*",'Gareth-SESSION'!$B$493:$B$500,0), MATCH("*4th*",'Gareth-SESSION'!K$7:T$7,0))</f>
        <v>#N/A</v>
      </c>
      <c r="E330" s="131" t="e">
        <f>IF($A$326='Gareth-SESSION'!$A$493,INDEX('Gareth-SESSION'!$K$493:$T$500, MATCH("*Deadlift*",'Gareth-SESSION'!$B$493:$B$500,0), MATCH("*4th*",'Gareth-SESSION'!$K$7:$T$7,0)),"")</f>
        <v>#N/A</v>
      </c>
      <c r="F330" s="131" t="e">
        <f>INDEX('Gareth-SESSION'!$L$493:$U$500, MATCH("*Deadlift*",'Gareth-SESSION'!$B$493:$B$500,0), MATCH("*4th*",'Gareth-SESSION'!$K$7:$T$7,0))</f>
        <v>#N/A</v>
      </c>
      <c r="G330" s="131" t="e">
        <f>IF($A$326='Gareth-SESSION'!$A$493,INDEX('Gareth-SESSION'!$K$493:$T$500, MATCH("*Bench Press*",'Gareth-SESSION'!$B$493:$B$500,0), MATCH("*4th*",'Gareth-SESSION'!$K$7:$T$7,0)),"")</f>
        <v>#N/A</v>
      </c>
      <c r="H330" s="131" t="e">
        <f>INDEX('Gareth-SESSION'!$L$493:$U$500, MATCH("*Bench Press*",'Gareth-SESSION'!$B$493:$B$500,0), MATCH("*4th*",'Gareth-SESSION'!$K$7:$T$7,0))</f>
        <v>#N/A</v>
      </c>
      <c r="I330" s="132" t="e">
        <f>IF($A$326='Gareth-SESSION'!$A$493,INDEX('Gareth-SESSION'!$K$493:$T$500, MATCH("*Military*",'Gareth-SESSION'!$B$493:$B$500,0), MATCH("*4th*",'Gareth-SESSION'!$K$7:$T$7,0)),"")</f>
        <v>#N/A</v>
      </c>
      <c r="J330" s="44" t="e">
        <f>INDEX('Gareth-SESSION'!$L$493:$U$500, MATCH("*Military*",'Gareth-SESSION'!$B$493:$B$500,0), MATCH("*4th*",'Gareth-SESSION'!$K$7:$T$7,0))</f>
        <v>#N/A</v>
      </c>
      <c r="K330" s="131" t="e">
        <f>IF($A$326='Gareth-SESSION'!$A$493,INDEX('Gareth-SESSION'!$K$493:$T$500, MATCH("*Clean *",'Gareth-SESSION'!$B$493:$B$500,0), MATCH("*4th*",'Gareth-SESSION'!$K$7:$T$7,0)),"")</f>
        <v>#N/A</v>
      </c>
      <c r="L330" s="44" t="e">
        <f>INDEX('Gareth-SESSION'!$L$493:$U$500, MATCH("*Clean *",'Gareth-SESSION'!$B$493:$B$500,0), MATCH("*4th*",'Gareth-SESSION'!$K$7:$T$7,0))</f>
        <v>#N/A</v>
      </c>
      <c r="M330" s="131" t="e">
        <f>IF($A$326='Gareth-SESSION'!$A$493,INDEX('Gareth-SESSION'!$K$493:$T$500, MATCH("*Lat Pulldown*",'Gareth-SESSION'!$B$493:$B$500,0), MATCH("*4th*",'Gareth-SESSION'!$K$7:$T$7,0)),"")</f>
        <v>#N/A</v>
      </c>
      <c r="N330" s="44" t="e">
        <f>INDEX('Gareth-SESSION'!$L$493:$U$500, MATCH("*Lat Pulldown*",'Gareth-SESSION'!$B$493:$B$500,0), MATCH("*4th*",'Gareth-SESSION'!$K$7:$T$7,0))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IF($A$326='Gareth-SESSION'!$A$493,INDEX('Gareth-SESSION'!$K$493:$T$500, MATCH("*Squat*",'Gareth-SESSION'!$B$493:$B$500,0), MATCH("*5th*",'Gareth-SESSION'!$K$7:$T$7,0)),"")</f>
        <v>#N/A</v>
      </c>
      <c r="D331" s="132" t="e">
        <f>INDEX('Gareth-SESSION'!L$493:U$500, MATCH("*Squat*",'Gareth-SESSION'!$B$493:$B$500,0), MATCH("*5th*",'Gareth-SESSION'!K$7:T$7,0))</f>
        <v>#N/A</v>
      </c>
      <c r="E331" s="131" t="e">
        <f>IF($A$326='Gareth-SESSION'!$A$493,INDEX('Gareth-SESSION'!$K$493:$T$500, MATCH("*Deadlift*",'Gareth-SESSION'!$B$493:$B$500,0), MATCH("*5th*",'Gareth-SESSION'!$K$7:$T$7,0)),"")</f>
        <v>#N/A</v>
      </c>
      <c r="F331" s="131" t="e">
        <f>INDEX('Gareth-SESSION'!$L$493:$U$500, MATCH("*Deadlift*",'Gareth-SESSION'!$B$493:$B$500,0), MATCH("*5th*",'Gareth-SESSION'!$K$7:$T$7,0))</f>
        <v>#N/A</v>
      </c>
      <c r="G331" s="131" t="e">
        <f>IF($A$326='Gareth-SESSION'!$A$493,INDEX('Gareth-SESSION'!$K$493:$T$500, MATCH("*Bench Press*",'Gareth-SESSION'!$B$493:$B$500,0), MATCH("*5th*",'Gareth-SESSION'!$K$7:$T$7,0)),"")</f>
        <v>#N/A</v>
      </c>
      <c r="H331" s="131" t="e">
        <f>INDEX('Gareth-SESSION'!$L$493:$U$500, MATCH("*Bench Press*",'Gareth-SESSION'!$B$493:$B$500,0), MATCH("*5th*",'Gareth-SESSION'!$K$7:$T$7,0))</f>
        <v>#N/A</v>
      </c>
      <c r="I331" s="132" t="e">
        <f>IF($A$326='Gareth-SESSION'!$A$493,INDEX('Gareth-SESSION'!$K$493:$T$500, MATCH("*Military*",'Gareth-SESSION'!$B$493:$B$500,0), MATCH("*5th*",'Gareth-SESSION'!$K$7:$T$7,0)),"")</f>
        <v>#N/A</v>
      </c>
      <c r="J331" s="44" t="e">
        <f>INDEX('Gareth-SESSION'!$L$493:$U$500, MATCH("*Military*",'Gareth-SESSION'!$B$493:$B$500,0), MATCH("*5th*",'Gareth-SESSION'!$K$7:$T$7,0))</f>
        <v>#N/A</v>
      </c>
      <c r="K331" s="131" t="e">
        <f>IF($A$326='Gareth-SESSION'!$A$493,INDEX('Gareth-SESSION'!$K$493:$T$500, MATCH("*Clean *",'Gareth-SESSION'!$B$493:$B$500,0), MATCH("*5th*",'Gareth-SESSION'!$K$7:$T$7,0)),"")</f>
        <v>#N/A</v>
      </c>
      <c r="L331" s="44" t="e">
        <f>INDEX('Gareth-SESSION'!$L$493:$U$500, MATCH("*Clean *",'Gareth-SESSION'!$B$493:$B$500,0), MATCH("*5th*",'Gareth-SESSION'!$K$7:$T$7,0))</f>
        <v>#N/A</v>
      </c>
      <c r="M331" s="131" t="e">
        <f>IF($A$326='Gareth-SESSION'!$A$493,INDEX('Gareth-SESSION'!$K$493:$T$500, MATCH("*Lat Pulldown*",'Gareth-SESSION'!$B$493:$B$500,0), MATCH("*5th*",'Gareth-SESSION'!$K$7:$T$7,0)),"")</f>
        <v>#N/A</v>
      </c>
      <c r="N331" s="44" t="e">
        <f>INDEX('Gareth-SESSION'!$L$493:$U$500, MATCH("*Lat Pulldown*",'Gareth-SESSION'!$B$493:$B$500,0), MATCH("*5th*",'Gareth-SESSION'!$K$7:$T$7,0))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'Gareth-SESSION'!A502</f>
        <v>42438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IF($A$332='Gareth-SESSION'!$A$502,INDEX('Gareth-SESSION'!$K$502:$T$509, MATCH("*1k Row*",'Gareth-SESSION'!$B$502:$B$509,0), MATCH("*1st*",'Gareth-SESSION'!$K$7:$T$7,0)),"")</f>
        <v>#N/A</v>
      </c>
      <c r="P332" s="152">
        <f>IF($A$332='Gareth-SESSION'!$A$502,INDEX('Gareth-SESSION'!$K$502:$T$509, MATCH("*HIIT*",'Gareth-SESSION'!$B$502:$B$509,0), MATCH("*1st*",'Gareth-SESSION'!$K$7:$T$7,0)),"")</f>
        <v>1.0416666666666666E-2</v>
      </c>
      <c r="Q332" s="119" t="str">
        <f>INDEX('Gareth-SESSION'!$L$502:$U$509, MATCH("*HIIT*",'Gareth-SESSION'!$B$502:$B$509,0), MATCH("*1st*",'Gareth-SESSION'!$K$7:$T$7,0))</f>
        <v>50/10</v>
      </c>
      <c r="R332" s="119">
        <f>'Gareth-SESSION'!U502</f>
        <v>0</v>
      </c>
      <c r="S332" s="116"/>
      <c r="T332" s="116"/>
      <c r="U332" s="120">
        <f>'Gareth-SESSION'!A503</f>
        <v>0</v>
      </c>
      <c r="V332" s="120">
        <f>'Gareth-SESSION'!A504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IF($A$332='Gareth-SESSION'!$A$502,INDEX('Gareth-SESSION'!$K$502:$T$509, MATCH("*Squat*",'Gareth-SESSION'!$B$502:$B$509,0), MATCH("*1st*",'Gareth-SESSION'!$K$7:$T$7,0)),"")</f>
        <v>#N/A</v>
      </c>
      <c r="D333" s="132" t="e">
        <f>INDEX('Gareth-SESSION'!L$502:U$509, MATCH("*Squat*",'Gareth-SESSION'!$B$502:$B$509,0), MATCH("*1st*",'Gareth-SESSION'!K$7:T$7,0))</f>
        <v>#N/A</v>
      </c>
      <c r="E333" s="131" t="e">
        <f>IF($A$332='Gareth-SESSION'!$A$502,INDEX('Gareth-SESSION'!$K$502:$T$509, MATCH("*Deadlift*",'Gareth-SESSION'!$B$502:$B$509,0), MATCH("*1st*",'Gareth-SESSION'!$K$7:$T$7,0)),"")</f>
        <v>#N/A</v>
      </c>
      <c r="F333" s="131" t="e">
        <f>INDEX('Gareth-SESSION'!$L$502:$U$509, MATCH("*Deadlift*",'Gareth-SESSION'!$B$502:$B$509,0), MATCH("*1st*",'Gareth-SESSION'!$K$7:$T$7,0))</f>
        <v>#N/A</v>
      </c>
      <c r="G333" s="131" t="e">
        <f>IF($A$332='Gareth-SESSION'!$A$502,INDEX('Gareth-SESSION'!$K$502:$T$509, MATCH("*Bench Press*",'Gareth-SESSION'!$B$502:$B$509,0), MATCH("*1st*",'Gareth-SESSION'!$K$7:$T$7,0)),"")</f>
        <v>#N/A</v>
      </c>
      <c r="H333" s="131" t="e">
        <f>INDEX('Gareth-SESSION'!$L$502:$U$509, MATCH("*Bench Press*",'Gareth-SESSION'!$B$502:$B$509,0), MATCH("*1st*",'Gareth-SESSION'!$K$7:$T$7,0))</f>
        <v>#N/A</v>
      </c>
      <c r="I333" s="132" t="e">
        <f>IF($A$332='Gareth-SESSION'!$A$502,INDEX('Gareth-SESSION'!$K$502:$T$509, MATCH("*Military*",'Gareth-SESSION'!$B$502:$B$509,0), MATCH("*1st*",'Gareth-SESSION'!$K$7:$T$7,0)),"")</f>
        <v>#N/A</v>
      </c>
      <c r="J333" s="48" t="e">
        <f>INDEX('Gareth-SESSION'!$L$502:$U$509, MATCH("*Military*",'Gareth-SESSION'!$B$502:$B$509,0), MATCH("*1st*",'Gareth-SESSION'!$K$7:$T$7,0))</f>
        <v>#N/A</v>
      </c>
      <c r="K333" s="131" t="e">
        <f>IF($A$332='Gareth-SESSION'!$A$502,INDEX('Gareth-SESSION'!$K$502:$T$509, MATCH("*Clean *",'Gareth-SESSION'!$B$502:$B$509,0), MATCH("*1st*",'Gareth-SESSION'!$K$7:$T$7,0)),"")</f>
        <v>#N/A</v>
      </c>
      <c r="L333" s="48" t="e">
        <f>INDEX('Gareth-SESSION'!$L$502:$U$509, MATCH("*Clean *",'Gareth-SESSION'!$B$502:$B$509,0), MATCH("*1st*",'Gareth-SESSION'!$K$7:$T$7,0))</f>
        <v>#N/A</v>
      </c>
      <c r="M333" s="131" t="e">
        <f>IF($A$332='Gareth-SESSION'!$A$502,INDEX('Gareth-SESSION'!$K$502:$T$509, MATCH("*Lat Pulldown*",'Gareth-SESSION'!$B$502:$B$509,0), MATCH("*1st*",'Gareth-SESSION'!$K$7:$T$7,0)),"")</f>
        <v>#N/A</v>
      </c>
      <c r="N333" s="48" t="e">
        <f>INDEX('Gareth-SESSION'!$L$502:$U$509, MATCH("*Lat Pulldown*",'Gareth-SESSION'!$B$502:$B$509,0), MATCH("*1st*",'Gareth-SESSION'!$K$7:$T$7,0))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IF($A$332='Gareth-SESSION'!$A$502,INDEX('Gareth-SESSION'!$K$502:$T$509, MATCH("*Squat*",'Gareth-SESSION'!$B$502:$B$509,0), MATCH("*2nd*",'Gareth-SESSION'!$K$7:$T$7,0)),"")</f>
        <v>#N/A</v>
      </c>
      <c r="D334" s="132" t="e">
        <f>INDEX('Gareth-SESSION'!L$502:U$509, MATCH("*Squat*",'Gareth-SESSION'!$B$502:$B$509,0), MATCH("*2nd*",'Gareth-SESSION'!K$7:T$7,0))</f>
        <v>#N/A</v>
      </c>
      <c r="E334" s="131" t="e">
        <f>IF($A$332='Gareth-SESSION'!$A$502,INDEX('Gareth-SESSION'!$K$502:$T$509, MATCH("*Deadlift*",'Gareth-SESSION'!$B$502:$B$509,0), MATCH("*2ND*",'Gareth-SESSION'!$K$7:$T$7,0)),"")</f>
        <v>#N/A</v>
      </c>
      <c r="F334" s="131" t="e">
        <f>INDEX('Gareth-SESSION'!$L$502:$U$509, MATCH("*Deadlift*",'Gareth-SESSION'!$B$502:$B$509,0), MATCH("*2nd*",'Gareth-SESSION'!$K$7:$T$7,0))</f>
        <v>#N/A</v>
      </c>
      <c r="G334" s="131" t="e">
        <f>IF($A$332='Gareth-SESSION'!$A$502,INDEX('Gareth-SESSION'!$K$502:$T$509, MATCH("*Bench Press*",'Gareth-SESSION'!$B$502:$B$509,0), MATCH("*2ND*",'Gareth-SESSION'!$K$7:$T$7,0)),"")</f>
        <v>#N/A</v>
      </c>
      <c r="H334" s="131" t="e">
        <f>INDEX('Gareth-SESSION'!$L$502:$U$509, MATCH("*Bench Press*",'Gareth-SESSION'!$B$502:$B$509,0), MATCH("*2nd*",'Gareth-SESSION'!$K$7:$T$7,0))</f>
        <v>#N/A</v>
      </c>
      <c r="I334" s="132" t="e">
        <f>IF($A$332='Gareth-SESSION'!$A$502,INDEX('Gareth-SESSION'!$K$502:$T$509, MATCH("*Military*",'Gareth-SESSION'!$B$502:$B$509,0), MATCH("*2ND*",'Gareth-SESSION'!$K$7:$T$7,0)),"")</f>
        <v>#N/A</v>
      </c>
      <c r="J334" s="44" t="e">
        <f>INDEX('Gareth-SESSION'!$L$502:$U$509, MATCH("*Military*",'Gareth-SESSION'!$B$502:$B$509,0), MATCH("*2nd*",'Gareth-SESSION'!$K$7:$T$7,0))</f>
        <v>#N/A</v>
      </c>
      <c r="K334" s="131" t="e">
        <f>IF($A$332='Gareth-SESSION'!$A$502,INDEX('Gareth-SESSION'!$K$502:$T$509, MATCH("*Clean *",'Gareth-SESSION'!$B$502:$B$509,0), MATCH("*2ND*",'Gareth-SESSION'!$K$7:$T$7,0)),"")</f>
        <v>#N/A</v>
      </c>
      <c r="L334" s="44" t="e">
        <f>INDEX('Gareth-SESSION'!$L$502:$U$509, MATCH("*Clean *",'Gareth-SESSION'!$B$502:$B$509,0), MATCH("*2nd*",'Gareth-SESSION'!$K$7:$T$7,0))</f>
        <v>#N/A</v>
      </c>
      <c r="M334" s="131" t="e">
        <f>IF($A$332='Gareth-SESSION'!$A$502,INDEX('Gareth-SESSION'!$K$502:$T$509, MATCH("*Lat Pulldown*",'Gareth-SESSION'!$B$502:$B$509,0), MATCH("*2ND*",'Gareth-SESSION'!$K$7:$T$7,0)),"")</f>
        <v>#N/A</v>
      </c>
      <c r="N334" s="44" t="e">
        <f>INDEX('Gareth-SESSION'!$L$502:$U$509, MATCH("*Lat Pulldown*",'Gareth-SESSION'!$B$502:$B$509,0), MATCH("*2nd*",'Gareth-SESSION'!$K$7:$T$7,0))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IF($A$332='Gareth-SESSION'!$A$502,INDEX('Gareth-SESSION'!$K$502:$T$509, MATCH("*Squat*",'Gareth-SESSION'!$B$502:$B$509,0), MATCH("*3rd*",'Gareth-SESSION'!$K$7:$T$7,0)),"")</f>
        <v>#N/A</v>
      </c>
      <c r="D335" s="132" t="e">
        <f>INDEX('Gareth-SESSION'!L$502:U$509, MATCH("*Squat*",'Gareth-SESSION'!$B$502:$B$509,0), MATCH("*3rd*",'Gareth-SESSION'!K$7:T$7,0))</f>
        <v>#N/A</v>
      </c>
      <c r="E335" s="131" t="e">
        <f>IF($A$332='Gareth-SESSION'!$A$502,INDEX('Gareth-SESSION'!$K$502:$T$509, MATCH("*Deadlift*",'Gareth-SESSION'!$B$502:$B$509,0), MATCH("*3rd*",'Gareth-SESSION'!$K$7:$T$7,0)),"")</f>
        <v>#N/A</v>
      </c>
      <c r="F335" s="131" t="e">
        <f>INDEX('Gareth-SESSION'!$L$502:$U$509, MATCH("*Deadlift*",'Gareth-SESSION'!$B$502:$B$509,0), MATCH("*3rd*",'Gareth-SESSION'!$K$7:$T$7,0))</f>
        <v>#N/A</v>
      </c>
      <c r="G335" s="131" t="e">
        <f>IF($A$332='Gareth-SESSION'!$A$502,INDEX('Gareth-SESSION'!$K$502:$T$509, MATCH("*Bench Press*",'Gareth-SESSION'!$B$502:$B$509,0), MATCH("*3rd*",'Gareth-SESSION'!$K$7:$T$7,0)),"")</f>
        <v>#N/A</v>
      </c>
      <c r="H335" s="131" t="e">
        <f>INDEX('Gareth-SESSION'!$L$502:$U$509, MATCH("*Bench Press*",'Gareth-SESSION'!$B$502:$B$509,0), MATCH("*3rd*",'Gareth-SESSION'!$K$7:$T$7,0))</f>
        <v>#N/A</v>
      </c>
      <c r="I335" s="132" t="e">
        <f>IF($A$332='Gareth-SESSION'!$A$502,INDEX('Gareth-SESSION'!$K$502:$T$509, MATCH("*Military*",'Gareth-SESSION'!$B$502:$B$509,0), MATCH("*3rd*",'Gareth-SESSION'!$K$7:$T$7,0)),"")</f>
        <v>#N/A</v>
      </c>
      <c r="J335" s="44" t="e">
        <f>INDEX('Gareth-SESSION'!$L$502:$U$509, MATCH("*Military*",'Gareth-SESSION'!$B$502:$B$509,0), MATCH("*3rd*",'Gareth-SESSION'!$K$7:$T$7,0))</f>
        <v>#N/A</v>
      </c>
      <c r="K335" s="131" t="e">
        <f>IF($A$332='Gareth-SESSION'!$A$502,INDEX('Gareth-SESSION'!$K$502:$T$509, MATCH("*Clean *",'Gareth-SESSION'!$B$502:$B$509,0), MATCH("*3rd*",'Gareth-SESSION'!$K$7:$T$7,0)),"")</f>
        <v>#N/A</v>
      </c>
      <c r="L335" s="44" t="e">
        <f>INDEX('Gareth-SESSION'!$L$502:$U$509, MATCH("*Clean *",'Gareth-SESSION'!$B$502:$B$509,0), MATCH("*3rd*",'Gareth-SESSION'!$K$7:$T$7,0))</f>
        <v>#N/A</v>
      </c>
      <c r="M335" s="131" t="e">
        <f>IF($A$332='Gareth-SESSION'!$A$502,INDEX('Gareth-SESSION'!$K$502:$T$509, MATCH("*Lat Pulldown*",'Gareth-SESSION'!$B$502:$B$509,0), MATCH("*3rd*",'Gareth-SESSION'!$K$7:$T$7,0)),"")</f>
        <v>#N/A</v>
      </c>
      <c r="N335" s="44" t="e">
        <f>INDEX('Gareth-SESSION'!$L$502:$U$509, MATCH("*Lat Pulldown*",'Gareth-SESSION'!$B$502:$B$509,0), MATCH("*3rd*",'Gareth-SESSION'!$K$7:$T$7,0))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IF($A$332='Gareth-SESSION'!$A$502,INDEX('Gareth-SESSION'!$K$502:$T$509, MATCH("*Squat*",'Gareth-SESSION'!$B$502:$B$509,0), MATCH("*4th*",'Gareth-SESSION'!$K$7:$T$7,0)),"")</f>
        <v>#N/A</v>
      </c>
      <c r="D336" s="132" t="e">
        <f>INDEX('Gareth-SESSION'!L$502:U$509, MATCH("*Squat*",'Gareth-SESSION'!$B$502:$B$509,0), MATCH("*4th*",'Gareth-SESSION'!K$7:T$7,0))</f>
        <v>#N/A</v>
      </c>
      <c r="E336" s="131" t="e">
        <f>IF($A$332='Gareth-SESSION'!$A$502,INDEX('Gareth-SESSION'!$K$502:$T$509, MATCH("*Deadlift*",'Gareth-SESSION'!$B$502:$B$509,0), MATCH("*4th*",'Gareth-SESSION'!$K$7:$T$7,0)),"")</f>
        <v>#N/A</v>
      </c>
      <c r="F336" s="131" t="e">
        <f>INDEX('Gareth-SESSION'!$L$502:$U$509, MATCH("*Deadlift*",'Gareth-SESSION'!$B$502:$B$509,0), MATCH("*4th*",'Gareth-SESSION'!$K$7:$T$7,0))</f>
        <v>#N/A</v>
      </c>
      <c r="G336" s="131" t="e">
        <f>IF($A$332='Gareth-SESSION'!$A$502,INDEX('Gareth-SESSION'!$K$502:$T$509, MATCH("*Bench Press*",'Gareth-SESSION'!$B$502:$B$509,0), MATCH("*4th*",'Gareth-SESSION'!$K$7:$T$7,0)),"")</f>
        <v>#N/A</v>
      </c>
      <c r="H336" s="131" t="e">
        <f>INDEX('Gareth-SESSION'!$L$502:$U$509, MATCH("*Bench Press*",'Gareth-SESSION'!$B$502:$B$509,0), MATCH("*4th*",'Gareth-SESSION'!$K$7:$T$7,0))</f>
        <v>#N/A</v>
      </c>
      <c r="I336" s="132" t="e">
        <f>IF($A$332='Gareth-SESSION'!$A$502,INDEX('Gareth-SESSION'!$K$502:$T$509, MATCH("*Military*",'Gareth-SESSION'!$B$502:$B$509,0), MATCH("*4th*",'Gareth-SESSION'!$K$7:$T$7,0)),"")</f>
        <v>#N/A</v>
      </c>
      <c r="J336" s="44" t="e">
        <f>INDEX('Gareth-SESSION'!$L$502:$U$509, MATCH("*Military*",'Gareth-SESSION'!$B$502:$B$509,0), MATCH("*4th*",'Gareth-SESSION'!$K$7:$T$7,0))</f>
        <v>#N/A</v>
      </c>
      <c r="K336" s="131" t="e">
        <f>IF($A$332='Gareth-SESSION'!$A$502,INDEX('Gareth-SESSION'!$K$502:$T$509, MATCH("*Clean *",'Gareth-SESSION'!$B$502:$B$509,0), MATCH("*4th*",'Gareth-SESSION'!$K$7:$T$7,0)),"")</f>
        <v>#N/A</v>
      </c>
      <c r="L336" s="44" t="e">
        <f>INDEX('Gareth-SESSION'!$L$502:$U$509, MATCH("*Clean *",'Gareth-SESSION'!$B$502:$B$509,0), MATCH("*4th*",'Gareth-SESSION'!$K$7:$T$7,0))</f>
        <v>#N/A</v>
      </c>
      <c r="M336" s="131" t="e">
        <f>IF($A$332='Gareth-SESSION'!$A$502,INDEX('Gareth-SESSION'!$K$502:$T$509, MATCH("*Lat Pulldown*",'Gareth-SESSION'!$B$502:$B$509,0), MATCH("*4th*",'Gareth-SESSION'!$K$7:$T$7,0)),"")</f>
        <v>#N/A</v>
      </c>
      <c r="N336" s="44" t="e">
        <f>INDEX('Gareth-SESSION'!$L$502:$U$509, MATCH("*Lat Pulldown*",'Gareth-SESSION'!$B$502:$B$509,0), MATCH("*4th*",'Gareth-SESSION'!$K$7:$T$7,0))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IF($A$332='Gareth-SESSION'!$A$502,INDEX('Gareth-SESSION'!$K$502:$T$509, MATCH("*Squat*",'Gareth-SESSION'!$B$502:$B$509,0), MATCH("*5th*",'Gareth-SESSION'!$K$7:$T$7,0)),"")</f>
        <v>#N/A</v>
      </c>
      <c r="D337" s="132" t="e">
        <f>INDEX('Gareth-SESSION'!L$502:U$509, MATCH("*Squat*",'Gareth-SESSION'!$B$502:$B$509,0), MATCH("*5th*",'Gareth-SESSION'!K$7:T$7,0))</f>
        <v>#N/A</v>
      </c>
      <c r="E337" s="131" t="e">
        <f>IF($A$332='Gareth-SESSION'!$A$502,INDEX('Gareth-SESSION'!$K$502:$T$509, MATCH("*Deadlift*",'Gareth-SESSION'!$B$502:$B$509,0), MATCH("*5th*",'Gareth-SESSION'!$K$7:$T$7,0)),"")</f>
        <v>#N/A</v>
      </c>
      <c r="F337" s="131" t="e">
        <f>INDEX('Gareth-SESSION'!$L$502:$U$509, MATCH("*Deadlift*",'Gareth-SESSION'!$B$502:$B$509,0), MATCH("*5th*",'Gareth-SESSION'!$K$7:$T$7,0))</f>
        <v>#N/A</v>
      </c>
      <c r="G337" s="131" t="e">
        <f>IF($A$332='Gareth-SESSION'!$A$502,INDEX('Gareth-SESSION'!$K$502:$T$509, MATCH("*Bench Press*",'Gareth-SESSION'!$B$502:$B$509,0), MATCH("*5th*",'Gareth-SESSION'!$K$7:$T$7,0)),"")</f>
        <v>#N/A</v>
      </c>
      <c r="H337" s="131" t="e">
        <f>INDEX('Gareth-SESSION'!$L$502:$U$509, MATCH("*Bench Press*",'Gareth-SESSION'!$B$502:$B$509,0), MATCH("*5th*",'Gareth-SESSION'!$K$7:$T$7,0))</f>
        <v>#N/A</v>
      </c>
      <c r="I337" s="132" t="e">
        <f>IF($A$332='Gareth-SESSION'!$A$502,INDEX('Gareth-SESSION'!$K$502:$T$509, MATCH("*Military*",'Gareth-SESSION'!$B$502:$B$509,0), MATCH("*5th*",'Gareth-SESSION'!$K$7:$T$7,0)),"")</f>
        <v>#N/A</v>
      </c>
      <c r="J337" s="44" t="e">
        <f>INDEX('Gareth-SESSION'!$L$502:$U$509, MATCH("*Military*",'Gareth-SESSION'!$B$502:$B$509,0), MATCH("*5th*",'Gareth-SESSION'!$K$7:$T$7,0))</f>
        <v>#N/A</v>
      </c>
      <c r="K337" s="131" t="e">
        <f>IF($A$332='Gareth-SESSION'!$A$502,INDEX('Gareth-SESSION'!$K$502:$T$509, MATCH("*Clean *",'Gareth-SESSION'!$B$502:$B$509,0), MATCH("*5th*",'Gareth-SESSION'!$K$7:$T$7,0)),"")</f>
        <v>#N/A</v>
      </c>
      <c r="L337" s="44" t="e">
        <f>INDEX('Gareth-SESSION'!$L$502:$U$509, MATCH("*Clean *",'Gareth-SESSION'!$B$502:$B$509,0), MATCH("*5th*",'Gareth-SESSION'!$K$7:$T$7,0))</f>
        <v>#N/A</v>
      </c>
      <c r="M337" s="131" t="e">
        <f>IF($A$332='Gareth-SESSION'!$A$502,INDEX('Gareth-SESSION'!$K$502:$T$509, MATCH("*Lat Pulldown*",'Gareth-SESSION'!$B$502:$B$509,0), MATCH("*5th*",'Gareth-SESSION'!$K$7:$T$7,0)),"")</f>
        <v>#N/A</v>
      </c>
      <c r="N337" s="44" t="e">
        <f>INDEX('Gareth-SESSION'!$L$502:$U$509, MATCH("*Lat Pulldown*",'Gareth-SESSION'!$B$502:$B$509,0), MATCH("*5th*",'Gareth-SESSION'!$K$7:$T$7,0))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'Gareth-SESSION'!A511</f>
        <v>42445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>
        <f>MAX(E339:E343)</f>
        <v>90</v>
      </c>
      <c r="F338" s="116">
        <f t="array" ref="F338">MAX(IF(E339:E343=E338,F339:F343))</f>
        <v>10</v>
      </c>
      <c r="G338" s="116" t="e">
        <f>MAX(G339:G343)</f>
        <v>#N/A</v>
      </c>
      <c r="H338" s="116" t="e">
        <f t="array" ref="H338">MAX(IF(G339:G343=G338,H339:H343))</f>
        <v>#N/A</v>
      </c>
      <c r="I338" s="116" t="e">
        <f>MAX(I339:I343)</f>
        <v>#N/A</v>
      </c>
      <c r="J338" s="116" t="e">
        <f t="array" ref="J338">MAX(IF(I339:I343=I338,J339:J343))</f>
        <v>#N/A</v>
      </c>
      <c r="K338" s="116">
        <f>MAX(K339:K343)</f>
        <v>50</v>
      </c>
      <c r="L338" s="116">
        <f t="array" ref="L338">MAX(IF(K339:K343=K338,L339:L343))</f>
        <v>5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IF($A$338='Gareth-SESSION'!$A$511,INDEX('Gareth-SESSION'!$K$511:$T$518, MATCH("*1k Row*",'Gareth-SESSION'!$B$511:$B$518,0), MATCH("*1st*",'Gareth-SESSION'!$K$7:$T$7,0)),"")</f>
        <v>#N/A</v>
      </c>
      <c r="P338" s="152" t="e">
        <f>IF($A$338='Gareth-SESSION'!$A$511,INDEX('Gareth-SESSION'!$K$511:$T$518, MATCH("*HIIT*",'Gareth-SESSION'!$B$511:$B$518,0), MATCH("*1st*",'Gareth-SESSION'!$K$7:$T$7,0)),"")</f>
        <v>#N/A</v>
      </c>
      <c r="Q338" s="119" t="e">
        <f>INDEX('Gareth-SESSION'!$L$511:$U$518, MATCH("*HIIT*",'Gareth-SESSION'!$B$511:$B$518,0), MATCH("*1st*",'Gareth-SESSION'!$K$7:$T$7,0))</f>
        <v>#N/A</v>
      </c>
      <c r="R338" s="119">
        <f>'Gareth-SESSION'!U511</f>
        <v>0</v>
      </c>
      <c r="S338" s="116"/>
      <c r="T338" s="116"/>
      <c r="U338" s="120">
        <f>'Gareth-SESSION'!A512</f>
        <v>0</v>
      </c>
      <c r="V338" s="120">
        <f>'Gareth-SESSION'!A513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IF($A$338='Gareth-SESSION'!$A$511,INDEX('Gareth-SESSION'!$K$511:$T$518, MATCH("*Squat*",'Gareth-SESSION'!$B$511:$B$518,0), MATCH("*1st*",'Gareth-SESSION'!$K$7:$T$7,0)),"")</f>
        <v>#N/A</v>
      </c>
      <c r="D339" s="132" t="e">
        <f>INDEX('Gareth-SESSION'!L$214:U$221, MATCH("*Squat*",'Gareth-SESSION'!$B$214:$B$221,0), MATCH("*1st*",'Gareth-SESSION'!K$7:T$7,0))</f>
        <v>#N/A</v>
      </c>
      <c r="E339" s="131">
        <f>IF($A$338='Gareth-SESSION'!$A$511,INDEX('Gareth-SESSION'!$K$511:$T$518, MATCH("*Deadlift*",'Gareth-SESSION'!$B$511:$B$518,0), MATCH("*1st*",'Gareth-SESSION'!$K$7:$T$7,0)),"")</f>
        <v>90</v>
      </c>
      <c r="F339" s="131">
        <f>INDEX('Gareth-SESSION'!$L$511:$U$518, MATCH("*Deadlift*",'Gareth-SESSION'!$B$511:$B$518,0), MATCH("*1st*",'Gareth-SESSION'!$K$7:$T$7,0))</f>
        <v>10</v>
      </c>
      <c r="G339" s="131" t="e">
        <f>IF($A$338='Gareth-SESSION'!$A$511,INDEX('Gareth-SESSION'!$K$511:$T$518, MATCH("*Bench Press*",'Gareth-SESSION'!$B$511:$B$518,0), MATCH("*1st*",'Gareth-SESSION'!$K$7:$T$7,0)),"")</f>
        <v>#N/A</v>
      </c>
      <c r="H339" s="131" t="e">
        <f>INDEX('Gareth-SESSION'!$L$511:$U$518, MATCH("*Bench Press*",'Gareth-SESSION'!$B$511:$B$518,0), MATCH("*1st*",'Gareth-SESSION'!$K$7:$T$7,0))</f>
        <v>#N/A</v>
      </c>
      <c r="I339" s="132" t="e">
        <f>IF($A$338='Gareth-SESSION'!$A$511,INDEX('Gareth-SESSION'!$K$511:$T$518, MATCH("*Military*",'Gareth-SESSION'!$B$511:$B$518,0), MATCH("*1st*",'Gareth-SESSION'!$K$7:$T$7,0)),"")</f>
        <v>#N/A</v>
      </c>
      <c r="J339" s="48" t="e">
        <f>INDEX('Gareth-SESSION'!$L$511:$U$518, MATCH("*Military*",'Gareth-SESSION'!$B$511:$B$518,0), MATCH("*1st*",'Gareth-SESSION'!$K$7:$T$7,0))</f>
        <v>#N/A</v>
      </c>
      <c r="K339" s="131">
        <f>IF($A$338='Gareth-SESSION'!$A$511,INDEX('Gareth-SESSION'!$K$511:$T$518, MATCH("*Clean *",'Gareth-SESSION'!$B$511:$B$518,0), MATCH("*1st*",'Gareth-SESSION'!$K$7:$T$7,0)),"")</f>
        <v>50</v>
      </c>
      <c r="L339" s="48">
        <f>INDEX('Gareth-SESSION'!$L$511:$U$518, MATCH("*Clean *",'Gareth-SESSION'!$B$511:$B$518,0), MATCH("*1st*",'Gareth-SESSION'!$K$7:$T$7,0))</f>
        <v>4</v>
      </c>
      <c r="M339" s="131" t="e">
        <f>IF($A$338='Gareth-SESSION'!$A$511,INDEX('Gareth-SESSION'!$K$511:$T$518, MATCH("*Lat Pulldown*",'Gareth-SESSION'!$B$511:$B$518,0), MATCH("*1st*",'Gareth-SESSION'!$K$7:$T$7,0)),"")</f>
        <v>#N/A</v>
      </c>
      <c r="N339" s="48" t="e">
        <f>INDEX('Gareth-SESSION'!$L$511:$U$518, MATCH("*Lat Pulldown*",'Gareth-SESSION'!$B$511:$B$518,0), MATCH("*1st*",'Gareth-SESSION'!$K$7:$T$7,0))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IF($A$338='Gareth-SESSION'!$A$511,INDEX('Gareth-SESSION'!$K$511:$T$518, MATCH("*Squat*",'Gareth-SESSION'!$B$511:$B$518,0), MATCH("*2nd*",'Gareth-SESSION'!$K$7:$T$7,0)),"")</f>
        <v>#N/A</v>
      </c>
      <c r="D340" s="132" t="e">
        <f>INDEX('Gareth-SESSION'!L$214:U$221, MATCH("*Squat*",'Gareth-SESSION'!$B$214:$B$221,0), MATCH("*2nd*",'Gareth-SESSION'!K$7:T$7,0))</f>
        <v>#N/A</v>
      </c>
      <c r="E340" s="131">
        <f>IF($A$338='Gareth-SESSION'!$A$511,INDEX('Gareth-SESSION'!$K$511:$T$518, MATCH("*Deadlift*",'Gareth-SESSION'!$B$511:$B$518,0), MATCH("*2ND*",'Gareth-SESSION'!$K$7:$T$7,0)),"")</f>
        <v>90</v>
      </c>
      <c r="F340" s="131">
        <f>INDEX('Gareth-SESSION'!$L$511:$U$518, MATCH("*Deadlift*",'Gareth-SESSION'!$B$511:$B$518,0), MATCH("*2nd*",'Gareth-SESSION'!$K$7:$T$7,0))</f>
        <v>10</v>
      </c>
      <c r="G340" s="131" t="e">
        <f>IF($A$338='Gareth-SESSION'!$A$511,INDEX('Gareth-SESSION'!$K$511:$T$518, MATCH("*Bench Press*",'Gareth-SESSION'!$B$511:$B$518,0), MATCH("*2ND*",'Gareth-SESSION'!$K$7:$T$7,0)),"")</f>
        <v>#N/A</v>
      </c>
      <c r="H340" s="131" t="e">
        <f>INDEX('Gareth-SESSION'!$L$511:$U$518, MATCH("*Bench Press*",'Gareth-SESSION'!$B$511:$B$518,0), MATCH("*2nd*",'Gareth-SESSION'!$K$7:$T$7,0))</f>
        <v>#N/A</v>
      </c>
      <c r="I340" s="132" t="e">
        <f>IF($A$338='Gareth-SESSION'!$A$511,INDEX('Gareth-SESSION'!$K$511:$T$518, MATCH("*Military*",'Gareth-SESSION'!$B$511:$B$518,0), MATCH("*2ND*",'Gareth-SESSION'!$K$7:$T$7,0)),"")</f>
        <v>#N/A</v>
      </c>
      <c r="J340" s="44" t="e">
        <f>INDEX('Gareth-SESSION'!$L$511:$U$518, MATCH("*Military*",'Gareth-SESSION'!$B$511:$B$518,0), MATCH("*2nd*",'Gareth-SESSION'!$K$7:$T$7,0))</f>
        <v>#N/A</v>
      </c>
      <c r="K340" s="131">
        <f>IF($A$338='Gareth-SESSION'!$A$511,INDEX('Gareth-SESSION'!$K$511:$T$518, MATCH("*Clean *",'Gareth-SESSION'!$B$511:$B$518,0), MATCH("*2ND*",'Gareth-SESSION'!$K$7:$T$7,0)),"")</f>
        <v>50</v>
      </c>
      <c r="L340" s="44">
        <f>INDEX('Gareth-SESSION'!$L$511:$U$518, MATCH("*Clean *",'Gareth-SESSION'!$B$511:$B$518,0), MATCH("*2nd*",'Gareth-SESSION'!$K$7:$T$7,0))</f>
        <v>5</v>
      </c>
      <c r="M340" s="131" t="e">
        <f>IF($A$338='Gareth-SESSION'!$A$511,INDEX('Gareth-SESSION'!$K$511:$T$518, MATCH("*Lat Pulldown*",'Gareth-SESSION'!$B$511:$B$518,0), MATCH("*2ND*",'Gareth-SESSION'!$K$7:$T$7,0)),"")</f>
        <v>#N/A</v>
      </c>
      <c r="N340" s="44" t="e">
        <f>INDEX('Gareth-SESSION'!$L$511:$U$518, MATCH("*Lat Pulldown*",'Gareth-SESSION'!$B$511:$B$518,0), MATCH("*2nd*",'Gareth-SESSION'!$K$7:$T$7,0))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IF($A$338='Gareth-SESSION'!$A$511,INDEX('Gareth-SESSION'!$K$511:$T$518, MATCH("*Squat*",'Gareth-SESSION'!$B$511:$B$518,0), MATCH("*3rd*",'Gareth-SESSION'!$K$7:$T$7,0)),"")</f>
        <v>#N/A</v>
      </c>
      <c r="D341" s="132" t="e">
        <f>INDEX('Gareth-SESSION'!L$214:U$221, MATCH("*Squat*",'Gareth-SESSION'!$B$214:$B$221,0), MATCH("*3rd*",'Gareth-SESSION'!K$7:T$7,0))</f>
        <v>#N/A</v>
      </c>
      <c r="E341" s="131">
        <f>IF($A$338='Gareth-SESSION'!$A$511,INDEX('Gareth-SESSION'!$K$511:$T$518, MATCH("*Deadlift*",'Gareth-SESSION'!$B$511:$B$518,0), MATCH("*3rd*",'Gareth-SESSION'!$K$7:$T$7,0)),"")</f>
        <v>90</v>
      </c>
      <c r="F341" s="131">
        <f>INDEX('Gareth-SESSION'!$L$511:$U$518, MATCH("*Deadlift*",'Gareth-SESSION'!$B$511:$B$518,0), MATCH("*3rd*",'Gareth-SESSION'!$K$7:$T$7,0))</f>
        <v>10</v>
      </c>
      <c r="G341" s="131" t="e">
        <f>IF($A$338='Gareth-SESSION'!$A$511,INDEX('Gareth-SESSION'!$K$511:$T$518, MATCH("*Bench Press*",'Gareth-SESSION'!$B$511:$B$518,0), MATCH("*3rd*",'Gareth-SESSION'!$K$7:$T$7,0)),"")</f>
        <v>#N/A</v>
      </c>
      <c r="H341" s="131" t="e">
        <f>INDEX('Gareth-SESSION'!$L$511:$U$518, MATCH("*Bench Press*",'Gareth-SESSION'!$B$511:$B$518,0), MATCH("*3rd*",'Gareth-SESSION'!$K$7:$T$7,0))</f>
        <v>#N/A</v>
      </c>
      <c r="I341" s="132" t="e">
        <f>IF($A$338='Gareth-SESSION'!$A$511,INDEX('Gareth-SESSION'!$K$511:$T$518, MATCH("*Military*",'Gareth-SESSION'!$B$511:$B$518,0), MATCH("*3rd*",'Gareth-SESSION'!$K$7:$T$7,0)),"")</f>
        <v>#N/A</v>
      </c>
      <c r="J341" s="44" t="e">
        <f>INDEX('Gareth-SESSION'!$L$511:$U$518, MATCH("*Military*",'Gareth-SESSION'!$B$511:$B$518,0), MATCH("*3rd*",'Gareth-SESSION'!$K$7:$T$7,0))</f>
        <v>#N/A</v>
      </c>
      <c r="K341" s="131">
        <f>IF($A$338='Gareth-SESSION'!$A$511,INDEX('Gareth-SESSION'!$K$511:$T$518, MATCH("*Clean *",'Gareth-SESSION'!$B$511:$B$518,0), MATCH("*3rd*",'Gareth-SESSION'!$K$7:$T$7,0)),"")</f>
        <v>50</v>
      </c>
      <c r="L341" s="44">
        <f>INDEX('Gareth-SESSION'!$L$511:$U$518, MATCH("*Clean *",'Gareth-SESSION'!$B$511:$B$518,0), MATCH("*3rd*",'Gareth-SESSION'!$K$7:$T$7,0))</f>
        <v>5</v>
      </c>
      <c r="M341" s="131" t="e">
        <f>IF($A$338='Gareth-SESSION'!$A$511,INDEX('Gareth-SESSION'!$K$511:$T$518, MATCH("*Lat Pulldown*",'Gareth-SESSION'!$B$511:$B$518,0), MATCH("*3rd*",'Gareth-SESSION'!$K$7:$T$7,0)),"")</f>
        <v>#N/A</v>
      </c>
      <c r="N341" s="44" t="e">
        <f>INDEX('Gareth-SESSION'!$L$511:$U$518, MATCH("*Lat Pulldown*",'Gareth-SESSION'!$B$511:$B$518,0), MATCH("*3rd*",'Gareth-SESSION'!$K$7:$T$7,0))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IF($A$338='Gareth-SESSION'!$A$511,INDEX('Gareth-SESSION'!$K$511:$T$518, MATCH("*Squat*",'Gareth-SESSION'!$B$511:$B$518,0), MATCH("*4th*",'Gareth-SESSION'!$K$7:$T$7,0)),"")</f>
        <v>#N/A</v>
      </c>
      <c r="D342" s="132" t="e">
        <f>INDEX('Gareth-SESSION'!L$214:U$221, MATCH("*Squat*",'Gareth-SESSION'!$B$214:$B$221,0), MATCH("*4th*",'Gareth-SESSION'!K$7:T$7,0))</f>
        <v>#N/A</v>
      </c>
      <c r="E342" s="131">
        <f>IF($A$338='Gareth-SESSION'!$A$511,INDEX('Gareth-SESSION'!$K$511:$T$518, MATCH("*Deadlift*",'Gareth-SESSION'!$B$511:$B$518,0), MATCH("*4th*",'Gareth-SESSION'!$K$7:$T$7,0)),"")</f>
        <v>0</v>
      </c>
      <c r="F342" s="131">
        <f>INDEX('Gareth-SESSION'!$L$511:$U$518, MATCH("*Deadlift*",'Gareth-SESSION'!$B$511:$B$518,0), MATCH("*4th*",'Gareth-SESSION'!$K$7:$T$7,0))</f>
        <v>0</v>
      </c>
      <c r="G342" s="131" t="e">
        <f>IF($A$338='Gareth-SESSION'!$A$511,INDEX('Gareth-SESSION'!$K$511:$T$518, MATCH("*Bench Press*",'Gareth-SESSION'!$B$511:$B$518,0), MATCH("*4th*",'Gareth-SESSION'!$K$7:$T$7,0)),"")</f>
        <v>#N/A</v>
      </c>
      <c r="H342" s="131" t="e">
        <f>INDEX('Gareth-SESSION'!$L$511:$U$518, MATCH("*Bench Press*",'Gareth-SESSION'!$B$511:$B$518,0), MATCH("*4th*",'Gareth-SESSION'!$K$7:$T$7,0))</f>
        <v>#N/A</v>
      </c>
      <c r="I342" s="132" t="e">
        <f>IF($A$338='Gareth-SESSION'!$A$511,INDEX('Gareth-SESSION'!$K$511:$T$518, MATCH("*Military*",'Gareth-SESSION'!$B$511:$B$518,0), MATCH("*4th*",'Gareth-SESSION'!$K$7:$T$7,0)),"")</f>
        <v>#N/A</v>
      </c>
      <c r="J342" s="44" t="e">
        <f>INDEX('Gareth-SESSION'!$L$511:$U$518, MATCH("*Military*",'Gareth-SESSION'!$B$511:$B$518,0), MATCH("*4th*",'Gareth-SESSION'!$K$7:$T$7,0))</f>
        <v>#N/A</v>
      </c>
      <c r="K342" s="131">
        <f>IF($A$338='Gareth-SESSION'!$A$511,INDEX('Gareth-SESSION'!$K$511:$T$518, MATCH("*Clean *",'Gareth-SESSION'!$B$511:$B$518,0), MATCH("*4th*",'Gareth-SESSION'!$K$7:$T$7,0)),"")</f>
        <v>50</v>
      </c>
      <c r="L342" s="44">
        <f>INDEX('Gareth-SESSION'!$L$511:$U$518, MATCH("*Clean *",'Gareth-SESSION'!$B$511:$B$518,0), MATCH("*4th*",'Gareth-SESSION'!$K$7:$T$7,0))</f>
        <v>5</v>
      </c>
      <c r="M342" s="131" t="e">
        <f>IF($A$338='Gareth-SESSION'!$A$511,INDEX('Gareth-SESSION'!$K$511:$T$518, MATCH("*Lat Pulldown*",'Gareth-SESSION'!$B$511:$B$518,0), MATCH("*4th*",'Gareth-SESSION'!$K$7:$T$7,0)),"")</f>
        <v>#N/A</v>
      </c>
      <c r="N342" s="44" t="e">
        <f>INDEX('Gareth-SESSION'!$L$511:$U$518, MATCH("*Lat Pulldown*",'Gareth-SESSION'!$B$511:$B$518,0), MATCH("*4th*",'Gareth-SESSION'!$K$7:$T$7,0))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IF($A$338='Gareth-SESSION'!$A$511,INDEX('Gareth-SESSION'!$K$511:$T$518, MATCH("*Squat*",'Gareth-SESSION'!$B$511:$B$518,0), MATCH("*5th*",'Gareth-SESSION'!$K$7:$T$7,0)),"")</f>
        <v>#N/A</v>
      </c>
      <c r="D343" s="132" t="e">
        <f>INDEX('Gareth-SESSION'!L$214:U$221, MATCH("*Squat*",'Gareth-SESSION'!$B$214:$B$221,0), MATCH("*5th*",'Gareth-SESSION'!K$7:T$7,0))</f>
        <v>#N/A</v>
      </c>
      <c r="E343" s="131">
        <f>IF($A$338='Gareth-SESSION'!$A$511,INDEX('Gareth-SESSION'!$K$511:$T$518, MATCH("*Deadlift*",'Gareth-SESSION'!$B$511:$B$518,0), MATCH("*5th*",'Gareth-SESSION'!$K$7:$T$7,0)),"")</f>
        <v>0</v>
      </c>
      <c r="F343" s="131">
        <f>INDEX('Gareth-SESSION'!$L$511:$U$518, MATCH("*Deadlift*",'Gareth-SESSION'!$B$511:$B$518,0), MATCH("*5th*",'Gareth-SESSION'!$K$7:$T$7,0))</f>
        <v>0</v>
      </c>
      <c r="G343" s="131" t="e">
        <f>IF($A$338='Gareth-SESSION'!$A$511,INDEX('Gareth-SESSION'!$K$511:$T$518, MATCH("*Bench Press*",'Gareth-SESSION'!$B$511:$B$518,0), MATCH("*5th*",'Gareth-SESSION'!$K$7:$T$7,0)),"")</f>
        <v>#N/A</v>
      </c>
      <c r="H343" s="131" t="e">
        <f>INDEX('Gareth-SESSION'!$L$511:$U$518, MATCH("*Bench Press*",'Gareth-SESSION'!$B$511:$B$518,0), MATCH("*5th*",'Gareth-SESSION'!$K$7:$T$7,0))</f>
        <v>#N/A</v>
      </c>
      <c r="I343" s="132" t="e">
        <f>IF($A$338='Gareth-SESSION'!$A$511,INDEX('Gareth-SESSION'!$K$511:$T$518, MATCH("*Military*",'Gareth-SESSION'!$B$511:$B$518,0), MATCH("*5th*",'Gareth-SESSION'!$K$7:$T$7,0)),"")</f>
        <v>#N/A</v>
      </c>
      <c r="J343" s="44" t="e">
        <f>INDEX('Gareth-SESSION'!$L$511:$U$518, MATCH("*Military*",'Gareth-SESSION'!$B$511:$B$518,0), MATCH("*5th*",'Gareth-SESSION'!$K$7:$T$7,0))</f>
        <v>#N/A</v>
      </c>
      <c r="K343" s="131">
        <f>IF($A$338='Gareth-SESSION'!$A$511,INDEX('Gareth-SESSION'!$K$511:$T$518, MATCH("*Clean *",'Gareth-SESSION'!$B$511:$B$518,0), MATCH("*5th*",'Gareth-SESSION'!$K$7:$T$7,0)),"")</f>
        <v>50</v>
      </c>
      <c r="L343" s="44">
        <f>INDEX('Gareth-SESSION'!$L$511:$U$518, MATCH("*Clean *",'Gareth-SESSION'!$B$511:$B$518,0), MATCH("*5th*",'Gareth-SESSION'!$K$7:$T$7,0))</f>
        <v>4</v>
      </c>
      <c r="M343" s="131" t="e">
        <f>IF($A$338='Gareth-SESSION'!$A$511,INDEX('Gareth-SESSION'!$K$511:$T$518, MATCH("*Lat Pulldown*",'Gareth-SESSION'!$B$511:$B$518,0), MATCH("*5th*",'Gareth-SESSION'!$K$7:$T$7,0)),"")</f>
        <v>#N/A</v>
      </c>
      <c r="N343" s="44" t="e">
        <f>INDEX('Gareth-SESSION'!$L$511:$U$518, MATCH("*Lat Pulldown*",'Gareth-SESSION'!$B$511:$B$518,0), MATCH("*5th*",'Gareth-SESSION'!$K$7:$T$7,0))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'Gareth-SESSION'!A520</f>
        <v>42452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>
        <f>MAX(E345:E349)</f>
        <v>160</v>
      </c>
      <c r="F344" s="116">
        <f t="array" ref="F344">MAX(IF(E345:E349=E344,F345:F349))</f>
        <v>3</v>
      </c>
      <c r="G344" s="116" t="e">
        <f>MAX(G345:G349)</f>
        <v>#N/A</v>
      </c>
      <c r="H344" s="116" t="e">
        <f t="array" ref="H344">MAX(IF(G345:G349=G344,H345:H349))</f>
        <v>#N/A</v>
      </c>
      <c r="I344" s="116">
        <f>MAX(I345:I349)</f>
        <v>50</v>
      </c>
      <c r="J344" s="116">
        <f t="array" ref="J344">MAX(IF(I345:I349=I344,J345:J349))</f>
        <v>7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IF($A$344='Gareth-SESSION'!$A$520,INDEX('Gareth-SESSION'!$K$520:$T$527, MATCH("*1k Row*",'Gareth-SESSION'!$B$520:$B$527,0), MATCH("*1st*",'Gareth-SESSION'!$K$7:$T$7,0)),"")</f>
        <v>#N/A</v>
      </c>
      <c r="P344" s="152" t="e">
        <f>IF($A$344='Gareth-SESSION'!$A$520,INDEX('Gareth-SESSION'!$K$520:$T$527, MATCH("*HIIT*",'Gareth-SESSION'!$B$520:$B$527,0), MATCH("*1st*",'Gareth-SESSION'!$K$7:$T$7,0)),"")</f>
        <v>#N/A</v>
      </c>
      <c r="Q344" s="119" t="e">
        <f>INDEX('Gareth-SESSION'!$L$520:$U$527, MATCH("*HIIT*",'Gareth-SESSION'!$B$520:$B$527,0), MATCH("*1st*",'Gareth-SESSION'!$K$7:$T$7,0))</f>
        <v>#N/A</v>
      </c>
      <c r="R344" s="119">
        <f>'Gareth-SESSION'!U520</f>
        <v>0</v>
      </c>
      <c r="S344" s="116"/>
      <c r="T344" s="116"/>
      <c r="U344" s="120">
        <f>'Gareth-SESSION'!A521</f>
        <v>0</v>
      </c>
      <c r="V344" s="120">
        <f>'Gareth-SESSION'!A522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IF($A$344='Gareth-SESSION'!$A$520,INDEX('Gareth-SESSION'!$K$520:$T$527, MATCH("*Squat*",'Gareth-SESSION'!$B$520:$B$527,0), MATCH("*1st*",'Gareth-SESSION'!$K$7:$T$7,0)),"")</f>
        <v>#N/A</v>
      </c>
      <c r="D345" s="132" t="e">
        <f>INDEX('Gareth-SESSION'!L$520:U$527, MATCH("*Squat*",'Gareth-SESSION'!$B$520:$B$527,0), MATCH("*1st*",'Gareth-SESSION'!K$7:T$7,0))</f>
        <v>#N/A</v>
      </c>
      <c r="E345" s="131">
        <f>IF($A$344='Gareth-SESSION'!$A$520,INDEX('Gareth-SESSION'!$K$520:$T$527, MATCH("*Deadlift*",'Gareth-SESSION'!$B$520:$B$527,0), MATCH("*1st*",'Gareth-SESSION'!$K$7:$T$7,0)),"")</f>
        <v>60</v>
      </c>
      <c r="F345" s="131">
        <f>INDEX('Gareth-SESSION'!$L$520:$U$527, MATCH("*Deadlift*",'Gareth-SESSION'!$B$520:$B$527,0), MATCH("*1st*",'Gareth-SESSION'!$K$7:$T$7,0))</f>
        <v>12</v>
      </c>
      <c r="G345" s="131" t="e">
        <f>IF($A$344='Gareth-SESSION'!$A$520,INDEX('Gareth-SESSION'!$K$520:$T$527, MATCH("*Bench Press*",'Gareth-SESSION'!$B$520:$B$527,0), MATCH("*1st*",'Gareth-SESSION'!$K$7:$T$7,0)),"")</f>
        <v>#N/A</v>
      </c>
      <c r="H345" s="131" t="e">
        <f>INDEX('Gareth-SESSION'!$L$520:$U$527, MATCH("*Bench Press*",'Gareth-SESSION'!$B$520:$B$527,0), MATCH("*1st*",'Gareth-SESSION'!$K$7:$T$7,0))</f>
        <v>#N/A</v>
      </c>
      <c r="I345" s="132">
        <f>IF($A$344='Gareth-SESSION'!$A$520,INDEX('Gareth-SESSION'!$K$520:$T$527, MATCH("*Military*",'Gareth-SESSION'!$B$520:$B$527,0), MATCH("*1st*",'Gareth-SESSION'!$K$7:$T$7,0)),"")</f>
        <v>40</v>
      </c>
      <c r="J345" s="48">
        <f>INDEX('Gareth-SESSION'!$L$520:$U$527, MATCH("*Military*",'Gareth-SESSION'!$B$520:$B$527,0), MATCH("*1st*",'Gareth-SESSION'!$K$7:$T$7,0))</f>
        <v>10</v>
      </c>
      <c r="K345" s="131" t="e">
        <f>IF($A$344='Gareth-SESSION'!$A$520,INDEX('Gareth-SESSION'!$K$520:$T$527, MATCH("*Clean *",'Gareth-SESSION'!$B$520:$B$527,0), MATCH("*1st*",'Gareth-SESSION'!$K$7:$T$7,0)),"")</f>
        <v>#N/A</v>
      </c>
      <c r="L345" s="48" t="e">
        <f>INDEX('Gareth-SESSION'!$L$520:$U$527, MATCH("*Clean *",'Gareth-SESSION'!$B$520:$B$527,0), MATCH("*1st*",'Gareth-SESSION'!$K$7:$T$7,0))</f>
        <v>#N/A</v>
      </c>
      <c r="M345" s="131" t="e">
        <f>IF($A$344='Gareth-SESSION'!$A$520,INDEX('Gareth-SESSION'!$K$520:$T$527, MATCH("*Lat Pulldown*",'Gareth-SESSION'!$B$520:$B$527,0), MATCH("*1st*",'Gareth-SESSION'!$K$7:$T$7,0)),"")</f>
        <v>#N/A</v>
      </c>
      <c r="N345" s="48" t="e">
        <f>INDEX('Gareth-SESSION'!$L$520:$U$527, MATCH("*Lat Pulldown*",'Gareth-SESSION'!$B$520:$B$527,0), MATCH("*1st*",'Gareth-SESSION'!$K$7:$T$7,0))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IF($A$344='Gareth-SESSION'!$A$520,INDEX('Gareth-SESSION'!$K$520:$T$527, MATCH("*Squat*",'Gareth-SESSION'!$B$520:$B$527,0), MATCH("*2nd*",'Gareth-SESSION'!$K$7:$T$7,0)),"")</f>
        <v>#N/A</v>
      </c>
      <c r="D346" s="132" t="e">
        <f>INDEX('Gareth-SESSION'!L$520:U$527, MATCH("*Squat*",'Gareth-SESSION'!$B$520:$B$527,0), MATCH("*2nd*",'Gareth-SESSION'!K$7:T$7,0))</f>
        <v>#N/A</v>
      </c>
      <c r="E346" s="131">
        <f>IF($A$344='Gareth-SESSION'!$A$520,INDEX('Gareth-SESSION'!$K$520:$T$527, MATCH("*Deadlift*",'Gareth-SESSION'!$B$520:$B$527,0), MATCH("*2ND*",'Gareth-SESSION'!$K$7:$T$7,0)),"")</f>
        <v>100</v>
      </c>
      <c r="F346" s="131">
        <f>INDEX('Gareth-SESSION'!$L$520:$U$527, MATCH("*Deadlift*",'Gareth-SESSION'!$B$520:$B$527,0), MATCH("*2nd*",'Gareth-SESSION'!$K$7:$T$7,0))</f>
        <v>5</v>
      </c>
      <c r="G346" s="131" t="e">
        <f>IF($A$344='Gareth-SESSION'!$A$520,INDEX('Gareth-SESSION'!$K$520:$T$527, MATCH("*Bench Press*",'Gareth-SESSION'!$B$520:$B$527,0), MATCH("*2ND*",'Gareth-SESSION'!$K$7:$T$7,0)),"")</f>
        <v>#N/A</v>
      </c>
      <c r="H346" s="131" t="e">
        <f>INDEX('Gareth-SESSION'!$L$520:$U$527, MATCH("*Bench Press*",'Gareth-SESSION'!$B$520:$B$527,0), MATCH("*2nd*",'Gareth-SESSION'!$K$7:$T$7,0))</f>
        <v>#N/A</v>
      </c>
      <c r="I346" s="132">
        <f>IF($A$344='Gareth-SESSION'!$A$520,INDEX('Gareth-SESSION'!$K$520:$T$527, MATCH("*Military*",'Gareth-SESSION'!$B$520:$B$527,0), MATCH("*2ND*",'Gareth-SESSION'!$K$7:$T$7,0)),"")</f>
        <v>50</v>
      </c>
      <c r="J346" s="44">
        <f>INDEX('Gareth-SESSION'!$L$520:$U$527, MATCH("*Military*",'Gareth-SESSION'!$B$520:$B$527,0), MATCH("*2nd*",'Gareth-SESSION'!$K$7:$T$7,0))</f>
        <v>7</v>
      </c>
      <c r="K346" s="131" t="e">
        <f>IF($A$344='Gareth-SESSION'!$A$520,INDEX('Gareth-SESSION'!$K$520:$T$527, MATCH("*Clean *",'Gareth-SESSION'!$B$520:$B$527,0), MATCH("*2ND*",'Gareth-SESSION'!$K$7:$T$7,0)),"")</f>
        <v>#N/A</v>
      </c>
      <c r="L346" s="44" t="e">
        <f>INDEX('Gareth-SESSION'!$L$520:$U$527, MATCH("*Clean *",'Gareth-SESSION'!$B$520:$B$527,0), MATCH("*2nd*",'Gareth-SESSION'!$K$7:$T$7,0))</f>
        <v>#N/A</v>
      </c>
      <c r="M346" s="131" t="e">
        <f>IF($A$344='Gareth-SESSION'!$A$520,INDEX('Gareth-SESSION'!$K$520:$T$527, MATCH("*Lat Pulldown*",'Gareth-SESSION'!$B$520:$B$527,0), MATCH("*2ND*",'Gareth-SESSION'!$K$7:$T$7,0)),"")</f>
        <v>#N/A</v>
      </c>
      <c r="N346" s="44" t="e">
        <f>INDEX('Gareth-SESSION'!$L$520:$U$527, MATCH("*Lat Pulldown*",'Gareth-SESSION'!$B$520:$B$527,0), MATCH("*2nd*",'Gareth-SESSION'!$K$7:$T$7,0))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IF($A$344='Gareth-SESSION'!$A$520,INDEX('Gareth-SESSION'!$K$520:$T$527, MATCH("*Squat*",'Gareth-SESSION'!$B$520:$B$527,0), MATCH("*3rd*",'Gareth-SESSION'!$K$7:$T$7,0)),"")</f>
        <v>#N/A</v>
      </c>
      <c r="D347" s="132" t="e">
        <f>INDEX('Gareth-SESSION'!L$520:U$527, MATCH("*Squat*",'Gareth-SESSION'!$B$520:$B$527,0), MATCH("*3rd*",'Gareth-SESSION'!K$7:T$7,0))</f>
        <v>#N/A</v>
      </c>
      <c r="E347" s="131">
        <f>IF($A$344='Gareth-SESSION'!$A$520,INDEX('Gareth-SESSION'!$K$520:$T$527, MATCH("*Deadlift*",'Gareth-SESSION'!$B$520:$B$527,0), MATCH("*3rd*",'Gareth-SESSION'!$K$7:$T$7,0)),"")</f>
        <v>140</v>
      </c>
      <c r="F347" s="131">
        <f>INDEX('Gareth-SESSION'!$L$520:$U$527, MATCH("*Deadlift*",'Gareth-SESSION'!$B$520:$B$527,0), MATCH("*3rd*",'Gareth-SESSION'!$K$7:$T$7,0))</f>
        <v>3</v>
      </c>
      <c r="G347" s="131" t="e">
        <f>IF($A$344='Gareth-SESSION'!$A$520,INDEX('Gareth-SESSION'!$K$520:$T$527, MATCH("*Bench Press*",'Gareth-SESSION'!$B$520:$B$527,0), MATCH("*3rd*",'Gareth-SESSION'!$K$7:$T$7,0)),"")</f>
        <v>#N/A</v>
      </c>
      <c r="H347" s="131" t="e">
        <f>INDEX('Gareth-SESSION'!$L$520:$U$527, MATCH("*Bench Press*",'Gareth-SESSION'!$B$520:$B$527,0), MATCH("*3rd*",'Gareth-SESSION'!$K$7:$T$7,0))</f>
        <v>#N/A</v>
      </c>
      <c r="I347" s="132">
        <f>IF($A$344='Gareth-SESSION'!$A$520,INDEX('Gareth-SESSION'!$K$520:$T$527, MATCH("*Military*",'Gareth-SESSION'!$B$520:$B$527,0), MATCH("*3rd*",'Gareth-SESSION'!$K$7:$T$7,0)),"")</f>
        <v>50</v>
      </c>
      <c r="J347" s="44">
        <f>INDEX('Gareth-SESSION'!$L$520:$U$527, MATCH("*Military*",'Gareth-SESSION'!$B$520:$B$527,0), MATCH("*3rd*",'Gareth-SESSION'!$K$7:$T$7,0))</f>
        <v>6</v>
      </c>
      <c r="K347" s="131" t="e">
        <f>IF($A$344='Gareth-SESSION'!$A$520,INDEX('Gareth-SESSION'!$K$520:$T$527, MATCH("*Clean *",'Gareth-SESSION'!$B$520:$B$527,0), MATCH("*3rd*",'Gareth-SESSION'!$K$7:$T$7,0)),"")</f>
        <v>#N/A</v>
      </c>
      <c r="L347" s="44" t="e">
        <f>INDEX('Gareth-SESSION'!$L$520:$U$527, MATCH("*Clean *",'Gareth-SESSION'!$B$520:$B$527,0), MATCH("*3rd*",'Gareth-SESSION'!$K$7:$T$7,0))</f>
        <v>#N/A</v>
      </c>
      <c r="M347" s="131" t="e">
        <f>IF($A$344='Gareth-SESSION'!$A$520,INDEX('Gareth-SESSION'!$K$520:$T$527, MATCH("*Lat Pulldown*",'Gareth-SESSION'!$B$520:$B$527,0), MATCH("*3rd*",'Gareth-SESSION'!$K$7:$T$7,0)),"")</f>
        <v>#N/A</v>
      </c>
      <c r="N347" s="44" t="e">
        <f>INDEX('Gareth-SESSION'!$L$520:$U$527, MATCH("*Lat Pulldown*",'Gareth-SESSION'!$B$520:$B$527,0), MATCH("*3rd*",'Gareth-SESSION'!$K$7:$T$7,0))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IF($A$344='Gareth-SESSION'!$A$520,INDEX('Gareth-SESSION'!$K$520:$T$527, MATCH("*Squat*",'Gareth-SESSION'!$B$520:$B$527,0), MATCH("*4th*",'Gareth-SESSION'!$K$7:$T$7,0)),"")</f>
        <v>#N/A</v>
      </c>
      <c r="D348" s="132" t="e">
        <f>INDEX('Gareth-SESSION'!L$520:U$527, MATCH("*Squat*",'Gareth-SESSION'!$B$520:$B$527,0), MATCH("*4th*",'Gareth-SESSION'!K$7:T$7,0))</f>
        <v>#N/A</v>
      </c>
      <c r="E348" s="131">
        <f>IF($A$344='Gareth-SESSION'!$A$520,INDEX('Gareth-SESSION'!$K$520:$T$527, MATCH("*Deadlift*",'Gareth-SESSION'!$B$520:$B$527,0), MATCH("*4th*",'Gareth-SESSION'!$K$7:$T$7,0)),"")</f>
        <v>160</v>
      </c>
      <c r="F348" s="131">
        <f>INDEX('Gareth-SESSION'!$L$520:$U$527, MATCH("*Deadlift*",'Gareth-SESSION'!$B$520:$B$527,0), MATCH("*4th*",'Gareth-SESSION'!$K$7:$T$7,0))</f>
        <v>3</v>
      </c>
      <c r="G348" s="131" t="e">
        <f>IF($A$344='Gareth-SESSION'!$A$520,INDEX('Gareth-SESSION'!$K$520:$T$527, MATCH("*Bench Press*",'Gareth-SESSION'!$B$520:$B$527,0), MATCH("*4th*",'Gareth-SESSION'!$K$7:$T$7,0)),"")</f>
        <v>#N/A</v>
      </c>
      <c r="H348" s="131" t="e">
        <f>INDEX('Gareth-SESSION'!$L$520:$U$527, MATCH("*Bench Press*",'Gareth-SESSION'!$B$520:$B$527,0), MATCH("*4th*",'Gareth-SESSION'!$K$7:$T$7,0))</f>
        <v>#N/A</v>
      </c>
      <c r="I348" s="132">
        <f>IF($A$344='Gareth-SESSION'!$A$520,INDEX('Gareth-SESSION'!$K$520:$T$527, MATCH("*Military*",'Gareth-SESSION'!$B$520:$B$527,0), MATCH("*4th*",'Gareth-SESSION'!$K$7:$T$7,0)),"")</f>
        <v>50</v>
      </c>
      <c r="J348" s="44">
        <f>INDEX('Gareth-SESSION'!$L$520:$U$527, MATCH("*Military*",'Gareth-SESSION'!$B$520:$B$527,0), MATCH("*4th*",'Gareth-SESSION'!$K$7:$T$7,0))</f>
        <v>5</v>
      </c>
      <c r="K348" s="131" t="e">
        <f>IF($A$344='Gareth-SESSION'!$A$520,INDEX('Gareth-SESSION'!$K$520:$T$527, MATCH("*Clean *",'Gareth-SESSION'!$B$520:$B$527,0), MATCH("*4th*",'Gareth-SESSION'!$K$7:$T$7,0)),"")</f>
        <v>#N/A</v>
      </c>
      <c r="L348" s="44" t="e">
        <f>INDEX('Gareth-SESSION'!$L$520:$U$527, MATCH("*Clean *",'Gareth-SESSION'!$B$520:$B$527,0), MATCH("*4th*",'Gareth-SESSION'!$K$7:$T$7,0))</f>
        <v>#N/A</v>
      </c>
      <c r="M348" s="131" t="e">
        <f>IF($A$344='Gareth-SESSION'!$A$520,INDEX('Gareth-SESSION'!$K$520:$T$527, MATCH("*Lat Pulldown*",'Gareth-SESSION'!$B$520:$B$527,0), MATCH("*4th*",'Gareth-SESSION'!$K$7:$T$7,0)),"")</f>
        <v>#N/A</v>
      </c>
      <c r="N348" s="44" t="e">
        <f>INDEX('Gareth-SESSION'!$L$520:$U$527, MATCH("*Lat Pulldown*",'Gareth-SESSION'!$B$520:$B$527,0), MATCH("*4th*",'Gareth-SESSION'!$K$7:$T$7,0))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IF($A$344='Gareth-SESSION'!$A$520,INDEX('Gareth-SESSION'!$K$520:$T$527, MATCH("*Squat*",'Gareth-SESSION'!$B$520:$B$527,0), MATCH("*5th*",'Gareth-SESSION'!$K$7:$T$7,0)),"")</f>
        <v>#N/A</v>
      </c>
      <c r="D349" s="132" t="e">
        <f>INDEX('Gareth-SESSION'!L$520:U$527, MATCH("*Squat*",'Gareth-SESSION'!$B$520:$B$527,0), MATCH("*5th*",'Gareth-SESSION'!K$7:T$7,0))</f>
        <v>#N/A</v>
      </c>
      <c r="E349" s="131">
        <f>IF($A$344='Gareth-SESSION'!$A$520,INDEX('Gareth-SESSION'!$K$520:$T$527, MATCH("*Deadlift*",'Gareth-SESSION'!$B$520:$B$527,0), MATCH("*5th*",'Gareth-SESSION'!$K$7:$T$7,0)),"")</f>
        <v>0</v>
      </c>
      <c r="F349" s="131">
        <f>INDEX('Gareth-SESSION'!$L$520:$U$527, MATCH("*Deadlift*",'Gareth-SESSION'!$B$520:$B$527,0), MATCH("*5th*",'Gareth-SESSION'!$K$7:$T$7,0))</f>
        <v>0</v>
      </c>
      <c r="G349" s="131" t="e">
        <f>IF($A$344='Gareth-SESSION'!$A$520,INDEX('Gareth-SESSION'!$K$520:$T$527, MATCH("*Bench Press*",'Gareth-SESSION'!$B$520:$B$527,0), MATCH("*5th*",'Gareth-SESSION'!$K$7:$T$7,0)),"")</f>
        <v>#N/A</v>
      </c>
      <c r="H349" s="131" t="e">
        <f>INDEX('Gareth-SESSION'!$L$520:$U$527, MATCH("*Bench Press*",'Gareth-SESSION'!$B$520:$B$527,0), MATCH("*5th*",'Gareth-SESSION'!$K$7:$T$7,0))</f>
        <v>#N/A</v>
      </c>
      <c r="I349" s="132">
        <f>IF($A$344='Gareth-SESSION'!$A$520,INDEX('Gareth-SESSION'!$K$520:$T$527, MATCH("*Military*",'Gareth-SESSION'!$B$520:$B$527,0), MATCH("*5th*",'Gareth-SESSION'!$K$7:$T$7,0)),"")</f>
        <v>0</v>
      </c>
      <c r="J349" s="44">
        <f>INDEX('Gareth-SESSION'!$L$520:$U$527, MATCH("*Military*",'Gareth-SESSION'!$B$520:$B$527,0), MATCH("*5th*",'Gareth-SESSION'!$K$7:$T$7,0))</f>
        <v>0</v>
      </c>
      <c r="K349" s="131" t="e">
        <f>IF($A$344='Gareth-SESSION'!$A$520,INDEX('Gareth-SESSION'!$K$520:$T$527, MATCH("*Clean *",'Gareth-SESSION'!$B$520:$B$527,0), MATCH("*5th*",'Gareth-SESSION'!$K$7:$T$7,0)),"")</f>
        <v>#N/A</v>
      </c>
      <c r="L349" s="44" t="e">
        <f>INDEX('Gareth-SESSION'!$L$520:$U$527, MATCH("*Clean *",'Gareth-SESSION'!$B$520:$B$527,0), MATCH("*5th*",'Gareth-SESSION'!$K$7:$T$7,0))</f>
        <v>#N/A</v>
      </c>
      <c r="M349" s="131" t="e">
        <f>IF($A$344='Gareth-SESSION'!$A$520,INDEX('Gareth-SESSION'!$K$520:$T$527, MATCH("*Lat Pulldown*",'Gareth-SESSION'!$B$520:$B$527,0), MATCH("*5th*",'Gareth-SESSION'!$K$7:$T$7,0)),"")</f>
        <v>#N/A</v>
      </c>
      <c r="N349" s="44" t="e">
        <f>INDEX('Gareth-SESSION'!$L$520:$U$527, MATCH("*Lat Pulldown*",'Gareth-SESSION'!$B$520:$B$527,0), MATCH("*5th*",'Gareth-SESSION'!$K$7:$T$7,0))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'Gareth-SESSION'!A529</f>
        <v>0</v>
      </c>
      <c r="B350" s="116" t="s">
        <v>84</v>
      </c>
      <c r="C350" s="117" t="e">
        <f>MAX(C351:C355)</f>
        <v>#N/A</v>
      </c>
      <c r="D350" s="116" t="e">
        <f t="array" ref="D350">MAX(IF(C351:C355=C350,D351:D355))</f>
        <v>#N/A</v>
      </c>
      <c r="E350" s="116">
        <f>MAX(E351:E355)</f>
        <v>140</v>
      </c>
      <c r="F350" s="116">
        <f t="array" ref="F350">MAX(IF(E351:E355=E350,F351:F355))</f>
        <v>5</v>
      </c>
      <c r="G350" s="116" t="e">
        <f>MAX(G351:G355)</f>
        <v>#N/A</v>
      </c>
      <c r="H350" s="116" t="e">
        <f t="array" ref="H350">MAX(IF(G351:G355=G350,H351:H355))</f>
        <v>#N/A</v>
      </c>
      <c r="I350" s="116" t="e">
        <f>MAX(I351:I355)</f>
        <v>#N/A</v>
      </c>
      <c r="J350" s="116" t="e">
        <f t="array" ref="J350">MAX(IF(I351:I355=I350,J351:J355))</f>
        <v>#N/A</v>
      </c>
      <c r="K350" s="116" t="e">
        <f>MAX(K351:K355)</f>
        <v>#N/A</v>
      </c>
      <c r="L350" s="116" t="e">
        <f t="array" ref="L350">MAX(IF(K351:K355=K350,L351:L355))</f>
        <v>#N/A</v>
      </c>
      <c r="M350" s="116" t="e">
        <f>MAX(M351:M355)</f>
        <v>#N/A</v>
      </c>
      <c r="N350" s="117" t="e">
        <f t="array" ref="N350">MAX(IF(M351:M355=M350,N351:N355))</f>
        <v>#N/A</v>
      </c>
      <c r="O350" s="152" t="e">
        <f>IF($A$140='Gareth-SESSION'!$A$214,INDEX('Gareth-SESSION'!$K$214:$T$221, MATCH("*1k Row*",'Gareth-SESSION'!$B$214:$B$221,0), MATCH("*1st*",'Gareth-SESSION'!$K$7:$T$7,0)),"")</f>
        <v>#N/A</v>
      </c>
      <c r="P350" s="152">
        <f>IF($A$140='Gareth-SESSION'!$A$214,INDEX('Gareth-SESSION'!$K$214:$T$221, MATCH("*HIIT*",'Gareth-SESSION'!$B$214:$B$221,0), MATCH("*1st*",'Gareth-SESSION'!$K$7:$T$7,0)),"")</f>
        <v>3.472222222222222E-3</v>
      </c>
      <c r="Q350" s="119" t="e">
        <f>INDEX('Gareth-SESSION'!$L$212:$U$214, MATCH("*HIIT*",'Gareth-SESSION'!$B$212:$B$214,0), MATCH("*1st*",'Gareth-SESSION'!$K$7:$T$7,0))</f>
        <v>#N/A</v>
      </c>
      <c r="R350" s="119">
        <f>'Gareth-SESSION'!U418</f>
        <v>0</v>
      </c>
      <c r="S350" s="116"/>
      <c r="T350" s="116"/>
      <c r="U350" s="120"/>
      <c r="V350" s="120"/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IF($A$140='Gareth-SESSION'!$A$214,INDEX('Gareth-SESSION'!$K$214:$T$221, MATCH("*Squat*",'Gareth-SESSION'!$B$214:$B$221,0), MATCH("*1st*",'Gareth-SESSION'!$K$7:$T$7,0)),"")</f>
        <v>#N/A</v>
      </c>
      <c r="D351" s="132" t="e">
        <f>INDEX('Gareth-SESSION'!L$214:U$221, MATCH("*Squat*",'Gareth-SESSION'!$B$214:$B$221,0), MATCH("*1st*",'Gareth-SESSION'!K$7:T$7,0))</f>
        <v>#N/A</v>
      </c>
      <c r="E351" s="131">
        <f>IF($A$140='Gareth-SESSION'!$A$214,INDEX('Gareth-SESSION'!$K$214:$T$221, MATCH("*Deadlift*",'Gareth-SESSION'!$B$214:$B$221,0), MATCH("*1st*",'Gareth-SESSION'!$K$7:$T$7,0)),"")</f>
        <v>60</v>
      </c>
      <c r="F351" s="131">
        <f>INDEX('Gareth-SESSION'!$L$212:$U$214, MATCH("*Deadlift*",'Gareth-SESSION'!$B$212:$B$214,0), MATCH("*1st*",'Gareth-SESSION'!$K$7:$T$7,0))</f>
        <v>10</v>
      </c>
      <c r="G351" s="131" t="e">
        <f>IF($A$140='Gareth-SESSION'!$A$214,INDEX('Gareth-SESSION'!$K$214:$T$221, MATCH("*Bench Press*",'Gareth-SESSION'!$B$214:$B$221,0), MATCH("*1st*",'Gareth-SESSION'!$K$7:$T$7,0)),"")</f>
        <v>#N/A</v>
      </c>
      <c r="H351" s="131" t="e">
        <f>INDEX('Gareth-SESSION'!$L$212:$U$214, MATCH("*Bench Press*",'Gareth-SESSION'!$B$212:$B$214,0), MATCH("*1st*",'Gareth-SESSION'!$K$7:$T$7,0))</f>
        <v>#N/A</v>
      </c>
      <c r="I351" s="132" t="e">
        <f>IF($A$140='Gareth-SESSION'!$A$214,INDEX('Gareth-SESSION'!$K$214:$T$221, MATCH("*Military*",'Gareth-SESSION'!$B$214:$B$221,0), MATCH("*1st*",'Gareth-SESSION'!$K$7:$T$7,0)),"")</f>
        <v>#N/A</v>
      </c>
      <c r="J351" s="48" t="e">
        <f>INDEX('Gareth-SESSION'!$L$212:$U$214, MATCH("*Military*",'Gareth-SESSION'!$B$212:$B$214,0), MATCH("*1st*",'Gareth-SESSION'!$K$7:$T$7,0))</f>
        <v>#N/A</v>
      </c>
      <c r="K351" s="131" t="e">
        <f>IF($A$140='Gareth-SESSION'!$A$214,INDEX('Gareth-SESSION'!$K$214:$T$221, MATCH("*Clean *",'Gareth-SESSION'!$B$214:$B$221,0), MATCH("*1st*",'Gareth-SESSION'!$K$7:$T$7,0)),"")</f>
        <v>#N/A</v>
      </c>
      <c r="L351" s="48" t="e">
        <f>INDEX('Gareth-SESSION'!$L$212:$U$214, MATCH("*Clean *",'Gareth-SESSION'!$B$212:$B$214,0), MATCH("*1st*",'Gareth-SESSION'!$K$7:$T$7,0))</f>
        <v>#N/A</v>
      </c>
      <c r="M351" s="131" t="e">
        <f>IF($A$140='Gareth-SESSION'!$A$214,INDEX('Gareth-SESSION'!$K$214:$T$221, MATCH("*Lat Pulldown*",'Gareth-SESSION'!$B$214:$B$221,0), MATCH("*1st*",'Gareth-SESSION'!$K$7:$T$7,0)),"")</f>
        <v>#N/A</v>
      </c>
      <c r="N351" s="48" t="e">
        <f>INDEX('Gareth-SESSION'!$L$212:$U$214, MATCH("*Lat Pulldown*",'Gareth-SESSION'!$B$212:$B$214,0), MATCH("*1st*",'Gareth-SESSION'!$K$7:$T$7,0))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IF($A$140='Gareth-SESSION'!$A$214,INDEX('Gareth-SESSION'!$K$214:$T$221, MATCH("*Squat*",'Gareth-SESSION'!$B$214:$B$221,0), MATCH("*2nd*",'Gareth-SESSION'!$K$7:$T$7,0)),"")</f>
        <v>#N/A</v>
      </c>
      <c r="D352" s="132" t="e">
        <f>INDEX('Gareth-SESSION'!L$214:U$221, MATCH("*Squat*",'Gareth-SESSION'!$B$214:$B$221,0), MATCH("*2nd*",'Gareth-SESSION'!K$7:T$7,0))</f>
        <v>#N/A</v>
      </c>
      <c r="E352" s="131">
        <f>IF($A$140='Gareth-SESSION'!$A$214,INDEX('Gareth-SESSION'!$K$214:$T$221, MATCH("*Deadlift*",'Gareth-SESSION'!$B$214:$B$221,0), MATCH("*2ND*",'Gareth-SESSION'!$K$7:$T$7,0)),"")</f>
        <v>80</v>
      </c>
      <c r="F352" s="131">
        <f>INDEX('Gareth-SESSION'!$L$212:$U$214, MATCH("*Deadlift*",'Gareth-SESSION'!$B$212:$B$214,0), MATCH("*2nd*",'Gareth-SESSION'!$K$7:$T$7,0))</f>
        <v>10</v>
      </c>
      <c r="G352" s="131" t="e">
        <f>IF($A$140='Gareth-SESSION'!$A$214,INDEX('Gareth-SESSION'!$K$214:$T$221, MATCH("*Bench Press*",'Gareth-SESSION'!$B$214:$B$221,0), MATCH("*2ND*",'Gareth-SESSION'!$K$7:$T$7,0)),"")</f>
        <v>#N/A</v>
      </c>
      <c r="H352" s="131" t="e">
        <f>INDEX('Gareth-SESSION'!$L$212:$U$214, MATCH("*Bench Press*",'Gareth-SESSION'!$B$212:$B$214,0), MATCH("*2nd*",'Gareth-SESSION'!$K$7:$T$7,0))</f>
        <v>#N/A</v>
      </c>
      <c r="I352" s="132" t="e">
        <f>IF($A$140='Gareth-SESSION'!$A$214,INDEX('Gareth-SESSION'!$K$214:$T$221, MATCH("*Military*",'Gareth-SESSION'!$B$214:$B$221,0), MATCH("*2ND*",'Gareth-SESSION'!$K$7:$T$7,0)),"")</f>
        <v>#N/A</v>
      </c>
      <c r="J352" s="44" t="e">
        <f>INDEX('Gareth-SESSION'!$L$212:$U$214, MATCH("*Military*",'Gareth-SESSION'!$B$212:$B$214,0), MATCH("*2nd*",'Gareth-SESSION'!$K$7:$T$7,0))</f>
        <v>#N/A</v>
      </c>
      <c r="K352" s="131" t="e">
        <f>IF($A$140='Gareth-SESSION'!$A$214,INDEX('Gareth-SESSION'!$K$214:$T$221, MATCH("*Clean *",'Gareth-SESSION'!$B$214:$B$221,0), MATCH("*2ND*",'Gareth-SESSION'!$K$7:$T$7,0)),"")</f>
        <v>#N/A</v>
      </c>
      <c r="L352" s="44" t="e">
        <f>INDEX('Gareth-SESSION'!$L$212:$U$214, MATCH("*Clean *",'Gareth-SESSION'!$B$212:$B$214,0), MATCH("*2nd*",'Gareth-SESSION'!$K$7:$T$7,0))</f>
        <v>#N/A</v>
      </c>
      <c r="M352" s="131" t="e">
        <f>IF($A$140='Gareth-SESSION'!$A$214,INDEX('Gareth-SESSION'!$K$214:$T$221, MATCH("*Lat Pulldown*",'Gareth-SESSION'!$B$214:$B$221,0), MATCH("*2ND*",'Gareth-SESSION'!$K$7:$T$7,0)),"")</f>
        <v>#N/A</v>
      </c>
      <c r="N352" s="44" t="e">
        <f>INDEX('Gareth-SESSION'!$L$212:$U$214, MATCH("*Lat Pulldown*",'Gareth-SESSION'!$B$212:$B$214,0), MATCH("*2nd*",'Gareth-SESSION'!$K$7:$T$7,0))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2:40">
      <c r="B353" t="s">
        <v>5</v>
      </c>
      <c r="C353" s="131" t="e">
        <f>IF($A$140='Gareth-SESSION'!$A$214,INDEX('Gareth-SESSION'!$K$214:$T$221, MATCH("*Squat*",'Gareth-SESSION'!$B$214:$B$221,0), MATCH("*3rd*",'Gareth-SESSION'!$K$7:$T$7,0)),"")</f>
        <v>#N/A</v>
      </c>
      <c r="D353" s="132" t="e">
        <f>INDEX('Gareth-SESSION'!L$214:U$221, MATCH("*Squat*",'Gareth-SESSION'!$B$214:$B$221,0), MATCH("*3rd*",'Gareth-SESSION'!K$7:T$7,0))</f>
        <v>#N/A</v>
      </c>
      <c r="E353" s="131">
        <f>IF($A$140='Gareth-SESSION'!$A$214,INDEX('Gareth-SESSION'!$K$214:$T$221, MATCH("*Deadlift*",'Gareth-SESSION'!$B$214:$B$221,0), MATCH("*3rd*",'Gareth-SESSION'!$K$7:$T$7,0)),"")</f>
        <v>100</v>
      </c>
      <c r="F353" s="131">
        <f>INDEX('Gareth-SESSION'!$L$212:$U$214, MATCH("*Deadlift*",'Gareth-SESSION'!$B$212:$B$214,0), MATCH("*3rd*",'Gareth-SESSION'!$K$7:$T$7,0))</f>
        <v>10</v>
      </c>
      <c r="G353" s="131" t="e">
        <f>IF($A$140='Gareth-SESSION'!$A$214,INDEX('Gareth-SESSION'!$K$214:$T$221, MATCH("*Bench Press*",'Gareth-SESSION'!$B$214:$B$221,0), MATCH("*3rd*",'Gareth-SESSION'!$K$7:$T$7,0)),"")</f>
        <v>#N/A</v>
      </c>
      <c r="H353" s="131" t="e">
        <f>INDEX('Gareth-SESSION'!$L$212:$U$214, MATCH("*Bench Press*",'Gareth-SESSION'!$B$212:$B$214,0), MATCH("*3rd*",'Gareth-SESSION'!$K$7:$T$7,0))</f>
        <v>#N/A</v>
      </c>
      <c r="I353" s="132" t="e">
        <f>IF($A$140='Gareth-SESSION'!$A$214,INDEX('Gareth-SESSION'!$K$214:$T$221, MATCH("*Military*",'Gareth-SESSION'!$B$214:$B$221,0), MATCH("*3rd*",'Gareth-SESSION'!$K$7:$T$7,0)),"")</f>
        <v>#N/A</v>
      </c>
      <c r="J353" s="44" t="e">
        <f>INDEX('Gareth-SESSION'!$L$212:$U$214, MATCH("*Military*",'Gareth-SESSION'!$B$212:$B$214,0), MATCH("*3rd*",'Gareth-SESSION'!$K$7:$T$7,0))</f>
        <v>#N/A</v>
      </c>
      <c r="K353" s="131" t="e">
        <f>IF($A$140='Gareth-SESSION'!$A$214,INDEX('Gareth-SESSION'!$K$214:$T$221, MATCH("*Clean *",'Gareth-SESSION'!$B$214:$B$221,0), MATCH("*3rd*",'Gareth-SESSION'!$K$7:$T$7,0)),"")</f>
        <v>#N/A</v>
      </c>
      <c r="L353" s="44" t="e">
        <f>INDEX('Gareth-SESSION'!$L$212:$U$214, MATCH("*Clean *",'Gareth-SESSION'!$B$212:$B$214,0), MATCH("*3rd*",'Gareth-SESSION'!$K$7:$T$7,0))</f>
        <v>#N/A</v>
      </c>
      <c r="M353" s="131" t="e">
        <f>IF($A$140='Gareth-SESSION'!$A$214,INDEX('Gareth-SESSION'!$K$214:$T$221, MATCH("*Lat Pulldown*",'Gareth-SESSION'!$B$214:$B$221,0), MATCH("*3rd*",'Gareth-SESSION'!$K$7:$T$7,0)),"")</f>
        <v>#N/A</v>
      </c>
      <c r="N353" s="44" t="e">
        <f>INDEX('Gareth-SESSION'!$L$212:$U$214, MATCH("*Lat Pulldown*",'Gareth-SESSION'!$B$212:$B$214,0), MATCH("*3rd*",'Gareth-SESSION'!$K$7:$T$7,0))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2:40">
      <c r="B354" t="s">
        <v>6</v>
      </c>
      <c r="C354" s="131" t="e">
        <f>IF($A$140='Gareth-SESSION'!$A$214,INDEX('Gareth-SESSION'!$K$214:$T$221, MATCH("*Squat*",'Gareth-SESSION'!$B$214:$B$221,0), MATCH("*4th*",'Gareth-SESSION'!$K$7:$T$7,0)),"")</f>
        <v>#N/A</v>
      </c>
      <c r="D354" s="132" t="e">
        <f>INDEX('Gareth-SESSION'!L$214:U$221, MATCH("*Squat*",'Gareth-SESSION'!$B$214:$B$221,0), MATCH("*4th*",'Gareth-SESSION'!K$7:T$7,0))</f>
        <v>#N/A</v>
      </c>
      <c r="E354" s="131">
        <f>IF($A$140='Gareth-SESSION'!$A$214,INDEX('Gareth-SESSION'!$K$214:$T$221, MATCH("*Deadlift*",'Gareth-SESSION'!$B$214:$B$221,0), MATCH("*4th*",'Gareth-SESSION'!$K$7:$T$7,0)),"")</f>
        <v>120</v>
      </c>
      <c r="F354" s="131">
        <f>INDEX('Gareth-SESSION'!$L$212:$U$214, MATCH("*Deadlift*",'Gareth-SESSION'!$B$212:$B$214,0), MATCH("*4th*",'Gareth-SESSION'!$K$7:$T$7,0))</f>
        <v>6</v>
      </c>
      <c r="G354" s="131" t="e">
        <f>IF($A$140='Gareth-SESSION'!$A$214,INDEX('Gareth-SESSION'!$K$214:$T$221, MATCH("*Bench Press*",'Gareth-SESSION'!$B$214:$B$221,0), MATCH("*4th*",'Gareth-SESSION'!$K$7:$T$7,0)),"")</f>
        <v>#N/A</v>
      </c>
      <c r="H354" s="131" t="e">
        <f>INDEX('Gareth-SESSION'!$L$212:$U$214, MATCH("*Bench Press*",'Gareth-SESSION'!$B$212:$B$214,0), MATCH("*4th*",'Gareth-SESSION'!$K$7:$T$7,0))</f>
        <v>#N/A</v>
      </c>
      <c r="I354" s="132" t="e">
        <f>IF($A$140='Gareth-SESSION'!$A$214,INDEX('Gareth-SESSION'!$K$214:$T$221, MATCH("*Military*",'Gareth-SESSION'!$B$214:$B$221,0), MATCH("*4th*",'Gareth-SESSION'!$K$7:$T$7,0)),"")</f>
        <v>#N/A</v>
      </c>
      <c r="J354" s="44" t="e">
        <f>INDEX('Gareth-SESSION'!$L$212:$U$214, MATCH("*Military*",'Gareth-SESSION'!$B$212:$B$214,0), MATCH("*4th*",'Gareth-SESSION'!$K$7:$T$7,0))</f>
        <v>#N/A</v>
      </c>
      <c r="K354" s="131" t="e">
        <f>IF($A$140='Gareth-SESSION'!$A$214,INDEX('Gareth-SESSION'!$K$214:$T$221, MATCH("*Clean *",'Gareth-SESSION'!$B$214:$B$221,0), MATCH("*4th*",'Gareth-SESSION'!$K$7:$T$7,0)),"")</f>
        <v>#N/A</v>
      </c>
      <c r="L354" s="44" t="e">
        <f>INDEX('Gareth-SESSION'!$L$212:$U$214, MATCH("*Clean *",'Gareth-SESSION'!$B$212:$B$214,0), MATCH("*4th*",'Gareth-SESSION'!$K$7:$T$7,0))</f>
        <v>#N/A</v>
      </c>
      <c r="M354" s="131" t="e">
        <f>IF($A$140='Gareth-SESSION'!$A$214,INDEX('Gareth-SESSION'!$K$214:$T$221, MATCH("*Lat Pulldown*",'Gareth-SESSION'!$B$214:$B$221,0), MATCH("*4th*",'Gareth-SESSION'!$K$7:$T$7,0)),"")</f>
        <v>#N/A</v>
      </c>
      <c r="N354" s="44" t="e">
        <f>INDEX('Gareth-SESSION'!$L$212:$U$214, MATCH("*Lat Pulldown*",'Gareth-SESSION'!$B$212:$B$214,0), MATCH("*4th*",'Gareth-SESSION'!$K$7:$T$7,0))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2:40">
      <c r="B355" t="s">
        <v>7</v>
      </c>
      <c r="C355" s="131" t="e">
        <f>IF($A$140='Gareth-SESSION'!$A$214,INDEX('Gareth-SESSION'!$K$214:$T$221, MATCH("*Squat*",'Gareth-SESSION'!$B$214:$B$221,0), MATCH("*5th*",'Gareth-SESSION'!$K$7:$T$7,0)),"")</f>
        <v>#N/A</v>
      </c>
      <c r="D355" s="132" t="e">
        <f>INDEX('Gareth-SESSION'!L$214:U$221, MATCH("*Squat*",'Gareth-SESSION'!$B$214:$B$221,0), MATCH("*5th*",'Gareth-SESSION'!K$7:T$7,0))</f>
        <v>#N/A</v>
      </c>
      <c r="E355" s="131">
        <f>IF($A$140='Gareth-SESSION'!$A$214,INDEX('Gareth-SESSION'!$K$214:$T$221, MATCH("*Deadlift*",'Gareth-SESSION'!$B$214:$B$221,0), MATCH("*5th*",'Gareth-SESSION'!$K$7:$T$7,0)),"")</f>
        <v>140</v>
      </c>
      <c r="F355" s="131">
        <f>INDEX('Gareth-SESSION'!$L$212:$U$214, MATCH("*Deadlift*",'Gareth-SESSION'!$B$212:$B$214,0), MATCH("*5th*",'Gareth-SESSION'!$K$7:$T$7,0))</f>
        <v>5</v>
      </c>
      <c r="G355" s="131" t="e">
        <f>IF($A$140='Gareth-SESSION'!$A$214,INDEX('Gareth-SESSION'!$K$214:$T$221, MATCH("*Bench Press*",'Gareth-SESSION'!$B$214:$B$221,0), MATCH("*5th*",'Gareth-SESSION'!$K$7:$T$7,0)),"")</f>
        <v>#N/A</v>
      </c>
      <c r="H355" s="131" t="e">
        <f>INDEX('Gareth-SESSION'!$L$212:$U$214, MATCH("*Bench Press*",'Gareth-SESSION'!$B$212:$B$214,0), MATCH("*5th*",'Gareth-SESSION'!$K$7:$T$7,0))</f>
        <v>#N/A</v>
      </c>
      <c r="I355" s="132" t="e">
        <f>IF($A$140='Gareth-SESSION'!$A$214,INDEX('Gareth-SESSION'!$K$214:$T$221, MATCH("*Military*",'Gareth-SESSION'!$B$214:$B$221,0), MATCH("*5th*",'Gareth-SESSION'!$K$7:$T$7,0)),"")</f>
        <v>#N/A</v>
      </c>
      <c r="J355" s="44" t="e">
        <f>INDEX('Gareth-SESSION'!$L$212:$U$214, MATCH("*Military*",'Gareth-SESSION'!$B$212:$B$214,0), MATCH("*5th*",'Gareth-SESSION'!$K$7:$T$7,0))</f>
        <v>#N/A</v>
      </c>
      <c r="K355" s="131" t="e">
        <f>IF($A$140='Gareth-SESSION'!$A$214,INDEX('Gareth-SESSION'!$K$214:$T$221, MATCH("*Clean *",'Gareth-SESSION'!$B$214:$B$221,0), MATCH("*5th*",'Gareth-SESSION'!$K$7:$T$7,0)),"")</f>
        <v>#N/A</v>
      </c>
      <c r="L355" s="44" t="e">
        <f>INDEX('Gareth-SESSION'!$L$212:$U$214, MATCH("*Clean *",'Gareth-SESSION'!$B$212:$B$214,0), MATCH("*5th*",'Gareth-SESSION'!$K$7:$T$7,0))</f>
        <v>#N/A</v>
      </c>
      <c r="M355" s="131" t="e">
        <f>IF($A$140='Gareth-SESSION'!$A$214,INDEX('Gareth-SESSION'!$K$214:$T$221, MATCH("*Lat Pulldown*",'Gareth-SESSION'!$B$214:$B$221,0), MATCH("*5th*",'Gareth-SESSION'!$K$7:$T$7,0)),"")</f>
        <v>#N/A</v>
      </c>
      <c r="N355" s="44" t="e">
        <f>INDEX('Gareth-SESSION'!$L$212:$U$214, MATCH("*Lat Pulldown*",'Gareth-SESSION'!$B$212:$B$214,0), MATCH("*5th*",'Gareth-SESSION'!$K$7:$T$7,0))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AT888"/>
  <sheetViews>
    <sheetView workbookViewId="0">
      <pane xSplit="1" ySplit="8" topLeftCell="K824" activePane="bottomRight" state="frozen"/>
      <selection activeCell="Q459" sqref="Q459"/>
      <selection pane="topRight" activeCell="Q459" sqref="Q459"/>
      <selection pane="bottomLeft" activeCell="Q459" sqref="Q459"/>
      <selection pane="bottomRight" activeCell="Q459" sqref="Q459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2" width="8.33203125" bestFit="1" customWidth="1"/>
    <col min="13" max="13" width="7.6640625" bestFit="1" customWidth="1"/>
    <col min="14" max="14" width="7.16406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/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57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4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42011</v>
      </c>
      <c r="B9" s="94" t="s">
        <v>24</v>
      </c>
      <c r="C9" s="51"/>
      <c r="D9" s="51"/>
      <c r="E9" s="51"/>
      <c r="F9" s="51"/>
      <c r="G9" s="51"/>
      <c r="H9" s="51"/>
      <c r="I9" s="51"/>
      <c r="J9" s="52"/>
      <c r="K9" s="161">
        <v>40</v>
      </c>
      <c r="L9" s="52">
        <v>10</v>
      </c>
      <c r="M9" s="52">
        <v>40</v>
      </c>
      <c r="N9" s="52">
        <v>10</v>
      </c>
      <c r="O9" s="52">
        <v>40</v>
      </c>
      <c r="P9" s="52">
        <v>10</v>
      </c>
      <c r="Q9" s="52">
        <v>35</v>
      </c>
      <c r="R9" s="52">
        <v>10</v>
      </c>
      <c r="S9" s="52">
        <v>35</v>
      </c>
      <c r="T9" s="52">
        <v>10</v>
      </c>
      <c r="U9" s="52"/>
      <c r="V9" s="52" t="s">
        <v>170</v>
      </c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>
        <v>74</v>
      </c>
      <c r="B10" s="94" t="s">
        <v>169</v>
      </c>
      <c r="C10" s="51"/>
      <c r="D10" s="51"/>
      <c r="E10" s="51"/>
      <c r="F10" s="51"/>
      <c r="G10" s="51"/>
      <c r="H10" s="51"/>
      <c r="I10" s="52"/>
      <c r="J10" s="52"/>
      <c r="K10" s="161">
        <v>25</v>
      </c>
      <c r="L10" s="52">
        <v>10</v>
      </c>
      <c r="M10" s="52">
        <v>25</v>
      </c>
      <c r="N10" s="52">
        <v>10</v>
      </c>
      <c r="O10" s="52">
        <v>25</v>
      </c>
      <c r="P10" s="52">
        <v>10</v>
      </c>
      <c r="Q10" s="52">
        <v>25</v>
      </c>
      <c r="R10" s="52">
        <v>10</v>
      </c>
      <c r="S10" s="52">
        <v>25</v>
      </c>
      <c r="T10" s="52">
        <v>10</v>
      </c>
      <c r="U10" s="52"/>
      <c r="V10" s="52" t="s">
        <v>171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>
        <v>16.8</v>
      </c>
      <c r="B11" s="94" t="s">
        <v>22</v>
      </c>
      <c r="C11" s="51"/>
      <c r="D11" s="51"/>
      <c r="E11" s="51"/>
      <c r="F11" s="51"/>
      <c r="G11" s="51"/>
      <c r="H11" s="51"/>
      <c r="I11" s="52"/>
      <c r="J11" s="52"/>
      <c r="K11" s="161"/>
      <c r="L11" s="52">
        <v>20</v>
      </c>
      <c r="M11" s="52"/>
      <c r="N11" s="52">
        <v>20</v>
      </c>
      <c r="O11" s="52"/>
      <c r="P11" s="52">
        <v>20</v>
      </c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94"/>
      <c r="C12" s="51"/>
      <c r="D12" s="51"/>
      <c r="E12" s="51"/>
      <c r="F12" s="51"/>
      <c r="G12" s="51"/>
      <c r="H12" s="51"/>
      <c r="I12" s="52"/>
      <c r="J12" s="52"/>
      <c r="K12" s="161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94"/>
      <c r="C13" s="51"/>
      <c r="D13" s="51"/>
      <c r="E13" s="51"/>
      <c r="F13" s="51"/>
      <c r="G13" s="51"/>
      <c r="H13" s="51"/>
      <c r="I13" s="51"/>
      <c r="J13" s="52"/>
      <c r="K13" s="161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94"/>
      <c r="C14" s="51"/>
      <c r="D14" s="51"/>
      <c r="E14" s="51"/>
      <c r="F14" s="51"/>
      <c r="G14" s="51"/>
      <c r="H14" s="51"/>
      <c r="I14" s="52"/>
      <c r="J14" s="52"/>
      <c r="K14" s="161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94"/>
      <c r="C15" s="51"/>
      <c r="D15" s="51"/>
      <c r="E15" s="51"/>
      <c r="F15" s="51"/>
      <c r="G15" s="51"/>
      <c r="H15" s="51"/>
      <c r="I15" s="52"/>
      <c r="J15" s="52"/>
      <c r="K15" s="161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42013</v>
      </c>
      <c r="B17" s="94" t="s">
        <v>15</v>
      </c>
      <c r="C17" s="51"/>
      <c r="D17" s="51"/>
      <c r="E17" s="51"/>
      <c r="F17" s="51"/>
      <c r="G17" s="51"/>
      <c r="H17" s="51"/>
      <c r="I17" s="52"/>
      <c r="J17" s="52"/>
      <c r="K17" s="161">
        <v>25</v>
      </c>
      <c r="L17" s="52">
        <v>10</v>
      </c>
      <c r="M17" s="52">
        <v>25</v>
      </c>
      <c r="N17" s="52">
        <v>8</v>
      </c>
      <c r="O17" s="52">
        <v>25</v>
      </c>
      <c r="P17" s="52">
        <v>6</v>
      </c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/>
      <c r="B18" s="94" t="s">
        <v>25</v>
      </c>
      <c r="C18" s="51"/>
      <c r="D18" s="51"/>
      <c r="E18" s="51"/>
      <c r="F18" s="51"/>
      <c r="G18" s="51"/>
      <c r="H18" s="51"/>
      <c r="I18" s="51"/>
      <c r="J18" s="52"/>
      <c r="K18" s="161">
        <v>50</v>
      </c>
      <c r="L18" s="52">
        <v>10</v>
      </c>
      <c r="M18" s="52">
        <v>40</v>
      </c>
      <c r="N18" s="52">
        <v>12</v>
      </c>
      <c r="O18" s="52">
        <v>40</v>
      </c>
      <c r="P18" s="52">
        <v>12</v>
      </c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/>
      <c r="B19" s="94" t="s">
        <v>172</v>
      </c>
      <c r="C19" s="51"/>
      <c r="D19" s="51"/>
      <c r="E19" s="51"/>
      <c r="F19" s="51"/>
      <c r="G19" s="51"/>
      <c r="H19" s="51"/>
      <c r="I19" s="52"/>
      <c r="J19" s="52"/>
      <c r="K19" s="161">
        <v>20</v>
      </c>
      <c r="L19" s="52">
        <v>12</v>
      </c>
      <c r="M19" s="52">
        <v>25</v>
      </c>
      <c r="N19" s="52">
        <v>12</v>
      </c>
      <c r="O19" s="52">
        <v>25</v>
      </c>
      <c r="P19" s="52">
        <v>12</v>
      </c>
      <c r="Q19" s="52"/>
      <c r="R19" s="52"/>
      <c r="S19" s="52"/>
      <c r="T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94" t="s">
        <v>81</v>
      </c>
      <c r="C20" s="51"/>
      <c r="D20" s="51"/>
      <c r="E20" s="51"/>
      <c r="F20" s="51"/>
      <c r="G20" s="51"/>
      <c r="H20" s="51"/>
      <c r="I20" s="52"/>
      <c r="J20" s="52"/>
      <c r="K20" s="161">
        <v>10</v>
      </c>
      <c r="L20" s="52">
        <v>12</v>
      </c>
      <c r="M20" s="52">
        <v>12.5</v>
      </c>
      <c r="N20" s="52">
        <v>12</v>
      </c>
      <c r="O20" s="52">
        <v>12.5</v>
      </c>
      <c r="P20" s="52">
        <v>12</v>
      </c>
      <c r="Q20" s="52">
        <v>12.5</v>
      </c>
      <c r="R20" s="52">
        <v>12</v>
      </c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94" t="s">
        <v>82</v>
      </c>
      <c r="C21" s="51"/>
      <c r="D21" s="51"/>
      <c r="E21" s="51"/>
      <c r="F21" s="51"/>
      <c r="G21" s="51"/>
      <c r="H21" s="51"/>
      <c r="I21" s="52"/>
      <c r="J21" s="52"/>
      <c r="K21" s="161">
        <v>17.5</v>
      </c>
      <c r="L21" s="52">
        <v>12</v>
      </c>
      <c r="M21" s="52">
        <v>17.5</v>
      </c>
      <c r="N21" s="52">
        <v>20</v>
      </c>
      <c r="O21" s="52">
        <v>20</v>
      </c>
      <c r="P21" s="52">
        <v>12</v>
      </c>
      <c r="Q21" s="52">
        <v>20</v>
      </c>
      <c r="R21" s="52">
        <v>12</v>
      </c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94" t="s">
        <v>385</v>
      </c>
      <c r="C22" s="51"/>
      <c r="D22" s="51"/>
      <c r="E22" s="51"/>
      <c r="F22" s="51"/>
      <c r="G22" s="51"/>
      <c r="H22" s="51"/>
      <c r="I22" s="51"/>
      <c r="J22" s="52"/>
      <c r="K22" s="161">
        <v>20</v>
      </c>
      <c r="L22" s="52">
        <v>15</v>
      </c>
      <c r="M22" s="52">
        <v>30</v>
      </c>
      <c r="N22" s="52">
        <v>15</v>
      </c>
      <c r="O22" s="52">
        <v>40</v>
      </c>
      <c r="P22" s="52">
        <v>15</v>
      </c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94" t="s">
        <v>83</v>
      </c>
      <c r="C23" s="51"/>
      <c r="D23" s="51"/>
      <c r="E23" s="51"/>
      <c r="F23" s="51"/>
      <c r="G23" s="51"/>
      <c r="H23" s="51"/>
      <c r="I23" s="52"/>
      <c r="J23" s="52"/>
      <c r="K23" s="161"/>
      <c r="L23" s="52">
        <v>20</v>
      </c>
      <c r="M23" s="52"/>
      <c r="N23" s="52">
        <v>20</v>
      </c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42017</v>
      </c>
      <c r="B25" s="94" t="s">
        <v>14</v>
      </c>
      <c r="C25" s="51"/>
      <c r="D25" s="51"/>
      <c r="E25" s="51"/>
      <c r="F25" s="51"/>
      <c r="G25" s="51"/>
      <c r="H25" s="51"/>
      <c r="I25" s="52"/>
      <c r="J25" s="52"/>
      <c r="K25" s="161">
        <v>45</v>
      </c>
      <c r="L25" s="52">
        <v>10</v>
      </c>
      <c r="M25" s="52">
        <v>45</v>
      </c>
      <c r="N25" s="52">
        <v>10</v>
      </c>
      <c r="O25" s="52"/>
      <c r="P25" s="52"/>
      <c r="Q25" s="52"/>
      <c r="R25" s="52"/>
      <c r="S25" s="52"/>
      <c r="T25" s="52"/>
      <c r="V25" s="52" t="s">
        <v>180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/>
      <c r="B26" s="94" t="s">
        <v>173</v>
      </c>
      <c r="C26" s="51"/>
      <c r="D26" s="51"/>
      <c r="E26" s="51"/>
      <c r="F26" s="51"/>
      <c r="G26" s="51"/>
      <c r="H26" s="51"/>
      <c r="I26" s="52"/>
      <c r="J26" s="52"/>
      <c r="K26" s="161">
        <v>20</v>
      </c>
      <c r="L26" s="52">
        <v>10</v>
      </c>
      <c r="M26" s="52">
        <v>20</v>
      </c>
      <c r="N26" s="52">
        <v>10</v>
      </c>
      <c r="O26" s="52"/>
      <c r="P26" s="52"/>
      <c r="Q26" s="52"/>
      <c r="R26" s="52"/>
      <c r="S26" s="52"/>
      <c r="T26" s="52"/>
      <c r="U26" s="52"/>
      <c r="V26" s="52" t="s">
        <v>181</v>
      </c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/>
      <c r="B27" s="94" t="s">
        <v>174</v>
      </c>
      <c r="C27" s="51"/>
      <c r="D27" s="51"/>
      <c r="E27" s="51"/>
      <c r="F27" s="51"/>
      <c r="G27" s="51"/>
      <c r="H27" s="51"/>
      <c r="I27" s="52"/>
      <c r="J27" s="52"/>
      <c r="K27" s="161">
        <v>20</v>
      </c>
      <c r="L27" s="52">
        <v>16</v>
      </c>
      <c r="M27" s="52">
        <v>20</v>
      </c>
      <c r="N27" s="52">
        <v>18</v>
      </c>
      <c r="O27" s="52"/>
      <c r="P27" s="52"/>
      <c r="Q27" s="52"/>
      <c r="R27" s="52"/>
      <c r="S27" s="52"/>
      <c r="T27" s="52"/>
      <c r="U27" s="52"/>
      <c r="V27" s="52" t="s">
        <v>182</v>
      </c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94" t="s">
        <v>175</v>
      </c>
      <c r="C28" s="51"/>
      <c r="D28" s="51"/>
      <c r="E28" s="51"/>
      <c r="F28" s="51"/>
      <c r="G28" s="51"/>
      <c r="H28" s="51"/>
      <c r="I28" s="52"/>
      <c r="J28" s="52"/>
      <c r="K28" s="161">
        <v>17.5</v>
      </c>
      <c r="L28" s="52">
        <v>12</v>
      </c>
      <c r="M28" s="52">
        <v>17.5</v>
      </c>
      <c r="N28" s="52">
        <v>12</v>
      </c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94" t="s">
        <v>176</v>
      </c>
      <c r="C29" s="51"/>
      <c r="D29" s="51"/>
      <c r="E29" s="51"/>
      <c r="F29" s="51"/>
      <c r="G29" s="51"/>
      <c r="H29" s="51"/>
      <c r="I29" s="52"/>
      <c r="J29" s="52"/>
      <c r="K29" s="161">
        <v>20</v>
      </c>
      <c r="L29" s="52">
        <v>10</v>
      </c>
      <c r="M29" s="52">
        <v>20</v>
      </c>
      <c r="N29" s="52">
        <v>10</v>
      </c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94" t="s">
        <v>177</v>
      </c>
      <c r="C30" s="51"/>
      <c r="D30" s="51"/>
      <c r="E30" s="51"/>
      <c r="F30" s="51"/>
      <c r="G30" s="51"/>
      <c r="H30" s="51"/>
      <c r="I30" s="52"/>
      <c r="J30" s="52"/>
      <c r="K30" s="161">
        <v>10</v>
      </c>
      <c r="L30" s="52">
        <v>15</v>
      </c>
      <c r="M30" s="52">
        <v>20</v>
      </c>
      <c r="N30" s="52">
        <v>6</v>
      </c>
      <c r="O30" s="52">
        <v>10</v>
      </c>
      <c r="P30" s="52">
        <v>6</v>
      </c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94" t="s">
        <v>178</v>
      </c>
      <c r="C31" s="51"/>
      <c r="D31" s="51"/>
      <c r="E31" s="51"/>
      <c r="F31" s="51"/>
      <c r="G31" s="51"/>
      <c r="H31" s="51"/>
      <c r="I31" s="52"/>
      <c r="J31" s="52"/>
      <c r="K31" s="161">
        <v>60</v>
      </c>
      <c r="L31" s="52">
        <v>12</v>
      </c>
      <c r="M31" s="52">
        <v>60</v>
      </c>
      <c r="N31" s="52">
        <v>12</v>
      </c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94" t="s">
        <v>179</v>
      </c>
      <c r="C32" s="51"/>
      <c r="D32" s="51"/>
      <c r="E32" s="51"/>
      <c r="F32" s="51"/>
      <c r="G32" s="51"/>
      <c r="H32" s="51"/>
      <c r="I32" s="52"/>
      <c r="J32" s="52"/>
      <c r="K32" s="161"/>
      <c r="L32" s="52">
        <v>12</v>
      </c>
      <c r="M32" s="52"/>
      <c r="N32" s="52">
        <v>12</v>
      </c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42019</v>
      </c>
      <c r="B34" s="94" t="s">
        <v>183</v>
      </c>
      <c r="C34" s="51"/>
      <c r="D34" s="51"/>
      <c r="E34" s="51"/>
      <c r="F34" s="51"/>
      <c r="G34" s="51"/>
      <c r="H34" s="51"/>
      <c r="I34" s="52"/>
      <c r="J34" s="52"/>
      <c r="K34" s="161">
        <v>10</v>
      </c>
      <c r="L34" s="52">
        <v>10</v>
      </c>
      <c r="M34" s="52">
        <v>10</v>
      </c>
      <c r="N34" s="52">
        <v>10</v>
      </c>
      <c r="O34" s="52">
        <v>28</v>
      </c>
      <c r="P34" s="52">
        <v>8</v>
      </c>
      <c r="Q34" s="52">
        <v>26</v>
      </c>
      <c r="R34" s="52">
        <v>10</v>
      </c>
      <c r="S34" s="52">
        <v>26</v>
      </c>
      <c r="T34" s="52">
        <v>8</v>
      </c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/>
      <c r="B35" s="94" t="s">
        <v>184</v>
      </c>
      <c r="C35" s="51"/>
      <c r="D35" s="51"/>
      <c r="E35" s="51"/>
      <c r="F35" s="51"/>
      <c r="G35" s="51"/>
      <c r="H35" s="51"/>
      <c r="I35" s="52"/>
      <c r="J35" s="52"/>
      <c r="K35" s="161">
        <v>20</v>
      </c>
      <c r="L35" s="52">
        <v>10</v>
      </c>
      <c r="M35" s="52">
        <v>20</v>
      </c>
      <c r="N35" s="52">
        <v>10</v>
      </c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/>
      <c r="B36" s="94" t="s">
        <v>72</v>
      </c>
      <c r="C36" s="51"/>
      <c r="D36" s="51"/>
      <c r="E36" s="51"/>
      <c r="F36" s="51"/>
      <c r="G36" s="51"/>
      <c r="H36" s="51"/>
      <c r="I36" s="52"/>
      <c r="J36" s="52"/>
      <c r="K36" s="161">
        <v>10</v>
      </c>
      <c r="L36" s="52">
        <v>15</v>
      </c>
      <c r="M36" s="52">
        <v>10</v>
      </c>
      <c r="N36" s="52">
        <v>15</v>
      </c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94" t="s">
        <v>185</v>
      </c>
      <c r="C37" s="51"/>
      <c r="D37" s="51"/>
      <c r="E37" s="51"/>
      <c r="F37" s="51"/>
      <c r="G37" s="51"/>
      <c r="H37" s="51"/>
      <c r="I37" s="52"/>
      <c r="J37" s="52"/>
      <c r="K37" s="161">
        <v>45</v>
      </c>
      <c r="L37" s="52">
        <v>12</v>
      </c>
      <c r="M37" s="52">
        <v>45</v>
      </c>
      <c r="N37" s="52">
        <v>10</v>
      </c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94" t="s">
        <v>186</v>
      </c>
      <c r="C38" s="52"/>
      <c r="D38" s="52"/>
      <c r="E38" s="52"/>
      <c r="F38" s="52"/>
      <c r="G38" s="52"/>
      <c r="H38" s="52"/>
      <c r="I38" s="52"/>
      <c r="J38" s="52"/>
      <c r="K38" s="161">
        <v>45</v>
      </c>
      <c r="L38" s="52">
        <v>12</v>
      </c>
      <c r="M38" s="52">
        <v>45</v>
      </c>
      <c r="N38" s="52">
        <v>10</v>
      </c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94" t="s">
        <v>21</v>
      </c>
      <c r="C39" s="11"/>
      <c r="D39" s="11"/>
      <c r="E39" s="11"/>
      <c r="F39" s="11"/>
      <c r="G39" s="11"/>
      <c r="H39" s="11"/>
      <c r="I39" s="11"/>
      <c r="J39" s="11"/>
      <c r="K39" s="161"/>
      <c r="L39" s="52">
        <v>10</v>
      </c>
      <c r="M39" s="52"/>
      <c r="N39" s="52">
        <v>10</v>
      </c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94" t="s">
        <v>187</v>
      </c>
      <c r="C40" s="52"/>
      <c r="D40" s="52"/>
      <c r="E40" s="52"/>
      <c r="F40" s="52"/>
      <c r="G40" s="52"/>
      <c r="H40" s="52"/>
      <c r="I40" s="52"/>
      <c r="J40" s="52"/>
      <c r="K40" s="161"/>
      <c r="L40" s="52">
        <v>15</v>
      </c>
      <c r="M40" s="52"/>
      <c r="N40" s="52">
        <v>15</v>
      </c>
      <c r="O40" s="52"/>
      <c r="P40" s="52">
        <v>15</v>
      </c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42024</v>
      </c>
      <c r="B43" s="8" t="s">
        <v>379</v>
      </c>
      <c r="C43" s="11"/>
      <c r="D43" s="11"/>
      <c r="E43" s="11"/>
      <c r="F43" s="11"/>
      <c r="G43" s="11"/>
      <c r="H43" s="11"/>
      <c r="I43" s="11"/>
      <c r="J43" s="11"/>
      <c r="K43" s="146">
        <v>30</v>
      </c>
      <c r="L43" s="11">
        <v>12</v>
      </c>
      <c r="M43" s="11">
        <v>35</v>
      </c>
      <c r="N43" s="52">
        <v>15</v>
      </c>
      <c r="O43" s="52">
        <v>40</v>
      </c>
      <c r="P43" s="52">
        <v>12</v>
      </c>
      <c r="Q43" s="52">
        <v>50</v>
      </c>
      <c r="R43" s="52">
        <v>12</v>
      </c>
      <c r="S43" s="52"/>
      <c r="T43" s="52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/>
      <c r="B44" s="8" t="s">
        <v>24</v>
      </c>
      <c r="C44" s="11"/>
      <c r="D44" s="11"/>
      <c r="E44" s="11"/>
      <c r="F44" s="11"/>
      <c r="G44" s="11"/>
      <c r="H44" s="11"/>
      <c r="I44" s="11"/>
      <c r="J44" s="11"/>
      <c r="K44" s="146">
        <v>40</v>
      </c>
      <c r="L44" s="52">
        <v>12</v>
      </c>
      <c r="M44" s="11">
        <v>42.6</v>
      </c>
      <c r="N44" s="52">
        <v>10</v>
      </c>
      <c r="O44" s="52">
        <v>45</v>
      </c>
      <c r="P44" s="52">
        <v>8</v>
      </c>
      <c r="Q44" s="52">
        <v>50</v>
      </c>
      <c r="R44" s="52">
        <v>4</v>
      </c>
      <c r="S44" s="52"/>
      <c r="T44" s="52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/>
      <c r="B45" s="8" t="s">
        <v>25</v>
      </c>
      <c r="C45" s="11"/>
      <c r="D45" s="11"/>
      <c r="E45" s="11"/>
      <c r="F45" s="11"/>
      <c r="G45" s="11"/>
      <c r="H45" s="11"/>
      <c r="I45" s="11"/>
      <c r="J45" s="11"/>
      <c r="K45" s="146">
        <v>45</v>
      </c>
      <c r="L45" s="52">
        <v>12</v>
      </c>
      <c r="M45" s="11">
        <v>50</v>
      </c>
      <c r="N45" s="52">
        <v>10</v>
      </c>
      <c r="O45" s="52">
        <v>55</v>
      </c>
      <c r="P45" s="52">
        <v>8</v>
      </c>
      <c r="Q45" s="52">
        <v>60</v>
      </c>
      <c r="R45" s="52">
        <v>4</v>
      </c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8" t="s">
        <v>188</v>
      </c>
      <c r="C46" s="11"/>
      <c r="D46" s="11"/>
      <c r="E46" s="11"/>
      <c r="F46" s="11"/>
      <c r="G46" s="11"/>
      <c r="H46" s="11"/>
      <c r="I46" s="11"/>
      <c r="J46" s="11"/>
      <c r="K46" s="161">
        <v>7.5</v>
      </c>
      <c r="L46" s="52">
        <v>12</v>
      </c>
      <c r="M46" s="52">
        <v>8.75</v>
      </c>
      <c r="N46" s="52">
        <v>10</v>
      </c>
      <c r="O46" s="52">
        <v>8.75</v>
      </c>
      <c r="P46" s="52">
        <v>10</v>
      </c>
      <c r="Q46" s="52">
        <v>10</v>
      </c>
      <c r="R46" s="52">
        <v>6</v>
      </c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8" t="s">
        <v>182</v>
      </c>
      <c r="C47" s="11"/>
      <c r="D47" s="11"/>
      <c r="E47" s="11"/>
      <c r="F47" s="11"/>
      <c r="G47" s="11"/>
      <c r="H47" s="11"/>
      <c r="I47" s="11"/>
      <c r="J47" s="11"/>
      <c r="K47" s="161"/>
      <c r="L47" s="52"/>
      <c r="M47" s="52"/>
      <c r="N47" s="52"/>
      <c r="O47" s="52"/>
      <c r="P47" s="5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/>
      <c r="C48" s="11"/>
      <c r="D48" s="11"/>
      <c r="E48" s="11"/>
      <c r="F48" s="11"/>
      <c r="G48" s="11"/>
      <c r="H48" s="11"/>
      <c r="I48" s="11"/>
      <c r="J48" s="11"/>
      <c r="K48" s="146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/>
      <c r="C49" s="11"/>
      <c r="D49" s="11"/>
      <c r="E49" s="11"/>
      <c r="F49" s="11"/>
      <c r="G49" s="11"/>
      <c r="H49" s="11"/>
      <c r="I49" s="11"/>
      <c r="J49" s="11"/>
      <c r="K49" s="146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42031</v>
      </c>
      <c r="B52" t="s">
        <v>93</v>
      </c>
      <c r="C52" s="11"/>
      <c r="D52" s="11"/>
      <c r="E52" s="11"/>
      <c r="F52" s="11"/>
      <c r="G52" s="11"/>
      <c r="H52" s="11"/>
      <c r="I52" s="11"/>
      <c r="J52" s="11"/>
      <c r="K52" s="146">
        <v>20</v>
      </c>
      <c r="L52" s="11">
        <v>12</v>
      </c>
      <c r="M52" s="11">
        <v>40</v>
      </c>
      <c r="N52" s="52">
        <v>12</v>
      </c>
      <c r="O52" s="52">
        <v>42.5</v>
      </c>
      <c r="P52" s="52">
        <v>12</v>
      </c>
      <c r="Q52" s="52">
        <v>45</v>
      </c>
      <c r="R52" s="52">
        <v>12</v>
      </c>
      <c r="S52" s="52"/>
      <c r="T52" s="52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/>
      <c r="B53" t="s">
        <v>179</v>
      </c>
      <c r="C53" s="11"/>
      <c r="D53" s="11"/>
      <c r="E53" s="11"/>
      <c r="F53" s="11"/>
      <c r="G53" s="11"/>
      <c r="H53" s="11"/>
      <c r="I53" s="11"/>
      <c r="J53" s="11"/>
      <c r="K53" s="164"/>
      <c r="L53" s="11">
        <v>12</v>
      </c>
      <c r="M53" s="11"/>
      <c r="N53" s="11">
        <v>12</v>
      </c>
      <c r="O53" s="11"/>
      <c r="P53" s="11">
        <v>12</v>
      </c>
      <c r="Q53" s="11"/>
      <c r="R53" s="11">
        <v>12</v>
      </c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/>
      <c r="B54" t="s">
        <v>190</v>
      </c>
      <c r="C54" s="11"/>
      <c r="D54" s="11"/>
      <c r="E54" s="11"/>
      <c r="F54" s="11"/>
      <c r="G54" s="11"/>
      <c r="H54" s="11"/>
      <c r="I54" s="11"/>
      <c r="J54" s="11"/>
      <c r="K54" s="146">
        <v>20</v>
      </c>
      <c r="L54" s="11">
        <v>12</v>
      </c>
      <c r="M54" s="11">
        <v>25</v>
      </c>
      <c r="N54" s="52">
        <v>12</v>
      </c>
      <c r="O54" s="52">
        <v>25</v>
      </c>
      <c r="P54" s="52">
        <v>12</v>
      </c>
      <c r="Q54" s="52">
        <v>25</v>
      </c>
      <c r="R54" s="52">
        <v>12</v>
      </c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t="s">
        <v>191</v>
      </c>
      <c r="C55" s="11"/>
      <c r="D55" s="11"/>
      <c r="E55" s="11"/>
      <c r="F55" s="11"/>
      <c r="G55" s="11"/>
      <c r="H55" s="11"/>
      <c r="I55" s="11"/>
      <c r="J55" s="11"/>
      <c r="K55" s="146">
        <v>10</v>
      </c>
      <c r="L55" s="52">
        <v>12</v>
      </c>
      <c r="M55" s="11">
        <v>10</v>
      </c>
      <c r="N55" s="52">
        <v>12</v>
      </c>
      <c r="O55" s="52">
        <v>10</v>
      </c>
      <c r="P55" s="52">
        <v>12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t="s">
        <v>78</v>
      </c>
      <c r="C56" s="11"/>
      <c r="D56" s="11"/>
      <c r="E56" s="11"/>
      <c r="F56" s="11"/>
      <c r="G56" s="11"/>
      <c r="H56" s="11"/>
      <c r="I56" s="11"/>
      <c r="J56" s="11"/>
      <c r="K56" s="146">
        <v>17.5</v>
      </c>
      <c r="L56" s="52">
        <v>12</v>
      </c>
      <c r="M56" s="52">
        <v>20</v>
      </c>
      <c r="N56" s="52">
        <v>12</v>
      </c>
      <c r="O56" s="52">
        <v>20</v>
      </c>
      <c r="P56" s="52">
        <v>10</v>
      </c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t="s">
        <v>182</v>
      </c>
      <c r="C57" s="11"/>
      <c r="D57" s="11"/>
      <c r="E57" s="11"/>
      <c r="F57" s="11"/>
      <c r="G57" s="11"/>
      <c r="H57" s="11"/>
      <c r="I57" s="11"/>
      <c r="J57" s="11"/>
      <c r="K57" s="146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/>
      <c r="C58" s="11"/>
      <c r="D58" s="11"/>
      <c r="E58" s="11"/>
      <c r="F58" s="11"/>
      <c r="G58" s="11"/>
      <c r="H58" s="11"/>
      <c r="I58" s="11"/>
      <c r="J58" s="11"/>
      <c r="K58" s="146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/>
      <c r="C59" s="11"/>
      <c r="D59" s="11"/>
      <c r="E59" s="11"/>
      <c r="F59" s="11"/>
      <c r="G59" s="11"/>
      <c r="H59" s="11"/>
      <c r="I59" s="11"/>
      <c r="J59" s="11"/>
      <c r="K59" s="146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42033</v>
      </c>
      <c r="B61" t="s">
        <v>380</v>
      </c>
      <c r="C61" s="11"/>
      <c r="D61" s="11"/>
      <c r="E61" s="11"/>
      <c r="F61" s="11"/>
      <c r="G61" s="11"/>
      <c r="H61" s="11"/>
      <c r="I61" s="11"/>
      <c r="J61" s="11"/>
      <c r="K61" s="146">
        <v>16</v>
      </c>
      <c r="L61" s="11">
        <v>20</v>
      </c>
      <c r="M61" s="11">
        <v>16</v>
      </c>
      <c r="N61" s="52">
        <v>20</v>
      </c>
      <c r="O61" s="52"/>
      <c r="P61" s="52"/>
      <c r="Q61" s="52"/>
      <c r="R61" s="52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/>
      <c r="B62" t="s">
        <v>192</v>
      </c>
      <c r="C62" s="11"/>
      <c r="D62" s="11"/>
      <c r="E62" s="11"/>
      <c r="F62" s="11"/>
      <c r="G62" s="11"/>
      <c r="H62" s="11"/>
      <c r="I62" s="11"/>
      <c r="J62" s="11"/>
      <c r="K62" s="146">
        <v>55</v>
      </c>
      <c r="L62" s="11">
        <v>12</v>
      </c>
      <c r="M62" s="11">
        <v>55</v>
      </c>
      <c r="N62" s="52">
        <v>8</v>
      </c>
      <c r="O62" s="52">
        <v>55</v>
      </c>
      <c r="P62" s="52">
        <v>8</v>
      </c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/>
      <c r="B63" t="s">
        <v>21</v>
      </c>
      <c r="C63" s="11"/>
      <c r="D63" s="11"/>
      <c r="E63" s="11"/>
      <c r="F63" s="11"/>
      <c r="G63" s="11"/>
      <c r="H63" s="11"/>
      <c r="I63" s="11"/>
      <c r="J63" s="11"/>
      <c r="K63" s="164"/>
      <c r="L63" s="11">
        <v>10</v>
      </c>
      <c r="M63" s="11"/>
      <c r="N63" s="11">
        <v>8</v>
      </c>
      <c r="O63" s="11"/>
      <c r="P63" s="11">
        <v>8</v>
      </c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B64" s="8" t="s">
        <v>193</v>
      </c>
      <c r="K64" s="4">
        <v>25</v>
      </c>
      <c r="L64" s="52">
        <v>10</v>
      </c>
      <c r="M64">
        <v>20</v>
      </c>
      <c r="N64" s="52">
        <v>10</v>
      </c>
      <c r="O64" s="52">
        <v>27.5</v>
      </c>
      <c r="P64" s="52">
        <v>6</v>
      </c>
      <c r="Q64" s="10">
        <v>20</v>
      </c>
      <c r="R64" s="52">
        <v>10</v>
      </c>
      <c r="S64" s="52">
        <v>27.5</v>
      </c>
      <c r="T64" s="52">
        <v>6</v>
      </c>
      <c r="V64" t="s">
        <v>198</v>
      </c>
    </row>
    <row r="65" spans="1:31">
      <c r="B65" s="8" t="s">
        <v>194</v>
      </c>
      <c r="K65" s="161">
        <v>10</v>
      </c>
      <c r="L65" s="52">
        <v>10</v>
      </c>
      <c r="M65">
        <v>10</v>
      </c>
      <c r="N65" s="52">
        <v>10</v>
      </c>
      <c r="O65" s="52">
        <v>10</v>
      </c>
      <c r="P65" s="52">
        <v>10</v>
      </c>
    </row>
    <row r="66" spans="1:31">
      <c r="A66" s="44"/>
      <c r="B66" t="s">
        <v>195</v>
      </c>
      <c r="C66" s="11"/>
      <c r="D66" s="11"/>
      <c r="E66" s="11"/>
      <c r="F66" s="11"/>
      <c r="G66" s="11"/>
      <c r="H66" s="11"/>
      <c r="I66" s="11"/>
      <c r="J66" s="11"/>
      <c r="K66" s="161">
        <v>8</v>
      </c>
      <c r="L66" s="52">
        <v>10</v>
      </c>
      <c r="M66" s="11">
        <v>8</v>
      </c>
      <c r="N66" s="52">
        <v>10</v>
      </c>
      <c r="O66" s="52">
        <v>8</v>
      </c>
      <c r="P66" s="52">
        <v>10</v>
      </c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 t="s">
        <v>196</v>
      </c>
      <c r="C67" s="11"/>
      <c r="D67" s="11"/>
      <c r="E67" s="11"/>
      <c r="F67" s="11"/>
      <c r="G67" s="11"/>
      <c r="H67" s="11"/>
      <c r="I67" s="11"/>
      <c r="J67" s="11"/>
      <c r="K67" s="161">
        <v>17.5</v>
      </c>
      <c r="L67" s="52">
        <v>12</v>
      </c>
      <c r="M67" s="52">
        <v>20</v>
      </c>
      <c r="N67" s="52">
        <v>12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 t="s">
        <v>197</v>
      </c>
      <c r="C68" s="11"/>
      <c r="D68" s="11"/>
      <c r="E68" s="11"/>
      <c r="F68" s="11"/>
      <c r="G68" s="11"/>
      <c r="H68" s="11"/>
      <c r="I68" s="11"/>
      <c r="J68" s="11"/>
      <c r="K68" s="161">
        <v>17.5</v>
      </c>
      <c r="L68" s="52">
        <v>12</v>
      </c>
      <c r="M68" s="52">
        <v>20</v>
      </c>
      <c r="N68" s="52">
        <v>12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42038</v>
      </c>
      <c r="B70" t="s">
        <v>199</v>
      </c>
      <c r="C70" s="11"/>
      <c r="D70" s="11"/>
      <c r="E70" s="11"/>
      <c r="F70" s="11"/>
      <c r="G70" s="11"/>
      <c r="H70" s="11"/>
      <c r="I70" s="11"/>
      <c r="J70" s="11"/>
      <c r="K70" s="161">
        <v>20</v>
      </c>
      <c r="L70" s="52">
        <v>12</v>
      </c>
      <c r="M70" s="52">
        <v>20</v>
      </c>
      <c r="N70" s="52">
        <v>10</v>
      </c>
      <c r="O70" s="52">
        <v>20</v>
      </c>
      <c r="P70" s="52">
        <v>8</v>
      </c>
      <c r="Q70" s="52"/>
      <c r="R70" s="11"/>
      <c r="S70" s="52"/>
      <c r="T70" s="52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/>
      <c r="B71" t="s">
        <v>200</v>
      </c>
      <c r="C71" s="11"/>
      <c r="D71" s="11"/>
      <c r="E71" s="11"/>
      <c r="F71" s="11"/>
      <c r="G71" s="11"/>
      <c r="H71" s="11"/>
      <c r="I71" s="11"/>
      <c r="J71" s="11"/>
      <c r="K71" s="161">
        <v>33</v>
      </c>
      <c r="L71" s="52">
        <v>15</v>
      </c>
      <c r="M71" s="52">
        <v>33</v>
      </c>
      <c r="N71" s="52">
        <v>13</v>
      </c>
      <c r="O71" s="52">
        <v>33</v>
      </c>
      <c r="P71" s="52">
        <v>14</v>
      </c>
      <c r="Q71" s="52"/>
      <c r="R71" s="52"/>
      <c r="S71" s="52"/>
      <c r="T71" s="5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/>
      <c r="B72" t="s">
        <v>24</v>
      </c>
      <c r="C72" s="11"/>
      <c r="D72" s="11"/>
      <c r="E72" s="11"/>
      <c r="F72" s="11"/>
      <c r="G72" s="11"/>
      <c r="H72" s="11"/>
      <c r="I72" s="11"/>
      <c r="J72" s="11"/>
      <c r="K72" s="161">
        <v>45</v>
      </c>
      <c r="L72" s="52">
        <v>10</v>
      </c>
      <c r="M72" s="52">
        <v>45</v>
      </c>
      <c r="N72" s="52">
        <v>6</v>
      </c>
      <c r="O72" s="52">
        <v>45</v>
      </c>
      <c r="P72" s="52">
        <v>6</v>
      </c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t="s">
        <v>201</v>
      </c>
      <c r="C73" s="11"/>
      <c r="D73" s="11"/>
      <c r="E73" s="11"/>
      <c r="F73" s="11"/>
      <c r="G73" s="11"/>
      <c r="H73" s="11"/>
      <c r="I73" s="11"/>
      <c r="J73" s="11"/>
      <c r="K73" s="161">
        <v>10</v>
      </c>
      <c r="L73" s="52">
        <v>10</v>
      </c>
      <c r="M73" s="52">
        <v>10</v>
      </c>
      <c r="N73" s="52">
        <v>10</v>
      </c>
      <c r="O73" s="52">
        <v>10</v>
      </c>
      <c r="P73" s="52">
        <v>10</v>
      </c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t="s">
        <v>202</v>
      </c>
      <c r="C74" s="11"/>
      <c r="D74" s="11"/>
      <c r="E74" s="11"/>
      <c r="F74" s="11"/>
      <c r="G74" s="11"/>
      <c r="H74" s="11"/>
      <c r="I74" s="11"/>
      <c r="J74" s="11"/>
      <c r="K74" s="161">
        <v>10</v>
      </c>
      <c r="L74" s="52">
        <v>15</v>
      </c>
      <c r="M74" s="52">
        <v>15</v>
      </c>
      <c r="N74" s="52">
        <v>15</v>
      </c>
      <c r="O74" s="52">
        <v>17.5</v>
      </c>
      <c r="P74" s="52">
        <v>12</v>
      </c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t="s">
        <v>203</v>
      </c>
      <c r="C75" s="11"/>
      <c r="D75" s="11"/>
      <c r="E75" s="11"/>
      <c r="F75" s="11"/>
      <c r="G75" s="11"/>
      <c r="H75" s="11"/>
      <c r="I75" s="11"/>
      <c r="J75" s="11"/>
      <c r="K75" s="161">
        <v>17.5</v>
      </c>
      <c r="L75" s="52">
        <v>20</v>
      </c>
      <c r="M75" s="52">
        <v>17.5</v>
      </c>
      <c r="N75" s="52">
        <v>20</v>
      </c>
      <c r="O75" s="52">
        <v>17.5</v>
      </c>
      <c r="P75" s="52">
        <v>20</v>
      </c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/>
      <c r="C76" s="11"/>
      <c r="D76" s="11"/>
      <c r="E76" s="11"/>
      <c r="F76" s="11"/>
      <c r="G76" s="11"/>
      <c r="H76" s="11"/>
      <c r="I76" s="11"/>
      <c r="J76" s="11"/>
      <c r="K76" s="146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42040</v>
      </c>
      <c r="B79" t="s">
        <v>93</v>
      </c>
      <c r="C79" s="11"/>
      <c r="D79" s="11"/>
      <c r="E79" s="11"/>
      <c r="F79" s="11"/>
      <c r="G79" s="11"/>
      <c r="H79" s="11"/>
      <c r="I79" s="11"/>
      <c r="J79" s="11"/>
      <c r="K79" s="146">
        <v>40</v>
      </c>
      <c r="L79" s="11">
        <v>12</v>
      </c>
      <c r="M79" s="11">
        <v>40</v>
      </c>
      <c r="N79" s="52">
        <v>12</v>
      </c>
      <c r="O79" s="52">
        <v>55</v>
      </c>
      <c r="P79" s="52">
        <v>12</v>
      </c>
      <c r="Q79" s="52">
        <v>60</v>
      </c>
      <c r="R79" s="52">
        <v>12</v>
      </c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>
        <v>75</v>
      </c>
      <c r="B80" t="s">
        <v>192</v>
      </c>
      <c r="C80" s="11"/>
      <c r="D80" s="11"/>
      <c r="E80" s="11"/>
      <c r="F80" s="11"/>
      <c r="G80" s="11"/>
      <c r="H80" s="11"/>
      <c r="I80" s="11"/>
      <c r="J80" s="11"/>
      <c r="K80" s="146">
        <v>55</v>
      </c>
      <c r="L80" s="11">
        <v>12</v>
      </c>
      <c r="M80" s="11">
        <v>55</v>
      </c>
      <c r="N80" s="52">
        <v>12</v>
      </c>
      <c r="O80" s="52">
        <v>55</v>
      </c>
      <c r="P80" s="52">
        <v>10</v>
      </c>
      <c r="Q80" s="52">
        <v>55</v>
      </c>
      <c r="R80" s="52">
        <v>10</v>
      </c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B81" s="8" t="s">
        <v>25</v>
      </c>
      <c r="K81" s="4">
        <v>55</v>
      </c>
      <c r="L81">
        <v>8</v>
      </c>
      <c r="M81">
        <v>55</v>
      </c>
      <c r="N81">
        <v>8</v>
      </c>
      <c r="O81">
        <v>55</v>
      </c>
      <c r="P81">
        <v>8</v>
      </c>
      <c r="Q81" s="10">
        <v>55</v>
      </c>
      <c r="R81" s="52">
        <v>8</v>
      </c>
    </row>
    <row r="82" spans="1:31">
      <c r="B82" s="8" t="s">
        <v>204</v>
      </c>
      <c r="K82" s="161">
        <v>20</v>
      </c>
      <c r="M82">
        <v>20</v>
      </c>
    </row>
    <row r="83" spans="1:31">
      <c r="A83" s="44"/>
      <c r="B83" t="s">
        <v>81</v>
      </c>
      <c r="C83" s="11"/>
      <c r="D83" s="11"/>
      <c r="E83" s="11"/>
      <c r="F83" s="11"/>
      <c r="G83" s="11"/>
      <c r="H83" s="11"/>
      <c r="I83" s="11"/>
      <c r="J83" s="11"/>
      <c r="K83" s="161">
        <v>12.5</v>
      </c>
      <c r="L83" s="11">
        <v>20</v>
      </c>
      <c r="M83" s="11">
        <v>10</v>
      </c>
      <c r="N83" s="52">
        <v>20</v>
      </c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/>
      <c r="C84" s="11"/>
      <c r="D84" s="11"/>
      <c r="E84" s="11"/>
      <c r="F84" s="11"/>
      <c r="G84" s="11"/>
      <c r="H84" s="11"/>
      <c r="I84" s="11"/>
      <c r="J84" s="11"/>
      <c r="K84" s="146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J85" s="11"/>
      <c r="K85" s="146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J86" s="11"/>
      <c r="K86" s="146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42045</v>
      </c>
      <c r="B88" t="s">
        <v>27</v>
      </c>
      <c r="C88" s="11"/>
      <c r="D88" s="11"/>
      <c r="E88" s="11"/>
      <c r="F88" s="11"/>
      <c r="G88" s="11"/>
      <c r="H88" s="11"/>
      <c r="I88" s="11"/>
      <c r="J88" s="11"/>
      <c r="K88" s="146">
        <v>60</v>
      </c>
      <c r="L88" s="11">
        <v>10</v>
      </c>
      <c r="M88" s="11">
        <v>100</v>
      </c>
      <c r="N88" s="52">
        <v>12</v>
      </c>
      <c r="O88" s="52">
        <v>100</v>
      </c>
      <c r="P88" s="52">
        <v>20</v>
      </c>
      <c r="Q88" s="52"/>
      <c r="R88" s="52"/>
      <c r="S88" s="52"/>
      <c r="T88" s="52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/>
      <c r="B89" t="s">
        <v>24</v>
      </c>
      <c r="C89" s="11"/>
      <c r="D89" s="11"/>
      <c r="E89" s="11"/>
      <c r="F89" s="11"/>
      <c r="G89" s="11"/>
      <c r="H89" s="11"/>
      <c r="I89" s="11"/>
      <c r="J89" s="11"/>
      <c r="K89" s="146">
        <v>40</v>
      </c>
      <c r="L89" s="11">
        <v>10</v>
      </c>
      <c r="M89" s="11">
        <v>45</v>
      </c>
      <c r="N89" s="52">
        <v>6</v>
      </c>
      <c r="O89" s="52">
        <v>50</v>
      </c>
      <c r="P89" s="52">
        <v>5</v>
      </c>
      <c r="Q89" s="52">
        <v>55</v>
      </c>
      <c r="R89" s="52">
        <v>2</v>
      </c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/>
      <c r="B90" t="s">
        <v>200</v>
      </c>
      <c r="C90" s="11"/>
      <c r="D90" s="11"/>
      <c r="E90" s="11"/>
      <c r="F90" s="11"/>
      <c r="G90" s="11"/>
      <c r="H90" s="11"/>
      <c r="I90" s="11"/>
      <c r="J90" s="11"/>
      <c r="K90" s="146">
        <v>26</v>
      </c>
      <c r="L90" s="11">
        <v>10</v>
      </c>
      <c r="M90" s="11">
        <v>19</v>
      </c>
      <c r="N90" s="52">
        <v>8</v>
      </c>
      <c r="O90" s="11"/>
      <c r="P90" s="11" t="s">
        <v>208</v>
      </c>
      <c r="Q90" s="11"/>
      <c r="R90" s="11" t="s">
        <v>209</v>
      </c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t="s">
        <v>205</v>
      </c>
      <c r="C91" s="11"/>
      <c r="D91" s="11"/>
      <c r="E91" s="11"/>
      <c r="F91" s="11"/>
      <c r="G91" s="11"/>
      <c r="H91" s="11"/>
      <c r="I91" s="11"/>
      <c r="J91" s="11"/>
      <c r="K91" s="146">
        <v>10</v>
      </c>
      <c r="L91" s="52">
        <v>12</v>
      </c>
      <c r="M91" s="52">
        <v>15</v>
      </c>
      <c r="N91" s="52">
        <v>12</v>
      </c>
      <c r="O91" s="52">
        <v>15</v>
      </c>
      <c r="P91" s="52">
        <v>12</v>
      </c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t="s">
        <v>206</v>
      </c>
      <c r="C92" s="11"/>
      <c r="D92" s="11"/>
      <c r="E92" s="11"/>
      <c r="F92" s="11"/>
      <c r="G92" s="11"/>
      <c r="H92" s="11"/>
      <c r="I92" s="11"/>
      <c r="J92" s="11"/>
      <c r="K92" s="161">
        <v>17.5</v>
      </c>
      <c r="L92" s="52">
        <v>8</v>
      </c>
      <c r="M92" s="52">
        <v>17.5</v>
      </c>
      <c r="N92" s="52">
        <v>8</v>
      </c>
      <c r="O92" s="52">
        <v>17.5</v>
      </c>
      <c r="P92" s="52">
        <v>8</v>
      </c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 t="s">
        <v>207</v>
      </c>
      <c r="C93" s="11"/>
      <c r="D93" s="11"/>
      <c r="E93" s="11"/>
      <c r="F93" s="11"/>
      <c r="G93" s="11"/>
      <c r="H93" s="11"/>
      <c r="I93" s="11"/>
      <c r="J93" s="11"/>
      <c r="K93" s="161">
        <v>17.5</v>
      </c>
      <c r="L93" s="52">
        <v>15</v>
      </c>
      <c r="M93" s="52">
        <v>20</v>
      </c>
      <c r="N93" s="52">
        <v>12</v>
      </c>
      <c r="O93" s="52">
        <v>22.5</v>
      </c>
      <c r="P93" s="52">
        <v>12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/>
      <c r="C94" s="11"/>
      <c r="D94" s="11"/>
      <c r="E94" s="11"/>
      <c r="F94" s="11"/>
      <c r="G94" s="11"/>
      <c r="H94" s="11"/>
      <c r="I94" s="11"/>
      <c r="J94" s="11"/>
      <c r="K94" s="146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42047</v>
      </c>
      <c r="B97" t="s">
        <v>15</v>
      </c>
      <c r="C97" s="11"/>
      <c r="D97" s="11"/>
      <c r="E97" s="11"/>
      <c r="F97" s="11"/>
      <c r="G97" s="11"/>
      <c r="H97" s="11"/>
      <c r="I97" s="11"/>
      <c r="J97" s="11"/>
      <c r="K97" s="146">
        <v>30</v>
      </c>
      <c r="L97" s="11">
        <v>7</v>
      </c>
      <c r="M97" s="11">
        <v>30</v>
      </c>
      <c r="N97" s="52">
        <v>5</v>
      </c>
      <c r="O97" s="52">
        <v>30</v>
      </c>
      <c r="P97" s="52">
        <v>4</v>
      </c>
      <c r="Q97" s="52"/>
      <c r="R97" s="52"/>
      <c r="S97" s="52"/>
      <c r="T97" s="52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>
        <v>76.5</v>
      </c>
      <c r="B98" t="s">
        <v>210</v>
      </c>
      <c r="C98" s="11"/>
      <c r="D98" s="11"/>
      <c r="E98" s="11"/>
      <c r="F98" s="11"/>
      <c r="G98" s="11"/>
      <c r="H98" s="11"/>
      <c r="I98" s="11"/>
      <c r="J98" s="11"/>
      <c r="K98" s="146">
        <v>40</v>
      </c>
      <c r="L98" s="11">
        <v>15</v>
      </c>
      <c r="M98" s="11">
        <v>40</v>
      </c>
      <c r="N98" s="52">
        <v>12</v>
      </c>
      <c r="O98" s="52">
        <v>40</v>
      </c>
      <c r="P98" s="52">
        <v>12</v>
      </c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/>
      <c r="B99" t="s">
        <v>179</v>
      </c>
      <c r="C99" s="11"/>
      <c r="D99" s="11"/>
      <c r="E99" s="11"/>
      <c r="F99" s="11"/>
      <c r="G99" s="11"/>
      <c r="H99" s="11"/>
      <c r="I99" s="11"/>
      <c r="J99" s="11"/>
      <c r="K99" s="164"/>
      <c r="L99" s="11">
        <v>13</v>
      </c>
      <c r="M99" s="11"/>
      <c r="N99" s="11">
        <v>10</v>
      </c>
      <c r="O99" s="11"/>
      <c r="P99" s="11">
        <v>7</v>
      </c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t="s">
        <v>385</v>
      </c>
      <c r="C100" s="11"/>
      <c r="D100" s="11"/>
      <c r="E100" s="11"/>
      <c r="F100" s="11"/>
      <c r="G100" s="11"/>
      <c r="H100" s="11"/>
      <c r="I100" s="11"/>
      <c r="J100" s="11"/>
      <c r="K100" s="146">
        <v>30</v>
      </c>
      <c r="L100" s="52">
        <v>20</v>
      </c>
      <c r="M100" s="11">
        <v>40</v>
      </c>
      <c r="N100" s="52">
        <v>20</v>
      </c>
      <c r="O100" s="52">
        <v>50</v>
      </c>
      <c r="P100" s="52">
        <v>20</v>
      </c>
      <c r="Q100" s="52"/>
      <c r="R100" s="52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 t="s">
        <v>211</v>
      </c>
      <c r="C101" s="11"/>
      <c r="D101" s="11"/>
      <c r="E101" s="11"/>
      <c r="F101" s="11"/>
      <c r="G101" s="11"/>
      <c r="H101" s="11"/>
      <c r="I101" s="11"/>
      <c r="J101" s="11"/>
      <c r="K101" s="146"/>
      <c r="L101" s="52">
        <v>20</v>
      </c>
      <c r="M101" s="11"/>
      <c r="N101" s="52">
        <v>20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/>
      <c r="C102" s="11"/>
      <c r="D102" s="11"/>
      <c r="E102" s="11"/>
      <c r="F102" s="11"/>
      <c r="G102" s="11"/>
      <c r="H102" s="11"/>
      <c r="I102" s="11"/>
      <c r="J102" s="11"/>
      <c r="K102" s="146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/>
      <c r="C103" s="11"/>
      <c r="D103" s="11"/>
      <c r="E103" s="11"/>
      <c r="F103" s="11"/>
      <c r="G103" s="11"/>
      <c r="H103" s="11"/>
      <c r="I103" s="11"/>
      <c r="J103" s="11"/>
      <c r="K103" s="146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/>
      <c r="C104" s="11"/>
      <c r="D104" s="11"/>
      <c r="E104" s="11"/>
      <c r="F104" s="11"/>
      <c r="G104" s="11"/>
      <c r="H104" s="11"/>
      <c r="I104" s="11"/>
      <c r="J104" s="11"/>
      <c r="K104" s="146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42052</v>
      </c>
      <c r="B106" t="s">
        <v>212</v>
      </c>
      <c r="C106" s="11"/>
      <c r="D106" s="11"/>
      <c r="E106" s="11"/>
      <c r="F106" s="11"/>
      <c r="G106" s="11"/>
      <c r="H106" s="11"/>
      <c r="I106" s="11"/>
      <c r="J106" s="11"/>
      <c r="K106" s="146">
        <v>16</v>
      </c>
      <c r="L106" s="11">
        <v>20</v>
      </c>
      <c r="M106" s="11">
        <v>16</v>
      </c>
      <c r="N106" s="52">
        <v>20</v>
      </c>
      <c r="O106" s="52">
        <v>16</v>
      </c>
      <c r="P106" s="52">
        <v>20</v>
      </c>
      <c r="Q106" s="52">
        <v>16</v>
      </c>
      <c r="R106" s="52">
        <v>20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>
        <v>74.5</v>
      </c>
      <c r="B107" t="s">
        <v>15</v>
      </c>
      <c r="C107" s="11"/>
      <c r="D107" s="11"/>
      <c r="E107" s="11"/>
      <c r="F107" s="11"/>
      <c r="G107" s="11"/>
      <c r="H107" s="11"/>
      <c r="I107" s="11"/>
      <c r="J107" s="11"/>
      <c r="K107" s="146">
        <v>25</v>
      </c>
      <c r="L107" s="11">
        <v>10</v>
      </c>
      <c r="M107" s="11">
        <v>25</v>
      </c>
      <c r="N107" s="52">
        <v>8</v>
      </c>
      <c r="O107" s="52">
        <v>25</v>
      </c>
      <c r="P107" s="52">
        <v>8</v>
      </c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>
        <v>12.8</v>
      </c>
      <c r="B108" t="s">
        <v>213</v>
      </c>
      <c r="C108" s="11"/>
      <c r="D108" s="11"/>
      <c r="E108" s="11"/>
      <c r="F108" s="11"/>
      <c r="G108" s="11"/>
      <c r="H108" s="11"/>
      <c r="I108" s="11"/>
      <c r="J108" s="11"/>
      <c r="K108" s="146">
        <v>20</v>
      </c>
      <c r="L108" s="11">
        <v>15</v>
      </c>
      <c r="M108" s="11">
        <v>25</v>
      </c>
      <c r="N108" s="52">
        <v>12</v>
      </c>
      <c r="O108" s="52">
        <v>25</v>
      </c>
      <c r="P108" s="52">
        <v>12</v>
      </c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 t="s">
        <v>192</v>
      </c>
      <c r="C109" s="11"/>
      <c r="D109" s="11"/>
      <c r="E109" s="11"/>
      <c r="F109" s="11"/>
      <c r="G109" s="11"/>
      <c r="H109" s="11"/>
      <c r="I109" s="11"/>
      <c r="J109" s="11"/>
      <c r="K109" s="161">
        <v>55</v>
      </c>
      <c r="L109" s="52">
        <v>12</v>
      </c>
      <c r="M109" s="52">
        <v>55</v>
      </c>
      <c r="N109" s="52">
        <v>12</v>
      </c>
      <c r="O109" s="52">
        <v>55</v>
      </c>
      <c r="P109" s="52">
        <v>10</v>
      </c>
      <c r="Q109" s="52">
        <v>55</v>
      </c>
      <c r="R109" s="52">
        <v>10</v>
      </c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 t="s">
        <v>214</v>
      </c>
      <c r="C110" s="11"/>
      <c r="D110" s="11"/>
      <c r="E110" s="11"/>
      <c r="F110" s="11"/>
      <c r="G110" s="11"/>
      <c r="H110" s="11"/>
      <c r="I110" s="11"/>
      <c r="J110" s="11"/>
      <c r="K110" s="161">
        <v>12.5</v>
      </c>
      <c r="L110" s="52">
        <v>20</v>
      </c>
      <c r="M110" s="52">
        <v>10</v>
      </c>
      <c r="N110" s="52">
        <v>20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 t="s">
        <v>215</v>
      </c>
      <c r="C111" s="11"/>
      <c r="D111" s="11"/>
      <c r="E111" s="11"/>
      <c r="F111" s="11"/>
      <c r="G111" s="11"/>
      <c r="H111" s="11"/>
      <c r="I111" s="11"/>
      <c r="J111" s="11"/>
      <c r="K111" s="161">
        <v>12.5</v>
      </c>
      <c r="L111" s="52">
        <v>12</v>
      </c>
      <c r="M111" s="52">
        <v>12.5</v>
      </c>
      <c r="N111" s="52">
        <v>12</v>
      </c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42059</v>
      </c>
      <c r="B115" t="s">
        <v>93</v>
      </c>
      <c r="C115" s="11"/>
      <c r="D115" s="11"/>
      <c r="E115" s="11"/>
      <c r="F115" s="11"/>
      <c r="G115" s="11"/>
      <c r="H115" s="11"/>
      <c r="I115" s="11"/>
      <c r="J115" s="11"/>
      <c r="K115" s="146">
        <v>35</v>
      </c>
      <c r="L115" s="11">
        <v>12</v>
      </c>
      <c r="M115" s="11">
        <v>60</v>
      </c>
      <c r="N115" s="52">
        <v>10</v>
      </c>
      <c r="O115" s="52">
        <v>60</v>
      </c>
      <c r="P115" s="52">
        <v>10</v>
      </c>
      <c r="Q115" s="52">
        <v>60</v>
      </c>
      <c r="R115" s="52">
        <v>10</v>
      </c>
      <c r="S115" s="5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>
        <v>74.5</v>
      </c>
      <c r="B116" t="s">
        <v>75</v>
      </c>
      <c r="C116" s="11"/>
      <c r="D116" s="11"/>
      <c r="E116" s="11"/>
      <c r="F116" s="11"/>
      <c r="G116" s="11"/>
      <c r="H116" s="11"/>
      <c r="I116" s="11"/>
      <c r="J116" s="11"/>
      <c r="K116" s="146">
        <v>30</v>
      </c>
      <c r="L116" s="11">
        <v>10</v>
      </c>
      <c r="M116" s="11">
        <v>30</v>
      </c>
      <c r="N116" s="52">
        <v>10</v>
      </c>
      <c r="O116" s="52">
        <v>30</v>
      </c>
      <c r="P116" s="52">
        <v>9</v>
      </c>
      <c r="Q116" s="52">
        <v>30</v>
      </c>
      <c r="R116" s="52">
        <v>9</v>
      </c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/>
      <c r="B117" t="s">
        <v>25</v>
      </c>
      <c r="C117" s="11"/>
      <c r="D117" s="11"/>
      <c r="E117" s="11"/>
      <c r="F117" s="11"/>
      <c r="G117" s="11"/>
      <c r="H117" s="11"/>
      <c r="I117" s="11"/>
      <c r="J117" s="11"/>
      <c r="K117" s="146">
        <v>50</v>
      </c>
      <c r="L117" s="11">
        <v>10</v>
      </c>
      <c r="M117" s="11">
        <v>50</v>
      </c>
      <c r="N117" s="52">
        <v>10</v>
      </c>
      <c r="O117" s="52">
        <v>50</v>
      </c>
      <c r="P117" s="52">
        <v>10</v>
      </c>
      <c r="Q117" s="52">
        <v>50</v>
      </c>
      <c r="R117" s="52">
        <v>10</v>
      </c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 t="s">
        <v>216</v>
      </c>
      <c r="C118" s="11"/>
      <c r="D118" s="11"/>
      <c r="E118" s="11"/>
      <c r="F118" s="11"/>
      <c r="G118" s="11"/>
      <c r="H118" s="11"/>
      <c r="I118" s="11"/>
      <c r="J118" s="11"/>
      <c r="K118" s="164"/>
      <c r="L118" s="52">
        <v>15</v>
      </c>
      <c r="M118" s="11"/>
      <c r="N118" s="52">
        <v>12</v>
      </c>
      <c r="O118" s="11"/>
      <c r="P118" s="52">
        <v>12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/>
      <c r="C119" s="11"/>
      <c r="D119" s="11"/>
      <c r="E119" s="11"/>
      <c r="F119" s="11"/>
      <c r="G119" s="11"/>
      <c r="H119" s="11"/>
      <c r="I119" s="11"/>
      <c r="J119" s="11"/>
      <c r="K119" s="164"/>
      <c r="L119" s="164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/>
      <c r="C120" s="11"/>
      <c r="D120" s="11"/>
      <c r="E120" s="11"/>
      <c r="F120" s="11"/>
      <c r="G120" s="11"/>
      <c r="H120" s="11"/>
      <c r="I120" s="11"/>
      <c r="J120" s="11"/>
      <c r="K120" s="1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42061</v>
      </c>
      <c r="B124" t="s">
        <v>25</v>
      </c>
      <c r="C124" s="11"/>
      <c r="D124" s="11"/>
      <c r="E124" s="11"/>
      <c r="F124" s="11"/>
      <c r="G124" s="11"/>
      <c r="H124" s="11"/>
      <c r="I124" s="11"/>
      <c r="J124" s="11"/>
      <c r="K124" s="146">
        <v>50</v>
      </c>
      <c r="L124" s="11">
        <v>10</v>
      </c>
      <c r="M124" s="11">
        <v>50</v>
      </c>
      <c r="N124" s="52">
        <v>10</v>
      </c>
      <c r="O124" s="52">
        <v>60</v>
      </c>
      <c r="P124" s="52">
        <v>4</v>
      </c>
      <c r="Q124" s="52">
        <v>60</v>
      </c>
      <c r="R124" s="52">
        <v>15</v>
      </c>
      <c r="S124" s="52"/>
      <c r="T124" s="52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>
        <v>74.5</v>
      </c>
      <c r="B125" t="s">
        <v>217</v>
      </c>
      <c r="C125" s="11"/>
      <c r="D125" s="11"/>
      <c r="E125" s="11"/>
      <c r="F125" s="11"/>
      <c r="G125" s="11"/>
      <c r="H125" s="11"/>
      <c r="I125" s="11"/>
      <c r="J125" s="11"/>
      <c r="K125" s="146">
        <v>10</v>
      </c>
      <c r="L125" s="11">
        <v>12</v>
      </c>
      <c r="M125" s="11">
        <v>20</v>
      </c>
      <c r="N125" s="52">
        <v>10</v>
      </c>
      <c r="O125" s="52">
        <v>20</v>
      </c>
      <c r="P125" s="52">
        <v>10</v>
      </c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/>
      <c r="B126" t="s">
        <v>389</v>
      </c>
      <c r="C126" s="11"/>
      <c r="D126" s="11"/>
      <c r="E126" s="11"/>
      <c r="F126" s="11"/>
      <c r="G126" s="11"/>
      <c r="H126" s="11"/>
      <c r="I126" s="11"/>
      <c r="J126" s="11"/>
      <c r="K126" s="146">
        <v>40</v>
      </c>
      <c r="L126" s="11">
        <v>15</v>
      </c>
      <c r="M126" s="11">
        <v>50</v>
      </c>
      <c r="N126" s="52">
        <v>15</v>
      </c>
      <c r="O126" s="52">
        <v>50</v>
      </c>
      <c r="P126" s="52">
        <v>15</v>
      </c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 t="s">
        <v>67</v>
      </c>
      <c r="C127" s="11"/>
      <c r="D127" s="11"/>
      <c r="E127" s="11"/>
      <c r="F127" s="11"/>
      <c r="G127" s="11"/>
      <c r="H127" s="11"/>
      <c r="I127" s="11"/>
      <c r="J127" s="11"/>
      <c r="K127" s="146">
        <v>30</v>
      </c>
      <c r="L127" s="52">
        <v>20</v>
      </c>
      <c r="M127" s="52">
        <v>35</v>
      </c>
      <c r="N127" s="52">
        <v>20</v>
      </c>
      <c r="O127" s="52">
        <v>20</v>
      </c>
      <c r="P127" s="52">
        <v>20</v>
      </c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t="s">
        <v>24</v>
      </c>
      <c r="C128" s="11"/>
      <c r="D128" s="11"/>
      <c r="E128" s="11"/>
      <c r="F128" s="11"/>
      <c r="G128" s="11"/>
      <c r="H128" s="11"/>
      <c r="I128" s="11"/>
      <c r="J128" s="11"/>
      <c r="K128" s="161">
        <v>45</v>
      </c>
      <c r="L128" s="52">
        <v>8</v>
      </c>
      <c r="M128" s="52">
        <v>45</v>
      </c>
      <c r="N128" s="52">
        <v>8</v>
      </c>
      <c r="O128" s="52">
        <v>45</v>
      </c>
      <c r="P128" s="52">
        <v>6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 t="s">
        <v>182</v>
      </c>
      <c r="C129" s="11"/>
      <c r="D129" s="11"/>
      <c r="E129" s="11"/>
      <c r="F129" s="11"/>
      <c r="G129" s="11"/>
      <c r="H129" s="11"/>
      <c r="I129" s="11"/>
      <c r="J129" s="11"/>
      <c r="K129" s="146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/>
      <c r="C130" s="11"/>
      <c r="D130" s="11"/>
      <c r="E130" s="11"/>
      <c r="F130" s="11"/>
      <c r="G130" s="11"/>
      <c r="H130" s="11"/>
      <c r="I130" s="11"/>
      <c r="J130" s="11"/>
      <c r="K130" s="1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/>
      <c r="C131" s="11"/>
      <c r="D131" s="11"/>
      <c r="E131" s="11"/>
      <c r="F131" s="11"/>
      <c r="G131" s="11"/>
      <c r="H131" s="11"/>
      <c r="I131" s="11"/>
      <c r="J131" s="11"/>
      <c r="K131" s="1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42066</v>
      </c>
      <c r="B133" t="s">
        <v>200</v>
      </c>
      <c r="C133" s="11"/>
      <c r="D133" s="11"/>
      <c r="E133" s="11"/>
      <c r="F133" s="11"/>
      <c r="G133" s="11"/>
      <c r="H133" s="11"/>
      <c r="I133" s="11"/>
      <c r="J133" s="11"/>
      <c r="K133" s="146">
        <v>26</v>
      </c>
      <c r="L133" s="11">
        <v>12</v>
      </c>
      <c r="M133" s="11">
        <v>26</v>
      </c>
      <c r="N133" s="52">
        <v>12</v>
      </c>
      <c r="O133" s="52">
        <v>26</v>
      </c>
      <c r="P133" s="52">
        <v>10</v>
      </c>
      <c r="Q133" s="52">
        <v>26</v>
      </c>
      <c r="R133" s="52">
        <v>10</v>
      </c>
      <c r="S133" s="52"/>
      <c r="T133" s="5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/>
      <c r="B134" t="s">
        <v>24</v>
      </c>
      <c r="C134" s="11"/>
      <c r="D134" s="11"/>
      <c r="E134" s="11"/>
      <c r="F134" s="11"/>
      <c r="G134" s="11"/>
      <c r="H134" s="11"/>
      <c r="I134" s="11"/>
      <c r="J134" s="11"/>
      <c r="K134" s="146">
        <v>45</v>
      </c>
      <c r="L134" s="11">
        <v>8</v>
      </c>
      <c r="M134" s="11">
        <v>45</v>
      </c>
      <c r="N134" s="52">
        <v>8</v>
      </c>
      <c r="O134" s="52">
        <v>45</v>
      </c>
      <c r="P134" s="52">
        <v>8</v>
      </c>
      <c r="Q134" s="52">
        <v>45</v>
      </c>
      <c r="R134" s="52">
        <v>8</v>
      </c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 t="s">
        <v>27</v>
      </c>
      <c r="C135" s="11"/>
      <c r="D135" s="11"/>
      <c r="E135" s="11"/>
      <c r="F135" s="11"/>
      <c r="G135" s="11"/>
      <c r="H135" s="11"/>
      <c r="I135" s="11"/>
      <c r="J135" s="11"/>
      <c r="K135" s="146">
        <v>110</v>
      </c>
      <c r="L135" s="11">
        <v>15</v>
      </c>
      <c r="M135" s="11">
        <v>110</v>
      </c>
      <c r="N135" s="52">
        <v>15</v>
      </c>
      <c r="O135" s="52">
        <v>110</v>
      </c>
      <c r="P135" s="52">
        <v>15</v>
      </c>
      <c r="Q135" s="52"/>
      <c r="R135" s="52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t="s">
        <v>218</v>
      </c>
      <c r="C136" s="11"/>
      <c r="D136" s="11"/>
      <c r="E136" s="11"/>
      <c r="F136" s="11"/>
      <c r="G136" s="11"/>
      <c r="H136" s="11"/>
      <c r="I136" s="11"/>
      <c r="J136" s="11"/>
      <c r="K136" s="146"/>
      <c r="L136" s="52">
        <v>15</v>
      </c>
      <c r="M136" s="11"/>
      <c r="N136" s="52">
        <v>15</v>
      </c>
      <c r="O136" s="52"/>
      <c r="P136" s="52">
        <v>15</v>
      </c>
      <c r="Q136" s="52"/>
      <c r="R136" s="52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 t="s">
        <v>182</v>
      </c>
      <c r="C137" s="11"/>
      <c r="D137" s="11"/>
      <c r="E137" s="11"/>
      <c r="F137" s="11"/>
      <c r="G137" s="11"/>
      <c r="H137" s="11"/>
      <c r="I137" s="11"/>
      <c r="J137" s="11"/>
      <c r="K137" s="146"/>
      <c r="L137" s="52"/>
      <c r="M137" s="11"/>
      <c r="N137" s="52"/>
      <c r="O137" s="52"/>
      <c r="P137" s="52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/>
      <c r="C138"/>
      <c r="D138"/>
      <c r="E138"/>
      <c r="F138"/>
      <c r="G138"/>
      <c r="H138"/>
      <c r="J138"/>
      <c r="L138" s="17"/>
      <c r="AA138"/>
      <c r="AD138"/>
      <c r="AE138"/>
    </row>
    <row r="139" spans="1:31">
      <c r="A139" s="44"/>
      <c r="B139"/>
      <c r="C139"/>
      <c r="D139"/>
      <c r="E139"/>
      <c r="F139"/>
      <c r="G139"/>
      <c r="H139"/>
      <c r="J139"/>
      <c r="L139" s="17"/>
      <c r="AA139"/>
      <c r="AD139"/>
      <c r="AE139"/>
    </row>
    <row r="140" spans="1:31">
      <c r="A140" s="44"/>
      <c r="B140"/>
      <c r="C140"/>
      <c r="D140"/>
      <c r="E140"/>
      <c r="F140"/>
      <c r="G140"/>
      <c r="H140"/>
      <c r="J140"/>
      <c r="L140" s="17"/>
      <c r="AA140"/>
      <c r="AD140"/>
      <c r="AE140"/>
    </row>
    <row r="141" spans="1:31" s="111" customFormat="1">
      <c r="K141" s="163"/>
      <c r="L141" s="113"/>
      <c r="Q141" s="114"/>
    </row>
    <row r="142" spans="1:31">
      <c r="A142" s="1">
        <v>42069</v>
      </c>
      <c r="B142" t="s">
        <v>27</v>
      </c>
      <c r="C142"/>
      <c r="D142"/>
      <c r="E142"/>
      <c r="F142"/>
      <c r="G142"/>
      <c r="H142"/>
      <c r="J142"/>
      <c r="K142" s="4">
        <v>70</v>
      </c>
      <c r="L142" s="17">
        <v>10</v>
      </c>
      <c r="M142">
        <v>100</v>
      </c>
      <c r="N142">
        <v>15</v>
      </c>
      <c r="O142">
        <v>100</v>
      </c>
      <c r="P142">
        <v>16</v>
      </c>
      <c r="R142" s="52"/>
      <c r="S142" s="52"/>
      <c r="T142" s="52"/>
      <c r="AA142"/>
      <c r="AD142"/>
      <c r="AE142"/>
    </row>
    <row r="143" spans="1:31">
      <c r="A143" s="44">
        <v>76</v>
      </c>
      <c r="B143" t="s">
        <v>129</v>
      </c>
      <c r="C143"/>
      <c r="D143"/>
      <c r="E143"/>
      <c r="F143"/>
      <c r="G143"/>
      <c r="H143"/>
      <c r="J143"/>
      <c r="K143" s="4">
        <v>12</v>
      </c>
      <c r="L143" s="17">
        <v>12</v>
      </c>
      <c r="M143">
        <v>12</v>
      </c>
      <c r="N143">
        <v>10</v>
      </c>
      <c r="O143">
        <v>12</v>
      </c>
      <c r="P143">
        <v>9</v>
      </c>
      <c r="R143" s="52"/>
      <c r="S143" s="52"/>
      <c r="T143" s="52"/>
      <c r="AA143"/>
      <c r="AD143"/>
      <c r="AE143"/>
    </row>
    <row r="144" spans="1:31">
      <c r="A144" s="44"/>
      <c r="B144" t="s">
        <v>219</v>
      </c>
      <c r="C144"/>
      <c r="D144"/>
      <c r="E144"/>
      <c r="F144"/>
      <c r="G144"/>
      <c r="H144"/>
      <c r="J144"/>
      <c r="L144" s="17">
        <v>8</v>
      </c>
      <c r="N144">
        <v>8</v>
      </c>
      <c r="P144">
        <v>8</v>
      </c>
      <c r="R144" s="52"/>
      <c r="S144" s="52"/>
      <c r="T144" s="52"/>
      <c r="AA144"/>
      <c r="AD144"/>
      <c r="AE144"/>
    </row>
    <row r="145" spans="1:31">
      <c r="A145" s="44"/>
      <c r="B145" t="s">
        <v>110</v>
      </c>
      <c r="C145"/>
      <c r="D145"/>
      <c r="E145"/>
      <c r="F145"/>
      <c r="G145"/>
      <c r="H145"/>
      <c r="J145"/>
      <c r="K145" s="4">
        <v>45</v>
      </c>
      <c r="L145" s="17">
        <v>8</v>
      </c>
      <c r="M145">
        <v>45</v>
      </c>
      <c r="N145">
        <v>8</v>
      </c>
      <c r="O145">
        <v>45</v>
      </c>
      <c r="P145">
        <v>8</v>
      </c>
      <c r="AA145"/>
      <c r="AD145"/>
      <c r="AE145"/>
    </row>
    <row r="146" spans="1:31">
      <c r="A146" s="44"/>
      <c r="B146" t="s">
        <v>220</v>
      </c>
      <c r="C146"/>
      <c r="D146"/>
      <c r="E146"/>
      <c r="F146"/>
      <c r="G146"/>
      <c r="H146"/>
      <c r="J146"/>
      <c r="K146" s="4">
        <v>10</v>
      </c>
      <c r="L146" s="17">
        <v>15</v>
      </c>
      <c r="M146">
        <v>12</v>
      </c>
      <c r="N146">
        <v>10</v>
      </c>
      <c r="O146">
        <v>12</v>
      </c>
      <c r="P146">
        <v>10</v>
      </c>
      <c r="AA146"/>
      <c r="AD146"/>
      <c r="AE146"/>
    </row>
    <row r="147" spans="1:31">
      <c r="A147" s="44"/>
      <c r="B147" t="s">
        <v>78</v>
      </c>
      <c r="C147"/>
      <c r="D147"/>
      <c r="E147"/>
      <c r="F147"/>
      <c r="G147"/>
      <c r="H147"/>
      <c r="J147"/>
      <c r="K147" s="4">
        <v>15</v>
      </c>
      <c r="L147" s="17">
        <v>15</v>
      </c>
      <c r="M147">
        <v>17.5</v>
      </c>
      <c r="N147">
        <v>12</v>
      </c>
      <c r="O147">
        <v>17.5</v>
      </c>
      <c r="P147">
        <v>13</v>
      </c>
      <c r="AA147"/>
      <c r="AD147"/>
      <c r="AE147"/>
    </row>
    <row r="148" spans="1:31">
      <c r="A148" s="44"/>
      <c r="B148"/>
      <c r="C148"/>
      <c r="D148"/>
      <c r="E148"/>
      <c r="F148"/>
      <c r="G148"/>
      <c r="H148"/>
      <c r="J148"/>
      <c r="L148" s="17"/>
      <c r="AA148"/>
      <c r="AD148"/>
      <c r="AE148"/>
    </row>
    <row r="149" spans="1:31">
      <c r="A149" s="44"/>
      <c r="B149"/>
      <c r="C149"/>
      <c r="D149"/>
      <c r="E149"/>
      <c r="F149"/>
      <c r="G149"/>
      <c r="H149"/>
      <c r="J149"/>
      <c r="L149" s="17"/>
      <c r="AA149"/>
      <c r="AD149"/>
      <c r="AE149"/>
    </row>
    <row r="150" spans="1:31" s="111" customFormat="1">
      <c r="K150" s="163"/>
      <c r="L150" s="113"/>
      <c r="Q150" s="114"/>
    </row>
    <row r="151" spans="1:31">
      <c r="A151" s="1">
        <v>42073</v>
      </c>
      <c r="B151" t="s">
        <v>15</v>
      </c>
      <c r="C151"/>
      <c r="D151"/>
      <c r="E151"/>
      <c r="F151"/>
      <c r="G151"/>
      <c r="H151"/>
      <c r="J151"/>
      <c r="K151" s="4">
        <v>20</v>
      </c>
      <c r="L151" s="17">
        <v>15</v>
      </c>
      <c r="M151">
        <v>25</v>
      </c>
      <c r="N151">
        <v>10</v>
      </c>
      <c r="O151">
        <v>30</v>
      </c>
      <c r="P151">
        <v>5</v>
      </c>
      <c r="Q151" s="10">
        <v>35</v>
      </c>
      <c r="R151" s="52">
        <v>2</v>
      </c>
      <c r="S151" s="52"/>
      <c r="T151" s="52"/>
      <c r="AA151"/>
      <c r="AD151"/>
      <c r="AE151"/>
    </row>
    <row r="152" spans="1:31">
      <c r="A152" s="44"/>
      <c r="B152" t="s">
        <v>25</v>
      </c>
      <c r="C152"/>
      <c r="D152"/>
      <c r="E152"/>
      <c r="F152"/>
      <c r="G152"/>
      <c r="H152"/>
      <c r="J152"/>
      <c r="K152" s="4">
        <v>45</v>
      </c>
      <c r="L152" s="17">
        <v>15</v>
      </c>
      <c r="M152">
        <v>50</v>
      </c>
      <c r="N152">
        <v>10</v>
      </c>
      <c r="O152">
        <v>55</v>
      </c>
      <c r="P152">
        <v>5</v>
      </c>
      <c r="Q152" s="10">
        <v>60</v>
      </c>
      <c r="R152" s="52">
        <v>3</v>
      </c>
      <c r="S152" s="52"/>
      <c r="T152" s="52"/>
      <c r="AA152"/>
      <c r="AD152"/>
      <c r="AE152"/>
    </row>
    <row r="153" spans="1:31">
      <c r="A153" s="44"/>
      <c r="B153" t="s">
        <v>13</v>
      </c>
      <c r="C153"/>
      <c r="D153"/>
      <c r="E153"/>
      <c r="F153"/>
      <c r="G153"/>
      <c r="H153"/>
      <c r="J153"/>
      <c r="K153" s="4">
        <v>40</v>
      </c>
      <c r="L153" s="17">
        <v>15</v>
      </c>
      <c r="M153">
        <v>45</v>
      </c>
      <c r="N153">
        <v>10</v>
      </c>
      <c r="O153">
        <v>50</v>
      </c>
      <c r="P153">
        <v>6</v>
      </c>
      <c r="Q153" s="10">
        <v>55</v>
      </c>
      <c r="R153" s="52">
        <v>4</v>
      </c>
      <c r="AA153"/>
      <c r="AD153"/>
      <c r="AE153"/>
    </row>
    <row r="154" spans="1:31">
      <c r="A154" s="44"/>
      <c r="B154" t="s">
        <v>27</v>
      </c>
      <c r="C154"/>
      <c r="D154"/>
      <c r="E154"/>
      <c r="F154"/>
      <c r="G154"/>
      <c r="H154"/>
      <c r="J154"/>
      <c r="K154" s="4">
        <v>70</v>
      </c>
      <c r="L154" s="17">
        <v>15</v>
      </c>
      <c r="M154">
        <v>90</v>
      </c>
      <c r="N154">
        <v>15</v>
      </c>
      <c r="O154">
        <v>110</v>
      </c>
      <c r="P154">
        <v>10</v>
      </c>
      <c r="Q154" s="10">
        <v>130</v>
      </c>
      <c r="R154" s="52">
        <v>5</v>
      </c>
      <c r="AA154"/>
      <c r="AD154"/>
      <c r="AE154"/>
    </row>
    <row r="155" spans="1:31">
      <c r="A155" s="44"/>
      <c r="B155" t="s">
        <v>67</v>
      </c>
      <c r="C155"/>
      <c r="D155"/>
      <c r="E155"/>
      <c r="F155"/>
      <c r="G155"/>
      <c r="H155"/>
      <c r="J155"/>
      <c r="K155" s="4">
        <v>40</v>
      </c>
      <c r="L155" s="17">
        <v>15</v>
      </c>
      <c r="M155">
        <v>40</v>
      </c>
      <c r="N155">
        <v>15</v>
      </c>
      <c r="O155">
        <v>40</v>
      </c>
      <c r="P155">
        <v>15</v>
      </c>
      <c r="AA155"/>
      <c r="AD155"/>
      <c r="AE155"/>
    </row>
    <row r="156" spans="1:31">
      <c r="A156" s="44"/>
      <c r="B156" t="s">
        <v>182</v>
      </c>
      <c r="C156"/>
      <c r="D156"/>
      <c r="E156"/>
      <c r="F156"/>
      <c r="G156"/>
      <c r="H156"/>
      <c r="J156"/>
      <c r="L156" s="17"/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K159" s="163"/>
      <c r="L159" s="113"/>
      <c r="Q159" s="114"/>
    </row>
    <row r="160" spans="1:31">
      <c r="A160" s="1">
        <v>42075</v>
      </c>
      <c r="B160" t="s">
        <v>221</v>
      </c>
      <c r="C160"/>
      <c r="D160"/>
      <c r="E160"/>
      <c r="F160"/>
      <c r="G160"/>
      <c r="H160"/>
      <c r="J160"/>
      <c r="K160" s="4">
        <v>16</v>
      </c>
      <c r="L160" s="17">
        <v>16</v>
      </c>
      <c r="M160">
        <v>16</v>
      </c>
      <c r="N160">
        <v>16</v>
      </c>
      <c r="O160">
        <v>16</v>
      </c>
      <c r="P160">
        <v>16</v>
      </c>
      <c r="R160" s="52"/>
      <c r="S160" s="52"/>
      <c r="T160" s="52"/>
      <c r="AA160"/>
      <c r="AD160"/>
      <c r="AE160"/>
    </row>
    <row r="161" spans="1:31">
      <c r="A161" s="44">
        <v>77</v>
      </c>
      <c r="B161" t="s">
        <v>390</v>
      </c>
      <c r="C161"/>
      <c r="D161"/>
      <c r="E161"/>
      <c r="F161"/>
      <c r="G161"/>
      <c r="H161"/>
      <c r="J161"/>
      <c r="K161" s="4">
        <v>16</v>
      </c>
      <c r="L161" s="17">
        <v>15</v>
      </c>
      <c r="M161">
        <v>16</v>
      </c>
      <c r="N161">
        <v>15</v>
      </c>
      <c r="O161">
        <v>16</v>
      </c>
      <c r="P161">
        <v>15</v>
      </c>
      <c r="AA161"/>
      <c r="AD161"/>
      <c r="AE161"/>
    </row>
    <row r="162" spans="1:31">
      <c r="A162" s="44">
        <v>19.100000000000001</v>
      </c>
      <c r="B162" t="s">
        <v>222</v>
      </c>
      <c r="C162"/>
      <c r="D162"/>
      <c r="E162"/>
      <c r="F162"/>
      <c r="G162"/>
      <c r="H162"/>
      <c r="J162"/>
      <c r="K162" s="59"/>
      <c r="L162" s="17">
        <v>12</v>
      </c>
      <c r="N162">
        <v>10</v>
      </c>
      <c r="P162">
        <v>9</v>
      </c>
      <c r="R162">
        <v>10</v>
      </c>
      <c r="AA162"/>
      <c r="AD162"/>
      <c r="AE162"/>
    </row>
    <row r="163" spans="1:31">
      <c r="A163" s="44"/>
      <c r="B163" t="s">
        <v>25</v>
      </c>
      <c r="C163"/>
      <c r="D163"/>
      <c r="E163"/>
      <c r="F163"/>
      <c r="G163"/>
      <c r="H163"/>
      <c r="J163"/>
      <c r="K163" s="4">
        <v>52.5</v>
      </c>
      <c r="L163" s="17">
        <v>8</v>
      </c>
      <c r="M163">
        <v>52.5</v>
      </c>
      <c r="N163">
        <v>10</v>
      </c>
      <c r="O163">
        <v>52.5</v>
      </c>
      <c r="P163">
        <v>10</v>
      </c>
      <c r="Q163" s="10">
        <v>52.5</v>
      </c>
      <c r="R163" s="52">
        <v>8</v>
      </c>
      <c r="AA163"/>
      <c r="AD163"/>
      <c r="AE163"/>
    </row>
    <row r="164" spans="1:31">
      <c r="A164" s="44"/>
      <c r="B164" t="s">
        <v>78</v>
      </c>
      <c r="C164"/>
      <c r="D164"/>
      <c r="E164"/>
      <c r="F164"/>
      <c r="G164"/>
      <c r="H164"/>
      <c r="J164"/>
      <c r="K164" s="4">
        <v>17.5</v>
      </c>
      <c r="L164" s="17">
        <v>15</v>
      </c>
      <c r="M164">
        <v>20</v>
      </c>
      <c r="N164">
        <v>15</v>
      </c>
      <c r="O164">
        <v>20</v>
      </c>
      <c r="P164">
        <v>15</v>
      </c>
      <c r="AA164"/>
      <c r="AD164"/>
      <c r="AE164"/>
    </row>
    <row r="165" spans="1:31">
      <c r="A165" s="44"/>
      <c r="B165" t="s">
        <v>223</v>
      </c>
      <c r="C165"/>
      <c r="D165"/>
      <c r="E165"/>
      <c r="F165"/>
      <c r="G165"/>
      <c r="H165"/>
      <c r="J165"/>
      <c r="L165" s="17">
        <v>10</v>
      </c>
      <c r="N165">
        <v>10</v>
      </c>
      <c r="P165">
        <v>10</v>
      </c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K168" s="163"/>
      <c r="L168" s="113"/>
      <c r="Q168" s="114"/>
    </row>
    <row r="169" spans="1:31">
      <c r="A169" s="1">
        <v>42087</v>
      </c>
      <c r="B169" t="s">
        <v>14</v>
      </c>
      <c r="C169"/>
      <c r="D169"/>
      <c r="E169"/>
      <c r="F169"/>
      <c r="G169"/>
      <c r="H169"/>
      <c r="J169"/>
      <c r="K169" s="4">
        <v>55</v>
      </c>
      <c r="L169" s="17">
        <v>10</v>
      </c>
      <c r="M169">
        <v>55</v>
      </c>
      <c r="N169">
        <v>10</v>
      </c>
      <c r="O169">
        <v>55</v>
      </c>
      <c r="P169">
        <v>5</v>
      </c>
      <c r="R169" s="52"/>
      <c r="S169" s="52"/>
      <c r="T169" s="52"/>
      <c r="AA169"/>
      <c r="AD169"/>
      <c r="AE169"/>
    </row>
    <row r="170" spans="1:31">
      <c r="A170" s="44">
        <v>77.5</v>
      </c>
      <c r="B170" t="s">
        <v>224</v>
      </c>
      <c r="C170"/>
      <c r="D170"/>
      <c r="E170"/>
      <c r="F170"/>
      <c r="G170"/>
      <c r="H170"/>
      <c r="J170"/>
      <c r="K170" s="4">
        <v>20</v>
      </c>
      <c r="L170" s="17">
        <v>12</v>
      </c>
      <c r="M170">
        <v>30</v>
      </c>
      <c r="N170">
        <v>10</v>
      </c>
      <c r="O170">
        <v>30</v>
      </c>
      <c r="P170">
        <v>8</v>
      </c>
      <c r="AA170"/>
      <c r="AD170"/>
      <c r="AE170"/>
    </row>
    <row r="171" spans="1:31">
      <c r="A171" s="44">
        <v>17.3</v>
      </c>
      <c r="B171" t="s">
        <v>225</v>
      </c>
      <c r="C171"/>
      <c r="D171"/>
      <c r="E171"/>
      <c r="F171"/>
      <c r="G171"/>
      <c r="H171"/>
      <c r="J171"/>
      <c r="K171" s="4">
        <v>15</v>
      </c>
      <c r="L171" s="17">
        <v>12</v>
      </c>
      <c r="M171">
        <v>17.5</v>
      </c>
      <c r="N171">
        <v>12</v>
      </c>
      <c r="O171">
        <v>17.5</v>
      </c>
      <c r="P171">
        <v>12</v>
      </c>
      <c r="AA171"/>
      <c r="AD171"/>
      <c r="AE171"/>
    </row>
    <row r="172" spans="1:31">
      <c r="A172" s="44"/>
      <c r="B172" t="s">
        <v>202</v>
      </c>
      <c r="C172"/>
      <c r="D172"/>
      <c r="E172"/>
      <c r="F172"/>
      <c r="G172"/>
      <c r="H172"/>
      <c r="J172"/>
      <c r="K172" s="4">
        <v>22.5</v>
      </c>
      <c r="L172" s="17">
        <v>12</v>
      </c>
      <c r="M172">
        <v>25</v>
      </c>
      <c r="N172">
        <v>12</v>
      </c>
      <c r="O172">
        <v>25</v>
      </c>
      <c r="P172">
        <v>12</v>
      </c>
      <c r="AA172"/>
      <c r="AD172"/>
      <c r="AE172"/>
    </row>
    <row r="173" spans="1:31">
      <c r="A173" s="44"/>
      <c r="B173" t="s">
        <v>226</v>
      </c>
      <c r="C173"/>
      <c r="D173"/>
      <c r="E173"/>
      <c r="F173"/>
      <c r="G173"/>
      <c r="H173"/>
      <c r="J173"/>
      <c r="K173" s="4">
        <v>20</v>
      </c>
      <c r="L173" s="17">
        <v>15</v>
      </c>
      <c r="M173">
        <v>30</v>
      </c>
      <c r="N173">
        <v>12</v>
      </c>
      <c r="O173">
        <v>30</v>
      </c>
      <c r="P173">
        <v>10</v>
      </c>
      <c r="Q173" s="10">
        <v>30</v>
      </c>
      <c r="R173" s="52">
        <v>10</v>
      </c>
      <c r="AA173"/>
      <c r="AD173"/>
      <c r="AE173"/>
    </row>
    <row r="174" spans="1:31">
      <c r="A174" s="44"/>
      <c r="B174"/>
      <c r="C174"/>
      <c r="D174"/>
      <c r="E174"/>
      <c r="F174"/>
      <c r="G174"/>
      <c r="H174"/>
      <c r="J174"/>
      <c r="L174" s="17"/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K177" s="163"/>
      <c r="L177" s="113"/>
      <c r="Q177" s="114"/>
    </row>
    <row r="178" spans="1:31">
      <c r="A178" s="1">
        <v>42089</v>
      </c>
      <c r="B178" t="s">
        <v>385</v>
      </c>
      <c r="C178"/>
      <c r="D178"/>
      <c r="E178"/>
      <c r="F178"/>
      <c r="G178"/>
      <c r="H178"/>
      <c r="J178"/>
      <c r="K178" s="4">
        <v>20</v>
      </c>
      <c r="L178" s="17">
        <v>10</v>
      </c>
      <c r="M178">
        <v>50</v>
      </c>
      <c r="N178">
        <v>6</v>
      </c>
      <c r="O178">
        <v>70</v>
      </c>
      <c r="P178">
        <v>5</v>
      </c>
      <c r="Q178" s="10">
        <v>70</v>
      </c>
      <c r="R178" s="52">
        <v>5</v>
      </c>
      <c r="S178" s="52"/>
      <c r="T178" s="52"/>
      <c r="AA178"/>
      <c r="AD178"/>
      <c r="AE178"/>
    </row>
    <row r="179" spans="1:31">
      <c r="A179" s="44">
        <v>75.5</v>
      </c>
      <c r="B179" t="s">
        <v>227</v>
      </c>
      <c r="C179"/>
      <c r="D179"/>
      <c r="E179"/>
      <c r="F179"/>
      <c r="G179"/>
      <c r="H179"/>
      <c r="J179"/>
      <c r="K179" s="4">
        <v>20</v>
      </c>
      <c r="L179" s="17">
        <v>10</v>
      </c>
      <c r="M179">
        <v>40</v>
      </c>
      <c r="N179">
        <v>6</v>
      </c>
      <c r="O179">
        <v>50</v>
      </c>
      <c r="P179">
        <v>2</v>
      </c>
      <c r="Q179" s="10">
        <v>55</v>
      </c>
      <c r="R179" s="52">
        <v>1</v>
      </c>
      <c r="AA179"/>
      <c r="AD179"/>
      <c r="AE179"/>
    </row>
    <row r="180" spans="1:31">
      <c r="A180" s="44"/>
      <c r="B180" t="s">
        <v>25</v>
      </c>
      <c r="C180"/>
      <c r="D180"/>
      <c r="E180"/>
      <c r="F180"/>
      <c r="G180"/>
      <c r="H180"/>
      <c r="J180"/>
      <c r="K180" s="4">
        <v>35</v>
      </c>
      <c r="L180" s="17">
        <v>12</v>
      </c>
      <c r="M180">
        <v>50</v>
      </c>
      <c r="N180">
        <v>6</v>
      </c>
      <c r="O180">
        <v>60</v>
      </c>
      <c r="P180">
        <v>3</v>
      </c>
      <c r="Q180" s="10">
        <v>65</v>
      </c>
      <c r="R180" s="52">
        <v>1</v>
      </c>
      <c r="AA180"/>
      <c r="AD180"/>
      <c r="AE180"/>
    </row>
    <row r="181" spans="1:31">
      <c r="A181" s="44"/>
      <c r="B181" t="s">
        <v>15</v>
      </c>
      <c r="C181"/>
      <c r="D181"/>
      <c r="E181"/>
      <c r="F181"/>
      <c r="G181"/>
      <c r="H181"/>
      <c r="J181"/>
      <c r="K181" s="4">
        <v>17.5</v>
      </c>
      <c r="L181" s="17">
        <v>12</v>
      </c>
      <c r="M181">
        <v>25</v>
      </c>
      <c r="N181">
        <v>5</v>
      </c>
      <c r="O181">
        <v>30</v>
      </c>
      <c r="P181">
        <v>3</v>
      </c>
      <c r="Q181" s="10">
        <v>35</v>
      </c>
      <c r="R181" s="52">
        <v>1</v>
      </c>
      <c r="AA181"/>
      <c r="AD181"/>
      <c r="AE181"/>
    </row>
    <row r="182" spans="1:31">
      <c r="B182" s="44" t="s">
        <v>228</v>
      </c>
      <c r="C182"/>
      <c r="D182"/>
      <c r="E182"/>
      <c r="F182"/>
      <c r="G182"/>
      <c r="H182"/>
      <c r="J182"/>
      <c r="L182" s="17">
        <v>15</v>
      </c>
      <c r="AA182"/>
      <c r="AD182"/>
      <c r="AE182"/>
    </row>
    <row r="183" spans="1:31">
      <c r="B183" s="44" t="s">
        <v>182</v>
      </c>
      <c r="C183"/>
      <c r="D183"/>
      <c r="E183"/>
      <c r="F183"/>
      <c r="G183"/>
      <c r="H183"/>
      <c r="J183"/>
      <c r="L183" s="17"/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L184" s="17"/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7"/>
      <c r="AA185"/>
      <c r="AD185"/>
      <c r="AE185"/>
    </row>
    <row r="186" spans="1:31" s="111" customFormat="1">
      <c r="K186" s="163"/>
      <c r="L186" s="113"/>
      <c r="Q186" s="114"/>
    </row>
    <row r="187" spans="1:31">
      <c r="A187" s="1">
        <v>42101</v>
      </c>
      <c r="B187" t="s">
        <v>27</v>
      </c>
      <c r="C187"/>
      <c r="D187"/>
      <c r="E187"/>
      <c r="F187"/>
      <c r="G187"/>
      <c r="H187"/>
      <c r="J187"/>
      <c r="K187" s="4">
        <v>60</v>
      </c>
      <c r="L187" s="17">
        <v>15</v>
      </c>
      <c r="M187">
        <v>90</v>
      </c>
      <c r="N187">
        <v>15</v>
      </c>
      <c r="O187">
        <v>90</v>
      </c>
      <c r="P187">
        <v>15</v>
      </c>
      <c r="R187" s="52"/>
      <c r="S187" s="52"/>
      <c r="T187" s="52"/>
      <c r="AA187"/>
      <c r="AD187"/>
      <c r="AE187"/>
    </row>
    <row r="188" spans="1:31">
      <c r="A188" s="44">
        <v>76</v>
      </c>
      <c r="B188" t="s">
        <v>13</v>
      </c>
      <c r="C188"/>
      <c r="D188"/>
      <c r="E188"/>
      <c r="F188"/>
      <c r="G188"/>
      <c r="H188"/>
      <c r="J188"/>
      <c r="K188" s="4">
        <v>30</v>
      </c>
      <c r="L188" s="17">
        <v>12</v>
      </c>
      <c r="M188">
        <v>45</v>
      </c>
      <c r="N188">
        <v>12</v>
      </c>
      <c r="O188">
        <v>45</v>
      </c>
      <c r="P188">
        <v>12</v>
      </c>
      <c r="AA188"/>
      <c r="AD188"/>
      <c r="AE188"/>
    </row>
    <row r="189" spans="1:31">
      <c r="A189" s="44">
        <v>20</v>
      </c>
      <c r="B189" t="s">
        <v>200</v>
      </c>
      <c r="C189"/>
      <c r="D189"/>
      <c r="E189"/>
      <c r="F189"/>
      <c r="G189"/>
      <c r="H189"/>
      <c r="J189"/>
      <c r="K189" s="4">
        <v>40</v>
      </c>
      <c r="L189" s="17">
        <v>12</v>
      </c>
      <c r="M189">
        <v>33</v>
      </c>
      <c r="N189">
        <v>12</v>
      </c>
      <c r="O189">
        <v>33</v>
      </c>
      <c r="P189">
        <v>10</v>
      </c>
      <c r="AA189"/>
      <c r="AD189"/>
      <c r="AE189"/>
    </row>
    <row r="190" spans="1:31">
      <c r="A190" s="44"/>
      <c r="B190" t="s">
        <v>229</v>
      </c>
      <c r="C190"/>
      <c r="D190"/>
      <c r="E190"/>
      <c r="F190"/>
      <c r="G190"/>
      <c r="H190"/>
      <c r="J190"/>
      <c r="K190" s="4">
        <v>20</v>
      </c>
      <c r="L190" s="17">
        <v>10</v>
      </c>
      <c r="M190">
        <v>20</v>
      </c>
      <c r="N190">
        <v>8</v>
      </c>
      <c r="O190">
        <v>20</v>
      </c>
      <c r="P190">
        <v>8</v>
      </c>
      <c r="AA190"/>
      <c r="AD190"/>
      <c r="AE190"/>
    </row>
    <row r="191" spans="1:31">
      <c r="A191" s="44"/>
      <c r="B191" t="s">
        <v>214</v>
      </c>
      <c r="C191"/>
      <c r="D191"/>
      <c r="E191"/>
      <c r="F191"/>
      <c r="G191"/>
      <c r="H191"/>
      <c r="J191"/>
      <c r="K191" s="4">
        <v>17.5</v>
      </c>
      <c r="L191" s="17">
        <v>12</v>
      </c>
      <c r="M191">
        <v>17.5</v>
      </c>
      <c r="N191">
        <v>12</v>
      </c>
      <c r="O191">
        <v>17.5</v>
      </c>
      <c r="P191">
        <v>12</v>
      </c>
      <c r="AA191"/>
      <c r="AD191"/>
      <c r="AE191"/>
    </row>
    <row r="192" spans="1:31">
      <c r="A192" s="44"/>
      <c r="B192" t="s">
        <v>206</v>
      </c>
      <c r="C192"/>
      <c r="D192"/>
      <c r="E192"/>
      <c r="F192"/>
      <c r="G192"/>
      <c r="H192"/>
      <c r="J192"/>
      <c r="L192" s="17">
        <v>10</v>
      </c>
      <c r="N192">
        <v>12</v>
      </c>
      <c r="P192">
        <v>12</v>
      </c>
      <c r="AA192"/>
      <c r="AD192"/>
      <c r="AE192"/>
    </row>
    <row r="193" spans="1:31">
      <c r="A193" s="44"/>
      <c r="B193" t="s">
        <v>182</v>
      </c>
      <c r="C193"/>
      <c r="D193"/>
      <c r="E193"/>
      <c r="F193"/>
      <c r="G193"/>
      <c r="H193"/>
      <c r="J193"/>
      <c r="L193" s="17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7"/>
      <c r="AA194"/>
      <c r="AD194"/>
      <c r="AE194"/>
    </row>
    <row r="195" spans="1:31" s="111" customFormat="1">
      <c r="K195" s="163"/>
      <c r="L195" s="113"/>
      <c r="Q195" s="114"/>
    </row>
    <row r="196" spans="1:31">
      <c r="A196" s="1">
        <v>42103</v>
      </c>
      <c r="B196" t="s">
        <v>25</v>
      </c>
      <c r="C196"/>
      <c r="D196"/>
      <c r="E196"/>
      <c r="F196"/>
      <c r="G196"/>
      <c r="H196"/>
      <c r="J196"/>
      <c r="K196" s="4">
        <v>50</v>
      </c>
      <c r="L196" s="17">
        <v>12</v>
      </c>
      <c r="M196">
        <v>55</v>
      </c>
      <c r="N196">
        <v>8</v>
      </c>
      <c r="O196">
        <v>60</v>
      </c>
      <c r="P196">
        <v>4</v>
      </c>
      <c r="Q196" s="10">
        <v>65</v>
      </c>
      <c r="R196" s="52">
        <v>2</v>
      </c>
      <c r="S196" s="52"/>
      <c r="T196" s="52"/>
      <c r="AA196"/>
      <c r="AD196"/>
      <c r="AE196"/>
    </row>
    <row r="197" spans="1:31">
      <c r="A197" s="44"/>
      <c r="B197" t="s">
        <v>103</v>
      </c>
      <c r="C197"/>
      <c r="D197"/>
      <c r="E197"/>
      <c r="F197"/>
      <c r="G197"/>
      <c r="H197"/>
      <c r="J197"/>
      <c r="K197" s="4">
        <v>20</v>
      </c>
      <c r="L197" s="17">
        <v>12</v>
      </c>
      <c r="M197">
        <v>30</v>
      </c>
      <c r="N197">
        <v>10</v>
      </c>
      <c r="O197">
        <v>30</v>
      </c>
      <c r="P197">
        <v>8</v>
      </c>
      <c r="AA197"/>
      <c r="AD197"/>
      <c r="AE197"/>
    </row>
    <row r="198" spans="1:31">
      <c r="A198" s="44"/>
      <c r="B198" t="s">
        <v>385</v>
      </c>
      <c r="C198"/>
      <c r="D198"/>
      <c r="E198"/>
      <c r="F198"/>
      <c r="G198"/>
      <c r="H198"/>
      <c r="J198"/>
      <c r="K198" s="4">
        <v>40</v>
      </c>
      <c r="L198" s="17">
        <v>15</v>
      </c>
      <c r="M198">
        <v>60</v>
      </c>
      <c r="N198">
        <v>15</v>
      </c>
      <c r="AA198"/>
      <c r="AD198"/>
      <c r="AE198"/>
    </row>
    <row r="199" spans="1:31">
      <c r="A199" s="44"/>
      <c r="B199" t="s">
        <v>230</v>
      </c>
      <c r="C199"/>
      <c r="D199"/>
      <c r="E199"/>
      <c r="F199"/>
      <c r="G199"/>
      <c r="H199"/>
      <c r="J199"/>
      <c r="K199" s="4">
        <v>20</v>
      </c>
      <c r="L199" s="17">
        <v>9</v>
      </c>
      <c r="M199">
        <v>20</v>
      </c>
      <c r="N199">
        <v>8</v>
      </c>
      <c r="AA199"/>
      <c r="AD199"/>
      <c r="AE199"/>
    </row>
    <row r="200" spans="1:31">
      <c r="A200" s="44"/>
      <c r="B200" t="s">
        <v>67</v>
      </c>
      <c r="C200"/>
      <c r="D200"/>
      <c r="E200"/>
      <c r="F200"/>
      <c r="G200"/>
      <c r="H200"/>
      <c r="J200"/>
      <c r="K200" s="4">
        <v>30</v>
      </c>
      <c r="L200" s="17">
        <v>20</v>
      </c>
      <c r="M200">
        <v>40</v>
      </c>
      <c r="N200">
        <v>20</v>
      </c>
      <c r="O200">
        <v>40</v>
      </c>
      <c r="P200">
        <v>20</v>
      </c>
      <c r="AA200"/>
      <c r="AD200"/>
      <c r="AE200"/>
    </row>
    <row r="201" spans="1:31">
      <c r="A201" s="44"/>
      <c r="B201" t="s">
        <v>226</v>
      </c>
      <c r="C201"/>
      <c r="D201"/>
      <c r="E201"/>
      <c r="F201"/>
      <c r="G201"/>
      <c r="H201"/>
      <c r="J201"/>
      <c r="K201" s="4">
        <v>30</v>
      </c>
      <c r="L201" s="17">
        <v>12</v>
      </c>
      <c r="M201">
        <v>32.5</v>
      </c>
      <c r="N201">
        <v>10</v>
      </c>
      <c r="O201">
        <v>32.5</v>
      </c>
      <c r="P201">
        <v>8</v>
      </c>
      <c r="AA201"/>
      <c r="AD201"/>
      <c r="AE201"/>
    </row>
    <row r="202" spans="1:31">
      <c r="A202" s="44"/>
      <c r="B202" t="s">
        <v>225</v>
      </c>
      <c r="C202"/>
      <c r="D202"/>
      <c r="E202"/>
      <c r="F202"/>
      <c r="G202"/>
      <c r="H202"/>
      <c r="J202"/>
      <c r="K202" s="4">
        <v>20</v>
      </c>
      <c r="L202" s="17">
        <v>13</v>
      </c>
      <c r="M202">
        <v>25</v>
      </c>
      <c r="N202">
        <v>8</v>
      </c>
      <c r="O202">
        <v>25</v>
      </c>
      <c r="P202">
        <v>8</v>
      </c>
      <c r="AA202"/>
      <c r="AD202"/>
      <c r="AE202"/>
    </row>
    <row r="203" spans="1:31">
      <c r="A203" s="44"/>
      <c r="B203" t="s">
        <v>182</v>
      </c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K204" s="163"/>
      <c r="L204" s="113"/>
      <c r="Q204" s="114"/>
    </row>
    <row r="205" spans="1:31">
      <c r="A205" s="1">
        <v>42108</v>
      </c>
      <c r="B205" t="s">
        <v>231</v>
      </c>
      <c r="C205"/>
      <c r="D205"/>
      <c r="E205"/>
      <c r="F205"/>
      <c r="G205"/>
      <c r="H205"/>
      <c r="J205"/>
      <c r="K205" s="4">
        <v>8.75</v>
      </c>
      <c r="L205" s="17">
        <v>12</v>
      </c>
      <c r="M205">
        <v>8.75</v>
      </c>
      <c r="N205">
        <v>8</v>
      </c>
      <c r="O205">
        <v>8.75</v>
      </c>
      <c r="P205">
        <v>8</v>
      </c>
      <c r="R205" s="52"/>
      <c r="S205" s="52"/>
      <c r="T205" s="52"/>
      <c r="AA205"/>
      <c r="AD205"/>
      <c r="AE205"/>
    </row>
    <row r="206" spans="1:31">
      <c r="A206" s="44"/>
      <c r="B206" t="s">
        <v>110</v>
      </c>
      <c r="C206"/>
      <c r="D206"/>
      <c r="E206"/>
      <c r="F206"/>
      <c r="G206"/>
      <c r="H206"/>
      <c r="J206"/>
      <c r="K206" s="4">
        <v>30</v>
      </c>
      <c r="L206" s="17">
        <v>12</v>
      </c>
      <c r="M206">
        <v>45</v>
      </c>
      <c r="N206">
        <v>10</v>
      </c>
      <c r="O206">
        <v>45</v>
      </c>
      <c r="P206">
        <v>7</v>
      </c>
      <c r="R206" s="52"/>
      <c r="S206" s="52"/>
      <c r="T206" s="52"/>
      <c r="AA206"/>
      <c r="AD206"/>
      <c r="AE206"/>
    </row>
    <row r="207" spans="1:31">
      <c r="A207" s="44"/>
      <c r="B207" t="s">
        <v>225</v>
      </c>
      <c r="C207"/>
      <c r="D207"/>
      <c r="E207"/>
      <c r="F207"/>
      <c r="G207"/>
      <c r="H207"/>
      <c r="J207"/>
      <c r="K207" s="4">
        <v>20</v>
      </c>
      <c r="L207" s="17">
        <v>14</v>
      </c>
      <c r="M207">
        <v>20</v>
      </c>
      <c r="N207">
        <v>12</v>
      </c>
      <c r="O207">
        <v>20</v>
      </c>
      <c r="P207">
        <v>12</v>
      </c>
      <c r="R207" s="52"/>
      <c r="S207" s="52"/>
      <c r="T207" s="52"/>
      <c r="AA207"/>
      <c r="AD207"/>
      <c r="AE207"/>
    </row>
    <row r="208" spans="1:31">
      <c r="A208" s="44"/>
      <c r="B208" t="s">
        <v>79</v>
      </c>
      <c r="C208"/>
      <c r="D208"/>
      <c r="E208"/>
      <c r="F208"/>
      <c r="G208"/>
      <c r="H208"/>
      <c r="J208"/>
      <c r="K208" s="4">
        <v>10</v>
      </c>
      <c r="L208" s="17">
        <v>10</v>
      </c>
      <c r="M208">
        <v>10</v>
      </c>
      <c r="N208">
        <v>10</v>
      </c>
      <c r="O208">
        <v>10</v>
      </c>
      <c r="P208">
        <v>10</v>
      </c>
      <c r="AA208"/>
      <c r="AD208"/>
      <c r="AE208"/>
    </row>
    <row r="209" spans="1:31">
      <c r="A209" s="44"/>
      <c r="B209" t="s">
        <v>228</v>
      </c>
      <c r="C209"/>
      <c r="D209"/>
      <c r="E209"/>
      <c r="F209"/>
      <c r="G209"/>
      <c r="H209"/>
      <c r="J209"/>
      <c r="L209" s="17">
        <v>10</v>
      </c>
      <c r="N209">
        <v>10</v>
      </c>
      <c r="AA209"/>
      <c r="AD209"/>
      <c r="AE209"/>
    </row>
    <row r="210" spans="1:31">
      <c r="A210" s="44"/>
      <c r="B210" t="s">
        <v>182</v>
      </c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K213" s="163"/>
      <c r="L213" s="113"/>
      <c r="Q213" s="114"/>
    </row>
    <row r="214" spans="1:31">
      <c r="A214" s="1">
        <v>42110</v>
      </c>
      <c r="B214" t="s">
        <v>13</v>
      </c>
      <c r="C214"/>
      <c r="D214"/>
      <c r="E214"/>
      <c r="F214"/>
      <c r="G214"/>
      <c r="H214"/>
      <c r="J214"/>
      <c r="K214" s="4">
        <v>45</v>
      </c>
      <c r="L214" s="17">
        <v>12</v>
      </c>
      <c r="M214">
        <v>45</v>
      </c>
      <c r="N214">
        <v>8</v>
      </c>
      <c r="R214" s="52"/>
      <c r="S214" s="52"/>
      <c r="T214" s="52"/>
      <c r="V214" t="s">
        <v>237</v>
      </c>
      <c r="AA214"/>
      <c r="AD214"/>
      <c r="AE214"/>
    </row>
    <row r="215" spans="1:31">
      <c r="A215" s="44">
        <v>76</v>
      </c>
      <c r="B215" t="s">
        <v>19</v>
      </c>
      <c r="C215"/>
      <c r="D215"/>
      <c r="E215"/>
      <c r="F215"/>
      <c r="G215"/>
      <c r="H215"/>
      <c r="J215"/>
      <c r="K215" s="59"/>
      <c r="L215" s="17">
        <v>10</v>
      </c>
      <c r="N215">
        <v>8</v>
      </c>
      <c r="V215" t="s">
        <v>236</v>
      </c>
      <c r="AA215"/>
      <c r="AD215"/>
      <c r="AE215"/>
    </row>
    <row r="216" spans="1:31">
      <c r="A216" s="44">
        <v>18</v>
      </c>
      <c r="B216" t="s">
        <v>186</v>
      </c>
      <c r="C216"/>
      <c r="D216"/>
      <c r="E216"/>
      <c r="F216"/>
      <c r="G216"/>
      <c r="H216"/>
      <c r="J216"/>
      <c r="K216" s="4">
        <v>30</v>
      </c>
      <c r="L216" s="17">
        <v>10</v>
      </c>
      <c r="M216">
        <v>30</v>
      </c>
      <c r="N216">
        <v>8</v>
      </c>
      <c r="V216" t="s">
        <v>238</v>
      </c>
      <c r="AA216"/>
      <c r="AD216"/>
      <c r="AE216"/>
    </row>
    <row r="217" spans="1:31">
      <c r="A217" s="44"/>
      <c r="B217" t="s">
        <v>25</v>
      </c>
      <c r="C217"/>
      <c r="D217"/>
      <c r="E217"/>
      <c r="F217"/>
      <c r="G217"/>
      <c r="H217"/>
      <c r="J217"/>
      <c r="K217" s="4">
        <v>55</v>
      </c>
      <c r="L217" s="17">
        <v>9</v>
      </c>
      <c r="M217">
        <v>50</v>
      </c>
      <c r="N217">
        <v>10</v>
      </c>
      <c r="V217" t="s">
        <v>239</v>
      </c>
      <c r="AA217"/>
      <c r="AD217"/>
      <c r="AE217"/>
    </row>
    <row r="218" spans="1:31">
      <c r="A218" s="44"/>
      <c r="B218" t="s">
        <v>232</v>
      </c>
      <c r="C218"/>
      <c r="D218"/>
      <c r="E218"/>
      <c r="F218"/>
      <c r="G218"/>
      <c r="H218"/>
      <c r="J218"/>
      <c r="K218" s="4">
        <v>40</v>
      </c>
      <c r="L218" s="17">
        <v>10</v>
      </c>
      <c r="M218">
        <v>40</v>
      </c>
      <c r="N218">
        <v>10</v>
      </c>
      <c r="V218" t="s">
        <v>240</v>
      </c>
      <c r="AA218"/>
      <c r="AD218"/>
      <c r="AE218"/>
    </row>
    <row r="219" spans="1:31">
      <c r="A219" s="44"/>
      <c r="B219" t="s">
        <v>233</v>
      </c>
      <c r="C219"/>
      <c r="D219"/>
      <c r="E219"/>
      <c r="F219"/>
      <c r="G219"/>
      <c r="H219"/>
      <c r="J219"/>
      <c r="K219" s="4">
        <v>25</v>
      </c>
      <c r="L219" s="17">
        <v>10</v>
      </c>
      <c r="M219">
        <v>25</v>
      </c>
      <c r="N219">
        <v>10</v>
      </c>
      <c r="V219" t="s">
        <v>241</v>
      </c>
      <c r="AA219"/>
      <c r="AD219"/>
      <c r="AE219"/>
    </row>
    <row r="220" spans="1:31">
      <c r="A220" s="44"/>
      <c r="B220" t="s">
        <v>234</v>
      </c>
      <c r="C220"/>
      <c r="D220"/>
      <c r="E220"/>
      <c r="F220"/>
      <c r="G220"/>
      <c r="H220"/>
      <c r="J220"/>
      <c r="K220" s="4">
        <v>25</v>
      </c>
      <c r="L220" s="17">
        <v>10</v>
      </c>
      <c r="M220">
        <v>25</v>
      </c>
      <c r="N220">
        <v>8</v>
      </c>
      <c r="AA220"/>
      <c r="AD220"/>
      <c r="AE220"/>
    </row>
    <row r="221" spans="1:31">
      <c r="A221" s="44"/>
      <c r="B221" t="s">
        <v>235</v>
      </c>
      <c r="C221"/>
      <c r="D221"/>
      <c r="E221"/>
      <c r="F221"/>
      <c r="G221"/>
      <c r="H221"/>
      <c r="J221"/>
      <c r="K221" s="4">
        <v>15</v>
      </c>
      <c r="L221" s="17">
        <v>10</v>
      </c>
      <c r="M221">
        <v>15</v>
      </c>
      <c r="N221">
        <v>10</v>
      </c>
      <c r="AA221"/>
      <c r="AD221"/>
      <c r="AE221"/>
    </row>
    <row r="222" spans="1:31" s="111" customFormat="1">
      <c r="K222" s="163"/>
      <c r="L222" s="113"/>
      <c r="Q222" s="114"/>
    </row>
    <row r="223" spans="1:31">
      <c r="A223" s="1">
        <v>42115</v>
      </c>
      <c r="B223" t="s">
        <v>242</v>
      </c>
      <c r="C223"/>
      <c r="D223"/>
      <c r="E223"/>
      <c r="F223"/>
      <c r="G223"/>
      <c r="H223"/>
      <c r="J223"/>
      <c r="K223" s="4">
        <v>20</v>
      </c>
      <c r="L223" s="17">
        <v>12</v>
      </c>
      <c r="M223">
        <v>10</v>
      </c>
      <c r="N223">
        <v>8</v>
      </c>
      <c r="O223">
        <v>10</v>
      </c>
      <c r="P223">
        <v>10</v>
      </c>
      <c r="Q223" s="10">
        <v>10</v>
      </c>
      <c r="R223" s="52">
        <v>8</v>
      </c>
      <c r="AA223"/>
      <c r="AD223"/>
      <c r="AE223"/>
    </row>
    <row r="224" spans="1:31">
      <c r="A224" s="44">
        <v>76</v>
      </c>
      <c r="B224" t="s">
        <v>385</v>
      </c>
      <c r="C224"/>
      <c r="D224"/>
      <c r="E224"/>
      <c r="F224"/>
      <c r="G224"/>
      <c r="H224"/>
      <c r="J224"/>
      <c r="K224" s="4">
        <v>50</v>
      </c>
      <c r="L224" s="17">
        <v>12</v>
      </c>
      <c r="M224">
        <v>20</v>
      </c>
      <c r="N224">
        <v>12</v>
      </c>
      <c r="O224">
        <v>50</v>
      </c>
      <c r="P224">
        <v>12</v>
      </c>
      <c r="Q224" s="10">
        <v>30</v>
      </c>
      <c r="R224" s="52">
        <v>12</v>
      </c>
      <c r="S224" s="52">
        <v>30</v>
      </c>
      <c r="T224" s="52">
        <v>12</v>
      </c>
      <c r="V224" t="s">
        <v>246</v>
      </c>
      <c r="AA224"/>
      <c r="AD224"/>
      <c r="AE224"/>
    </row>
    <row r="225" spans="1:31">
      <c r="A225" s="44">
        <v>21.4</v>
      </c>
      <c r="B225" t="s">
        <v>243</v>
      </c>
      <c r="C225"/>
      <c r="D225"/>
      <c r="E225"/>
      <c r="F225"/>
      <c r="G225"/>
      <c r="H225"/>
      <c r="J225"/>
      <c r="K225" s="4">
        <v>30</v>
      </c>
      <c r="L225" s="17">
        <v>10</v>
      </c>
      <c r="M225">
        <v>30</v>
      </c>
      <c r="N225">
        <v>8</v>
      </c>
      <c r="O225">
        <v>30</v>
      </c>
      <c r="P225">
        <v>8</v>
      </c>
      <c r="Q225" s="10">
        <v>30</v>
      </c>
      <c r="R225" s="52">
        <v>5</v>
      </c>
      <c r="AA225"/>
      <c r="AD225"/>
      <c r="AE225"/>
    </row>
    <row r="226" spans="1:31">
      <c r="A226" s="44"/>
      <c r="B226" t="s">
        <v>25</v>
      </c>
      <c r="C226"/>
      <c r="D226"/>
      <c r="E226"/>
      <c r="F226"/>
      <c r="G226"/>
      <c r="H226"/>
      <c r="J226"/>
      <c r="K226" s="4">
        <v>55</v>
      </c>
      <c r="L226" s="17">
        <v>8</v>
      </c>
      <c r="M226">
        <v>35</v>
      </c>
      <c r="N226">
        <v>10</v>
      </c>
      <c r="O226">
        <v>55</v>
      </c>
      <c r="P226">
        <v>8</v>
      </c>
      <c r="Q226" s="10">
        <v>40</v>
      </c>
      <c r="R226" s="52">
        <v>10</v>
      </c>
      <c r="S226" s="52">
        <v>40</v>
      </c>
      <c r="T226" s="52">
        <v>6</v>
      </c>
      <c r="AA226"/>
      <c r="AD226"/>
      <c r="AE226"/>
    </row>
    <row r="227" spans="1:31">
      <c r="A227" s="44"/>
      <c r="B227" t="s">
        <v>244</v>
      </c>
      <c r="C227"/>
      <c r="D227"/>
      <c r="E227"/>
      <c r="F227"/>
      <c r="G227"/>
      <c r="H227"/>
      <c r="J227"/>
      <c r="L227" s="17">
        <v>8</v>
      </c>
      <c r="N227">
        <v>8</v>
      </c>
      <c r="P227">
        <v>8</v>
      </c>
      <c r="AA227"/>
      <c r="AD227"/>
      <c r="AE227"/>
    </row>
    <row r="228" spans="1:31">
      <c r="A228" s="44"/>
      <c r="B228" t="s">
        <v>245</v>
      </c>
      <c r="C228"/>
      <c r="D228"/>
      <c r="E228"/>
      <c r="F228"/>
      <c r="G228"/>
      <c r="H228"/>
      <c r="J228"/>
      <c r="L228" s="17">
        <v>15</v>
      </c>
      <c r="N228">
        <v>15</v>
      </c>
      <c r="P228">
        <v>15</v>
      </c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K231" s="163"/>
      <c r="L231" s="113"/>
      <c r="Q231" s="114"/>
    </row>
    <row r="232" spans="1:31">
      <c r="A232" s="1">
        <v>42117</v>
      </c>
      <c r="B232" t="s">
        <v>27</v>
      </c>
      <c r="C232"/>
      <c r="D232"/>
      <c r="E232"/>
      <c r="F232"/>
      <c r="G232"/>
      <c r="H232"/>
      <c r="J232"/>
      <c r="K232" s="4">
        <v>80</v>
      </c>
      <c r="L232" s="17">
        <v>10</v>
      </c>
      <c r="M232">
        <v>100</v>
      </c>
      <c r="N232">
        <v>10</v>
      </c>
      <c r="O232">
        <v>120</v>
      </c>
      <c r="P232">
        <v>10</v>
      </c>
      <c r="R232" s="52"/>
      <c r="S232" s="52"/>
      <c r="T232" s="52"/>
      <c r="AA232"/>
      <c r="AD232"/>
      <c r="AE232"/>
    </row>
    <row r="233" spans="1:31">
      <c r="A233"/>
      <c r="B233" t="s">
        <v>24</v>
      </c>
      <c r="C233"/>
      <c r="D233"/>
      <c r="E233"/>
      <c r="F233"/>
      <c r="G233"/>
      <c r="H233"/>
      <c r="J233"/>
      <c r="K233" s="4">
        <v>45</v>
      </c>
      <c r="L233" s="17">
        <v>8</v>
      </c>
      <c r="M233">
        <v>45</v>
      </c>
      <c r="N233">
        <v>8</v>
      </c>
      <c r="O233">
        <v>45</v>
      </c>
      <c r="P233">
        <v>8</v>
      </c>
      <c r="R233" s="52"/>
      <c r="S233" s="52"/>
      <c r="T233" s="52"/>
      <c r="AA233"/>
      <c r="AD233"/>
      <c r="AE233"/>
    </row>
    <row r="234" spans="1:31">
      <c r="A234"/>
      <c r="B234" t="s">
        <v>247</v>
      </c>
      <c r="C234"/>
      <c r="D234"/>
      <c r="E234"/>
      <c r="F234"/>
      <c r="G234"/>
      <c r="H234"/>
      <c r="J234"/>
      <c r="K234" s="4">
        <v>10</v>
      </c>
      <c r="L234" s="17">
        <v>10</v>
      </c>
      <c r="M234">
        <v>10</v>
      </c>
      <c r="N234">
        <v>10</v>
      </c>
      <c r="O234">
        <v>10</v>
      </c>
      <c r="P234">
        <v>10</v>
      </c>
      <c r="AA234"/>
      <c r="AD234"/>
      <c r="AE234"/>
    </row>
    <row r="235" spans="1:31">
      <c r="A235"/>
      <c r="B235" t="s">
        <v>193</v>
      </c>
      <c r="C235"/>
      <c r="D235"/>
      <c r="E235"/>
      <c r="F235"/>
      <c r="G235"/>
      <c r="H235"/>
      <c r="J235"/>
      <c r="K235" s="4">
        <v>17.5</v>
      </c>
      <c r="L235" s="17">
        <v>12</v>
      </c>
      <c r="M235">
        <v>20</v>
      </c>
      <c r="N235">
        <v>12</v>
      </c>
      <c r="O235">
        <v>22.5</v>
      </c>
      <c r="P235">
        <v>12</v>
      </c>
      <c r="AA235"/>
      <c r="AD235"/>
      <c r="AE235"/>
    </row>
    <row r="236" spans="1:31">
      <c r="A236"/>
      <c r="B236" t="s">
        <v>248</v>
      </c>
      <c r="C236"/>
      <c r="D236"/>
      <c r="E236"/>
      <c r="F236"/>
      <c r="G236"/>
      <c r="H236"/>
      <c r="J236"/>
      <c r="K236" s="4">
        <v>17.5</v>
      </c>
      <c r="L236" s="17">
        <v>12</v>
      </c>
      <c r="M236">
        <v>17.5</v>
      </c>
      <c r="N236">
        <v>12</v>
      </c>
      <c r="O236">
        <v>17.5</v>
      </c>
      <c r="P236">
        <v>11</v>
      </c>
      <c r="AA236"/>
      <c r="AD236"/>
      <c r="AE236"/>
    </row>
    <row r="237" spans="1:31">
      <c r="A237"/>
      <c r="B237" t="s">
        <v>249</v>
      </c>
      <c r="C237"/>
      <c r="D237"/>
      <c r="E237"/>
      <c r="F237"/>
      <c r="G237"/>
      <c r="H237"/>
      <c r="J237"/>
      <c r="K237" s="4">
        <v>17.5</v>
      </c>
      <c r="L237" s="17">
        <v>12</v>
      </c>
      <c r="M237">
        <v>20</v>
      </c>
      <c r="N237">
        <v>12</v>
      </c>
      <c r="O237">
        <v>20</v>
      </c>
      <c r="P237">
        <v>12</v>
      </c>
      <c r="AA237"/>
      <c r="AD237"/>
      <c r="AE237"/>
    </row>
    <row r="238" spans="1:31">
      <c r="A238"/>
      <c r="B238" t="s">
        <v>67</v>
      </c>
      <c r="C238"/>
      <c r="D238"/>
      <c r="E238"/>
      <c r="F238"/>
      <c r="G238"/>
      <c r="H238"/>
      <c r="J238"/>
      <c r="K238" s="4">
        <v>55</v>
      </c>
      <c r="L238" s="17">
        <v>20</v>
      </c>
      <c r="M238">
        <v>55</v>
      </c>
      <c r="N238">
        <v>20</v>
      </c>
      <c r="AA238"/>
      <c r="AD238"/>
      <c r="AE238"/>
    </row>
    <row r="239" spans="1:31">
      <c r="A239"/>
      <c r="B239" t="s">
        <v>16</v>
      </c>
      <c r="C239"/>
      <c r="D239"/>
      <c r="E239"/>
      <c r="F239"/>
      <c r="G239"/>
      <c r="H239"/>
      <c r="J239"/>
      <c r="K239" s="59">
        <v>2.7430555555555559E-3</v>
      </c>
      <c r="L239" s="17"/>
      <c r="AA239"/>
      <c r="AD239"/>
      <c r="AE239"/>
    </row>
    <row r="240" spans="1:31" s="111" customFormat="1">
      <c r="K240" s="163"/>
      <c r="L240" s="113"/>
      <c r="Q240" s="114"/>
    </row>
    <row r="241" spans="1:31">
      <c r="A241" s="183">
        <v>42122</v>
      </c>
      <c r="B241" t="s">
        <v>15</v>
      </c>
      <c r="C241"/>
      <c r="D241"/>
      <c r="E241"/>
      <c r="F241"/>
      <c r="G241"/>
      <c r="H241"/>
      <c r="J241"/>
      <c r="K241" s="4">
        <v>25</v>
      </c>
      <c r="L241" s="17">
        <v>10</v>
      </c>
      <c r="M241">
        <v>25</v>
      </c>
      <c r="N241">
        <v>8</v>
      </c>
      <c r="R241" s="52"/>
      <c r="S241" s="52"/>
      <c r="T241" s="52"/>
      <c r="V241" t="s">
        <v>522</v>
      </c>
      <c r="AA241"/>
      <c r="AD241"/>
      <c r="AE241"/>
    </row>
    <row r="242" spans="1:31">
      <c r="B242" s="86" t="s">
        <v>86</v>
      </c>
      <c r="C242"/>
      <c r="D242"/>
      <c r="E242"/>
      <c r="F242"/>
      <c r="G242"/>
      <c r="H242"/>
      <c r="J242"/>
      <c r="K242" s="4">
        <v>8</v>
      </c>
      <c r="L242" s="17">
        <v>7</v>
      </c>
      <c r="M242">
        <v>8</v>
      </c>
      <c r="N242">
        <v>7</v>
      </c>
      <c r="R242" s="52"/>
      <c r="S242" s="52"/>
      <c r="T242" s="52"/>
      <c r="AA242"/>
      <c r="AD242"/>
      <c r="AE242"/>
    </row>
    <row r="243" spans="1:31">
      <c r="A243" s="44"/>
      <c r="B243" t="s">
        <v>24</v>
      </c>
      <c r="C243"/>
      <c r="D243"/>
      <c r="E243"/>
      <c r="F243"/>
      <c r="G243"/>
      <c r="H243"/>
      <c r="J243"/>
      <c r="K243" s="4">
        <v>45</v>
      </c>
      <c r="L243" s="17">
        <v>6</v>
      </c>
      <c r="M243">
        <v>40</v>
      </c>
      <c r="N243">
        <v>4</v>
      </c>
      <c r="O243">
        <v>40</v>
      </c>
      <c r="P243">
        <v>8</v>
      </c>
      <c r="Q243" s="10">
        <v>40</v>
      </c>
      <c r="R243" s="52">
        <v>6</v>
      </c>
      <c r="AA243"/>
      <c r="AD243"/>
      <c r="AE243"/>
    </row>
    <row r="244" spans="1:31">
      <c r="A244" s="44"/>
      <c r="B244" t="s">
        <v>27</v>
      </c>
      <c r="C244"/>
      <c r="D244"/>
      <c r="E244"/>
      <c r="F244"/>
      <c r="G244"/>
      <c r="H244"/>
      <c r="J244"/>
      <c r="K244" s="3">
        <v>70</v>
      </c>
      <c r="L244" s="17">
        <v>25</v>
      </c>
      <c r="M244">
        <v>70</v>
      </c>
      <c r="N244">
        <v>25</v>
      </c>
      <c r="AA244"/>
      <c r="AD244"/>
      <c r="AE244"/>
    </row>
    <row r="245" spans="1:31">
      <c r="A245" s="44"/>
      <c r="B245" t="s">
        <v>200</v>
      </c>
      <c r="C245"/>
      <c r="D245"/>
      <c r="E245"/>
      <c r="F245"/>
      <c r="G245"/>
      <c r="H245"/>
      <c r="J245"/>
      <c r="K245" s="4">
        <v>40</v>
      </c>
      <c r="L245" s="17">
        <v>13</v>
      </c>
      <c r="M245">
        <v>33</v>
      </c>
      <c r="N245">
        <v>13</v>
      </c>
      <c r="O245">
        <v>33</v>
      </c>
      <c r="P245">
        <v>12</v>
      </c>
      <c r="AA245"/>
      <c r="AD245"/>
      <c r="AE245"/>
    </row>
    <row r="246" spans="1:31">
      <c r="A246" s="44"/>
      <c r="B246" t="s">
        <v>17</v>
      </c>
      <c r="C246"/>
      <c r="D246"/>
      <c r="E246"/>
      <c r="F246"/>
      <c r="G246"/>
      <c r="H246"/>
      <c r="J246"/>
      <c r="L246" s="17">
        <v>15</v>
      </c>
      <c r="N246">
        <v>15</v>
      </c>
      <c r="P246">
        <v>15</v>
      </c>
      <c r="AA246"/>
      <c r="AD246"/>
      <c r="AE246"/>
    </row>
    <row r="247" spans="1:31">
      <c r="A247" s="44"/>
      <c r="B247" s="88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 s="44"/>
      <c r="C248"/>
      <c r="D248"/>
      <c r="E248"/>
      <c r="F248"/>
      <c r="G248"/>
      <c r="H248"/>
      <c r="J248"/>
      <c r="L248" s="17"/>
      <c r="AA248"/>
      <c r="AD248"/>
      <c r="AE248"/>
    </row>
    <row r="249" spans="1:31" s="111" customFormat="1">
      <c r="K249" s="163"/>
      <c r="L249" s="113"/>
      <c r="Q249" s="114"/>
    </row>
    <row r="250" spans="1:31">
      <c r="A250" s="1">
        <v>42131</v>
      </c>
      <c r="B250" t="s">
        <v>25</v>
      </c>
      <c r="C250"/>
      <c r="D250"/>
      <c r="E250"/>
      <c r="F250"/>
      <c r="G250"/>
      <c r="H250"/>
      <c r="J250"/>
      <c r="K250" s="4">
        <v>45</v>
      </c>
      <c r="L250" s="17">
        <v>15</v>
      </c>
      <c r="M250">
        <v>45</v>
      </c>
      <c r="N250">
        <v>12</v>
      </c>
      <c r="O250">
        <v>45</v>
      </c>
      <c r="P250">
        <v>12</v>
      </c>
      <c r="Q250" s="10">
        <v>45</v>
      </c>
      <c r="R250" s="52">
        <v>12</v>
      </c>
      <c r="AA250"/>
      <c r="AD250"/>
      <c r="AE250"/>
    </row>
    <row r="251" spans="1:31">
      <c r="A251" s="44">
        <v>75</v>
      </c>
      <c r="B251" t="s">
        <v>158</v>
      </c>
      <c r="C251"/>
      <c r="D251"/>
      <c r="E251"/>
      <c r="F251"/>
      <c r="G251"/>
      <c r="H251"/>
      <c r="J251"/>
      <c r="K251" s="4">
        <v>10</v>
      </c>
      <c r="L251" s="17">
        <v>12</v>
      </c>
      <c r="M251">
        <v>12.5</v>
      </c>
      <c r="N251">
        <v>12</v>
      </c>
      <c r="O251">
        <v>12.5</v>
      </c>
      <c r="P251">
        <v>12</v>
      </c>
      <c r="AA251"/>
      <c r="AD251"/>
      <c r="AE251"/>
    </row>
    <row r="252" spans="1:31">
      <c r="A252" s="44">
        <v>20.7</v>
      </c>
      <c r="B252" t="s">
        <v>13</v>
      </c>
      <c r="C252"/>
      <c r="D252"/>
      <c r="E252"/>
      <c r="F252"/>
      <c r="G252"/>
      <c r="H252"/>
      <c r="J252"/>
      <c r="K252" s="4">
        <v>20</v>
      </c>
      <c r="L252" s="17">
        <v>30</v>
      </c>
      <c r="M252">
        <v>20</v>
      </c>
      <c r="N252">
        <v>26</v>
      </c>
      <c r="O252">
        <v>20</v>
      </c>
      <c r="P252">
        <v>20</v>
      </c>
      <c r="AA252"/>
      <c r="AD252"/>
      <c r="AE252"/>
    </row>
    <row r="253" spans="1:31">
      <c r="A253" s="44"/>
      <c r="B253" t="s">
        <v>59</v>
      </c>
      <c r="C253"/>
      <c r="D253"/>
      <c r="E253"/>
      <c r="F253"/>
      <c r="G253"/>
      <c r="H253"/>
      <c r="J253"/>
      <c r="K253" s="4">
        <v>40</v>
      </c>
      <c r="L253" s="17">
        <v>20</v>
      </c>
      <c r="M253">
        <v>40</v>
      </c>
      <c r="N253">
        <v>20</v>
      </c>
      <c r="O253">
        <v>40</v>
      </c>
      <c r="P253">
        <v>20</v>
      </c>
      <c r="Q253" s="10">
        <v>40</v>
      </c>
      <c r="R253" s="52">
        <v>20</v>
      </c>
      <c r="AA253"/>
      <c r="AD253"/>
      <c r="AE253"/>
    </row>
    <row r="254" spans="1:31">
      <c r="A254" s="44"/>
      <c r="B254" t="s">
        <v>250</v>
      </c>
      <c r="C254"/>
      <c r="D254"/>
      <c r="E254"/>
      <c r="F254"/>
      <c r="G254"/>
      <c r="H254"/>
      <c r="J254"/>
      <c r="K254" s="4">
        <v>17.5</v>
      </c>
      <c r="L254" s="17">
        <v>12</v>
      </c>
      <c r="AA254"/>
      <c r="AD254"/>
      <c r="AE254"/>
    </row>
    <row r="255" spans="1:31">
      <c r="A255" s="44"/>
      <c r="B255" t="s">
        <v>251</v>
      </c>
      <c r="C255"/>
      <c r="D255"/>
      <c r="E255"/>
      <c r="F255"/>
      <c r="G255"/>
      <c r="H255"/>
      <c r="J255"/>
      <c r="K255" s="4">
        <v>15</v>
      </c>
      <c r="L255" s="17">
        <v>12</v>
      </c>
      <c r="AA255"/>
      <c r="AD255"/>
      <c r="AE255"/>
    </row>
    <row r="256" spans="1:31">
      <c r="A256" s="44"/>
      <c r="B256"/>
      <c r="C256"/>
      <c r="D256"/>
      <c r="E256"/>
      <c r="F256"/>
      <c r="G256"/>
      <c r="H256"/>
      <c r="J256"/>
      <c r="L256" s="17"/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 s="111" customFormat="1">
      <c r="K258" s="163"/>
      <c r="L258" s="113"/>
      <c r="Q258" s="114"/>
    </row>
    <row r="259" spans="1:31">
      <c r="A259" s="1">
        <v>42136</v>
      </c>
      <c r="B259" t="s">
        <v>27</v>
      </c>
      <c r="C259"/>
      <c r="D259"/>
      <c r="E259"/>
      <c r="F259"/>
      <c r="G259"/>
      <c r="H259"/>
      <c r="J259"/>
      <c r="K259" s="4">
        <v>80</v>
      </c>
      <c r="L259" s="17">
        <v>20</v>
      </c>
      <c r="M259">
        <v>70</v>
      </c>
      <c r="N259">
        <v>20</v>
      </c>
      <c r="O259">
        <v>70</v>
      </c>
      <c r="P259">
        <v>20</v>
      </c>
      <c r="R259" s="52"/>
      <c r="S259" s="52"/>
      <c r="AA259"/>
      <c r="AD259"/>
      <c r="AE259"/>
    </row>
    <row r="260" spans="1:31">
      <c r="A260" s="8">
        <v>75</v>
      </c>
      <c r="B260" t="s">
        <v>242</v>
      </c>
      <c r="C260"/>
      <c r="D260"/>
      <c r="E260"/>
      <c r="F260"/>
      <c r="G260"/>
      <c r="H260"/>
      <c r="J260"/>
      <c r="K260" s="4">
        <v>10</v>
      </c>
      <c r="L260" s="17">
        <v>25</v>
      </c>
      <c r="M260">
        <v>10</v>
      </c>
      <c r="N260">
        <v>25</v>
      </c>
      <c r="O260">
        <v>10</v>
      </c>
      <c r="P260">
        <v>25</v>
      </c>
      <c r="AA260"/>
      <c r="AD260"/>
      <c r="AE260"/>
    </row>
    <row r="261" spans="1:31">
      <c r="A261" s="8">
        <v>19.2</v>
      </c>
      <c r="B261" t="s">
        <v>252</v>
      </c>
      <c r="C261"/>
      <c r="D261"/>
      <c r="E261"/>
      <c r="F261"/>
      <c r="G261"/>
      <c r="H261"/>
      <c r="J261"/>
      <c r="K261" s="4">
        <v>20</v>
      </c>
      <c r="L261" s="17">
        <v>30</v>
      </c>
      <c r="M261">
        <v>20</v>
      </c>
      <c r="N261">
        <v>26</v>
      </c>
      <c r="O261">
        <v>20</v>
      </c>
      <c r="P261">
        <v>20</v>
      </c>
      <c r="AA261"/>
      <c r="AD261"/>
      <c r="AE261"/>
    </row>
    <row r="262" spans="1:31">
      <c r="A262" s="8"/>
      <c r="B262" t="s">
        <v>25</v>
      </c>
      <c r="C262"/>
      <c r="D262"/>
      <c r="E262"/>
      <c r="F262"/>
      <c r="G262"/>
      <c r="H262"/>
      <c r="J262"/>
      <c r="K262" s="4">
        <v>40</v>
      </c>
      <c r="L262" s="17">
        <v>20</v>
      </c>
      <c r="M262">
        <v>40</v>
      </c>
      <c r="N262">
        <v>20</v>
      </c>
      <c r="O262">
        <v>40</v>
      </c>
      <c r="P262">
        <v>20</v>
      </c>
      <c r="Q262" s="10">
        <v>40</v>
      </c>
      <c r="R262" s="52">
        <v>20</v>
      </c>
      <c r="AA262"/>
      <c r="AD262"/>
      <c r="AE262"/>
    </row>
    <row r="263" spans="1:31">
      <c r="A263" s="8"/>
      <c r="B263" t="s">
        <v>67</v>
      </c>
      <c r="C263"/>
      <c r="D263"/>
      <c r="E263"/>
      <c r="F263"/>
      <c r="G263"/>
      <c r="H263"/>
      <c r="J263"/>
      <c r="K263" s="4">
        <v>40</v>
      </c>
      <c r="L263" s="17">
        <v>20</v>
      </c>
      <c r="AA263"/>
      <c r="AD263"/>
      <c r="AE263"/>
    </row>
    <row r="264" spans="1:31">
      <c r="A264" s="8"/>
      <c r="B264"/>
      <c r="C264"/>
      <c r="D264"/>
      <c r="E264"/>
      <c r="F264"/>
      <c r="G264"/>
      <c r="H264"/>
      <c r="J264"/>
      <c r="L264" s="17"/>
      <c r="AA264"/>
      <c r="AD264"/>
      <c r="AE264"/>
    </row>
    <row r="265" spans="1:31">
      <c r="A265" s="8"/>
      <c r="B265"/>
      <c r="C265"/>
      <c r="D265"/>
      <c r="E265"/>
      <c r="F265"/>
      <c r="G265"/>
      <c r="H265"/>
      <c r="J265"/>
      <c r="L265" s="17"/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 s="111" customFormat="1">
      <c r="K267" s="163"/>
      <c r="L267" s="113"/>
      <c r="Q267" s="114"/>
    </row>
    <row r="268" spans="1:31">
      <c r="A268" s="1">
        <v>42138</v>
      </c>
      <c r="B268" t="s">
        <v>27</v>
      </c>
      <c r="C268"/>
      <c r="D268"/>
      <c r="E268"/>
      <c r="F268"/>
      <c r="G268"/>
      <c r="H268"/>
      <c r="J268"/>
      <c r="K268" s="4">
        <v>70</v>
      </c>
      <c r="L268" s="17">
        <v>20</v>
      </c>
      <c r="M268">
        <v>70</v>
      </c>
      <c r="N268">
        <v>20</v>
      </c>
      <c r="O268">
        <v>70</v>
      </c>
      <c r="P268">
        <v>20</v>
      </c>
      <c r="R268" s="52"/>
      <c r="S268" s="52"/>
      <c r="T268" s="52"/>
      <c r="AA268"/>
      <c r="AD268"/>
      <c r="AE268"/>
    </row>
    <row r="269" spans="1:31">
      <c r="A269" s="8"/>
      <c r="B269" t="s">
        <v>110</v>
      </c>
      <c r="C269"/>
      <c r="D269"/>
      <c r="E269"/>
      <c r="F269"/>
      <c r="G269"/>
      <c r="H269"/>
      <c r="J269"/>
      <c r="K269" s="4">
        <v>30</v>
      </c>
      <c r="L269" s="17">
        <v>15</v>
      </c>
      <c r="M269">
        <v>45</v>
      </c>
      <c r="N269">
        <v>10</v>
      </c>
      <c r="O269">
        <v>45</v>
      </c>
      <c r="P269">
        <v>7</v>
      </c>
      <c r="AA269"/>
      <c r="AD269"/>
      <c r="AE269"/>
    </row>
    <row r="270" spans="1:31">
      <c r="A270" s="8"/>
      <c r="B270" t="s">
        <v>25</v>
      </c>
      <c r="C270"/>
      <c r="D270"/>
      <c r="E270"/>
      <c r="F270"/>
      <c r="G270"/>
      <c r="H270"/>
      <c r="J270"/>
      <c r="K270" s="4">
        <v>55</v>
      </c>
      <c r="L270" s="17">
        <v>10</v>
      </c>
      <c r="M270">
        <v>55</v>
      </c>
      <c r="N270">
        <v>8</v>
      </c>
      <c r="O270">
        <v>55</v>
      </c>
      <c r="P270">
        <v>8</v>
      </c>
      <c r="Q270" s="10">
        <v>55</v>
      </c>
      <c r="R270" s="52">
        <v>8</v>
      </c>
      <c r="AA270"/>
      <c r="AD270"/>
      <c r="AE270"/>
    </row>
    <row r="271" spans="1:31">
      <c r="A271" s="8"/>
      <c r="B271" t="s">
        <v>253</v>
      </c>
      <c r="C271"/>
      <c r="D271"/>
      <c r="E271"/>
      <c r="F271"/>
      <c r="G271"/>
      <c r="H271"/>
      <c r="J271"/>
      <c r="K271" s="4">
        <v>15</v>
      </c>
      <c r="L271" s="17">
        <v>12</v>
      </c>
      <c r="M271">
        <v>15</v>
      </c>
      <c r="N271">
        <v>12</v>
      </c>
      <c r="O271">
        <v>17.5</v>
      </c>
      <c r="P271">
        <v>12</v>
      </c>
      <c r="AA271"/>
      <c r="AD271"/>
      <c r="AE271"/>
    </row>
    <row r="272" spans="1:31">
      <c r="A272" s="8"/>
      <c r="B272" t="s">
        <v>78</v>
      </c>
      <c r="C272"/>
      <c r="D272"/>
      <c r="E272"/>
      <c r="F272"/>
      <c r="G272"/>
      <c r="H272"/>
      <c r="J272"/>
      <c r="K272" s="4">
        <v>20</v>
      </c>
      <c r="L272" s="17">
        <v>12</v>
      </c>
      <c r="M272">
        <v>22.5</v>
      </c>
      <c r="N272">
        <v>10</v>
      </c>
      <c r="AA272"/>
      <c r="AD272"/>
      <c r="AE272"/>
    </row>
    <row r="273" spans="1:31">
      <c r="A273" s="8"/>
      <c r="B273" t="s">
        <v>254</v>
      </c>
      <c r="C273"/>
      <c r="D273"/>
      <c r="E273"/>
      <c r="F273"/>
      <c r="G273"/>
      <c r="H273"/>
      <c r="J273"/>
      <c r="K273" s="4">
        <v>10</v>
      </c>
      <c r="L273" s="17">
        <v>12</v>
      </c>
      <c r="M273">
        <v>15</v>
      </c>
      <c r="N273">
        <v>8</v>
      </c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 s="111" customFormat="1">
      <c r="K276" s="163"/>
      <c r="L276" s="113"/>
      <c r="Q276" s="114"/>
    </row>
    <row r="277" spans="1:31">
      <c r="A277" s="1">
        <v>42143</v>
      </c>
      <c r="B277" t="s">
        <v>200</v>
      </c>
      <c r="C277"/>
      <c r="D277"/>
      <c r="E277"/>
      <c r="F277"/>
      <c r="G277"/>
      <c r="H277"/>
      <c r="J277"/>
      <c r="K277" s="4">
        <v>33</v>
      </c>
      <c r="L277" s="17">
        <v>12</v>
      </c>
      <c r="M277">
        <v>31</v>
      </c>
      <c r="N277">
        <v>12</v>
      </c>
      <c r="O277">
        <v>28.5</v>
      </c>
      <c r="P277">
        <v>12</v>
      </c>
      <c r="Q277" s="10">
        <v>26</v>
      </c>
      <c r="R277" s="52">
        <v>10</v>
      </c>
      <c r="AA277"/>
      <c r="AD277"/>
      <c r="AE277"/>
    </row>
    <row r="278" spans="1:31">
      <c r="A278" s="44">
        <v>76</v>
      </c>
      <c r="B278" t="s">
        <v>24</v>
      </c>
      <c r="C278"/>
      <c r="D278"/>
      <c r="E278"/>
      <c r="F278"/>
      <c r="G278"/>
      <c r="H278"/>
      <c r="J278"/>
      <c r="K278" s="4">
        <v>40</v>
      </c>
      <c r="L278" s="17">
        <v>10</v>
      </c>
      <c r="M278">
        <v>40</v>
      </c>
      <c r="N278">
        <v>10</v>
      </c>
      <c r="O278">
        <v>40</v>
      </c>
      <c r="P278">
        <v>10</v>
      </c>
      <c r="AA278"/>
      <c r="AD278"/>
      <c r="AE278"/>
    </row>
    <row r="279" spans="1:31">
      <c r="A279" s="8">
        <v>17.899999999999999</v>
      </c>
      <c r="B279" t="s">
        <v>15</v>
      </c>
      <c r="C279"/>
      <c r="D279"/>
      <c r="E279"/>
      <c r="F279"/>
      <c r="G279"/>
      <c r="H279"/>
      <c r="J279"/>
      <c r="K279" s="4">
        <v>25</v>
      </c>
      <c r="L279" s="17">
        <v>8</v>
      </c>
      <c r="M279">
        <v>20</v>
      </c>
      <c r="N279">
        <v>12</v>
      </c>
      <c r="O279">
        <v>20</v>
      </c>
      <c r="P279">
        <v>12</v>
      </c>
      <c r="AA279"/>
      <c r="AD279"/>
      <c r="AE279"/>
    </row>
    <row r="280" spans="1:31">
      <c r="A280" s="8"/>
      <c r="B280" t="s">
        <v>385</v>
      </c>
      <c r="C280"/>
      <c r="D280"/>
      <c r="E280"/>
      <c r="F280"/>
      <c r="G280"/>
      <c r="H280"/>
      <c r="J280"/>
      <c r="K280" s="4">
        <v>40</v>
      </c>
      <c r="L280" s="17">
        <v>20</v>
      </c>
      <c r="M280">
        <v>40</v>
      </c>
      <c r="N280">
        <v>20</v>
      </c>
      <c r="O280">
        <v>40</v>
      </c>
      <c r="P280">
        <v>20</v>
      </c>
      <c r="AA280"/>
      <c r="AD280"/>
      <c r="AE280"/>
    </row>
    <row r="281" spans="1:31">
      <c r="A281" s="8"/>
      <c r="B281" t="s">
        <v>67</v>
      </c>
      <c r="C281"/>
      <c r="D281"/>
      <c r="E281"/>
      <c r="F281"/>
      <c r="G281"/>
      <c r="H281"/>
      <c r="J281"/>
      <c r="K281" s="4">
        <v>40</v>
      </c>
      <c r="L281" s="17">
        <v>20</v>
      </c>
      <c r="M281">
        <v>40</v>
      </c>
      <c r="N281">
        <v>20</v>
      </c>
      <c r="AA281"/>
      <c r="AD281"/>
      <c r="AE281"/>
    </row>
    <row r="282" spans="1:31">
      <c r="A282" s="8"/>
      <c r="B282"/>
      <c r="C282"/>
      <c r="D282"/>
      <c r="E282"/>
      <c r="F282"/>
      <c r="G282"/>
      <c r="H282"/>
      <c r="J282"/>
      <c r="L282" s="17"/>
      <c r="AA282"/>
      <c r="AD282"/>
      <c r="AE282"/>
    </row>
    <row r="283" spans="1:31">
      <c r="A283" s="8"/>
      <c r="B283"/>
      <c r="C283"/>
      <c r="D283"/>
      <c r="E283"/>
      <c r="F283"/>
      <c r="G283"/>
      <c r="H283"/>
      <c r="J283"/>
      <c r="L283" s="17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L284" s="17"/>
      <c r="AA284"/>
      <c r="AD284"/>
      <c r="AE284"/>
    </row>
    <row r="285" spans="1:31" s="111" customFormat="1">
      <c r="K285" s="163"/>
      <c r="L285" s="113"/>
      <c r="Q285" s="114"/>
    </row>
    <row r="286" spans="1:31">
      <c r="A286" s="1">
        <v>42145</v>
      </c>
      <c r="B286" t="s">
        <v>385</v>
      </c>
      <c r="C286"/>
      <c r="D286"/>
      <c r="E286"/>
      <c r="F286"/>
      <c r="G286"/>
      <c r="H286"/>
      <c r="J286"/>
      <c r="K286" s="4">
        <v>30</v>
      </c>
      <c r="L286" s="17">
        <v>20</v>
      </c>
      <c r="M286">
        <v>40</v>
      </c>
      <c r="N286">
        <v>20</v>
      </c>
      <c r="R286" s="52"/>
      <c r="S286" s="52"/>
      <c r="T286" s="52"/>
      <c r="AA286"/>
      <c r="AD286"/>
      <c r="AE286"/>
    </row>
    <row r="287" spans="1:31">
      <c r="A287" s="8"/>
      <c r="B287" t="s">
        <v>230</v>
      </c>
      <c r="C287"/>
      <c r="D287"/>
      <c r="E287"/>
      <c r="F287"/>
      <c r="G287"/>
      <c r="H287"/>
      <c r="J287"/>
      <c r="K287" s="4">
        <v>20</v>
      </c>
      <c r="L287" s="17">
        <v>12</v>
      </c>
      <c r="M287">
        <v>20</v>
      </c>
      <c r="N287">
        <v>8</v>
      </c>
      <c r="O287">
        <v>20</v>
      </c>
      <c r="P287">
        <v>8</v>
      </c>
      <c r="AA287"/>
      <c r="AD287"/>
      <c r="AE287"/>
    </row>
    <row r="288" spans="1:31">
      <c r="A288" s="8"/>
      <c r="B288" t="s">
        <v>255</v>
      </c>
      <c r="C288"/>
      <c r="D288"/>
      <c r="E288"/>
      <c r="F288"/>
      <c r="G288"/>
      <c r="H288"/>
      <c r="J288"/>
      <c r="K288" s="4">
        <v>35</v>
      </c>
      <c r="L288" s="17">
        <v>10</v>
      </c>
      <c r="M288">
        <v>35</v>
      </c>
      <c r="N288">
        <v>8</v>
      </c>
      <c r="O288">
        <v>35</v>
      </c>
      <c r="P288">
        <v>6</v>
      </c>
      <c r="AA288"/>
      <c r="AD288"/>
      <c r="AE288"/>
    </row>
    <row r="289" spans="1:31">
      <c r="A289" s="8"/>
      <c r="B289" t="s">
        <v>25</v>
      </c>
      <c r="C289"/>
      <c r="D289"/>
      <c r="E289"/>
      <c r="F289"/>
      <c r="G289"/>
      <c r="H289"/>
      <c r="J289"/>
      <c r="K289" s="4">
        <v>55</v>
      </c>
      <c r="L289" s="17">
        <v>8</v>
      </c>
      <c r="M289">
        <v>55</v>
      </c>
      <c r="N289">
        <v>9</v>
      </c>
      <c r="O289">
        <v>55</v>
      </c>
      <c r="P289">
        <v>8</v>
      </c>
      <c r="Q289" s="10">
        <v>55</v>
      </c>
      <c r="R289" s="52">
        <v>8</v>
      </c>
      <c r="AA289"/>
      <c r="AD289"/>
      <c r="AE289"/>
    </row>
    <row r="290" spans="1:31">
      <c r="A290" s="8"/>
      <c r="B290"/>
      <c r="C290"/>
      <c r="D290"/>
      <c r="E290"/>
      <c r="F290"/>
      <c r="G290"/>
      <c r="H290"/>
      <c r="J290"/>
      <c r="L290" s="17"/>
      <c r="AA290"/>
      <c r="AD290"/>
      <c r="AE290"/>
    </row>
    <row r="291" spans="1:31">
      <c r="A291" s="8"/>
      <c r="B291"/>
      <c r="C291"/>
      <c r="D291"/>
      <c r="E291"/>
      <c r="F291"/>
      <c r="G291"/>
      <c r="H291"/>
      <c r="J291"/>
      <c r="L291" s="17"/>
      <c r="AA291"/>
      <c r="AD291"/>
      <c r="AE291"/>
    </row>
    <row r="292" spans="1:31">
      <c r="A292" s="8"/>
      <c r="B292"/>
      <c r="C292"/>
      <c r="D292"/>
      <c r="E292"/>
      <c r="F292"/>
      <c r="G292"/>
      <c r="H292"/>
      <c r="J292"/>
      <c r="L292" s="17"/>
      <c r="AA292"/>
      <c r="AD292"/>
      <c r="AE292"/>
    </row>
    <row r="293" spans="1:31">
      <c r="A293" s="8"/>
      <c r="B293"/>
      <c r="C293"/>
      <c r="D293"/>
      <c r="E293"/>
      <c r="F293"/>
      <c r="G293"/>
      <c r="H293"/>
      <c r="J293"/>
      <c r="L293" s="17"/>
      <c r="AA293"/>
      <c r="AD293"/>
      <c r="AE293"/>
    </row>
    <row r="294" spans="1:31" s="111" customFormat="1">
      <c r="K294" s="163"/>
      <c r="L294" s="113"/>
      <c r="Q294" s="114"/>
    </row>
    <row r="295" spans="1:31">
      <c r="A295" s="1">
        <v>42154</v>
      </c>
      <c r="B295" t="s">
        <v>25</v>
      </c>
      <c r="C295"/>
      <c r="D295"/>
      <c r="E295"/>
      <c r="F295"/>
      <c r="G295"/>
      <c r="H295"/>
      <c r="J295"/>
      <c r="K295" s="4">
        <v>50</v>
      </c>
      <c r="L295" s="17">
        <v>10</v>
      </c>
      <c r="M295">
        <v>50</v>
      </c>
      <c r="N295">
        <v>10</v>
      </c>
      <c r="O295">
        <v>45</v>
      </c>
      <c r="P295">
        <v>10</v>
      </c>
      <c r="Q295" s="10">
        <v>45</v>
      </c>
      <c r="R295" s="52">
        <v>10</v>
      </c>
      <c r="AA295"/>
      <c r="AD295"/>
      <c r="AE295"/>
    </row>
    <row r="296" spans="1:31">
      <c r="A296" s="8"/>
      <c r="B296" s="8" t="s">
        <v>192</v>
      </c>
      <c r="K296" s="4">
        <v>50</v>
      </c>
      <c r="L296">
        <v>10</v>
      </c>
      <c r="M296">
        <v>50</v>
      </c>
      <c r="N296">
        <v>10</v>
      </c>
      <c r="O296">
        <v>45</v>
      </c>
      <c r="P296">
        <v>10</v>
      </c>
      <c r="Q296" s="10">
        <v>45</v>
      </c>
      <c r="R296" s="52">
        <v>10</v>
      </c>
    </row>
    <row r="297" spans="1:31">
      <c r="A297" s="8"/>
      <c r="B297" s="8" t="s">
        <v>182</v>
      </c>
    </row>
    <row r="298" spans="1:31">
      <c r="A298" s="8"/>
    </row>
    <row r="299" spans="1:31">
      <c r="A299" s="8"/>
    </row>
    <row r="300" spans="1:31">
      <c r="A300" s="8"/>
    </row>
    <row r="301" spans="1:31">
      <c r="A301" s="8"/>
    </row>
    <row r="302" spans="1:31">
      <c r="A302" s="8"/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Q303" s="114"/>
      <c r="AA303" s="114"/>
      <c r="AD303" s="114"/>
      <c r="AE303" s="114"/>
    </row>
    <row r="304" spans="1:31">
      <c r="A304" s="5">
        <v>42159</v>
      </c>
      <c r="B304" s="8" t="s">
        <v>232</v>
      </c>
      <c r="K304" s="4">
        <v>45</v>
      </c>
      <c r="L304">
        <v>12</v>
      </c>
      <c r="M304">
        <v>45</v>
      </c>
      <c r="N304">
        <v>12</v>
      </c>
      <c r="O304">
        <v>45</v>
      </c>
      <c r="P304">
        <v>12</v>
      </c>
      <c r="Q304" s="10">
        <v>45</v>
      </c>
      <c r="R304" s="52">
        <v>12</v>
      </c>
    </row>
    <row r="305" spans="1:31">
      <c r="A305" s="44"/>
      <c r="B305" s="8" t="s">
        <v>256</v>
      </c>
      <c r="K305" s="4">
        <v>50</v>
      </c>
      <c r="L305">
        <v>8</v>
      </c>
      <c r="M305">
        <v>50</v>
      </c>
      <c r="N305">
        <v>8</v>
      </c>
      <c r="O305">
        <v>50</v>
      </c>
      <c r="P305">
        <v>8</v>
      </c>
      <c r="R305" s="52"/>
      <c r="S305" s="52"/>
      <c r="T305" s="52"/>
    </row>
    <row r="306" spans="1:31">
      <c r="A306" s="44"/>
      <c r="B306" s="8" t="s">
        <v>257</v>
      </c>
      <c r="L306">
        <v>10</v>
      </c>
      <c r="N306">
        <v>10</v>
      </c>
      <c r="P306">
        <v>10</v>
      </c>
    </row>
    <row r="307" spans="1:31">
      <c r="A307" s="44"/>
      <c r="B307" s="8" t="s">
        <v>391</v>
      </c>
      <c r="L307">
        <v>15</v>
      </c>
      <c r="N307">
        <v>15</v>
      </c>
      <c r="P307">
        <v>15</v>
      </c>
    </row>
    <row r="308" spans="1:31">
      <c r="A308" s="44"/>
      <c r="B308" s="8" t="s">
        <v>82</v>
      </c>
      <c r="K308" s="4">
        <v>25</v>
      </c>
      <c r="L308">
        <v>10</v>
      </c>
      <c r="M308">
        <v>25</v>
      </c>
      <c r="N308">
        <v>10</v>
      </c>
      <c r="O308">
        <v>25</v>
      </c>
      <c r="P308">
        <v>10</v>
      </c>
    </row>
    <row r="309" spans="1:31">
      <c r="A309" s="44"/>
      <c r="B309" s="8" t="s">
        <v>182</v>
      </c>
    </row>
    <row r="310" spans="1:31">
      <c r="A310" s="44"/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Q312" s="114"/>
      <c r="AA312" s="114"/>
      <c r="AD312" s="114"/>
      <c r="AE312" s="114"/>
    </row>
    <row r="313" spans="1:31">
      <c r="A313" s="5">
        <v>42161</v>
      </c>
      <c r="B313" s="8" t="s">
        <v>193</v>
      </c>
      <c r="K313" s="4">
        <v>22.5</v>
      </c>
      <c r="L313">
        <v>10</v>
      </c>
      <c r="M313">
        <v>22.5</v>
      </c>
      <c r="N313">
        <v>10</v>
      </c>
      <c r="O313">
        <v>22.5</v>
      </c>
      <c r="P313">
        <v>10</v>
      </c>
    </row>
    <row r="314" spans="1:31">
      <c r="A314" s="44">
        <v>75</v>
      </c>
      <c r="B314" s="8" t="s">
        <v>25</v>
      </c>
      <c r="K314" s="4">
        <v>60</v>
      </c>
      <c r="L314">
        <v>5</v>
      </c>
      <c r="M314">
        <v>50</v>
      </c>
      <c r="N314">
        <v>5</v>
      </c>
      <c r="O314">
        <v>60</v>
      </c>
      <c r="P314">
        <v>4</v>
      </c>
      <c r="Q314" s="10">
        <v>50</v>
      </c>
      <c r="R314" s="52">
        <v>5</v>
      </c>
      <c r="S314" s="52">
        <v>50</v>
      </c>
      <c r="T314" s="52">
        <v>8</v>
      </c>
      <c r="V314" t="s">
        <v>258</v>
      </c>
    </row>
    <row r="315" spans="1:31">
      <c r="A315" s="44">
        <v>17.600000000000001</v>
      </c>
      <c r="B315" s="8" t="s">
        <v>150</v>
      </c>
      <c r="K315" s="4">
        <v>10</v>
      </c>
      <c r="L315">
        <v>12</v>
      </c>
      <c r="M315">
        <v>14</v>
      </c>
      <c r="N315">
        <v>12</v>
      </c>
      <c r="O315">
        <v>16</v>
      </c>
      <c r="P315">
        <v>12</v>
      </c>
      <c r="R315" s="52"/>
    </row>
    <row r="316" spans="1:31">
      <c r="A316" s="44"/>
      <c r="B316" s="8" t="s">
        <v>385</v>
      </c>
      <c r="K316" s="4">
        <v>40</v>
      </c>
      <c r="L316">
        <v>15</v>
      </c>
      <c r="M316">
        <v>45</v>
      </c>
      <c r="N316">
        <v>15</v>
      </c>
      <c r="O316">
        <v>45</v>
      </c>
      <c r="P316">
        <v>15</v>
      </c>
      <c r="Q316" s="10">
        <v>45</v>
      </c>
      <c r="R316" s="52">
        <v>20</v>
      </c>
      <c r="S316" s="52">
        <v>45</v>
      </c>
      <c r="T316" s="52">
        <v>20</v>
      </c>
      <c r="V316" t="s">
        <v>259</v>
      </c>
    </row>
    <row r="317" spans="1:31">
      <c r="A317" s="44"/>
      <c r="B317" s="8" t="s">
        <v>242</v>
      </c>
      <c r="K317" s="4">
        <v>15</v>
      </c>
      <c r="L317">
        <v>12</v>
      </c>
      <c r="M317">
        <v>15</v>
      </c>
      <c r="N317">
        <v>12</v>
      </c>
      <c r="O317">
        <v>15</v>
      </c>
      <c r="P317">
        <v>12</v>
      </c>
      <c r="R317" s="52"/>
    </row>
    <row r="318" spans="1:31">
      <c r="A318" s="44"/>
    </row>
    <row r="319" spans="1:31">
      <c r="A319" s="44"/>
    </row>
    <row r="320" spans="1:31">
      <c r="A320" s="44"/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Q321" s="114"/>
      <c r="AA321" s="114"/>
      <c r="AD321" s="114"/>
      <c r="AE321" s="114"/>
    </row>
    <row r="322" spans="1:31">
      <c r="A322" s="5">
        <v>42166</v>
      </c>
      <c r="B322" s="8" t="s">
        <v>200</v>
      </c>
      <c r="K322" s="4">
        <v>26</v>
      </c>
      <c r="L322">
        <v>12</v>
      </c>
      <c r="M322">
        <v>24</v>
      </c>
      <c r="N322">
        <v>11</v>
      </c>
      <c r="O322">
        <v>21.5</v>
      </c>
      <c r="P322">
        <v>10</v>
      </c>
      <c r="Q322" s="10">
        <v>21.5</v>
      </c>
      <c r="R322" s="52">
        <v>8</v>
      </c>
      <c r="S322" s="52"/>
      <c r="T322" s="52"/>
    </row>
    <row r="323" spans="1:31">
      <c r="B323" s="8" t="s">
        <v>13</v>
      </c>
      <c r="K323" s="4">
        <v>45</v>
      </c>
      <c r="L323">
        <v>10</v>
      </c>
      <c r="M323">
        <v>45</v>
      </c>
      <c r="N323">
        <v>6</v>
      </c>
      <c r="O323">
        <v>40</v>
      </c>
      <c r="P323">
        <v>8</v>
      </c>
      <c r="R323" s="52"/>
    </row>
    <row r="324" spans="1:31">
      <c r="B324" s="8" t="s">
        <v>231</v>
      </c>
      <c r="K324" s="4">
        <v>7.5</v>
      </c>
      <c r="L324">
        <v>10</v>
      </c>
      <c r="M324">
        <v>7.5</v>
      </c>
      <c r="N324">
        <v>10</v>
      </c>
      <c r="O324">
        <v>7.5</v>
      </c>
      <c r="P324">
        <v>10</v>
      </c>
      <c r="R324" s="52"/>
    </row>
    <row r="325" spans="1:31">
      <c r="B325" s="8" t="s">
        <v>260</v>
      </c>
      <c r="K325" s="4">
        <v>10</v>
      </c>
      <c r="L325">
        <v>10</v>
      </c>
      <c r="M325">
        <v>10</v>
      </c>
      <c r="N325">
        <v>10</v>
      </c>
      <c r="O325">
        <v>10</v>
      </c>
      <c r="P325">
        <v>10</v>
      </c>
      <c r="R325" s="52"/>
    </row>
    <row r="326" spans="1:31">
      <c r="B326" s="8" t="s">
        <v>261</v>
      </c>
      <c r="L326">
        <v>20</v>
      </c>
      <c r="N326">
        <v>20</v>
      </c>
      <c r="P326">
        <v>20</v>
      </c>
      <c r="R326" s="52"/>
      <c r="S326" s="52"/>
      <c r="T326" s="52"/>
    </row>
    <row r="327" spans="1:31">
      <c r="B327" s="8" t="s">
        <v>182</v>
      </c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Q330" s="114"/>
      <c r="AA330" s="114"/>
      <c r="AD330" s="114"/>
      <c r="AE330" s="114"/>
    </row>
    <row r="331" spans="1:31">
      <c r="A331" s="5">
        <v>42168</v>
      </c>
      <c r="B331" s="8" t="s">
        <v>379</v>
      </c>
      <c r="K331" s="4">
        <v>10</v>
      </c>
      <c r="L331">
        <v>15</v>
      </c>
      <c r="M331">
        <v>10</v>
      </c>
      <c r="N331">
        <v>15</v>
      </c>
      <c r="O331">
        <v>20</v>
      </c>
      <c r="P331">
        <v>15</v>
      </c>
      <c r="R331" s="52"/>
      <c r="S331" s="52"/>
      <c r="T331" s="52"/>
    </row>
    <row r="332" spans="1:31">
      <c r="B332" s="8" t="s">
        <v>262</v>
      </c>
      <c r="K332" s="59"/>
      <c r="L332">
        <v>10</v>
      </c>
      <c r="N332">
        <v>10</v>
      </c>
      <c r="P332">
        <v>10</v>
      </c>
    </row>
    <row r="333" spans="1:31">
      <c r="B333" s="8" t="s">
        <v>263</v>
      </c>
      <c r="L333">
        <v>10</v>
      </c>
      <c r="N333">
        <v>10</v>
      </c>
      <c r="P333">
        <v>10</v>
      </c>
      <c r="R333" s="52"/>
    </row>
    <row r="334" spans="1:31">
      <c r="B334" s="8" t="s">
        <v>264</v>
      </c>
      <c r="K334" s="4">
        <v>17.5</v>
      </c>
      <c r="L334">
        <v>15</v>
      </c>
      <c r="M334">
        <v>17.5</v>
      </c>
      <c r="N334">
        <v>10</v>
      </c>
      <c r="O334">
        <v>17.5</v>
      </c>
      <c r="P334">
        <v>10</v>
      </c>
    </row>
    <row r="335" spans="1:31">
      <c r="B335" s="8" t="s">
        <v>182</v>
      </c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Q339" s="114"/>
      <c r="AA339" s="114"/>
      <c r="AD339" s="114"/>
      <c r="AE339" s="114"/>
    </row>
    <row r="340" spans="1:31">
      <c r="A340" s="5">
        <v>42172</v>
      </c>
      <c r="B340" s="8" t="s">
        <v>25</v>
      </c>
      <c r="K340" s="4">
        <v>60</v>
      </c>
      <c r="L340">
        <v>6</v>
      </c>
      <c r="M340">
        <v>60</v>
      </c>
      <c r="N340">
        <v>6</v>
      </c>
      <c r="O340">
        <v>60</v>
      </c>
      <c r="P340">
        <v>6</v>
      </c>
      <c r="R340" s="52"/>
      <c r="S340" s="52"/>
      <c r="T340" s="52"/>
    </row>
    <row r="341" spans="1:31">
      <c r="B341" s="8" t="s">
        <v>265</v>
      </c>
      <c r="K341" s="4">
        <v>60</v>
      </c>
      <c r="L341">
        <v>8</v>
      </c>
      <c r="M341">
        <v>60</v>
      </c>
      <c r="N341">
        <v>8</v>
      </c>
      <c r="O341">
        <v>60</v>
      </c>
      <c r="P341">
        <v>8</v>
      </c>
      <c r="R341" s="52"/>
    </row>
    <row r="342" spans="1:31">
      <c r="B342" s="8" t="s">
        <v>379</v>
      </c>
      <c r="K342" s="4">
        <v>10</v>
      </c>
      <c r="L342">
        <v>15</v>
      </c>
      <c r="M342">
        <v>10</v>
      </c>
      <c r="N342">
        <v>15</v>
      </c>
      <c r="O342">
        <v>10</v>
      </c>
      <c r="P342">
        <v>15</v>
      </c>
      <c r="R342" s="52"/>
    </row>
    <row r="343" spans="1:31">
      <c r="B343" s="8" t="s">
        <v>266</v>
      </c>
      <c r="L343">
        <v>12</v>
      </c>
      <c r="N343">
        <v>12</v>
      </c>
      <c r="P343">
        <v>8</v>
      </c>
      <c r="R343" s="52"/>
    </row>
    <row r="344" spans="1:31">
      <c r="B344" s="8" t="s">
        <v>267</v>
      </c>
      <c r="K344" s="4">
        <v>10</v>
      </c>
      <c r="L344">
        <v>12</v>
      </c>
      <c r="M344">
        <v>10</v>
      </c>
      <c r="N344">
        <v>12</v>
      </c>
      <c r="O344">
        <v>10</v>
      </c>
      <c r="P344">
        <v>12</v>
      </c>
      <c r="R344" s="52"/>
      <c r="S344" s="52"/>
      <c r="T344" s="52"/>
    </row>
    <row r="345" spans="1:31">
      <c r="B345" s="8" t="s">
        <v>268</v>
      </c>
    </row>
    <row r="346" spans="1:31">
      <c r="B346" s="8" t="s">
        <v>269</v>
      </c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Q348" s="114"/>
      <c r="AA348" s="114"/>
      <c r="AD348" s="114"/>
      <c r="AE348" s="114"/>
    </row>
    <row r="349" spans="1:31">
      <c r="A349" s="5">
        <v>42178</v>
      </c>
      <c r="B349" s="8" t="s">
        <v>270</v>
      </c>
      <c r="L349">
        <v>5</v>
      </c>
      <c r="N349">
        <v>5</v>
      </c>
      <c r="P349">
        <v>5</v>
      </c>
      <c r="R349" s="52" t="s">
        <v>272</v>
      </c>
      <c r="S349" s="52"/>
      <c r="T349" s="52" t="s">
        <v>272</v>
      </c>
    </row>
    <row r="350" spans="1:31">
      <c r="A350" s="44">
        <v>75</v>
      </c>
      <c r="B350" s="8" t="s">
        <v>271</v>
      </c>
      <c r="R350" s="52"/>
    </row>
    <row r="351" spans="1:31">
      <c r="A351" s="44">
        <v>19.8</v>
      </c>
      <c r="B351" s="8" t="s">
        <v>182</v>
      </c>
      <c r="K351" s="59"/>
    </row>
    <row r="352" spans="1:31">
      <c r="A352" s="44"/>
    </row>
    <row r="353" spans="1:31">
      <c r="A353" s="44"/>
    </row>
    <row r="354" spans="1:31">
      <c r="A354" s="44"/>
    </row>
    <row r="355" spans="1:31">
      <c r="A355" s="44"/>
    </row>
    <row r="356" spans="1:31">
      <c r="A356" s="44"/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Q357" s="114"/>
      <c r="AA357" s="114"/>
      <c r="AD357" s="114"/>
      <c r="AE357" s="114"/>
    </row>
    <row r="358" spans="1:31">
      <c r="A358" s="5">
        <v>42180</v>
      </c>
      <c r="B358" s="8" t="s">
        <v>270</v>
      </c>
      <c r="L358">
        <v>3</v>
      </c>
      <c r="N358">
        <v>7</v>
      </c>
      <c r="P358">
        <v>10</v>
      </c>
      <c r="R358" s="52">
        <v>10</v>
      </c>
      <c r="S358" s="52"/>
      <c r="T358" s="52"/>
    </row>
    <row r="359" spans="1:31">
      <c r="A359" s="8"/>
      <c r="B359" s="8" t="s">
        <v>380</v>
      </c>
      <c r="K359" s="4">
        <v>16</v>
      </c>
      <c r="L359">
        <v>12</v>
      </c>
      <c r="M359">
        <v>16</v>
      </c>
      <c r="N359">
        <v>12</v>
      </c>
      <c r="O359">
        <v>16</v>
      </c>
      <c r="P359">
        <v>12</v>
      </c>
    </row>
    <row r="360" spans="1:31">
      <c r="A360" s="8"/>
      <c r="B360" s="8" t="s">
        <v>242</v>
      </c>
      <c r="K360" s="4">
        <v>20</v>
      </c>
      <c r="L360">
        <v>10</v>
      </c>
      <c r="M360">
        <v>20</v>
      </c>
      <c r="N360">
        <v>10</v>
      </c>
      <c r="O360">
        <v>20</v>
      </c>
      <c r="P360">
        <v>10</v>
      </c>
    </row>
    <row r="361" spans="1:31">
      <c r="A361" s="8"/>
      <c r="B361" s="8" t="s">
        <v>67</v>
      </c>
      <c r="K361" s="4">
        <v>20</v>
      </c>
      <c r="L361">
        <v>20</v>
      </c>
      <c r="M361">
        <v>40</v>
      </c>
      <c r="N361">
        <v>20</v>
      </c>
      <c r="O361">
        <v>40</v>
      </c>
      <c r="P361">
        <v>20</v>
      </c>
      <c r="Q361" s="10">
        <v>40</v>
      </c>
      <c r="R361" s="52">
        <v>20</v>
      </c>
    </row>
    <row r="362" spans="1:31">
      <c r="A362" s="8"/>
      <c r="B362" s="8" t="s">
        <v>273</v>
      </c>
      <c r="K362" s="4">
        <v>12.5</v>
      </c>
      <c r="L362">
        <v>12</v>
      </c>
      <c r="M362">
        <v>15</v>
      </c>
      <c r="N362">
        <v>12</v>
      </c>
      <c r="O362">
        <v>15</v>
      </c>
      <c r="P362">
        <v>12</v>
      </c>
    </row>
    <row r="363" spans="1:31">
      <c r="A363" s="8"/>
      <c r="B363" s="8" t="s">
        <v>274</v>
      </c>
    </row>
    <row r="364" spans="1:31">
      <c r="A364" s="8"/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Q366" s="114"/>
      <c r="AA366" s="114"/>
      <c r="AD366" s="114"/>
      <c r="AE366" s="114"/>
    </row>
    <row r="367" spans="1:31">
      <c r="A367" s="5">
        <v>42185</v>
      </c>
      <c r="B367" s="8" t="s">
        <v>381</v>
      </c>
      <c r="K367" s="4">
        <v>20</v>
      </c>
      <c r="L367">
        <v>12</v>
      </c>
      <c r="M367">
        <v>20</v>
      </c>
      <c r="N367">
        <v>13</v>
      </c>
      <c r="O367">
        <v>20</v>
      </c>
      <c r="P367">
        <v>12</v>
      </c>
      <c r="Q367" s="10">
        <v>20</v>
      </c>
      <c r="R367" s="52">
        <v>12</v>
      </c>
      <c r="S367" s="52"/>
      <c r="T367" s="52"/>
    </row>
    <row r="368" spans="1:31">
      <c r="A368" s="44">
        <v>75</v>
      </c>
      <c r="B368" s="8" t="s">
        <v>275</v>
      </c>
      <c r="K368" s="4">
        <v>20</v>
      </c>
      <c r="L368">
        <v>12</v>
      </c>
      <c r="M368">
        <v>22.5</v>
      </c>
      <c r="N368">
        <v>12</v>
      </c>
      <c r="O368">
        <v>25</v>
      </c>
      <c r="P368">
        <v>11</v>
      </c>
    </row>
    <row r="369" spans="1:31">
      <c r="A369" s="44">
        <v>18.5</v>
      </c>
      <c r="B369" s="8" t="s">
        <v>242</v>
      </c>
      <c r="K369" s="4">
        <v>10</v>
      </c>
      <c r="L369">
        <v>12</v>
      </c>
      <c r="M369">
        <v>12.5</v>
      </c>
      <c r="N369">
        <v>12</v>
      </c>
      <c r="O369">
        <v>15</v>
      </c>
      <c r="P369">
        <v>10</v>
      </c>
      <c r="R369" s="52"/>
      <c r="S369" s="52"/>
      <c r="T369" s="52"/>
    </row>
    <row r="370" spans="1:31">
      <c r="A370" s="44"/>
      <c r="B370" s="8" t="s">
        <v>67</v>
      </c>
      <c r="K370" s="4">
        <v>40</v>
      </c>
      <c r="L370">
        <v>15</v>
      </c>
      <c r="M370">
        <v>40</v>
      </c>
      <c r="N370">
        <v>15</v>
      </c>
      <c r="O370">
        <v>40</v>
      </c>
      <c r="P370">
        <v>17</v>
      </c>
    </row>
    <row r="371" spans="1:31">
      <c r="A371" s="44"/>
      <c r="B371" s="8" t="s">
        <v>232</v>
      </c>
      <c r="K371" s="4">
        <v>40</v>
      </c>
      <c r="L371">
        <v>12</v>
      </c>
      <c r="M371">
        <v>45</v>
      </c>
      <c r="N371">
        <v>12</v>
      </c>
      <c r="O371">
        <v>45</v>
      </c>
      <c r="P371">
        <v>12</v>
      </c>
    </row>
    <row r="372" spans="1:31">
      <c r="A372" s="44"/>
      <c r="B372" s="8" t="s">
        <v>182</v>
      </c>
    </row>
    <row r="373" spans="1:31">
      <c r="A373" s="44"/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Q375" s="114"/>
      <c r="AA375" s="114"/>
      <c r="AD375" s="114"/>
      <c r="AE375" s="114"/>
    </row>
    <row r="376" spans="1:31">
      <c r="A376" s="5">
        <v>42187</v>
      </c>
      <c r="B376" s="8" t="s">
        <v>242</v>
      </c>
      <c r="K376" s="4">
        <v>15</v>
      </c>
      <c r="L376">
        <v>12</v>
      </c>
      <c r="M376">
        <v>17.5</v>
      </c>
      <c r="N376">
        <v>12</v>
      </c>
      <c r="O376">
        <v>17.5</v>
      </c>
      <c r="P376">
        <v>10</v>
      </c>
      <c r="Q376" s="10">
        <v>17.5</v>
      </c>
      <c r="R376" s="52">
        <v>10</v>
      </c>
    </row>
    <row r="377" spans="1:31">
      <c r="A377" s="44"/>
      <c r="B377" s="8" t="s">
        <v>276</v>
      </c>
      <c r="K377" s="4">
        <v>45</v>
      </c>
      <c r="L377">
        <v>12</v>
      </c>
      <c r="M377">
        <v>45</v>
      </c>
      <c r="N377">
        <v>10</v>
      </c>
      <c r="O377">
        <v>45</v>
      </c>
      <c r="P377">
        <v>8</v>
      </c>
    </row>
    <row r="378" spans="1:31">
      <c r="A378" s="44"/>
      <c r="B378" s="8" t="s">
        <v>275</v>
      </c>
      <c r="K378" s="4">
        <v>25</v>
      </c>
      <c r="L378">
        <v>10</v>
      </c>
      <c r="M378">
        <v>25</v>
      </c>
      <c r="N378">
        <v>10</v>
      </c>
      <c r="O378">
        <v>25</v>
      </c>
      <c r="P378">
        <v>10</v>
      </c>
    </row>
    <row r="379" spans="1:31">
      <c r="A379" s="44"/>
      <c r="B379" s="8" t="s">
        <v>81</v>
      </c>
      <c r="K379" s="4">
        <v>17.5</v>
      </c>
      <c r="L379">
        <v>12</v>
      </c>
      <c r="M379">
        <v>17.5</v>
      </c>
      <c r="N379">
        <v>12</v>
      </c>
      <c r="O379">
        <v>17.5</v>
      </c>
      <c r="P379">
        <v>12</v>
      </c>
    </row>
    <row r="380" spans="1:31">
      <c r="A380" s="44"/>
      <c r="B380" s="8" t="s">
        <v>206</v>
      </c>
      <c r="K380" s="4">
        <v>17.5</v>
      </c>
      <c r="L380">
        <v>12</v>
      </c>
      <c r="M380">
        <v>17.5</v>
      </c>
      <c r="N380">
        <v>12</v>
      </c>
      <c r="O380">
        <v>17.5</v>
      </c>
      <c r="P380">
        <v>12</v>
      </c>
    </row>
    <row r="381" spans="1:31">
      <c r="A381" s="44"/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Q384" s="114"/>
      <c r="AA384" s="114"/>
      <c r="AD384" s="114"/>
      <c r="AE384" s="114"/>
    </row>
    <row r="385" spans="1:31">
      <c r="A385" s="5">
        <v>42206</v>
      </c>
      <c r="B385" s="8" t="s">
        <v>25</v>
      </c>
      <c r="K385" s="4">
        <v>57</v>
      </c>
      <c r="L385">
        <v>5</v>
      </c>
      <c r="M385">
        <v>57</v>
      </c>
      <c r="N385">
        <v>5</v>
      </c>
      <c r="O385">
        <v>57</v>
      </c>
      <c r="P385">
        <v>5</v>
      </c>
      <c r="Q385" s="10">
        <v>57</v>
      </c>
      <c r="R385" s="52">
        <v>5</v>
      </c>
      <c r="S385" s="52"/>
      <c r="T385" s="52"/>
    </row>
    <row r="386" spans="1:31">
      <c r="A386" s="44">
        <v>75</v>
      </c>
      <c r="B386" s="8" t="s">
        <v>277</v>
      </c>
      <c r="K386" s="4">
        <v>40</v>
      </c>
      <c r="L386">
        <v>5</v>
      </c>
      <c r="M386">
        <v>40</v>
      </c>
      <c r="N386">
        <v>5</v>
      </c>
      <c r="O386">
        <v>40</v>
      </c>
      <c r="P386">
        <v>5</v>
      </c>
      <c r="Q386" s="10">
        <v>40</v>
      </c>
      <c r="R386" s="52">
        <v>5</v>
      </c>
    </row>
    <row r="387" spans="1:31">
      <c r="A387" s="44">
        <v>20</v>
      </c>
      <c r="B387" s="8" t="s">
        <v>230</v>
      </c>
      <c r="K387" s="4">
        <v>22.5</v>
      </c>
      <c r="L387">
        <v>5</v>
      </c>
      <c r="M387">
        <v>22.5</v>
      </c>
      <c r="N387">
        <v>5</v>
      </c>
      <c r="O387">
        <v>22.5</v>
      </c>
      <c r="P387">
        <v>5</v>
      </c>
      <c r="R387" s="52"/>
    </row>
    <row r="388" spans="1:31">
      <c r="A388" s="44"/>
    </row>
    <row r="389" spans="1:31">
      <c r="A389" s="44"/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Q393" s="114"/>
      <c r="AA393" s="114"/>
      <c r="AD393" s="114"/>
      <c r="AE393" s="114"/>
    </row>
    <row r="394" spans="1:31">
      <c r="A394" s="5">
        <v>42208</v>
      </c>
      <c r="B394" s="8" t="s">
        <v>382</v>
      </c>
      <c r="K394" s="4">
        <v>12</v>
      </c>
      <c r="L394">
        <v>12</v>
      </c>
      <c r="M394">
        <v>12</v>
      </c>
      <c r="N394">
        <v>12</v>
      </c>
      <c r="O394">
        <v>12</v>
      </c>
      <c r="P394">
        <v>12</v>
      </c>
      <c r="R394" s="52"/>
      <c r="S394" s="52"/>
      <c r="T394" s="52"/>
    </row>
    <row r="395" spans="1:31">
      <c r="A395" s="44">
        <v>75.5</v>
      </c>
      <c r="B395" s="8" t="s">
        <v>189</v>
      </c>
      <c r="K395" s="4">
        <v>60</v>
      </c>
      <c r="L395">
        <v>5</v>
      </c>
      <c r="M395">
        <v>50</v>
      </c>
      <c r="N395">
        <v>5</v>
      </c>
      <c r="O395">
        <v>50</v>
      </c>
      <c r="P395">
        <v>5</v>
      </c>
      <c r="Q395" s="10">
        <v>50</v>
      </c>
      <c r="R395" s="52">
        <v>5</v>
      </c>
    </row>
    <row r="396" spans="1:31">
      <c r="A396" s="44">
        <v>20.3</v>
      </c>
      <c r="B396" s="8" t="s">
        <v>67</v>
      </c>
      <c r="K396" s="4">
        <v>40</v>
      </c>
      <c r="L396">
        <v>15</v>
      </c>
      <c r="M396">
        <v>40</v>
      </c>
      <c r="N396">
        <v>19</v>
      </c>
      <c r="O396">
        <v>40</v>
      </c>
      <c r="P396">
        <v>20</v>
      </c>
    </row>
    <row r="397" spans="1:31">
      <c r="A397" s="44"/>
      <c r="B397" s="8" t="s">
        <v>379</v>
      </c>
      <c r="K397" s="4">
        <v>20</v>
      </c>
      <c r="L397">
        <v>6</v>
      </c>
      <c r="M397">
        <v>25</v>
      </c>
      <c r="N397">
        <v>10</v>
      </c>
      <c r="O397">
        <v>25</v>
      </c>
      <c r="P397">
        <v>10</v>
      </c>
      <c r="Q397" s="10">
        <v>25</v>
      </c>
      <c r="R397" s="52">
        <v>10</v>
      </c>
    </row>
    <row r="398" spans="1:31">
      <c r="A398" s="44"/>
    </row>
    <row r="399" spans="1:31">
      <c r="A399" s="44"/>
    </row>
    <row r="400" spans="1:31">
      <c r="A400" s="44"/>
    </row>
    <row r="401" spans="1:32">
      <c r="A401" s="44"/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Q402" s="114"/>
      <c r="AA402" s="114"/>
      <c r="AD402" s="114"/>
      <c r="AE402" s="114"/>
    </row>
    <row r="403" spans="1:32">
      <c r="A403" s="5">
        <v>42209</v>
      </c>
      <c r="B403" s="8" t="s">
        <v>18</v>
      </c>
      <c r="K403" s="4">
        <v>20</v>
      </c>
      <c r="L403">
        <v>10</v>
      </c>
      <c r="M403">
        <v>25</v>
      </c>
      <c r="N403">
        <v>10</v>
      </c>
      <c r="O403">
        <v>25</v>
      </c>
      <c r="P403">
        <v>10</v>
      </c>
      <c r="Q403" s="10">
        <v>25</v>
      </c>
      <c r="R403" s="52">
        <v>10</v>
      </c>
      <c r="S403" s="52"/>
      <c r="T403" s="52"/>
    </row>
    <row r="404" spans="1:32">
      <c r="A404" s="44"/>
      <c r="B404" s="5" t="s">
        <v>46</v>
      </c>
      <c r="C404" s="8"/>
      <c r="H404" s="44"/>
      <c r="I404" s="50"/>
      <c r="J404"/>
      <c r="K404" s="176">
        <v>9.0277777777777787E-3</v>
      </c>
      <c r="L404" s="184" t="s">
        <v>52</v>
      </c>
      <c r="Q404"/>
      <c r="R404" s="10"/>
      <c r="AA404"/>
      <c r="AB404" s="10"/>
      <c r="AD404"/>
      <c r="AF404" s="10"/>
    </row>
    <row r="405" spans="1:32">
      <c r="A405" s="44"/>
      <c r="B405" s="5" t="s">
        <v>17</v>
      </c>
      <c r="C405" s="8"/>
      <c r="H405" s="44"/>
      <c r="I405" s="50"/>
      <c r="J405"/>
      <c r="K405" s="10"/>
      <c r="L405" s="4">
        <v>15</v>
      </c>
      <c r="N405">
        <v>15</v>
      </c>
      <c r="P405">
        <v>15</v>
      </c>
      <c r="Q405"/>
      <c r="R405" s="10"/>
      <c r="AA405"/>
      <c r="AB405" s="10"/>
      <c r="AD405"/>
      <c r="AF405" s="10"/>
    </row>
    <row r="406" spans="1:32">
      <c r="A406" s="44"/>
      <c r="B406" s="5" t="s">
        <v>26</v>
      </c>
      <c r="C406" s="8"/>
      <c r="H406" s="44"/>
      <c r="I406" s="50"/>
      <c r="J406"/>
      <c r="K406" s="176">
        <v>1.4467592592592594E-3</v>
      </c>
      <c r="L406" s="4"/>
      <c r="Q406"/>
      <c r="R406" s="10"/>
      <c r="AA406"/>
      <c r="AB406" s="10"/>
      <c r="AD406"/>
      <c r="AF406" s="10"/>
    </row>
    <row r="407" spans="1:32">
      <c r="A407" s="44"/>
      <c r="B407" s="5"/>
      <c r="C407" s="8"/>
      <c r="H407" s="44"/>
      <c r="I407" s="50"/>
      <c r="J407"/>
      <c r="K407" s="10"/>
      <c r="L407" s="4"/>
      <c r="Q407"/>
      <c r="R407" s="10"/>
      <c r="AA407"/>
      <c r="AB407" s="10"/>
      <c r="AD407"/>
      <c r="AF407" s="10"/>
    </row>
    <row r="408" spans="1:32">
      <c r="A408" s="44"/>
      <c r="B408" s="5"/>
      <c r="C408" s="8"/>
      <c r="H408" s="44"/>
      <c r="I408" s="50"/>
      <c r="J408"/>
      <c r="K408" s="10"/>
      <c r="L408" s="4"/>
      <c r="Q408"/>
      <c r="R408" s="10"/>
      <c r="AA408"/>
      <c r="AB408" s="10"/>
      <c r="AD408"/>
      <c r="AF408" s="10"/>
    </row>
    <row r="409" spans="1:32">
      <c r="A409" s="44"/>
      <c r="B409" s="5"/>
      <c r="C409" s="8"/>
      <c r="H409" s="44"/>
      <c r="I409" s="50"/>
      <c r="J409"/>
      <c r="K409" s="10"/>
      <c r="L409" s="4"/>
      <c r="Q409"/>
      <c r="R409" s="10"/>
      <c r="AA409"/>
      <c r="AB409" s="10"/>
      <c r="AD409"/>
      <c r="AF409" s="10"/>
    </row>
    <row r="410" spans="1:32">
      <c r="A410" s="44"/>
      <c r="B410" s="5"/>
      <c r="C410" s="8"/>
      <c r="H410" s="44"/>
      <c r="I410" s="50"/>
      <c r="J410"/>
      <c r="K410" s="10"/>
      <c r="L410" s="4"/>
      <c r="Q410"/>
      <c r="R410" s="10"/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Q411" s="114"/>
      <c r="AA411" s="114"/>
      <c r="AD411" s="114"/>
      <c r="AE411" s="114"/>
    </row>
    <row r="412" spans="1:32">
      <c r="A412" s="5">
        <v>42213</v>
      </c>
      <c r="B412" s="8" t="s">
        <v>24</v>
      </c>
      <c r="K412" s="4">
        <v>45</v>
      </c>
      <c r="L412">
        <v>5</v>
      </c>
      <c r="M412">
        <v>45</v>
      </c>
      <c r="N412">
        <v>5</v>
      </c>
      <c r="O412">
        <v>45</v>
      </c>
      <c r="P412">
        <v>5</v>
      </c>
      <c r="Q412" s="10">
        <v>45</v>
      </c>
      <c r="R412" s="52">
        <v>5</v>
      </c>
      <c r="S412" s="52"/>
      <c r="T412" s="52"/>
    </row>
    <row r="413" spans="1:32">
      <c r="A413" s="44"/>
      <c r="B413" s="8" t="s">
        <v>25</v>
      </c>
      <c r="K413" s="4">
        <v>57</v>
      </c>
      <c r="L413">
        <v>5</v>
      </c>
      <c r="M413">
        <v>57</v>
      </c>
      <c r="N413">
        <v>5</v>
      </c>
      <c r="O413">
        <v>57</v>
      </c>
      <c r="P413">
        <v>5</v>
      </c>
      <c r="Q413" s="10">
        <v>57</v>
      </c>
      <c r="R413" s="52">
        <v>5</v>
      </c>
    </row>
    <row r="414" spans="1:32">
      <c r="A414" s="44"/>
      <c r="B414" s="8" t="s">
        <v>278</v>
      </c>
      <c r="K414" s="4">
        <v>20</v>
      </c>
      <c r="L414">
        <v>5</v>
      </c>
      <c r="M414">
        <v>22.5</v>
      </c>
      <c r="N414">
        <v>5</v>
      </c>
      <c r="O414">
        <v>22.5</v>
      </c>
      <c r="P414">
        <v>5</v>
      </c>
      <c r="Q414" s="10">
        <v>22.5</v>
      </c>
      <c r="R414" s="52">
        <v>5</v>
      </c>
    </row>
    <row r="415" spans="1:32">
      <c r="A415" s="44"/>
      <c r="B415" s="8" t="s">
        <v>182</v>
      </c>
    </row>
    <row r="416" spans="1:32">
      <c r="A416" s="44"/>
    </row>
    <row r="417" spans="1:31">
      <c r="A417" s="44"/>
      <c r="R417" s="52"/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Q420" s="114"/>
      <c r="AA420" s="114"/>
      <c r="AD420" s="114"/>
      <c r="AE420" s="114"/>
    </row>
    <row r="421" spans="1:31">
      <c r="A421" s="5">
        <v>42215</v>
      </c>
      <c r="B421" s="8" t="s">
        <v>379</v>
      </c>
      <c r="K421" s="4">
        <v>25</v>
      </c>
      <c r="L421">
        <v>6</v>
      </c>
      <c r="M421">
        <v>25</v>
      </c>
      <c r="N421">
        <v>5</v>
      </c>
      <c r="O421">
        <v>25</v>
      </c>
      <c r="P421">
        <v>5</v>
      </c>
      <c r="Q421" s="10">
        <v>25</v>
      </c>
      <c r="R421" s="52">
        <v>5</v>
      </c>
    </row>
    <row r="422" spans="1:31">
      <c r="A422" s="44"/>
      <c r="B422" s="8" t="s">
        <v>67</v>
      </c>
      <c r="K422" s="4">
        <v>42.5</v>
      </c>
      <c r="L422">
        <v>20</v>
      </c>
      <c r="M422">
        <v>42.5</v>
      </c>
      <c r="N422">
        <v>20</v>
      </c>
      <c r="O422">
        <v>42.5</v>
      </c>
      <c r="P422">
        <v>20</v>
      </c>
      <c r="Q422" s="10">
        <v>42.5</v>
      </c>
      <c r="R422" s="52">
        <v>20</v>
      </c>
    </row>
    <row r="423" spans="1:31">
      <c r="A423" s="44"/>
      <c r="B423" s="8" t="s">
        <v>189</v>
      </c>
      <c r="K423" s="4">
        <v>52.5</v>
      </c>
      <c r="L423">
        <v>5</v>
      </c>
      <c r="M423">
        <v>52.5</v>
      </c>
      <c r="N423">
        <v>5</v>
      </c>
      <c r="O423">
        <v>52.5</v>
      </c>
      <c r="P423">
        <v>6</v>
      </c>
      <c r="Q423" s="10">
        <v>52.5</v>
      </c>
      <c r="R423" s="52">
        <v>6</v>
      </c>
    </row>
    <row r="424" spans="1:31">
      <c r="A424" s="44"/>
      <c r="B424" s="8" t="s">
        <v>182</v>
      </c>
    </row>
    <row r="425" spans="1:31">
      <c r="A425" s="44"/>
    </row>
    <row r="426" spans="1:31">
      <c r="A426" s="44"/>
    </row>
    <row r="427" spans="1:31">
      <c r="A427" s="44"/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Q429" s="114"/>
      <c r="AA429" s="114"/>
      <c r="AD429" s="114"/>
      <c r="AE429" s="114"/>
    </row>
    <row r="430" spans="1:31">
      <c r="A430" s="5">
        <v>42216</v>
      </c>
      <c r="B430" s="8" t="s">
        <v>18</v>
      </c>
      <c r="K430" s="4">
        <v>20</v>
      </c>
      <c r="L430">
        <v>10</v>
      </c>
      <c r="M430">
        <v>27.5</v>
      </c>
      <c r="N430">
        <v>10</v>
      </c>
      <c r="O430">
        <v>27.5</v>
      </c>
      <c r="P430">
        <v>10</v>
      </c>
      <c r="Q430" s="10">
        <v>27.5</v>
      </c>
      <c r="R430" s="52">
        <v>10</v>
      </c>
      <c r="S430" s="52"/>
      <c r="T430" s="52"/>
    </row>
    <row r="431" spans="1:31">
      <c r="A431" s="44"/>
      <c r="B431" s="8" t="s">
        <v>46</v>
      </c>
      <c r="K431" s="59">
        <v>1.3888888888888888E-2</v>
      </c>
      <c r="L431" s="88" t="s">
        <v>53</v>
      </c>
      <c r="R431" s="52"/>
    </row>
    <row r="432" spans="1:31">
      <c r="A432" s="44"/>
      <c r="B432" s="8" t="s">
        <v>279</v>
      </c>
      <c r="K432" s="59">
        <v>6.9444444444444441E-3</v>
      </c>
      <c r="R432" s="52"/>
    </row>
    <row r="433" spans="1:31">
      <c r="A433" s="44"/>
      <c r="B433" s="8" t="s">
        <v>182</v>
      </c>
    </row>
    <row r="434" spans="1:31">
      <c r="A434" s="44"/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Q438" s="114"/>
      <c r="AA438" s="114"/>
      <c r="AD438" s="114"/>
      <c r="AE438" s="114"/>
    </row>
    <row r="439" spans="1:31">
      <c r="A439" s="5">
        <v>42220</v>
      </c>
      <c r="B439" s="8" t="s">
        <v>199</v>
      </c>
      <c r="K439" s="4">
        <v>25</v>
      </c>
      <c r="L439">
        <v>5</v>
      </c>
      <c r="M439">
        <v>25</v>
      </c>
      <c r="N439">
        <v>5</v>
      </c>
      <c r="O439">
        <v>25</v>
      </c>
      <c r="P439">
        <v>5</v>
      </c>
      <c r="Q439" s="10">
        <v>25</v>
      </c>
      <c r="R439" s="52">
        <v>5</v>
      </c>
      <c r="S439" s="52"/>
      <c r="T439" s="52"/>
    </row>
    <row r="440" spans="1:31">
      <c r="A440" s="44">
        <v>76</v>
      </c>
      <c r="B440" s="8" t="s">
        <v>280</v>
      </c>
      <c r="K440" s="4">
        <v>60</v>
      </c>
      <c r="L440">
        <v>5</v>
      </c>
      <c r="M440">
        <v>60</v>
      </c>
      <c r="N440">
        <v>5</v>
      </c>
      <c r="O440">
        <v>60</v>
      </c>
      <c r="P440">
        <v>5</v>
      </c>
      <c r="Q440" s="10">
        <v>60</v>
      </c>
      <c r="R440" s="52">
        <v>5</v>
      </c>
      <c r="S440" s="52"/>
      <c r="T440" s="52"/>
    </row>
    <row r="441" spans="1:31">
      <c r="A441" s="44">
        <v>19.600000000000001</v>
      </c>
      <c r="B441" s="8" t="s">
        <v>277</v>
      </c>
      <c r="K441" s="4">
        <v>42.5</v>
      </c>
      <c r="L441">
        <v>5</v>
      </c>
      <c r="M441">
        <v>42.5</v>
      </c>
      <c r="N441">
        <v>5</v>
      </c>
      <c r="O441" s="4">
        <v>42.5</v>
      </c>
      <c r="P441">
        <v>5</v>
      </c>
      <c r="Q441" s="4">
        <v>42.5</v>
      </c>
      <c r="R441">
        <v>5</v>
      </c>
    </row>
    <row r="442" spans="1:31">
      <c r="A442" s="44"/>
      <c r="B442" s="8" t="s">
        <v>182</v>
      </c>
    </row>
    <row r="443" spans="1:31">
      <c r="A443" s="44"/>
    </row>
    <row r="444" spans="1:31">
      <c r="A444" s="44"/>
    </row>
    <row r="445" spans="1:31">
      <c r="A445" s="44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Q447" s="114"/>
      <c r="AA447" s="114"/>
      <c r="AD447" s="114"/>
      <c r="AE447" s="114"/>
    </row>
    <row r="448" spans="1:31">
      <c r="A448" s="5">
        <v>42224</v>
      </c>
      <c r="B448" s="8" t="s">
        <v>383</v>
      </c>
      <c r="K448" s="59"/>
      <c r="L448">
        <v>15</v>
      </c>
      <c r="N448">
        <v>15</v>
      </c>
      <c r="P448">
        <v>15</v>
      </c>
    </row>
    <row r="449" spans="1:31">
      <c r="A449" s="44">
        <v>76</v>
      </c>
      <c r="B449" s="8" t="s">
        <v>189</v>
      </c>
      <c r="K449" s="4">
        <v>55</v>
      </c>
      <c r="L449">
        <v>6</v>
      </c>
      <c r="M449">
        <v>55</v>
      </c>
      <c r="N449">
        <v>5</v>
      </c>
      <c r="O449">
        <v>40</v>
      </c>
      <c r="P449">
        <v>10</v>
      </c>
      <c r="Q449" s="10">
        <v>40</v>
      </c>
      <c r="R449" s="52">
        <v>10</v>
      </c>
    </row>
    <row r="450" spans="1:31">
      <c r="A450" s="44"/>
      <c r="B450" s="8" t="s">
        <v>67</v>
      </c>
      <c r="K450" s="4">
        <v>45</v>
      </c>
      <c r="L450">
        <v>15</v>
      </c>
      <c r="M450">
        <v>25</v>
      </c>
      <c r="N450">
        <v>20</v>
      </c>
      <c r="O450">
        <v>25</v>
      </c>
      <c r="P450">
        <v>20</v>
      </c>
    </row>
    <row r="451" spans="1:31">
      <c r="A451" s="44"/>
      <c r="B451" s="8" t="s">
        <v>381</v>
      </c>
      <c r="K451" s="4">
        <v>10</v>
      </c>
      <c r="L451">
        <v>12</v>
      </c>
      <c r="M451">
        <v>10</v>
      </c>
      <c r="N451">
        <v>12</v>
      </c>
    </row>
    <row r="452" spans="1:31">
      <c r="A452" s="44"/>
    </row>
    <row r="453" spans="1:31">
      <c r="A453" s="44"/>
    </row>
    <row r="454" spans="1:31">
      <c r="A454" s="44"/>
    </row>
    <row r="455" spans="1:31">
      <c r="A455" s="44"/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Q456" s="114"/>
      <c r="AA456" s="114"/>
      <c r="AD456" s="114"/>
      <c r="AE456" s="114"/>
    </row>
    <row r="457" spans="1:31">
      <c r="A457" s="5">
        <v>42234</v>
      </c>
      <c r="B457" s="8" t="s">
        <v>27</v>
      </c>
      <c r="K457" s="4">
        <v>60</v>
      </c>
      <c r="L457">
        <v>12</v>
      </c>
      <c r="M457">
        <v>90</v>
      </c>
      <c r="N457">
        <v>10</v>
      </c>
      <c r="O457">
        <v>90</v>
      </c>
      <c r="P457">
        <v>12</v>
      </c>
    </row>
    <row r="458" spans="1:31">
      <c r="A458" s="44"/>
      <c r="B458" s="8" t="s">
        <v>103</v>
      </c>
      <c r="K458" s="4">
        <v>20</v>
      </c>
      <c r="L458">
        <v>12</v>
      </c>
      <c r="M458">
        <v>30</v>
      </c>
      <c r="N458">
        <v>12</v>
      </c>
      <c r="O458">
        <v>30</v>
      </c>
      <c r="P458">
        <v>10</v>
      </c>
    </row>
    <row r="459" spans="1:31">
      <c r="A459" s="44"/>
      <c r="B459" s="8" t="s">
        <v>14</v>
      </c>
      <c r="K459" s="4">
        <v>45</v>
      </c>
      <c r="L459">
        <v>13</v>
      </c>
      <c r="M459">
        <v>45</v>
      </c>
      <c r="N459">
        <v>10</v>
      </c>
      <c r="O459">
        <v>45</v>
      </c>
      <c r="P459">
        <v>10</v>
      </c>
    </row>
    <row r="460" spans="1:31">
      <c r="A460" s="44"/>
      <c r="B460" s="8" t="s">
        <v>15</v>
      </c>
      <c r="K460" s="4">
        <v>20</v>
      </c>
      <c r="L460">
        <v>10</v>
      </c>
      <c r="M460">
        <v>20</v>
      </c>
      <c r="N460">
        <v>11</v>
      </c>
      <c r="O460">
        <v>20</v>
      </c>
      <c r="P460">
        <v>10</v>
      </c>
    </row>
    <row r="461" spans="1:31">
      <c r="A461" s="44"/>
      <c r="B461" s="8" t="s">
        <v>182</v>
      </c>
    </row>
    <row r="462" spans="1:31">
      <c r="A462" s="44"/>
    </row>
    <row r="463" spans="1:31">
      <c r="A463" s="44"/>
    </row>
    <row r="464" spans="1:31">
      <c r="A464" s="44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Q465" s="114"/>
      <c r="AA465" s="114"/>
      <c r="AD465" s="114"/>
      <c r="AE465" s="114"/>
    </row>
    <row r="466" spans="1:31">
      <c r="A466" s="5">
        <v>42236</v>
      </c>
      <c r="B466" s="8" t="s">
        <v>15</v>
      </c>
      <c r="K466" s="4">
        <v>25</v>
      </c>
      <c r="L466">
        <v>8</v>
      </c>
      <c r="M466">
        <v>25</v>
      </c>
      <c r="N466">
        <v>6.5</v>
      </c>
      <c r="O466">
        <v>25</v>
      </c>
      <c r="P466">
        <v>7</v>
      </c>
      <c r="Q466" s="10">
        <v>25</v>
      </c>
      <c r="R466" s="52">
        <v>5</v>
      </c>
    </row>
    <row r="467" spans="1:31">
      <c r="A467" s="44"/>
      <c r="B467" s="8" t="s">
        <v>25</v>
      </c>
      <c r="K467" s="4">
        <v>60</v>
      </c>
      <c r="L467">
        <v>5</v>
      </c>
      <c r="M467">
        <v>60</v>
      </c>
      <c r="N467">
        <v>5</v>
      </c>
      <c r="O467">
        <v>60</v>
      </c>
      <c r="P467">
        <v>5</v>
      </c>
      <c r="Q467" s="10">
        <v>60</v>
      </c>
      <c r="R467" s="52">
        <v>5</v>
      </c>
    </row>
    <row r="468" spans="1:31">
      <c r="A468" s="44"/>
      <c r="B468" s="8" t="s">
        <v>13</v>
      </c>
      <c r="K468" s="4">
        <v>45</v>
      </c>
      <c r="L468">
        <v>5</v>
      </c>
      <c r="M468">
        <v>50</v>
      </c>
      <c r="N468">
        <v>5</v>
      </c>
      <c r="O468">
        <v>52.5</v>
      </c>
      <c r="P468">
        <v>5</v>
      </c>
      <c r="Q468" s="10">
        <v>52.5</v>
      </c>
      <c r="R468" s="52">
        <v>4</v>
      </c>
    </row>
    <row r="469" spans="1:31">
      <c r="A469" s="44"/>
    </row>
    <row r="470" spans="1:31">
      <c r="A470" s="44"/>
    </row>
    <row r="471" spans="1:31">
      <c r="A471" s="44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Q474" s="114"/>
      <c r="AA474" s="114"/>
      <c r="AD474" s="114"/>
      <c r="AE474" s="114"/>
    </row>
    <row r="475" spans="1:31">
      <c r="A475" s="5">
        <v>42241</v>
      </c>
      <c r="B475" s="8" t="s">
        <v>24</v>
      </c>
      <c r="K475" s="4">
        <v>47.5</v>
      </c>
      <c r="L475">
        <v>5</v>
      </c>
      <c r="M475">
        <v>47.5</v>
      </c>
      <c r="N475">
        <v>5</v>
      </c>
      <c r="O475">
        <v>47.5</v>
      </c>
      <c r="P475">
        <v>5</v>
      </c>
      <c r="Q475" s="10">
        <v>47.5</v>
      </c>
      <c r="R475" s="52">
        <v>5</v>
      </c>
    </row>
    <row r="476" spans="1:31">
      <c r="A476" s="44"/>
      <c r="B476" s="8" t="s">
        <v>15</v>
      </c>
      <c r="K476" s="4">
        <v>27.5</v>
      </c>
      <c r="L476">
        <v>5</v>
      </c>
      <c r="M476">
        <v>27.5</v>
      </c>
      <c r="N476">
        <v>5</v>
      </c>
      <c r="O476">
        <v>27.5</v>
      </c>
      <c r="P476">
        <v>5</v>
      </c>
      <c r="Q476" s="10">
        <v>27.5</v>
      </c>
      <c r="R476" s="52">
        <v>5</v>
      </c>
    </row>
    <row r="477" spans="1:31">
      <c r="A477" s="44"/>
      <c r="B477" s="8" t="s">
        <v>14</v>
      </c>
      <c r="K477" s="4">
        <v>60</v>
      </c>
      <c r="L477">
        <v>5</v>
      </c>
      <c r="M477">
        <v>60</v>
      </c>
      <c r="N477">
        <v>5</v>
      </c>
      <c r="O477">
        <v>60</v>
      </c>
      <c r="P477">
        <v>5</v>
      </c>
      <c r="Q477" s="10">
        <v>60</v>
      </c>
      <c r="R477" s="52">
        <v>5</v>
      </c>
    </row>
    <row r="478" spans="1:31">
      <c r="A478" s="44"/>
      <c r="R478" s="52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Q483" s="114"/>
      <c r="AA483" s="114"/>
      <c r="AD483" s="114"/>
      <c r="AE483" s="114"/>
    </row>
    <row r="484" spans="1:31">
      <c r="A484" s="5">
        <v>42243</v>
      </c>
      <c r="B484" s="8" t="s">
        <v>18</v>
      </c>
      <c r="K484" s="4">
        <v>15</v>
      </c>
      <c r="L484">
        <v>10</v>
      </c>
      <c r="M484">
        <v>27.5</v>
      </c>
      <c r="N484">
        <v>8</v>
      </c>
      <c r="O484">
        <v>27.5</v>
      </c>
      <c r="P484">
        <v>8</v>
      </c>
      <c r="Q484" s="10">
        <v>27.5</v>
      </c>
      <c r="R484" s="52">
        <v>8</v>
      </c>
      <c r="S484" s="52"/>
      <c r="T484" s="52"/>
    </row>
    <row r="485" spans="1:31">
      <c r="A485" s="44"/>
      <c r="B485" s="8" t="s">
        <v>46</v>
      </c>
      <c r="K485" s="59">
        <v>8.3333333333333332E-3</v>
      </c>
      <c r="L485" s="88" t="s">
        <v>53</v>
      </c>
      <c r="R485" s="52"/>
    </row>
    <row r="486" spans="1:31">
      <c r="A486" s="44"/>
      <c r="B486" s="8" t="s">
        <v>17</v>
      </c>
      <c r="K486" s="59"/>
      <c r="L486">
        <v>20</v>
      </c>
      <c r="N486">
        <v>20</v>
      </c>
      <c r="P486">
        <v>20</v>
      </c>
      <c r="R486">
        <v>20</v>
      </c>
    </row>
    <row r="487" spans="1:31">
      <c r="A487" s="44"/>
      <c r="B487" s="8" t="s">
        <v>182</v>
      </c>
    </row>
    <row r="488" spans="1:31">
      <c r="A488" s="44"/>
    </row>
    <row r="489" spans="1:31">
      <c r="A489" s="44"/>
    </row>
    <row r="490" spans="1:31">
      <c r="A490" s="44"/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Q492" s="114"/>
      <c r="AA492" s="114"/>
      <c r="AD492" s="114"/>
      <c r="AE492" s="114"/>
    </row>
    <row r="493" spans="1:31">
      <c r="A493" s="5">
        <v>42248</v>
      </c>
      <c r="B493" s="8" t="s">
        <v>242</v>
      </c>
      <c r="K493" s="4">
        <v>25</v>
      </c>
      <c r="L493">
        <v>5</v>
      </c>
      <c r="M493">
        <v>25</v>
      </c>
      <c r="N493">
        <v>5</v>
      </c>
      <c r="O493">
        <v>25</v>
      </c>
      <c r="P493">
        <v>5</v>
      </c>
      <c r="Q493" s="10">
        <v>25</v>
      </c>
      <c r="R493" s="52">
        <v>5</v>
      </c>
      <c r="S493" s="52"/>
      <c r="T493" s="52"/>
    </row>
    <row r="494" spans="1:31">
      <c r="A494" s="44">
        <v>75.900000000000006</v>
      </c>
      <c r="B494" s="8" t="s">
        <v>277</v>
      </c>
      <c r="K494" s="4">
        <v>45</v>
      </c>
      <c r="L494">
        <v>5</v>
      </c>
      <c r="M494">
        <v>45</v>
      </c>
      <c r="N494">
        <v>5</v>
      </c>
      <c r="O494">
        <v>45</v>
      </c>
      <c r="P494">
        <v>5</v>
      </c>
      <c r="Q494" s="10">
        <v>45</v>
      </c>
      <c r="R494" s="52">
        <v>5</v>
      </c>
    </row>
    <row r="495" spans="1:31">
      <c r="A495" s="44">
        <v>14.7</v>
      </c>
      <c r="B495" s="8" t="s">
        <v>25</v>
      </c>
      <c r="K495" s="4">
        <v>60</v>
      </c>
      <c r="L495">
        <v>5</v>
      </c>
      <c r="M495">
        <v>65</v>
      </c>
      <c r="N495">
        <v>5</v>
      </c>
      <c r="O495">
        <v>65</v>
      </c>
      <c r="P495">
        <v>5</v>
      </c>
      <c r="Q495" s="10">
        <v>65</v>
      </c>
      <c r="R495" s="52">
        <v>5</v>
      </c>
    </row>
    <row r="496" spans="1:31">
      <c r="A496" s="44"/>
      <c r="B496" s="8" t="s">
        <v>182</v>
      </c>
    </row>
    <row r="497" spans="1:31">
      <c r="A497" s="44"/>
    </row>
    <row r="498" spans="1:31">
      <c r="A498" s="44"/>
    </row>
    <row r="499" spans="1:31">
      <c r="A499" s="44"/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Q501" s="114"/>
      <c r="AA501" s="114"/>
      <c r="AD501" s="114"/>
      <c r="AE501" s="114"/>
    </row>
    <row r="502" spans="1:31">
      <c r="A502" s="5">
        <v>42250</v>
      </c>
      <c r="B502" s="8" t="s">
        <v>385</v>
      </c>
      <c r="K502" s="4">
        <v>30</v>
      </c>
      <c r="L502">
        <v>5</v>
      </c>
      <c r="M502">
        <v>32.5</v>
      </c>
      <c r="N502">
        <v>5</v>
      </c>
      <c r="O502">
        <v>32.5</v>
      </c>
      <c r="P502">
        <v>5</v>
      </c>
      <c r="Q502" s="10">
        <v>32.5</v>
      </c>
      <c r="R502" s="52">
        <v>5</v>
      </c>
      <c r="S502" s="52"/>
      <c r="T502" s="52"/>
    </row>
    <row r="503" spans="1:31">
      <c r="A503" s="44"/>
      <c r="B503" s="8" t="s">
        <v>67</v>
      </c>
      <c r="K503" s="4">
        <v>40</v>
      </c>
      <c r="L503">
        <v>20</v>
      </c>
      <c r="M503">
        <v>40</v>
      </c>
      <c r="N503">
        <v>20</v>
      </c>
      <c r="O503">
        <v>40</v>
      </c>
      <c r="P503">
        <v>20</v>
      </c>
      <c r="Q503" s="10">
        <v>40</v>
      </c>
      <c r="R503" s="52">
        <v>25</v>
      </c>
    </row>
    <row r="504" spans="1:31">
      <c r="A504" s="44"/>
      <c r="B504" s="8" t="s">
        <v>384</v>
      </c>
      <c r="K504" s="4">
        <v>16</v>
      </c>
      <c r="L504">
        <v>15</v>
      </c>
      <c r="M504">
        <v>16</v>
      </c>
      <c r="N504">
        <v>15</v>
      </c>
      <c r="O504">
        <v>16</v>
      </c>
      <c r="P504">
        <v>15</v>
      </c>
      <c r="Q504" s="10">
        <v>16</v>
      </c>
      <c r="R504" s="52">
        <v>15</v>
      </c>
    </row>
    <row r="505" spans="1:31">
      <c r="A505" s="44"/>
    </row>
    <row r="506" spans="1:31">
      <c r="A506" s="44"/>
    </row>
    <row r="507" spans="1:31">
      <c r="A507" s="44"/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Q510" s="114"/>
      <c r="AA510" s="114"/>
      <c r="AD510" s="114"/>
      <c r="AE510" s="114"/>
    </row>
    <row r="511" spans="1:31">
      <c r="A511" s="5">
        <v>42254</v>
      </c>
      <c r="B511" s="8" t="s">
        <v>15</v>
      </c>
      <c r="K511" s="4">
        <v>27.5</v>
      </c>
      <c r="L511">
        <v>5</v>
      </c>
      <c r="M511" s="4">
        <v>27.5</v>
      </c>
      <c r="N511">
        <v>5</v>
      </c>
      <c r="O511" s="4">
        <v>27.5</v>
      </c>
      <c r="P511">
        <v>5</v>
      </c>
      <c r="Q511" s="4">
        <v>27.5</v>
      </c>
      <c r="R511">
        <v>5</v>
      </c>
      <c r="S511" s="4">
        <v>27.5</v>
      </c>
      <c r="T511">
        <v>5</v>
      </c>
    </row>
    <row r="512" spans="1:31">
      <c r="A512" s="44"/>
      <c r="B512" s="8" t="s">
        <v>14</v>
      </c>
      <c r="K512" s="4">
        <v>65</v>
      </c>
      <c r="L512">
        <v>5</v>
      </c>
      <c r="M512" s="4">
        <v>65</v>
      </c>
      <c r="N512">
        <v>5</v>
      </c>
      <c r="O512" s="4">
        <v>65</v>
      </c>
      <c r="P512">
        <v>5</v>
      </c>
      <c r="Q512" s="4">
        <v>65</v>
      </c>
      <c r="R512">
        <v>5</v>
      </c>
      <c r="S512" s="4">
        <v>65</v>
      </c>
      <c r="T512">
        <v>5</v>
      </c>
    </row>
    <row r="513" spans="1:31">
      <c r="A513" s="44"/>
      <c r="B513" s="8" t="s">
        <v>24</v>
      </c>
      <c r="K513" s="4">
        <v>47.5</v>
      </c>
      <c r="L513">
        <v>5</v>
      </c>
      <c r="M513">
        <v>47.5</v>
      </c>
      <c r="N513">
        <v>5</v>
      </c>
      <c r="O513">
        <v>47.5</v>
      </c>
      <c r="P513">
        <v>5</v>
      </c>
      <c r="Q513" s="10">
        <v>47.5</v>
      </c>
      <c r="R513" s="52">
        <v>5</v>
      </c>
    </row>
    <row r="514" spans="1:31">
      <c r="A514" s="44"/>
      <c r="B514" s="8" t="s">
        <v>182</v>
      </c>
    </row>
    <row r="515" spans="1:31">
      <c r="A515" s="44"/>
    </row>
    <row r="516" spans="1:31">
      <c r="A516" s="44"/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Q519" s="114"/>
      <c r="AA519" s="114"/>
      <c r="AD519" s="114"/>
      <c r="AE519" s="114"/>
    </row>
    <row r="520" spans="1:31">
      <c r="A520" s="5">
        <v>42256</v>
      </c>
      <c r="B520" s="8" t="s">
        <v>382</v>
      </c>
      <c r="K520" s="4">
        <v>24</v>
      </c>
      <c r="L520">
        <v>10</v>
      </c>
      <c r="M520">
        <v>24</v>
      </c>
      <c r="N520">
        <v>10</v>
      </c>
      <c r="O520">
        <v>24</v>
      </c>
      <c r="P520">
        <v>8</v>
      </c>
      <c r="R520" s="52"/>
    </row>
    <row r="521" spans="1:31">
      <c r="A521" s="44">
        <v>75.900000000000006</v>
      </c>
      <c r="B521" s="8" t="s">
        <v>385</v>
      </c>
      <c r="L521">
        <v>10</v>
      </c>
      <c r="N521">
        <v>10</v>
      </c>
      <c r="P521">
        <v>10</v>
      </c>
      <c r="R521" s="52">
        <v>10</v>
      </c>
    </row>
    <row r="522" spans="1:31">
      <c r="A522" s="44"/>
      <c r="B522" s="8" t="s">
        <v>67</v>
      </c>
      <c r="K522" s="4">
        <v>40</v>
      </c>
      <c r="L522">
        <v>20</v>
      </c>
      <c r="M522">
        <v>40</v>
      </c>
      <c r="N522">
        <v>20</v>
      </c>
      <c r="O522">
        <v>40</v>
      </c>
      <c r="P522">
        <v>20</v>
      </c>
      <c r="Q522" s="10">
        <v>40</v>
      </c>
      <c r="R522" s="52">
        <v>20</v>
      </c>
      <c r="S522" s="52"/>
      <c r="T522" s="52"/>
    </row>
    <row r="523" spans="1:31">
      <c r="A523" s="44"/>
      <c r="R523" s="52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Q528" s="114"/>
      <c r="AA528" s="114"/>
      <c r="AD528" s="114"/>
      <c r="AE528" s="114"/>
    </row>
    <row r="529" spans="1:31">
      <c r="A529" s="5">
        <v>42269</v>
      </c>
      <c r="B529" s="8" t="s">
        <v>281</v>
      </c>
      <c r="K529" s="4">
        <v>25</v>
      </c>
      <c r="L529">
        <v>10</v>
      </c>
      <c r="M529">
        <v>25</v>
      </c>
      <c r="N529">
        <v>10</v>
      </c>
      <c r="O529">
        <v>25</v>
      </c>
      <c r="P529">
        <v>10</v>
      </c>
    </row>
    <row r="530" spans="1:31">
      <c r="B530" s="8" t="s">
        <v>25</v>
      </c>
      <c r="K530" s="4">
        <v>55</v>
      </c>
      <c r="L530">
        <v>12</v>
      </c>
      <c r="M530">
        <v>55</v>
      </c>
      <c r="N530">
        <v>10</v>
      </c>
      <c r="O530">
        <v>55</v>
      </c>
      <c r="P530">
        <v>8</v>
      </c>
    </row>
    <row r="531" spans="1:31">
      <c r="B531" s="8" t="s">
        <v>282</v>
      </c>
      <c r="K531" s="4">
        <v>15</v>
      </c>
      <c r="L531">
        <v>12</v>
      </c>
      <c r="M531">
        <v>15</v>
      </c>
      <c r="N531">
        <v>12</v>
      </c>
      <c r="O531">
        <v>15</v>
      </c>
      <c r="P531">
        <v>12</v>
      </c>
    </row>
    <row r="532" spans="1:31">
      <c r="B532" s="8" t="s">
        <v>385</v>
      </c>
      <c r="K532" s="4">
        <v>20</v>
      </c>
      <c r="L532">
        <v>15</v>
      </c>
      <c r="M532">
        <v>20</v>
      </c>
      <c r="N532">
        <v>15</v>
      </c>
      <c r="O532">
        <v>20</v>
      </c>
      <c r="P532">
        <v>15</v>
      </c>
    </row>
    <row r="533" spans="1:31">
      <c r="B533" s="8" t="s">
        <v>248</v>
      </c>
      <c r="K533" s="4">
        <v>10</v>
      </c>
      <c r="L533">
        <v>12</v>
      </c>
      <c r="M533">
        <v>10</v>
      </c>
      <c r="N533">
        <v>12</v>
      </c>
      <c r="O533">
        <v>10</v>
      </c>
      <c r="P533">
        <v>15</v>
      </c>
    </row>
    <row r="534" spans="1:31">
      <c r="B534" s="8" t="s">
        <v>197</v>
      </c>
      <c r="K534" s="4">
        <v>15</v>
      </c>
      <c r="L534">
        <v>12</v>
      </c>
      <c r="M534">
        <v>15</v>
      </c>
      <c r="N534">
        <v>20</v>
      </c>
      <c r="O534">
        <v>15</v>
      </c>
      <c r="P534">
        <v>10</v>
      </c>
    </row>
    <row r="535" spans="1:31">
      <c r="B535" s="85" t="s">
        <v>283</v>
      </c>
      <c r="L535">
        <v>10</v>
      </c>
      <c r="N535">
        <v>10</v>
      </c>
    </row>
    <row r="536" spans="1:31">
      <c r="B536" s="8" t="s">
        <v>182</v>
      </c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4"/>
      <c r="K537" s="163"/>
      <c r="Q537" s="114"/>
      <c r="AA537" s="114"/>
      <c r="AD537" s="114"/>
      <c r="AE537" s="114"/>
    </row>
    <row r="538" spans="1:31">
      <c r="A538" s="5">
        <v>42283</v>
      </c>
      <c r="B538" s="8" t="s">
        <v>275</v>
      </c>
      <c r="K538" s="4">
        <v>20</v>
      </c>
      <c r="L538">
        <v>12</v>
      </c>
      <c r="M538">
        <v>25</v>
      </c>
      <c r="N538">
        <v>10</v>
      </c>
      <c r="O538">
        <v>30</v>
      </c>
      <c r="P538">
        <v>6</v>
      </c>
      <c r="Q538" s="10">
        <v>20</v>
      </c>
      <c r="R538" s="52">
        <v>12</v>
      </c>
    </row>
    <row r="539" spans="1:31">
      <c r="B539" s="8" t="s">
        <v>284</v>
      </c>
      <c r="K539" s="4">
        <v>60</v>
      </c>
      <c r="L539">
        <v>7</v>
      </c>
      <c r="M539">
        <v>55</v>
      </c>
      <c r="N539">
        <v>8</v>
      </c>
      <c r="O539">
        <v>50</v>
      </c>
      <c r="P539">
        <v>10</v>
      </c>
      <c r="Q539" s="10">
        <v>45</v>
      </c>
      <c r="R539" s="52">
        <v>15</v>
      </c>
    </row>
    <row r="540" spans="1:31">
      <c r="B540" s="8" t="s">
        <v>129</v>
      </c>
      <c r="K540" s="4">
        <v>5</v>
      </c>
      <c r="L540">
        <v>15</v>
      </c>
      <c r="M540">
        <v>10</v>
      </c>
      <c r="N540">
        <v>13</v>
      </c>
      <c r="O540">
        <v>17.5</v>
      </c>
      <c r="P540">
        <v>12</v>
      </c>
      <c r="Q540" s="10">
        <v>12.5</v>
      </c>
      <c r="R540" s="52">
        <v>25</v>
      </c>
    </row>
    <row r="541" spans="1:31">
      <c r="B541" s="8" t="s">
        <v>383</v>
      </c>
      <c r="K541" s="4">
        <v>16</v>
      </c>
      <c r="L541">
        <v>15</v>
      </c>
      <c r="M541">
        <v>16</v>
      </c>
      <c r="N541">
        <v>15</v>
      </c>
      <c r="O541">
        <v>16</v>
      </c>
      <c r="P541">
        <v>15</v>
      </c>
      <c r="Q541" s="10">
        <v>16</v>
      </c>
      <c r="R541" s="52">
        <v>15</v>
      </c>
    </row>
    <row r="542" spans="1:31">
      <c r="B542" s="8" t="s">
        <v>182</v>
      </c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4"/>
      <c r="K546" s="163"/>
      <c r="Q546" s="114"/>
      <c r="AA546" s="114"/>
      <c r="AD546" s="114"/>
      <c r="AE546" s="114"/>
    </row>
    <row r="547" spans="1:31">
      <c r="A547" s="5">
        <v>42285</v>
      </c>
      <c r="B547" s="8" t="s">
        <v>200</v>
      </c>
      <c r="K547" s="4">
        <v>19</v>
      </c>
      <c r="L547">
        <v>8</v>
      </c>
      <c r="M547">
        <v>19</v>
      </c>
      <c r="N547">
        <v>8</v>
      </c>
      <c r="O547">
        <v>19</v>
      </c>
      <c r="P547">
        <v>6</v>
      </c>
    </row>
    <row r="548" spans="1:31">
      <c r="B548" s="8" t="s">
        <v>242</v>
      </c>
      <c r="K548" s="4">
        <v>20</v>
      </c>
      <c r="L548">
        <v>10</v>
      </c>
      <c r="M548">
        <v>20</v>
      </c>
      <c r="N548">
        <v>10</v>
      </c>
      <c r="O548">
        <v>20</v>
      </c>
      <c r="P548">
        <v>10</v>
      </c>
    </row>
    <row r="549" spans="1:31">
      <c r="B549" s="8" t="s">
        <v>67</v>
      </c>
      <c r="K549" s="4">
        <v>42.5</v>
      </c>
      <c r="L549">
        <v>25</v>
      </c>
      <c r="M549">
        <v>42.5</v>
      </c>
      <c r="N549">
        <v>25</v>
      </c>
      <c r="O549">
        <v>42.5</v>
      </c>
      <c r="P549">
        <v>25</v>
      </c>
    </row>
    <row r="550" spans="1:31">
      <c r="B550" s="8" t="s">
        <v>275</v>
      </c>
      <c r="K550" s="4">
        <v>25</v>
      </c>
      <c r="L550">
        <v>10</v>
      </c>
      <c r="M550">
        <v>25</v>
      </c>
      <c r="N550">
        <v>10</v>
      </c>
      <c r="O550">
        <v>25</v>
      </c>
      <c r="P550">
        <v>8</v>
      </c>
    </row>
    <row r="551" spans="1:31">
      <c r="B551" s="8" t="s">
        <v>285</v>
      </c>
      <c r="K551" s="4">
        <v>10</v>
      </c>
      <c r="L551">
        <v>15</v>
      </c>
      <c r="M551">
        <v>12.5</v>
      </c>
      <c r="N551">
        <v>12</v>
      </c>
    </row>
    <row r="552" spans="1:31">
      <c r="B552" s="8" t="s">
        <v>286</v>
      </c>
      <c r="K552" s="4">
        <v>20</v>
      </c>
      <c r="L552">
        <v>12</v>
      </c>
      <c r="M552">
        <v>20</v>
      </c>
      <c r="N552">
        <v>12</v>
      </c>
      <c r="O552">
        <v>20</v>
      </c>
      <c r="P552">
        <v>12</v>
      </c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4"/>
      <c r="K555" s="163"/>
      <c r="Q555" s="114"/>
      <c r="AA555" s="114"/>
      <c r="AD555" s="114"/>
      <c r="AE555" s="114"/>
    </row>
    <row r="556" spans="1:31">
      <c r="A556" s="5">
        <v>42289</v>
      </c>
      <c r="B556" s="8" t="s">
        <v>103</v>
      </c>
      <c r="K556" s="4">
        <v>30</v>
      </c>
      <c r="L556">
        <v>12</v>
      </c>
      <c r="M556">
        <v>30</v>
      </c>
      <c r="N556">
        <v>8</v>
      </c>
      <c r="O556">
        <v>30</v>
      </c>
      <c r="P556">
        <v>8</v>
      </c>
      <c r="Q556" s="10">
        <v>30</v>
      </c>
      <c r="R556" s="52">
        <v>6</v>
      </c>
    </row>
    <row r="557" spans="1:31">
      <c r="B557" s="8" t="s">
        <v>15</v>
      </c>
      <c r="K557" s="4">
        <v>25</v>
      </c>
      <c r="L557">
        <v>6</v>
      </c>
      <c r="M557">
        <v>20</v>
      </c>
      <c r="N557">
        <v>8</v>
      </c>
      <c r="O557">
        <v>20</v>
      </c>
      <c r="P557">
        <v>10</v>
      </c>
      <c r="Q557" s="10">
        <v>20</v>
      </c>
      <c r="R557" s="52">
        <v>10</v>
      </c>
    </row>
    <row r="558" spans="1:31">
      <c r="B558" s="8" t="s">
        <v>25</v>
      </c>
      <c r="K558" s="4">
        <v>55</v>
      </c>
      <c r="L558">
        <v>12</v>
      </c>
      <c r="M558">
        <v>55</v>
      </c>
      <c r="N558">
        <v>12</v>
      </c>
      <c r="O558">
        <v>55</v>
      </c>
      <c r="P558">
        <v>10</v>
      </c>
      <c r="Q558" s="10">
        <v>55</v>
      </c>
      <c r="R558" s="52">
        <v>9</v>
      </c>
    </row>
    <row r="559" spans="1:31">
      <c r="B559" s="8" t="s">
        <v>382</v>
      </c>
      <c r="K559" s="4">
        <v>16</v>
      </c>
      <c r="L559">
        <v>15</v>
      </c>
    </row>
    <row r="560" spans="1:31">
      <c r="B560" s="8" t="s">
        <v>78</v>
      </c>
      <c r="K560" s="4">
        <v>15</v>
      </c>
      <c r="L560">
        <v>12</v>
      </c>
      <c r="M560">
        <v>17.5</v>
      </c>
      <c r="N560">
        <v>12</v>
      </c>
      <c r="O560">
        <v>20</v>
      </c>
      <c r="P560">
        <v>10</v>
      </c>
    </row>
    <row r="561" spans="1:31">
      <c r="B561" s="8" t="s">
        <v>287</v>
      </c>
      <c r="K561" s="4">
        <v>15</v>
      </c>
      <c r="L561">
        <v>12</v>
      </c>
      <c r="M561">
        <v>17.5</v>
      </c>
      <c r="N561">
        <v>12</v>
      </c>
      <c r="O561">
        <v>17.5</v>
      </c>
      <c r="P561">
        <v>6</v>
      </c>
    </row>
    <row r="562" spans="1:31">
      <c r="B562" s="8" t="s">
        <v>182</v>
      </c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4"/>
      <c r="K564" s="163"/>
      <c r="Q564" s="114"/>
      <c r="AA564" s="114"/>
      <c r="AD564" s="114"/>
      <c r="AE564" s="114"/>
    </row>
    <row r="565" spans="1:31">
      <c r="A565" s="5">
        <v>42292</v>
      </c>
      <c r="B565" s="8" t="s">
        <v>392</v>
      </c>
      <c r="K565" s="4">
        <v>20</v>
      </c>
      <c r="L565">
        <v>15</v>
      </c>
      <c r="M565">
        <v>15</v>
      </c>
      <c r="N565">
        <v>15</v>
      </c>
      <c r="O565">
        <v>25</v>
      </c>
      <c r="P565">
        <v>25</v>
      </c>
      <c r="Q565" s="10">
        <v>25</v>
      </c>
      <c r="R565" s="52">
        <v>25</v>
      </c>
    </row>
    <row r="566" spans="1:31">
      <c r="B566" s="8" t="s">
        <v>129</v>
      </c>
      <c r="K566" s="4">
        <v>15</v>
      </c>
      <c r="L566">
        <v>12</v>
      </c>
      <c r="M566">
        <v>17.5</v>
      </c>
      <c r="N566">
        <v>12</v>
      </c>
      <c r="O566">
        <v>17.5</v>
      </c>
      <c r="P566">
        <v>12</v>
      </c>
      <c r="Q566" s="10">
        <v>17.5</v>
      </c>
      <c r="R566" s="52">
        <v>12</v>
      </c>
    </row>
    <row r="567" spans="1:31">
      <c r="B567" s="8" t="s">
        <v>200</v>
      </c>
      <c r="L567">
        <v>10</v>
      </c>
      <c r="N567">
        <v>10</v>
      </c>
      <c r="P567">
        <v>10</v>
      </c>
    </row>
    <row r="568" spans="1:31">
      <c r="B568" s="8" t="s">
        <v>192</v>
      </c>
      <c r="K568" s="4">
        <v>50</v>
      </c>
      <c r="L568">
        <v>10</v>
      </c>
      <c r="M568">
        <v>50</v>
      </c>
      <c r="N568">
        <v>8</v>
      </c>
      <c r="O568">
        <v>50</v>
      </c>
      <c r="P568">
        <v>6</v>
      </c>
      <c r="R568" s="52"/>
    </row>
    <row r="569" spans="1:31">
      <c r="B569" s="8" t="s">
        <v>288</v>
      </c>
      <c r="K569" s="4">
        <v>15</v>
      </c>
      <c r="L569">
        <v>12</v>
      </c>
      <c r="M569">
        <v>17.5</v>
      </c>
      <c r="N569">
        <v>12</v>
      </c>
      <c r="O569">
        <v>20</v>
      </c>
      <c r="P569">
        <v>10</v>
      </c>
    </row>
    <row r="570" spans="1:31">
      <c r="B570" s="8" t="s">
        <v>289</v>
      </c>
      <c r="K570" s="4">
        <v>15</v>
      </c>
      <c r="L570">
        <v>12</v>
      </c>
      <c r="M570">
        <v>15</v>
      </c>
      <c r="N570">
        <v>12</v>
      </c>
      <c r="O570">
        <v>15</v>
      </c>
      <c r="P570">
        <v>12</v>
      </c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4"/>
      <c r="K573" s="163"/>
      <c r="Q573" s="114"/>
      <c r="AA573" s="114"/>
      <c r="AD573" s="114"/>
      <c r="AE573" s="114"/>
    </row>
    <row r="574" spans="1:31">
      <c r="A574" s="5">
        <v>42297</v>
      </c>
      <c r="B574" s="8" t="s">
        <v>15</v>
      </c>
      <c r="K574" s="4">
        <v>20</v>
      </c>
      <c r="L574">
        <v>12</v>
      </c>
      <c r="M574">
        <v>20</v>
      </c>
      <c r="N574">
        <v>12</v>
      </c>
      <c r="O574">
        <v>20</v>
      </c>
      <c r="P574">
        <v>12</v>
      </c>
      <c r="Q574" s="10">
        <v>20</v>
      </c>
      <c r="R574" s="52">
        <v>12</v>
      </c>
    </row>
    <row r="575" spans="1:31">
      <c r="B575" s="8" t="s">
        <v>290</v>
      </c>
      <c r="K575" s="4">
        <v>55</v>
      </c>
      <c r="L575">
        <v>12</v>
      </c>
      <c r="M575">
        <v>55</v>
      </c>
      <c r="N575">
        <v>12</v>
      </c>
      <c r="O575">
        <v>55</v>
      </c>
      <c r="P575">
        <v>8</v>
      </c>
    </row>
    <row r="576" spans="1:31">
      <c r="B576" s="8" t="s">
        <v>275</v>
      </c>
      <c r="K576" s="4">
        <v>25</v>
      </c>
      <c r="L576">
        <v>12</v>
      </c>
      <c r="M576">
        <v>25</v>
      </c>
      <c r="N576">
        <v>12</v>
      </c>
      <c r="O576">
        <v>25</v>
      </c>
      <c r="P576">
        <v>10</v>
      </c>
    </row>
    <row r="577" spans="1:31">
      <c r="B577" s="8" t="s">
        <v>67</v>
      </c>
      <c r="K577" s="4">
        <v>20</v>
      </c>
      <c r="L577">
        <v>25</v>
      </c>
      <c r="M577">
        <v>20</v>
      </c>
      <c r="N577">
        <v>40</v>
      </c>
      <c r="O577">
        <v>20</v>
      </c>
      <c r="P577">
        <v>30</v>
      </c>
    </row>
    <row r="578" spans="1:31">
      <c r="B578" s="8" t="s">
        <v>291</v>
      </c>
      <c r="K578" s="4">
        <v>17.5</v>
      </c>
      <c r="L578">
        <v>12</v>
      </c>
      <c r="M578">
        <v>17.5</v>
      </c>
      <c r="N578">
        <v>12</v>
      </c>
      <c r="O578">
        <v>17.5</v>
      </c>
      <c r="P578">
        <v>10</v>
      </c>
      <c r="Q578" s="10">
        <v>17.5</v>
      </c>
      <c r="R578" s="52">
        <v>9</v>
      </c>
    </row>
    <row r="579" spans="1:31">
      <c r="B579" s="8" t="s">
        <v>182</v>
      </c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4"/>
      <c r="K582" s="163"/>
      <c r="Q582" s="114"/>
      <c r="AA582" s="114"/>
      <c r="AD582" s="114"/>
      <c r="AE582" s="114"/>
    </row>
    <row r="583" spans="1:31">
      <c r="A583" s="5">
        <v>42299</v>
      </c>
      <c r="B583" s="8" t="s">
        <v>281</v>
      </c>
      <c r="K583" s="4">
        <v>22.5</v>
      </c>
      <c r="L583">
        <v>12</v>
      </c>
      <c r="M583">
        <v>22.5</v>
      </c>
      <c r="N583">
        <v>12</v>
      </c>
      <c r="O583">
        <v>22.5</v>
      </c>
      <c r="P583">
        <v>12</v>
      </c>
      <c r="Q583" s="10">
        <v>22.5</v>
      </c>
      <c r="R583" s="52">
        <v>12</v>
      </c>
    </row>
    <row r="584" spans="1:31">
      <c r="B584" s="8" t="s">
        <v>200</v>
      </c>
      <c r="K584" s="4">
        <v>19</v>
      </c>
      <c r="L584">
        <v>12</v>
      </c>
      <c r="M584">
        <v>19</v>
      </c>
      <c r="N584">
        <v>10</v>
      </c>
      <c r="O584">
        <v>19</v>
      </c>
      <c r="P584">
        <v>9</v>
      </c>
    </row>
    <row r="585" spans="1:31">
      <c r="B585" s="8" t="s">
        <v>24</v>
      </c>
      <c r="K585" s="4">
        <v>40</v>
      </c>
      <c r="L585">
        <v>8</v>
      </c>
      <c r="M585">
        <v>40</v>
      </c>
      <c r="N585">
        <v>9</v>
      </c>
      <c r="O585">
        <v>40</v>
      </c>
      <c r="P585">
        <v>7</v>
      </c>
    </row>
    <row r="586" spans="1:31">
      <c r="B586" s="8" t="s">
        <v>67</v>
      </c>
      <c r="K586" s="4">
        <v>40</v>
      </c>
      <c r="L586">
        <v>30</v>
      </c>
      <c r="M586">
        <v>40</v>
      </c>
      <c r="N586">
        <v>30</v>
      </c>
    </row>
    <row r="587" spans="1:31">
      <c r="B587" s="8" t="s">
        <v>288</v>
      </c>
      <c r="K587" s="4">
        <v>17.5</v>
      </c>
      <c r="L587">
        <v>20</v>
      </c>
      <c r="M587">
        <v>17.5</v>
      </c>
      <c r="N587">
        <v>15</v>
      </c>
      <c r="O587">
        <v>20</v>
      </c>
      <c r="P587">
        <v>15</v>
      </c>
    </row>
    <row r="588" spans="1:31">
      <c r="B588" s="8" t="s">
        <v>206</v>
      </c>
      <c r="K588" s="4">
        <v>17.5</v>
      </c>
      <c r="L588">
        <v>11</v>
      </c>
      <c r="M588">
        <v>17.5</v>
      </c>
      <c r="N588">
        <v>10</v>
      </c>
      <c r="O588">
        <v>17.5</v>
      </c>
      <c r="P588">
        <v>9</v>
      </c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4"/>
      <c r="K591" s="163"/>
      <c r="Q591" s="114"/>
      <c r="AA591" s="114"/>
      <c r="AD591" s="114"/>
      <c r="AE591" s="114"/>
    </row>
    <row r="592" spans="1:31">
      <c r="A592" s="5">
        <v>42304</v>
      </c>
      <c r="B592" s="8" t="s">
        <v>15</v>
      </c>
      <c r="K592" s="4">
        <v>25</v>
      </c>
      <c r="L592">
        <v>10</v>
      </c>
      <c r="M592">
        <v>25</v>
      </c>
      <c r="N592">
        <v>10</v>
      </c>
      <c r="O592">
        <v>25</v>
      </c>
      <c r="P592">
        <v>8</v>
      </c>
      <c r="Q592" s="10">
        <v>25</v>
      </c>
      <c r="R592" s="52">
        <v>10</v>
      </c>
    </row>
    <row r="593" spans="1:31">
      <c r="B593" s="8" t="s">
        <v>25</v>
      </c>
      <c r="K593" s="4">
        <v>45</v>
      </c>
      <c r="L593">
        <v>12</v>
      </c>
      <c r="M593">
        <v>45</v>
      </c>
      <c r="N593">
        <v>12</v>
      </c>
      <c r="O593">
        <v>45</v>
      </c>
      <c r="P593">
        <v>11</v>
      </c>
    </row>
    <row r="594" spans="1:31">
      <c r="B594" s="8" t="s">
        <v>232</v>
      </c>
      <c r="L594">
        <v>12</v>
      </c>
      <c r="N594">
        <v>8</v>
      </c>
      <c r="P594">
        <v>7</v>
      </c>
    </row>
    <row r="595" spans="1:31">
      <c r="B595" s="8" t="s">
        <v>192</v>
      </c>
      <c r="K595" s="4">
        <v>50</v>
      </c>
      <c r="L595">
        <v>10</v>
      </c>
      <c r="M595">
        <v>50</v>
      </c>
      <c r="N595">
        <v>12</v>
      </c>
      <c r="O595">
        <v>50</v>
      </c>
      <c r="P595">
        <v>8</v>
      </c>
    </row>
    <row r="596" spans="1:31">
      <c r="B596" s="8" t="s">
        <v>207</v>
      </c>
      <c r="K596" s="4">
        <v>15</v>
      </c>
      <c r="L596">
        <v>20</v>
      </c>
      <c r="M596">
        <v>20</v>
      </c>
      <c r="N596">
        <v>12</v>
      </c>
      <c r="O596">
        <v>20</v>
      </c>
      <c r="P596">
        <v>20</v>
      </c>
    </row>
    <row r="597" spans="1:31">
      <c r="B597" s="8" t="s">
        <v>67</v>
      </c>
      <c r="K597" s="4">
        <v>50</v>
      </c>
      <c r="L597">
        <v>30</v>
      </c>
      <c r="M597">
        <v>50</v>
      </c>
      <c r="N597">
        <v>30</v>
      </c>
      <c r="O597">
        <v>50</v>
      </c>
      <c r="P597">
        <v>30</v>
      </c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4"/>
      <c r="K600" s="163"/>
      <c r="Q600" s="114"/>
      <c r="AA600" s="114"/>
      <c r="AD600" s="114"/>
      <c r="AE600" s="114"/>
    </row>
    <row r="601" spans="1:31">
      <c r="A601" s="5">
        <v>42306</v>
      </c>
      <c r="B601" s="8" t="s">
        <v>292</v>
      </c>
      <c r="K601" s="4">
        <v>25</v>
      </c>
      <c r="L601">
        <v>12</v>
      </c>
      <c r="M601">
        <v>25</v>
      </c>
      <c r="N601">
        <v>12</v>
      </c>
      <c r="O601">
        <v>25</v>
      </c>
      <c r="P601">
        <v>9</v>
      </c>
      <c r="Q601" s="10">
        <v>25</v>
      </c>
      <c r="R601" s="52">
        <v>10</v>
      </c>
    </row>
    <row r="602" spans="1:31">
      <c r="B602" s="8" t="s">
        <v>293</v>
      </c>
      <c r="K602" s="4">
        <v>40</v>
      </c>
      <c r="L602">
        <v>30</v>
      </c>
      <c r="M602">
        <v>40</v>
      </c>
      <c r="N602">
        <v>30</v>
      </c>
    </row>
    <row r="603" spans="1:31">
      <c r="B603" s="8" t="s">
        <v>386</v>
      </c>
      <c r="K603" s="4">
        <v>20</v>
      </c>
      <c r="L603">
        <v>20</v>
      </c>
      <c r="M603">
        <v>30</v>
      </c>
      <c r="N603">
        <v>15</v>
      </c>
      <c r="O603">
        <v>30</v>
      </c>
      <c r="P603">
        <v>15</v>
      </c>
    </row>
    <row r="604" spans="1:31">
      <c r="B604" s="8" t="s">
        <v>294</v>
      </c>
      <c r="K604" s="4">
        <v>15</v>
      </c>
      <c r="L604">
        <v>15</v>
      </c>
      <c r="M604">
        <v>15</v>
      </c>
      <c r="N604">
        <v>15</v>
      </c>
      <c r="O604">
        <v>15</v>
      </c>
      <c r="P604">
        <v>15</v>
      </c>
      <c r="Q604" s="10">
        <v>15</v>
      </c>
      <c r="R604" s="52">
        <v>15</v>
      </c>
    </row>
    <row r="605" spans="1:31">
      <c r="B605" s="8" t="s">
        <v>295</v>
      </c>
      <c r="K605" s="4">
        <v>15</v>
      </c>
      <c r="L605">
        <v>15</v>
      </c>
      <c r="M605">
        <v>17.5</v>
      </c>
      <c r="N605">
        <v>15</v>
      </c>
      <c r="R605" s="52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4"/>
      <c r="K609" s="163"/>
      <c r="Q609" s="114"/>
      <c r="AA609" s="114"/>
      <c r="AD609" s="114"/>
      <c r="AE609" s="114"/>
    </row>
    <row r="610" spans="1:31">
      <c r="A610" s="5">
        <v>42310</v>
      </c>
      <c r="B610" s="178" t="s">
        <v>292</v>
      </c>
      <c r="K610" s="4">
        <v>12.5</v>
      </c>
      <c r="L610">
        <v>12</v>
      </c>
      <c r="M610">
        <v>25</v>
      </c>
      <c r="N610">
        <v>12</v>
      </c>
      <c r="O610">
        <v>25</v>
      </c>
      <c r="P610">
        <v>10</v>
      </c>
      <c r="Q610" s="10">
        <v>25</v>
      </c>
      <c r="R610" s="52">
        <v>10</v>
      </c>
    </row>
    <row r="611" spans="1:31">
      <c r="B611" s="178" t="s">
        <v>387</v>
      </c>
      <c r="K611" s="4">
        <v>16</v>
      </c>
      <c r="L611">
        <v>15</v>
      </c>
      <c r="M611">
        <v>16</v>
      </c>
      <c r="N611">
        <v>15</v>
      </c>
      <c r="O611">
        <v>16</v>
      </c>
      <c r="P611">
        <v>15</v>
      </c>
    </row>
    <row r="612" spans="1:31">
      <c r="B612" s="178" t="s">
        <v>296</v>
      </c>
      <c r="K612" s="4">
        <v>40</v>
      </c>
      <c r="L612">
        <v>10</v>
      </c>
      <c r="M612">
        <v>40</v>
      </c>
      <c r="N612">
        <v>10</v>
      </c>
      <c r="O612">
        <v>40</v>
      </c>
      <c r="P612">
        <v>10</v>
      </c>
    </row>
    <row r="613" spans="1:31">
      <c r="B613" s="178" t="s">
        <v>297</v>
      </c>
      <c r="K613" s="4">
        <v>55</v>
      </c>
      <c r="L613">
        <v>10</v>
      </c>
      <c r="M613">
        <v>55</v>
      </c>
      <c r="N613">
        <v>10</v>
      </c>
      <c r="O613">
        <v>55</v>
      </c>
      <c r="P613">
        <v>10</v>
      </c>
    </row>
    <row r="614" spans="1:31">
      <c r="B614" s="178" t="s">
        <v>298</v>
      </c>
      <c r="K614" s="4">
        <v>15</v>
      </c>
      <c r="L614">
        <v>12</v>
      </c>
      <c r="M614">
        <v>15</v>
      </c>
      <c r="N614">
        <v>12</v>
      </c>
      <c r="O614">
        <v>15</v>
      </c>
      <c r="P614">
        <v>12</v>
      </c>
    </row>
    <row r="615" spans="1:31">
      <c r="B615" s="178" t="s">
        <v>293</v>
      </c>
      <c r="K615" s="4">
        <v>40</v>
      </c>
      <c r="L615">
        <v>20</v>
      </c>
      <c r="M615">
        <v>40</v>
      </c>
      <c r="N615">
        <v>20</v>
      </c>
      <c r="O615">
        <v>40</v>
      </c>
      <c r="P615">
        <v>20</v>
      </c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4"/>
      <c r="K618" s="163"/>
      <c r="Q618" s="114"/>
      <c r="AA618" s="114"/>
      <c r="AD618" s="114"/>
      <c r="AE618" s="114"/>
    </row>
    <row r="619" spans="1:31">
      <c r="A619" s="5">
        <v>42312</v>
      </c>
      <c r="B619" s="178" t="s">
        <v>299</v>
      </c>
      <c r="K619" s="4">
        <v>19</v>
      </c>
      <c r="L619">
        <v>12</v>
      </c>
      <c r="M619">
        <v>19</v>
      </c>
      <c r="N619">
        <v>10</v>
      </c>
      <c r="O619">
        <v>19</v>
      </c>
      <c r="P619">
        <v>10</v>
      </c>
      <c r="Q619" s="10">
        <v>19</v>
      </c>
      <c r="R619" s="52">
        <v>10</v>
      </c>
    </row>
    <row r="620" spans="1:31">
      <c r="B620" s="178" t="s">
        <v>300</v>
      </c>
      <c r="K620" s="4">
        <v>20</v>
      </c>
      <c r="L620">
        <v>12</v>
      </c>
      <c r="M620">
        <v>20</v>
      </c>
      <c r="N620">
        <v>12</v>
      </c>
      <c r="O620">
        <v>20</v>
      </c>
      <c r="P620">
        <v>12</v>
      </c>
    </row>
    <row r="621" spans="1:31">
      <c r="B621" s="178" t="s">
        <v>388</v>
      </c>
      <c r="K621" s="4">
        <v>40</v>
      </c>
      <c r="L621">
        <v>12</v>
      </c>
      <c r="M621">
        <v>40</v>
      </c>
      <c r="N621">
        <v>12</v>
      </c>
      <c r="O621">
        <v>40</v>
      </c>
      <c r="P621">
        <v>12</v>
      </c>
    </row>
    <row r="622" spans="1:31">
      <c r="B622" s="178" t="s">
        <v>293</v>
      </c>
      <c r="K622" s="4">
        <v>40</v>
      </c>
      <c r="L622">
        <v>20</v>
      </c>
      <c r="M622">
        <v>45</v>
      </c>
      <c r="N622">
        <v>20</v>
      </c>
      <c r="O622">
        <v>45</v>
      </c>
      <c r="P622">
        <v>20</v>
      </c>
      <c r="Q622" s="10">
        <v>45</v>
      </c>
      <c r="R622" s="52">
        <v>20</v>
      </c>
    </row>
    <row r="623" spans="1:31">
      <c r="B623" s="178" t="s">
        <v>302</v>
      </c>
      <c r="K623" s="4">
        <v>10</v>
      </c>
      <c r="L623">
        <v>15</v>
      </c>
      <c r="M623">
        <v>12.5</v>
      </c>
      <c r="N623">
        <v>15</v>
      </c>
      <c r="O623">
        <v>15</v>
      </c>
      <c r="P623">
        <v>15</v>
      </c>
    </row>
    <row r="624" spans="1:31">
      <c r="B624" s="178" t="s">
        <v>303</v>
      </c>
      <c r="K624" s="4">
        <v>20</v>
      </c>
      <c r="L624">
        <v>11</v>
      </c>
      <c r="M624">
        <v>20</v>
      </c>
      <c r="N624">
        <v>12</v>
      </c>
      <c r="O624">
        <v>20</v>
      </c>
      <c r="P624">
        <v>12</v>
      </c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4"/>
      <c r="K627" s="163"/>
      <c r="Q627" s="114"/>
      <c r="AA627" s="114"/>
      <c r="AD627" s="114"/>
      <c r="AE627" s="114"/>
    </row>
    <row r="628" spans="1:31">
      <c r="A628" s="5">
        <v>42318</v>
      </c>
      <c r="B628" s="178" t="s">
        <v>388</v>
      </c>
      <c r="K628" s="4">
        <v>40</v>
      </c>
      <c r="L628">
        <v>15</v>
      </c>
      <c r="M628">
        <v>40</v>
      </c>
      <c r="N628">
        <v>15</v>
      </c>
      <c r="O628">
        <v>40</v>
      </c>
      <c r="P628">
        <v>15</v>
      </c>
    </row>
    <row r="629" spans="1:31">
      <c r="B629" s="178" t="s">
        <v>293</v>
      </c>
      <c r="K629" s="4">
        <v>45</v>
      </c>
      <c r="L629">
        <v>20</v>
      </c>
      <c r="M629">
        <v>45</v>
      </c>
      <c r="N629">
        <v>20</v>
      </c>
      <c r="O629">
        <v>45</v>
      </c>
      <c r="P629">
        <v>20</v>
      </c>
    </row>
    <row r="630" spans="1:31">
      <c r="B630" s="178" t="s">
        <v>300</v>
      </c>
      <c r="K630" s="4">
        <v>22.5</v>
      </c>
      <c r="L630">
        <v>10</v>
      </c>
      <c r="M630">
        <v>22.5</v>
      </c>
      <c r="N630">
        <v>10</v>
      </c>
      <c r="O630">
        <v>22.5</v>
      </c>
      <c r="P630">
        <v>8</v>
      </c>
    </row>
    <row r="631" spans="1:31">
      <c r="B631" s="178" t="s">
        <v>307</v>
      </c>
      <c r="K631" s="4">
        <v>32.5</v>
      </c>
      <c r="L631">
        <v>10</v>
      </c>
      <c r="M631">
        <v>32.5</v>
      </c>
      <c r="N631">
        <v>10</v>
      </c>
      <c r="O631">
        <v>32.5</v>
      </c>
      <c r="P631">
        <v>8</v>
      </c>
    </row>
    <row r="632" spans="1:31">
      <c r="B632" s="178" t="s">
        <v>304</v>
      </c>
      <c r="K632" s="4">
        <v>12.5</v>
      </c>
      <c r="L632">
        <v>12</v>
      </c>
      <c r="M632">
        <v>12.5</v>
      </c>
      <c r="N632">
        <v>12</v>
      </c>
      <c r="O632">
        <v>12.5</v>
      </c>
      <c r="P632">
        <v>12</v>
      </c>
    </row>
    <row r="633" spans="1:31">
      <c r="B633" s="178" t="s">
        <v>305</v>
      </c>
      <c r="K633" s="4">
        <v>17.5</v>
      </c>
      <c r="L633">
        <v>12</v>
      </c>
      <c r="M633">
        <v>17.5</v>
      </c>
      <c r="N633">
        <v>12</v>
      </c>
      <c r="O633">
        <v>17.5</v>
      </c>
      <c r="P633">
        <v>12</v>
      </c>
    </row>
    <row r="634" spans="1:31">
      <c r="B634" s="178" t="s">
        <v>306</v>
      </c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4"/>
      <c r="K636" s="163"/>
      <c r="Q636" s="114"/>
      <c r="AA636" s="114"/>
      <c r="AD636" s="114"/>
      <c r="AE636" s="114"/>
    </row>
    <row r="637" spans="1:31">
      <c r="A637" s="5">
        <v>42320</v>
      </c>
      <c r="B637" s="8" t="s">
        <v>308</v>
      </c>
      <c r="K637" s="4">
        <v>55</v>
      </c>
      <c r="L637">
        <v>12</v>
      </c>
      <c r="M637">
        <v>55</v>
      </c>
      <c r="N637">
        <v>12</v>
      </c>
      <c r="O637">
        <v>55</v>
      </c>
      <c r="P637">
        <v>12</v>
      </c>
    </row>
    <row r="638" spans="1:31">
      <c r="B638" s="8" t="s">
        <v>309</v>
      </c>
      <c r="L638">
        <v>12</v>
      </c>
      <c r="N638">
        <v>12</v>
      </c>
      <c r="P638">
        <v>12</v>
      </c>
    </row>
    <row r="639" spans="1:31">
      <c r="B639" s="8" t="s">
        <v>310</v>
      </c>
      <c r="K639" s="4">
        <v>25</v>
      </c>
      <c r="L639">
        <v>12</v>
      </c>
      <c r="M639">
        <v>25</v>
      </c>
      <c r="N639">
        <v>12</v>
      </c>
      <c r="O639">
        <v>25</v>
      </c>
      <c r="P639">
        <v>12</v>
      </c>
    </row>
    <row r="640" spans="1:31">
      <c r="B640" s="8" t="s">
        <v>388</v>
      </c>
      <c r="K640" s="4">
        <v>45</v>
      </c>
      <c r="L640">
        <v>12</v>
      </c>
      <c r="M640">
        <v>45</v>
      </c>
      <c r="N640">
        <v>12</v>
      </c>
      <c r="O640">
        <v>45</v>
      </c>
      <c r="P640">
        <v>12</v>
      </c>
    </row>
    <row r="641" spans="1:31">
      <c r="B641" s="8" t="s">
        <v>311</v>
      </c>
      <c r="L641">
        <v>12</v>
      </c>
      <c r="N641">
        <v>12</v>
      </c>
      <c r="P641">
        <v>12</v>
      </c>
    </row>
    <row r="642" spans="1:31">
      <c r="B642" s="8" t="s">
        <v>293</v>
      </c>
      <c r="K642" s="4">
        <v>45</v>
      </c>
      <c r="L642">
        <v>20</v>
      </c>
      <c r="M642">
        <v>45</v>
      </c>
      <c r="N642">
        <v>20</v>
      </c>
      <c r="O642">
        <v>45</v>
      </c>
      <c r="P642">
        <v>20</v>
      </c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4"/>
      <c r="K645" s="163"/>
      <c r="Q645" s="114"/>
      <c r="AA645" s="114"/>
      <c r="AD645" s="114"/>
      <c r="AE645" s="114"/>
    </row>
    <row r="646" spans="1:31">
      <c r="A646" s="5">
        <v>42325</v>
      </c>
      <c r="B646" s="178" t="s">
        <v>312</v>
      </c>
      <c r="K646" s="4">
        <v>70</v>
      </c>
      <c r="L646">
        <v>15</v>
      </c>
      <c r="M646">
        <v>90</v>
      </c>
      <c r="N646">
        <v>15</v>
      </c>
      <c r="O646">
        <v>90</v>
      </c>
      <c r="P646">
        <v>15</v>
      </c>
      <c r="Q646" s="10">
        <v>90</v>
      </c>
      <c r="R646" s="52">
        <v>15</v>
      </c>
    </row>
    <row r="647" spans="1:31">
      <c r="B647" s="178" t="s">
        <v>315</v>
      </c>
      <c r="K647" s="4">
        <v>42.5</v>
      </c>
      <c r="L647">
        <v>10</v>
      </c>
      <c r="M647">
        <v>42.5</v>
      </c>
      <c r="N647">
        <v>10</v>
      </c>
      <c r="O647">
        <v>42.5</v>
      </c>
      <c r="P647">
        <v>8</v>
      </c>
    </row>
    <row r="648" spans="1:31">
      <c r="B648" s="178" t="s">
        <v>293</v>
      </c>
      <c r="K648" s="4">
        <v>45</v>
      </c>
      <c r="L648">
        <v>25</v>
      </c>
      <c r="M648">
        <v>45</v>
      </c>
      <c r="N648">
        <v>20</v>
      </c>
      <c r="O648">
        <v>45</v>
      </c>
      <c r="P648">
        <v>20</v>
      </c>
    </row>
    <row r="649" spans="1:31">
      <c r="B649" s="178" t="s">
        <v>313</v>
      </c>
      <c r="K649" s="4">
        <v>60</v>
      </c>
      <c r="L649">
        <v>8</v>
      </c>
      <c r="M649">
        <v>60</v>
      </c>
      <c r="N649">
        <v>8</v>
      </c>
      <c r="O649">
        <v>60</v>
      </c>
      <c r="P649">
        <v>8</v>
      </c>
    </row>
    <row r="650" spans="1:31">
      <c r="B650" s="178" t="s">
        <v>314</v>
      </c>
      <c r="K650" s="4">
        <v>17.5</v>
      </c>
      <c r="L650">
        <v>15</v>
      </c>
      <c r="M650">
        <v>17.5</v>
      </c>
      <c r="N650">
        <v>15</v>
      </c>
      <c r="O650">
        <v>17.5</v>
      </c>
      <c r="P650">
        <v>15</v>
      </c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4"/>
      <c r="K654" s="163"/>
      <c r="Q654" s="114"/>
      <c r="AA654" s="114"/>
      <c r="AD654" s="114"/>
      <c r="AE654" s="114"/>
    </row>
    <row r="655" spans="1:31">
      <c r="A655" s="5">
        <v>42327</v>
      </c>
      <c r="B655" s="178" t="s">
        <v>313</v>
      </c>
      <c r="K655" s="4">
        <v>60</v>
      </c>
      <c r="L655">
        <v>10</v>
      </c>
      <c r="M655">
        <v>60</v>
      </c>
      <c r="N655">
        <v>10</v>
      </c>
      <c r="O655">
        <v>60</v>
      </c>
      <c r="P655">
        <v>10</v>
      </c>
    </row>
    <row r="656" spans="1:31">
      <c r="B656" s="178" t="s">
        <v>316</v>
      </c>
      <c r="K656" s="4">
        <v>20</v>
      </c>
      <c r="L656">
        <v>10</v>
      </c>
      <c r="M656">
        <v>20</v>
      </c>
      <c r="N656">
        <v>10</v>
      </c>
      <c r="O656">
        <v>20</v>
      </c>
      <c r="P656">
        <v>10</v>
      </c>
    </row>
    <row r="657" spans="1:31">
      <c r="B657" s="178" t="s">
        <v>388</v>
      </c>
      <c r="K657" s="4">
        <v>20</v>
      </c>
      <c r="L657">
        <v>12</v>
      </c>
      <c r="M657">
        <v>20</v>
      </c>
      <c r="N657">
        <v>12</v>
      </c>
      <c r="O657">
        <v>20</v>
      </c>
      <c r="P657">
        <v>12</v>
      </c>
    </row>
    <row r="658" spans="1:31">
      <c r="B658" s="178" t="s">
        <v>293</v>
      </c>
      <c r="K658" s="4">
        <v>45</v>
      </c>
      <c r="L658">
        <v>30</v>
      </c>
      <c r="M658">
        <v>45</v>
      </c>
      <c r="N658">
        <v>20</v>
      </c>
      <c r="O658">
        <v>45</v>
      </c>
      <c r="P658">
        <v>20</v>
      </c>
    </row>
    <row r="659" spans="1:31">
      <c r="B659" s="178" t="s">
        <v>317</v>
      </c>
      <c r="K659" s="4">
        <v>15</v>
      </c>
      <c r="L659">
        <v>15</v>
      </c>
      <c r="M659">
        <v>15</v>
      </c>
      <c r="N659">
        <v>15</v>
      </c>
      <c r="O659">
        <v>15</v>
      </c>
      <c r="P659">
        <v>15</v>
      </c>
    </row>
    <row r="660" spans="1:31">
      <c r="B660" s="178" t="s">
        <v>318</v>
      </c>
      <c r="K660" s="4">
        <v>15</v>
      </c>
      <c r="L660">
        <v>15</v>
      </c>
      <c r="M660">
        <v>15</v>
      </c>
      <c r="N660">
        <v>15</v>
      </c>
      <c r="O660">
        <v>15</v>
      </c>
      <c r="P660">
        <v>15</v>
      </c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4"/>
      <c r="K663" s="163"/>
      <c r="Q663" s="114"/>
      <c r="AA663" s="114"/>
      <c r="AD663" s="114"/>
      <c r="AE663" s="114"/>
    </row>
    <row r="664" spans="1:31">
      <c r="A664" s="5">
        <v>42332</v>
      </c>
      <c r="B664" s="178" t="s">
        <v>299</v>
      </c>
      <c r="K664" s="4">
        <v>19</v>
      </c>
      <c r="L664">
        <v>12</v>
      </c>
      <c r="M664">
        <v>19</v>
      </c>
      <c r="N664">
        <v>12</v>
      </c>
      <c r="O664">
        <v>19</v>
      </c>
      <c r="P664">
        <v>12</v>
      </c>
      <c r="Q664" s="10">
        <v>19</v>
      </c>
      <c r="R664" s="52">
        <v>12</v>
      </c>
    </row>
    <row r="665" spans="1:31">
      <c r="B665" s="178" t="s">
        <v>300</v>
      </c>
      <c r="K665" s="4">
        <v>20</v>
      </c>
      <c r="L665">
        <v>10</v>
      </c>
      <c r="M665">
        <v>20</v>
      </c>
      <c r="N665">
        <v>10</v>
      </c>
      <c r="O665">
        <v>20</v>
      </c>
      <c r="P665">
        <v>10</v>
      </c>
    </row>
    <row r="666" spans="1:31">
      <c r="B666" s="178" t="s">
        <v>319</v>
      </c>
      <c r="K666" s="4">
        <v>50</v>
      </c>
      <c r="L666">
        <v>12</v>
      </c>
      <c r="M666">
        <v>50</v>
      </c>
      <c r="N666">
        <v>12</v>
      </c>
      <c r="O666">
        <v>50</v>
      </c>
      <c r="P666">
        <v>12</v>
      </c>
    </row>
    <row r="667" spans="1:31">
      <c r="B667" s="178" t="s">
        <v>317</v>
      </c>
      <c r="K667" s="4">
        <v>20</v>
      </c>
      <c r="L667">
        <v>12</v>
      </c>
      <c r="M667">
        <v>20</v>
      </c>
      <c r="N667">
        <v>12</v>
      </c>
      <c r="O667">
        <v>20</v>
      </c>
      <c r="P667">
        <v>12</v>
      </c>
    </row>
    <row r="668" spans="1:31">
      <c r="B668" s="178" t="s">
        <v>318</v>
      </c>
      <c r="L668">
        <v>12</v>
      </c>
      <c r="N668">
        <v>12</v>
      </c>
      <c r="P668">
        <v>12</v>
      </c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4"/>
      <c r="K672" s="163"/>
      <c r="Q672" s="114"/>
      <c r="AA672" s="114"/>
      <c r="AD672" s="114"/>
      <c r="AE672" s="114"/>
    </row>
    <row r="673" spans="1:31">
      <c r="A673" s="5">
        <v>42334</v>
      </c>
      <c r="B673" s="178" t="s">
        <v>320</v>
      </c>
      <c r="K673" s="4">
        <v>50</v>
      </c>
      <c r="L673">
        <v>12</v>
      </c>
      <c r="M673">
        <v>50</v>
      </c>
      <c r="N673">
        <v>7</v>
      </c>
      <c r="O673">
        <v>40</v>
      </c>
      <c r="P673">
        <v>12</v>
      </c>
    </row>
    <row r="674" spans="1:31">
      <c r="B674" s="178" t="s">
        <v>321</v>
      </c>
      <c r="K674" s="4">
        <v>30</v>
      </c>
      <c r="L674">
        <v>12</v>
      </c>
      <c r="M674">
        <v>30</v>
      </c>
      <c r="N674">
        <v>12</v>
      </c>
      <c r="O674">
        <v>30</v>
      </c>
      <c r="P674">
        <v>12</v>
      </c>
    </row>
    <row r="675" spans="1:31">
      <c r="B675" s="178" t="s">
        <v>322</v>
      </c>
      <c r="K675" s="4">
        <v>25</v>
      </c>
      <c r="L675">
        <v>10</v>
      </c>
      <c r="M675">
        <v>25</v>
      </c>
      <c r="N675">
        <v>10</v>
      </c>
      <c r="O675">
        <v>25</v>
      </c>
      <c r="P675">
        <v>10</v>
      </c>
    </row>
    <row r="676" spans="1:31">
      <c r="B676" s="178" t="s">
        <v>323</v>
      </c>
      <c r="K676" s="4">
        <v>3.75</v>
      </c>
      <c r="L676">
        <v>12</v>
      </c>
      <c r="M676">
        <v>3.75</v>
      </c>
      <c r="N676">
        <v>12</v>
      </c>
      <c r="O676">
        <v>3.75</v>
      </c>
      <c r="P676">
        <v>12</v>
      </c>
    </row>
    <row r="677" spans="1:31">
      <c r="B677" s="178" t="s">
        <v>324</v>
      </c>
      <c r="K677" s="4">
        <v>20</v>
      </c>
      <c r="L677">
        <v>12</v>
      </c>
      <c r="M677">
        <v>20</v>
      </c>
      <c r="N677">
        <v>12</v>
      </c>
      <c r="O677">
        <v>20</v>
      </c>
      <c r="P677">
        <v>15</v>
      </c>
    </row>
    <row r="678" spans="1:31">
      <c r="B678" s="178" t="s">
        <v>325</v>
      </c>
      <c r="L678">
        <v>8</v>
      </c>
      <c r="N678">
        <v>8</v>
      </c>
      <c r="P678">
        <v>8</v>
      </c>
    </row>
    <row r="679" spans="1:31">
      <c r="B679" s="178" t="s">
        <v>293</v>
      </c>
      <c r="K679" s="4">
        <v>40</v>
      </c>
      <c r="L679">
        <v>20</v>
      </c>
      <c r="M679">
        <v>40</v>
      </c>
      <c r="N679">
        <v>20</v>
      </c>
      <c r="O679">
        <v>40</v>
      </c>
      <c r="P679">
        <v>20</v>
      </c>
      <c r="Q679" s="10">
        <v>40</v>
      </c>
      <c r="R679" s="52">
        <v>20</v>
      </c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4"/>
      <c r="K681" s="163"/>
      <c r="Q681" s="114"/>
      <c r="AA681" s="114"/>
      <c r="AD681" s="114"/>
      <c r="AE681" s="114"/>
    </row>
    <row r="682" spans="1:31">
      <c r="A682" s="5">
        <v>42341</v>
      </c>
      <c r="B682" s="8" t="s">
        <v>328</v>
      </c>
      <c r="K682" s="4">
        <v>20</v>
      </c>
      <c r="L682">
        <v>10</v>
      </c>
      <c r="M682">
        <v>30</v>
      </c>
      <c r="N682">
        <v>15</v>
      </c>
      <c r="O682">
        <v>40</v>
      </c>
      <c r="P682">
        <v>15</v>
      </c>
      <c r="Q682" s="10">
        <v>40</v>
      </c>
      <c r="R682" s="52">
        <v>15</v>
      </c>
    </row>
    <row r="683" spans="1:31">
      <c r="B683" s="178" t="s">
        <v>293</v>
      </c>
      <c r="K683" s="4">
        <v>40</v>
      </c>
      <c r="L683">
        <v>20</v>
      </c>
      <c r="M683">
        <v>40</v>
      </c>
      <c r="N683">
        <v>20</v>
      </c>
      <c r="O683">
        <v>40</v>
      </c>
      <c r="P683">
        <v>20</v>
      </c>
    </row>
    <row r="684" spans="1:31">
      <c r="B684" s="178" t="s">
        <v>326</v>
      </c>
      <c r="K684" s="4">
        <v>20</v>
      </c>
      <c r="L684">
        <v>12</v>
      </c>
      <c r="M684">
        <v>20</v>
      </c>
      <c r="N684">
        <v>12</v>
      </c>
      <c r="O684">
        <v>20</v>
      </c>
      <c r="P684">
        <v>12</v>
      </c>
    </row>
    <row r="685" spans="1:31">
      <c r="B685" s="178" t="s">
        <v>327</v>
      </c>
      <c r="K685" s="4">
        <v>60</v>
      </c>
      <c r="L685">
        <v>12</v>
      </c>
      <c r="M685">
        <v>60</v>
      </c>
      <c r="N685">
        <v>10</v>
      </c>
      <c r="O685">
        <v>60</v>
      </c>
      <c r="P685">
        <v>10</v>
      </c>
    </row>
    <row r="686" spans="1:31">
      <c r="B686" s="178" t="s">
        <v>320</v>
      </c>
      <c r="K686" s="4">
        <v>50</v>
      </c>
      <c r="L686">
        <v>10</v>
      </c>
      <c r="M686">
        <v>50</v>
      </c>
      <c r="N686">
        <v>10</v>
      </c>
      <c r="O686">
        <v>50</v>
      </c>
      <c r="P686">
        <v>10</v>
      </c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4"/>
      <c r="K690" s="163"/>
      <c r="Q690" s="114"/>
      <c r="AA690" s="114"/>
      <c r="AD690" s="114"/>
      <c r="AE690" s="114"/>
    </row>
    <row r="691" spans="1:31">
      <c r="A691" s="5">
        <v>42346</v>
      </c>
      <c r="B691" s="178" t="s">
        <v>328</v>
      </c>
      <c r="K691" s="4">
        <v>20</v>
      </c>
      <c r="L691">
        <v>15</v>
      </c>
      <c r="M691">
        <v>30</v>
      </c>
      <c r="N691">
        <v>17</v>
      </c>
      <c r="O691">
        <v>40</v>
      </c>
      <c r="P691">
        <v>17</v>
      </c>
      <c r="Q691" s="10">
        <v>40</v>
      </c>
      <c r="R691" s="52">
        <v>15</v>
      </c>
    </row>
    <row r="692" spans="1:31">
      <c r="B692" s="178" t="s">
        <v>299</v>
      </c>
      <c r="K692" s="4">
        <v>17</v>
      </c>
      <c r="L692">
        <v>12</v>
      </c>
      <c r="M692">
        <v>17</v>
      </c>
      <c r="N692">
        <v>10</v>
      </c>
      <c r="O692">
        <v>17</v>
      </c>
      <c r="P692">
        <v>10</v>
      </c>
    </row>
    <row r="693" spans="1:31">
      <c r="B693" s="178" t="s">
        <v>320</v>
      </c>
      <c r="K693" s="4">
        <v>25</v>
      </c>
      <c r="L693">
        <v>50</v>
      </c>
      <c r="M693">
        <v>25</v>
      </c>
      <c r="N693">
        <v>50</v>
      </c>
    </row>
    <row r="694" spans="1:31">
      <c r="B694" s="178" t="s">
        <v>329</v>
      </c>
      <c r="K694" s="4">
        <v>20</v>
      </c>
      <c r="L694">
        <v>12</v>
      </c>
      <c r="M694">
        <v>20</v>
      </c>
      <c r="N694">
        <v>12</v>
      </c>
      <c r="O694">
        <v>22.5</v>
      </c>
      <c r="P694">
        <v>15</v>
      </c>
    </row>
    <row r="695" spans="1:31">
      <c r="B695" s="178" t="s">
        <v>330</v>
      </c>
      <c r="K695" s="4">
        <v>20</v>
      </c>
      <c r="L695">
        <v>15</v>
      </c>
      <c r="M695">
        <v>20</v>
      </c>
      <c r="N695">
        <v>15</v>
      </c>
      <c r="O695">
        <v>20</v>
      </c>
      <c r="P695">
        <v>15</v>
      </c>
    </row>
    <row r="696" spans="1:31">
      <c r="B696" s="178" t="s">
        <v>306</v>
      </c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4"/>
      <c r="K699" s="163"/>
      <c r="Q699" s="114"/>
      <c r="AA699" s="114"/>
      <c r="AD699" s="114"/>
      <c r="AE699" s="114"/>
    </row>
    <row r="700" spans="1:31">
      <c r="A700" s="5">
        <v>42348</v>
      </c>
      <c r="B700" s="178" t="s">
        <v>292</v>
      </c>
      <c r="K700" s="4">
        <v>15</v>
      </c>
      <c r="L700">
        <v>12</v>
      </c>
      <c r="M700">
        <v>25</v>
      </c>
      <c r="N700">
        <v>12</v>
      </c>
      <c r="O700">
        <v>25</v>
      </c>
      <c r="P700">
        <v>12</v>
      </c>
      <c r="Q700" s="10">
        <v>25</v>
      </c>
      <c r="R700" s="52">
        <v>12</v>
      </c>
      <c r="V700" t="s">
        <v>306</v>
      </c>
    </row>
    <row r="701" spans="1:31">
      <c r="B701" s="178" t="s">
        <v>331</v>
      </c>
      <c r="K701" s="4">
        <v>20</v>
      </c>
      <c r="L701">
        <v>12</v>
      </c>
      <c r="M701">
        <v>20</v>
      </c>
      <c r="N701">
        <v>12</v>
      </c>
      <c r="O701">
        <v>20</v>
      </c>
      <c r="P701">
        <v>12</v>
      </c>
    </row>
    <row r="702" spans="1:31">
      <c r="B702" s="178" t="s">
        <v>332</v>
      </c>
      <c r="K702" s="4">
        <v>2.5</v>
      </c>
      <c r="L702">
        <v>12</v>
      </c>
      <c r="M702">
        <v>2.5</v>
      </c>
      <c r="N702">
        <v>12</v>
      </c>
      <c r="O702">
        <v>2.5</v>
      </c>
      <c r="P702">
        <v>12</v>
      </c>
    </row>
    <row r="703" spans="1:31">
      <c r="B703" s="178" t="s">
        <v>333</v>
      </c>
      <c r="K703" s="4">
        <v>30</v>
      </c>
      <c r="L703">
        <v>12</v>
      </c>
      <c r="M703">
        <v>30</v>
      </c>
      <c r="N703">
        <v>12</v>
      </c>
      <c r="O703">
        <v>30</v>
      </c>
      <c r="P703">
        <v>12</v>
      </c>
    </row>
    <row r="704" spans="1:31">
      <c r="B704" s="178" t="s">
        <v>314</v>
      </c>
      <c r="K704" s="4">
        <v>22.5</v>
      </c>
      <c r="L704">
        <v>12</v>
      </c>
      <c r="M704">
        <v>22.5</v>
      </c>
      <c r="N704">
        <v>12</v>
      </c>
      <c r="O704">
        <v>20</v>
      </c>
      <c r="P704">
        <v>12</v>
      </c>
    </row>
    <row r="705" spans="1:31">
      <c r="B705" s="178" t="s">
        <v>334</v>
      </c>
      <c r="K705" s="4">
        <v>17.5</v>
      </c>
      <c r="L705">
        <v>12</v>
      </c>
      <c r="M705">
        <v>17.5</v>
      </c>
      <c r="N705">
        <v>10</v>
      </c>
      <c r="O705">
        <v>17.5</v>
      </c>
      <c r="P705">
        <v>12</v>
      </c>
    </row>
    <row r="706" spans="1:31">
      <c r="B706" s="178" t="s">
        <v>312</v>
      </c>
      <c r="K706" s="4">
        <v>90</v>
      </c>
      <c r="L706">
        <v>15</v>
      </c>
      <c r="M706">
        <v>90</v>
      </c>
      <c r="N706">
        <v>15</v>
      </c>
      <c r="O706">
        <v>90</v>
      </c>
      <c r="P706">
        <v>15</v>
      </c>
    </row>
    <row r="707" spans="1:31">
      <c r="B707" s="8" t="s">
        <v>335</v>
      </c>
      <c r="L707">
        <v>15</v>
      </c>
      <c r="N707">
        <v>15</v>
      </c>
      <c r="P707">
        <v>15</v>
      </c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4"/>
      <c r="K708" s="163"/>
      <c r="Q708" s="114"/>
      <c r="AA708" s="114"/>
      <c r="AD708" s="114"/>
      <c r="AE708" s="114"/>
    </row>
    <row r="709" spans="1:31">
      <c r="A709" s="5">
        <v>42373</v>
      </c>
      <c r="B709" s="178" t="s">
        <v>336</v>
      </c>
      <c r="K709" s="4">
        <v>45</v>
      </c>
      <c r="L709">
        <v>10</v>
      </c>
      <c r="M709">
        <v>45</v>
      </c>
      <c r="N709">
        <v>10</v>
      </c>
      <c r="O709">
        <v>45</v>
      </c>
      <c r="P709">
        <v>10</v>
      </c>
    </row>
    <row r="710" spans="1:31">
      <c r="A710" s="5">
        <v>72.599999999999994</v>
      </c>
      <c r="B710" s="178" t="s">
        <v>388</v>
      </c>
      <c r="K710" s="4">
        <v>20</v>
      </c>
      <c r="L710">
        <v>10</v>
      </c>
      <c r="M710">
        <v>20</v>
      </c>
      <c r="N710">
        <v>10</v>
      </c>
      <c r="O710">
        <v>20</v>
      </c>
      <c r="P710">
        <v>10</v>
      </c>
    </row>
    <row r="711" spans="1:31">
      <c r="A711" s="5">
        <v>13.6</v>
      </c>
      <c r="B711" s="178" t="s">
        <v>337</v>
      </c>
      <c r="K711" s="4">
        <v>10</v>
      </c>
      <c r="L711">
        <v>10</v>
      </c>
      <c r="M711">
        <v>20</v>
      </c>
      <c r="N711">
        <v>10</v>
      </c>
      <c r="O711">
        <v>30</v>
      </c>
      <c r="P711">
        <v>10</v>
      </c>
    </row>
    <row r="712" spans="1:31">
      <c r="B712" s="178" t="s">
        <v>314</v>
      </c>
      <c r="K712" s="4">
        <v>15</v>
      </c>
      <c r="L712">
        <v>10</v>
      </c>
      <c r="M712">
        <v>15</v>
      </c>
      <c r="N712">
        <v>10</v>
      </c>
    </row>
    <row r="713" spans="1:31">
      <c r="B713" s="178" t="s">
        <v>338</v>
      </c>
      <c r="L713">
        <v>10</v>
      </c>
      <c r="N713">
        <v>10</v>
      </c>
    </row>
    <row r="714" spans="1:31">
      <c r="B714" s="178" t="s">
        <v>339</v>
      </c>
      <c r="K714" s="59">
        <v>2.1643518518518518E-3</v>
      </c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4"/>
      <c r="K717" s="163"/>
      <c r="Q717" s="114"/>
      <c r="AA717" s="114"/>
      <c r="AD717" s="114"/>
      <c r="AE717" s="114"/>
    </row>
    <row r="718" spans="1:31">
      <c r="A718" s="5">
        <v>42375</v>
      </c>
      <c r="B718" s="8" t="s">
        <v>340</v>
      </c>
      <c r="K718" s="4">
        <v>40</v>
      </c>
      <c r="L718">
        <v>10</v>
      </c>
      <c r="M718">
        <v>40</v>
      </c>
      <c r="N718">
        <v>10</v>
      </c>
      <c r="O718">
        <v>40</v>
      </c>
      <c r="P718">
        <v>8</v>
      </c>
      <c r="Q718" s="10">
        <v>40</v>
      </c>
      <c r="R718" s="52">
        <v>6</v>
      </c>
    </row>
    <row r="719" spans="1:31">
      <c r="B719" s="178" t="s">
        <v>341</v>
      </c>
      <c r="K719" s="4">
        <v>8</v>
      </c>
      <c r="L719">
        <v>10</v>
      </c>
      <c r="M719">
        <v>8</v>
      </c>
      <c r="N719">
        <v>10</v>
      </c>
      <c r="O719">
        <v>10</v>
      </c>
      <c r="P719">
        <v>10</v>
      </c>
      <c r="Q719" s="10">
        <v>10</v>
      </c>
      <c r="R719" s="52">
        <v>10</v>
      </c>
    </row>
    <row r="720" spans="1:31">
      <c r="B720" s="178" t="s">
        <v>299</v>
      </c>
      <c r="K720" s="4">
        <v>19</v>
      </c>
      <c r="L720">
        <v>12</v>
      </c>
      <c r="M720">
        <v>19</v>
      </c>
      <c r="N720">
        <v>10</v>
      </c>
      <c r="O720">
        <v>19</v>
      </c>
      <c r="P720">
        <v>8</v>
      </c>
      <c r="Q720" s="10">
        <v>19</v>
      </c>
      <c r="R720" s="52">
        <v>6</v>
      </c>
    </row>
    <row r="721" spans="1:31">
      <c r="B721" s="178" t="s">
        <v>342</v>
      </c>
      <c r="K721" s="4">
        <v>20</v>
      </c>
      <c r="L721">
        <v>12</v>
      </c>
      <c r="M721">
        <v>25</v>
      </c>
      <c r="N721">
        <v>12</v>
      </c>
      <c r="O721">
        <v>25</v>
      </c>
      <c r="P721">
        <v>12</v>
      </c>
    </row>
    <row r="722" spans="1:31">
      <c r="B722" s="178" t="s">
        <v>343</v>
      </c>
      <c r="K722" s="4">
        <v>20</v>
      </c>
      <c r="L722">
        <v>12</v>
      </c>
      <c r="M722">
        <v>12</v>
      </c>
      <c r="N722">
        <v>8</v>
      </c>
      <c r="O722">
        <v>12</v>
      </c>
      <c r="P722">
        <v>8</v>
      </c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4"/>
      <c r="K726" s="163"/>
      <c r="Q726" s="114"/>
      <c r="AA726" s="114"/>
      <c r="AD726" s="114"/>
      <c r="AE726" s="114"/>
    </row>
    <row r="727" spans="1:31">
      <c r="A727" s="5">
        <v>42381</v>
      </c>
      <c r="B727" s="178" t="s">
        <v>315</v>
      </c>
      <c r="K727" s="4">
        <v>40</v>
      </c>
      <c r="L727">
        <v>10</v>
      </c>
      <c r="M727">
        <v>40</v>
      </c>
      <c r="N727">
        <v>10</v>
      </c>
      <c r="O727">
        <v>40</v>
      </c>
      <c r="P727">
        <v>10</v>
      </c>
      <c r="Q727" s="10">
        <v>40</v>
      </c>
      <c r="R727" s="52">
        <v>10</v>
      </c>
    </row>
    <row r="728" spans="1:31">
      <c r="B728" s="178" t="s">
        <v>344</v>
      </c>
      <c r="K728" s="4">
        <v>40</v>
      </c>
      <c r="L728">
        <v>10</v>
      </c>
      <c r="M728">
        <v>40</v>
      </c>
      <c r="N728">
        <v>10</v>
      </c>
      <c r="O728">
        <v>35</v>
      </c>
      <c r="P728">
        <v>10</v>
      </c>
    </row>
    <row r="729" spans="1:31">
      <c r="B729" s="178" t="s">
        <v>292</v>
      </c>
      <c r="K729" s="4">
        <v>25</v>
      </c>
      <c r="L729">
        <v>12</v>
      </c>
      <c r="M729">
        <v>25</v>
      </c>
      <c r="N729">
        <v>10</v>
      </c>
      <c r="O729">
        <v>25</v>
      </c>
      <c r="P729">
        <v>10</v>
      </c>
    </row>
    <row r="730" spans="1:31">
      <c r="B730" s="178" t="s">
        <v>342</v>
      </c>
      <c r="K730" s="4">
        <v>22.5</v>
      </c>
      <c r="L730">
        <v>12</v>
      </c>
      <c r="M730">
        <v>22.5</v>
      </c>
      <c r="N730">
        <v>12</v>
      </c>
      <c r="O730">
        <v>22.5</v>
      </c>
      <c r="P730">
        <v>12</v>
      </c>
      <c r="Q730" s="10">
        <v>22.5</v>
      </c>
      <c r="R730" s="52">
        <v>12</v>
      </c>
    </row>
    <row r="731" spans="1:31">
      <c r="B731" s="178" t="s">
        <v>317</v>
      </c>
      <c r="K731" s="4">
        <v>20</v>
      </c>
      <c r="L731">
        <v>12</v>
      </c>
      <c r="M731">
        <v>20</v>
      </c>
      <c r="N731">
        <v>15</v>
      </c>
      <c r="O731">
        <v>20</v>
      </c>
      <c r="P731">
        <v>12</v>
      </c>
      <c r="Q731" s="10">
        <v>20</v>
      </c>
      <c r="R731" s="52">
        <v>12</v>
      </c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4"/>
      <c r="K735" s="163"/>
      <c r="Q735" s="114"/>
      <c r="AA735" s="114"/>
      <c r="AD735" s="114"/>
      <c r="AE735" s="114"/>
    </row>
    <row r="736" spans="1:31">
      <c r="A736" s="5">
        <v>42383</v>
      </c>
      <c r="B736" s="178" t="s">
        <v>328</v>
      </c>
      <c r="K736" s="4">
        <v>40</v>
      </c>
      <c r="L736">
        <v>15</v>
      </c>
      <c r="M736">
        <v>40</v>
      </c>
      <c r="N736">
        <v>15</v>
      </c>
      <c r="O736">
        <v>40</v>
      </c>
      <c r="P736">
        <v>15</v>
      </c>
    </row>
    <row r="737" spans="1:31">
      <c r="B737" s="178" t="s">
        <v>333</v>
      </c>
      <c r="K737" s="4">
        <v>40</v>
      </c>
      <c r="L737">
        <v>12</v>
      </c>
      <c r="M737">
        <v>40</v>
      </c>
      <c r="N737">
        <v>12</v>
      </c>
      <c r="O737">
        <v>40</v>
      </c>
      <c r="P737">
        <v>8</v>
      </c>
    </row>
    <row r="738" spans="1:31">
      <c r="B738" s="178" t="s">
        <v>345</v>
      </c>
      <c r="K738" s="4">
        <v>6.25</v>
      </c>
      <c r="L738">
        <v>10</v>
      </c>
      <c r="M738">
        <v>6.25</v>
      </c>
      <c r="N738">
        <v>10</v>
      </c>
      <c r="O738">
        <v>6.25</v>
      </c>
      <c r="P738">
        <v>10</v>
      </c>
    </row>
    <row r="739" spans="1:31">
      <c r="B739" s="178" t="s">
        <v>346</v>
      </c>
      <c r="K739" s="4">
        <v>17</v>
      </c>
      <c r="L739">
        <v>12</v>
      </c>
      <c r="M739">
        <v>22</v>
      </c>
      <c r="N739">
        <v>12</v>
      </c>
      <c r="O739">
        <v>24.5</v>
      </c>
      <c r="P739">
        <v>12</v>
      </c>
      <c r="Q739" s="10">
        <v>27</v>
      </c>
      <c r="R739" s="52">
        <v>12</v>
      </c>
    </row>
    <row r="740" spans="1:31">
      <c r="B740" s="178" t="s">
        <v>314</v>
      </c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4"/>
      <c r="K744" s="163"/>
      <c r="Q744" s="114"/>
      <c r="AA744" s="114"/>
      <c r="AD744" s="114"/>
      <c r="AE744" s="114"/>
    </row>
    <row r="745" spans="1:31">
      <c r="A745" s="5">
        <v>42388</v>
      </c>
      <c r="B745" s="178" t="s">
        <v>328</v>
      </c>
      <c r="K745" s="4">
        <v>40</v>
      </c>
      <c r="L745">
        <v>15</v>
      </c>
      <c r="M745">
        <v>40</v>
      </c>
      <c r="N745">
        <v>15</v>
      </c>
      <c r="O745">
        <v>40</v>
      </c>
      <c r="P745">
        <v>15</v>
      </c>
      <c r="Q745" s="10">
        <v>40</v>
      </c>
      <c r="R745" s="52">
        <v>15</v>
      </c>
    </row>
    <row r="746" spans="1:31">
      <c r="B746" s="178" t="s">
        <v>299</v>
      </c>
      <c r="K746" s="4">
        <v>19</v>
      </c>
      <c r="L746">
        <v>12</v>
      </c>
      <c r="M746">
        <v>19</v>
      </c>
      <c r="N746">
        <v>12</v>
      </c>
      <c r="O746">
        <v>19</v>
      </c>
      <c r="P746">
        <v>12</v>
      </c>
      <c r="Q746" s="10">
        <v>19</v>
      </c>
      <c r="R746" s="52">
        <v>12</v>
      </c>
    </row>
    <row r="747" spans="1:31">
      <c r="B747" s="178" t="s">
        <v>320</v>
      </c>
      <c r="K747" s="4">
        <v>50</v>
      </c>
      <c r="L747" t="s">
        <v>347</v>
      </c>
      <c r="M747">
        <v>50</v>
      </c>
      <c r="N747" t="s">
        <v>348</v>
      </c>
      <c r="O747">
        <v>50</v>
      </c>
      <c r="P747">
        <v>6</v>
      </c>
    </row>
    <row r="748" spans="1:31">
      <c r="B748" s="178" t="s">
        <v>342</v>
      </c>
      <c r="K748" s="4">
        <v>20</v>
      </c>
      <c r="L748">
        <v>15</v>
      </c>
      <c r="M748">
        <v>25</v>
      </c>
      <c r="N748">
        <v>15</v>
      </c>
      <c r="O748">
        <v>25</v>
      </c>
      <c r="P748">
        <v>15</v>
      </c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4"/>
      <c r="K753" s="163"/>
      <c r="Q753" s="114"/>
      <c r="AA753" s="114"/>
      <c r="AD753" s="114"/>
      <c r="AE753" s="114"/>
    </row>
    <row r="754" spans="1:31">
      <c r="A754" s="5">
        <v>42390</v>
      </c>
      <c r="B754" s="178" t="s">
        <v>301</v>
      </c>
      <c r="K754" s="4">
        <v>20</v>
      </c>
      <c r="L754">
        <v>15</v>
      </c>
      <c r="M754">
        <v>25</v>
      </c>
      <c r="N754">
        <v>15</v>
      </c>
      <c r="O754">
        <v>25</v>
      </c>
      <c r="P754">
        <v>15</v>
      </c>
    </row>
    <row r="755" spans="1:31">
      <c r="B755" s="178" t="s">
        <v>293</v>
      </c>
      <c r="K755" s="4">
        <v>40</v>
      </c>
      <c r="L755">
        <v>20</v>
      </c>
      <c r="M755">
        <v>40</v>
      </c>
      <c r="N755">
        <v>20</v>
      </c>
      <c r="O755">
        <v>40</v>
      </c>
      <c r="P755">
        <v>20</v>
      </c>
    </row>
    <row r="756" spans="1:31">
      <c r="B756" s="178" t="s">
        <v>349</v>
      </c>
      <c r="K756" s="4">
        <v>20</v>
      </c>
      <c r="L756">
        <v>12</v>
      </c>
      <c r="M756">
        <v>20</v>
      </c>
      <c r="N756">
        <v>12</v>
      </c>
      <c r="O756">
        <v>20</v>
      </c>
      <c r="P756">
        <v>12</v>
      </c>
    </row>
    <row r="757" spans="1:31">
      <c r="B757" s="178" t="s">
        <v>350</v>
      </c>
      <c r="K757" s="4">
        <v>20</v>
      </c>
      <c r="L757">
        <v>12</v>
      </c>
      <c r="M757">
        <v>20</v>
      </c>
      <c r="N757">
        <v>12</v>
      </c>
      <c r="O757">
        <v>20</v>
      </c>
      <c r="P757">
        <v>12</v>
      </c>
    </row>
    <row r="758" spans="1:31">
      <c r="B758" s="178" t="s">
        <v>351</v>
      </c>
      <c r="K758" s="4">
        <v>20</v>
      </c>
      <c r="L758">
        <v>12</v>
      </c>
      <c r="M758">
        <v>30</v>
      </c>
      <c r="N758">
        <v>8</v>
      </c>
    </row>
    <row r="759" spans="1:31">
      <c r="B759" s="178" t="s">
        <v>342</v>
      </c>
      <c r="K759" s="4">
        <v>17.5</v>
      </c>
      <c r="L759">
        <v>18</v>
      </c>
      <c r="M759">
        <v>20</v>
      </c>
      <c r="N759">
        <v>15</v>
      </c>
      <c r="O759">
        <v>22.5</v>
      </c>
      <c r="P759">
        <v>12</v>
      </c>
    </row>
    <row r="760" spans="1:31">
      <c r="B760" s="178" t="s">
        <v>306</v>
      </c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4"/>
      <c r="K762" s="163"/>
      <c r="Q762" s="114"/>
      <c r="AA762" s="114"/>
      <c r="AD762" s="114"/>
      <c r="AE762" s="114"/>
    </row>
    <row r="763" spans="1:31">
      <c r="A763" s="5">
        <v>42394</v>
      </c>
      <c r="B763" s="178" t="s">
        <v>352</v>
      </c>
      <c r="K763" s="4">
        <v>10</v>
      </c>
      <c r="L763">
        <v>12</v>
      </c>
      <c r="M763">
        <v>10</v>
      </c>
      <c r="N763">
        <v>12</v>
      </c>
      <c r="O763">
        <v>10</v>
      </c>
      <c r="P763">
        <v>12</v>
      </c>
    </row>
    <row r="764" spans="1:31">
      <c r="B764" s="178" t="s">
        <v>331</v>
      </c>
      <c r="K764" s="4">
        <v>17.5</v>
      </c>
      <c r="L764">
        <v>12</v>
      </c>
      <c r="M764">
        <v>17.5</v>
      </c>
      <c r="N764">
        <v>12</v>
      </c>
      <c r="O764">
        <v>17.5</v>
      </c>
      <c r="P764">
        <v>12</v>
      </c>
    </row>
    <row r="765" spans="1:31">
      <c r="B765" s="178" t="s">
        <v>353</v>
      </c>
      <c r="K765" s="4">
        <v>2.5</v>
      </c>
      <c r="L765">
        <v>12</v>
      </c>
      <c r="M765">
        <v>2.5</v>
      </c>
      <c r="N765">
        <v>12</v>
      </c>
      <c r="O765">
        <v>2.5</v>
      </c>
      <c r="P765">
        <v>12</v>
      </c>
    </row>
    <row r="766" spans="1:31">
      <c r="B766" s="178" t="s">
        <v>354</v>
      </c>
      <c r="L766">
        <v>14</v>
      </c>
      <c r="N766">
        <v>12</v>
      </c>
      <c r="P766">
        <v>12</v>
      </c>
    </row>
    <row r="767" spans="1:31">
      <c r="B767" s="178" t="s">
        <v>393</v>
      </c>
      <c r="K767" s="4">
        <v>8</v>
      </c>
      <c r="L767">
        <v>20</v>
      </c>
      <c r="M767">
        <v>8</v>
      </c>
      <c r="N767">
        <v>20</v>
      </c>
      <c r="O767">
        <v>8</v>
      </c>
      <c r="P767">
        <v>20</v>
      </c>
    </row>
    <row r="768" spans="1:31">
      <c r="B768" s="178" t="s">
        <v>355</v>
      </c>
      <c r="K768" s="4">
        <v>17.5</v>
      </c>
      <c r="L768">
        <v>15</v>
      </c>
      <c r="M768">
        <v>17.5</v>
      </c>
      <c r="N768">
        <v>12</v>
      </c>
      <c r="O768">
        <v>17.5</v>
      </c>
      <c r="P768">
        <v>12</v>
      </c>
      <c r="Q768" s="10">
        <v>17.5</v>
      </c>
      <c r="R768" s="52">
        <v>12</v>
      </c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4"/>
      <c r="K771" s="163"/>
      <c r="Q771" s="114"/>
      <c r="AA771" s="114"/>
      <c r="AD771" s="114"/>
      <c r="AE771" s="114"/>
    </row>
    <row r="772" spans="1:31">
      <c r="A772" s="5">
        <v>42406</v>
      </c>
      <c r="B772" s="178" t="s">
        <v>315</v>
      </c>
      <c r="K772" s="4">
        <v>40</v>
      </c>
      <c r="L772">
        <v>12</v>
      </c>
      <c r="M772">
        <v>40</v>
      </c>
      <c r="N772">
        <v>12</v>
      </c>
      <c r="O772">
        <v>40</v>
      </c>
      <c r="P772">
        <v>10</v>
      </c>
    </row>
    <row r="773" spans="1:31">
      <c r="B773" s="178" t="s">
        <v>350</v>
      </c>
      <c r="L773">
        <v>10</v>
      </c>
      <c r="N773">
        <v>10</v>
      </c>
      <c r="P773">
        <v>10</v>
      </c>
    </row>
    <row r="774" spans="1:31">
      <c r="B774" s="178" t="s">
        <v>356</v>
      </c>
      <c r="K774" s="4">
        <v>20</v>
      </c>
      <c r="L774">
        <v>12</v>
      </c>
      <c r="M774">
        <v>20</v>
      </c>
      <c r="N774">
        <v>12</v>
      </c>
      <c r="O774">
        <v>20</v>
      </c>
      <c r="P774">
        <v>12</v>
      </c>
    </row>
    <row r="775" spans="1:31">
      <c r="B775" s="178" t="s">
        <v>300</v>
      </c>
      <c r="K775" s="4">
        <v>20</v>
      </c>
      <c r="L775">
        <v>15</v>
      </c>
      <c r="M775">
        <v>20</v>
      </c>
      <c r="N775">
        <v>15</v>
      </c>
      <c r="O775">
        <v>20</v>
      </c>
      <c r="P775">
        <v>15</v>
      </c>
    </row>
    <row r="776" spans="1:31">
      <c r="B776" s="178" t="s">
        <v>293</v>
      </c>
      <c r="K776" s="4">
        <v>20</v>
      </c>
      <c r="L776">
        <v>20</v>
      </c>
      <c r="M776">
        <v>40</v>
      </c>
      <c r="N776">
        <v>20</v>
      </c>
      <c r="O776">
        <v>40</v>
      </c>
      <c r="P776">
        <v>20</v>
      </c>
    </row>
    <row r="777" spans="1:31">
      <c r="B777" s="178" t="s">
        <v>294</v>
      </c>
      <c r="K777" s="4">
        <v>20</v>
      </c>
      <c r="L777">
        <v>12</v>
      </c>
      <c r="M777">
        <v>20</v>
      </c>
      <c r="N777">
        <v>12</v>
      </c>
      <c r="O777">
        <v>20</v>
      </c>
      <c r="P777">
        <v>12</v>
      </c>
    </row>
    <row r="778" spans="1:31">
      <c r="B778" s="178" t="s">
        <v>342</v>
      </c>
      <c r="K778" s="4">
        <v>22.5</v>
      </c>
      <c r="L778">
        <v>12</v>
      </c>
      <c r="M778">
        <v>22.5</v>
      </c>
      <c r="N778">
        <v>12</v>
      </c>
      <c r="O778">
        <v>22.5</v>
      </c>
      <c r="P778">
        <v>12</v>
      </c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4"/>
      <c r="K780" s="163"/>
      <c r="Q780" s="114"/>
      <c r="AA780" s="114"/>
      <c r="AD780" s="114"/>
      <c r="AE780" s="114"/>
    </row>
    <row r="781" spans="1:31">
      <c r="A781" s="5">
        <v>42411</v>
      </c>
      <c r="B781" s="178" t="s">
        <v>388</v>
      </c>
      <c r="K781" s="4">
        <v>22.5</v>
      </c>
      <c r="L781">
        <v>12</v>
      </c>
      <c r="M781">
        <v>22.5</v>
      </c>
      <c r="N781">
        <v>12</v>
      </c>
      <c r="O781">
        <v>25</v>
      </c>
      <c r="P781">
        <v>12</v>
      </c>
    </row>
    <row r="782" spans="1:31">
      <c r="B782" s="178" t="s">
        <v>293</v>
      </c>
      <c r="K782" s="4">
        <v>45</v>
      </c>
      <c r="L782">
        <v>20</v>
      </c>
      <c r="M782">
        <v>45</v>
      </c>
      <c r="N782">
        <v>20</v>
      </c>
      <c r="O782">
        <v>45</v>
      </c>
      <c r="P782">
        <v>20</v>
      </c>
    </row>
    <row r="783" spans="1:31">
      <c r="B783" s="178" t="s">
        <v>320</v>
      </c>
      <c r="K783" s="4">
        <v>45</v>
      </c>
      <c r="L783">
        <v>12</v>
      </c>
      <c r="M783">
        <v>45</v>
      </c>
      <c r="N783">
        <v>12</v>
      </c>
      <c r="O783">
        <v>45</v>
      </c>
      <c r="P783">
        <v>12</v>
      </c>
    </row>
    <row r="784" spans="1:31">
      <c r="B784" s="178" t="s">
        <v>357</v>
      </c>
      <c r="K784" s="4">
        <v>25</v>
      </c>
      <c r="L784">
        <v>12</v>
      </c>
      <c r="M784">
        <v>25</v>
      </c>
      <c r="N784">
        <v>12</v>
      </c>
      <c r="O784">
        <v>25</v>
      </c>
      <c r="P784">
        <v>12</v>
      </c>
    </row>
    <row r="785" spans="1:31">
      <c r="B785" s="178" t="s">
        <v>358</v>
      </c>
      <c r="K785" s="4">
        <v>17.5</v>
      </c>
      <c r="L785">
        <v>12</v>
      </c>
      <c r="M785">
        <v>17.5</v>
      </c>
      <c r="N785">
        <v>12</v>
      </c>
      <c r="O785">
        <v>17.5</v>
      </c>
      <c r="P785">
        <v>12</v>
      </c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4"/>
      <c r="K789" s="163"/>
      <c r="Q789" s="114"/>
      <c r="AA789" s="114"/>
      <c r="AD789" s="114"/>
      <c r="AE789" s="114"/>
    </row>
    <row r="790" spans="1:31">
      <c r="A790" s="5">
        <v>42420</v>
      </c>
      <c r="B790" s="178" t="s">
        <v>312</v>
      </c>
      <c r="K790" s="4">
        <v>90</v>
      </c>
      <c r="L790">
        <v>15</v>
      </c>
      <c r="M790">
        <v>70</v>
      </c>
      <c r="N790">
        <v>15</v>
      </c>
      <c r="O790">
        <v>70</v>
      </c>
      <c r="P790">
        <v>15</v>
      </c>
      <c r="Q790" s="10">
        <v>70</v>
      </c>
      <c r="R790" s="52">
        <v>15</v>
      </c>
    </row>
    <row r="791" spans="1:31">
      <c r="B791" s="178" t="s">
        <v>293</v>
      </c>
      <c r="K791" s="4">
        <v>40</v>
      </c>
      <c r="L791">
        <v>20</v>
      </c>
      <c r="M791">
        <v>40</v>
      </c>
      <c r="N791">
        <v>20</v>
      </c>
      <c r="O791">
        <v>40</v>
      </c>
      <c r="P791">
        <v>20</v>
      </c>
    </row>
    <row r="792" spans="1:31">
      <c r="B792" s="178" t="s">
        <v>359</v>
      </c>
      <c r="K792" s="4">
        <v>22.5</v>
      </c>
      <c r="L792">
        <v>10</v>
      </c>
      <c r="M792">
        <v>22.5</v>
      </c>
      <c r="N792">
        <v>8</v>
      </c>
      <c r="O792">
        <v>22.5</v>
      </c>
      <c r="P792">
        <v>8</v>
      </c>
      <c r="Q792" s="10">
        <v>22.5</v>
      </c>
      <c r="R792" s="52">
        <v>12</v>
      </c>
    </row>
    <row r="793" spans="1:31">
      <c r="B793" s="178" t="s">
        <v>360</v>
      </c>
      <c r="K793" s="4">
        <v>20</v>
      </c>
      <c r="L793">
        <v>12</v>
      </c>
      <c r="M793">
        <v>20</v>
      </c>
      <c r="N793">
        <v>12</v>
      </c>
      <c r="O793">
        <v>20</v>
      </c>
      <c r="P793">
        <v>12</v>
      </c>
    </row>
    <row r="794" spans="1:31">
      <c r="B794" s="178" t="s">
        <v>361</v>
      </c>
      <c r="L794">
        <v>15</v>
      </c>
      <c r="N794">
        <v>15</v>
      </c>
      <c r="P794">
        <v>15</v>
      </c>
      <c r="R794">
        <v>15</v>
      </c>
    </row>
    <row r="795" spans="1:31">
      <c r="B795" s="178" t="s">
        <v>362</v>
      </c>
      <c r="K795" s="4">
        <v>15</v>
      </c>
      <c r="L795" t="s">
        <v>363</v>
      </c>
      <c r="M795">
        <v>17.5</v>
      </c>
      <c r="N795" t="s">
        <v>363</v>
      </c>
      <c r="O795">
        <v>20</v>
      </c>
      <c r="P795" t="s">
        <v>363</v>
      </c>
    </row>
    <row r="796" spans="1:31">
      <c r="B796" s="178" t="s">
        <v>306</v>
      </c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4"/>
      <c r="K798" s="163"/>
      <c r="Q798" s="114"/>
      <c r="AA798" s="114"/>
      <c r="AD798" s="114"/>
      <c r="AE798" s="114"/>
    </row>
    <row r="799" spans="1:31">
      <c r="A799" s="5">
        <v>42427</v>
      </c>
      <c r="B799" s="178" t="s">
        <v>364</v>
      </c>
      <c r="K799" s="4">
        <v>33</v>
      </c>
      <c r="L799">
        <v>10</v>
      </c>
      <c r="M799">
        <v>33</v>
      </c>
      <c r="N799">
        <v>10</v>
      </c>
      <c r="O799">
        <v>33</v>
      </c>
      <c r="P799">
        <v>10</v>
      </c>
      <c r="Q799" s="10">
        <v>33</v>
      </c>
      <c r="R799" s="52">
        <v>10</v>
      </c>
    </row>
    <row r="800" spans="1:31">
      <c r="B800" s="178" t="s">
        <v>296</v>
      </c>
      <c r="K800" s="4">
        <v>35</v>
      </c>
      <c r="L800">
        <v>10</v>
      </c>
      <c r="M800">
        <v>35</v>
      </c>
      <c r="N800">
        <v>10</v>
      </c>
      <c r="O800">
        <v>35</v>
      </c>
      <c r="P800">
        <v>10</v>
      </c>
      <c r="Q800" s="10">
        <v>35</v>
      </c>
      <c r="R800" s="52">
        <v>10</v>
      </c>
    </row>
    <row r="801" spans="1:31">
      <c r="B801" s="8" t="s">
        <v>365</v>
      </c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4"/>
      <c r="K807" s="163"/>
      <c r="Q807" s="114"/>
      <c r="AA807" s="114"/>
      <c r="AD807" s="114"/>
      <c r="AE807" s="114"/>
    </row>
    <row r="808" spans="1:31">
      <c r="A808" s="5">
        <v>42434</v>
      </c>
      <c r="B808" s="178" t="s">
        <v>328</v>
      </c>
      <c r="K808" s="4">
        <v>40</v>
      </c>
      <c r="L808">
        <v>15</v>
      </c>
      <c r="M808">
        <v>40</v>
      </c>
      <c r="N808">
        <v>15</v>
      </c>
      <c r="O808">
        <v>40</v>
      </c>
      <c r="P808">
        <v>15</v>
      </c>
    </row>
    <row r="809" spans="1:31">
      <c r="B809" s="178" t="s">
        <v>293</v>
      </c>
      <c r="K809" s="4">
        <v>40</v>
      </c>
      <c r="L809">
        <v>20</v>
      </c>
      <c r="M809">
        <v>40</v>
      </c>
      <c r="N809">
        <v>20</v>
      </c>
      <c r="O809">
        <v>40</v>
      </c>
      <c r="P809">
        <v>20</v>
      </c>
      <c r="Q809" s="10">
        <v>40</v>
      </c>
      <c r="R809" s="52">
        <v>20</v>
      </c>
    </row>
    <row r="810" spans="1:31">
      <c r="B810" s="178" t="s">
        <v>333</v>
      </c>
      <c r="K810" s="4">
        <v>40</v>
      </c>
      <c r="L810">
        <v>12</v>
      </c>
      <c r="M810">
        <v>40</v>
      </c>
      <c r="N810">
        <v>10</v>
      </c>
      <c r="O810">
        <v>40</v>
      </c>
      <c r="P810">
        <v>10</v>
      </c>
      <c r="Q810" s="10">
        <v>40</v>
      </c>
      <c r="R810" s="52">
        <v>10</v>
      </c>
    </row>
    <row r="811" spans="1:31">
      <c r="B811" s="178" t="s">
        <v>366</v>
      </c>
      <c r="K811" s="4">
        <v>40</v>
      </c>
      <c r="L811">
        <v>12</v>
      </c>
      <c r="M811">
        <v>40</v>
      </c>
      <c r="N811">
        <v>12</v>
      </c>
      <c r="O811">
        <v>40</v>
      </c>
      <c r="P811">
        <v>1</v>
      </c>
      <c r="Q811" s="10">
        <v>40</v>
      </c>
      <c r="R811" s="52">
        <v>17</v>
      </c>
    </row>
    <row r="812" spans="1:31">
      <c r="B812" s="178" t="s">
        <v>360</v>
      </c>
      <c r="K812" s="4">
        <v>20</v>
      </c>
      <c r="L812">
        <v>8</v>
      </c>
      <c r="M812">
        <v>20</v>
      </c>
      <c r="N812">
        <v>8</v>
      </c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4"/>
      <c r="K816" s="163"/>
      <c r="Q816" s="114"/>
      <c r="AA816" s="114"/>
      <c r="AD816" s="114"/>
      <c r="AE816" s="114"/>
    </row>
    <row r="817" spans="1:31">
      <c r="A817" s="5">
        <v>42441</v>
      </c>
      <c r="B817" s="178" t="s">
        <v>367</v>
      </c>
      <c r="L817">
        <v>10</v>
      </c>
    </row>
    <row r="818" spans="1:31">
      <c r="B818" s="178" t="s">
        <v>369</v>
      </c>
      <c r="K818" s="4">
        <v>40</v>
      </c>
      <c r="L818">
        <v>5</v>
      </c>
      <c r="M818">
        <v>40</v>
      </c>
      <c r="N818">
        <v>5</v>
      </c>
      <c r="O818">
        <v>40</v>
      </c>
      <c r="P818">
        <v>5</v>
      </c>
    </row>
    <row r="819" spans="1:31">
      <c r="B819" s="178" t="s">
        <v>328</v>
      </c>
      <c r="K819" s="4">
        <v>45</v>
      </c>
      <c r="L819">
        <v>15</v>
      </c>
      <c r="M819">
        <v>45</v>
      </c>
      <c r="N819">
        <v>15</v>
      </c>
      <c r="O819">
        <v>45</v>
      </c>
      <c r="P819">
        <v>15</v>
      </c>
    </row>
    <row r="820" spans="1:31">
      <c r="B820" s="178" t="s">
        <v>293</v>
      </c>
      <c r="K820" s="4">
        <v>45</v>
      </c>
      <c r="L820">
        <v>20</v>
      </c>
      <c r="M820">
        <v>45</v>
      </c>
      <c r="N820">
        <v>20</v>
      </c>
      <c r="O820">
        <v>45</v>
      </c>
      <c r="P820">
        <v>20</v>
      </c>
    </row>
    <row r="821" spans="1:31">
      <c r="B821" s="178" t="s">
        <v>368</v>
      </c>
      <c r="K821" s="130">
        <v>20</v>
      </c>
      <c r="L821">
        <v>12</v>
      </c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4"/>
      <c r="K825" s="163"/>
      <c r="Q825" s="114"/>
      <c r="AA825" s="114"/>
      <c r="AD825" s="114"/>
      <c r="AE825" s="114"/>
    </row>
    <row r="826" spans="1:31">
      <c r="A826" s="5">
        <v>42448</v>
      </c>
      <c r="B826" s="178" t="s">
        <v>374</v>
      </c>
      <c r="K826" s="4">
        <v>40</v>
      </c>
      <c r="L826">
        <v>12</v>
      </c>
      <c r="M826">
        <v>40</v>
      </c>
      <c r="N826">
        <v>12</v>
      </c>
      <c r="O826">
        <v>40</v>
      </c>
      <c r="P826">
        <v>12</v>
      </c>
      <c r="Q826" s="10">
        <v>40</v>
      </c>
      <c r="R826" s="52">
        <v>10</v>
      </c>
    </row>
    <row r="827" spans="1:31">
      <c r="B827" s="178" t="s">
        <v>344</v>
      </c>
      <c r="K827" s="4">
        <v>35</v>
      </c>
      <c r="L827">
        <v>12</v>
      </c>
      <c r="M827">
        <v>35</v>
      </c>
      <c r="N827">
        <v>12</v>
      </c>
      <c r="O827">
        <v>35</v>
      </c>
      <c r="P827">
        <v>12</v>
      </c>
      <c r="Q827" s="10">
        <v>35</v>
      </c>
      <c r="R827" s="52">
        <v>12</v>
      </c>
    </row>
    <row r="828" spans="1:31">
      <c r="B828" s="178" t="s">
        <v>371</v>
      </c>
      <c r="K828" s="4">
        <v>20</v>
      </c>
      <c r="L828">
        <v>12</v>
      </c>
      <c r="M828">
        <v>30</v>
      </c>
      <c r="N828">
        <v>12</v>
      </c>
      <c r="O828">
        <v>30</v>
      </c>
      <c r="P828">
        <v>12</v>
      </c>
      <c r="Q828" s="10">
        <v>30</v>
      </c>
      <c r="R828" s="52">
        <v>12</v>
      </c>
    </row>
    <row r="829" spans="1:31">
      <c r="B829" s="178" t="s">
        <v>342</v>
      </c>
      <c r="K829" s="4">
        <v>20</v>
      </c>
      <c r="L829">
        <v>12</v>
      </c>
      <c r="M829">
        <v>20</v>
      </c>
      <c r="N829">
        <v>12</v>
      </c>
      <c r="O829">
        <v>20</v>
      </c>
      <c r="P829">
        <v>12</v>
      </c>
      <c r="Q829" s="10">
        <v>20</v>
      </c>
      <c r="R829" s="52">
        <v>12</v>
      </c>
    </row>
    <row r="830" spans="1:31">
      <c r="B830" s="178" t="s">
        <v>372</v>
      </c>
      <c r="K830" s="4">
        <v>40</v>
      </c>
      <c r="L830">
        <v>25</v>
      </c>
      <c r="M830">
        <v>40</v>
      </c>
      <c r="N830">
        <v>25</v>
      </c>
      <c r="O830">
        <v>40</v>
      </c>
      <c r="P830">
        <v>25</v>
      </c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4"/>
      <c r="K834" s="163"/>
      <c r="Q834" s="114"/>
      <c r="AA834" s="114"/>
      <c r="AD834" s="114"/>
      <c r="AE834" s="114"/>
    </row>
    <row r="835" spans="1:31">
      <c r="A835" s="5">
        <v>42452</v>
      </c>
      <c r="B835" s="178" t="s">
        <v>328</v>
      </c>
      <c r="K835" s="4">
        <v>40</v>
      </c>
      <c r="L835">
        <v>15</v>
      </c>
      <c r="M835">
        <v>50</v>
      </c>
      <c r="N835">
        <v>15</v>
      </c>
      <c r="O835">
        <v>50</v>
      </c>
      <c r="P835">
        <v>15</v>
      </c>
    </row>
    <row r="836" spans="1:31">
      <c r="B836" s="178" t="s">
        <v>293</v>
      </c>
      <c r="K836" s="4">
        <v>40</v>
      </c>
      <c r="L836">
        <v>20</v>
      </c>
      <c r="M836">
        <v>45</v>
      </c>
      <c r="N836">
        <v>20</v>
      </c>
      <c r="O836">
        <v>45</v>
      </c>
      <c r="P836">
        <v>20</v>
      </c>
      <c r="Q836" s="10">
        <v>45</v>
      </c>
      <c r="R836" s="52">
        <v>20</v>
      </c>
    </row>
    <row r="837" spans="1:31">
      <c r="B837" s="178" t="s">
        <v>370</v>
      </c>
      <c r="K837" s="4">
        <v>45</v>
      </c>
      <c r="L837">
        <v>10</v>
      </c>
      <c r="M837">
        <v>45</v>
      </c>
      <c r="N837">
        <v>8</v>
      </c>
      <c r="O837">
        <v>45</v>
      </c>
      <c r="P837">
        <v>6</v>
      </c>
    </row>
    <row r="838" spans="1:31">
      <c r="B838" s="178" t="s">
        <v>375</v>
      </c>
      <c r="K838" s="4">
        <v>17</v>
      </c>
      <c r="L838">
        <v>10</v>
      </c>
      <c r="M838">
        <v>17</v>
      </c>
      <c r="N838">
        <v>6</v>
      </c>
      <c r="O838">
        <v>17</v>
      </c>
      <c r="P838">
        <v>6</v>
      </c>
    </row>
    <row r="839" spans="1:31">
      <c r="B839" s="178" t="s">
        <v>341</v>
      </c>
      <c r="K839" s="4">
        <v>10</v>
      </c>
      <c r="L839">
        <v>12</v>
      </c>
      <c r="M839">
        <v>12</v>
      </c>
      <c r="N839">
        <v>12</v>
      </c>
      <c r="O839">
        <v>12</v>
      </c>
      <c r="P839">
        <v>12</v>
      </c>
    </row>
    <row r="840" spans="1:31">
      <c r="B840" s="178" t="s">
        <v>376</v>
      </c>
      <c r="K840" s="4">
        <v>10</v>
      </c>
      <c r="L840">
        <v>12</v>
      </c>
      <c r="M840">
        <v>10</v>
      </c>
      <c r="N840">
        <v>12</v>
      </c>
      <c r="O840">
        <v>10</v>
      </c>
      <c r="P840">
        <v>12</v>
      </c>
    </row>
    <row r="841" spans="1:31">
      <c r="B841" s="178" t="s">
        <v>314</v>
      </c>
      <c r="K841" s="4">
        <v>22.5</v>
      </c>
      <c r="L841">
        <v>12</v>
      </c>
      <c r="M841">
        <v>22.5</v>
      </c>
      <c r="N841">
        <v>12</v>
      </c>
      <c r="O841">
        <v>22.5</v>
      </c>
      <c r="P841">
        <v>12</v>
      </c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4"/>
      <c r="K843" s="163"/>
      <c r="Q843" s="114"/>
      <c r="AA843" s="114"/>
      <c r="AD843" s="114"/>
      <c r="AE843" s="114"/>
    </row>
    <row r="844" spans="1:31">
      <c r="A844" s="5">
        <v>42469</v>
      </c>
      <c r="B844" s="178" t="s">
        <v>312</v>
      </c>
      <c r="K844" s="4">
        <v>40</v>
      </c>
      <c r="L844">
        <v>15</v>
      </c>
      <c r="M844">
        <v>60</v>
      </c>
      <c r="N844">
        <v>15</v>
      </c>
    </row>
    <row r="845" spans="1:31">
      <c r="B845" s="178" t="s">
        <v>378</v>
      </c>
      <c r="K845" s="4">
        <v>12</v>
      </c>
      <c r="L845">
        <v>12</v>
      </c>
      <c r="M845">
        <v>14</v>
      </c>
      <c r="N845">
        <v>12</v>
      </c>
      <c r="O845">
        <v>16</v>
      </c>
      <c r="P845">
        <v>12</v>
      </c>
    </row>
    <row r="846" spans="1:31">
      <c r="B846" s="178" t="s">
        <v>366</v>
      </c>
      <c r="K846" s="4">
        <v>20</v>
      </c>
      <c r="L846">
        <v>12</v>
      </c>
      <c r="M846">
        <v>20</v>
      </c>
      <c r="N846">
        <v>12</v>
      </c>
      <c r="O846">
        <v>20</v>
      </c>
      <c r="P846">
        <v>12</v>
      </c>
    </row>
    <row r="847" spans="1:31">
      <c r="B847" s="178" t="s">
        <v>377</v>
      </c>
      <c r="K847" s="4">
        <v>15</v>
      </c>
      <c r="L847">
        <v>12</v>
      </c>
      <c r="M847">
        <v>15</v>
      </c>
      <c r="N847">
        <v>12</v>
      </c>
      <c r="O847">
        <v>15</v>
      </c>
      <c r="P847">
        <v>12</v>
      </c>
    </row>
    <row r="848" spans="1:31">
      <c r="B848" s="178" t="s">
        <v>314</v>
      </c>
      <c r="K848" s="4">
        <v>15</v>
      </c>
      <c r="L848">
        <v>20</v>
      </c>
      <c r="M848">
        <v>21</v>
      </c>
      <c r="N848">
        <v>16</v>
      </c>
      <c r="O848">
        <v>21</v>
      </c>
      <c r="P848">
        <v>14</v>
      </c>
      <c r="Q848" s="10">
        <v>21</v>
      </c>
      <c r="R848" s="52">
        <v>15</v>
      </c>
    </row>
    <row r="849" spans="1:31">
      <c r="B849" s="178" t="s">
        <v>346</v>
      </c>
      <c r="K849" s="4">
        <v>27</v>
      </c>
      <c r="L849">
        <v>12</v>
      </c>
      <c r="M849">
        <v>27</v>
      </c>
      <c r="N849">
        <v>12</v>
      </c>
      <c r="O849">
        <v>27</v>
      </c>
      <c r="P849">
        <v>12</v>
      </c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4"/>
      <c r="K852" s="163"/>
      <c r="Q852" s="114"/>
      <c r="AA852" s="114"/>
      <c r="AD852" s="114"/>
      <c r="AE852" s="114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4"/>
      <c r="K861" s="163"/>
      <c r="Q861" s="114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4"/>
      <c r="K870" s="163"/>
      <c r="Q870" s="114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4"/>
      <c r="K879" s="163"/>
      <c r="Q879" s="114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4"/>
      <c r="K888" s="163"/>
      <c r="Q888" s="114"/>
      <c r="AA888" s="114"/>
      <c r="AD888" s="114"/>
      <c r="AE888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AW601"/>
  <sheetViews>
    <sheetView workbookViewId="0">
      <pane xSplit="2" ySplit="7" topLeftCell="C490" activePane="bottomRight" state="frozen"/>
      <selection activeCell="Q459" sqref="Q459"/>
      <selection pane="topRight" activeCell="Q459" sqref="Q459"/>
      <selection pane="bottomLeft" activeCell="Q459" sqref="Q459"/>
      <selection pane="bottomRight" activeCell="Q459" sqref="Q459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42011</v>
      </c>
      <c r="K2" s="141">
        <f>U8</f>
        <v>74</v>
      </c>
      <c r="L2" s="39"/>
      <c r="M2" s="142">
        <f>V8</f>
        <v>16.8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MAX(A8:A827)</f>
        <v>42469</v>
      </c>
      <c r="K3" s="12">
        <f>VLOOKUP(MAX(A8:A827),A8:AF827,21,TRUE)</f>
        <v>0</v>
      </c>
      <c r="L3" s="39"/>
      <c r="M3" s="2">
        <f>VLOOKUP(MAX(A8:A827),A8:AG827,22,TRUE)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'Nicholas-SESSION'!A9</f>
        <v>42011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>
        <f>MAX(G9:G13)</f>
        <v>40</v>
      </c>
      <c r="H8" s="132">
        <f t="array" ref="H8">MAX(IF(G9:G13=G8,H9:H13))</f>
        <v>10</v>
      </c>
      <c r="I8" s="131" t="e">
        <f>MAX(I9:I13)</f>
        <v>#N/A</v>
      </c>
      <c r="J8" s="132" t="e">
        <f t="array" ref="J8">MAX(IF(I9:I13=I8,J9:J13))</f>
        <v>#N/A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51" t="e">
        <f>IF($A$8='Nicholas-SESSION'!$A$9,INDEX('Nicholas-SESSION'!$K$9:$T$41, MATCH("*1k Row*",'Nicholas-SESSION'!$B$9:$B$15,0), MATCH("*1st*",'Nicholas-SESSION'!$K$7:$T$7,0)),"")</f>
        <v>#N/A</v>
      </c>
      <c r="P8" s="151" t="e">
        <f>IF($A$8='Nicholas-SESSION'!$A$9,INDEX('Nicholas-SESSION'!$K$9:$T$41, MATCH("*HIIT*",'Nicholas-SESSION'!$B$9:$B$15,0), MATCH("*1st*",'Nicholas-SESSION'!$K$7:$T$7,0)),"")</f>
        <v>#N/A</v>
      </c>
      <c r="Q8" s="10" t="e">
        <f>INDEX('Nicholas-SESSION'!$L$9:$U$41, MATCH("*HIIT*",'Nicholas-SESSION'!$B$9:$B$15,0), MATCH("*1st*",'Nicholas-SESSION'!$K$7:$T$7,0))</f>
        <v>#N/A</v>
      </c>
      <c r="R8" s="10">
        <f>'Nicholas-SESSION'!U9</f>
        <v>0</v>
      </c>
      <c r="U8" s="8">
        <f>'Nicholas-SESSION'!A10</f>
        <v>74</v>
      </c>
      <c r="V8" s="8">
        <f>'Nicholas-SESSION'!A11</f>
        <v>16.8</v>
      </c>
      <c r="W8">
        <v>27</v>
      </c>
      <c r="X8">
        <v>95</v>
      </c>
      <c r="Y8">
        <v>87</v>
      </c>
      <c r="Z8">
        <v>98</v>
      </c>
      <c r="AA8">
        <v>49</v>
      </c>
      <c r="AM8" s="51"/>
    </row>
    <row r="9" spans="1:40">
      <c r="B9" t="s">
        <v>3</v>
      </c>
      <c r="C9" s="132" t="e">
        <f>IF($A8='Nicholas-SESSION'!$A9,INDEX('Nicholas-SESSION'!$K9:$T41, MATCH("*Squat*",'Nicholas-SESSION'!$B$9:$B$15,0), MATCH("*1st*",'Nicholas-SESSION'!$K$7:$T$7,0)),"")</f>
        <v>#N/A</v>
      </c>
      <c r="D9" s="50" t="e">
        <f>INDEX('Nicholas-SESSION'!$L$9:$U$41, MATCH("*Squat*",'Nicholas-SESSION'!$B$9:$B$15,0), MATCH("*1st*",'Nicholas-SESSION'!$K$7:$T$7,0))</f>
        <v>#N/A</v>
      </c>
      <c r="E9" s="112" t="e">
        <f>IF($A$8='Nicholas-SESSION'!$A$9,INDEX('Nicholas-SESSION'!$K$9:$T$41, MATCH("*Deadlift*",'Nicholas-SESSION'!$B$9:$B$15,0), MATCH("*1st*",'Nicholas-SESSION'!$K$7:$T$7,0)),"")</f>
        <v>#N/A</v>
      </c>
      <c r="F9" s="112" t="e">
        <f>INDEX('Nicholas-SESSION'!$L$9:$U$41, MATCH("*Deadlift*",'Nicholas-SESSION'!$B$9:$B$15,0), MATCH("*1st*",'Nicholas-SESSION'!$K$7:$T$7,0))</f>
        <v>#N/A</v>
      </c>
      <c r="G9" s="112">
        <f>IF($A$8='Nicholas-SESSION'!$A$9,INDEX('Nicholas-SESSION'!$K$9:$T$41, MATCH("*Bench Press*",'Nicholas-SESSION'!$B$9:$B$15,0), MATCH("*1st*",'Nicholas-SESSION'!$K$7:$T$7,0)),"")</f>
        <v>40</v>
      </c>
      <c r="H9" s="112">
        <f>INDEX('Nicholas-SESSION'!$L$9:$U$41, MATCH("*Bench Press*",'Nicholas-SESSION'!$B$9:$B$15,0), MATCH("*1st*",'Nicholas-SESSION'!$K$7:$T$7,0))</f>
        <v>10</v>
      </c>
      <c r="I9" s="118" t="e">
        <f>IF($A$8='Nicholas-SESSION'!$A$9,INDEX('Nicholas-SESSION'!$K$9:$T$41, MATCH("*Military*",'Nicholas-SESSION'!$B$9:$B$15,0), MATCH("*1st*",'Nicholas-SESSION'!$K$7:$T$7,0)),"")</f>
        <v>#N/A</v>
      </c>
      <c r="J9" s="52" t="e">
        <f>INDEX('Nicholas-SESSION'!$L$9:$U$41, MATCH("*Military*",'Nicholas-SESSION'!$B$9:$B$15,0), MATCH("*1st*",'Nicholas-SESSION'!$K$7:$T$7,0))</f>
        <v>#N/A</v>
      </c>
      <c r="K9" s="112" t="e">
        <f>IF($A$8='Nicholas-SESSION'!$A$9,INDEX('Nicholas-SESSION'!$K$9:$T$41, MATCH("*Clean *",'Nicholas-SESSION'!$B$9:$B$15,0), MATCH("*1st*",'Nicholas-SESSION'!$K$7:$T$7,0)),"")</f>
        <v>#N/A</v>
      </c>
      <c r="L9" s="112" t="e">
        <f>INDEX('Nicholas-SESSION'!$L$9:$U$41, MATCH("*Clean *",'Nicholas-SESSION'!$B$9:$B$15,0), MATCH("*1st*",'Nicholas-SESSION'!$K$7:$T$7,0))</f>
        <v>#N/A</v>
      </c>
      <c r="M9" s="112" t="e">
        <f>IF($A$8='Nicholas-SESSION'!$A$9,INDEX('Nicholas-SESSION'!$K$9:$T$41, MATCH("*Lat Pulldown*",'Nicholas-SESSION'!$B$9:$B$15,0), MATCH("*1st*",'Nicholas-SESSION'!$K$7:$T$7,0)),"")</f>
        <v>#N/A</v>
      </c>
      <c r="N9" s="112" t="e">
        <f>INDEX('Nicholas-SESSION'!$L$9:$U$41, MATCH("*Lat Pulldown*",'Nicholas-SESSION'!$B$9:$B$15,0), MATCH("*1st*",'Nicholas-SESSION'!$K$7:$T$7,0))</f>
        <v>#N/A</v>
      </c>
      <c r="O9" s="151"/>
      <c r="P9" s="151"/>
    </row>
    <row r="10" spans="1:40">
      <c r="B10" t="s">
        <v>4</v>
      </c>
      <c r="C10" s="132" t="e">
        <f>IF($A$8='Nicholas-SESSION'!$A$9,INDEX('Nicholas-SESSION'!$K$9:$T$41, MATCH("*Squat*",'Nicholas-SESSION'!$B$9:$B$15,0), MATCH("*2ND*",'Nicholas-SESSION'!$K$7:$T$7,0)),"")</f>
        <v>#N/A</v>
      </c>
      <c r="D10" s="50" t="e">
        <f>INDEX('Nicholas-SESSION'!$L$9:$U$41, MATCH("*Squat*",'Nicholas-SESSION'!$B$9:$B$15,0), MATCH("*2nd*",'Nicholas-SESSION'!$K$7:$T$7,0))</f>
        <v>#N/A</v>
      </c>
      <c r="E10" s="112" t="e">
        <f>IF($A$8='Nicholas-SESSION'!$A$9,INDEX('Nicholas-SESSION'!$K$9:$T$41, MATCH("*Deadlift*",'Nicholas-SESSION'!$B$9:$B$15,0), MATCH("*2ND*",'Nicholas-SESSION'!$K$7:$T$7,0)),"")</f>
        <v>#N/A</v>
      </c>
      <c r="F10" s="112" t="e">
        <f>INDEX('Nicholas-SESSION'!$L$9:$U$41, MATCH("*Deadlift*",'Nicholas-SESSION'!$B$9:$B$15,0), MATCH("*2nd*",'Nicholas-SESSION'!$K$7:$T$7,0))</f>
        <v>#N/A</v>
      </c>
      <c r="G10" s="112">
        <f>IF($A$8='Nicholas-SESSION'!$A$9,INDEX('Nicholas-SESSION'!$K$9:$T$41, MATCH("*Bench Press*",'Nicholas-SESSION'!$B$9:$B$15,0), MATCH("*2ND*",'Nicholas-SESSION'!$K$7:$T$7,0)),"")</f>
        <v>40</v>
      </c>
      <c r="H10" s="112">
        <f>INDEX('Nicholas-SESSION'!$L$9:$U$41, MATCH("*Bench Press*",'Nicholas-SESSION'!$B$9:$B$15,0), MATCH("*2nd*",'Nicholas-SESSION'!$K$7:$T$7,0))</f>
        <v>10</v>
      </c>
      <c r="I10" s="118" t="e">
        <f>IF($A$8='Nicholas-SESSION'!$A$9,INDEX('Nicholas-SESSION'!$K$9:$T$41, MATCH("*Military*",'Nicholas-SESSION'!$B$9:$B$15,0), MATCH("*2ND*",'Nicholas-SESSION'!$K$7:$T$7,0)),"")</f>
        <v>#N/A</v>
      </c>
      <c r="J10" s="52" t="e">
        <f>INDEX('Nicholas-SESSION'!$L$9:$U$41, MATCH("*Military*",'Nicholas-SESSION'!$B$9:$B$15,0), MATCH("*2nd*",'Nicholas-SESSION'!$K$7:$T$7,0))</f>
        <v>#N/A</v>
      </c>
      <c r="K10" s="112" t="e">
        <f>IF($A$8='Nicholas-SESSION'!$A$9,INDEX('Nicholas-SESSION'!$K$9:$T$41, MATCH("*Clean *",'Nicholas-SESSION'!$B$9:$B$15,0), MATCH("*2ND*",'Nicholas-SESSION'!$K$7:$T$7,0)),"")</f>
        <v>#N/A</v>
      </c>
      <c r="L10" s="112" t="e">
        <f>INDEX('Nicholas-SESSION'!$L$9:$U$41, MATCH("*Clean *",'Nicholas-SESSION'!$B$9:$B$15,0), MATCH("*2nd*",'Nicholas-SESSION'!$K$7:$T$7,0))</f>
        <v>#N/A</v>
      </c>
      <c r="M10" s="112" t="e">
        <f>IF($A$8='Nicholas-SESSION'!$A$9,INDEX('Nicholas-SESSION'!$K$9:$T$41, MATCH("*Lat Pulldown*",'Nicholas-SESSION'!$B$9:$B$15,0), MATCH("*2ND*",'Nicholas-SESSION'!$K$7:$T$7,0)),"")</f>
        <v>#N/A</v>
      </c>
      <c r="N10" s="112" t="e">
        <f>INDEX('Nicholas-SESSION'!$L$9:$U$41, MATCH("*Lat Pulldown*",'Nicholas-SESSION'!$B$9:$B$15,0), MATCH("*2nd*",'Nicholas-SESSION'!$K$7:$T$7,0))</f>
        <v>#N/A</v>
      </c>
      <c r="O10" s="151"/>
      <c r="P10" s="151"/>
    </row>
    <row r="11" spans="1:40">
      <c r="B11" t="s">
        <v>5</v>
      </c>
      <c r="C11" s="132" t="e">
        <f>IF($A$8='Nicholas-SESSION'!$A$9,INDEX('Nicholas-SESSION'!$K$9:$T$41, MATCH("*Squat*",'Nicholas-SESSION'!$B$9:$B$15,0), MATCH("*3rd*",'Nicholas-SESSION'!$K$7:$T$7,0)),"")</f>
        <v>#N/A</v>
      </c>
      <c r="D11" s="50" t="e">
        <f>INDEX('Nicholas-SESSION'!$L$9:$U$41, MATCH("*Squat*",'Nicholas-SESSION'!$B$9:$B$15,0), MATCH("*3rd*",'Nicholas-SESSION'!$K$7:$T$7,0))</f>
        <v>#N/A</v>
      </c>
      <c r="E11" s="112" t="e">
        <f>IF($A$8='Nicholas-SESSION'!$A$9,INDEX('Nicholas-SESSION'!$K$9:$T$41, MATCH("*Deadlift*",'Nicholas-SESSION'!$B$9:$B$15,0), MATCH("*3rd*",'Nicholas-SESSION'!$K$7:$T$7,0)),"")</f>
        <v>#N/A</v>
      </c>
      <c r="F11" s="112" t="e">
        <f>INDEX('Nicholas-SESSION'!$L$9:$U$41, MATCH("*Deadlift*",'Nicholas-SESSION'!$B$9:$B$15,0), MATCH("*3rd*",'Nicholas-SESSION'!$K$7:$T$7,0))</f>
        <v>#N/A</v>
      </c>
      <c r="G11" s="112">
        <f>IF($A$8='Nicholas-SESSION'!$A$9,INDEX('Nicholas-SESSION'!$K$9:$T$41, MATCH("*Bench Press*",'Nicholas-SESSION'!$B$9:$B$15,0), MATCH("*3rd*",'Nicholas-SESSION'!$K$7:$T$7,0)),"")</f>
        <v>40</v>
      </c>
      <c r="H11" s="112">
        <f>INDEX('Nicholas-SESSION'!$L$9:$U$41, MATCH("*Bench Press*",'Nicholas-SESSION'!$B$9:$B$15,0), MATCH("*3rd*",'Nicholas-SESSION'!$K$7:$T$7,0))</f>
        <v>10</v>
      </c>
      <c r="I11" s="118" t="e">
        <f>IF($A$8='Nicholas-SESSION'!$A$9,INDEX('Nicholas-SESSION'!$K$9:$T$41, MATCH("*Military*",'Nicholas-SESSION'!$B$9:$B$15,0), MATCH("*3rd*",'Nicholas-SESSION'!$K$7:$T$7,0)),"")</f>
        <v>#N/A</v>
      </c>
      <c r="J11" s="52" t="e">
        <f>INDEX('Nicholas-SESSION'!$L$9:$U$41, MATCH("*Military*",'Nicholas-SESSION'!$B$9:$B$15,0), MATCH("*3rd*",'Nicholas-SESSION'!$K$7:$T$7,0))</f>
        <v>#N/A</v>
      </c>
      <c r="K11" s="112" t="e">
        <f>IF($A$8='Nicholas-SESSION'!$A$9,INDEX('Nicholas-SESSION'!$K$9:$T$41, MATCH("*Clean *",'Nicholas-SESSION'!$B$9:$B$15,0), MATCH("*3rd*",'Nicholas-SESSION'!$K$7:$T$7,0)),"")</f>
        <v>#N/A</v>
      </c>
      <c r="L11" s="112" t="e">
        <f>INDEX('Nicholas-SESSION'!$L$9:$U$41, MATCH("*Clean *",'Nicholas-SESSION'!$B$9:$B$15,0), MATCH("*3rd*",'Nicholas-SESSION'!$K$7:$T$7,0))</f>
        <v>#N/A</v>
      </c>
      <c r="M11" s="112" t="e">
        <f>IF($A$8='Nicholas-SESSION'!$A$9,INDEX('Nicholas-SESSION'!$K$9:$T$41, MATCH("*Lat Pulldown*",'Nicholas-SESSION'!$B$9:$B$15,0), MATCH("*3rd*",'Nicholas-SESSION'!$K$7:$T$7,0)),"")</f>
        <v>#N/A</v>
      </c>
      <c r="N11" s="112" t="e">
        <f>INDEX('Nicholas-SESSION'!$L$9:$U$41, MATCH("*Lat Pulldown*",'Nicholas-SESSION'!$B$9:$B$15,0), MATCH("*3rd*",'Nicholas-SESSION'!$K$7:$T$7,0))</f>
        <v>#N/A</v>
      </c>
      <c r="O11" s="151"/>
      <c r="P11" s="151"/>
    </row>
    <row r="12" spans="1:40">
      <c r="B12" t="s">
        <v>6</v>
      </c>
      <c r="C12" s="132" t="e">
        <f>IF($A$8='Nicholas-SESSION'!$A$9,INDEX('Nicholas-SESSION'!$K$9:$T$41, MATCH("*Squat*",'Nicholas-SESSION'!$B$9:$B$15,0), MATCH("*4th*",'Nicholas-SESSION'!$K$7:$T$7,0)),"")</f>
        <v>#N/A</v>
      </c>
      <c r="D12" s="50" t="e">
        <f>INDEX('Nicholas-SESSION'!$L$9:$U$41, MATCH("*Squat*",'Nicholas-SESSION'!$B$9:$B$15,0), MATCH("*4th*",'Nicholas-SESSION'!$K$7:$T$7,0))</f>
        <v>#N/A</v>
      </c>
      <c r="E12" s="112" t="e">
        <f>IF($A$8='Nicholas-SESSION'!$A$9,INDEX('Nicholas-SESSION'!$K$9:$T$41, MATCH("*Deadlift*",'Nicholas-SESSION'!$B$9:$B$15,0), MATCH("*4th*",'Nicholas-SESSION'!$K$7:$T$7,0)),"")</f>
        <v>#N/A</v>
      </c>
      <c r="F12" s="112" t="e">
        <f>INDEX('Nicholas-SESSION'!$L$9:$U$41, MATCH("*Deadlift*",'Nicholas-SESSION'!$B$9:$B$15,0), MATCH("*4th*",'Nicholas-SESSION'!$K$7:$T$7,0))</f>
        <v>#N/A</v>
      </c>
      <c r="G12" s="112">
        <f>IF($A$8='Nicholas-SESSION'!$A$9,INDEX('Nicholas-SESSION'!$K$9:$T$41, MATCH("*Bench Press*",'Nicholas-SESSION'!$B$9:$B$15,0), MATCH("*4th*",'Nicholas-SESSION'!$K$7:$T$7,0)),"")</f>
        <v>35</v>
      </c>
      <c r="H12" s="112">
        <f>INDEX('Nicholas-SESSION'!$L$9:$U$41, MATCH("*Bench Press*",'Nicholas-SESSION'!$B$9:$B$15,0), MATCH("*4th*",'Nicholas-SESSION'!$K$7:$T$7,0))</f>
        <v>10</v>
      </c>
      <c r="I12" s="118" t="e">
        <f>IF($A$8='Nicholas-SESSION'!$A$9,INDEX('Nicholas-SESSION'!$K$9:$T$41, MATCH("*Military*",'Nicholas-SESSION'!$B$9:$B$15,0), MATCH("*4th*",'Nicholas-SESSION'!$K$7:$T$7,0)),"")</f>
        <v>#N/A</v>
      </c>
      <c r="J12" s="52" t="e">
        <f>INDEX('Nicholas-SESSION'!$L$9:$U$41, MATCH("*Military*",'Nicholas-SESSION'!$B$9:$B$15,0), MATCH("*4th*",'Nicholas-SESSION'!$K$7:$T$7,0))</f>
        <v>#N/A</v>
      </c>
      <c r="K12" s="112" t="e">
        <f>IF($A$8='Nicholas-SESSION'!$A$9,INDEX('Nicholas-SESSION'!$K$9:$T$41, MATCH("*Clean *",'Nicholas-SESSION'!$B$9:$B$15,0), MATCH("*4th*",'Nicholas-SESSION'!$K$7:$T$7,0)),"")</f>
        <v>#N/A</v>
      </c>
      <c r="L12" s="112" t="e">
        <f>INDEX('Nicholas-SESSION'!$L$9:$U$41, MATCH("*Clean *",'Nicholas-SESSION'!$B$9:$B$15,0), MATCH("*4th*",'Nicholas-SESSION'!$K$7:$T$7,0))</f>
        <v>#N/A</v>
      </c>
      <c r="M12" s="112" t="e">
        <f>IF($A$8='Nicholas-SESSION'!$A$9,INDEX('Nicholas-SESSION'!$K$9:$T$41, MATCH("*Lat Pulldown*",'Nicholas-SESSION'!$B$9:$B$15,0), MATCH("*4th*",'Nicholas-SESSION'!$K$7:$T$7,0)),"")</f>
        <v>#N/A</v>
      </c>
      <c r="N12" s="112" t="e">
        <f>INDEX('Nicholas-SESSION'!$L$9:$U$41, MATCH("*Lat Pulldown*",'Nicholas-SESSION'!$B$9:$B$15,0), MATCH("*4th*",'Nicholas-SESSION'!$K$7:$T$7,0))</f>
        <v>#N/A</v>
      </c>
      <c r="O12" s="151"/>
      <c r="P12" s="151"/>
    </row>
    <row r="13" spans="1:40">
      <c r="B13" t="s">
        <v>7</v>
      </c>
      <c r="C13" s="132" t="e">
        <f>IF($A$8='Nicholas-SESSION'!$A$9,INDEX('Nicholas-SESSION'!$K$9:$T$41, MATCH("*Squat*",'Nicholas-SESSION'!$B$9:$B$15,0), MATCH("*5th*",'Nicholas-SESSION'!$K$7:$T$7,0)),"")</f>
        <v>#N/A</v>
      </c>
      <c r="D13" s="50" t="e">
        <f>INDEX('Nicholas-SESSION'!$L$9:$U$41, MATCH("*Squat*",'Nicholas-SESSION'!$B$9:$B$15,0), MATCH("*5th*",'Nicholas-SESSION'!$K$7:$T$7,0))</f>
        <v>#N/A</v>
      </c>
      <c r="E13" s="112" t="e">
        <f>IF($A$8='Nicholas-SESSION'!$A$9,INDEX('Nicholas-SESSION'!$K$9:$T$41, MATCH("*Deadlift*",'Nicholas-SESSION'!$B$9:$B$15,0), MATCH("*5th*",'Nicholas-SESSION'!$K$7:$T$7,0)),"")</f>
        <v>#N/A</v>
      </c>
      <c r="F13" s="112" t="e">
        <f>INDEX('Nicholas-SESSION'!$L$9:$U$41, MATCH("*Deadlift*",'Nicholas-SESSION'!$B$9:$B$15,0), MATCH("*5th*",'Nicholas-SESSION'!$K$7:$T$7,0))</f>
        <v>#N/A</v>
      </c>
      <c r="G13" s="112">
        <f>IF($A$8='Nicholas-SESSION'!$A$9,INDEX('Nicholas-SESSION'!$K$9:$T$41, MATCH("*Bench Press*",'Nicholas-SESSION'!$B$9:$B$15,0), MATCH("*5th*",'Nicholas-SESSION'!$K$7:$T$7,0)),"")</f>
        <v>35</v>
      </c>
      <c r="H13" s="112">
        <f>INDEX('Nicholas-SESSION'!$L$9:$U$41, MATCH("*Bench Press*",'Nicholas-SESSION'!$B$9:$B$15,0), MATCH("*5th*",'Nicholas-SESSION'!$K$7:$T$7,0))</f>
        <v>10</v>
      </c>
      <c r="I13" s="118" t="e">
        <f>IF($A$8='Nicholas-SESSION'!$A$9,INDEX('Nicholas-SESSION'!$K$9:$T$41, MATCH("*Military*",'Nicholas-SESSION'!$B$9:$B$15,0), MATCH("*5th*",'Nicholas-SESSION'!$K$7:$T$7,0)),"")</f>
        <v>#N/A</v>
      </c>
      <c r="J13" s="52" t="e">
        <f>INDEX('Nicholas-SESSION'!$L$9:$U$41, MATCH("*Military*",'Nicholas-SESSION'!$B$9:$B$15,0), MATCH("*5th*",'Nicholas-SESSION'!$K$7:$T$7,0))</f>
        <v>#N/A</v>
      </c>
      <c r="K13" s="112" t="e">
        <f>IF($A$8='Nicholas-SESSION'!$A$9,INDEX('Nicholas-SESSION'!$K$9:$T$41, MATCH("*Clean *",'Nicholas-SESSION'!$B$9:$B$15,0), MATCH("*5th*",'Nicholas-SESSION'!$K$7:$T$7,0)),"")</f>
        <v>#N/A</v>
      </c>
      <c r="L13" s="112" t="e">
        <f>INDEX('Nicholas-SESSION'!$L$9:$U$41, MATCH("*Clean *",'Nicholas-SESSION'!$B$9:$B$15,0), MATCH("*5th*",'Nicholas-SESSION'!$K$7:$T$7,0))</f>
        <v>#N/A</v>
      </c>
      <c r="M13" s="112" t="e">
        <f>IF($A$8='Nicholas-SESSION'!$A$9,INDEX('Nicholas-SESSION'!$K$9:$T$41, MATCH("*Lat Pulldown*",'Nicholas-SESSION'!$B$9:$B$15,0), MATCH("*5th*",'Nicholas-SESSION'!$K$7:$T$7,0)),"")</f>
        <v>#N/A</v>
      </c>
      <c r="N13" s="112" t="e">
        <f>INDEX('Nicholas-SESSION'!$L$9:$U$41, MATCH("*Lat Pulldown*",'Nicholas-SESSION'!$B$9:$B$15,0), MATCH("*5th*",'Nicholas-SESSION'!$K$7:$T$7,0))</f>
        <v>#N/A</v>
      </c>
      <c r="O13" s="174"/>
      <c r="P13" s="151"/>
    </row>
    <row r="14" spans="1:40">
      <c r="A14" s="129">
        <f>'Nicholas-SESSION'!A17</f>
        <v>42013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 t="e">
        <f>MAX(E15:E19)</f>
        <v>#N/A</v>
      </c>
      <c r="F14" s="140" t="e">
        <f t="array" ref="F14">MAX(IF(E15:E19=E14,F15:F19))</f>
        <v>#N/A</v>
      </c>
      <c r="G14" s="134" t="e">
        <f>MAX(G15:G19)</f>
        <v>#N/A</v>
      </c>
      <c r="H14" s="140" t="e">
        <f t="array" ref="H14">MAX(IF(G15:G19=G14,H15:H19))</f>
        <v>#N/A</v>
      </c>
      <c r="I14" s="134">
        <f>MAX(I15:I19)</f>
        <v>25</v>
      </c>
      <c r="J14" s="140">
        <f t="array" ref="J14">MAX(IF(I15:I19=I14,J15:J19))</f>
        <v>10</v>
      </c>
      <c r="K14" s="134" t="e">
        <f>MAX(K15:K19)</f>
        <v>#N/A</v>
      </c>
      <c r="L14" s="140" t="e">
        <f t="array" ref="L14">MAX(IF(K15:K19=K14,L15:L19))</f>
        <v>#N/A</v>
      </c>
      <c r="M14" s="134">
        <f>MAX(M15:M19)</f>
        <v>50</v>
      </c>
      <c r="N14" s="140">
        <f t="array" ref="N14">MAX(IF(M15:M19=M14,N15:N19))</f>
        <v>10</v>
      </c>
      <c r="O14" s="152" t="e">
        <f>IF($A$14='Nicholas-SESSION'!$A$17,INDEX('Nicholas-SESSION'!$K$17:$T$23, MATCH("*1k Row*",'Nicholas-SESSION'!$B$9:$B$15,0), MATCH("*1st*",'Nicholas-SESSION'!$K$7:$T$7,0)),"")</f>
        <v>#N/A</v>
      </c>
      <c r="P14" s="152" t="e">
        <f>IF($A$14='Nicholas-SESSION'!$A$17,INDEX('Nicholas-SESSION'!$K$17:$T$23, MATCH("*HIIT*",'Nicholas-SESSION'!$B$17:$B$23,0), MATCH("*1st*",'Nicholas-SESSION'!$K$7:$T$7,0)),"")</f>
        <v>#N/A</v>
      </c>
      <c r="Q14" s="117" t="e">
        <f>INDEX('Nicholas-SESSION'!$L$17:$U$23, MATCH("*HIIT*",'Nicholas-SESSION'!$B$17:$B$23,0), MATCH("*1st*",'Nicholas-SESSION'!$K$7:$T$7,0))</f>
        <v>#N/A</v>
      </c>
      <c r="R14" s="117">
        <f>'Nicholas-SESSION'!U17</f>
        <v>0</v>
      </c>
      <c r="S14" s="116"/>
      <c r="T14" s="116"/>
      <c r="U14" s="120" t="str">
        <f>IF('Nicholas-SESSION'!A18&lt;&gt;"",'Nicholas-SESSION'!A18,"")</f>
        <v/>
      </c>
      <c r="V14" s="120" t="str">
        <f>IF('Nicholas-SESSION'!A19&lt;&gt;"",'Nicholas-SESSION'!A19,"")</f>
        <v/>
      </c>
      <c r="W14" s="116"/>
      <c r="X14" s="116"/>
      <c r="Y14" s="116"/>
      <c r="Z14" s="116"/>
      <c r="AA14" s="116"/>
      <c r="AB14" s="116">
        <v>19</v>
      </c>
      <c r="AC14" s="116"/>
      <c r="AM14" s="51"/>
    </row>
    <row r="15" spans="1:40">
      <c r="B15" s="11" t="s">
        <v>3</v>
      </c>
      <c r="C15" s="132" t="e">
        <f>IF($A$14='Nicholas-SESSION'!$A$17,INDEX('Nicholas-SESSION'!$K$17:$T$23, MATCH("*Squat*",'Nicholas-SESSION'!$B$17:$B$23,0), MATCH("*1st*",'Nicholas-SESSION'!$K$7:$T$7,0)),"")</f>
        <v>#N/A</v>
      </c>
      <c r="D15" s="50" t="e">
        <f>INDEX('Nicholas-SESSION'!$L$17:$U$23, MATCH("*Squat*",'Nicholas-SESSION'!$B$17:$B$23,0), MATCH("*1ST*",'Nicholas-SESSION'!$K$7:$T$7,0))</f>
        <v>#N/A</v>
      </c>
      <c r="E15" s="131" t="e">
        <f>IF($A$14='Nicholas-SESSION'!$A$17,INDEX('Nicholas-SESSION'!$K$17:$T$23, MATCH("*Deadlift*",'Nicholas-SESSION'!$B$17:$B$23,0), MATCH("*1st*",'Nicholas-SESSION'!$K$7:$T$7,0)),"")</f>
        <v>#N/A</v>
      </c>
      <c r="F15" s="131" t="e">
        <f>INDEX('Nicholas-SESSION'!$L$17:$U$23, MATCH("*Deadlift*",'Nicholas-SESSION'!$B$17:$B$23,0), MATCH("*1st*",'Nicholas-SESSION'!$K$7:$T$7,0))</f>
        <v>#N/A</v>
      </c>
      <c r="G15" s="131" t="e">
        <f>IF($A$14='Nicholas-SESSION'!$A$17,INDEX('Nicholas-SESSION'!$K$17:$T$23, MATCH("*Bench Press*",'Nicholas-SESSION'!$B$17:$B$23,0), MATCH("*1st*",'Nicholas-SESSION'!$K$7:$T$7,0)),"")</f>
        <v>#N/A</v>
      </c>
      <c r="H15" s="131" t="e">
        <f>INDEX('Nicholas-SESSION'!$L$17:$U$23, MATCH("*Bench Press*",'Nicholas-SESSION'!$B$17:$B$23,0), MATCH("*1st*",'Nicholas-SESSION'!$K$7:$T$7,0))</f>
        <v>#N/A</v>
      </c>
      <c r="I15" s="132">
        <f>IF($A$14='Nicholas-SESSION'!$A$17,INDEX('Nicholas-SESSION'!$K$17:$T$23, MATCH("*Military*",'Nicholas-SESSION'!$B$17:$B$23,0), MATCH("*1st*",'Nicholas-SESSION'!$K$7:$T$7,0)),"")</f>
        <v>25</v>
      </c>
      <c r="J15" s="51">
        <f>INDEX('Nicholas-SESSION'!$L$17:$U$23, MATCH("*Military*",'Nicholas-SESSION'!$B$17:$B$23,0), MATCH("*1st*",'Nicholas-SESSION'!$K$7:$T$7,0))</f>
        <v>10</v>
      </c>
      <c r="K15" s="138" t="e">
        <f>IF($A$14='Nicholas-SESSION'!$A$17,INDEX('Nicholas-SESSION'!$K$17:$T$23, MATCH("*Clean *",'Nicholas-SESSION'!$B$17:$B$23,0), MATCH("*1st*",'Nicholas-SESSION'!$K$7:$T$7,0)),"")</f>
        <v>#N/A</v>
      </c>
      <c r="L15" s="51" t="e">
        <f>INDEX('Nicholas-SESSION'!$L$17:$U$23, MATCH("*Clean *",'Nicholas-SESSION'!$B$17:$B$23,0), MATCH("*1st*",'Nicholas-SESSION'!$K$7:$T$7,0))</f>
        <v>#N/A</v>
      </c>
      <c r="M15" s="131">
        <f>IF($A$14='Nicholas-SESSION'!$A$17,INDEX('Nicholas-SESSION'!$K$17:$T$23, MATCH("*Lat Pulldown*",'Nicholas-SESSION'!$B$17:$B$23,0), MATCH("*1st*",'Nicholas-SESSION'!$K$7:$T$7,0)),"")</f>
        <v>50</v>
      </c>
      <c r="N15" s="48">
        <f>INDEX('Nicholas-SESSION'!$L$17:$U$23, MATCH("*Lat Pulldown*",'Nicholas-SESSION'!$B$17:$B$23,0), MATCH("*1st*",'Nicholas-SESSION'!$K$7:$T$7,0))</f>
        <v>10</v>
      </c>
      <c r="O15" s="151"/>
      <c r="P15" s="151"/>
    </row>
    <row r="16" spans="1:40">
      <c r="B16" t="s">
        <v>4</v>
      </c>
      <c r="C16" s="132" t="e">
        <f>IF($A$14='Nicholas-SESSION'!$A$17,INDEX('Nicholas-SESSION'!$K$17:$T$23, MATCH("*Squat*",'Nicholas-SESSION'!$B$17:$B$23,0), MATCH("*2ND*",'Nicholas-SESSION'!$K$7:$T$7,0)),"")</f>
        <v>#N/A</v>
      </c>
      <c r="D16" s="50" t="e">
        <f>INDEX('Nicholas-SESSION'!$L$17:$U$41, MATCH("*Squat*",'Nicholas-SESSION'!$B$17:$B$23,0), MATCH("*2nd*",'Nicholas-SESSION'!$K$7:$T$7,0))</f>
        <v>#N/A</v>
      </c>
      <c r="E16" s="131" t="e">
        <f>IF($A$14='Nicholas-SESSION'!$A$17,INDEX('Nicholas-SESSION'!$K$17:$T$23, MATCH("*Deadlift*",'Nicholas-SESSION'!$B$17:$B$23,0), MATCH("*2ND*",'Nicholas-SESSION'!$K$7:$T$7,0)),"")</f>
        <v>#N/A</v>
      </c>
      <c r="F16" s="131" t="e">
        <f>INDEX('Nicholas-SESSION'!$L$9:$U$41, MATCH("*Deadlift*",'Nicholas-SESSION'!$B$17:$B$23,0), MATCH("*2nd*",'Nicholas-SESSION'!$K$7:$T$7,0))</f>
        <v>#N/A</v>
      </c>
      <c r="G16" s="131" t="e">
        <f>IF($A$14='Nicholas-SESSION'!$A$17,INDEX('Nicholas-SESSION'!$K$17:$T$23, MATCH("*Bench Press*",'Nicholas-SESSION'!$B$17:$B$23,0), MATCH("*2ND*",'Nicholas-SESSION'!$K$7:$T$7,0)),"")</f>
        <v>#N/A</v>
      </c>
      <c r="H16" s="131" t="e">
        <f>INDEX('Nicholas-SESSION'!$L$9:$U$41, MATCH("*Bench Press*",'Nicholas-SESSION'!$B$17:$B$23,0), MATCH("*2nd*",'Nicholas-SESSION'!$K$7:$T$7,0))</f>
        <v>#N/A</v>
      </c>
      <c r="I16" s="132">
        <f>IF($A$14='Nicholas-SESSION'!$A$17,INDEX('Nicholas-SESSION'!$K$17:$T$23, MATCH("*Military*",'Nicholas-SESSION'!$B$17:$B$23,0), MATCH("*2ND*",'Nicholas-SESSION'!$K$7:$T$7,0)),"")</f>
        <v>25</v>
      </c>
      <c r="J16" s="51">
        <f>INDEX('Nicholas-SESSION'!$L$17:$U$41, MATCH("*Military*",'Nicholas-SESSION'!$B$17:$B$23,0), MATCH("*2nd*",'Nicholas-SESSION'!$K$7:$T$7,0))</f>
        <v>8</v>
      </c>
      <c r="K16" s="138" t="e">
        <f>IF($A$14='Nicholas-SESSION'!$A$17,INDEX('Nicholas-SESSION'!$K$17:$T$23, MATCH("*Clean *",'Nicholas-SESSION'!$B$17:$B$23,0), MATCH("*2ND*",'Nicholas-SESSION'!$K$7:$T$7,0)),"")</f>
        <v>#N/A</v>
      </c>
      <c r="L16" s="51" t="e">
        <f>INDEX('Nicholas-SESSION'!$L$17:$U$41, MATCH("*Clean *",'Nicholas-SESSION'!$B$17:$B$23,0), MATCH("*2nd*",'Nicholas-SESSION'!$K$7:$T$7,0))</f>
        <v>#N/A</v>
      </c>
      <c r="M16" s="131">
        <f>IF($A$14='Nicholas-SESSION'!$A$17,INDEX('Nicholas-SESSION'!$K$17:$T$23, MATCH("*Lat Pulldown*",'Nicholas-SESSION'!$B$17:$B$23,0), MATCH("*2ND*",'Nicholas-SESSION'!$K$7:$T$7,0)),"")</f>
        <v>40</v>
      </c>
      <c r="N16" s="48">
        <f>INDEX('Nicholas-SESSION'!$L$17:$U$41, MATCH("*Lat Pulldown*",'Nicholas-SESSION'!$B$17:$B$23,0), MATCH("*2nd*",'Nicholas-SESSION'!$K$7:$T$7,0))</f>
        <v>12</v>
      </c>
      <c r="O16" s="151"/>
      <c r="P16" s="151"/>
    </row>
    <row r="17" spans="1:39">
      <c r="B17" t="s">
        <v>5</v>
      </c>
      <c r="C17" s="132" t="e">
        <f>IF($A$14='Nicholas-SESSION'!$A$17,INDEX('Nicholas-SESSION'!$K$17:$T$23, MATCH("*Squat*",'Nicholas-SESSION'!$B$17:$B$23,0), MATCH("*3rd*",'Nicholas-SESSION'!$K$7:$T$7,0)),"")</f>
        <v>#N/A</v>
      </c>
      <c r="D17" s="50" t="e">
        <f>INDEX('Nicholas-SESSION'!$L$17:$U$41, MATCH("*Squat*",'Nicholas-SESSION'!$B$17:$B$23,0), MATCH("*3rd*",'Nicholas-SESSION'!$K$7:$T$7,0))</f>
        <v>#N/A</v>
      </c>
      <c r="E17" s="131" t="e">
        <f>IF($A$14='Nicholas-SESSION'!$A$17,INDEX('Nicholas-SESSION'!$K$17:$T$23, MATCH("*Deadlift*",'Nicholas-SESSION'!$B$17:$B$23,0), MATCH("*3rd*",'Nicholas-SESSION'!$K$7:$T$7,0)),"")</f>
        <v>#N/A</v>
      </c>
      <c r="F17" s="131" t="e">
        <f>INDEX('Nicholas-SESSION'!$L$9:$U$41, MATCH("*Deadlift*",'Nicholas-SESSION'!$B$17:$B$23,0), MATCH("*3rd*",'Nicholas-SESSION'!$K$7:$T$7,0))</f>
        <v>#N/A</v>
      </c>
      <c r="G17" s="131" t="e">
        <f>IF($A$14='Nicholas-SESSION'!$A$17,INDEX('Nicholas-SESSION'!$K$17:$T$23, MATCH("*Bench Press*",'Nicholas-SESSION'!$B$17:$B$23,0), MATCH("*3rd*",'Nicholas-SESSION'!$K$7:$T$7,0)),"")</f>
        <v>#N/A</v>
      </c>
      <c r="H17" s="131" t="e">
        <f>INDEX('Nicholas-SESSION'!$L$17:$U$41, MATCH("*Bench Press*",'Nicholas-SESSION'!$B$17:$B$23,0), MATCH("*3rd*",'Nicholas-SESSION'!$K$7:$T$7,0))</f>
        <v>#N/A</v>
      </c>
      <c r="I17" s="132">
        <f>IF($A$14='Nicholas-SESSION'!$A$17,INDEX('Nicholas-SESSION'!$K$17:$T$23, MATCH("*Military*",'Nicholas-SESSION'!$B$17:$B$23,0), MATCH("*3rd*",'Nicholas-SESSION'!$K$7:$T$7,0)),"")</f>
        <v>25</v>
      </c>
      <c r="J17" s="51">
        <f>INDEX('Nicholas-SESSION'!$L$17:$U$41, MATCH("*Military*",'Nicholas-SESSION'!$B$17:$B$23,0), MATCH("*3rd*",'Nicholas-SESSION'!$K$7:$T$7,0))</f>
        <v>6</v>
      </c>
      <c r="K17" s="138" t="e">
        <f>IF($A$14='Nicholas-SESSION'!$A$17,INDEX('Nicholas-SESSION'!$K$17:$T$23, MATCH("*Clean *",'Nicholas-SESSION'!$B$17:$B$23,0), MATCH("*3rd*",'Nicholas-SESSION'!$K$7:$T$7,0)),"")</f>
        <v>#N/A</v>
      </c>
      <c r="L17" s="51" t="e">
        <f>INDEX('Nicholas-SESSION'!$L$17:$U$41, MATCH("*Clean *",'Nicholas-SESSION'!$B$17:$B$23,0), MATCH("*3rd*",'Nicholas-SESSION'!$K$7:$T$7,0))</f>
        <v>#N/A</v>
      </c>
      <c r="M17" s="131">
        <f>IF($A$14='Nicholas-SESSION'!$A$17,INDEX('Nicholas-SESSION'!$K$17:$T$23, MATCH("*Lat Pulldown*",'Nicholas-SESSION'!$B$17:$B$23,0), MATCH("*3rd*",'Nicholas-SESSION'!$K$7:$T$7,0)),"")</f>
        <v>40</v>
      </c>
      <c r="N17" s="48">
        <f>INDEX('Nicholas-SESSION'!$L$17:$U$41, MATCH("*Lat Pulldown*",'Nicholas-SESSION'!$B$17:$B$23,0), MATCH("*3rd*",'Nicholas-SESSION'!$K$7:$T$7,0))</f>
        <v>12</v>
      </c>
      <c r="O17" s="151"/>
      <c r="P17" s="151"/>
    </row>
    <row r="18" spans="1:39">
      <c r="B18" t="s">
        <v>6</v>
      </c>
      <c r="C18" s="132" t="e">
        <f>IF($A$14='Nicholas-SESSION'!$A$17,INDEX('Nicholas-SESSION'!$K$17:$T$23, MATCH("*Squat*",'Nicholas-SESSION'!$B$17:$B$23,0), MATCH("*4th*",'Nicholas-SESSION'!$K$7:$T$7,0)),"")</f>
        <v>#N/A</v>
      </c>
      <c r="D18" s="50" t="e">
        <f>INDEX('Nicholas-SESSION'!$L$17:$U$41, MATCH("*Squat*",'Nicholas-SESSION'!$B$17:$B$23,0), MATCH("*4th*",'Nicholas-SESSION'!$K$7:$T$7,0))</f>
        <v>#N/A</v>
      </c>
      <c r="E18" s="131" t="e">
        <f>IF($A$14='Nicholas-SESSION'!$A$17,INDEX('Nicholas-SESSION'!$K$17:$T$23, MATCH("*Deadlift*",'Nicholas-SESSION'!$B$17:$B$23,0), MATCH("*4th*",'Nicholas-SESSION'!$K$7:$T$7,0)),"")</f>
        <v>#N/A</v>
      </c>
      <c r="F18" s="131" t="e">
        <f>INDEX('Nicholas-SESSION'!$L$9:$U$41, MATCH("*Deadlift*",'Nicholas-SESSION'!$B$17:$B$23,0), MATCH("*4th*",'Nicholas-SESSION'!$K$7:$T$7,0))</f>
        <v>#N/A</v>
      </c>
      <c r="G18" s="131" t="e">
        <f>IF($A$14='Nicholas-SESSION'!$A$17,INDEX('Nicholas-SESSION'!$K$17:$T$23, MATCH("*Bench Press*",'Nicholas-SESSION'!$B$17:$B$23,0), MATCH("*4th*",'Nicholas-SESSION'!$K$7:$T$7,0)),"")</f>
        <v>#N/A</v>
      </c>
      <c r="H18" s="131" t="e">
        <f>INDEX('Nicholas-SESSION'!$L$17:$U$41, MATCH("*Bench Press*",'Nicholas-SESSION'!$B$17:$B$23,0), MATCH("*4th*",'Nicholas-SESSION'!$K$7:$T$7,0))</f>
        <v>#N/A</v>
      </c>
      <c r="I18" s="132">
        <f>IF($A$14='Nicholas-SESSION'!$A$17,INDEX('Nicholas-SESSION'!$K$17:$T$23, MATCH("*Military*",'Nicholas-SESSION'!$B$17:$B$23,0), MATCH("*4th*",'Nicholas-SESSION'!$K$7:$T$7,0)),"")</f>
        <v>0</v>
      </c>
      <c r="J18" s="51">
        <f>INDEX('Nicholas-SESSION'!$L$17:$U$41, MATCH("*Military*",'Nicholas-SESSION'!$B$17:$B$23,0), MATCH("*4th*",'Nicholas-SESSION'!$K$7:$T$7,0))</f>
        <v>0</v>
      </c>
      <c r="K18" s="138" t="e">
        <f>IF($A$14='Nicholas-SESSION'!$A$17,INDEX('Nicholas-SESSION'!$K$17:$T$23, MATCH("*Clean *",'Nicholas-SESSION'!$B$17:$B$23,0), MATCH("*4th*",'Nicholas-SESSION'!$K$7:$T$7,0)),"")</f>
        <v>#N/A</v>
      </c>
      <c r="L18" s="51" t="e">
        <f>INDEX('Nicholas-SESSION'!$L$17:$U$41, MATCH("*Clean *",'Nicholas-SESSION'!$B$17:$B$23,0), MATCH("*4th*",'Nicholas-SESSION'!$K$7:$T$7,0))</f>
        <v>#N/A</v>
      </c>
      <c r="M18" s="131">
        <f>IF($A$14='Nicholas-SESSION'!$A$17,INDEX('Nicholas-SESSION'!$K$17:$T$23, MATCH("*Lat Pulldown*",'Nicholas-SESSION'!$B$17:$B$23,0), MATCH("*4th*",'Nicholas-SESSION'!$K$7:$T$7,0)),"")</f>
        <v>0</v>
      </c>
      <c r="N18" s="48">
        <f>INDEX('Nicholas-SESSION'!$L$17:$U$41, MATCH("*Lat Pulldown*",'Nicholas-SESSION'!$B$17:$B$23,0), MATCH("*4th*",'Nicholas-SESSION'!$K$7:$T$7,0))</f>
        <v>0</v>
      </c>
      <c r="O18" s="151"/>
      <c r="P18" s="151"/>
    </row>
    <row r="19" spans="1:39">
      <c r="B19" t="s">
        <v>7</v>
      </c>
      <c r="C19" s="132" t="e">
        <f>IF($A$14='Nicholas-SESSION'!$A$17,INDEX('Nicholas-SESSION'!$K$17:$T$23, MATCH("*Squat*",'Nicholas-SESSION'!$B$17:$B$23,0), MATCH("*5th*",'Nicholas-SESSION'!$K$7:$T$7,0)),"")</f>
        <v>#N/A</v>
      </c>
      <c r="D19" s="50" t="e">
        <f>INDEX('Nicholas-SESSION'!$L$17:$U$41, MATCH("*Squat*",'Nicholas-SESSION'!$B$17:$B$23,0), MATCH("*5th*",'Nicholas-SESSION'!K$7:$T$7,0))</f>
        <v>#N/A</v>
      </c>
      <c r="E19" s="131" t="e">
        <f>IF($A$14='Nicholas-SESSION'!$A$17,INDEX('Nicholas-SESSION'!$K$17:$T$23, MATCH("*Deadlift*",'Nicholas-SESSION'!$B$17:$B$23,0), MATCH("*5th*",'Nicholas-SESSION'!$K$7:$T$7,0)),"")</f>
        <v>#N/A</v>
      </c>
      <c r="F19" s="131" t="e">
        <f>INDEX('Nicholas-SESSION'!$L$9:$U$41, MATCH("*Deadlift*",'Nicholas-SESSION'!$B$17:$B$23,0), MATCH("*5th*",'Nicholas-SESSION'!$K$7:$T$7,0))</f>
        <v>#N/A</v>
      </c>
      <c r="G19" s="131" t="e">
        <f>IF($A$14='Nicholas-SESSION'!$A$17,INDEX('Nicholas-SESSION'!$K$17:$T$23, MATCH("*Bench Press*",'Nicholas-SESSION'!$B$17:$B$23,0), MATCH("*5th*",'Nicholas-SESSION'!$K$7:$T$7,0)),"")</f>
        <v>#N/A</v>
      </c>
      <c r="H19" s="131" t="e">
        <f>INDEX('Nicholas-SESSION'!$L$17:$U$41, MATCH("*Bench Press*",'Nicholas-SESSION'!$B$17:$B$23,0), MATCH("*5th*",'Nicholas-SESSION'!$K$7:$T$7,0))</f>
        <v>#N/A</v>
      </c>
      <c r="I19" s="132">
        <f>IF($A$14='Nicholas-SESSION'!$A$17,INDEX('Nicholas-SESSION'!$K$17:$T$23, MATCH("*Military*",'Nicholas-SESSION'!$B$17:$B$23,0), MATCH("*5th*",'Nicholas-SESSION'!$K$7:$T$7,0)),"")</f>
        <v>0</v>
      </c>
      <c r="J19" s="51">
        <f>INDEX('Nicholas-SESSION'!$L$17:$U$41, MATCH("*Military*",'Nicholas-SESSION'!$B$17:$B$23,0), MATCH("*5th*",'Nicholas-SESSION'!$K$7:$T$7,0))</f>
        <v>0</v>
      </c>
      <c r="K19" s="138" t="e">
        <f>IF($A$14='Nicholas-SESSION'!$A$17,INDEX('Nicholas-SESSION'!$K$17:$T$23, MATCH("*Clean *",'Nicholas-SESSION'!$B$17:$B$23,0), MATCH("*5th*",'Nicholas-SESSION'!$K$7:$T$7,0)),"")</f>
        <v>#N/A</v>
      </c>
      <c r="L19" s="51" t="e">
        <f>INDEX('Nicholas-SESSION'!$L$17:$U$41, MATCH("*Clean *",'Nicholas-SESSION'!$B$17:$B$23,0), MATCH("*5th*",'Nicholas-SESSION'!$K$7:$T$7,0))</f>
        <v>#N/A</v>
      </c>
      <c r="M19" s="131">
        <f>IF($A$14='Nicholas-SESSION'!$A$17,INDEX('Nicholas-SESSION'!$K$17:$T$23, MATCH("*Lat Pulldown*",'Nicholas-SESSION'!$B$17:$B$23,0), MATCH("*5th*",'Nicholas-SESSION'!$K$7:$T$7,0)),"")</f>
        <v>0</v>
      </c>
      <c r="N19" s="48">
        <f>INDEX('Nicholas-SESSION'!$L$17:$U$41, MATCH("*Lat Pulldown*",'Nicholas-SESSION'!$B$17:$B$23,0), MATCH("*5th*",'Nicholas-SESSION'!$K$7:$T$7,0))</f>
        <v>0</v>
      </c>
      <c r="O19" s="151"/>
      <c r="P19" s="151"/>
    </row>
    <row r="20" spans="1:39">
      <c r="A20" s="129">
        <f>'Nicholas-SESSION'!A25</f>
        <v>42017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 t="e">
        <f>MAX(E21:E25)</f>
        <v>#N/A</v>
      </c>
      <c r="F20" s="134" t="e">
        <f t="array" ref="F20">MAX(IF(E21:E25=E20,F21:F25))</f>
        <v>#N/A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>
        <f>MAX(M21:M25)</f>
        <v>45</v>
      </c>
      <c r="N20" s="140">
        <f t="array" ref="N20">MAX(IF(M21:M25=M20,N21:N25))</f>
        <v>10</v>
      </c>
      <c r="O20" s="152" t="e">
        <f>IF($A$20='Nicholas-SESSION'!$A$25,INDEX('Nicholas-SESSION'!$K$25:$T$33, MATCH("*1k Row*",'Nicholas-SESSION'!$B$25:$B$33,0), MATCH("*1st*",'Nicholas-SESSION'!$K$7:$T$7,0)),"")</f>
        <v>#N/A</v>
      </c>
      <c r="P20" s="152" t="e">
        <f>IF($A$20='Nicholas-SESSION'!$A$25,INDEX('Nicholas-SESSION'!$K$25:$T$33, MATCH("*HIIT*",'Nicholas-SESSION'!$B$25:$B$33,0), MATCH("*1st*",'Nicholas-SESSION'!$K$7:$T$7,0)),"")</f>
        <v>#N/A</v>
      </c>
      <c r="Q20" s="117" t="e">
        <f>INDEX('Nicholas-SESSION'!$L$25:$U$33, MATCH("*HIIT*",'Nicholas-SESSION'!$B$25:$B$33,0), MATCH("*1st*",'Nicholas-SESSION'!$K$7:$T$7,0))</f>
        <v>#N/A</v>
      </c>
      <c r="R20" s="117">
        <f>'Nicholas-SESSION'!U25</f>
        <v>0</v>
      </c>
      <c r="S20" s="116"/>
      <c r="T20" s="116"/>
      <c r="U20" s="120">
        <f>'Nicholas-SESSION'!A26</f>
        <v>0</v>
      </c>
      <c r="V20" s="120">
        <f>'Nicholas-SESSION'!A27</f>
        <v>0</v>
      </c>
      <c r="W20" s="116"/>
      <c r="X20" s="116"/>
      <c r="Y20" s="116"/>
      <c r="Z20" s="116"/>
      <c r="AA20" s="116"/>
      <c r="AB20" s="116">
        <v>19</v>
      </c>
      <c r="AC20" s="116"/>
      <c r="AM20" s="51"/>
    </row>
    <row r="21" spans="1:39">
      <c r="B21" s="11" t="s">
        <v>3</v>
      </c>
      <c r="C21" s="132" t="e">
        <f>IF($A$20='Nicholas-SESSION'!$A$25,INDEX('Nicholas-SESSION'!$K$25:$T$33, MATCH("*Squat*",'Nicholas-SESSION'!$B$25:$B$33,0), MATCH("*1st*",'Nicholas-SESSION'!$K$7:$T$7,0)),"")</f>
        <v>#N/A</v>
      </c>
      <c r="D21" s="87" t="e">
        <f>INDEX('Nicholas-SESSION'!$L$25:$U$33, MATCH("*Squat*",'Nicholas-SESSION'!$B$25:$B$33,0), MATCH("*1ST*",'Nicholas-SESSION'!$K$7:$T$7,0))</f>
        <v>#N/A</v>
      </c>
      <c r="E21" s="131" t="e">
        <f>IF($A$20='Nicholas-SESSION'!$A$25,INDEX('Nicholas-SESSION'!$K$25:$T$33, MATCH("*Deadlift*",'Nicholas-SESSION'!$B$25:$B$33,0), MATCH("*1st*",'Nicholas-SESSION'!$K$7:$T$7,0)),"")</f>
        <v>#N/A</v>
      </c>
      <c r="F21" s="131" t="e">
        <f>INDEX('Nicholas-SESSION'!$L$25:$U$33, MATCH("*Deadlift*",'Nicholas-SESSION'!$B$25:$B$33,0), MATCH("*1st*",'Nicholas-SESSION'!$K$7:$T$7,0))</f>
        <v>#N/A</v>
      </c>
      <c r="G21" s="131" t="e">
        <f>IF($A$20='Nicholas-SESSION'!$A$25,INDEX('Nicholas-SESSION'!$K$25:$T$33, MATCH("*Bench Press*",'Nicholas-SESSION'!$B$25:$B$33,0), MATCH("*1st*",'Nicholas-SESSION'!$K$7:$T$7,0)),"")</f>
        <v>#N/A</v>
      </c>
      <c r="H21" s="131" t="e">
        <f>INDEX('Nicholas-SESSION'!$L$25:$U$33, MATCH("*Bench Press*",'Nicholas-SESSION'!$B$25:$B$33,0), MATCH("*1st*",'Nicholas-SESSION'!$K$7:$T$7,0))</f>
        <v>#N/A</v>
      </c>
      <c r="I21" s="132" t="e">
        <f>IF($A$20='Nicholas-SESSION'!$A$25,INDEX('Nicholas-SESSION'!$K$25:$T$33, MATCH("*Military*",'Nicholas-SESSION'!$B$25:$B$33,0), MATCH("*1st*",'Nicholas-SESSION'!$K$7:$T$7,0)),"")</f>
        <v>#N/A</v>
      </c>
      <c r="J21" s="51" t="e">
        <f>INDEX('Nicholas-SESSION'!$L$25:$U$33, MATCH("*Military*",'Nicholas-SESSION'!$B$25:$B$33,0), MATCH("*1st*",'Nicholas-SESSION'!$K$7:$T$7,0))</f>
        <v>#N/A</v>
      </c>
      <c r="K21" s="138" t="e">
        <f>IF($A$20='Nicholas-SESSION'!$A$25,INDEX('Nicholas-SESSION'!$K$25:$T$33, MATCH("*Clean *",'Nicholas-SESSION'!$B$25:$B$33,0), MATCH("*1st*",'Nicholas-SESSION'!$K$7:$T$7,0)),"")</f>
        <v>#N/A</v>
      </c>
      <c r="L21" s="51" t="e">
        <f>INDEX('Nicholas-SESSION'!$L$25:$U$33, MATCH("*Clean *",'Nicholas-SESSION'!$B$25:$B$33,0), MATCH("*1st*",'Nicholas-SESSION'!$K$7:$T$7,0))</f>
        <v>#N/A</v>
      </c>
      <c r="M21" s="131">
        <f>IF($A$20='Nicholas-SESSION'!$A$25,INDEX('Nicholas-SESSION'!$K$25:$T$33, MATCH("*Lat Pulldown*",'Nicholas-SESSION'!$B$25:$B$33,0), MATCH("*1st*",'Nicholas-SESSION'!$K$7:$T$7,0)),"")</f>
        <v>45</v>
      </c>
      <c r="N21" s="48">
        <f>INDEX('Nicholas-SESSION'!$L$25:$U$33, MATCH("*Lat Pulldown*",'Nicholas-SESSION'!$B$25:$B$33,0), MATCH("*1st*",'Nicholas-SESSION'!$K$7:$T$7,0))</f>
        <v>10</v>
      </c>
      <c r="O21" s="151"/>
      <c r="P21" s="151"/>
    </row>
    <row r="22" spans="1:39">
      <c r="B22" t="s">
        <v>4</v>
      </c>
      <c r="C22" s="132" t="e">
        <f>IF($A$20='Nicholas-SESSION'!$A$25,INDEX('Nicholas-SESSION'!$K$25:$T$33, MATCH("*Squat*",'Nicholas-SESSION'!$B$25:$B$33,0), MATCH("*2nd*",'Nicholas-SESSION'!$K$7:$T$7,0)),"")</f>
        <v>#N/A</v>
      </c>
      <c r="D22" s="87" t="e">
        <f>INDEX('Nicholas-SESSION'!L$25:U$33, MATCH("*Squat*",'Nicholas-SESSION'!$B$25:$B$33,0), MATCH("*2nd*",'Nicholas-SESSION'!K$7:T$7,0))</f>
        <v>#N/A</v>
      </c>
      <c r="E22" s="131" t="e">
        <f>IF($A$20='Nicholas-SESSION'!$A$25,INDEX('Nicholas-SESSION'!$K$25:$T$33, MATCH("*Deadlift*",'Nicholas-SESSION'!$B$25:$B$33,0), MATCH("*2ND*",'Nicholas-SESSION'!$K$7:$T$7,0)),"")</f>
        <v>#N/A</v>
      </c>
      <c r="F22" s="131" t="e">
        <f>INDEX('Nicholas-SESSION'!$L$25:$U$33, MATCH("*Deadlift*",'Nicholas-SESSION'!$B$25:$B$33,0), MATCH("*2nd*",'Nicholas-SESSION'!$K$7:$T$7,0))</f>
        <v>#N/A</v>
      </c>
      <c r="G22" s="131" t="e">
        <f>IF($A$20='Nicholas-SESSION'!$A$25,INDEX('Nicholas-SESSION'!$K$25:$T$33, MATCH("*Bench Press*",'Nicholas-SESSION'!$B$25:$B$33,0), MATCH("*2ND*",'Nicholas-SESSION'!$K$7:$T$7,0)),"")</f>
        <v>#N/A</v>
      </c>
      <c r="H22" s="131" t="e">
        <f>INDEX('Nicholas-SESSION'!$L$25:$U$33, MATCH("*Bench Press*",'Nicholas-SESSION'!$B$25:$B$33,0), MATCH("*2nd*",'Nicholas-SESSION'!$K$7:$T$7,0))</f>
        <v>#N/A</v>
      </c>
      <c r="I22" s="132" t="e">
        <f>IF($A$20='Nicholas-SESSION'!$A$25,INDEX('Nicholas-SESSION'!$K$25:$T$33, MATCH("*Military*",'Nicholas-SESSION'!$B$25:$B$33,0), MATCH("*2ND*",'Nicholas-SESSION'!$K$7:$T$7,0)),"")</f>
        <v>#N/A</v>
      </c>
      <c r="J22" s="51" t="e">
        <f>INDEX('Nicholas-SESSION'!$L$25:$U$33, MATCH("*Military*",'Nicholas-SESSION'!$B$25:$B$33,0), MATCH("*2nd*",'Nicholas-SESSION'!$K$7:$T$7,0))</f>
        <v>#N/A</v>
      </c>
      <c r="K22" s="138" t="e">
        <f>IF($A$20='Nicholas-SESSION'!$A$25,INDEX('Nicholas-SESSION'!$K$25:$T$33, MATCH("*Clean *",'Nicholas-SESSION'!$B$25:$B$33,0), MATCH("*2ND*",'Nicholas-SESSION'!$K$7:$T$7,0)),"")</f>
        <v>#N/A</v>
      </c>
      <c r="L22" s="51" t="e">
        <f>INDEX('Nicholas-SESSION'!$L$25:$U$33, MATCH("*Clean *",'Nicholas-SESSION'!$B$25:$B$33,0), MATCH("*2nd*",'Nicholas-SESSION'!$K$7:$T$7,0))</f>
        <v>#N/A</v>
      </c>
      <c r="M22" s="131">
        <f>IF($A$20='Nicholas-SESSION'!$A$25,INDEX('Nicholas-SESSION'!$K$25:$T$33, MATCH("*Lat Pulldown*",'Nicholas-SESSION'!$B$25:$B$33,0), MATCH("*2ND*",'Nicholas-SESSION'!$K$7:$T$7,0)),"")</f>
        <v>45</v>
      </c>
      <c r="N22" s="48">
        <f>INDEX('Nicholas-SESSION'!$L$25:$U$33, MATCH("*Lat Pulldown*",'Nicholas-SESSION'!$B$25:$B$33,0), MATCH("*2nd*",'Nicholas-SESSION'!$K$7:$T$7,0))</f>
        <v>10</v>
      </c>
      <c r="O22" s="151"/>
      <c r="P22" s="151"/>
    </row>
    <row r="23" spans="1:39">
      <c r="B23" t="s">
        <v>5</v>
      </c>
      <c r="C23" s="132" t="e">
        <f>IF($A$20='Nicholas-SESSION'!$A$25,INDEX('Nicholas-SESSION'!$K$25:$T$33, MATCH("*Squat*",'Nicholas-SESSION'!$B$25:$B$33,0), MATCH("*3rd*",'Nicholas-SESSION'!$K$7:$T$7,0)),"")</f>
        <v>#N/A</v>
      </c>
      <c r="D23" s="87" t="e">
        <f>INDEX('Nicholas-SESSION'!L$25:U$33, MATCH("*Squat*",'Nicholas-SESSION'!$B$25:$B$33,0), MATCH("*3rd*",'Nicholas-SESSION'!K$7:T$7,0))</f>
        <v>#N/A</v>
      </c>
      <c r="E23" s="131" t="e">
        <f>IF($A$20='Nicholas-SESSION'!$A$25,INDEX('Nicholas-SESSION'!$K$25:$T$33, MATCH("*Deadlift*",'Nicholas-SESSION'!$B$25:$B$33,0), MATCH("*3rd*",'Nicholas-SESSION'!$K$7:$T$7,0)),"")</f>
        <v>#N/A</v>
      </c>
      <c r="F23" s="131" t="e">
        <f>INDEX('Nicholas-SESSION'!$L$25:$U$33, MATCH("*Deadlift*",'Nicholas-SESSION'!$B$25:$B$33,0), MATCH("*3rd*",'Nicholas-SESSION'!$K$7:$T$7,0))</f>
        <v>#N/A</v>
      </c>
      <c r="G23" s="131" t="e">
        <f>IF($A$20='Nicholas-SESSION'!$A$25,INDEX('Nicholas-SESSION'!$K$25:$T$33, MATCH("*Bench Press*",'Nicholas-SESSION'!$B$25:$B$33,0), MATCH("*3rd*",'Nicholas-SESSION'!$K$7:$T$7,0)),"")</f>
        <v>#N/A</v>
      </c>
      <c r="H23" s="131" t="e">
        <f>INDEX('Nicholas-SESSION'!$L$25:$U$33, MATCH("*Bench Press*",'Nicholas-SESSION'!$B$25:$B$33,0), MATCH("*3rd*",'Nicholas-SESSION'!$K$7:$T$7,0))</f>
        <v>#N/A</v>
      </c>
      <c r="I23" s="132" t="e">
        <f>IF($A$20='Nicholas-SESSION'!$A$25,INDEX('Nicholas-SESSION'!$K$25:$T$33, MATCH("*Military*",'Nicholas-SESSION'!$B$25:$B$33,0), MATCH("*3rd*",'Nicholas-SESSION'!$K$7:$T$7,0)),"")</f>
        <v>#N/A</v>
      </c>
      <c r="J23" s="51" t="e">
        <f>INDEX('Nicholas-SESSION'!$L$25:$U$33, MATCH("*Military*",'Nicholas-SESSION'!$B$25:$B$33,0), MATCH("*3rd*",'Nicholas-SESSION'!$K$7:$T$7,0))</f>
        <v>#N/A</v>
      </c>
      <c r="K23" s="138" t="e">
        <f>IF($A$20='Nicholas-SESSION'!$A$25,INDEX('Nicholas-SESSION'!$K$25:$T$33, MATCH("*Clean *",'Nicholas-SESSION'!$B$25:$B$33,0), MATCH("*3rd*",'Nicholas-SESSION'!$K$7:$T$7,0)),"")</f>
        <v>#N/A</v>
      </c>
      <c r="L23" s="51" t="e">
        <f>INDEX('Nicholas-SESSION'!$L$25:$U$33, MATCH("*Clean *",'Nicholas-SESSION'!$B$25:$B$33,0), MATCH("*3rd*",'Nicholas-SESSION'!$K$7:$T$7,0))</f>
        <v>#N/A</v>
      </c>
      <c r="M23" s="131">
        <f>IF($A$20='Nicholas-SESSION'!$A$25,INDEX('Nicholas-SESSION'!$K$25:$T$33, MATCH("*Lat Pulldown*",'Nicholas-SESSION'!$B$25:$B$33,0), MATCH("*3rd*",'Nicholas-SESSION'!$K$7:$T$7,0)),"")</f>
        <v>0</v>
      </c>
      <c r="N23" s="48">
        <f>INDEX('Nicholas-SESSION'!$L$25:$U$33, MATCH("*Lat Pulldown*",'Nicholas-SESSION'!$B$25:$B$33,0), MATCH("*3rd*",'Nicholas-SESSION'!$K$7:$T$7,0))</f>
        <v>0</v>
      </c>
      <c r="O23" s="151"/>
      <c r="P23" s="151"/>
    </row>
    <row r="24" spans="1:39">
      <c r="B24" t="s">
        <v>6</v>
      </c>
      <c r="C24" s="132" t="e">
        <f>IF($A$20='Nicholas-SESSION'!$A$25,INDEX('Nicholas-SESSION'!$K$25:$T$33, MATCH("*Squat*",'Nicholas-SESSION'!$B$25:$B$33,0), MATCH("*4th*",'Nicholas-SESSION'!$K$7:$T$7,0)),"")</f>
        <v>#N/A</v>
      </c>
      <c r="D24" s="87" t="e">
        <f>INDEX('Nicholas-SESSION'!L$25:U$33, MATCH("*Squat*",'Nicholas-SESSION'!$B$25:$B$33,0), MATCH("*4th*",'Nicholas-SESSION'!K$7:T$7,0))</f>
        <v>#N/A</v>
      </c>
      <c r="E24" s="131" t="e">
        <f>IF($A$20='Nicholas-SESSION'!$A$25,INDEX('Nicholas-SESSION'!$K$25:$T$33, MATCH("*Deadlift*",'Nicholas-SESSION'!$B$25:$B$33,0), MATCH("*4th*",'Nicholas-SESSION'!$K$7:$T$7,0)),"")</f>
        <v>#N/A</v>
      </c>
      <c r="F24" s="131" t="e">
        <f>INDEX('Nicholas-SESSION'!$L$25:$U$33, MATCH("*Deadlift*",'Nicholas-SESSION'!$B$25:$B$33,0), MATCH("*4th*",'Nicholas-SESSION'!$K$7:$T$7,0))</f>
        <v>#N/A</v>
      </c>
      <c r="G24" s="131" t="e">
        <f>IF($A$20='Nicholas-SESSION'!$A$25,INDEX('Nicholas-SESSION'!$K$25:$T$33, MATCH("*Bench Press*",'Nicholas-SESSION'!$B$25:$B$33,0), MATCH("*4th*",'Nicholas-SESSION'!$K$7:$T$7,0)),"")</f>
        <v>#N/A</v>
      </c>
      <c r="H24" s="131" t="e">
        <f>INDEX('Nicholas-SESSION'!$L$25:$U$33, MATCH("*Bench Press*",'Nicholas-SESSION'!$B$25:$B$33,0), MATCH("*4th*",'Nicholas-SESSION'!$K$7:$T$7,0))</f>
        <v>#N/A</v>
      </c>
      <c r="I24" s="132" t="e">
        <f>IF($A$20='Nicholas-SESSION'!$A$25,INDEX('Nicholas-SESSION'!$K$25:$T$33, MATCH("*Military*",'Nicholas-SESSION'!$B$25:$B$33,0), MATCH("*4th*",'Nicholas-SESSION'!$K$7:$T$7,0)),"")</f>
        <v>#N/A</v>
      </c>
      <c r="J24" s="51" t="e">
        <f>INDEX('Nicholas-SESSION'!$L$25:$U$33, MATCH("*Military*",'Nicholas-SESSION'!$B$25:$B$33,0), MATCH("*4th*",'Nicholas-SESSION'!$K$7:$T$7,0))</f>
        <v>#N/A</v>
      </c>
      <c r="K24" s="138" t="e">
        <f>IF($A$20='Nicholas-SESSION'!$A$25,INDEX('Nicholas-SESSION'!$K$25:$T$33, MATCH("*Clean *",'Nicholas-SESSION'!$B$25:$B$33,0), MATCH("*4th*",'Nicholas-SESSION'!$K$7:$T$7,0)),"")</f>
        <v>#N/A</v>
      </c>
      <c r="L24" s="51" t="e">
        <f>INDEX('Nicholas-SESSION'!$L$25:$U$33, MATCH("*Clean *",'Nicholas-SESSION'!$B$25:$B$33,0), MATCH("*4th*",'Nicholas-SESSION'!$K$7:$T$7,0))</f>
        <v>#N/A</v>
      </c>
      <c r="M24" s="131">
        <f>IF($A$20='Nicholas-SESSION'!$A$25,INDEX('Nicholas-SESSION'!$K$25:$T$33, MATCH("*Lat Pulldown*",'Nicholas-SESSION'!$B$25:$B$33,0), MATCH("*4th*",'Nicholas-SESSION'!$K$7:$T$7,0)),"")</f>
        <v>0</v>
      </c>
      <c r="N24" s="48">
        <f>INDEX('Nicholas-SESSION'!$L$25:$U$33, MATCH("*Lat Pulldown*",'Nicholas-SESSION'!$B$25:$B$33,0), MATCH("*4th*",'Nicholas-SESSION'!$K$7:$T$7,0))</f>
        <v>0</v>
      </c>
      <c r="O24" s="151"/>
      <c r="P24" s="151"/>
    </row>
    <row r="25" spans="1:39">
      <c r="B25" t="s">
        <v>7</v>
      </c>
      <c r="C25" s="132" t="e">
        <f>IF($A$20='Nicholas-SESSION'!$A$25,INDEX('Nicholas-SESSION'!$K$25:$T$33, MATCH("*Squat*",'Nicholas-SESSION'!$B$25:$B$33,0), MATCH("*5th*",'Nicholas-SESSION'!$K$7:$T$7,0)),"")</f>
        <v>#N/A</v>
      </c>
      <c r="D25" s="87" t="e">
        <f>INDEX('Nicholas-SESSION'!L$25:U$33, MATCH("*Squat*",'Nicholas-SESSION'!$B$25:$B$33,0), MATCH("*5th*",'Nicholas-SESSION'!K$7:T$7,0))</f>
        <v>#N/A</v>
      </c>
      <c r="E25" s="131" t="e">
        <f>IF($A$20='Nicholas-SESSION'!$A$25,INDEX('Nicholas-SESSION'!$K$25:$T$33, MATCH("*Deadlift*",'Nicholas-SESSION'!$B$25:$B$33,0), MATCH("*5th*",'Nicholas-SESSION'!$K$7:$T$7,0)),"")</f>
        <v>#N/A</v>
      </c>
      <c r="F25" s="131" t="e">
        <f>INDEX('Nicholas-SESSION'!$L$25:$U$33, MATCH("*Deadlift*",'Nicholas-SESSION'!$B$25:$B$33,0), MATCH("*5th*",'Nicholas-SESSION'!$K$7:$T$7,0))</f>
        <v>#N/A</v>
      </c>
      <c r="G25" s="131" t="e">
        <f>IF($A$20='Nicholas-SESSION'!$A$25,INDEX('Nicholas-SESSION'!$K$25:$T$33, MATCH("*Bench Press*",'Nicholas-SESSION'!$B$25:$B$33,0), MATCH("*5th*",'Nicholas-SESSION'!$K$7:$T$7,0)),"")</f>
        <v>#N/A</v>
      </c>
      <c r="H25" s="131" t="e">
        <f>INDEX('Nicholas-SESSION'!$L$25:$U$33, MATCH("*Bench Press*",'Nicholas-SESSION'!$B$25:$B$33,0), MATCH("*5th*",'Nicholas-SESSION'!$K$7:$T$7,0))</f>
        <v>#N/A</v>
      </c>
      <c r="I25" s="132" t="e">
        <f>IF($A$20='Nicholas-SESSION'!$A$25,INDEX('Nicholas-SESSION'!$K$25:$T$33, MATCH("*Military*",'Nicholas-SESSION'!$B$25:$B$33,0), MATCH("*5th*",'Nicholas-SESSION'!$K$7:$T$7,0)),"")</f>
        <v>#N/A</v>
      </c>
      <c r="J25" s="51" t="e">
        <f>INDEX('Nicholas-SESSION'!$L$25:$U$33, MATCH("*Military*",'Nicholas-SESSION'!$B$25:$B$33,0), MATCH("*5th*",'Nicholas-SESSION'!$K$7:$T$7,0))</f>
        <v>#N/A</v>
      </c>
      <c r="K25" s="138" t="e">
        <f>IF($A$20='Nicholas-SESSION'!$A$25,INDEX('Nicholas-SESSION'!$K$25:$T$33, MATCH("*Clean *",'Nicholas-SESSION'!$B$25:$B$33,0), MATCH("*5th*",'Nicholas-SESSION'!$K$7:$T$7,0)),"")</f>
        <v>#N/A</v>
      </c>
      <c r="L25" s="51" t="e">
        <f>INDEX('Nicholas-SESSION'!$L$25:$U$33, MATCH("*Clean *",'Nicholas-SESSION'!$B$25:$B$33,0), MATCH("*5th*",'Nicholas-SESSION'!$K$7:$T$7,0))</f>
        <v>#N/A</v>
      </c>
      <c r="M25" s="131">
        <f>IF($A$20='Nicholas-SESSION'!$A$25,INDEX('Nicholas-SESSION'!$K$25:$T$33, MATCH("*Lat Pulldown*",'Nicholas-SESSION'!$B$25:$B$33,0), MATCH("*5th*",'Nicholas-SESSION'!$K$7:$T$7,0)),"")</f>
        <v>0</v>
      </c>
      <c r="N25" s="48">
        <f>INDEX('Nicholas-SESSION'!$L$25:$U$33, MATCH("*Lat Pulldown*",'Nicholas-SESSION'!$B$25:$B$33,0), MATCH("*5th*",'Nicholas-SESSION'!$K$7:$T$7,0))</f>
        <v>0</v>
      </c>
      <c r="O25" s="151"/>
      <c r="P25" s="151"/>
    </row>
    <row r="26" spans="1:39">
      <c r="A26" s="129">
        <f>'Nicholas-SESSION'!A34</f>
        <v>42019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 t="e">
        <f>MAX(E27:E31)</f>
        <v>#N/A</v>
      </c>
      <c r="F26" s="134" t="e">
        <f t="array" ref="F26">MAX(IF(E27:E31=E26,F27:F31))</f>
        <v>#N/A</v>
      </c>
      <c r="G26" s="134" t="e">
        <f>MAX(G27:G31)</f>
        <v>#N/A</v>
      </c>
      <c r="H26" s="134" t="e">
        <f t="array" ref="H26">MAX(IF(G27:G31=G26,H27:H31))</f>
        <v>#N/A</v>
      </c>
      <c r="I26" s="133">
        <f>MAX(I27:I31)</f>
        <v>20</v>
      </c>
      <c r="J26" s="135">
        <f t="array" ref="J26">MAX(IF(I27:I31=I26,J27:J31))</f>
        <v>10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IF($A$26='Nicholas-SESSION'!$A$34,INDEX('Nicholas-SESSION'!$K$34:$T$41, MATCH("*1k Row*",'Nicholas-SESSION'!$B$34:$B$41,0), MATCH("*1st*",'Nicholas-SESSION'!$K$7:$T$7,0)),"")</f>
        <v>#N/A</v>
      </c>
      <c r="P26" s="152" t="e">
        <f>IF($A$26='Nicholas-SESSION'!$A$34,INDEX('Nicholas-SESSION'!$K$34:$T$41, MATCH("*HIIT*",'Nicholas-SESSION'!$B$34:$B$41,0), MATCH("*1st*",'Nicholas-SESSION'!$K$7:$T$7,0)),"")</f>
        <v>#N/A</v>
      </c>
      <c r="Q26" s="117" t="e">
        <f>INDEX('Nicholas-SESSION'!$L$34:$U$41, MATCH("*HIIT*",'Nicholas-SESSION'!$B$34:$B$41,0), MATCH("*1st*",'Nicholas-SESSION'!$K$7:$T$7,0))</f>
        <v>#N/A</v>
      </c>
      <c r="R26" s="117">
        <f>'Nicholas-SESSION'!U34</f>
        <v>0</v>
      </c>
      <c r="S26" s="116"/>
      <c r="T26" s="116"/>
      <c r="U26" s="120">
        <f>'Nicholas-SESSION'!A35</f>
        <v>0</v>
      </c>
      <c r="V26" s="120">
        <f>'Nicholas-SESSION'!A36</f>
        <v>0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 t="e">
        <f>IF($A$26='Nicholas-SESSION'!$A$34,INDEX('Nicholas-SESSION'!$K$34:$T$41, MATCH("*Squat*",'Nicholas-SESSION'!$B$34:$B$41,0), MATCH("*1st*",'Nicholas-SESSION'!$K$7:$T$7,0)),"")</f>
        <v>#N/A</v>
      </c>
      <c r="D27" s="87" t="e">
        <f>INDEX('Nicholas-SESSION'!L$34:U$41, MATCH("*Squat*",'Nicholas-SESSION'!$B$34:$B$41,0), MATCH("*1ST*",'Nicholas-SESSION'!K$7:T$7,0))</f>
        <v>#N/A</v>
      </c>
      <c r="E27" s="131" t="e">
        <f>IF($A$26='Nicholas-SESSION'!$A$34,INDEX('Nicholas-SESSION'!$K$34:$T$41, MATCH("*Deadlift*",'Nicholas-SESSION'!$B$34:$B$41,0), MATCH("*1st*",'Nicholas-SESSION'!$K$7:$T$7,0)),"")</f>
        <v>#N/A</v>
      </c>
      <c r="F27" s="131" t="e">
        <f>INDEX('Nicholas-SESSION'!$L$34:$U$41, MATCH("*Deadlift*",'Nicholas-SESSION'!$B$34:$B$41,0), MATCH("*1st*",'Nicholas-SESSION'!$K$7:$T$7,0))</f>
        <v>#N/A</v>
      </c>
      <c r="G27" s="131" t="e">
        <f>IF($A$26='Nicholas-SESSION'!$A$34,INDEX('Nicholas-SESSION'!$K$34:$T$41, MATCH("*Bench Press*",'Nicholas-SESSION'!$B$34:$B$41,0), MATCH("*1st*",'Nicholas-SESSION'!$K$7:$T$7,0)),"")</f>
        <v>#N/A</v>
      </c>
      <c r="H27" s="131" t="e">
        <f>INDEX('Nicholas-SESSION'!$L$34:$U$41, MATCH("*Bench Press*",'Nicholas-SESSION'!$B$34:$B$41,0), MATCH("*1st*",'Nicholas-SESSION'!$K$7:$T$7,0))</f>
        <v>#N/A</v>
      </c>
      <c r="I27" s="132">
        <f>IF($A$26='Nicholas-SESSION'!$A$34,INDEX('Nicholas-SESSION'!$K$34:$T$41, MATCH("*Military*",'Nicholas-SESSION'!$B$34:$B$41,0), MATCH("*1st*",'Nicholas-SESSION'!$K$7:$T$7,0)),"")</f>
        <v>20</v>
      </c>
      <c r="J27" s="51">
        <f>INDEX('Nicholas-SESSION'!$L$34:$U$41, MATCH("*Military*",'Nicholas-SESSION'!$B$34:$B$41,0), MATCH("*1st*",'Nicholas-SESSION'!$K$7:$T$7,0))</f>
        <v>10</v>
      </c>
      <c r="K27" s="138" t="e">
        <f>IF($A$26='Nicholas-SESSION'!$A$34,INDEX('Nicholas-SESSION'!$K$34:$T$41, MATCH("*Clean *",'Nicholas-SESSION'!$B$34:$B$41,0), MATCH("*1st*",'Nicholas-SESSION'!$K$7:$T$7,0)),"")</f>
        <v>#N/A</v>
      </c>
      <c r="L27" s="51" t="e">
        <f>INDEX('Nicholas-SESSION'!$L$34:$U$41, MATCH("*Clean *",'Nicholas-SESSION'!$B$34:$B$41,0), MATCH("*1st*",'Nicholas-SESSION'!$K$7:$T$7,0))</f>
        <v>#N/A</v>
      </c>
      <c r="M27" s="131" t="e">
        <f>IF($A$26='Nicholas-SESSION'!$A$34,INDEX('Nicholas-SESSION'!$K$34:$T$41, MATCH("*Lat Pulldown*",'Nicholas-SESSION'!$B$34:$B$41,0), MATCH("*1st*",'Nicholas-SESSION'!$K$7:$T$7,0)),"")</f>
        <v>#N/A</v>
      </c>
      <c r="N27" s="48" t="e">
        <f>INDEX('Nicholas-SESSION'!$L$34:$U$41, MATCH("*Lat Pulldown*",'Nicholas-SESSION'!$B$34:$B$41,0), MATCH("*1st*",'Nicholas-SESSION'!$K$7:$T$7,0))</f>
        <v>#N/A</v>
      </c>
      <c r="O27" s="151"/>
      <c r="P27" s="151"/>
    </row>
    <row r="28" spans="1:39">
      <c r="B28" t="s">
        <v>4</v>
      </c>
      <c r="C28" s="132" t="e">
        <f>IF($A$26='Nicholas-SESSION'!$A$34,INDEX('Nicholas-SESSION'!$K$34:$T$41, MATCH("*Squat*",'Nicholas-SESSION'!$B$34:$B$41,0), MATCH("*2nd*",'Nicholas-SESSION'!$K$7:$T$7,0)),"")</f>
        <v>#N/A</v>
      </c>
      <c r="D28" s="87" t="e">
        <f>INDEX('Nicholas-SESSION'!L$34:U$41, MATCH("*Squat*",'Nicholas-SESSION'!$B$34:$B$41,0), MATCH("*2nd*",'Nicholas-SESSION'!K$7:T$7,0))</f>
        <v>#N/A</v>
      </c>
      <c r="E28" s="131" t="e">
        <f>IF($A$26='Nicholas-SESSION'!$A$34,INDEX('Nicholas-SESSION'!$K$34:$T$41, MATCH("*Deadlift*",'Nicholas-SESSION'!$B$34:$B$41,0), MATCH("*2ND*",'Nicholas-SESSION'!$K$7:$T$7,0)),"")</f>
        <v>#N/A</v>
      </c>
      <c r="F28" s="131" t="e">
        <f>INDEX('Nicholas-SESSION'!$L$34:$U$41, MATCH("*Deadlift*",'Nicholas-SESSION'!$B$34:$B$41,0), MATCH("*2nd*",'Nicholas-SESSION'!$K$7:$T$7,0))</f>
        <v>#N/A</v>
      </c>
      <c r="G28" s="131" t="e">
        <f>IF($A$26='Nicholas-SESSION'!$A$34,INDEX('Nicholas-SESSION'!$K$34:$T$41, MATCH("*Bench Press*",'Nicholas-SESSION'!$B$34:$B$41,0), MATCH("*2ND*",'Nicholas-SESSION'!$K$7:$T$7,0)),"")</f>
        <v>#N/A</v>
      </c>
      <c r="H28" s="131" t="e">
        <f>INDEX('Nicholas-SESSION'!$L$34:$U$41, MATCH("*Bench Press*",'Nicholas-SESSION'!$B$34:$B$41,0), MATCH("*2nd*",'Nicholas-SESSION'!$K$7:$T$7,0))</f>
        <v>#N/A</v>
      </c>
      <c r="I28" s="132">
        <f>IF($A$26='Nicholas-SESSION'!$A$34,INDEX('Nicholas-SESSION'!$K$34:$T$41, MATCH("*Military*",'Nicholas-SESSION'!$B$34:$B$41,0), MATCH("*2ND*",'Nicholas-SESSION'!$K$7:$T$7,0)),"")</f>
        <v>20</v>
      </c>
      <c r="J28" s="51">
        <f>INDEX('Nicholas-SESSION'!$L$34:$U$41, MATCH("*Military*",'Nicholas-SESSION'!$B$34:$B$41,0), MATCH("*2nd*",'Nicholas-SESSION'!$K$7:$T$7,0))</f>
        <v>10</v>
      </c>
      <c r="K28" s="138" t="e">
        <f>IF($A$26='Nicholas-SESSION'!$A$34,INDEX('Nicholas-SESSION'!$K$34:$T$41, MATCH("*Clean *",'Nicholas-SESSION'!$B$34:$B$41,0), MATCH("*2ND*",'Nicholas-SESSION'!$K$7:$T$7,0)),"")</f>
        <v>#N/A</v>
      </c>
      <c r="L28" s="51" t="e">
        <f>INDEX('Nicholas-SESSION'!$L$34:$U$41, MATCH("*Clean *",'Nicholas-SESSION'!$B$34:$B$41,0), MATCH("*2nd*",'Nicholas-SESSION'!$K$7:$T$7,0))</f>
        <v>#N/A</v>
      </c>
      <c r="M28" s="131" t="e">
        <f>IF($A$26='Nicholas-SESSION'!$A$34,INDEX('Nicholas-SESSION'!$K$34:$T$41, MATCH("*Lat Pulldown*",'Nicholas-SESSION'!$B$34:$B$41,0), MATCH("*2ND*",'Nicholas-SESSION'!$K$7:$T$7,0)),"")</f>
        <v>#N/A</v>
      </c>
      <c r="N28" s="48" t="e">
        <f>INDEX('Nicholas-SESSION'!$L$34:$U$41, MATCH("*Lat Pulldown*",'Nicholas-SESSION'!$B$34:$B$41,0), MATCH("*2nd*",'Nicholas-SESSION'!$K$7:$T$7,0))</f>
        <v>#N/A</v>
      </c>
      <c r="O28" s="151"/>
      <c r="P28" s="151"/>
    </row>
    <row r="29" spans="1:39">
      <c r="B29" t="s">
        <v>5</v>
      </c>
      <c r="C29" s="132" t="e">
        <f>IF($A$26='Nicholas-SESSION'!$A$34,INDEX('Nicholas-SESSION'!$K$34:$T$41, MATCH("*Squat*",'Nicholas-SESSION'!$B$34:$B$41,0), MATCH("*3rd*",'Nicholas-SESSION'!$K$7:$T$7,0)),"")</f>
        <v>#N/A</v>
      </c>
      <c r="D29" s="87" t="e">
        <f>INDEX('Nicholas-SESSION'!L$34:U$41, MATCH("*Squat*",'Nicholas-SESSION'!$B$34:$B$41,0), MATCH("*3rd*",'Nicholas-SESSION'!K$7:T$7,0))</f>
        <v>#N/A</v>
      </c>
      <c r="E29" s="131" t="e">
        <f>IF($A$26='Nicholas-SESSION'!$A$34,INDEX('Nicholas-SESSION'!$K$34:$T$41, MATCH("*Deadlift*",'Nicholas-SESSION'!$B$34:$B$41,0), MATCH("*3rd*",'Nicholas-SESSION'!$K$7:$T$7,0)),"")</f>
        <v>#N/A</v>
      </c>
      <c r="F29" s="131" t="e">
        <f>INDEX('Nicholas-SESSION'!$L$34:$U$41, MATCH("*Deadlift*",'Nicholas-SESSION'!$B$34:$B$41,0), MATCH("*3rd*",'Nicholas-SESSION'!$K$7:$T$7,0))</f>
        <v>#N/A</v>
      </c>
      <c r="G29" s="131" t="e">
        <f>IF($A$26='Nicholas-SESSION'!$A$34,INDEX('Nicholas-SESSION'!$K$34:$T$41, MATCH("*Bench Press*",'Nicholas-SESSION'!$B$34:$B$41,0), MATCH("*3rd*",'Nicholas-SESSION'!$K$7:$T$7,0)),"")</f>
        <v>#N/A</v>
      </c>
      <c r="H29" s="131" t="e">
        <f>INDEX('Nicholas-SESSION'!$L$34:$U$41, MATCH("*Bench Press*",'Nicholas-SESSION'!$B$34:$B$41,0), MATCH("*3rd*",'Nicholas-SESSION'!$K$7:$T$7,0))</f>
        <v>#N/A</v>
      </c>
      <c r="I29" s="132">
        <f>IF($A$26='Nicholas-SESSION'!$A$34,INDEX('Nicholas-SESSION'!$K$34:$T$41, MATCH("*Military*",'Nicholas-SESSION'!$B$34:$B$41,0), MATCH("*3rd*",'Nicholas-SESSION'!$K$7:$T$7,0)),"")</f>
        <v>0</v>
      </c>
      <c r="J29" s="51">
        <f>INDEX('Nicholas-SESSION'!$L$34:$U$41, MATCH("*Military*",'Nicholas-SESSION'!$B$34:$B$41,0), MATCH("*3rd*",'Nicholas-SESSION'!$K$7:$T$7,0))</f>
        <v>0</v>
      </c>
      <c r="K29" s="138" t="e">
        <f>IF($A$26='Nicholas-SESSION'!$A$34,INDEX('Nicholas-SESSION'!$K$34:$T$41, MATCH("*Clean *",'Nicholas-SESSION'!$B$34:$B$41,0), MATCH("*3rd*",'Nicholas-SESSION'!$K$7:$T$7,0)),"")</f>
        <v>#N/A</v>
      </c>
      <c r="L29" s="51" t="e">
        <f>INDEX('Nicholas-SESSION'!$L$34:$U$41, MATCH("*Clean *",'Nicholas-SESSION'!$B$34:$B$41,0), MATCH("*3rd*",'Nicholas-SESSION'!$K$7:$T$7,0))</f>
        <v>#N/A</v>
      </c>
      <c r="M29" s="131" t="e">
        <f>IF($A$26='Nicholas-SESSION'!$A$34,INDEX('Nicholas-SESSION'!$K$34:$T$41, MATCH("*Lat Pulldown*",'Nicholas-SESSION'!$B$34:$B$41,0), MATCH("*3rd*",'Nicholas-SESSION'!$K$7:$T$7,0)),"")</f>
        <v>#N/A</v>
      </c>
      <c r="N29" s="48" t="e">
        <f>INDEX('Nicholas-SESSION'!$L$34:$U$41, MATCH("*Lat Pulldown*",'Nicholas-SESSION'!$B$34:$B$41,0), MATCH("*3rd*",'Nicholas-SESSION'!$K$7:$T$7,0))</f>
        <v>#N/A</v>
      </c>
      <c r="O29" s="151"/>
      <c r="P29" s="151"/>
    </row>
    <row r="30" spans="1:39">
      <c r="B30" t="s">
        <v>6</v>
      </c>
      <c r="C30" s="132" t="e">
        <f>IF($A$26='Nicholas-SESSION'!$A$34,INDEX('Nicholas-SESSION'!$K$34:$T$41, MATCH("*Squat*",'Nicholas-SESSION'!$B$34:$B$41,0), MATCH("*4th*",'Nicholas-SESSION'!$K$7:$T$7,0)),"")</f>
        <v>#N/A</v>
      </c>
      <c r="D30" s="87" t="e">
        <f>INDEX('Nicholas-SESSION'!L$34:U$41, MATCH("*Squat*",'Nicholas-SESSION'!$B$34:$B$41,0), MATCH("*4th*",'Nicholas-SESSION'!K$7:T$7,0))</f>
        <v>#N/A</v>
      </c>
      <c r="E30" s="131" t="e">
        <f>IF($A$26='Nicholas-SESSION'!$A$34,INDEX('Nicholas-SESSION'!$K$34:$T$41, MATCH("*Deadlift*",'Nicholas-SESSION'!$B$34:$B$41,0), MATCH("*4th*",'Nicholas-SESSION'!$K$7:$T$7,0)),"")</f>
        <v>#N/A</v>
      </c>
      <c r="F30" s="131" t="e">
        <f>INDEX('Nicholas-SESSION'!$L$34:$U$41, MATCH("*Deadlift*",'Nicholas-SESSION'!$B$34:$B$41,0), MATCH("*4th*",'Nicholas-SESSION'!$K$7:$T$7,0))</f>
        <v>#N/A</v>
      </c>
      <c r="G30" s="131" t="e">
        <f>IF($A$26='Nicholas-SESSION'!$A$34,INDEX('Nicholas-SESSION'!$K$34:$T$41, MATCH("*Bench Press*",'Nicholas-SESSION'!$B$34:$B$41,0), MATCH("*4th*",'Nicholas-SESSION'!$K$7:$T$7,0)),"")</f>
        <v>#N/A</v>
      </c>
      <c r="H30" s="131" t="e">
        <f>INDEX('Nicholas-SESSION'!$L$34:$U$41, MATCH("*Bench Press*",'Nicholas-SESSION'!$B$34:$B$41,0), MATCH("*4th*",'Nicholas-SESSION'!$K$7:$T$7,0))</f>
        <v>#N/A</v>
      </c>
      <c r="I30" s="132">
        <f>IF($A$26='Nicholas-SESSION'!$A$34,INDEX('Nicholas-SESSION'!$K$34:$T$41, MATCH("*Military*",'Nicholas-SESSION'!$B$34:$B$41,0), MATCH("*4th*",'Nicholas-SESSION'!$K$7:$T$7,0)),"")</f>
        <v>0</v>
      </c>
      <c r="J30" s="51">
        <f>INDEX('Nicholas-SESSION'!$L$34:$U$41, MATCH("*Military*",'Nicholas-SESSION'!$B$34:$B$41,0), MATCH("*4th*",'Nicholas-SESSION'!$K$7:$T$7,0))</f>
        <v>0</v>
      </c>
      <c r="K30" s="138" t="e">
        <f>IF($A$26='Nicholas-SESSION'!$A$34,INDEX('Nicholas-SESSION'!$K$34:$T$41, MATCH("*Clean *",'Nicholas-SESSION'!$B$34:$B$41,0), MATCH("*4th*",'Nicholas-SESSION'!$K$7:$T$7,0)),"")</f>
        <v>#N/A</v>
      </c>
      <c r="L30" s="51" t="e">
        <f>INDEX('Nicholas-SESSION'!$L$34:$U$41, MATCH("*Clean *",'Nicholas-SESSION'!$B$34:$B$41,0), MATCH("*4th*",'Nicholas-SESSION'!$K$7:$T$7,0))</f>
        <v>#N/A</v>
      </c>
      <c r="M30" s="131" t="e">
        <f>IF($A$26='Nicholas-SESSION'!$A$34,INDEX('Nicholas-SESSION'!$K$34:$T$41, MATCH("*Lat Pulldown*",'Nicholas-SESSION'!$B$34:$B$41,0), MATCH("*4th*",'Nicholas-SESSION'!$K$7:$T$7,0)),"")</f>
        <v>#N/A</v>
      </c>
      <c r="N30" s="48" t="e">
        <f>INDEX('Nicholas-SESSION'!$L$34:$U$41, MATCH("*Lat Pulldown*",'Nicholas-SESSION'!$B$34:$B$41,0), MATCH("*4th*",'Nicholas-SESSION'!$K$7:$T$7,0))</f>
        <v>#N/A</v>
      </c>
      <c r="O30" s="151"/>
      <c r="P30" s="151"/>
    </row>
    <row r="31" spans="1:39">
      <c r="B31" t="s">
        <v>7</v>
      </c>
      <c r="C31" s="132" t="e">
        <f>IF($A$26='Nicholas-SESSION'!$A$34,INDEX('Nicholas-SESSION'!$K$34:$T$41, MATCH("*Squat*",'Nicholas-SESSION'!$B$34:$B$41,0), MATCH("*5th*",'Nicholas-SESSION'!K$7:T$7,0)),"")</f>
        <v>#N/A</v>
      </c>
      <c r="D31" s="87" t="e">
        <f>INDEX('Nicholas-SESSION'!L$34:U$41, MATCH("*Squat*",'Nicholas-SESSION'!$B$34:$B$41,0), MATCH("*5th*",'Nicholas-SESSION'!K$7:T$7,0))</f>
        <v>#N/A</v>
      </c>
      <c r="E31" s="131" t="e">
        <f>IF($A$26='Nicholas-SESSION'!$A$34,INDEX('Nicholas-SESSION'!$K$34:$T$41, MATCH("*Deadlift*",'Nicholas-SESSION'!$B$34:$B$41,0), MATCH("*5th*",'Nicholas-SESSION'!$K$7:$T$7,0)),"")</f>
        <v>#N/A</v>
      </c>
      <c r="F31" s="131" t="e">
        <f>INDEX('Nicholas-SESSION'!$L$34:$U$41, MATCH("*Deadlift*",'Nicholas-SESSION'!$B$34:$B$41,0), MATCH("*5th*",'Nicholas-SESSION'!$K$7:$T$7,0))</f>
        <v>#N/A</v>
      </c>
      <c r="G31" s="131" t="e">
        <f>IF($A$26='Nicholas-SESSION'!$A$34,INDEX('Nicholas-SESSION'!$K$34:$T$41, MATCH("*Bench Press*",'Nicholas-SESSION'!$B$34:$B$41,0), MATCH("*5th*",'Nicholas-SESSION'!$K$7:$T$7,0)),"")</f>
        <v>#N/A</v>
      </c>
      <c r="H31" s="131" t="e">
        <f>INDEX('Nicholas-SESSION'!$L$34:$U$41, MATCH("*Bench Press*",'Nicholas-SESSION'!$B$34:$B$41,0), MATCH("*5th*",'Nicholas-SESSION'!$K$7:$T$7,0))</f>
        <v>#N/A</v>
      </c>
      <c r="I31" s="132">
        <f>IF($A$26='Nicholas-SESSION'!$A$34,INDEX('Nicholas-SESSION'!$K$34:$T$41, MATCH("*Military*",'Nicholas-SESSION'!$B$34:$B$41,0), MATCH("*5th*",'Nicholas-SESSION'!$K$7:$T$7,0)),"")</f>
        <v>0</v>
      </c>
      <c r="J31" s="51">
        <f>INDEX('Nicholas-SESSION'!$L$34:$U$41, MATCH("*Military*",'Nicholas-SESSION'!$B$34:$B$41,0), MATCH("*5th*",'Nicholas-SESSION'!$K$7:$T$7,0))</f>
        <v>0</v>
      </c>
      <c r="K31" s="138" t="e">
        <f>IF($A$26='Nicholas-SESSION'!$A$34,INDEX('Nicholas-SESSION'!$K$34:$T$41, MATCH("*Clean *",'Nicholas-SESSION'!$B$34:$B$41,0), MATCH("*5th*",'Nicholas-SESSION'!$K$7:$T$7,0)),"")</f>
        <v>#N/A</v>
      </c>
      <c r="L31" s="51" t="e">
        <f>INDEX('Nicholas-SESSION'!$L$34:$U$41, MATCH("*Clean *",'Nicholas-SESSION'!$B$34:$B$41,0), MATCH("*5th*",'Nicholas-SESSION'!$K$7:$T$7,0))</f>
        <v>#N/A</v>
      </c>
      <c r="M31" s="131" t="e">
        <f>IF($A$26='Nicholas-SESSION'!$A$34,INDEX('Nicholas-SESSION'!$K$34:$T$41, MATCH("*Lat Pulldown*",'Nicholas-SESSION'!$B$34:$B$41,0), MATCH("*5th*",'Nicholas-SESSION'!$K$7:$T$7,0)),"")</f>
        <v>#N/A</v>
      </c>
      <c r="N31" s="48" t="e">
        <f>INDEX('Nicholas-SESSION'!$L$34:$U$41, MATCH("*Lat Pulldown*",'Nicholas-SESSION'!$B$34:$B$41,0), MATCH("*5th*",'Nicholas-SESSION'!$K$7:$T$7,0))</f>
        <v>#N/A</v>
      </c>
      <c r="O31" s="151"/>
      <c r="P31" s="151"/>
    </row>
    <row r="32" spans="1:39">
      <c r="A32" s="129">
        <f>'Nicholas-SESSION'!A43</f>
        <v>42024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>
        <f>MAX(G33:G37)</f>
        <v>50</v>
      </c>
      <c r="H32" s="116">
        <f t="array" ref="H32">MAX(IF(G33:G37=G32,H33:H37))</f>
        <v>4</v>
      </c>
      <c r="I32" s="116" t="e">
        <f>MAX(I33:I37)</f>
        <v>#N/A</v>
      </c>
      <c r="J32" s="116" t="e">
        <f t="array" ref="J32">MAX(IF(I33:I37=I32,J33:J37))</f>
        <v>#N/A</v>
      </c>
      <c r="K32" s="116" t="e">
        <f>MAX(K33:K37)</f>
        <v>#N/A</v>
      </c>
      <c r="L32" s="116" t="e">
        <f t="array" ref="L32">MAX(IF(K33:K37=K32,L33:L37))</f>
        <v>#N/A</v>
      </c>
      <c r="M32" s="116">
        <f>MAX(M33:M37)</f>
        <v>60</v>
      </c>
      <c r="N32" s="117">
        <f t="array" ref="N32">MAX(IF(M33:M37=M32,N33:N37))</f>
        <v>4</v>
      </c>
      <c r="O32" s="152" t="e">
        <f>IF($A$32='Nicholas-SESSION'!$A$43,INDEX('Nicholas-SESSION'!$K$43:$T$50, MATCH("*1k Row*",'Nicholas-SESSION'!$B$43:$B$50,0), MATCH("*1st*",'Nicholas-SESSION'!$K$7:$T$7,0)),"")</f>
        <v>#N/A</v>
      </c>
      <c r="P32" s="152" t="e">
        <f>IF($A$32='Nicholas-SESSION'!$A$43,INDEX('Nicholas-SESSION'!$K$43:$T$50, MATCH("*HIIT*",'Nicholas-SESSION'!$B$43:$B$50,0), MATCH("*1st*",'Nicholas-SESSION'!$K$7:$T$7,0)),"")</f>
        <v>#N/A</v>
      </c>
      <c r="Q32" s="117" t="e">
        <f>INDEX('Nicholas-SESSION'!$L$43:$U$50, MATCH("*HIIT*",'Nicholas-SESSION'!$B$43:$B$50,0), MATCH("*1st*",'Nicholas-SESSION'!$K$7:$T$7,0))</f>
        <v>#N/A</v>
      </c>
      <c r="R32" s="117">
        <f>'Nicholas-SESSION'!U43</f>
        <v>0</v>
      </c>
      <c r="S32" s="116"/>
      <c r="T32" s="116"/>
      <c r="U32" s="120">
        <f>'Nicholas-SESSION'!A44</f>
        <v>0</v>
      </c>
      <c r="V32" s="120">
        <f>'Nicholas-SESSION'!A45</f>
        <v>0</v>
      </c>
      <c r="W32" s="116"/>
      <c r="X32" s="116"/>
      <c r="Y32" s="116"/>
      <c r="Z32" s="116"/>
      <c r="AA32" s="116"/>
      <c r="AB32" s="116">
        <v>17</v>
      </c>
      <c r="AC32" s="116"/>
    </row>
    <row r="33" spans="1:40">
      <c r="A33" s="145"/>
      <c r="B33" s="11" t="s">
        <v>3</v>
      </c>
      <c r="C33" s="131" t="e">
        <f>IF($A$32='Nicholas-SESSION'!$A$43,INDEX('Nicholas-SESSION'!$K$43:$T$50, MATCH("*Squat*",'Nicholas-SESSION'!$B$43:$B$50,0), MATCH("*1st*",'Nicholas-SESSION'!$K$7:$T$7,0)),"")</f>
        <v>#N/A</v>
      </c>
      <c r="D33" s="132" t="e">
        <f>INDEX('Nicholas-SESSION'!$L$43:$U$50, MATCH("*Squat*",'Nicholas-SESSION'!$B$43:$B$50,0), MATCH("*1st*",'Nicholas-SESSION'!$K$7:$T$7,0))</f>
        <v>#N/A</v>
      </c>
      <c r="E33" s="131" t="e">
        <f>IF($A$32='Nicholas-SESSION'!$A$43,INDEX('Nicholas-SESSION'!$K$43:$T$50, MATCH("*Deadlift*",'Nicholas-SESSION'!$B$43:$B$50,0), MATCH("*1st*",'Nicholas-SESSION'!$K$7:$T$7,0)),"")</f>
        <v>#N/A</v>
      </c>
      <c r="F33" s="131" t="e">
        <f>INDEX('Nicholas-SESSION'!$L$43:$U$50, MATCH("*Deadlift*",'Nicholas-SESSION'!$B$43:$B$50,0), MATCH("*1st*",'Nicholas-SESSION'!$K$7:$T$7,0))</f>
        <v>#N/A</v>
      </c>
      <c r="G33" s="131">
        <f>IF($A$32='Nicholas-SESSION'!$A$43,INDEX('Nicholas-SESSION'!$K$43:$T$50, MATCH("*Bench Press*",'Nicholas-SESSION'!$B$43:$B$50,0), MATCH("*1st*",'Nicholas-SESSION'!$K$7:$T$7,0)),"")</f>
        <v>40</v>
      </c>
      <c r="H33" s="131">
        <f>INDEX('Nicholas-SESSION'!$L$43:$U$50, MATCH("*Bench Press*",'Nicholas-SESSION'!$B$43:$B$50,0), MATCH("*1st*",'Nicholas-SESSION'!$K$7:$T$7,0))</f>
        <v>12</v>
      </c>
      <c r="I33" s="132" t="e">
        <f>IF($A$32='Nicholas-SESSION'!$A$43,INDEX('Nicholas-SESSION'!$K$43:$T$50, MATCH("*Military*",'Nicholas-SESSION'!$B$43:$B$50,0), MATCH("*1st*",'Nicholas-SESSION'!$K$7:$T$7,0)),"")</f>
        <v>#N/A</v>
      </c>
      <c r="J33" s="48" t="e">
        <f>INDEX('Nicholas-SESSION'!$L$43:$U$50, MATCH("*Military*",'Nicholas-SESSION'!$B$43:$B$50,0), MATCH("*1st*",'Nicholas-SESSION'!$K$7:$T$7,0))</f>
        <v>#N/A</v>
      </c>
      <c r="K33" s="131" t="e">
        <f>IF($A$32='Nicholas-SESSION'!$A$43,INDEX('Nicholas-SESSION'!$K$43:$T$50, MATCH("*Clean *",'Nicholas-SESSION'!$B$43:$B$50,0), MATCH("*1st*",'Nicholas-SESSION'!$K$7:$T$7,0)),"")</f>
        <v>#N/A</v>
      </c>
      <c r="L33" s="48" t="e">
        <f>INDEX('Nicholas-SESSION'!$L$43:$U$50, MATCH("*Clean *",'Nicholas-SESSION'!$B$43:$B$50,0), MATCH("*1st*",'Nicholas-SESSION'!$K$7:$T$7,0))</f>
        <v>#N/A</v>
      </c>
      <c r="M33" s="131">
        <f>IF($A$32='Nicholas-SESSION'!$A$43,INDEX('Nicholas-SESSION'!$K$43:$T$50, MATCH("*Lat Pulldown*",'Nicholas-SESSION'!$B$43:$B$50,0), MATCH("*1st*",'Nicholas-SESSION'!$K$7:$T$7,0)),"")</f>
        <v>45</v>
      </c>
      <c r="N33" s="48">
        <f>INDEX('Nicholas-SESSION'!$L$43:$U$50, MATCH("*Lat Pulldown*",'Nicholas-SESSION'!$B$43:$B$50,0), MATCH("*1st*",'Nicholas-SESSION'!$K$7:$T$7,0))</f>
        <v>12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IF($A$32='Nicholas-SESSION'!$A$43,INDEX('Nicholas-SESSION'!$K$43:$T$50, MATCH("*Squat*",'Nicholas-SESSION'!$B$43:$B$50,0), MATCH("*2nd*",'Nicholas-SESSION'!$K$7:$T$7,0)),"")</f>
        <v>#N/A</v>
      </c>
      <c r="D34" s="132" t="e">
        <f>INDEX('Nicholas-SESSION'!$L$43:$U$50, MATCH("*Squat*",'Nicholas-SESSION'!$B$43:$B$50,0), MATCH("*2nd*",'Nicholas-SESSION'!$K$7:$T$7,0))</f>
        <v>#N/A</v>
      </c>
      <c r="E34" s="131" t="e">
        <f>IF($A$32='Nicholas-SESSION'!$A$43,INDEX('Nicholas-SESSION'!$K$43:$T$50, MATCH("*Deadlift*",'Nicholas-SESSION'!$B$43:$B$50,0), MATCH("*2ND*",'Nicholas-SESSION'!$K$7:$T$7,0)),"")</f>
        <v>#N/A</v>
      </c>
      <c r="F34" s="131" t="e">
        <f>INDEX('Nicholas-SESSION'!$L$43:$U$50, MATCH("*Deadlift*",'Nicholas-SESSION'!$B$43:$B$50,0), MATCH("*2nd*",'Nicholas-SESSION'!$K$7:$T$7,0))</f>
        <v>#N/A</v>
      </c>
      <c r="G34" s="131">
        <f>IF($A$32='Nicholas-SESSION'!$A$43,INDEX('Nicholas-SESSION'!$K$43:$T$50, MATCH("*Bench Press*",'Nicholas-SESSION'!$B$43:$B$50,0), MATCH("*2ND*",'Nicholas-SESSION'!$K$7:$T$7,0)),"")</f>
        <v>42.6</v>
      </c>
      <c r="H34" s="131">
        <f>INDEX('Nicholas-SESSION'!$L$43:$U$50, MATCH("*Bench Press*",'Nicholas-SESSION'!$B$43:$B$50,0), MATCH("*2nd*",'Nicholas-SESSION'!$K$7:$T$7,0))</f>
        <v>10</v>
      </c>
      <c r="I34" s="132" t="e">
        <f>IF($A$32='Nicholas-SESSION'!$A$43,INDEX('Nicholas-SESSION'!$K$43:$T$50, MATCH("*Military*",'Nicholas-SESSION'!$B$43:$B$50,0), MATCH("*2ND*",'Nicholas-SESSION'!$K$7:$T$7,0)),"")</f>
        <v>#N/A</v>
      </c>
      <c r="J34" s="44" t="e">
        <f>INDEX('Nicholas-SESSION'!$L$43:$U$50, MATCH("*Military*",'Nicholas-SESSION'!$B$43:$B$50,0), MATCH("*2nd*",'Nicholas-SESSION'!$K$7:$T$7,0))</f>
        <v>#N/A</v>
      </c>
      <c r="K34" s="131" t="e">
        <f>IF($A$32='Nicholas-SESSION'!$A$43,INDEX('Nicholas-SESSION'!$K$43:$T$50, MATCH("*Clean *",'Nicholas-SESSION'!$B$43:$B$50,0), MATCH("*2ND*",'Nicholas-SESSION'!$K$7:$T$7,0)),"")</f>
        <v>#N/A</v>
      </c>
      <c r="L34" s="44" t="e">
        <f>INDEX('Nicholas-SESSION'!$L$43:$U$50, MATCH("*Clean *",'Nicholas-SESSION'!$B$43:$B$50,0), MATCH("*2nd*",'Nicholas-SESSION'!$K$7:$T$7,0))</f>
        <v>#N/A</v>
      </c>
      <c r="M34" s="131">
        <f>IF($A$32='Nicholas-SESSION'!$A$43,INDEX('Nicholas-SESSION'!$K$43:$T$50, MATCH("*Lat Pulldown*",'Nicholas-SESSION'!$B$43:$B$50,0), MATCH("*2ND*",'Nicholas-SESSION'!$K$7:$T$7,0)),"")</f>
        <v>50</v>
      </c>
      <c r="N34" s="48">
        <f>INDEX('Nicholas-SESSION'!$L$43:$U$50, MATCH("*Lat Pulldown*",'Nicholas-SESSION'!$B$43:$B$50,0), MATCH("*2nd*",'Nicholas-SESSION'!$K$7:$T$7,0))</f>
        <v>10</v>
      </c>
      <c r="O34" s="151"/>
      <c r="P34" s="151"/>
    </row>
    <row r="35" spans="1:40">
      <c r="B35" t="s">
        <v>5</v>
      </c>
      <c r="C35" s="131" t="e">
        <f>IF($A$32='Nicholas-SESSION'!$A$43,INDEX('Nicholas-SESSION'!$K$43:$T$50, MATCH("*Squat*",'Nicholas-SESSION'!$B$43:$B$50,0), MATCH("*3rd*",'Nicholas-SESSION'!$K$7:$T$7,0)),"")</f>
        <v>#N/A</v>
      </c>
      <c r="D35" s="132" t="e">
        <f>INDEX('Nicholas-SESSION'!$L$43:$U$50, MATCH("*Squat*",'Nicholas-SESSION'!$B$43:$B$50,0), MATCH("*3rd*",'Nicholas-SESSION'!$K$7:$T$7,0))</f>
        <v>#N/A</v>
      </c>
      <c r="E35" s="131" t="e">
        <f>IF($A$32='Nicholas-SESSION'!$A$43,INDEX('Nicholas-SESSION'!$K$43:$T$50, MATCH("*Deadlift*",'Nicholas-SESSION'!$B$43:$B$50,0), MATCH("*3rd*",'Nicholas-SESSION'!$K$7:$T$7,0)),"")</f>
        <v>#N/A</v>
      </c>
      <c r="F35" s="131" t="e">
        <f>INDEX('Nicholas-SESSION'!$L$43:$U$50, MATCH("*Deadlift*",'Nicholas-SESSION'!$B$43:$B$50,0), MATCH("*3rd*",'Nicholas-SESSION'!$K$7:$T$7,0))</f>
        <v>#N/A</v>
      </c>
      <c r="G35" s="131">
        <f>IF($A$32='Nicholas-SESSION'!$A$43,INDEX('Nicholas-SESSION'!$K$43:$T$50, MATCH("*Bench Press*",'Nicholas-SESSION'!$B$43:$B$50,0), MATCH("*3rd*",'Nicholas-SESSION'!$K$7:$T$7,0)),"")</f>
        <v>45</v>
      </c>
      <c r="H35" s="131">
        <f>INDEX('Nicholas-SESSION'!$L$43:$U$50, MATCH("*Bench Press*",'Nicholas-SESSION'!$B$43:$B$50,0), MATCH("*3rd*",'Nicholas-SESSION'!$K$7:$T$7,0))</f>
        <v>8</v>
      </c>
      <c r="I35" s="132" t="e">
        <f>IF($A$32='Nicholas-SESSION'!$A$43,INDEX('Nicholas-SESSION'!$K$43:$T$50, MATCH("*Military*",'Nicholas-SESSION'!$B$43:$B$50,0), MATCH("*3rd*",'Nicholas-SESSION'!$K$7:$T$7,0)),"")</f>
        <v>#N/A</v>
      </c>
      <c r="J35" s="44" t="e">
        <f>INDEX('Nicholas-SESSION'!$L$43:$U$50, MATCH("*Military*",'Nicholas-SESSION'!$B$43:$B$50,0), MATCH("*3rd*",'Nicholas-SESSION'!$K$7:$T$7,0))</f>
        <v>#N/A</v>
      </c>
      <c r="K35" s="131" t="e">
        <f>IF($A$32='Nicholas-SESSION'!$A$43,INDEX('Nicholas-SESSION'!$K$43:$T$50, MATCH("*Clean *",'Nicholas-SESSION'!$B$43:$B$50,0), MATCH("*3rd*",'Nicholas-SESSION'!$K$7:$T$7,0)),"")</f>
        <v>#N/A</v>
      </c>
      <c r="L35" s="44" t="e">
        <f>INDEX('Nicholas-SESSION'!$L$43:$U$50, MATCH("*Clean *",'Nicholas-SESSION'!$B$43:$B$50,0), MATCH("*3rd*",'Nicholas-SESSION'!$K$7:$T$7,0))</f>
        <v>#N/A</v>
      </c>
      <c r="M35" s="131">
        <f>IF($A$32='Nicholas-SESSION'!$A$43,INDEX('Nicholas-SESSION'!$K$43:$T$50, MATCH("*Lat Pulldown*",'Nicholas-SESSION'!$B$43:$B$50,0), MATCH("*3rd*",'Nicholas-SESSION'!$K$7:$T$7,0)),"")</f>
        <v>55</v>
      </c>
      <c r="N35" s="48">
        <f>INDEX('Nicholas-SESSION'!$L$43:$U$50, MATCH("*Lat Pulldown*",'Nicholas-SESSION'!$B$43:$B$50,0), MATCH("*3rd*",'Nicholas-SESSION'!$K$7:$T$7,0))</f>
        <v>8</v>
      </c>
      <c r="O35" s="151"/>
      <c r="P35" s="151"/>
    </row>
    <row r="36" spans="1:40">
      <c r="B36" t="s">
        <v>6</v>
      </c>
      <c r="C36" s="131" t="e">
        <f>IF($A$32='Nicholas-SESSION'!$A$43,INDEX('Nicholas-SESSION'!$K$43:$T$50, MATCH("*Squat*",'Nicholas-SESSION'!$B$43:$B$50,0), MATCH("*4th*",'Nicholas-SESSION'!$K$7:$T$7,0)),"")</f>
        <v>#N/A</v>
      </c>
      <c r="D36" s="132" t="e">
        <f>INDEX('Nicholas-SESSION'!$L$43:$U$50, MATCH("*Squat*",'Nicholas-SESSION'!$B$43:$B$50,0), MATCH("*4th*",'Nicholas-SESSION'!$K$7:$T$7,0))</f>
        <v>#N/A</v>
      </c>
      <c r="E36" s="131" t="e">
        <f>IF($A$32='Nicholas-SESSION'!$A$43,INDEX('Nicholas-SESSION'!$K$43:$T$50, MATCH("*Deadlift*",'Nicholas-SESSION'!$B$43:$B$50,0), MATCH("*4th*",'Nicholas-SESSION'!$K$7:$T$7,0)),"")</f>
        <v>#N/A</v>
      </c>
      <c r="F36" s="131" t="e">
        <f>INDEX('Nicholas-SESSION'!$L$43:$U$50, MATCH("*Deadlift*",'Nicholas-SESSION'!$B$43:$B$50,0), MATCH("*4th*",'Nicholas-SESSION'!$K$7:$T$7,0))</f>
        <v>#N/A</v>
      </c>
      <c r="G36" s="131">
        <f>IF($A$32='Nicholas-SESSION'!$A$43,INDEX('Nicholas-SESSION'!$K$43:$T$50, MATCH("*Bench Press*",'Nicholas-SESSION'!$B$43:$B$50,0), MATCH("*4th*",'Nicholas-SESSION'!$K$7:$T$7,0)),"")</f>
        <v>50</v>
      </c>
      <c r="H36" s="131">
        <f>INDEX('Nicholas-SESSION'!$L$43:$U$50, MATCH("*Bench Press*",'Nicholas-SESSION'!$B$43:$B$50,0), MATCH("*4th*",'Nicholas-SESSION'!$K$7:$T$7,0))</f>
        <v>4</v>
      </c>
      <c r="I36" s="132" t="e">
        <f>IF($A$32='Nicholas-SESSION'!$A$43,INDEX('Nicholas-SESSION'!$K$43:$T$50, MATCH("*Military*",'Nicholas-SESSION'!$B$43:$B$50,0), MATCH("*4th*",'Nicholas-SESSION'!$K$7:$T$7,0)),"")</f>
        <v>#N/A</v>
      </c>
      <c r="J36" s="44" t="e">
        <f>INDEX('Nicholas-SESSION'!$L$43:$U$50, MATCH("*Military*",'Nicholas-SESSION'!$B$43:$B$50,0), MATCH("*4th*",'Nicholas-SESSION'!$K$7:$T$7,0))</f>
        <v>#N/A</v>
      </c>
      <c r="K36" s="131" t="e">
        <f>IF($A$32='Nicholas-SESSION'!$A$43,INDEX('Nicholas-SESSION'!$K$43:$T$50, MATCH("*Clean *",'Nicholas-SESSION'!$B$43:$B$50,0), MATCH("*4th*",'Nicholas-SESSION'!$K$7:$T$7,0)),"")</f>
        <v>#N/A</v>
      </c>
      <c r="L36" s="44" t="e">
        <f>INDEX('Nicholas-SESSION'!$L$43:$U$50, MATCH("*Clean *",'Nicholas-SESSION'!$B$43:$B$50,0), MATCH("*4th*",'Nicholas-SESSION'!$K$7:$T$7,0))</f>
        <v>#N/A</v>
      </c>
      <c r="M36" s="131">
        <f>IF($A$32='Nicholas-SESSION'!$A$43,INDEX('Nicholas-SESSION'!$K$43:$T$50, MATCH("*Lat Pulldown*",'Nicholas-SESSION'!$B$43:$B$50,0), MATCH("*4th*",'Nicholas-SESSION'!$K$7:$T$7,0)),"")</f>
        <v>60</v>
      </c>
      <c r="N36" s="48">
        <f>INDEX('Nicholas-SESSION'!$L$43:$U$50, MATCH("*Lat Pulldown*",'Nicholas-SESSION'!$B$43:$B$50,0), MATCH("*4th*",'Nicholas-SESSION'!$K$7:$T$7,0))</f>
        <v>4</v>
      </c>
      <c r="O36" s="151"/>
      <c r="P36" s="151"/>
    </row>
    <row r="37" spans="1:40">
      <c r="B37" t="s">
        <v>7</v>
      </c>
      <c r="C37" s="131" t="e">
        <f>IF($A$32='Nicholas-SESSION'!$A$43,INDEX('Nicholas-SESSION'!$K$43:$T$50, MATCH("*Squat*",'Nicholas-SESSION'!$B$43:$B$50,0), MATCH("*5th*",'Nicholas-SESSION'!$K$7:$T$7,0)),"")</f>
        <v>#N/A</v>
      </c>
      <c r="D37" s="132" t="e">
        <f>INDEX('Nicholas-SESSION'!$L$43:$U$50, MATCH("*Squat*",'Nicholas-SESSION'!$B$43:$B$50,0), MATCH("*5th*",'Nicholas-SESSION'!$K$7:$T$7,0))</f>
        <v>#N/A</v>
      </c>
      <c r="E37" s="131" t="e">
        <f>IF($A$32='Nicholas-SESSION'!$A$43,INDEX('Nicholas-SESSION'!$K$43:$T$50, MATCH("*Deadlift*",'Nicholas-SESSION'!$B$43:$B$50,0), MATCH("*5th*",'Nicholas-SESSION'!$K$7:$T$7,0)),"")</f>
        <v>#N/A</v>
      </c>
      <c r="F37" s="131" t="e">
        <f>INDEX('Nicholas-SESSION'!$L$43:$U$50, MATCH("*Deadlift*",'Nicholas-SESSION'!$B$43:$B$50,0), MATCH("*5th*",'Nicholas-SESSION'!$K$7:$T$7,0))</f>
        <v>#N/A</v>
      </c>
      <c r="G37" s="131">
        <f>IF($A$32='Nicholas-SESSION'!$A$43,INDEX('Nicholas-SESSION'!$K$43:$T$50, MATCH("*Bench Press*",'Nicholas-SESSION'!$B$43:$B$50,0), MATCH("*5th*",'Nicholas-SESSION'!$K$7:$T$7,0)),"")</f>
        <v>0</v>
      </c>
      <c r="H37" s="131">
        <f>INDEX('Nicholas-SESSION'!$L$43:$U$50, MATCH("*Bench Press*",'Nicholas-SESSION'!$B$43:$B$50,0), MATCH("*5th*",'Nicholas-SESSION'!$K$7:$T$7,0))</f>
        <v>0</v>
      </c>
      <c r="I37" s="132" t="e">
        <f>IF($A$32='Nicholas-SESSION'!$A$43,INDEX('Nicholas-SESSION'!$K$43:$T$50, MATCH("*Military*",'Nicholas-SESSION'!$B$43:$B$50,0), MATCH("*5th*",'Nicholas-SESSION'!$K$7:$T$7,0)),"")</f>
        <v>#N/A</v>
      </c>
      <c r="J37" s="44" t="e">
        <f>INDEX('Nicholas-SESSION'!$L$43:$U$50, MATCH("*Military*",'Nicholas-SESSION'!$B$43:$B$50,0), MATCH("*5th*",'Nicholas-SESSION'!$K$7:$T$7,0))</f>
        <v>#N/A</v>
      </c>
      <c r="K37" s="131" t="e">
        <f>IF($A$32='Nicholas-SESSION'!$A$43,INDEX('Nicholas-SESSION'!$K$43:$T$50, MATCH("*Clean *",'Nicholas-SESSION'!$B$43:$B$50,0), MATCH("*5th*",'Nicholas-SESSION'!$K$7:$T$7,0)),"")</f>
        <v>#N/A</v>
      </c>
      <c r="L37" s="44" t="e">
        <f>INDEX('Nicholas-SESSION'!$L$43:$U$50, MATCH("*Clean *",'Nicholas-SESSION'!$B$43:$B$50,0), MATCH("*5th*",'Nicholas-SESSION'!$K$7:$T$7,0))</f>
        <v>#N/A</v>
      </c>
      <c r="M37" s="131">
        <f>IF($A$32='Nicholas-SESSION'!$A$43,INDEX('Nicholas-SESSION'!$K$43:$T$50, MATCH("*Lat Pulldown*",'Nicholas-SESSION'!$B$43:$B$50,0), MATCH("*5th*",'Nicholas-SESSION'!$K$7:$T$7,0)),"")</f>
        <v>0</v>
      </c>
      <c r="N37" s="48">
        <f>INDEX('Nicholas-SESSION'!$L$43:$U$50, MATCH("*Lat Pulldown*",'Nicholas-SESSION'!$B$43:$B$50,0), MATCH("*5th*",'Nicholas-SESSION'!$K$7:$T$7,0))</f>
        <v>0</v>
      </c>
      <c r="O37" s="151"/>
      <c r="P37" s="151"/>
    </row>
    <row r="38" spans="1:40">
      <c r="A38" s="129">
        <f>'Nicholas-SESSION'!A52</f>
        <v>42031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>
        <f>MAX(E39:E43)</f>
        <v>45</v>
      </c>
      <c r="F38" s="116">
        <f t="array" ref="F38">MAX(IF(E39:E43=E38,F39:F43))</f>
        <v>12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IF($A$38='Nicholas-SESSION'!$A$52,INDEX('Nicholas-SESSION'!$K$52:$T$59, MATCH("*1k Row*",'Nicholas-SESSION'!$B$52:$B$59,0), MATCH("*1st*",'Nicholas-SESSION'!$K$7:$T$7,0)),"")</f>
        <v>#N/A</v>
      </c>
      <c r="P38" s="152" t="e">
        <f>IF($A$38='Nicholas-SESSION'!$A$52,INDEX('Nicholas-SESSION'!$K$52:$T$59, MATCH("*HIIT*",'Nicholas-SESSION'!$B$52:$B$59,0), MATCH("*1st*",'Nicholas-SESSION'!$K$7:$T$7,0)),"")</f>
        <v>#N/A</v>
      </c>
      <c r="Q38" s="117" t="e">
        <f>INDEX('Nicholas-SESSION'!$L$52:$U$59, MATCH("*HIIT*",'Nicholas-SESSION'!$B$52:$B$59,0), MATCH("*1st*",'Nicholas-SESSION'!$K$7:$T$7,0))</f>
        <v>#N/A</v>
      </c>
      <c r="R38" s="117">
        <f>'Nicholas-SESSION'!U52</f>
        <v>0</v>
      </c>
      <c r="S38" s="116"/>
      <c r="T38" s="116"/>
      <c r="U38" s="120">
        <f>'Nicholas-SESSION'!A53</f>
        <v>0</v>
      </c>
      <c r="V38" s="120">
        <f>'Nicholas-SESSION'!A54</f>
        <v>0</v>
      </c>
      <c r="W38" s="116"/>
      <c r="X38" s="116">
        <v>97</v>
      </c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IF($A$38='Nicholas-SESSION'!$A$52,INDEX('Nicholas-SESSION'!$K$52:$T$59, MATCH("*Squat*",'Nicholas-SESSION'!$B$52:$B$59,0), MATCH("*1st*",'Nicholas-SESSION'!$K$7:$T$7,0)),"")</f>
        <v>#N/A</v>
      </c>
      <c r="D39" s="132" t="e">
        <f>INDEX('Nicholas-SESSION'!L$52:U$59, MATCH("*Squat*",'Nicholas-SESSION'!$B$52:$B$59,0), MATCH("*1st*",'Nicholas-SESSION'!K$7:T$7,0))</f>
        <v>#N/A</v>
      </c>
      <c r="E39" s="131">
        <f>IF($A$38='Nicholas-SESSION'!$A$52,INDEX('Nicholas-SESSION'!$K$52:$T$59, MATCH("*Deadlift*",'Nicholas-SESSION'!$B$52:$B$59,0), MATCH("*1st*",'Nicholas-SESSION'!$K$7:$T$7,0)),"")</f>
        <v>20</v>
      </c>
      <c r="F39" s="131">
        <f>INDEX('Nicholas-SESSION'!$L$52:$U$59, MATCH("*Deadlift*",'Nicholas-SESSION'!$B$52:$B$59,0), MATCH("*1st*",'Nicholas-SESSION'!$K$7:$T$7,0))</f>
        <v>12</v>
      </c>
      <c r="G39" s="131" t="e">
        <f>IF($A$38='Nicholas-SESSION'!$A$52,INDEX('Nicholas-SESSION'!$K$52:$T$59, MATCH("*Bench Press*",'Nicholas-SESSION'!$B$52:$B$59,0), MATCH("*1st*",'Nicholas-SESSION'!$K$7:$T$7,0)),"")</f>
        <v>#N/A</v>
      </c>
      <c r="H39" s="131" t="e">
        <f>INDEX('Nicholas-SESSION'!$L$52:$U$59, MATCH("*Bench Press*",'Nicholas-SESSION'!$B$52:$B$59,0), MATCH("*1st*",'Nicholas-SESSION'!$K$7:$T$7,0))</f>
        <v>#N/A</v>
      </c>
      <c r="I39" s="132" t="e">
        <f>IF($A$38='Nicholas-SESSION'!$A$52,INDEX('Nicholas-SESSION'!$K$52:$T$59, MATCH("*Military*",'Nicholas-SESSION'!$B$52:$B$59,0), MATCH("*1st*",'Nicholas-SESSION'!$K$7:$T$7,0)),"")</f>
        <v>#N/A</v>
      </c>
      <c r="J39" s="48" t="e">
        <f>INDEX('Nicholas-SESSION'!$L$52:$U$59, MATCH("*Military*",'Nicholas-SESSION'!$B$52:$B$59,0), MATCH("*1st*",'Nicholas-SESSION'!$K$7:$T$7,0))</f>
        <v>#N/A</v>
      </c>
      <c r="K39" s="131" t="e">
        <f>IF($A$38='Nicholas-SESSION'!$A$52,INDEX('Nicholas-SESSION'!$K$52:$T$59, MATCH("*Clean *",'Nicholas-SESSION'!$B$52:$B$59,0), MATCH("*1st*",'Nicholas-SESSION'!$K$7:$T$7,0)),"")</f>
        <v>#N/A</v>
      </c>
      <c r="L39" s="48" t="e">
        <f>INDEX('Nicholas-SESSION'!$L$52:$U$59, MATCH("*Clean *",'Nicholas-SESSION'!$B$52:$B$59,0), MATCH("*1st*",'Nicholas-SESSION'!$K$7:$T$7,0))</f>
        <v>#N/A</v>
      </c>
      <c r="M39" s="131" t="e">
        <f>IF($A$38='Nicholas-SESSION'!$A$52,INDEX('Nicholas-SESSION'!$K$52:$T$59, MATCH("*Lat Pulldown*",'Nicholas-SESSION'!$B$52:$B$59,0), MATCH("*1st*",'Nicholas-SESSION'!$K$7:$T$7,0)),"")</f>
        <v>#N/A</v>
      </c>
      <c r="N39" s="48" t="e">
        <f>INDEX('Nicholas-SESSION'!$L$52:$U$59, MATCH("*Lat Pulldown*",'Nicholas-SESSION'!$B$52:$B$59,0), MATCH("*1st*",'Nicholas-SESSION'!$K$7:$T$7,0))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IF($A$38='Nicholas-SESSION'!$A$52,INDEX('Nicholas-SESSION'!$K$52:$T$59, MATCH("*Squat*",'Nicholas-SESSION'!$B$52:$B$59,0), MATCH("*2nd*",'Nicholas-SESSION'!$K$7:$T$7,0)),"")</f>
        <v>#N/A</v>
      </c>
      <c r="D40" s="132" t="e">
        <f>INDEX('Nicholas-SESSION'!L$52:U$59, MATCH("*Squat*",'Nicholas-SESSION'!$B$52:$B$59,0), MATCH("*2nd*",'Nicholas-SESSION'!K$7:T$7,0))</f>
        <v>#N/A</v>
      </c>
      <c r="E40" s="131">
        <f>IF($A$38='Nicholas-SESSION'!$A$52,INDEX('Nicholas-SESSION'!$K$52:$T$59, MATCH("*Deadlift*",'Nicholas-SESSION'!$B$52:$B$59,0), MATCH("*2ND*",'Nicholas-SESSION'!$K$7:$T$7,0)),"")</f>
        <v>40</v>
      </c>
      <c r="F40" s="131">
        <f>INDEX('Nicholas-SESSION'!$L$52:$U$59, MATCH("*Deadlift*",'Nicholas-SESSION'!$B$52:$B$59,0), MATCH("*2nd*",'Nicholas-SESSION'!$K$7:$T$7,0))</f>
        <v>12</v>
      </c>
      <c r="G40" s="131" t="e">
        <f>IF($A$38='Nicholas-SESSION'!$A$52,INDEX('Nicholas-SESSION'!$K$52:$T$59, MATCH("*Bench Press*",'Nicholas-SESSION'!$B$52:$B$59,0), MATCH("*2ND*",'Nicholas-SESSION'!$K$7:$T$7,0)),"")</f>
        <v>#N/A</v>
      </c>
      <c r="H40" s="131" t="e">
        <f>INDEX('Nicholas-SESSION'!$L$52:$U$59, MATCH("*Bench Press*",'Nicholas-SESSION'!$B$52:$B$59,0), MATCH("*2nd*",'Nicholas-SESSION'!$K$7:$T$7,0))</f>
        <v>#N/A</v>
      </c>
      <c r="I40" s="132" t="e">
        <f>IF($A$38='Nicholas-SESSION'!$A$52,INDEX('Nicholas-SESSION'!$K$52:$T$59, MATCH("*Military*",'Nicholas-SESSION'!$B$52:$B$59,0), MATCH("*2ND*",'Nicholas-SESSION'!$K$7:$T$7,0)),"")</f>
        <v>#N/A</v>
      </c>
      <c r="J40" s="44" t="e">
        <f>INDEX('Nicholas-SESSION'!$L$52:$U$59, MATCH("*Military*",'Nicholas-SESSION'!$B$52:$B$59,0), MATCH("*2nd*",'Nicholas-SESSION'!$K$7:$T$7,0))</f>
        <v>#N/A</v>
      </c>
      <c r="K40" s="131" t="e">
        <f>IF($A$38='Nicholas-SESSION'!$A$52,INDEX('Nicholas-SESSION'!$K$52:$T$59, MATCH("*Clean *",'Nicholas-SESSION'!$B$52:$B$59,0), MATCH("*2ND*",'Nicholas-SESSION'!$K$7:$T$7,0)),"")</f>
        <v>#N/A</v>
      </c>
      <c r="L40" s="44" t="e">
        <f>INDEX('Nicholas-SESSION'!$L$52:$U$59, MATCH("*Clean *",'Nicholas-SESSION'!$B$52:$B$59,0), MATCH("*2nd*",'Nicholas-SESSION'!$K$7:$T$7,0))</f>
        <v>#N/A</v>
      </c>
      <c r="M40" s="131" t="e">
        <f>IF($A$38='Nicholas-SESSION'!$A$52,INDEX('Nicholas-SESSION'!$K$52:$T$59, MATCH("*Lat Pulldown*",'Nicholas-SESSION'!$B$52:$B$59,0), MATCH("*2ND*",'Nicholas-SESSION'!$K$7:$T$7,0)),"")</f>
        <v>#N/A</v>
      </c>
      <c r="N40" s="48" t="e">
        <f>INDEX('Nicholas-SESSION'!$L$52:$U$59, MATCH("*Lat Pulldown*",'Nicholas-SESSION'!$B$52:$B$59,0), MATCH("*2nd*",'Nicholas-SESSION'!$K$7:$T$7,0))</f>
        <v>#N/A</v>
      </c>
      <c r="O40" s="151"/>
      <c r="P40" s="151"/>
    </row>
    <row r="41" spans="1:40">
      <c r="B41" t="s">
        <v>5</v>
      </c>
      <c r="C41" s="131" t="e">
        <f>IF($A$38='Nicholas-SESSION'!$A$52,INDEX('Nicholas-SESSION'!$K$52:$T$59, MATCH("*Squat*",'Nicholas-SESSION'!$B$52:$B$59,0), MATCH("*3rd*",'Nicholas-SESSION'!$K$7:$T$7,0)),"")</f>
        <v>#N/A</v>
      </c>
      <c r="D41" s="132" t="e">
        <f>INDEX('Nicholas-SESSION'!L$52:U$59, MATCH("*Squat*",'Nicholas-SESSION'!$B$52:$B$59,0), MATCH("*3rd*",'Nicholas-SESSION'!K$7:T$7,0))</f>
        <v>#N/A</v>
      </c>
      <c r="E41" s="131">
        <f>IF($A$38='Nicholas-SESSION'!$A$52,INDEX('Nicholas-SESSION'!$K$52:$T$59, MATCH("*Deadlift*",'Nicholas-SESSION'!$B$52:$B$59,0), MATCH("*3rd*",'Nicholas-SESSION'!$K$7:$T$7,0)),"")</f>
        <v>42.5</v>
      </c>
      <c r="F41" s="131">
        <f>INDEX('Nicholas-SESSION'!$L$52:$U$59, MATCH("*Deadlift*",'Nicholas-SESSION'!$B$52:$B$59,0), MATCH("*3rd*",'Nicholas-SESSION'!$K$7:$T$7,0))</f>
        <v>12</v>
      </c>
      <c r="G41" s="131" t="e">
        <f>IF($A$38='Nicholas-SESSION'!$A$52,INDEX('Nicholas-SESSION'!$K$52:$T$59, MATCH("*Bench Press*",'Nicholas-SESSION'!$B$52:$B$59,0), MATCH("*3rd*",'Nicholas-SESSION'!$K$7:$T$7,0)),"")</f>
        <v>#N/A</v>
      </c>
      <c r="H41" s="131" t="e">
        <f>INDEX('Nicholas-SESSION'!$L$52:$U$59, MATCH("*Bench Press*",'Nicholas-SESSION'!$B$52:$B$59,0), MATCH("*3rd*",'Nicholas-SESSION'!$K$7:$T$7,0))</f>
        <v>#N/A</v>
      </c>
      <c r="I41" s="132" t="e">
        <f>IF($A$38='Nicholas-SESSION'!$A$52,INDEX('Nicholas-SESSION'!$K$52:$T$59, MATCH("*Military*",'Nicholas-SESSION'!$B$52:$B$59,0), MATCH("*3rd*",'Nicholas-SESSION'!$K$7:$T$7,0)),"")</f>
        <v>#N/A</v>
      </c>
      <c r="J41" s="44" t="e">
        <f>INDEX('Nicholas-SESSION'!$L$52:$U$59, MATCH("*Military*",'Nicholas-SESSION'!$B$52:$B$59,0), MATCH("*3rd*",'Nicholas-SESSION'!$K$7:$T$7,0))</f>
        <v>#N/A</v>
      </c>
      <c r="K41" s="131" t="e">
        <f>IF($A$38='Nicholas-SESSION'!$A$52,INDEX('Nicholas-SESSION'!$K$52:$T$59, MATCH("*Clean *",'Nicholas-SESSION'!$B$52:$B$59,0), MATCH("*3rd*",'Nicholas-SESSION'!$K$7:$T$7,0)),"")</f>
        <v>#N/A</v>
      </c>
      <c r="L41" s="44" t="e">
        <f>INDEX('Nicholas-SESSION'!$L$52:$U$59, MATCH("*Clean *",'Nicholas-SESSION'!$B$52:$B$59,0), MATCH("*3rd*",'Nicholas-SESSION'!$K$7:$T$7,0))</f>
        <v>#N/A</v>
      </c>
      <c r="M41" s="131" t="e">
        <f>IF($A$38='Nicholas-SESSION'!$A$52,INDEX('Nicholas-SESSION'!$K$52:$T$59, MATCH("*Lat Pulldown*",'Nicholas-SESSION'!$B$52:$B$59,0), MATCH("*3rd*",'Nicholas-SESSION'!$K$7:$T$7,0)),"")</f>
        <v>#N/A</v>
      </c>
      <c r="N41" s="48" t="e">
        <f>INDEX('Nicholas-SESSION'!$L$52:$U$59, MATCH("*Lat Pulldown*",'Nicholas-SESSION'!$B$52:$B$59,0), MATCH("*3rd*",'Nicholas-SESSION'!$K$7:$T$7,0))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IF($A$38='Nicholas-SESSION'!$A$52,INDEX('Nicholas-SESSION'!$K$52:$T$59, MATCH("*Squat*",'Nicholas-SESSION'!$B$52:$B$59,0), MATCH("*4th*",'Nicholas-SESSION'!$K$7:$T$7,0)),"")</f>
        <v>#N/A</v>
      </c>
      <c r="D42" s="132" t="e">
        <f>INDEX('Nicholas-SESSION'!L$52:U$59, MATCH("*Squat*",'Nicholas-SESSION'!$B$52:$B$59,0), MATCH("*4th*",'Nicholas-SESSION'!K$7:T$7,0))</f>
        <v>#N/A</v>
      </c>
      <c r="E42" s="131">
        <f>IF($A$38='Nicholas-SESSION'!$A$52,INDEX('Nicholas-SESSION'!$K$52:$T$59, MATCH("*Deadlift*",'Nicholas-SESSION'!$B$52:$B$59,0), MATCH("*4th*",'Nicholas-SESSION'!$K$7:$T$7,0)),"")</f>
        <v>45</v>
      </c>
      <c r="F42" s="131">
        <f>INDEX('Nicholas-SESSION'!$L$52:$U$59, MATCH("*Deadlift*",'Nicholas-SESSION'!$B$52:$B$59,0), MATCH("*4th*",'Nicholas-SESSION'!$K$7:$T$7,0))</f>
        <v>12</v>
      </c>
      <c r="G42" s="131" t="e">
        <f>IF($A$38='Nicholas-SESSION'!$A$52,INDEX('Nicholas-SESSION'!$K$52:$T$59, MATCH("*Bench Press*",'Nicholas-SESSION'!$B$52:$B$59,0), MATCH("*4th*",'Nicholas-SESSION'!$K$7:$T$7,0)),"")</f>
        <v>#N/A</v>
      </c>
      <c r="H42" s="131" t="e">
        <f>INDEX('Nicholas-SESSION'!$L$52:$U$59, MATCH("*Bench Press*",'Nicholas-SESSION'!$B$52:$B$59,0), MATCH("*4th*",'Nicholas-SESSION'!$K$7:$T$7,0))</f>
        <v>#N/A</v>
      </c>
      <c r="I42" s="132" t="e">
        <f>IF($A$38='Nicholas-SESSION'!$A$52,INDEX('Nicholas-SESSION'!$K$52:$T$59, MATCH("*Military*",'Nicholas-SESSION'!$B$52:$B$59,0), MATCH("*4th*",'Nicholas-SESSION'!$K$7:$T$7,0)),"")</f>
        <v>#N/A</v>
      </c>
      <c r="J42" s="44" t="e">
        <f>INDEX('Nicholas-SESSION'!$L$52:$U$59, MATCH("*Military*",'Nicholas-SESSION'!$B$52:$B$59,0), MATCH("*4th*",'Nicholas-SESSION'!$K$7:$T$7,0))</f>
        <v>#N/A</v>
      </c>
      <c r="K42" s="131" t="e">
        <f>IF($A$38='Nicholas-SESSION'!$A$52,INDEX('Nicholas-SESSION'!$K$52:$T$59, MATCH("*Clean *",'Nicholas-SESSION'!$B$52:$B$59,0), MATCH("*4th*",'Nicholas-SESSION'!$K$7:$T$7,0)),"")</f>
        <v>#N/A</v>
      </c>
      <c r="L42" s="44" t="e">
        <f>INDEX('Nicholas-SESSION'!$L$52:$U$59, MATCH("*Clean *",'Nicholas-SESSION'!$B$52:$B$59,0), MATCH("*4th*",'Nicholas-SESSION'!$K$7:$T$7,0))</f>
        <v>#N/A</v>
      </c>
      <c r="M42" s="131" t="e">
        <f>IF($A$38='Nicholas-SESSION'!$A$52,INDEX('Nicholas-SESSION'!$K$52:$T$59, MATCH("*Lat Pulldown*",'Nicholas-SESSION'!$B$52:$B$59,0), MATCH("*4th*",'Nicholas-SESSION'!$K$7:$T$7,0)),"")</f>
        <v>#N/A</v>
      </c>
      <c r="N42" s="44" t="e">
        <f>INDEX('Nicholas-SESSION'!$L$52:$U$59, MATCH("*Lat Pulldown*",'Nicholas-SESSION'!$B$52:$B$59,0), MATCH("*4th*",'Nicholas-SESSION'!$K$7:$T$7,0))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IF($A$38='Nicholas-SESSION'!$A$52,INDEX('Nicholas-SESSION'!$K$52:$T$59, MATCH("*Squat*",'Nicholas-SESSION'!$B$52:$B$59,0), MATCH("*5th*",'Nicholas-SESSION'!$K$7:$T$7,0)),"")</f>
        <v>#N/A</v>
      </c>
      <c r="D43" s="132" t="e">
        <f>INDEX('Nicholas-SESSION'!L$52:U$59, MATCH("*Squat*",'Nicholas-SESSION'!$B$52:$B$59,0), MATCH("*5th*",'Nicholas-SESSION'!K$7:T$7,0))</f>
        <v>#N/A</v>
      </c>
      <c r="E43" s="131">
        <f>IF($A$38='Nicholas-SESSION'!$A$52,INDEX('Nicholas-SESSION'!$K$52:$T$59, MATCH("*Deadlift*",'Nicholas-SESSION'!$B$52:$B$59,0), MATCH("*5th*",'Nicholas-SESSION'!$K$7:$T$7,0)),"")</f>
        <v>0</v>
      </c>
      <c r="F43" s="131">
        <f>INDEX('Nicholas-SESSION'!$L$52:$U$59, MATCH("*Deadlift*",'Nicholas-SESSION'!$B$52:$B$59,0), MATCH("*5th*",'Nicholas-SESSION'!$K$7:$T$7,0))</f>
        <v>0</v>
      </c>
      <c r="G43" s="131" t="e">
        <f>IF($A$38='Nicholas-SESSION'!$A$52,INDEX('Nicholas-SESSION'!$K$52:$T$59, MATCH("*Bench Press*",'Nicholas-SESSION'!$B$52:$B$59,0), MATCH("*5th*",'Nicholas-SESSION'!$K$7:$T$7,0)),"")</f>
        <v>#N/A</v>
      </c>
      <c r="H43" s="131" t="e">
        <f>INDEX('Nicholas-SESSION'!$L$52:$U$59, MATCH("*Bench Press*",'Nicholas-SESSION'!$B$52:$B$59,0), MATCH("*5th*",'Nicholas-SESSION'!$K$7:$T$7,0))</f>
        <v>#N/A</v>
      </c>
      <c r="I43" s="132" t="e">
        <f>IF($A$38='Nicholas-SESSION'!$A$52,INDEX('Nicholas-SESSION'!$K$52:$T$59, MATCH("*Military*",'Nicholas-SESSION'!$B$52:$B$59,0), MATCH("*5th*",'Nicholas-SESSION'!$K$7:$T$7,0)),"")</f>
        <v>#N/A</v>
      </c>
      <c r="J43" s="44" t="e">
        <f>INDEX('Nicholas-SESSION'!$L$52:$U$59, MATCH("*Military*",'Nicholas-SESSION'!$B$52:$B$59,0), MATCH("*5th*",'Nicholas-SESSION'!$K$7:$T$7,0))</f>
        <v>#N/A</v>
      </c>
      <c r="K43" s="131" t="e">
        <f>IF($A$38='Nicholas-SESSION'!$A$52,INDEX('Nicholas-SESSION'!$K$52:$T$59, MATCH("*Clean *",'Nicholas-SESSION'!$B$52:$B$59,0), MATCH("*5th*",'Nicholas-SESSION'!$K$7:$T$7,0)),"")</f>
        <v>#N/A</v>
      </c>
      <c r="L43" s="44" t="e">
        <f>INDEX('Nicholas-SESSION'!$L$52:$U$59, MATCH("*Clean *",'Nicholas-SESSION'!$B$52:$B$59,0), MATCH("*5th*",'Nicholas-SESSION'!$K$7:$T$7,0))</f>
        <v>#N/A</v>
      </c>
      <c r="M43" s="131" t="e">
        <f>IF($A$38='Nicholas-SESSION'!$A$52,INDEX('Nicholas-SESSION'!$K$52:$T$59, MATCH("*Lat Pulldown*",'Nicholas-SESSION'!$B$52:$B$59,0), MATCH("*5th*",'Nicholas-SESSION'!$K$7:$T$7,0)),"")</f>
        <v>#N/A</v>
      </c>
      <c r="N43" s="44" t="e">
        <f>INDEX('Nicholas-SESSION'!$L$52:$U$59, MATCH("*Lat Pulldown*",'Nicholas-SESSION'!$B$52:$B$59,0), MATCH("*5th*",'Nicholas-SESSION'!$K$7:$T$7,0))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'Nicholas-SESSION'!A61</f>
        <v>42033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 t="e">
        <f>MAX(M45:M49)</f>
        <v>#N/A</v>
      </c>
      <c r="N44" s="117" t="e">
        <f t="array" ref="N44">MAX(IF(M45:M49=M44,N45:N49))</f>
        <v>#N/A</v>
      </c>
      <c r="O44" s="152" t="e">
        <f>IF($A$44='Nicholas-SESSION'!$A$61,INDEX('Nicholas-SESSION'!$K$61:$T$68, MATCH("*1k Row*",'Nicholas-SESSION'!$B$61:$B$68,0), MATCH("*1st*",'Nicholas-SESSION'!$K$7:$T$7,0)),"")</f>
        <v>#N/A</v>
      </c>
      <c r="P44" s="152" t="e">
        <f>IF($A$44='Nicholas-SESSION'!$A$61,INDEX('Nicholas-SESSION'!$K$61:$T$68, MATCH("*HIIT*",'Nicholas-SESSION'!$B$61:$B$68,0), MATCH("*1st*",'Nicholas-SESSION'!$K$7:$T$7,0)),"")</f>
        <v>#N/A</v>
      </c>
      <c r="Q44" s="119" t="e">
        <f>INDEX('Nicholas-SESSION'!$L$61:$U$68, MATCH("*HIIT*",'Nicholas-SESSION'!$B$61:$B$68,0), MATCH("*1st*",'Nicholas-SESSION'!$K$7:$T$7,0))</f>
        <v>#N/A</v>
      </c>
      <c r="R44" s="119">
        <f>'Nicholas-SESSION'!U61</f>
        <v>0</v>
      </c>
      <c r="S44" s="116"/>
      <c r="T44" s="116"/>
      <c r="U44" s="120">
        <f>'Nicholas-SESSION'!A62</f>
        <v>0</v>
      </c>
      <c r="V44" s="120">
        <f>'Nicholas-SESSION'!A63</f>
        <v>0</v>
      </c>
      <c r="W44" s="116"/>
      <c r="X44" s="116"/>
      <c r="Y44" s="116"/>
      <c r="Z44" s="116"/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IF($A$44='Nicholas-SESSION'!$A$61,INDEX('Nicholas-SESSION'!$K$61:$T$69, MATCH("*Squat*",'Nicholas-SESSION'!$B$61:$B$69,0), MATCH("*1st*",'Nicholas-SESSION'!$K$7:$T$7,0)),"")</f>
        <v>#N/A</v>
      </c>
      <c r="D45" s="132" t="e">
        <f>INDEX('Nicholas-SESSION'!L$61:U$69, MATCH("*Squat*",'Nicholas-SESSION'!$B$61:$B$69,0), MATCH("*1st*",'Nicholas-SESSION'!K$7:T$7,0))</f>
        <v>#N/A</v>
      </c>
      <c r="E45" s="131" t="e">
        <f>IF($A$44='Nicholas-SESSION'!$A$61,INDEX('Nicholas-SESSION'!$K$61:$T$68, MATCH("*Deadlift*",'Nicholas-SESSION'!$B$61:$B$68,0), MATCH("*1st*",'Nicholas-SESSION'!$K$7:$T$7,0)),"")</f>
        <v>#N/A</v>
      </c>
      <c r="F45" s="131" t="e">
        <f>INDEX('Nicholas-SESSION'!$L$61:$U$68, MATCH("*Deadlift*",'Nicholas-SESSION'!$B$61:$B$68,0), MATCH("*1st*",'Nicholas-SESSION'!$K$7:$T$7,0))</f>
        <v>#N/A</v>
      </c>
      <c r="G45" s="131" t="e">
        <f>IF($A$44='Nicholas-SESSION'!$A$61,INDEX('Nicholas-SESSION'!$K$61:$T$68, MATCH("*Bench Press*",'Nicholas-SESSION'!$B$61:$B$68,0), MATCH("*1st*",'Nicholas-SESSION'!$K$7:$T$7,0)),"")</f>
        <v>#N/A</v>
      </c>
      <c r="H45" s="131" t="e">
        <f>INDEX('Nicholas-SESSION'!$L$61:$U$68, MATCH("*Bench Press*",'Nicholas-SESSION'!$B$61:$B$68,0), MATCH("*1st*",'Nicholas-SESSION'!$K$7:$T$7,0))</f>
        <v>#N/A</v>
      </c>
      <c r="I45" s="132" t="e">
        <f>IF($A$44='Nicholas-SESSION'!$A$61,INDEX('Nicholas-SESSION'!$K$61:$T$68, MATCH("*Military*",'Nicholas-SESSION'!$B$61:$B$68,0), MATCH("*1st*",'Nicholas-SESSION'!$K$7:$T$7,0)),"")</f>
        <v>#N/A</v>
      </c>
      <c r="J45" s="48" t="e">
        <f>INDEX('Nicholas-SESSION'!$L$61:$U$68, MATCH("*Military*",'Nicholas-SESSION'!$B$61:$B$68,0), MATCH("*1st*",'Nicholas-SESSION'!$K$7:$T$7,0))</f>
        <v>#N/A</v>
      </c>
      <c r="K45" s="131" t="e">
        <f>IF($A$44='Nicholas-SESSION'!$A$61,INDEX('Nicholas-SESSION'!$K$61:$T$68, MATCH("*Clean *",'Nicholas-SESSION'!$B$61:$B$68,0), MATCH("*1st*",'Nicholas-SESSION'!$K$7:$T$7,0)),"")</f>
        <v>#N/A</v>
      </c>
      <c r="L45" s="48" t="e">
        <f>INDEX('Nicholas-SESSION'!$L$61:$U$68, MATCH("*Clean *",'Nicholas-SESSION'!$B$61:$B$68,0), MATCH("*1st*",'Nicholas-SESSION'!$K$7:$T$7,0))</f>
        <v>#N/A</v>
      </c>
      <c r="M45" s="131" t="e">
        <f>IF($A$44='Nicholas-SESSION'!$A$61,INDEX('Nicholas-SESSION'!$K$61:$T$68, MATCH("*Lat Pulldown*",'Nicholas-SESSION'!$B$61:$B$68,0), MATCH("*1st*",'Nicholas-SESSION'!$K$7:$T$7,0)),"")</f>
        <v>#N/A</v>
      </c>
      <c r="N45" s="48" t="e">
        <f>INDEX('Nicholas-SESSION'!$L$61:$U$68, MATCH("*Lat Pulldown*",'Nicholas-SESSION'!$B$61:$B$68,0), MATCH("*1st*",'Nicholas-SESSION'!$K$7:$T$7,0))</f>
        <v>#N/A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IF($A$44='Nicholas-SESSION'!$A$61,INDEX('Nicholas-SESSION'!$K$61:$T$69, MATCH("*Squat*",'Nicholas-SESSION'!$B$61:$B$69,0), MATCH("*2nd*",'Nicholas-SESSION'!$K$7:$T$7,0)),"")</f>
        <v>#N/A</v>
      </c>
      <c r="D46" s="132" t="e">
        <f>INDEX('Nicholas-SESSION'!L$61:U$69, MATCH("*Squat*",'Nicholas-SESSION'!$B$61:$B$69,0), MATCH("*2nd*",'Nicholas-SESSION'!K$7:T$7,0))</f>
        <v>#N/A</v>
      </c>
      <c r="E46" s="131" t="e">
        <f>IF($A$44='Nicholas-SESSION'!$A$61,INDEX('Nicholas-SESSION'!$K$61:$T$68, MATCH("*Deadlift*",'Nicholas-SESSION'!$B$61:$B$68,0), MATCH("*2ND*",'Nicholas-SESSION'!$K$7:$T$7,0)),"")</f>
        <v>#N/A</v>
      </c>
      <c r="F46" s="131" t="e">
        <f>INDEX('Nicholas-SESSION'!$L$61:$U$68, MATCH("*Deadlift*",'Nicholas-SESSION'!$B$61:$B$68,0), MATCH("*2nd*",'Nicholas-SESSION'!$K$7:$T$7,0))</f>
        <v>#N/A</v>
      </c>
      <c r="G46" s="131" t="e">
        <f>IF($A$44='Nicholas-SESSION'!$A$61,INDEX('Nicholas-SESSION'!$K$61:$T$68, MATCH("*Bench Press*",'Nicholas-SESSION'!$B$61:$B$68,0), MATCH("*2ND*",'Nicholas-SESSION'!$K$7:$T$7,0)),"")</f>
        <v>#N/A</v>
      </c>
      <c r="H46" s="131" t="e">
        <f>INDEX('Nicholas-SESSION'!$L$61:$U$68, MATCH("*Bench Press*",'Nicholas-SESSION'!$B$61:$B$68,0), MATCH("*2nd*",'Nicholas-SESSION'!$K$7:$T$7,0))</f>
        <v>#N/A</v>
      </c>
      <c r="I46" s="132" t="e">
        <f>IF($A$44='Nicholas-SESSION'!$A$61,INDEX('Nicholas-SESSION'!$K$61:$T$68, MATCH("*Military*",'Nicholas-SESSION'!$B$61:$B$68,0), MATCH("*2ND*",'Nicholas-SESSION'!$K$7:$T$7,0)),"")</f>
        <v>#N/A</v>
      </c>
      <c r="J46" s="44" t="e">
        <f>INDEX('Nicholas-SESSION'!$L$61:$U$68, MATCH("*Military*",'Nicholas-SESSION'!$B$61:$B$68,0), MATCH("*2nd*",'Nicholas-SESSION'!$K$7:$T$7,0))</f>
        <v>#N/A</v>
      </c>
      <c r="K46" s="131" t="e">
        <f>IF($A$44='Nicholas-SESSION'!$A$61,INDEX('Nicholas-SESSION'!$K$61:$T$68, MATCH("*Clean *",'Nicholas-SESSION'!$B$61:$B$68,0), MATCH("*2ND*",'Nicholas-SESSION'!$K$7:$T$7,0)),"")</f>
        <v>#N/A</v>
      </c>
      <c r="L46" s="44" t="e">
        <f>INDEX('Nicholas-SESSION'!$L$61:$U$68, MATCH("*Clean *",'Nicholas-SESSION'!$B$61:$B$68,0), MATCH("*2nd*",'Nicholas-SESSION'!$K$7:$T$7,0))</f>
        <v>#N/A</v>
      </c>
      <c r="M46" s="131" t="e">
        <f>IF($A$44='Nicholas-SESSION'!$A$61,INDEX('Nicholas-SESSION'!$K$61:$T$68, MATCH("*Lat Pulldown*",'Nicholas-SESSION'!$B$61:$B$68,0), MATCH("*2ND*",'Nicholas-SESSION'!$K$7:$T$7,0)),"")</f>
        <v>#N/A</v>
      </c>
      <c r="N46" s="44" t="e">
        <f>INDEX('Nicholas-SESSION'!$L$61:$U$68, MATCH("*Lat Pulldown*",'Nicholas-SESSION'!$B$61:$B$68,0), MATCH("*2nd*",'Nicholas-SESSION'!$K$7:$T$7,0))</f>
        <v>#N/A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IF($A$44='Nicholas-SESSION'!$A$61,INDEX('Nicholas-SESSION'!$K$61:$T$69, MATCH("*Squat*",'Nicholas-SESSION'!$B$61:$B$69,0), MATCH("*3rd*",'Nicholas-SESSION'!$K$7:$T$7,0)),"")</f>
        <v>#N/A</v>
      </c>
      <c r="D47" s="132" t="e">
        <f>INDEX('Nicholas-SESSION'!L$61:U$69, MATCH("*Squat*",'Nicholas-SESSION'!$B$61:$B$69,0), MATCH("*3rd*",'Nicholas-SESSION'!K$7:T$7,0))</f>
        <v>#N/A</v>
      </c>
      <c r="E47" s="131" t="e">
        <f>IF($A$44='Nicholas-SESSION'!$A$61,INDEX('Nicholas-SESSION'!$K$61:$T$68, MATCH("*Deadlift*",'Nicholas-SESSION'!$B$61:$B$68,0), MATCH("*3rd*",'Nicholas-SESSION'!$K$7:$T$7,0)),"")</f>
        <v>#N/A</v>
      </c>
      <c r="F47" s="131" t="e">
        <f>INDEX('Nicholas-SESSION'!$L$61:$U$68, MATCH("*Deadlift*",'Nicholas-SESSION'!$B$61:$B$68,0), MATCH("*3rd*",'Nicholas-SESSION'!$K$7:$T$7,0))</f>
        <v>#N/A</v>
      </c>
      <c r="G47" s="131" t="e">
        <f>IF($A$44='Nicholas-SESSION'!$A$61,INDEX('Nicholas-SESSION'!$K$61:$T$68, MATCH("*Bench Press*",'Nicholas-SESSION'!$B$61:$B$68,0), MATCH("*3rd*",'Nicholas-SESSION'!$K$7:$T$7,0)),"")</f>
        <v>#N/A</v>
      </c>
      <c r="H47" s="131" t="e">
        <f>INDEX('Nicholas-SESSION'!$L$61:$U$68, MATCH("*Bench Press*",'Nicholas-SESSION'!$B$61:$B$68,0), MATCH("*3rd*",'Nicholas-SESSION'!$K$7:$T$7,0))</f>
        <v>#N/A</v>
      </c>
      <c r="I47" s="132" t="e">
        <f>IF($A$44='Nicholas-SESSION'!$A$61,INDEX('Nicholas-SESSION'!$K$61:$T$68, MATCH("*Military*",'Nicholas-SESSION'!$B$61:$B$68,0), MATCH("*3rd*",'Nicholas-SESSION'!$K$7:$T$7,0)),"")</f>
        <v>#N/A</v>
      </c>
      <c r="J47" s="44" t="e">
        <f>INDEX('Nicholas-SESSION'!$L$61:$U$68, MATCH("*Military*",'Nicholas-SESSION'!$B$61:$B$68,0), MATCH("*3rd*",'Nicholas-SESSION'!$K$7:$T$7,0))</f>
        <v>#N/A</v>
      </c>
      <c r="K47" s="131" t="e">
        <f>IF($A$44='Nicholas-SESSION'!$A$61,INDEX('Nicholas-SESSION'!$K$61:$T$68, MATCH("*Clean *",'Nicholas-SESSION'!$B$61:$B$68,0), MATCH("*3rd*",'Nicholas-SESSION'!$K$7:$T$7,0)),"")</f>
        <v>#N/A</v>
      </c>
      <c r="L47" s="44" t="e">
        <f>INDEX('Nicholas-SESSION'!$L$61:$U$68, MATCH("*Clean *",'Nicholas-SESSION'!$B$61:$B$68,0), MATCH("*3rd*",'Nicholas-SESSION'!$K$7:$T$7,0))</f>
        <v>#N/A</v>
      </c>
      <c r="M47" s="131" t="e">
        <f>IF($A$44='Nicholas-SESSION'!$A$61,INDEX('Nicholas-SESSION'!$K$61:$T$68, MATCH("*Lat Pulldown*",'Nicholas-SESSION'!$B$61:$B$68,0), MATCH("*3rd*",'Nicholas-SESSION'!$K$7:$T$7,0)),"")</f>
        <v>#N/A</v>
      </c>
      <c r="N47" s="44" t="e">
        <f>INDEX('Nicholas-SESSION'!$L$61:$U$68, MATCH("*Lat Pulldown*",'Nicholas-SESSION'!$B$61:$B$68,0), MATCH("*3rd*",'Nicholas-SESSION'!$K$7:$T$7,0))</f>
        <v>#N/A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IF($A$44='Nicholas-SESSION'!$A$61,INDEX('Nicholas-SESSION'!$K$61:$T$69, MATCH("*Squat*",'Nicholas-SESSION'!$B$61:$B$69,0), MATCH("*4th*",'Nicholas-SESSION'!$K$7:$T$7,0)),"")</f>
        <v>#N/A</v>
      </c>
      <c r="D48" s="132" t="e">
        <f>INDEX('Nicholas-SESSION'!L$61:U$69, MATCH("*Squat*",'Nicholas-SESSION'!$B$61:$B$69,0), MATCH("*4th*",'Nicholas-SESSION'!K$7:T$7,0))</f>
        <v>#N/A</v>
      </c>
      <c r="E48" s="131" t="e">
        <f>IF($A$44='Nicholas-SESSION'!$A$61,INDEX('Nicholas-SESSION'!$K$61:$T$68, MATCH("*Deadlift*",'Nicholas-SESSION'!$B$61:$B$68,0), MATCH("*4th*",'Nicholas-SESSION'!$K$7:$T$7,0)),"")</f>
        <v>#N/A</v>
      </c>
      <c r="F48" s="131" t="e">
        <f>INDEX('Nicholas-SESSION'!$L$61:$U$68, MATCH("*Deadlift*",'Nicholas-SESSION'!$B$61:$B$68,0), MATCH("*4th*",'Nicholas-SESSION'!$K$7:$T$7,0))</f>
        <v>#N/A</v>
      </c>
      <c r="G48" s="131" t="e">
        <f>IF($A$44='Nicholas-SESSION'!$A$61,INDEX('Nicholas-SESSION'!$K$61:$T$68, MATCH("*Bench Press*",'Nicholas-SESSION'!$B$61:$B$68,0), MATCH("*4th*",'Nicholas-SESSION'!$K$7:$T$7,0)),"")</f>
        <v>#N/A</v>
      </c>
      <c r="H48" s="131" t="e">
        <f>INDEX('Nicholas-SESSION'!$L$61:$U$68, MATCH("*Bench Press*",'Nicholas-SESSION'!$B$61:$B$68,0), MATCH("*4th*",'Nicholas-SESSION'!$K$7:$T$7,0))</f>
        <v>#N/A</v>
      </c>
      <c r="I48" s="132" t="e">
        <f>IF($A$44='Nicholas-SESSION'!$A$61,INDEX('Nicholas-SESSION'!$K$61:$T$68, MATCH("*Military*",'Nicholas-SESSION'!$B$61:$B$68,0), MATCH("*4th*",'Nicholas-SESSION'!$K$7:$T$7,0)),"")</f>
        <v>#N/A</v>
      </c>
      <c r="J48" s="44" t="e">
        <f>INDEX('Nicholas-SESSION'!$L$61:$U$68, MATCH("*Military*",'Nicholas-SESSION'!$B$61:$B$68,0), MATCH("*4th*",'Nicholas-SESSION'!$K$7:$T$7,0))</f>
        <v>#N/A</v>
      </c>
      <c r="K48" s="131" t="e">
        <f>IF($A$44='Nicholas-SESSION'!$A$61,INDEX('Nicholas-SESSION'!$K$61:$T$68, MATCH("*Clean *",'Nicholas-SESSION'!$B$61:$B$68,0), MATCH("*4th*",'Nicholas-SESSION'!$K$7:$T$7,0)),"")</f>
        <v>#N/A</v>
      </c>
      <c r="L48" s="44" t="e">
        <f>INDEX('Nicholas-SESSION'!$L$61:$U$68, MATCH("*Clean *",'Nicholas-SESSION'!$B$61:$B$68,0), MATCH("*4th*",'Nicholas-SESSION'!$K$7:$T$7,0))</f>
        <v>#N/A</v>
      </c>
      <c r="M48" s="131" t="e">
        <f>IF($A$44='Nicholas-SESSION'!$A$61,INDEX('Nicholas-SESSION'!$K$61:$T$68, MATCH("*Lat Pulldown*",'Nicholas-SESSION'!$B$61:$B$68,0), MATCH("*4th*",'Nicholas-SESSION'!$K$7:$T$7,0)),"")</f>
        <v>#N/A</v>
      </c>
      <c r="N48" s="44" t="e">
        <f>INDEX('Nicholas-SESSION'!$L$61:$U$68, MATCH("*Lat Pulldown*",'Nicholas-SESSION'!$B$61:$B$68,0), MATCH("*4th*",'Nicholas-SESSION'!$K$7:$T$7,0))</f>
        <v>#N/A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IF($A$44='Nicholas-SESSION'!$A$61,INDEX('Nicholas-SESSION'!$K$61:$T$69, MATCH("*Squat*",'Nicholas-SESSION'!$B$61:$B$69,0), MATCH("*5th*",'Nicholas-SESSION'!$K$7:$T$7,0)),"")</f>
        <v>#N/A</v>
      </c>
      <c r="D49" s="132" t="e">
        <f>INDEX('Nicholas-SESSION'!L$61:U$69, MATCH("*Squat*",'Nicholas-SESSION'!$B$61:$B$69,0), MATCH("*5th*",'Nicholas-SESSION'!K$7:T$7,0))</f>
        <v>#N/A</v>
      </c>
      <c r="E49" s="131" t="e">
        <f>IF($A$44='Nicholas-SESSION'!$A$61,INDEX('Nicholas-SESSION'!$K$61:$T$68, MATCH("*Deadlift*",'Nicholas-SESSION'!$B$61:$B$68,0), MATCH("*5th*",'Nicholas-SESSION'!$K$7:$T$7,0)),"")</f>
        <v>#N/A</v>
      </c>
      <c r="F49" s="131" t="e">
        <f>INDEX('Nicholas-SESSION'!$L$61:$U$68, MATCH("*Deadlift*",'Nicholas-SESSION'!$B$61:$B$68,0), MATCH("*5th*",'Nicholas-SESSION'!$K$7:$T$7,0))</f>
        <v>#N/A</v>
      </c>
      <c r="G49" s="131" t="e">
        <f>IF($A$44='Nicholas-SESSION'!$A$61,INDEX('Nicholas-SESSION'!$K$61:$T$68, MATCH("*Bench Press*",'Nicholas-SESSION'!$B$61:$B$68,0), MATCH("*5th*",'Nicholas-SESSION'!$K$7:$T$7,0)),"")</f>
        <v>#N/A</v>
      </c>
      <c r="H49" s="131" t="e">
        <f>INDEX('Nicholas-SESSION'!$L$61:$U$68, MATCH("*Bench Press*",'Nicholas-SESSION'!$B$61:$B$68,0), MATCH("*5th*",'Nicholas-SESSION'!$K$7:$T$7,0))</f>
        <v>#N/A</v>
      </c>
      <c r="I49" s="132" t="e">
        <f>IF($A$44='Nicholas-SESSION'!$A$61,INDEX('Nicholas-SESSION'!$K$61:$T$68, MATCH("*Military*",'Nicholas-SESSION'!$B$61:$B$68,0), MATCH("*5th*",'Nicholas-SESSION'!$K$7:$T$7,0)),"")</f>
        <v>#N/A</v>
      </c>
      <c r="J49" s="44" t="e">
        <f>INDEX('Nicholas-SESSION'!$L$61:$U$68, MATCH("*Military*",'Nicholas-SESSION'!$B$61:$B$68,0), MATCH("*5th*",'Nicholas-SESSION'!$K$7:$T$7,0))</f>
        <v>#N/A</v>
      </c>
      <c r="K49" s="131" t="e">
        <f>IF($A$44='Nicholas-SESSION'!$A$61,INDEX('Nicholas-SESSION'!$K$61:$T$68, MATCH("*Clean *",'Nicholas-SESSION'!$B$61:$B$68,0), MATCH("*5th*",'Nicholas-SESSION'!$K$7:$T$7,0)),"")</f>
        <v>#N/A</v>
      </c>
      <c r="L49" s="44" t="e">
        <f>INDEX('Nicholas-SESSION'!$L$61:$U$68, MATCH("*Clean *",'Nicholas-SESSION'!$B$61:$B$68,0), MATCH("*5th*",'Nicholas-SESSION'!$K$7:$T$7,0))</f>
        <v>#N/A</v>
      </c>
      <c r="M49" s="131" t="e">
        <f>IF($A$44='Nicholas-SESSION'!$A$61,INDEX('Nicholas-SESSION'!$K$61:$T$68, MATCH("*Lat Pulldown*",'Nicholas-SESSION'!$B$61:$B$68,0), MATCH("*5th*",'Nicholas-SESSION'!$K$7:$T$7,0)),"")</f>
        <v>#N/A</v>
      </c>
      <c r="N49" s="44" t="e">
        <f>INDEX('Nicholas-SESSION'!$L$61:$U$68, MATCH("*Lat Pulldown*",'Nicholas-SESSION'!$B$61:$B$68,0), MATCH("*5th*",'Nicholas-SESSION'!$K$7:$T$7,0))</f>
        <v>#N/A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'Nicholas-SESSION'!A79</f>
        <v>42040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>
        <f>MAX(G51:G55)</f>
        <v>45</v>
      </c>
      <c r="H50" s="116">
        <f t="array" ref="H50">MAX(IF(G51:G55=G50,H51:H55))</f>
        <v>10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IF($A$50='Nicholas-SESSION'!$A$79,INDEX('Nicholas-SESSION'!$K$70:$T$77, MATCH("*1k Row*",'Nicholas-SESSION'!$B$70:$B$77,0), MATCH("*1st*",'Nicholas-SESSION'!$K$7:$T$7,0)),"")</f>
        <v>#N/A</v>
      </c>
      <c r="P50" s="152" t="e">
        <f>IF($A$50='Nicholas-SESSION'!$A$79,INDEX('Nicholas-SESSION'!$K$70:$T$77, MATCH("*HIIT*",'Nicholas-SESSION'!$B$70:$B$77,0), MATCH("*1st*",'Nicholas-SESSION'!$K$7:$T$7,0)),"")</f>
        <v>#N/A</v>
      </c>
      <c r="Q50" s="119" t="e">
        <f>INDEX('Nicholas-SESSION'!$L$70:$U$77, MATCH("*HIIT*",'Nicholas-SESSION'!$B$70:$B$77,0), MATCH("*1st*",'Nicholas-SESSION'!$K$7:$T$7,0))</f>
        <v>#N/A</v>
      </c>
      <c r="R50" s="119">
        <f>'Nicholas-SESSION'!U79</f>
        <v>0</v>
      </c>
      <c r="S50" s="116"/>
      <c r="T50" s="116"/>
      <c r="U50" s="120">
        <f>'Nicholas-SESSION'!A80</f>
        <v>75</v>
      </c>
      <c r="V50" s="120">
        <f>'Nicholas-SESSION'!A81</f>
        <v>0</v>
      </c>
      <c r="W50" s="116">
        <v>28</v>
      </c>
      <c r="X50" s="116">
        <v>96</v>
      </c>
      <c r="Y50" s="116"/>
      <c r="Z50" s="116"/>
      <c r="AA50" s="116"/>
      <c r="AB50" s="116">
        <v>16</v>
      </c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IF($A$50='Nicholas-SESSION'!$A$79,INDEX('Nicholas-SESSION'!$K$70:$T$77, MATCH("*Squat*",'Nicholas-SESSION'!$B$70:$B$77,0), MATCH("*1st*",'Nicholas-SESSION'!$K$7:$T$7,0)),"")</f>
        <v>#N/A</v>
      </c>
      <c r="D51" s="132" t="e">
        <f>INDEX('Nicholas-SESSION'!L$70:U$77, MATCH("*Squat*",'Nicholas-SESSION'!$B$70:$B$77,0), MATCH("*1st*",'Nicholas-SESSION'!K$7:T$7,0))</f>
        <v>#N/A</v>
      </c>
      <c r="E51" s="131" t="e">
        <f>IF($A$50='Nicholas-SESSION'!$A$79,INDEX('Nicholas-SESSION'!$K$70:$T$77, MATCH("*Deadlift*",'Nicholas-SESSION'!$B$70:$B$77,0), MATCH("*1st*",'Nicholas-SESSION'!$K$7:$T$7,0)),"")</f>
        <v>#N/A</v>
      </c>
      <c r="F51" s="131" t="e">
        <f>INDEX('Nicholas-SESSION'!$L$70:$U$77, MATCH("*Deadlift*",'Nicholas-SESSION'!$B$70:$B$77,0), MATCH("*1st*",'Nicholas-SESSION'!$K$7:$T$7,0))</f>
        <v>#N/A</v>
      </c>
      <c r="G51" s="131">
        <f>IF($A$50='Nicholas-SESSION'!$A$79,INDEX('Nicholas-SESSION'!$K$70:$T$77, MATCH("*Bench Press*",'Nicholas-SESSION'!$B$70:$B$77,0), MATCH("*1st*",'Nicholas-SESSION'!$K$7:$T$7,0)),"")</f>
        <v>45</v>
      </c>
      <c r="H51" s="131">
        <f>INDEX('Nicholas-SESSION'!$L$70:$U$77, MATCH("*Bench Press*",'Nicholas-SESSION'!$B$70:$B$77,0), MATCH("*1st*",'Nicholas-SESSION'!$K$7:$T$7,0))</f>
        <v>10</v>
      </c>
      <c r="I51" s="132" t="e">
        <f>IF($A$50='Nicholas-SESSION'!$A$79,INDEX('Nicholas-SESSION'!$K$70:$T$77, MATCH("*Military*",'Nicholas-SESSION'!$B$70:$B$77,0), MATCH("*1st*",'Nicholas-SESSION'!$K$7:$T$7,0)),"")</f>
        <v>#N/A</v>
      </c>
      <c r="J51" s="48" t="e">
        <f>INDEX('Nicholas-SESSION'!$L$70:$U$77, MATCH("*Military*",'Nicholas-SESSION'!$B$70:$B$77,0), MATCH("*1st*",'Nicholas-SESSION'!$K$7:$T$7,0))</f>
        <v>#N/A</v>
      </c>
      <c r="K51" s="131" t="e">
        <f>IF($A$50='Nicholas-SESSION'!$A$79,INDEX('Nicholas-SESSION'!$K$70:$T$77, MATCH("*Clean *",'Nicholas-SESSION'!$B$70:$B$77,0), MATCH("*1st*",'Nicholas-SESSION'!$K$7:$T$7,0)),"")</f>
        <v>#N/A</v>
      </c>
      <c r="L51" s="48" t="e">
        <f>INDEX('Nicholas-SESSION'!$L$70:$U$77, MATCH("*Clean *",'Nicholas-SESSION'!$B$70:$B$77,0), MATCH("*1st*",'Nicholas-SESSION'!$K$7:$T$7,0))</f>
        <v>#N/A</v>
      </c>
      <c r="M51" s="131" t="e">
        <f>IF($A$50='Nicholas-SESSION'!$A$79,INDEX('Nicholas-SESSION'!$K$70:$T$77, MATCH("*Lat Pulldown*",'Nicholas-SESSION'!$B$70:$B$77,0), MATCH("*1st*",'Nicholas-SESSION'!$K$7:$T$7,0)),"")</f>
        <v>#N/A</v>
      </c>
      <c r="N51" s="48" t="e">
        <f>INDEX('Nicholas-SESSION'!$L$70:$U$77, MATCH("*Lat Pulldown*",'Nicholas-SESSION'!$B$70:$B$77,0), MATCH("*1st*",'Nicholas-SESSION'!$K$7:$T$7,0))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IF($A$50='Nicholas-SESSION'!$A$79,INDEX('Nicholas-SESSION'!$K$70:$T$77, MATCH("*Squat*",'Nicholas-SESSION'!$B$70:$B$77,0), MATCH("*2nd*",'Nicholas-SESSION'!$K$7:$T$7,0)),"")</f>
        <v>#N/A</v>
      </c>
      <c r="D52" s="132" t="e">
        <f>INDEX('Nicholas-SESSION'!L$70:U$77, MATCH("*Squat*",'Nicholas-SESSION'!$B$70:$B$77,0), MATCH("*2nd*",'Nicholas-SESSION'!K$7:T$7,0))</f>
        <v>#N/A</v>
      </c>
      <c r="E52" s="131" t="e">
        <f>IF($A$50='Nicholas-SESSION'!$A$79,INDEX('Nicholas-SESSION'!$K$70:$T$77, MATCH("*Deadlift*",'Nicholas-SESSION'!$B$70:$B$77,0), MATCH("*2ND*",'Nicholas-SESSION'!$K$7:$T$7,0)),"")</f>
        <v>#N/A</v>
      </c>
      <c r="F52" s="131" t="e">
        <f>INDEX('Nicholas-SESSION'!$L$70:$U$77, MATCH("*Deadlift*",'Nicholas-SESSION'!$B$70:$B$77,0), MATCH("*2nd*",'Nicholas-SESSION'!$K$7:$T$7,0))</f>
        <v>#N/A</v>
      </c>
      <c r="G52" s="131">
        <f>IF($A$50='Nicholas-SESSION'!$A$79,INDEX('Nicholas-SESSION'!$K$70:$T$77, MATCH("*Bench Press*",'Nicholas-SESSION'!$B$70:$B$77,0), MATCH("*2ND*",'Nicholas-SESSION'!$K$7:$T$7,0)),"")</f>
        <v>45</v>
      </c>
      <c r="H52" s="131">
        <f>INDEX('Nicholas-SESSION'!$L$70:$U$77, MATCH("*Bench Press*",'Nicholas-SESSION'!$B$70:$B$77,0), MATCH("*2nd*",'Nicholas-SESSION'!$K$7:$T$7,0))</f>
        <v>6</v>
      </c>
      <c r="I52" s="132" t="e">
        <f>IF($A$50='Nicholas-SESSION'!$A$79,INDEX('Nicholas-SESSION'!$K$70:$T$77, MATCH("*Military*",'Nicholas-SESSION'!$B$70:$B$77,0), MATCH("*2ND*",'Nicholas-SESSION'!$K$7:$T$7,0)),"")</f>
        <v>#N/A</v>
      </c>
      <c r="J52" s="44" t="e">
        <f>INDEX('Nicholas-SESSION'!$L$70:$U$77, MATCH("*Military*",'Nicholas-SESSION'!$B$70:$B$77,0), MATCH("*2nd*",'Nicholas-SESSION'!$K$7:$T$7,0))</f>
        <v>#N/A</v>
      </c>
      <c r="K52" s="131" t="e">
        <f>IF($A$50='Nicholas-SESSION'!$A$79,INDEX('Nicholas-SESSION'!$K$70:$T$77, MATCH("*Clean *",'Nicholas-SESSION'!$B$70:$B$77,0), MATCH("*2ND*",'Nicholas-SESSION'!$K$7:$T$7,0)),"")</f>
        <v>#N/A</v>
      </c>
      <c r="L52" s="44" t="e">
        <f>INDEX('Nicholas-SESSION'!$L$70:$U$77, MATCH("*Clean *",'Nicholas-SESSION'!$B$70:$B$77,0), MATCH("*2nd*",'Nicholas-SESSION'!$K$7:$T$7,0))</f>
        <v>#N/A</v>
      </c>
      <c r="M52" s="131" t="e">
        <f>IF($A$50='Nicholas-SESSION'!$A$79,INDEX('Nicholas-SESSION'!$K$70:$T$77, MATCH("*Lat Pulldown*",'Nicholas-SESSION'!$B$70:$B$77,0), MATCH("*2ND*",'Nicholas-SESSION'!$K$7:$T$7,0)),"")</f>
        <v>#N/A</v>
      </c>
      <c r="N52" s="44" t="e">
        <f>INDEX('Nicholas-SESSION'!$L$70:$U$77, MATCH("*Lat Pulldown*",'Nicholas-SESSION'!$B$70:$B$77,0), MATCH("*2nd*",'Nicholas-SESSION'!$K$7:$T$7,0))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IF($A$50='Nicholas-SESSION'!$A$79,INDEX('Nicholas-SESSION'!$K$70:$T$77, MATCH("*Squat*",'Nicholas-SESSION'!$B$70:$B$77,0), MATCH("*3rd*",'Nicholas-SESSION'!$K$7:$T$7,0)),"")</f>
        <v>#N/A</v>
      </c>
      <c r="D53" s="132" t="e">
        <f>INDEX('Nicholas-SESSION'!L$70:U$77, MATCH("*Squat*",'Nicholas-SESSION'!$B$70:$B$77,0), MATCH("*3rd*",'Nicholas-SESSION'!K$7:T$7,0))</f>
        <v>#N/A</v>
      </c>
      <c r="E53" s="131" t="e">
        <f>IF($A$50='Nicholas-SESSION'!$A$79,INDEX('Nicholas-SESSION'!$K$70:$T$77, MATCH("*Deadlift*",'Nicholas-SESSION'!$B$70:$B$77,0), MATCH("*3rd*",'Nicholas-SESSION'!$K$7:$T$7,0)),"")</f>
        <v>#N/A</v>
      </c>
      <c r="F53" s="131" t="e">
        <f>INDEX('Nicholas-SESSION'!$L$70:$U$77, MATCH("*Deadlift*",'Nicholas-SESSION'!$B$70:$B$77,0), MATCH("*3rd*",'Nicholas-SESSION'!$K$7:$T$7,0))</f>
        <v>#N/A</v>
      </c>
      <c r="G53" s="131">
        <f>IF($A$50='Nicholas-SESSION'!$A$79,INDEX('Nicholas-SESSION'!$K$70:$T$77, MATCH("*Bench Press*",'Nicholas-SESSION'!$B$70:$B$77,0), MATCH("*3rd*",'Nicholas-SESSION'!$K$7:$T$7,0)),"")</f>
        <v>45</v>
      </c>
      <c r="H53" s="131">
        <f>INDEX('Nicholas-SESSION'!$L$70:$U$77, MATCH("*Bench Press*",'Nicholas-SESSION'!$B$70:$B$77,0), MATCH("*3rd*",'Nicholas-SESSION'!$K$7:$T$7,0))</f>
        <v>6</v>
      </c>
      <c r="I53" s="132" t="e">
        <f>IF($A$50='Nicholas-SESSION'!$A$79,INDEX('Nicholas-SESSION'!$K$70:$T$77, MATCH("*Military*",'Nicholas-SESSION'!$B$70:$B$77,0), MATCH("*3rd*",'Nicholas-SESSION'!$K$7:$T$7,0)),"")</f>
        <v>#N/A</v>
      </c>
      <c r="J53" s="44" t="e">
        <f>INDEX('Nicholas-SESSION'!$L$70:$U$77, MATCH("*Military*",'Nicholas-SESSION'!$B$70:$B$77,0), MATCH("*3rd*",'Nicholas-SESSION'!$K$7:$T$7,0))</f>
        <v>#N/A</v>
      </c>
      <c r="K53" s="131" t="e">
        <f>IF($A$50='Nicholas-SESSION'!$A$79,INDEX('Nicholas-SESSION'!$K$70:$T$77, MATCH("*Clean *",'Nicholas-SESSION'!$B$70:$B$77,0), MATCH("*3rd*",'Nicholas-SESSION'!$K$7:$T$7,0)),"")</f>
        <v>#N/A</v>
      </c>
      <c r="L53" s="44" t="e">
        <f>INDEX('Nicholas-SESSION'!$L$70:$U$77, MATCH("*Clean *",'Nicholas-SESSION'!$B$70:$B$77,0), MATCH("*3rd*",'Nicholas-SESSION'!$K$7:$T$7,0))</f>
        <v>#N/A</v>
      </c>
      <c r="M53" s="131" t="e">
        <f>IF($A$50='Nicholas-SESSION'!$A$79,INDEX('Nicholas-SESSION'!$K$70:$T$77, MATCH("*Lat Pulldown*",'Nicholas-SESSION'!$B$70:$B$77,0), MATCH("*3rd*",'Nicholas-SESSION'!$K$7:$T$7,0)),"")</f>
        <v>#N/A</v>
      </c>
      <c r="N53" s="44" t="e">
        <f>INDEX('Nicholas-SESSION'!$L$70:$U$77, MATCH("*Lat Pulldown*",'Nicholas-SESSION'!$B$70:$B$77,0), MATCH("*3rd*",'Nicholas-SESSION'!$K$7:$T$7,0))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IF($A$50='Nicholas-SESSION'!$A$79,INDEX('Nicholas-SESSION'!$K$70:$T$77, MATCH("*Squat*",'Nicholas-SESSION'!$B$70:$B$77,0), MATCH("*4th*",'Nicholas-SESSION'!$K$7:$T$7,0)),"")</f>
        <v>#N/A</v>
      </c>
      <c r="D54" s="132" t="e">
        <f>INDEX('Nicholas-SESSION'!L$70:U$77, MATCH("*Squat*",'Nicholas-SESSION'!$B$70:$B$77,0), MATCH("*4th*",'Nicholas-SESSION'!K$7:T$7,0))</f>
        <v>#N/A</v>
      </c>
      <c r="E54" s="131" t="e">
        <f>IF($A$50='Nicholas-SESSION'!$A$79,INDEX('Nicholas-SESSION'!$K$70:$T$77, MATCH("*Deadlift*",'Nicholas-SESSION'!$B$70:$B$77,0), MATCH("*4th*",'Nicholas-SESSION'!$K$7:$T$7,0)),"")</f>
        <v>#N/A</v>
      </c>
      <c r="F54" s="131" t="e">
        <f>INDEX('Nicholas-SESSION'!$L$70:$U$77, MATCH("*Deadlift*",'Nicholas-SESSION'!$B$70:$B$77,0), MATCH("*4th*",'Nicholas-SESSION'!$K$7:$T$7,0))</f>
        <v>#N/A</v>
      </c>
      <c r="G54" s="131">
        <f>IF($A$50='Nicholas-SESSION'!$A$79,INDEX('Nicholas-SESSION'!$K$70:$T$77, MATCH("*Bench Press*",'Nicholas-SESSION'!$B$70:$B$77,0), MATCH("*4th*",'Nicholas-SESSION'!$K$7:$T$7,0)),"")</f>
        <v>0</v>
      </c>
      <c r="H54" s="131">
        <f>INDEX('Nicholas-SESSION'!$L$70:$U$77, MATCH("*Bench Press*",'Nicholas-SESSION'!$B$70:$B$77,0), MATCH("*4th*",'Nicholas-SESSION'!$K$7:$T$7,0))</f>
        <v>0</v>
      </c>
      <c r="I54" s="132" t="e">
        <f>IF($A$50='Nicholas-SESSION'!$A$79,INDEX('Nicholas-SESSION'!$K$70:$T$77, MATCH("*Military*",'Nicholas-SESSION'!$B$70:$B$77,0), MATCH("*4th*",'Nicholas-SESSION'!$K$7:$T$7,0)),"")</f>
        <v>#N/A</v>
      </c>
      <c r="J54" s="44" t="e">
        <f>INDEX('Nicholas-SESSION'!$L$70:$U$77, MATCH("*Military*",'Nicholas-SESSION'!$B$70:$B$77,0), MATCH("*4th*",'Nicholas-SESSION'!$K$7:$T$7,0))</f>
        <v>#N/A</v>
      </c>
      <c r="K54" s="131" t="e">
        <f>IF($A$50='Nicholas-SESSION'!$A$79,INDEX('Nicholas-SESSION'!$K$70:$T$77, MATCH("*Clean *",'Nicholas-SESSION'!$B$70:$B$77,0), MATCH("*4th*",'Nicholas-SESSION'!$K$7:$T$7,0)),"")</f>
        <v>#N/A</v>
      </c>
      <c r="L54" s="44" t="e">
        <f>INDEX('Nicholas-SESSION'!$L$70:$U$77, MATCH("*Clean *",'Nicholas-SESSION'!$B$70:$B$77,0), MATCH("*4th*",'Nicholas-SESSION'!$K$7:$T$7,0))</f>
        <v>#N/A</v>
      </c>
      <c r="M54" s="131" t="e">
        <f>IF($A$50='Nicholas-SESSION'!$A$79,INDEX('Nicholas-SESSION'!$K$70:$T$77, MATCH("*Lat Pulldown*",'Nicholas-SESSION'!$B$70:$B$77,0), MATCH("*4th*",'Nicholas-SESSION'!$K$7:$T$7,0)),"")</f>
        <v>#N/A</v>
      </c>
      <c r="N54" s="44" t="e">
        <f>INDEX('Nicholas-SESSION'!$L$70:$U$77, MATCH("*Lat Pulldown*",'Nicholas-SESSION'!$B$70:$B$77,0), MATCH("*4th*",'Nicholas-SESSION'!$K$7:$T$7,0))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IF($A$50='Nicholas-SESSION'!$A$79,INDEX('Nicholas-SESSION'!$K$70:$T$77, MATCH("*Squat*",'Nicholas-SESSION'!$B$70:$B$77,0), MATCH("*5th*",'Nicholas-SESSION'!$K$7:$T$7,0)),"")</f>
        <v>#N/A</v>
      </c>
      <c r="D55" s="132" t="e">
        <f>INDEX('Nicholas-SESSION'!L$70:U$77, MATCH("*Squat*",'Nicholas-SESSION'!$B$70:$B$77,0), MATCH("*5th*",'Nicholas-SESSION'!K$7:T$7,0))</f>
        <v>#N/A</v>
      </c>
      <c r="E55" s="131" t="e">
        <f>IF($A$50='Nicholas-SESSION'!$A$79,INDEX('Nicholas-SESSION'!$K$70:$T$77, MATCH("*Deadlift*",'Nicholas-SESSION'!$B$70:$B$77,0), MATCH("*5th*",'Nicholas-SESSION'!$K$7:$T$7,0)),"")</f>
        <v>#N/A</v>
      </c>
      <c r="F55" s="131" t="e">
        <f>INDEX('Nicholas-SESSION'!$L$70:$U$77, MATCH("*Deadlift*",'Nicholas-SESSION'!$B$70:$B$77,0), MATCH("*5th*",'Nicholas-SESSION'!$K$7:$T$7,0))</f>
        <v>#N/A</v>
      </c>
      <c r="G55" s="131">
        <f>IF($A$50='Nicholas-SESSION'!$A$79,INDEX('Nicholas-SESSION'!$K$70:$T$77, MATCH("*Bench Press*",'Nicholas-SESSION'!$B$70:$B$77,0), MATCH("*5th*",'Nicholas-SESSION'!$K$7:$T$7,0)),"")</f>
        <v>0</v>
      </c>
      <c r="H55" s="131">
        <f>INDEX('Nicholas-SESSION'!$L$70:$U$77, MATCH("*Bench Press*",'Nicholas-SESSION'!$B$70:$B$77,0), MATCH("*5th*",'Nicholas-SESSION'!$K$7:$T$7,0))</f>
        <v>0</v>
      </c>
      <c r="I55" s="132" t="e">
        <f>IF($A$50='Nicholas-SESSION'!$A$79,INDEX('Nicholas-SESSION'!$K$70:$T$77, MATCH("*Military*",'Nicholas-SESSION'!$B$70:$B$77,0), MATCH("*5th*",'Nicholas-SESSION'!$K$7:$T$7,0)),"")</f>
        <v>#N/A</v>
      </c>
      <c r="J55" s="44" t="e">
        <f>INDEX('Nicholas-SESSION'!$L$70:$U$77, MATCH("*Military*",'Nicholas-SESSION'!$B$70:$B$77,0), MATCH("*5th*",'Nicholas-SESSION'!$K$7:$T$7,0))</f>
        <v>#N/A</v>
      </c>
      <c r="K55" s="131" t="e">
        <f>IF($A$50='Nicholas-SESSION'!$A$79,INDEX('Nicholas-SESSION'!$K$70:$T$77, MATCH("*Clean *",'Nicholas-SESSION'!$B$70:$B$77,0), MATCH("*5th*",'Nicholas-SESSION'!$K$7:$T$7,0)),"")</f>
        <v>#N/A</v>
      </c>
      <c r="L55" s="44" t="e">
        <f>INDEX('Nicholas-SESSION'!$L$70:$U$77, MATCH("*Clean *",'Nicholas-SESSION'!$B$70:$B$77,0), MATCH("*5th*",'Nicholas-SESSION'!$K$7:$T$7,0))</f>
        <v>#N/A</v>
      </c>
      <c r="M55" s="131" t="e">
        <f>IF($A$50='Nicholas-SESSION'!$A$79,INDEX('Nicholas-SESSION'!$K$70:$T$77, MATCH("*Lat Pulldown*",'Nicholas-SESSION'!$B$70:$B$77,0), MATCH("*5th*",'Nicholas-SESSION'!$K$7:$T$7,0)),"")</f>
        <v>#N/A</v>
      </c>
      <c r="N55" s="44" t="e">
        <f>INDEX('Nicholas-SESSION'!$L$70:$U$77, MATCH("*Lat Pulldown*",'Nicholas-SESSION'!$B$70:$B$77,0), MATCH("*5th*",'Nicholas-SESSION'!$K$7:$T$7,0))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'Nicholas-SESSION'!A88</f>
        <v>42045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>
        <f>MAX(E57:E61)</f>
        <v>60</v>
      </c>
      <c r="F56" s="116">
        <f t="array" ref="F56">MAX(IF(E57:E61=E56,F57:F61))</f>
        <v>12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>
        <f>MAX(M57:M61)</f>
        <v>55</v>
      </c>
      <c r="N56" s="117">
        <f t="array" ref="N56">MAX(IF(M57:M61=M56,N57:N61))</f>
        <v>8</v>
      </c>
      <c r="O56" s="152" t="e">
        <f>IF($A$56='Nicholas-SESSION'!$A$88,INDEX('Nicholas-SESSION'!$K$79:$T$86, MATCH("*1k Row*",'Nicholas-SESSION'!$B$79:$B$86,0), MATCH("*1st*",'Nicholas-SESSION'!$K$7:$T$7,0)),"")</f>
        <v>#N/A</v>
      </c>
      <c r="P56" s="152" t="e">
        <f>IF($A$56='Nicholas-SESSION'!$A$88,INDEX('Nicholas-SESSION'!$K$79:$T$86, MATCH("*HIIT*",'Nicholas-SESSION'!$B$79:$B$86,0), MATCH("*1st*",'Nicholas-SESSION'!$K$7:$T$7,0)),"")</f>
        <v>#N/A</v>
      </c>
      <c r="Q56" s="119" t="e">
        <f>INDEX('Nicholas-SESSION'!$L$79:$U$86, MATCH("*HIIT*",'Nicholas-SESSION'!$B$79:$B$86,0), MATCH("*1st*",'Nicholas-SESSION'!$K$7:$T$7,0))</f>
        <v>#N/A</v>
      </c>
      <c r="R56" s="119">
        <f>'Nicholas-SESSION'!U88</f>
        <v>0</v>
      </c>
      <c r="S56" s="116"/>
      <c r="T56" s="116"/>
      <c r="U56" s="120">
        <f>'Nicholas-SESSION'!A89</f>
        <v>0</v>
      </c>
      <c r="V56" s="120">
        <f>'Nicholas-SESSION'!A90</f>
        <v>0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IF($A$56='Nicholas-SESSION'!$A$88,INDEX('Nicholas-SESSION'!$K$79:$T$86, MATCH("*Squat*",'Nicholas-SESSION'!$B$79:$B$86,0), MATCH("*1st*",'Nicholas-SESSION'!$K$7:$T$7,0)),"")</f>
        <v>#N/A</v>
      </c>
      <c r="D57" s="132" t="e">
        <f>INDEX('Nicholas-SESSION'!L$79:U$86, MATCH("*Squat*",'Nicholas-SESSION'!$B$79:$B$86,0), MATCH("*1st*",'Nicholas-SESSION'!K$7:T$7,0))</f>
        <v>#N/A</v>
      </c>
      <c r="E57" s="131">
        <f>IF($A$56='Nicholas-SESSION'!$A$88,INDEX('Nicholas-SESSION'!$K$79:$T$86, MATCH("*Deadlift*",'Nicholas-SESSION'!$B$79:$B$86,0), MATCH("*1st*",'Nicholas-SESSION'!$K$7:$T$7,0)),"")</f>
        <v>40</v>
      </c>
      <c r="F57" s="131">
        <f>INDEX('Nicholas-SESSION'!$L$79:$U$86, MATCH("*Deadlift*",'Nicholas-SESSION'!$B$79:$B$86,0), MATCH("*1st*",'Nicholas-SESSION'!$K$7:$T$7,0))</f>
        <v>12</v>
      </c>
      <c r="G57" s="131" t="e">
        <f>IF($A$56='Nicholas-SESSION'!$A$88,INDEX('Nicholas-SESSION'!$K$79:$T$86, MATCH("*Bench Press*",'Nicholas-SESSION'!$B$79:$B$86,0), MATCH("*1st*",'Nicholas-SESSION'!$K$7:$T$7,0)),"")</f>
        <v>#N/A</v>
      </c>
      <c r="H57" s="131" t="e">
        <f>INDEX('Nicholas-SESSION'!$L$79:$U$86, MATCH("*Bench Press*",'Nicholas-SESSION'!$B$79:$B$86,0), MATCH("*1st*",'Nicholas-SESSION'!$K$7:$T$7,0))</f>
        <v>#N/A</v>
      </c>
      <c r="I57" s="132" t="e">
        <f>IF($A$56='Nicholas-SESSION'!$A$88,INDEX('Nicholas-SESSION'!$K$79:$T$86, MATCH("*Military*",'Nicholas-SESSION'!$B$79:$B$86,0), MATCH("*1st*",'Nicholas-SESSION'!$K$7:$T$7,0)),"")</f>
        <v>#N/A</v>
      </c>
      <c r="J57" s="48" t="e">
        <f>INDEX('Nicholas-SESSION'!$L$79:$U$86, MATCH("*Military*",'Nicholas-SESSION'!$B$79:$B$86,0), MATCH("*1st*",'Nicholas-SESSION'!$K$7:$T$7,0))</f>
        <v>#N/A</v>
      </c>
      <c r="K57" s="131" t="e">
        <f>IF($A$56='Nicholas-SESSION'!$A$88,INDEX('Nicholas-SESSION'!$K$79:$T$86, MATCH("*Clean *",'Nicholas-SESSION'!$B$79:$B$86,0), MATCH("*1st*",'Nicholas-SESSION'!$K$7:$T$7,0)),"")</f>
        <v>#N/A</v>
      </c>
      <c r="L57" s="48" t="e">
        <f>INDEX('Nicholas-SESSION'!$L$79:$U$86, MATCH("*Clean *",'Nicholas-SESSION'!$B$79:$B$86,0), MATCH("*1st*",'Nicholas-SESSION'!$K$7:$T$7,0))</f>
        <v>#N/A</v>
      </c>
      <c r="M57" s="131">
        <f>IF($A$56='Nicholas-SESSION'!$A$88,INDEX('Nicholas-SESSION'!$K$79:$T$86, MATCH("*Lat Pulldown*",'Nicholas-SESSION'!$B$79:$B$86,0), MATCH("*1st*",'Nicholas-SESSION'!$K$7:$T$7,0)),"")</f>
        <v>55</v>
      </c>
      <c r="N57" s="48">
        <f>INDEX('Nicholas-SESSION'!$L$79:$U$86, MATCH("*Lat Pulldown*",'Nicholas-SESSION'!$B$79:$B$86,0), MATCH("*1st*",'Nicholas-SESSION'!$K$7:$T$7,0))</f>
        <v>8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IF($A$56='Nicholas-SESSION'!$A$88,INDEX('Nicholas-SESSION'!$K$79:$T$86, MATCH("*Squat*",'Nicholas-SESSION'!$B$79:$B$86,0), MATCH("*2nd*",'Nicholas-SESSION'!$K$7:$T$7,0)),"")</f>
        <v>#N/A</v>
      </c>
      <c r="D58" s="132" t="e">
        <f>INDEX('Nicholas-SESSION'!L$79:U$86, MATCH("*Squat*",'Nicholas-SESSION'!$B$79:$B$86,0), MATCH("*2nd*",'Nicholas-SESSION'!K$7:T$7,0))</f>
        <v>#N/A</v>
      </c>
      <c r="E58" s="131">
        <f>IF($A$56='Nicholas-SESSION'!$A$88,INDEX('Nicholas-SESSION'!$K$79:$T$86, MATCH("*Deadlift*",'Nicholas-SESSION'!$B$79:$B$86,0), MATCH("*2ND*",'Nicholas-SESSION'!$K$7:$T$7,0)),"")</f>
        <v>40</v>
      </c>
      <c r="F58" s="131">
        <f>INDEX('Nicholas-SESSION'!$L$79:$U$86, MATCH("*Deadlift*",'Nicholas-SESSION'!$B$79:$B$86,0), MATCH("*2nd*",'Nicholas-SESSION'!$K$7:$T$7,0))</f>
        <v>12</v>
      </c>
      <c r="G58" s="131" t="e">
        <f>IF($A$56='Nicholas-SESSION'!$A$88,INDEX('Nicholas-SESSION'!$K$79:$T$86, MATCH("*Bench Press*",'Nicholas-SESSION'!$B$79:$B$86,0), MATCH("*2ND*",'Nicholas-SESSION'!$K$7:$T$7,0)),"")</f>
        <v>#N/A</v>
      </c>
      <c r="H58" s="131" t="e">
        <f>INDEX('Nicholas-SESSION'!$L$79:$U$86, MATCH("*Bench Press*",'Nicholas-SESSION'!$B$79:$B$86,0), MATCH("*2nd*",'Nicholas-SESSION'!$K$7:$T$7,0))</f>
        <v>#N/A</v>
      </c>
      <c r="I58" s="132" t="e">
        <f>IF($A$56='Nicholas-SESSION'!$A$88,INDEX('Nicholas-SESSION'!$K$79:$T$86, MATCH("*Military*",'Nicholas-SESSION'!$B$79:$B$86,0), MATCH("*2ND*",'Nicholas-SESSION'!$K$7:$T$7,0)),"")</f>
        <v>#N/A</v>
      </c>
      <c r="J58" s="44" t="e">
        <f>INDEX('Nicholas-SESSION'!$L$79:$U$86, MATCH("*Military*",'Nicholas-SESSION'!$B$79:$B$86,0), MATCH("*2nd*",'Nicholas-SESSION'!$K$7:$T$7,0))</f>
        <v>#N/A</v>
      </c>
      <c r="K58" s="131" t="e">
        <f>IF($A$56='Nicholas-SESSION'!$A$88,INDEX('Nicholas-SESSION'!$K$79:$T$86, MATCH("*Clean *",'Nicholas-SESSION'!$B$79:$B$86,0), MATCH("*2ND*",'Nicholas-SESSION'!$K$7:$T$7,0)),"")</f>
        <v>#N/A</v>
      </c>
      <c r="L58" s="44" t="e">
        <f>INDEX('Nicholas-SESSION'!$L$79:$U$86, MATCH("*Clean *",'Nicholas-SESSION'!$B$79:$B$86,0), MATCH("*2nd*",'Nicholas-SESSION'!$K$7:$T$7,0))</f>
        <v>#N/A</v>
      </c>
      <c r="M58" s="131">
        <f>IF($A$56='Nicholas-SESSION'!$A$88,INDEX('Nicholas-SESSION'!$K$79:$T$86, MATCH("*Lat Pulldown*",'Nicholas-SESSION'!$B$79:$B$86,0), MATCH("*2ND*",'Nicholas-SESSION'!$K$7:$T$7,0)),"")</f>
        <v>55</v>
      </c>
      <c r="N58" s="44">
        <f>INDEX('Nicholas-SESSION'!$L$79:$U$86, MATCH("*Lat Pulldown*",'Nicholas-SESSION'!$B$79:$B$86,0), MATCH("*2nd*",'Nicholas-SESSION'!$K$7:$T$7,0))</f>
        <v>8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IF($A$56='Nicholas-SESSION'!$A$88,INDEX('Nicholas-SESSION'!$K$79:$T$86, MATCH("*Squat*",'Nicholas-SESSION'!$B$79:$B$86,0), MATCH("*3rd*",'Nicholas-SESSION'!$K$7:$T$7,0)),"")</f>
        <v>#N/A</v>
      </c>
      <c r="D59" s="132" t="e">
        <f>INDEX('Nicholas-SESSION'!L$79:U$86, MATCH("*Squat*",'Nicholas-SESSION'!$B$79:$B$86,0), MATCH("*3rd*",'Nicholas-SESSION'!K$7:T$7,0))</f>
        <v>#N/A</v>
      </c>
      <c r="E59" s="131">
        <f>IF($A$56='Nicholas-SESSION'!$A$88,INDEX('Nicholas-SESSION'!$K$79:$T$86, MATCH("*Deadlift*",'Nicholas-SESSION'!$B$79:$B$86,0), MATCH("*3rd*",'Nicholas-SESSION'!$K$7:$T$7,0)),"")</f>
        <v>55</v>
      </c>
      <c r="F59" s="131">
        <f>INDEX('Nicholas-SESSION'!$L$79:$U$86, MATCH("*Deadlift*",'Nicholas-SESSION'!$B$79:$B$86,0), MATCH("*3rd*",'Nicholas-SESSION'!$K$7:$T$7,0))</f>
        <v>12</v>
      </c>
      <c r="G59" s="131" t="e">
        <f>IF($A$56='Nicholas-SESSION'!$A$88,INDEX('Nicholas-SESSION'!$K$79:$T$86, MATCH("*Bench Press*",'Nicholas-SESSION'!$B$79:$B$86,0), MATCH("*3rd*",'Nicholas-SESSION'!$K$7:$T$7,0)),"")</f>
        <v>#N/A</v>
      </c>
      <c r="H59" s="131" t="e">
        <f>INDEX('Nicholas-SESSION'!$L$79:$U$86, MATCH("*Bench Press*",'Nicholas-SESSION'!$B$79:$B$86,0), MATCH("*3rd*",'Nicholas-SESSION'!$K$7:$T$7,0))</f>
        <v>#N/A</v>
      </c>
      <c r="I59" s="132" t="e">
        <f>IF($A$56='Nicholas-SESSION'!$A$88,INDEX('Nicholas-SESSION'!$K$79:$T$86, MATCH("*Military*",'Nicholas-SESSION'!$B$79:$B$86,0), MATCH("*3rd*",'Nicholas-SESSION'!$K$7:$T$7,0)),"")</f>
        <v>#N/A</v>
      </c>
      <c r="J59" s="44" t="e">
        <f>INDEX('Nicholas-SESSION'!$L$79:$U$86, MATCH("*Military*",'Nicholas-SESSION'!$B$79:$B$86,0), MATCH("*3rd*",'Nicholas-SESSION'!$K$7:$T$7,0))</f>
        <v>#N/A</v>
      </c>
      <c r="K59" s="131" t="e">
        <f>IF($A$56='Nicholas-SESSION'!$A$88,INDEX('Nicholas-SESSION'!$K$79:$T$86, MATCH("*Clean *",'Nicholas-SESSION'!$B$79:$B$86,0), MATCH("*3rd*",'Nicholas-SESSION'!$K$7:$T$7,0)),"")</f>
        <v>#N/A</v>
      </c>
      <c r="L59" s="44" t="e">
        <f>INDEX('Nicholas-SESSION'!$L$79:$U$86, MATCH("*Clean *",'Nicholas-SESSION'!$B$79:$B$86,0), MATCH("*3rd*",'Nicholas-SESSION'!$K$7:$T$7,0))</f>
        <v>#N/A</v>
      </c>
      <c r="M59" s="131">
        <f>IF($A$56='Nicholas-SESSION'!$A$88,INDEX('Nicholas-SESSION'!$K$79:$T$86, MATCH("*Lat Pulldown*",'Nicholas-SESSION'!$B$79:$B$86,0), MATCH("*3rd*",'Nicholas-SESSION'!$K$7:$T$7,0)),"")</f>
        <v>55</v>
      </c>
      <c r="N59" s="44">
        <f>INDEX('Nicholas-SESSION'!$L$79:$U$86, MATCH("*Lat Pulldown*",'Nicholas-SESSION'!$B$79:$B$86,0), MATCH("*3rd*",'Nicholas-SESSION'!$K$7:$T$7,0))</f>
        <v>8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IF($A$56='Nicholas-SESSION'!$A$88,INDEX('Nicholas-SESSION'!$K$79:$T$86, MATCH("*Squat*",'Nicholas-SESSION'!$B$79:$B$86,0), MATCH("*4th*",'Nicholas-SESSION'!$K$7:$T$7,0)),"")</f>
        <v>#N/A</v>
      </c>
      <c r="D60" s="132" t="e">
        <f>INDEX('Nicholas-SESSION'!L$79:U$86, MATCH("*Squat*",'Nicholas-SESSION'!$B$79:$B$86,0), MATCH("*4th*",'Nicholas-SESSION'!K$7:T$7,0))</f>
        <v>#N/A</v>
      </c>
      <c r="E60" s="131">
        <f>IF($A$56='Nicholas-SESSION'!$A$88,INDEX('Nicholas-SESSION'!$K$79:$T$86, MATCH("*Deadlift*",'Nicholas-SESSION'!$B$79:$B$86,0), MATCH("*4th*",'Nicholas-SESSION'!$K$7:$T$7,0)),"")</f>
        <v>60</v>
      </c>
      <c r="F60" s="131">
        <f>INDEX('Nicholas-SESSION'!$L$79:$U$86, MATCH("*Deadlift*",'Nicholas-SESSION'!$B$79:$B$86,0), MATCH("*4th*",'Nicholas-SESSION'!$K$7:$T$7,0))</f>
        <v>12</v>
      </c>
      <c r="G60" s="131" t="e">
        <f>IF($A$56='Nicholas-SESSION'!$A$88,INDEX('Nicholas-SESSION'!$K$79:$T$86, MATCH("*Bench Press*",'Nicholas-SESSION'!$B$79:$B$86,0), MATCH("*4th*",'Nicholas-SESSION'!$K$7:$T$7,0)),"")</f>
        <v>#N/A</v>
      </c>
      <c r="H60" s="131" t="e">
        <f>INDEX('Nicholas-SESSION'!$L$79:$U$86, MATCH("*Bench Press*",'Nicholas-SESSION'!$B$79:$B$86,0), MATCH("*4th*",'Nicholas-SESSION'!$K$7:$T$7,0))</f>
        <v>#N/A</v>
      </c>
      <c r="I60" s="132" t="e">
        <f>IF($A$56='Nicholas-SESSION'!$A$88,INDEX('Nicholas-SESSION'!$K$79:$T$86, MATCH("*Military*",'Nicholas-SESSION'!$B$79:$B$86,0), MATCH("*4th*",'Nicholas-SESSION'!$K$7:$T$7,0)),"")</f>
        <v>#N/A</v>
      </c>
      <c r="J60" s="44" t="e">
        <f>INDEX('Nicholas-SESSION'!$L$79:$U$86, MATCH("*Military*",'Nicholas-SESSION'!$B$79:$B$86,0), MATCH("*4th*",'Nicholas-SESSION'!$K$7:$T$7,0))</f>
        <v>#N/A</v>
      </c>
      <c r="K60" s="131" t="e">
        <f>IF($A$56='Nicholas-SESSION'!$A$88,INDEX('Nicholas-SESSION'!$K$79:$T$86, MATCH("*Clean *",'Nicholas-SESSION'!$B$79:$B$86,0), MATCH("*4th*",'Nicholas-SESSION'!$K$7:$T$7,0)),"")</f>
        <v>#N/A</v>
      </c>
      <c r="L60" s="44" t="e">
        <f>INDEX('Nicholas-SESSION'!$L$79:$U$86, MATCH("*Clean *",'Nicholas-SESSION'!$B$79:$B$86,0), MATCH("*4th*",'Nicholas-SESSION'!$K$7:$T$7,0))</f>
        <v>#N/A</v>
      </c>
      <c r="M60" s="131">
        <f>IF($A$56='Nicholas-SESSION'!$A$88,INDEX('Nicholas-SESSION'!$K$79:$T$86, MATCH("*Lat Pulldown*",'Nicholas-SESSION'!$B$79:$B$86,0), MATCH("*4th*",'Nicholas-SESSION'!$K$7:$T$7,0)),"")</f>
        <v>55</v>
      </c>
      <c r="N60" s="44">
        <f>INDEX('Nicholas-SESSION'!$L$79:$U$86, MATCH("*Lat Pulldown*",'Nicholas-SESSION'!$B$79:$B$86,0), MATCH("*4th*",'Nicholas-SESSION'!$K$7:$T$7,0))</f>
        <v>8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IF($A$56='Nicholas-SESSION'!$A$88,INDEX('Nicholas-SESSION'!$K$79:$T$86, MATCH("*Squat*",'Nicholas-SESSION'!$B$79:$B$86,0), MATCH("*5th*",'Nicholas-SESSION'!$K$7:$T$7,0)),"")</f>
        <v>#N/A</v>
      </c>
      <c r="D61" s="132" t="e">
        <f>INDEX('Nicholas-SESSION'!L$79:U$86, MATCH("*Squat*",'Nicholas-SESSION'!$B$79:$B$86,0), MATCH("*5th*",'Nicholas-SESSION'!K$7:T$7,0))</f>
        <v>#N/A</v>
      </c>
      <c r="E61" s="131">
        <f>IF($A$56='Nicholas-SESSION'!$A$88,INDEX('Nicholas-SESSION'!$K$79:$T$86, MATCH("*Deadlift*",'Nicholas-SESSION'!$B$79:$B$86,0), MATCH("*5th*",'Nicholas-SESSION'!$K$7:$T$7,0)),"")</f>
        <v>0</v>
      </c>
      <c r="F61" s="131">
        <f>INDEX('Nicholas-SESSION'!$L$79:$U$86, MATCH("*Deadlift*",'Nicholas-SESSION'!$B$79:$B$86,0), MATCH("*5th*",'Nicholas-SESSION'!$K$7:$T$7,0))</f>
        <v>0</v>
      </c>
      <c r="G61" s="131" t="e">
        <f>IF($A$56='Nicholas-SESSION'!$A$88,INDEX('Nicholas-SESSION'!$K$79:$T$86, MATCH("*Bench Press*",'Nicholas-SESSION'!$B$79:$B$86,0), MATCH("*5th*",'Nicholas-SESSION'!$K$7:$T$7,0)),"")</f>
        <v>#N/A</v>
      </c>
      <c r="H61" s="131" t="e">
        <f>INDEX('Nicholas-SESSION'!$L$79:$U$86, MATCH("*Bench Press*",'Nicholas-SESSION'!$B$79:$B$86,0), MATCH("*5th*",'Nicholas-SESSION'!$K$7:$T$7,0))</f>
        <v>#N/A</v>
      </c>
      <c r="I61" s="132" t="e">
        <f>IF($A$56='Nicholas-SESSION'!$A$88,INDEX('Nicholas-SESSION'!$K$79:$T$86, MATCH("*Military*",'Nicholas-SESSION'!$B$79:$B$86,0), MATCH("*5th*",'Nicholas-SESSION'!$K$7:$T$7,0)),"")</f>
        <v>#N/A</v>
      </c>
      <c r="J61" s="44" t="e">
        <f>INDEX('Nicholas-SESSION'!$L$79:$U$86, MATCH("*Military*",'Nicholas-SESSION'!$B$79:$B$86,0), MATCH("*5th*",'Nicholas-SESSION'!$K$7:$T$7,0))</f>
        <v>#N/A</v>
      </c>
      <c r="K61" s="131" t="e">
        <f>IF($A$56='Nicholas-SESSION'!$A$88,INDEX('Nicholas-SESSION'!$K$79:$T$86, MATCH("*Clean *",'Nicholas-SESSION'!$B$79:$B$86,0), MATCH("*5th*",'Nicholas-SESSION'!$K$7:$T$7,0)),"")</f>
        <v>#N/A</v>
      </c>
      <c r="L61" s="44" t="e">
        <f>INDEX('Nicholas-SESSION'!$L$79:$U$86, MATCH("*Clean *",'Nicholas-SESSION'!$B$79:$B$86,0), MATCH("*5th*",'Nicholas-SESSION'!$K$7:$T$7,0))</f>
        <v>#N/A</v>
      </c>
      <c r="M61" s="131">
        <f>IF($A$56='Nicholas-SESSION'!$A$88,INDEX('Nicholas-SESSION'!$K$79:$T$86, MATCH("*Lat Pulldown*",'Nicholas-SESSION'!$B$79:$B$86,0), MATCH("*5th*",'Nicholas-SESSION'!$K$7:$T$7,0)),"")</f>
        <v>0</v>
      </c>
      <c r="N61" s="44">
        <f>INDEX('Nicholas-SESSION'!$L$79:$U$86, MATCH("*Lat Pulldown*",'Nicholas-SESSION'!$B$79:$B$86,0), MATCH("*5th*",'Nicholas-SESSION'!$K$7:$T$7,0))</f>
        <v>0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'Nicholas-SESSION'!A97</f>
        <v>42047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 t="e">
        <f>MAX(G63:G67)</f>
        <v>#N/A</v>
      </c>
      <c r="H62" s="116" t="e">
        <f t="array" ref="H62">MAX(IF(G63:G67=G62,H63:H67))</f>
        <v>#N/A</v>
      </c>
      <c r="I62" s="116">
        <f>MAX(I63:I67)</f>
        <v>30</v>
      </c>
      <c r="J62" s="116">
        <f t="array" ref="J62">MAX(IF(I63:I67=I62,J63:J67))</f>
        <v>7</v>
      </c>
      <c r="K62" s="116" t="e">
        <f>MAX(K63:K67)</f>
        <v>#N/A</v>
      </c>
      <c r="L62" s="116" t="e">
        <f t="array" ref="L62">MAX(IF(K63:K67=K62,L63:L67))</f>
        <v>#N/A</v>
      </c>
      <c r="M62" s="116" t="e">
        <f>MAX(M63:M67)</f>
        <v>#N/A</v>
      </c>
      <c r="N62" s="117" t="e">
        <f t="array" ref="N62">MAX(IF(M63:M67=M62,N63:N67))</f>
        <v>#N/A</v>
      </c>
      <c r="O62" s="152" t="e">
        <f>IF(A62='Nicholas-SESSION'!$A$97,INDEX('Nicholas-SESSION'!$K$97:$T$104, MATCH("*1k Row*",'Nicholas-SESSION'!$B$97:$B$104,0), MATCH("*1st*",'Nicholas-SESSION'!$K$7:$T$7,0)),"")</f>
        <v>#N/A</v>
      </c>
      <c r="P62" s="152" t="e">
        <f>IF(A62='Nicholas-SESSION'!$A$97,INDEX('Nicholas-SESSION'!$K$97:$T$104, MATCH("*HIIT*",'Nicholas-SESSION'!$B$97:$B$104,0), MATCH("*1st*",'Nicholas-SESSION'!$K$7:$T$7,0)),"")</f>
        <v>#N/A</v>
      </c>
      <c r="Q62" s="119" t="e">
        <f>INDEX('Nicholas-SESSION'!$L$97:$U$104, MATCH("*HIIT*",'Nicholas-SESSION'!$B$97:$B$104,0), MATCH("*1st*",'Nicholas-SESSION'!$K$7:$T$7,0))</f>
        <v>#N/A</v>
      </c>
      <c r="R62" s="119">
        <f>'Nicholas-SESSION'!U97</f>
        <v>0</v>
      </c>
      <c r="S62" s="116"/>
      <c r="T62" s="116"/>
      <c r="U62" s="120">
        <f>'Nicholas-SESSION'!A107</f>
        <v>74.5</v>
      </c>
      <c r="V62" s="120">
        <f>'Nicholas-SESSION'!A108</f>
        <v>12.8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IF(A62='Nicholas-SESSION'!$A$97,INDEX('Nicholas-SESSION'!$K$97:$T$104, MATCH("*Squat*",'Nicholas-SESSION'!$B$97:$B$104,0), MATCH("*1st*",'Nicholas-SESSION'!$K$7:$T$7,0)),"")</f>
        <v>#N/A</v>
      </c>
      <c r="D63" s="132" t="e">
        <f>INDEX('Nicholas-SESSION'!L$97:U$104, MATCH("*Squat*",'Nicholas-SESSION'!$B$97:$B$104,0), MATCH("*1st*",'Nicholas-SESSION'!K$7:T$7,0))</f>
        <v>#N/A</v>
      </c>
      <c r="E63" s="131" t="e">
        <f>IF(A62='Nicholas-SESSION'!$A$97,INDEX('Nicholas-SESSION'!$K$97:$T$104, MATCH("*Deadlift*",'Nicholas-SESSION'!$B$97:$B$104,0), MATCH("*1st*",'Nicholas-SESSION'!$K$7:$T$7,0)),"")</f>
        <v>#N/A</v>
      </c>
      <c r="F63" s="131" t="e">
        <f>INDEX('Nicholas-SESSION'!$L$97:$U$104, MATCH("*Deadlift*",'Nicholas-SESSION'!$B$97:$B$104,0), MATCH("*1st*",'Nicholas-SESSION'!$K$7:$T$7,0))</f>
        <v>#N/A</v>
      </c>
      <c r="G63" s="131" t="e">
        <f>IF(A62='Nicholas-SESSION'!$A$97,INDEX('Nicholas-SESSION'!$K$97:$T$104, MATCH("*Bench Press*",'Nicholas-SESSION'!$B$97:$B$104,0), MATCH("*1st*",'Nicholas-SESSION'!$K$7:$T$7,0)),"")</f>
        <v>#N/A</v>
      </c>
      <c r="H63" s="131" t="e">
        <f>INDEX('Nicholas-SESSION'!$L$97:$U$104, MATCH("*Bench Press*",'Nicholas-SESSION'!$B$97:$B$104,0), MATCH("*1st*",'Nicholas-SESSION'!$K$7:$T$7,0))</f>
        <v>#N/A</v>
      </c>
      <c r="I63" s="132">
        <f>IF(A62='Nicholas-SESSION'!$A$97,INDEX('Nicholas-SESSION'!$K$97:$T$104, MATCH("*Military*",'Nicholas-SESSION'!$B$97:$B$104,0), MATCH("*1st*",'Nicholas-SESSION'!$K$7:$T$7,0)),"")</f>
        <v>30</v>
      </c>
      <c r="J63" s="48">
        <f>INDEX('Nicholas-SESSION'!$L$97:$U$104, MATCH("*Military*",'Nicholas-SESSION'!$B$97:$B$104,0), MATCH("*1st*",'Nicholas-SESSION'!$K$7:$T$7,0))</f>
        <v>7</v>
      </c>
      <c r="K63" s="131" t="e">
        <f>IF(A62='Nicholas-SESSION'!$A$97,INDEX('Nicholas-SESSION'!$K$97:$T$104, MATCH("*Clean *",'Nicholas-SESSION'!$B$97:$B$104,0), MATCH("*1st*",'Nicholas-SESSION'!$K$7:$T$7,0)),"")</f>
        <v>#N/A</v>
      </c>
      <c r="L63" s="48" t="e">
        <f>INDEX('Nicholas-SESSION'!$L$97:$U$104, MATCH("*Clean *",'Nicholas-SESSION'!$B$97:$B$104,0), MATCH("*1st*",'Nicholas-SESSION'!$K$7:$T$7,0))</f>
        <v>#N/A</v>
      </c>
      <c r="M63" s="131" t="e">
        <f>IF(A62='Nicholas-SESSION'!$A$97,INDEX('Nicholas-SESSION'!$K$97:$T$104, MATCH("*Lat Pulldown*",'Nicholas-SESSION'!$B$97:$B$104,0), MATCH("*1st*",'Nicholas-SESSION'!$K$7:$T$7,0)),"")</f>
        <v>#N/A</v>
      </c>
      <c r="N63" s="50" t="e">
        <f>INDEX('Nicholas-SESSION'!$L$97:$U$104, MATCH("*Lat Pulldown*",'Nicholas-SESSION'!$B$97:$B$104,0), MATCH("*1st*",'Nicholas-SESSION'!$K$7:$T$7,0))</f>
        <v>#N/A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IF(A62='Nicholas-SESSION'!$A$97,INDEX('Nicholas-SESSION'!$K$97:$T$104, MATCH("*Squat*",'Nicholas-SESSION'!$B$97:$B$104,0), MATCH("*2nd*",'Nicholas-SESSION'!$K$7:$T$7,0)),"")</f>
        <v>#N/A</v>
      </c>
      <c r="D64" s="132" t="e">
        <f>INDEX('Nicholas-SESSION'!L$97:U$104, MATCH("*Squat*",'Nicholas-SESSION'!$B$97:$B$104,0), MATCH("*2nd*",'Nicholas-SESSION'!K$7:T$7,0))</f>
        <v>#N/A</v>
      </c>
      <c r="E64" s="131" t="e">
        <f>IF(A62='Nicholas-SESSION'!$A$97,INDEX('Nicholas-SESSION'!$K$97:$T$104, MATCH("*Deadlift*",'Nicholas-SESSION'!$B$97:$B$104,0), MATCH("*2ND*",'Nicholas-SESSION'!$K$7:$T$7,0)),"")</f>
        <v>#N/A</v>
      </c>
      <c r="F64" s="131" t="e">
        <f>INDEX('Nicholas-SESSION'!$L$97:$U$104, MATCH("*Deadlift*",'Nicholas-SESSION'!$B$97:$B$104,0), MATCH("*2nd*",'Nicholas-SESSION'!$K$7:$T$7,0))</f>
        <v>#N/A</v>
      </c>
      <c r="G64" s="131" t="e">
        <f>IF(A62='Nicholas-SESSION'!$A$97,INDEX('Nicholas-SESSION'!$K$97:$T$104, MATCH("*Bench Press*",'Nicholas-SESSION'!$B$97:$B$104,0), MATCH("*2ND*",'Nicholas-SESSION'!$K$7:$T$7,0)),"")</f>
        <v>#N/A</v>
      </c>
      <c r="H64" s="131" t="e">
        <f>INDEX('Nicholas-SESSION'!$L$97:$U$104, MATCH("*Bench Press*",'Nicholas-SESSION'!$B$97:$B$104,0), MATCH("*2nd*",'Nicholas-SESSION'!$K$7:$T$7,0))</f>
        <v>#N/A</v>
      </c>
      <c r="I64" s="132">
        <f>IF(A62='Nicholas-SESSION'!$A$97,INDEX('Nicholas-SESSION'!$K$97:$T$104, MATCH("*Military*",'Nicholas-SESSION'!$B$97:$B$104,0), MATCH("*2ND*",'Nicholas-SESSION'!$K$7:$T$7,0)),"")</f>
        <v>30</v>
      </c>
      <c r="J64" s="44">
        <f>INDEX('Nicholas-SESSION'!$L$97:$U$104, MATCH("*Military*",'Nicholas-SESSION'!$B$97:$B$104,0), MATCH("*2nd*",'Nicholas-SESSION'!$K$7:$T$7,0))</f>
        <v>5</v>
      </c>
      <c r="K64" s="131" t="e">
        <f>IF(A62='Nicholas-SESSION'!$A$97,INDEX('Nicholas-SESSION'!$K$97:$T$104, MATCH("*Clean *",'Nicholas-SESSION'!$B$97:$B$104,0), MATCH("*2ND*",'Nicholas-SESSION'!$K$7:$T$7,0)),"")</f>
        <v>#N/A</v>
      </c>
      <c r="L64" s="44" t="e">
        <f>INDEX('Nicholas-SESSION'!$L$97:$U$104, MATCH("*Clean *",'Nicholas-SESSION'!$B$97:$B$104,0), MATCH("*2nd*",'Nicholas-SESSION'!$K$7:$T$7,0))</f>
        <v>#N/A</v>
      </c>
      <c r="M64" s="131" t="e">
        <f>IF(A62='Nicholas-SESSION'!$A$97,INDEX('Nicholas-SESSION'!$K$97:$T$104, MATCH("*Lat Pulldown*",'Nicholas-SESSION'!$B$97:$B$104,0), MATCH("*2ND*",'Nicholas-SESSION'!$K$7:$T$7,0)),"")</f>
        <v>#N/A</v>
      </c>
      <c r="N64" s="44" t="e">
        <f>INDEX('Nicholas-SESSION'!$L$97:$U$104, MATCH("*Lat Pulldown*",'Nicholas-SESSION'!$B$97:$B$104,0), MATCH("*2nd*",'Nicholas-SESSION'!$K$7:$T$7,0))</f>
        <v>#N/A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IF(A62='Nicholas-SESSION'!$A$97,INDEX('Nicholas-SESSION'!$K$97:$T$104, MATCH("*Squat*",'Nicholas-SESSION'!$B$97:$B$104,0), MATCH("*3rd*",'Nicholas-SESSION'!$K$7:$T$7,0)),"")</f>
        <v>#N/A</v>
      </c>
      <c r="D65" s="132" t="e">
        <f>INDEX('Nicholas-SESSION'!L$97:U$104, MATCH("*Squat*",'Nicholas-SESSION'!$B$97:$B$104,0), MATCH("*3rd*",'Nicholas-SESSION'!K$7:T$7,0))</f>
        <v>#N/A</v>
      </c>
      <c r="E65" s="131" t="e">
        <f>IF(A62='Nicholas-SESSION'!$A$97,INDEX('Nicholas-SESSION'!$K$97:$T$104, MATCH("*Deadlift*",'Nicholas-SESSION'!$B$97:$B$104,0), MATCH("*3rd*",'Nicholas-SESSION'!$K$7:$T$7,0)),"")</f>
        <v>#N/A</v>
      </c>
      <c r="F65" s="131" t="e">
        <f>INDEX('Nicholas-SESSION'!$L$97:$U$104, MATCH("*Deadlift*",'Nicholas-SESSION'!$B$97:$B$104,0), MATCH("*3rd*",'Nicholas-SESSION'!$K$7:$T$7,0))</f>
        <v>#N/A</v>
      </c>
      <c r="G65" s="131" t="e">
        <f>IF(A62='Nicholas-SESSION'!$A$97,INDEX('Nicholas-SESSION'!$K$97:$T$104, MATCH("*Bench Press*",'Nicholas-SESSION'!$B$97:$B$104,0), MATCH("*3rd*",'Nicholas-SESSION'!$K$7:$T$7,0)),"")</f>
        <v>#N/A</v>
      </c>
      <c r="H65" s="131" t="e">
        <f>INDEX('Nicholas-SESSION'!$L$97:$U$104, MATCH("*Bench Press*",'Nicholas-SESSION'!$B$97:$B$104,0), MATCH("*3rd*",'Nicholas-SESSION'!$K$7:$T$7,0))</f>
        <v>#N/A</v>
      </c>
      <c r="I65" s="132">
        <f>IF(A62='Nicholas-SESSION'!$A$97,INDEX('Nicholas-SESSION'!$K$97:$T$104, MATCH("*Military*",'Nicholas-SESSION'!$B$97:$B$104,0), MATCH("*3rd*",'Nicholas-SESSION'!$K$7:$T$7,0)),"")</f>
        <v>30</v>
      </c>
      <c r="J65" s="44">
        <f>INDEX('Nicholas-SESSION'!$L$97:$U$104, MATCH("*Military*",'Nicholas-SESSION'!$B$97:$B$104,0), MATCH("*3rd*",'Nicholas-SESSION'!$K$7:$T$7,0))</f>
        <v>4</v>
      </c>
      <c r="K65" s="131" t="e">
        <f>IF(A62='Nicholas-SESSION'!$A$97,INDEX('Nicholas-SESSION'!$K$97:$T$104, MATCH("*Clean *",'Nicholas-SESSION'!$B$97:$B$104,0), MATCH("*3rd*",'Nicholas-SESSION'!$K$7:$T$7,0)),"")</f>
        <v>#N/A</v>
      </c>
      <c r="L65" s="44" t="e">
        <f>INDEX('Nicholas-SESSION'!$L$97:$U$104, MATCH("*Clean *",'Nicholas-SESSION'!$B$97:$B$104,0), MATCH("*3rd*",'Nicholas-SESSION'!$K$7:$T$7,0))</f>
        <v>#N/A</v>
      </c>
      <c r="M65" s="131" t="e">
        <f>IF(A62='Nicholas-SESSION'!$A$97,INDEX('Nicholas-SESSION'!$K$97:$T$104, MATCH("*Lat Pulldown*",'Nicholas-SESSION'!$B$97:$B$104,0), MATCH("*3rd*",'Nicholas-SESSION'!$K$7:$T$7,0)),"")</f>
        <v>#N/A</v>
      </c>
      <c r="N65" s="44" t="e">
        <f>INDEX('Nicholas-SESSION'!$L$97:$U$104, MATCH("*Lat Pulldown*",'Nicholas-SESSION'!$B$97:$B$104,0), MATCH("*3rd*",'Nicholas-SESSION'!$K$7:$T$7,0))</f>
        <v>#N/A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IF(A62='Nicholas-SESSION'!$A$97,INDEX('Nicholas-SESSION'!$K$97:$T$104, MATCH("*Squat*",'Nicholas-SESSION'!$B$97:$B$104,0), MATCH("*4th*",'Nicholas-SESSION'!$K$7:$T$7,0)),"")</f>
        <v>#N/A</v>
      </c>
      <c r="D66" s="132" t="e">
        <f>INDEX('Nicholas-SESSION'!L$97:U$104, MATCH("*Squat*",'Nicholas-SESSION'!$B$97:$B$104,0), MATCH("*4th*",'Nicholas-SESSION'!K$7:T$7,0))</f>
        <v>#N/A</v>
      </c>
      <c r="E66" s="131" t="e">
        <f>IF(A62='Nicholas-SESSION'!$A$97,INDEX('Nicholas-SESSION'!$K$97:$T$104, MATCH("*Deadlift*",'Nicholas-SESSION'!$B$97:$B$104,0), MATCH("*4th*",'Nicholas-SESSION'!$K$7:$T$7,0)),"")</f>
        <v>#N/A</v>
      </c>
      <c r="F66" s="131" t="e">
        <f>INDEX('Nicholas-SESSION'!$L$97:$U$104, MATCH("*Deadlift*",'Nicholas-SESSION'!$B$97:$B$104,0), MATCH("*4th*",'Nicholas-SESSION'!$K$7:$T$7,0))</f>
        <v>#N/A</v>
      </c>
      <c r="G66" s="131" t="e">
        <f>IF(A62='Nicholas-SESSION'!$A$97,INDEX('Nicholas-SESSION'!$K$97:$T$104, MATCH("*Bench Press*",'Nicholas-SESSION'!$B$97:$B$104,0), MATCH("*4th*",'Nicholas-SESSION'!$K$7:$T$7,0)),"")</f>
        <v>#N/A</v>
      </c>
      <c r="H66" s="131" t="e">
        <f>INDEX('Nicholas-SESSION'!$L$97:$U$104, MATCH("*Bench Press*",'Nicholas-SESSION'!$B$97:$B$104,0), MATCH("*4th*",'Nicholas-SESSION'!$K$7:$T$7,0))</f>
        <v>#N/A</v>
      </c>
      <c r="I66" s="132">
        <f>IF(A62='Nicholas-SESSION'!$A$97,INDEX('Nicholas-SESSION'!$K$97:$T$104, MATCH("*Military*",'Nicholas-SESSION'!$B$97:$B$104,0), MATCH("*4th*",'Nicholas-SESSION'!$K$7:$T$7,0)),"")</f>
        <v>0</v>
      </c>
      <c r="J66" s="44">
        <f>INDEX('Nicholas-SESSION'!$L$97:$U$104, MATCH("*Military*",'Nicholas-SESSION'!$B$97:$B$104,0), MATCH("*4th*",'Nicholas-SESSION'!$K$7:$T$7,0))</f>
        <v>0</v>
      </c>
      <c r="K66" s="131" t="e">
        <f>IF(A62='Nicholas-SESSION'!$A$97,INDEX('Nicholas-SESSION'!$K$97:$T$104, MATCH("*Clean *",'Nicholas-SESSION'!$B$97:$B$104,0), MATCH("*4th*",'Nicholas-SESSION'!$K$7:$T$7,0)),"")</f>
        <v>#N/A</v>
      </c>
      <c r="L66" s="44" t="e">
        <f>INDEX('Nicholas-SESSION'!$L$97:$U$104, MATCH("*Clean *",'Nicholas-SESSION'!$B$97:$B$104,0), MATCH("*4th*",'Nicholas-SESSION'!$K$7:$T$7,0))</f>
        <v>#N/A</v>
      </c>
      <c r="M66" s="131" t="e">
        <f>IF(A62='Nicholas-SESSION'!$A$97,INDEX('Nicholas-SESSION'!$K$97:$T$104, MATCH("*Lat Pulldown*",'Nicholas-SESSION'!$B$97:$B$104,0), MATCH("*4th*",'Nicholas-SESSION'!$K$7:$T$7,0)),"")</f>
        <v>#N/A</v>
      </c>
      <c r="N66" s="44" t="e">
        <f>INDEX('Nicholas-SESSION'!$L$97:$U$104, MATCH("*Lat Pulldown*",'Nicholas-SESSION'!$B$97:$B$104,0), MATCH("*4th*",'Nicholas-SESSION'!$K$7:$T$7,0))</f>
        <v>#N/A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IF(A62='Nicholas-SESSION'!$A$97,INDEX('Nicholas-SESSION'!$K$97:$T$104, MATCH("*Squat*",'Nicholas-SESSION'!$B$97:$B$104,0), MATCH("*5th*",'Nicholas-SESSION'!$K$7:$T$7,0)),"")</f>
        <v>#N/A</v>
      </c>
      <c r="D67" s="132" t="e">
        <f>INDEX('Nicholas-SESSION'!L$97:U$104, MATCH("*Squat*",'Nicholas-SESSION'!$B$97:$B$104,0), MATCH("*5th*",'Nicholas-SESSION'!K$7:T$7,0))</f>
        <v>#N/A</v>
      </c>
      <c r="E67" s="131" t="e">
        <f>IF(A62='Nicholas-SESSION'!$A$97,INDEX('Nicholas-SESSION'!$K$97:$T$104, MATCH("*Deadlift*",'Nicholas-SESSION'!$B$97:$B$104,0), MATCH("*5th*",'Nicholas-SESSION'!$K$7:$T$7,0)),"")</f>
        <v>#N/A</v>
      </c>
      <c r="F67" s="131" t="e">
        <f>INDEX('Nicholas-SESSION'!$L$97:$U$104, MATCH("*Deadlift*",'Nicholas-SESSION'!$B$97:$B$104,0), MATCH("*5th*",'Nicholas-SESSION'!$K$7:$T$7,0))</f>
        <v>#N/A</v>
      </c>
      <c r="G67" s="131" t="e">
        <f>IF(A62='Nicholas-SESSION'!$A$97,INDEX('Nicholas-SESSION'!$K$97:$T$104, MATCH("*Bench Press*",'Nicholas-SESSION'!$B$97:$B$104,0), MATCH("*5th*",'Nicholas-SESSION'!$K$7:$T$7,0)),"")</f>
        <v>#N/A</v>
      </c>
      <c r="H67" s="131" t="e">
        <f>INDEX('Nicholas-SESSION'!$L$97:$U$104, MATCH("*Bench Press*",'Nicholas-SESSION'!$B$97:$B$104,0), MATCH("*5th*",'Nicholas-SESSION'!$K$7:$T$7,0))</f>
        <v>#N/A</v>
      </c>
      <c r="I67" s="132">
        <f>IF(A62='Nicholas-SESSION'!$A$97,INDEX('Nicholas-SESSION'!$K$97:$T$104, MATCH("*Military*",'Nicholas-SESSION'!$B$97:$B$104,0), MATCH("*5th*",'Nicholas-SESSION'!$K$7:$T$7,0)),"")</f>
        <v>0</v>
      </c>
      <c r="J67" s="44">
        <f>INDEX('Nicholas-SESSION'!$L$97:$U$104, MATCH("*Military*",'Nicholas-SESSION'!$B$97:$B$104,0), MATCH("*5th*",'Nicholas-SESSION'!$K$7:$T$7,0))</f>
        <v>0</v>
      </c>
      <c r="K67" s="131" t="e">
        <f>IF(A62='Nicholas-SESSION'!$A$97,INDEX('Nicholas-SESSION'!$K$97:$T$104, MATCH("*Clean *",'Nicholas-SESSION'!$B$97:$B$104,0), MATCH("*5th*",'Nicholas-SESSION'!$K$7:$T$7,0)),"")</f>
        <v>#N/A</v>
      </c>
      <c r="L67" s="44" t="e">
        <f>INDEX('Nicholas-SESSION'!$L$97:$U$104, MATCH("*Clean *",'Nicholas-SESSION'!$B$97:$B$104,0), MATCH("*5th*",'Nicholas-SESSION'!$K$7:$T$7,0))</f>
        <v>#N/A</v>
      </c>
      <c r="M67" s="131" t="e">
        <f>IF(A62='Nicholas-SESSION'!$A$97,INDEX('Nicholas-SESSION'!$K$97:$T$104, MATCH("*Lat Pulldown*",'Nicholas-SESSION'!$B$97:$B$104,0), MATCH("*5th*",'Nicholas-SESSION'!$K$7:$T$7,0)),"")</f>
        <v>#N/A</v>
      </c>
      <c r="N67" s="44" t="e">
        <f>INDEX('Nicholas-SESSION'!$L$97:$U$104, MATCH("*Lat Pulldown*",'Nicholas-SESSION'!$B$97:$B$104,0), MATCH("*5th*",'Nicholas-SESSION'!$K$7:$T$7,0))</f>
        <v>#N/A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'Nicholas-SESSION'!A106</f>
        <v>42052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 t="e">
        <f>MAX(G69:G73)</f>
        <v>#N/A</v>
      </c>
      <c r="H68" s="116" t="e">
        <f t="array" ref="H68">MAX(IF(G69:G73=G68,H69:H73))</f>
        <v>#N/A</v>
      </c>
      <c r="I68" s="116">
        <f>MAX(I69:I73)</f>
        <v>25</v>
      </c>
      <c r="J68" s="116">
        <f t="array" ref="J68">MAX(IF(I69:I73=I68,J69:J73))</f>
        <v>10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52" t="e">
        <f>IF($A$68='Nicholas-SESSION'!$A$106,INDEX('Nicholas-SESSION'!$K$106:$T$113, MATCH("*1k Row*",'Nicholas-SESSION'!$B$106:$B$113,0), MATCH("*1st*",'Nicholas-SESSION'!$K$7:$T$7,0)),"")</f>
        <v>#N/A</v>
      </c>
      <c r="P68" s="152" t="e">
        <f>IF($A$68='Nicholas-SESSION'!$A$106,INDEX('Nicholas-SESSION'!$K$106:$T$113, MATCH("*HIIT*",'Nicholas-SESSION'!$B$106:$B$113,0), MATCH("*1st*",'Nicholas-SESSION'!$K$7:$T$7,0)),"")</f>
        <v>#N/A</v>
      </c>
      <c r="Q68" s="119" t="e">
        <f>INDEX('Nicholas-SESSION'!$L$106:$U$113, MATCH("*HIIT*",'Nicholas-SESSION'!$B$106:$B$113,0), MATCH("*1st*",'Nicholas-SESSION'!$K$7:$T$7,0))</f>
        <v>#N/A</v>
      </c>
      <c r="R68" s="119">
        <f>'Nicholas-SESSION'!U106</f>
        <v>0</v>
      </c>
      <c r="S68" s="116"/>
      <c r="T68" s="116"/>
      <c r="U68" s="120">
        <f>'Nicholas-SESSION'!A116</f>
        <v>74.5</v>
      </c>
      <c r="V68" s="120">
        <f>'Nicholas-SESSION'!A117</f>
        <v>0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IF(A68='Nicholas-SESSION'!$A$106,INDEX('Nicholas-SESSION'!$K$106:$T$113, MATCH("*Squat*",'Nicholas-SESSION'!$B$106:$B$113,0), MATCH("*1st*",'Nicholas-SESSION'!$K$7:$T$7,0)),"")</f>
        <v>#N/A</v>
      </c>
      <c r="D69" s="132" t="e">
        <f>INDEX('Nicholas-SESSION'!L$106:U$113, MATCH("*Squat*",'Nicholas-SESSION'!$B$106:$B$113,0), MATCH("*1st*",'Nicholas-SESSION'!K$7:T$7,0))</f>
        <v>#N/A</v>
      </c>
      <c r="E69" s="131" t="e">
        <f>IF($A$68='Nicholas-SESSION'!$A$106,INDEX('Nicholas-SESSION'!$K$106:$T$113, MATCH("*Deadlift*",'Nicholas-SESSION'!$B$106:$B$113,0), MATCH("*1st*",'Nicholas-SESSION'!$K$7:$T$7,0)),"")</f>
        <v>#N/A</v>
      </c>
      <c r="F69" s="131" t="e">
        <f>INDEX('Nicholas-SESSION'!$L$106:$U$113, MATCH("*Deadlift*",'Nicholas-SESSION'!$B$106:$B$113,0), MATCH("*1st*",'Nicholas-SESSION'!$K$7:$T$7,0))</f>
        <v>#N/A</v>
      </c>
      <c r="G69" s="131" t="e">
        <f>IF($A$68='Nicholas-SESSION'!$A$106,INDEX('Nicholas-SESSION'!$K$106:$T$113, MATCH("*Bench Press*",'Nicholas-SESSION'!$B$106:$B$113,0), MATCH("*1st*",'Nicholas-SESSION'!$K$7:$T$7,0)),"")</f>
        <v>#N/A</v>
      </c>
      <c r="H69" s="131" t="e">
        <f>INDEX('Nicholas-SESSION'!$L$106:$U$113, MATCH("*Bench Press*",'Nicholas-SESSION'!$B$106:$B$113,0), MATCH("*1st*",'Nicholas-SESSION'!$K$7:$T$7,0))</f>
        <v>#N/A</v>
      </c>
      <c r="I69" s="132">
        <f>IF($A$68='Nicholas-SESSION'!$A$106,INDEX('Nicholas-SESSION'!$K$106:$T$113, MATCH("*Military*",'Nicholas-SESSION'!$B$106:$B$113,0), MATCH("*1st*",'Nicholas-SESSION'!$K$7:$T$7,0)),"")</f>
        <v>25</v>
      </c>
      <c r="J69" s="48">
        <f>INDEX('Nicholas-SESSION'!$L$106:$U$113, MATCH("*Military*",'Nicholas-SESSION'!$B$106:$B$113,0), MATCH("*1st*",'Nicholas-SESSION'!$K$7:$T$7,0))</f>
        <v>10</v>
      </c>
      <c r="K69" s="131" t="e">
        <f>IF($A$68='Nicholas-SESSION'!$A$106,INDEX('Nicholas-SESSION'!$K$106:$T$113, MATCH("*Clean *",'Nicholas-SESSION'!$B$106:$B$113,0), MATCH("*1st*",'Nicholas-SESSION'!$K$7:$T$7,0)),"")</f>
        <v>#N/A</v>
      </c>
      <c r="L69" s="48" t="e">
        <f>INDEX('Nicholas-SESSION'!$L$106:$U$113, MATCH("*Clean *",'Nicholas-SESSION'!$B$106:$B$113,0), MATCH("*1st*",'Nicholas-SESSION'!$K$7:$T$7,0))</f>
        <v>#N/A</v>
      </c>
      <c r="M69" s="131" t="e">
        <f>IF($A$68='Nicholas-SESSION'!$A$106,INDEX('Nicholas-SESSION'!$K$106:$T$113, MATCH("*Lat Pulldown*",'Nicholas-SESSION'!$B$106:$B$113,0), MATCH("*1st*",'Nicholas-SESSION'!$K$7:$T$7,0)),"")</f>
        <v>#N/A</v>
      </c>
      <c r="N69" s="48" t="e">
        <f>INDEX('Nicholas-SESSION'!$L$106:$U$113, MATCH("*Lat Pulldown*",'Nicholas-SESSION'!$B$106:$B$113,0), MATCH("*1st*",'Nicholas-SESSION'!$K$7:$T$7,0))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IF(A68='Nicholas-SESSION'!$A$106,INDEX('Nicholas-SESSION'!$K$106:$T$113, MATCH("*Squat*",'Nicholas-SESSION'!$B$106:$B$113,0), MATCH("*2nd*",'Nicholas-SESSION'!$K$7:$T$7,0)),"")</f>
        <v>#N/A</v>
      </c>
      <c r="D70" s="132" t="e">
        <f>INDEX('Nicholas-SESSION'!L$106:U$113, MATCH("*Squat*",'Nicholas-SESSION'!$B$106:$B$113,0), MATCH("*2nd*",'Nicholas-SESSION'!K$7:T$7,0))</f>
        <v>#N/A</v>
      </c>
      <c r="E70" s="131" t="e">
        <f>IF($A$68='Nicholas-SESSION'!$A$106,INDEX('Nicholas-SESSION'!$K$106:$T$113, MATCH("*Deadlift*",'Nicholas-SESSION'!$B$106:$B$113,0), MATCH("*2ND*",'Nicholas-SESSION'!$K$7:$T$7,0)),"")</f>
        <v>#N/A</v>
      </c>
      <c r="F70" s="131" t="e">
        <f>INDEX('Nicholas-SESSION'!$L$106:$U$113, MATCH("*Deadlift*",'Nicholas-SESSION'!$B$106:$B$113,0), MATCH("*2nd*",'Nicholas-SESSION'!$K$7:$T$7,0))</f>
        <v>#N/A</v>
      </c>
      <c r="G70" s="131" t="e">
        <f>IF($A$68='Nicholas-SESSION'!$A$106,INDEX('Nicholas-SESSION'!$K$106:$T$113, MATCH("*Bench Press*",'Nicholas-SESSION'!$B$106:$B$113,0), MATCH("*2ND*",'Nicholas-SESSION'!$K$7:$T$7,0)),"")</f>
        <v>#N/A</v>
      </c>
      <c r="H70" s="131" t="e">
        <f>INDEX('Nicholas-SESSION'!$L$106:$U$113, MATCH("*Bench Press*",'Nicholas-SESSION'!$B$106:$B$113,0), MATCH("*2nd*",'Nicholas-SESSION'!$K$7:$T$7,0))</f>
        <v>#N/A</v>
      </c>
      <c r="I70" s="132">
        <f>IF($A$68='Nicholas-SESSION'!$A$106,INDEX('Nicholas-SESSION'!$K$106:$T$113, MATCH("*Military*",'Nicholas-SESSION'!$B$106:$B$113,0), MATCH("*2ND*",'Nicholas-SESSION'!$K$7:$T$7,0)),"")</f>
        <v>25</v>
      </c>
      <c r="J70" s="44">
        <f>INDEX('Nicholas-SESSION'!$L$106:$U$113, MATCH("*Military*",'Nicholas-SESSION'!$B$106:$B$113,0), MATCH("*2nd*",'Nicholas-SESSION'!$K$7:$T$7,0))</f>
        <v>8</v>
      </c>
      <c r="K70" s="131" t="e">
        <f>IF($A$68='Nicholas-SESSION'!$A$106,INDEX('Nicholas-SESSION'!$K$106:$T$113, MATCH("*Clean *",'Nicholas-SESSION'!$B$106:$B$113,0), MATCH("*2ND*",'Nicholas-SESSION'!$K$7:$T$7,0)),"")</f>
        <v>#N/A</v>
      </c>
      <c r="L70" s="44" t="e">
        <f>INDEX('Nicholas-SESSION'!$L$106:$U$113, MATCH("*Clean *",'Nicholas-SESSION'!$B$106:$B$113,0), MATCH("*2nd*",'Nicholas-SESSION'!$K$7:$T$7,0))</f>
        <v>#N/A</v>
      </c>
      <c r="M70" s="131" t="e">
        <f>IF($A$68='Nicholas-SESSION'!$A$106,INDEX('Nicholas-SESSION'!$K$106:$T$113, MATCH("*Lat Pulldown*",'Nicholas-SESSION'!$B$106:$B$113,0), MATCH("*2ND*",'Nicholas-SESSION'!$K$7:$T$7,0)),"")</f>
        <v>#N/A</v>
      </c>
      <c r="N70" s="44" t="e">
        <f>INDEX('Nicholas-SESSION'!$L$106:$U$113, MATCH("*Lat Pulldown*",'Nicholas-SESSION'!$B$106:$B$113,0), MATCH("*2nd*",'Nicholas-SESSION'!$K$7:$T$7,0))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IF(A68='Nicholas-SESSION'!$A$106,INDEX('Nicholas-SESSION'!$K$106:$T$113, MATCH("*Squat*",'Nicholas-SESSION'!$B$106:$B$113,0), MATCH("*3rd*",'Nicholas-SESSION'!$K$7:$T$7,0)),"")</f>
        <v>#N/A</v>
      </c>
      <c r="D71" s="132" t="e">
        <f>INDEX('Nicholas-SESSION'!L$106:U$113, MATCH("*Squat*",'Nicholas-SESSION'!$B$106:$B$113,0), MATCH("*3rd*",'Nicholas-SESSION'!K$7:T$7,0))</f>
        <v>#N/A</v>
      </c>
      <c r="E71" s="131" t="e">
        <f>IF($A$68='Nicholas-SESSION'!$A$106,INDEX('Nicholas-SESSION'!$K$106:$T$113, MATCH("*Deadlift*",'Nicholas-SESSION'!$B$106:$B$113,0), MATCH("*3rd*",'Nicholas-SESSION'!$K$7:$T$7,0)),"")</f>
        <v>#N/A</v>
      </c>
      <c r="F71" s="131" t="e">
        <f>INDEX('Nicholas-SESSION'!$L$106:$U$113, MATCH("*Deadlift*",'Nicholas-SESSION'!$B$106:$B$113,0), MATCH("*3rd*",'Nicholas-SESSION'!$K$7:$T$7,0))</f>
        <v>#N/A</v>
      </c>
      <c r="G71" s="131" t="e">
        <f>IF($A$68='Nicholas-SESSION'!$A$106,INDEX('Nicholas-SESSION'!$K$106:$T$113, MATCH("*Bench Press*",'Nicholas-SESSION'!$B$106:$B$113,0), MATCH("*3rd*",'Nicholas-SESSION'!$K$7:$T$7,0)),"")</f>
        <v>#N/A</v>
      </c>
      <c r="H71" s="131" t="e">
        <f>INDEX('Nicholas-SESSION'!$L$106:$U$113, MATCH("*Bench Press*",'Nicholas-SESSION'!$B$106:$B$113,0), MATCH("*3rd*",'Nicholas-SESSION'!$K$7:$T$7,0))</f>
        <v>#N/A</v>
      </c>
      <c r="I71" s="132">
        <f>IF($A$68='Nicholas-SESSION'!$A$106,INDEX('Nicholas-SESSION'!$K$106:$T$113, MATCH("*Military*",'Nicholas-SESSION'!$B$106:$B$113,0), MATCH("*3rd*",'Nicholas-SESSION'!$K$7:$T$7,0)),"")</f>
        <v>25</v>
      </c>
      <c r="J71" s="44">
        <f>INDEX('Nicholas-SESSION'!$L$106:$U$113, MATCH("*Military*",'Nicholas-SESSION'!$B$106:$B$113,0), MATCH("*3rd*",'Nicholas-SESSION'!$K$7:$T$7,0))</f>
        <v>8</v>
      </c>
      <c r="K71" s="131" t="e">
        <f>IF($A$68='Nicholas-SESSION'!$A$106,INDEX('Nicholas-SESSION'!$K$106:$T$113, MATCH("*Clean *",'Nicholas-SESSION'!$B$106:$B$113,0), MATCH("*3rd*",'Nicholas-SESSION'!$K$7:$T$7,0)),"")</f>
        <v>#N/A</v>
      </c>
      <c r="L71" s="44" t="e">
        <f>INDEX('Nicholas-SESSION'!$L$106:$U$113, MATCH("*Clean *",'Nicholas-SESSION'!$B$106:$B$113,0), MATCH("*3rd*",'Nicholas-SESSION'!$K$7:$T$7,0))</f>
        <v>#N/A</v>
      </c>
      <c r="M71" s="131" t="e">
        <f>IF($A$68='Nicholas-SESSION'!$A$106,INDEX('Nicholas-SESSION'!$K$106:$T$113, MATCH("*Lat Pulldown*",'Nicholas-SESSION'!$B$106:$B$113,0), MATCH("*3rd*",'Nicholas-SESSION'!$K$7:$T$7,0)),"")</f>
        <v>#N/A</v>
      </c>
      <c r="N71" s="44" t="e">
        <f>INDEX('Nicholas-SESSION'!$L$106:$U$113, MATCH("*Lat Pulldown*",'Nicholas-SESSION'!$B$106:$B$113,0), MATCH("*3rd*",'Nicholas-SESSION'!$K$7:$T$7,0))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IF(A68='Nicholas-SESSION'!$A$106,INDEX('Nicholas-SESSION'!$K$106:$T$113, MATCH("*Squat*",'Nicholas-SESSION'!$B$106:$B$113,0), MATCH("*4th*",'Nicholas-SESSION'!$K$7:$T$7,0)),"")</f>
        <v>#N/A</v>
      </c>
      <c r="D72" s="132" t="e">
        <f>INDEX('Nicholas-SESSION'!L$106:U$113, MATCH("*Squat*",'Nicholas-SESSION'!$B$106:$B$113,0), MATCH("*4th*",'Nicholas-SESSION'!K$7:T$7,0))</f>
        <v>#N/A</v>
      </c>
      <c r="E72" s="131" t="e">
        <f>IF($A$68='Nicholas-SESSION'!$A$106,INDEX('Nicholas-SESSION'!$K$106:$T$113, MATCH("*Deadlift*",'Nicholas-SESSION'!$B$106:$B$113,0), MATCH("*4th*",'Nicholas-SESSION'!$K$7:$T$7,0)),"")</f>
        <v>#N/A</v>
      </c>
      <c r="F72" s="131" t="e">
        <f>INDEX('Nicholas-SESSION'!$L$106:$U$113, MATCH("*Deadlift*",'Nicholas-SESSION'!$B$106:$B$113,0), MATCH("*4th*",'Nicholas-SESSION'!$K$7:$T$7,0))</f>
        <v>#N/A</v>
      </c>
      <c r="G72" s="131" t="e">
        <f>IF($A$68='Nicholas-SESSION'!$A$106,INDEX('Nicholas-SESSION'!$K$106:$T$113, MATCH("*Bench Press*",'Nicholas-SESSION'!$B$106:$B$113,0), MATCH("*4th*",'Nicholas-SESSION'!$K$7:$T$7,0)),"")</f>
        <v>#N/A</v>
      </c>
      <c r="H72" s="131" t="e">
        <f>INDEX('Nicholas-SESSION'!$L$106:$U$113, MATCH("*Bench Press*",'Nicholas-SESSION'!$B$106:$B$113,0), MATCH("*4th*",'Nicholas-SESSION'!$K$7:$T$7,0))</f>
        <v>#N/A</v>
      </c>
      <c r="I72" s="132">
        <f>IF($A$68='Nicholas-SESSION'!$A$106,INDEX('Nicholas-SESSION'!$K$106:$T$113, MATCH("*Military*",'Nicholas-SESSION'!$B$106:$B$113,0), MATCH("*4th*",'Nicholas-SESSION'!$K$7:$T$7,0)),"")</f>
        <v>0</v>
      </c>
      <c r="J72" s="44">
        <f>INDEX('Nicholas-SESSION'!$L$106:$U$113, MATCH("*Military*",'Nicholas-SESSION'!$B$106:$B$113,0), MATCH("*4th*",'Nicholas-SESSION'!$K$7:$T$7,0))</f>
        <v>0</v>
      </c>
      <c r="K72" s="131" t="e">
        <f>IF($A$68='Nicholas-SESSION'!$A$106,INDEX('Nicholas-SESSION'!$K$106:$T$113, MATCH("*Clean *",'Nicholas-SESSION'!$B$106:$B$113,0), MATCH("*4th*",'Nicholas-SESSION'!$K$7:$T$7,0)),"")</f>
        <v>#N/A</v>
      </c>
      <c r="L72" s="44" t="e">
        <f>INDEX('Nicholas-SESSION'!$L$106:$U$113, MATCH("*Clean *",'Nicholas-SESSION'!$B$106:$B$113,0), MATCH("*4th*",'Nicholas-SESSION'!$K$7:$T$7,0))</f>
        <v>#N/A</v>
      </c>
      <c r="M72" s="131" t="e">
        <f>IF($A$68='Nicholas-SESSION'!$A$106,INDEX('Nicholas-SESSION'!$K$106:$T$113, MATCH("*Lat Pulldown*",'Nicholas-SESSION'!$B$106:$B$113,0), MATCH("*4th*",'Nicholas-SESSION'!$K$7:$T$7,0)),"")</f>
        <v>#N/A</v>
      </c>
      <c r="N72" s="44" t="e">
        <f>INDEX('Nicholas-SESSION'!$L$106:$U$113, MATCH("*Lat Pulldown*",'Nicholas-SESSION'!$B$106:$B$113,0), MATCH("*4th*",'Nicholas-SESSION'!$K$7:$T$7,0))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IF(A68='Nicholas-SESSION'!$A$106,INDEX('Nicholas-SESSION'!$K$106:$T$113, MATCH("*Squat*",'Nicholas-SESSION'!$B$106:$B$113,0), MATCH("*5th*",'Nicholas-SESSION'!$K$7:$T$7,0)),"")</f>
        <v>#N/A</v>
      </c>
      <c r="D73" s="132" t="e">
        <f>INDEX('Nicholas-SESSION'!L$106:U$113, MATCH("*Squat*",'Nicholas-SESSION'!$B$106:$B$113,0), MATCH("*5th*",'Nicholas-SESSION'!K$7:T$7,0))</f>
        <v>#N/A</v>
      </c>
      <c r="E73" s="131" t="e">
        <f>IF($A$68='Nicholas-SESSION'!$A$106,INDEX('Nicholas-SESSION'!$K$106:$T$113, MATCH("*Deadlift*",'Nicholas-SESSION'!$B$106:$B$113,0), MATCH("*5th*",'Nicholas-SESSION'!$K$7:$T$7,0)),"")</f>
        <v>#N/A</v>
      </c>
      <c r="F73" s="131" t="e">
        <f>INDEX('Nicholas-SESSION'!$L$106:$U$113, MATCH("*Deadlift*",'Nicholas-SESSION'!$B$106:$B$113,0), MATCH("*5th*",'Nicholas-SESSION'!$K$7:$T$7,0))</f>
        <v>#N/A</v>
      </c>
      <c r="G73" s="131" t="e">
        <f>IF($A$68='Nicholas-SESSION'!$A$106,INDEX('Nicholas-SESSION'!$K$106:$T$113, MATCH("*Bench Press*",'Nicholas-SESSION'!$B$106:$B$113,0), MATCH("*5th*",'Nicholas-SESSION'!$K$7:$T$7,0)),"")</f>
        <v>#N/A</v>
      </c>
      <c r="H73" s="131" t="e">
        <f>INDEX('Nicholas-SESSION'!$L$106:$U$113, MATCH("*Bench Press*",'Nicholas-SESSION'!$B$106:$B$113,0), MATCH("*5th*",'Nicholas-SESSION'!$K$7:$T$7,0))</f>
        <v>#N/A</v>
      </c>
      <c r="I73" s="132">
        <f>IF($A$68='Nicholas-SESSION'!$A$106,INDEX('Nicholas-SESSION'!$K$106:$T$113, MATCH("*Military*",'Nicholas-SESSION'!$B$106:$B$113,0), MATCH("*5th*",'Nicholas-SESSION'!$K$7:$T$7,0)),"")</f>
        <v>0</v>
      </c>
      <c r="J73" s="44">
        <f>INDEX('Nicholas-SESSION'!$L$106:$U$113, MATCH("*Military*",'Nicholas-SESSION'!$B$106:$B$113,0), MATCH("*5th*",'Nicholas-SESSION'!$K$7:$T$7,0))</f>
        <v>0</v>
      </c>
      <c r="K73" s="131" t="e">
        <f>IF($A$68='Nicholas-SESSION'!$A$106,INDEX('Nicholas-SESSION'!$K$106:$T$113, MATCH("*Clean *",'Nicholas-SESSION'!$B$106:$B$113,0), MATCH("*5th*",'Nicholas-SESSION'!$K$7:$T$7,0)),"")</f>
        <v>#N/A</v>
      </c>
      <c r="L73" s="44" t="e">
        <f>INDEX('Nicholas-SESSION'!$L$106:$U$113, MATCH("*Clean *",'Nicholas-SESSION'!$B$106:$B$113,0), MATCH("*5th*",'Nicholas-SESSION'!$K$7:$T$7,0))</f>
        <v>#N/A</v>
      </c>
      <c r="M73" s="131" t="e">
        <f>IF($A$68='Nicholas-SESSION'!$A$106,INDEX('Nicholas-SESSION'!$K$106:$T$113, MATCH("*Lat Pulldown*",'Nicholas-SESSION'!$B$106:$B$113,0), MATCH("*5th*",'Nicholas-SESSION'!$K$7:$T$7,0)),"")</f>
        <v>#N/A</v>
      </c>
      <c r="N73" s="44" t="e">
        <f>INDEX('Nicholas-SESSION'!$L$106:$U$113, MATCH("*Lat Pulldown*",'Nicholas-SESSION'!$B$106:$B$113,0), MATCH("*5th*",'Nicholas-SESSION'!$K$7:$T$7,0))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'Nicholas-SESSION'!A115</f>
        <v>42059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>
        <f>MAX(E75:E79)</f>
        <v>60</v>
      </c>
      <c r="F74" s="116">
        <f t="array" ref="F74">MAX(IF(E75:E79=E74,F75:F79))</f>
        <v>10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>
        <f>MAX(M75:M79)</f>
        <v>50</v>
      </c>
      <c r="N74" s="117">
        <f t="array" ref="N74">MAX(IF(M75:M79=M74,N75:N79))</f>
        <v>10</v>
      </c>
      <c r="O74" s="152" t="e">
        <f>IF($A$74='Nicholas-SESSION'!$A$115,INDEX('Nicholas-SESSION'!$K$115:$T$122, MATCH("*1k Row*",'Nicholas-SESSION'!$B$115:$B$122,0), MATCH("*1st*",'Nicholas-SESSION'!$K$7:$T$7,0)),"")</f>
        <v>#N/A</v>
      </c>
      <c r="P74" s="152" t="e">
        <f>IF($A$74='Nicholas-SESSION'!$A$115,INDEX('Nicholas-SESSION'!$K$115:$T$122, MATCH("*HIIT*",'Nicholas-SESSION'!$B$115:$B$122,0), MATCH("*1st*",'Nicholas-SESSION'!$K$7:$T$7,0)),"")</f>
        <v>#N/A</v>
      </c>
      <c r="Q74" s="123" t="e">
        <f>INDEX('Nicholas-SESSION'!$L$115:$U$122, MATCH("*HIIT*",'Nicholas-SESSION'!$B$115:$B$122,0), MATCH("*1st*",'Nicholas-SESSION'!$K$7:$T$7,0))</f>
        <v>#N/A</v>
      </c>
      <c r="R74" s="119">
        <f>'Nicholas-SESSION'!U115</f>
        <v>0</v>
      </c>
      <c r="S74" s="116"/>
      <c r="T74" s="116"/>
      <c r="U74" s="120">
        <f>'Nicholas-SESSION'!A125</f>
        <v>74.5</v>
      </c>
      <c r="V74" s="120">
        <f>'Nicholas-SESSION'!A126</f>
        <v>0</v>
      </c>
      <c r="W74" s="116"/>
      <c r="X74" s="116"/>
      <c r="Y74" s="116"/>
      <c r="Z74" s="116"/>
      <c r="AA74" s="116"/>
      <c r="AB74" s="116">
        <v>10</v>
      </c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IF($A$74='Nicholas-SESSION'!$A$115,INDEX('Nicholas-SESSION'!$K$115:$T$122, MATCH("*Squat*",'Nicholas-SESSION'!$B$115:$B$122,0), MATCH("*1st*",'Nicholas-SESSION'!$K$7:$T$7,0)),"")</f>
        <v>#N/A</v>
      </c>
      <c r="D75" s="132" t="e">
        <f>INDEX('Nicholas-SESSION'!L$115:U$122, MATCH("*Squat*",'Nicholas-SESSION'!$B$115:$B$122,0), MATCH("*1st*",'Nicholas-SESSION'!K$7:T$7,0))</f>
        <v>#N/A</v>
      </c>
      <c r="E75" s="131">
        <f>IF($A$74='Nicholas-SESSION'!$A$115,INDEX('Nicholas-SESSION'!$K$115:$T$122, MATCH("*Deadlift*",'Nicholas-SESSION'!$B$115:$B$122,0), MATCH("*1st*",'Nicholas-SESSION'!$K$7:$T$7,0)),"")</f>
        <v>35</v>
      </c>
      <c r="F75" s="131">
        <f>INDEX('Nicholas-SESSION'!$L$115:$U$122, MATCH("*Deadlift*",'Nicholas-SESSION'!$B$115:$B$122,0), MATCH("*1st*",'Nicholas-SESSION'!$K$7:$T$7,0))</f>
        <v>12</v>
      </c>
      <c r="G75" s="131" t="e">
        <f>IF($A$74='Nicholas-SESSION'!$A$115,INDEX('Nicholas-SESSION'!$K$115:$T$122, MATCH("*Bench Press*",'Nicholas-SESSION'!$B$115:$B$122,0), MATCH("*1st*",'Nicholas-SESSION'!$K$7:$T$7,0)),"")</f>
        <v>#N/A</v>
      </c>
      <c r="H75" s="131" t="e">
        <f>INDEX('Nicholas-SESSION'!$L$115:$U$122, MATCH("*Bench Press*",'Nicholas-SESSION'!$B$115:$B$122,0), MATCH("*1st*",'Nicholas-SESSION'!$K$7:$T$7,0))</f>
        <v>#N/A</v>
      </c>
      <c r="I75" s="132" t="e">
        <f>IF($A$74='Nicholas-SESSION'!$A$115,INDEX('Nicholas-SESSION'!$K$115:$T$122, MATCH("*Military*",'Nicholas-SESSION'!$B$115:$B$122,0), MATCH("*1st*",'Nicholas-SESSION'!$K$7:$T$7,0)),"")</f>
        <v>#N/A</v>
      </c>
      <c r="J75" s="48" t="e">
        <f>INDEX('Nicholas-SESSION'!$L$115:$U$122, MATCH("*Military*",'Nicholas-SESSION'!$B$115:$B$122,0), MATCH("*1st*",'Nicholas-SESSION'!$K$7:$T$7,0))</f>
        <v>#N/A</v>
      </c>
      <c r="K75" s="131" t="e">
        <f>IF($A$74='Nicholas-SESSION'!$A$115,INDEX('Nicholas-SESSION'!$K$115:$T$122, MATCH("*Clean *",'Nicholas-SESSION'!$B$115:$B$122,0), MATCH("*1st*",'Nicholas-SESSION'!$K$7:$T$7,0)),"")</f>
        <v>#N/A</v>
      </c>
      <c r="L75" s="48" t="e">
        <f>INDEX('Nicholas-SESSION'!$L$115:$U$122, MATCH("*Clean *",'Nicholas-SESSION'!$B$115:$B$122,0), MATCH("*1st*",'Nicholas-SESSION'!$K$7:$T$7,0))</f>
        <v>#N/A</v>
      </c>
      <c r="M75" s="131">
        <f>IF($A$74='Nicholas-SESSION'!$A$115,INDEX('Nicholas-SESSION'!$K$115:$T$122, MATCH("*Lat Pulldown*",'Nicholas-SESSION'!$B$115:$B$122,0), MATCH("*1st*",'Nicholas-SESSION'!$K$7:$T$7,0)),"")</f>
        <v>50</v>
      </c>
      <c r="N75" s="48">
        <f>INDEX('Nicholas-SESSION'!$L$115:$U$122, MATCH("*Lat Pulldown*",'Nicholas-SESSION'!$B$115:$B$122,0), MATCH("*1st*",'Nicholas-SESSION'!$K$7:$T$7,0))</f>
        <v>10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IF($A$74='Nicholas-SESSION'!$A$115,INDEX('Nicholas-SESSION'!$K$115:$T$122, MATCH("*Squat*",'Nicholas-SESSION'!$B$115:$B$122,0), MATCH("*2nd*",'Nicholas-SESSION'!$K$7:$T$7,0)),"")</f>
        <v>#N/A</v>
      </c>
      <c r="D76" s="132" t="e">
        <f>INDEX('Nicholas-SESSION'!L$115:U$122, MATCH("*Squat*",'Nicholas-SESSION'!$B$115:$B$122,0), MATCH("*2nd*",'Nicholas-SESSION'!K$7:T$7,0))</f>
        <v>#N/A</v>
      </c>
      <c r="E76" s="131">
        <f>IF($A$74='Nicholas-SESSION'!$A$115,INDEX('Nicholas-SESSION'!$K$115:$T$122, MATCH("*Deadlift*",'Nicholas-SESSION'!$B$115:$B$122,0), MATCH("*2ND*",'Nicholas-SESSION'!$K$7:$T$7,0)),"")</f>
        <v>60</v>
      </c>
      <c r="F76" s="131">
        <f>INDEX('Nicholas-SESSION'!$L$115:$U$122, MATCH("*Deadlift*",'Nicholas-SESSION'!$B$115:$B$122,0), MATCH("*2nd*",'Nicholas-SESSION'!$K$7:$T$7,0))</f>
        <v>10</v>
      </c>
      <c r="G76" s="131" t="e">
        <f>IF($A$74='Nicholas-SESSION'!$A$115,INDEX('Nicholas-SESSION'!$K$115:$T$122, MATCH("*Bench Press*",'Nicholas-SESSION'!$B$115:$B$122,0), MATCH("*2ND*",'Nicholas-SESSION'!$K$7:$T$7,0)),"")</f>
        <v>#N/A</v>
      </c>
      <c r="H76" s="131" t="e">
        <f>INDEX('Nicholas-SESSION'!$L$115:$U$122, MATCH("*Bench Press*",'Nicholas-SESSION'!$B$115:$B$122,0), MATCH("*2nd*",'Nicholas-SESSION'!$K$7:$T$7,0))</f>
        <v>#N/A</v>
      </c>
      <c r="I76" s="132" t="e">
        <f>IF($A$74='Nicholas-SESSION'!$A$115,INDEX('Nicholas-SESSION'!$K$115:$T$122, MATCH("*Military*",'Nicholas-SESSION'!$B$115:$B$122,0), MATCH("*2ND*",'Nicholas-SESSION'!$K$7:$T$7,0)),"")</f>
        <v>#N/A</v>
      </c>
      <c r="J76" s="44" t="e">
        <f>INDEX('Nicholas-SESSION'!$L$115:$U$122, MATCH("*Military*",'Nicholas-SESSION'!$B$115:$B$122,0), MATCH("*2nd*",'Nicholas-SESSION'!$K$7:$T$7,0))</f>
        <v>#N/A</v>
      </c>
      <c r="K76" s="131" t="e">
        <f>IF($A$74='Nicholas-SESSION'!$A$115,INDEX('Nicholas-SESSION'!$K$115:$T$122, MATCH("*Clean *",'Nicholas-SESSION'!$B$115:$B$122,0), MATCH("*2ND*",'Nicholas-SESSION'!$K$7:$T$7,0)),"")</f>
        <v>#N/A</v>
      </c>
      <c r="L76" s="44" t="e">
        <f>INDEX('Nicholas-SESSION'!$L$115:$U$122, MATCH("*Clean *",'Nicholas-SESSION'!$B$115:$B$122,0), MATCH("*2nd*",'Nicholas-SESSION'!$K$7:$T$7,0))</f>
        <v>#N/A</v>
      </c>
      <c r="M76" s="131">
        <f>IF($A$74='Nicholas-SESSION'!$A$115,INDEX('Nicholas-SESSION'!$K$115:$T$122, MATCH("*Lat Pulldown*",'Nicholas-SESSION'!$B$115:$B$122,0), MATCH("*2ND*",'Nicholas-SESSION'!$K$7:$T$7,0)),"")</f>
        <v>50</v>
      </c>
      <c r="N76" s="44">
        <f>INDEX('Nicholas-SESSION'!$L$115:$U$122, MATCH("*Lat Pulldown*",'Nicholas-SESSION'!$B$115:$B$122,0), MATCH("*2nd*",'Nicholas-SESSION'!$K$7:$T$7,0))</f>
        <v>10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IF($A$74='Nicholas-SESSION'!$A$115,INDEX('Nicholas-SESSION'!$K$115:$T$122, MATCH("*Squat*",'Nicholas-SESSION'!$B$115:$B$122,0), MATCH("*3rd*",'Nicholas-SESSION'!$K$7:$T$7,0)),"")</f>
        <v>#N/A</v>
      </c>
      <c r="D77" s="132" t="e">
        <f>INDEX('Nicholas-SESSION'!L$115:U$122, MATCH("*Squat*",'Nicholas-SESSION'!$B$115:$B$122,0), MATCH("*3rd*",'Nicholas-SESSION'!K$7:T$7,0))</f>
        <v>#N/A</v>
      </c>
      <c r="E77" s="131">
        <f>IF($A$74='Nicholas-SESSION'!$A$115,INDEX('Nicholas-SESSION'!$K$115:$T$122, MATCH("*Deadlift*",'Nicholas-SESSION'!$B$115:$B$122,0), MATCH("*3rd*",'Nicholas-SESSION'!$K$7:$T$7,0)),"")</f>
        <v>60</v>
      </c>
      <c r="F77" s="131">
        <f>INDEX('Nicholas-SESSION'!$L$115:$U$122, MATCH("*Deadlift*",'Nicholas-SESSION'!$B$115:$B$122,0), MATCH("*3rd*",'Nicholas-SESSION'!$K$7:$T$7,0))</f>
        <v>10</v>
      </c>
      <c r="G77" s="131" t="e">
        <f>IF($A$74='Nicholas-SESSION'!$A$115,INDEX('Nicholas-SESSION'!$K$115:$T$122, MATCH("*Bench Press*",'Nicholas-SESSION'!$B$115:$B$122,0), MATCH("*3rd*",'Nicholas-SESSION'!$K$7:$T$7,0)),"")</f>
        <v>#N/A</v>
      </c>
      <c r="H77" s="131" t="e">
        <f>INDEX('Nicholas-SESSION'!$L$115:$U$122, MATCH("*Bench Press*",'Nicholas-SESSION'!$B$115:$B$122,0), MATCH("*3rd*",'Nicholas-SESSION'!$K$7:$T$7,0))</f>
        <v>#N/A</v>
      </c>
      <c r="I77" s="132" t="e">
        <f>IF($A$74='Nicholas-SESSION'!$A$115,INDEX('Nicholas-SESSION'!$K$115:$T$122, MATCH("*Military*",'Nicholas-SESSION'!$B$115:$B$122,0), MATCH("*3rd*",'Nicholas-SESSION'!$K$7:$T$7,0)),"")</f>
        <v>#N/A</v>
      </c>
      <c r="J77" s="44" t="e">
        <f>INDEX('Nicholas-SESSION'!$L$115:$U$122, MATCH("*Military*",'Nicholas-SESSION'!$B$115:$B$122,0), MATCH("*3rd*",'Nicholas-SESSION'!$K$7:$T$7,0))</f>
        <v>#N/A</v>
      </c>
      <c r="K77" s="131" t="e">
        <f>IF($A$74='Nicholas-SESSION'!$A$115,INDEX('Nicholas-SESSION'!$K$115:$T$122, MATCH("*Clean *",'Nicholas-SESSION'!$B$115:$B$122,0), MATCH("*3rd*",'Nicholas-SESSION'!$K$7:$T$7,0)),"")</f>
        <v>#N/A</v>
      </c>
      <c r="L77" s="44" t="e">
        <f>INDEX('Nicholas-SESSION'!$L$115:$U$122, MATCH("*Clean *",'Nicholas-SESSION'!$B$115:$B$122,0), MATCH("*3rd*",'Nicholas-SESSION'!$K$7:$T$7,0))</f>
        <v>#N/A</v>
      </c>
      <c r="M77" s="131">
        <f>IF($A$74='Nicholas-SESSION'!$A$115,INDEX('Nicholas-SESSION'!$K$115:$T$122, MATCH("*Lat Pulldown*",'Nicholas-SESSION'!$B$115:$B$122,0), MATCH("*3rd*",'Nicholas-SESSION'!$K$7:$T$7,0)),"")</f>
        <v>50</v>
      </c>
      <c r="N77" s="44">
        <f>INDEX('Nicholas-SESSION'!$L$115:$U$122, MATCH("*Lat Pulldown*",'Nicholas-SESSION'!$B$115:$B$122,0), MATCH("*3rd*",'Nicholas-SESSION'!$K$7:$T$7,0))</f>
        <v>10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IF($A$74='Nicholas-SESSION'!$A$115,INDEX('Nicholas-SESSION'!$K$115:$T$122, MATCH("*Squat*",'Nicholas-SESSION'!$B$115:$B$122,0), MATCH("*4th*",'Nicholas-SESSION'!$K$7:$T$7,0)),"")</f>
        <v>#N/A</v>
      </c>
      <c r="D78" s="132" t="e">
        <f>INDEX('Nicholas-SESSION'!L$115:U$122, MATCH("*Squat*",'Nicholas-SESSION'!$B$115:$B$122,0), MATCH("*4th*",'Nicholas-SESSION'!K$7:T$7,0))</f>
        <v>#N/A</v>
      </c>
      <c r="E78" s="131">
        <f>IF($A$74='Nicholas-SESSION'!$A$115,INDEX('Nicholas-SESSION'!$K$115:$T$122, MATCH("*Deadlift*",'Nicholas-SESSION'!$B$115:$B$122,0), MATCH("*4th*",'Nicholas-SESSION'!$K$7:$T$7,0)),"")</f>
        <v>60</v>
      </c>
      <c r="F78" s="131">
        <f>INDEX('Nicholas-SESSION'!$L$115:$U$122, MATCH("*Deadlift*",'Nicholas-SESSION'!$B$115:$B$122,0), MATCH("*4th*",'Nicholas-SESSION'!$K$7:$T$7,0))</f>
        <v>10</v>
      </c>
      <c r="G78" s="131" t="e">
        <f>IF($A$74='Nicholas-SESSION'!$A$115,INDEX('Nicholas-SESSION'!$K$115:$T$122, MATCH("*Bench Press*",'Nicholas-SESSION'!$B$115:$B$122,0), MATCH("*4th*",'Nicholas-SESSION'!$K$7:$T$7,0)),"")</f>
        <v>#N/A</v>
      </c>
      <c r="H78" s="131" t="e">
        <f>INDEX('Nicholas-SESSION'!$L$115:$U$122, MATCH("*Bench Press*",'Nicholas-SESSION'!$B$115:$B$122,0), MATCH("*4th*",'Nicholas-SESSION'!$K$7:$T$7,0))</f>
        <v>#N/A</v>
      </c>
      <c r="I78" s="132" t="e">
        <f>IF($A$74='Nicholas-SESSION'!$A$115,INDEX('Nicholas-SESSION'!$K$115:$T$122, MATCH("*Military*",'Nicholas-SESSION'!$B$115:$B$122,0), MATCH("*4th*",'Nicholas-SESSION'!$K$7:$T$7,0)),"")</f>
        <v>#N/A</v>
      </c>
      <c r="J78" s="44" t="e">
        <f>INDEX('Nicholas-SESSION'!$L$115:$U$122, MATCH("*Military*",'Nicholas-SESSION'!$B$115:$B$122,0), MATCH("*4th*",'Nicholas-SESSION'!$K$7:$T$7,0))</f>
        <v>#N/A</v>
      </c>
      <c r="K78" s="131" t="e">
        <f>IF($A$74='Nicholas-SESSION'!$A$115,INDEX('Nicholas-SESSION'!$K$115:$T$122, MATCH("*Clean *",'Nicholas-SESSION'!$B$115:$B$122,0), MATCH("*4th*",'Nicholas-SESSION'!$K$7:$T$7,0)),"")</f>
        <v>#N/A</v>
      </c>
      <c r="L78" s="44" t="e">
        <f>INDEX('Nicholas-SESSION'!$L$115:$U$122, MATCH("*Clean *",'Nicholas-SESSION'!$B$115:$B$122,0), MATCH("*4th*",'Nicholas-SESSION'!$K$7:$T$7,0))</f>
        <v>#N/A</v>
      </c>
      <c r="M78" s="131">
        <f>IF($A$74='Nicholas-SESSION'!$A$115,INDEX('Nicholas-SESSION'!$K$115:$T$122, MATCH("*Lat Pulldown*",'Nicholas-SESSION'!$B$115:$B$122,0), MATCH("*4th*",'Nicholas-SESSION'!$K$7:$T$7,0)),"")</f>
        <v>50</v>
      </c>
      <c r="N78" s="44">
        <f>INDEX('Nicholas-SESSION'!$L$115:$U$122, MATCH("*Lat Pulldown*",'Nicholas-SESSION'!$B$115:$B$122,0), MATCH("*4th*",'Nicholas-SESSION'!$K$7:$T$7,0))</f>
        <v>10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IF($A$74='Nicholas-SESSION'!$A$115,INDEX('Nicholas-SESSION'!$K$115:$T$122, MATCH("*Squat*",'Nicholas-SESSION'!$B$115:$B$122,0), MATCH("*5th*",'Nicholas-SESSION'!$K$7:$T$7,0)),"")</f>
        <v>#N/A</v>
      </c>
      <c r="D79" s="132" t="e">
        <f>INDEX('Nicholas-SESSION'!L$115:U$122, MATCH("*Squat*",'Nicholas-SESSION'!$B$115:$B$122,0), MATCH("*5th*",'Nicholas-SESSION'!K$7:T$7,0))</f>
        <v>#N/A</v>
      </c>
      <c r="E79" s="131">
        <f>IF($A$74='Nicholas-SESSION'!$A$115,INDEX('Nicholas-SESSION'!$K$115:$T$122, MATCH("*Deadlift*",'Nicholas-SESSION'!$B$115:$B$122,0), MATCH("*5th*",'Nicholas-SESSION'!$K$7:$T$7,0)),"")</f>
        <v>0</v>
      </c>
      <c r="F79" s="131">
        <f>INDEX('Nicholas-SESSION'!$L$115:$U$122, MATCH("*Deadlift*",'Nicholas-SESSION'!$B$115:$B$122,0), MATCH("*5th*",'Nicholas-SESSION'!$K$7:$T$7,0))</f>
        <v>0</v>
      </c>
      <c r="G79" s="131" t="e">
        <f>IF($A$74='Nicholas-SESSION'!$A$115,INDEX('Nicholas-SESSION'!$K$115:$T$122, MATCH("*Bench Press*",'Nicholas-SESSION'!$B$115:$B$122,0), MATCH("*5th*",'Nicholas-SESSION'!$K$7:$T$7,0)),"")</f>
        <v>#N/A</v>
      </c>
      <c r="H79" s="131" t="e">
        <f>INDEX('Nicholas-SESSION'!$L$115:$U$122, MATCH("*Bench Press*",'Nicholas-SESSION'!$B$115:$B$122,0), MATCH("*5th*",'Nicholas-SESSION'!$K$7:$T$7,0))</f>
        <v>#N/A</v>
      </c>
      <c r="I79" s="132" t="e">
        <f>IF($A$74='Nicholas-SESSION'!$A$115,INDEX('Nicholas-SESSION'!$K$115:$T$122, MATCH("*Military*",'Nicholas-SESSION'!$B$115:$B$122,0), MATCH("*5th*",'Nicholas-SESSION'!$K$7:$T$7,0)),"")</f>
        <v>#N/A</v>
      </c>
      <c r="J79" s="44" t="e">
        <f>INDEX('Nicholas-SESSION'!$L$115:$U$122, MATCH("*Military*",'Nicholas-SESSION'!$B$115:$B$122,0), MATCH("*5th*",'Nicholas-SESSION'!$K$7:$T$7,0))</f>
        <v>#N/A</v>
      </c>
      <c r="K79" s="131" t="e">
        <f>IF($A$74='Nicholas-SESSION'!$A$115,INDEX('Nicholas-SESSION'!$K$115:$T$122, MATCH("*Clean *",'Nicholas-SESSION'!$B$115:$B$122,0), MATCH("*5th*",'Nicholas-SESSION'!$K$7:$T$7,0)),"")</f>
        <v>#N/A</v>
      </c>
      <c r="L79" s="44" t="e">
        <f>INDEX('Nicholas-SESSION'!$L$115:$U$122, MATCH("*Clean *",'Nicholas-SESSION'!$B$115:$B$122,0), MATCH("*5th*",'Nicholas-SESSION'!$K$7:$T$7,0))</f>
        <v>#N/A</v>
      </c>
      <c r="M79" s="131">
        <f>IF($A$74='Nicholas-SESSION'!$A$115,INDEX('Nicholas-SESSION'!$K$115:$T$122, MATCH("*Lat Pulldown*",'Nicholas-SESSION'!$B$115:$B$122,0), MATCH("*5th*",'Nicholas-SESSION'!$K$7:$T$7,0)),"")</f>
        <v>0</v>
      </c>
      <c r="N79" s="44">
        <f>INDEX('Nicholas-SESSION'!$L$115:$U$122, MATCH("*Lat Pulldown*",'Nicholas-SESSION'!$B$115:$B$122,0), MATCH("*5th*",'Nicholas-SESSION'!$K$7:$T$7,0))</f>
        <v>0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'Nicholas-SESSION'!A124</f>
        <v>42061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>
        <f>MAX(G81:G85)</f>
        <v>45</v>
      </c>
      <c r="H80" s="116">
        <f t="array" ref="H80">MAX(IF(G81:G85=G80,H81:H85))</f>
        <v>8</v>
      </c>
      <c r="I80" s="116">
        <f>MAX(I81:I85)</f>
        <v>20</v>
      </c>
      <c r="J80" s="116">
        <f t="array" ref="J80">MAX(IF(I81:I85=I80,J81:J85))</f>
        <v>10</v>
      </c>
      <c r="K80" s="116" t="e">
        <f>MAX(K81:K85)</f>
        <v>#N/A</v>
      </c>
      <c r="L80" s="116" t="e">
        <f t="array" ref="L80">MAX(IF(K81:K85=K80,L81:L85))</f>
        <v>#N/A</v>
      </c>
      <c r="M80" s="116">
        <f>MAX(M81:M85)</f>
        <v>60</v>
      </c>
      <c r="N80" s="117">
        <f t="array" ref="N80">MAX(IF(M81:M85=M80,N81:N85))</f>
        <v>15</v>
      </c>
      <c r="O80" s="152" t="e">
        <f>IF($A$80='Nicholas-SESSION'!$A$124,INDEX('Nicholas-SESSION'!$K$124:$T$131, MATCH("*1k Row*",'Nicholas-SESSION'!$B$124:$B$131,0), MATCH("*1st*",'Nicholas-SESSION'!$K$7:$T$7,0)),"")</f>
        <v>#N/A</v>
      </c>
      <c r="P80" s="152" t="e">
        <f>IF($A$80='Nicholas-SESSION'!$A$124,INDEX('Nicholas-SESSION'!$K$124:$T$131, MATCH("*HIIT*",'Nicholas-SESSION'!$B$124:$B$131,0), MATCH("*1st*",'Nicholas-SESSION'!$K$7:$T$7,0)),"")</f>
        <v>#N/A</v>
      </c>
      <c r="Q80" s="123" t="e">
        <f>INDEX('Nicholas-SESSION'!$L$124:$U$131, MATCH("*HIIT*",'Nicholas-SESSION'!$B$124:$B$131,0), MATCH("*1st*",'Nicholas-SESSION'!$K$7:$T$7,0))</f>
        <v>#N/A</v>
      </c>
      <c r="R80" s="119">
        <f>'Nicholas-SESSION'!U124</f>
        <v>0</v>
      </c>
      <c r="S80" s="116"/>
      <c r="T80" s="116"/>
      <c r="U80" s="120">
        <f>'Nicholas-SESSION'!A134</f>
        <v>0</v>
      </c>
      <c r="V80" s="120">
        <f>'Nicholas-SESSION'!A135</f>
        <v>0</v>
      </c>
      <c r="W80" s="116">
        <v>29</v>
      </c>
      <c r="X80" s="116">
        <v>97</v>
      </c>
      <c r="Y80" s="116"/>
      <c r="Z80" s="116"/>
      <c r="AA80" s="116"/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IF($A$80='Nicholas-SESSION'!$A$124,INDEX('Nicholas-SESSION'!$K$124:$T$131, MATCH("*Squat*",'Nicholas-SESSION'!$B$124:$B$131,0), MATCH("*1st*",'Nicholas-SESSION'!$K$7:$T$7,0)),"")</f>
        <v>#N/A</v>
      </c>
      <c r="D81" s="132" t="e">
        <f>INDEX('Nicholas-SESSION'!L$124:U$131, MATCH("*Squat*",'Nicholas-SESSION'!$B$124:$B$131,0), MATCH("*1st*",'Nicholas-SESSION'!K$7:T$7,0))</f>
        <v>#N/A</v>
      </c>
      <c r="E81" s="131" t="e">
        <f>IF($A$80='Nicholas-SESSION'!$A$124,INDEX('Nicholas-SESSION'!$K$124:$T$131, MATCH("*Deadlift*",'Nicholas-SESSION'!$B$124:$B$131,0), MATCH("*1st*",'Nicholas-SESSION'!$K$7:$T$7,0)),"")</f>
        <v>#N/A</v>
      </c>
      <c r="F81" s="131" t="e">
        <f>INDEX('Nicholas-SESSION'!$L$124:$U$131, MATCH("*Deadlift*",'Nicholas-SESSION'!$B$124:$B$131,0), MATCH("*1st*",'Nicholas-SESSION'!$K$7:$T$7,0))</f>
        <v>#N/A</v>
      </c>
      <c r="G81" s="131">
        <f>IF($A$80='Nicholas-SESSION'!$A$124,INDEX('Nicholas-SESSION'!$K$124:$T$131, MATCH("*Bench Press*",'Nicholas-SESSION'!$B$124:$B$131,0), MATCH("*1st*",'Nicholas-SESSION'!$K$7:$T$7,0)),"")</f>
        <v>45</v>
      </c>
      <c r="H81" s="131">
        <f>INDEX('Nicholas-SESSION'!$L$124:$U$131, MATCH("*Bench Press*",'Nicholas-SESSION'!$B$124:$B$131,0), MATCH("*1st*",'Nicholas-SESSION'!$K$7:$T$7,0))</f>
        <v>8</v>
      </c>
      <c r="I81" s="132">
        <f>IF($A$80='Nicholas-SESSION'!$A$124,INDEX('Nicholas-SESSION'!$K$124:$T$131, MATCH("*Military*",'Nicholas-SESSION'!$B$124:$B$131,0), MATCH("*1st*",'Nicholas-SESSION'!$K$7:$T$7,0)),"")</f>
        <v>10</v>
      </c>
      <c r="J81" s="48">
        <f>INDEX('Nicholas-SESSION'!$L$124:$U$131, MATCH("*Military*",'Nicholas-SESSION'!$B$124:$B$131,0), MATCH("*1st*",'Nicholas-SESSION'!$K$7:$T$7,0))</f>
        <v>12</v>
      </c>
      <c r="K81" s="131" t="e">
        <f>IF($A$80='Nicholas-SESSION'!$A$124,INDEX('Nicholas-SESSION'!$K$124:$T$131, MATCH("*Clean *",'Nicholas-SESSION'!$B$124:$B$131,0), MATCH("*1st*",'Nicholas-SESSION'!$K$7:$T$7,0)),"")</f>
        <v>#N/A</v>
      </c>
      <c r="L81" s="48" t="e">
        <f>INDEX('Nicholas-SESSION'!$L$124:$U$131, MATCH("*Clean *",'Nicholas-SESSION'!$B$124:$B$131,0), MATCH("*1st*",'Nicholas-SESSION'!$K$7:$T$7,0))</f>
        <v>#N/A</v>
      </c>
      <c r="M81" s="131">
        <f>IF($A$80='Nicholas-SESSION'!$A$124,INDEX('Nicholas-SESSION'!$K$124:$T$131, MATCH("*Lat Pulldown*",'Nicholas-SESSION'!$B$124:$B$131,0), MATCH("*1st*",'Nicholas-SESSION'!$K$7:$T$7,0)),"")</f>
        <v>50</v>
      </c>
      <c r="N81" s="48">
        <f>INDEX('Nicholas-SESSION'!$L$124:$U$131, MATCH("*Lat Pulldown*",'Nicholas-SESSION'!$B$124:$B$131,0), MATCH("*1st*",'Nicholas-SESSION'!$K$7:$T$7,0))</f>
        <v>10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IF($A$80='Nicholas-SESSION'!$A$124,INDEX('Nicholas-SESSION'!$K$124:$T$131, MATCH("*Squat*",'Nicholas-SESSION'!$B$124:$B$131,0), MATCH("*1st*",'Nicholas-SESSION'!$K$7:$T$7,0)),"")</f>
        <v>#N/A</v>
      </c>
      <c r="D82" s="132" t="e">
        <f>INDEX('Nicholas-SESSION'!L$124:U$131, MATCH("*Squat*",'Nicholas-SESSION'!$B$124:$B$131,0), MATCH("*1st*",'Nicholas-SESSION'!K$7:T$7,0))</f>
        <v>#N/A</v>
      </c>
      <c r="E82" s="131" t="e">
        <f>IF($A$80='Nicholas-SESSION'!$A$124,INDEX('Nicholas-SESSION'!$K$124:$T$131, MATCH("*Deadlift*",'Nicholas-SESSION'!$B$124:$B$131,0), MATCH("*2ND*",'Nicholas-SESSION'!$K$7:$T$7,0)),"")</f>
        <v>#N/A</v>
      </c>
      <c r="F82" s="131" t="e">
        <f>INDEX('Nicholas-SESSION'!$L$124:$U$131, MATCH("*Deadlift*",'Nicholas-SESSION'!$B$124:$B$131,0), MATCH("*2nd*",'Nicholas-SESSION'!$K$7:$T$7,0))</f>
        <v>#N/A</v>
      </c>
      <c r="G82" s="131">
        <f>IF($A$80='Nicholas-SESSION'!$A$124,INDEX('Nicholas-SESSION'!$K$124:$T$131, MATCH("*Bench Press*",'Nicholas-SESSION'!$B$124:$B$131,0), MATCH("*2ND*",'Nicholas-SESSION'!$K$7:$T$7,0)),"")</f>
        <v>45</v>
      </c>
      <c r="H82" s="131">
        <f>INDEX('Nicholas-SESSION'!$L$124:$U$131, MATCH("*Bench Press*",'Nicholas-SESSION'!$B$124:$B$131,0), MATCH("*2nd*",'Nicholas-SESSION'!$K$7:$T$7,0))</f>
        <v>8</v>
      </c>
      <c r="I82" s="132">
        <f>IF($A$80='Nicholas-SESSION'!$A$124,INDEX('Nicholas-SESSION'!$K$124:$T$131, MATCH("*Military*",'Nicholas-SESSION'!$B$124:$B$131,0), MATCH("*2ND*",'Nicholas-SESSION'!$K$7:$T$7,0)),"")</f>
        <v>20</v>
      </c>
      <c r="J82" s="44">
        <f>INDEX('Nicholas-SESSION'!$L$124:$U$131, MATCH("*Military*",'Nicholas-SESSION'!$B$124:$B$131,0), MATCH("*2nd*",'Nicholas-SESSION'!$K$7:$T$7,0))</f>
        <v>10</v>
      </c>
      <c r="K82" s="131" t="e">
        <f>IF($A$80='Nicholas-SESSION'!$A$124,INDEX('Nicholas-SESSION'!$K$124:$T$131, MATCH("*Clean *",'Nicholas-SESSION'!$B$124:$B$131,0), MATCH("*2ND*",'Nicholas-SESSION'!$K$7:$T$7,0)),"")</f>
        <v>#N/A</v>
      </c>
      <c r="L82" s="44" t="e">
        <f>INDEX('Nicholas-SESSION'!$L$124:$U$131, MATCH("*Clean *",'Nicholas-SESSION'!$B$124:$B$131,0), MATCH("*2nd*",'Nicholas-SESSION'!$K$7:$T$7,0))</f>
        <v>#N/A</v>
      </c>
      <c r="M82" s="131">
        <f>IF($A$80='Nicholas-SESSION'!$A$124,INDEX('Nicholas-SESSION'!$K$124:$T$131, MATCH("*Lat Pulldown*",'Nicholas-SESSION'!$B$124:$B$131,0), MATCH("*2ND*",'Nicholas-SESSION'!$K$7:$T$7,0)),"")</f>
        <v>50</v>
      </c>
      <c r="N82" s="44">
        <f>INDEX('Nicholas-SESSION'!$L$124:$U$131, MATCH("*Lat Pulldown*",'Nicholas-SESSION'!$B$124:$B$131,0), MATCH("*2nd*",'Nicholas-SESSION'!$K$7:$T$7,0))</f>
        <v>10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IF($A$80='Nicholas-SESSION'!$A$124,INDEX('Nicholas-SESSION'!$K$124:$T$131, MATCH("*Squat*",'Nicholas-SESSION'!$B$124:$B$131,0), MATCH("*1st*",'Nicholas-SESSION'!$K$7:$T$7,0)),"")</f>
        <v>#N/A</v>
      </c>
      <c r="D83" s="132" t="e">
        <f>INDEX('Nicholas-SESSION'!L$124:U$131, MATCH("*Squat*",'Nicholas-SESSION'!$B$124:$B$131,0), MATCH("*1st*",'Nicholas-SESSION'!K$7:T$7,0))</f>
        <v>#N/A</v>
      </c>
      <c r="E83" s="131" t="e">
        <f>IF($A$80='Nicholas-SESSION'!$A$124,INDEX('Nicholas-SESSION'!$K$124:$T$131, MATCH("*Deadlift*",'Nicholas-SESSION'!$B$124:$B$131,0), MATCH("*3rd*",'Nicholas-SESSION'!$K$7:$T$7,0)),"")</f>
        <v>#N/A</v>
      </c>
      <c r="F83" s="131" t="e">
        <f>INDEX('Nicholas-SESSION'!$L$124:$U$131, MATCH("*Deadlift*",'Nicholas-SESSION'!$B$124:$B$131,0), MATCH("*3rd*",'Nicholas-SESSION'!$K$7:$T$7,0))</f>
        <v>#N/A</v>
      </c>
      <c r="G83" s="131">
        <f>IF($A$80='Nicholas-SESSION'!$A$124,INDEX('Nicholas-SESSION'!$K$124:$T$131, MATCH("*Bench Press*",'Nicholas-SESSION'!$B$124:$B$131,0), MATCH("*3rd*",'Nicholas-SESSION'!$K$7:$T$7,0)),"")</f>
        <v>45</v>
      </c>
      <c r="H83" s="131">
        <f>INDEX('Nicholas-SESSION'!$L$124:$U$131, MATCH("*Bench Press*",'Nicholas-SESSION'!$B$124:$B$131,0), MATCH("*3rd*",'Nicholas-SESSION'!$K$7:$T$7,0))</f>
        <v>6</v>
      </c>
      <c r="I83" s="132">
        <f>IF($A$80='Nicholas-SESSION'!$A$124,INDEX('Nicholas-SESSION'!$K$124:$T$131, MATCH("*Military*",'Nicholas-SESSION'!$B$124:$B$131,0), MATCH("*3rd*",'Nicholas-SESSION'!$K$7:$T$7,0)),"")</f>
        <v>20</v>
      </c>
      <c r="J83" s="44">
        <f>INDEX('Nicholas-SESSION'!$L$124:$U$131, MATCH("*Military*",'Nicholas-SESSION'!$B$124:$B$131,0), MATCH("*3rd*",'Nicholas-SESSION'!$K$7:$T$7,0))</f>
        <v>10</v>
      </c>
      <c r="K83" s="131" t="e">
        <f>IF($A$80='Nicholas-SESSION'!$A$124,INDEX('Nicholas-SESSION'!$K$124:$T$131, MATCH("*Clean *",'Nicholas-SESSION'!$B$124:$B$131,0), MATCH("*3rd*",'Nicholas-SESSION'!$K$7:$T$7,0)),"")</f>
        <v>#N/A</v>
      </c>
      <c r="L83" s="44" t="e">
        <f>INDEX('Nicholas-SESSION'!$L$124:$U$131, MATCH("*Clean *",'Nicholas-SESSION'!$B$124:$B$131,0), MATCH("*3rd*",'Nicholas-SESSION'!$K$7:$T$7,0))</f>
        <v>#N/A</v>
      </c>
      <c r="M83" s="131">
        <f>IF($A$80='Nicholas-SESSION'!$A$124,INDEX('Nicholas-SESSION'!$K$124:$T$131, MATCH("*Lat Pulldown*",'Nicholas-SESSION'!$B$124:$B$131,0), MATCH("*3rd*",'Nicholas-SESSION'!$K$7:$T$7,0)),"")</f>
        <v>60</v>
      </c>
      <c r="N83" s="44">
        <f>INDEX('Nicholas-SESSION'!$L$124:$U$131, MATCH("*Lat Pulldown*",'Nicholas-SESSION'!$B$124:$B$131,0), MATCH("*3rd*",'Nicholas-SESSION'!$K$7:$T$7,0))</f>
        <v>4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IF($A$80='Nicholas-SESSION'!$A$124,INDEX('Nicholas-SESSION'!$K$124:$T$131, MATCH("*Squat*",'Nicholas-SESSION'!$B$124:$B$131,0), MATCH("*1st*",'Nicholas-SESSION'!$K$7:$T$7,0)),"")</f>
        <v>#N/A</v>
      </c>
      <c r="D84" s="132" t="e">
        <f>INDEX('Nicholas-SESSION'!L$124:U$131, MATCH("*Squat*",'Nicholas-SESSION'!$B$124:$B$131,0), MATCH("*1st*",'Nicholas-SESSION'!K$7:T$7,0))</f>
        <v>#N/A</v>
      </c>
      <c r="E84" s="131" t="e">
        <f>IF($A$80='Nicholas-SESSION'!$A$124,INDEX('Nicholas-SESSION'!$K$124:$T$131, MATCH("*Deadlift*",'Nicholas-SESSION'!$B$124:$B$131,0), MATCH("*4th*",'Nicholas-SESSION'!$K$7:$T$7,0)),"")</f>
        <v>#N/A</v>
      </c>
      <c r="F84" s="131" t="e">
        <f>INDEX('Nicholas-SESSION'!$L$124:$U$131, MATCH("*Deadlift*",'Nicholas-SESSION'!$B$124:$B$131,0), MATCH("*4th*",'Nicholas-SESSION'!$K$7:$T$7,0))</f>
        <v>#N/A</v>
      </c>
      <c r="G84" s="131">
        <f>IF($A$80='Nicholas-SESSION'!$A$124,INDEX('Nicholas-SESSION'!$K$124:$T$131, MATCH("*Bench Press*",'Nicholas-SESSION'!$B$124:$B$131,0), MATCH("*4th*",'Nicholas-SESSION'!$K$7:$T$7,0)),"")</f>
        <v>0</v>
      </c>
      <c r="H84" s="131">
        <f>INDEX('Nicholas-SESSION'!$L$124:$U$131, MATCH("*Bench Press*",'Nicholas-SESSION'!$B$124:$B$131,0), MATCH("*4th*",'Nicholas-SESSION'!$K$7:$T$7,0))</f>
        <v>0</v>
      </c>
      <c r="I84" s="132">
        <f>IF($A$80='Nicholas-SESSION'!$A$124,INDEX('Nicholas-SESSION'!$K$124:$T$131, MATCH("*Military*",'Nicholas-SESSION'!$B$124:$B$131,0), MATCH("*4th*",'Nicholas-SESSION'!$K$7:$T$7,0)),"")</f>
        <v>0</v>
      </c>
      <c r="J84" s="44">
        <f>INDEX('Nicholas-SESSION'!$L$124:$U$131, MATCH("*Military*",'Nicholas-SESSION'!$B$124:$B$131,0), MATCH("*4th*",'Nicholas-SESSION'!$K$7:$T$7,0))</f>
        <v>0</v>
      </c>
      <c r="K84" s="131" t="e">
        <f>IF($A$80='Nicholas-SESSION'!$A$124,INDEX('Nicholas-SESSION'!$K$124:$T$131, MATCH("*Clean *",'Nicholas-SESSION'!$B$124:$B$131,0), MATCH("*4th*",'Nicholas-SESSION'!$K$7:$T$7,0)),"")</f>
        <v>#N/A</v>
      </c>
      <c r="L84" s="44" t="e">
        <f>INDEX('Nicholas-SESSION'!$L$124:$U$131, MATCH("*Clean *",'Nicholas-SESSION'!$B$124:$B$131,0), MATCH("*4th*",'Nicholas-SESSION'!$K$7:$T$7,0))</f>
        <v>#N/A</v>
      </c>
      <c r="M84" s="131">
        <f>IF($A$80='Nicholas-SESSION'!$A$124,INDEX('Nicholas-SESSION'!$K$124:$T$131, MATCH("*Lat Pulldown*",'Nicholas-SESSION'!$B$124:$B$131,0), MATCH("*4th*",'Nicholas-SESSION'!$K$7:$T$7,0)),"")</f>
        <v>60</v>
      </c>
      <c r="N84" s="44">
        <f>INDEX('Nicholas-SESSION'!$L$124:$U$131, MATCH("*Lat Pulldown*",'Nicholas-SESSION'!$B$124:$B$131,0), MATCH("*4th*",'Nicholas-SESSION'!$K$7:$T$7,0))</f>
        <v>15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IF($A$80='Nicholas-SESSION'!$A$124,INDEX('Nicholas-SESSION'!$K$124:$T$131, MATCH("*Squat*",'Nicholas-SESSION'!$B$124:$B$131,0), MATCH("*1st*",'Nicholas-SESSION'!$K$7:$T$7,0)),"")</f>
        <v>#N/A</v>
      </c>
      <c r="D85" s="132" t="e">
        <f>INDEX('Nicholas-SESSION'!L$124:U$131, MATCH("*Squat*",'Nicholas-SESSION'!$B$124:$B$131,0), MATCH("*1st*",'Nicholas-SESSION'!K$7:T$7,0))</f>
        <v>#N/A</v>
      </c>
      <c r="E85" s="131" t="e">
        <f>IF($A$80='Nicholas-SESSION'!$A$124,INDEX('Nicholas-SESSION'!$K$124:$T$131, MATCH("*Deadlift*",'Nicholas-SESSION'!$B$124:$B$131,0), MATCH("*5th*",'Nicholas-SESSION'!$K$7:$T$7,0)),"")</f>
        <v>#N/A</v>
      </c>
      <c r="F85" s="131" t="e">
        <f>INDEX('Nicholas-SESSION'!$L$124:$U$131, MATCH("*Deadlift*",'Nicholas-SESSION'!$B$124:$B$131,0), MATCH("*5th*",'Nicholas-SESSION'!$K$7:$T$7,0))</f>
        <v>#N/A</v>
      </c>
      <c r="G85" s="131">
        <f>IF($A$80='Nicholas-SESSION'!$A$124,INDEX('Nicholas-SESSION'!$K$124:$T$131, MATCH("*Bench Press*",'Nicholas-SESSION'!$B$124:$B$131,0), MATCH("*5th*",'Nicholas-SESSION'!$K$7:$T$7,0)),"")</f>
        <v>0</v>
      </c>
      <c r="H85" s="131">
        <f>INDEX('Nicholas-SESSION'!$L$124:$U$131, MATCH("*Bench Press*",'Nicholas-SESSION'!$B$124:$B$131,0), MATCH("*5th*",'Nicholas-SESSION'!$K$7:$T$7,0))</f>
        <v>0</v>
      </c>
      <c r="I85" s="132">
        <f>IF($A$80='Nicholas-SESSION'!$A$124,INDEX('Nicholas-SESSION'!$K$124:$T$131, MATCH("*Military*",'Nicholas-SESSION'!$B$124:$B$131,0), MATCH("*5th*",'Nicholas-SESSION'!$K$7:$T$7,0)),"")</f>
        <v>0</v>
      </c>
      <c r="J85" s="44">
        <f>INDEX('Nicholas-SESSION'!$L$124:$U$131, MATCH("*Military*",'Nicholas-SESSION'!$B$124:$B$131,0), MATCH("*5th*",'Nicholas-SESSION'!$K$7:$T$7,0))</f>
        <v>0</v>
      </c>
      <c r="K85" s="131" t="e">
        <f>IF($A$80='Nicholas-SESSION'!$A$124,INDEX('Nicholas-SESSION'!$K$124:$T$131, MATCH("*Clean *",'Nicholas-SESSION'!$B$124:$B$131,0), MATCH("*5th*",'Nicholas-SESSION'!$K$7:$T$7,0)),"")</f>
        <v>#N/A</v>
      </c>
      <c r="L85" s="44" t="e">
        <f>INDEX('Nicholas-SESSION'!$L$124:$U$131, MATCH("*Clean *",'Nicholas-SESSION'!$B$124:$B$131,0), MATCH("*5th*",'Nicholas-SESSION'!$K$7:$T$7,0))</f>
        <v>#N/A</v>
      </c>
      <c r="M85" s="131">
        <f>IF($A$80='Nicholas-SESSION'!$A$124,INDEX('Nicholas-SESSION'!$K$124:$T$131, MATCH("*Lat Pulldown*",'Nicholas-SESSION'!$B$124:$B$131,0), MATCH("*5th*",'Nicholas-SESSION'!$K$7:$T$7,0)),"")</f>
        <v>0</v>
      </c>
      <c r="N85" s="44">
        <f>INDEX('Nicholas-SESSION'!$L$124:$U$131, MATCH("*Lat Pulldown*",'Nicholas-SESSION'!$B$124:$B$131,0), MATCH("*5th*",'Nicholas-SESSION'!$K$7:$T$7,0))</f>
        <v>0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'Nicholas-SESSION'!A133</f>
        <v>42066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>
        <f>MAX(G87:G91)</f>
        <v>45</v>
      </c>
      <c r="H86" s="116">
        <f t="array" ref="H86">MAX(IF(G87:G91=G86,H87:H91))</f>
        <v>8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 t="e">
        <f>MAX(M87:M91)</f>
        <v>#N/A</v>
      </c>
      <c r="N86" s="117" t="e">
        <f t="array" ref="N86">MAX(IF(M87:M91=M86,N87:N91))</f>
        <v>#N/A</v>
      </c>
      <c r="O86" s="152" t="e">
        <f>IF($A$86='Nicholas-SESSION'!$A$133,INDEX('Nicholas-SESSION'!$K$133:$T$140, MATCH("*1k Row*",'Nicholas-SESSION'!$B$133:$B$140,0), MATCH("*1st*",'Nicholas-SESSION'!$K$7:$T$7,0)),"")</f>
        <v>#N/A</v>
      </c>
      <c r="P86" s="152" t="e">
        <f>IF($A$86='Nicholas-SESSION'!$A$133,INDEX('Nicholas-SESSION'!$K$133:$T$140, MATCH("*HIIT*",'Nicholas-SESSION'!$B$133:$B$140,0), MATCH("*1st*",'Nicholas-SESSION'!$K$7:$T$7,0)),"")</f>
        <v>#N/A</v>
      </c>
      <c r="Q86" s="119" t="e">
        <f>INDEX('Nicholas-SESSION'!$L$133:$U$140, MATCH("*HIIT*",'Nicholas-SESSION'!$B$133:$B$140,0), MATCH("*1st*",'Nicholas-SESSION'!$K$7:$T$7,0))</f>
        <v>#N/A</v>
      </c>
      <c r="R86" s="119">
        <f>'Nicholas-SESSION'!U133</f>
        <v>0</v>
      </c>
      <c r="S86" s="116"/>
      <c r="T86" s="116"/>
      <c r="U86" s="120">
        <f>'Nicholas-SESSION'!A143</f>
        <v>76</v>
      </c>
      <c r="V86" s="120">
        <f>'Nicholas-SESSION'!A144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IF($A$86='Nicholas-SESSION'!$A$133,INDEX('Nicholas-SESSION'!$K$133:$T$140, MATCH("*Squat*",'Nicholas-SESSION'!$B$133:$B$140,0), MATCH("*1st*",'Nicholas-SESSION'!$K$7:$T$7,0)),"")</f>
        <v>#N/A</v>
      </c>
      <c r="D87" s="132" t="e">
        <f>INDEX('Nicholas-SESSION'!L$133:U$140, MATCH("*Squat*",'Nicholas-SESSION'!$B$133:$B$140,0), MATCH("*1st*",'Nicholas-SESSION'!K$7:T$7,0))</f>
        <v>#N/A</v>
      </c>
      <c r="E87" s="131" t="e">
        <f>IF($A$86='Nicholas-SESSION'!$A$133,INDEX('Nicholas-SESSION'!$K$133:$T$140, MATCH("*Deadlift*",'Nicholas-SESSION'!$B$133:$B$140,0), MATCH("*1st*",'Nicholas-SESSION'!$K$7:$T$7,0)),"")</f>
        <v>#N/A</v>
      </c>
      <c r="F87" s="131" t="e">
        <f>INDEX('Nicholas-SESSION'!$L$133:$U$140, MATCH("*Deadlift*",'Nicholas-SESSION'!$B$133:$B$140,0), MATCH("*1st*",'Nicholas-SESSION'!$K$7:$T$7,0))</f>
        <v>#N/A</v>
      </c>
      <c r="G87" s="131">
        <f>IF($A$86='Nicholas-SESSION'!$A$133,INDEX('Nicholas-SESSION'!$K$133:$T$140, MATCH("*Bench Press*",'Nicholas-SESSION'!$B$133:$B$140,0), MATCH("*1st*",'Nicholas-SESSION'!$K$7:$T$7,0)),"")</f>
        <v>45</v>
      </c>
      <c r="H87" s="131">
        <f>INDEX('Nicholas-SESSION'!$L$133:$U$140, MATCH("*Bench Press*",'Nicholas-SESSION'!$B$133:$B$140,0), MATCH("*1st*",'Nicholas-SESSION'!$K$7:$T$7,0))</f>
        <v>8</v>
      </c>
      <c r="I87" s="132" t="e">
        <f>IF($A$86='Nicholas-SESSION'!$A$133,INDEX('Nicholas-SESSION'!$K$133:$T$140, MATCH("*Military*",'Nicholas-SESSION'!$B$133:$B$140,0), MATCH("*1st*",'Nicholas-SESSION'!$K$7:$T$7,0)),"")</f>
        <v>#N/A</v>
      </c>
      <c r="J87" s="48" t="e">
        <f>INDEX('Nicholas-SESSION'!$L$133:$U$140, MATCH("*Military*",'Nicholas-SESSION'!$B$133:$B$140,0), MATCH("*1st*",'Nicholas-SESSION'!$K$7:$T$7,0))</f>
        <v>#N/A</v>
      </c>
      <c r="K87" s="131" t="e">
        <f>IF($A$86='Nicholas-SESSION'!$A$133,INDEX('Nicholas-SESSION'!$K$133:$T$140, MATCH("*Clean *",'Nicholas-SESSION'!$B$133:$B$140,0), MATCH("*1st*",'Nicholas-SESSION'!$K$7:$T$7,0)),"")</f>
        <v>#N/A</v>
      </c>
      <c r="L87" s="48" t="e">
        <f>INDEX('Nicholas-SESSION'!$L$133:$U$140, MATCH("*Clean *",'Nicholas-SESSION'!$B$133:$B$140,0), MATCH("*1st*",'Nicholas-SESSION'!$K$7:$T$7,0))</f>
        <v>#N/A</v>
      </c>
      <c r="M87" s="131" t="e">
        <f>IF($A$86='Nicholas-SESSION'!$A$133,INDEX('Nicholas-SESSION'!$K$133:$T$140, MATCH("*Lat Pulldown*",'Nicholas-SESSION'!$B$133:$B$140,0), MATCH("*1st*",'Nicholas-SESSION'!$K$7:$T$7,0)),"")</f>
        <v>#N/A</v>
      </c>
      <c r="N87" s="48" t="e">
        <f>INDEX('Nicholas-SESSION'!$L$133:$U$140, MATCH("*Lat Pulldown*",'Nicholas-SESSION'!$B$133:$B$140,0), MATCH("*1st*",'Nicholas-SESSION'!$K$7:$T$7,0))</f>
        <v>#N/A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IF($A$86='Nicholas-SESSION'!$A$133,INDEX('Nicholas-SESSION'!$K$133:$T$140, MATCH("*Squat*",'Nicholas-SESSION'!$B$133:$B$140,0), MATCH("*2nd*",'Nicholas-SESSION'!$K$7:$T$7,0)),"")</f>
        <v>#N/A</v>
      </c>
      <c r="D88" s="132" t="e">
        <f>INDEX('Nicholas-SESSION'!L$133:U$140, MATCH("*Squat*",'Nicholas-SESSION'!$B$133:$B$140,0), MATCH("*2nd*",'Nicholas-SESSION'!K$7:T$7,0))</f>
        <v>#N/A</v>
      </c>
      <c r="E88" s="131" t="e">
        <f>IF($A$86='Nicholas-SESSION'!$A$133,INDEX('Nicholas-SESSION'!$K$133:$T$140, MATCH("*Deadlift*",'Nicholas-SESSION'!$B$133:$B$140,0), MATCH("*2ND*",'Nicholas-SESSION'!$K$7:$T$7,0)),"")</f>
        <v>#N/A</v>
      </c>
      <c r="F88" s="131" t="e">
        <f>INDEX('Nicholas-SESSION'!$L$133:$U$140, MATCH("*Deadlift*",'Nicholas-SESSION'!$B$133:$B$140,0), MATCH("*2nd*",'Nicholas-SESSION'!$K$7:$T$7,0))</f>
        <v>#N/A</v>
      </c>
      <c r="G88" s="131">
        <f>IF($A$86='Nicholas-SESSION'!$A$133,INDEX('Nicholas-SESSION'!$K$133:$T$140, MATCH("*Bench Press*",'Nicholas-SESSION'!$B$133:$B$140,0), MATCH("*2ND*",'Nicholas-SESSION'!$K$7:$T$7,0)),"")</f>
        <v>45</v>
      </c>
      <c r="H88" s="131">
        <f>INDEX('Nicholas-SESSION'!$L$133:$U$140, MATCH("*Bench Press*",'Nicholas-SESSION'!$B$133:$B$140,0), MATCH("*2nd*",'Nicholas-SESSION'!$K$7:$T$7,0))</f>
        <v>8</v>
      </c>
      <c r="I88" s="132" t="e">
        <f>IF($A$86='Nicholas-SESSION'!$A$133,INDEX('Nicholas-SESSION'!$K$133:$T$140, MATCH("*Military*",'Nicholas-SESSION'!$B$133:$B$140,0), MATCH("*2ND*",'Nicholas-SESSION'!$K$7:$T$7,0)),"")</f>
        <v>#N/A</v>
      </c>
      <c r="J88" s="44" t="e">
        <f>INDEX('Nicholas-SESSION'!$L$133:$U$140, MATCH("*Military*",'Nicholas-SESSION'!$B$133:$B$140,0), MATCH("*2nd*",'Nicholas-SESSION'!$K$7:$T$7,0))</f>
        <v>#N/A</v>
      </c>
      <c r="K88" s="131" t="e">
        <f>IF($A$86='Nicholas-SESSION'!$A$133,INDEX('Nicholas-SESSION'!$K$133:$T$140, MATCH("*Clean *",'Nicholas-SESSION'!$B$133:$B$140,0), MATCH("*2ND*",'Nicholas-SESSION'!$K$7:$T$7,0)),"")</f>
        <v>#N/A</v>
      </c>
      <c r="L88" s="44" t="e">
        <f>INDEX('Nicholas-SESSION'!$L$133:$U$140, MATCH("*Clean *",'Nicholas-SESSION'!$B$133:$B$140,0), MATCH("*2nd*",'Nicholas-SESSION'!$K$7:$T$7,0))</f>
        <v>#N/A</v>
      </c>
      <c r="M88" s="131" t="e">
        <f>IF($A$86='Nicholas-SESSION'!$A$133,INDEX('Nicholas-SESSION'!$K$133:$T$140, MATCH("*Lat Pulldown*",'Nicholas-SESSION'!$B$133:$B$140,0), MATCH("*2ND*",'Nicholas-SESSION'!$K$7:$T$7,0)),"")</f>
        <v>#N/A</v>
      </c>
      <c r="N88" s="44" t="e">
        <f>INDEX('Nicholas-SESSION'!$L$133:$U$140, MATCH("*Lat Pulldown*",'Nicholas-SESSION'!$B$133:$B$140,0), MATCH("*2nd*",'Nicholas-SESSION'!$K$7:$T$7,0))</f>
        <v>#N/A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IF($A$86='Nicholas-SESSION'!$A$133,INDEX('Nicholas-SESSION'!$K$133:$T$140, MATCH("*Squat*",'Nicholas-SESSION'!$B$133:$B$140,0), MATCH("*3rd*",'Nicholas-SESSION'!$K$7:$T$7,0)),"")</f>
        <v>#N/A</v>
      </c>
      <c r="D89" s="132" t="e">
        <f>INDEX('Nicholas-SESSION'!L$133:U$140, MATCH("*Squat*",'Nicholas-SESSION'!$B$133:$B$140,0), MATCH("*3rd*",'Nicholas-SESSION'!K$7:T$7,0))</f>
        <v>#N/A</v>
      </c>
      <c r="E89" s="131" t="e">
        <f>IF($A$86='Nicholas-SESSION'!$A$133,INDEX('Nicholas-SESSION'!$K$133:$T$140, MATCH("*Deadlift*",'Nicholas-SESSION'!$B$133:$B$140,0), MATCH("*3rd*",'Nicholas-SESSION'!$K$7:$T$7,0)),"")</f>
        <v>#N/A</v>
      </c>
      <c r="F89" s="131" t="e">
        <f>INDEX('Nicholas-SESSION'!$L$133:$U$140, MATCH("*Deadlift*",'Nicholas-SESSION'!$B$133:$B$140,0), MATCH("*3rd*",'Nicholas-SESSION'!$K$7:$T$7,0))</f>
        <v>#N/A</v>
      </c>
      <c r="G89" s="131">
        <f>IF($A$86='Nicholas-SESSION'!$A$133,INDEX('Nicholas-SESSION'!$K$133:$T$140, MATCH("*Bench Press*",'Nicholas-SESSION'!$B$133:$B$140,0), MATCH("*3rd*",'Nicholas-SESSION'!$K$7:$T$7,0)),"")</f>
        <v>45</v>
      </c>
      <c r="H89" s="131">
        <f>INDEX('Nicholas-SESSION'!$L$133:$U$140, MATCH("*Bench Press*",'Nicholas-SESSION'!$B$133:$B$140,0), MATCH("*3rd*",'Nicholas-SESSION'!$K$7:$T$7,0))</f>
        <v>8</v>
      </c>
      <c r="I89" s="132" t="e">
        <f>IF($A$86='Nicholas-SESSION'!$A$133,INDEX('Nicholas-SESSION'!$K$133:$T$140, MATCH("*Military*",'Nicholas-SESSION'!$B$133:$B$140,0), MATCH("*3rd*",'Nicholas-SESSION'!$K$7:$T$7,0)),"")</f>
        <v>#N/A</v>
      </c>
      <c r="J89" s="44" t="e">
        <f>INDEX('Nicholas-SESSION'!$L$133:$U$140, MATCH("*Military*",'Nicholas-SESSION'!$B$133:$B$140,0), MATCH("*3rd*",'Nicholas-SESSION'!$K$7:$T$7,0))</f>
        <v>#N/A</v>
      </c>
      <c r="K89" s="131" t="e">
        <f>IF($A$86='Nicholas-SESSION'!$A$133,INDEX('Nicholas-SESSION'!$K$133:$T$140, MATCH("*Clean *",'Nicholas-SESSION'!$B$133:$B$140,0), MATCH("*3rd*",'Nicholas-SESSION'!$K$7:$T$7,0)),"")</f>
        <v>#N/A</v>
      </c>
      <c r="L89" s="44" t="e">
        <f>INDEX('Nicholas-SESSION'!$L$133:$U$140, MATCH("*Clean *",'Nicholas-SESSION'!$B$133:$B$140,0), MATCH("*3rd*",'Nicholas-SESSION'!$K$7:$T$7,0))</f>
        <v>#N/A</v>
      </c>
      <c r="M89" s="131" t="e">
        <f>IF($A$86='Nicholas-SESSION'!$A$133,INDEX('Nicholas-SESSION'!$K$133:$T$140, MATCH("*Lat Pulldown*",'Nicholas-SESSION'!$B$133:$B$140,0), MATCH("*3rd*",'Nicholas-SESSION'!$K$7:$T$7,0)),"")</f>
        <v>#N/A</v>
      </c>
      <c r="N89" s="44" t="e">
        <f>INDEX('Nicholas-SESSION'!$L$133:$U$140, MATCH("*Lat Pulldown*",'Nicholas-SESSION'!$B$133:$B$140,0), MATCH("*3rd*",'Nicholas-SESSION'!$K$7:$T$7,0))</f>
        <v>#N/A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IF($A$86='Nicholas-SESSION'!$A$133,INDEX('Nicholas-SESSION'!$K$133:$T$140, MATCH("*Squat*",'Nicholas-SESSION'!$B$133:$B$140,0), MATCH("*4th*",'Nicholas-SESSION'!$K$7:$T$7,0)),"")</f>
        <v>#N/A</v>
      </c>
      <c r="D90" s="132" t="e">
        <f>INDEX('Nicholas-SESSION'!L$133:U$140, MATCH("*Squat*",'Nicholas-SESSION'!$B$133:$B$140,0), MATCH("*4th*",'Nicholas-SESSION'!K$7:T$7,0))</f>
        <v>#N/A</v>
      </c>
      <c r="E90" s="131" t="e">
        <f>IF($A$86='Nicholas-SESSION'!$A$133,INDEX('Nicholas-SESSION'!$K$133:$T$140, MATCH("*Deadlift*",'Nicholas-SESSION'!$B$133:$B$140,0), MATCH("*4th*",'Nicholas-SESSION'!$K$7:$T$7,0)),"")</f>
        <v>#N/A</v>
      </c>
      <c r="F90" s="131" t="e">
        <f>INDEX('Nicholas-SESSION'!$L$133:$U$140, MATCH("*Deadlift*",'Nicholas-SESSION'!$B$133:$B$140,0), MATCH("*4th*",'Nicholas-SESSION'!$K$7:$T$7,0))</f>
        <v>#N/A</v>
      </c>
      <c r="G90" s="131">
        <f>IF($A$86='Nicholas-SESSION'!$A$133,INDEX('Nicholas-SESSION'!$K$133:$T$140, MATCH("*Bench Press*",'Nicholas-SESSION'!$B$133:$B$140,0), MATCH("*4th*",'Nicholas-SESSION'!$K$7:$T$7,0)),"")</f>
        <v>45</v>
      </c>
      <c r="H90" s="131">
        <f>INDEX('Nicholas-SESSION'!$L$133:$U$140, MATCH("*Bench Press*",'Nicholas-SESSION'!$B$133:$B$140,0), MATCH("*4th*",'Nicholas-SESSION'!$K$7:$T$7,0))</f>
        <v>8</v>
      </c>
      <c r="I90" s="132" t="e">
        <f>IF($A$86='Nicholas-SESSION'!$A$133,INDEX('Nicholas-SESSION'!$K$133:$T$140, MATCH("*Military*",'Nicholas-SESSION'!$B$133:$B$140,0), MATCH("*4th*",'Nicholas-SESSION'!$K$7:$T$7,0)),"")</f>
        <v>#N/A</v>
      </c>
      <c r="J90" s="44" t="e">
        <f>INDEX('Nicholas-SESSION'!$L$133:$U$140, MATCH("*Military*",'Nicholas-SESSION'!$B$133:$B$140,0), MATCH("*4th*",'Nicholas-SESSION'!$K$7:$T$7,0))</f>
        <v>#N/A</v>
      </c>
      <c r="K90" s="131" t="e">
        <f>IF($A$86='Nicholas-SESSION'!$A$133,INDEX('Nicholas-SESSION'!$K$133:$T$140, MATCH("*Clean *",'Nicholas-SESSION'!$B$133:$B$140,0), MATCH("*4th*",'Nicholas-SESSION'!$K$7:$T$7,0)),"")</f>
        <v>#N/A</v>
      </c>
      <c r="L90" s="44" t="e">
        <f>INDEX('Nicholas-SESSION'!$L$133:$U$140, MATCH("*Clean *",'Nicholas-SESSION'!$B$133:$B$140,0), MATCH("*4th*",'Nicholas-SESSION'!$K$7:$T$7,0))</f>
        <v>#N/A</v>
      </c>
      <c r="M90" s="131" t="e">
        <f>IF($A$86='Nicholas-SESSION'!$A$133,INDEX('Nicholas-SESSION'!$K$133:$T$140, MATCH("*Lat Pulldown*",'Nicholas-SESSION'!$B$133:$B$140,0), MATCH("*4th*",'Nicholas-SESSION'!$K$7:$T$7,0)),"")</f>
        <v>#N/A</v>
      </c>
      <c r="N90" s="44" t="e">
        <f>INDEX('Nicholas-SESSION'!$L$133:$U$140, MATCH("*Lat Pulldown*",'Nicholas-SESSION'!$B$133:$B$140,0), MATCH("*4th*",'Nicholas-SESSION'!$K$7:$T$7,0))</f>
        <v>#N/A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IF($A$86='Nicholas-SESSION'!$A$133,INDEX('Nicholas-SESSION'!$K$133:$T$140, MATCH("*Squat*",'Nicholas-SESSION'!$B$133:$B$140,0), MATCH("*5th*",'Nicholas-SESSION'!$K$7:$T$7,0)),"")</f>
        <v>#N/A</v>
      </c>
      <c r="D91" s="132" t="e">
        <f>INDEX('Nicholas-SESSION'!L$133:U$140, MATCH("*Squat*",'Nicholas-SESSION'!$B$133:$B$140,0), MATCH("*5th*",'Nicholas-SESSION'!K$7:T$7,0))</f>
        <v>#N/A</v>
      </c>
      <c r="E91" s="131" t="e">
        <f>IF($A$86='Nicholas-SESSION'!$A$133,INDEX('Nicholas-SESSION'!$K$133:$T$140, MATCH("*Deadlift*",'Nicholas-SESSION'!$B$133:$B$140,0), MATCH("*5th*",'Nicholas-SESSION'!$K$7:$T$7,0)),"")</f>
        <v>#N/A</v>
      </c>
      <c r="F91" s="131" t="e">
        <f>INDEX('Nicholas-SESSION'!$L$133:$U$140, MATCH("*Deadlift*",'Nicholas-SESSION'!$B$133:$B$140,0), MATCH("*5th*",'Nicholas-SESSION'!$K$7:$T$7,0))</f>
        <v>#N/A</v>
      </c>
      <c r="G91" s="131">
        <f>IF($A$86='Nicholas-SESSION'!$A$133,INDEX('Nicholas-SESSION'!$K$133:$T$140, MATCH("*Bench Press*",'Nicholas-SESSION'!$B$133:$B$140,0), MATCH("*5th*",'Nicholas-SESSION'!$K$7:$T$7,0)),"")</f>
        <v>0</v>
      </c>
      <c r="H91" s="131">
        <f>INDEX('Nicholas-SESSION'!$L$133:$U$140, MATCH("*Bench Press*",'Nicholas-SESSION'!$B$133:$B$140,0), MATCH("*5th*",'Nicholas-SESSION'!$K$7:$T$7,0))</f>
        <v>0</v>
      </c>
      <c r="I91" s="132" t="e">
        <f>IF($A$86='Nicholas-SESSION'!$A$133,INDEX('Nicholas-SESSION'!$K$133:$T$140, MATCH("*Military*",'Nicholas-SESSION'!$B$133:$B$140,0), MATCH("*5th*",'Nicholas-SESSION'!$K$7:$T$7,0)),"")</f>
        <v>#N/A</v>
      </c>
      <c r="J91" s="44" t="e">
        <f>INDEX('Nicholas-SESSION'!$L$133:$U$140, MATCH("*Military*",'Nicholas-SESSION'!$B$133:$B$140,0), MATCH("*5th*",'Nicholas-SESSION'!$K$7:$T$7,0))</f>
        <v>#N/A</v>
      </c>
      <c r="K91" s="131" t="e">
        <f>IF($A$86='Nicholas-SESSION'!$A$133,INDEX('Nicholas-SESSION'!$K$133:$T$140, MATCH("*Clean *",'Nicholas-SESSION'!$B$133:$B$140,0), MATCH("*5th*",'Nicholas-SESSION'!$K$7:$T$7,0)),"")</f>
        <v>#N/A</v>
      </c>
      <c r="L91" s="44" t="e">
        <f>INDEX('Nicholas-SESSION'!$L$133:$U$140, MATCH("*Clean *",'Nicholas-SESSION'!$B$133:$B$140,0), MATCH("*5th*",'Nicholas-SESSION'!$K$7:$T$7,0))</f>
        <v>#N/A</v>
      </c>
      <c r="M91" s="131" t="e">
        <f>IF($A$86='Nicholas-SESSION'!$A$133,INDEX('Nicholas-SESSION'!$K$133:$T$140, MATCH("*Lat Pulldown*",'Nicholas-SESSION'!$B$133:$B$140,0), MATCH("*5th*",'Nicholas-SESSION'!$K$7:$T$7,0)),"")</f>
        <v>#N/A</v>
      </c>
      <c r="N91" s="44" t="e">
        <f>INDEX('Nicholas-SESSION'!$L$133:$U$140, MATCH("*Lat Pulldown*",'Nicholas-SESSION'!$B$133:$B$140,0), MATCH("*5th*",'Nicholas-SESSION'!$K$7:$T$7,0))</f>
        <v>#N/A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'Nicholas-SESSION'!A142</f>
        <v>42069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 t="e">
        <f>MAX(M93:M97)</f>
        <v>#N/A</v>
      </c>
      <c r="N92" s="117" t="e">
        <f t="array" ref="N92">MAX(IF(M93:M97=M92,N93:N97))</f>
        <v>#N/A</v>
      </c>
      <c r="O92" s="152" t="e">
        <f>IF($A$92='Nicholas-SESSION'!$A$142,INDEX('Nicholas-SESSION'!$K$142:$T$149, MATCH("*1k Row*",'Nicholas-SESSION'!$B$142:$B$149,0), MATCH("*1st*",'Nicholas-SESSION'!$K$7:$T$7,0)),"")</f>
        <v>#N/A</v>
      </c>
      <c r="P92" s="152" t="e">
        <f>IF($A$92='Nicholas-SESSION'!$A$142,INDEX('Nicholas-SESSION'!$K$142:$T$149, MATCH("*HIIT*",'Nicholas-SESSION'!$B$142:$B$149,0), MATCH("*1st*",'Nicholas-SESSION'!$K$7:$T$7,0)),"")</f>
        <v>#N/A</v>
      </c>
      <c r="Q92" s="119" t="e">
        <f>INDEX('Nicholas-SESSION'!$L$142:$U$149, MATCH("*HIIT*",'Nicholas-SESSION'!$B$142:$B$149,0), MATCH("*1st*",'Nicholas-SESSION'!$K$7:$T$7,0))</f>
        <v>#N/A</v>
      </c>
      <c r="R92" s="119">
        <f>'Nicholas-SESSION'!U142</f>
        <v>0</v>
      </c>
      <c r="S92" s="116"/>
      <c r="T92" s="116"/>
      <c r="U92" s="120">
        <f>'Nicholas-SESSION'!A152</f>
        <v>0</v>
      </c>
      <c r="V92" s="120">
        <f>'Nicholas-SESSION'!A153</f>
        <v>0</v>
      </c>
      <c r="W92" s="116"/>
      <c r="X92" s="116"/>
      <c r="Y92" s="116"/>
      <c r="Z92" s="116"/>
      <c r="AA92" s="116"/>
      <c r="AB92" s="116">
        <v>17</v>
      </c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IF($A$92='Nicholas-SESSION'!$A$142,INDEX('Nicholas-SESSION'!$K$142:$T$149, MATCH("*Squat*",'Nicholas-SESSION'!$B$142:$B$149,0), MATCH("*1st*",'Nicholas-SESSION'!$K$7:$T$7,0)),"")</f>
        <v>#N/A</v>
      </c>
      <c r="D93" s="132" t="e">
        <f>INDEX('Nicholas-SESSION'!L$142:U$149, MATCH("*Squat*",'Nicholas-SESSION'!$B$142:$B$149,0), MATCH("*1st*",'Nicholas-SESSION'!K$7:T$7,0))</f>
        <v>#N/A</v>
      </c>
      <c r="E93" s="131" t="e">
        <f>IF($A$92='Nicholas-SESSION'!$A$142,INDEX('Nicholas-SESSION'!$K$142:$T$149, MATCH("*Deadlift*",'Nicholas-SESSION'!$B$142:$B$149,0), MATCH("*1st*",'Nicholas-SESSION'!$K$7:$T$7,0)),"")</f>
        <v>#N/A</v>
      </c>
      <c r="F93" s="131" t="e">
        <f>INDEX('Nicholas-SESSION'!$L$142:$U$149, MATCH("*Deadlift*",'Nicholas-SESSION'!$B$142:$B$149,0), MATCH("*1st*",'Nicholas-SESSION'!$K$7:$T$7,0))</f>
        <v>#N/A</v>
      </c>
      <c r="G93" s="131" t="e">
        <f>IF($A$92='Nicholas-SESSION'!$A$142,INDEX('Nicholas-SESSION'!$K$142:$T$149, MATCH("*Bench Press*",'Nicholas-SESSION'!$B$142:$B$149,0), MATCH("*1st*",'Nicholas-SESSION'!$K$7:$T$7,0)),"")</f>
        <v>#N/A</v>
      </c>
      <c r="H93" s="131" t="e">
        <f>INDEX('Nicholas-SESSION'!$L$142:$U$149, MATCH("*Bench Press*",'Nicholas-SESSION'!$B$142:$B$149,0), MATCH("*1st*",'Nicholas-SESSION'!$K$7:$T$7,0))</f>
        <v>#N/A</v>
      </c>
      <c r="I93" s="132" t="e">
        <f>IF($A$92='Nicholas-SESSION'!$A$142,INDEX('Nicholas-SESSION'!$K$142:$T$149, MATCH("*Military*",'Nicholas-SESSION'!$B$142:$B$149,0), MATCH("*1st*",'Nicholas-SESSION'!$K$7:$T$7,0)),"")</f>
        <v>#N/A</v>
      </c>
      <c r="J93" s="48" t="e">
        <f>INDEX('Nicholas-SESSION'!$L$142:$U$149, MATCH("*Military*",'Nicholas-SESSION'!$B$142:$B$149,0), MATCH("*1st*",'Nicholas-SESSION'!$K$7:$T$7,0))</f>
        <v>#N/A</v>
      </c>
      <c r="K93" s="131" t="e">
        <f>IF($A$92='Nicholas-SESSION'!$A$142,INDEX('Nicholas-SESSION'!$K$142:$T$149, MATCH("*Clean *",'Nicholas-SESSION'!$B$142:$B$149,0), MATCH("*1st*",'Nicholas-SESSION'!$K$7:$T$7,0)),"")</f>
        <v>#N/A</v>
      </c>
      <c r="L93" s="48" t="e">
        <f>INDEX('Nicholas-SESSION'!$L$142:$U$149, MATCH("*Clean *",'Nicholas-SESSION'!$B$142:$B$149,0), MATCH("*1st*",'Nicholas-SESSION'!$K$7:$T$7,0))</f>
        <v>#N/A</v>
      </c>
      <c r="M93" s="131" t="e">
        <f>IF($A$92='Nicholas-SESSION'!$A$142,INDEX('Nicholas-SESSION'!$K$142:$T$149, MATCH("*Lat Pulldown*",'Nicholas-SESSION'!$B$142:$B$149,0), MATCH("*1st*",'Nicholas-SESSION'!$K$7:$T$7,0)),"")</f>
        <v>#N/A</v>
      </c>
      <c r="N93" s="48" t="e">
        <f>INDEX('Nicholas-SESSION'!$L$142:$U$149, MATCH("*Lat Pulldown*",'Nicholas-SESSION'!$B$142:$B$149,0), MATCH("*1st*",'Nicholas-SESSION'!$K$7:$T$7,0))</f>
        <v>#N/A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IF($A$92='Nicholas-SESSION'!$A$142,INDEX('Nicholas-SESSION'!$K$142:$T$149, MATCH("*Squat*",'Nicholas-SESSION'!$B$142:$B$149,0), MATCH("*2nd*",'Nicholas-SESSION'!$K$7:$T$7,0)),"")</f>
        <v>#N/A</v>
      </c>
      <c r="D94" s="132" t="e">
        <f>INDEX('Nicholas-SESSION'!L$142:U$149, MATCH("*Squat*",'Nicholas-SESSION'!$B$142:$B$149,0), MATCH("*2nd*",'Nicholas-SESSION'!K$7:T$7,0))</f>
        <v>#N/A</v>
      </c>
      <c r="E94" s="131" t="e">
        <f>IF($A$92='Nicholas-SESSION'!$A$142,INDEX('Nicholas-SESSION'!$K$142:$T$149, MATCH("*Deadlift*",'Nicholas-SESSION'!$B$142:$B$149,0), MATCH("*2ND*",'Nicholas-SESSION'!$K$7:$T$7,0)),"")</f>
        <v>#N/A</v>
      </c>
      <c r="F94" s="131" t="e">
        <f>INDEX('Nicholas-SESSION'!$L$142:$U$149, MATCH("*Deadlift*",'Nicholas-SESSION'!$B$142:$B$149,0), MATCH("*2nd*",'Nicholas-SESSION'!$K$7:$T$7,0))</f>
        <v>#N/A</v>
      </c>
      <c r="G94" s="131" t="e">
        <f>IF($A$92='Nicholas-SESSION'!$A$142,INDEX('Nicholas-SESSION'!$K$142:$T$149, MATCH("*Bench Press*",'Nicholas-SESSION'!$B$142:$B$149,0), MATCH("*2ND*",'Nicholas-SESSION'!$K$7:$T$7,0)),"")</f>
        <v>#N/A</v>
      </c>
      <c r="H94" s="131" t="e">
        <f>INDEX('Nicholas-SESSION'!$L$142:$U$149, MATCH("*Bench Press*",'Nicholas-SESSION'!$B$142:$B$149,0), MATCH("*2nd*",'Nicholas-SESSION'!$K$7:$T$7,0))</f>
        <v>#N/A</v>
      </c>
      <c r="I94" s="132" t="e">
        <f>IF($A$92='Nicholas-SESSION'!$A$142,INDEX('Nicholas-SESSION'!$K$142:$T$149, MATCH("*Military*",'Nicholas-SESSION'!$B$142:$B$149,0), MATCH("*2ND*",'Nicholas-SESSION'!$K$7:$T$7,0)),"")</f>
        <v>#N/A</v>
      </c>
      <c r="J94" s="44" t="e">
        <f>INDEX('Nicholas-SESSION'!$L$142:$U$149, MATCH("*Military*",'Nicholas-SESSION'!$B$142:$B$149,0), MATCH("*2nd*",'Nicholas-SESSION'!$K$7:$T$7,0))</f>
        <v>#N/A</v>
      </c>
      <c r="K94" s="131" t="e">
        <f>IF($A$92='Nicholas-SESSION'!$A$142,INDEX('Nicholas-SESSION'!$K$142:$T$149, MATCH("*Clean *",'Nicholas-SESSION'!$B$142:$B$149,0), MATCH("*2ND*",'Nicholas-SESSION'!$K$7:$T$7,0)),"")</f>
        <v>#N/A</v>
      </c>
      <c r="L94" s="44" t="e">
        <f>INDEX('Nicholas-SESSION'!$L$142:$U$149, MATCH("*Clean *",'Nicholas-SESSION'!$B$142:$B$149,0), MATCH("*2nd*",'Nicholas-SESSION'!$K$7:$T$7,0))</f>
        <v>#N/A</v>
      </c>
      <c r="M94" s="131" t="e">
        <f>IF($A$92='Nicholas-SESSION'!$A$142,INDEX('Nicholas-SESSION'!$K$142:$T$149, MATCH("*Lat Pulldown*",'Nicholas-SESSION'!$B$142:$B$149,0), MATCH("*2ND*",'Nicholas-SESSION'!$K$7:$T$7,0)),"")</f>
        <v>#N/A</v>
      </c>
      <c r="N94" s="44" t="e">
        <f>INDEX('Nicholas-SESSION'!$L$142:$U$149, MATCH("*Lat Pulldown*",'Nicholas-SESSION'!$B$142:$B$149,0), MATCH("*2nd*",'Nicholas-SESSION'!$K$7:$T$7,0))</f>
        <v>#N/A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IF($A$92='Nicholas-SESSION'!$A$142,INDEX('Nicholas-SESSION'!$K$142:$T$149, MATCH("*Squat*",'Nicholas-SESSION'!$B$142:$B$149,0), MATCH("*3rd*",'Nicholas-SESSION'!$K$7:$T$7,0)),"")</f>
        <v>#N/A</v>
      </c>
      <c r="D95" s="132" t="e">
        <f>INDEX('Nicholas-SESSION'!L$142:U$149, MATCH("*Squat*",'Nicholas-SESSION'!$B$142:$B$149,0), MATCH("*3rd*",'Nicholas-SESSION'!K$7:T$7,0))</f>
        <v>#N/A</v>
      </c>
      <c r="E95" s="131" t="e">
        <f>IF($A$92='Nicholas-SESSION'!$A$142,INDEX('Nicholas-SESSION'!$K$142:$T$149, MATCH("*Deadlift*",'Nicholas-SESSION'!$B$142:$B$149,0), MATCH("*3rd*",'Nicholas-SESSION'!$K$7:$T$7,0)),"")</f>
        <v>#N/A</v>
      </c>
      <c r="F95" s="131" t="e">
        <f>INDEX('Nicholas-SESSION'!$L$142:$U$149, MATCH("*Deadlift*",'Nicholas-SESSION'!$B$142:$B$149,0), MATCH("*3rd*",'Nicholas-SESSION'!$K$7:$T$7,0))</f>
        <v>#N/A</v>
      </c>
      <c r="G95" s="131" t="e">
        <f>IF($A$92='Nicholas-SESSION'!$A$142,INDEX('Nicholas-SESSION'!$K$142:$T$149, MATCH("*Bench Press*",'Nicholas-SESSION'!$B$142:$B$149,0), MATCH("*3rd*",'Nicholas-SESSION'!$K$7:$T$7,0)),"")</f>
        <v>#N/A</v>
      </c>
      <c r="H95" s="131" t="e">
        <f>INDEX('Nicholas-SESSION'!$L$142:$U$149, MATCH("*Bench Press*",'Nicholas-SESSION'!$B$142:$B$149,0), MATCH("*3rd*",'Nicholas-SESSION'!$K$7:$T$7,0))</f>
        <v>#N/A</v>
      </c>
      <c r="I95" s="132" t="e">
        <f>IF($A$92='Nicholas-SESSION'!$A$142,INDEX('Nicholas-SESSION'!$K$142:$T$149, MATCH("*Military*",'Nicholas-SESSION'!$B$142:$B$149,0), MATCH("*3rd*",'Nicholas-SESSION'!$K$7:$T$7,0)),"")</f>
        <v>#N/A</v>
      </c>
      <c r="J95" s="44" t="e">
        <f>INDEX('Nicholas-SESSION'!$L$142:$U$149, MATCH("*Military*",'Nicholas-SESSION'!$B$142:$B$149,0), MATCH("*3rd*",'Nicholas-SESSION'!$K$7:$T$7,0))</f>
        <v>#N/A</v>
      </c>
      <c r="K95" s="131" t="e">
        <f>IF($A$92='Nicholas-SESSION'!$A$142,INDEX('Nicholas-SESSION'!$K$142:$T$149, MATCH("*Clean *",'Nicholas-SESSION'!$B$142:$B$149,0), MATCH("*3rd*",'Nicholas-SESSION'!$K$7:$T$7,0)),"")</f>
        <v>#N/A</v>
      </c>
      <c r="L95" s="44" t="e">
        <f>INDEX('Nicholas-SESSION'!$L$142:$U$149, MATCH("*Clean *",'Nicholas-SESSION'!$B$142:$B$149,0), MATCH("*3rd*",'Nicholas-SESSION'!$K$7:$T$7,0))</f>
        <v>#N/A</v>
      </c>
      <c r="M95" s="131" t="e">
        <f>IF($A$92='Nicholas-SESSION'!$A$142,INDEX('Nicholas-SESSION'!$K$142:$T$149, MATCH("*Lat Pulldown*",'Nicholas-SESSION'!$B$142:$B$149,0), MATCH("*3rd*",'Nicholas-SESSION'!$K$7:$T$7,0)),"")</f>
        <v>#N/A</v>
      </c>
      <c r="N95" s="44" t="e">
        <f>INDEX('Nicholas-SESSION'!$L$142:$U$149, MATCH("*Lat Pulldown*",'Nicholas-SESSION'!$B$142:$B$149,0), MATCH("*3rd*",'Nicholas-SESSION'!$K$7:$T$7,0))</f>
        <v>#N/A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IF($A$92='Nicholas-SESSION'!$A$142,INDEX('Nicholas-SESSION'!$K$142:$T$149, MATCH("*Squat*",'Nicholas-SESSION'!$B$142:$B$149,0), MATCH("*4th*",'Nicholas-SESSION'!$K$7:$T$7,0)),"")</f>
        <v>#N/A</v>
      </c>
      <c r="D96" s="132" t="e">
        <f>INDEX('Nicholas-SESSION'!L$142:U$149, MATCH("*Squat*",'Nicholas-SESSION'!$B$142:$B$149,0), MATCH("*4th*",'Nicholas-SESSION'!K$7:T$7,0))</f>
        <v>#N/A</v>
      </c>
      <c r="E96" s="131" t="e">
        <f>IF($A$92='Nicholas-SESSION'!$A$142,INDEX('Nicholas-SESSION'!$K$142:$T$149, MATCH("*Deadlift*",'Nicholas-SESSION'!$B$142:$B$149,0), MATCH("*4th*",'Nicholas-SESSION'!$K$7:$T$7,0)),"")</f>
        <v>#N/A</v>
      </c>
      <c r="F96" s="131" t="e">
        <f>INDEX('Nicholas-SESSION'!$L$142:$U$149, MATCH("*Deadlift*",'Nicholas-SESSION'!$B$142:$B$149,0), MATCH("*4th*",'Nicholas-SESSION'!$K$7:$T$7,0))</f>
        <v>#N/A</v>
      </c>
      <c r="G96" s="131" t="e">
        <f>IF($A$92='Nicholas-SESSION'!$A$142,INDEX('Nicholas-SESSION'!$K$142:$T$149, MATCH("*Bench Press*",'Nicholas-SESSION'!$B$142:$B$149,0), MATCH("*4th*",'Nicholas-SESSION'!$K$7:$T$7,0)),"")</f>
        <v>#N/A</v>
      </c>
      <c r="H96" s="131" t="e">
        <f>INDEX('Nicholas-SESSION'!$L$142:$U$149, MATCH("*Bench Press*",'Nicholas-SESSION'!$B$142:$B$149,0), MATCH("*4th*",'Nicholas-SESSION'!$K$7:$T$7,0))</f>
        <v>#N/A</v>
      </c>
      <c r="I96" s="132" t="e">
        <f>IF($A$92='Nicholas-SESSION'!$A$142,INDEX('Nicholas-SESSION'!$K$142:$T$149, MATCH("*Military*",'Nicholas-SESSION'!$B$142:$B$149,0), MATCH("*4th*",'Nicholas-SESSION'!$K$7:$T$7,0)),"")</f>
        <v>#N/A</v>
      </c>
      <c r="J96" s="44" t="e">
        <f>INDEX('Nicholas-SESSION'!$L$142:$U$149, MATCH("*Military*",'Nicholas-SESSION'!$B$142:$B$149,0), MATCH("*4th*",'Nicholas-SESSION'!$K$7:$T$7,0))</f>
        <v>#N/A</v>
      </c>
      <c r="K96" s="131" t="e">
        <f>IF($A$92='Nicholas-SESSION'!$A$142,INDEX('Nicholas-SESSION'!$K$142:$T$149, MATCH("*Clean *",'Nicholas-SESSION'!$B$142:$B$149,0), MATCH("*4th*",'Nicholas-SESSION'!$K$7:$T$7,0)),"")</f>
        <v>#N/A</v>
      </c>
      <c r="L96" s="44" t="e">
        <f>INDEX('Nicholas-SESSION'!$L$142:$U$149, MATCH("*Clean *",'Nicholas-SESSION'!$B$142:$B$149,0), MATCH("*4th*",'Nicholas-SESSION'!$K$7:$T$7,0))</f>
        <v>#N/A</v>
      </c>
      <c r="M96" s="131" t="e">
        <f>IF($A$92='Nicholas-SESSION'!$A$142,INDEX('Nicholas-SESSION'!$K$142:$T$149, MATCH("*Lat Pulldown*",'Nicholas-SESSION'!$B$142:$B$149,0), MATCH("*4th*",'Nicholas-SESSION'!$K$7:$T$7,0)),"")</f>
        <v>#N/A</v>
      </c>
      <c r="N96" s="44" t="e">
        <f>INDEX('Nicholas-SESSION'!$L$142:$U$149, MATCH("*Lat Pulldown*",'Nicholas-SESSION'!$B$142:$B$149,0), MATCH("*4th*",'Nicholas-SESSION'!$K$7:$T$7,0))</f>
        <v>#N/A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IF($A$92='Nicholas-SESSION'!$A$142,INDEX('Nicholas-SESSION'!$K$142:$T$149, MATCH("*Squat*",'Nicholas-SESSION'!$B$142:$B$149,0), MATCH("*5th*",'Nicholas-SESSION'!$K$7:$T$7,0)),"")</f>
        <v>#N/A</v>
      </c>
      <c r="D97" s="132" t="e">
        <f>INDEX('Nicholas-SESSION'!L$142:U$149, MATCH("*Squat*",'Nicholas-SESSION'!$B$142:$B$149,0), MATCH("*5th*",'Nicholas-SESSION'!K$7:T$7,0))</f>
        <v>#N/A</v>
      </c>
      <c r="E97" s="131" t="e">
        <f>IF($A$92='Nicholas-SESSION'!$A$142,INDEX('Nicholas-SESSION'!$K$142:$T$149, MATCH("*Deadlift*",'Nicholas-SESSION'!$B$142:$B$149,0), MATCH("*5th*",'Nicholas-SESSION'!$K$7:$T$7,0)),"")</f>
        <v>#N/A</v>
      </c>
      <c r="F97" s="131" t="e">
        <f>INDEX('Nicholas-SESSION'!$L$142:$U$149, MATCH("*Deadlift*",'Nicholas-SESSION'!$B$142:$B$149,0), MATCH("*5th*",'Nicholas-SESSION'!$K$7:$T$7,0))</f>
        <v>#N/A</v>
      </c>
      <c r="G97" s="131" t="e">
        <f>IF($A$92='Nicholas-SESSION'!$A$142,INDEX('Nicholas-SESSION'!$K$142:$T$149, MATCH("*Bench Press*",'Nicholas-SESSION'!$B$142:$B$149,0), MATCH("*5th*",'Nicholas-SESSION'!$K$7:$T$7,0)),"")</f>
        <v>#N/A</v>
      </c>
      <c r="H97" s="131" t="e">
        <f>INDEX('Nicholas-SESSION'!$L$142:$U$149, MATCH("*Bench Press*",'Nicholas-SESSION'!$B$142:$B$149,0), MATCH("*5th*",'Nicholas-SESSION'!$K$7:$T$7,0))</f>
        <v>#N/A</v>
      </c>
      <c r="I97" s="132" t="e">
        <f>IF($A$92='Nicholas-SESSION'!$A$142,INDEX('Nicholas-SESSION'!$K$142:$T$149, MATCH("*Military*",'Nicholas-SESSION'!$B$142:$B$149,0), MATCH("*5th*",'Nicholas-SESSION'!$K$7:$T$7,0)),"")</f>
        <v>#N/A</v>
      </c>
      <c r="J97" s="44" t="e">
        <f>INDEX('Nicholas-SESSION'!$L$142:$U$149, MATCH("*Military*",'Nicholas-SESSION'!$B$142:$B$149,0), MATCH("*5th*",'Nicholas-SESSION'!$K$7:$T$7,0))</f>
        <v>#N/A</v>
      </c>
      <c r="K97" s="131" t="e">
        <f>IF($A$92='Nicholas-SESSION'!$A$142,INDEX('Nicholas-SESSION'!$K$142:$T$149, MATCH("*Clean *",'Nicholas-SESSION'!$B$142:$B$149,0), MATCH("*5th*",'Nicholas-SESSION'!$K$7:$T$7,0)),"")</f>
        <v>#N/A</v>
      </c>
      <c r="L97" s="44" t="e">
        <f>INDEX('Nicholas-SESSION'!$L$142:$U$149, MATCH("*Clean *",'Nicholas-SESSION'!$B$142:$B$149,0), MATCH("*5th*",'Nicholas-SESSION'!$K$7:$T$7,0))</f>
        <v>#N/A</v>
      </c>
      <c r="M97" s="131" t="e">
        <f>IF($A$92='Nicholas-SESSION'!$A$142,INDEX('Nicholas-SESSION'!$K$142:$T$149, MATCH("*Lat Pulldown*",'Nicholas-SESSION'!$B$142:$B$149,0), MATCH("*5th*",'Nicholas-SESSION'!$K$7:$T$7,0)),"")</f>
        <v>#N/A</v>
      </c>
      <c r="N97" s="44" t="e">
        <f>INDEX('Nicholas-SESSION'!$L$142:$U$149, MATCH("*Lat Pulldown*",'Nicholas-SESSION'!$B$142:$B$149,0), MATCH("*5th*",'Nicholas-SESSION'!$K$7:$T$7,0))</f>
        <v>#N/A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'Nicholas-SESSION'!A151</f>
        <v>42073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 t="e">
        <f>MAX(G99:G103)</f>
        <v>#N/A</v>
      </c>
      <c r="H98" s="116" t="e">
        <f t="array" ref="H98">MAX(IF(G99:G103=G98,H99:H103))</f>
        <v>#N/A</v>
      </c>
      <c r="I98" s="116">
        <f>MAX(I99:I103)</f>
        <v>35</v>
      </c>
      <c r="J98" s="116">
        <f t="array" ref="J98">MAX(IF(I99:I103=I98,J99:J103))</f>
        <v>2</v>
      </c>
      <c r="K98" s="116" t="e">
        <f>MAX(K99:K103)</f>
        <v>#N/A</v>
      </c>
      <c r="L98" s="116" t="e">
        <f t="array" ref="L98">MAX(IF(K99:K103=K98,L99:L103))</f>
        <v>#N/A</v>
      </c>
      <c r="M98" s="116">
        <f>MAX(M99:M103)</f>
        <v>60</v>
      </c>
      <c r="N98" s="117">
        <f t="array" ref="N98">MAX(IF(M99:M103=M98,N99:N103))</f>
        <v>3</v>
      </c>
      <c r="O98" s="152" t="e">
        <f>IF($A$98='Nicholas-SESSION'!$A$151,INDEX('Nicholas-SESSION'!$K$151:$T$159, MATCH("*1k Row*",'Nicholas-SESSION'!$B$151:$B$159,0), MATCH("*1st*",'Nicholas-SESSION'!$K$7:$T$7,0)),"")</f>
        <v>#N/A</v>
      </c>
      <c r="P98" s="152" t="e">
        <f>IF($A$98='Nicholas-SESSION'!$A$151,INDEX('Nicholas-SESSION'!$K$151:$T$159, MATCH("*HIIT*",'Nicholas-SESSION'!$B$151:$B$159,0), MATCH("*1st*",'Nicholas-SESSION'!$K$7:$T$7,0)),"")</f>
        <v>#N/A</v>
      </c>
      <c r="Q98" s="119" t="e">
        <f>INDEX('Nicholas-SESSION'!$K$151:$L$159, MATCH("*HIIT*",'Nicholas-SESSION'!$B$151:$B$159,0), MATCH("*1st*",'Nicholas-SESSION'!$K$7:$T$7,0))</f>
        <v>#N/A</v>
      </c>
      <c r="R98" s="119">
        <f>'Nicholas-SESSION'!U151</f>
        <v>0</v>
      </c>
      <c r="S98" s="116"/>
      <c r="T98" s="116"/>
      <c r="U98" s="120">
        <f>'Nicholas-SESSION'!A161</f>
        <v>77</v>
      </c>
      <c r="V98" s="120">
        <f>'Nicholas-SESSION'!A162</f>
        <v>19.100000000000001</v>
      </c>
      <c r="W98" s="116"/>
      <c r="X98" s="116"/>
      <c r="Y98" s="116"/>
      <c r="Z98" s="116"/>
      <c r="AA98" s="116"/>
      <c r="AB98" s="116">
        <v>17</v>
      </c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IF($A$98='Nicholas-SESSION'!$A$151,INDEX('Nicholas-SESSION'!$K$151:$T$158, MATCH("*Squat*",'Nicholas-SESSION'!$B$151:$B$158,0), MATCH("*1st*",'Nicholas-SESSION'!$K$7:$T$7,0)),"")</f>
        <v>#N/A</v>
      </c>
      <c r="D99" s="132" t="e">
        <f>INDEX('Nicholas-SESSION'!L$151:U$158, MATCH("*Squat*",'Nicholas-SESSION'!$B$151:$B$158,0), MATCH("*1st*",'Nicholas-SESSION'!K$7:T$7,0))</f>
        <v>#N/A</v>
      </c>
      <c r="E99" s="131" t="e">
        <f>IF($A$98='Nicholas-SESSION'!$A$151,INDEX('Nicholas-SESSION'!$K$151:$T$159, MATCH("*Deadlift*",'Nicholas-SESSION'!$B$151:$B$159,0), MATCH("*1st*",'Nicholas-SESSION'!$K$7:$T$7,0)),"")</f>
        <v>#N/A</v>
      </c>
      <c r="F99" s="131" t="e">
        <f>INDEX('Nicholas-SESSION'!$L$151:$U$159, MATCH("*Deadlift*",'Nicholas-SESSION'!$B$151:$B$159,0), MATCH("*1st*",'Nicholas-SESSION'!$K$7:$T$7,0))</f>
        <v>#N/A</v>
      </c>
      <c r="G99" s="131" t="e">
        <f>IF($A$98='Nicholas-SESSION'!$A$151,INDEX('Nicholas-SESSION'!$K$151:$T$159, MATCH("*Bench Press*",'Nicholas-SESSION'!$B$151:$B$159,0), MATCH("*1st*",'Nicholas-SESSION'!$K$7:$T$7,0)),"")</f>
        <v>#N/A</v>
      </c>
      <c r="H99" s="131" t="e">
        <f>INDEX('Nicholas-SESSION'!$K$151:$L$159, MATCH("*Bench Press*",'Nicholas-SESSION'!$B$151:$B$159,0), MATCH("*1st*",'Nicholas-SESSION'!$K$7:$T$7,0))</f>
        <v>#N/A</v>
      </c>
      <c r="I99" s="132">
        <f>IF($A$98='Nicholas-SESSION'!$A$151,INDEX('Nicholas-SESSION'!$K$151:$T$159, MATCH("*Military*",'Nicholas-SESSION'!$B$151:$B$159,0), MATCH("*1st*",'Nicholas-SESSION'!$K$7:$T$7,0)),"")</f>
        <v>20</v>
      </c>
      <c r="J99" s="48">
        <f>INDEX('Nicholas-SESSION'!$K$151:$L$159, MATCH("*Military*",'Nicholas-SESSION'!$B$151:$B$159,0), MATCH("*1st*",'Nicholas-SESSION'!$K$7:$T$7,0))</f>
        <v>20</v>
      </c>
      <c r="K99" s="131" t="e">
        <f>IF($A$98='Nicholas-SESSION'!$A$151,INDEX('Nicholas-SESSION'!$K$151:$T$159, MATCH("*Clean *",'Nicholas-SESSION'!$B$151:$B$159,0), MATCH("*1st*",'Nicholas-SESSION'!$K$7:$T$7,0)),"")</f>
        <v>#N/A</v>
      </c>
      <c r="L99" s="48" t="e">
        <f>INDEX('Nicholas-SESSION'!$K$151:$L$159, MATCH("*Clean *",'Nicholas-SESSION'!$B$151:$B$159,0), MATCH("*1st*",'Nicholas-SESSION'!$K$7:$T$7,0))</f>
        <v>#N/A</v>
      </c>
      <c r="M99" s="131">
        <f>IF($A$98='Nicholas-SESSION'!$A$151,INDEX('Nicholas-SESSION'!$K$151:$T$159, MATCH("*Lat Pulldown*",'Nicholas-SESSION'!$B$151:$B$159,0), MATCH("*1st*",'Nicholas-SESSION'!$K$7:$T$7,0)),"")</f>
        <v>45</v>
      </c>
      <c r="N99" s="48">
        <f>INDEX('Nicholas-SESSION'!$K$151:$L$159, MATCH("*Lat Pulldown*",'Nicholas-SESSION'!$B$151:$B$159,0), MATCH("*1st*",'Nicholas-SESSION'!$K$7:$T$7,0))</f>
        <v>45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IF($A$98='Nicholas-SESSION'!$A$151,INDEX('Nicholas-SESSION'!$K$151:$T$158, MATCH("*Squat*",'Nicholas-SESSION'!$B$151:$B$158,0), MATCH("*2nd*",'Nicholas-SESSION'!$K$7:$T$7,0)),"")</f>
        <v>#N/A</v>
      </c>
      <c r="D100" s="132" t="e">
        <f>INDEX('Nicholas-SESSION'!L$151:U$158, MATCH("*Squat*",'Nicholas-SESSION'!$B$151:$B$158,0), MATCH("*2nd*",'Nicholas-SESSION'!K$7:T$7,0))</f>
        <v>#N/A</v>
      </c>
      <c r="E100" s="131" t="e">
        <f>IF($A$98='Nicholas-SESSION'!$A$151,INDEX('Nicholas-SESSION'!$K$151:$T$159, MATCH("*Deadlift*",'Nicholas-SESSION'!$B$151:$B$159,0), MATCH("*2ND*",'Nicholas-SESSION'!$K$7:$T$7,0)),"")</f>
        <v>#N/A</v>
      </c>
      <c r="F100" s="131" t="e">
        <f>INDEX('Nicholas-SESSION'!$L$151:$U$159, MATCH("*Deadlift*",'Nicholas-SESSION'!$B$151:$B$159,0), MATCH("*2nd*",'Nicholas-SESSION'!$K$7:$T$7,0))</f>
        <v>#N/A</v>
      </c>
      <c r="G100" s="131" t="e">
        <f>IF($A$98='Nicholas-SESSION'!$A$151,INDEX('Nicholas-SESSION'!$K$151:$T$159, MATCH("*Bench Press*",'Nicholas-SESSION'!$B$151:$B$159,0), MATCH("*2ND*",'Nicholas-SESSION'!$K$7:$T$7,0)),"")</f>
        <v>#N/A</v>
      </c>
      <c r="H100" s="131" t="e">
        <f>INDEX('Nicholas-SESSION'!$K$151:$L$159, MATCH("*Bench Press*",'Nicholas-SESSION'!$B$151:$B$159,0), MATCH("*2nd*",'Nicholas-SESSION'!$K$7:$T$7,0))</f>
        <v>#N/A</v>
      </c>
      <c r="I100" s="132">
        <f>IF($A$98='Nicholas-SESSION'!$A$151,INDEX('Nicholas-SESSION'!$K$151:$T$159, MATCH("*Military*",'Nicholas-SESSION'!$B$151:$B$159,0), MATCH("*2ND*",'Nicholas-SESSION'!$K$7:$T$7,0)),"")</f>
        <v>25</v>
      </c>
      <c r="J100" s="44">
        <f>INDEX('Nicholas-SESSION'!$L$151:$U$159, MATCH("*Military*",'Nicholas-SESSION'!$B$151:$B$159,0), MATCH("*2nd*",'Nicholas-SESSION'!$K$7:$T$7,0))</f>
        <v>10</v>
      </c>
      <c r="K100" s="131" t="e">
        <f>IF($A$98='Nicholas-SESSION'!$A$151,INDEX('Nicholas-SESSION'!$K$151:$T$159, MATCH("*Clean *",'Nicholas-SESSION'!$B$151:$B$159,0), MATCH("*2ND*",'Nicholas-SESSION'!$K$7:$T$7,0)),"")</f>
        <v>#N/A</v>
      </c>
      <c r="L100" s="44" t="e">
        <f>INDEX('Nicholas-SESSION'!$K$151:$L$159, MATCH("*Clean *",'Nicholas-SESSION'!$B$151:$B$159,0), MATCH("*2nd*",'Nicholas-SESSION'!$K$7:$T$7,0))</f>
        <v>#N/A</v>
      </c>
      <c r="M100" s="131">
        <f>IF($A$98='Nicholas-SESSION'!$A$151,INDEX('Nicholas-SESSION'!$K$151:$T$159, MATCH("*Lat Pulldown*",'Nicholas-SESSION'!$B$151:$B$159,0), MATCH("*2ND*",'Nicholas-SESSION'!$K$7:$T$7,0)),"")</f>
        <v>50</v>
      </c>
      <c r="N100" s="44">
        <f>INDEX('Nicholas-SESSION'!$L$151:$U$159, MATCH("*Lat Pulldown*",'Nicholas-SESSION'!$B$151:$B$159,0), MATCH("*2nd*",'Nicholas-SESSION'!$K$7:$T$7,0))</f>
        <v>10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IF($A$98='Nicholas-SESSION'!$A$151,INDEX('Nicholas-SESSION'!$K$151:$T$158, MATCH("*Squat*",'Nicholas-SESSION'!$B$151:$B$158,0), MATCH("*3rd*",'Nicholas-SESSION'!$K$7:$T$7,0)),"")</f>
        <v>#N/A</v>
      </c>
      <c r="D101" s="132" t="e">
        <f>INDEX('Nicholas-SESSION'!L$151:U$158, MATCH("*Squat*",'Nicholas-SESSION'!$B$151:$B$158,0), MATCH("*3rd*",'Nicholas-SESSION'!K$7:T$7,0))</f>
        <v>#N/A</v>
      </c>
      <c r="E101" s="131" t="e">
        <f>IF($A$98='Nicholas-SESSION'!$A$151,INDEX('Nicholas-SESSION'!$K$151:$T$159, MATCH("*Deadlift*",'Nicholas-SESSION'!$B$151:$B$159,0), MATCH("*3rd*",'Nicholas-SESSION'!$K$7:$T$7,0)),"")</f>
        <v>#N/A</v>
      </c>
      <c r="F101" s="131" t="e">
        <f>INDEX('Nicholas-SESSION'!$L$151:$U$159, MATCH("*Deadlift*",'Nicholas-SESSION'!$B$151:$B$159,0), MATCH("*3rd*",'Nicholas-SESSION'!$K$7:$T$7,0))</f>
        <v>#N/A</v>
      </c>
      <c r="G101" s="131" t="e">
        <f>IF($A$98='Nicholas-SESSION'!$A$151,INDEX('Nicholas-SESSION'!$K$151:$T$159, MATCH("*Bench Press*",'Nicholas-SESSION'!$B$151:$B$159,0), MATCH("*3rd*",'Nicholas-SESSION'!$K$7:$T$7,0)),"")</f>
        <v>#N/A</v>
      </c>
      <c r="H101" s="131" t="e">
        <f>INDEX('Nicholas-SESSION'!$K$151:$L$159, MATCH("*Bench Press*",'Nicholas-SESSION'!$B$151:$B$159,0), MATCH("*3rd*",'Nicholas-SESSION'!$K$7:$T$7,0))</f>
        <v>#N/A</v>
      </c>
      <c r="I101" s="132">
        <f>IF($A$98='Nicholas-SESSION'!$A$151,INDEX('Nicholas-SESSION'!$K$151:$T$159, MATCH("*Military*",'Nicholas-SESSION'!$B$151:$B$159,0), MATCH("*3rd*",'Nicholas-SESSION'!$K$7:$T$7,0)),"")</f>
        <v>30</v>
      </c>
      <c r="J101" s="44">
        <f>INDEX('Nicholas-SESSION'!$L$151:$U$159, MATCH("*Military*",'Nicholas-SESSION'!$B$151:$B$159,0), MATCH("*3rd*",'Nicholas-SESSION'!$K$7:$T$7,0))</f>
        <v>5</v>
      </c>
      <c r="K101" s="131" t="e">
        <f>IF($A$98='Nicholas-SESSION'!$A$151,INDEX('Nicholas-SESSION'!$K$151:$T$159, MATCH("*Clean *",'Nicholas-SESSION'!$B$151:$B$159,0), MATCH("*3rd*",'Nicholas-SESSION'!$K$7:$T$7,0)),"")</f>
        <v>#N/A</v>
      </c>
      <c r="L101" s="44" t="e">
        <f>INDEX('Nicholas-SESSION'!$K$151:$L$159, MATCH("*Clean *",'Nicholas-SESSION'!$B$151:$B$159,0), MATCH("*3rd*",'Nicholas-SESSION'!$K$7:$T$7,0))</f>
        <v>#N/A</v>
      </c>
      <c r="M101" s="131">
        <f>IF($A$98='Nicholas-SESSION'!$A$151,INDEX('Nicholas-SESSION'!$K$151:$T$159, MATCH("*Lat Pulldown*",'Nicholas-SESSION'!$B$151:$B$159,0), MATCH("*3rd*",'Nicholas-SESSION'!$K$7:$T$7,0)),"")</f>
        <v>55</v>
      </c>
      <c r="N101" s="44">
        <f>INDEX('Nicholas-SESSION'!$L$151:$U$159, MATCH("*Lat Pulldown*",'Nicholas-SESSION'!$B$151:$B$159,0), MATCH("*3rd*",'Nicholas-SESSION'!$K$7:$T$7,0))</f>
        <v>5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IF($A$98='Nicholas-SESSION'!$A$151,INDEX('Nicholas-SESSION'!$K$151:$T$158, MATCH("*Squat*",'Nicholas-SESSION'!$B$151:$B$158,0), MATCH("*4th*",'Nicholas-SESSION'!$K$7:$T$7,0)),"")</f>
        <v>#N/A</v>
      </c>
      <c r="D102" s="132" t="e">
        <f>INDEX('Nicholas-SESSION'!L$151:U$158, MATCH("*Squat*",'Nicholas-SESSION'!$B$151:$B$158,0), MATCH("*4th*",'Nicholas-SESSION'!K$7:T$7,0))</f>
        <v>#N/A</v>
      </c>
      <c r="E102" s="131" t="e">
        <f>IF($A$98='Nicholas-SESSION'!$A$151,INDEX('Nicholas-SESSION'!$K$151:$T$159, MATCH("*Deadlift*",'Nicholas-SESSION'!$B$151:$B$159,0), MATCH("*4th*",'Nicholas-SESSION'!$K$7:$T$7,0)),"")</f>
        <v>#N/A</v>
      </c>
      <c r="F102" s="131" t="e">
        <f>INDEX('Nicholas-SESSION'!$L$151:$U$159, MATCH("*Deadlift*",'Nicholas-SESSION'!$B$151:$B$159,0), MATCH("*4th*",'Nicholas-SESSION'!$K$7:$T$7,0))</f>
        <v>#N/A</v>
      </c>
      <c r="G102" s="131" t="e">
        <f>IF($A$98='Nicholas-SESSION'!$A$151,INDEX('Nicholas-SESSION'!$K$151:$T$159, MATCH("*Bench Press*",'Nicholas-SESSION'!$B$151:$B$159,0), MATCH("*4th*",'Nicholas-SESSION'!$K$7:$T$7,0)),"")</f>
        <v>#N/A</v>
      </c>
      <c r="H102" s="131" t="e">
        <f>INDEX('Nicholas-SESSION'!$K$151:$L$159, MATCH("*Bench Press*",'Nicholas-SESSION'!$B$151:$B$159,0), MATCH("*4th*",'Nicholas-SESSION'!$K$7:$T$7,0))</f>
        <v>#N/A</v>
      </c>
      <c r="I102" s="132">
        <f>IF($A$98='Nicholas-SESSION'!$A$151,INDEX('Nicholas-SESSION'!$K$151:$T$159, MATCH("*Military*",'Nicholas-SESSION'!$B$151:$B$159,0), MATCH("*4th*",'Nicholas-SESSION'!$K$7:$T$7,0)),"")</f>
        <v>35</v>
      </c>
      <c r="J102" s="44">
        <f>INDEX('Nicholas-SESSION'!$L$151:$U$159, MATCH("*Military*",'Nicholas-SESSION'!$B$151:$B$159,0), MATCH("*4th*",'Nicholas-SESSION'!$K$7:$T$7,0))</f>
        <v>2</v>
      </c>
      <c r="K102" s="131" t="e">
        <f>IF($A$98='Nicholas-SESSION'!$A$151,INDEX('Nicholas-SESSION'!$K$151:$T$159, MATCH("*Clean *",'Nicholas-SESSION'!$B$151:$B$159,0), MATCH("*4th*",'Nicholas-SESSION'!$K$7:$T$7,0)),"")</f>
        <v>#N/A</v>
      </c>
      <c r="L102" s="44" t="e">
        <f>INDEX('Nicholas-SESSION'!$K$151:$L$159, MATCH("*Clean *",'Nicholas-SESSION'!$B$151:$B$159,0), MATCH("*4th*",'Nicholas-SESSION'!$K$7:$T$7,0))</f>
        <v>#N/A</v>
      </c>
      <c r="M102" s="131">
        <f>IF($A$98='Nicholas-SESSION'!$A$151,INDEX('Nicholas-SESSION'!$K$151:$T$159, MATCH("*Lat Pulldown*",'Nicholas-SESSION'!$B$151:$B$159,0), MATCH("*4th*",'Nicholas-SESSION'!$K$7:$T$7,0)),"")</f>
        <v>60</v>
      </c>
      <c r="N102" s="44">
        <f>INDEX('Nicholas-SESSION'!$L$151:$U$159, MATCH("*Lat Pulldown*",'Nicholas-SESSION'!$B$151:$B$159,0), MATCH("*4th*",'Nicholas-SESSION'!$K$7:$T$7,0))</f>
        <v>3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IF($A$98='Nicholas-SESSION'!$A$151,INDEX('Nicholas-SESSION'!$K$151:$T$158, MATCH("*Squat*",'Nicholas-SESSION'!$B$151:$B$158,0), MATCH("*5th*",'Nicholas-SESSION'!$K$7:$T$7,0)),"")</f>
        <v>#N/A</v>
      </c>
      <c r="D103" s="132" t="e">
        <f>INDEX('Nicholas-SESSION'!L$151:U$158, MATCH("*Squat*",'Nicholas-SESSION'!$B$151:$B$158,0), MATCH("*5th*",'Nicholas-SESSION'!K$7:T$7,0))</f>
        <v>#N/A</v>
      </c>
      <c r="E103" s="131" t="e">
        <f>IF($A$98='Nicholas-SESSION'!$A$151,INDEX('Nicholas-SESSION'!$K$151:$T$159, MATCH("*Deadlift*",'Nicholas-SESSION'!$B$151:$B$159,0), MATCH("*5th*",'Nicholas-SESSION'!$K$7:$T$7,0)),"")</f>
        <v>#N/A</v>
      </c>
      <c r="F103" s="131" t="e">
        <f>INDEX('Nicholas-SESSION'!$L$151:$U$159, MATCH("*Deadlift*",'Nicholas-SESSION'!$B$151:$B$159,0), MATCH("*5th*",'Nicholas-SESSION'!$K$7:$T$7,0))</f>
        <v>#N/A</v>
      </c>
      <c r="G103" s="131" t="e">
        <f>IF($A$98='Nicholas-SESSION'!$A$151,INDEX('Nicholas-SESSION'!$K$151:$T$159, MATCH("*Bench Press*",'Nicholas-SESSION'!$B$151:$B$159,0), MATCH("*5th*",'Nicholas-SESSION'!$K$7:$T$7,0)),"")</f>
        <v>#N/A</v>
      </c>
      <c r="H103" s="131" t="e">
        <f>INDEX('Nicholas-SESSION'!$K$151:$L$159, MATCH("*Bench Press*",'Nicholas-SESSION'!$B$151:$B$159,0), MATCH("*5th*",'Nicholas-SESSION'!$K$7:$T$7,0))</f>
        <v>#N/A</v>
      </c>
      <c r="I103" s="132">
        <f>IF($A$98='Nicholas-SESSION'!$A$151,INDEX('Nicholas-SESSION'!$K$151:$T$159, MATCH("*Military*",'Nicholas-SESSION'!$B$151:$B$159,0), MATCH("*5th*",'Nicholas-SESSION'!$K$7:$T$7,0)),"")</f>
        <v>0</v>
      </c>
      <c r="J103" s="44">
        <f>INDEX('Nicholas-SESSION'!$L$151:$U$159, MATCH("*Military*",'Nicholas-SESSION'!$B$151:$B$159,0), MATCH("*5th*",'Nicholas-SESSION'!$K$7:$T$7,0))</f>
        <v>0</v>
      </c>
      <c r="K103" s="131" t="e">
        <f>IF($A$98='Nicholas-SESSION'!$A$151,INDEX('Nicholas-SESSION'!$K$151:$T$159, MATCH("*Clean *",'Nicholas-SESSION'!$B$151:$B$159,0), MATCH("*5th*",'Nicholas-SESSION'!$K$7:$T$7,0)),"")</f>
        <v>#N/A</v>
      </c>
      <c r="L103" s="44" t="e">
        <f>INDEX('Nicholas-SESSION'!$K$151:$L$159, MATCH("*Clean *",'Nicholas-SESSION'!$B$151:$B$159,0), MATCH("*5th*",'Nicholas-SESSION'!$K$7:$T$7,0))</f>
        <v>#N/A</v>
      </c>
      <c r="M103" s="131">
        <f>IF($A$98='Nicholas-SESSION'!$A$151,INDEX('Nicholas-SESSION'!$K$151:$T$159, MATCH("*Lat Pulldown*",'Nicholas-SESSION'!$B$151:$B$159,0), MATCH("*5th*",'Nicholas-SESSION'!$K$7:$T$7,0)),"")</f>
        <v>0</v>
      </c>
      <c r="N103" s="44">
        <f>INDEX('Nicholas-SESSION'!$L$151:$U$159, MATCH("*Lat Pulldown*",'Nicholas-SESSION'!$B$151:$B$159,0), MATCH("*5th*",'Nicholas-SESSION'!$K$7:$T$7,0))</f>
        <v>0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'Nicholas-SESSION'!A160</f>
        <v>42075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 t="e">
        <f>MAX(K105:K109)</f>
        <v>#N/A</v>
      </c>
      <c r="L104" s="116" t="e">
        <f t="array" ref="L104">MAX(IF(K105:K109=K104,L105:L109))</f>
        <v>#N/A</v>
      </c>
      <c r="M104" s="116">
        <f>MAX(M105:M109)</f>
        <v>52.5</v>
      </c>
      <c r="N104" s="117">
        <f t="array" ref="N104">MAX(IF(M105:M109=M104,N105:N109))</f>
        <v>10</v>
      </c>
      <c r="O104" s="152" t="e">
        <f>IF($A$104='Nicholas-SESSION'!$A$160,INDEX('Nicholas-SESSION'!$K$160:$T$167, MATCH("*1k Row*",'Nicholas-SESSION'!$B$160:$B$167,0), MATCH("*1st*",'Nicholas-SESSION'!$K$7:$T$7,0)),"")</f>
        <v>#N/A</v>
      </c>
      <c r="P104" s="152" t="e">
        <f>IF($A$104='Nicholas-SESSION'!$A$160,INDEX('Nicholas-SESSION'!$K$160:$T$167, MATCH("*HIIT*",'Nicholas-SESSION'!$B$160:$B$167,0), MATCH("*1st*",'Nicholas-SESSION'!$K$7:$T$7,0)),"")</f>
        <v>#N/A</v>
      </c>
      <c r="Q104" s="119" t="e">
        <f>INDEX('Nicholas-SESSION'!$L$160:$U$167, MATCH("*HIIT*",'Nicholas-SESSION'!$B$160:$B$167,0), MATCH("*1st*",'Nicholas-SESSION'!$K$7:$T$7,0))</f>
        <v>#N/A</v>
      </c>
      <c r="R104" s="119">
        <f>'Nicholas-SESSION'!U160</f>
        <v>0</v>
      </c>
      <c r="S104" s="116"/>
      <c r="T104" s="116"/>
      <c r="U104" s="120">
        <f>'Nicholas-SESSION'!A170</f>
        <v>77.5</v>
      </c>
      <c r="V104" s="120">
        <f>'Nicholas-SESSION'!A171</f>
        <v>17.3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 t="array" ref="C105">IF($A$104='Nicholas-SESSION'!$A$160,INDEX('Nicholas-SESSION'!$K$160:$T$167, MATCH("*Squat*",'Nicholas-SESSION'!$B$160:$B$167,0), MATCH("*1st*",'Nicholas-SESSION'!$K$7:$T$7,0)),"")</f>
        <v>#N/A</v>
      </c>
      <c r="D105" s="132" t="e">
        <f>INDEX('Nicholas-SESSION'!L$160:U$167, MATCH("*Squat*",'Nicholas-SESSION'!$B$160:$B$167,0), MATCH("*1st*",'Nicholas-SESSION'!K$7:T$7,0))</f>
        <v>#N/A</v>
      </c>
      <c r="E105" s="131" t="e">
        <f>IF($A$104='Nicholas-SESSION'!$A$160,INDEX('Nicholas-SESSION'!$K$160:$T$167, MATCH("*Deadlift*",'Nicholas-SESSION'!$B$160:$B$167,0), MATCH("*1st*",'Nicholas-SESSION'!$K$7:$T$7,0)),"")</f>
        <v>#N/A</v>
      </c>
      <c r="F105" s="131" t="e">
        <f>INDEX('Nicholas-SESSION'!$L$160:$U$167, MATCH("*Deadlift*",'Nicholas-SESSION'!$B$160:$B$167,0), MATCH("*1st*",'Nicholas-SESSION'!$K$7:$T$7,0))</f>
        <v>#N/A</v>
      </c>
      <c r="G105" s="131" t="e">
        <f>IF($A$104='Nicholas-SESSION'!$A$160,INDEX('Nicholas-SESSION'!$K$160:$T$167, MATCH("*Bench Press*",'Nicholas-SESSION'!$B$160:$B$167,0), MATCH("*1st*",'Nicholas-SESSION'!$K$7:$T$7,0)),"")</f>
        <v>#N/A</v>
      </c>
      <c r="H105" s="131" t="e">
        <f>INDEX('Nicholas-SESSION'!$L$160:$U$167, MATCH("*Bench Press*",'Nicholas-SESSION'!$B$160:$B$167,0), MATCH("*1st*",'Nicholas-SESSION'!$K$7:$T$7,0))</f>
        <v>#N/A</v>
      </c>
      <c r="I105" s="132" t="e">
        <f>IF($A$104='Nicholas-SESSION'!$A$160,INDEX('Nicholas-SESSION'!$K$160:$T$167, MATCH("*Military*",'Nicholas-SESSION'!$B$160:$B$167,0), MATCH("*1st*",'Nicholas-SESSION'!$K$7:$T$7,0)),"")</f>
        <v>#N/A</v>
      </c>
      <c r="J105" s="48" t="e">
        <f>INDEX('Nicholas-SESSION'!$L$160:$U$167, MATCH("*Military*",'Nicholas-SESSION'!$B$160:$B$167,0), MATCH("*1st*",'Nicholas-SESSION'!$K$7:$T$7,0))</f>
        <v>#N/A</v>
      </c>
      <c r="K105" s="131" t="e">
        <f>IF($A$104='Nicholas-SESSION'!$A$160,INDEX('Nicholas-SESSION'!$K$160:$T$167, MATCH("*Clean *",'Nicholas-SESSION'!$B$160:$B$167,0), MATCH("*1st*",'Nicholas-SESSION'!$K$7:$T$7,0)),"")</f>
        <v>#N/A</v>
      </c>
      <c r="L105" s="48" t="e">
        <f>INDEX('Nicholas-SESSION'!$L$160:$U$167, MATCH("*Clean *",'Nicholas-SESSION'!$B$160:$B$167,0), MATCH("*1st*",'Nicholas-SESSION'!$K$7:$T$7,0))</f>
        <v>#N/A</v>
      </c>
      <c r="M105" s="131">
        <f>IF($A$104='Nicholas-SESSION'!$A$160,INDEX('Nicholas-SESSION'!$K$160:$T$167, MATCH("*Lat Pulldown*",'Nicholas-SESSION'!$B$160:$B$167,0), MATCH("*1st*",'Nicholas-SESSION'!$K$7:$T$7,0)),"")</f>
        <v>52.5</v>
      </c>
      <c r="N105" s="48">
        <f>INDEX('Nicholas-SESSION'!$L$160:$U$167, MATCH("*Lat Pulldown*",'Nicholas-SESSION'!$B$160:$B$167,0), MATCH("*1st*",'Nicholas-SESSION'!$K$7:$T$7,0))</f>
        <v>8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IF($A$104='Nicholas-SESSION'!$A$160,INDEX('Nicholas-SESSION'!$K$160:$T$167, MATCH("*Squat*",'Nicholas-SESSION'!$B$160:$B$167,0), MATCH("*2nd*",'Nicholas-SESSION'!$K$7:$T$7,0)),"")</f>
        <v>#N/A</v>
      </c>
      <c r="D106" s="132" t="e">
        <f>INDEX('Nicholas-SESSION'!L$160:U$167, MATCH("*Squat*",'Nicholas-SESSION'!$B$160:$B$167,0), MATCH("*2nd*",'Nicholas-SESSION'!K$7:T$7,0))</f>
        <v>#N/A</v>
      </c>
      <c r="E106" s="131" t="e">
        <f>IF($A$104='Nicholas-SESSION'!$A$160,INDEX('Nicholas-SESSION'!$K$160:$T$167, MATCH("*Deadlift*",'Nicholas-SESSION'!$B$160:$B$167,0), MATCH("*2ND*",'Nicholas-SESSION'!$K$7:$T$7,0)),"")</f>
        <v>#N/A</v>
      </c>
      <c r="F106" s="131" t="e">
        <f>INDEX('Nicholas-SESSION'!$L$160:$U$167, MATCH("*Deadlift*",'Nicholas-SESSION'!$B$160:$B$167,0), MATCH("*2nd*",'Nicholas-SESSION'!$K$7:$T$7,0))</f>
        <v>#N/A</v>
      </c>
      <c r="G106" s="131" t="e">
        <f>IF($A$104='Nicholas-SESSION'!$A$160,INDEX('Nicholas-SESSION'!$K$160:$T$167, MATCH("*Bench Press*",'Nicholas-SESSION'!$B$160:$B$167,0), MATCH("*2ND*",'Nicholas-SESSION'!$K$7:$T$7,0)),"")</f>
        <v>#N/A</v>
      </c>
      <c r="H106" s="131" t="e">
        <f>INDEX('Nicholas-SESSION'!$L$160:$U$167, MATCH("*Bench Press*",'Nicholas-SESSION'!$B$160:$B$167,0), MATCH("*2nd*",'Nicholas-SESSION'!$K$7:$T$7,0))</f>
        <v>#N/A</v>
      </c>
      <c r="I106" s="132" t="e">
        <f>IF($A$104='Nicholas-SESSION'!$A$160,INDEX('Nicholas-SESSION'!$K$160:$T$167, MATCH("*Military*",'Nicholas-SESSION'!$B$160:$B$167,0), MATCH("*2ND*",'Nicholas-SESSION'!$K$7:$T$7,0)),"")</f>
        <v>#N/A</v>
      </c>
      <c r="J106" s="44" t="e">
        <f>INDEX('Nicholas-SESSION'!$L$160:$U$167, MATCH("*Military*",'Nicholas-SESSION'!$B$160:$B$167,0), MATCH("*2nd*",'Nicholas-SESSION'!$K$7:$T$7,0))</f>
        <v>#N/A</v>
      </c>
      <c r="K106" s="131" t="e">
        <f>IF($A$104='Nicholas-SESSION'!$A$160,INDEX('Nicholas-SESSION'!$K$160:$T$167, MATCH("*Clean *",'Nicholas-SESSION'!$B$160:$B$167,0), MATCH("*2ND*",'Nicholas-SESSION'!$K$7:$T$7,0)),"")</f>
        <v>#N/A</v>
      </c>
      <c r="L106" s="44" t="e">
        <f>INDEX('Nicholas-SESSION'!$L$160:$U$167, MATCH("*Clean *",'Nicholas-SESSION'!$B$160:$B$167,0), MATCH("*2nd*",'Nicholas-SESSION'!$K$7:$T$7,0))</f>
        <v>#N/A</v>
      </c>
      <c r="M106" s="131">
        <f>IF($A$104='Nicholas-SESSION'!$A$160,INDEX('Nicholas-SESSION'!$K$160:$T$167, MATCH("*Lat Pulldown*",'Nicholas-SESSION'!$B$160:$B$167,0), MATCH("*2ND*",'Nicholas-SESSION'!$K$7:$T$7,0)),"")</f>
        <v>52.5</v>
      </c>
      <c r="N106" s="44">
        <f>INDEX('Nicholas-SESSION'!$L$160:$U$167, MATCH("*Lat Pulldown*",'Nicholas-SESSION'!$B$160:$B$167,0), MATCH("*2nd*",'Nicholas-SESSION'!$K$7:$T$7,0))</f>
        <v>10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IF($A$104='Nicholas-SESSION'!$A$160,INDEX('Nicholas-SESSION'!$K$160:$T$167, MATCH("*Squat*",'Nicholas-SESSION'!$B$160:$B$167,0), MATCH("*3rd*",'Nicholas-SESSION'!$K$7:$T$7,0)),"")</f>
        <v>#N/A</v>
      </c>
      <c r="D107" s="132" t="e">
        <f>INDEX('Nicholas-SESSION'!L$160:U$167, MATCH("*Squat*",'Nicholas-SESSION'!$B$160:$B$167,0), MATCH("*3rd*",'Nicholas-SESSION'!K$7:T$7,0))</f>
        <v>#N/A</v>
      </c>
      <c r="E107" s="131" t="e">
        <f>IF($A$104='Nicholas-SESSION'!$A$160,INDEX('Nicholas-SESSION'!$K$160:$T$167, MATCH("*Deadlift*",'Nicholas-SESSION'!$B$160:$B$167,0), MATCH("*3rd*",'Nicholas-SESSION'!$K$7:$T$7,0)),"")</f>
        <v>#N/A</v>
      </c>
      <c r="F107" s="131" t="e">
        <f>INDEX('Nicholas-SESSION'!$L$160:$U$167, MATCH("*Deadlift*",'Nicholas-SESSION'!$B$160:$B$167,0), MATCH("*3rd*",'Nicholas-SESSION'!$K$7:$T$7,0))</f>
        <v>#N/A</v>
      </c>
      <c r="G107" s="131" t="e">
        <f>IF($A$104='Nicholas-SESSION'!$A$160,INDEX('Nicholas-SESSION'!$K$160:$T$167, MATCH("*Bench Press*",'Nicholas-SESSION'!$B$160:$B$167,0), MATCH("*3rd*",'Nicholas-SESSION'!$K$7:$T$7,0)),"")</f>
        <v>#N/A</v>
      </c>
      <c r="H107" s="131" t="e">
        <f>INDEX('Nicholas-SESSION'!$L$160:$U$167, MATCH("*Bench Press*",'Nicholas-SESSION'!$B$160:$B$167,0), MATCH("*3rd*",'Nicholas-SESSION'!$K$7:$T$7,0))</f>
        <v>#N/A</v>
      </c>
      <c r="I107" s="132" t="e">
        <f>IF($A$104='Nicholas-SESSION'!$A$160,INDEX('Nicholas-SESSION'!$K$160:$T$167, MATCH("*Military*",'Nicholas-SESSION'!$B$160:$B$167,0), MATCH("*3rd*",'Nicholas-SESSION'!$K$7:$T$7,0)),"")</f>
        <v>#N/A</v>
      </c>
      <c r="J107" s="44" t="e">
        <f>INDEX('Nicholas-SESSION'!$L$160:$U$167, MATCH("*Military*",'Nicholas-SESSION'!$B$160:$B$167,0), MATCH("*3rd*",'Nicholas-SESSION'!$K$7:$T$7,0))</f>
        <v>#N/A</v>
      </c>
      <c r="K107" s="131" t="e">
        <f>IF($A$104='Nicholas-SESSION'!$A$160,INDEX('Nicholas-SESSION'!$K$160:$T$167, MATCH("*Clean *",'Nicholas-SESSION'!$B$160:$B$167,0), MATCH("*3rd*",'Nicholas-SESSION'!$K$7:$T$7,0)),"")</f>
        <v>#N/A</v>
      </c>
      <c r="L107" s="44" t="e">
        <f>INDEX('Nicholas-SESSION'!$L$160:$U$167, MATCH("*Clean *",'Nicholas-SESSION'!$B$160:$B$167,0), MATCH("*3rd*",'Nicholas-SESSION'!$K$7:$T$7,0))</f>
        <v>#N/A</v>
      </c>
      <c r="M107" s="131">
        <f>IF($A$104='Nicholas-SESSION'!$A$160,INDEX('Nicholas-SESSION'!$K$160:$T$167, MATCH("*Lat Pulldown*",'Nicholas-SESSION'!$B$160:$B$167,0), MATCH("*3rd*",'Nicholas-SESSION'!$K$7:$T$7,0)),"")</f>
        <v>52.5</v>
      </c>
      <c r="N107" s="44">
        <f>INDEX('Nicholas-SESSION'!$L$160:$U$167, MATCH("*Lat Pulldown*",'Nicholas-SESSION'!$B$160:$B$167,0), MATCH("*3rd*",'Nicholas-SESSION'!$K$7:$T$7,0))</f>
        <v>10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IF($A$104='Nicholas-SESSION'!$A$160,INDEX('Nicholas-SESSION'!$K$160:$T$167, MATCH("*Squat*",'Nicholas-SESSION'!$B$160:$B$167,0), MATCH("*4th*",'Nicholas-SESSION'!$K$7:$T$7,0)),"")</f>
        <v>#N/A</v>
      </c>
      <c r="D108" s="132" t="e">
        <f>INDEX('Nicholas-SESSION'!L$160:U$167, MATCH("*Squat*",'Nicholas-SESSION'!$B$160:$B$167,0), MATCH("*4th*",'Nicholas-SESSION'!K$7:T$7,0))</f>
        <v>#N/A</v>
      </c>
      <c r="E108" s="131" t="e">
        <f>IF($A$104='Nicholas-SESSION'!$A$160,INDEX('Nicholas-SESSION'!$K$160:$T$167, MATCH("*Deadlift*",'Nicholas-SESSION'!$B$160:$B$167,0), MATCH("*4th*",'Nicholas-SESSION'!$K$7:$T$7,0)),"")</f>
        <v>#N/A</v>
      </c>
      <c r="F108" s="131" t="e">
        <f>INDEX('Nicholas-SESSION'!$L$160:$U$167, MATCH("*Deadlift*",'Nicholas-SESSION'!$B$160:$B$167,0), MATCH("*4th*",'Nicholas-SESSION'!$K$7:$T$7,0))</f>
        <v>#N/A</v>
      </c>
      <c r="G108" s="131" t="e">
        <f>IF($A$104='Nicholas-SESSION'!$A$160,INDEX('Nicholas-SESSION'!$K$160:$T$167, MATCH("*Bench Press*",'Nicholas-SESSION'!$B$160:$B$167,0), MATCH("*4th*",'Nicholas-SESSION'!$K$7:$T$7,0)),"")</f>
        <v>#N/A</v>
      </c>
      <c r="H108" s="131" t="e">
        <f>INDEX('Nicholas-SESSION'!$L$160:$U$167, MATCH("*Bench Press*",'Nicholas-SESSION'!$B$160:$B$167,0), MATCH("*4th*",'Nicholas-SESSION'!$K$7:$T$7,0))</f>
        <v>#N/A</v>
      </c>
      <c r="I108" s="132" t="e">
        <f>IF($A$104='Nicholas-SESSION'!$A$160,INDEX('Nicholas-SESSION'!$K$160:$T$167, MATCH("*Military*",'Nicholas-SESSION'!$B$160:$B$167,0), MATCH("*4th*",'Nicholas-SESSION'!$K$7:$T$7,0)),"")</f>
        <v>#N/A</v>
      </c>
      <c r="J108" s="44" t="e">
        <f>INDEX('Nicholas-SESSION'!$L$160:$U$167, MATCH("*Military*",'Nicholas-SESSION'!$B$160:$B$167,0), MATCH("*4th*",'Nicholas-SESSION'!$K$7:$T$7,0))</f>
        <v>#N/A</v>
      </c>
      <c r="K108" s="131" t="e">
        <f>IF($A$104='Nicholas-SESSION'!$A$160,INDEX('Nicholas-SESSION'!$K$160:$T$167, MATCH("*Clean *",'Nicholas-SESSION'!$B$160:$B$167,0), MATCH("*4th*",'Nicholas-SESSION'!$K$7:$T$7,0)),"")</f>
        <v>#N/A</v>
      </c>
      <c r="L108" s="44" t="e">
        <f>INDEX('Nicholas-SESSION'!$L$160:$U$167, MATCH("*Clean *",'Nicholas-SESSION'!$B$160:$B$167,0), MATCH("*4th*",'Nicholas-SESSION'!$K$7:$T$7,0))</f>
        <v>#N/A</v>
      </c>
      <c r="M108" s="131">
        <f>IF($A$104='Nicholas-SESSION'!$A$160,INDEX('Nicholas-SESSION'!$K$160:$T$167, MATCH("*Lat Pulldown*",'Nicholas-SESSION'!$B$160:$B$167,0), MATCH("*4th*",'Nicholas-SESSION'!$K$7:$T$7,0)),"")</f>
        <v>52.5</v>
      </c>
      <c r="N108" s="44">
        <f>INDEX('Nicholas-SESSION'!$L$160:$U$167, MATCH("*Lat Pulldown*",'Nicholas-SESSION'!$B$160:$B$167,0), MATCH("*4th*",'Nicholas-SESSION'!$K$7:$T$7,0))</f>
        <v>8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IF($A$104='Nicholas-SESSION'!$A$160,INDEX('Nicholas-SESSION'!$K$160:$T$167, MATCH("*Squat*",'Nicholas-SESSION'!$B$160:$B$167,0), MATCH("*5th*",'Nicholas-SESSION'!$K$7:$T$7,0)),"")</f>
        <v>#N/A</v>
      </c>
      <c r="D109" s="132" t="e">
        <f>INDEX('Nicholas-SESSION'!L$160:U$167, MATCH("*Squat*",'Nicholas-SESSION'!$B$160:$B$167,0), MATCH("*5th*",'Nicholas-SESSION'!K$7:T$7,0))</f>
        <v>#N/A</v>
      </c>
      <c r="E109" s="131" t="e">
        <f>IF($A$104='Nicholas-SESSION'!$A$160,INDEX('Nicholas-SESSION'!$K$160:$T$167, MATCH("*Deadlift*",'Nicholas-SESSION'!$B$160:$B$167,0), MATCH("*5th*",'Nicholas-SESSION'!$K$7:$T$7,0)),"")</f>
        <v>#N/A</v>
      </c>
      <c r="F109" s="131" t="e">
        <f>INDEX('Nicholas-SESSION'!$L$160:$U$167, MATCH("*Deadlift*",'Nicholas-SESSION'!$B$160:$B$167,0), MATCH("*5th*",'Nicholas-SESSION'!$K$7:$T$7,0))</f>
        <v>#N/A</v>
      </c>
      <c r="G109" s="131" t="e">
        <f>IF($A$104='Nicholas-SESSION'!$A$160,INDEX('Nicholas-SESSION'!$K$160:$T$167, MATCH("*Bench Press*",'Nicholas-SESSION'!$B$160:$B$167,0), MATCH("*5th*",'Nicholas-SESSION'!$K$7:$T$7,0)),"")</f>
        <v>#N/A</v>
      </c>
      <c r="H109" s="131" t="e">
        <f>INDEX('Nicholas-SESSION'!$L$160:$U$167, MATCH("*Bench Press*",'Nicholas-SESSION'!$B$160:$B$167,0), MATCH("*5th*",'Nicholas-SESSION'!$K$7:$T$7,0))</f>
        <v>#N/A</v>
      </c>
      <c r="I109" s="132" t="e">
        <f>IF($A$104='Nicholas-SESSION'!$A$160,INDEX('Nicholas-SESSION'!$K$160:$T$167, MATCH("*Military*",'Nicholas-SESSION'!$B$160:$B$167,0), MATCH("*5th*",'Nicholas-SESSION'!$K$7:$T$7,0)),"")</f>
        <v>#N/A</v>
      </c>
      <c r="J109" s="44" t="e">
        <f>INDEX('Nicholas-SESSION'!$L$160:$U$167, MATCH("*Military*",'Nicholas-SESSION'!$B$160:$B$167,0), MATCH("*5th*",'Nicholas-SESSION'!$K$7:$T$7,0))</f>
        <v>#N/A</v>
      </c>
      <c r="K109" s="131" t="e">
        <f>IF($A$104='Nicholas-SESSION'!$A$160,INDEX('Nicholas-SESSION'!$K$160:$T$167, MATCH("*Clean *",'Nicholas-SESSION'!$B$160:$B$167,0), MATCH("*5th*",'Nicholas-SESSION'!$K$7:$T$7,0)),"")</f>
        <v>#N/A</v>
      </c>
      <c r="L109" s="44" t="e">
        <f>INDEX('Nicholas-SESSION'!$L$160:$U$167, MATCH("*Clean *",'Nicholas-SESSION'!$B$160:$B$167,0), MATCH("*5th*",'Nicholas-SESSION'!$K$7:$T$7,0))</f>
        <v>#N/A</v>
      </c>
      <c r="M109" s="131">
        <f>IF($A$104='Nicholas-SESSION'!$A$160,INDEX('Nicholas-SESSION'!$K$160:$T$167, MATCH("*Lat Pulldown*",'Nicholas-SESSION'!$B$160:$B$167,0), MATCH("*5th*",'Nicholas-SESSION'!$K$7:$T$7,0)),"")</f>
        <v>0</v>
      </c>
      <c r="N109" s="44">
        <f>INDEX('Nicholas-SESSION'!$L$160:$U$167, MATCH("*Lat Pulldown*",'Nicholas-SESSION'!$B$160:$B$167,0), MATCH("*5th*",'Nicholas-SESSION'!$K$7:$T$7,0))</f>
        <v>0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'Nicholas-SESSION'!A169</f>
        <v>42087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 t="e">
        <f>MAX(G111:G115)</f>
        <v>#N/A</v>
      </c>
      <c r="H110" s="116" t="e">
        <f t="array" ref="H110">MAX(IF(G111:G115=G110,H111:H115))</f>
        <v>#N/A</v>
      </c>
      <c r="I110" s="116" t="e">
        <f>MAX(I111:I115)</f>
        <v>#N/A</v>
      </c>
      <c r="J110" s="116" t="e">
        <f t="array" ref="J110">MAX(IF(I111:I115=I110,J111:J115))</f>
        <v>#N/A</v>
      </c>
      <c r="K110" s="116" t="e">
        <f>MAX(K111:K115)</f>
        <v>#N/A</v>
      </c>
      <c r="L110" s="116" t="e">
        <f t="array" ref="L110">MAX(IF(K111:K115=K110,L111:L115))</f>
        <v>#N/A</v>
      </c>
      <c r="M110" s="116">
        <f>MAX(M111:M115)</f>
        <v>55</v>
      </c>
      <c r="N110" s="117">
        <f t="array" ref="N110">MAX(IF(M111:M115=M110,N111:N115))</f>
        <v>10</v>
      </c>
      <c r="O110" s="152" t="e">
        <f>IF($A$110='Nicholas-SESSION'!$A$169,INDEX('Nicholas-SESSION'!$K$169:$T$176, MATCH("*1k Row*",'Nicholas-SESSION'!$B$169:$B$176,0), MATCH("*1st*",'Nicholas-SESSION'!$K$7:$T$7,0)),"")</f>
        <v>#N/A</v>
      </c>
      <c r="P110" s="152" t="e">
        <f>IF($A$110='Nicholas-SESSION'!$A$169,INDEX('Nicholas-SESSION'!$K$169:$T$176, MATCH("*HIIT*",'Nicholas-SESSION'!$B$169:$B$176,0), MATCH("*1st*",'Nicholas-SESSION'!$K$7:$T$7,0)),"")</f>
        <v>#N/A</v>
      </c>
      <c r="Q110" s="119" t="e">
        <f>INDEX('Nicholas-SESSION'!$L$169:$U$176, MATCH("*HIIT*",'Nicholas-SESSION'!$B$169:$B$176,0), MATCH("*1st*",'Nicholas-SESSION'!$K$7:$T$7,0))</f>
        <v>#N/A</v>
      </c>
      <c r="R110" s="119">
        <f>'Nicholas-SESSION'!U169</f>
        <v>0</v>
      </c>
      <c r="S110" s="116"/>
      <c r="T110" s="116"/>
      <c r="U110" s="120">
        <f>'Nicholas-SESSION'!A179</f>
        <v>75.5</v>
      </c>
      <c r="V110" s="120">
        <f>'Nicholas-SESSION'!A180</f>
        <v>0</v>
      </c>
      <c r="W110" s="116">
        <v>28</v>
      </c>
      <c r="X110" s="116">
        <v>98</v>
      </c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IF($A$110='Nicholas-SESSION'!$A$169,INDEX('Nicholas-SESSION'!$K$169:$T$176, MATCH("*Squat*",'Nicholas-SESSION'!$B$169:$B$176,0), MATCH("*1st*",'Nicholas-SESSION'!$K$7:$T$7,0)),"")</f>
        <v>#N/A</v>
      </c>
      <c r="D111" s="132" t="e">
        <f>INDEX('Nicholas-SESSION'!L$169:U$176, MATCH("*Squat*",'Nicholas-SESSION'!$B$169:$B$176,0), MATCH("*1st*",'Nicholas-SESSION'!K$7:T$7,0))</f>
        <v>#N/A</v>
      </c>
      <c r="E111" s="131" t="e">
        <f>IF($A$110='Nicholas-SESSION'!$A$169,INDEX('Nicholas-SESSION'!$K$169:$T$176, MATCH("*Deadlift*",'Nicholas-SESSION'!$B$169:$B$176,0), MATCH("*1st*",'Nicholas-SESSION'!$K$7:$T$7,0)),"")</f>
        <v>#N/A</v>
      </c>
      <c r="F111" s="131" t="e">
        <f>INDEX('Nicholas-SESSION'!$L$169:$U$176, MATCH("*Deadlift*",'Nicholas-SESSION'!$B$169:$B$176,0), MATCH("*1st*",'Nicholas-SESSION'!$K$7:$T$7,0))</f>
        <v>#N/A</v>
      </c>
      <c r="G111" s="131" t="e">
        <f>IF($A$110='Nicholas-SESSION'!$A$169,INDEX('Nicholas-SESSION'!$K$169:$T$176, MATCH("*Bench Press*",'Nicholas-SESSION'!$B$169:$B$176,0), MATCH("*1st*",'Nicholas-SESSION'!$K$7:$T$7,0)),"")</f>
        <v>#N/A</v>
      </c>
      <c r="H111" s="131" t="e">
        <f>INDEX('Nicholas-SESSION'!$L$169:$U$176, MATCH("*Bench Press*",'Nicholas-SESSION'!$B$169:$B$176,0), MATCH("*1st*",'Nicholas-SESSION'!$K$7:$T$7,0))</f>
        <v>#N/A</v>
      </c>
      <c r="I111" s="132" t="e">
        <f>IF($A$110='Nicholas-SESSION'!$A$169,INDEX('Nicholas-SESSION'!$K$169:$T$176, MATCH("*Military*",'Nicholas-SESSION'!$B$169:$B$176,0), MATCH("*1st*",'Nicholas-SESSION'!$K$7:$T$7,0)),"")</f>
        <v>#N/A</v>
      </c>
      <c r="J111" s="48" t="e">
        <f>INDEX('Nicholas-SESSION'!$L$169:$U$176, MATCH("*Military*",'Nicholas-SESSION'!$B$169:$B$176,0), MATCH("*1st*",'Nicholas-SESSION'!$K$7:$T$7,0))</f>
        <v>#N/A</v>
      </c>
      <c r="K111" s="131" t="e">
        <f>IF($A$110='Nicholas-SESSION'!$A$169,INDEX('Nicholas-SESSION'!$K$169:$T$176, MATCH("*Clean *",'Nicholas-SESSION'!$B$169:$B$176,0), MATCH("*1st*",'Nicholas-SESSION'!$K$7:$T$7,0)),"")</f>
        <v>#N/A</v>
      </c>
      <c r="L111" s="48" t="e">
        <f>INDEX('Nicholas-SESSION'!$L$169:$U$176, MATCH("*Clean *",'Nicholas-SESSION'!$B$169:$B$176,0), MATCH("*1st*",'Nicholas-SESSION'!$K$7:$T$7,0))</f>
        <v>#N/A</v>
      </c>
      <c r="M111" s="131">
        <f>IF($A$110='Nicholas-SESSION'!$A$169,INDEX('Nicholas-SESSION'!$K$169:$T$176, MATCH("*Lat Pulldown*",'Nicholas-SESSION'!$B$169:$B$176,0), MATCH("*1st*",'Nicholas-SESSION'!$K$7:$T$7,0)),"")</f>
        <v>55</v>
      </c>
      <c r="N111" s="48">
        <f>INDEX('Nicholas-SESSION'!$L$169:$U$176, MATCH("*Lat Pulldown*",'Nicholas-SESSION'!$B$169:$B$176,0), MATCH("*1st*",'Nicholas-SESSION'!$K$7:$T$7,0))</f>
        <v>10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IF($A$110='Nicholas-SESSION'!$A$169,INDEX('Nicholas-SESSION'!$K$169:$T$176, MATCH("*Squat*",'Nicholas-SESSION'!$B$169:$B$176,0), MATCH("*2nd*",'Nicholas-SESSION'!$K$7:$T$7,0)),"")</f>
        <v>#N/A</v>
      </c>
      <c r="D112" s="132" t="e">
        <f>INDEX('Nicholas-SESSION'!L$169:U$176, MATCH("*Squat*",'Nicholas-SESSION'!$B$169:$B$176,0), MATCH("*2nd*",'Nicholas-SESSION'!K$7:T$7,0))</f>
        <v>#N/A</v>
      </c>
      <c r="E112" s="131" t="e">
        <f>IF($A$110='Nicholas-SESSION'!$A$169,INDEX('Nicholas-SESSION'!$K$169:$T$176, MATCH("*Deadlift*",'Nicholas-SESSION'!$B$169:$B$176,0), MATCH("*2ND*",'Nicholas-SESSION'!$K$7:$T$7,0)),"")</f>
        <v>#N/A</v>
      </c>
      <c r="F112" s="131" t="e">
        <f>INDEX('Nicholas-SESSION'!$L$169:$U$176, MATCH("*Deadlift*",'Nicholas-SESSION'!$B$169:$B$176,0), MATCH("*2nd*",'Nicholas-SESSION'!$K$7:$T$7,0))</f>
        <v>#N/A</v>
      </c>
      <c r="G112" s="131" t="e">
        <f>IF($A$110='Nicholas-SESSION'!$A$169,INDEX('Nicholas-SESSION'!$K$169:$T$176, MATCH("*Bench Press*",'Nicholas-SESSION'!$B$169:$B$176,0), MATCH("*2ND*",'Nicholas-SESSION'!$K$7:$T$7,0)),"")</f>
        <v>#N/A</v>
      </c>
      <c r="H112" s="131" t="e">
        <f>INDEX('Nicholas-SESSION'!$L$169:$U$176, MATCH("*Bench Press*",'Nicholas-SESSION'!$B$169:$B$176,0), MATCH("*2nd*",'Nicholas-SESSION'!$K$7:$T$7,0))</f>
        <v>#N/A</v>
      </c>
      <c r="I112" s="132" t="e">
        <f>IF($A$110='Nicholas-SESSION'!$A$169,INDEX('Nicholas-SESSION'!$K$169:$T$176, MATCH("*Military*",'Nicholas-SESSION'!$B$169:$B$176,0), MATCH("*2ND*",'Nicholas-SESSION'!$K$7:$T$7,0)),"")</f>
        <v>#N/A</v>
      </c>
      <c r="J112" s="44" t="e">
        <f>INDEX('Nicholas-SESSION'!$L$169:$U$176, MATCH("*Military*",'Nicholas-SESSION'!$B$169:$B$176,0), MATCH("*2nd*",'Nicholas-SESSION'!$K$7:$T$7,0))</f>
        <v>#N/A</v>
      </c>
      <c r="K112" s="131" t="e">
        <f>IF($A$110='Nicholas-SESSION'!$A$169,INDEX('Nicholas-SESSION'!$K$169:$T$176, MATCH("*Clean *",'Nicholas-SESSION'!$B$169:$B$176,0), MATCH("*2ND*",'Nicholas-SESSION'!$K$7:$T$7,0)),"")</f>
        <v>#N/A</v>
      </c>
      <c r="L112" s="44" t="e">
        <f>INDEX('Nicholas-SESSION'!$L$169:$U$176, MATCH("*Clean *",'Nicholas-SESSION'!$B$169:$B$176,0), MATCH("*2nd*",'Nicholas-SESSION'!$K$7:$T$7,0))</f>
        <v>#N/A</v>
      </c>
      <c r="M112" s="131">
        <f>IF($A$110='Nicholas-SESSION'!$A$169,INDEX('Nicholas-SESSION'!$K$169:$T$176, MATCH("*Lat Pulldown*",'Nicholas-SESSION'!$B$169:$B$176,0), MATCH("*2ND*",'Nicholas-SESSION'!$K$7:$T$7,0)),"")</f>
        <v>55</v>
      </c>
      <c r="N112" s="44">
        <f>INDEX('Nicholas-SESSION'!$L$169:$U$176, MATCH("*Lat Pulldown*",'Nicholas-SESSION'!$B$169:$B$176,0), MATCH("*2nd*",'Nicholas-SESSION'!$K$7:$T$7,0))</f>
        <v>10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IF($A$110='Nicholas-SESSION'!$A$169,INDEX('Nicholas-SESSION'!$K$169:$T$176, MATCH("*Squat*",'Nicholas-SESSION'!$B$169:$B$176,0), MATCH("*3rd*",'Nicholas-SESSION'!$K$7:$T$7,0)),"")</f>
        <v>#N/A</v>
      </c>
      <c r="D113" s="132" t="e">
        <f>INDEX('Nicholas-SESSION'!L$169:U$176, MATCH("*Squat*",'Nicholas-SESSION'!$B$169:$B$176,0), MATCH("*3rd*",'Nicholas-SESSION'!K$7:T$7,0))</f>
        <v>#N/A</v>
      </c>
      <c r="E113" s="131" t="e">
        <f>IF($A$110='Nicholas-SESSION'!$A$169,INDEX('Nicholas-SESSION'!$K$169:$T$176, MATCH("*Deadlift*",'Nicholas-SESSION'!$B$169:$B$176,0), MATCH("*3rd*",'Nicholas-SESSION'!$K$7:$T$7,0)),"")</f>
        <v>#N/A</v>
      </c>
      <c r="F113" s="131" t="e">
        <f>INDEX('Nicholas-SESSION'!$L$169:$U$176, MATCH("*Deadlift*",'Nicholas-SESSION'!$B$169:$B$176,0), MATCH("*3rd*",'Nicholas-SESSION'!$K$7:$T$7,0))</f>
        <v>#N/A</v>
      </c>
      <c r="G113" s="131" t="e">
        <f>IF($A$110='Nicholas-SESSION'!$A$169,INDEX('Nicholas-SESSION'!$K$169:$T$176, MATCH("*Bench Press*",'Nicholas-SESSION'!$B$169:$B$176,0), MATCH("*3rd*",'Nicholas-SESSION'!$K$7:$T$7,0)),"")</f>
        <v>#N/A</v>
      </c>
      <c r="H113" s="131" t="e">
        <f>INDEX('Nicholas-SESSION'!$L$169:$U$176, MATCH("*Bench Press*",'Nicholas-SESSION'!$B$169:$B$176,0), MATCH("*3rd*",'Nicholas-SESSION'!$K$7:$T$7,0))</f>
        <v>#N/A</v>
      </c>
      <c r="I113" s="132" t="e">
        <f>IF($A$110='Nicholas-SESSION'!$A$169,INDEX('Nicholas-SESSION'!$K$169:$T$176, MATCH("*Military*",'Nicholas-SESSION'!$B$169:$B$176,0), MATCH("*3rd*",'Nicholas-SESSION'!$K$7:$T$7,0)),"")</f>
        <v>#N/A</v>
      </c>
      <c r="J113" s="44" t="e">
        <f>INDEX('Nicholas-SESSION'!$L$169:$U$176, MATCH("*Military*",'Nicholas-SESSION'!$B$169:$B$176,0), MATCH("*3rd*",'Nicholas-SESSION'!$K$7:$T$7,0))</f>
        <v>#N/A</v>
      </c>
      <c r="K113" s="131" t="e">
        <f>IF($A$110='Nicholas-SESSION'!$A$169,INDEX('Nicholas-SESSION'!$K$169:$T$176, MATCH("*Clean *",'Nicholas-SESSION'!$B$169:$B$176,0), MATCH("*3rd*",'Nicholas-SESSION'!$K$7:$T$7,0)),"")</f>
        <v>#N/A</v>
      </c>
      <c r="L113" s="44" t="e">
        <f>INDEX('Nicholas-SESSION'!$L$169:$U$176, MATCH("*Clean *",'Nicholas-SESSION'!$B$169:$B$176,0), MATCH("*3rd*",'Nicholas-SESSION'!$K$7:$T$7,0))</f>
        <v>#N/A</v>
      </c>
      <c r="M113" s="131">
        <f>IF($A$110='Nicholas-SESSION'!$A$169,INDEX('Nicholas-SESSION'!$K$169:$T$176, MATCH("*Lat Pulldown*",'Nicholas-SESSION'!$B$169:$B$176,0), MATCH("*3rd*",'Nicholas-SESSION'!$K$7:$T$7,0)),"")</f>
        <v>55</v>
      </c>
      <c r="N113" s="44">
        <f>INDEX('Nicholas-SESSION'!$L$169:$U$176, MATCH("*Lat Pulldown*",'Nicholas-SESSION'!$B$169:$B$176,0), MATCH("*3rd*",'Nicholas-SESSION'!$K$7:$T$7,0))</f>
        <v>5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IF($A$110='Nicholas-SESSION'!$A$169,INDEX('Nicholas-SESSION'!$K$169:$T$176, MATCH("*Squat*",'Nicholas-SESSION'!$B$169:$B$176,0), MATCH("*4th*",'Nicholas-SESSION'!$K$7:$T$7,0)),"")</f>
        <v>#N/A</v>
      </c>
      <c r="D114" s="132" t="e">
        <f>INDEX('Nicholas-SESSION'!L$169:U$176, MATCH("*Squat*",'Nicholas-SESSION'!$B$169:$B$176,0), MATCH("*4th*",'Nicholas-SESSION'!K$7:T$7,0))</f>
        <v>#N/A</v>
      </c>
      <c r="E114" s="131" t="e">
        <f>IF($A$110='Nicholas-SESSION'!$A$169,INDEX('Nicholas-SESSION'!$K$169:$T$176, MATCH("*Deadlift*",'Nicholas-SESSION'!$B$169:$B$176,0), MATCH("*4th*",'Nicholas-SESSION'!$K$7:$T$7,0)),"")</f>
        <v>#N/A</v>
      </c>
      <c r="F114" s="131" t="e">
        <f>INDEX('Nicholas-SESSION'!$L$169:$U$176, MATCH("*Deadlift*",'Nicholas-SESSION'!$B$169:$B$176,0), MATCH("*4th*",'Nicholas-SESSION'!$K$7:$T$7,0))</f>
        <v>#N/A</v>
      </c>
      <c r="G114" s="131" t="e">
        <f>IF($A$110='Nicholas-SESSION'!$A$169,INDEX('Nicholas-SESSION'!$K$169:$T$176, MATCH("*Bench Press*",'Nicholas-SESSION'!$B$169:$B$176,0), MATCH("*4th*",'Nicholas-SESSION'!$K$7:$T$7,0)),"")</f>
        <v>#N/A</v>
      </c>
      <c r="H114" s="131" t="e">
        <f>INDEX('Nicholas-SESSION'!$L$169:$U$176, MATCH("*Bench Press*",'Nicholas-SESSION'!$B$169:$B$176,0), MATCH("*4th*",'Nicholas-SESSION'!$K$7:$T$7,0))</f>
        <v>#N/A</v>
      </c>
      <c r="I114" s="132" t="e">
        <f>IF($A$110='Nicholas-SESSION'!$A$169,INDEX('Nicholas-SESSION'!$K$169:$T$176, MATCH("*Military*",'Nicholas-SESSION'!$B$169:$B$176,0), MATCH("*4th*",'Nicholas-SESSION'!$K$7:$T$7,0)),"")</f>
        <v>#N/A</v>
      </c>
      <c r="J114" s="44" t="e">
        <f>INDEX('Nicholas-SESSION'!$L$169:$U$176, MATCH("*Military*",'Nicholas-SESSION'!$B$169:$B$176,0), MATCH("*4th*",'Nicholas-SESSION'!$K$7:$T$7,0))</f>
        <v>#N/A</v>
      </c>
      <c r="K114" s="131" t="e">
        <f>IF($A$110='Nicholas-SESSION'!$A$169,INDEX('Nicholas-SESSION'!$K$169:$T$176, MATCH("*Clean *",'Nicholas-SESSION'!$B$169:$B$176,0), MATCH("*4th*",'Nicholas-SESSION'!$K$7:$T$7,0)),"")</f>
        <v>#N/A</v>
      </c>
      <c r="L114" s="44" t="e">
        <f>INDEX('Nicholas-SESSION'!$L$169:$U$176, MATCH("*Clean *",'Nicholas-SESSION'!$B$169:$B$176,0), MATCH("*4th*",'Nicholas-SESSION'!$K$7:$T$7,0))</f>
        <v>#N/A</v>
      </c>
      <c r="M114" s="131">
        <f>IF($A$110='Nicholas-SESSION'!$A$169,INDEX('Nicholas-SESSION'!$K$169:$T$176, MATCH("*Lat Pulldown*",'Nicholas-SESSION'!$B$169:$B$176,0), MATCH("*4th*",'Nicholas-SESSION'!$K$7:$T$7,0)),"")</f>
        <v>0</v>
      </c>
      <c r="N114" s="44">
        <f>INDEX('Nicholas-SESSION'!$L$169:$U$176, MATCH("*Lat Pulldown*",'Nicholas-SESSION'!$B$169:$B$176,0), MATCH("*4th*",'Nicholas-SESSION'!$K$7:$T$7,0))</f>
        <v>0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IF($A$110='Nicholas-SESSION'!$A$169,INDEX('Nicholas-SESSION'!$K$169:$T$176, MATCH("*Squat*",'Nicholas-SESSION'!$B$169:$B$176,0), MATCH("*5th*",'Nicholas-SESSION'!$K$7:$T$7,0)),"")</f>
        <v>#N/A</v>
      </c>
      <c r="D115" s="132" t="e">
        <f>INDEX('Nicholas-SESSION'!L$169:U$176, MATCH("*Squat*",'Nicholas-SESSION'!$B$169:$B$176,0), MATCH("*5th*",'Nicholas-SESSION'!K$7:T$7,0))</f>
        <v>#N/A</v>
      </c>
      <c r="E115" s="131" t="e">
        <f>IF($A$110='Nicholas-SESSION'!$A$169,INDEX('Nicholas-SESSION'!$K$169:$T$176, MATCH("*Deadlift*",'Nicholas-SESSION'!$B$169:$B$176,0), MATCH("*5th*",'Nicholas-SESSION'!$K$7:$T$7,0)),"")</f>
        <v>#N/A</v>
      </c>
      <c r="F115" s="131" t="e">
        <f>INDEX('Nicholas-SESSION'!$L$169:$U$176, MATCH("*Deadlift*",'Nicholas-SESSION'!$B$169:$B$176,0), MATCH("*5th*",'Nicholas-SESSION'!$K$7:$T$7,0))</f>
        <v>#N/A</v>
      </c>
      <c r="G115" s="131" t="e">
        <f>IF($A$110='Nicholas-SESSION'!$A$169,INDEX('Nicholas-SESSION'!$K$169:$T$176, MATCH("*Bench Press*",'Nicholas-SESSION'!$B$169:$B$176,0), MATCH("*5th*",'Nicholas-SESSION'!$K$7:$T$7,0)),"")</f>
        <v>#N/A</v>
      </c>
      <c r="H115" s="131" t="e">
        <f>INDEX('Nicholas-SESSION'!$L$169:$U$176, MATCH("*Bench Press*",'Nicholas-SESSION'!$B$169:$B$176,0), MATCH("*5th*",'Nicholas-SESSION'!$K$7:$T$7,0))</f>
        <v>#N/A</v>
      </c>
      <c r="I115" s="132" t="e">
        <f>IF($A$110='Nicholas-SESSION'!$A$169,INDEX('Nicholas-SESSION'!$K$169:$T$176, MATCH("*Military*",'Nicholas-SESSION'!$B$169:$B$176,0), MATCH("*5th*",'Nicholas-SESSION'!$K$7:$T$7,0)),"")</f>
        <v>#N/A</v>
      </c>
      <c r="J115" s="44" t="e">
        <f>INDEX('Nicholas-SESSION'!$L$169:$U$176, MATCH("*Military*",'Nicholas-SESSION'!$B$169:$B$176,0), MATCH("*5th*",'Nicholas-SESSION'!$K$7:$T$7,0))</f>
        <v>#N/A</v>
      </c>
      <c r="K115" s="131" t="e">
        <f>IF($A$110='Nicholas-SESSION'!$A$169,INDEX('Nicholas-SESSION'!$K$169:$T$176, MATCH("*Clean *",'Nicholas-SESSION'!$B$169:$B$176,0), MATCH("*5th*",'Nicholas-SESSION'!$K$7:$T$7,0)),"")</f>
        <v>#N/A</v>
      </c>
      <c r="L115" s="44" t="e">
        <f>INDEX('Nicholas-SESSION'!$L$169:$U$176, MATCH("*Clean *",'Nicholas-SESSION'!$B$169:$B$176,0), MATCH("*5th*",'Nicholas-SESSION'!$K$7:$T$7,0))</f>
        <v>#N/A</v>
      </c>
      <c r="M115" s="131">
        <f>IF($A$110='Nicholas-SESSION'!$A$169,INDEX('Nicholas-SESSION'!$K$169:$T$176, MATCH("*Lat Pulldown*",'Nicholas-SESSION'!$B$169:$B$176,0), MATCH("*5th*",'Nicholas-SESSION'!$K$7:$T$7,0)),"")</f>
        <v>0</v>
      </c>
      <c r="N115" s="44">
        <f>INDEX('Nicholas-SESSION'!$L$169:$U$176, MATCH("*Lat Pulldown*",'Nicholas-SESSION'!$B$169:$B$176,0), MATCH("*5th*",'Nicholas-SESSION'!$K$7:$T$7,0))</f>
        <v>0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'Nicholas-SESSION'!A178</f>
        <v>42089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 t="e">
        <f>MAX(E117:E121)</f>
        <v>#N/A</v>
      </c>
      <c r="F116" s="116" t="e">
        <f t="array" ref="F116">MAX(IF(E117:E121=E116,F117:F121))</f>
        <v>#N/A</v>
      </c>
      <c r="G116" s="116" t="e">
        <f>MAX(G117:G121)</f>
        <v>#N/A</v>
      </c>
      <c r="H116" s="116" t="e">
        <f t="array" ref="H116">MAX(IF(G117:G121=G116,H117:H121))</f>
        <v>#N/A</v>
      </c>
      <c r="I116" s="116">
        <f>MAX(I117:I121)</f>
        <v>35</v>
      </c>
      <c r="J116" s="116">
        <f t="array" ref="J116">MAX(IF(I117:I121=I116,J117:J121))</f>
        <v>1</v>
      </c>
      <c r="K116" s="116" t="e">
        <f>MAX(K117:K121)</f>
        <v>#N/A</v>
      </c>
      <c r="L116" s="116" t="e">
        <f t="array" ref="L116">MAX(IF(K117:K121=K116,L117:L121))</f>
        <v>#N/A</v>
      </c>
      <c r="M116" s="116">
        <f>MAX(M117:M121)</f>
        <v>65</v>
      </c>
      <c r="N116" s="117">
        <f t="array" ref="N116">MAX(IF(M117:M121=M116,N117:N121))</f>
        <v>1</v>
      </c>
      <c r="O116" s="152" t="e">
        <f>IF($A$116='Nicholas-SESSION'!$A$178,INDEX('Nicholas-SESSION'!$K$178:$T$185, MATCH("*1k Row*",'Nicholas-SESSION'!$B$178:$B$185,0), MATCH("*1st*",'Nicholas-SESSION'!$K$7:$T$7,0)),"")</f>
        <v>#N/A</v>
      </c>
      <c r="P116" s="152" t="e">
        <f>IF($A$116='Nicholas-SESSION'!$A$178,INDEX('Nicholas-SESSION'!$K$178:$T$185, MATCH("*HIIT*",'Nicholas-SESSION'!$B$178:$B$185,0), MATCH("*1st*",'Nicholas-SESSION'!$K$7:$T$7,0)),"")</f>
        <v>#N/A</v>
      </c>
      <c r="Q116" s="119" t="e">
        <f>INDEX('Nicholas-SESSION'!$L$178:$U$185, MATCH("*HIIT*",'Nicholas-SESSION'!$B$178:$B$185,0), MATCH("*1st*",'Nicholas-SESSION'!$K$7:$T$7,0))</f>
        <v>#N/A</v>
      </c>
      <c r="R116" s="119">
        <f>'Nicholas-SESSION'!U178</f>
        <v>0</v>
      </c>
      <c r="S116" s="116"/>
      <c r="T116" s="116"/>
      <c r="U116" s="120">
        <f>'Nicholas-SESSION'!A188</f>
        <v>76</v>
      </c>
      <c r="V116" s="120">
        <f>'Nicholas-SESSION'!A189</f>
        <v>20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IF($A$116='Nicholas-SESSION'!$A$178,INDEX('Nicholas-SESSION'!$K$178:$T$185, MATCH("*Squat*",'Nicholas-SESSION'!$B$178:$B$185,0), MATCH("*1st*",'Nicholas-SESSION'!$K$7:$T$7,0)),"")</f>
        <v>#N/A</v>
      </c>
      <c r="D117" s="132" t="e">
        <f>INDEX('Nicholas-SESSION'!L$178:U$185, MATCH("*Squat*",'Nicholas-SESSION'!$B$178:$B$185,0), MATCH("*1st*",'Nicholas-SESSION'!K$7:T$7,0))</f>
        <v>#N/A</v>
      </c>
      <c r="E117" s="131" t="e">
        <f>IF($A$116='Nicholas-SESSION'!$A$178,INDEX('Nicholas-SESSION'!$K$178:$T$185, MATCH("*Deadlift*",'Nicholas-SESSION'!$B$178:$B$185,0), MATCH("*1st*",'Nicholas-SESSION'!$K$7:$T$7,0)),"")</f>
        <v>#N/A</v>
      </c>
      <c r="F117" s="131" t="e">
        <f>INDEX('Nicholas-SESSION'!$L$178:$U$185, MATCH("*Deadlift*",'Nicholas-SESSION'!$B$178:$B$185,0), MATCH("*1st*",'Nicholas-SESSION'!$K$7:$T$7,0))</f>
        <v>#N/A</v>
      </c>
      <c r="G117" s="131" t="e">
        <f>IF($A$116='Nicholas-SESSION'!$A$178,INDEX('Nicholas-SESSION'!$K$178:$T$185, MATCH("*Bench Press*",'Nicholas-SESSION'!$B$178:$B$185,0), MATCH("*1st*",'Nicholas-SESSION'!$K$7:$T$7,0)),"")</f>
        <v>#N/A</v>
      </c>
      <c r="H117" s="131" t="e">
        <f>INDEX('Nicholas-SESSION'!$L$178:$U$185, MATCH("*Bench Press*",'Nicholas-SESSION'!$B$178:$B$185,0), MATCH("*1st*",'Nicholas-SESSION'!$K$7:$T$7,0))</f>
        <v>#N/A</v>
      </c>
      <c r="I117" s="132">
        <f>IF($A$116='Nicholas-SESSION'!$A$178,INDEX('Nicholas-SESSION'!$K$178:$T$185, MATCH("*Military*",'Nicholas-SESSION'!$B$178:$B$185,0), MATCH("*1st*",'Nicholas-SESSION'!$K$7:$T$7,0)),"")</f>
        <v>17.5</v>
      </c>
      <c r="J117" s="48">
        <f>INDEX('Nicholas-SESSION'!$L$178:$U$185, MATCH("*Military*",'Nicholas-SESSION'!$B$178:$B$185,0), MATCH("*1st*",'Nicholas-SESSION'!$K$7:$T$7,0))</f>
        <v>12</v>
      </c>
      <c r="K117" s="131" t="e">
        <f>IF($A$116='Nicholas-SESSION'!$A$178,INDEX('Nicholas-SESSION'!$K$178:$T$185, MATCH("*Clean *",'Nicholas-SESSION'!$B$178:$B$185,0), MATCH("*1st*",'Nicholas-SESSION'!$K$7:$T$7,0)),"")</f>
        <v>#N/A</v>
      </c>
      <c r="L117" s="48" t="e">
        <f>INDEX('Nicholas-SESSION'!$L$178:$U$185, MATCH("*Clean *",'Nicholas-SESSION'!$B$178:$B$185,0), MATCH("*1st*",'Nicholas-SESSION'!$K$7:$T$7,0))</f>
        <v>#N/A</v>
      </c>
      <c r="M117" s="131">
        <f>IF($A$116='Nicholas-SESSION'!$A$178,INDEX('Nicholas-SESSION'!$K$178:$T$185, MATCH("*Lat Pulldown*",'Nicholas-SESSION'!$B$178:$B$185,0), MATCH("*1st*",'Nicholas-SESSION'!$K$7:$T$7,0)),"")</f>
        <v>35</v>
      </c>
      <c r="N117" s="48">
        <f>INDEX('Nicholas-SESSION'!$L$178:$U$185, MATCH("*Lat Pulldown*",'Nicholas-SESSION'!$B$178:$B$185,0), MATCH("*1st*",'Nicholas-SESSION'!$K$7:$T$7,0))</f>
        <v>12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IF($A$116='Nicholas-SESSION'!$A$178,INDEX('Nicholas-SESSION'!$K$178:$T$185, MATCH("*Squat*",'Nicholas-SESSION'!$B$178:$B$185,0), MATCH("*2nd*",'Nicholas-SESSION'!$K$7:$T$7,0)),"")</f>
        <v>#N/A</v>
      </c>
      <c r="D118" s="132" t="e">
        <f>INDEX('Nicholas-SESSION'!L$178:U$185, MATCH("*Squat*",'Nicholas-SESSION'!$B$178:$B$185,0), MATCH("*2nd*",'Nicholas-SESSION'!K$7:T$7,0))</f>
        <v>#N/A</v>
      </c>
      <c r="E118" s="131" t="e">
        <f>IF($A$116='Nicholas-SESSION'!$A$178,INDEX('Nicholas-SESSION'!$K$178:$T$185, MATCH("*Deadlift*",'Nicholas-SESSION'!$B$178:$B$185,0), MATCH("*2ND*",'Nicholas-SESSION'!$K$7:$T$7,0)),"")</f>
        <v>#N/A</v>
      </c>
      <c r="F118" s="131" t="e">
        <f>INDEX('Nicholas-SESSION'!$L$178:$U$185, MATCH("*Deadlift*",'Nicholas-SESSION'!$B$178:$B$185,0), MATCH("*2nd*",'Nicholas-SESSION'!$K$7:$T$7,0))</f>
        <v>#N/A</v>
      </c>
      <c r="G118" s="131" t="e">
        <f>IF($A$116='Nicholas-SESSION'!$A$178,INDEX('Nicholas-SESSION'!$K$178:$T$185, MATCH("*Bench Press*",'Nicholas-SESSION'!$B$178:$B$185,0), MATCH("*2ND*",'Nicholas-SESSION'!$K$7:$T$7,0)),"")</f>
        <v>#N/A</v>
      </c>
      <c r="H118" s="131" t="e">
        <f>INDEX('Nicholas-SESSION'!$L$178:$U$185, MATCH("*Bench Press*",'Nicholas-SESSION'!$B$178:$B$185,0), MATCH("*2nd*",'Nicholas-SESSION'!$K$7:$T$7,0))</f>
        <v>#N/A</v>
      </c>
      <c r="I118" s="132">
        <f>IF($A$116='Nicholas-SESSION'!$A$178,INDEX('Nicholas-SESSION'!$K$178:$T$185, MATCH("*Military*",'Nicholas-SESSION'!$B$178:$B$185,0), MATCH("*2ND*",'Nicholas-SESSION'!$K$7:$T$7,0)),"")</f>
        <v>25</v>
      </c>
      <c r="J118" s="44">
        <f>INDEX('Nicholas-SESSION'!$L$178:$U$185, MATCH("*Military*",'Nicholas-SESSION'!$B$178:$B$185,0), MATCH("*2nd*",'Nicholas-SESSION'!$K$7:$T$7,0))</f>
        <v>5</v>
      </c>
      <c r="K118" s="131" t="e">
        <f>IF($A$116='Nicholas-SESSION'!$A$178,INDEX('Nicholas-SESSION'!$K$178:$T$185, MATCH("*Clean *",'Nicholas-SESSION'!$B$178:$B$185,0), MATCH("*2ND*",'Nicholas-SESSION'!$K$7:$T$7,0)),"")</f>
        <v>#N/A</v>
      </c>
      <c r="L118" s="44" t="e">
        <f>INDEX('Nicholas-SESSION'!$L$178:$U$185, MATCH("*Clean *",'Nicholas-SESSION'!$B$178:$B$185,0), MATCH("*2nd*",'Nicholas-SESSION'!$K$7:$T$7,0))</f>
        <v>#N/A</v>
      </c>
      <c r="M118" s="131">
        <f>IF($A$116='Nicholas-SESSION'!$A$178,INDEX('Nicholas-SESSION'!$K$178:$T$185, MATCH("*Lat Pulldown*",'Nicholas-SESSION'!$B$178:$B$185,0), MATCH("*2ND*",'Nicholas-SESSION'!$K$7:$T$7,0)),"")</f>
        <v>50</v>
      </c>
      <c r="N118" s="44">
        <f>INDEX('Nicholas-SESSION'!$L$178:$U$185, MATCH("*Lat Pulldown*",'Nicholas-SESSION'!$B$178:$B$185,0), MATCH("*2nd*",'Nicholas-SESSION'!$K$7:$T$7,0))</f>
        <v>6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IF($A$116='Nicholas-SESSION'!$A$178,INDEX('Nicholas-SESSION'!$K$178:$T$185, MATCH("*Squat*",'Nicholas-SESSION'!$B$178:$B$185,0), MATCH("*3rd*",'Nicholas-SESSION'!$K$7:$T$7,0)),"")</f>
        <v>#N/A</v>
      </c>
      <c r="D119" s="132" t="e">
        <f>INDEX('Nicholas-SESSION'!L$178:U$185, MATCH("*Squat*",'Nicholas-SESSION'!$B$178:$B$185,0), MATCH("*3rd*",'Nicholas-SESSION'!K$7:T$7,0))</f>
        <v>#N/A</v>
      </c>
      <c r="E119" s="131" t="e">
        <f>IF($A$116='Nicholas-SESSION'!$A$178,INDEX('Nicholas-SESSION'!$K$178:$T$185, MATCH("*Deadlift*",'Nicholas-SESSION'!$B$178:$B$185,0), MATCH("*3rd*",'Nicholas-SESSION'!$K$7:$T$7,0)),"")</f>
        <v>#N/A</v>
      </c>
      <c r="F119" s="131" t="e">
        <f>INDEX('Nicholas-SESSION'!$L$178:$U$185, MATCH("*Deadlift*",'Nicholas-SESSION'!$B$178:$B$185,0), MATCH("*3rd*",'Nicholas-SESSION'!$K$7:$T$7,0))</f>
        <v>#N/A</v>
      </c>
      <c r="G119" s="131" t="e">
        <f>IF($A$116='Nicholas-SESSION'!$A$178,INDEX('Nicholas-SESSION'!$K$178:$T$185, MATCH("*Bench Press*",'Nicholas-SESSION'!$B$178:$B$185,0), MATCH("*3rd*",'Nicholas-SESSION'!$K$7:$T$7,0)),"")</f>
        <v>#N/A</v>
      </c>
      <c r="H119" s="131" t="e">
        <f>INDEX('Nicholas-SESSION'!$L$178:$U$185, MATCH("*Bench Press*",'Nicholas-SESSION'!$B$178:$B$185,0), MATCH("*3rd*",'Nicholas-SESSION'!$K$7:$T$7,0))</f>
        <v>#N/A</v>
      </c>
      <c r="I119" s="132">
        <f>IF($A$116='Nicholas-SESSION'!$A$178,INDEX('Nicholas-SESSION'!$K$178:$T$185, MATCH("*Military*",'Nicholas-SESSION'!$B$178:$B$185,0), MATCH("*3rd*",'Nicholas-SESSION'!$K$7:$T$7,0)),"")</f>
        <v>30</v>
      </c>
      <c r="J119" s="44">
        <f>INDEX('Nicholas-SESSION'!$L$178:$U$185, MATCH("*Military*",'Nicholas-SESSION'!$B$178:$B$185,0), MATCH("*3rd*",'Nicholas-SESSION'!$K$7:$T$7,0))</f>
        <v>3</v>
      </c>
      <c r="K119" s="131" t="e">
        <f>IF($A$116='Nicholas-SESSION'!$A$178,INDEX('Nicholas-SESSION'!$K$178:$T$185, MATCH("*Clean *",'Nicholas-SESSION'!$B$178:$B$185,0), MATCH("*3rd*",'Nicholas-SESSION'!$K$7:$T$7,0)),"")</f>
        <v>#N/A</v>
      </c>
      <c r="L119" s="44" t="e">
        <f>INDEX('Nicholas-SESSION'!$L$178:$U$185, MATCH("*Clean *",'Nicholas-SESSION'!$B$178:$B$185,0), MATCH("*3rd*",'Nicholas-SESSION'!$K$7:$T$7,0))</f>
        <v>#N/A</v>
      </c>
      <c r="M119" s="131">
        <f>IF($A$116='Nicholas-SESSION'!$A$178,INDEX('Nicholas-SESSION'!$K$178:$T$185, MATCH("*Lat Pulldown*",'Nicholas-SESSION'!$B$178:$B$185,0), MATCH("*3rd*",'Nicholas-SESSION'!$K$7:$T$7,0)),"")</f>
        <v>60</v>
      </c>
      <c r="N119" s="44">
        <f>INDEX('Nicholas-SESSION'!$L$178:$U$185, MATCH("*Lat Pulldown*",'Nicholas-SESSION'!$B$178:$B$185,0), MATCH("*3rd*",'Nicholas-SESSION'!$K$7:$T$7,0))</f>
        <v>3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IF($A$116='Nicholas-SESSION'!$A$178,INDEX('Nicholas-SESSION'!$K$178:$T$185, MATCH("*Squat*",'Nicholas-SESSION'!$B$178:$B$185,0), MATCH("*4th*",'Nicholas-SESSION'!$K$7:$T$7,0)),"")</f>
        <v>#N/A</v>
      </c>
      <c r="D120" s="132" t="e">
        <f>INDEX('Nicholas-SESSION'!L$178:U$185, MATCH("*Squat*",'Nicholas-SESSION'!$B$178:$B$185,0), MATCH("*4th*",'Nicholas-SESSION'!K$7:T$7,0))</f>
        <v>#N/A</v>
      </c>
      <c r="E120" s="131" t="e">
        <f>IF($A$116='Nicholas-SESSION'!$A$178,INDEX('Nicholas-SESSION'!$K$178:$T$185, MATCH("*Deadlift*",'Nicholas-SESSION'!$B$178:$B$185,0), MATCH("*4th*",'Nicholas-SESSION'!$K$7:$T$7,0)),"")</f>
        <v>#N/A</v>
      </c>
      <c r="F120" s="131" t="e">
        <f>INDEX('Nicholas-SESSION'!$L$178:$U$185, MATCH("*Deadlift*",'Nicholas-SESSION'!$B$178:$B$185,0), MATCH("*4th*",'Nicholas-SESSION'!$K$7:$T$7,0))</f>
        <v>#N/A</v>
      </c>
      <c r="G120" s="131" t="e">
        <f>IF($A$116='Nicholas-SESSION'!$A$178,INDEX('Nicholas-SESSION'!$K$178:$T$185, MATCH("*Bench Press*",'Nicholas-SESSION'!$B$178:$B$185,0), MATCH("*4th*",'Nicholas-SESSION'!$K$7:$T$7,0)),"")</f>
        <v>#N/A</v>
      </c>
      <c r="H120" s="131" t="e">
        <f>INDEX('Nicholas-SESSION'!$L$178:$U$185, MATCH("*Bench Press*",'Nicholas-SESSION'!$B$178:$B$185,0), MATCH("*4th*",'Nicholas-SESSION'!$K$7:$T$7,0))</f>
        <v>#N/A</v>
      </c>
      <c r="I120" s="132">
        <f>IF($A$116='Nicholas-SESSION'!$A$178,INDEX('Nicholas-SESSION'!$K$178:$T$185, MATCH("*Military*",'Nicholas-SESSION'!$B$178:$B$185,0), MATCH("*4th*",'Nicholas-SESSION'!$K$7:$T$7,0)),"")</f>
        <v>35</v>
      </c>
      <c r="J120" s="44">
        <f>INDEX('Nicholas-SESSION'!$L$178:$U$185, MATCH("*Military*",'Nicholas-SESSION'!$B$178:$B$185,0), MATCH("*4th*",'Nicholas-SESSION'!$K$7:$T$7,0))</f>
        <v>1</v>
      </c>
      <c r="K120" s="131" t="e">
        <f>IF($A$116='Nicholas-SESSION'!$A$178,INDEX('Nicholas-SESSION'!$K$178:$T$185, MATCH("*Clean *",'Nicholas-SESSION'!$B$178:$B$185,0), MATCH("*4th*",'Nicholas-SESSION'!$K$7:$T$7,0)),"")</f>
        <v>#N/A</v>
      </c>
      <c r="L120" s="44" t="e">
        <f>INDEX('Nicholas-SESSION'!$L$178:$U$185, MATCH("*Clean *",'Nicholas-SESSION'!$B$178:$B$185,0), MATCH("*4th*",'Nicholas-SESSION'!$K$7:$T$7,0))</f>
        <v>#N/A</v>
      </c>
      <c r="M120" s="131">
        <f>IF($A$116='Nicholas-SESSION'!$A$178,INDEX('Nicholas-SESSION'!$K$178:$T$185, MATCH("*Lat Pulldown*",'Nicholas-SESSION'!$B$178:$B$185,0), MATCH("*4th*",'Nicholas-SESSION'!$K$7:$T$7,0)),"")</f>
        <v>65</v>
      </c>
      <c r="N120" s="44">
        <f>INDEX('Nicholas-SESSION'!$L$178:$U$185, MATCH("*Lat Pulldown*",'Nicholas-SESSION'!$B$178:$B$185,0), MATCH("*4th*",'Nicholas-SESSION'!$K$7:$T$7,0))</f>
        <v>1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IF($A$116='Nicholas-SESSION'!$A$178,INDEX('Nicholas-SESSION'!$K$178:$T$185, MATCH("*Squat*",'Nicholas-SESSION'!$B$178:$B$185,0), MATCH("*5th*",'Nicholas-SESSION'!$K$7:$T$7,0)),"")</f>
        <v>#N/A</v>
      </c>
      <c r="D121" s="132" t="e">
        <f>INDEX('Nicholas-SESSION'!L$178:U$185, MATCH("*Squat*",'Nicholas-SESSION'!$B$178:$B$185,0), MATCH("*5th*",'Nicholas-SESSION'!K$7:T$7,0))</f>
        <v>#N/A</v>
      </c>
      <c r="E121" s="131" t="e">
        <f>IF($A$116='Nicholas-SESSION'!$A$178,INDEX('Nicholas-SESSION'!$K$178:$T$185, MATCH("*Deadlift*",'Nicholas-SESSION'!$B$178:$B$185,0), MATCH("*5th*",'Nicholas-SESSION'!$K$7:$T$7,0)),"")</f>
        <v>#N/A</v>
      </c>
      <c r="F121" s="131" t="e">
        <f>INDEX('Nicholas-SESSION'!$L$178:$U$185, MATCH("*Deadlift*",'Nicholas-SESSION'!$B$178:$B$185,0), MATCH("*5th*",'Nicholas-SESSION'!$K$7:$T$7,0))</f>
        <v>#N/A</v>
      </c>
      <c r="G121" s="131" t="e">
        <f>IF($A$116='Nicholas-SESSION'!$A$178,INDEX('Nicholas-SESSION'!$K$178:$T$185, MATCH("*Bench Press*",'Nicholas-SESSION'!$B$178:$B$185,0), MATCH("*5th*",'Nicholas-SESSION'!$K$7:$T$7,0)),"")</f>
        <v>#N/A</v>
      </c>
      <c r="H121" s="131" t="e">
        <f>INDEX('Nicholas-SESSION'!$L$178:$U$185, MATCH("*Bench Press*",'Nicholas-SESSION'!$B$178:$B$185,0), MATCH("*5th*",'Nicholas-SESSION'!$K$7:$T$7,0))</f>
        <v>#N/A</v>
      </c>
      <c r="I121" s="132">
        <f>IF($A$116='Nicholas-SESSION'!$A$178,INDEX('Nicholas-SESSION'!$K$178:$T$185, MATCH("*Military*",'Nicholas-SESSION'!$B$178:$B$185,0), MATCH("*5th*",'Nicholas-SESSION'!$K$7:$T$7,0)),"")</f>
        <v>0</v>
      </c>
      <c r="J121" s="44">
        <f>INDEX('Nicholas-SESSION'!$L$178:$U$185, MATCH("*Military*",'Nicholas-SESSION'!$B$178:$B$185,0), MATCH("*5th*",'Nicholas-SESSION'!$K$7:$T$7,0))</f>
        <v>0</v>
      </c>
      <c r="K121" s="131" t="e">
        <f>IF($A$116='Nicholas-SESSION'!$A$178,INDEX('Nicholas-SESSION'!$K$178:$T$185, MATCH("*Clean *",'Nicholas-SESSION'!$B$178:$B$185,0), MATCH("*5th*",'Nicholas-SESSION'!$K$7:$T$7,0)),"")</f>
        <v>#N/A</v>
      </c>
      <c r="L121" s="44" t="e">
        <f>INDEX('Nicholas-SESSION'!$L$178:$U$185, MATCH("*Clean *",'Nicholas-SESSION'!$B$178:$B$185,0), MATCH("*5th*",'Nicholas-SESSION'!$K$7:$T$7,0))</f>
        <v>#N/A</v>
      </c>
      <c r="M121" s="131">
        <f>IF($A$116='Nicholas-SESSION'!$A$178,INDEX('Nicholas-SESSION'!$K$178:$T$185, MATCH("*Lat Pulldown*",'Nicholas-SESSION'!$B$178:$B$185,0), MATCH("*5th*",'Nicholas-SESSION'!$K$7:$T$7,0)),"")</f>
        <v>0</v>
      </c>
      <c r="N121" s="44">
        <f>INDEX('Nicholas-SESSION'!$L$178:$U$185, MATCH("*Lat Pulldown*",'Nicholas-SESSION'!$B$178:$B$185,0), MATCH("*5th*",'Nicholas-SESSION'!$K$7:$T$7,0))</f>
        <v>0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'Nicholas-SESSION'!A187</f>
        <v>42101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 t="e">
        <f>MAX(M123:M127)</f>
        <v>#N/A</v>
      </c>
      <c r="N122" s="117" t="e">
        <f t="array" ref="N122">MAX(IF(M123:M127=M122,N123:N127))</f>
        <v>#N/A</v>
      </c>
      <c r="O122" s="152" t="e">
        <f>IF($A$122='Nicholas-SESSION'!$A$187,INDEX('Nicholas-SESSION'!$K$187:$T$194, MATCH("*1k Row*",'Nicholas-SESSION'!$B$187:$B$194,0), MATCH("*1st*",'Nicholas-SESSION'!$K$7:$T$7,0)),"")</f>
        <v>#N/A</v>
      </c>
      <c r="P122" s="152" t="e">
        <f>IF($A$122='Nicholas-SESSION'!$A$187,INDEX('Nicholas-SESSION'!$K$187:$T$194, MATCH("*HIIT*",'Nicholas-SESSION'!$B$187:$B$194,0), MATCH("*1st*",'Nicholas-SESSION'!$K$7:$T$7,0)),"")</f>
        <v>#N/A</v>
      </c>
      <c r="Q122" s="119" t="e">
        <f>INDEX('Nicholas-SESSION'!$L$187:$U$194, MATCH("*HIIT*",'Nicholas-SESSION'!$B$187:$B$194,0), MATCH("*1st*",'Nicholas-SESSION'!$K$7:$T$7,0))</f>
        <v>#N/A</v>
      </c>
      <c r="R122" s="119">
        <f>'Nicholas-SESSION'!U187</f>
        <v>0</v>
      </c>
      <c r="S122" s="116"/>
      <c r="T122" s="116"/>
      <c r="U122" s="120">
        <f>'Nicholas-SESSION'!A197</f>
        <v>0</v>
      </c>
      <c r="V122" s="120">
        <f>'Nicholas-SESSION'!A198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IF($A$122='Nicholas-SESSION'!$A$187,INDEX('Nicholas-SESSION'!$K$187:$T$194, MATCH("*Squat*",'Nicholas-SESSION'!$B$187:$B$194,0), MATCH("*1st*",'Nicholas-SESSION'!$K$7:$T$7,0)),"")</f>
        <v>#N/A</v>
      </c>
      <c r="D123" s="132" t="e">
        <f>INDEX('Nicholas-SESSION'!L$187:U$194, MATCH("*Squat*",'Nicholas-SESSION'!$B$187:$B$194,0), MATCH("*1st*",'Nicholas-SESSION'!K$7:T$7,0))</f>
        <v>#N/A</v>
      </c>
      <c r="E123" s="131" t="e">
        <f>IF($A$122='Nicholas-SESSION'!$A$187,INDEX('Nicholas-SESSION'!$K$187:$T$194, MATCH("*Deadlift*",'Nicholas-SESSION'!$B$187:$B$194,0), MATCH("*1st*",'Nicholas-SESSION'!$K$7:$T$7,0)),"")</f>
        <v>#N/A</v>
      </c>
      <c r="F123" s="131" t="e">
        <f>INDEX('Nicholas-SESSION'!$L$187:$U$194, MATCH("*Deadlift*",'Nicholas-SESSION'!$B$187:$B$194,0), MATCH("*1st*",'Nicholas-SESSION'!$K$7:$T$7,0))</f>
        <v>#N/A</v>
      </c>
      <c r="G123" s="131" t="e">
        <f>IF($A$122='Nicholas-SESSION'!$A$187,INDEX('Nicholas-SESSION'!$K$187:$T$194, MATCH("*Bench Press*",'Nicholas-SESSION'!$B$187:$B$194,0), MATCH("*1st*",'Nicholas-SESSION'!$K$7:$T$7,0)),"")</f>
        <v>#N/A</v>
      </c>
      <c r="H123" s="131" t="e">
        <f>INDEX('Nicholas-SESSION'!$L$187:$U$194, MATCH("*Bench Press*",'Nicholas-SESSION'!$B$187:$B$194,0), MATCH("*1st*",'Nicholas-SESSION'!$K$7:$T$7,0))</f>
        <v>#N/A</v>
      </c>
      <c r="I123" s="132" t="e">
        <f>IF($A$122='Nicholas-SESSION'!$A$187,INDEX('Nicholas-SESSION'!$K$187:$T$194, MATCH("*Military*",'Nicholas-SESSION'!$B$187:$B$194,0), MATCH("*1st*",'Nicholas-SESSION'!$K$7:$T$7,0)),"")</f>
        <v>#N/A</v>
      </c>
      <c r="J123" s="48" t="e">
        <f>INDEX('Nicholas-SESSION'!$L$187:$U$194, MATCH("*Military*",'Nicholas-SESSION'!$B$187:$B$194,0), MATCH("*1st*",'Nicholas-SESSION'!$K$7:$T$7,0))</f>
        <v>#N/A</v>
      </c>
      <c r="K123" s="131" t="e">
        <f>IF($A$122='Nicholas-SESSION'!$A$187,INDEX('Nicholas-SESSION'!$K$187:$T$194, MATCH("*Clean *",'Nicholas-SESSION'!$B$187:$B$194,0), MATCH("*1st*",'Nicholas-SESSION'!$K$7:$T$7,0)),"")</f>
        <v>#N/A</v>
      </c>
      <c r="L123" s="48" t="e">
        <f>INDEX('Nicholas-SESSION'!$L$187:$U$194, MATCH("*Clean *",'Nicholas-SESSION'!$B$187:$B$194,0), MATCH("*1st*",'Nicholas-SESSION'!$K$7:$T$7,0))</f>
        <v>#N/A</v>
      </c>
      <c r="M123" s="131" t="e">
        <f>IF($A$122='Nicholas-SESSION'!$A$187,INDEX('Nicholas-SESSION'!$K$187:$T$194, MATCH("*Lat Pulldown*",'Nicholas-SESSION'!$B$187:$B$194,0), MATCH("*1st*",'Nicholas-SESSION'!$K$7:$T$7,0)),"")</f>
        <v>#N/A</v>
      </c>
      <c r="N123" s="48" t="e">
        <f>INDEX('Nicholas-SESSION'!$L$187:$U$194, MATCH("*Lat Pulldown*",'Nicholas-SESSION'!$B$187:$B$194,0), MATCH("*1st*",'Nicholas-SESSION'!$K$7:$T$7,0))</f>
        <v>#N/A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IF($A$122='Nicholas-SESSION'!$A$187,INDEX('Nicholas-SESSION'!$K$187:$T$194, MATCH("*Squat*",'Nicholas-SESSION'!$B$187:$B$194,0), MATCH("*2nd*",'Nicholas-SESSION'!$K$7:$T$7,0)),"")</f>
        <v>#N/A</v>
      </c>
      <c r="D124" s="132" t="e">
        <f>INDEX('Nicholas-SESSION'!L$187:U$194, MATCH("*Squat*",'Nicholas-SESSION'!$B$187:$B$194,0), MATCH("*2nd*",'Nicholas-SESSION'!K$7:T$7,0))</f>
        <v>#N/A</v>
      </c>
      <c r="E124" s="131" t="e">
        <f>IF($A$122='Nicholas-SESSION'!$A$187,INDEX('Nicholas-SESSION'!$K$187:$T$194, MATCH("*Deadlift*",'Nicholas-SESSION'!$B$187:$B$194,0), MATCH("*2ND*",'Nicholas-SESSION'!$K$7:$T$7,0)),"")</f>
        <v>#N/A</v>
      </c>
      <c r="F124" s="131" t="e">
        <f>INDEX('Nicholas-SESSION'!$L$187:$U$194, MATCH("*Deadlift*",'Nicholas-SESSION'!$B$187:$B$194,0), MATCH("*2nd*",'Nicholas-SESSION'!$K$7:$T$7,0))</f>
        <v>#N/A</v>
      </c>
      <c r="G124" s="131" t="e">
        <f>IF($A$122='Nicholas-SESSION'!$A$187,INDEX('Nicholas-SESSION'!$K$187:$T$194, MATCH("*Bench Press*",'Nicholas-SESSION'!$B$187:$B$194,0), MATCH("*2ND*",'Nicholas-SESSION'!$K$7:$T$7,0)),"")</f>
        <v>#N/A</v>
      </c>
      <c r="H124" s="131" t="e">
        <f>INDEX('Nicholas-SESSION'!$L$187:$U$194, MATCH("*Bench Press*",'Nicholas-SESSION'!$B$187:$B$194,0), MATCH("*2nd*",'Nicholas-SESSION'!$K$7:$T$7,0))</f>
        <v>#N/A</v>
      </c>
      <c r="I124" s="132" t="e">
        <f>IF($A$122='Nicholas-SESSION'!$A$187,INDEX('Nicholas-SESSION'!$K$187:$T$194, MATCH("*Military*",'Nicholas-SESSION'!$B$187:$B$194,0), MATCH("*2ND*",'Nicholas-SESSION'!$K$7:$T$7,0)),"")</f>
        <v>#N/A</v>
      </c>
      <c r="J124" s="44" t="e">
        <f>INDEX('Nicholas-SESSION'!$L$187:$U$194, MATCH("*Military*",'Nicholas-SESSION'!$B$187:$B$194,0), MATCH("*2nd*",'Nicholas-SESSION'!$K$7:$T$7,0))</f>
        <v>#N/A</v>
      </c>
      <c r="K124" s="131" t="e">
        <f>IF($A$122='Nicholas-SESSION'!$A$187,INDEX('Nicholas-SESSION'!$K$187:$T$194, MATCH("*Clean *",'Nicholas-SESSION'!$B$187:$B$194,0), MATCH("*2ND*",'Nicholas-SESSION'!$K$7:$T$7,0)),"")</f>
        <v>#N/A</v>
      </c>
      <c r="L124" s="44" t="e">
        <f>INDEX('Nicholas-SESSION'!$L$187:$U$194, MATCH("*Clean *",'Nicholas-SESSION'!$B$187:$B$194,0), MATCH("*2nd*",'Nicholas-SESSION'!$K$7:$T$7,0))</f>
        <v>#N/A</v>
      </c>
      <c r="M124" s="131" t="e">
        <f>IF($A$122='Nicholas-SESSION'!$A$187,INDEX('Nicholas-SESSION'!$K$187:$T$194, MATCH("*Lat Pulldown*",'Nicholas-SESSION'!$B$187:$B$194,0), MATCH("*2ND*",'Nicholas-SESSION'!$K$7:$T$7,0)),"")</f>
        <v>#N/A</v>
      </c>
      <c r="N124" s="44" t="e">
        <f>INDEX('Nicholas-SESSION'!$L$187:$U$194, MATCH("*Lat Pulldown*",'Nicholas-SESSION'!$B$187:$B$194,0), MATCH("*2nd*",'Nicholas-SESSION'!$K$7:$T$7,0))</f>
        <v>#N/A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IF($A$122='Nicholas-SESSION'!$A$187,INDEX('Nicholas-SESSION'!$K$187:$T$194, MATCH("*Squat*",'Nicholas-SESSION'!$B$187:$B$194,0), MATCH("*3rd*",'Nicholas-SESSION'!$K$7:$T$7,0)),"")</f>
        <v>#N/A</v>
      </c>
      <c r="D125" s="132" t="e">
        <f>INDEX('Nicholas-SESSION'!L$187:U$194, MATCH("*Squat*",'Nicholas-SESSION'!$B$187:$B$194,0), MATCH("*3rd*",'Nicholas-SESSION'!K$7:T$7,0))</f>
        <v>#N/A</v>
      </c>
      <c r="E125" s="131" t="e">
        <f>IF($A$122='Nicholas-SESSION'!$A$187,INDEX('Nicholas-SESSION'!$K$187:$T$194, MATCH("*Deadlift*",'Nicholas-SESSION'!$B$187:$B$194,0), MATCH("*3rd*",'Nicholas-SESSION'!$K$7:$T$7,0)),"")</f>
        <v>#N/A</v>
      </c>
      <c r="F125" s="131" t="e">
        <f>INDEX('Nicholas-SESSION'!$L$187:$U$194, MATCH("*Deadlift*",'Nicholas-SESSION'!$B$187:$B$194,0), MATCH("*3rd*",'Nicholas-SESSION'!$K$7:$T$7,0))</f>
        <v>#N/A</v>
      </c>
      <c r="G125" s="131" t="e">
        <f>IF($A$122='Nicholas-SESSION'!$A$187,INDEX('Nicholas-SESSION'!$K$187:$T$194, MATCH("*Bench Press*",'Nicholas-SESSION'!$B$187:$B$194,0), MATCH("*3rd*",'Nicholas-SESSION'!$K$7:$T$7,0)),"")</f>
        <v>#N/A</v>
      </c>
      <c r="H125" s="131" t="e">
        <f>INDEX('Nicholas-SESSION'!$L$187:$U$194, MATCH("*Bench Press*",'Nicholas-SESSION'!$B$187:$B$194,0), MATCH("*3rd*",'Nicholas-SESSION'!$K$7:$T$7,0))</f>
        <v>#N/A</v>
      </c>
      <c r="I125" s="132" t="e">
        <f>IF($A$122='Nicholas-SESSION'!$A$187,INDEX('Nicholas-SESSION'!$K$187:$T$194, MATCH("*Military*",'Nicholas-SESSION'!$B$187:$B$194,0), MATCH("*3rd*",'Nicholas-SESSION'!$K$7:$T$7,0)),"")</f>
        <v>#N/A</v>
      </c>
      <c r="J125" s="44" t="e">
        <f>INDEX('Nicholas-SESSION'!$L$187:$U$194, MATCH("*Military*",'Nicholas-SESSION'!$B$187:$B$194,0), MATCH("*3rd*",'Nicholas-SESSION'!$K$7:$T$7,0))</f>
        <v>#N/A</v>
      </c>
      <c r="K125" s="131" t="e">
        <f>IF($A$122='Nicholas-SESSION'!$A$187,INDEX('Nicholas-SESSION'!$K$187:$T$194, MATCH("*Clean *",'Nicholas-SESSION'!$B$187:$B$194,0), MATCH("*3rd*",'Nicholas-SESSION'!$K$7:$T$7,0)),"")</f>
        <v>#N/A</v>
      </c>
      <c r="L125" s="44" t="e">
        <f>INDEX('Nicholas-SESSION'!$L$187:$U$194, MATCH("*Clean *",'Nicholas-SESSION'!$B$187:$B$194,0), MATCH("*3rd*",'Nicholas-SESSION'!$K$7:$T$7,0))</f>
        <v>#N/A</v>
      </c>
      <c r="M125" s="131" t="e">
        <f>IF($A$122='Nicholas-SESSION'!$A$187,INDEX('Nicholas-SESSION'!$K$187:$T$194, MATCH("*Lat Pulldown*",'Nicholas-SESSION'!$B$187:$B$194,0), MATCH("*3rd*",'Nicholas-SESSION'!$K$7:$T$7,0)),"")</f>
        <v>#N/A</v>
      </c>
      <c r="N125" s="44" t="e">
        <f>INDEX('Nicholas-SESSION'!$L$187:$U$194, MATCH("*Lat Pulldown*",'Nicholas-SESSION'!$B$187:$B$194,0), MATCH("*3rd*",'Nicholas-SESSION'!$K$7:$T$7,0))</f>
        <v>#N/A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IF($A$122='Nicholas-SESSION'!$A$187,INDEX('Nicholas-SESSION'!$K$187:$T$194, MATCH("*Squat*",'Nicholas-SESSION'!$B$187:$B$194,0), MATCH("*4th*",'Nicholas-SESSION'!$K$7:$T$7,0)),"")</f>
        <v>#N/A</v>
      </c>
      <c r="D126" s="132" t="e">
        <f>INDEX('Nicholas-SESSION'!L$187:U$194, MATCH("*Squat*",'Nicholas-SESSION'!$B$187:$B$194,0), MATCH("*4th*",'Nicholas-SESSION'!K$7:T$7,0))</f>
        <v>#N/A</v>
      </c>
      <c r="E126" s="131" t="e">
        <f>IF($A$122='Nicholas-SESSION'!$A$187,INDEX('Nicholas-SESSION'!$K$187:$T$194, MATCH("*Deadlift*",'Nicholas-SESSION'!$B$187:$B$194,0), MATCH("*4th*",'Nicholas-SESSION'!$K$7:$T$7,0)),"")</f>
        <v>#N/A</v>
      </c>
      <c r="F126" s="131" t="e">
        <f>INDEX('Nicholas-SESSION'!$L$187:$U$194, MATCH("*Deadlift*",'Nicholas-SESSION'!$B$187:$B$194,0), MATCH("*4th*",'Nicholas-SESSION'!$K$7:$T$7,0))</f>
        <v>#N/A</v>
      </c>
      <c r="G126" s="131" t="e">
        <f>IF($A$122='Nicholas-SESSION'!$A$187,INDEX('Nicholas-SESSION'!$K$187:$T$194, MATCH("*Bench Press*",'Nicholas-SESSION'!$B$187:$B$194,0), MATCH("*4th*",'Nicholas-SESSION'!$K$7:$T$7,0)),"")</f>
        <v>#N/A</v>
      </c>
      <c r="H126" s="131" t="e">
        <f>INDEX('Nicholas-SESSION'!$L$187:$U$194, MATCH("*Bench Press*",'Nicholas-SESSION'!$B$187:$B$194,0), MATCH("*4th*",'Nicholas-SESSION'!$K$7:$T$7,0))</f>
        <v>#N/A</v>
      </c>
      <c r="I126" s="132" t="e">
        <f>IF($A$122='Nicholas-SESSION'!$A$187,INDEX('Nicholas-SESSION'!$K$187:$T$194, MATCH("*Military*",'Nicholas-SESSION'!$B$187:$B$194,0), MATCH("*4th*",'Nicholas-SESSION'!$K$7:$T$7,0)),"")</f>
        <v>#N/A</v>
      </c>
      <c r="J126" s="44" t="e">
        <f>INDEX('Nicholas-SESSION'!$L$187:$U$194, MATCH("*Military*",'Nicholas-SESSION'!$B$187:$B$194,0), MATCH("*4th*",'Nicholas-SESSION'!$K$7:$T$7,0))</f>
        <v>#N/A</v>
      </c>
      <c r="K126" s="131" t="e">
        <f>IF($A$122='Nicholas-SESSION'!$A$187,INDEX('Nicholas-SESSION'!$K$187:$T$194, MATCH("*Clean *",'Nicholas-SESSION'!$B$187:$B$194,0), MATCH("*4th*",'Nicholas-SESSION'!$K$7:$T$7,0)),"")</f>
        <v>#N/A</v>
      </c>
      <c r="L126" s="44" t="e">
        <f>INDEX('Nicholas-SESSION'!$L$187:$U$194, MATCH("*Clean *",'Nicholas-SESSION'!$B$187:$B$194,0), MATCH("*4th*",'Nicholas-SESSION'!$K$7:$T$7,0))</f>
        <v>#N/A</v>
      </c>
      <c r="M126" s="131" t="e">
        <f>IF($A$122='Nicholas-SESSION'!$A$187,INDEX('Nicholas-SESSION'!$K$187:$T$194, MATCH("*Lat Pulldown*",'Nicholas-SESSION'!$B$187:$B$194,0), MATCH("*4th*",'Nicholas-SESSION'!$K$7:$T$7,0)),"")</f>
        <v>#N/A</v>
      </c>
      <c r="N126" s="44" t="e">
        <f>INDEX('Nicholas-SESSION'!$L$187:$U$194, MATCH("*Lat Pulldown*",'Nicholas-SESSION'!$B$187:$B$194,0), MATCH("*4th*",'Nicholas-SESSION'!$K$7:$T$7,0))</f>
        <v>#N/A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IF($A$122='Nicholas-SESSION'!$A$187,INDEX('Nicholas-SESSION'!$K$187:$T$194, MATCH("*Squat*",'Nicholas-SESSION'!$B$187:$B$194,0), MATCH("*5th*",'Nicholas-SESSION'!$K$7:$T$7,0)),"")</f>
        <v>#N/A</v>
      </c>
      <c r="D127" s="132" t="e">
        <f>INDEX('Nicholas-SESSION'!L$187:U$194, MATCH("*Squat*",'Nicholas-SESSION'!$B$187:$B$194,0), MATCH("*5th*",'Nicholas-SESSION'!K$7:T$7,0))</f>
        <v>#N/A</v>
      </c>
      <c r="E127" s="131" t="e">
        <f>IF($A$122='Nicholas-SESSION'!$A$187,INDEX('Nicholas-SESSION'!$K$187:$T$194, MATCH("*Deadlift*",'Nicholas-SESSION'!$B$187:$B$194,0), MATCH("*5th*",'Nicholas-SESSION'!$K$7:$T$7,0)),"")</f>
        <v>#N/A</v>
      </c>
      <c r="F127" s="131" t="e">
        <f>INDEX('Nicholas-SESSION'!$L$187:$U$194, MATCH("*Deadlift*",'Nicholas-SESSION'!$B$187:$B$194,0), MATCH("*5th*",'Nicholas-SESSION'!$K$7:$T$7,0))</f>
        <v>#N/A</v>
      </c>
      <c r="G127" s="131" t="e">
        <f>IF($A$122='Nicholas-SESSION'!$A$187,INDEX('Nicholas-SESSION'!$K$187:$T$194, MATCH("*Bench Press*",'Nicholas-SESSION'!$B$187:$B$194,0), MATCH("*5th*",'Nicholas-SESSION'!$K$7:$T$7,0)),"")</f>
        <v>#N/A</v>
      </c>
      <c r="H127" s="131" t="e">
        <f>INDEX('Nicholas-SESSION'!$L$187:$U$194, MATCH("*Bench Press*",'Nicholas-SESSION'!$B$187:$B$194,0), MATCH("*5th*",'Nicholas-SESSION'!$K$7:$T$7,0))</f>
        <v>#N/A</v>
      </c>
      <c r="I127" s="132" t="e">
        <f>IF($A$122='Nicholas-SESSION'!$A$187,INDEX('Nicholas-SESSION'!$K$187:$T$194, MATCH("*Military*",'Nicholas-SESSION'!$B$187:$B$194,0), MATCH("*5th*",'Nicholas-SESSION'!$K$7:$T$7,0)),"")</f>
        <v>#N/A</v>
      </c>
      <c r="J127" s="44" t="e">
        <f>INDEX('Nicholas-SESSION'!$L$187:$U$194, MATCH("*Military*",'Nicholas-SESSION'!$B$187:$B$194,0), MATCH("*5th*",'Nicholas-SESSION'!$K$7:$T$7,0))</f>
        <v>#N/A</v>
      </c>
      <c r="K127" s="131" t="e">
        <f>IF($A$122='Nicholas-SESSION'!$A$187,INDEX('Nicholas-SESSION'!$K$187:$T$194, MATCH("*Clean *",'Nicholas-SESSION'!$B$187:$B$194,0), MATCH("*5th*",'Nicholas-SESSION'!$K$7:$T$7,0)),"")</f>
        <v>#N/A</v>
      </c>
      <c r="L127" s="44" t="e">
        <f>INDEX('Nicholas-SESSION'!$L$187:$U$194, MATCH("*Clean *",'Nicholas-SESSION'!$B$187:$B$194,0), MATCH("*5th*",'Nicholas-SESSION'!$K$7:$T$7,0))</f>
        <v>#N/A</v>
      </c>
      <c r="M127" s="131" t="e">
        <f>IF($A$122='Nicholas-SESSION'!$A$187,INDEX('Nicholas-SESSION'!$K$187:$T$194, MATCH("*Lat Pulldown*",'Nicholas-SESSION'!$B$187:$B$194,0), MATCH("*5th*",'Nicholas-SESSION'!$K$7:$T$7,0)),"")</f>
        <v>#N/A</v>
      </c>
      <c r="N127" s="44" t="e">
        <f>INDEX('Nicholas-SESSION'!$L$187:$U$194, MATCH("*Lat Pulldown*",'Nicholas-SESSION'!$B$187:$B$194,0), MATCH("*5th*",'Nicholas-SESSION'!$K$7:$T$7,0))</f>
        <v>#N/A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'Nicholas-SESSION'!A196</f>
        <v>42103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 t="e">
        <f>MAX(E129:E133)</f>
        <v>#N/A</v>
      </c>
      <c r="F128" s="116" t="e">
        <f t="array" ref="F128">MAX(IF(E129:E133=E128,F129:F133))</f>
        <v>#N/A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>
        <f>MAX(M129:M133)</f>
        <v>65</v>
      </c>
      <c r="N128" s="117">
        <f t="array" ref="N128">MAX(IF(M129:M133=M128,N129:N133))</f>
        <v>2</v>
      </c>
      <c r="O128" s="152" t="e">
        <f>IF($A$128='Nicholas-SESSION'!$A$196,INDEX('Nicholas-SESSION'!$K$196:$T$203, MATCH("*1k Row*",'Nicholas-SESSION'!$B$196:$B$203,0), MATCH("*1st*",'Nicholas-SESSION'!$K$7:$T$7,0)),"")</f>
        <v>#N/A</v>
      </c>
      <c r="P128" s="152" t="e">
        <f>IF($A$128='Nicholas-SESSION'!$A$196,INDEX('Nicholas-SESSION'!$K$196:$T$203, MATCH("*HIIT*",'Nicholas-SESSION'!$B$196:$B$203,0), MATCH("*1st*",'Nicholas-SESSION'!$K$7:$T$7,0)),"")</f>
        <v>#N/A</v>
      </c>
      <c r="Q128" s="119" t="e">
        <f>INDEX('Nicholas-SESSION'!$L$196:$U$203, MATCH("*HIIT*",'Nicholas-SESSION'!$B$196:$B$203,0), MATCH("*1st*",'Nicholas-SESSION'!$K$7:$T$7,0))</f>
        <v>#N/A</v>
      </c>
      <c r="R128" s="119">
        <f>'Nicholas-SESSION'!U196</f>
        <v>0</v>
      </c>
      <c r="S128" s="116"/>
      <c r="T128" s="116"/>
      <c r="U128" s="120">
        <f>'Nicholas-SESSION'!A206</f>
        <v>0</v>
      </c>
      <c r="V128" s="120">
        <f>'Nicholas-SESSION'!A207</f>
        <v>0</v>
      </c>
      <c r="W128" s="116"/>
      <c r="X128" s="116"/>
      <c r="Y128" s="116"/>
      <c r="Z128" s="116"/>
      <c r="AA128" s="116"/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IF($A$128='Nicholas-SESSION'!$A$196,INDEX('Nicholas-SESSION'!$K$196:$T$203, MATCH("*Squat*",'Nicholas-SESSION'!$B$196:$B$203,0), MATCH("*1st*",'Nicholas-SESSION'!$K$7:$T$7,0)),"")</f>
        <v>#N/A</v>
      </c>
      <c r="D129" s="132" t="e">
        <f>INDEX('Nicholas-SESSION'!L$196:U$203, MATCH("*Squat*",'Nicholas-SESSION'!$B$196:$B$203,0), MATCH("*1st*",'Nicholas-SESSION'!K$7:T$7,0))</f>
        <v>#N/A</v>
      </c>
      <c r="E129" s="131" t="e">
        <f>IF($A$128='Nicholas-SESSION'!$A$196,INDEX('Nicholas-SESSION'!$K$196:$T$203, MATCH("*Deadlift*",'Nicholas-SESSION'!$B$196:$B$203,0), MATCH("*1st*",'Nicholas-SESSION'!$K$7:$T$7,0)),"")</f>
        <v>#N/A</v>
      </c>
      <c r="F129" s="131" t="e">
        <f>INDEX('Nicholas-SESSION'!$L$196:$U$203, MATCH("*Deadlift*",'Nicholas-SESSION'!$B$196:$B$203,0), MATCH("*1st*",'Nicholas-SESSION'!$K$7:$T$7,0))</f>
        <v>#N/A</v>
      </c>
      <c r="G129" s="131" t="e">
        <f>IF($A$128='Nicholas-SESSION'!$A$196,INDEX('Nicholas-SESSION'!$K$196:$T$203, MATCH("*Bench Press*",'Nicholas-SESSION'!$B$196:$B$203,0), MATCH("*1st*",'Nicholas-SESSION'!$K$7:$T$7,0)),"")</f>
        <v>#N/A</v>
      </c>
      <c r="H129" s="131" t="e">
        <f>INDEX('Nicholas-SESSION'!$L$196:$U$203, MATCH("*Bench Press*",'Nicholas-SESSION'!$B$196:$B$203,0), MATCH("*1st*",'Nicholas-SESSION'!$K$7:$T$7,0))</f>
        <v>#N/A</v>
      </c>
      <c r="I129" s="132" t="e">
        <f>IF($A$128='Nicholas-SESSION'!$A$196,INDEX('Nicholas-SESSION'!$K$196:$T$203, MATCH("*Military*",'Nicholas-SESSION'!$B$196:$B$203,0), MATCH("*1st*",'Nicholas-SESSION'!$K$7:$T$7,0)),"")</f>
        <v>#N/A</v>
      </c>
      <c r="J129" s="48" t="e">
        <f>INDEX('Nicholas-SESSION'!$L$196:$U$203, MATCH("*Military*",'Nicholas-SESSION'!$B$196:$B$203,0), MATCH("*1st*",'Nicholas-SESSION'!$K$7:$T$7,0))</f>
        <v>#N/A</v>
      </c>
      <c r="K129" s="131" t="e">
        <f>IF($A$128='Nicholas-SESSION'!$A$196,INDEX('Nicholas-SESSION'!$K$196:$T$203, MATCH("*Clean *",'Nicholas-SESSION'!$B$196:$B$203,0), MATCH("*1st*",'Nicholas-SESSION'!$K$7:$T$7,0)),"")</f>
        <v>#N/A</v>
      </c>
      <c r="L129" s="48" t="e">
        <f>INDEX('Nicholas-SESSION'!$L$196:$U$203, MATCH("*Clean *",'Nicholas-SESSION'!$B$196:$B$203,0), MATCH("*1st*",'Nicholas-SESSION'!$K$7:$T$7,0))</f>
        <v>#N/A</v>
      </c>
      <c r="M129" s="131">
        <f>IF($A$128='Nicholas-SESSION'!$A$196,INDEX('Nicholas-SESSION'!$K$196:$T$203, MATCH("*Lat Pulldown*",'Nicholas-SESSION'!$B$196:$B$203,0), MATCH("*1st*",'Nicholas-SESSION'!$K$7:$T$7,0)),"")</f>
        <v>50</v>
      </c>
      <c r="N129" s="48">
        <f>INDEX('Nicholas-SESSION'!$L$196:$U$203, MATCH("*Lat Pulldown*",'Nicholas-SESSION'!$B$196:$B$203,0), MATCH("*1st*",'Nicholas-SESSION'!$K$7:$T$7,0))</f>
        <v>12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IF($A$128='Nicholas-SESSION'!$A$196,INDEX('Nicholas-SESSION'!$K$196:$T$203, MATCH("*Squat*",'Nicholas-SESSION'!$B$196:$B$203,0), MATCH("*2nd*",'Nicholas-SESSION'!$K$7:$T$7,0)),"")</f>
        <v>#N/A</v>
      </c>
      <c r="D130" s="132" t="e">
        <f>INDEX('Nicholas-SESSION'!L$196:U$203, MATCH("*Squat*",'Nicholas-SESSION'!$B$196:$B$203,0), MATCH("*2nd*",'Nicholas-SESSION'!K$7:T$7,0))</f>
        <v>#N/A</v>
      </c>
      <c r="E130" s="131" t="e">
        <f>IF($A$128='Nicholas-SESSION'!$A$196,INDEX('Nicholas-SESSION'!$K$196:$T$203, MATCH("*Deadlift*",'Nicholas-SESSION'!$B$196:$B$203,0), MATCH("*2ND*",'Nicholas-SESSION'!$K$7:$T$7,0)),"")</f>
        <v>#N/A</v>
      </c>
      <c r="F130" s="131" t="e">
        <f>INDEX('Nicholas-SESSION'!$L$196:$U$203, MATCH("*Deadlift*",'Nicholas-SESSION'!$B$196:$B$203,0), MATCH("*2nd*",'Nicholas-SESSION'!$K$7:$T$7,0))</f>
        <v>#N/A</v>
      </c>
      <c r="G130" s="131" t="e">
        <f>IF($A$128='Nicholas-SESSION'!$A$196,INDEX('Nicholas-SESSION'!$K$196:$T$203, MATCH("*Bench Press*",'Nicholas-SESSION'!$B$196:$B$203,0), MATCH("*2ND*",'Nicholas-SESSION'!$K$7:$T$7,0)),"")</f>
        <v>#N/A</v>
      </c>
      <c r="H130" s="131" t="e">
        <f>INDEX('Nicholas-SESSION'!$L$196:$U$203, MATCH("*Bench Press*",'Nicholas-SESSION'!$B$196:$B$203,0), MATCH("*2nd*",'Nicholas-SESSION'!$K$7:$T$7,0))</f>
        <v>#N/A</v>
      </c>
      <c r="I130" s="132" t="e">
        <f>IF($A$128='Nicholas-SESSION'!$A$196,INDEX('Nicholas-SESSION'!$K$196:$T$203, MATCH("*Military*",'Nicholas-SESSION'!$B$196:$B$203,0), MATCH("*2ND*",'Nicholas-SESSION'!$K$7:$T$7,0)),"")</f>
        <v>#N/A</v>
      </c>
      <c r="J130" s="44" t="e">
        <f>INDEX('Nicholas-SESSION'!$L$196:$U$203, MATCH("*Military*",'Nicholas-SESSION'!$B$196:$B$203,0), MATCH("*2nd*",'Nicholas-SESSION'!$K$7:$T$7,0))</f>
        <v>#N/A</v>
      </c>
      <c r="K130" s="131" t="e">
        <f>IF($A$128='Nicholas-SESSION'!$A$196,INDEX('Nicholas-SESSION'!$K$196:$T$203, MATCH("*Clean *",'Nicholas-SESSION'!$B$196:$B$203,0), MATCH("*2ND*",'Nicholas-SESSION'!$K$7:$T$7,0)),"")</f>
        <v>#N/A</v>
      </c>
      <c r="L130" s="44" t="e">
        <f>INDEX('Nicholas-SESSION'!$L$196:$U$203, MATCH("*Clean *",'Nicholas-SESSION'!$B$196:$B$203,0), MATCH("*2nd*",'Nicholas-SESSION'!$K$7:$T$7,0))</f>
        <v>#N/A</v>
      </c>
      <c r="M130" s="131">
        <f>IF($A$128='Nicholas-SESSION'!$A$196,INDEX('Nicholas-SESSION'!$K$196:$T$203, MATCH("*Lat Pulldown*",'Nicholas-SESSION'!$B$196:$B$203,0), MATCH("*2ND*",'Nicholas-SESSION'!$K$7:$T$7,0)),"")</f>
        <v>55</v>
      </c>
      <c r="N130" s="44">
        <f>INDEX('Nicholas-SESSION'!$L$196:$U$203, MATCH("*Lat Pulldown*",'Nicholas-SESSION'!$B$196:$B$203,0), MATCH("*2nd*",'Nicholas-SESSION'!$K$7:$T$7,0))</f>
        <v>8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IF($A$128='Nicholas-SESSION'!$A$196,INDEX('Nicholas-SESSION'!$K$196:$T$203, MATCH("*Squat*",'Nicholas-SESSION'!$B$196:$B$203,0), MATCH("*3rd*",'Nicholas-SESSION'!$K$7:$T$7,0)),"")</f>
        <v>#N/A</v>
      </c>
      <c r="D131" s="132" t="e">
        <f>INDEX('Nicholas-SESSION'!L$196:U$203, MATCH("*Squat*",'Nicholas-SESSION'!$B$196:$B$203,0), MATCH("*3rd*",'Nicholas-SESSION'!K$7:T$7,0))</f>
        <v>#N/A</v>
      </c>
      <c r="E131" s="131" t="e">
        <f>IF($A$128='Nicholas-SESSION'!$A$196,INDEX('Nicholas-SESSION'!$K$196:$T$203, MATCH("*Deadlift*",'Nicholas-SESSION'!$B$196:$B$203,0), MATCH("*3rd*",'Nicholas-SESSION'!$K$7:$T$7,0)),"")</f>
        <v>#N/A</v>
      </c>
      <c r="F131" s="131" t="e">
        <f>INDEX('Nicholas-SESSION'!$L$196:$U$203, MATCH("*Deadlift*",'Nicholas-SESSION'!$B$196:$B$203,0), MATCH("*3rd*",'Nicholas-SESSION'!$K$7:$T$7,0))</f>
        <v>#N/A</v>
      </c>
      <c r="G131" s="131" t="e">
        <f>IF($A$128='Nicholas-SESSION'!$A$196,INDEX('Nicholas-SESSION'!$K$196:$T$203, MATCH("*Bench Press*",'Nicholas-SESSION'!$B$196:$B$203,0), MATCH("*3rd*",'Nicholas-SESSION'!$K$7:$T$7,0)),"")</f>
        <v>#N/A</v>
      </c>
      <c r="H131" s="131" t="e">
        <f>INDEX('Nicholas-SESSION'!$L$196:$U$203, MATCH("*Bench Press*",'Nicholas-SESSION'!$B$196:$B$203,0), MATCH("*3rd*",'Nicholas-SESSION'!$K$7:$T$7,0))</f>
        <v>#N/A</v>
      </c>
      <c r="I131" s="132" t="e">
        <f>IF($A$128='Nicholas-SESSION'!$A$196,INDEX('Nicholas-SESSION'!$K$196:$T$203, MATCH("*Military*",'Nicholas-SESSION'!$B$196:$B$203,0), MATCH("*3rd*",'Nicholas-SESSION'!$K$7:$T$7,0)),"")</f>
        <v>#N/A</v>
      </c>
      <c r="J131" s="44" t="e">
        <f>INDEX('Nicholas-SESSION'!$L$196:$U$203, MATCH("*Military*",'Nicholas-SESSION'!$B$196:$B$203,0), MATCH("*3rd*",'Nicholas-SESSION'!$K$7:$T$7,0))</f>
        <v>#N/A</v>
      </c>
      <c r="K131" s="131" t="e">
        <f>IF($A$128='Nicholas-SESSION'!$A$196,INDEX('Nicholas-SESSION'!$K$196:$T$203, MATCH("*Clean *",'Nicholas-SESSION'!$B$196:$B$203,0), MATCH("*3rd*",'Nicholas-SESSION'!$K$7:$T$7,0)),"")</f>
        <v>#N/A</v>
      </c>
      <c r="L131" s="44" t="e">
        <f>INDEX('Nicholas-SESSION'!$L$196:$U$203, MATCH("*Clean *",'Nicholas-SESSION'!$B$196:$B$203,0), MATCH("*3rd*",'Nicholas-SESSION'!$K$7:$T$7,0))</f>
        <v>#N/A</v>
      </c>
      <c r="M131" s="131">
        <f>IF($A$128='Nicholas-SESSION'!$A$196,INDEX('Nicholas-SESSION'!$K$196:$T$203, MATCH("*Lat Pulldown*",'Nicholas-SESSION'!$B$196:$B$203,0), MATCH("*3rd*",'Nicholas-SESSION'!$K$7:$T$7,0)),"")</f>
        <v>60</v>
      </c>
      <c r="N131" s="44">
        <f>INDEX('Nicholas-SESSION'!$L$196:$U$203, MATCH("*Lat Pulldown*",'Nicholas-SESSION'!$B$196:$B$203,0), MATCH("*3rd*",'Nicholas-SESSION'!$K$7:$T$7,0))</f>
        <v>4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IF($A$128='Nicholas-SESSION'!$A$196,INDEX('Nicholas-SESSION'!$K$196:$T$203, MATCH("*Squat*",'Nicholas-SESSION'!$B$196:$B$203,0), MATCH("*4th*",'Nicholas-SESSION'!$K$7:$T$7,0)),"")</f>
        <v>#N/A</v>
      </c>
      <c r="D132" s="132" t="e">
        <f>INDEX('Nicholas-SESSION'!L$196:U$203, MATCH("*Squat*",'Nicholas-SESSION'!$B$196:$B$203,0), MATCH("*4th*",'Nicholas-SESSION'!K$7:T$7,0))</f>
        <v>#N/A</v>
      </c>
      <c r="E132" s="131" t="e">
        <f>IF($A$128='Nicholas-SESSION'!$A$196,INDEX('Nicholas-SESSION'!$K$196:$T$203, MATCH("*Deadlift*",'Nicholas-SESSION'!$B$196:$B$203,0), MATCH("*4th*",'Nicholas-SESSION'!$K$7:$T$7,0)),"")</f>
        <v>#N/A</v>
      </c>
      <c r="F132" s="131" t="e">
        <f>INDEX('Nicholas-SESSION'!$L$196:$U$203, MATCH("*Deadlift*",'Nicholas-SESSION'!$B$196:$B$203,0), MATCH("*4th*",'Nicholas-SESSION'!$K$7:$T$7,0))</f>
        <v>#N/A</v>
      </c>
      <c r="G132" s="131" t="e">
        <f>IF($A$128='Nicholas-SESSION'!$A$196,INDEX('Nicholas-SESSION'!$K$196:$T$203, MATCH("*Bench Press*",'Nicholas-SESSION'!$B$196:$B$203,0), MATCH("*4th*",'Nicholas-SESSION'!$K$7:$T$7,0)),"")</f>
        <v>#N/A</v>
      </c>
      <c r="H132" s="131" t="e">
        <f>INDEX('Nicholas-SESSION'!$L$196:$U$203, MATCH("*Bench Press*",'Nicholas-SESSION'!$B$196:$B$203,0), MATCH("*4th*",'Nicholas-SESSION'!$K$7:$T$7,0))</f>
        <v>#N/A</v>
      </c>
      <c r="I132" s="132" t="e">
        <f>IF($A$128='Nicholas-SESSION'!$A$196,INDEX('Nicholas-SESSION'!$K$196:$T$203, MATCH("*Military*",'Nicholas-SESSION'!$B$196:$B$203,0), MATCH("*4th*",'Nicholas-SESSION'!$K$7:$T$7,0)),"")</f>
        <v>#N/A</v>
      </c>
      <c r="J132" s="44" t="e">
        <f>INDEX('Nicholas-SESSION'!$L$196:$U$203, MATCH("*Military*",'Nicholas-SESSION'!$B$196:$B$203,0), MATCH("*4th*",'Nicholas-SESSION'!$K$7:$T$7,0))</f>
        <v>#N/A</v>
      </c>
      <c r="K132" s="131" t="e">
        <f>IF($A$128='Nicholas-SESSION'!$A$196,INDEX('Nicholas-SESSION'!$K$196:$T$203, MATCH("*Clean *",'Nicholas-SESSION'!$B$196:$B$203,0), MATCH("*4th*",'Nicholas-SESSION'!$K$7:$T$7,0)),"")</f>
        <v>#N/A</v>
      </c>
      <c r="L132" s="44" t="e">
        <f>INDEX('Nicholas-SESSION'!$L$196:$U$203, MATCH("*Clean *",'Nicholas-SESSION'!$B$196:$B$203,0), MATCH("*4th*",'Nicholas-SESSION'!$K$7:$T$7,0))</f>
        <v>#N/A</v>
      </c>
      <c r="M132" s="131">
        <f>IF($A$128='Nicholas-SESSION'!$A$196,INDEX('Nicholas-SESSION'!$K$196:$T$203, MATCH("*Lat Pulldown*",'Nicholas-SESSION'!$B$196:$B$203,0), MATCH("*4th*",'Nicholas-SESSION'!$K$7:$T$7,0)),"")</f>
        <v>65</v>
      </c>
      <c r="N132" s="44">
        <f>INDEX('Nicholas-SESSION'!$L$196:$U$203, MATCH("*Lat Pulldown*",'Nicholas-SESSION'!$B$196:$B$203,0), MATCH("*4th*",'Nicholas-SESSION'!$K$7:$T$7,0))</f>
        <v>2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IF($A$128='Nicholas-SESSION'!$A$196,INDEX('Nicholas-SESSION'!$K$196:$T$203, MATCH("*Squat*",'Nicholas-SESSION'!$B$196:$B$203,0), MATCH("*5th*",'Nicholas-SESSION'!$K$7:$T$7,0)),"")</f>
        <v>#N/A</v>
      </c>
      <c r="D133" s="132" t="e">
        <f>INDEX('Nicholas-SESSION'!L$196:U$203, MATCH("*Squat*",'Nicholas-SESSION'!$B$196:$B$203,0), MATCH("*5th*",'Nicholas-SESSION'!K$7:T$7,0))</f>
        <v>#N/A</v>
      </c>
      <c r="E133" s="131" t="e">
        <f>IF($A$128='Nicholas-SESSION'!$A$196,INDEX('Nicholas-SESSION'!$K$196:$T$203, MATCH("*Deadlift*",'Nicholas-SESSION'!$B$196:$B$203,0), MATCH("*5th*",'Nicholas-SESSION'!$K$7:$T$7,0)),"")</f>
        <v>#N/A</v>
      </c>
      <c r="F133" s="131" t="e">
        <f>INDEX('Nicholas-SESSION'!$L$196:$U$203, MATCH("*Deadlift*",'Nicholas-SESSION'!$B$196:$B$203,0), MATCH("*5th*",'Nicholas-SESSION'!$K$7:$T$7,0))</f>
        <v>#N/A</v>
      </c>
      <c r="G133" s="131" t="e">
        <f>IF($A$128='Nicholas-SESSION'!$A$196,INDEX('Nicholas-SESSION'!$K$196:$T$203, MATCH("*Bench Press*",'Nicholas-SESSION'!$B$196:$B$203,0), MATCH("*5th*",'Nicholas-SESSION'!$K$7:$T$7,0)),"")</f>
        <v>#N/A</v>
      </c>
      <c r="H133" s="131" t="e">
        <f>INDEX('Nicholas-SESSION'!$L$196:$U$203, MATCH("*Bench Press*",'Nicholas-SESSION'!$B$196:$B$203,0), MATCH("*5th*",'Nicholas-SESSION'!$K$7:$T$7,0))</f>
        <v>#N/A</v>
      </c>
      <c r="I133" s="132" t="e">
        <f>IF($A$128='Nicholas-SESSION'!$A$196,INDEX('Nicholas-SESSION'!$K$196:$T$203, MATCH("*Military*",'Nicholas-SESSION'!$B$196:$B$203,0), MATCH("*5th*",'Nicholas-SESSION'!$K$7:$T$7,0)),"")</f>
        <v>#N/A</v>
      </c>
      <c r="J133" s="44" t="e">
        <f>INDEX('Nicholas-SESSION'!$L$196:$U$203, MATCH("*Military*",'Nicholas-SESSION'!$B$196:$B$203,0), MATCH("*5th*",'Nicholas-SESSION'!$K$7:$T$7,0))</f>
        <v>#N/A</v>
      </c>
      <c r="K133" s="131" t="e">
        <f>IF($A$128='Nicholas-SESSION'!$A$196,INDEX('Nicholas-SESSION'!$K$196:$T$203, MATCH("*Clean *",'Nicholas-SESSION'!$B$196:$B$203,0), MATCH("*5th*",'Nicholas-SESSION'!$K$7:$T$7,0)),"")</f>
        <v>#N/A</v>
      </c>
      <c r="L133" s="44" t="e">
        <f>INDEX('Nicholas-SESSION'!$L$196:$U$203, MATCH("*Clean *",'Nicholas-SESSION'!$B$196:$B$203,0), MATCH("*5th*",'Nicholas-SESSION'!$K$7:$T$7,0))</f>
        <v>#N/A</v>
      </c>
      <c r="M133" s="131">
        <f>IF($A$128='Nicholas-SESSION'!$A$196,INDEX('Nicholas-SESSION'!$K$196:$T$203, MATCH("*Lat Pulldown*",'Nicholas-SESSION'!$B$196:$B$203,0), MATCH("*5th*",'Nicholas-SESSION'!$K$7:$T$7,0)),"")</f>
        <v>0</v>
      </c>
      <c r="N133" s="44">
        <f>INDEX('Nicholas-SESSION'!$L$196:$U$203, MATCH("*Lat Pulldown*",'Nicholas-SESSION'!$B$196:$B$203,0), MATCH("*5th*",'Nicholas-SESSION'!$K$7:$T$7,0))</f>
        <v>0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'Nicholas-SESSION'!A205</f>
        <v>42108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 t="e">
        <f>MAX(E135:E139)</f>
        <v>#N/A</v>
      </c>
      <c r="F134" s="116" t="e">
        <f t="array" ref="F134">MAX(IF(E135:E139=E134,F135:F139))</f>
        <v>#N/A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 t="e">
        <f>MAX(K135:K139)</f>
        <v>#N/A</v>
      </c>
      <c r="L134" s="116" t="e">
        <f t="array" ref="L134">MAX(IF(K135:K139=K134,L135:L139))</f>
        <v>#N/A</v>
      </c>
      <c r="M134" s="116" t="e">
        <f>MAX(M135:M139)</f>
        <v>#N/A</v>
      </c>
      <c r="N134" s="117" t="e">
        <f t="array" ref="N134">MAX(IF(M135:M139=M134,N135:N139))</f>
        <v>#N/A</v>
      </c>
      <c r="O134" s="152" t="e">
        <f>IF($A$134='Nicholas-SESSION'!$A$205,INDEX('Nicholas-SESSION'!$K$205:$T$212, MATCH("*1k Row*",'Nicholas-SESSION'!$B$205:$B$212,0), MATCH("*1st*",'Nicholas-SESSION'!$K$7:$T$7,0)),"")</f>
        <v>#N/A</v>
      </c>
      <c r="P134" s="152" t="e">
        <f>IF($A$134='Nicholas-SESSION'!$A$205,INDEX('Nicholas-SESSION'!$K$205:$T$212, MATCH("*HIIT*",'Nicholas-SESSION'!$B$205:$B$212,0), MATCH("*1st*",'Nicholas-SESSION'!$K$7:$T$7,0)),"")</f>
        <v>#N/A</v>
      </c>
      <c r="Q134" s="119" t="e">
        <f>INDEX('Nicholas-SESSION'!$L$205:$U$212, MATCH("*HIIT*",'Nicholas-SESSION'!$B$205:$B$212,0), MATCH("*1st*",'Nicholas-SESSION'!$K$7:$T$7,0))</f>
        <v>#N/A</v>
      </c>
      <c r="R134" s="119">
        <f>'Nicholas-SESSION'!U205</f>
        <v>0</v>
      </c>
      <c r="S134" s="116"/>
      <c r="T134" s="116"/>
      <c r="U134" s="120">
        <f>'Nicholas-SESSION'!A206</f>
        <v>0</v>
      </c>
      <c r="V134" s="120">
        <f>'Nicholas-SESSION'!A207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IF($A$134='Nicholas-SESSION'!$A$205,INDEX('Nicholas-SESSION'!$K$205:$T$212, MATCH("*Squat*",'Nicholas-SESSION'!$B$205:$B$212,0), MATCH("*1st*",'Nicholas-SESSION'!$K$7:$T$7,0)),"")</f>
        <v>#N/A</v>
      </c>
      <c r="D135" s="132" t="e">
        <f>INDEX('Nicholas-SESSION'!L$205:U$212, MATCH("*Squat*",'Nicholas-SESSION'!$B$205:$B$212,0), MATCH("*1st*",'Nicholas-SESSION'!K$7:T$7,0))</f>
        <v>#N/A</v>
      </c>
      <c r="E135" s="131" t="e">
        <f>IF($A$134='Nicholas-SESSION'!$A$205,INDEX('Nicholas-SESSION'!$K$205:$T$212, MATCH("*Deadlift*",'Nicholas-SESSION'!$B$205:$B$212,0), MATCH("*1st*",'Nicholas-SESSION'!$K$7:$T$7,0)),"")</f>
        <v>#N/A</v>
      </c>
      <c r="F135" s="131" t="e">
        <f>INDEX('Nicholas-SESSION'!$L$205:$U$212, MATCH("*Deadlift*",'Nicholas-SESSION'!$B$205:$B$212,0), MATCH("*1st*",'Nicholas-SESSION'!$K$7:$T$7,0))</f>
        <v>#N/A</v>
      </c>
      <c r="G135" s="131" t="e">
        <f>IF($A$134='Nicholas-SESSION'!$A$205,INDEX('Nicholas-SESSION'!$K$205:$T$212, MATCH("*Bench Press*",'Nicholas-SESSION'!$B$205:$B$212,0), MATCH("*1st*",'Nicholas-SESSION'!$K$7:$T$7,0)),"")</f>
        <v>#N/A</v>
      </c>
      <c r="H135" s="131" t="e">
        <f>INDEX('Nicholas-SESSION'!$L$205:$U$212, MATCH("*Bench Press*",'Nicholas-SESSION'!$B$205:$B$212,0), MATCH("*1st*",'Nicholas-SESSION'!$K$7:$T$7,0))</f>
        <v>#N/A</v>
      </c>
      <c r="I135" s="132" t="e">
        <f>IF($A$134='Nicholas-SESSION'!$A$205,INDEX('Nicholas-SESSION'!$K$205:$T$212, MATCH("*Military*",'Nicholas-SESSION'!$B$205:$B$212,0), MATCH("*1st*",'Nicholas-SESSION'!$K$7:$T$7,0)),"")</f>
        <v>#N/A</v>
      </c>
      <c r="J135" s="48" t="e">
        <f>INDEX('Nicholas-SESSION'!$L$205:$U$212, MATCH("*Military*",'Nicholas-SESSION'!$B$205:$B$212,0), MATCH("*1st*",'Nicholas-SESSION'!$K$7:$T$7,0))</f>
        <v>#N/A</v>
      </c>
      <c r="K135" s="131" t="e">
        <f>IF($A$134='Nicholas-SESSION'!$A$205,INDEX('Nicholas-SESSION'!$K$205:$T$212, MATCH("*Clean *",'Nicholas-SESSION'!$B$205:$B$212,0), MATCH("*1st*",'Nicholas-SESSION'!$K$7:$T$7,0)),"")</f>
        <v>#N/A</v>
      </c>
      <c r="L135" s="48" t="e">
        <f>INDEX('Nicholas-SESSION'!$L$205:$U$212, MATCH("*Clean *",'Nicholas-SESSION'!$B$205:$B$212,0), MATCH("*1st*",'Nicholas-SESSION'!$K$7:$T$7,0))</f>
        <v>#N/A</v>
      </c>
      <c r="M135" s="131" t="e">
        <f>IF($A$134='Nicholas-SESSION'!$A$205,INDEX('Nicholas-SESSION'!$K$205:$T$212, MATCH("*Lat Pulldown*",'Nicholas-SESSION'!$B$205:$B$212,0), MATCH("*1st*",'Nicholas-SESSION'!$K$7:$T$7,0)),"")</f>
        <v>#N/A</v>
      </c>
      <c r="N135" s="48" t="e">
        <f>INDEX('Nicholas-SESSION'!$L$205:$U$212, MATCH("*Lat Pulldown*",'Nicholas-SESSION'!$B$205:$B$212,0), MATCH("*1st*",'Nicholas-SESSION'!$K$7:$T$7,0))</f>
        <v>#N/A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IF($A$134='Nicholas-SESSION'!$A$205,INDEX('Nicholas-SESSION'!$K$205:$T$212, MATCH("*Squat*",'Nicholas-SESSION'!$B$205:$B$212,0), MATCH("*2nd*",'Nicholas-SESSION'!$K$7:$T$7,0)),"")</f>
        <v>#N/A</v>
      </c>
      <c r="D136" s="132" t="e">
        <f>INDEX('Nicholas-SESSION'!L$205:U$212, MATCH("*Squat*",'Nicholas-SESSION'!$B$205:$B$212,0), MATCH("*2nd*",'Nicholas-SESSION'!K$7:T$7,0))</f>
        <v>#N/A</v>
      </c>
      <c r="E136" s="131" t="e">
        <f>IF($A$134='Nicholas-SESSION'!$A$205,INDEX('Nicholas-SESSION'!$K$205:$T$212, MATCH("*Deadlift*",'Nicholas-SESSION'!$B$205:$B$212,0), MATCH("*2ND*",'Nicholas-SESSION'!$K$7:$T$7,0)),"")</f>
        <v>#N/A</v>
      </c>
      <c r="F136" s="131" t="e">
        <f>INDEX('Nicholas-SESSION'!$L$205:$U$212, MATCH("*Deadlift*",'Nicholas-SESSION'!$B$205:$B$212,0), MATCH("*2nd*",'Nicholas-SESSION'!$K$7:$T$7,0))</f>
        <v>#N/A</v>
      </c>
      <c r="G136" s="131" t="e">
        <f>IF($A$134='Nicholas-SESSION'!$A$205,INDEX('Nicholas-SESSION'!$K$205:$T$212, MATCH("*Bench Press*",'Nicholas-SESSION'!$B$205:$B$212,0), MATCH("*2ND*",'Nicholas-SESSION'!$K$7:$T$7,0)),"")</f>
        <v>#N/A</v>
      </c>
      <c r="H136" s="131" t="e">
        <f>INDEX('Nicholas-SESSION'!$L$205:$U$212, MATCH("*Bench Press*",'Nicholas-SESSION'!$B$205:$B$212,0), MATCH("*2nd*",'Nicholas-SESSION'!$K$7:$T$7,0))</f>
        <v>#N/A</v>
      </c>
      <c r="I136" s="132" t="e">
        <f>IF($A$134='Nicholas-SESSION'!$A$205,INDEX('Nicholas-SESSION'!$K$205:$T$212, MATCH("*Military*",'Nicholas-SESSION'!$B$205:$B$212,0), MATCH("*2ND*",'Nicholas-SESSION'!$K$7:$T$7,0)),"")</f>
        <v>#N/A</v>
      </c>
      <c r="J136" s="44" t="e">
        <f>INDEX('Nicholas-SESSION'!$L$205:$U$212, MATCH("*Military*",'Nicholas-SESSION'!$B$205:$B$212,0), MATCH("*2nd*",'Nicholas-SESSION'!$K$7:$T$7,0))</f>
        <v>#N/A</v>
      </c>
      <c r="K136" s="131" t="e">
        <f>IF($A$134='Nicholas-SESSION'!$A$205,INDEX('Nicholas-SESSION'!$K$205:$T$212, MATCH("*Clean *",'Nicholas-SESSION'!$B$205:$B$212,0), MATCH("*2ND*",'Nicholas-SESSION'!$K$7:$T$7,0)),"")</f>
        <v>#N/A</v>
      </c>
      <c r="L136" s="44" t="e">
        <f>INDEX('Nicholas-SESSION'!$L$205:$U$212, MATCH("*Clean *",'Nicholas-SESSION'!$B$205:$B$212,0), MATCH("*2nd*",'Nicholas-SESSION'!$K$7:$T$7,0))</f>
        <v>#N/A</v>
      </c>
      <c r="M136" s="131" t="e">
        <f>IF($A$134='Nicholas-SESSION'!$A$205,INDEX('Nicholas-SESSION'!$K$205:$T$212, MATCH("*Lat Pulldown*",'Nicholas-SESSION'!$B$205:$B$212,0), MATCH("*2ND*",'Nicholas-SESSION'!$K$7:$T$7,0)),"")</f>
        <v>#N/A</v>
      </c>
      <c r="N136" s="44" t="e">
        <f>INDEX('Nicholas-SESSION'!$L$205:$U$212, MATCH("*Lat Pulldown*",'Nicholas-SESSION'!$B$205:$B$212,0), MATCH("*2nd*",'Nicholas-SESSION'!$K$7:$T$7,0))</f>
        <v>#N/A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IF($A$134='Nicholas-SESSION'!$A$205,INDEX('Nicholas-SESSION'!$K$205:$T$212, MATCH("*Squat*",'Nicholas-SESSION'!$B$205:$B$212,0), MATCH("*3rd*",'Nicholas-SESSION'!$K$7:$T$7,0)),"")</f>
        <v>#N/A</v>
      </c>
      <c r="D137" s="132" t="e">
        <f>INDEX('Nicholas-SESSION'!L$205:U$212, MATCH("*Squat*",'Nicholas-SESSION'!$B$205:$B$212,0), MATCH("*3rd*",'Nicholas-SESSION'!K$7:T$7,0))</f>
        <v>#N/A</v>
      </c>
      <c r="E137" s="131" t="e">
        <f>IF($A$134='Nicholas-SESSION'!$A$205,INDEX('Nicholas-SESSION'!$K$205:$T$212, MATCH("*Deadlift*",'Nicholas-SESSION'!$B$205:$B$212,0), MATCH("*3rd*",'Nicholas-SESSION'!$K$7:$T$7,0)),"")</f>
        <v>#N/A</v>
      </c>
      <c r="F137" s="131" t="e">
        <f>INDEX('Nicholas-SESSION'!$L$205:$U$212, MATCH("*Deadlift*",'Nicholas-SESSION'!$B$205:$B$212,0), MATCH("*3rd*",'Nicholas-SESSION'!$K$7:$T$7,0))</f>
        <v>#N/A</v>
      </c>
      <c r="G137" s="131" t="e">
        <f>IF($A$134='Nicholas-SESSION'!$A$205,INDEX('Nicholas-SESSION'!$K$205:$T$212, MATCH("*Bench Press*",'Nicholas-SESSION'!$B$205:$B$212,0), MATCH("*3rd*",'Nicholas-SESSION'!$K$7:$T$7,0)),"")</f>
        <v>#N/A</v>
      </c>
      <c r="H137" s="131" t="e">
        <f>INDEX('Nicholas-SESSION'!$L$205:$U$212, MATCH("*Bench Press*",'Nicholas-SESSION'!$B$205:$B$212,0), MATCH("*3rd*",'Nicholas-SESSION'!$K$7:$T$7,0))</f>
        <v>#N/A</v>
      </c>
      <c r="I137" s="132" t="e">
        <f>IF($A$134='Nicholas-SESSION'!$A$205,INDEX('Nicholas-SESSION'!$K$205:$T$212, MATCH("*Military*",'Nicholas-SESSION'!$B$205:$B$212,0), MATCH("*3rd*",'Nicholas-SESSION'!$K$7:$T$7,0)),"")</f>
        <v>#N/A</v>
      </c>
      <c r="J137" s="44" t="e">
        <f>INDEX('Nicholas-SESSION'!$L$205:$U$212, MATCH("*Military*",'Nicholas-SESSION'!$B$205:$B$212,0), MATCH("*3rd*",'Nicholas-SESSION'!$K$7:$T$7,0))</f>
        <v>#N/A</v>
      </c>
      <c r="K137" s="131" t="e">
        <f>IF($A$134='Nicholas-SESSION'!$A$205,INDEX('Nicholas-SESSION'!$K$205:$T$212, MATCH("*Clean *",'Nicholas-SESSION'!$B$205:$B$212,0), MATCH("*3rd*",'Nicholas-SESSION'!$K$7:$T$7,0)),"")</f>
        <v>#N/A</v>
      </c>
      <c r="L137" s="44" t="e">
        <f>INDEX('Nicholas-SESSION'!$L$205:$U$212, MATCH("*Clean *",'Nicholas-SESSION'!$B$205:$B$212,0), MATCH("*3rd*",'Nicholas-SESSION'!$K$7:$T$7,0))</f>
        <v>#N/A</v>
      </c>
      <c r="M137" s="131" t="e">
        <f>IF($A$134='Nicholas-SESSION'!$A$205,INDEX('Nicholas-SESSION'!$K$205:$T$212, MATCH("*Lat Pulldown*",'Nicholas-SESSION'!$B$205:$B$212,0), MATCH("*3rd*",'Nicholas-SESSION'!$K$7:$T$7,0)),"")</f>
        <v>#N/A</v>
      </c>
      <c r="N137" s="44" t="e">
        <f>INDEX('Nicholas-SESSION'!$L$205:$U$212, MATCH("*Lat Pulldown*",'Nicholas-SESSION'!$B$205:$B$212,0), MATCH("*3rd*",'Nicholas-SESSION'!$K$7:$T$7,0))</f>
        <v>#N/A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IF($A$134='Nicholas-SESSION'!$A$205,INDEX('Nicholas-SESSION'!$K$205:$T$212, MATCH("*Squat*",'Nicholas-SESSION'!$B$205:$B$212,0), MATCH("*4th*",'Nicholas-SESSION'!$K$7:$T$7,0)),"")</f>
        <v>#N/A</v>
      </c>
      <c r="D138" s="132" t="e">
        <f>INDEX('Nicholas-SESSION'!L$205:U$212, MATCH("*Squat*",'Nicholas-SESSION'!$B$205:$B$212,0), MATCH("*4th*",'Nicholas-SESSION'!K$7:T$7,0))</f>
        <v>#N/A</v>
      </c>
      <c r="E138" s="131" t="e">
        <f>IF($A$134='Nicholas-SESSION'!$A$205,INDEX('Nicholas-SESSION'!$K$205:$T$212, MATCH("*Deadlift*",'Nicholas-SESSION'!$B$205:$B$212,0), MATCH("*4th*",'Nicholas-SESSION'!$K$7:$T$7,0)),"")</f>
        <v>#N/A</v>
      </c>
      <c r="F138" s="131" t="e">
        <f>INDEX('Nicholas-SESSION'!$L$205:$U$212, MATCH("*Deadlift*",'Nicholas-SESSION'!$B$205:$B$212,0), MATCH("*4th*",'Nicholas-SESSION'!$K$7:$T$7,0))</f>
        <v>#N/A</v>
      </c>
      <c r="G138" s="131" t="e">
        <f>IF($A$134='Nicholas-SESSION'!$A$205,INDEX('Nicholas-SESSION'!$K$205:$T$212, MATCH("*Bench Press*",'Nicholas-SESSION'!$B$205:$B$212,0), MATCH("*4th*",'Nicholas-SESSION'!$K$7:$T$7,0)),"")</f>
        <v>#N/A</v>
      </c>
      <c r="H138" s="131" t="e">
        <f>INDEX('Nicholas-SESSION'!$L$205:$U$212, MATCH("*Bench Press*",'Nicholas-SESSION'!$B$205:$B$212,0), MATCH("*4th*",'Nicholas-SESSION'!$K$7:$T$7,0))</f>
        <v>#N/A</v>
      </c>
      <c r="I138" s="132" t="e">
        <f>IF($A$134='Nicholas-SESSION'!$A$205,INDEX('Nicholas-SESSION'!$K$205:$T$212, MATCH("*Military*",'Nicholas-SESSION'!$B$205:$B$212,0), MATCH("*4th*",'Nicholas-SESSION'!$K$7:$T$7,0)),"")</f>
        <v>#N/A</v>
      </c>
      <c r="J138" s="44" t="e">
        <f>INDEX('Nicholas-SESSION'!$L$205:$U$212, MATCH("*Military*",'Nicholas-SESSION'!$B$205:$B$212,0), MATCH("*4th*",'Nicholas-SESSION'!$K$7:$T$7,0))</f>
        <v>#N/A</v>
      </c>
      <c r="K138" s="131" t="e">
        <f>IF($A$134='Nicholas-SESSION'!$A$205,INDEX('Nicholas-SESSION'!$K$205:$T$212, MATCH("*Clean *",'Nicholas-SESSION'!$B$205:$B$212,0), MATCH("*4th*",'Nicholas-SESSION'!$K$7:$T$7,0)),"")</f>
        <v>#N/A</v>
      </c>
      <c r="L138" s="44" t="e">
        <f>INDEX('Nicholas-SESSION'!$L$205:$U$212, MATCH("*Clean *",'Nicholas-SESSION'!$B$205:$B$212,0), MATCH("*4th*",'Nicholas-SESSION'!$K$7:$T$7,0))</f>
        <v>#N/A</v>
      </c>
      <c r="M138" s="131" t="e">
        <f>IF($A$134='Nicholas-SESSION'!$A$205,INDEX('Nicholas-SESSION'!$K$205:$T$212, MATCH("*Lat Pulldown*",'Nicholas-SESSION'!$B$205:$B$212,0), MATCH("*4th*",'Nicholas-SESSION'!$K$7:$T$7,0)),"")</f>
        <v>#N/A</v>
      </c>
      <c r="N138" s="44" t="e">
        <f>INDEX('Nicholas-SESSION'!$L$205:$U$212, MATCH("*Lat Pulldown*",'Nicholas-SESSION'!$B$205:$B$212,0), MATCH("*4th*",'Nicholas-SESSION'!$K$7:$T$7,0))</f>
        <v>#N/A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IF($A$134='Nicholas-SESSION'!$A$205,INDEX('Nicholas-SESSION'!$K$205:$T$212, MATCH("*Squat*",'Nicholas-SESSION'!$B$205:$B$212,0), MATCH("*5th*",'Nicholas-SESSION'!$K$7:$T$7,0)),"")</f>
        <v>#N/A</v>
      </c>
      <c r="D139" s="132" t="e">
        <f>INDEX('Nicholas-SESSION'!L$205:U$212, MATCH("*Squat*",'Nicholas-SESSION'!$B$205:$B$212,0), MATCH("*5th*",'Nicholas-SESSION'!K$7:T$7,0))</f>
        <v>#N/A</v>
      </c>
      <c r="E139" s="131" t="e">
        <f>IF($A$134='Nicholas-SESSION'!$A$205,INDEX('Nicholas-SESSION'!$K$205:$T$212, MATCH("*Deadlift*",'Nicholas-SESSION'!$B$205:$B$212,0), MATCH("*5th*",'Nicholas-SESSION'!$K$7:$T$7,0)),"")</f>
        <v>#N/A</v>
      </c>
      <c r="F139" s="131" t="e">
        <f>INDEX('Nicholas-SESSION'!$L$205:$U$212, MATCH("*Deadlift*",'Nicholas-SESSION'!$B$205:$B$212,0), MATCH("*5th*",'Nicholas-SESSION'!$K$7:$T$7,0))</f>
        <v>#N/A</v>
      </c>
      <c r="G139" s="131" t="e">
        <f>IF($A$134='Nicholas-SESSION'!$A$205,INDEX('Nicholas-SESSION'!$K$205:$T$212, MATCH("*Bench Press*",'Nicholas-SESSION'!$B$205:$B$212,0), MATCH("*5th*",'Nicholas-SESSION'!$K$7:$T$7,0)),"")</f>
        <v>#N/A</v>
      </c>
      <c r="H139" s="131" t="e">
        <f>INDEX('Nicholas-SESSION'!$L$205:$U$212, MATCH("*Bench Press*",'Nicholas-SESSION'!$B$205:$B$212,0), MATCH("*5th*",'Nicholas-SESSION'!$K$7:$T$7,0))</f>
        <v>#N/A</v>
      </c>
      <c r="I139" s="132" t="e">
        <f>IF($A$134='Nicholas-SESSION'!$A$205,INDEX('Nicholas-SESSION'!$K$205:$T$212, MATCH("*Military*",'Nicholas-SESSION'!$B$205:$B$212,0), MATCH("*5th*",'Nicholas-SESSION'!$K$7:$T$7,0)),"")</f>
        <v>#N/A</v>
      </c>
      <c r="J139" s="44" t="e">
        <f>INDEX('Nicholas-SESSION'!$L$205:$U$212, MATCH("*Military*",'Nicholas-SESSION'!$B$205:$B$212,0), MATCH("*5th*",'Nicholas-SESSION'!$K$7:$T$7,0))</f>
        <v>#N/A</v>
      </c>
      <c r="K139" s="131" t="e">
        <f>IF($A$134='Nicholas-SESSION'!$A$205,INDEX('Nicholas-SESSION'!$K$205:$T$212, MATCH("*Clean *",'Nicholas-SESSION'!$B$205:$B$212,0), MATCH("*5th*",'Nicholas-SESSION'!$K$7:$T$7,0)),"")</f>
        <v>#N/A</v>
      </c>
      <c r="L139" s="44" t="e">
        <f>INDEX('Nicholas-SESSION'!$L$205:$U$212, MATCH("*Clean *",'Nicholas-SESSION'!$B$205:$B$212,0), MATCH("*5th*",'Nicholas-SESSION'!$K$7:$T$7,0))</f>
        <v>#N/A</v>
      </c>
      <c r="M139" s="131" t="e">
        <f>IF($A$134='Nicholas-SESSION'!$A$205,INDEX('Nicholas-SESSION'!$K$205:$T$212, MATCH("*Lat Pulldown*",'Nicholas-SESSION'!$B$205:$B$212,0), MATCH("*5th*",'Nicholas-SESSION'!$K$7:$T$7,0)),"")</f>
        <v>#N/A</v>
      </c>
      <c r="N139" s="44" t="e">
        <f>INDEX('Nicholas-SESSION'!$L$205:$U$212, MATCH("*Lat Pulldown*",'Nicholas-SESSION'!$B$205:$B$212,0), MATCH("*5th*",'Nicholas-SESSION'!$K$7:$T$7,0))</f>
        <v>#N/A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'Nicholas-SESSION'!A214</f>
        <v>42110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>
        <f>MAX(M141:M145)</f>
        <v>55</v>
      </c>
      <c r="N140" s="117">
        <f t="array" ref="N140">MAX(IF(M141:M145=M140,N141:N145))</f>
        <v>9</v>
      </c>
      <c r="O140" s="152" t="e">
        <f>IF($A$140='Nicholas-SESSION'!$A$214,INDEX('Nicholas-SESSION'!$K$214:$T$221, MATCH("*1k Row*",'Nicholas-SESSION'!$B$214:$B$221,0), MATCH("*1st*",'Nicholas-SESSION'!$K$7:$T$7,0)),"")</f>
        <v>#N/A</v>
      </c>
      <c r="P140" s="152" t="e">
        <f>IF($A$140='Nicholas-SESSION'!$A$214,INDEX('Nicholas-SESSION'!$K$214:$T$221, MATCH("*HIIT*",'Nicholas-SESSION'!$B$214:$B$221,0), MATCH("*1st*",'Nicholas-SESSION'!$K$7:$T$7,0)),"")</f>
        <v>#N/A</v>
      </c>
      <c r="Q140" s="119" t="e">
        <f>INDEX('Nicholas-SESSION'!$L$212:$U$214, MATCH("*HIIT*",'Nicholas-SESSION'!$B$212:$B$214,0), MATCH("*1st*",'Nicholas-SESSION'!$K$7:$T$7,0))</f>
        <v>#N/A</v>
      </c>
      <c r="R140" s="119">
        <f>'Nicholas-SESSION'!U214</f>
        <v>0</v>
      </c>
      <c r="S140" s="116"/>
      <c r="T140" s="116"/>
      <c r="U140" s="120">
        <f>'Nicholas-SESSION'!A215</f>
        <v>76</v>
      </c>
      <c r="V140" s="120">
        <f>'Nicholas-SESSION'!A216</f>
        <v>18</v>
      </c>
      <c r="W140" s="116">
        <v>37</v>
      </c>
      <c r="X140" s="116">
        <v>101</v>
      </c>
      <c r="Y140" s="116">
        <v>97</v>
      </c>
      <c r="Z140" s="116">
        <v>90</v>
      </c>
      <c r="AA140" s="116"/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IF($A$140='Nicholas-SESSION'!$A$214,INDEX('Nicholas-SESSION'!$K$214:$T$221, MATCH("*Squat*",'Nicholas-SESSION'!$B$214:$B$221,0), MATCH("*1st*",'Nicholas-SESSION'!$K$7:$T$7,0)),"")</f>
        <v>#N/A</v>
      </c>
      <c r="D141" s="132" t="e">
        <f>INDEX('Nicholas-SESSION'!L$214:U$221, MATCH("*Squat*",'Nicholas-SESSION'!$B$214:$B$221,0), MATCH("*1st*",'Nicholas-SESSION'!K$7:T$7,0))</f>
        <v>#N/A</v>
      </c>
      <c r="E141" s="131" t="e">
        <f>IF($A$140='Nicholas-SESSION'!$A$214,INDEX('Nicholas-SESSION'!$K$214:$T$221, MATCH("*Deadlift*",'Nicholas-SESSION'!$B$214:$B$221,0), MATCH("*1st*",'Nicholas-SESSION'!$K$7:$T$7,0)),"")</f>
        <v>#N/A</v>
      </c>
      <c r="F141" s="131" t="e">
        <f>INDEX('Nicholas-SESSION'!$L$214:$U$221, MATCH("*Deadlift*",'Nicholas-SESSION'!$B$214:$B$221,0), MATCH("*1st*",'Nicholas-SESSION'!$K$7:$T$7,0))</f>
        <v>#N/A</v>
      </c>
      <c r="G141" s="131" t="e">
        <f>IF($A$140='Nicholas-SESSION'!$A$214,INDEX('Nicholas-SESSION'!$K$214:$T$221, MATCH("*Bench Press*",'Nicholas-SESSION'!$B$214:$B$221,0), MATCH("*1st*",'Nicholas-SESSION'!$K$7:$T$7,0)),"")</f>
        <v>#N/A</v>
      </c>
      <c r="H141" s="131" t="e">
        <f>INDEX('Nicholas-SESSION'!$L$214:$U$221, MATCH("*Bench Press*",'Nicholas-SESSION'!$B$214:$B$221,0), MATCH("*1st*",'Nicholas-SESSION'!$K$7:$T$7,0))</f>
        <v>#N/A</v>
      </c>
      <c r="I141" s="132" t="e">
        <f>IF($A$140='Nicholas-SESSION'!$A$214,INDEX('Nicholas-SESSION'!$K$214:$T$221, MATCH("*Military*",'Nicholas-SESSION'!$B$214:$B$221,0), MATCH("*1st*",'Nicholas-SESSION'!$K$7:$T$7,0)),"")</f>
        <v>#N/A</v>
      </c>
      <c r="J141" s="48" t="e">
        <f>INDEX('Nicholas-SESSION'!$L$214:$U$221, MATCH("*Military*",'Nicholas-SESSION'!$B$214:$B$221,0), MATCH("*1st*",'Nicholas-SESSION'!$K$7:$T$7,0))</f>
        <v>#N/A</v>
      </c>
      <c r="K141" s="131" t="e">
        <f>IF($A$140='Nicholas-SESSION'!$A$214,INDEX('Nicholas-SESSION'!$K$214:$T$221, MATCH("*Clean *",'Nicholas-SESSION'!$B$214:$B$221,0), MATCH("*1st*",'Nicholas-SESSION'!$K$7:$T$7,0)),"")</f>
        <v>#N/A</v>
      </c>
      <c r="L141" s="48" t="e">
        <f>INDEX('Nicholas-SESSION'!$L$214:$U$221, MATCH("*Clean *",'Nicholas-SESSION'!$B$214:$B$221,0), MATCH("*1st*",'Nicholas-SESSION'!$K$7:$T$7,0))</f>
        <v>#N/A</v>
      </c>
      <c r="M141" s="131">
        <f>IF($A$140='Nicholas-SESSION'!$A$214,INDEX('Nicholas-SESSION'!$K$214:$T$221, MATCH("*Lat Pulldown*",'Nicholas-SESSION'!$B$214:$B$221,0), MATCH("*1st*",'Nicholas-SESSION'!$K$7:$T$7,0)),"")</f>
        <v>55</v>
      </c>
      <c r="N141" s="48">
        <f>INDEX('Nicholas-SESSION'!$L$214:$U$221, MATCH("*Lat Pulldown*",'Nicholas-SESSION'!$B$214:$B$221,0), MATCH("*1st*",'Nicholas-SESSION'!$K$7:$T$7,0))</f>
        <v>9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IF($A$140='Nicholas-SESSION'!$A$214,INDEX('Nicholas-SESSION'!$K$214:$T$221, MATCH("*Squat*",'Nicholas-SESSION'!$B$214:$B$221,0), MATCH("*2nd*",'Nicholas-SESSION'!$K$7:$T$7,0)),"")</f>
        <v>#N/A</v>
      </c>
      <c r="D142" s="132" t="e">
        <f>INDEX('Nicholas-SESSION'!L$214:U$221, MATCH("*Squat*",'Nicholas-SESSION'!$B$214:$B$221,0), MATCH("*2nd*",'Nicholas-SESSION'!K$7:T$7,0))</f>
        <v>#N/A</v>
      </c>
      <c r="E142" s="131" t="e">
        <f>IF($A$140='Nicholas-SESSION'!$A$214,INDEX('Nicholas-SESSION'!$K$214:$T$221, MATCH("*Deadlift*",'Nicholas-SESSION'!$B$214:$B$221,0), MATCH("*2ND*",'Nicholas-SESSION'!$K$7:$T$7,0)),"")</f>
        <v>#N/A</v>
      </c>
      <c r="F142" s="131" t="e">
        <f>INDEX('Nicholas-SESSION'!$L$214:$U$221, MATCH("*Deadlift*",'Nicholas-SESSION'!$B$214:$B$221,0), MATCH("*2nd*",'Nicholas-SESSION'!$K$7:$T$7,0))</f>
        <v>#N/A</v>
      </c>
      <c r="G142" s="131" t="e">
        <f>IF($A$140='Nicholas-SESSION'!$A$214,INDEX('Nicholas-SESSION'!$K$214:$T$221, MATCH("*Bench Press*",'Nicholas-SESSION'!$B$214:$B$221,0), MATCH("*2ND*",'Nicholas-SESSION'!$K$7:$T$7,0)),"")</f>
        <v>#N/A</v>
      </c>
      <c r="H142" s="131" t="e">
        <f>INDEX('Nicholas-SESSION'!$L$214:$U$221, MATCH("*Bench Press*",'Nicholas-SESSION'!$B$214:$B$221,0), MATCH("*2nd*",'Nicholas-SESSION'!$K$7:$T$7,0))</f>
        <v>#N/A</v>
      </c>
      <c r="I142" s="132" t="e">
        <f>IF($A$140='Nicholas-SESSION'!$A$214,INDEX('Nicholas-SESSION'!$K$214:$T$221, MATCH("*Military*",'Nicholas-SESSION'!$B$214:$B$221,0), MATCH("*2ND*",'Nicholas-SESSION'!$K$7:$T$7,0)),"")</f>
        <v>#N/A</v>
      </c>
      <c r="J142" s="44" t="e">
        <f>INDEX('Nicholas-SESSION'!$L$214:$U$221, MATCH("*Military*",'Nicholas-SESSION'!$B$214:$B$221,0), MATCH("*2nd*",'Nicholas-SESSION'!$K$7:$T$7,0))</f>
        <v>#N/A</v>
      </c>
      <c r="K142" s="131" t="e">
        <f>IF($A$140='Nicholas-SESSION'!$A$214,INDEX('Nicholas-SESSION'!$K$214:$T$221, MATCH("*Clean *",'Nicholas-SESSION'!$B$214:$B$221,0), MATCH("*2ND*",'Nicholas-SESSION'!$K$7:$T$7,0)),"")</f>
        <v>#N/A</v>
      </c>
      <c r="L142" s="44" t="e">
        <f>INDEX('Nicholas-SESSION'!$L$214:$U$221, MATCH("*Clean *",'Nicholas-SESSION'!$B$214:$B$221,0), MATCH("*2nd*",'Nicholas-SESSION'!$K$7:$T$7,0))</f>
        <v>#N/A</v>
      </c>
      <c r="M142" s="131">
        <f>IF($A$140='Nicholas-SESSION'!$A$214,INDEX('Nicholas-SESSION'!$K$214:$T$221, MATCH("*Lat Pulldown*",'Nicholas-SESSION'!$B$214:$B$221,0), MATCH("*2ND*",'Nicholas-SESSION'!$K$7:$T$7,0)),"")</f>
        <v>50</v>
      </c>
      <c r="N142" s="44">
        <f>INDEX('Nicholas-SESSION'!$L$214:$U$221, MATCH("*Lat Pulldown*",'Nicholas-SESSION'!$B$214:$B$221,0), MATCH("*2nd*",'Nicholas-SESSION'!$K$7:$T$7,0))</f>
        <v>10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IF($A$140='Nicholas-SESSION'!$A$214,INDEX('Nicholas-SESSION'!$K$214:$T$221, MATCH("*Squat*",'Nicholas-SESSION'!$B$214:$B$221,0), MATCH("*3rd*",'Nicholas-SESSION'!$K$7:$T$7,0)),"")</f>
        <v>#N/A</v>
      </c>
      <c r="D143" s="132" t="e">
        <f>INDEX('Nicholas-SESSION'!L$214:U$221, MATCH("*Squat*",'Nicholas-SESSION'!$B$214:$B$221,0), MATCH("*3rd*",'Nicholas-SESSION'!K$7:T$7,0))</f>
        <v>#N/A</v>
      </c>
      <c r="E143" s="131" t="e">
        <f>IF($A$140='Nicholas-SESSION'!$A$214,INDEX('Nicholas-SESSION'!$K$214:$T$221, MATCH("*Deadlift*",'Nicholas-SESSION'!$B$214:$B$221,0), MATCH("*3rd*",'Nicholas-SESSION'!$K$7:$T$7,0)),"")</f>
        <v>#N/A</v>
      </c>
      <c r="F143" s="131" t="e">
        <f>INDEX('Nicholas-SESSION'!$L$214:$U$221, MATCH("*Deadlift*",'Nicholas-SESSION'!$B$214:$B$221,0), MATCH("*3rd*",'Nicholas-SESSION'!$K$7:$T$7,0))</f>
        <v>#N/A</v>
      </c>
      <c r="G143" s="131" t="e">
        <f>IF($A$140='Nicholas-SESSION'!$A$214,INDEX('Nicholas-SESSION'!$K$214:$T$221, MATCH("*Bench Press*",'Nicholas-SESSION'!$B$214:$B$221,0), MATCH("*3rd*",'Nicholas-SESSION'!$K$7:$T$7,0)),"")</f>
        <v>#N/A</v>
      </c>
      <c r="H143" s="131" t="e">
        <f>INDEX('Nicholas-SESSION'!$L$214:$U$221, MATCH("*Bench Press*",'Nicholas-SESSION'!$B$214:$B$221,0), MATCH("*3rd*",'Nicholas-SESSION'!$K$7:$T$7,0))</f>
        <v>#N/A</v>
      </c>
      <c r="I143" s="132" t="e">
        <f>IF($A$140='Nicholas-SESSION'!$A$214,INDEX('Nicholas-SESSION'!$K$214:$T$221, MATCH("*Military*",'Nicholas-SESSION'!$B$214:$B$221,0), MATCH("*3rd*",'Nicholas-SESSION'!$K$7:$T$7,0)),"")</f>
        <v>#N/A</v>
      </c>
      <c r="J143" s="44" t="e">
        <f>INDEX('Nicholas-SESSION'!$L$214:$U$221, MATCH("*Military*",'Nicholas-SESSION'!$B$214:$B$221,0), MATCH("*3rd*",'Nicholas-SESSION'!$K$7:$T$7,0))</f>
        <v>#N/A</v>
      </c>
      <c r="K143" s="131" t="e">
        <f>IF($A$140='Nicholas-SESSION'!$A$214,INDEX('Nicholas-SESSION'!$K$214:$T$221, MATCH("*Clean *",'Nicholas-SESSION'!$B$214:$B$221,0), MATCH("*3rd*",'Nicholas-SESSION'!$K$7:$T$7,0)),"")</f>
        <v>#N/A</v>
      </c>
      <c r="L143" s="44" t="e">
        <f>INDEX('Nicholas-SESSION'!$L$214:$U$221, MATCH("*Clean *",'Nicholas-SESSION'!$B$214:$B$221,0), MATCH("*3rd*",'Nicholas-SESSION'!$K$7:$T$7,0))</f>
        <v>#N/A</v>
      </c>
      <c r="M143" s="131">
        <f>IF($A$140='Nicholas-SESSION'!$A$214,INDEX('Nicholas-SESSION'!$K$214:$T$221, MATCH("*Lat Pulldown*",'Nicholas-SESSION'!$B$214:$B$221,0), MATCH("*3rd*",'Nicholas-SESSION'!$K$7:$T$7,0)),"")</f>
        <v>0</v>
      </c>
      <c r="N143" s="44">
        <f>INDEX('Nicholas-SESSION'!$L$214:$U$221, MATCH("*Lat Pulldown*",'Nicholas-SESSION'!$B$214:$B$221,0), MATCH("*3rd*",'Nicholas-SESSION'!$K$7:$T$7,0))</f>
        <v>0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IF($A$140='Nicholas-SESSION'!$A$214,INDEX('Nicholas-SESSION'!$K$214:$T$221, MATCH("*Squat*",'Nicholas-SESSION'!$B$214:$B$221,0), MATCH("*4th*",'Nicholas-SESSION'!$K$7:$T$7,0)),"")</f>
        <v>#N/A</v>
      </c>
      <c r="D144" s="132" t="e">
        <f>INDEX('Nicholas-SESSION'!L$214:U$221, MATCH("*Squat*",'Nicholas-SESSION'!$B$214:$B$221,0), MATCH("*4th*",'Nicholas-SESSION'!K$7:T$7,0))</f>
        <v>#N/A</v>
      </c>
      <c r="E144" s="131" t="e">
        <f>IF($A$140='Nicholas-SESSION'!$A$214,INDEX('Nicholas-SESSION'!$K$214:$T$221, MATCH("*Deadlift*",'Nicholas-SESSION'!$B$214:$B$221,0), MATCH("*4th*",'Nicholas-SESSION'!$K$7:$T$7,0)),"")</f>
        <v>#N/A</v>
      </c>
      <c r="F144" s="131" t="e">
        <f>INDEX('Nicholas-SESSION'!$L$214:$U$221, MATCH("*Deadlift*",'Nicholas-SESSION'!$B$214:$B$221,0), MATCH("*4th*",'Nicholas-SESSION'!$K$7:$T$7,0))</f>
        <v>#N/A</v>
      </c>
      <c r="G144" s="131" t="e">
        <f>IF($A$140='Nicholas-SESSION'!$A$214,INDEX('Nicholas-SESSION'!$K$214:$T$221, MATCH("*Bench Press*",'Nicholas-SESSION'!$B$214:$B$221,0), MATCH("*4th*",'Nicholas-SESSION'!$K$7:$T$7,0)),"")</f>
        <v>#N/A</v>
      </c>
      <c r="H144" s="131" t="e">
        <f>INDEX('Nicholas-SESSION'!$L$214:$U$221, MATCH("*Bench Press*",'Nicholas-SESSION'!$B$214:$B$221,0), MATCH("*4th*",'Nicholas-SESSION'!$K$7:$T$7,0))</f>
        <v>#N/A</v>
      </c>
      <c r="I144" s="132" t="e">
        <f>IF($A$140='Nicholas-SESSION'!$A$214,INDEX('Nicholas-SESSION'!$K$214:$T$221, MATCH("*Military*",'Nicholas-SESSION'!$B$214:$B$221,0), MATCH("*4th*",'Nicholas-SESSION'!$K$7:$T$7,0)),"")</f>
        <v>#N/A</v>
      </c>
      <c r="J144" s="44" t="e">
        <f>INDEX('Nicholas-SESSION'!$L$214:$U$221, MATCH("*Military*",'Nicholas-SESSION'!$B$214:$B$221,0), MATCH("*4th*",'Nicholas-SESSION'!$K$7:$T$7,0))</f>
        <v>#N/A</v>
      </c>
      <c r="K144" s="131" t="e">
        <f>IF($A$140='Nicholas-SESSION'!$A$214,INDEX('Nicholas-SESSION'!$K$214:$T$221, MATCH("*Clean *",'Nicholas-SESSION'!$B$214:$B$221,0), MATCH("*4th*",'Nicholas-SESSION'!$K$7:$T$7,0)),"")</f>
        <v>#N/A</v>
      </c>
      <c r="L144" s="44" t="e">
        <f>INDEX('Nicholas-SESSION'!$L$214:$U$221, MATCH("*Clean *",'Nicholas-SESSION'!$B$214:$B$221,0), MATCH("*4th*",'Nicholas-SESSION'!$K$7:$T$7,0))</f>
        <v>#N/A</v>
      </c>
      <c r="M144" s="131">
        <f>IF($A$140='Nicholas-SESSION'!$A$214,INDEX('Nicholas-SESSION'!$K$214:$T$221, MATCH("*Lat Pulldown*",'Nicholas-SESSION'!$B$214:$B$221,0), MATCH("*4th*",'Nicholas-SESSION'!$K$7:$T$7,0)),"")</f>
        <v>0</v>
      </c>
      <c r="N144" s="44">
        <f>INDEX('Nicholas-SESSION'!$L$214:$U$221, MATCH("*Lat Pulldown*",'Nicholas-SESSION'!$B$214:$B$221,0), MATCH("*4th*",'Nicholas-SESSION'!$K$7:$T$7,0))</f>
        <v>0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IF($A$140='Nicholas-SESSION'!$A$214,INDEX('Nicholas-SESSION'!$K$214:$T$221, MATCH("*Squat*",'Nicholas-SESSION'!$B$214:$B$221,0), MATCH("*5th*",'Nicholas-SESSION'!$K$7:$T$7,0)),"")</f>
        <v>#N/A</v>
      </c>
      <c r="D145" s="132" t="e">
        <f>INDEX('Nicholas-SESSION'!L$214:U$221, MATCH("*Squat*",'Nicholas-SESSION'!$B$214:$B$221,0), MATCH("*5th*",'Nicholas-SESSION'!K$7:T$7,0))</f>
        <v>#N/A</v>
      </c>
      <c r="E145" s="131" t="e">
        <f>IF($A$140='Nicholas-SESSION'!$A$214,INDEX('Nicholas-SESSION'!$K$214:$T$221, MATCH("*Deadlift*",'Nicholas-SESSION'!$B$214:$B$221,0), MATCH("*5th*",'Nicholas-SESSION'!$K$7:$T$7,0)),"")</f>
        <v>#N/A</v>
      </c>
      <c r="F145" s="131" t="e">
        <f>INDEX('Nicholas-SESSION'!$L$214:$U$221, MATCH("*Deadlift*",'Nicholas-SESSION'!$B$214:$B$221,0), MATCH("*5th*",'Nicholas-SESSION'!$K$7:$T$7,0))</f>
        <v>#N/A</v>
      </c>
      <c r="G145" s="131" t="e">
        <f>IF($A$140='Nicholas-SESSION'!$A$214,INDEX('Nicholas-SESSION'!$K$214:$T$221, MATCH("*Bench Press*",'Nicholas-SESSION'!$B$214:$B$221,0), MATCH("*5th*",'Nicholas-SESSION'!$K$7:$T$7,0)),"")</f>
        <v>#N/A</v>
      </c>
      <c r="H145" s="131" t="e">
        <f>INDEX('Nicholas-SESSION'!$L$214:$U$221, MATCH("*Bench Press*",'Nicholas-SESSION'!$B$214:$B$221,0), MATCH("*5th*",'Nicholas-SESSION'!$K$7:$T$7,0))</f>
        <v>#N/A</v>
      </c>
      <c r="I145" s="132" t="e">
        <f>IF($A$140='Nicholas-SESSION'!$A$214,INDEX('Nicholas-SESSION'!$K$214:$T$221, MATCH("*Military*",'Nicholas-SESSION'!$B$214:$B$221,0), MATCH("*5th*",'Nicholas-SESSION'!$K$7:$T$7,0)),"")</f>
        <v>#N/A</v>
      </c>
      <c r="J145" s="44" t="e">
        <f>INDEX('Nicholas-SESSION'!$L$214:$U$221, MATCH("*Military*",'Nicholas-SESSION'!$B$214:$B$221,0), MATCH("*5th*",'Nicholas-SESSION'!$K$7:$T$7,0))</f>
        <v>#N/A</v>
      </c>
      <c r="K145" s="131" t="e">
        <f>IF($A$140='Nicholas-SESSION'!$A$214,INDEX('Nicholas-SESSION'!$K$214:$T$221, MATCH("*Clean *",'Nicholas-SESSION'!$B$214:$B$221,0), MATCH("*5th*",'Nicholas-SESSION'!$K$7:$T$7,0)),"")</f>
        <v>#N/A</v>
      </c>
      <c r="L145" s="44" t="e">
        <f>INDEX('Nicholas-SESSION'!$L$214:$U$221, MATCH("*Clean *",'Nicholas-SESSION'!$B$214:$B$221,0), MATCH("*5th*",'Nicholas-SESSION'!$K$7:$T$7,0))</f>
        <v>#N/A</v>
      </c>
      <c r="M145" s="131">
        <f>IF($A$140='Nicholas-SESSION'!$A$214,INDEX('Nicholas-SESSION'!$K$214:$T$221, MATCH("*Lat Pulldown*",'Nicholas-SESSION'!$B$214:$B$221,0), MATCH("*5th*",'Nicholas-SESSION'!$K$7:$T$7,0)),"")</f>
        <v>0</v>
      </c>
      <c r="N145" s="44">
        <f>INDEX('Nicholas-SESSION'!$L$214:$U$221, MATCH("*Lat Pulldown*",'Nicholas-SESSION'!$B$214:$B$221,0), MATCH("*5th*",'Nicholas-SESSION'!$K$7:$T$7,0))</f>
        <v>0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'Nicholas-SESSION'!A223</f>
        <v>42115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 t="e">
        <f>MAX(G147:G151)</f>
        <v>#N/A</v>
      </c>
      <c r="H146" s="116" t="e">
        <f t="array" ref="H146">MAX(IF(G147:G151=G146,H147:H151))</f>
        <v>#N/A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>
        <f>MAX(M147:M151)</f>
        <v>55</v>
      </c>
      <c r="N146" s="117">
        <f t="array" ref="N146">MAX(IF(M147:M151=M146,N147:N151))</f>
        <v>8</v>
      </c>
      <c r="O146" s="152" t="e">
        <f>IF($A$146='Nicholas-SESSION'!$A$223,INDEX('Nicholas-SESSION'!$K$223:$T$230, MATCH("*1k Row*",'Nicholas-SESSION'!$B$223:$B$230,0), MATCH("*1st*",'Nicholas-SESSION'!$K$7:$T$7,0)),"")</f>
        <v>#N/A</v>
      </c>
      <c r="P146" s="152" t="e">
        <f>IF($A$146='Nicholas-SESSION'!$A$223,INDEX('Nicholas-SESSION'!$K$223:$T$230, MATCH("*HIIT*",'Nicholas-SESSION'!$B$223:$B$230,0), MATCH("*1st*",'Nicholas-SESSION'!$K$7:$T$7,0)),"")</f>
        <v>#N/A</v>
      </c>
      <c r="Q146" s="152" t="e">
        <f>INDEX('Nicholas-SESSION'!$L$223:$U$230, MATCH("*HIIT*",'Nicholas-SESSION'!$B$223:$B$230,0), MATCH("*1st*",'Nicholas-SESSION'!$K$7:$T$7,0))</f>
        <v>#N/A</v>
      </c>
      <c r="R146" s="119">
        <f>'Nicholas-SESSION'!U223</f>
        <v>0</v>
      </c>
      <c r="S146" s="116"/>
      <c r="T146" s="116"/>
      <c r="U146" s="120">
        <f>'Nicholas-SESSION'!A227</f>
        <v>0</v>
      </c>
      <c r="V146" s="120">
        <f>'Nicholas-SESSION'!A228</f>
        <v>0</v>
      </c>
      <c r="W146" s="116"/>
      <c r="X146" s="116"/>
      <c r="Y146" s="116"/>
      <c r="Z146" s="116"/>
      <c r="AA146" s="116"/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IF($A$146='Nicholas-SESSION'!$A$223,INDEX('Nicholas-SESSION'!$K$223:$T$230, MATCH("*Squat*",'Nicholas-SESSION'!$B$223:$B$230,0), MATCH("*1st*",'Nicholas-SESSION'!$K$7:$T$7,0)),"")</f>
        <v>#N/A</v>
      </c>
      <c r="D147" s="132" t="e">
        <f>INDEX('Nicholas-SESSION'!L$223:U$230, MATCH("*Squat*",'Nicholas-SESSION'!$B$223:$B$230,0), MATCH("*1st*",'Nicholas-SESSION'!K$7:T$7,0))</f>
        <v>#N/A</v>
      </c>
      <c r="E147" s="131" t="e">
        <f>IF($A$146='Nicholas-SESSION'!$A$223,INDEX('Nicholas-SESSION'!$K$223:$T$230, MATCH("*Deadlift*",'Nicholas-SESSION'!$B$223:$B$230,0), MATCH("*1st*",'Nicholas-SESSION'!$K$7:$T$7,0)),"")</f>
        <v>#N/A</v>
      </c>
      <c r="F147" s="131" t="e">
        <f>INDEX('Nicholas-SESSION'!$L$223:$U$230, MATCH("*Deadlift*",'Nicholas-SESSION'!$B$223:$B$230,0), MATCH("*1st*",'Nicholas-SESSION'!$K$7:$T$7,0))</f>
        <v>#N/A</v>
      </c>
      <c r="G147" s="131" t="e">
        <f>IF($A$146='Nicholas-SESSION'!$A$223,INDEX('Nicholas-SESSION'!$K$223:$T$230, MATCH("*Bench Press*",'Nicholas-SESSION'!$B$223:$B$230,0), MATCH("*1st*",'Nicholas-SESSION'!$K$7:$T$7,0)),"")</f>
        <v>#N/A</v>
      </c>
      <c r="H147" s="131" t="e">
        <f>INDEX('Nicholas-SESSION'!$L$223:$U$230, MATCH("*Bench Press*",'Nicholas-SESSION'!$B$223:$B$230,0), MATCH("*1st*",'Nicholas-SESSION'!$K$7:$T$7,0))</f>
        <v>#N/A</v>
      </c>
      <c r="I147" s="132" t="e">
        <f>IF($A$146='Nicholas-SESSION'!$A$223,INDEX('Nicholas-SESSION'!$K$223:$T$230, MATCH("*Military*",'Nicholas-SESSION'!$B$223:$B$230,0), MATCH("*1st*",'Nicholas-SESSION'!$K$7:$T$7,0)),"")</f>
        <v>#N/A</v>
      </c>
      <c r="J147" s="48" t="e">
        <f>INDEX('Nicholas-SESSION'!$L$223:$U$230, MATCH("*Military*",'Nicholas-SESSION'!$B$223:$B$230,0), MATCH("*1st*",'Nicholas-SESSION'!$K$7:$T$7,0))</f>
        <v>#N/A</v>
      </c>
      <c r="K147" s="131" t="e">
        <f>IF($A$146='Nicholas-SESSION'!$A$223,INDEX('Nicholas-SESSION'!$K$223:$T$230, MATCH("*Clean *",'Nicholas-SESSION'!$B$223:$B$230,0), MATCH("*1st*",'Nicholas-SESSION'!$K$7:$T$7,0)),"")</f>
        <v>#N/A</v>
      </c>
      <c r="L147" s="48" t="e">
        <f>INDEX('Nicholas-SESSION'!$L$223:$U$230, MATCH("*Clean *",'Nicholas-SESSION'!$B$223:$B$230,0), MATCH("*1st*",'Nicholas-SESSION'!$K$7:$T$7,0))</f>
        <v>#N/A</v>
      </c>
      <c r="M147" s="131">
        <f>IF($A$146='Nicholas-SESSION'!$A$223,INDEX('Nicholas-SESSION'!$K$223:$T$230, MATCH("*Lat Pulldown*",'Nicholas-SESSION'!$B$223:$B$230,0), MATCH("*1st*",'Nicholas-SESSION'!$K$7:$T$7,0)),"")</f>
        <v>55</v>
      </c>
      <c r="N147" s="48">
        <f>INDEX('Nicholas-SESSION'!$L$223:$U$230, MATCH("*Lat Pulldown*",'Nicholas-SESSION'!$B$223:$B$230,0), MATCH("*1st*",'Nicholas-SESSION'!$K$7:$T$7,0))</f>
        <v>8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IF($A$146='Nicholas-SESSION'!$A$223,INDEX('Nicholas-SESSION'!$K$223:$T$230, MATCH("*Squat*",'Nicholas-SESSION'!$B$223:$B$230,0), MATCH("*2nd*",'Nicholas-SESSION'!$K$7:$T$7,0)),"")</f>
        <v>#N/A</v>
      </c>
      <c r="D148" s="132" t="e">
        <f>INDEX('Nicholas-SESSION'!L$223:U$230, MATCH("*Squat*",'Nicholas-SESSION'!$B$223:$B$230,0), MATCH("*2nd*",'Nicholas-SESSION'!K$7:T$7,0))</f>
        <v>#N/A</v>
      </c>
      <c r="E148" s="131" t="e">
        <f>IF($A$146='Nicholas-SESSION'!$A$223,INDEX('Nicholas-SESSION'!$K$223:$T$230, MATCH("*Deadlift*",'Nicholas-SESSION'!$B$223:$B$230,0), MATCH("*2ND*",'Nicholas-SESSION'!$K$7:$T$7,0)),"")</f>
        <v>#N/A</v>
      </c>
      <c r="F148" s="131" t="e">
        <f>INDEX('Nicholas-SESSION'!$L$223:$U$230, MATCH("*Deadlift*",'Nicholas-SESSION'!$B$223:$B$230,0), MATCH("*2nd*",'Nicholas-SESSION'!$K$7:$T$7,0))</f>
        <v>#N/A</v>
      </c>
      <c r="G148" s="131" t="e">
        <f>IF($A$146='Nicholas-SESSION'!$A$223,INDEX('Nicholas-SESSION'!$K$223:$T$230, MATCH("*Bench Press*",'Nicholas-SESSION'!$B$223:$B$230,0), MATCH("*2ND*",'Nicholas-SESSION'!$K$7:$T$7,0)),"")</f>
        <v>#N/A</v>
      </c>
      <c r="H148" s="131" t="e">
        <f>INDEX('Nicholas-SESSION'!$L$223:$U$230, MATCH("*Bench Press*",'Nicholas-SESSION'!$B$223:$B$230,0), MATCH("*2nd*",'Nicholas-SESSION'!$K$7:$T$7,0))</f>
        <v>#N/A</v>
      </c>
      <c r="I148" s="132" t="e">
        <f>IF($A$146='Nicholas-SESSION'!$A$223,INDEX('Nicholas-SESSION'!$K$223:$T$230, MATCH("*Military*",'Nicholas-SESSION'!$B$223:$B$230,0), MATCH("*2ND*",'Nicholas-SESSION'!$K$7:$T$7,0)),"")</f>
        <v>#N/A</v>
      </c>
      <c r="J148" s="44" t="e">
        <f>INDEX('Nicholas-SESSION'!$L$223:$U$230, MATCH("*Military*",'Nicholas-SESSION'!$B$223:$B$230,0), MATCH("*2nd*",'Nicholas-SESSION'!$K$7:$T$7,0))</f>
        <v>#N/A</v>
      </c>
      <c r="K148" s="131" t="e">
        <f>IF($A$146='Nicholas-SESSION'!$A$223,INDEX('Nicholas-SESSION'!$K$223:$T$230, MATCH("*Clean *",'Nicholas-SESSION'!$B$223:$B$230,0), MATCH("*2ND*",'Nicholas-SESSION'!$K$7:$T$7,0)),"")</f>
        <v>#N/A</v>
      </c>
      <c r="L148" s="44" t="e">
        <f>INDEX('Nicholas-SESSION'!$L$223:$U$230, MATCH("*Clean *",'Nicholas-SESSION'!$B$223:$B$230,0), MATCH("*2nd*",'Nicholas-SESSION'!$K$7:$T$7,0))</f>
        <v>#N/A</v>
      </c>
      <c r="M148" s="131">
        <f>IF($A$146='Nicholas-SESSION'!$A$223,INDEX('Nicholas-SESSION'!$K$223:$T$230, MATCH("*Lat Pulldown*",'Nicholas-SESSION'!$B$223:$B$230,0), MATCH("*2ND*",'Nicholas-SESSION'!$K$7:$T$7,0)),"")</f>
        <v>35</v>
      </c>
      <c r="N148" s="44">
        <f>INDEX('Nicholas-SESSION'!$L$223:$U$230, MATCH("*Lat Pulldown*",'Nicholas-SESSION'!$B$223:$B$230,0), MATCH("*2nd*",'Nicholas-SESSION'!$K$7:$T$7,0))</f>
        <v>10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IF($A$146='Nicholas-SESSION'!$A$223,INDEX('Nicholas-SESSION'!$K$223:$T$230, MATCH("*Squat*",'Nicholas-SESSION'!$B$223:$B$230,0), MATCH("*3rd*",'Nicholas-SESSION'!$K$7:$T$7,0)),"")</f>
        <v>#N/A</v>
      </c>
      <c r="D149" s="132" t="e">
        <f>INDEX('Nicholas-SESSION'!L$223:U$230, MATCH("*Squat*",'Nicholas-SESSION'!$B$223:$B$230,0), MATCH("*3rd*",'Nicholas-SESSION'!K$7:T$7,0))</f>
        <v>#N/A</v>
      </c>
      <c r="E149" s="131" t="e">
        <f>IF($A$146='Nicholas-SESSION'!$A$223,INDEX('Nicholas-SESSION'!$K$223:$T$230, MATCH("*Deadlift*",'Nicholas-SESSION'!$B$223:$B$230,0), MATCH("*3rd*",'Nicholas-SESSION'!$K$7:$T$7,0)),"")</f>
        <v>#N/A</v>
      </c>
      <c r="F149" s="131" t="e">
        <f>INDEX('Nicholas-SESSION'!$L$223:$U$230, MATCH("*Deadlift*",'Nicholas-SESSION'!$B$223:$B$230,0), MATCH("*3rd*",'Nicholas-SESSION'!$K$7:$T$7,0))</f>
        <v>#N/A</v>
      </c>
      <c r="G149" s="131" t="e">
        <f>IF($A$146='Nicholas-SESSION'!$A$223,INDEX('Nicholas-SESSION'!$K$223:$T$230, MATCH("*Bench Press*",'Nicholas-SESSION'!$B$223:$B$230,0), MATCH("*3rd*",'Nicholas-SESSION'!$K$7:$T$7,0)),"")</f>
        <v>#N/A</v>
      </c>
      <c r="H149" s="131" t="e">
        <f>INDEX('Nicholas-SESSION'!$L$223:$U$230, MATCH("*Bench Press*",'Nicholas-SESSION'!$B$223:$B$230,0), MATCH("*3rd*",'Nicholas-SESSION'!$K$7:$T$7,0))</f>
        <v>#N/A</v>
      </c>
      <c r="I149" s="132" t="e">
        <f>IF($A$146='Nicholas-SESSION'!$A$223,INDEX('Nicholas-SESSION'!$K$223:$T$230, MATCH("*Military*",'Nicholas-SESSION'!$B$223:$B$230,0), MATCH("*3rd*",'Nicholas-SESSION'!$K$7:$T$7,0)),"")</f>
        <v>#N/A</v>
      </c>
      <c r="J149" s="44" t="e">
        <f>INDEX('Nicholas-SESSION'!$L$223:$U$230, MATCH("*Military*",'Nicholas-SESSION'!$B$223:$B$230,0), MATCH("*3rd*",'Nicholas-SESSION'!$K$7:$T$7,0))</f>
        <v>#N/A</v>
      </c>
      <c r="K149" s="131" t="e">
        <f>IF($A$146='Nicholas-SESSION'!$A$223,INDEX('Nicholas-SESSION'!$K$223:$T$230, MATCH("*Clean *",'Nicholas-SESSION'!$B$223:$B$230,0), MATCH("*3rd*",'Nicholas-SESSION'!$K$7:$T$7,0)),"")</f>
        <v>#N/A</v>
      </c>
      <c r="L149" s="44" t="e">
        <f>INDEX('Nicholas-SESSION'!$L$223:$U$230, MATCH("*Clean *",'Nicholas-SESSION'!$B$223:$B$230,0), MATCH("*3rd*",'Nicholas-SESSION'!$K$7:$T$7,0))</f>
        <v>#N/A</v>
      </c>
      <c r="M149" s="131">
        <f>IF($A$146='Nicholas-SESSION'!$A$223,INDEX('Nicholas-SESSION'!$K$223:$T$230, MATCH("*Lat Pulldown*",'Nicholas-SESSION'!$B$223:$B$230,0), MATCH("*3rd*",'Nicholas-SESSION'!$K$7:$T$7,0)),"")</f>
        <v>55</v>
      </c>
      <c r="N149" s="44">
        <f>INDEX('Nicholas-SESSION'!$L$223:$U$230, MATCH("*Lat Pulldown*",'Nicholas-SESSION'!$B$223:$B$230,0), MATCH("*3rd*",'Nicholas-SESSION'!$K$7:$T$7,0))</f>
        <v>8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IF($A$146='Nicholas-SESSION'!$A$223,INDEX('Nicholas-SESSION'!$K$223:$T$230, MATCH("*Squat*",'Nicholas-SESSION'!$B$223:$B$230,0), MATCH("*4th*",'Nicholas-SESSION'!$K$7:$T$7,0)),"")</f>
        <v>#N/A</v>
      </c>
      <c r="D150" s="132" t="e">
        <f>INDEX('Nicholas-SESSION'!L$223:U$230, MATCH("*Squat*",'Nicholas-SESSION'!$B$223:$B$230,0), MATCH("*4th*",'Nicholas-SESSION'!K$7:T$7,0))</f>
        <v>#N/A</v>
      </c>
      <c r="E150" s="131" t="e">
        <f>IF($A$146='Nicholas-SESSION'!$A$223,INDEX('Nicholas-SESSION'!$K$223:$T$230, MATCH("*Deadlift*",'Nicholas-SESSION'!$B$223:$B$230,0), MATCH("*4th*",'Nicholas-SESSION'!$K$7:$T$7,0)),"")</f>
        <v>#N/A</v>
      </c>
      <c r="F150" s="131" t="e">
        <f>INDEX('Nicholas-SESSION'!$L$223:$U$230, MATCH("*Deadlift*",'Nicholas-SESSION'!$B$223:$B$230,0), MATCH("*4th*",'Nicholas-SESSION'!$K$7:$T$7,0))</f>
        <v>#N/A</v>
      </c>
      <c r="G150" s="131" t="e">
        <f>IF($A$146='Nicholas-SESSION'!$A$223,INDEX('Nicholas-SESSION'!$K$223:$T$230, MATCH("*Bench Press*",'Nicholas-SESSION'!$B$223:$B$230,0), MATCH("*4th*",'Nicholas-SESSION'!$K$7:$T$7,0)),"")</f>
        <v>#N/A</v>
      </c>
      <c r="H150" s="131" t="e">
        <f>INDEX('Nicholas-SESSION'!$L$223:$U$230, MATCH("*Bench Press*",'Nicholas-SESSION'!$B$223:$B$230,0), MATCH("*4th*",'Nicholas-SESSION'!$K$7:$T$7,0))</f>
        <v>#N/A</v>
      </c>
      <c r="I150" s="132" t="e">
        <f>IF($A$146='Nicholas-SESSION'!$A$223,INDEX('Nicholas-SESSION'!$K$223:$T$230, MATCH("*Military*",'Nicholas-SESSION'!$B$223:$B$230,0), MATCH("*4th*",'Nicholas-SESSION'!$K$7:$T$7,0)),"")</f>
        <v>#N/A</v>
      </c>
      <c r="J150" s="44" t="e">
        <f>INDEX('Nicholas-SESSION'!$L$223:$U$230, MATCH("*Military*",'Nicholas-SESSION'!$B$223:$B$230,0), MATCH("*4th*",'Nicholas-SESSION'!$K$7:$T$7,0))</f>
        <v>#N/A</v>
      </c>
      <c r="K150" s="131" t="e">
        <f>IF($A$146='Nicholas-SESSION'!$A$223,INDEX('Nicholas-SESSION'!$K$223:$T$230, MATCH("*Clean *",'Nicholas-SESSION'!$B$223:$B$230,0), MATCH("*4th*",'Nicholas-SESSION'!$K$7:$T$7,0)),"")</f>
        <v>#N/A</v>
      </c>
      <c r="L150" s="44" t="e">
        <f>INDEX('Nicholas-SESSION'!$L$223:$U$230, MATCH("*Clean *",'Nicholas-SESSION'!$B$223:$B$230,0), MATCH("*4th*",'Nicholas-SESSION'!$K$7:$T$7,0))</f>
        <v>#N/A</v>
      </c>
      <c r="M150" s="131">
        <f>IF($A$146='Nicholas-SESSION'!$A$223,INDEX('Nicholas-SESSION'!$K$223:$T$230, MATCH("*Lat Pulldown*",'Nicholas-SESSION'!$B$223:$B$230,0), MATCH("*4th*",'Nicholas-SESSION'!$K$7:$T$7,0)),"")</f>
        <v>40</v>
      </c>
      <c r="N150" s="44">
        <f>INDEX('Nicholas-SESSION'!$L$223:$U$230, MATCH("*Lat Pulldown*",'Nicholas-SESSION'!$B$223:$B$230,0), MATCH("*4th*",'Nicholas-SESSION'!$K$7:$T$7,0))</f>
        <v>10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IF($A$146='Nicholas-SESSION'!$A$223,INDEX('Nicholas-SESSION'!$K$223:$T$230, MATCH("*Squat*",'Nicholas-SESSION'!$B$223:$B$230,0), MATCH("*5th*",'Nicholas-SESSION'!$K$7:$T$7,0)),"")</f>
        <v>#N/A</v>
      </c>
      <c r="D151" s="132" t="e">
        <f>INDEX('Nicholas-SESSION'!L$223:U$230, MATCH("*Squat*",'Nicholas-SESSION'!$B$223:$B$230,0), MATCH("*5th*",'Nicholas-SESSION'!K$7:T$7,0))</f>
        <v>#N/A</v>
      </c>
      <c r="E151" s="131" t="e">
        <f>IF($A$146='Nicholas-SESSION'!$A$223,INDEX('Nicholas-SESSION'!$K$223:$T$230, MATCH("*Deadlift*",'Nicholas-SESSION'!$B$223:$B$230,0), MATCH("*5th*",'Nicholas-SESSION'!$K$7:$T$7,0)),"")</f>
        <v>#N/A</v>
      </c>
      <c r="F151" s="131" t="e">
        <f>INDEX('Nicholas-SESSION'!$L$223:$U$230, MATCH("*Deadlift*",'Nicholas-SESSION'!$B$223:$B$230,0), MATCH("*5th*",'Nicholas-SESSION'!$K$7:$T$7,0))</f>
        <v>#N/A</v>
      </c>
      <c r="G151" s="131" t="e">
        <f>IF($A$146='Nicholas-SESSION'!$A$223,INDEX('Nicholas-SESSION'!$K$223:$T$230, MATCH("*Bench Press*",'Nicholas-SESSION'!$B$223:$B$230,0), MATCH("*5th*",'Nicholas-SESSION'!$K$7:$T$7,0)),"")</f>
        <v>#N/A</v>
      </c>
      <c r="H151" s="131" t="e">
        <f>INDEX('Nicholas-SESSION'!$L$223:$U$230, MATCH("*Bench Press*",'Nicholas-SESSION'!$B$223:$B$230,0), MATCH("*5th*",'Nicholas-SESSION'!$K$7:$T$7,0))</f>
        <v>#N/A</v>
      </c>
      <c r="I151" s="132" t="e">
        <f>IF($A$146='Nicholas-SESSION'!$A$223,INDEX('Nicholas-SESSION'!$K$223:$T$230, MATCH("*Military*",'Nicholas-SESSION'!$B$223:$B$230,0), MATCH("*5th*",'Nicholas-SESSION'!$K$7:$T$7,0)),"")</f>
        <v>#N/A</v>
      </c>
      <c r="J151" s="44" t="e">
        <f>INDEX('Nicholas-SESSION'!$L$223:$U$230, MATCH("*Military*",'Nicholas-SESSION'!$B$223:$B$230,0), MATCH("*5th*",'Nicholas-SESSION'!$K$7:$T$7,0))</f>
        <v>#N/A</v>
      </c>
      <c r="K151" s="131" t="e">
        <f>IF($A$146='Nicholas-SESSION'!$A$223,INDEX('Nicholas-SESSION'!$K$223:$T$230, MATCH("*Clean *",'Nicholas-SESSION'!$B$223:$B$230,0), MATCH("*5th*",'Nicholas-SESSION'!$K$7:$T$7,0)),"")</f>
        <v>#N/A</v>
      </c>
      <c r="L151" s="44" t="e">
        <f>INDEX('Nicholas-SESSION'!$L$223:$U$230, MATCH("*Clean *",'Nicholas-SESSION'!$B$223:$B$230,0), MATCH("*5th*",'Nicholas-SESSION'!$K$7:$T$7,0))</f>
        <v>#N/A</v>
      </c>
      <c r="M151" s="131">
        <f>IF($A$146='Nicholas-SESSION'!$A$223,INDEX('Nicholas-SESSION'!$K$223:$T$230, MATCH("*Lat Pulldown*",'Nicholas-SESSION'!$B$223:$B$230,0), MATCH("*5th*",'Nicholas-SESSION'!$K$7:$T$7,0)),"")</f>
        <v>40</v>
      </c>
      <c r="N151" s="44">
        <f>INDEX('Nicholas-SESSION'!$L$223:$U$230, MATCH("*Lat Pulldown*",'Nicholas-SESSION'!$B$223:$B$230,0), MATCH("*5th*",'Nicholas-SESSION'!$K$7:$T$7,0))</f>
        <v>6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'Nicholas-SESSION'!A232</f>
        <v>42117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>
        <f>MAX(G153:G157)</f>
        <v>45</v>
      </c>
      <c r="H152" s="116">
        <f t="array" ref="H152">MAX(IF(G153:G157=G152,H153:H157))</f>
        <v>8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 t="e">
        <f>MAX(M153:M157)</f>
        <v>#N/A</v>
      </c>
      <c r="N152" s="117" t="e">
        <f t="array" ref="N152">MAX(IF(M153:M157=M152,N153:N157))</f>
        <v>#N/A</v>
      </c>
      <c r="O152" s="152" t="e">
        <f>IF($A$140='Nicholas-SESSION'!$A$214,INDEX('Nicholas-SESSION'!$K$214:$T$221, MATCH("*1k Row*",'Nicholas-SESSION'!$B$214:$B$221,0), MATCH("*1st*",'Nicholas-SESSION'!$K$7:$T$7,0)),"")</f>
        <v>#N/A</v>
      </c>
      <c r="P152" s="152" t="e">
        <f>IF($A$140='Nicholas-SESSION'!$A$214,INDEX('Nicholas-SESSION'!$K$214:$T$221, MATCH("*HIIT*",'Nicholas-SESSION'!$B$214:$B$221,0), MATCH("*1st*",'Nicholas-SESSION'!$K$7:$T$7,0)),"")</f>
        <v>#N/A</v>
      </c>
      <c r="Q152" s="119" t="e">
        <f>INDEX('Nicholas-SESSION'!$L$212:$U$214, MATCH("*HIIT*",'Nicholas-SESSION'!$B$212:$B$214,0), MATCH("*1st*",'Nicholas-SESSION'!$K$7:$T$7,0))</f>
        <v>#N/A</v>
      </c>
      <c r="R152" s="119">
        <f>'Nicholas-SESSION'!U232</f>
        <v>0</v>
      </c>
      <c r="S152" s="116"/>
      <c r="T152" s="116"/>
      <c r="U152" s="120">
        <f>'Nicholas-SESSION'!A233</f>
        <v>0</v>
      </c>
      <c r="V152" s="120">
        <f>'Nicholas-SESSION'!A234</f>
        <v>0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IF($A$152='Nicholas-SESSION'!$A$232,INDEX('Nicholas-SESSION'!$K$232:$T$239, MATCH("*Squat*",'Nicholas-SESSION'!$B$232:$B$239,0), MATCH("*1st*",'Nicholas-SESSION'!$K$7:$T$7,0)),"")</f>
        <v>#N/A</v>
      </c>
      <c r="D153" s="132" t="e">
        <f>INDEX('Nicholas-SESSION'!L$232:U$239, MATCH("*Squat*",'Nicholas-SESSION'!$B$232:$B$239,0), MATCH("*1st*",'Nicholas-SESSION'!K$7:T$7,0))</f>
        <v>#N/A</v>
      </c>
      <c r="E153" s="131" t="e">
        <f>IF($A$152='Nicholas-SESSION'!$A$232,INDEX('Nicholas-SESSION'!$K$232:$T$239, MATCH("*Deadlift*",'Nicholas-SESSION'!$B$232:$B$239,0), MATCH("*1st*",'Nicholas-SESSION'!$K$7:$T$7,0)),"")</f>
        <v>#N/A</v>
      </c>
      <c r="F153" s="131" t="e">
        <f>INDEX('Nicholas-SESSION'!$L$232:$U$239, MATCH("*Deadlift*",'Nicholas-SESSION'!$B$232:$B$239,0), MATCH("*1st*",'Nicholas-SESSION'!$K$7:$T$7,0))</f>
        <v>#N/A</v>
      </c>
      <c r="G153" s="131">
        <f>IF($A$152='Nicholas-SESSION'!$A$232,INDEX('Nicholas-SESSION'!$K$232:$T$239, MATCH("*Bench Press*",'Nicholas-SESSION'!$B$232:$B$239,0), MATCH("*1st*",'Nicholas-SESSION'!$K$7:$T$7,0)),"")</f>
        <v>45</v>
      </c>
      <c r="H153" s="131">
        <f>INDEX('Nicholas-SESSION'!$L$232:$U$239, MATCH("*Bench Press*",'Nicholas-SESSION'!$B$232:$B$239,0), MATCH("*1st*",'Nicholas-SESSION'!$K$7:$T$7,0))</f>
        <v>8</v>
      </c>
      <c r="I153" s="132" t="e">
        <f>IF($A$152='Nicholas-SESSION'!$A$232,INDEX('Nicholas-SESSION'!$K$232:$T$239, MATCH("*Military*",'Nicholas-SESSION'!$B$232:$B$239,0), MATCH("*1st*",'Nicholas-SESSION'!$K$7:$T$7,0)),"")</f>
        <v>#N/A</v>
      </c>
      <c r="J153" s="48" t="e">
        <f>INDEX('Nicholas-SESSION'!$L$232:$U$239, MATCH("*Military*",'Nicholas-SESSION'!$B$232:$B$239,0), MATCH("*1st*",'Nicholas-SESSION'!$K$7:$T$7,0))</f>
        <v>#N/A</v>
      </c>
      <c r="K153" s="131" t="e">
        <f>IF($A$152='Nicholas-SESSION'!$A$232,INDEX('Nicholas-SESSION'!$K$232:$T$239, MATCH("*Clean *",'Nicholas-SESSION'!$B$232:$B$239,0), MATCH("*1st*",'Nicholas-SESSION'!$K$7:$T$7,0)),"")</f>
        <v>#N/A</v>
      </c>
      <c r="L153" s="48" t="e">
        <f>INDEX('Nicholas-SESSION'!$L$232:$U$239, MATCH("*Clean *",'Nicholas-SESSION'!$B$232:$B$239,0), MATCH("*1st*",'Nicholas-SESSION'!$K$7:$T$7,0))</f>
        <v>#N/A</v>
      </c>
      <c r="M153" s="131" t="e">
        <f>IF($A$152='Nicholas-SESSION'!$A$232,INDEX('Nicholas-SESSION'!$K$232:$T$239, MATCH("*Lat Pulldown*",'Nicholas-SESSION'!$B$232:$B$239,0), MATCH("*1st*",'Nicholas-SESSION'!$K$7:$T$7,0)),"")</f>
        <v>#N/A</v>
      </c>
      <c r="N153" s="48" t="e">
        <f>INDEX('Nicholas-SESSION'!$L$232:$U$239, MATCH("*Lat Pulldown*",'Nicholas-SESSION'!$B$232:$B$239,0), MATCH("*1st*",'Nicholas-SESSION'!$K$7:$T$7,0))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IF($A$152='Nicholas-SESSION'!$A$232,INDEX('Nicholas-SESSION'!$K$232:$T$239, MATCH("*Squat*",'Nicholas-SESSION'!$B$232:$B$239,0), MATCH("*2nd*",'Nicholas-SESSION'!$K$7:$T$7,0)),"")</f>
        <v>#N/A</v>
      </c>
      <c r="D154" s="132" t="e">
        <f>INDEX('Nicholas-SESSION'!L$232:U$239, MATCH("*Squat*",'Nicholas-SESSION'!$B$232:$B$239,0), MATCH("*2nd*",'Nicholas-SESSION'!K$7:T$7,0))</f>
        <v>#N/A</v>
      </c>
      <c r="E154" s="131" t="e">
        <f>IF($A$152='Nicholas-SESSION'!$A$232,INDEX('Nicholas-SESSION'!$K$232:$T$239, MATCH("*Deadlift*",'Nicholas-SESSION'!$B$232:$B$239,0), MATCH("*2ND*",'Nicholas-SESSION'!$K$7:$T$7,0)),"")</f>
        <v>#N/A</v>
      </c>
      <c r="F154" s="131" t="e">
        <f>INDEX('Nicholas-SESSION'!$L$232:$U$239, MATCH("*Deadlift*",'Nicholas-SESSION'!$B$232:$B$239,0), MATCH("*2nd*",'Nicholas-SESSION'!$K$7:$T$7,0))</f>
        <v>#N/A</v>
      </c>
      <c r="G154" s="131">
        <f>IF($A$152='Nicholas-SESSION'!$A$232,INDEX('Nicholas-SESSION'!$K$232:$T$239, MATCH("*Bench Press*",'Nicholas-SESSION'!$B$232:$B$239,0), MATCH("*2ND*",'Nicholas-SESSION'!$K$7:$T$7,0)),"")</f>
        <v>45</v>
      </c>
      <c r="H154" s="131">
        <f>INDEX('Nicholas-SESSION'!$L$232:$U$239, MATCH("*Bench Press*",'Nicholas-SESSION'!$B$232:$B$239,0), MATCH("*2nd*",'Nicholas-SESSION'!$K$7:$T$7,0))</f>
        <v>8</v>
      </c>
      <c r="I154" s="132" t="e">
        <f>IF($A$152='Nicholas-SESSION'!$A$232,INDEX('Nicholas-SESSION'!$K$232:$T$239, MATCH("*Military*",'Nicholas-SESSION'!$B$232:$B$239,0), MATCH("*2ND*",'Nicholas-SESSION'!$K$7:$T$7,0)),"")</f>
        <v>#N/A</v>
      </c>
      <c r="J154" s="44" t="e">
        <f>INDEX('Nicholas-SESSION'!$L$232:$U$239, MATCH("*Military*",'Nicholas-SESSION'!$B$232:$B$239,0), MATCH("*2nd*",'Nicholas-SESSION'!$K$7:$T$7,0))</f>
        <v>#N/A</v>
      </c>
      <c r="K154" s="131" t="e">
        <f>IF($A$152='Nicholas-SESSION'!$A$232,INDEX('Nicholas-SESSION'!$K$232:$T$239, MATCH("*Clean *",'Nicholas-SESSION'!$B$232:$B$239,0), MATCH("*2ND*",'Nicholas-SESSION'!$K$7:$T$7,0)),"")</f>
        <v>#N/A</v>
      </c>
      <c r="L154" s="44" t="e">
        <f>INDEX('Nicholas-SESSION'!$L$232:$U$239, MATCH("*Clean *",'Nicholas-SESSION'!$B$232:$B$239,0), MATCH("*2nd*",'Nicholas-SESSION'!$K$7:$T$7,0))</f>
        <v>#N/A</v>
      </c>
      <c r="M154" s="131" t="e">
        <f>IF($A$152='Nicholas-SESSION'!$A$232,INDEX('Nicholas-SESSION'!$K$232:$T$239, MATCH("*Lat Pulldown*",'Nicholas-SESSION'!$B$232:$B$239,0), MATCH("*2ND*",'Nicholas-SESSION'!$K$7:$T$7,0)),"")</f>
        <v>#N/A</v>
      </c>
      <c r="N154" s="44" t="e">
        <f>INDEX('Nicholas-SESSION'!$L$232:$U$239, MATCH("*Lat Pulldown*",'Nicholas-SESSION'!$B$232:$B$239,0), MATCH("*2nd*",'Nicholas-SESSION'!$K$7:$T$7,0))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IF($A$152='Nicholas-SESSION'!$A$232,INDEX('Nicholas-SESSION'!$K$232:$T$239, MATCH("*Squat*",'Nicholas-SESSION'!$B$232:$B$239,0), MATCH("*3rd*",'Nicholas-SESSION'!$K$7:$T$7,0)),"")</f>
        <v>#N/A</v>
      </c>
      <c r="D155" s="132" t="e">
        <f>INDEX('Nicholas-SESSION'!L$232:U$239, MATCH("*Squat*",'Nicholas-SESSION'!$B$232:$B$239,0), MATCH("*3rd*",'Nicholas-SESSION'!K$7:T$7,0))</f>
        <v>#N/A</v>
      </c>
      <c r="E155" s="131" t="e">
        <f>IF($A$152='Nicholas-SESSION'!$A$232,INDEX('Nicholas-SESSION'!$K$232:$T$239, MATCH("*Deadlift*",'Nicholas-SESSION'!$B$232:$B$239,0), MATCH("*3rd*",'Nicholas-SESSION'!$K$7:$T$7,0)),"")</f>
        <v>#N/A</v>
      </c>
      <c r="F155" s="131" t="e">
        <f>INDEX('Nicholas-SESSION'!$L$232:$U$239, MATCH("*Deadlift*",'Nicholas-SESSION'!$B$232:$B$239,0), MATCH("*3rd*",'Nicholas-SESSION'!$K$7:$T$7,0))</f>
        <v>#N/A</v>
      </c>
      <c r="G155" s="131">
        <f>IF($A$152='Nicholas-SESSION'!$A$232,INDEX('Nicholas-SESSION'!$K$232:$T$239, MATCH("*Bench Press*",'Nicholas-SESSION'!$B$232:$B$239,0), MATCH("*3rd*",'Nicholas-SESSION'!$K$7:$T$7,0)),"")</f>
        <v>45</v>
      </c>
      <c r="H155" s="131">
        <f>INDEX('Nicholas-SESSION'!$L$232:$U$239, MATCH("*Bench Press*",'Nicholas-SESSION'!$B$232:$B$239,0), MATCH("*3rd*",'Nicholas-SESSION'!$K$7:$T$7,0))</f>
        <v>8</v>
      </c>
      <c r="I155" s="132" t="e">
        <f>IF($A$152='Nicholas-SESSION'!$A$232,INDEX('Nicholas-SESSION'!$K$232:$T$239, MATCH("*Military*",'Nicholas-SESSION'!$B$232:$B$239,0), MATCH("*3rd*",'Nicholas-SESSION'!$K$7:$T$7,0)),"")</f>
        <v>#N/A</v>
      </c>
      <c r="J155" s="44" t="e">
        <f>INDEX('Nicholas-SESSION'!$L$232:$U$239, MATCH("*Military*",'Nicholas-SESSION'!$B$232:$B$239,0), MATCH("*3rd*",'Nicholas-SESSION'!$K$7:$T$7,0))</f>
        <v>#N/A</v>
      </c>
      <c r="K155" s="131" t="e">
        <f>IF($A$152='Nicholas-SESSION'!$A$232,INDEX('Nicholas-SESSION'!$K$232:$T$239, MATCH("*Clean *",'Nicholas-SESSION'!$B$232:$B$239,0), MATCH("*3rd*",'Nicholas-SESSION'!$K$7:$T$7,0)),"")</f>
        <v>#N/A</v>
      </c>
      <c r="L155" s="44" t="e">
        <f>INDEX('Nicholas-SESSION'!$L$232:$U$239, MATCH("*Clean *",'Nicholas-SESSION'!$B$232:$B$239,0), MATCH("*3rd*",'Nicholas-SESSION'!$K$7:$T$7,0))</f>
        <v>#N/A</v>
      </c>
      <c r="M155" s="131" t="e">
        <f>IF($A$152='Nicholas-SESSION'!$A$232,INDEX('Nicholas-SESSION'!$K$232:$T$239, MATCH("*Lat Pulldown*",'Nicholas-SESSION'!$B$232:$B$239,0), MATCH("*3rd*",'Nicholas-SESSION'!$K$7:$T$7,0)),"")</f>
        <v>#N/A</v>
      </c>
      <c r="N155" s="44" t="e">
        <f>INDEX('Nicholas-SESSION'!$L$232:$U$239, MATCH("*Lat Pulldown*",'Nicholas-SESSION'!$B$232:$B$239,0), MATCH("*3rd*",'Nicholas-SESSION'!$K$7:$T$7,0))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IF($A$152='Nicholas-SESSION'!$A$232,INDEX('Nicholas-SESSION'!$K$232:$T$239, MATCH("*Squat*",'Nicholas-SESSION'!$B$232:$B$239,0), MATCH("*4th*",'Nicholas-SESSION'!$K$7:$T$7,0)),"")</f>
        <v>#N/A</v>
      </c>
      <c r="D156" s="132" t="e">
        <f>INDEX('Nicholas-SESSION'!L$232:U$239, MATCH("*Squat*",'Nicholas-SESSION'!$B$232:$B$239,0), MATCH("*4th*",'Nicholas-SESSION'!K$7:T$7,0))</f>
        <v>#N/A</v>
      </c>
      <c r="E156" s="131" t="e">
        <f>IF($A$152='Nicholas-SESSION'!$A$232,INDEX('Nicholas-SESSION'!$K$232:$T$239, MATCH("*Deadlift*",'Nicholas-SESSION'!$B$232:$B$239,0), MATCH("*4th*",'Nicholas-SESSION'!$K$7:$T$7,0)),"")</f>
        <v>#N/A</v>
      </c>
      <c r="F156" s="131" t="e">
        <f>INDEX('Nicholas-SESSION'!$L$232:$U$239, MATCH("*Deadlift*",'Nicholas-SESSION'!$B$232:$B$239,0), MATCH("*4th*",'Nicholas-SESSION'!$K$7:$T$7,0))</f>
        <v>#N/A</v>
      </c>
      <c r="G156" s="131">
        <f>IF($A$152='Nicholas-SESSION'!$A$232,INDEX('Nicholas-SESSION'!$K$232:$T$239, MATCH("*Bench Press*",'Nicholas-SESSION'!$B$232:$B$239,0), MATCH("*4th*",'Nicholas-SESSION'!$K$7:$T$7,0)),"")</f>
        <v>0</v>
      </c>
      <c r="H156" s="131">
        <f>INDEX('Nicholas-SESSION'!$L$232:$U$239, MATCH("*Bench Press*",'Nicholas-SESSION'!$B$232:$B$239,0), MATCH("*4th*",'Nicholas-SESSION'!$K$7:$T$7,0))</f>
        <v>0</v>
      </c>
      <c r="I156" s="132" t="e">
        <f>IF($A$152='Nicholas-SESSION'!$A$232,INDEX('Nicholas-SESSION'!$K$232:$T$239, MATCH("*Military*",'Nicholas-SESSION'!$B$232:$B$239,0), MATCH("*4th*",'Nicholas-SESSION'!$K$7:$T$7,0)),"")</f>
        <v>#N/A</v>
      </c>
      <c r="J156" s="44" t="e">
        <f>INDEX('Nicholas-SESSION'!$L$232:$U$239, MATCH("*Military*",'Nicholas-SESSION'!$B$232:$B$239,0), MATCH("*4th*",'Nicholas-SESSION'!$K$7:$T$7,0))</f>
        <v>#N/A</v>
      </c>
      <c r="K156" s="131" t="e">
        <f>IF($A$152='Nicholas-SESSION'!$A$232,INDEX('Nicholas-SESSION'!$K$232:$T$239, MATCH("*Clean *",'Nicholas-SESSION'!$B$232:$B$239,0), MATCH("*4th*",'Nicholas-SESSION'!$K$7:$T$7,0)),"")</f>
        <v>#N/A</v>
      </c>
      <c r="L156" s="44" t="e">
        <f>INDEX('Nicholas-SESSION'!$L$232:$U$239, MATCH("*Clean *",'Nicholas-SESSION'!$B$232:$B$239,0), MATCH("*4th*",'Nicholas-SESSION'!$K$7:$T$7,0))</f>
        <v>#N/A</v>
      </c>
      <c r="M156" s="131" t="e">
        <f>IF($A$152='Nicholas-SESSION'!$A$232,INDEX('Nicholas-SESSION'!$K$232:$T$239, MATCH("*Lat Pulldown*",'Nicholas-SESSION'!$B$232:$B$239,0), MATCH("*4th*",'Nicholas-SESSION'!$K$7:$T$7,0)),"")</f>
        <v>#N/A</v>
      </c>
      <c r="N156" s="44" t="e">
        <f>INDEX('Nicholas-SESSION'!$L$232:$U$239, MATCH("*Lat Pulldown*",'Nicholas-SESSION'!$B$232:$B$239,0), MATCH("*4th*",'Nicholas-SESSION'!$K$7:$T$7,0))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IF($A$152='Nicholas-SESSION'!$A$232,INDEX('Nicholas-SESSION'!$K$232:$T$239, MATCH("*Squat*",'Nicholas-SESSION'!$B$232:$B$239,0), MATCH("*5th*",'Nicholas-SESSION'!$K$7:$T$7,0)),"")</f>
        <v>#N/A</v>
      </c>
      <c r="D157" s="132" t="e">
        <f>INDEX('Nicholas-SESSION'!L$232:U$239, MATCH("*Squat*",'Nicholas-SESSION'!$B$232:$B$239,0), MATCH("*5th*",'Nicholas-SESSION'!K$7:T$7,0))</f>
        <v>#N/A</v>
      </c>
      <c r="E157" s="131" t="e">
        <f>IF($A$152='Nicholas-SESSION'!$A$232,INDEX('Nicholas-SESSION'!$K$232:$T$239, MATCH("*Deadlift*",'Nicholas-SESSION'!$B$232:$B$239,0), MATCH("*5th*",'Nicholas-SESSION'!$K$7:$T$7,0)),"")</f>
        <v>#N/A</v>
      </c>
      <c r="F157" s="131" t="e">
        <f>INDEX('Nicholas-SESSION'!$L$232:$U$239, MATCH("*Deadlift*",'Nicholas-SESSION'!$B$232:$B$239,0), MATCH("*5th*",'Nicholas-SESSION'!$K$7:$T$7,0))</f>
        <v>#N/A</v>
      </c>
      <c r="G157" s="131">
        <f>IF($A$152='Nicholas-SESSION'!$A$232,INDEX('Nicholas-SESSION'!$K$232:$T$239, MATCH("*Bench Press*",'Nicholas-SESSION'!$B$232:$B$239,0), MATCH("*5th*",'Nicholas-SESSION'!$K$7:$T$7,0)),"")</f>
        <v>0</v>
      </c>
      <c r="H157" s="131">
        <f>INDEX('Nicholas-SESSION'!$L$232:$U$239, MATCH("*Bench Press*",'Nicholas-SESSION'!$B$232:$B$239,0), MATCH("*5th*",'Nicholas-SESSION'!$K$7:$T$7,0))</f>
        <v>0</v>
      </c>
      <c r="I157" s="132" t="e">
        <f>IF($A$152='Nicholas-SESSION'!$A$232,INDEX('Nicholas-SESSION'!$K$232:$T$239, MATCH("*Military*",'Nicholas-SESSION'!$B$232:$B$239,0), MATCH("*5th*",'Nicholas-SESSION'!$K$7:$T$7,0)),"")</f>
        <v>#N/A</v>
      </c>
      <c r="J157" s="44" t="e">
        <f>INDEX('Nicholas-SESSION'!$L$232:$U$239, MATCH("*Military*",'Nicholas-SESSION'!$B$232:$B$239,0), MATCH("*5th*",'Nicholas-SESSION'!$K$7:$T$7,0))</f>
        <v>#N/A</v>
      </c>
      <c r="K157" s="131" t="e">
        <f>IF($A$152='Nicholas-SESSION'!$A$232,INDEX('Nicholas-SESSION'!$K$232:$T$239, MATCH("*Clean *",'Nicholas-SESSION'!$B$232:$B$239,0), MATCH("*5th*",'Nicholas-SESSION'!$K$7:$T$7,0)),"")</f>
        <v>#N/A</v>
      </c>
      <c r="L157" s="44" t="e">
        <f>INDEX('Nicholas-SESSION'!$L$232:$U$239, MATCH("*Clean *",'Nicholas-SESSION'!$B$232:$B$239,0), MATCH("*5th*",'Nicholas-SESSION'!$K$7:$T$7,0))</f>
        <v>#N/A</v>
      </c>
      <c r="M157" s="131" t="e">
        <f>IF($A$152='Nicholas-SESSION'!$A$232,INDEX('Nicholas-SESSION'!$K$232:$T$239, MATCH("*Lat Pulldown*",'Nicholas-SESSION'!$B$232:$B$239,0), MATCH("*5th*",'Nicholas-SESSION'!$K$7:$T$7,0)),"")</f>
        <v>#N/A</v>
      </c>
      <c r="N157" s="44" t="e">
        <f>INDEX('Nicholas-SESSION'!$L$232:$U$239, MATCH("*Lat Pulldown*",'Nicholas-SESSION'!$B$232:$B$239,0), MATCH("*5th*",'Nicholas-SESSION'!$K$7:$T$7,0))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'Nicholas-SESSION'!A241</f>
        <v>42122</v>
      </c>
      <c r="B158" s="116" t="s">
        <v>84</v>
      </c>
      <c r="C158" s="117" t="e">
        <f>MAX(C159:C163)</f>
        <v>#N/A</v>
      </c>
      <c r="D158" s="116" t="e">
        <f t="array" ref="D158">MAX(IF(C159:C163=C158,D159:D163))</f>
        <v>#N/A</v>
      </c>
      <c r="E158" s="116" t="e">
        <f>MAX(E159:E163)</f>
        <v>#N/A</v>
      </c>
      <c r="F158" s="116" t="e">
        <f t="array" ref="F158">MAX(IF(E159:E163=E158,F159:F163))</f>
        <v>#N/A</v>
      </c>
      <c r="G158" s="116">
        <f>MAX(G159:G163)</f>
        <v>45</v>
      </c>
      <c r="H158" s="116">
        <f t="array" ref="H158">MAX(IF(G159:G163=G158,H159:H163))</f>
        <v>6</v>
      </c>
      <c r="I158" s="116">
        <f>MAX(I159:I163)</f>
        <v>25</v>
      </c>
      <c r="J158" s="116">
        <f t="array" ref="J158">MAX(IF(I159:I163=I158,J159:J163))</f>
        <v>10</v>
      </c>
      <c r="K158" s="116" t="e">
        <f>MAX(K159:K163)</f>
        <v>#N/A</v>
      </c>
      <c r="L158" s="116" t="e">
        <f t="array" ref="L158">MAX(IF(K159:K163=K158,L159:L163))</f>
        <v>#N/A</v>
      </c>
      <c r="M158" s="116" t="e">
        <f>MAX(M159:M163)</f>
        <v>#N/A</v>
      </c>
      <c r="N158" s="117" t="e">
        <f t="array" ref="N158">MAX(IF(M159:M163=M158,N159:N163))</f>
        <v>#N/A</v>
      </c>
      <c r="O158" s="152" t="e">
        <f>IF($A$134='Nicholas-SESSION'!$A$205,INDEX('Nicholas-SESSION'!$K$205:$T$212, MATCH("*1k Row*",'Nicholas-SESSION'!$B$205:$B$212,0), MATCH("*1st*",'Nicholas-SESSION'!$K$7:$T$7,0)),"")</f>
        <v>#N/A</v>
      </c>
      <c r="P158" s="152" t="e">
        <f>IF($A$134='Nicholas-SESSION'!$A$205,INDEX('Nicholas-SESSION'!$K$205:$T$212, MATCH("*HIIT*",'Nicholas-SESSION'!$B$205:$B$212,0), MATCH("*1st*",'Nicholas-SESSION'!$K$7:$T$7,0)),"")</f>
        <v>#N/A</v>
      </c>
      <c r="Q158" s="119" t="e">
        <f>INDEX('Nicholas-SESSION'!$L$205:$U$212, MATCH("*HIIT*",'Nicholas-SESSION'!$B$205:$B$212,0), MATCH("*1st*",'Nicholas-SESSION'!$K$7:$T$7,0))</f>
        <v>#N/A</v>
      </c>
      <c r="R158" s="119">
        <f>'Nicholas-SESSION'!U241</f>
        <v>0</v>
      </c>
      <c r="S158" s="116"/>
      <c r="T158" s="116"/>
      <c r="U158" s="120" t="str">
        <f>'Nicholas-SESSION'!B242</f>
        <v>DB Shoulder Press</v>
      </c>
      <c r="V158" s="120">
        <f>'Nicholas-SESSION'!A243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 t="e">
        <f>IF($A$158='Nicholas-SESSION'!$A$241,INDEX('Nicholas-SESSION'!$K$241:$T$248, MATCH("*Squat*",'Nicholas-SESSION'!$B$241:$B$247,0), MATCH("*1st*",'Nicholas-SESSION'!$K$7:$T$7,0)),"")</f>
        <v>#N/A</v>
      </c>
      <c r="D159" s="132" t="e">
        <f>INDEX('Nicholas-SESSION'!L$241:U$248, MATCH("*Squat*",'Nicholas-SESSION'!$B$241:$B$247,0), MATCH("*1st*",'Nicholas-SESSION'!K$7:T$7,0))</f>
        <v>#N/A</v>
      </c>
      <c r="E159" s="131" t="e">
        <f>IF($A$158='Nicholas-SESSION'!$A$241,INDEX('Nicholas-SESSION'!$K$241:$T$248, MATCH("*Deadlift*",'Nicholas-SESSION'!$B$241:$B$247,0), MATCH("*1st*",'Nicholas-SESSION'!$K$7:$T$7,0)),"")</f>
        <v>#N/A</v>
      </c>
      <c r="F159" s="131" t="e">
        <f>INDEX('Nicholas-SESSION'!$L$241:$U$248, MATCH("*Deadlift*",'Nicholas-SESSION'!$B$241:$B$247,0), MATCH("*1st*",'Nicholas-SESSION'!$K$7:$T$7,0))</f>
        <v>#N/A</v>
      </c>
      <c r="G159" s="131">
        <f>IF($A$158='Nicholas-SESSION'!$A$241,INDEX('Nicholas-SESSION'!$K$241:$T$248, MATCH("*Bench Press*",'Nicholas-SESSION'!$B$241:$B$247,0), MATCH("*1st*",'Nicholas-SESSION'!$K$7:$T$7,0)),"")</f>
        <v>45</v>
      </c>
      <c r="H159" s="131">
        <f>INDEX('Nicholas-SESSION'!$L$241:$U$248, MATCH("*Bench Press*",'Nicholas-SESSION'!$B$241:$B$247,0), MATCH("*1st*",'Nicholas-SESSION'!$K$7:$T$7,0))</f>
        <v>6</v>
      </c>
      <c r="I159" s="132">
        <f>IF($A$158='Nicholas-SESSION'!$A$241,INDEX('Nicholas-SESSION'!$K$241:$T$248, MATCH("*Military*",'Nicholas-SESSION'!$B$241:$B$247,0), MATCH("*1st*",'Nicholas-SESSION'!$K$7:$T$7,0)),"")</f>
        <v>25</v>
      </c>
      <c r="J159" s="48">
        <f>INDEX('Nicholas-SESSION'!$L$241:$U$248, MATCH("*Military*",'Nicholas-SESSION'!$B$241:$B$247,0), MATCH("*1st*",'Nicholas-SESSION'!$K$7:$T$7,0))</f>
        <v>10</v>
      </c>
      <c r="K159" s="131" t="e">
        <f>IF($A$158='Nicholas-SESSION'!$A$241,INDEX('Nicholas-SESSION'!$K$241:$T$248, MATCH("*Clean *",'Nicholas-SESSION'!$B$241:$B$247,0), MATCH("*1st*",'Nicholas-SESSION'!$K$7:$T$7,0)),"")</f>
        <v>#N/A</v>
      </c>
      <c r="L159" s="48" t="e">
        <f>INDEX('Nicholas-SESSION'!$L$241:$U$248, MATCH("*Clean *",'Nicholas-SESSION'!$B$241:$B$247,0), MATCH("*1st*",'Nicholas-SESSION'!$K$7:$T$7,0))</f>
        <v>#N/A</v>
      </c>
      <c r="M159" s="131" t="e">
        <f>IF($A$158='Nicholas-SESSION'!$A$241,INDEX('Nicholas-SESSION'!$K$241:$T$248, MATCH("*Lat Pulldown*",'Nicholas-SESSION'!$B$241:$B$247,0), MATCH("*1st*",'Nicholas-SESSION'!$K$7:$T$7,0)),"")</f>
        <v>#N/A</v>
      </c>
      <c r="N159" s="48" t="e">
        <f>INDEX('Nicholas-SESSION'!$L$241:$U$248, MATCH("*Lat Pulldown*",'Nicholas-SESSION'!$B$241:$B$247,0), MATCH("*1st*",'Nicholas-SESSION'!$K$7:$T$7,0))</f>
        <v>#N/A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 t="e">
        <f>IF($A$158='Nicholas-SESSION'!$A$241,INDEX('Nicholas-SESSION'!$K$241:$T$248, MATCH("*Squat*",'Nicholas-SESSION'!$B$241:$B$247,0), MATCH("*2nd*",'Nicholas-SESSION'!$K$7:$T$7,0)),"")</f>
        <v>#N/A</v>
      </c>
      <c r="D160" s="132" t="e">
        <f>INDEX('Nicholas-SESSION'!L$241:U$248, MATCH("*Squat*",'Nicholas-SESSION'!$B$241:$B$247,0), MATCH("*2nd*",'Nicholas-SESSION'!K$7:T$7,0))</f>
        <v>#N/A</v>
      </c>
      <c r="E160" s="131" t="e">
        <f>IF($A$158='Nicholas-SESSION'!$A$241,INDEX('Nicholas-SESSION'!$K$241:$T$248, MATCH("*Deadlift*",'Nicholas-SESSION'!$B$241:$B$247,0), MATCH("*2ND*",'Nicholas-SESSION'!$K$7:$T$7,0)),"")</f>
        <v>#N/A</v>
      </c>
      <c r="F160" s="131" t="e">
        <f>INDEX('Nicholas-SESSION'!$L$241:$U$248, MATCH("*Deadlift*",'Nicholas-SESSION'!$B$241:$B$247,0), MATCH("*2nd*",'Nicholas-SESSION'!$K$7:$T$7,0))</f>
        <v>#N/A</v>
      </c>
      <c r="G160" s="131">
        <f>IF($A$158='Nicholas-SESSION'!$A$241,INDEX('Nicholas-SESSION'!$K$241:$T$248, MATCH("*Bench Press*",'Nicholas-SESSION'!$B$241:$B$247,0), MATCH("*2ND*",'Nicholas-SESSION'!$K$7:$T$7,0)),"")</f>
        <v>40</v>
      </c>
      <c r="H160" s="131">
        <f>INDEX('Nicholas-SESSION'!$L$241:$U$248, MATCH("*Bench Press*",'Nicholas-SESSION'!$B$241:$B$247,0), MATCH("*2nd*",'Nicholas-SESSION'!$K$7:$T$7,0))</f>
        <v>4</v>
      </c>
      <c r="I160" s="132">
        <f>IF($A$158='Nicholas-SESSION'!$A$241,INDEX('Nicholas-SESSION'!$K$241:$T$248, MATCH("*Military*",'Nicholas-SESSION'!$B$241:$B$247,0), MATCH("*2ND*",'Nicholas-SESSION'!$K$7:$T$7,0)),"")</f>
        <v>25</v>
      </c>
      <c r="J160" s="44">
        <f>INDEX('Nicholas-SESSION'!$L$241:$U$248, MATCH("*Military*",'Nicholas-SESSION'!$B$241:$B$247,0), MATCH("*2nd*",'Nicholas-SESSION'!$K$7:$T$7,0))</f>
        <v>8</v>
      </c>
      <c r="K160" s="131" t="e">
        <f>IF($A$158='Nicholas-SESSION'!$A$241,INDEX('Nicholas-SESSION'!$K$241:$T$248, MATCH("*Clean *",'Nicholas-SESSION'!$B$241:$B$247,0), MATCH("*2ND*",'Nicholas-SESSION'!$K$7:$T$7,0)),"")</f>
        <v>#N/A</v>
      </c>
      <c r="L160" s="44" t="e">
        <f>INDEX('Nicholas-SESSION'!$L$241:$U$248, MATCH("*Clean *",'Nicholas-SESSION'!$B$241:$B$247,0), MATCH("*2nd*",'Nicholas-SESSION'!$K$7:$T$7,0))</f>
        <v>#N/A</v>
      </c>
      <c r="M160" s="131" t="e">
        <f>IF($A$158='Nicholas-SESSION'!$A$241,INDEX('Nicholas-SESSION'!$K$241:$T$248, MATCH("*Lat Pulldown*",'Nicholas-SESSION'!$B$241:$B$247,0), MATCH("*2ND*",'Nicholas-SESSION'!$K$7:$T$7,0)),"")</f>
        <v>#N/A</v>
      </c>
      <c r="N160" s="44" t="e">
        <f>INDEX('Nicholas-SESSION'!$L$241:$U$248, MATCH("*Lat Pulldown*",'Nicholas-SESSION'!$B$241:$B$247,0), MATCH("*2nd*",'Nicholas-SESSION'!$K$7:$T$7,0))</f>
        <v>#N/A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 t="e">
        <f>IF($A$158='Nicholas-SESSION'!$A$241,INDEX('Nicholas-SESSION'!$K$241:$T$248, MATCH("*Squat*",'Nicholas-SESSION'!$B$241:$B$247,0), MATCH("*3rd*",'Nicholas-SESSION'!$K$7:$T$7,0)),"")</f>
        <v>#N/A</v>
      </c>
      <c r="D161" s="132" t="e">
        <f>INDEX('Nicholas-SESSION'!L$241:U$248, MATCH("*Squat*",'Nicholas-SESSION'!$B$241:$B$247,0), MATCH("*3rd*",'Nicholas-SESSION'!K$7:T$7,0))</f>
        <v>#N/A</v>
      </c>
      <c r="E161" s="131" t="e">
        <f>IF($A$158='Nicholas-SESSION'!$A$241,INDEX('Nicholas-SESSION'!$K$241:$T$248, MATCH("*Deadlift*",'Nicholas-SESSION'!$B$241:$B$247,0), MATCH("*3rd*",'Nicholas-SESSION'!$K$7:$T$7,0)),"")</f>
        <v>#N/A</v>
      </c>
      <c r="F161" s="131" t="e">
        <f>INDEX('Nicholas-SESSION'!$L$241:$U$248, MATCH("*Deadlift*",'Nicholas-SESSION'!$B$241:$B$247,0), MATCH("*3rd*",'Nicholas-SESSION'!$K$7:$T$7,0))</f>
        <v>#N/A</v>
      </c>
      <c r="G161" s="131">
        <f>IF($A$158='Nicholas-SESSION'!$A$241,INDEX('Nicholas-SESSION'!$K$241:$T$248, MATCH("*Bench Press*",'Nicholas-SESSION'!$B$241:$B$247,0), MATCH("*3rd*",'Nicholas-SESSION'!$K$7:$T$7,0)),"")</f>
        <v>40</v>
      </c>
      <c r="H161" s="131">
        <f>INDEX('Nicholas-SESSION'!$L$241:$U$248, MATCH("*Bench Press*",'Nicholas-SESSION'!$B$241:$B$247,0), MATCH("*3rd*",'Nicholas-SESSION'!$K$7:$T$7,0))</f>
        <v>8</v>
      </c>
      <c r="I161" s="132">
        <f>IF($A$158='Nicholas-SESSION'!$A$241,INDEX('Nicholas-SESSION'!$K$241:$T$248, MATCH("*Military*",'Nicholas-SESSION'!$B$241:$B$247,0), MATCH("*3rd*",'Nicholas-SESSION'!$K$7:$T$7,0)),"")</f>
        <v>0</v>
      </c>
      <c r="J161" s="44">
        <f>INDEX('Nicholas-SESSION'!$L$241:$U$248, MATCH("*Military*",'Nicholas-SESSION'!$B$241:$B$247,0), MATCH("*3rd*",'Nicholas-SESSION'!$K$7:$T$7,0))</f>
        <v>0</v>
      </c>
      <c r="K161" s="131" t="e">
        <f>IF($A$158='Nicholas-SESSION'!$A$241,INDEX('Nicholas-SESSION'!$K$241:$T$248, MATCH("*Clean *",'Nicholas-SESSION'!$B$241:$B$247,0), MATCH("*3rd*",'Nicholas-SESSION'!$K$7:$T$7,0)),"")</f>
        <v>#N/A</v>
      </c>
      <c r="L161" s="44" t="e">
        <f>INDEX('Nicholas-SESSION'!$L$241:$U$248, MATCH("*Clean *",'Nicholas-SESSION'!$B$241:$B$247,0), MATCH("*3rd*",'Nicholas-SESSION'!$K$7:$T$7,0))</f>
        <v>#N/A</v>
      </c>
      <c r="M161" s="131" t="e">
        <f>IF($A$158='Nicholas-SESSION'!$A$241,INDEX('Nicholas-SESSION'!$K$241:$T$248, MATCH("*Lat Pulldown*",'Nicholas-SESSION'!$B$241:$B$247,0), MATCH("*3rd*",'Nicholas-SESSION'!$K$7:$T$7,0)),"")</f>
        <v>#N/A</v>
      </c>
      <c r="N161" s="44" t="e">
        <f>INDEX('Nicholas-SESSION'!$L$241:$U$248, MATCH("*Lat Pulldown*",'Nicholas-SESSION'!$B$241:$B$247,0), MATCH("*3rd*",'Nicholas-SESSION'!$K$7:$T$7,0))</f>
        <v>#N/A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 t="e">
        <f>IF($A$158='Nicholas-SESSION'!$A$241,INDEX('Nicholas-SESSION'!$K$241:$T$248, MATCH("*Squat*",'Nicholas-SESSION'!$B$241:$B$247,0), MATCH("*4th*",'Nicholas-SESSION'!$K$7:$T$7,0)),"")</f>
        <v>#N/A</v>
      </c>
      <c r="D162" s="132" t="e">
        <f>INDEX('Nicholas-SESSION'!L$241:U$248, MATCH("*Squat*",'Nicholas-SESSION'!$B$241:$B$247,0), MATCH("*4th*",'Nicholas-SESSION'!K$7:T$7,0))</f>
        <v>#N/A</v>
      </c>
      <c r="E162" s="131" t="e">
        <f>IF($A$158='Nicholas-SESSION'!$A$241,INDEX('Nicholas-SESSION'!$K$241:$T$248, MATCH("*Deadlift*",'Nicholas-SESSION'!$B$241:$B$247,0), MATCH("*4th*",'Nicholas-SESSION'!$K$7:$T$7,0)),"")</f>
        <v>#N/A</v>
      </c>
      <c r="F162" s="131" t="e">
        <f>INDEX('Nicholas-SESSION'!$L$241:$U$248, MATCH("*Deadlift*",'Nicholas-SESSION'!$B$241:$B$247,0), MATCH("*4th*",'Nicholas-SESSION'!$K$7:$T$7,0))</f>
        <v>#N/A</v>
      </c>
      <c r="G162" s="131">
        <f>IF($A$158='Nicholas-SESSION'!$A$241,INDEX('Nicholas-SESSION'!$K$241:$T$248, MATCH("*Bench Press*",'Nicholas-SESSION'!$B$241:$B$247,0), MATCH("*4th*",'Nicholas-SESSION'!$K$7:$T$7,0)),"")</f>
        <v>40</v>
      </c>
      <c r="H162" s="131">
        <f>INDEX('Nicholas-SESSION'!$L$241:$U$248, MATCH("*Bench Press*",'Nicholas-SESSION'!$B$241:$B$247,0), MATCH("*4th*",'Nicholas-SESSION'!$K$7:$T$7,0))</f>
        <v>6</v>
      </c>
      <c r="I162" s="132">
        <f>IF($A$158='Nicholas-SESSION'!$A$241,INDEX('Nicholas-SESSION'!$K$241:$T$248, MATCH("*Military*",'Nicholas-SESSION'!$B$241:$B$247,0), MATCH("*4th*",'Nicholas-SESSION'!$K$7:$T$7,0)),"")</f>
        <v>0</v>
      </c>
      <c r="J162" s="44">
        <f>INDEX('Nicholas-SESSION'!$L$241:$U$248, MATCH("*Military*",'Nicholas-SESSION'!$B$241:$B$247,0), MATCH("*4th*",'Nicholas-SESSION'!$K$7:$T$7,0))</f>
        <v>0</v>
      </c>
      <c r="K162" s="131" t="e">
        <f>IF($A$158='Nicholas-SESSION'!$A$241,INDEX('Nicholas-SESSION'!$K$241:$T$248, MATCH("*Clean *",'Nicholas-SESSION'!$B$241:$B$247,0), MATCH("*4th*",'Nicholas-SESSION'!$K$7:$T$7,0)),"")</f>
        <v>#N/A</v>
      </c>
      <c r="L162" s="44" t="e">
        <f>INDEX('Nicholas-SESSION'!$L$241:$U$248, MATCH("*Clean *",'Nicholas-SESSION'!$B$241:$B$247,0), MATCH("*4th*",'Nicholas-SESSION'!$K$7:$T$7,0))</f>
        <v>#N/A</v>
      </c>
      <c r="M162" s="131" t="e">
        <f>IF($A$158='Nicholas-SESSION'!$A$241,INDEX('Nicholas-SESSION'!$K$241:$T$248, MATCH("*Lat Pulldown*",'Nicholas-SESSION'!$B$241:$B$247,0), MATCH("*4th*",'Nicholas-SESSION'!$K$7:$T$7,0)),"")</f>
        <v>#N/A</v>
      </c>
      <c r="N162" s="44" t="e">
        <f>INDEX('Nicholas-SESSION'!$L$241:$U$248, MATCH("*Lat Pulldown*",'Nicholas-SESSION'!$B$241:$B$247,0), MATCH("*4th*",'Nicholas-SESSION'!$K$7:$T$7,0))</f>
        <v>#N/A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 t="e">
        <f>IF($A$158='Nicholas-SESSION'!$A$241,INDEX('Nicholas-SESSION'!$K$241:$T$248, MATCH("*Squat*",'Nicholas-SESSION'!$B$241:$B$247,0), MATCH("*5th*",'Nicholas-SESSION'!$K$7:$T$7,0)),"")</f>
        <v>#N/A</v>
      </c>
      <c r="D163" s="132" t="e">
        <f>INDEX('Nicholas-SESSION'!L$241:U$248, MATCH("*Squat*",'Nicholas-SESSION'!$B$241:$B$247,0), MATCH("*5th*",'Nicholas-SESSION'!K$7:T$7,0))</f>
        <v>#N/A</v>
      </c>
      <c r="E163" s="131" t="e">
        <f>IF($A$158='Nicholas-SESSION'!$A$241,INDEX('Nicholas-SESSION'!$K$241:$T$248, MATCH("*Deadlift*",'Nicholas-SESSION'!$B$241:$B$247,0), MATCH("*5th*",'Nicholas-SESSION'!$K$7:$T$7,0)),"")</f>
        <v>#N/A</v>
      </c>
      <c r="F163" s="131" t="e">
        <f>INDEX('Nicholas-SESSION'!$L$241:$U$248, MATCH("*Deadlift*",'Nicholas-SESSION'!$B$241:$B$247,0), MATCH("*5th*",'Nicholas-SESSION'!$K$7:$T$7,0))</f>
        <v>#N/A</v>
      </c>
      <c r="G163" s="131">
        <f>IF($A$158='Nicholas-SESSION'!$A$241,INDEX('Nicholas-SESSION'!$K$241:$T$248, MATCH("*Bench Press*",'Nicholas-SESSION'!$B$241:$B$247,0), MATCH("*5th*",'Nicholas-SESSION'!$K$7:$T$7,0)),"")</f>
        <v>0</v>
      </c>
      <c r="H163" s="131">
        <f>INDEX('Nicholas-SESSION'!$L$241:$U$248, MATCH("*Bench Press*",'Nicholas-SESSION'!$B$241:$B$247,0), MATCH("*5th*",'Nicholas-SESSION'!$K$7:$T$7,0))</f>
        <v>0</v>
      </c>
      <c r="I163" s="132">
        <f>IF($A$158='Nicholas-SESSION'!$A$241,INDEX('Nicholas-SESSION'!$K$241:$T$248, MATCH("*Military*",'Nicholas-SESSION'!$B$241:$B$247,0), MATCH("*5th*",'Nicholas-SESSION'!$K$7:$T$7,0)),"")</f>
        <v>0</v>
      </c>
      <c r="J163" s="44">
        <f>INDEX('Nicholas-SESSION'!$L$241:$U$248, MATCH("*Military*",'Nicholas-SESSION'!$B$241:$B$247,0), MATCH("*5th*",'Nicholas-SESSION'!$K$7:$T$7,0))</f>
        <v>0</v>
      </c>
      <c r="K163" s="131" t="e">
        <f>IF($A$158='Nicholas-SESSION'!$A$241,INDEX('Nicholas-SESSION'!$K$241:$T$248, MATCH("*Clean *",'Nicholas-SESSION'!$B$241:$B$247,0), MATCH("*5th*",'Nicholas-SESSION'!$K$7:$T$7,0)),"")</f>
        <v>#N/A</v>
      </c>
      <c r="L163" s="44" t="e">
        <f>INDEX('Nicholas-SESSION'!$L$241:$U$248, MATCH("*Clean *",'Nicholas-SESSION'!$B$241:$B$247,0), MATCH("*5th*",'Nicholas-SESSION'!$K$7:$T$7,0))</f>
        <v>#N/A</v>
      </c>
      <c r="M163" s="131" t="e">
        <f>IF($A$158='Nicholas-SESSION'!$A$241,INDEX('Nicholas-SESSION'!$K$241:$T$248, MATCH("*Lat Pulldown*",'Nicholas-SESSION'!$B$241:$B$247,0), MATCH("*5th*",'Nicholas-SESSION'!$K$7:$T$7,0)),"")</f>
        <v>#N/A</v>
      </c>
      <c r="N163" s="44" t="e">
        <f>INDEX('Nicholas-SESSION'!$L$241:$U$248, MATCH("*Lat Pulldown*",'Nicholas-SESSION'!$B$241:$B$247,0), MATCH("*5th*",'Nicholas-SESSION'!$K$7:$T$7,0))</f>
        <v>#N/A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'Nicholas-SESSION'!A250</f>
        <v>42131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 t="e">
        <f>MAX(E165:E169)</f>
        <v>#N/A</v>
      </c>
      <c r="F164" s="116" t="e">
        <f t="array" ref="F164">MAX(IF(E165:E169=E164,F165:F169))</f>
        <v>#N/A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>
        <f>MAX(M165:M169)</f>
        <v>45</v>
      </c>
      <c r="N164" s="117">
        <f t="array" ref="N164">MAX(IF(M165:M169=M164,N165:N169))</f>
        <v>15</v>
      </c>
      <c r="O164" s="152" t="e">
        <f>IF($A$164='Nicholas-SESSION'!$A$250,INDEX('Nicholas-SESSION'!$K$250:$T$257, MATCH("*1k Row*",'Nicholas-SESSION'!$B$250:$B$257,0), MATCH("*1st*",'Nicholas-SESSION'!$K$7:$T$7,0)),"")</f>
        <v>#N/A</v>
      </c>
      <c r="P164" s="152" t="e">
        <f>IF($A$164='Nicholas-SESSION'!$A$250,INDEX('Nicholas-SESSION'!$K$250:$T$257, MATCH("*HIIT*",'Nicholas-SESSION'!$B$250:$B$257,0), MATCH("*1st*",'Nicholas-SESSION'!$K$7:$T$7,0)),"")</f>
        <v>#N/A</v>
      </c>
      <c r="Q164" s="119" t="e">
        <f>INDEX('Nicholas-SESSION'!$L$250:$U$257, MATCH("*HIIT*",'Nicholas-SESSION'!$B$250:$B$257,0), MATCH("*1st*",'Nicholas-SESSION'!$K$7:$T$7,0))</f>
        <v>#N/A</v>
      </c>
      <c r="R164" s="119">
        <f>'Nicholas-SESSION'!U250</f>
        <v>0</v>
      </c>
      <c r="S164" s="116"/>
      <c r="T164" s="116"/>
      <c r="U164" s="120">
        <f>'Nicholas-SESSION'!A251</f>
        <v>75</v>
      </c>
      <c r="V164" s="120">
        <f>'Nicholas-SESSION'!A252</f>
        <v>20.7</v>
      </c>
      <c r="W164" s="116">
        <v>37</v>
      </c>
      <c r="X164" s="116">
        <v>105</v>
      </c>
      <c r="Y164" s="116">
        <v>95</v>
      </c>
      <c r="Z164" s="116">
        <v>90</v>
      </c>
      <c r="AA164" s="116">
        <v>56</v>
      </c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IF($A$164='Nicholas-SESSION'!$A$250,INDEX('Nicholas-SESSION'!$K$250:$T$257, MATCH("*Squat*",'Nicholas-SESSION'!$B$250:$B$257,0), MATCH("*1st*",'Nicholas-SESSION'!$K$7:$T$7,0)),"")</f>
        <v>#N/A</v>
      </c>
      <c r="D165" s="132" t="e">
        <f>INDEX('Nicholas-SESSION'!L$250:U$257, MATCH("*Squat*",'Nicholas-SESSION'!$B$250:$B$257,0), MATCH("*1st*",'Nicholas-SESSION'!K$7:T$7,0))</f>
        <v>#N/A</v>
      </c>
      <c r="E165" s="131" t="e">
        <f>IF($A$164='Nicholas-SESSION'!$A$250,INDEX('Nicholas-SESSION'!$K$250:$T$257, MATCH("*Deadlift*",'Nicholas-SESSION'!$B$250:$B$257,0), MATCH("*1st*",'Nicholas-SESSION'!$K$7:$T$7,0)),"")</f>
        <v>#N/A</v>
      </c>
      <c r="F165" s="131" t="e">
        <f>INDEX('Nicholas-SESSION'!$L$250:$U$257, MATCH("*Deadlift*",'Nicholas-SESSION'!$B$250:$B$257,0), MATCH("*1st*",'Nicholas-SESSION'!$K$7:$T$7,0))</f>
        <v>#N/A</v>
      </c>
      <c r="G165" s="131" t="e">
        <f>IF($A$164='Nicholas-SESSION'!$A$250,INDEX('Nicholas-SESSION'!$K$250:$T$257, MATCH("*Bench Press*",'Nicholas-SESSION'!$B$250:$B$257,0), MATCH("*1st*",'Nicholas-SESSION'!$K$7:$T$7,0)),"")</f>
        <v>#N/A</v>
      </c>
      <c r="H165" s="131" t="e">
        <f>INDEX('Nicholas-SESSION'!$L$250:$U$257, MATCH("*Bench Press*",'Nicholas-SESSION'!$B$250:$B$257,0), MATCH("*1st*",'Nicholas-SESSION'!$K$7:$T$7,0))</f>
        <v>#N/A</v>
      </c>
      <c r="I165" s="132" t="e">
        <f>IF($A$164='Nicholas-SESSION'!$A$250,INDEX('Nicholas-SESSION'!$K$250:$T$257, MATCH("*Military*",'Nicholas-SESSION'!$B$250:$B$257,0), MATCH("*1st*",'Nicholas-SESSION'!$K$7:$T$7,0)),"")</f>
        <v>#N/A</v>
      </c>
      <c r="J165" s="48" t="e">
        <f>INDEX('Nicholas-SESSION'!$L$250:$U$257, MATCH("*Military*",'Nicholas-SESSION'!$B$250:$B$257,0), MATCH("*1st*",'Nicholas-SESSION'!$K$7:$T$7,0))</f>
        <v>#N/A</v>
      </c>
      <c r="K165" s="131" t="e">
        <f>IF($A$164='Nicholas-SESSION'!$A$250,INDEX('Nicholas-SESSION'!$K$250:$T$257, MATCH("*Clean *",'Nicholas-SESSION'!$B$250:$B$257,0), MATCH("*1st*",'Nicholas-SESSION'!$K$7:$T$7,0)),"")</f>
        <v>#N/A</v>
      </c>
      <c r="L165" s="48" t="e">
        <f>INDEX('Nicholas-SESSION'!$L$250:$U$257, MATCH("*Clean *",'Nicholas-SESSION'!$B$250:$B$257,0), MATCH("*1st*",'Nicholas-SESSION'!$K$7:$T$7,0))</f>
        <v>#N/A</v>
      </c>
      <c r="M165" s="131">
        <f>IF($A$164='Nicholas-SESSION'!$A$250,INDEX('Nicholas-SESSION'!$K$250:$T$257, MATCH("*Lat Pulldown*",'Nicholas-SESSION'!$B$250:$B$257,0), MATCH("*1st*",'Nicholas-SESSION'!$K$7:$T$7,0)),"")</f>
        <v>45</v>
      </c>
      <c r="N165" s="48">
        <f>INDEX('Nicholas-SESSION'!$L$250:$U$257, MATCH("*Lat Pulldown*",'Nicholas-SESSION'!$B$250:$B$257,0), MATCH("*1st*",'Nicholas-SESSION'!$K$7:$T$7,0))</f>
        <v>15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IF($A$164='Nicholas-SESSION'!$A$250,INDEX('Nicholas-SESSION'!$K$250:$T$257, MATCH("*Squat*",'Nicholas-SESSION'!$B$250:$B$257,0), MATCH("*2nd*",'Nicholas-SESSION'!$K$7:$T$7,0)),"")</f>
        <v>#N/A</v>
      </c>
      <c r="D166" s="132" t="e">
        <f>INDEX('Nicholas-SESSION'!L$250:U$257, MATCH("*Squat*",'Nicholas-SESSION'!$B$250:$B$257,0), MATCH("*2nd*",'Nicholas-SESSION'!K$7:T$7,0))</f>
        <v>#N/A</v>
      </c>
      <c r="E166" s="131" t="e">
        <f>IF($A$164='Nicholas-SESSION'!$A$250,INDEX('Nicholas-SESSION'!$K$250:$T$257, MATCH("*Deadlift*",'Nicholas-SESSION'!$B$250:$B$257,0), MATCH("*2ND*",'Nicholas-SESSION'!$K$7:$T$7,0)),"")</f>
        <v>#N/A</v>
      </c>
      <c r="F166" s="131" t="e">
        <f>INDEX('Nicholas-SESSION'!$L$250:$U$257, MATCH("*Deadlift*",'Nicholas-SESSION'!$B$250:$B$257,0), MATCH("*2nd*",'Nicholas-SESSION'!$K$7:$T$7,0))</f>
        <v>#N/A</v>
      </c>
      <c r="G166" s="131" t="e">
        <f>IF($A$164='Nicholas-SESSION'!$A$250,INDEX('Nicholas-SESSION'!$K$250:$T$257, MATCH("*Bench Press*",'Nicholas-SESSION'!$B$250:$B$257,0), MATCH("*2ND*",'Nicholas-SESSION'!$K$7:$T$7,0)),"")</f>
        <v>#N/A</v>
      </c>
      <c r="H166" s="131" t="e">
        <f>INDEX('Nicholas-SESSION'!$L$250:$U$257, MATCH("*Bench Press*",'Nicholas-SESSION'!$B$250:$B$257,0), MATCH("*2nd*",'Nicholas-SESSION'!$K$7:$T$7,0))</f>
        <v>#N/A</v>
      </c>
      <c r="I166" s="132" t="e">
        <f>IF($A$164='Nicholas-SESSION'!$A$250,INDEX('Nicholas-SESSION'!$K$250:$T$257, MATCH("*Military*",'Nicholas-SESSION'!$B$250:$B$257,0), MATCH("*2ND*",'Nicholas-SESSION'!$K$7:$T$7,0)),"")</f>
        <v>#N/A</v>
      </c>
      <c r="J166" s="44" t="e">
        <f>INDEX('Nicholas-SESSION'!$L$250:$U$257, MATCH("*Military*",'Nicholas-SESSION'!$B$250:$B$257,0), MATCH("*2nd*",'Nicholas-SESSION'!$K$7:$T$7,0))</f>
        <v>#N/A</v>
      </c>
      <c r="K166" s="131" t="e">
        <f>IF($A$164='Nicholas-SESSION'!$A$250,INDEX('Nicholas-SESSION'!$K$250:$T$257, MATCH("*Clean *",'Nicholas-SESSION'!$B$250:$B$257,0), MATCH("*2ND*",'Nicholas-SESSION'!$K$7:$T$7,0)),"")</f>
        <v>#N/A</v>
      </c>
      <c r="L166" s="44" t="e">
        <f>INDEX('Nicholas-SESSION'!$L$250:$U$257, MATCH("*Clean *",'Nicholas-SESSION'!$B$250:$B$257,0), MATCH("*2nd*",'Nicholas-SESSION'!$K$7:$T$7,0))</f>
        <v>#N/A</v>
      </c>
      <c r="M166" s="131">
        <f>IF($A$164='Nicholas-SESSION'!$A$250,INDEX('Nicholas-SESSION'!$K$250:$T$257, MATCH("*Lat Pulldown*",'Nicholas-SESSION'!$B$250:$B$257,0), MATCH("*2ND*",'Nicholas-SESSION'!$K$7:$T$7,0)),"")</f>
        <v>45</v>
      </c>
      <c r="N166" s="44">
        <f>INDEX('Nicholas-SESSION'!$L$250:$U$257, MATCH("*Lat Pulldown*",'Nicholas-SESSION'!$B$250:$B$257,0), MATCH("*2nd*",'Nicholas-SESSION'!$K$7:$T$7,0))</f>
        <v>12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IF($A$164='Nicholas-SESSION'!$A$250,INDEX('Nicholas-SESSION'!$K$250:$T$257, MATCH("*Squat*",'Nicholas-SESSION'!$B$250:$B$257,0), MATCH("*3rd*",'Nicholas-SESSION'!$K$7:$T$7,0)),"")</f>
        <v>#N/A</v>
      </c>
      <c r="D167" s="132" t="e">
        <f>INDEX('Nicholas-SESSION'!L$250:U$257, MATCH("*Squat*",'Nicholas-SESSION'!$B$250:$B$257,0), MATCH("*3rd*",'Nicholas-SESSION'!K$7:T$7,0))</f>
        <v>#N/A</v>
      </c>
      <c r="E167" s="131" t="e">
        <f>IF($A$164='Nicholas-SESSION'!$A$250,INDEX('Nicholas-SESSION'!$K$250:$T$257, MATCH("*Deadlift*",'Nicholas-SESSION'!$B$250:$B$257,0), MATCH("*3rd*",'Nicholas-SESSION'!$K$7:$T$7,0)),"")</f>
        <v>#N/A</v>
      </c>
      <c r="F167" s="131" t="e">
        <f>INDEX('Nicholas-SESSION'!$L$250:$U$257, MATCH("*Deadlift*",'Nicholas-SESSION'!$B$250:$B$257,0), MATCH("*3rd*",'Nicholas-SESSION'!$K$7:$T$7,0))</f>
        <v>#N/A</v>
      </c>
      <c r="G167" s="131" t="e">
        <f>IF($A$164='Nicholas-SESSION'!$A$250,INDEX('Nicholas-SESSION'!$K$250:$T$257, MATCH("*Bench Press*",'Nicholas-SESSION'!$B$250:$B$257,0), MATCH("*3rd*",'Nicholas-SESSION'!$K$7:$T$7,0)),"")</f>
        <v>#N/A</v>
      </c>
      <c r="H167" s="131" t="e">
        <f>INDEX('Nicholas-SESSION'!$L$250:$U$257, MATCH("*Bench Press*",'Nicholas-SESSION'!$B$250:$B$257,0), MATCH("*3rd*",'Nicholas-SESSION'!$K$7:$T$7,0))</f>
        <v>#N/A</v>
      </c>
      <c r="I167" s="132" t="e">
        <f>IF($A$164='Nicholas-SESSION'!$A$250,INDEX('Nicholas-SESSION'!$K$250:$T$257, MATCH("*Military*",'Nicholas-SESSION'!$B$250:$B$257,0), MATCH("*3rd*",'Nicholas-SESSION'!$K$7:$T$7,0)),"")</f>
        <v>#N/A</v>
      </c>
      <c r="J167" s="44" t="e">
        <f>INDEX('Nicholas-SESSION'!$L$250:$U$257, MATCH("*Military*",'Nicholas-SESSION'!$B$250:$B$257,0), MATCH("*3rd*",'Nicholas-SESSION'!$K$7:$T$7,0))</f>
        <v>#N/A</v>
      </c>
      <c r="K167" s="131" t="e">
        <f>IF($A$164='Nicholas-SESSION'!$A$250,INDEX('Nicholas-SESSION'!$K$250:$T$257, MATCH("*Clean *",'Nicholas-SESSION'!$B$250:$B$257,0), MATCH("*3rd*",'Nicholas-SESSION'!$K$7:$T$7,0)),"")</f>
        <v>#N/A</v>
      </c>
      <c r="L167" s="44" t="e">
        <f>INDEX('Nicholas-SESSION'!$L$250:$U$257, MATCH("*Clean *",'Nicholas-SESSION'!$B$250:$B$257,0), MATCH("*3rd*",'Nicholas-SESSION'!$K$7:$T$7,0))</f>
        <v>#N/A</v>
      </c>
      <c r="M167" s="131">
        <f>IF($A$164='Nicholas-SESSION'!$A$250,INDEX('Nicholas-SESSION'!$K$250:$T$257, MATCH("*Lat Pulldown*",'Nicholas-SESSION'!$B$250:$B$257,0), MATCH("*3rd*",'Nicholas-SESSION'!$K$7:$T$7,0)),"")</f>
        <v>45</v>
      </c>
      <c r="N167" s="44">
        <f>INDEX('Nicholas-SESSION'!$L$250:$U$257, MATCH("*Lat Pulldown*",'Nicholas-SESSION'!$B$250:$B$257,0), MATCH("*3rd*",'Nicholas-SESSION'!$K$7:$T$7,0))</f>
        <v>12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IF($A$164='Nicholas-SESSION'!$A$250,INDEX('Nicholas-SESSION'!$K$250:$T$257, MATCH("*Squat*",'Nicholas-SESSION'!$B$250:$B$257,0), MATCH("*4th*",'Nicholas-SESSION'!$K$7:$T$7,0)),"")</f>
        <v>#N/A</v>
      </c>
      <c r="D168" s="132" t="e">
        <f>INDEX('Nicholas-SESSION'!L$250:U$257, MATCH("*Squat*",'Nicholas-SESSION'!$B$250:$B$257,0), MATCH("*4th*",'Nicholas-SESSION'!K$7:T$7,0))</f>
        <v>#N/A</v>
      </c>
      <c r="E168" s="131" t="e">
        <f>IF($A$164='Nicholas-SESSION'!$A$250,INDEX('Nicholas-SESSION'!$K$250:$T$257, MATCH("*Deadlift*",'Nicholas-SESSION'!$B$250:$B$257,0), MATCH("*4th*",'Nicholas-SESSION'!$K$7:$T$7,0)),"")</f>
        <v>#N/A</v>
      </c>
      <c r="F168" s="131" t="e">
        <f>INDEX('Nicholas-SESSION'!$L$250:$U$257, MATCH("*Deadlift*",'Nicholas-SESSION'!$B$250:$B$257,0), MATCH("*4th*",'Nicholas-SESSION'!$K$7:$T$7,0))</f>
        <v>#N/A</v>
      </c>
      <c r="G168" s="131" t="e">
        <f>IF($A$164='Nicholas-SESSION'!$A$250,INDEX('Nicholas-SESSION'!$K$250:$T$257, MATCH("*Bench Press*",'Nicholas-SESSION'!$B$250:$B$257,0), MATCH("*4th*",'Nicholas-SESSION'!$K$7:$T$7,0)),"")</f>
        <v>#N/A</v>
      </c>
      <c r="H168" s="131" t="e">
        <f>INDEX('Nicholas-SESSION'!$L$250:$U$257, MATCH("*Bench Press*",'Nicholas-SESSION'!$B$250:$B$257,0), MATCH("*4th*",'Nicholas-SESSION'!$K$7:$T$7,0))</f>
        <v>#N/A</v>
      </c>
      <c r="I168" s="132" t="e">
        <f>IF($A$164='Nicholas-SESSION'!$A$250,INDEX('Nicholas-SESSION'!$K$250:$T$257, MATCH("*Military*",'Nicholas-SESSION'!$B$250:$B$257,0), MATCH("*4th*",'Nicholas-SESSION'!$K$7:$T$7,0)),"")</f>
        <v>#N/A</v>
      </c>
      <c r="J168" s="44" t="e">
        <f>INDEX('Nicholas-SESSION'!$L$250:$U$257, MATCH("*Military*",'Nicholas-SESSION'!$B$250:$B$257,0), MATCH("*4th*",'Nicholas-SESSION'!$K$7:$T$7,0))</f>
        <v>#N/A</v>
      </c>
      <c r="K168" s="131" t="e">
        <f>IF($A$164='Nicholas-SESSION'!$A$250,INDEX('Nicholas-SESSION'!$K$250:$T$257, MATCH("*Clean *",'Nicholas-SESSION'!$B$250:$B$257,0), MATCH("*4th*",'Nicholas-SESSION'!$K$7:$T$7,0)),"")</f>
        <v>#N/A</v>
      </c>
      <c r="L168" s="44" t="e">
        <f>INDEX('Nicholas-SESSION'!$L$250:$U$257, MATCH("*Clean *",'Nicholas-SESSION'!$B$250:$B$257,0), MATCH("*4th*",'Nicholas-SESSION'!$K$7:$T$7,0))</f>
        <v>#N/A</v>
      </c>
      <c r="M168" s="131">
        <f>IF($A$164='Nicholas-SESSION'!$A$250,INDEX('Nicholas-SESSION'!$K$250:$T$257, MATCH("*Lat Pulldown*",'Nicholas-SESSION'!$B$250:$B$257,0), MATCH("*4th*",'Nicholas-SESSION'!$K$7:$T$7,0)),"")</f>
        <v>45</v>
      </c>
      <c r="N168" s="44">
        <f>INDEX('Nicholas-SESSION'!$L$250:$U$257, MATCH("*Lat Pulldown*",'Nicholas-SESSION'!$B$250:$B$257,0), MATCH("*4th*",'Nicholas-SESSION'!$K$7:$T$7,0))</f>
        <v>12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IF($A$164='Nicholas-SESSION'!$A$250,INDEX('Nicholas-SESSION'!$K$250:$T$257, MATCH("*Squat*",'Nicholas-SESSION'!$B$250:$B$257,0), MATCH("*5th*",'Nicholas-SESSION'!$K$7:$T$7,0)),"")</f>
        <v>#N/A</v>
      </c>
      <c r="D169" s="132" t="e">
        <f>INDEX('Nicholas-SESSION'!L$250:U$257, MATCH("*Squat*",'Nicholas-SESSION'!$B$250:$B$257,0), MATCH("*5th*",'Nicholas-SESSION'!K$7:T$7,0))</f>
        <v>#N/A</v>
      </c>
      <c r="E169" s="131" t="e">
        <f>IF($A$164='Nicholas-SESSION'!$A$250,INDEX('Nicholas-SESSION'!$K$250:$T$257, MATCH("*Deadlift*",'Nicholas-SESSION'!$B$250:$B$257,0), MATCH("*5th*",'Nicholas-SESSION'!$K$7:$T$7,0)),"")</f>
        <v>#N/A</v>
      </c>
      <c r="F169" s="131" t="e">
        <f>INDEX('Nicholas-SESSION'!$L$250:$U$257, MATCH("*Deadlift*",'Nicholas-SESSION'!$B$250:$B$257,0), MATCH("*5th*",'Nicholas-SESSION'!$K$7:$T$7,0))</f>
        <v>#N/A</v>
      </c>
      <c r="G169" s="131" t="e">
        <f>IF($A$164='Nicholas-SESSION'!$A$250,INDEX('Nicholas-SESSION'!$K$250:$T$257, MATCH("*Bench Press*",'Nicholas-SESSION'!$B$250:$B$257,0), MATCH("*5th*",'Nicholas-SESSION'!$K$7:$T$7,0)),"")</f>
        <v>#N/A</v>
      </c>
      <c r="H169" s="131" t="e">
        <f>INDEX('Nicholas-SESSION'!$L$250:$U$257, MATCH("*Bench Press*",'Nicholas-SESSION'!$B$250:$B$257,0), MATCH("*5th*",'Nicholas-SESSION'!$K$7:$T$7,0))</f>
        <v>#N/A</v>
      </c>
      <c r="I169" s="132" t="e">
        <f>IF($A$164='Nicholas-SESSION'!$A$250,INDEX('Nicholas-SESSION'!$K$250:$T$257, MATCH("*Military*",'Nicholas-SESSION'!$B$250:$B$257,0), MATCH("*5th*",'Nicholas-SESSION'!$K$7:$T$7,0)),"")</f>
        <v>#N/A</v>
      </c>
      <c r="J169" s="44" t="e">
        <f>INDEX('Nicholas-SESSION'!$L$250:$U$257, MATCH("*Military*",'Nicholas-SESSION'!$B$250:$B$257,0), MATCH("*5th*",'Nicholas-SESSION'!$K$7:$T$7,0))</f>
        <v>#N/A</v>
      </c>
      <c r="K169" s="131" t="e">
        <f>IF($A$164='Nicholas-SESSION'!$A$250,INDEX('Nicholas-SESSION'!$K$250:$T$257, MATCH("*Clean *",'Nicholas-SESSION'!$B$250:$B$257,0), MATCH("*5th*",'Nicholas-SESSION'!$K$7:$T$7,0)),"")</f>
        <v>#N/A</v>
      </c>
      <c r="L169" s="44" t="e">
        <f>INDEX('Nicholas-SESSION'!$L$250:$U$257, MATCH("*Clean *",'Nicholas-SESSION'!$B$250:$B$257,0), MATCH("*5th*",'Nicholas-SESSION'!$K$7:$T$7,0))</f>
        <v>#N/A</v>
      </c>
      <c r="M169" s="131">
        <f>IF($A$164='Nicholas-SESSION'!$A$250,INDEX('Nicholas-SESSION'!$K$250:$T$257, MATCH("*Lat Pulldown*",'Nicholas-SESSION'!$B$250:$B$257,0), MATCH("*5th*",'Nicholas-SESSION'!$K$7:$T$7,0)),"")</f>
        <v>0</v>
      </c>
      <c r="N169" s="44">
        <f>INDEX('Nicholas-SESSION'!$L$250:$U$257, MATCH("*Lat Pulldown*",'Nicholas-SESSION'!$B$250:$B$257,0), MATCH("*5th*",'Nicholas-SESSION'!$K$7:$T$7,0))</f>
        <v>0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'Nicholas-SESSION'!A259</f>
        <v>42136</v>
      </c>
      <c r="B170" s="116" t="s">
        <v>84</v>
      </c>
      <c r="C170" s="117" t="e">
        <f>MAX(C171:C175)</f>
        <v>#N/A</v>
      </c>
      <c r="D170" s="116" t="e">
        <f t="array" ref="D170">MAX(IF(C171:C175=C170,D171:D175))</f>
        <v>#N/A</v>
      </c>
      <c r="E170" s="116" t="e">
        <f>MAX(E171:E175)</f>
        <v>#N/A</v>
      </c>
      <c r="F170" s="116" t="e">
        <f t="array" ref="F170">MAX(IF(E171:E175=E170,F171:F175))</f>
        <v>#N/A</v>
      </c>
      <c r="G170" s="116" t="e">
        <f>MAX(G171:G175)</f>
        <v>#N/A</v>
      </c>
      <c r="H170" s="116" t="e">
        <f t="array" ref="H170">MAX(IF(G171:G175=G170,H171:H175))</f>
        <v>#N/A</v>
      </c>
      <c r="I170" s="116" t="e">
        <f>MAX(I171:I175)</f>
        <v>#N/A</v>
      </c>
      <c r="J170" s="116" t="e">
        <f t="array" ref="J170">MAX(IF(I171:I175=I170,J171:J175))</f>
        <v>#N/A</v>
      </c>
      <c r="K170" s="116" t="e">
        <f>MAX(K171:K175)</f>
        <v>#N/A</v>
      </c>
      <c r="L170" s="116" t="e">
        <f t="array" ref="L170">MAX(IF(K171:K175=K170,L171:L175))</f>
        <v>#N/A</v>
      </c>
      <c r="M170" s="116">
        <f>MAX(M171:M175)</f>
        <v>40</v>
      </c>
      <c r="N170" s="117">
        <f t="array" ref="N170">MAX(IF(M171:M175=M170,N171:N175))</f>
        <v>20</v>
      </c>
      <c r="O170" s="152" t="e">
        <f>IF($A$170='Nicholas-SESSION'!$A$259,INDEX('Nicholas-SESSION'!$K$259:$T$266, MATCH("*1k Row*",'Nicholas-SESSION'!$B$259:$B$266,0), MATCH("*1st*",'Nicholas-SESSION'!$K$7:$T$7,0)),"")</f>
        <v>#N/A</v>
      </c>
      <c r="P170" s="152" t="e">
        <f>IF($A$170='Nicholas-SESSION'!$A$259,INDEX('Nicholas-SESSION'!$K259:$T$266, MATCH("*HIIT*",'Nicholas-SESSION'!$B$259:$B$266,0), MATCH("*1st*",'Nicholas-SESSION'!$K$7:$T$7,0)),"")</f>
        <v>#N/A</v>
      </c>
      <c r="Q170" s="119" t="e">
        <f>INDEX('Nicholas-SESSION'!$L$259:$U$266, MATCH("*HIIT*",'Nicholas-SESSION'!$B$259:$B$266,0), MATCH("*1st*",'Nicholas-SESSION'!$K$7:$T$7,0))</f>
        <v>#N/A</v>
      </c>
      <c r="R170" s="119">
        <f>'Nicholas-SESSION'!U259</f>
        <v>0</v>
      </c>
      <c r="S170" s="116"/>
      <c r="T170" s="116"/>
      <c r="U170" s="120">
        <f>'Nicholas-SESSION'!A260</f>
        <v>75</v>
      </c>
      <c r="V170" s="120">
        <f>'Nicholas-SESSION'!A261</f>
        <v>19.2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 t="e">
        <f>IF($A$170='Nicholas-SESSION'!$A$259,INDEX('Nicholas-SESSION'!$K$259:$T$266, MATCH("*Squat*",'Nicholas-SESSION'!$B$259:$B$266,0), MATCH("*1st*",'Nicholas-SESSION'!$K$7:$T$7,0)),"")</f>
        <v>#N/A</v>
      </c>
      <c r="D171" s="132" t="e">
        <f>INDEX('Nicholas-SESSION'!L$259:U$266, MATCH("*Squat*",'Nicholas-SESSION'!$B$259:$B$266,0), MATCH("*1st*",'Nicholas-SESSION'!K$7:T$7,0))</f>
        <v>#N/A</v>
      </c>
      <c r="E171" s="131" t="e">
        <f>IF($A$170='Nicholas-SESSION'!$A$259,INDEX('Nicholas-SESSION'!$K$259:$T$266, MATCH("*Deadlift*",'Nicholas-SESSION'!$B$259:$B$266,0), MATCH("*1st*",'Nicholas-SESSION'!$K$7:$T$7,0)),"")</f>
        <v>#N/A</v>
      </c>
      <c r="F171" s="131" t="e">
        <f>INDEX('Nicholas-SESSION'!$L$259:$U$266, MATCH("*Deadlift*",'Nicholas-SESSION'!$B$259:$B$266,0), MATCH("*1st*",'Nicholas-SESSION'!$K$7:$T$7,0))</f>
        <v>#N/A</v>
      </c>
      <c r="G171" s="131" t="e">
        <f>IF($A$170='Nicholas-SESSION'!$A$259,INDEX('Nicholas-SESSION'!$K$259:$T$266, MATCH("*Bench Press*",'Nicholas-SESSION'!$B$259:$B$266,0), MATCH("*1st*",'Nicholas-SESSION'!$K$7:$T$7,0)),"")</f>
        <v>#N/A</v>
      </c>
      <c r="H171" s="131" t="e">
        <f>INDEX('Nicholas-SESSION'!$L$259:$U$266, MATCH("*Bench Press*",'Nicholas-SESSION'!$B$259:$B$266,0), MATCH("*1st*",'Nicholas-SESSION'!$K$7:$T$7,0))</f>
        <v>#N/A</v>
      </c>
      <c r="I171" s="132" t="e">
        <f>IF($A$170='Nicholas-SESSION'!$A$259,INDEX('Nicholas-SESSION'!$K$259:$T$266, MATCH("*Military*",'Nicholas-SESSION'!$B$259:$B$266,0), MATCH("*1st*",'Nicholas-SESSION'!$K$7:$T$7,0)),"")</f>
        <v>#N/A</v>
      </c>
      <c r="J171" s="48" t="e">
        <f>INDEX('Nicholas-SESSION'!$L$259:$U$266, MATCH("*Military*",'Nicholas-SESSION'!$B$259:$B$266,0), MATCH("*1st*",'Nicholas-SESSION'!$K$7:$T$7,0))</f>
        <v>#N/A</v>
      </c>
      <c r="K171" s="131" t="e">
        <f>IF($A$170='Nicholas-SESSION'!$A$259,INDEX('Nicholas-SESSION'!$K$259:$T$266, MATCH("*Clean *",'Nicholas-SESSION'!$B$259:$B$266,0), MATCH("*1st*",'Nicholas-SESSION'!$K$7:$T$7,0)),"")</f>
        <v>#N/A</v>
      </c>
      <c r="L171" s="48" t="e">
        <f>INDEX('Nicholas-SESSION'!$L$259:$U$266, MATCH("*Clean *",'Nicholas-SESSION'!$B$259:$B$266,0), MATCH("*1st*",'Nicholas-SESSION'!$K$7:$T$7,0))</f>
        <v>#N/A</v>
      </c>
      <c r="M171" s="131">
        <f>IF($A$170='Nicholas-SESSION'!$A$259,INDEX('Nicholas-SESSION'!$K$259:$T$266, MATCH("*Lat Pulldown*",'Nicholas-SESSION'!$B$259:$B$266,0), MATCH("*1st*",'Nicholas-SESSION'!$K$7:$T$7,0)),"")</f>
        <v>40</v>
      </c>
      <c r="N171" s="48">
        <f>INDEX('Nicholas-SESSION'!$L$259:$U$266, MATCH("*Lat Pulldown*",'Nicholas-SESSION'!$B$259:$B$266,0), MATCH("*1st*",'Nicholas-SESSION'!$K$7:$T$7,0))</f>
        <v>20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 t="e">
        <f>IF($A$170='Nicholas-SESSION'!$A$259,INDEX('Nicholas-SESSION'!$K$259:$T$266, MATCH("*Squat*",'Nicholas-SESSION'!$B$259:$B$266,0), MATCH("*2nd*",'Nicholas-SESSION'!$K$7:$T$7,0)),"")</f>
        <v>#N/A</v>
      </c>
      <c r="D172" s="132" t="e">
        <f>INDEX('Nicholas-SESSION'!L$259:U$266, MATCH("*Squat*",'Nicholas-SESSION'!$B$259:$B$266,0), MATCH("*2nd*",'Nicholas-SESSION'!K$7:T$7,0))</f>
        <v>#N/A</v>
      </c>
      <c r="E172" s="131" t="e">
        <f>IF($A$170='Nicholas-SESSION'!$A$259,INDEX('Nicholas-SESSION'!$K$259:$T$266, MATCH("*Deadlift*",'Nicholas-SESSION'!$B$259:$B$266,0), MATCH("*2ND*",'Nicholas-SESSION'!$K$7:$T$7,0)),"")</f>
        <v>#N/A</v>
      </c>
      <c r="F172" s="131" t="e">
        <f>INDEX('Nicholas-SESSION'!$L$259:$U$266, MATCH("*Deadlift*",'Nicholas-SESSION'!$B$259:$B$266,0), MATCH("*2nd*",'Nicholas-SESSION'!$K$7:$T$7,0))</f>
        <v>#N/A</v>
      </c>
      <c r="G172" s="131" t="e">
        <f>IF($A$170='Nicholas-SESSION'!$A$259,INDEX('Nicholas-SESSION'!$K$259:$T$266, MATCH("*Bench Press*",'Nicholas-SESSION'!$B$259:$B$266,0), MATCH("*2ND*",'Nicholas-SESSION'!$K$7:$T$7,0)),"")</f>
        <v>#N/A</v>
      </c>
      <c r="H172" s="131" t="e">
        <f>INDEX('Nicholas-SESSION'!$L$259:$U$266, MATCH("*Bench Press*",'Nicholas-SESSION'!$B$259:$B$266,0), MATCH("*2nd*",'Nicholas-SESSION'!$K$7:$T$7,0))</f>
        <v>#N/A</v>
      </c>
      <c r="I172" s="132" t="e">
        <f>IF($A$170='Nicholas-SESSION'!$A$259,INDEX('Nicholas-SESSION'!$K$259:$T$266, MATCH("*Military*",'Nicholas-SESSION'!$B$259:$B$266,0), MATCH("*2ND*",'Nicholas-SESSION'!$K$7:$T$7,0)),"")</f>
        <v>#N/A</v>
      </c>
      <c r="J172" s="44" t="e">
        <f>INDEX('Nicholas-SESSION'!$L$259:$U$266, MATCH("*Military*",'Nicholas-SESSION'!$B$259:$B$266,0), MATCH("*2nd*",'Nicholas-SESSION'!$K$7:$T$7,0))</f>
        <v>#N/A</v>
      </c>
      <c r="K172" s="131" t="e">
        <f>IF($A$170='Nicholas-SESSION'!$A$259,INDEX('Nicholas-SESSION'!$K$259:$T$266, MATCH("*Clean *",'Nicholas-SESSION'!$B$259:$B$266,0), MATCH("*2ND*",'Nicholas-SESSION'!$K$7:$T$7,0)),"")</f>
        <v>#N/A</v>
      </c>
      <c r="L172" s="44" t="e">
        <f>INDEX('Nicholas-SESSION'!$L$259:$U$266, MATCH("*Clean *",'Nicholas-SESSION'!$B$259:$B$266,0), MATCH("*2nd*",'Nicholas-SESSION'!$K$7:$T$7,0))</f>
        <v>#N/A</v>
      </c>
      <c r="M172" s="131">
        <f>IF($A$170='Nicholas-SESSION'!$A$259,INDEX('Nicholas-SESSION'!$K$259:$T$266, MATCH("*Lat Pulldown*",'Nicholas-SESSION'!$B$259:$B$266,0), MATCH("*2ND*",'Nicholas-SESSION'!$K$7:$T$7,0)),"")</f>
        <v>40</v>
      </c>
      <c r="N172" s="44">
        <f>INDEX('Nicholas-SESSION'!$L$259:$U$266, MATCH("*Lat Pulldown*",'Nicholas-SESSION'!$B$259:$B$266,0), MATCH("*2nd*",'Nicholas-SESSION'!$K$7:$T$7,0))</f>
        <v>20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 t="e">
        <f>IF($A$170='Nicholas-SESSION'!$A$259,INDEX('Nicholas-SESSION'!$K$259:$T$266, MATCH("*Squat*",'Nicholas-SESSION'!$B$259:$B$266,0), MATCH("*3rd*",'Nicholas-SESSION'!$K$7:$T$7,0)),"")</f>
        <v>#N/A</v>
      </c>
      <c r="D173" s="132" t="e">
        <f>INDEX('Nicholas-SESSION'!L$259:U$266, MATCH("*Squat*",'Nicholas-SESSION'!$B$259:$B$266,0), MATCH("*3rd*",'Nicholas-SESSION'!K$7:T$7,0))</f>
        <v>#N/A</v>
      </c>
      <c r="E173" s="131" t="e">
        <f>IF($A$170='Nicholas-SESSION'!$A$259,INDEX('Nicholas-SESSION'!$K$259:$T$266, MATCH("*Deadlift*",'Nicholas-SESSION'!$B$259:$B$266,0), MATCH("*3rd*",'Nicholas-SESSION'!$K$7:$T$7,0)),"")</f>
        <v>#N/A</v>
      </c>
      <c r="F173" s="131" t="e">
        <f>INDEX('Nicholas-SESSION'!$L$259:$U$266, MATCH("*Deadlift*",'Nicholas-SESSION'!$B$259:$B$266,0), MATCH("*3rd*",'Nicholas-SESSION'!$K$7:$T$7,0))</f>
        <v>#N/A</v>
      </c>
      <c r="G173" s="131" t="e">
        <f>IF($A$170='Nicholas-SESSION'!$A$259,INDEX('Nicholas-SESSION'!$K$259:$T$266, MATCH("*Bench Press*",'Nicholas-SESSION'!$B$259:$B$266,0), MATCH("*3rd*",'Nicholas-SESSION'!$K$7:$T$7,0)),"")</f>
        <v>#N/A</v>
      </c>
      <c r="H173" s="131" t="e">
        <f>INDEX('Nicholas-SESSION'!$L$259:$U$266, MATCH("*Bench Press*",'Nicholas-SESSION'!$B$259:$B$266,0), MATCH("*3rd*",'Nicholas-SESSION'!$K$7:$T$7,0))</f>
        <v>#N/A</v>
      </c>
      <c r="I173" s="132" t="e">
        <f>IF($A$170='Nicholas-SESSION'!$A$259,INDEX('Nicholas-SESSION'!$K$259:$T$266, MATCH("*Military*",'Nicholas-SESSION'!$B$259:$B$266,0), MATCH("*3rd*",'Nicholas-SESSION'!$K$7:$T$7,0)),"")</f>
        <v>#N/A</v>
      </c>
      <c r="J173" s="44" t="e">
        <f>INDEX('Nicholas-SESSION'!$L$259:$U$266, MATCH("*Military*",'Nicholas-SESSION'!$B$259:$B$266,0), MATCH("*3rd*",'Nicholas-SESSION'!$K$7:$T$7,0))</f>
        <v>#N/A</v>
      </c>
      <c r="K173" s="131" t="e">
        <f>IF($A$170='Nicholas-SESSION'!$A$259,INDEX('Nicholas-SESSION'!$K$259:$T$266, MATCH("*Clean *",'Nicholas-SESSION'!$B$259:$B$266,0), MATCH("*3rd*",'Nicholas-SESSION'!$K$7:$T$7,0)),"")</f>
        <v>#N/A</v>
      </c>
      <c r="L173" s="44" t="e">
        <f>INDEX('Nicholas-SESSION'!$L$259:$U$266, MATCH("*Clean *",'Nicholas-SESSION'!$B$259:$B$266,0), MATCH("*3rd*",'Nicholas-SESSION'!$K$7:$T$7,0))</f>
        <v>#N/A</v>
      </c>
      <c r="M173" s="131">
        <f>IF($A$170='Nicholas-SESSION'!$A$259,INDEX('Nicholas-SESSION'!$K$259:$T$266, MATCH("*Lat Pulldown*",'Nicholas-SESSION'!$B$259:$B$266,0), MATCH("*3rd*",'Nicholas-SESSION'!$K$7:$T$7,0)),"")</f>
        <v>40</v>
      </c>
      <c r="N173" s="44">
        <f>INDEX('Nicholas-SESSION'!$L$259:$U$266, MATCH("*Lat Pulldown*",'Nicholas-SESSION'!$B$259:$B$266,0), MATCH("*3rd*",'Nicholas-SESSION'!$K$7:$T$7,0))</f>
        <v>20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 t="e">
        <f>IF($A$170='Nicholas-SESSION'!$A$259,INDEX('Nicholas-SESSION'!$K$259:$T$266, MATCH("*Squat*",'Nicholas-SESSION'!$B$259:$B$266,0), MATCH("*4th*",'Nicholas-SESSION'!$K$7:$T$7,0)),"")</f>
        <v>#N/A</v>
      </c>
      <c r="D174" s="132" t="e">
        <f>INDEX('Nicholas-SESSION'!L$259:U$266, MATCH("*Squat*",'Nicholas-SESSION'!$B$259:$B$266,0), MATCH("*4th*",'Nicholas-SESSION'!K$7:T$7,0))</f>
        <v>#N/A</v>
      </c>
      <c r="E174" s="131" t="e">
        <f>IF($A$170='Nicholas-SESSION'!$A$259,INDEX('Nicholas-SESSION'!$K$259:$T$266, MATCH("*Deadlift*",'Nicholas-SESSION'!$B$259:$B$266,0), MATCH("*4th*",'Nicholas-SESSION'!$K$7:$T$7,0)),"")</f>
        <v>#N/A</v>
      </c>
      <c r="F174" s="131" t="e">
        <f>INDEX('Nicholas-SESSION'!$L$259:$U$266, MATCH("*Deadlift*",'Nicholas-SESSION'!$B$259:$B$266,0), MATCH("*4th*",'Nicholas-SESSION'!$K$7:$T$7,0))</f>
        <v>#N/A</v>
      </c>
      <c r="G174" s="131" t="e">
        <f>IF($A$170='Nicholas-SESSION'!$A$259,INDEX('Nicholas-SESSION'!$K$259:$T$266, MATCH("*Bench Press*",'Nicholas-SESSION'!$B$259:$B$266,0), MATCH("*4th*",'Nicholas-SESSION'!$K$7:$T$7,0)),"")</f>
        <v>#N/A</v>
      </c>
      <c r="H174" s="131" t="e">
        <f>INDEX('Nicholas-SESSION'!$L$259:$U$266, MATCH("*Bench Press*",'Nicholas-SESSION'!$B$259:$B$266,0), MATCH("*4th*",'Nicholas-SESSION'!$K$7:$T$7,0))</f>
        <v>#N/A</v>
      </c>
      <c r="I174" s="132" t="e">
        <f>IF($A$170='Nicholas-SESSION'!$A$259,INDEX('Nicholas-SESSION'!$K$259:$T$266, MATCH("*Military*",'Nicholas-SESSION'!$B$259:$B$266,0), MATCH("*4th*",'Nicholas-SESSION'!$K$7:$T$7,0)),"")</f>
        <v>#N/A</v>
      </c>
      <c r="J174" s="44" t="e">
        <f>INDEX('Nicholas-SESSION'!$L$259:$U$266, MATCH("*Military*",'Nicholas-SESSION'!$B$259:$B$266,0), MATCH("*4th*",'Nicholas-SESSION'!$K$7:$T$7,0))</f>
        <v>#N/A</v>
      </c>
      <c r="K174" s="131" t="e">
        <f>IF($A$170='Nicholas-SESSION'!$A$259,INDEX('Nicholas-SESSION'!$K$259:$T$266, MATCH("*Clean *",'Nicholas-SESSION'!$B$259:$B$266,0), MATCH("*4th*",'Nicholas-SESSION'!$K$7:$T$7,0)),"")</f>
        <v>#N/A</v>
      </c>
      <c r="L174" s="44" t="e">
        <f>INDEX('Nicholas-SESSION'!$L$259:$U$266, MATCH("*Clean *",'Nicholas-SESSION'!$B$259:$B$266,0), MATCH("*4th*",'Nicholas-SESSION'!$K$7:$T$7,0))</f>
        <v>#N/A</v>
      </c>
      <c r="M174" s="131">
        <f>IF($A$170='Nicholas-SESSION'!$A$259,INDEX('Nicholas-SESSION'!$K$259:$T$266, MATCH("*Lat Pulldown*",'Nicholas-SESSION'!$B$259:$B$266,0), MATCH("*4th*",'Nicholas-SESSION'!$K$7:$T$7,0)),"")</f>
        <v>40</v>
      </c>
      <c r="N174" s="44">
        <f>INDEX('Nicholas-SESSION'!$L$259:$U$266, MATCH("*Lat Pulldown*",'Nicholas-SESSION'!$B$259:$B$266,0), MATCH("*4th*",'Nicholas-SESSION'!$K$7:$T$7,0))</f>
        <v>20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 t="e">
        <f>IF($A$170='Nicholas-SESSION'!$A$259,INDEX('Nicholas-SESSION'!$K$259:$T$266, MATCH("*Squat*",'Nicholas-SESSION'!$B$259:$B$266,0), MATCH("*5th*",'Nicholas-SESSION'!$K$7:$T$7,0)),"")</f>
        <v>#N/A</v>
      </c>
      <c r="D175" s="132" t="e">
        <f>INDEX('Nicholas-SESSION'!L$259:U$266, MATCH("*Squat*",'Nicholas-SESSION'!$B$259:$B$266,0), MATCH("*5th*",'Nicholas-SESSION'!K$7:T$7,0))</f>
        <v>#N/A</v>
      </c>
      <c r="E175" s="131" t="e">
        <f>IF($A$170='Nicholas-SESSION'!$A$259,INDEX('Nicholas-SESSION'!$K$259:$T$266, MATCH("*Deadlift*",'Nicholas-SESSION'!$B$259:$B$266,0), MATCH("*5th*",'Nicholas-SESSION'!$K$7:$T$7,0)),"")</f>
        <v>#N/A</v>
      </c>
      <c r="F175" s="131" t="e">
        <f>INDEX('Nicholas-SESSION'!$L$259:$U$266, MATCH("*Deadlift*",'Nicholas-SESSION'!$B$259:$B$266,0), MATCH("*5th*",'Nicholas-SESSION'!$K$7:$T$7,0))</f>
        <v>#N/A</v>
      </c>
      <c r="G175" s="131" t="e">
        <f>IF($A$170='Nicholas-SESSION'!$A$259,INDEX('Nicholas-SESSION'!$K$259:$T$266, MATCH("*Bench Press*",'Nicholas-SESSION'!$B$259:$B$266,0), MATCH("*5th*",'Nicholas-SESSION'!$K$7:$T$7,0)),"")</f>
        <v>#N/A</v>
      </c>
      <c r="H175" s="131" t="e">
        <f>INDEX('Nicholas-SESSION'!$L$259:$U$266, MATCH("*Bench Press*",'Nicholas-SESSION'!$B$259:$B$266,0), MATCH("*5th*",'Nicholas-SESSION'!$K$7:$T$7,0))</f>
        <v>#N/A</v>
      </c>
      <c r="I175" s="132" t="e">
        <f>IF($A$170='Nicholas-SESSION'!$A$259,INDEX('Nicholas-SESSION'!$K$259:$T$266, MATCH("*Military*",'Nicholas-SESSION'!$B$259:$B$266,0), MATCH("*5th*",'Nicholas-SESSION'!$K$7:$T$7,0)),"")</f>
        <v>#N/A</v>
      </c>
      <c r="J175" s="44" t="e">
        <f>INDEX('Nicholas-SESSION'!$L$259:$U$266, MATCH("*Military*",'Nicholas-SESSION'!$B$259:$B$266,0), MATCH("*5th*",'Nicholas-SESSION'!$K$7:$T$7,0))</f>
        <v>#N/A</v>
      </c>
      <c r="K175" s="131" t="e">
        <f>IF($A$170='Nicholas-SESSION'!$A$259,INDEX('Nicholas-SESSION'!$K$259:$T$266, MATCH("*Clean *",'Nicholas-SESSION'!$B$259:$B$266,0), MATCH("*5th*",'Nicholas-SESSION'!$K$7:$T$7,0)),"")</f>
        <v>#N/A</v>
      </c>
      <c r="L175" s="44" t="e">
        <f>INDEX('Nicholas-SESSION'!$L$259:$U$266, MATCH("*Clean *",'Nicholas-SESSION'!$B$259:$B$266,0), MATCH("*5th*",'Nicholas-SESSION'!$K$7:$T$7,0))</f>
        <v>#N/A</v>
      </c>
      <c r="M175" s="131">
        <f>IF($A$170='Nicholas-SESSION'!$A$259,INDEX('Nicholas-SESSION'!$K$259:$T$266, MATCH("*Lat Pulldown*",'Nicholas-SESSION'!$B$259:$B$266,0), MATCH("*5th*",'Nicholas-SESSION'!$K$7:$T$7,0)),"")</f>
        <v>0</v>
      </c>
      <c r="N175" s="44">
        <f>INDEX('Nicholas-SESSION'!$L$259:$U$266, MATCH("*Lat Pulldown*",'Nicholas-SESSION'!$B$259:$B$266,0), MATCH("*5th*",'Nicholas-SESSION'!$K$7:$T$7,0))</f>
        <v>0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'Nicholas-SESSION'!A268</f>
        <v>42138</v>
      </c>
      <c r="B176" s="116" t="s">
        <v>84</v>
      </c>
      <c r="C176" s="117" t="e">
        <f>MAX(C177:C181)</f>
        <v>#N/A</v>
      </c>
      <c r="D176" s="116" t="e">
        <f t="array" ref="D176">MAX(IF(C177:C181=C176,D177:D181))</f>
        <v>#N/A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>
        <f>MAX(M177:M181)</f>
        <v>55</v>
      </c>
      <c r="N176" s="117">
        <f t="array" ref="N176">MAX(IF(M177:M181=M176,N177:N181))</f>
        <v>10</v>
      </c>
      <c r="O176" s="152" t="e">
        <f>IF($A$176='Nicholas-SESSION'!$A$268,INDEX('Nicholas-SESSION'!$K$268:$T$275, MATCH("*1k Row*",'Nicholas-SESSION'!$B$268:$B$275,0), MATCH("*1st*",'Nicholas-SESSION'!$K$7:$T$7,0)),"")</f>
        <v>#N/A</v>
      </c>
      <c r="P176" s="152" t="e">
        <f>IF($A$176='Nicholas-SESSION'!$A$268,INDEX('Nicholas-SESSION'!$K$268:$T$275, MATCH("*HIIT*",'Nicholas-SESSION'!$B$268:$B$275,0), MATCH("*1st*",'Nicholas-SESSION'!$K$7:$T$7,0)),"")</f>
        <v>#N/A</v>
      </c>
      <c r="Q176" s="119" t="e">
        <f>INDEX('Nicholas-SESSION'!$L$268:$U$275, MATCH("*HIIT*",'Nicholas-SESSION'!$B$268:$B$275,0), MATCH("*1st*",'Nicholas-SESSION'!$K$7:$T$7,0))</f>
        <v>#N/A</v>
      </c>
      <c r="R176" s="119">
        <f>'Nicholas-SESSION'!U268</f>
        <v>0</v>
      </c>
      <c r="S176" s="116"/>
      <c r="T176" s="116"/>
      <c r="U176" s="120">
        <f>'Nicholas-SESSION'!A269</f>
        <v>0</v>
      </c>
      <c r="V176" s="120">
        <f>'Nicholas-SESSION'!A270</f>
        <v>0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 t="e">
        <f>IF($A$176='Nicholas-SESSION'!$A$268,INDEX('Nicholas-SESSION'!$K$268:$T$275, MATCH("*Squat*",'Nicholas-SESSION'!$B$268:$B$275,0), MATCH("*1st*",'Nicholas-SESSION'!$K$7:$T$7,0)),"")</f>
        <v>#N/A</v>
      </c>
      <c r="D177" s="132" t="e">
        <f>INDEX('Nicholas-SESSION'!L$268:U$275, MATCH("*Squat*",'Nicholas-SESSION'!$B$268:$B$275,0), MATCH("*1st*",'Nicholas-SESSION'!K$7:T$7,0))</f>
        <v>#N/A</v>
      </c>
      <c r="E177" s="131" t="e">
        <f>IF($A$176='Nicholas-SESSION'!$A$268,INDEX('Nicholas-SESSION'!$K$268:$T$275, MATCH("*Deadlift*",'Nicholas-SESSION'!$B$268:$B$275,0), MATCH("*1st*",'Nicholas-SESSION'!$K$7:$T$7,0)),"")</f>
        <v>#N/A</v>
      </c>
      <c r="F177" s="131" t="e">
        <f>INDEX('Nicholas-SESSION'!$L$268:$U$275, MATCH("*Deadlift*",'Nicholas-SESSION'!$B$268:$B$275,0), MATCH("*1st*",'Nicholas-SESSION'!$K$7:$T$7,0))</f>
        <v>#N/A</v>
      </c>
      <c r="G177" s="131" t="e">
        <f>IF($A$176='Nicholas-SESSION'!$A$268,INDEX('Nicholas-SESSION'!$K$268:$T$275, MATCH("*Bench Press*",'Nicholas-SESSION'!$B$268:$B$275,0), MATCH("*1st*",'Nicholas-SESSION'!$K$7:$T$7,0)),"")</f>
        <v>#N/A</v>
      </c>
      <c r="H177" s="131" t="e">
        <f>INDEX('Nicholas-SESSION'!$L$268:$U$275, MATCH("*Bench Press*",'Nicholas-SESSION'!$B$268:$B$275,0), MATCH("*1st*",'Nicholas-SESSION'!$K$7:$T$7,0))</f>
        <v>#N/A</v>
      </c>
      <c r="I177" s="132" t="e">
        <f>IF($A$176='Nicholas-SESSION'!$A$268,INDEX('Nicholas-SESSION'!$K$268:$T$275, MATCH("*Military*",'Nicholas-SESSION'!$B$268:$B$275,0), MATCH("*1st*",'Nicholas-SESSION'!$K$7:$T$7,0)),"")</f>
        <v>#N/A</v>
      </c>
      <c r="J177" s="48" t="e">
        <f>INDEX('Nicholas-SESSION'!$L$268:$U$275, MATCH("*Military*",'Nicholas-SESSION'!$B$268:$B$275,0), MATCH("*1st*",'Nicholas-SESSION'!$K$7:$T$7,0))</f>
        <v>#N/A</v>
      </c>
      <c r="K177" s="131" t="e">
        <f>IF($A$176='Nicholas-SESSION'!$A$268,INDEX('Nicholas-SESSION'!$K$268:$T$275, MATCH("*Clean *",'Nicholas-SESSION'!$B$268:$B$275,0), MATCH("*1st*",'Nicholas-SESSION'!$K$7:$T$7,0)),"")</f>
        <v>#N/A</v>
      </c>
      <c r="L177" s="48" t="e">
        <f>INDEX('Nicholas-SESSION'!$L$268:$U$275, MATCH("*Clean *",'Nicholas-SESSION'!$B$268:$B$275,0), MATCH("*1st*",'Nicholas-SESSION'!$K$7:$T$7,0))</f>
        <v>#N/A</v>
      </c>
      <c r="M177" s="131">
        <f>IF($A$176='Nicholas-SESSION'!$A$268,INDEX('Nicholas-SESSION'!$K$268:$T$275, MATCH("*Lat Pulldown*",'Nicholas-SESSION'!$B$268:$B$275,0), MATCH("*1st*",'Nicholas-SESSION'!$K$7:$T$7,0)),"")</f>
        <v>55</v>
      </c>
      <c r="N177" s="48">
        <f>INDEX('Nicholas-SESSION'!$L$268:$U$275, MATCH("*Lat Pulldown*",'Nicholas-SESSION'!$B$268:$B$275,0), MATCH("*1st*",'Nicholas-SESSION'!$K$7:$T$7,0))</f>
        <v>10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 t="e">
        <f>IF($A$176='Nicholas-SESSION'!$A$268,INDEX('Nicholas-SESSION'!$K$268:$T$275, MATCH("*Squat*",'Nicholas-SESSION'!$B$268:$B$275,0), MATCH("*2nd*",'Nicholas-SESSION'!$K$7:$T$7,0)),"")</f>
        <v>#N/A</v>
      </c>
      <c r="D178" s="132" t="e">
        <f>INDEX('Nicholas-SESSION'!L$268:U$275, MATCH("*Squat*",'Nicholas-SESSION'!$B$268:$B$275,0), MATCH("*2nd*",'Nicholas-SESSION'!K$7:T$7,0))</f>
        <v>#N/A</v>
      </c>
      <c r="E178" s="131" t="e">
        <f>IF($A$176='Nicholas-SESSION'!$A$268,INDEX('Nicholas-SESSION'!$K$268:$T$275, MATCH("*Deadlift*",'Nicholas-SESSION'!$B$268:$B$275,0), MATCH("*2ND*",'Nicholas-SESSION'!$K$7:$T$7,0)),"")</f>
        <v>#N/A</v>
      </c>
      <c r="F178" s="131" t="e">
        <f>INDEX('Nicholas-SESSION'!$L$268:$U$275, MATCH("*Deadlift*",'Nicholas-SESSION'!$B$268:$B$275,0), MATCH("*2nd*",'Nicholas-SESSION'!$K$7:$T$7,0))</f>
        <v>#N/A</v>
      </c>
      <c r="G178" s="131" t="e">
        <f>IF($A$176='Nicholas-SESSION'!$A$268,INDEX('Nicholas-SESSION'!$K$268:$T$275, MATCH("*Bench Press*",'Nicholas-SESSION'!$B$268:$B$275,0), MATCH("*2ND*",'Nicholas-SESSION'!$K$7:$T$7,0)),"")</f>
        <v>#N/A</v>
      </c>
      <c r="H178" s="131" t="e">
        <f>INDEX('Nicholas-SESSION'!$L$268:$U$275, MATCH("*Bench Press*",'Nicholas-SESSION'!$B$268:$B$275,0), MATCH("*2nd*",'Nicholas-SESSION'!$K$7:$T$7,0))</f>
        <v>#N/A</v>
      </c>
      <c r="I178" s="132" t="e">
        <f>IF($A$176='Nicholas-SESSION'!$A$268,INDEX('Nicholas-SESSION'!$K$268:$T$275, MATCH("*Military*",'Nicholas-SESSION'!$B$268:$B$275,0), MATCH("*2ND*",'Nicholas-SESSION'!$K$7:$T$7,0)),"")</f>
        <v>#N/A</v>
      </c>
      <c r="J178" s="44" t="e">
        <f>INDEX('Nicholas-SESSION'!$L$268:$U$275, MATCH("*Military*",'Nicholas-SESSION'!$B$268:$B$275,0), MATCH("*2nd*",'Nicholas-SESSION'!$K$7:$T$7,0))</f>
        <v>#N/A</v>
      </c>
      <c r="K178" s="131" t="e">
        <f>IF($A$176='Nicholas-SESSION'!$A$268,INDEX('Nicholas-SESSION'!$K$268:$T$275, MATCH("*Clean *",'Nicholas-SESSION'!$B$268:$B$275,0), MATCH("*2ND*",'Nicholas-SESSION'!$K$7:$T$7,0)),"")</f>
        <v>#N/A</v>
      </c>
      <c r="L178" s="44" t="e">
        <f>INDEX('Nicholas-SESSION'!$L$268:$U$275, MATCH("*Clean *",'Nicholas-SESSION'!$B$268:$B$275,0), MATCH("*2nd*",'Nicholas-SESSION'!$K$7:$T$7,0))</f>
        <v>#N/A</v>
      </c>
      <c r="M178" s="131">
        <f>IF($A$176='Nicholas-SESSION'!$A$268,INDEX('Nicholas-SESSION'!$K$268:$T$275, MATCH("*Lat Pulldown*",'Nicholas-SESSION'!$B$268:$B$275,0), MATCH("*2ND*",'Nicholas-SESSION'!$K$7:$T$7,0)),"")</f>
        <v>55</v>
      </c>
      <c r="N178" s="44">
        <f>INDEX('Nicholas-SESSION'!$L$268:$U$275, MATCH("*Lat Pulldown*",'Nicholas-SESSION'!$B$268:$B$275,0), MATCH("*2nd*",'Nicholas-SESSION'!$K$7:$T$7,0))</f>
        <v>8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 t="e">
        <f>IF($A$176='Nicholas-SESSION'!$A$268,INDEX('Nicholas-SESSION'!$K$268:$T$275, MATCH("*Squat*",'Nicholas-SESSION'!$B$268:$B$275,0), MATCH("*3rd*",'Nicholas-SESSION'!$K$7:$T$7,0)),"")</f>
        <v>#N/A</v>
      </c>
      <c r="D179" s="132" t="e">
        <f>INDEX('Nicholas-SESSION'!L$268:U$275, MATCH("*Squat*",'Nicholas-SESSION'!$B$268:$B$275,0), MATCH("*3rd*",'Nicholas-SESSION'!K$7:T$7,0))</f>
        <v>#N/A</v>
      </c>
      <c r="E179" s="131" t="e">
        <f>IF($A$176='Nicholas-SESSION'!$A$268,INDEX('Nicholas-SESSION'!$K$268:$T$275, MATCH("*Deadlift*",'Nicholas-SESSION'!$B$268:$B$275,0), MATCH("*3rd*",'Nicholas-SESSION'!$K$7:$T$7,0)),"")</f>
        <v>#N/A</v>
      </c>
      <c r="F179" s="131" t="e">
        <f>INDEX('Nicholas-SESSION'!$L$268:$U$275, MATCH("*Deadlift*",'Nicholas-SESSION'!$B$268:$B$275,0), MATCH("*3rd*",'Nicholas-SESSION'!$K$7:$T$7,0))</f>
        <v>#N/A</v>
      </c>
      <c r="G179" s="131" t="e">
        <f>IF($A$176='Nicholas-SESSION'!$A$268,INDEX('Nicholas-SESSION'!$K$268:$T$275, MATCH("*Bench Press*",'Nicholas-SESSION'!$B$268:$B$275,0), MATCH("*3rd*",'Nicholas-SESSION'!$K$7:$T$7,0)),"")</f>
        <v>#N/A</v>
      </c>
      <c r="H179" s="131" t="e">
        <f>INDEX('Nicholas-SESSION'!$L$268:$U$275, MATCH("*Bench Press*",'Nicholas-SESSION'!$B$268:$B$275,0), MATCH("*3rd*",'Nicholas-SESSION'!$K$7:$T$7,0))</f>
        <v>#N/A</v>
      </c>
      <c r="I179" s="132" t="e">
        <f>IF($A$176='Nicholas-SESSION'!$A$268,INDEX('Nicholas-SESSION'!$K$268:$T$275, MATCH("*Military*",'Nicholas-SESSION'!$B$268:$B$275,0), MATCH("*3rd*",'Nicholas-SESSION'!$K$7:$T$7,0)),"")</f>
        <v>#N/A</v>
      </c>
      <c r="J179" s="44" t="e">
        <f>INDEX('Nicholas-SESSION'!$L$268:$U$275, MATCH("*Military*",'Nicholas-SESSION'!$B$268:$B$275,0), MATCH("*3rd*",'Nicholas-SESSION'!$K$7:$T$7,0))</f>
        <v>#N/A</v>
      </c>
      <c r="K179" s="131" t="e">
        <f>IF($A$176='Nicholas-SESSION'!$A$268,INDEX('Nicholas-SESSION'!$K$268:$T$275, MATCH("*Clean *",'Nicholas-SESSION'!$B$268:$B$275,0), MATCH("*3rd*",'Nicholas-SESSION'!$K$7:$T$7,0)),"")</f>
        <v>#N/A</v>
      </c>
      <c r="L179" s="44" t="e">
        <f>INDEX('Nicholas-SESSION'!$L$268:$U$275, MATCH("*Clean *",'Nicholas-SESSION'!$B$268:$B$275,0), MATCH("*3rd*",'Nicholas-SESSION'!$K$7:$T$7,0))</f>
        <v>#N/A</v>
      </c>
      <c r="M179" s="131">
        <f>IF($A$176='Nicholas-SESSION'!$A$268,INDEX('Nicholas-SESSION'!$K$268:$T$275, MATCH("*Lat Pulldown*",'Nicholas-SESSION'!$B$268:$B$275,0), MATCH("*3rd*",'Nicholas-SESSION'!$K$7:$T$7,0)),"")</f>
        <v>55</v>
      </c>
      <c r="N179" s="44">
        <f>INDEX('Nicholas-SESSION'!$L$268:$U$275, MATCH("*Lat Pulldown*",'Nicholas-SESSION'!$B$268:$B$275,0), MATCH("*3rd*",'Nicholas-SESSION'!$K$7:$T$7,0))</f>
        <v>8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 t="e">
        <f>IF($A$176='Nicholas-SESSION'!$A$268,INDEX('Nicholas-SESSION'!$K$268:$T$275, MATCH("*Squat*",'Nicholas-SESSION'!$B$268:$B$275,0), MATCH("*4th*",'Nicholas-SESSION'!$K$7:$T$7,0)),"")</f>
        <v>#N/A</v>
      </c>
      <c r="D180" s="132" t="e">
        <f>INDEX('Nicholas-SESSION'!L$268:U$275, MATCH("*Squat*",'Nicholas-SESSION'!$B$268:$B$275,0), MATCH("*4th*",'Nicholas-SESSION'!K$7:T$7,0))</f>
        <v>#N/A</v>
      </c>
      <c r="E180" s="131" t="e">
        <f>IF($A$176='Nicholas-SESSION'!$A$268,INDEX('Nicholas-SESSION'!$K$268:$T$275, MATCH("*Deadlift*",'Nicholas-SESSION'!$B$268:$B$275,0), MATCH("*4th*",'Nicholas-SESSION'!$K$7:$T$7,0)),"")</f>
        <v>#N/A</v>
      </c>
      <c r="F180" s="131" t="e">
        <f>INDEX('Nicholas-SESSION'!$L$268:$U$275, MATCH("*Deadlift*",'Nicholas-SESSION'!$B$268:$B$275,0), MATCH("*4th*",'Nicholas-SESSION'!$K$7:$T$7,0))</f>
        <v>#N/A</v>
      </c>
      <c r="G180" s="131" t="e">
        <f>IF($A$176='Nicholas-SESSION'!$A$268,INDEX('Nicholas-SESSION'!$K$268:$T$275, MATCH("*Bench Press*",'Nicholas-SESSION'!$B$268:$B$275,0), MATCH("*4th*",'Nicholas-SESSION'!$K$7:$T$7,0)),"")</f>
        <v>#N/A</v>
      </c>
      <c r="H180" s="131" t="e">
        <f>INDEX('Nicholas-SESSION'!$L$268:$U$275, MATCH("*Bench Press*",'Nicholas-SESSION'!$B$268:$B$275,0), MATCH("*4th*",'Nicholas-SESSION'!$K$7:$T$7,0))</f>
        <v>#N/A</v>
      </c>
      <c r="I180" s="132" t="e">
        <f>IF($A$176='Nicholas-SESSION'!$A$268,INDEX('Nicholas-SESSION'!$K$268:$T$275, MATCH("*Military*",'Nicholas-SESSION'!$B$268:$B$275,0), MATCH("*4th*",'Nicholas-SESSION'!$K$7:$T$7,0)),"")</f>
        <v>#N/A</v>
      </c>
      <c r="J180" s="44" t="e">
        <f>INDEX('Nicholas-SESSION'!$L$268:$U$275, MATCH("*Military*",'Nicholas-SESSION'!$B$268:$B$275,0), MATCH("*4th*",'Nicholas-SESSION'!$K$7:$T$7,0))</f>
        <v>#N/A</v>
      </c>
      <c r="K180" s="131" t="e">
        <f>IF($A$176='Nicholas-SESSION'!$A$268,INDEX('Nicholas-SESSION'!$K$268:$T$275, MATCH("*Clean *",'Nicholas-SESSION'!$B$268:$B$275,0), MATCH("*4th*",'Nicholas-SESSION'!$K$7:$T$7,0)),"")</f>
        <v>#N/A</v>
      </c>
      <c r="L180" s="44" t="e">
        <f>INDEX('Nicholas-SESSION'!$L$268:$U$275, MATCH("*Clean *",'Nicholas-SESSION'!$B$268:$B$275,0), MATCH("*4th*",'Nicholas-SESSION'!$K$7:$T$7,0))</f>
        <v>#N/A</v>
      </c>
      <c r="M180" s="131">
        <f>IF($A$176='Nicholas-SESSION'!$A$268,INDEX('Nicholas-SESSION'!$K$268:$T$275, MATCH("*Lat Pulldown*",'Nicholas-SESSION'!$B$268:$B$275,0), MATCH("*4th*",'Nicholas-SESSION'!$K$7:$T$7,0)),"")</f>
        <v>55</v>
      </c>
      <c r="N180" s="44">
        <f>INDEX('Nicholas-SESSION'!$L$268:$U$275, MATCH("*Lat Pulldown*",'Nicholas-SESSION'!$B$268:$B$275,0), MATCH("*4th*",'Nicholas-SESSION'!$K$7:$T$7,0))</f>
        <v>8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 t="e">
        <f>IF($A$176='Nicholas-SESSION'!$A$268,INDEX('Nicholas-SESSION'!$K$268:$T$275, MATCH("*Squat*",'Nicholas-SESSION'!$B$268:$B$275,0), MATCH("*5th*",'Nicholas-SESSION'!$K$7:$T$7,0)),"")</f>
        <v>#N/A</v>
      </c>
      <c r="D181" s="132" t="e">
        <f>INDEX('Nicholas-SESSION'!L$268:U$275, MATCH("*Squat*",'Nicholas-SESSION'!$B$268:$B$275,0), MATCH("*5th*",'Nicholas-SESSION'!K$7:T$7,0))</f>
        <v>#N/A</v>
      </c>
      <c r="E181" s="131" t="e">
        <f>IF($A$176='Nicholas-SESSION'!$A$268,INDEX('Nicholas-SESSION'!$K$268:$T$275, MATCH("*Deadlift*",'Nicholas-SESSION'!$B$268:$B$275,0), MATCH("*5th*",'Nicholas-SESSION'!$K$7:$T$7,0)),"")</f>
        <v>#N/A</v>
      </c>
      <c r="F181" s="131" t="e">
        <f>INDEX('Nicholas-SESSION'!$L$268:$U$275, MATCH("*Deadlift*",'Nicholas-SESSION'!$B$268:$B$275,0), MATCH("*5th*",'Nicholas-SESSION'!$K$7:$T$7,0))</f>
        <v>#N/A</v>
      </c>
      <c r="G181" s="131" t="e">
        <f>IF($A$176='Nicholas-SESSION'!$A$268,INDEX('Nicholas-SESSION'!$K$268:$T$275, MATCH("*Bench Press*",'Nicholas-SESSION'!$B$268:$B$275,0), MATCH("*5th*",'Nicholas-SESSION'!$K$7:$T$7,0)),"")</f>
        <v>#N/A</v>
      </c>
      <c r="H181" s="131" t="e">
        <f>INDEX('Nicholas-SESSION'!$L$268:$U$275, MATCH("*Bench Press*",'Nicholas-SESSION'!$B$268:$B$275,0), MATCH("*5th*",'Nicholas-SESSION'!$K$7:$T$7,0))</f>
        <v>#N/A</v>
      </c>
      <c r="I181" s="132" t="e">
        <f>IF($A$176='Nicholas-SESSION'!$A$268,INDEX('Nicholas-SESSION'!$K$268:$T$275, MATCH("*Military*",'Nicholas-SESSION'!$B$268:$B$275,0), MATCH("*5th*",'Nicholas-SESSION'!$K$7:$T$7,0)),"")</f>
        <v>#N/A</v>
      </c>
      <c r="J181" s="44" t="e">
        <f>INDEX('Nicholas-SESSION'!$L$268:$U$275, MATCH("*Military*",'Nicholas-SESSION'!$B$268:$B$275,0), MATCH("*5th*",'Nicholas-SESSION'!$K$7:$T$7,0))</f>
        <v>#N/A</v>
      </c>
      <c r="K181" s="131" t="e">
        <f>IF($A$176='Nicholas-SESSION'!$A$268,INDEX('Nicholas-SESSION'!$K$268:$T$275, MATCH("*Clean *",'Nicholas-SESSION'!$B$268:$B$275,0), MATCH("*5th*",'Nicholas-SESSION'!$K$7:$T$7,0)),"")</f>
        <v>#N/A</v>
      </c>
      <c r="L181" s="44" t="e">
        <f>INDEX('Nicholas-SESSION'!$L$268:$U$275, MATCH("*Clean *",'Nicholas-SESSION'!$B$268:$B$275,0), MATCH("*5th*",'Nicholas-SESSION'!$K$7:$T$7,0))</f>
        <v>#N/A</v>
      </c>
      <c r="M181" s="131">
        <f>IF($A$176='Nicholas-SESSION'!$A$268,INDEX('Nicholas-SESSION'!$K$268:$T$275, MATCH("*Lat Pulldown*",'Nicholas-SESSION'!$B$268:$B$275,0), MATCH("*5th*",'Nicholas-SESSION'!$K$7:$T$7,0)),"")</f>
        <v>0</v>
      </c>
      <c r="N181" s="44">
        <f>INDEX('Nicholas-SESSION'!$L$268:$U$275, MATCH("*Lat Pulldown*",'Nicholas-SESSION'!$B$268:$B$275,0), MATCH("*5th*",'Nicholas-SESSION'!$K$7:$T$7,0))</f>
        <v>0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'Nicholas-SESSION'!A277</f>
        <v>42143</v>
      </c>
      <c r="B182" s="116" t="s">
        <v>84</v>
      </c>
      <c r="C182" s="117" t="e">
        <f>MAX(C183:C187)</f>
        <v>#N/A</v>
      </c>
      <c r="D182" s="116" t="e">
        <f t="array" ref="D182">MAX(IF(C183:C187=C182,D183:D187))</f>
        <v>#N/A</v>
      </c>
      <c r="E182" s="116" t="e">
        <f>MAX(E183:E187)</f>
        <v>#N/A</v>
      </c>
      <c r="F182" s="116" t="e">
        <f t="array" ref="F182">MAX(IF(E183:E187=E182,F183:F187))</f>
        <v>#N/A</v>
      </c>
      <c r="G182" s="116">
        <f>MAX(G183:G187)</f>
        <v>40</v>
      </c>
      <c r="H182" s="116">
        <f t="array" ref="H182">MAX(IF(G183:G187=G182,H183:H187))</f>
        <v>10</v>
      </c>
      <c r="I182" s="116">
        <f>MAX(I183:I187)</f>
        <v>25</v>
      </c>
      <c r="J182" s="116">
        <f t="array" ref="J182">MAX(IF(I183:I187=I182,J183:J187))</f>
        <v>8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IF($A$182='Nicholas-SESSION'!$A$277,INDEX('Nicholas-SESSION'!$K$277:$T$284, MATCH("*1k Row*",'Nicholas-SESSION'!$B$277:$B$284,0), MATCH("*1st*",'Nicholas-SESSION'!$K$7:$T$7,0)),"")</f>
        <v>#N/A</v>
      </c>
      <c r="P182" s="152" t="e">
        <f>IF($A$182='Nicholas-SESSION'!$A$277,INDEX('Nicholas-SESSION'!$K$277:$T$284, MATCH("*HIIT*",'Nicholas-SESSION'!$B$277:$B$284,0), MATCH("*1st*",'Nicholas-SESSION'!$K$7:$T$7,0)),"")</f>
        <v>#N/A</v>
      </c>
      <c r="Q182" s="119" t="e">
        <f>INDEX('Nicholas-SESSION'!$L$212:$U$277, MATCH("*HIIT*",'Nicholas-SESSION'!$B$212:$B$277,0), MATCH("*1st*",'Nicholas-SESSION'!$K$7:$T$7,0))</f>
        <v>#N/A</v>
      </c>
      <c r="R182" s="119">
        <f>'Nicholas-SESSION'!U277</f>
        <v>0</v>
      </c>
      <c r="S182" s="116"/>
      <c r="T182" s="116"/>
      <c r="U182" s="120">
        <f>'Nicholas-SESSION'!A278</f>
        <v>76</v>
      </c>
      <c r="V182" s="120">
        <f>'Nicholas-SESSION'!A279</f>
        <v>17.899999999999999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 t="e">
        <f>IF($A$182='Nicholas-SESSION'!$A$277,INDEX('Nicholas-SESSION'!$K$277:$T$284, MATCH("*Squat*",'Nicholas-SESSION'!$B$277:$B$284,0), MATCH("*1st*",'Nicholas-SESSION'!$K$7:$T$7,0)),"")</f>
        <v>#N/A</v>
      </c>
      <c r="D183" s="132" t="e">
        <f>INDEX('Nicholas-SESSION'!L$277:U$284, MATCH("*Squat*",'Nicholas-SESSION'!$B$277:$B$284,0), MATCH("*1st*",'Nicholas-SESSION'!K$7:T$7,0))</f>
        <v>#N/A</v>
      </c>
      <c r="E183" s="131" t="e">
        <f>IF($A$182='Nicholas-SESSION'!$A$277,INDEX('Nicholas-SESSION'!$K$277:$T$284, MATCH("*Deadlift*",'Nicholas-SESSION'!$B$277:$B$284,0), MATCH("*1st*",'Nicholas-SESSION'!$K$7:$T$7,0)),"")</f>
        <v>#N/A</v>
      </c>
      <c r="F183" s="131" t="e">
        <f>INDEX('Nicholas-SESSION'!$L$277:$U$284, MATCH("*Deadlift*",'Nicholas-SESSION'!$B$277:$B$284,0), MATCH("*1st*",'Nicholas-SESSION'!$K$7:$T$7,0))</f>
        <v>#N/A</v>
      </c>
      <c r="G183" s="131">
        <f>IF($A$182='Nicholas-SESSION'!$A$277,INDEX('Nicholas-SESSION'!$K$277:$T$284, MATCH("*Bench Press*",'Nicholas-SESSION'!$B$277:$B$284,0), MATCH("*1st*",'Nicholas-SESSION'!$K$7:$T$7,0)),"")</f>
        <v>40</v>
      </c>
      <c r="H183" s="131">
        <f>INDEX('Nicholas-SESSION'!$L$277:$U$284, MATCH("*Bench Press*",'Nicholas-SESSION'!$B$277:$B$284,0), MATCH("*1st*",'Nicholas-SESSION'!$K$7:$T$7,0))</f>
        <v>10</v>
      </c>
      <c r="I183" s="132">
        <f>IF($A$182='Nicholas-SESSION'!$A$277,INDEX('Nicholas-SESSION'!$K$277:$T$284, MATCH("*Military*",'Nicholas-SESSION'!$B$277:$B$284,0), MATCH("*1st*",'Nicholas-SESSION'!$K$7:$T$7,0)),"")</f>
        <v>25</v>
      </c>
      <c r="J183" s="48">
        <f>INDEX('Nicholas-SESSION'!$L$277:$U$284, MATCH("*Military*",'Nicholas-SESSION'!$B$277:$B$284,0), MATCH("*1st*",'Nicholas-SESSION'!$K$7:$T$7,0))</f>
        <v>8</v>
      </c>
      <c r="K183" s="131" t="e">
        <f>IF($A$182='Nicholas-SESSION'!$A$277,INDEX('Nicholas-SESSION'!$K$277:$T$284, MATCH("*Clean *",'Nicholas-SESSION'!$B$277:$B$284,0), MATCH("*1st*",'Nicholas-SESSION'!$K$7:$T$7,0)),"")</f>
        <v>#N/A</v>
      </c>
      <c r="L183" s="48" t="e">
        <f>INDEX('Nicholas-SESSION'!$L$277:$U$284, MATCH("*Clean *",'Nicholas-SESSION'!$B$277:$B$284,0), MATCH("*1st*",'Nicholas-SESSION'!$K$7:$T$7,0))</f>
        <v>#N/A</v>
      </c>
      <c r="M183" s="131" t="e">
        <f>IF($A$182='Nicholas-SESSION'!$A$277,INDEX('Nicholas-SESSION'!$K$277:$T$284, MATCH("*Lat Pulldown*",'Nicholas-SESSION'!$B$277:$B$284,0), MATCH("*1st*",'Nicholas-SESSION'!$K$7:$T$7,0)),"")</f>
        <v>#N/A</v>
      </c>
      <c r="N183" s="48" t="e">
        <f>INDEX('Nicholas-SESSION'!$L$277:$U$284, MATCH("*Lat Pulldown*",'Nicholas-SESSION'!$B$277:$B$284,0), MATCH("*1st*",'Nicholas-SESSION'!$K$7:$T$7,0))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 t="e">
        <f>IF($A$182='Nicholas-SESSION'!$A$277,INDEX('Nicholas-SESSION'!$K$277:$T$284, MATCH("*Squat*",'Nicholas-SESSION'!$B$277:$B$284,0), MATCH("*2nd*",'Nicholas-SESSION'!$K$7:$T$7,0)),"")</f>
        <v>#N/A</v>
      </c>
      <c r="D184" s="132" t="e">
        <f>INDEX('Nicholas-SESSION'!L$277:U$284, MATCH("*Squat*",'Nicholas-SESSION'!$B$277:$B$284,0), MATCH("*2nd*",'Nicholas-SESSION'!K$7:T$7,0))</f>
        <v>#N/A</v>
      </c>
      <c r="E184" s="131" t="e">
        <f>IF($A$182='Nicholas-SESSION'!$A$277,INDEX('Nicholas-SESSION'!$K$277:$T$284, MATCH("*Deadlift*",'Nicholas-SESSION'!$B$277:$B$284,0), MATCH("*2ND*",'Nicholas-SESSION'!$K$7:$T$7,0)),"")</f>
        <v>#N/A</v>
      </c>
      <c r="F184" s="131" t="e">
        <f>INDEX('Nicholas-SESSION'!$L$277:$U$284, MATCH("*Deadlift*",'Nicholas-SESSION'!$B$277:$B$284,0), MATCH("*2nd*",'Nicholas-SESSION'!$K$7:$T$7,0))</f>
        <v>#N/A</v>
      </c>
      <c r="G184" s="131">
        <f>IF($A$182='Nicholas-SESSION'!$A$277,INDEX('Nicholas-SESSION'!$K$277:$T$284, MATCH("*Bench Press*",'Nicholas-SESSION'!$B$277:$B$284,0), MATCH("*2ND*",'Nicholas-SESSION'!$K$7:$T$7,0)),"")</f>
        <v>40</v>
      </c>
      <c r="H184" s="131">
        <f>INDEX('Nicholas-SESSION'!$L$277:$U$284, MATCH("*Bench Press*",'Nicholas-SESSION'!$B$277:$B$284,0), MATCH("*2nd*",'Nicholas-SESSION'!$K$7:$T$7,0))</f>
        <v>10</v>
      </c>
      <c r="I184" s="132">
        <f>IF($A$182='Nicholas-SESSION'!$A$277,INDEX('Nicholas-SESSION'!$K$277:$T$284, MATCH("*Military*",'Nicholas-SESSION'!$B$277:$B$284,0), MATCH("*2ND*",'Nicholas-SESSION'!$K$7:$T$7,0)),"")</f>
        <v>20</v>
      </c>
      <c r="J184" s="44">
        <f>INDEX('Nicholas-SESSION'!$L$277:$U$284, MATCH("*Military*",'Nicholas-SESSION'!$B$277:$B$284,0), MATCH("*2nd*",'Nicholas-SESSION'!$K$7:$T$7,0))</f>
        <v>12</v>
      </c>
      <c r="K184" s="131" t="e">
        <f>IF($A$182='Nicholas-SESSION'!$A$277,INDEX('Nicholas-SESSION'!$K$277:$T$284, MATCH("*Clean *",'Nicholas-SESSION'!$B$277:$B$284,0), MATCH("*2ND*",'Nicholas-SESSION'!$K$7:$T$7,0)),"")</f>
        <v>#N/A</v>
      </c>
      <c r="L184" s="44" t="e">
        <f>INDEX('Nicholas-SESSION'!$L$277:$U$284, MATCH("*Clean *",'Nicholas-SESSION'!$B$277:$B$284,0), MATCH("*2nd*",'Nicholas-SESSION'!$K$7:$T$7,0))</f>
        <v>#N/A</v>
      </c>
      <c r="M184" s="131" t="e">
        <f>IF($A$182='Nicholas-SESSION'!$A$277,INDEX('Nicholas-SESSION'!$K$277:$T$284, MATCH("*Lat Pulldown*",'Nicholas-SESSION'!$B$277:$B$284,0), MATCH("*2ND*",'Nicholas-SESSION'!$K$7:$T$7,0)),"")</f>
        <v>#N/A</v>
      </c>
      <c r="N184" s="44" t="e">
        <f>INDEX('Nicholas-SESSION'!$L$277:$U$284, MATCH("*Lat Pulldown*",'Nicholas-SESSION'!$B$277:$B$284,0), MATCH("*2nd*",'Nicholas-SESSION'!$K$7:$T$7,0))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 t="e">
        <f>IF($A$182='Nicholas-SESSION'!$A$277,INDEX('Nicholas-SESSION'!$K$277:$T$284, MATCH("*Squat*",'Nicholas-SESSION'!$B$277:$B$284,0), MATCH("*3rd*",'Nicholas-SESSION'!$K$7:$T$7,0)),"")</f>
        <v>#N/A</v>
      </c>
      <c r="D185" s="132" t="e">
        <f>INDEX('Nicholas-SESSION'!L$277:U$284, MATCH("*Squat*",'Nicholas-SESSION'!$B$277:$B$284,0), MATCH("*3rd*",'Nicholas-SESSION'!K$7:T$7,0))</f>
        <v>#N/A</v>
      </c>
      <c r="E185" s="131" t="e">
        <f>IF($A$182='Nicholas-SESSION'!$A$277,INDEX('Nicholas-SESSION'!$K$277:$T$284, MATCH("*Deadlift*",'Nicholas-SESSION'!$B$277:$B$284,0), MATCH("*3rd*",'Nicholas-SESSION'!$K$7:$T$7,0)),"")</f>
        <v>#N/A</v>
      </c>
      <c r="F185" s="131" t="e">
        <f>INDEX('Nicholas-SESSION'!$L$277:$U$284, MATCH("*Deadlift*",'Nicholas-SESSION'!$B$277:$B$284,0), MATCH("*3rd*",'Nicholas-SESSION'!$K$7:$T$7,0))</f>
        <v>#N/A</v>
      </c>
      <c r="G185" s="131">
        <f>IF($A$182='Nicholas-SESSION'!$A$277,INDEX('Nicholas-SESSION'!$K$277:$T$284, MATCH("*Bench Press*",'Nicholas-SESSION'!$B$277:$B$284,0), MATCH("*3rd*",'Nicholas-SESSION'!$K$7:$T$7,0)),"")</f>
        <v>40</v>
      </c>
      <c r="H185" s="131">
        <f>INDEX('Nicholas-SESSION'!$L$277:$U$284, MATCH("*Bench Press*",'Nicholas-SESSION'!$B$277:$B$284,0), MATCH("*3rd*",'Nicholas-SESSION'!$K$7:$T$7,0))</f>
        <v>10</v>
      </c>
      <c r="I185" s="132">
        <f>IF($A$182='Nicholas-SESSION'!$A$277,INDEX('Nicholas-SESSION'!$K$277:$T$284, MATCH("*Military*",'Nicholas-SESSION'!$B$277:$B$284,0), MATCH("*3rd*",'Nicholas-SESSION'!$K$7:$T$7,0)),"")</f>
        <v>20</v>
      </c>
      <c r="J185" s="44">
        <f>INDEX('Nicholas-SESSION'!$L$277:$U$284, MATCH("*Military*",'Nicholas-SESSION'!$B$277:$B$284,0), MATCH("*3rd*",'Nicholas-SESSION'!$K$7:$T$7,0))</f>
        <v>12</v>
      </c>
      <c r="K185" s="131" t="e">
        <f>IF($A$182='Nicholas-SESSION'!$A$277,INDEX('Nicholas-SESSION'!$K$277:$T$284, MATCH("*Clean *",'Nicholas-SESSION'!$B$277:$B$284,0), MATCH("*3rd*",'Nicholas-SESSION'!$K$7:$T$7,0)),"")</f>
        <v>#N/A</v>
      </c>
      <c r="L185" s="44" t="e">
        <f>INDEX('Nicholas-SESSION'!$L$277:$U$284, MATCH("*Clean *",'Nicholas-SESSION'!$B$277:$B$284,0), MATCH("*3rd*",'Nicholas-SESSION'!$K$7:$T$7,0))</f>
        <v>#N/A</v>
      </c>
      <c r="M185" s="131" t="e">
        <f>IF($A$182='Nicholas-SESSION'!$A$277,INDEX('Nicholas-SESSION'!$K$277:$T$284, MATCH("*Lat Pulldown*",'Nicholas-SESSION'!$B$277:$B$284,0), MATCH("*3rd*",'Nicholas-SESSION'!$K$7:$T$7,0)),"")</f>
        <v>#N/A</v>
      </c>
      <c r="N185" s="44" t="e">
        <f>INDEX('Nicholas-SESSION'!$L$277:$U$284, MATCH("*Lat Pulldown*",'Nicholas-SESSION'!$B$277:$B$284,0), MATCH("*3rd*",'Nicholas-SESSION'!$K$7:$T$7,0))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 t="e">
        <f>IF($A$182='Nicholas-SESSION'!$A$277,INDEX('Nicholas-SESSION'!$K$277:$T$284, MATCH("*Squat*",'Nicholas-SESSION'!$B$277:$B$284,0), MATCH("*4th*",'Nicholas-SESSION'!$K$7:$T$7,0)),"")</f>
        <v>#N/A</v>
      </c>
      <c r="D186" s="132" t="e">
        <f>INDEX('Nicholas-SESSION'!L$277:U$284, MATCH("*Squat*",'Nicholas-SESSION'!$B$277:$B$284,0), MATCH("*4th*",'Nicholas-SESSION'!K$7:T$7,0))</f>
        <v>#N/A</v>
      </c>
      <c r="E186" s="131" t="e">
        <f>IF($A$182='Nicholas-SESSION'!$A$277,INDEX('Nicholas-SESSION'!$K$277:$T$284, MATCH("*Deadlift*",'Nicholas-SESSION'!$B$277:$B$284,0), MATCH("*4th*",'Nicholas-SESSION'!$K$7:$T$7,0)),"")</f>
        <v>#N/A</v>
      </c>
      <c r="F186" s="131" t="e">
        <f>INDEX('Nicholas-SESSION'!$L$277:$U$284, MATCH("*Deadlift*",'Nicholas-SESSION'!$B$277:$B$284,0), MATCH("*4th*",'Nicholas-SESSION'!$K$7:$T$7,0))</f>
        <v>#N/A</v>
      </c>
      <c r="G186" s="131">
        <f>IF($A$182='Nicholas-SESSION'!$A$277,INDEX('Nicholas-SESSION'!$K$277:$T$284, MATCH("*Bench Press*",'Nicholas-SESSION'!$B$277:$B$284,0), MATCH("*4th*",'Nicholas-SESSION'!$K$7:$T$7,0)),"")</f>
        <v>0</v>
      </c>
      <c r="H186" s="131">
        <f>INDEX('Nicholas-SESSION'!$L$277:$U$284, MATCH("*Bench Press*",'Nicholas-SESSION'!$B$277:$B$284,0), MATCH("*4th*",'Nicholas-SESSION'!$K$7:$T$7,0))</f>
        <v>0</v>
      </c>
      <c r="I186" s="132">
        <f>IF($A$182='Nicholas-SESSION'!$A$277,INDEX('Nicholas-SESSION'!$K$277:$T$284, MATCH("*Military*",'Nicholas-SESSION'!$B$277:$B$284,0), MATCH("*4th*",'Nicholas-SESSION'!$K$7:$T$7,0)),"")</f>
        <v>0</v>
      </c>
      <c r="J186" s="44">
        <f>INDEX('Nicholas-SESSION'!$L$277:$U$284, MATCH("*Military*",'Nicholas-SESSION'!$B$277:$B$284,0), MATCH("*4th*",'Nicholas-SESSION'!$K$7:$T$7,0))</f>
        <v>0</v>
      </c>
      <c r="K186" s="131" t="e">
        <f>IF($A$182='Nicholas-SESSION'!$A$277,INDEX('Nicholas-SESSION'!$K$277:$T$284, MATCH("*Clean *",'Nicholas-SESSION'!$B$277:$B$284,0), MATCH("*4th*",'Nicholas-SESSION'!$K$7:$T$7,0)),"")</f>
        <v>#N/A</v>
      </c>
      <c r="L186" s="44" t="e">
        <f>INDEX('Nicholas-SESSION'!$L$277:$U$284, MATCH("*Clean *",'Nicholas-SESSION'!$B$277:$B$284,0), MATCH("*4th*",'Nicholas-SESSION'!$K$7:$T$7,0))</f>
        <v>#N/A</v>
      </c>
      <c r="M186" s="131" t="e">
        <f>IF($A$182='Nicholas-SESSION'!$A$277,INDEX('Nicholas-SESSION'!$K$277:$T$284, MATCH("*Lat Pulldown*",'Nicholas-SESSION'!$B$277:$B$284,0), MATCH("*4th*",'Nicholas-SESSION'!$K$7:$T$7,0)),"")</f>
        <v>#N/A</v>
      </c>
      <c r="N186" s="44" t="e">
        <f>INDEX('Nicholas-SESSION'!$L$277:$U$284, MATCH("*Lat Pulldown*",'Nicholas-SESSION'!$B$277:$B$284,0), MATCH("*4th*",'Nicholas-SESSION'!$K$7:$T$7,0))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 t="e">
        <f>IF($A$182='Nicholas-SESSION'!$A$277,INDEX('Nicholas-SESSION'!$K$277:$T$284, MATCH("*Squat*",'Nicholas-SESSION'!$B$277:$B$284,0), MATCH("*5th*",'Nicholas-SESSION'!$K$7:$T$7,0)),"")</f>
        <v>#N/A</v>
      </c>
      <c r="D187" s="132" t="e">
        <f>INDEX('Nicholas-SESSION'!L$277:U$284, MATCH("*Squat*",'Nicholas-SESSION'!$B$277:$B$284,0), MATCH("*5th*",'Nicholas-SESSION'!K$7:T$7,0))</f>
        <v>#N/A</v>
      </c>
      <c r="E187" s="131" t="e">
        <f>IF($A$182='Nicholas-SESSION'!$A$277,INDEX('Nicholas-SESSION'!$K$277:$T$284, MATCH("*Deadlift*",'Nicholas-SESSION'!$B$277:$B$284,0), MATCH("*5th*",'Nicholas-SESSION'!$K$7:$T$7,0)),"")</f>
        <v>#N/A</v>
      </c>
      <c r="F187" s="131" t="e">
        <f>INDEX('Nicholas-SESSION'!$L$277:$U$284, MATCH("*Deadlift*",'Nicholas-SESSION'!$B$277:$B$284,0), MATCH("*5th*",'Nicholas-SESSION'!$K$7:$T$7,0))</f>
        <v>#N/A</v>
      </c>
      <c r="G187" s="131">
        <f>IF($A$182='Nicholas-SESSION'!$A$277,INDEX('Nicholas-SESSION'!$K$277:$T$284, MATCH("*Bench Press*",'Nicholas-SESSION'!$B$277:$B$284,0), MATCH("*5th*",'Nicholas-SESSION'!$K$7:$T$7,0)),"")</f>
        <v>0</v>
      </c>
      <c r="H187" s="131">
        <f>INDEX('Nicholas-SESSION'!$L$277:$U$284, MATCH("*Bench Press*",'Nicholas-SESSION'!$B$277:$B$284,0), MATCH("*5th*",'Nicholas-SESSION'!$K$7:$T$7,0))</f>
        <v>0</v>
      </c>
      <c r="I187" s="132">
        <f>IF($A$182='Nicholas-SESSION'!$A$277,INDEX('Nicholas-SESSION'!$K$277:$T$284, MATCH("*Military*",'Nicholas-SESSION'!$B$277:$B$284,0), MATCH("*5th*",'Nicholas-SESSION'!$K$7:$T$7,0)),"")</f>
        <v>0</v>
      </c>
      <c r="J187" s="44">
        <f>INDEX('Nicholas-SESSION'!$L$277:$U$284, MATCH("*Military*",'Nicholas-SESSION'!$B$277:$B$284,0), MATCH("*5th*",'Nicholas-SESSION'!$K$7:$T$7,0))</f>
        <v>0</v>
      </c>
      <c r="K187" s="131" t="e">
        <f>IF($A$182='Nicholas-SESSION'!$A$277,INDEX('Nicholas-SESSION'!$K$277:$T$284, MATCH("*Clean *",'Nicholas-SESSION'!$B$277:$B$284,0), MATCH("*5th*",'Nicholas-SESSION'!$K$7:$T$7,0)),"")</f>
        <v>#N/A</v>
      </c>
      <c r="L187" s="44" t="e">
        <f>INDEX('Nicholas-SESSION'!$L$277:$U$284, MATCH("*Clean *",'Nicholas-SESSION'!$B$277:$B$284,0), MATCH("*5th*",'Nicholas-SESSION'!$K$7:$T$7,0))</f>
        <v>#N/A</v>
      </c>
      <c r="M187" s="131" t="e">
        <f>IF($A$182='Nicholas-SESSION'!$A$277,INDEX('Nicholas-SESSION'!$K$277:$T$284, MATCH("*Lat Pulldown*",'Nicholas-SESSION'!$B$277:$B$284,0), MATCH("*5th*",'Nicholas-SESSION'!$K$7:$T$7,0)),"")</f>
        <v>#N/A</v>
      </c>
      <c r="N187" s="44" t="e">
        <f>INDEX('Nicholas-SESSION'!$L$277:$U$284, MATCH("*Lat Pulldown*",'Nicholas-SESSION'!$B$277:$B$284,0), MATCH("*5th*",'Nicholas-SESSION'!$K$7:$T$7,0))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'Nicholas-SESSION'!A286</f>
        <v>42145</v>
      </c>
      <c r="B188" s="116" t="s">
        <v>84</v>
      </c>
      <c r="C188" s="117" t="e">
        <f>MAX(C189:C193)</f>
        <v>#N/A</v>
      </c>
      <c r="D188" s="116" t="e">
        <f t="array" ref="D188">MAX(IF(C189:C193=C188,D189:D193))</f>
        <v>#N/A</v>
      </c>
      <c r="E188" s="116" t="e">
        <f>MAX(E189:E193)</f>
        <v>#N/A</v>
      </c>
      <c r="F188" s="116" t="e">
        <f t="array" ref="F188">MAX(IF(E189:E193=E188,F189:F193))</f>
        <v>#N/A</v>
      </c>
      <c r="G188" s="116">
        <f>MAX(G189:G193)</f>
        <v>35</v>
      </c>
      <c r="H188" s="116">
        <f t="array" ref="H188">MAX(IF(G189:G193=G188,H189:H193))</f>
        <v>10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>
        <f>MAX(M189:M193)</f>
        <v>55</v>
      </c>
      <c r="N188" s="117">
        <f t="array" ref="N188">MAX(IF(M189:M193=M188,N189:N193))</f>
        <v>12</v>
      </c>
      <c r="O188" s="152" t="e">
        <f>IF($A$188='Nicholas-SESSION'!$A$286,INDEX('Nicholas-SESSION'!$K$286:$T$293, MATCH("*1k Row*",'Nicholas-SESSION'!$B$286:$B$293,0), MATCH("*1st*",'Nicholas-SESSION'!$K$7:$T$7,0)),"")</f>
        <v>#N/A</v>
      </c>
      <c r="P188" s="152" t="e">
        <f>IF($A$188='Nicholas-SESSION'!$A$286,INDEX('Nicholas-SESSION'!$K$286:$T$293, MATCH("*HIIT*",'Nicholas-SESSION'!$B$286:$B$293,0), MATCH("*1st*",'Nicholas-SESSION'!$K$7:$T$7,0)),"")</f>
        <v>#N/A</v>
      </c>
      <c r="Q188" s="119" t="e">
        <f>INDEX('Nicholas-SESSION'!$L$286:$U$293, MATCH("*HIIT*",'Nicholas-SESSION'!$B$286:$B$293,0), MATCH("*1st*",'Nicholas-SESSION'!$K$7:$T$7,0))</f>
        <v>#N/A</v>
      </c>
      <c r="R188" s="119">
        <f>'Nicholas-SESSION'!U286</f>
        <v>0</v>
      </c>
      <c r="S188" s="116"/>
      <c r="T188" s="116"/>
      <c r="U188" s="120">
        <f>'Nicholas-SESSION'!A287</f>
        <v>0</v>
      </c>
      <c r="V188" s="120">
        <f>'Nicholas-SESSION'!A288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 t="e">
        <f>IF($A$188='Nicholas-SESSION'!$A$286,INDEX('Nicholas-SESSION'!$K$286:$T$293, MATCH("*Squat*",'Nicholas-SESSION'!$B$286:$B$293,0), MATCH("*1st*",'Nicholas-SESSION'!$K$7:$T$7,0)),"")</f>
        <v>#N/A</v>
      </c>
      <c r="D189" s="132" t="e">
        <f>INDEX('Nicholas-SESSION'!L$188:U$293, MATCH("*Squat*",'Nicholas-SESSION'!$B$286:$B$293,0), MATCH("*1st*",'Nicholas-SESSION'!K$7:T$7,0))</f>
        <v>#N/A</v>
      </c>
      <c r="E189" s="131" t="e">
        <f>IF($A$188='Nicholas-SESSION'!$A$286,INDEX('Nicholas-SESSION'!$K$286:$T$293, MATCH("*Deadlift*",'Nicholas-SESSION'!$B$286:$B$293,0), MATCH("*1st*",'Nicholas-SESSION'!$K$7:$T$7,0)),"")</f>
        <v>#N/A</v>
      </c>
      <c r="F189" s="131" t="e">
        <f>INDEX('Nicholas-SESSION'!$L$188:$U$293, MATCH("*Deadlift*",'Nicholas-SESSION'!$B$286:$B$293,0), MATCH("*1st*",'Nicholas-SESSION'!$K$7:$T$7,0))</f>
        <v>#N/A</v>
      </c>
      <c r="G189" s="131">
        <f>IF($A$188='Nicholas-SESSION'!$A$286,INDEX('Nicholas-SESSION'!$K$286:$T$293, MATCH("*Bench Press*",'Nicholas-SESSION'!$B$286:$B$293,0), MATCH("*1st*",'Nicholas-SESSION'!$K$7:$T$7,0)),"")</f>
        <v>35</v>
      </c>
      <c r="H189" s="131">
        <f>INDEX('Nicholas-SESSION'!$L$188:$U$293, MATCH("*Bench Press*",'Nicholas-SESSION'!$B$286:$B$293,0), MATCH("*1st*",'Nicholas-SESSION'!$K$7:$T$7,0))</f>
        <v>10</v>
      </c>
      <c r="I189" s="132" t="e">
        <f>IF($A$188='Nicholas-SESSION'!$A$286,INDEX('Nicholas-SESSION'!$K$286:$T$293, MATCH("*Military*",'Nicholas-SESSION'!$B$286:$B$293,0), MATCH("*1st*",'Nicholas-SESSION'!$K$7:$T$7,0)),"")</f>
        <v>#N/A</v>
      </c>
      <c r="J189" s="48" t="e">
        <f>INDEX('Nicholas-SESSION'!$L$188:$U$293, MATCH("*Military*",'Nicholas-SESSION'!$B$286:$B$293,0), MATCH("*1st*",'Nicholas-SESSION'!$K$7:$T$7,0))</f>
        <v>#N/A</v>
      </c>
      <c r="K189" s="131" t="e">
        <f>IF($A$188='Nicholas-SESSION'!$A$286,INDEX('Nicholas-SESSION'!$K$286:$T$293, MATCH("*Clean *",'Nicholas-SESSION'!$B$286:$B$293,0), MATCH("*1st*",'Nicholas-SESSION'!$K$7:$T$7,0)),"")</f>
        <v>#N/A</v>
      </c>
      <c r="L189" s="48" t="e">
        <f>INDEX('Nicholas-SESSION'!$L$188:$U$293, MATCH("*Clean *",'Nicholas-SESSION'!$B$286:$B$293,0), MATCH("*1st*",'Nicholas-SESSION'!$K$7:$T$7,0))</f>
        <v>#N/A</v>
      </c>
      <c r="M189" s="131">
        <f>IF($A$188='Nicholas-SESSION'!$A$286,INDEX('Nicholas-SESSION'!$K$286:$T$293, MATCH("*Lat Pulldown*",'Nicholas-SESSION'!$B$286:$B$293,0), MATCH("*1st*",'Nicholas-SESSION'!$K$7:$T$7,0)),"")</f>
        <v>55</v>
      </c>
      <c r="N189" s="48">
        <f>INDEX('Nicholas-SESSION'!$L$188:$U$293, MATCH("*Lat Pulldown*",'Nicholas-SESSION'!$B$286:$B$293,0), MATCH("*1st*",'Nicholas-SESSION'!$K$7:$T$7,0))</f>
        <v>12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 t="e">
        <f>IF($A$188='Nicholas-SESSION'!$A$286,INDEX('Nicholas-SESSION'!$K$286:$T$293, MATCH("*Squat*",'Nicholas-SESSION'!$B$286:$B$293,0), MATCH("*2nd*",'Nicholas-SESSION'!$K$7:$T$7,0)),"")</f>
        <v>#N/A</v>
      </c>
      <c r="D190" s="132" t="e">
        <f>INDEX('Nicholas-SESSION'!L$188:U$293, MATCH("*Squat*",'Nicholas-SESSION'!$B$286:$B$293,0), MATCH("*2nd*",'Nicholas-SESSION'!K$7:T$7,0))</f>
        <v>#N/A</v>
      </c>
      <c r="E190" s="131" t="e">
        <f>IF($A$188='Nicholas-SESSION'!$A$286,INDEX('Nicholas-SESSION'!$K$286:$T$293, MATCH("*Deadlift*",'Nicholas-SESSION'!$B$286:$B$293,0), MATCH("*2ND*",'Nicholas-SESSION'!$K$7:$T$7,0)),"")</f>
        <v>#N/A</v>
      </c>
      <c r="F190" s="131" t="e">
        <f>INDEX('Nicholas-SESSION'!$L$188:$U$293, MATCH("*Deadlift*",'Nicholas-SESSION'!$B$286:$B$293,0), MATCH("*2nd*",'Nicholas-SESSION'!$K$7:$T$7,0))</f>
        <v>#N/A</v>
      </c>
      <c r="G190" s="131">
        <f>IF($A$188='Nicholas-SESSION'!$A$286,INDEX('Nicholas-SESSION'!$K$286:$T$293, MATCH("*Bench Press*",'Nicholas-SESSION'!$B$286:$B$293,0), MATCH("*2ND*",'Nicholas-SESSION'!$K$7:$T$7,0)),"")</f>
        <v>35</v>
      </c>
      <c r="H190" s="131">
        <f>INDEX('Nicholas-SESSION'!$L$188:$U$293, MATCH("*Bench Press*",'Nicholas-SESSION'!$B$286:$B$293,0), MATCH("*2nd*",'Nicholas-SESSION'!$K$7:$T$7,0))</f>
        <v>8</v>
      </c>
      <c r="I190" s="132" t="e">
        <f>IF($A$188='Nicholas-SESSION'!$A$286,INDEX('Nicholas-SESSION'!$K$286:$T$293, MATCH("*Military*",'Nicholas-SESSION'!$B$286:$B$293,0), MATCH("*2ND*",'Nicholas-SESSION'!$K$7:$T$7,0)),"")</f>
        <v>#N/A</v>
      </c>
      <c r="J190" s="44" t="e">
        <f>INDEX('Nicholas-SESSION'!$L$188:$U$293, MATCH("*Military*",'Nicholas-SESSION'!$B$286:$B$293,0), MATCH("*2nd*",'Nicholas-SESSION'!$K$7:$T$7,0))</f>
        <v>#N/A</v>
      </c>
      <c r="K190" s="131" t="e">
        <f>IF($A$188='Nicholas-SESSION'!$A$286,INDEX('Nicholas-SESSION'!$K$286:$T$293, MATCH("*Clean *",'Nicholas-SESSION'!$B$286:$B$293,0), MATCH("*2ND*",'Nicholas-SESSION'!$K$7:$T$7,0)),"")</f>
        <v>#N/A</v>
      </c>
      <c r="L190" s="44" t="e">
        <f>INDEX('Nicholas-SESSION'!$L$188:$U$293, MATCH("*Clean *",'Nicholas-SESSION'!$B$286:$B$293,0), MATCH("*2nd*",'Nicholas-SESSION'!$K$7:$T$7,0))</f>
        <v>#N/A</v>
      </c>
      <c r="M190" s="131">
        <f>IF($A$188='Nicholas-SESSION'!$A$286,INDEX('Nicholas-SESSION'!$K$286:$T$293, MATCH("*Lat Pulldown*",'Nicholas-SESSION'!$B$286:$B$293,0), MATCH("*2ND*",'Nicholas-SESSION'!$K$7:$T$7,0)),"")</f>
        <v>55</v>
      </c>
      <c r="N190" s="44">
        <f>INDEX('Nicholas-SESSION'!$L$188:$U$293, MATCH("*Lat Pulldown*",'Nicholas-SESSION'!$B$286:$B$293,0), MATCH("*2nd*",'Nicholas-SESSION'!$K$7:$T$7,0))</f>
        <v>12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 t="e">
        <f>IF($A$188='Nicholas-SESSION'!$A$286,INDEX('Nicholas-SESSION'!$K$286:$T$293, MATCH("*Squat*",'Nicholas-SESSION'!$B$286:$B$293,0), MATCH("*3rd*",'Nicholas-SESSION'!$K$7:$T$7,0)),"")</f>
        <v>#N/A</v>
      </c>
      <c r="D191" s="132" t="e">
        <f>INDEX('Nicholas-SESSION'!L$188:U$293, MATCH("*Squat*",'Nicholas-SESSION'!$B$286:$B$293,0), MATCH("*3rd*",'Nicholas-SESSION'!K$7:T$7,0))</f>
        <v>#N/A</v>
      </c>
      <c r="E191" s="131" t="e">
        <f>IF($A$188='Nicholas-SESSION'!$A$286,INDEX('Nicholas-SESSION'!$K$286:$T$293, MATCH("*Deadlift*",'Nicholas-SESSION'!$B$286:$B$293,0), MATCH("*3rd*",'Nicholas-SESSION'!$K$7:$T$7,0)),"")</f>
        <v>#N/A</v>
      </c>
      <c r="F191" s="131" t="e">
        <f>INDEX('Nicholas-SESSION'!$L$188:$U$293, MATCH("*Deadlift*",'Nicholas-SESSION'!$B$286:$B$293,0), MATCH("*3rd*",'Nicholas-SESSION'!$K$7:$T$7,0))</f>
        <v>#N/A</v>
      </c>
      <c r="G191" s="131">
        <f>IF($A$188='Nicholas-SESSION'!$A$286,INDEX('Nicholas-SESSION'!$K$286:$T$293, MATCH("*Bench Press*",'Nicholas-SESSION'!$B$286:$B$293,0), MATCH("*3rd*",'Nicholas-SESSION'!$K$7:$T$7,0)),"")</f>
        <v>35</v>
      </c>
      <c r="H191" s="131">
        <f>INDEX('Nicholas-SESSION'!$L$188:$U$293, MATCH("*Bench Press*",'Nicholas-SESSION'!$B$286:$B$293,0), MATCH("*3rd*",'Nicholas-SESSION'!$K$7:$T$7,0))</f>
        <v>8</v>
      </c>
      <c r="I191" s="132" t="e">
        <f>IF($A$188='Nicholas-SESSION'!$A$286,INDEX('Nicholas-SESSION'!$K$286:$T$293, MATCH("*Military*",'Nicholas-SESSION'!$B$286:$B$293,0), MATCH("*3rd*",'Nicholas-SESSION'!$K$7:$T$7,0)),"")</f>
        <v>#N/A</v>
      </c>
      <c r="J191" s="44" t="e">
        <f>INDEX('Nicholas-SESSION'!$L$188:$U$293, MATCH("*Military*",'Nicholas-SESSION'!$B$286:$B$293,0), MATCH("*3rd*",'Nicholas-SESSION'!$K$7:$T$7,0))</f>
        <v>#N/A</v>
      </c>
      <c r="K191" s="131" t="e">
        <f>IF($A$188='Nicholas-SESSION'!$A$286,INDEX('Nicholas-SESSION'!$K$286:$T$293, MATCH("*Clean *",'Nicholas-SESSION'!$B$286:$B$293,0), MATCH("*3rd*",'Nicholas-SESSION'!$K$7:$T$7,0)),"")</f>
        <v>#N/A</v>
      </c>
      <c r="L191" s="44" t="e">
        <f>INDEX('Nicholas-SESSION'!$L$188:$U$293, MATCH("*Clean *",'Nicholas-SESSION'!$B$286:$B$293,0), MATCH("*3rd*",'Nicholas-SESSION'!$K$7:$T$7,0))</f>
        <v>#N/A</v>
      </c>
      <c r="M191" s="131">
        <f>IF($A$188='Nicholas-SESSION'!$A$286,INDEX('Nicholas-SESSION'!$K$286:$T$293, MATCH("*Lat Pulldown*",'Nicholas-SESSION'!$B$286:$B$293,0), MATCH("*3rd*",'Nicholas-SESSION'!$K$7:$T$7,0)),"")</f>
        <v>55</v>
      </c>
      <c r="N191" s="44">
        <f>INDEX('Nicholas-SESSION'!$L$188:$U$293, MATCH("*Lat Pulldown*",'Nicholas-SESSION'!$B$286:$B$293,0), MATCH("*3rd*",'Nicholas-SESSION'!$K$7:$T$7,0))</f>
        <v>12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 t="e">
        <f>IF($A$188='Nicholas-SESSION'!$A$286,INDEX('Nicholas-SESSION'!$K$286:$T$293, MATCH("*Squat*",'Nicholas-SESSION'!$B$286:$B$293,0), MATCH("*4th*",'Nicholas-SESSION'!$K$7:$T$7,0)),"")</f>
        <v>#N/A</v>
      </c>
      <c r="D192" s="132" t="e">
        <f>INDEX('Nicholas-SESSION'!L$188:U$293, MATCH("*Squat*",'Nicholas-SESSION'!$B$286:$B$293,0), MATCH("*4th*",'Nicholas-SESSION'!K$7:T$7,0))</f>
        <v>#N/A</v>
      </c>
      <c r="E192" s="131" t="e">
        <f>IF($A$188='Nicholas-SESSION'!$A$286,INDEX('Nicholas-SESSION'!$K$286:$T$293, MATCH("*Deadlift*",'Nicholas-SESSION'!$B$286:$B$293,0), MATCH("*4th*",'Nicholas-SESSION'!$K$7:$T$7,0)),"")</f>
        <v>#N/A</v>
      </c>
      <c r="F192" s="131" t="e">
        <f>INDEX('Nicholas-SESSION'!$L$188:$U$293, MATCH("*Deadlift*",'Nicholas-SESSION'!$B$286:$B$293,0), MATCH("*4th*",'Nicholas-SESSION'!$K$7:$T$7,0))</f>
        <v>#N/A</v>
      </c>
      <c r="G192" s="131">
        <f>IF($A$188='Nicholas-SESSION'!$A$286,INDEX('Nicholas-SESSION'!$K$286:$T$293, MATCH("*Bench Press*",'Nicholas-SESSION'!$B$286:$B$293,0), MATCH("*4th*",'Nicholas-SESSION'!$K$7:$T$7,0)),"")</f>
        <v>0</v>
      </c>
      <c r="H192" s="131">
        <f>INDEX('Nicholas-SESSION'!$L$188:$U$293, MATCH("*Bench Press*",'Nicholas-SESSION'!$B$286:$B$293,0), MATCH("*4th*",'Nicholas-SESSION'!$K$7:$T$7,0))</f>
        <v>0</v>
      </c>
      <c r="I192" s="132" t="e">
        <f>IF($A$188='Nicholas-SESSION'!$A$286,INDEX('Nicholas-SESSION'!$K$286:$T$293, MATCH("*Military*",'Nicholas-SESSION'!$B$286:$B$293,0), MATCH("*4th*",'Nicholas-SESSION'!$K$7:$T$7,0)),"")</f>
        <v>#N/A</v>
      </c>
      <c r="J192" s="44" t="e">
        <f>INDEX('Nicholas-SESSION'!$L$188:$U$293, MATCH("*Military*",'Nicholas-SESSION'!$B$286:$B$293,0), MATCH("*4th*",'Nicholas-SESSION'!$K$7:$T$7,0))</f>
        <v>#N/A</v>
      </c>
      <c r="K192" s="131" t="e">
        <f>IF($A$188='Nicholas-SESSION'!$A$286,INDEX('Nicholas-SESSION'!$K$286:$T$293, MATCH("*Clean *",'Nicholas-SESSION'!$B$286:$B$293,0), MATCH("*4th*",'Nicholas-SESSION'!$K$7:$T$7,0)),"")</f>
        <v>#N/A</v>
      </c>
      <c r="L192" s="44" t="e">
        <f>INDEX('Nicholas-SESSION'!$L$188:$U$293, MATCH("*Clean *",'Nicholas-SESSION'!$B$286:$B$293,0), MATCH("*4th*",'Nicholas-SESSION'!$K$7:$T$7,0))</f>
        <v>#N/A</v>
      </c>
      <c r="M192" s="131">
        <f>IF($A$188='Nicholas-SESSION'!$A$286,INDEX('Nicholas-SESSION'!$K$286:$T$293, MATCH("*Lat Pulldown*",'Nicholas-SESSION'!$B$286:$B$293,0), MATCH("*4th*",'Nicholas-SESSION'!$K$7:$T$7,0)),"")</f>
        <v>55</v>
      </c>
      <c r="N192" s="44">
        <f>INDEX('Nicholas-SESSION'!$L$188:$U$293, MATCH("*Lat Pulldown*",'Nicholas-SESSION'!$B$286:$B$293,0), MATCH("*4th*",'Nicholas-SESSION'!$K$7:$T$7,0))</f>
        <v>0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 t="e">
        <f>IF($A$188='Nicholas-SESSION'!$A$286,INDEX('Nicholas-SESSION'!$K$286:$T$293, MATCH("*Squat*",'Nicholas-SESSION'!$B$286:$B$293,0), MATCH("*5th*",'Nicholas-SESSION'!$K$7:$T$7,0)),"")</f>
        <v>#N/A</v>
      </c>
      <c r="D193" s="132" t="e">
        <f>INDEX('Nicholas-SESSION'!L$188:U$293, MATCH("*Squat*",'Nicholas-SESSION'!$B$286:$B$293,0), MATCH("*5th*",'Nicholas-SESSION'!K$7:T$7,0))</f>
        <v>#N/A</v>
      </c>
      <c r="E193" s="131" t="e">
        <f>IF($A$188='Nicholas-SESSION'!$A$286,INDEX('Nicholas-SESSION'!$K$286:$T$293, MATCH("*Deadlift*",'Nicholas-SESSION'!$B$286:$B$293,0), MATCH("*5th*",'Nicholas-SESSION'!$K$7:$T$7,0)),"")</f>
        <v>#N/A</v>
      </c>
      <c r="F193" s="131" t="e">
        <f>INDEX('Nicholas-SESSION'!$L$188:$U$293, MATCH("*Deadlift*",'Nicholas-SESSION'!$B$286:$B$293,0), MATCH("*5th*",'Nicholas-SESSION'!$K$7:$T$7,0))</f>
        <v>#N/A</v>
      </c>
      <c r="G193" s="131">
        <f>IF($A$188='Nicholas-SESSION'!$A$286,INDEX('Nicholas-SESSION'!$K$286:$T$293, MATCH("*Bench Press*",'Nicholas-SESSION'!$B$286:$B$293,0), MATCH("*5th*",'Nicholas-SESSION'!$K$7:$T$7,0)),"")</f>
        <v>0</v>
      </c>
      <c r="H193" s="131">
        <f>INDEX('Nicholas-SESSION'!$L$188:$U$293, MATCH("*Bench Press*",'Nicholas-SESSION'!$B$286:$B$293,0), MATCH("*5th*",'Nicholas-SESSION'!$K$7:$T$7,0))</f>
        <v>0</v>
      </c>
      <c r="I193" s="132" t="e">
        <f>IF($A$188='Nicholas-SESSION'!$A$286,INDEX('Nicholas-SESSION'!$K$286:$T$293, MATCH("*Military*",'Nicholas-SESSION'!$B$286:$B$293,0), MATCH("*5th*",'Nicholas-SESSION'!$K$7:$T$7,0)),"")</f>
        <v>#N/A</v>
      </c>
      <c r="J193" s="44" t="e">
        <f>INDEX('Nicholas-SESSION'!$L$188:$U$293, MATCH("*Military*",'Nicholas-SESSION'!$B$286:$B$293,0), MATCH("*5th*",'Nicholas-SESSION'!$K$7:$T$7,0))</f>
        <v>#N/A</v>
      </c>
      <c r="K193" s="131" t="e">
        <f>IF($A$188='Nicholas-SESSION'!$A$286,INDEX('Nicholas-SESSION'!$K$286:$T$293, MATCH("*Clean *",'Nicholas-SESSION'!$B$286:$B$293,0), MATCH("*5th*",'Nicholas-SESSION'!$K$7:$T$7,0)),"")</f>
        <v>#N/A</v>
      </c>
      <c r="L193" s="44" t="e">
        <f>INDEX('Nicholas-SESSION'!$L$188:$U$293, MATCH("*Clean *",'Nicholas-SESSION'!$B$286:$B$293,0), MATCH("*5th*",'Nicholas-SESSION'!$K$7:$T$7,0))</f>
        <v>#N/A</v>
      </c>
      <c r="M193" s="131">
        <f>IF($A$188='Nicholas-SESSION'!$A$286,INDEX('Nicholas-SESSION'!$K$286:$T$293, MATCH("*Lat Pulldown*",'Nicholas-SESSION'!$B$286:$B$293,0), MATCH("*5th*",'Nicholas-SESSION'!$K$7:$T$7,0)),"")</f>
        <v>0</v>
      </c>
      <c r="N193" s="44">
        <f>INDEX('Nicholas-SESSION'!$L$188:$U$293, MATCH("*Lat Pulldown*",'Nicholas-SESSION'!$B$286:$B$293,0), MATCH("*5th*",'Nicholas-SESSION'!$K$7:$T$7,0))</f>
        <v>0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'Nicholas-SESSION'!A295</f>
        <v>42154</v>
      </c>
      <c r="B194" s="116" t="s">
        <v>84</v>
      </c>
      <c r="C194" s="117" t="e">
        <f>MAX(C195:C199)</f>
        <v>#N/A</v>
      </c>
      <c r="D194" s="116" t="e">
        <f t="array" ref="D194">MAX(IF(C195:C199=C194,D195:D199))</f>
        <v>#N/A</v>
      </c>
      <c r="E194" s="116" t="e">
        <f>MAX(E195:E199)</f>
        <v>#N/A</v>
      </c>
      <c r="F194" s="116" t="e">
        <f t="array" ref="F194">MAX(IF(E195:E199=E194,F195:F199))</f>
        <v>#N/A</v>
      </c>
      <c r="G194" s="116" t="e">
        <f>MAX(G195:G199)</f>
        <v>#N/A</v>
      </c>
      <c r="H194" s="116" t="e">
        <f t="array" ref="H194">MAX(IF(G195:G199=G194,H195:H199))</f>
        <v>#N/A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>
        <f>MAX(M195:M199)</f>
        <v>50</v>
      </c>
      <c r="N194" s="117">
        <f t="array" ref="N194">MAX(IF(M195:M199=M194,N195:N199))</f>
        <v>10</v>
      </c>
      <c r="O194" s="152" t="e">
        <f>IF($A$194='Nicholas-SESSION'!$A$295,INDEX('Nicholas-SESSION'!$K$295:$T$302, MATCH("*1k Row*",'Nicholas-SESSION'!$B$295:$B$302,0), MATCH("*1st*",'Nicholas-SESSION'!$K$7:$T$7,0)),"")</f>
        <v>#N/A</v>
      </c>
      <c r="P194" s="152" t="e">
        <f>IF($A$194='Nicholas-SESSION'!$A$295,INDEX('Nicholas-SESSION'!$K$295:$T$302, MATCH("*HIIT*",'Nicholas-SESSION'!$B$295:$B$302,0), MATCH("*1st*",'Nicholas-SESSION'!$K$7:$T$7,0)),"")</f>
        <v>#N/A</v>
      </c>
      <c r="Q194" s="119" t="e">
        <f>INDEX('Nicholas-SESSION'!$L$212:$U$295, MATCH("*HIIT*",'Nicholas-SESSION'!$B$212:$B$295,0), MATCH("*1st*",'Nicholas-SESSION'!$K$7:$T$7,0))</f>
        <v>#N/A</v>
      </c>
      <c r="R194" s="119">
        <f>'Nicholas-SESSION'!U295</f>
        <v>0</v>
      </c>
      <c r="S194" s="116"/>
      <c r="T194" s="116"/>
      <c r="U194" s="120">
        <f>'Nicholas-SESSION'!A296</f>
        <v>0</v>
      </c>
      <c r="V194" s="120">
        <f>'Nicholas-SESSION'!A297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 t="e">
        <f>IF($A$194='Nicholas-SESSION'!$A$295,INDEX('Nicholas-SESSION'!$K$295:$T$302, MATCH("*Squat*",'Nicholas-SESSION'!$B$295:$B$302,0), MATCH("*1st*",'Nicholas-SESSION'!$K$7:$T$7,0)),"")</f>
        <v>#N/A</v>
      </c>
      <c r="D195" s="132" t="e">
        <f>INDEX('Nicholas-SESSION'!L$295:U$302, MATCH("*Squat*",'Nicholas-SESSION'!$B$295:$B$302,0), MATCH("*1st*",'Nicholas-SESSION'!K$7:T$7,0))</f>
        <v>#N/A</v>
      </c>
      <c r="E195" s="131" t="e">
        <f>IF($A$194='Nicholas-SESSION'!$A$295,INDEX('Nicholas-SESSION'!$K$295:$T$302, MATCH("*Deadlift*",'Nicholas-SESSION'!$B$295:$B$302,0), MATCH("*1st*",'Nicholas-SESSION'!$K$7:$T$7,0)),"")</f>
        <v>#N/A</v>
      </c>
      <c r="F195" s="131" t="e">
        <f>INDEX('Nicholas-SESSION'!$L$295:$U$302, MATCH("*Deadlift*",'Nicholas-SESSION'!$B$295:$B$302,0), MATCH("*1st*",'Nicholas-SESSION'!$K$7:$T$7,0))</f>
        <v>#N/A</v>
      </c>
      <c r="G195" s="131" t="e">
        <f>IF($A$194='Nicholas-SESSION'!$A$295,INDEX('Nicholas-SESSION'!$K$295:$T$302, MATCH("*Bench Press*",'Nicholas-SESSION'!$B$295:$B$302,0), MATCH("*1st*",'Nicholas-SESSION'!$K$7:$T$7,0)),"")</f>
        <v>#N/A</v>
      </c>
      <c r="H195" s="131" t="e">
        <f>INDEX('Nicholas-SESSION'!$L$295:$U$302, MATCH("*Bench Press*",'Nicholas-SESSION'!$B$295:$B$302,0), MATCH("*1st*",'Nicholas-SESSION'!$K$7:$T$7,0))</f>
        <v>#N/A</v>
      </c>
      <c r="I195" s="132" t="e">
        <f>IF($A$194='Nicholas-SESSION'!$A$295,INDEX('Nicholas-SESSION'!$K$295:$T$302, MATCH("*Military*",'Nicholas-SESSION'!$B$295:$B$302,0), MATCH("*1st*",'Nicholas-SESSION'!$K$7:$T$7,0)),"")</f>
        <v>#N/A</v>
      </c>
      <c r="J195" s="48" t="e">
        <f>INDEX('Nicholas-SESSION'!$L$295:$U$302, MATCH("*Military*",'Nicholas-SESSION'!$B$295:$B$302,0), MATCH("*1st*",'Nicholas-SESSION'!$K$7:$T$7,0))</f>
        <v>#N/A</v>
      </c>
      <c r="K195" s="131" t="e">
        <f>IF($A$194='Nicholas-SESSION'!$A$295,INDEX('Nicholas-SESSION'!$K$295:$T$302, MATCH("*Clean *",'Nicholas-SESSION'!$B$295:$B$302,0), MATCH("*1st*",'Nicholas-SESSION'!$K$7:$T$7,0)),"")</f>
        <v>#N/A</v>
      </c>
      <c r="L195" s="48" t="e">
        <f>INDEX('Nicholas-SESSION'!$L$295:$U$302, MATCH("*Clean *",'Nicholas-SESSION'!$B$295:$B$302,0), MATCH("*1st*",'Nicholas-SESSION'!$K$7:$T$7,0))</f>
        <v>#N/A</v>
      </c>
      <c r="M195" s="131">
        <f>IF($A$194='Nicholas-SESSION'!$A$295,INDEX('Nicholas-SESSION'!$K$295:$T$302, MATCH("*Lat Pulldown*",'Nicholas-SESSION'!$B$295:$B$302,0), MATCH("*1st*",'Nicholas-SESSION'!$K$7:$T$7,0)),"")</f>
        <v>50</v>
      </c>
      <c r="N195" s="48">
        <f>INDEX('Nicholas-SESSION'!$L$295:$U$302, MATCH("*Lat Pulldown*",'Nicholas-SESSION'!$B$295:$B$302,0), MATCH("*1st*",'Nicholas-SESSION'!$K$7:$T$7,0))</f>
        <v>10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 t="e">
        <f>IF($A$194='Nicholas-SESSION'!$A$295,INDEX('Nicholas-SESSION'!$K$295:$T$302, MATCH("*Squat*",'Nicholas-SESSION'!$B$295:$B$302,0), MATCH("*2nd*",'Nicholas-SESSION'!$K$7:$T$7,0)),"")</f>
        <v>#N/A</v>
      </c>
      <c r="D196" s="132" t="e">
        <f>INDEX('Nicholas-SESSION'!L$295:U$302, MATCH("*Squat*",'Nicholas-SESSION'!$B$295:$B$302,0), MATCH("*2nd*",'Nicholas-SESSION'!K$7:T$7,0))</f>
        <v>#N/A</v>
      </c>
      <c r="E196" s="131" t="e">
        <f>IF($A$194='Nicholas-SESSION'!$A$295,INDEX('Nicholas-SESSION'!$K$295:$T$302, MATCH("*Deadlift*",'Nicholas-SESSION'!$B$295:$B$302,0), MATCH("*2ND*",'Nicholas-SESSION'!$K$7:$T$7,0)),"")</f>
        <v>#N/A</v>
      </c>
      <c r="F196" s="131" t="e">
        <f>INDEX('Nicholas-SESSION'!$L$295:$U$302, MATCH("*Deadlift*",'Nicholas-SESSION'!$B$295:$B$302,0), MATCH("*2nd*",'Nicholas-SESSION'!$K$7:$T$7,0))</f>
        <v>#N/A</v>
      </c>
      <c r="G196" s="131" t="e">
        <f>IF($A$194='Nicholas-SESSION'!$A$295,INDEX('Nicholas-SESSION'!$K$295:$T$302, MATCH("*Bench Press*",'Nicholas-SESSION'!$B$295:$B$302,0), MATCH("*2ND*",'Nicholas-SESSION'!$K$7:$T$7,0)),"")</f>
        <v>#N/A</v>
      </c>
      <c r="H196" s="131" t="e">
        <f>INDEX('Nicholas-SESSION'!$L$295:$U$302, MATCH("*Bench Press*",'Nicholas-SESSION'!$B$295:$B$302,0), MATCH("*2nd*",'Nicholas-SESSION'!$K$7:$T$7,0))</f>
        <v>#N/A</v>
      </c>
      <c r="I196" s="132" t="e">
        <f>IF($A$194='Nicholas-SESSION'!$A$295,INDEX('Nicholas-SESSION'!$K$295:$T$302, MATCH("*Military*",'Nicholas-SESSION'!$B$295:$B$302,0), MATCH("*2ND*",'Nicholas-SESSION'!$K$7:$T$7,0)),"")</f>
        <v>#N/A</v>
      </c>
      <c r="J196" s="44" t="e">
        <f>INDEX('Nicholas-SESSION'!$L$295:$U$302, MATCH("*Military*",'Nicholas-SESSION'!$B$295:$B$302,0), MATCH("*2nd*",'Nicholas-SESSION'!$K$7:$T$7,0))</f>
        <v>#N/A</v>
      </c>
      <c r="K196" s="131" t="e">
        <f>IF($A$194='Nicholas-SESSION'!$A$295,INDEX('Nicholas-SESSION'!$K$295:$T$302, MATCH("*Clean *",'Nicholas-SESSION'!$B$295:$B$302,0), MATCH("*2ND*",'Nicholas-SESSION'!$K$7:$T$7,0)),"")</f>
        <v>#N/A</v>
      </c>
      <c r="L196" s="44" t="e">
        <f>INDEX('Nicholas-SESSION'!$L$295:$U$302, MATCH("*Clean *",'Nicholas-SESSION'!$B$295:$B$302,0), MATCH("*2nd*",'Nicholas-SESSION'!$K$7:$T$7,0))</f>
        <v>#N/A</v>
      </c>
      <c r="M196" s="131">
        <f>IF($A$194='Nicholas-SESSION'!$A$295,INDEX('Nicholas-SESSION'!$K$295:$T$302, MATCH("*Lat Pulldown*",'Nicholas-SESSION'!$B$295:$B$302,0), MATCH("*2ND*",'Nicholas-SESSION'!$K$7:$T$7,0)),"")</f>
        <v>50</v>
      </c>
      <c r="N196" s="44">
        <f>INDEX('Nicholas-SESSION'!$L$295:$U$302, MATCH("*Lat Pulldown*",'Nicholas-SESSION'!$B$295:$B$302,0), MATCH("*2nd*",'Nicholas-SESSION'!$K$7:$T$7,0))</f>
        <v>10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 t="e">
        <f>IF($A$194='Nicholas-SESSION'!$A$295,INDEX('Nicholas-SESSION'!$K$295:$T$302, MATCH("*Squat*",'Nicholas-SESSION'!$B$295:$B$302,0), MATCH("*3rd*",'Nicholas-SESSION'!$K$7:$T$7,0)),"")</f>
        <v>#N/A</v>
      </c>
      <c r="D197" s="132" t="e">
        <f>INDEX('Nicholas-SESSION'!L$295:U$302, MATCH("*Squat*",'Nicholas-SESSION'!$B$295:$B$302,0), MATCH("*3rd*",'Nicholas-SESSION'!K$7:T$7,0))</f>
        <v>#N/A</v>
      </c>
      <c r="E197" s="131" t="e">
        <f>IF($A$194='Nicholas-SESSION'!$A$295,INDEX('Nicholas-SESSION'!$K$295:$T$302, MATCH("*Deadlift*",'Nicholas-SESSION'!$B$295:$B$302,0), MATCH("*3rd*",'Nicholas-SESSION'!$K$7:$T$7,0)),"")</f>
        <v>#N/A</v>
      </c>
      <c r="F197" s="131" t="e">
        <f>INDEX('Nicholas-SESSION'!$L$295:$U$302, MATCH("*Deadlift*",'Nicholas-SESSION'!$B$295:$B$302,0), MATCH("*3rd*",'Nicholas-SESSION'!$K$7:$T$7,0))</f>
        <v>#N/A</v>
      </c>
      <c r="G197" s="131" t="e">
        <f>IF($A$194='Nicholas-SESSION'!$A$295,INDEX('Nicholas-SESSION'!$K$295:$T$302, MATCH("*Bench Press*",'Nicholas-SESSION'!$B$295:$B$302,0), MATCH("*3rd*",'Nicholas-SESSION'!$K$7:$T$7,0)),"")</f>
        <v>#N/A</v>
      </c>
      <c r="H197" s="131" t="e">
        <f>INDEX('Nicholas-SESSION'!$L$295:$U$302, MATCH("*Bench Press*",'Nicholas-SESSION'!$B$295:$B$302,0), MATCH("*3rd*",'Nicholas-SESSION'!$K$7:$T$7,0))</f>
        <v>#N/A</v>
      </c>
      <c r="I197" s="132" t="e">
        <f>IF($A$194='Nicholas-SESSION'!$A$295,INDEX('Nicholas-SESSION'!$K$295:$T$302, MATCH("*Military*",'Nicholas-SESSION'!$B$295:$B$302,0), MATCH("*3rd*",'Nicholas-SESSION'!$K$7:$T$7,0)),"")</f>
        <v>#N/A</v>
      </c>
      <c r="J197" s="44" t="e">
        <f>INDEX('Nicholas-SESSION'!$L$295:$U$302, MATCH("*Military*",'Nicholas-SESSION'!$B$295:$B$302,0), MATCH("*3rd*",'Nicholas-SESSION'!$K$7:$T$7,0))</f>
        <v>#N/A</v>
      </c>
      <c r="K197" s="131" t="e">
        <f>IF($A$194='Nicholas-SESSION'!$A$295,INDEX('Nicholas-SESSION'!$K$295:$T$302, MATCH("*Clean *",'Nicholas-SESSION'!$B$295:$B$302,0), MATCH("*3rd*",'Nicholas-SESSION'!$K$7:$T$7,0)),"")</f>
        <v>#N/A</v>
      </c>
      <c r="L197" s="44" t="e">
        <f>INDEX('Nicholas-SESSION'!$L$295:$U$302, MATCH("*Clean *",'Nicholas-SESSION'!$B$295:$B$302,0), MATCH("*3rd*",'Nicholas-SESSION'!$K$7:$T$7,0))</f>
        <v>#N/A</v>
      </c>
      <c r="M197" s="131">
        <f>IF($A$194='Nicholas-SESSION'!$A$295,INDEX('Nicholas-SESSION'!$K$295:$T$302, MATCH("*Lat Pulldown*",'Nicholas-SESSION'!$B$295:$B$302,0), MATCH("*3rd*",'Nicholas-SESSION'!$K$7:$T$7,0)),"")</f>
        <v>45</v>
      </c>
      <c r="N197" s="44">
        <f>INDEX('Nicholas-SESSION'!$L$295:$U$302, MATCH("*Lat Pulldown*",'Nicholas-SESSION'!$B$295:$B$302,0), MATCH("*3rd*",'Nicholas-SESSION'!$K$7:$T$7,0))</f>
        <v>10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 t="e">
        <f>IF($A$194='Nicholas-SESSION'!$A$295,INDEX('Nicholas-SESSION'!$K$295:$T$302, MATCH("*Squat*",'Nicholas-SESSION'!$B$295:$B$302,0), MATCH("*4th*",'Nicholas-SESSION'!$K$7:$T$7,0)),"")</f>
        <v>#N/A</v>
      </c>
      <c r="D198" s="132" t="e">
        <f>INDEX('Nicholas-SESSION'!L$295:U$302, MATCH("*Squat*",'Nicholas-SESSION'!$B$295:$B$302,0), MATCH("*4th*",'Nicholas-SESSION'!K$7:T$7,0))</f>
        <v>#N/A</v>
      </c>
      <c r="E198" s="131" t="e">
        <f>IF($A$194='Nicholas-SESSION'!$A$295,INDEX('Nicholas-SESSION'!$K$295:$T$302, MATCH("*Deadlift*",'Nicholas-SESSION'!$B$295:$B$302,0), MATCH("*4th*",'Nicholas-SESSION'!$K$7:$T$7,0)),"")</f>
        <v>#N/A</v>
      </c>
      <c r="F198" s="131" t="e">
        <f>INDEX('Nicholas-SESSION'!$L$295:$U$302, MATCH("*Deadlift*",'Nicholas-SESSION'!$B$295:$B$302,0), MATCH("*4th*",'Nicholas-SESSION'!$K$7:$T$7,0))</f>
        <v>#N/A</v>
      </c>
      <c r="G198" s="131" t="e">
        <f>IF($A$194='Nicholas-SESSION'!$A$295,INDEX('Nicholas-SESSION'!$K$295:$T$302, MATCH("*Bench Press*",'Nicholas-SESSION'!$B$295:$B$302,0), MATCH("*4th*",'Nicholas-SESSION'!$K$7:$T$7,0)),"")</f>
        <v>#N/A</v>
      </c>
      <c r="H198" s="131" t="e">
        <f>INDEX('Nicholas-SESSION'!$L$295:$U$302, MATCH("*Bench Press*",'Nicholas-SESSION'!$B$295:$B$302,0), MATCH("*4th*",'Nicholas-SESSION'!$K$7:$T$7,0))</f>
        <v>#N/A</v>
      </c>
      <c r="I198" s="132" t="e">
        <f>IF($A$194='Nicholas-SESSION'!$A$295,INDEX('Nicholas-SESSION'!$K$295:$T$302, MATCH("*Military*",'Nicholas-SESSION'!$B$295:$B$302,0), MATCH("*4th*",'Nicholas-SESSION'!$K$7:$T$7,0)),"")</f>
        <v>#N/A</v>
      </c>
      <c r="J198" s="44" t="e">
        <f>INDEX('Nicholas-SESSION'!$L$295:$U$302, MATCH("*Military*",'Nicholas-SESSION'!$B$295:$B$302,0), MATCH("*4th*",'Nicholas-SESSION'!$K$7:$T$7,0))</f>
        <v>#N/A</v>
      </c>
      <c r="K198" s="131" t="e">
        <f>IF($A$194='Nicholas-SESSION'!$A$295,INDEX('Nicholas-SESSION'!$K$295:$T$302, MATCH("*Clean *",'Nicholas-SESSION'!$B$295:$B$302,0), MATCH("*4th*",'Nicholas-SESSION'!$K$7:$T$7,0)),"")</f>
        <v>#N/A</v>
      </c>
      <c r="L198" s="44" t="e">
        <f>INDEX('Nicholas-SESSION'!$L$295:$U$302, MATCH("*Clean *",'Nicholas-SESSION'!$B$295:$B$302,0), MATCH("*4th*",'Nicholas-SESSION'!$K$7:$T$7,0))</f>
        <v>#N/A</v>
      </c>
      <c r="M198" s="131">
        <f>IF($A$194='Nicholas-SESSION'!$A$295,INDEX('Nicholas-SESSION'!$K$295:$T$302, MATCH("*Lat Pulldown*",'Nicholas-SESSION'!$B$295:$B$302,0), MATCH("*4th*",'Nicholas-SESSION'!$K$7:$T$7,0)),"")</f>
        <v>45</v>
      </c>
      <c r="N198" s="44">
        <f>INDEX('Nicholas-SESSION'!$L$295:$U$302, MATCH("*Lat Pulldown*",'Nicholas-SESSION'!$B$295:$B$302,0), MATCH("*4th*",'Nicholas-SESSION'!$K$7:$T$7,0))</f>
        <v>10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 t="e">
        <f>IF($A$194='Nicholas-SESSION'!$A$295,INDEX('Nicholas-SESSION'!$K$295:$T$302, MATCH("*Squat*",'Nicholas-SESSION'!$B$295:$B$302,0), MATCH("*5th*",'Nicholas-SESSION'!$K$7:$T$7,0)),"")</f>
        <v>#N/A</v>
      </c>
      <c r="D199" s="132" t="e">
        <f>INDEX('Nicholas-SESSION'!L$295:U$302, MATCH("*Squat*",'Nicholas-SESSION'!$B$295:$B$302,0), MATCH("*5th*",'Nicholas-SESSION'!K$7:T$7,0))</f>
        <v>#N/A</v>
      </c>
      <c r="E199" s="131" t="e">
        <f>IF($A$194='Nicholas-SESSION'!$A$295,INDEX('Nicholas-SESSION'!$K$295:$T$302, MATCH("*Deadlift*",'Nicholas-SESSION'!$B$295:$B$302,0), MATCH("*5th*",'Nicholas-SESSION'!$K$7:$T$7,0)),"")</f>
        <v>#N/A</v>
      </c>
      <c r="F199" s="131" t="e">
        <f>INDEX('Nicholas-SESSION'!$L$295:$U$302, MATCH("*Deadlift*",'Nicholas-SESSION'!$B$295:$B$302,0), MATCH("*5th*",'Nicholas-SESSION'!$K$7:$T$7,0))</f>
        <v>#N/A</v>
      </c>
      <c r="G199" s="131" t="e">
        <f>IF($A$194='Nicholas-SESSION'!$A$295,INDEX('Nicholas-SESSION'!$K$295:$T$302, MATCH("*Bench Press*",'Nicholas-SESSION'!$B$295:$B$302,0), MATCH("*5th*",'Nicholas-SESSION'!$K$7:$T$7,0)),"")</f>
        <v>#N/A</v>
      </c>
      <c r="H199" s="131" t="e">
        <f>INDEX('Nicholas-SESSION'!$L$295:$U$302, MATCH("*Bench Press*",'Nicholas-SESSION'!$B$295:$B$302,0), MATCH("*5th*",'Nicholas-SESSION'!$K$7:$T$7,0))</f>
        <v>#N/A</v>
      </c>
      <c r="I199" s="132" t="e">
        <f>IF($A$194='Nicholas-SESSION'!$A$295,INDEX('Nicholas-SESSION'!$K$295:$T$302, MATCH("*Military*",'Nicholas-SESSION'!$B$295:$B$302,0), MATCH("*5th*",'Nicholas-SESSION'!$K$7:$T$7,0)),"")</f>
        <v>#N/A</v>
      </c>
      <c r="J199" s="44" t="e">
        <f>INDEX('Nicholas-SESSION'!$L$295:$U$302, MATCH("*Military*",'Nicholas-SESSION'!$B$295:$B$302,0), MATCH("*5th*",'Nicholas-SESSION'!$K$7:$T$7,0))</f>
        <v>#N/A</v>
      </c>
      <c r="K199" s="131" t="e">
        <f>IF($A$194='Nicholas-SESSION'!$A$295,INDEX('Nicholas-SESSION'!$K$295:$T$302, MATCH("*Clean *",'Nicholas-SESSION'!$B$295:$B$302,0), MATCH("*5th*",'Nicholas-SESSION'!$K$7:$T$7,0)),"")</f>
        <v>#N/A</v>
      </c>
      <c r="L199" s="44" t="e">
        <f>INDEX('Nicholas-SESSION'!$L$295:$U$302, MATCH("*Clean *",'Nicholas-SESSION'!$B$295:$B$302,0), MATCH("*5th*",'Nicholas-SESSION'!$K$7:$T$7,0))</f>
        <v>#N/A</v>
      </c>
      <c r="M199" s="131">
        <f>IF($A$194='Nicholas-SESSION'!$A$295,INDEX('Nicholas-SESSION'!$K$295:$T$302, MATCH("*Lat Pulldown*",'Nicholas-SESSION'!$B$295:$B$302,0), MATCH("*5th*",'Nicholas-SESSION'!$K$7:$T$7,0)),"")</f>
        <v>0</v>
      </c>
      <c r="N199" s="44">
        <f>INDEX('Nicholas-SESSION'!$L$295:$U$302, MATCH("*Lat Pulldown*",'Nicholas-SESSION'!$B$295:$B$302,0), MATCH("*5th*",'Nicholas-SESSION'!$K$7:$T$7,0))</f>
        <v>0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'Nicholas-SESSION'!A304</f>
        <v>42159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 t="e">
        <f>MAX(E201:E205)</f>
        <v>#N/A</v>
      </c>
      <c r="F200" s="116" t="e">
        <f t="array" ref="F200">MAX(IF(E201:E205=E200,F201:F205))</f>
        <v>#N/A</v>
      </c>
      <c r="G200" s="116" t="e">
        <f>MAX(G201:G205)</f>
        <v>#N/A</v>
      </c>
      <c r="H200" s="116" t="e">
        <f t="array" ref="H200">MAX(IF(G201:G205=G200,H201:H205))</f>
        <v>#N/A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 t="e">
        <f>MAX(M201:M205)</f>
        <v>#N/A</v>
      </c>
      <c r="N200" s="117" t="e">
        <f t="array" ref="N200">MAX(IF(M201:M205=M200,N201:N205))</f>
        <v>#N/A</v>
      </c>
      <c r="O200" s="152" t="e">
        <f>IF($A$200='Nicholas-SESSION'!$A$304,INDEX('Nicholas-SESSION'!$K$304:$T$311, MATCH("*1k Row*",'Nicholas-SESSION'!$B$304:$B$311,0), MATCH("*1st*",'Nicholas-SESSION'!$K$7:$T$7,0)),"")</f>
        <v>#N/A</v>
      </c>
      <c r="P200" s="152" t="e">
        <f>IF($A$200='Nicholas-SESSION'!$A$304,INDEX('Nicholas-SESSION'!$K$304:$T$311, MATCH("*HIIT*",'Nicholas-SESSION'!$B$304:$B$311,0), MATCH("*1st*",'Nicholas-SESSION'!$K$7:$T$7,0)),"")</f>
        <v>#N/A</v>
      </c>
      <c r="Q200" s="119" t="e">
        <f>INDEX('Nicholas-SESSION'!$L$304:$U$311, MATCH("*HIIT*",'Nicholas-SESSION'!$B$304:$B$311,0), MATCH("*1st*",'Nicholas-SESSION'!$K$7:$T$7,0))</f>
        <v>#N/A</v>
      </c>
      <c r="R200" s="119">
        <f>'Nicholas-SESSION'!U304</f>
        <v>0</v>
      </c>
      <c r="S200" s="116"/>
      <c r="T200" s="116"/>
      <c r="U200" s="120">
        <f>'Nicholas-SESSION'!A305</f>
        <v>0</v>
      </c>
      <c r="V200" s="120">
        <f>'Nicholas-SESSION'!A306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e">
        <f>IF($A$200='Nicholas-SESSION'!$A$304,INDEX('Nicholas-SESSION'!$K$304:$T$311, MATCH("*Squat*",'Nicholas-SESSION'!$B$304:$B$311,0), MATCH("*1st*",'Nicholas-SESSION'!$K$7:$T$7,0)),"")</f>
        <v>#N/A</v>
      </c>
      <c r="D201" s="132" t="e">
        <f>INDEX('Nicholas-SESSION'!L$304:U$311, MATCH("*Squat*",'Nicholas-SESSION'!$B$304:$B$311,0), MATCH("*1st*",'Nicholas-SESSION'!K$7:T$7,0))</f>
        <v>#N/A</v>
      </c>
      <c r="E201" s="131" t="e">
        <f>IF($A$200='Nicholas-SESSION'!$A$304,INDEX('Nicholas-SESSION'!$K$304:$T$311, MATCH("*Deadlift*",'Nicholas-SESSION'!$B$304:$B$311,0), MATCH("*1st*",'Nicholas-SESSION'!$K$7:$T$7,0)),"")</f>
        <v>#N/A</v>
      </c>
      <c r="F201" s="131" t="e">
        <f>INDEX('Nicholas-SESSION'!$L$304:$U$311, MATCH("*Deadlift*",'Nicholas-SESSION'!$B$304:$B$311,0), MATCH("*1st*",'Nicholas-SESSION'!$K$7:$T$7,0))</f>
        <v>#N/A</v>
      </c>
      <c r="G201" s="131" t="e">
        <f>IF($A$200='Nicholas-SESSION'!$A$304,INDEX('Nicholas-SESSION'!$K$304:$T$311, MATCH("*Bench Press*",'Nicholas-SESSION'!$B$304:$B$311,0), MATCH("*1st*",'Nicholas-SESSION'!$K$7:$T$7,0)),"")</f>
        <v>#N/A</v>
      </c>
      <c r="H201" s="131" t="e">
        <f>INDEX('Nicholas-SESSION'!$L$304:$U$311, MATCH("*Bench Press*",'Nicholas-SESSION'!$B$304:$B$311,0), MATCH("*1st*",'Nicholas-SESSION'!$K$7:$T$7,0))</f>
        <v>#N/A</v>
      </c>
      <c r="I201" s="132" t="e">
        <f>IF($A$200='Nicholas-SESSION'!$A$304,INDEX('Nicholas-SESSION'!$K$304:$T$311, MATCH("*Military*",'Nicholas-SESSION'!$B$304:$B$311,0), MATCH("*1st*",'Nicholas-SESSION'!$K$7:$T$7,0)),"")</f>
        <v>#N/A</v>
      </c>
      <c r="J201" s="48" t="e">
        <f>INDEX('Nicholas-SESSION'!$L$304:$U$311, MATCH("*Military*",'Nicholas-SESSION'!$B$304:$B$311,0), MATCH("*1st*",'Nicholas-SESSION'!$K$7:$T$7,0))</f>
        <v>#N/A</v>
      </c>
      <c r="K201" s="131" t="e">
        <f>IF($A$200='Nicholas-SESSION'!$A$304,INDEX('Nicholas-SESSION'!$K$304:$T$311, MATCH("*Clean *",'Nicholas-SESSION'!$B$304:$B$311,0), MATCH("*1st*",'Nicholas-SESSION'!$K$7:$T$7,0)),"")</f>
        <v>#N/A</v>
      </c>
      <c r="L201" s="48" t="e">
        <f>INDEX('Nicholas-SESSION'!$L$304:$U$311, MATCH("*Clean *",'Nicholas-SESSION'!$B$304:$B$311,0), MATCH("*1st*",'Nicholas-SESSION'!$K$7:$T$7,0))</f>
        <v>#N/A</v>
      </c>
      <c r="M201" s="131" t="e">
        <f>IF($A$200='Nicholas-SESSION'!$A$304,INDEX('Nicholas-SESSION'!$K$304:$T$311, MATCH("*Lat Pulldown*",'Nicholas-SESSION'!$B$304:$B$311,0), MATCH("*1st*",'Nicholas-SESSION'!$K$7:$T$7,0)),"")</f>
        <v>#N/A</v>
      </c>
      <c r="N201" s="48" t="e">
        <f>INDEX('Nicholas-SESSION'!$L$304:$U$311, MATCH("*Lat Pulldown*",'Nicholas-SESSION'!$B$304:$B$311,0), MATCH("*1st*",'Nicholas-SESSION'!$K$7:$T$7,0))</f>
        <v>#N/A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IF($A$200='Nicholas-SESSION'!$A$304,INDEX('Nicholas-SESSION'!$K$304:$T$311, MATCH("*Squat*",'Nicholas-SESSION'!$B$304:$B$311,0), MATCH("*2nd*",'Nicholas-SESSION'!$K$7:$T$7,0)),"")</f>
        <v>#N/A</v>
      </c>
      <c r="D202" s="132" t="e">
        <f>INDEX('Nicholas-SESSION'!L$304:U$311, MATCH("*Squat*",'Nicholas-SESSION'!$B$304:$B$311,0), MATCH("*2nd*",'Nicholas-SESSION'!K$7:T$7,0))</f>
        <v>#N/A</v>
      </c>
      <c r="E202" s="131" t="e">
        <f>IF($A$200='Nicholas-SESSION'!$A$304,INDEX('Nicholas-SESSION'!$K$304:$T$311, MATCH("*Deadlift*",'Nicholas-SESSION'!$B$304:$B$311,0), MATCH("*2ND*",'Nicholas-SESSION'!$K$7:$T$7,0)),"")</f>
        <v>#N/A</v>
      </c>
      <c r="F202" s="131" t="e">
        <f>INDEX('Nicholas-SESSION'!$L$304:$U$311, MATCH("*Deadlift*",'Nicholas-SESSION'!$B$304:$B$311,0), MATCH("*2nd*",'Nicholas-SESSION'!$K$7:$T$7,0))</f>
        <v>#N/A</v>
      </c>
      <c r="G202" s="131" t="e">
        <f>IF($A$200='Nicholas-SESSION'!$A$304,INDEX('Nicholas-SESSION'!$K$304:$T$311, MATCH("*Bench Press*",'Nicholas-SESSION'!$B$304:$B$311,0), MATCH("*2ND*",'Nicholas-SESSION'!$K$7:$T$7,0)),"")</f>
        <v>#N/A</v>
      </c>
      <c r="H202" s="131" t="e">
        <f>INDEX('Nicholas-SESSION'!$L$304:$U$311, MATCH("*Bench Press*",'Nicholas-SESSION'!$B$304:$B$311,0), MATCH("*2nd*",'Nicholas-SESSION'!$K$7:$T$7,0))</f>
        <v>#N/A</v>
      </c>
      <c r="I202" s="132" t="e">
        <f>IF($A$200='Nicholas-SESSION'!$A$304,INDEX('Nicholas-SESSION'!$K$304:$T$311, MATCH("*Military*",'Nicholas-SESSION'!$B$304:$B$311,0), MATCH("*2ND*",'Nicholas-SESSION'!$K$7:$T$7,0)),"")</f>
        <v>#N/A</v>
      </c>
      <c r="J202" s="44" t="e">
        <f>INDEX('Nicholas-SESSION'!$L$304:$U$311, MATCH("*Military*",'Nicholas-SESSION'!$B$304:$B$311,0), MATCH("*2nd*",'Nicholas-SESSION'!$K$7:$T$7,0))</f>
        <v>#N/A</v>
      </c>
      <c r="K202" s="131" t="e">
        <f>IF($A$200='Nicholas-SESSION'!$A$304,INDEX('Nicholas-SESSION'!$K$304:$T$311, MATCH("*Clean *",'Nicholas-SESSION'!$B$304:$B$311,0), MATCH("*2ND*",'Nicholas-SESSION'!$K$7:$T$7,0)),"")</f>
        <v>#N/A</v>
      </c>
      <c r="L202" s="44" t="e">
        <f>INDEX('Nicholas-SESSION'!$L$304:$U$311, MATCH("*Clean *",'Nicholas-SESSION'!$B$304:$B$311,0), MATCH("*2nd*",'Nicholas-SESSION'!$K$7:$T$7,0))</f>
        <v>#N/A</v>
      </c>
      <c r="M202" s="131" t="e">
        <f>IF($A$200='Nicholas-SESSION'!$A$304,INDEX('Nicholas-SESSION'!$K$304:$T$311, MATCH("*Lat Pulldown*",'Nicholas-SESSION'!$B$304:$B$311,0), MATCH("*2ND*",'Nicholas-SESSION'!$K$7:$T$7,0)),"")</f>
        <v>#N/A</v>
      </c>
      <c r="N202" s="44" t="e">
        <f>INDEX('Nicholas-SESSION'!$L$304:$U$311, MATCH("*Lat Pulldown*",'Nicholas-SESSION'!$B$304:$B$311,0), MATCH("*2nd*",'Nicholas-SESSION'!$K$7:$T$7,0))</f>
        <v>#N/A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IF($A$200='Nicholas-SESSION'!$A$304,INDEX('Nicholas-SESSION'!$K$304:$T$311, MATCH("*Squat*",'Nicholas-SESSION'!$B$304:$B$311,0), MATCH("*3rd*",'Nicholas-SESSION'!$K$7:$T$7,0)),"")</f>
        <v>#N/A</v>
      </c>
      <c r="D203" s="132" t="e">
        <f>INDEX('Nicholas-SESSION'!L$304:U$311, MATCH("*Squat*",'Nicholas-SESSION'!$B$304:$B$311,0), MATCH("*3rd*",'Nicholas-SESSION'!K$7:T$7,0))</f>
        <v>#N/A</v>
      </c>
      <c r="E203" s="131" t="e">
        <f>IF($A$200='Nicholas-SESSION'!$A$304,INDEX('Nicholas-SESSION'!$K$304:$T$311, MATCH("*Deadlift*",'Nicholas-SESSION'!$B$304:$B$311,0), MATCH("*3rd*",'Nicholas-SESSION'!$K$7:$T$7,0)),"")</f>
        <v>#N/A</v>
      </c>
      <c r="F203" s="131" t="e">
        <f>INDEX('Nicholas-SESSION'!$L$304:$U$311, MATCH("*Deadlift*",'Nicholas-SESSION'!$B$304:$B$311,0), MATCH("*3rd*",'Nicholas-SESSION'!$K$7:$T$7,0))</f>
        <v>#N/A</v>
      </c>
      <c r="G203" s="131" t="e">
        <f>IF($A$200='Nicholas-SESSION'!$A$304,INDEX('Nicholas-SESSION'!$K$304:$T$311, MATCH("*Bench Press*",'Nicholas-SESSION'!$B$304:$B$311,0), MATCH("*3rd*",'Nicholas-SESSION'!$K$7:$T$7,0)),"")</f>
        <v>#N/A</v>
      </c>
      <c r="H203" s="131" t="e">
        <f>INDEX('Nicholas-SESSION'!$L$304:$U$311, MATCH("*Bench Press*",'Nicholas-SESSION'!$B$304:$B$311,0), MATCH("*3rd*",'Nicholas-SESSION'!$K$7:$T$7,0))</f>
        <v>#N/A</v>
      </c>
      <c r="I203" s="132" t="e">
        <f>IF($A$200='Nicholas-SESSION'!$A$304,INDEX('Nicholas-SESSION'!$K$304:$T$311, MATCH("*Military*",'Nicholas-SESSION'!$B$304:$B$311,0), MATCH("*3rd*",'Nicholas-SESSION'!$K$7:$T$7,0)),"")</f>
        <v>#N/A</v>
      </c>
      <c r="J203" s="44" t="e">
        <f>INDEX('Nicholas-SESSION'!$L$304:$U$311, MATCH("*Military*",'Nicholas-SESSION'!$B$304:$B$311,0), MATCH("*3rd*",'Nicholas-SESSION'!$K$7:$T$7,0))</f>
        <v>#N/A</v>
      </c>
      <c r="K203" s="131" t="e">
        <f>IF($A$200='Nicholas-SESSION'!$A$304,INDEX('Nicholas-SESSION'!$K$304:$T$311, MATCH("*Clean *",'Nicholas-SESSION'!$B$304:$B$311,0), MATCH("*3rd*",'Nicholas-SESSION'!$K$7:$T$7,0)),"")</f>
        <v>#N/A</v>
      </c>
      <c r="L203" s="44" t="e">
        <f>INDEX('Nicholas-SESSION'!$L$304:$U$311, MATCH("*Clean *",'Nicholas-SESSION'!$B$304:$B$311,0), MATCH("*3rd*",'Nicholas-SESSION'!$K$7:$T$7,0))</f>
        <v>#N/A</v>
      </c>
      <c r="M203" s="131" t="e">
        <f>IF($A$200='Nicholas-SESSION'!$A$304,INDEX('Nicholas-SESSION'!$K$304:$T$311, MATCH("*Lat Pulldown*",'Nicholas-SESSION'!$B$304:$B$311,0), MATCH("*3rd*",'Nicholas-SESSION'!$K$7:$T$7,0)),"")</f>
        <v>#N/A</v>
      </c>
      <c r="N203" s="44" t="e">
        <f>INDEX('Nicholas-SESSION'!$L$304:$U$311, MATCH("*Lat Pulldown*",'Nicholas-SESSION'!$B$304:$B$311,0), MATCH("*3rd*",'Nicholas-SESSION'!$K$7:$T$7,0))</f>
        <v>#N/A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IF($A$200='Nicholas-SESSION'!$A$304,INDEX('Nicholas-SESSION'!$K$304:$T$311, MATCH("*Squat*",'Nicholas-SESSION'!$B$304:$B$311,0), MATCH("*4th*",'Nicholas-SESSION'!$K$7:$T$7,0)),"")</f>
        <v>#N/A</v>
      </c>
      <c r="D204" s="132" t="e">
        <f>INDEX('Nicholas-SESSION'!L$304:U$311, MATCH("*Squat*",'Nicholas-SESSION'!$B$304:$B$311,0), MATCH("*4th*",'Nicholas-SESSION'!K$7:T$7,0))</f>
        <v>#N/A</v>
      </c>
      <c r="E204" s="131" t="e">
        <f>IF($A$200='Nicholas-SESSION'!$A$304,INDEX('Nicholas-SESSION'!$K$304:$T$311, MATCH("*Deadlift*",'Nicholas-SESSION'!$B$304:$B$311,0), MATCH("*4th*",'Nicholas-SESSION'!$K$7:$T$7,0)),"")</f>
        <v>#N/A</v>
      </c>
      <c r="F204" s="131" t="e">
        <f>INDEX('Nicholas-SESSION'!$L$304:$U$311, MATCH("*Deadlift*",'Nicholas-SESSION'!$B$304:$B$311,0), MATCH("*4th*",'Nicholas-SESSION'!$K$7:$T$7,0))</f>
        <v>#N/A</v>
      </c>
      <c r="G204" s="131" t="e">
        <f>IF($A$200='Nicholas-SESSION'!$A$304,INDEX('Nicholas-SESSION'!$K$304:$T$311, MATCH("*Bench Press*",'Nicholas-SESSION'!$B$304:$B$311,0), MATCH("*4th*",'Nicholas-SESSION'!$K$7:$T$7,0)),"")</f>
        <v>#N/A</v>
      </c>
      <c r="H204" s="131" t="e">
        <f>INDEX('Nicholas-SESSION'!$L$304:$U$311, MATCH("*Bench Press*",'Nicholas-SESSION'!$B$304:$B$311,0), MATCH("*4th*",'Nicholas-SESSION'!$K$7:$T$7,0))</f>
        <v>#N/A</v>
      </c>
      <c r="I204" s="132" t="e">
        <f>IF($A$200='Nicholas-SESSION'!$A$304,INDEX('Nicholas-SESSION'!$K$304:$T$311, MATCH("*Military*",'Nicholas-SESSION'!$B$304:$B$311,0), MATCH("*4th*",'Nicholas-SESSION'!$K$7:$T$7,0)),"")</f>
        <v>#N/A</v>
      </c>
      <c r="J204" s="44" t="e">
        <f>INDEX('Nicholas-SESSION'!$L$304:$U$311, MATCH("*Military*",'Nicholas-SESSION'!$B$304:$B$311,0), MATCH("*4th*",'Nicholas-SESSION'!$K$7:$T$7,0))</f>
        <v>#N/A</v>
      </c>
      <c r="K204" s="131" t="e">
        <f>IF($A$200='Nicholas-SESSION'!$A$304,INDEX('Nicholas-SESSION'!$K$304:$T$311, MATCH("*Clean *",'Nicholas-SESSION'!$B$304:$B$311,0), MATCH("*4th*",'Nicholas-SESSION'!$K$7:$T$7,0)),"")</f>
        <v>#N/A</v>
      </c>
      <c r="L204" s="44" t="e">
        <f>INDEX('Nicholas-SESSION'!$L$304:$U$311, MATCH("*Clean *",'Nicholas-SESSION'!$B$304:$B$311,0), MATCH("*4th*",'Nicholas-SESSION'!$K$7:$T$7,0))</f>
        <v>#N/A</v>
      </c>
      <c r="M204" s="131" t="e">
        <f>IF($A$200='Nicholas-SESSION'!$A$304,INDEX('Nicholas-SESSION'!$K$304:$T$311, MATCH("*Lat Pulldown*",'Nicholas-SESSION'!$B$304:$B$311,0), MATCH("*4th*",'Nicholas-SESSION'!$K$7:$T$7,0)),"")</f>
        <v>#N/A</v>
      </c>
      <c r="N204" s="44" t="e">
        <f>INDEX('Nicholas-SESSION'!$L$304:$U$311, MATCH("*Lat Pulldown*",'Nicholas-SESSION'!$B$304:$B$311,0), MATCH("*4th*",'Nicholas-SESSION'!$K$7:$T$7,0))</f>
        <v>#N/A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IF($A$200='Nicholas-SESSION'!$A$304,INDEX('Nicholas-SESSION'!$K$304:$T$311, MATCH("*Squat*",'Nicholas-SESSION'!$B$304:$B$311,0), MATCH("*5th*",'Nicholas-SESSION'!$K$7:$T$7,0)),"")</f>
        <v>#N/A</v>
      </c>
      <c r="D205" s="132" t="e">
        <f>INDEX('Nicholas-SESSION'!L$304:U$311, MATCH("*Squat*",'Nicholas-SESSION'!$B$304:$B$311,0), MATCH("*5th*",'Nicholas-SESSION'!K$7:T$7,0))</f>
        <v>#N/A</v>
      </c>
      <c r="E205" s="131" t="e">
        <f>IF($A$200='Nicholas-SESSION'!$A$304,INDEX('Nicholas-SESSION'!$K$304:$T$311, MATCH("*Deadlift*",'Nicholas-SESSION'!$B$304:$B$311,0), MATCH("*5th*",'Nicholas-SESSION'!$K$7:$T$7,0)),"")</f>
        <v>#N/A</v>
      </c>
      <c r="F205" s="131" t="e">
        <f>INDEX('Nicholas-SESSION'!$L$304:$U$311, MATCH("*Deadlift*",'Nicholas-SESSION'!$B$304:$B$311,0), MATCH("*5th*",'Nicholas-SESSION'!$K$7:$T$7,0))</f>
        <v>#N/A</v>
      </c>
      <c r="G205" s="131" t="e">
        <f>IF($A$200='Nicholas-SESSION'!$A$304,INDEX('Nicholas-SESSION'!$K$304:$T$311, MATCH("*Bench Press*",'Nicholas-SESSION'!$B$304:$B$311,0), MATCH("*5th*",'Nicholas-SESSION'!$K$7:$T$7,0)),"")</f>
        <v>#N/A</v>
      </c>
      <c r="H205" s="131" t="e">
        <f>INDEX('Nicholas-SESSION'!$L$304:$U$311, MATCH("*Bench Press*",'Nicholas-SESSION'!$B$304:$B$311,0), MATCH("*5th*",'Nicholas-SESSION'!$K$7:$T$7,0))</f>
        <v>#N/A</v>
      </c>
      <c r="I205" s="132" t="e">
        <f>IF($A$200='Nicholas-SESSION'!$A$304,INDEX('Nicholas-SESSION'!$K$304:$T$311, MATCH("*Military*",'Nicholas-SESSION'!$B$304:$B$311,0), MATCH("*5th*",'Nicholas-SESSION'!$K$7:$T$7,0)),"")</f>
        <v>#N/A</v>
      </c>
      <c r="J205" s="44" t="e">
        <f>INDEX('Nicholas-SESSION'!$L$304:$U$311, MATCH("*Military*",'Nicholas-SESSION'!$B$304:$B$311,0), MATCH("*5th*",'Nicholas-SESSION'!$K$7:$T$7,0))</f>
        <v>#N/A</v>
      </c>
      <c r="K205" s="131" t="e">
        <f>IF($A$200='Nicholas-SESSION'!$A$304,INDEX('Nicholas-SESSION'!$K$304:$T$311, MATCH("*Clean *",'Nicholas-SESSION'!$B$304:$B$311,0), MATCH("*5th*",'Nicholas-SESSION'!$K$7:$T$7,0)),"")</f>
        <v>#N/A</v>
      </c>
      <c r="L205" s="44" t="e">
        <f>INDEX('Nicholas-SESSION'!$L$304:$U$311, MATCH("*Clean *",'Nicholas-SESSION'!$B$304:$B$311,0), MATCH("*5th*",'Nicholas-SESSION'!$K$7:$T$7,0))</f>
        <v>#N/A</v>
      </c>
      <c r="M205" s="131" t="e">
        <f>IF($A$200='Nicholas-SESSION'!$A$304,INDEX('Nicholas-SESSION'!$K$304:$T$311, MATCH("*Lat Pulldown*",'Nicholas-SESSION'!$B$304:$B$311,0), MATCH("*5th*",'Nicholas-SESSION'!$K$7:$T$7,0)),"")</f>
        <v>#N/A</v>
      </c>
      <c r="N205" s="44" t="e">
        <f>INDEX('Nicholas-SESSION'!$L$304:$U$311, MATCH("*Lat Pulldown*",'Nicholas-SESSION'!$B$304:$B$311,0), MATCH("*5th*",'Nicholas-SESSION'!$K$7:$T$7,0))</f>
        <v>#N/A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'Nicholas-SESSION'!A313</f>
        <v>42161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 t="e">
        <f>MAX(E207:E211)</f>
        <v>#N/A</v>
      </c>
      <c r="F206" s="116" t="e">
        <f t="array" ref="F206">MAX(IF(E207:E211=E206,F207:F211))</f>
        <v>#N/A</v>
      </c>
      <c r="G206" s="116" t="e">
        <f>MAX(G207:G211)</f>
        <v>#N/A</v>
      </c>
      <c r="H206" s="116" t="e">
        <f t="array" ref="H206">MAX(IF(G207:G211=G206,H207:H211))</f>
        <v>#N/A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>
        <f>MAX(M207:M211)</f>
        <v>60</v>
      </c>
      <c r="N206" s="117">
        <f t="array" ref="N206">MAX(IF(M207:M211=M206,N207:N211))</f>
        <v>5</v>
      </c>
      <c r="O206" s="152" t="e">
        <f>IF($A$206='Nicholas-SESSION'!$A$313,INDEX('Nicholas-SESSION'!$K$313:$T$320, MATCH("*1k Row*",'Nicholas-SESSION'!$B$313:$B$320,0), MATCH("*1st*",'Nicholas-SESSION'!$K$7:$T$7,0)),"")</f>
        <v>#N/A</v>
      </c>
      <c r="P206" s="152" t="e">
        <f>IF($A$206='Nicholas-SESSION'!$A$313,INDEX('Nicholas-SESSION'!$K$313:$T$320, MATCH("*HIIT*",'Nicholas-SESSION'!$B$313:$B$320,0), MATCH("*1st*",'Nicholas-SESSION'!$K$7:$T$7,0)),"")</f>
        <v>#N/A</v>
      </c>
      <c r="Q206" s="119" t="e">
        <f>INDEX('Nicholas-SESSION'!$L$313:$U$320, MATCH("*HIIT*",'Nicholas-SESSION'!$B$313:$B$320,0), MATCH("*1st*",'Nicholas-SESSION'!$K$7:$T$7,0))</f>
        <v>#N/A</v>
      </c>
      <c r="R206" s="119">
        <f>'Nicholas-SESSION'!U313</f>
        <v>0</v>
      </c>
      <c r="S206" s="116"/>
      <c r="T206" s="116"/>
      <c r="U206" s="120">
        <f>'Nicholas-SESSION'!A314</f>
        <v>75</v>
      </c>
      <c r="V206" s="120">
        <f>'Nicholas-SESSION'!A315</f>
        <v>17.600000000000001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IF($A$206='Nicholas-SESSION'!$A$313,INDEX('Nicholas-SESSION'!$K$313:$T$320, MATCH("*Squat*",'Nicholas-SESSION'!$B$313:$B$320,0), MATCH("*1st*",'Nicholas-SESSION'!$K$7:$T$7,0)),"")</f>
        <v>#N/A</v>
      </c>
      <c r="D207" s="132" t="e">
        <f>INDEX('Nicholas-SESSION'!L$313:U$320, MATCH("*Squat*",'Nicholas-SESSION'!$B$313:$B$320,0), MATCH("*1st*",'Nicholas-SESSION'!K$7:T$7,0))</f>
        <v>#N/A</v>
      </c>
      <c r="E207" s="131" t="e">
        <f>IF($A$206='Nicholas-SESSION'!$A$313,INDEX('Nicholas-SESSION'!$K$313:$T$320, MATCH("*Deadlift*",'Nicholas-SESSION'!$B$313:$B$320,0), MATCH("*1st*",'Nicholas-SESSION'!$K$7:$T$7,0)),"")</f>
        <v>#N/A</v>
      </c>
      <c r="F207" s="131" t="e">
        <f>INDEX('Nicholas-SESSION'!$L$313:$U$320, MATCH("*Deadlift*",'Nicholas-SESSION'!$B$313:$B$320,0), MATCH("*1st*",'Nicholas-SESSION'!$K$7:$T$7,0))</f>
        <v>#N/A</v>
      </c>
      <c r="G207" s="131" t="e">
        <f>IF($A$206='Nicholas-SESSION'!$A$313,INDEX('Nicholas-SESSION'!$K$313:$T$320, MATCH("*Bench Press*",'Nicholas-SESSION'!$B$313:$B$320,0), MATCH("*1st*",'Nicholas-SESSION'!$K$7:$T$7,0)),"")</f>
        <v>#N/A</v>
      </c>
      <c r="H207" s="131" t="e">
        <f>INDEX('Nicholas-SESSION'!$L$313:$U$320, MATCH("*Bench Press*",'Nicholas-SESSION'!$B$313:$B$320,0), MATCH("*1st*",'Nicholas-SESSION'!$K$7:$T$7,0))</f>
        <v>#N/A</v>
      </c>
      <c r="I207" s="132" t="e">
        <f>IF($A$206='Nicholas-SESSION'!$A$313,INDEX('Nicholas-SESSION'!$K$313:$T$320, MATCH("*Military*",'Nicholas-SESSION'!$B$313:$B$320,0), MATCH("*1st*",'Nicholas-SESSION'!$K$7:$T$7,0)),"")</f>
        <v>#N/A</v>
      </c>
      <c r="J207" s="48" t="e">
        <f>INDEX('Nicholas-SESSION'!$L$313:$U$320, MATCH("*Military*",'Nicholas-SESSION'!$B$313:$B$320,0), MATCH("*1st*",'Nicholas-SESSION'!$K$7:$T$7,0))</f>
        <v>#N/A</v>
      </c>
      <c r="K207" s="131" t="e">
        <f>IF($A$206='Nicholas-SESSION'!$A$313,INDEX('Nicholas-SESSION'!$K$313:$T$320, MATCH("*Clean *",'Nicholas-SESSION'!$B$313:$B$320,0), MATCH("*1st*",'Nicholas-SESSION'!$K$7:$T$7,0)),"")</f>
        <v>#N/A</v>
      </c>
      <c r="L207" s="48" t="e">
        <f>INDEX('Nicholas-SESSION'!$L$313:$U$320, MATCH("*Clean *",'Nicholas-SESSION'!$B$313:$B$320,0), MATCH("*1st*",'Nicholas-SESSION'!$K$7:$T$7,0))</f>
        <v>#N/A</v>
      </c>
      <c r="M207" s="131">
        <f>IF($A$206='Nicholas-SESSION'!$A$313,INDEX('Nicholas-SESSION'!$K$313:$T$320, MATCH("*Lat Pulldown*",'Nicholas-SESSION'!$B$313:$B$320,0), MATCH("*1st*",'Nicholas-SESSION'!$K$7:$T$7,0)),"")</f>
        <v>60</v>
      </c>
      <c r="N207" s="48">
        <f>INDEX('Nicholas-SESSION'!$L$313:$U$320, MATCH("*Lat Pulldown*",'Nicholas-SESSION'!$B$313:$B$320,0), MATCH("*1st*",'Nicholas-SESSION'!$K$7:$T$7,0))</f>
        <v>5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IF($A$206='Nicholas-SESSION'!$A$313,INDEX('Nicholas-SESSION'!$K$313:$T$320, MATCH("*Squat*",'Nicholas-SESSION'!$B$313:$B$320,0), MATCH("*2nd*",'Nicholas-SESSION'!$K$7:$T$7,0)),"")</f>
        <v>#N/A</v>
      </c>
      <c r="D208" s="132" t="e">
        <f>INDEX('Nicholas-SESSION'!L$313:U$320, MATCH("*Squat*",'Nicholas-SESSION'!$B$313:$B$320,0), MATCH("*2nd*",'Nicholas-SESSION'!K$7:T$7,0))</f>
        <v>#N/A</v>
      </c>
      <c r="E208" s="131" t="e">
        <f>IF($A$206='Nicholas-SESSION'!$A$313,INDEX('Nicholas-SESSION'!$K$313:$T$320, MATCH("*Deadlift*",'Nicholas-SESSION'!$B$313:$B$320,0), MATCH("*2ND*",'Nicholas-SESSION'!$K$7:$T$7,0)),"")</f>
        <v>#N/A</v>
      </c>
      <c r="F208" s="131" t="e">
        <f>INDEX('Nicholas-SESSION'!$L$313:$U$320, MATCH("*Deadlift*",'Nicholas-SESSION'!$B$313:$B$320,0), MATCH("*2nd*",'Nicholas-SESSION'!$K$7:$T$7,0))</f>
        <v>#N/A</v>
      </c>
      <c r="G208" s="131" t="e">
        <f>IF($A$206='Nicholas-SESSION'!$A$313,INDEX('Nicholas-SESSION'!$K$313:$T$320, MATCH("*Bench Press*",'Nicholas-SESSION'!$B$313:$B$320,0), MATCH("*2ND*",'Nicholas-SESSION'!$K$7:$T$7,0)),"")</f>
        <v>#N/A</v>
      </c>
      <c r="H208" s="131" t="e">
        <f>INDEX('Nicholas-SESSION'!$L$313:$U$320, MATCH("*Bench Press*",'Nicholas-SESSION'!$B$313:$B$320,0), MATCH("*2nd*",'Nicholas-SESSION'!$K$7:$T$7,0))</f>
        <v>#N/A</v>
      </c>
      <c r="I208" s="132" t="e">
        <f>IF($A$206='Nicholas-SESSION'!$A$313,INDEX('Nicholas-SESSION'!$K$313:$T$320, MATCH("*Military*",'Nicholas-SESSION'!$B$313:$B$320,0), MATCH("*2ND*",'Nicholas-SESSION'!$K$7:$T$7,0)),"")</f>
        <v>#N/A</v>
      </c>
      <c r="J208" s="44" t="e">
        <f>INDEX('Nicholas-SESSION'!$L$313:$U$320, MATCH("*Military*",'Nicholas-SESSION'!$B$313:$B$320,0), MATCH("*2nd*",'Nicholas-SESSION'!$K$7:$T$7,0))</f>
        <v>#N/A</v>
      </c>
      <c r="K208" s="131" t="e">
        <f>IF($A$206='Nicholas-SESSION'!$A$313,INDEX('Nicholas-SESSION'!$K$313:$T$320, MATCH("*Clean *",'Nicholas-SESSION'!$B$313:$B$320,0), MATCH("*2ND*",'Nicholas-SESSION'!$K$7:$T$7,0)),"")</f>
        <v>#N/A</v>
      </c>
      <c r="L208" s="44" t="e">
        <f>INDEX('Nicholas-SESSION'!$L$313:$U$320, MATCH("*Clean *",'Nicholas-SESSION'!$B$313:$B$320,0), MATCH("*2nd*",'Nicholas-SESSION'!$K$7:$T$7,0))</f>
        <v>#N/A</v>
      </c>
      <c r="M208" s="131">
        <f>IF($A$206='Nicholas-SESSION'!$A$313,INDEX('Nicholas-SESSION'!$K$313:$T$320, MATCH("*Lat Pulldown*",'Nicholas-SESSION'!$B$313:$B$320,0), MATCH("*2ND*",'Nicholas-SESSION'!$K$7:$T$7,0)),"")</f>
        <v>50</v>
      </c>
      <c r="N208" s="44">
        <f>INDEX('Nicholas-SESSION'!$L$313:$U$320, MATCH("*Lat Pulldown*",'Nicholas-SESSION'!$B$313:$B$320,0), MATCH("*2nd*",'Nicholas-SESSION'!$K$7:$T$7,0))</f>
        <v>5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IF($A$206='Nicholas-SESSION'!$A$313,INDEX('Nicholas-SESSION'!$K$313:$T$320, MATCH("*Squat*",'Nicholas-SESSION'!$B$313:$B$320,0), MATCH("*3rd*",'Nicholas-SESSION'!$K$7:$T$7,0)),"")</f>
        <v>#N/A</v>
      </c>
      <c r="D209" s="132" t="e">
        <f>INDEX('Nicholas-SESSION'!L$313:U$320, MATCH("*Squat*",'Nicholas-SESSION'!$B$313:$B$320,0), MATCH("*3rd*",'Nicholas-SESSION'!K$7:T$7,0))</f>
        <v>#N/A</v>
      </c>
      <c r="E209" s="131" t="e">
        <f>IF($A$206='Nicholas-SESSION'!$A$313,INDEX('Nicholas-SESSION'!$K$313:$T$320, MATCH("*Deadlift*",'Nicholas-SESSION'!$B$313:$B$320,0), MATCH("*3rd*",'Nicholas-SESSION'!$K$7:$T$7,0)),"")</f>
        <v>#N/A</v>
      </c>
      <c r="F209" s="131" t="e">
        <f>INDEX('Nicholas-SESSION'!$L$313:$U$320, MATCH("*Deadlift*",'Nicholas-SESSION'!$B$313:$B$320,0), MATCH("*3rd*",'Nicholas-SESSION'!$K$7:$T$7,0))</f>
        <v>#N/A</v>
      </c>
      <c r="G209" s="131" t="e">
        <f>IF($A$206='Nicholas-SESSION'!$A$313,INDEX('Nicholas-SESSION'!$K$313:$T$320, MATCH("*Bench Press*",'Nicholas-SESSION'!$B$313:$B$320,0), MATCH("*3rd*",'Nicholas-SESSION'!$K$7:$T$7,0)),"")</f>
        <v>#N/A</v>
      </c>
      <c r="H209" s="131" t="e">
        <f>INDEX('Nicholas-SESSION'!$L$313:$U$320, MATCH("*Bench Press*",'Nicholas-SESSION'!$B$313:$B$320,0), MATCH("*3rd*",'Nicholas-SESSION'!$K$7:$T$7,0))</f>
        <v>#N/A</v>
      </c>
      <c r="I209" s="132" t="e">
        <f>IF($A$206='Nicholas-SESSION'!$A$313,INDEX('Nicholas-SESSION'!$K$313:$T$320, MATCH("*Military*",'Nicholas-SESSION'!$B$313:$B$320,0), MATCH("*3rd*",'Nicholas-SESSION'!$K$7:$T$7,0)),"")</f>
        <v>#N/A</v>
      </c>
      <c r="J209" s="44" t="e">
        <f>INDEX('Nicholas-SESSION'!$L$313:$U$320, MATCH("*Military*",'Nicholas-SESSION'!$B$313:$B$320,0), MATCH("*3rd*",'Nicholas-SESSION'!$K$7:$T$7,0))</f>
        <v>#N/A</v>
      </c>
      <c r="K209" s="131" t="e">
        <f>IF($A$206='Nicholas-SESSION'!$A$313,INDEX('Nicholas-SESSION'!$K$313:$T$320, MATCH("*Clean *",'Nicholas-SESSION'!$B$313:$B$320,0), MATCH("*3rd*",'Nicholas-SESSION'!$K$7:$T$7,0)),"")</f>
        <v>#N/A</v>
      </c>
      <c r="L209" s="44" t="e">
        <f>INDEX('Nicholas-SESSION'!$L$313:$U$320, MATCH("*Clean *",'Nicholas-SESSION'!$B$313:$B$320,0), MATCH("*3rd*",'Nicholas-SESSION'!$K$7:$T$7,0))</f>
        <v>#N/A</v>
      </c>
      <c r="M209" s="131">
        <f>IF($A$206='Nicholas-SESSION'!$A$313,INDEX('Nicholas-SESSION'!$K$313:$T$320, MATCH("*Lat Pulldown*",'Nicholas-SESSION'!$B$313:$B$320,0), MATCH("*3rd*",'Nicholas-SESSION'!$K$7:$T$7,0)),"")</f>
        <v>60</v>
      </c>
      <c r="N209" s="44">
        <f>INDEX('Nicholas-SESSION'!$L$313:$U$320, MATCH("*Lat Pulldown*",'Nicholas-SESSION'!$B$313:$B$320,0), MATCH("*3rd*",'Nicholas-SESSION'!$K$7:$T$7,0))</f>
        <v>4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IF($A$206='Nicholas-SESSION'!$A$313,INDEX('Nicholas-SESSION'!$K$313:$T$320, MATCH("*Squat*",'Nicholas-SESSION'!$B$313:$B$320,0), MATCH("*4th*",'Nicholas-SESSION'!$K$7:$T$7,0)),"")</f>
        <v>#N/A</v>
      </c>
      <c r="D210" s="132" t="e">
        <f>INDEX('Nicholas-SESSION'!L$313:U$320, MATCH("*Squat*",'Nicholas-SESSION'!$B$313:$B$320,0), MATCH("*4th*",'Nicholas-SESSION'!K$7:T$7,0))</f>
        <v>#N/A</v>
      </c>
      <c r="E210" s="131" t="e">
        <f>IF($A$206='Nicholas-SESSION'!$A$313,INDEX('Nicholas-SESSION'!$K$313:$T$320, MATCH("*Deadlift*",'Nicholas-SESSION'!$B$313:$B$320,0), MATCH("*4th*",'Nicholas-SESSION'!$K$7:$T$7,0)),"")</f>
        <v>#N/A</v>
      </c>
      <c r="F210" s="131" t="e">
        <f>INDEX('Nicholas-SESSION'!$L$313:$U$320, MATCH("*Deadlift*",'Nicholas-SESSION'!$B$313:$B$320,0), MATCH("*4th*",'Nicholas-SESSION'!$K$7:$T$7,0))</f>
        <v>#N/A</v>
      </c>
      <c r="G210" s="131" t="e">
        <f>IF($A$206='Nicholas-SESSION'!$A$313,INDEX('Nicholas-SESSION'!$K$313:$T$320, MATCH("*Bench Press*",'Nicholas-SESSION'!$B$313:$B$320,0), MATCH("*4th*",'Nicholas-SESSION'!$K$7:$T$7,0)),"")</f>
        <v>#N/A</v>
      </c>
      <c r="H210" s="131" t="e">
        <f>INDEX('Nicholas-SESSION'!$L$313:$U$320, MATCH("*Bench Press*",'Nicholas-SESSION'!$B$313:$B$320,0), MATCH("*4th*",'Nicholas-SESSION'!$K$7:$T$7,0))</f>
        <v>#N/A</v>
      </c>
      <c r="I210" s="132" t="e">
        <f>IF($A$206='Nicholas-SESSION'!$A$313,INDEX('Nicholas-SESSION'!$K$313:$T$320, MATCH("*Military*",'Nicholas-SESSION'!$B$313:$B$320,0), MATCH("*4th*",'Nicholas-SESSION'!$K$7:$T$7,0)),"")</f>
        <v>#N/A</v>
      </c>
      <c r="J210" s="44" t="e">
        <f>INDEX('Nicholas-SESSION'!$L$313:$U$320, MATCH("*Military*",'Nicholas-SESSION'!$B$313:$B$320,0), MATCH("*4th*",'Nicholas-SESSION'!$K$7:$T$7,0))</f>
        <v>#N/A</v>
      </c>
      <c r="K210" s="131" t="e">
        <f>IF($A$206='Nicholas-SESSION'!$A$313,INDEX('Nicholas-SESSION'!$K$313:$T$320, MATCH("*Clean *",'Nicholas-SESSION'!$B$313:$B$320,0), MATCH("*4th*",'Nicholas-SESSION'!$K$7:$T$7,0)),"")</f>
        <v>#N/A</v>
      </c>
      <c r="L210" s="44" t="e">
        <f>INDEX('Nicholas-SESSION'!$L$313:$U$320, MATCH("*Clean *",'Nicholas-SESSION'!$B$313:$B$320,0), MATCH("*4th*",'Nicholas-SESSION'!$K$7:$T$7,0))</f>
        <v>#N/A</v>
      </c>
      <c r="M210" s="131">
        <f>IF($A$206='Nicholas-SESSION'!$A$313,INDEX('Nicholas-SESSION'!$K$313:$T$320, MATCH("*Lat Pulldown*",'Nicholas-SESSION'!$B$313:$B$320,0), MATCH("*4th*",'Nicholas-SESSION'!$K$7:$T$7,0)),"")</f>
        <v>50</v>
      </c>
      <c r="N210" s="44">
        <f>INDEX('Nicholas-SESSION'!$L$313:$U$320, MATCH("*Lat Pulldown*",'Nicholas-SESSION'!$B$313:$B$320,0), MATCH("*4th*",'Nicholas-SESSION'!$K$7:$T$7,0))</f>
        <v>5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IF($A$206='Nicholas-SESSION'!$A$313,INDEX('Nicholas-SESSION'!$K$313:$T$320, MATCH("*Squat*",'Nicholas-SESSION'!$B$313:$B$320,0), MATCH("*5th*",'Nicholas-SESSION'!$K$7:$T$7,0)),"")</f>
        <v>#N/A</v>
      </c>
      <c r="D211" s="132" t="e">
        <f>INDEX('Nicholas-SESSION'!L$313:U$320, MATCH("*Squat*",'Nicholas-SESSION'!$B$313:$B$320,0), MATCH("*5th*",'Nicholas-SESSION'!K$7:T$7,0))</f>
        <v>#N/A</v>
      </c>
      <c r="E211" s="131" t="e">
        <f>IF($A$206='Nicholas-SESSION'!$A$313,INDEX('Nicholas-SESSION'!$K$313:$T$320, MATCH("*Deadlift*",'Nicholas-SESSION'!$B$313:$B$320,0), MATCH("*5th*",'Nicholas-SESSION'!$K$7:$T$7,0)),"")</f>
        <v>#N/A</v>
      </c>
      <c r="F211" s="131" t="e">
        <f>INDEX('Nicholas-SESSION'!$L$313:$U$320, MATCH("*Deadlift*",'Nicholas-SESSION'!$B$313:$B$320,0), MATCH("*5th*",'Nicholas-SESSION'!$K$7:$T$7,0))</f>
        <v>#N/A</v>
      </c>
      <c r="G211" s="131" t="e">
        <f>IF($A$206='Nicholas-SESSION'!$A$313,INDEX('Nicholas-SESSION'!$K$313:$T$320, MATCH("*Bench Press*",'Nicholas-SESSION'!$B$313:$B$320,0), MATCH("*5th*",'Nicholas-SESSION'!$K$7:$T$7,0)),"")</f>
        <v>#N/A</v>
      </c>
      <c r="H211" s="131" t="e">
        <f>INDEX('Nicholas-SESSION'!$L$313:$U$320, MATCH("*Bench Press*",'Nicholas-SESSION'!$B$313:$B$320,0), MATCH("*5th*",'Nicholas-SESSION'!$K$7:$T$7,0))</f>
        <v>#N/A</v>
      </c>
      <c r="I211" s="132" t="e">
        <f>IF($A$206='Nicholas-SESSION'!$A$313,INDEX('Nicholas-SESSION'!$K$313:$T$320, MATCH("*Military*",'Nicholas-SESSION'!$B$313:$B$320,0), MATCH("*5th*",'Nicholas-SESSION'!$K$7:$T$7,0)),"")</f>
        <v>#N/A</v>
      </c>
      <c r="J211" s="44" t="e">
        <f>INDEX('Nicholas-SESSION'!$L$313:$U$320, MATCH("*Military*",'Nicholas-SESSION'!$B$313:$B$320,0), MATCH("*5th*",'Nicholas-SESSION'!$K$7:$T$7,0))</f>
        <v>#N/A</v>
      </c>
      <c r="K211" s="131" t="e">
        <f>IF($A$206='Nicholas-SESSION'!$A$313,INDEX('Nicholas-SESSION'!$K$313:$T$320, MATCH("*Clean *",'Nicholas-SESSION'!$B$313:$B$320,0), MATCH("*5th*",'Nicholas-SESSION'!$K$7:$T$7,0)),"")</f>
        <v>#N/A</v>
      </c>
      <c r="L211" s="44" t="e">
        <f>INDEX('Nicholas-SESSION'!$L$313:$U$320, MATCH("*Clean *",'Nicholas-SESSION'!$B$313:$B$320,0), MATCH("*5th*",'Nicholas-SESSION'!$K$7:$T$7,0))</f>
        <v>#N/A</v>
      </c>
      <c r="M211" s="131">
        <f>IF($A$206='Nicholas-SESSION'!$A$313,INDEX('Nicholas-SESSION'!$K$313:$T$320, MATCH("*Lat Pulldown*",'Nicholas-SESSION'!$B$313:$B$320,0), MATCH("*5th*",'Nicholas-SESSION'!$K$7:$T$7,0)),"")</f>
        <v>50</v>
      </c>
      <c r="N211" s="44">
        <f>INDEX('Nicholas-SESSION'!$L$313:$U$320, MATCH("*Lat Pulldown*",'Nicholas-SESSION'!$B$313:$B$320,0), MATCH("*5th*",'Nicholas-SESSION'!$K$7:$T$7,0))</f>
        <v>8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'Nicholas-SESSION'!A322</f>
        <v>42166</v>
      </c>
      <c r="B212" s="116" t="s">
        <v>84</v>
      </c>
      <c r="C212" s="117" t="e">
        <f>MAX(C213:C217)</f>
        <v>#N/A</v>
      </c>
      <c r="D212" s="116" t="e">
        <f t="array" ref="D212">MAX(IF(C213:C217=C212,D213:D217))</f>
        <v>#N/A</v>
      </c>
      <c r="E212" s="116" t="e">
        <f>MAX(E213:E217)</f>
        <v>#N/A</v>
      </c>
      <c r="F212" s="116" t="e">
        <f t="array" ref="F212">MAX(IF(E213:E217=E212,F213:F217))</f>
        <v>#N/A</v>
      </c>
      <c r="G212" s="116" t="e">
        <f>MAX(G213:G217)</f>
        <v>#N/A</v>
      </c>
      <c r="H212" s="116" t="e">
        <f t="array" ref="H212">MAX(IF(G213:G217=G212,H213:H217))</f>
        <v>#N/A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IF($A$212='Nicholas-SESSION'!$A$322,INDEX('Nicholas-SESSION'!$K$322:$T$329, MATCH("*1k Row*",'Nicholas-SESSION'!$B$322:$B$329,0), MATCH("*1st*",'Nicholas-SESSION'!$K$7:$T$7,0)),"")</f>
        <v>#N/A</v>
      </c>
      <c r="P212" s="152" t="e">
        <f>IF($A$212='Nicholas-SESSION'!$A$322,INDEX('Nicholas-SESSION'!$K$322:$T$329, MATCH("*HIIT*",'Nicholas-SESSION'!$B$322:$B$329,0), MATCH("*1st*",'Nicholas-SESSION'!$K$7:$T$7,0)),"")</f>
        <v>#N/A</v>
      </c>
      <c r="Q212" s="119" t="e">
        <f>INDEX('Nicholas-SESSION'!$L$322:$U$329, MATCH("*HIIT*",'Nicholas-SESSION'!$B$322:$B$329,0), MATCH("*1st*",'Nicholas-SESSION'!$K$7:$T$7,0))</f>
        <v>#N/A</v>
      </c>
      <c r="R212" s="119">
        <f>'Nicholas-SESSION'!U322</f>
        <v>0</v>
      </c>
      <c r="S212" s="116"/>
      <c r="T212" s="116"/>
      <c r="U212" s="120">
        <f>'Nicholas-SESSION'!A323</f>
        <v>0</v>
      </c>
      <c r="V212" s="120">
        <f>'Nicholas-SESSION'!A324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 t="e">
        <f>IF($A$212='Nicholas-SESSION'!$A$322,INDEX('Nicholas-SESSION'!$K$322:$T$329, MATCH("*Squat*",'Nicholas-SESSION'!$B$322:$B$329,0), MATCH("*1st*",'Nicholas-SESSION'!$K$7:$T$7,0)),"")</f>
        <v>#N/A</v>
      </c>
      <c r="D213" s="132" t="e">
        <f>INDEX('Nicholas-SESSION'!L$322:U$329, MATCH("*Squat*",'Nicholas-SESSION'!$B$322:$B$329,0), MATCH("*1st*",'Nicholas-SESSION'!K$7:T$7,0))</f>
        <v>#N/A</v>
      </c>
      <c r="E213" s="131" t="e">
        <f>IF($A$212='Nicholas-SESSION'!$A$322,INDEX('Nicholas-SESSION'!$K$322:$T$329, MATCH("*Deadlift*",'Nicholas-SESSION'!$B$322:$B$329,0), MATCH("*1st*",'Nicholas-SESSION'!$K$7:$T$7,0)),"")</f>
        <v>#N/A</v>
      </c>
      <c r="F213" s="131" t="e">
        <f>INDEX('Nicholas-SESSION'!$L$322:$U$329, MATCH("*Deadlift*",'Nicholas-SESSION'!$B$322:$B$329,0), MATCH("*1st*",'Nicholas-SESSION'!$K$7:$T$7,0))</f>
        <v>#N/A</v>
      </c>
      <c r="G213" s="131" t="e">
        <f>IF($A$212='Nicholas-SESSION'!$A$322,INDEX('Nicholas-SESSION'!$K$322:$T$329, MATCH("*Bench Press*",'Nicholas-SESSION'!$B$322:$B$329,0), MATCH("*1st*",'Nicholas-SESSION'!$K$7:$T$7,0)),"")</f>
        <v>#N/A</v>
      </c>
      <c r="H213" s="131" t="e">
        <f>INDEX('Nicholas-SESSION'!$L$322:$U$329, MATCH("*Bench Press*",'Nicholas-SESSION'!$B$322:$B$329,0), MATCH("*1st*",'Nicholas-SESSION'!$K$7:$T$7,0))</f>
        <v>#N/A</v>
      </c>
      <c r="I213" s="132" t="e">
        <f>IF($A$212='Nicholas-SESSION'!$A$322,INDEX('Nicholas-SESSION'!$K$322:$T$329, MATCH("*Military*",'Nicholas-SESSION'!$B$322:$B$329,0), MATCH("*1st*",'Nicholas-SESSION'!$K$7:$T$7,0)),"")</f>
        <v>#N/A</v>
      </c>
      <c r="J213" s="48" t="e">
        <f>INDEX('Nicholas-SESSION'!$L$322:$U$329, MATCH("*Military*",'Nicholas-SESSION'!$B$322:$B$329,0), MATCH("*1st*",'Nicholas-SESSION'!$K$7:$T$7,0))</f>
        <v>#N/A</v>
      </c>
      <c r="K213" s="131" t="e">
        <f>IF($A$212='Nicholas-SESSION'!$A$322,INDEX('Nicholas-SESSION'!$K$322:$T$329, MATCH("*Clean *",'Nicholas-SESSION'!$B$322:$B$329,0), MATCH("*1st*",'Nicholas-SESSION'!$K$7:$T$7,0)),"")</f>
        <v>#N/A</v>
      </c>
      <c r="L213" s="48" t="e">
        <f>INDEX('Nicholas-SESSION'!$L$322:$U$329, MATCH("*Clean *",'Nicholas-SESSION'!$B$322:$B$329,0), MATCH("*1st*",'Nicholas-SESSION'!$K$7:$T$7,0))</f>
        <v>#N/A</v>
      </c>
      <c r="M213" s="131" t="e">
        <f>IF($A$212='Nicholas-SESSION'!$A$322,INDEX('Nicholas-SESSION'!$K$322:$T$329, MATCH("*Lat Pulldown*",'Nicholas-SESSION'!$B$322:$B$329,0), MATCH("*1st*",'Nicholas-SESSION'!$K$7:$T$7,0)),"")</f>
        <v>#N/A</v>
      </c>
      <c r="N213" s="48" t="e">
        <f>INDEX('Nicholas-SESSION'!$L$322:$U$329, MATCH("*Lat Pulldown*",'Nicholas-SESSION'!$B$322:$B$329,0), MATCH("*1st*",'Nicholas-SESSION'!$K$7:$T$7,0))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 t="e">
        <f>IF($A$212='Nicholas-SESSION'!$A$322,INDEX('Nicholas-SESSION'!$K$322:$T$329, MATCH("*Squat*",'Nicholas-SESSION'!$B$322:$B$329,0), MATCH("*2nd*",'Nicholas-SESSION'!$K$7:$T$7,0)),"")</f>
        <v>#N/A</v>
      </c>
      <c r="D214" s="132" t="e">
        <f>INDEX('Nicholas-SESSION'!L$322:U$329, MATCH("*Squat*",'Nicholas-SESSION'!$B$322:$B$329,0), MATCH("*2nd*",'Nicholas-SESSION'!K$7:T$7,0))</f>
        <v>#N/A</v>
      </c>
      <c r="E214" s="131" t="e">
        <f>IF($A$212='Nicholas-SESSION'!$A$322,INDEX('Nicholas-SESSION'!$K$322:$T$329, MATCH("*Deadlift*",'Nicholas-SESSION'!$B$322:$B$329,0), MATCH("*2ND*",'Nicholas-SESSION'!$K$7:$T$7,0)),"")</f>
        <v>#N/A</v>
      </c>
      <c r="F214" s="131" t="e">
        <f>INDEX('Nicholas-SESSION'!$L$322:$U$329, MATCH("*Deadlift*",'Nicholas-SESSION'!$B$322:$B$329,0), MATCH("*2nd*",'Nicholas-SESSION'!$K$7:$T$7,0))</f>
        <v>#N/A</v>
      </c>
      <c r="G214" s="131" t="e">
        <f>IF($A$212='Nicholas-SESSION'!$A$322,INDEX('Nicholas-SESSION'!$K$322:$T$329, MATCH("*Bench Press*",'Nicholas-SESSION'!$B$322:$B$329,0), MATCH("*2ND*",'Nicholas-SESSION'!$K$7:$T$7,0)),"")</f>
        <v>#N/A</v>
      </c>
      <c r="H214" s="131" t="e">
        <f>INDEX('Nicholas-SESSION'!$L$322:$U$329, MATCH("*Bench Press*",'Nicholas-SESSION'!$B$322:$B$329,0), MATCH("*2nd*",'Nicholas-SESSION'!$K$7:$T$7,0))</f>
        <v>#N/A</v>
      </c>
      <c r="I214" s="132" t="e">
        <f>IF($A$212='Nicholas-SESSION'!$A$322,INDEX('Nicholas-SESSION'!$K$322:$T$329, MATCH("*Military*",'Nicholas-SESSION'!$B$322:$B$329,0), MATCH("*2ND*",'Nicholas-SESSION'!$K$7:$T$7,0)),"")</f>
        <v>#N/A</v>
      </c>
      <c r="J214" s="44" t="e">
        <f>INDEX('Nicholas-SESSION'!$L$322:$U$329, MATCH("*Military*",'Nicholas-SESSION'!$B$322:$B$329,0), MATCH("*2nd*",'Nicholas-SESSION'!$K$7:$T$7,0))</f>
        <v>#N/A</v>
      </c>
      <c r="K214" s="131" t="e">
        <f>IF($A$212='Nicholas-SESSION'!$A$322,INDEX('Nicholas-SESSION'!$K$322:$T$329, MATCH("*Clean *",'Nicholas-SESSION'!$B$322:$B$329,0), MATCH("*2ND*",'Nicholas-SESSION'!$K$7:$T$7,0)),"")</f>
        <v>#N/A</v>
      </c>
      <c r="L214" s="44" t="e">
        <f>INDEX('Nicholas-SESSION'!$L$322:$U$329, MATCH("*Clean *",'Nicholas-SESSION'!$B$322:$B$329,0), MATCH("*2nd*",'Nicholas-SESSION'!$K$7:$T$7,0))</f>
        <v>#N/A</v>
      </c>
      <c r="M214" s="131" t="e">
        <f>IF($A$212='Nicholas-SESSION'!$A$322,INDEX('Nicholas-SESSION'!$K$322:$T$329, MATCH("*Lat Pulldown*",'Nicholas-SESSION'!$B$322:$B$329,0), MATCH("*2ND*",'Nicholas-SESSION'!$K$7:$T$7,0)),"")</f>
        <v>#N/A</v>
      </c>
      <c r="N214" s="44" t="e">
        <f>INDEX('Nicholas-SESSION'!$L$322:$U$329, MATCH("*Lat Pulldown*",'Nicholas-SESSION'!$B$322:$B$329,0), MATCH("*2nd*",'Nicholas-SESSION'!$K$7:$T$7,0))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 t="e">
        <f>IF($A$212='Nicholas-SESSION'!$A$322,INDEX('Nicholas-SESSION'!$K$322:$T$329, MATCH("*Squat*",'Nicholas-SESSION'!$B$322:$B$329,0), MATCH("*3rd*",'Nicholas-SESSION'!$K$7:$T$7,0)),"")</f>
        <v>#N/A</v>
      </c>
      <c r="D215" s="132" t="e">
        <f>INDEX('Nicholas-SESSION'!L$322:U$329, MATCH("*Squat*",'Nicholas-SESSION'!$B$322:$B$329,0), MATCH("*3rd*",'Nicholas-SESSION'!K$7:T$7,0))</f>
        <v>#N/A</v>
      </c>
      <c r="E215" s="131" t="e">
        <f>IF($A$212='Nicholas-SESSION'!$A$322,INDEX('Nicholas-SESSION'!$K$322:$T$329, MATCH("*Deadlift*",'Nicholas-SESSION'!$B$322:$B$329,0), MATCH("*3rd*",'Nicholas-SESSION'!$K$7:$T$7,0)),"")</f>
        <v>#N/A</v>
      </c>
      <c r="F215" s="131" t="e">
        <f>INDEX('Nicholas-SESSION'!$L$322:$U$329, MATCH("*Deadlift*",'Nicholas-SESSION'!$B$322:$B$329,0), MATCH("*3rd*",'Nicholas-SESSION'!$K$7:$T$7,0))</f>
        <v>#N/A</v>
      </c>
      <c r="G215" s="131" t="e">
        <f>IF($A$212='Nicholas-SESSION'!$A$322,INDEX('Nicholas-SESSION'!$K$322:$T$329, MATCH("*Bench Press*",'Nicholas-SESSION'!$B$322:$B$329,0), MATCH("*3rd*",'Nicholas-SESSION'!$K$7:$T$7,0)),"")</f>
        <v>#N/A</v>
      </c>
      <c r="H215" s="131" t="e">
        <f>INDEX('Nicholas-SESSION'!$L$322:$U$329, MATCH("*Bench Press*",'Nicholas-SESSION'!$B$322:$B$329,0), MATCH("*3rd*",'Nicholas-SESSION'!$K$7:$T$7,0))</f>
        <v>#N/A</v>
      </c>
      <c r="I215" s="132" t="e">
        <f>IF($A$212='Nicholas-SESSION'!$A$322,INDEX('Nicholas-SESSION'!$K$322:$T$329, MATCH("*Military*",'Nicholas-SESSION'!$B$322:$B$329,0), MATCH("*3rd*",'Nicholas-SESSION'!$K$7:$T$7,0)),"")</f>
        <v>#N/A</v>
      </c>
      <c r="J215" s="44" t="e">
        <f>INDEX('Nicholas-SESSION'!$L$322:$U$329, MATCH("*Military*",'Nicholas-SESSION'!$B$322:$B$329,0), MATCH("*3rd*",'Nicholas-SESSION'!$K$7:$T$7,0))</f>
        <v>#N/A</v>
      </c>
      <c r="K215" s="131" t="e">
        <f>IF($A$212='Nicholas-SESSION'!$A$322,INDEX('Nicholas-SESSION'!$K$322:$T$329, MATCH("*Clean *",'Nicholas-SESSION'!$B$322:$B$329,0), MATCH("*3rd*",'Nicholas-SESSION'!$K$7:$T$7,0)),"")</f>
        <v>#N/A</v>
      </c>
      <c r="L215" s="44" t="e">
        <f>INDEX('Nicholas-SESSION'!$L$322:$U$329, MATCH("*Clean *",'Nicholas-SESSION'!$B$322:$B$329,0), MATCH("*3rd*",'Nicholas-SESSION'!$K$7:$T$7,0))</f>
        <v>#N/A</v>
      </c>
      <c r="M215" s="131" t="e">
        <f>IF($A$212='Nicholas-SESSION'!$A$322,INDEX('Nicholas-SESSION'!$K$322:$T$329, MATCH("*Lat Pulldown*",'Nicholas-SESSION'!$B$322:$B$329,0), MATCH("*3rd*",'Nicholas-SESSION'!$K$7:$T$7,0)),"")</f>
        <v>#N/A</v>
      </c>
      <c r="N215" s="44" t="e">
        <f>INDEX('Nicholas-SESSION'!$L$322:$U$329, MATCH("*Lat Pulldown*",'Nicholas-SESSION'!$B$322:$B$329,0), MATCH("*3rd*",'Nicholas-SESSION'!$K$7:$T$7,0))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 t="e">
        <f>IF($A$212='Nicholas-SESSION'!$A$322,INDEX('Nicholas-SESSION'!$K$322:$T$329, MATCH("*Squat*",'Nicholas-SESSION'!$B$322:$B$329,0), MATCH("*4th*",'Nicholas-SESSION'!$K$7:$T$7,0)),"")</f>
        <v>#N/A</v>
      </c>
      <c r="D216" s="132" t="e">
        <f>INDEX('Nicholas-SESSION'!L$322:U$329, MATCH("*Squat*",'Nicholas-SESSION'!$B$322:$B$329,0), MATCH("*4th*",'Nicholas-SESSION'!K$7:T$7,0))</f>
        <v>#N/A</v>
      </c>
      <c r="E216" s="131" t="e">
        <f>IF($A$212='Nicholas-SESSION'!$A$322,INDEX('Nicholas-SESSION'!$K$322:$T$329, MATCH("*Deadlift*",'Nicholas-SESSION'!$B$322:$B$329,0), MATCH("*4th*",'Nicholas-SESSION'!$K$7:$T$7,0)),"")</f>
        <v>#N/A</v>
      </c>
      <c r="F216" s="131" t="e">
        <f>INDEX('Nicholas-SESSION'!$L$322:$U$329, MATCH("*Deadlift*",'Nicholas-SESSION'!$B$322:$B$329,0), MATCH("*4th*",'Nicholas-SESSION'!$K$7:$T$7,0))</f>
        <v>#N/A</v>
      </c>
      <c r="G216" s="131" t="e">
        <f>IF($A$212='Nicholas-SESSION'!$A$322,INDEX('Nicholas-SESSION'!$K$322:$T$329, MATCH("*Bench Press*",'Nicholas-SESSION'!$B$322:$B$329,0), MATCH("*4th*",'Nicholas-SESSION'!$K$7:$T$7,0)),"")</f>
        <v>#N/A</v>
      </c>
      <c r="H216" s="131" t="e">
        <f>INDEX('Nicholas-SESSION'!$L$322:$U$329, MATCH("*Bench Press*",'Nicholas-SESSION'!$B$322:$B$329,0), MATCH("*4th*",'Nicholas-SESSION'!$K$7:$T$7,0))</f>
        <v>#N/A</v>
      </c>
      <c r="I216" s="132" t="e">
        <f>IF($A$212='Nicholas-SESSION'!$A$322,INDEX('Nicholas-SESSION'!$K$322:$T$329, MATCH("*Military*",'Nicholas-SESSION'!$B$322:$B$329,0), MATCH("*4th*",'Nicholas-SESSION'!$K$7:$T$7,0)),"")</f>
        <v>#N/A</v>
      </c>
      <c r="J216" s="44" t="e">
        <f>INDEX('Nicholas-SESSION'!$L$322:$U$329, MATCH("*Military*",'Nicholas-SESSION'!$B$322:$B$329,0), MATCH("*4th*",'Nicholas-SESSION'!$K$7:$T$7,0))</f>
        <v>#N/A</v>
      </c>
      <c r="K216" s="131" t="e">
        <f>IF($A$212='Nicholas-SESSION'!$A$322,INDEX('Nicholas-SESSION'!$K$322:$T$329, MATCH("*Clean *",'Nicholas-SESSION'!$B$322:$B$329,0), MATCH("*4th*",'Nicholas-SESSION'!$K$7:$T$7,0)),"")</f>
        <v>#N/A</v>
      </c>
      <c r="L216" s="44" t="e">
        <f>INDEX('Nicholas-SESSION'!$L$322:$U$329, MATCH("*Clean *",'Nicholas-SESSION'!$B$322:$B$329,0), MATCH("*4th*",'Nicholas-SESSION'!$K$7:$T$7,0))</f>
        <v>#N/A</v>
      </c>
      <c r="M216" s="131" t="e">
        <f>IF($A$212='Nicholas-SESSION'!$A$322,INDEX('Nicholas-SESSION'!$K$322:$T$329, MATCH("*Lat Pulldown*",'Nicholas-SESSION'!$B$322:$B$329,0), MATCH("*4th*",'Nicholas-SESSION'!$K$7:$T$7,0)),"")</f>
        <v>#N/A</v>
      </c>
      <c r="N216" s="44" t="e">
        <f>INDEX('Nicholas-SESSION'!$L$322:$U$329, MATCH("*Lat Pulldown*",'Nicholas-SESSION'!$B$322:$B$329,0), MATCH("*4th*",'Nicholas-SESSION'!$K$7:$T$7,0))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 t="e">
        <f>IF($A$212='Nicholas-SESSION'!$A$322,INDEX('Nicholas-SESSION'!$K$322:$T$329, MATCH("*Squat*",'Nicholas-SESSION'!$B$322:$B$329,0), MATCH("*5th*",'Nicholas-SESSION'!$K$7:$T$7,0)),"")</f>
        <v>#N/A</v>
      </c>
      <c r="D217" s="132" t="e">
        <f>INDEX('Nicholas-SESSION'!L$322:U$329, MATCH("*Squat*",'Nicholas-SESSION'!$B$322:$B$329,0), MATCH("*5th*",'Nicholas-SESSION'!K$7:T$7,0))</f>
        <v>#N/A</v>
      </c>
      <c r="E217" s="131" t="e">
        <f>IF($A$212='Nicholas-SESSION'!$A$322,INDEX('Nicholas-SESSION'!$K$322:$T$329, MATCH("*Deadlift*",'Nicholas-SESSION'!$B$322:$B$329,0), MATCH("*5th*",'Nicholas-SESSION'!$K$7:$T$7,0)),"")</f>
        <v>#N/A</v>
      </c>
      <c r="F217" s="131" t="e">
        <f>INDEX('Nicholas-SESSION'!$L$322:$U$329, MATCH("*Deadlift*",'Nicholas-SESSION'!$B$322:$B$329,0), MATCH("*5th*",'Nicholas-SESSION'!$K$7:$T$7,0))</f>
        <v>#N/A</v>
      </c>
      <c r="G217" s="131" t="e">
        <f>IF($A$212='Nicholas-SESSION'!$A$322,INDEX('Nicholas-SESSION'!$K$322:$T$329, MATCH("*Bench Press*",'Nicholas-SESSION'!$B$322:$B$329,0), MATCH("*5th*",'Nicholas-SESSION'!$K$7:$T$7,0)),"")</f>
        <v>#N/A</v>
      </c>
      <c r="H217" s="131" t="e">
        <f>INDEX('Nicholas-SESSION'!$L$322:$U$329, MATCH("*Bench Press*",'Nicholas-SESSION'!$B$322:$B$329,0), MATCH("*5th*",'Nicholas-SESSION'!$K$7:$T$7,0))</f>
        <v>#N/A</v>
      </c>
      <c r="I217" s="132" t="e">
        <f>IF($A$212='Nicholas-SESSION'!$A$322,INDEX('Nicholas-SESSION'!$K$322:$T$329, MATCH("*Military*",'Nicholas-SESSION'!$B$322:$B$329,0), MATCH("*5th*",'Nicholas-SESSION'!$K$7:$T$7,0)),"")</f>
        <v>#N/A</v>
      </c>
      <c r="J217" s="44" t="e">
        <f>INDEX('Nicholas-SESSION'!$L$322:$U$329, MATCH("*Military*",'Nicholas-SESSION'!$B$322:$B$329,0), MATCH("*5th*",'Nicholas-SESSION'!$K$7:$T$7,0))</f>
        <v>#N/A</v>
      </c>
      <c r="K217" s="131" t="e">
        <f>IF($A$212='Nicholas-SESSION'!$A$322,INDEX('Nicholas-SESSION'!$K$322:$T$329, MATCH("*Clean *",'Nicholas-SESSION'!$B$322:$B$329,0), MATCH("*5th*",'Nicholas-SESSION'!$K$7:$T$7,0)),"")</f>
        <v>#N/A</v>
      </c>
      <c r="L217" s="44" t="e">
        <f>INDEX('Nicholas-SESSION'!$L$322:$U$329, MATCH("*Clean *",'Nicholas-SESSION'!$B$322:$B$329,0), MATCH("*5th*",'Nicholas-SESSION'!$K$7:$T$7,0))</f>
        <v>#N/A</v>
      </c>
      <c r="M217" s="131" t="e">
        <f>IF($A$212='Nicholas-SESSION'!$A$322,INDEX('Nicholas-SESSION'!$K$322:$T$329, MATCH("*Lat Pulldown*",'Nicholas-SESSION'!$B$322:$B$329,0), MATCH("*5th*",'Nicholas-SESSION'!$K$7:$T$7,0)),"")</f>
        <v>#N/A</v>
      </c>
      <c r="N217" s="44" t="e">
        <f>INDEX('Nicholas-SESSION'!$L$322:$U$329, MATCH("*Lat Pulldown*",'Nicholas-SESSION'!$B$322:$B$329,0), MATCH("*5th*",'Nicholas-SESSION'!$K$7:$T$7,0))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'Nicholas-SESSION'!A331</f>
        <v>42168</v>
      </c>
      <c r="B218" s="116" t="s">
        <v>84</v>
      </c>
      <c r="C218" s="117" t="e">
        <f>MAX(C219:C223)</f>
        <v>#N/A</v>
      </c>
      <c r="D218" s="116" t="e">
        <f t="array" ref="D218">MAX(IF(C219:C223=C218,D219:D223))</f>
        <v>#N/A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 t="e">
        <f>IF($A$218='Nicholas-SESSION'!$A$331,INDEX('Nicholas-SESSION'!$K$331:$T$338, MATCH("*1k Row*",'Nicholas-SESSION'!$B$331:$B$338,0), MATCH("*1st*",'Nicholas-SESSION'!$K$7:$T$7,0)),"")</f>
        <v>#N/A</v>
      </c>
      <c r="P218" s="152" t="e">
        <f>IF($A$218='Nicholas-SESSION'!$A$331,INDEX('Nicholas-SESSION'!$K$331:$T$338, MATCH("*HIIT*",'Nicholas-SESSION'!$B$331:$B$338,0), MATCH("*1st*",'Nicholas-SESSION'!$K$7:$T$7,0)),"")</f>
        <v>#N/A</v>
      </c>
      <c r="Q218" s="119" t="e">
        <f>INDEX('Nicholas-SESSION'!$L$212:$U$331, MATCH("*HIIT*",'Nicholas-SESSION'!$B$212:$B$331,0), MATCH("*1st*",'Nicholas-SESSION'!$K$7:$T$7,0))</f>
        <v>#N/A</v>
      </c>
      <c r="R218" s="119">
        <f>'Nicholas-SESSION'!U331</f>
        <v>0</v>
      </c>
      <c r="S218" s="116"/>
      <c r="T218" s="116"/>
      <c r="U218" s="120">
        <f>'Nicholas-SESSION'!A332</f>
        <v>0</v>
      </c>
      <c r="V218" s="120">
        <f>'Nicholas-SESSION'!A333</f>
        <v>0</v>
      </c>
      <c r="W218" s="116"/>
      <c r="X218" s="116"/>
      <c r="Y218" s="116"/>
      <c r="Z218" s="116"/>
      <c r="AA218" s="116"/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 t="e">
        <f>IF($A$218='Nicholas-SESSION'!$A$331,INDEX('Nicholas-SESSION'!$K$331:$T$338, MATCH("*Squat*",'Nicholas-SESSION'!$B$331:$B$338,0), MATCH("*1st*",'Nicholas-SESSION'!$K$7:$T$7,0)),"")</f>
        <v>#N/A</v>
      </c>
      <c r="D219" s="132" t="e">
        <f>INDEX('Nicholas-SESSION'!L$331:U$338, MATCH("*Squat*",'Nicholas-SESSION'!$B$331:$B$338,0), MATCH("*1st*",'Nicholas-SESSION'!K$7:T$7,0))</f>
        <v>#N/A</v>
      </c>
      <c r="E219" s="131" t="e">
        <f>IF($A$218='Nicholas-SESSION'!$A$331,INDEX('Nicholas-SESSION'!$K$331:$T$338, MATCH("*Deadlift*",'Nicholas-SESSION'!$B$331:$B$338,0), MATCH("*1st*",'Nicholas-SESSION'!$K$7:$T$7,0)),"")</f>
        <v>#N/A</v>
      </c>
      <c r="F219" s="131" t="e">
        <f>INDEX('Nicholas-SESSION'!$L$331:$U$338, MATCH("*Deadlift*",'Nicholas-SESSION'!$B$331:$B$338,0), MATCH("*1st*",'Nicholas-SESSION'!$K$7:$T$7,0))</f>
        <v>#N/A</v>
      </c>
      <c r="G219" s="131" t="e">
        <f>IF($A$218='Nicholas-SESSION'!$A$331,INDEX('Nicholas-SESSION'!$K$331:$T$338, MATCH("*Bench Press*",'Nicholas-SESSION'!$B$338:$B$338,0), MATCH("*1st*",'Nicholas-SESSION'!$K$7:$T$7,0)),"")</f>
        <v>#N/A</v>
      </c>
      <c r="H219" s="131" t="e">
        <f>INDEX('Nicholas-SESSION'!$L$331:$U$338, MATCH("*Bench Press*",'Nicholas-SESSION'!$B$331:$B$338,0), MATCH("*1st*",'Nicholas-SESSION'!$K$7:$T$7,0))</f>
        <v>#N/A</v>
      </c>
      <c r="I219" s="132" t="e">
        <f>IF($A$218='Nicholas-SESSION'!$A$331,INDEX('Nicholas-SESSION'!$K$331:$T$338, MATCH("*Military*",'Nicholas-SESSION'!$B$338:$B$338,0), MATCH("*1st*",'Nicholas-SESSION'!$K$7:$T$7,0)),"")</f>
        <v>#N/A</v>
      </c>
      <c r="J219" s="48" t="e">
        <f>INDEX('Nicholas-SESSION'!$L$331:$U$338, MATCH("*Military*",'Nicholas-SESSION'!$B$331:$B$338,0), MATCH("*1st*",'Nicholas-SESSION'!$K$7:$T$7,0))</f>
        <v>#N/A</v>
      </c>
      <c r="K219" s="131" t="e">
        <f>IF($A$218='Nicholas-SESSION'!$A$331,INDEX('Nicholas-SESSION'!$K$331:$T$338, MATCH("*Clean *",'Nicholas-SESSION'!$B$338:$B$338,0), MATCH("*1st*",'Nicholas-SESSION'!$K$7:$T$7,0)),"")</f>
        <v>#N/A</v>
      </c>
      <c r="L219" s="48" t="e">
        <f>INDEX('Nicholas-SESSION'!$L$331:$U$338, MATCH("*Clean *",'Nicholas-SESSION'!$B$331:$B$338,0), MATCH("*1st*",'Nicholas-SESSION'!$K$7:$T$7,0))</f>
        <v>#N/A</v>
      </c>
      <c r="M219" s="131" t="e">
        <f>IF($A$218='Nicholas-SESSION'!$A$331,INDEX('Nicholas-SESSION'!$K$331:$T$338, MATCH("*Lat Pulldown*",'Nicholas-SESSION'!$B$338:$B$338,0), MATCH("*1st*",'Nicholas-SESSION'!$K$7:$T$7,0)),"")</f>
        <v>#N/A</v>
      </c>
      <c r="N219" s="48" t="e">
        <f>INDEX('Nicholas-SESSION'!$L$331:$U$338, MATCH("*Lat Pulldown*",'Nicholas-SESSION'!$B$331:$B$338,0), MATCH("*1st*",'Nicholas-SESSION'!$K$7:$T$7,0))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 t="e">
        <f>IF($A$218='Nicholas-SESSION'!$A$331,INDEX('Nicholas-SESSION'!$K$331:$T$338, MATCH("*Squat*",'Nicholas-SESSION'!$B$331:$B$338,0), MATCH("*2nd*",'Nicholas-SESSION'!$K$7:$T$7,0)),"")</f>
        <v>#N/A</v>
      </c>
      <c r="D220" s="132" t="e">
        <f>INDEX('Nicholas-SESSION'!L$331:U$338, MATCH("*Squat*",'Nicholas-SESSION'!$B$331:$B$338,0), MATCH("*2nd*",'Nicholas-SESSION'!K$7:T$7,0))</f>
        <v>#N/A</v>
      </c>
      <c r="E220" s="131" t="e">
        <f>IF($A$218='Nicholas-SESSION'!$A$331,INDEX('Nicholas-SESSION'!$K$331:$T$338, MATCH("*Deadlift*",'Nicholas-SESSION'!$B$331:$B$338,0), MATCH("*2ND*",'Nicholas-SESSION'!$K$7:$T$7,0)),"")</f>
        <v>#N/A</v>
      </c>
      <c r="F220" s="131" t="e">
        <f>INDEX('Nicholas-SESSION'!$L$331:$U$338, MATCH("*Deadlift*",'Nicholas-SESSION'!$B$331:$B$338,0), MATCH("*2nd*",'Nicholas-SESSION'!$K$7:$T$7,0))</f>
        <v>#N/A</v>
      </c>
      <c r="G220" s="131" t="e">
        <f>IF($A$218='Nicholas-SESSION'!$A$331,INDEX('Nicholas-SESSION'!$K$331:$T$338, MATCH("*Bench Press*",'Nicholas-SESSION'!$B$338:$B$338,0), MATCH("*2ND*",'Nicholas-SESSION'!$K$7:$T$7,0)),"")</f>
        <v>#N/A</v>
      </c>
      <c r="H220" s="131" t="e">
        <f>INDEX('Nicholas-SESSION'!$L$331:$U$338, MATCH("*Bench Press*",'Nicholas-SESSION'!$B$331:$B$338,0), MATCH("*2nd*",'Nicholas-SESSION'!$K$7:$T$7,0))</f>
        <v>#N/A</v>
      </c>
      <c r="I220" s="132" t="e">
        <f>IF($A$218='Nicholas-SESSION'!$A$331,INDEX('Nicholas-SESSION'!$K$331:$T$338, MATCH("*Military*",'Nicholas-SESSION'!$B$338:$B$338,0), MATCH("*2ND*",'Nicholas-SESSION'!$K$7:$T$7,0)),"")</f>
        <v>#N/A</v>
      </c>
      <c r="J220" s="44" t="e">
        <f>INDEX('Nicholas-SESSION'!$L$331:$U$338, MATCH("*Military*",'Nicholas-SESSION'!$B$331:$B$338,0), MATCH("*2nd*",'Nicholas-SESSION'!$K$7:$T$7,0))</f>
        <v>#N/A</v>
      </c>
      <c r="K220" s="131" t="e">
        <f>IF($A$218='Nicholas-SESSION'!$A$331,INDEX('Nicholas-SESSION'!$K$331:$T$338, MATCH("*Clean *",'Nicholas-SESSION'!$B$338:$B$338,0), MATCH("*2ND*",'Nicholas-SESSION'!$K$7:$T$7,0)),"")</f>
        <v>#N/A</v>
      </c>
      <c r="L220" s="44" t="e">
        <f>INDEX('Nicholas-SESSION'!$L$331:$U$338, MATCH("*Clean *",'Nicholas-SESSION'!$B$331:$B$338,0), MATCH("*2nd*",'Nicholas-SESSION'!$K$7:$T$7,0))</f>
        <v>#N/A</v>
      </c>
      <c r="M220" s="131" t="e">
        <f>IF($A$218='Nicholas-SESSION'!$A$331,INDEX('Nicholas-SESSION'!$K$331:$T$338, MATCH("*Lat Pulldown*",'Nicholas-SESSION'!$B$338:$B$338,0), MATCH("*2ND*",'Nicholas-SESSION'!$K$7:$T$7,0)),"")</f>
        <v>#N/A</v>
      </c>
      <c r="N220" s="44" t="e">
        <f>INDEX('Nicholas-SESSION'!$L$331:$U$338, MATCH("*Lat Pulldown*",'Nicholas-SESSION'!$B$331:$B$338,0), MATCH("*2nd*",'Nicholas-SESSION'!$K$7:$T$7,0))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 t="e">
        <f>IF($A$218='Nicholas-SESSION'!$A$331,INDEX('Nicholas-SESSION'!$K$331:$T$338, MATCH("*Squat*",'Nicholas-SESSION'!$B$331:$B$338,0), MATCH("*3rd*",'Nicholas-SESSION'!$K$7:$T$7,0)),"")</f>
        <v>#N/A</v>
      </c>
      <c r="D221" s="132" t="e">
        <f>INDEX('Nicholas-SESSION'!L$331:U$338, MATCH("*Squat*",'Nicholas-SESSION'!$B$331:$B$338,0), MATCH("*3rd*",'Nicholas-SESSION'!K$7:T$7,0))</f>
        <v>#N/A</v>
      </c>
      <c r="E221" s="131" t="e">
        <f>IF($A$218='Nicholas-SESSION'!$A$331,INDEX('Nicholas-SESSION'!$K$331:$T$338, MATCH("*Deadlift*",'Nicholas-SESSION'!$B$331:$B$338,0), MATCH("*3rd*",'Nicholas-SESSION'!$K$7:$T$7,0)),"")</f>
        <v>#N/A</v>
      </c>
      <c r="F221" s="131" t="e">
        <f>INDEX('Nicholas-SESSION'!$L$331:$U$338, MATCH("*Deadlift*",'Nicholas-SESSION'!$B$331:$B$338,0), MATCH("*3rd*",'Nicholas-SESSION'!$K$7:$T$7,0))</f>
        <v>#N/A</v>
      </c>
      <c r="G221" s="131" t="e">
        <f>IF($A$218='Nicholas-SESSION'!$A$331,INDEX('Nicholas-SESSION'!$K$331:$T$338, MATCH("*Bench Press*",'Nicholas-SESSION'!$B$338:$B$338,0), MATCH("*3rd*",'Nicholas-SESSION'!$K$7:$T$7,0)),"")</f>
        <v>#N/A</v>
      </c>
      <c r="H221" s="131" t="e">
        <f>INDEX('Nicholas-SESSION'!$L$331:$U$338, MATCH("*Bench Press*",'Nicholas-SESSION'!$B$331:$B$338,0), MATCH("*3rd*",'Nicholas-SESSION'!$K$7:$T$7,0))</f>
        <v>#N/A</v>
      </c>
      <c r="I221" s="132" t="e">
        <f>IF($A$218='Nicholas-SESSION'!$A$331,INDEX('Nicholas-SESSION'!$K$331:$T$338, MATCH("*Military*",'Nicholas-SESSION'!$B$338:$B$338,0), MATCH("*3rd*",'Nicholas-SESSION'!$K$7:$T$7,0)),"")</f>
        <v>#N/A</v>
      </c>
      <c r="J221" s="44" t="e">
        <f>INDEX('Nicholas-SESSION'!$L$331:$U$338, MATCH("*Military*",'Nicholas-SESSION'!$B$331:$B$338,0), MATCH("*3rd*",'Nicholas-SESSION'!$K$7:$T$7,0))</f>
        <v>#N/A</v>
      </c>
      <c r="K221" s="131" t="e">
        <f>IF($A$218='Nicholas-SESSION'!$A$331,INDEX('Nicholas-SESSION'!$K$331:$T$338, MATCH("*Clean *",'Nicholas-SESSION'!$B$338:$B$338,0), MATCH("*3rd*",'Nicholas-SESSION'!$K$7:$T$7,0)),"")</f>
        <v>#N/A</v>
      </c>
      <c r="L221" s="44" t="e">
        <f>INDEX('Nicholas-SESSION'!$L$331:$U$338, MATCH("*Clean *",'Nicholas-SESSION'!$B$331:$B$338,0), MATCH("*3rd*",'Nicholas-SESSION'!$K$7:$T$7,0))</f>
        <v>#N/A</v>
      </c>
      <c r="M221" s="131" t="e">
        <f>IF($A$218='Nicholas-SESSION'!$A$331,INDEX('Nicholas-SESSION'!$K$331:$T$338, MATCH("*Lat Pulldown*",'Nicholas-SESSION'!$B$338:$B$338,0), MATCH("*3rd*",'Nicholas-SESSION'!$K$7:$T$7,0)),"")</f>
        <v>#N/A</v>
      </c>
      <c r="N221" s="44" t="e">
        <f>INDEX('Nicholas-SESSION'!$L$331:$U$338, MATCH("*Lat Pulldown*",'Nicholas-SESSION'!$B$331:$B$338,0), MATCH("*3rd*",'Nicholas-SESSION'!$K$7:$T$7,0))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 t="e">
        <f>IF($A$218='Nicholas-SESSION'!$A$331,INDEX('Nicholas-SESSION'!$K$331:$T$338, MATCH("*Squat*",'Nicholas-SESSION'!$B$331:$B$338,0), MATCH("*4th*",'Nicholas-SESSION'!$K$7:$T$7,0)),"")</f>
        <v>#N/A</v>
      </c>
      <c r="D222" s="132" t="e">
        <f>INDEX('Nicholas-SESSION'!L$331:U$338, MATCH("*Squat*",'Nicholas-SESSION'!$B$331:$B$338,0), MATCH("*4th*",'Nicholas-SESSION'!K$7:T$7,0))</f>
        <v>#N/A</v>
      </c>
      <c r="E222" s="131" t="e">
        <f>IF($A$218='Nicholas-SESSION'!$A$331,INDEX('Nicholas-SESSION'!$K$331:$T$338, MATCH("*Deadlift*",'Nicholas-SESSION'!$B$331:$B$338,0), MATCH("*4th*",'Nicholas-SESSION'!$K$7:$T$7,0)),"")</f>
        <v>#N/A</v>
      </c>
      <c r="F222" s="131" t="e">
        <f>INDEX('Nicholas-SESSION'!$L$331:$U$338, MATCH("*Deadlift*",'Nicholas-SESSION'!$B$331:$B$338,0), MATCH("*4th*",'Nicholas-SESSION'!$K$7:$T$7,0))</f>
        <v>#N/A</v>
      </c>
      <c r="G222" s="131" t="e">
        <f>IF($A$218='Nicholas-SESSION'!$A$331,INDEX('Nicholas-SESSION'!$K$331:$T$338, MATCH("*Bench Press*",'Nicholas-SESSION'!$B$338:$B$338,0), MATCH("*4th*",'Nicholas-SESSION'!$K$7:$T$7,0)),"")</f>
        <v>#N/A</v>
      </c>
      <c r="H222" s="131" t="e">
        <f>INDEX('Nicholas-SESSION'!$L$331:$U$338, MATCH("*Bench Press*",'Nicholas-SESSION'!$B$331:$B$338,0), MATCH("*4th*",'Nicholas-SESSION'!$K$7:$T$7,0))</f>
        <v>#N/A</v>
      </c>
      <c r="I222" s="132" t="e">
        <f>IF($A$218='Nicholas-SESSION'!$A$331,INDEX('Nicholas-SESSION'!$K$331:$T$338, MATCH("*Military*",'Nicholas-SESSION'!$B$338:$B$338,0), MATCH("*4th*",'Nicholas-SESSION'!$K$7:$T$7,0)),"")</f>
        <v>#N/A</v>
      </c>
      <c r="J222" s="44" t="e">
        <f>INDEX('Nicholas-SESSION'!$L$331:$U$338, MATCH("*Military*",'Nicholas-SESSION'!$B$331:$B$338,0), MATCH("*4th*",'Nicholas-SESSION'!$K$7:$T$7,0))</f>
        <v>#N/A</v>
      </c>
      <c r="K222" s="131" t="e">
        <f>IF($A$218='Nicholas-SESSION'!$A$331,INDEX('Nicholas-SESSION'!$K$331:$T$338, MATCH("*Clean *",'Nicholas-SESSION'!$B$338:$B$338,0), MATCH("*4th*",'Nicholas-SESSION'!$K$7:$T$7,0)),"")</f>
        <v>#N/A</v>
      </c>
      <c r="L222" s="44" t="e">
        <f>INDEX('Nicholas-SESSION'!$L$331:$U$338, MATCH("*Clean *",'Nicholas-SESSION'!$B$331:$B$338,0), MATCH("*4th*",'Nicholas-SESSION'!$K$7:$T$7,0))</f>
        <v>#N/A</v>
      </c>
      <c r="M222" s="131" t="e">
        <f>IF($A$218='Nicholas-SESSION'!$A$331,INDEX('Nicholas-SESSION'!$K$331:$T$338, MATCH("*Lat Pulldown*",'Nicholas-SESSION'!$B$338:$B$338,0), MATCH("*4th*",'Nicholas-SESSION'!$K$7:$T$7,0)),"")</f>
        <v>#N/A</v>
      </c>
      <c r="N222" s="44" t="e">
        <f>INDEX('Nicholas-SESSION'!$L$331:$U$338, MATCH("*Lat Pulldown*",'Nicholas-SESSION'!$B$331:$B$338,0), MATCH("*4th*",'Nicholas-SESSION'!$K$7:$T$7,0))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 t="e">
        <f>IF($A$218='Nicholas-SESSION'!$A$331,INDEX('Nicholas-SESSION'!$K$331:$T$338, MATCH("*Squat*",'Nicholas-SESSION'!$B$331:$B$338,0), MATCH("*5th*",'Nicholas-SESSION'!$K$7:$T$7,0)),"")</f>
        <v>#N/A</v>
      </c>
      <c r="D223" s="132" t="e">
        <f>INDEX('Nicholas-SESSION'!L$331:U$338, MATCH("*Squat*",'Nicholas-SESSION'!$B$331:$B$338,0), MATCH("*5th*",'Nicholas-SESSION'!K$7:T$7,0))</f>
        <v>#N/A</v>
      </c>
      <c r="E223" s="131" t="e">
        <f>IF($A$218='Nicholas-SESSION'!$A$331,INDEX('Nicholas-SESSION'!$K$331:$T$338, MATCH("*Deadlift*",'Nicholas-SESSION'!$B$331:$B$338,0), MATCH("*5th*",'Nicholas-SESSION'!$K$7:$T$7,0)),"")</f>
        <v>#N/A</v>
      </c>
      <c r="F223" s="131" t="e">
        <f>INDEX('Nicholas-SESSION'!$L$331:$U$338, MATCH("*Deadlift*",'Nicholas-SESSION'!$B$331:$B$338,0), MATCH("*5th*",'Nicholas-SESSION'!$K$7:$T$7,0))</f>
        <v>#N/A</v>
      </c>
      <c r="G223" s="131" t="e">
        <f>IF($A$218='Nicholas-SESSION'!$A$331,INDEX('Nicholas-SESSION'!$K$331:$T$338, MATCH("*Bench Press*",'Nicholas-SESSION'!$B$338:$B$338,0), MATCH("*5th*",'Nicholas-SESSION'!$K$7:$T$7,0)),"")</f>
        <v>#N/A</v>
      </c>
      <c r="H223" s="131" t="e">
        <f>INDEX('Nicholas-SESSION'!$L$331:$U$338, MATCH("*Bench Press*",'Nicholas-SESSION'!$B$331:$B$338,0), MATCH("*5th*",'Nicholas-SESSION'!$K$7:$T$7,0))</f>
        <v>#N/A</v>
      </c>
      <c r="I223" s="132" t="e">
        <f>IF($A$218='Nicholas-SESSION'!$A$331,INDEX('Nicholas-SESSION'!$K$331:$T$338, MATCH("*Military*",'Nicholas-SESSION'!$B$338:$B$338,0), MATCH("*5th*",'Nicholas-SESSION'!$K$7:$T$7,0)),"")</f>
        <v>#N/A</v>
      </c>
      <c r="J223" s="44" t="e">
        <f>INDEX('Nicholas-SESSION'!$L$331:$U$338, MATCH("*Military*",'Nicholas-SESSION'!$B$331:$B$338,0), MATCH("*5th*",'Nicholas-SESSION'!$K$7:$T$7,0))</f>
        <v>#N/A</v>
      </c>
      <c r="K223" s="131" t="e">
        <f>IF($A$218='Nicholas-SESSION'!$A$331,INDEX('Nicholas-SESSION'!$K$331:$T$338, MATCH("*Clean *",'Nicholas-SESSION'!$B$338:$B$338,0), MATCH("*5th*",'Nicholas-SESSION'!$K$7:$T$7,0)),"")</f>
        <v>#N/A</v>
      </c>
      <c r="L223" s="44" t="e">
        <f>INDEX('Nicholas-SESSION'!$L$331:$U$338, MATCH("*Clean *",'Nicholas-SESSION'!$B$331:$B$338,0), MATCH("*5th*",'Nicholas-SESSION'!$K$7:$T$7,0))</f>
        <v>#N/A</v>
      </c>
      <c r="M223" s="131" t="e">
        <f>IF($A$218='Nicholas-SESSION'!$A$331,INDEX('Nicholas-SESSION'!$K$331:$T$338, MATCH("*Lat Pulldown*",'Nicholas-SESSION'!$B$338:$B$338,0), MATCH("*5th*",'Nicholas-SESSION'!$K$7:$T$7,0)),"")</f>
        <v>#N/A</v>
      </c>
      <c r="N223" s="44" t="e">
        <f>INDEX('Nicholas-SESSION'!$L$331:$U$338, MATCH("*Lat Pulldown*",'Nicholas-SESSION'!$B$331:$B$338,0), MATCH("*5th*",'Nicholas-SESSION'!$K$7:$T$7,0))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'Nicholas-SESSION'!A340</f>
        <v>42172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 t="e">
        <f>MAX(E225:E229)</f>
        <v>#N/A</v>
      </c>
      <c r="F224" s="116" t="e">
        <f t="array" ref="F224">MAX(IF(E225:E229=E224,F225:F229))</f>
        <v>#N/A</v>
      </c>
      <c r="G224" s="116" t="e">
        <f>MAX(G225:G229)</f>
        <v>#N/A</v>
      </c>
      <c r="H224" s="116" t="e">
        <f t="array" ref="H224">MAX(IF(G225:G229=G224,H225:H229))</f>
        <v>#N/A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>
        <f>MAX(M225:M229)</f>
        <v>60</v>
      </c>
      <c r="N224" s="117">
        <f t="array" ref="N224">MAX(IF(M225:M229=M224,N225:N229))</f>
        <v>6</v>
      </c>
      <c r="O224" s="152" t="e">
        <f>IF($A$224='Nicholas-SESSION'!$A$340,INDEX('Nicholas-SESSION'!$K$340:$T$347, MATCH("*1k Row*",'Nicholas-SESSION'!$B$340:$B$347,0), MATCH("*1st*",'Nicholas-SESSION'!$K$7:$T$7,0)),"")</f>
        <v>#N/A</v>
      </c>
      <c r="P224" s="152" t="e">
        <f>IF($A$224='Nicholas-SESSION'!$A$340,INDEX('Nicholas-SESSION'!$K$340:$T$347, MATCH("*HIIT*",'Nicholas-SESSION'!$B$340:$B$347,0), MATCH("*1st*",'Nicholas-SESSION'!$K$7:$T$7,0)),"")</f>
        <v>#N/A</v>
      </c>
      <c r="Q224" s="119" t="e">
        <f>INDEX('Nicholas-SESSION'!$L$340:$U$347, MATCH("*HIIT*",'Nicholas-SESSION'!$B$340:$B$347,0), MATCH("*1st*",'Nicholas-SESSION'!$K$7:$T$7,0))</f>
        <v>#N/A</v>
      </c>
      <c r="R224" s="119">
        <f>'Nicholas-SESSION'!U340</f>
        <v>0</v>
      </c>
      <c r="S224" s="116"/>
      <c r="T224" s="116"/>
      <c r="U224" s="120">
        <f>'Nicholas-SESSION'!A341</f>
        <v>0</v>
      </c>
      <c r="V224" s="120">
        <f>'Nicholas-SESSION'!A342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IF($A$224='Nicholas-SESSION'!$A$340,INDEX('Nicholas-SESSION'!$K$340:$T$347, MATCH("*Squat*",'Nicholas-SESSION'!$B$340:$B$347,0), MATCH("*1st*",'Nicholas-SESSION'!$K$7:$T$7,0)),"")</f>
        <v>#N/A</v>
      </c>
      <c r="D225" s="132" t="e">
        <f>INDEX('Nicholas-SESSION'!L$340:U$347, MATCH("*Squat*",'Nicholas-SESSION'!$B$340:$B$347,0), MATCH("*1st*",'Nicholas-SESSION'!K$7:T$7,0))</f>
        <v>#N/A</v>
      </c>
      <c r="E225" s="131" t="e">
        <f>IF($A$224='Nicholas-SESSION'!$A$340,INDEX('Nicholas-SESSION'!$K$340:$T$347, MATCH("*Deadlift*",'Nicholas-SESSION'!$B$340:$B$347,0), MATCH("*1st*",'Nicholas-SESSION'!$K$7:$T$7,0)),"")</f>
        <v>#N/A</v>
      </c>
      <c r="F225" s="131" t="e">
        <f>INDEX('Nicholas-SESSION'!$L$340:$U$347, MATCH("*Deadlift*",'Nicholas-SESSION'!$B$340:$B$347,0), MATCH("*1st*",'Nicholas-SESSION'!$K$7:$T$7,0))</f>
        <v>#N/A</v>
      </c>
      <c r="G225" s="131" t="e">
        <f>IF($A$224='Nicholas-SESSION'!$A$340,INDEX('Nicholas-SESSION'!$K$340:$T$347, MATCH("*Bench Press*",'Nicholas-SESSION'!$B$340:$B$347,0), MATCH("*1st*",'Nicholas-SESSION'!$K$7:$T$7,0)),"")</f>
        <v>#N/A</v>
      </c>
      <c r="H225" s="131" t="e">
        <f>INDEX('Nicholas-SESSION'!$L$340:$U$347, MATCH("*Bench Press*",'Nicholas-SESSION'!$B$340:$B$347,0), MATCH("*1st*",'Nicholas-SESSION'!$K$7:$T$7,0))</f>
        <v>#N/A</v>
      </c>
      <c r="I225" s="132" t="e">
        <f>IF($A$224='Nicholas-SESSION'!$A$340,INDEX('Nicholas-SESSION'!$K$340:$T$347, MATCH("*Military*",'Nicholas-SESSION'!$B$340:$B$347,0), MATCH("*1st*",'Nicholas-SESSION'!$K$7:$T$7,0)),"")</f>
        <v>#N/A</v>
      </c>
      <c r="J225" s="48" t="e">
        <f>INDEX('Nicholas-SESSION'!$L$340:$U$347, MATCH("*Military*",'Nicholas-SESSION'!$B$340:$B$347,0), MATCH("*1st*",'Nicholas-SESSION'!$K$7:$T$7,0))</f>
        <v>#N/A</v>
      </c>
      <c r="K225" s="131" t="e">
        <f>IF($A$224='Nicholas-SESSION'!$A$340,INDEX('Nicholas-SESSION'!$K$340:$T$347, MATCH("*Clean *",'Nicholas-SESSION'!$B$340:$B$347,0), MATCH("*1st*",'Nicholas-SESSION'!$K$7:$T$7,0)),"")</f>
        <v>#N/A</v>
      </c>
      <c r="L225" s="48" t="e">
        <f>INDEX('Nicholas-SESSION'!$L$340:$U$347, MATCH("*Clean *",'Nicholas-SESSION'!$B$340:$B$347,0), MATCH("*1st*",'Nicholas-SESSION'!$K$7:$T$7,0))</f>
        <v>#N/A</v>
      </c>
      <c r="M225" s="131">
        <f>IF($A$224='Nicholas-SESSION'!$A$340,INDEX('Nicholas-SESSION'!$K$340:$T$347, MATCH("*Lat Pulldown*",'Nicholas-SESSION'!$B$340:$B$347,0), MATCH("*1st*",'Nicholas-SESSION'!$K$7:$T$7,0)),"")</f>
        <v>60</v>
      </c>
      <c r="N225" s="48">
        <f>INDEX('Nicholas-SESSION'!$L$340:$U$347, MATCH("*Lat Pulldown*",'Nicholas-SESSION'!$B$340:$B$347,0), MATCH("*1st*",'Nicholas-SESSION'!$K$7:$T$7,0))</f>
        <v>6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IF($A$224='Nicholas-SESSION'!$A$340,INDEX('Nicholas-SESSION'!$K$340:$T$347, MATCH("*Squat*",'Nicholas-SESSION'!$B$340:$B$347,0), MATCH("*2nd*",'Nicholas-SESSION'!$K$7:$T$7,0)),"")</f>
        <v>#N/A</v>
      </c>
      <c r="D226" s="132" t="e">
        <f>INDEX('Nicholas-SESSION'!L$340:U$347, MATCH("*Squat*",'Nicholas-SESSION'!$B$340:$B$347,0), MATCH("*2nd*",'Nicholas-SESSION'!K$7:T$7,0))</f>
        <v>#N/A</v>
      </c>
      <c r="E226" s="131" t="e">
        <f>IF($A$224='Nicholas-SESSION'!$A$340,INDEX('Nicholas-SESSION'!$K$340:$T$347, MATCH("*Deadlift*",'Nicholas-SESSION'!$B$340:$B$347,0), MATCH("*2ND*",'Nicholas-SESSION'!$K$7:$T$7,0)),"")</f>
        <v>#N/A</v>
      </c>
      <c r="F226" s="131" t="e">
        <f>INDEX('Nicholas-SESSION'!$L$340:$U$347, MATCH("*Deadlift*",'Nicholas-SESSION'!$B$340:$B$347,0), MATCH("*2nd*",'Nicholas-SESSION'!$K$7:$T$7,0))</f>
        <v>#N/A</v>
      </c>
      <c r="G226" s="131" t="e">
        <f>IF($A$224='Nicholas-SESSION'!$A$340,INDEX('Nicholas-SESSION'!$K$340:$T$347, MATCH("*Bench Press*",'Nicholas-SESSION'!$B$340:$B$347,0), MATCH("*2ND*",'Nicholas-SESSION'!$K$7:$T$7,0)),"")</f>
        <v>#N/A</v>
      </c>
      <c r="H226" s="131" t="e">
        <f>INDEX('Nicholas-SESSION'!$L$340:$U$347, MATCH("*Bench Press*",'Nicholas-SESSION'!$B$340:$B$347,0), MATCH("*2nd*",'Nicholas-SESSION'!$K$7:$T$7,0))</f>
        <v>#N/A</v>
      </c>
      <c r="I226" s="132" t="e">
        <f>IF($A$224='Nicholas-SESSION'!$A$340,INDEX('Nicholas-SESSION'!$K$340:$T$347, MATCH("*Military*",'Nicholas-SESSION'!$B$340:$B$347,0), MATCH("*2ND*",'Nicholas-SESSION'!$K$7:$T$7,0)),"")</f>
        <v>#N/A</v>
      </c>
      <c r="J226" s="44" t="e">
        <f>INDEX('Nicholas-SESSION'!$L$340:$U$347, MATCH("*Military*",'Nicholas-SESSION'!$B$340:$B$347,0), MATCH("*2nd*",'Nicholas-SESSION'!$K$7:$T$7,0))</f>
        <v>#N/A</v>
      </c>
      <c r="K226" s="131" t="e">
        <f>IF($A$224='Nicholas-SESSION'!$A$340,INDEX('Nicholas-SESSION'!$K$340:$T$347, MATCH("*Clean *",'Nicholas-SESSION'!$B$340:$B$347,0), MATCH("*2ND*",'Nicholas-SESSION'!$K$7:$T$7,0)),"")</f>
        <v>#N/A</v>
      </c>
      <c r="L226" s="44" t="e">
        <f>INDEX('Nicholas-SESSION'!$L$340:$U$347, MATCH("*Clean *",'Nicholas-SESSION'!$B$340:$B$347,0), MATCH("*2nd*",'Nicholas-SESSION'!$K$7:$T$7,0))</f>
        <v>#N/A</v>
      </c>
      <c r="M226" s="131">
        <f>IF($A$224='Nicholas-SESSION'!$A$340,INDEX('Nicholas-SESSION'!$K$340:$T$347, MATCH("*Lat Pulldown*",'Nicholas-SESSION'!$B$340:$B$347,0), MATCH("*2ND*",'Nicholas-SESSION'!$K$7:$T$7,0)),"")</f>
        <v>60</v>
      </c>
      <c r="N226" s="44">
        <f>INDEX('Nicholas-SESSION'!$L$340:$U$347, MATCH("*Lat Pulldown*",'Nicholas-SESSION'!$B$340:$B$347,0), MATCH("*2nd*",'Nicholas-SESSION'!$K$7:$T$7,0))</f>
        <v>6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IF($A$224='Nicholas-SESSION'!$A$340,INDEX('Nicholas-SESSION'!$K$340:$T$347, MATCH("*Squat*",'Nicholas-SESSION'!$B$340:$B$347,0), MATCH("*3rd*",'Nicholas-SESSION'!$K$7:$T$7,0)),"")</f>
        <v>#N/A</v>
      </c>
      <c r="D227" s="132" t="e">
        <f>INDEX('Nicholas-SESSION'!L$340:U$347, MATCH("*Squat*",'Nicholas-SESSION'!$B$340:$B$347,0), MATCH("*3rd*",'Nicholas-SESSION'!K$7:T$7,0))</f>
        <v>#N/A</v>
      </c>
      <c r="E227" s="131" t="e">
        <f>IF($A$224='Nicholas-SESSION'!$A$340,INDEX('Nicholas-SESSION'!$K$340:$T$347, MATCH("*Deadlift*",'Nicholas-SESSION'!$B$340:$B$347,0), MATCH("*3rd*",'Nicholas-SESSION'!$K$7:$T$7,0)),"")</f>
        <v>#N/A</v>
      </c>
      <c r="F227" s="131" t="e">
        <f>INDEX('Nicholas-SESSION'!$L$340:$U$347, MATCH("*Deadlift*",'Nicholas-SESSION'!$B$340:$B$347,0), MATCH("*3rd*",'Nicholas-SESSION'!$K$7:$T$7,0))</f>
        <v>#N/A</v>
      </c>
      <c r="G227" s="131" t="e">
        <f>IF($A$224='Nicholas-SESSION'!$A$340,INDEX('Nicholas-SESSION'!$K$340:$T$347, MATCH("*Bench Press*",'Nicholas-SESSION'!$B$340:$B$347,0), MATCH("*3rd*",'Nicholas-SESSION'!$K$7:$T$7,0)),"")</f>
        <v>#N/A</v>
      </c>
      <c r="H227" s="131" t="e">
        <f>INDEX('Nicholas-SESSION'!$L$340:$U$347, MATCH("*Bench Press*",'Nicholas-SESSION'!$B$340:$B$347,0), MATCH("*3rd*",'Nicholas-SESSION'!$K$7:$T$7,0))</f>
        <v>#N/A</v>
      </c>
      <c r="I227" s="132" t="e">
        <f>IF($A$224='Nicholas-SESSION'!$A$340,INDEX('Nicholas-SESSION'!$K$340:$T$347, MATCH("*Military*",'Nicholas-SESSION'!$B$340:$B$347,0), MATCH("*3rd*",'Nicholas-SESSION'!$K$7:$T$7,0)),"")</f>
        <v>#N/A</v>
      </c>
      <c r="J227" s="44" t="e">
        <f>INDEX('Nicholas-SESSION'!$L$340:$U$347, MATCH("*Military*",'Nicholas-SESSION'!$B$340:$B$347,0), MATCH("*3rd*",'Nicholas-SESSION'!$K$7:$T$7,0))</f>
        <v>#N/A</v>
      </c>
      <c r="K227" s="131" t="e">
        <f>IF($A$224='Nicholas-SESSION'!$A$340,INDEX('Nicholas-SESSION'!$K$340:$T$347, MATCH("*Clean *",'Nicholas-SESSION'!$B$340:$B$347,0), MATCH("*3rd*",'Nicholas-SESSION'!$K$7:$T$7,0)),"")</f>
        <v>#N/A</v>
      </c>
      <c r="L227" s="44" t="e">
        <f>INDEX('Nicholas-SESSION'!$L$340:$U$347, MATCH("*Clean *",'Nicholas-SESSION'!$B$340:$B$347,0), MATCH("*3rd*",'Nicholas-SESSION'!$K$7:$T$7,0))</f>
        <v>#N/A</v>
      </c>
      <c r="M227" s="131">
        <f>IF($A$224='Nicholas-SESSION'!$A$340,INDEX('Nicholas-SESSION'!$K$340:$T$347, MATCH("*Lat Pulldown*",'Nicholas-SESSION'!$B$340:$B$347,0), MATCH("*3rd*",'Nicholas-SESSION'!$K$7:$T$7,0)),"")</f>
        <v>60</v>
      </c>
      <c r="N227" s="44">
        <f>INDEX('Nicholas-SESSION'!$L$340:$U$347, MATCH("*Lat Pulldown*",'Nicholas-SESSION'!$B$340:$B$347,0), MATCH("*3rd*",'Nicholas-SESSION'!$K$7:$T$7,0))</f>
        <v>6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IF($A$224='Nicholas-SESSION'!$A$340,INDEX('Nicholas-SESSION'!$K$340:$T$347, MATCH("*Squat*",'Nicholas-SESSION'!$B$340:$B$347,0), MATCH("*4th*",'Nicholas-SESSION'!$K$7:$T$7,0)),"")</f>
        <v>#N/A</v>
      </c>
      <c r="D228" s="132" t="e">
        <f>INDEX('Nicholas-SESSION'!L$340:U$347, MATCH("*Squat*",'Nicholas-SESSION'!$B$340:$B$347,0), MATCH("*4th*",'Nicholas-SESSION'!K$7:T$7,0))</f>
        <v>#N/A</v>
      </c>
      <c r="E228" s="131" t="e">
        <f>IF($A$224='Nicholas-SESSION'!$A$340,INDEX('Nicholas-SESSION'!$K$340:$T$347, MATCH("*Deadlift*",'Nicholas-SESSION'!$B$340:$B$347,0), MATCH("*4th*",'Nicholas-SESSION'!$K$7:$T$7,0)),"")</f>
        <v>#N/A</v>
      </c>
      <c r="F228" s="131" t="e">
        <f>INDEX('Nicholas-SESSION'!$L$340:$U$347, MATCH("*Deadlift*",'Nicholas-SESSION'!$B$340:$B$347,0), MATCH("*4th*",'Nicholas-SESSION'!$K$7:$T$7,0))</f>
        <v>#N/A</v>
      </c>
      <c r="G228" s="131" t="e">
        <f>IF($A$224='Nicholas-SESSION'!$A$340,INDEX('Nicholas-SESSION'!$K$340:$T$347, MATCH("*Bench Press*",'Nicholas-SESSION'!$B$340:$B$347,0), MATCH("*4th*",'Nicholas-SESSION'!$K$7:$T$7,0)),"")</f>
        <v>#N/A</v>
      </c>
      <c r="H228" s="131" t="e">
        <f>INDEX('Nicholas-SESSION'!$L$340:$U$347, MATCH("*Bench Press*",'Nicholas-SESSION'!$B$340:$B$347,0), MATCH("*4th*",'Nicholas-SESSION'!$K$7:$T$7,0))</f>
        <v>#N/A</v>
      </c>
      <c r="I228" s="132" t="e">
        <f>IF($A$224='Nicholas-SESSION'!$A$340,INDEX('Nicholas-SESSION'!$K$340:$T$347, MATCH("*Military*",'Nicholas-SESSION'!$B$340:$B$347,0), MATCH("*4th*",'Nicholas-SESSION'!$K$7:$T$7,0)),"")</f>
        <v>#N/A</v>
      </c>
      <c r="J228" s="44" t="e">
        <f>INDEX('Nicholas-SESSION'!$L$340:$U$347, MATCH("*Military*",'Nicholas-SESSION'!$B$340:$B$347,0), MATCH("*4th*",'Nicholas-SESSION'!$K$7:$T$7,0))</f>
        <v>#N/A</v>
      </c>
      <c r="K228" s="131" t="e">
        <f>IF($A$224='Nicholas-SESSION'!$A$340,INDEX('Nicholas-SESSION'!$K$340:$T$347, MATCH("*Clean *",'Nicholas-SESSION'!$B$340:$B$347,0), MATCH("*4th*",'Nicholas-SESSION'!$K$7:$T$7,0)),"")</f>
        <v>#N/A</v>
      </c>
      <c r="L228" s="44" t="e">
        <f>INDEX('Nicholas-SESSION'!$L$340:$U$347, MATCH("*Clean *",'Nicholas-SESSION'!$B$340:$B$347,0), MATCH("*4th*",'Nicholas-SESSION'!$K$7:$T$7,0))</f>
        <v>#N/A</v>
      </c>
      <c r="M228" s="131">
        <f>IF($A$224='Nicholas-SESSION'!$A$340,INDEX('Nicholas-SESSION'!$K$340:$T$347, MATCH("*Lat Pulldown*",'Nicholas-SESSION'!$B$340:$B$347,0), MATCH("*4th*",'Nicholas-SESSION'!$K$7:$T$7,0)),"")</f>
        <v>0</v>
      </c>
      <c r="N228" s="44">
        <f>INDEX('Nicholas-SESSION'!$L$340:$U$347, MATCH("*Lat Pulldown*",'Nicholas-SESSION'!$B$340:$B$347,0), MATCH("*4th*",'Nicholas-SESSION'!$K$7:$T$7,0))</f>
        <v>0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IF($A$224='Nicholas-SESSION'!$A$340,INDEX('Nicholas-SESSION'!$K$340:$T$347, MATCH("*Squat*",'Nicholas-SESSION'!$B$340:$B$347,0), MATCH("*5th*",'Nicholas-SESSION'!$K$7:$T$7,0)),"")</f>
        <v>#N/A</v>
      </c>
      <c r="D229" s="132" t="e">
        <f>INDEX('Nicholas-SESSION'!L$340:U$347, MATCH("*Squat*",'Nicholas-SESSION'!$B$340:$B$347,0), MATCH("*5th*",'Nicholas-SESSION'!K$7:T$7,0))</f>
        <v>#N/A</v>
      </c>
      <c r="E229" s="131" t="e">
        <f>IF($A$224='Nicholas-SESSION'!$A$340,INDEX('Nicholas-SESSION'!$K$340:$T$347, MATCH("*Deadlift*",'Nicholas-SESSION'!$B$340:$B$347,0), MATCH("*5th*",'Nicholas-SESSION'!$K$7:$T$7,0)),"")</f>
        <v>#N/A</v>
      </c>
      <c r="F229" s="131" t="e">
        <f>INDEX('Nicholas-SESSION'!$L$340:$U$347, MATCH("*Deadlift*",'Nicholas-SESSION'!$B$340:$B$347,0), MATCH("*5th*",'Nicholas-SESSION'!$K$7:$T$7,0))</f>
        <v>#N/A</v>
      </c>
      <c r="G229" s="131" t="e">
        <f>IF($A$224='Nicholas-SESSION'!$A$340,INDEX('Nicholas-SESSION'!$K$340:$T$347, MATCH("*Bench Press*",'Nicholas-SESSION'!$B$340:$B$347,0), MATCH("*5th*",'Nicholas-SESSION'!$K$7:$T$7,0)),"")</f>
        <v>#N/A</v>
      </c>
      <c r="H229" s="131" t="e">
        <f>INDEX('Nicholas-SESSION'!$L$340:$U$347, MATCH("*Bench Press*",'Nicholas-SESSION'!$B$340:$B$347,0), MATCH("*5th*",'Nicholas-SESSION'!$K$7:$T$7,0))</f>
        <v>#N/A</v>
      </c>
      <c r="I229" s="132" t="e">
        <f>IF($A$224='Nicholas-SESSION'!$A$340,INDEX('Nicholas-SESSION'!$K$340:$T$347, MATCH("*Military*",'Nicholas-SESSION'!$B$340:$B$347,0), MATCH("*5th*",'Nicholas-SESSION'!$K$7:$T$7,0)),"")</f>
        <v>#N/A</v>
      </c>
      <c r="J229" s="44" t="e">
        <f>INDEX('Nicholas-SESSION'!$L$340:$U$347, MATCH("*Military*",'Nicholas-SESSION'!$B$340:$B$347,0), MATCH("*5th*",'Nicholas-SESSION'!$K$7:$T$7,0))</f>
        <v>#N/A</v>
      </c>
      <c r="K229" s="131" t="e">
        <f>IF($A$224='Nicholas-SESSION'!$A$340,INDEX('Nicholas-SESSION'!$K$340:$T$347, MATCH("*Clean *",'Nicholas-SESSION'!$B$340:$B$347,0), MATCH("*5th*",'Nicholas-SESSION'!$K$7:$T$7,0)),"")</f>
        <v>#N/A</v>
      </c>
      <c r="L229" s="44" t="e">
        <f>INDEX('Nicholas-SESSION'!$L$340:$U$347, MATCH("*Clean *",'Nicholas-SESSION'!$B$340:$B$347,0), MATCH("*5th*",'Nicholas-SESSION'!$K$7:$T$7,0))</f>
        <v>#N/A</v>
      </c>
      <c r="M229" s="131">
        <f>IF($A$224='Nicholas-SESSION'!$A$340,INDEX('Nicholas-SESSION'!$K$340:$T$347, MATCH("*Lat Pulldown*",'Nicholas-SESSION'!$B$340:$B$347,0), MATCH("*5th*",'Nicholas-SESSION'!$K$7:$T$7,0)),"")</f>
        <v>0</v>
      </c>
      <c r="N229" s="44">
        <f>INDEX('Nicholas-SESSION'!$L$340:$U$347, MATCH("*Lat Pulldown*",'Nicholas-SESSION'!$B$340:$B$347,0), MATCH("*5th*",'Nicholas-SESSION'!$K$7:$T$7,0))</f>
        <v>0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'Nicholas-SESSION'!A349</f>
        <v>42178</v>
      </c>
      <c r="B230" s="116" t="s">
        <v>84</v>
      </c>
      <c r="C230" s="117" t="e">
        <f>MAX(C231:C235)</f>
        <v>#N/A</v>
      </c>
      <c r="D230" s="116" t="e">
        <f t="array" ref="D230">MAX(IF(C231:C235=C230,D231:D235))</f>
        <v>#N/A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 t="e">
        <f>MAX(M231:M235)</f>
        <v>#N/A</v>
      </c>
      <c r="N230" s="117" t="e">
        <f t="array" ref="N230">MAX(IF(M231:M235=M230,N231:N235))</f>
        <v>#N/A</v>
      </c>
      <c r="O230" s="152" t="e">
        <f>IF($A$230='Nicholas-SESSION'!$A$349,INDEX('Nicholas-SESSION'!$K$349:$T$356, MATCH("*1k Row*",'Nicholas-SESSION'!$B$349:$B$356,0), MATCH("*1st*",'Nicholas-SESSION'!$K$7:$T$7,0)),"")</f>
        <v>#N/A</v>
      </c>
      <c r="P230" s="152" t="e">
        <f>IF($A$230='Nicholas-SESSION'!$A$349,INDEX('Nicholas-SESSION'!$K$349:$T$356, MATCH("*HIIT*",'Nicholas-SESSION'!$B$349:$B$356,0), MATCH("*1st*",'Nicholas-SESSION'!$K$7:$T$7,0)),"")</f>
        <v>#N/A</v>
      </c>
      <c r="Q230" s="119" t="e">
        <f>INDEX('Nicholas-SESSION'!$L$212:$U$349, MATCH("*HIIT*",'Nicholas-SESSION'!$B$212:$B$349,0), MATCH("*1st*",'Nicholas-SESSION'!$K$7:$T$7,0))</f>
        <v>#N/A</v>
      </c>
      <c r="R230" s="119">
        <f>'Nicholas-SESSION'!U349</f>
        <v>0</v>
      </c>
      <c r="S230" s="116"/>
      <c r="T230" s="116"/>
      <c r="U230" s="120">
        <f>'Nicholas-SESSION'!A548</f>
        <v>0</v>
      </c>
      <c r="V230" s="120">
        <f>'Nicholas-SESSION'!A351</f>
        <v>19.8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 t="e">
        <f>IF($A$230='Nicholas-SESSION'!$A$349,INDEX('Nicholas-SESSION'!$K$349:$T$356, MATCH("*Squat*",'Nicholas-SESSION'!$B$349:$B$356,0), MATCH("*1st*",'Nicholas-SESSION'!$K$7:$T$7,0)),"")</f>
        <v>#N/A</v>
      </c>
      <c r="D231" s="132" t="e">
        <f>INDEX('Nicholas-SESSION'!L$349:U$356, MATCH("*Squat*",'Nicholas-SESSION'!$B$349:$B$356,0), MATCH("*1st*",'Nicholas-SESSION'!K$7:T$7,0))</f>
        <v>#N/A</v>
      </c>
      <c r="E231" s="131" t="e">
        <f>IF($A$230='Nicholas-SESSION'!$A$349,INDEX('Nicholas-SESSION'!$K$349:$T$356, MATCH("*Deadlift*",'Nicholas-SESSION'!$B$349:$B$356,0), MATCH("*1st*",'Nicholas-SESSION'!$K$7:$T$7,0)),"")</f>
        <v>#N/A</v>
      </c>
      <c r="F231" s="131" t="e">
        <f>INDEX('Nicholas-SESSION'!$L$349:$U$356, MATCH("*Deadlift*",'Nicholas-SESSION'!$B$349:$B$356,0), MATCH("*1st*",'Nicholas-SESSION'!$K$7:$T$7,0))</f>
        <v>#N/A</v>
      </c>
      <c r="G231" s="131" t="e">
        <f>IF($A$230='Nicholas-SESSION'!$A$349,INDEX('Nicholas-SESSION'!$K$349:$T$356, MATCH("*Bench Press*",'Nicholas-SESSION'!$B$349:$B$356,0), MATCH("*1st*",'Nicholas-SESSION'!$K$7:$T$7,0)),"")</f>
        <v>#N/A</v>
      </c>
      <c r="H231" s="131" t="e">
        <f>INDEX('Nicholas-SESSION'!$L$349:$U$356, MATCH("*Bench Press*",'Nicholas-SESSION'!$B$349:$B$356,0), MATCH("*1st*",'Nicholas-SESSION'!$K$7:$T$7,0))</f>
        <v>#N/A</v>
      </c>
      <c r="I231" s="132" t="e">
        <f>IF($A$230='Nicholas-SESSION'!$A$349,INDEX('Nicholas-SESSION'!$K$349:$T$356, MATCH("*Military*",'Nicholas-SESSION'!$B$349:$B$356,0), MATCH("*1st*",'Nicholas-SESSION'!$K$7:$T$7,0)),"")</f>
        <v>#N/A</v>
      </c>
      <c r="J231" s="48" t="e">
        <f>INDEX('Nicholas-SESSION'!$L$349:$U$356, MATCH("*Military*",'Nicholas-SESSION'!$B$349:$B$356,0), MATCH("*1st*",'Nicholas-SESSION'!$K$7:$T$7,0))</f>
        <v>#N/A</v>
      </c>
      <c r="K231" s="131" t="e">
        <f>IF($A$230='Nicholas-SESSION'!$A$349,INDEX('Nicholas-SESSION'!$K$349:$T$356, MATCH("*Clean *",'Nicholas-SESSION'!$B$349:$B$356,0), MATCH("*1st*",'Nicholas-SESSION'!$K$7:$T$7,0)),"")</f>
        <v>#N/A</v>
      </c>
      <c r="L231" s="48" t="e">
        <f>INDEX('Nicholas-SESSION'!$L$349:$U$356, MATCH("*Clean *",'Nicholas-SESSION'!$B$349:$B$356,0), MATCH("*1st*",'Nicholas-SESSION'!$K$7:$T$7,0))</f>
        <v>#N/A</v>
      </c>
      <c r="M231" s="131" t="e">
        <f>IF($A$230='Nicholas-SESSION'!$A$349,INDEX('Nicholas-SESSION'!$K$349:$T$356, MATCH("*Lat Pulldown*",'Nicholas-SESSION'!$B$349:$B$356,0), MATCH("*1st*",'Nicholas-SESSION'!$K$7:$T$7,0)),"")</f>
        <v>#N/A</v>
      </c>
      <c r="N231" s="48" t="e">
        <f>INDEX('Nicholas-SESSION'!$L$349:$U$356, MATCH("*Lat Pulldown*",'Nicholas-SESSION'!$B$349:$B$356,0), MATCH("*1st*",'Nicholas-SESSION'!$K$7:$T$7,0))</f>
        <v>#N/A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 t="e">
        <f>IF($A$230='Nicholas-SESSION'!$A$349,INDEX('Nicholas-SESSION'!$K$349:$T$356, MATCH("*Squat*",'Nicholas-SESSION'!$B$349:$B$356,0), MATCH("*2nd*",'Nicholas-SESSION'!$K$7:$T$7,0)),"")</f>
        <v>#N/A</v>
      </c>
      <c r="D232" s="132" t="e">
        <f>INDEX('Nicholas-SESSION'!L$349:U$356, MATCH("*Squat*",'Nicholas-SESSION'!$B$349:$B$356,0), MATCH("*2nd*",'Nicholas-SESSION'!K$7:T$7,0))</f>
        <v>#N/A</v>
      </c>
      <c r="E232" s="131" t="e">
        <f>IF($A$230='Nicholas-SESSION'!$A$349,INDEX('Nicholas-SESSION'!$K$349:$T$356, MATCH("*Deadlift*",'Nicholas-SESSION'!$B$349:$B$356,0), MATCH("*2ND*",'Nicholas-SESSION'!$K$7:$T$7,0)),"")</f>
        <v>#N/A</v>
      </c>
      <c r="F232" s="131" t="e">
        <f>INDEX('Nicholas-SESSION'!$L$349:$U$356, MATCH("*Deadlift*",'Nicholas-SESSION'!$B$349:$B$356,0), MATCH("*2nd*",'Nicholas-SESSION'!$K$7:$T$7,0))</f>
        <v>#N/A</v>
      </c>
      <c r="G232" s="131" t="e">
        <f>IF($A$230='Nicholas-SESSION'!$A$349,INDEX('Nicholas-SESSION'!$K$349:$T$356, MATCH("*Bench Press*",'Nicholas-SESSION'!$B$349:$B$356,0), MATCH("*2ND*",'Nicholas-SESSION'!$K$7:$T$7,0)),"")</f>
        <v>#N/A</v>
      </c>
      <c r="H232" s="131" t="e">
        <f>INDEX('Nicholas-SESSION'!$L$349:$U$356, MATCH("*Bench Press*",'Nicholas-SESSION'!$B$349:$B$356,0), MATCH("*2nd*",'Nicholas-SESSION'!$K$7:$T$7,0))</f>
        <v>#N/A</v>
      </c>
      <c r="I232" s="132" t="e">
        <f>IF($A$230='Nicholas-SESSION'!$A$349,INDEX('Nicholas-SESSION'!$K$349:$T$356, MATCH("*Military*",'Nicholas-SESSION'!$B$349:$B$356,0), MATCH("*2ND*",'Nicholas-SESSION'!$K$7:$T$7,0)),"")</f>
        <v>#N/A</v>
      </c>
      <c r="J232" s="44" t="e">
        <f>INDEX('Nicholas-SESSION'!$L$349:$U$356, MATCH("*Military*",'Nicholas-SESSION'!$B$349:$B$356,0), MATCH("*2nd*",'Nicholas-SESSION'!$K$7:$T$7,0))</f>
        <v>#N/A</v>
      </c>
      <c r="K232" s="131" t="e">
        <f>IF($A$230='Nicholas-SESSION'!$A$349,INDEX('Nicholas-SESSION'!$K$349:$T$356, MATCH("*Clean *",'Nicholas-SESSION'!$B$349:$B$356,0), MATCH("*2ND*",'Nicholas-SESSION'!$K$7:$T$7,0)),"")</f>
        <v>#N/A</v>
      </c>
      <c r="L232" s="44" t="e">
        <f>INDEX('Nicholas-SESSION'!$L$349:$U$356, MATCH("*Clean *",'Nicholas-SESSION'!$B$349:$B$356,0), MATCH("*2nd*",'Nicholas-SESSION'!$K$7:$T$7,0))</f>
        <v>#N/A</v>
      </c>
      <c r="M232" s="131" t="e">
        <f>IF($A$230='Nicholas-SESSION'!$A$349,INDEX('Nicholas-SESSION'!$K$349:$T$356, MATCH("*Lat Pulldown*",'Nicholas-SESSION'!$B$349:$B$356,0), MATCH("*2ND*",'Nicholas-SESSION'!$K$7:$T$7,0)),"")</f>
        <v>#N/A</v>
      </c>
      <c r="N232" s="44" t="e">
        <f>INDEX('Nicholas-SESSION'!$L$349:$U$356, MATCH("*Lat Pulldown*",'Nicholas-SESSION'!$B$349:$B$356,0), MATCH("*2nd*",'Nicholas-SESSION'!$K$7:$T$7,0))</f>
        <v>#N/A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 t="e">
        <f>IF($A$230='Nicholas-SESSION'!$A$349,INDEX('Nicholas-SESSION'!$K$349:$T$356, MATCH("*Squat*",'Nicholas-SESSION'!$B$349:$B$356,0), MATCH("*3rd*",'Nicholas-SESSION'!$K$7:$T$7,0)),"")</f>
        <v>#N/A</v>
      </c>
      <c r="D233" s="132" t="e">
        <f>INDEX('Nicholas-SESSION'!L$349:U$356, MATCH("*Squat*",'Nicholas-SESSION'!$B$349:$B$356,0), MATCH("*3rd*",'Nicholas-SESSION'!K$7:T$7,0))</f>
        <v>#N/A</v>
      </c>
      <c r="E233" s="131" t="e">
        <f>IF($A$230='Nicholas-SESSION'!$A$349,INDEX('Nicholas-SESSION'!$K$349:$T$356, MATCH("*Deadlift*",'Nicholas-SESSION'!$B$349:$B$356,0), MATCH("*3rd*",'Nicholas-SESSION'!$K$7:$T$7,0)),"")</f>
        <v>#N/A</v>
      </c>
      <c r="F233" s="131" t="e">
        <f>INDEX('Nicholas-SESSION'!$L$349:$U$356, MATCH("*Deadlift*",'Nicholas-SESSION'!$B$349:$B$356,0), MATCH("*3rd*",'Nicholas-SESSION'!$K$7:$T$7,0))</f>
        <v>#N/A</v>
      </c>
      <c r="G233" s="131" t="e">
        <f>IF($A$230='Nicholas-SESSION'!$A$349,INDEX('Nicholas-SESSION'!$K$349:$T$356, MATCH("*Bench Press*",'Nicholas-SESSION'!$B$349:$B$356,0), MATCH("*3rd*",'Nicholas-SESSION'!$K$7:$T$7,0)),"")</f>
        <v>#N/A</v>
      </c>
      <c r="H233" s="131" t="e">
        <f>INDEX('Nicholas-SESSION'!$L$349:$U$356, MATCH("*Bench Press*",'Nicholas-SESSION'!$B$349:$B$356,0), MATCH("*3rd*",'Nicholas-SESSION'!$K$7:$T$7,0))</f>
        <v>#N/A</v>
      </c>
      <c r="I233" s="132" t="e">
        <f>IF($A$230='Nicholas-SESSION'!$A$349,INDEX('Nicholas-SESSION'!$K$349:$T$356, MATCH("*Military*",'Nicholas-SESSION'!$B$349:$B$356,0), MATCH("*3rd*",'Nicholas-SESSION'!$K$7:$T$7,0)),"")</f>
        <v>#N/A</v>
      </c>
      <c r="J233" s="44" t="e">
        <f>INDEX('Nicholas-SESSION'!$L$349:$U$356, MATCH("*Military*",'Nicholas-SESSION'!$B$349:$B$356,0), MATCH("*3rd*",'Nicholas-SESSION'!$K$7:$T$7,0))</f>
        <v>#N/A</v>
      </c>
      <c r="K233" s="131" t="e">
        <f>IF($A$230='Nicholas-SESSION'!$A$349,INDEX('Nicholas-SESSION'!$K$349:$T$356, MATCH("*Clean *",'Nicholas-SESSION'!$B$349:$B$356,0), MATCH("*3rd*",'Nicholas-SESSION'!$K$7:$T$7,0)),"")</f>
        <v>#N/A</v>
      </c>
      <c r="L233" s="44" t="e">
        <f>INDEX('Nicholas-SESSION'!$L$349:$U$356, MATCH("*Clean *",'Nicholas-SESSION'!$B$349:$B$356,0), MATCH("*3rd*",'Nicholas-SESSION'!$K$7:$T$7,0))</f>
        <v>#N/A</v>
      </c>
      <c r="M233" s="131" t="e">
        <f>IF($A$230='Nicholas-SESSION'!$A$349,INDEX('Nicholas-SESSION'!$K$349:$T$356, MATCH("*Lat Pulldown*",'Nicholas-SESSION'!$B$349:$B$356,0), MATCH("*3rd*",'Nicholas-SESSION'!$K$7:$T$7,0)),"")</f>
        <v>#N/A</v>
      </c>
      <c r="N233" s="44" t="e">
        <f>INDEX('Nicholas-SESSION'!$L$349:$U$356, MATCH("*Lat Pulldown*",'Nicholas-SESSION'!$B$349:$B$356,0), MATCH("*3rd*",'Nicholas-SESSION'!$K$7:$T$7,0))</f>
        <v>#N/A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 t="e">
        <f>IF($A$230='Nicholas-SESSION'!$A$349,INDEX('Nicholas-SESSION'!$K$349:$T$356, MATCH("*Squat*",'Nicholas-SESSION'!$B$349:$B$356,0), MATCH("*4th*",'Nicholas-SESSION'!$K$7:$T$7,0)),"")</f>
        <v>#N/A</v>
      </c>
      <c r="D234" s="132" t="e">
        <f>INDEX('Nicholas-SESSION'!L$349:U$356, MATCH("*Squat*",'Nicholas-SESSION'!$B$349:$B$356,0), MATCH("*4th*",'Nicholas-SESSION'!K$7:T$7,0))</f>
        <v>#N/A</v>
      </c>
      <c r="E234" s="131" t="e">
        <f>IF($A$230='Nicholas-SESSION'!$A$349,INDEX('Nicholas-SESSION'!$K$349:$T$356, MATCH("*Deadlift*",'Nicholas-SESSION'!$B$349:$B$356,0), MATCH("*4th*",'Nicholas-SESSION'!$K$7:$T$7,0)),"")</f>
        <v>#N/A</v>
      </c>
      <c r="F234" s="131" t="e">
        <f>INDEX('Nicholas-SESSION'!$L$349:$U$356, MATCH("*Deadlift*",'Nicholas-SESSION'!$B$349:$B$356,0), MATCH("*4th*",'Nicholas-SESSION'!$K$7:$T$7,0))</f>
        <v>#N/A</v>
      </c>
      <c r="G234" s="131" t="e">
        <f>IF($A$230='Nicholas-SESSION'!$A$349,INDEX('Nicholas-SESSION'!$K$349:$T$356, MATCH("*Bench Press*",'Nicholas-SESSION'!$B$349:$B$356,0), MATCH("*4th*",'Nicholas-SESSION'!$K$7:$T$7,0)),"")</f>
        <v>#N/A</v>
      </c>
      <c r="H234" s="131" t="e">
        <f>INDEX('Nicholas-SESSION'!$L$349:$U$356, MATCH("*Bench Press*",'Nicholas-SESSION'!$B$349:$B$356,0), MATCH("*4th*",'Nicholas-SESSION'!$K$7:$T$7,0))</f>
        <v>#N/A</v>
      </c>
      <c r="I234" s="132" t="e">
        <f>IF($A$230='Nicholas-SESSION'!$A$349,INDEX('Nicholas-SESSION'!$K$349:$T$356, MATCH("*Military*",'Nicholas-SESSION'!$B$349:$B$356,0), MATCH("*4th*",'Nicholas-SESSION'!$K$7:$T$7,0)),"")</f>
        <v>#N/A</v>
      </c>
      <c r="J234" s="44" t="e">
        <f>INDEX('Nicholas-SESSION'!$L$349:$U$356, MATCH("*Military*",'Nicholas-SESSION'!$B$349:$B$356,0), MATCH("*4th*",'Nicholas-SESSION'!$K$7:$T$7,0))</f>
        <v>#N/A</v>
      </c>
      <c r="K234" s="131" t="e">
        <f>IF($A$230='Nicholas-SESSION'!$A$349,INDEX('Nicholas-SESSION'!$K$349:$T$356, MATCH("*Clean *",'Nicholas-SESSION'!$B$349:$B$356,0), MATCH("*4th*",'Nicholas-SESSION'!$K$7:$T$7,0)),"")</f>
        <v>#N/A</v>
      </c>
      <c r="L234" s="44" t="e">
        <f>INDEX('Nicholas-SESSION'!$L$349:$U$356, MATCH("*Clean *",'Nicholas-SESSION'!$B$349:$B$356,0), MATCH("*4th*",'Nicholas-SESSION'!$K$7:$T$7,0))</f>
        <v>#N/A</v>
      </c>
      <c r="M234" s="131" t="e">
        <f>IF($A$230='Nicholas-SESSION'!$A$349,INDEX('Nicholas-SESSION'!$K$349:$T$356, MATCH("*Lat Pulldown*",'Nicholas-SESSION'!$B$349:$B$356,0), MATCH("*4th*",'Nicholas-SESSION'!$K$7:$T$7,0)),"")</f>
        <v>#N/A</v>
      </c>
      <c r="N234" s="44" t="e">
        <f>INDEX('Nicholas-SESSION'!$L$349:$U$356, MATCH("*Lat Pulldown*",'Nicholas-SESSION'!$B$349:$B$356,0), MATCH("*4th*",'Nicholas-SESSION'!$K$7:$T$7,0))</f>
        <v>#N/A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 t="e">
        <f>IF($A$230='Nicholas-SESSION'!$A$349,INDEX('Nicholas-SESSION'!$K$349:$T$356, MATCH("*Squat*",'Nicholas-SESSION'!$B$349:$B$356,0), MATCH("*5th*",'Nicholas-SESSION'!$K$7:$T$7,0)),"")</f>
        <v>#N/A</v>
      </c>
      <c r="D235" s="132" t="e">
        <f>INDEX('Nicholas-SESSION'!L$349:U$356, MATCH("*Squat*",'Nicholas-SESSION'!$B$349:$B$356,0), MATCH("*5th*",'Nicholas-SESSION'!K$7:T$7,0))</f>
        <v>#N/A</v>
      </c>
      <c r="E235" s="131" t="e">
        <f>IF($A$230='Nicholas-SESSION'!$A$349,INDEX('Nicholas-SESSION'!$K$349:$T$356, MATCH("*Deadlift*",'Nicholas-SESSION'!$B$349:$B$356,0), MATCH("*5th*",'Nicholas-SESSION'!$K$7:$T$7,0)),"")</f>
        <v>#N/A</v>
      </c>
      <c r="F235" s="131" t="e">
        <f>INDEX('Nicholas-SESSION'!$L$349:$U$356, MATCH("*Deadlift*",'Nicholas-SESSION'!$B$349:$B$356,0), MATCH("*5th*",'Nicholas-SESSION'!$K$7:$T$7,0))</f>
        <v>#N/A</v>
      </c>
      <c r="G235" s="131" t="e">
        <f>IF($A$230='Nicholas-SESSION'!$A$349,INDEX('Nicholas-SESSION'!$K$349:$T$356, MATCH("*Bench Press*",'Nicholas-SESSION'!$B$349:$B$356,0), MATCH("*5th*",'Nicholas-SESSION'!$K$7:$T$7,0)),"")</f>
        <v>#N/A</v>
      </c>
      <c r="H235" s="131" t="e">
        <f>INDEX('Nicholas-SESSION'!$L$349:$U$356, MATCH("*Bench Press*",'Nicholas-SESSION'!$B$349:$B$356,0), MATCH("*5th*",'Nicholas-SESSION'!$K$7:$T$7,0))</f>
        <v>#N/A</v>
      </c>
      <c r="I235" s="132" t="e">
        <f>IF($A$230='Nicholas-SESSION'!$A$349,INDEX('Nicholas-SESSION'!$K$349:$T$356, MATCH("*Military*",'Nicholas-SESSION'!$B$349:$B$356,0), MATCH("*5th*",'Nicholas-SESSION'!$K$7:$T$7,0)),"")</f>
        <v>#N/A</v>
      </c>
      <c r="J235" s="44" t="e">
        <f>INDEX('Nicholas-SESSION'!$L$349:$U$356, MATCH("*Military*",'Nicholas-SESSION'!$B$349:$B$356,0), MATCH("*5th*",'Nicholas-SESSION'!$K$7:$T$7,0))</f>
        <v>#N/A</v>
      </c>
      <c r="K235" s="131" t="e">
        <f>IF($A$230='Nicholas-SESSION'!$A$349,INDEX('Nicholas-SESSION'!$K$349:$T$356, MATCH("*Clean *",'Nicholas-SESSION'!$B$349:$B$356,0), MATCH("*5th*",'Nicholas-SESSION'!$K$7:$T$7,0)),"")</f>
        <v>#N/A</v>
      </c>
      <c r="L235" s="44" t="e">
        <f>INDEX('Nicholas-SESSION'!$L$349:$U$356, MATCH("*Clean *",'Nicholas-SESSION'!$B$349:$B$356,0), MATCH("*5th*",'Nicholas-SESSION'!$K$7:$T$7,0))</f>
        <v>#N/A</v>
      </c>
      <c r="M235" s="131" t="e">
        <f>IF($A$230='Nicholas-SESSION'!$A$349,INDEX('Nicholas-SESSION'!$K$349:$T$356, MATCH("*Lat Pulldown*",'Nicholas-SESSION'!$B$349:$B$356,0), MATCH("*5th*",'Nicholas-SESSION'!$K$7:$T$7,0)),"")</f>
        <v>#N/A</v>
      </c>
      <c r="N235" s="44" t="e">
        <f>INDEX('Nicholas-SESSION'!$L$349:$U$356, MATCH("*Lat Pulldown*",'Nicholas-SESSION'!$B$349:$B$356,0), MATCH("*5th*",'Nicholas-SESSION'!$K$7:$T$7,0))</f>
        <v>#N/A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'Nicholas-SESSION'!A358</f>
        <v>42180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 t="e">
        <f>MAX(I237:I241)</f>
        <v>#N/A</v>
      </c>
      <c r="J236" s="116" t="e">
        <f t="array" ref="J236">MAX(IF(I237:I241=I236,J237:J241))</f>
        <v>#N/A</v>
      </c>
      <c r="K236" s="116" t="e">
        <f>MAX(K237:K241)</f>
        <v>#N/A</v>
      </c>
      <c r="L236" s="116" t="e">
        <f t="array" ref="L236">MAX(IF(K237:K241=K236,L237:L241))</f>
        <v>#N/A</v>
      </c>
      <c r="M236" s="116" t="e">
        <f>MAX(M237:M241)</f>
        <v>#N/A</v>
      </c>
      <c r="N236" s="117" t="e">
        <f t="array" ref="N236">MAX(IF(M237:M241=M236,N237:N241))</f>
        <v>#N/A</v>
      </c>
      <c r="O236" s="152" t="e">
        <f>IF($A$236='Nicholas-SESSION'!$A$358,INDEX('Nicholas-SESSION'!$K$358:$T$365, MATCH("*1k Row*",'Nicholas-SESSION'!$B$358:$B$365,0), MATCH("*1st*",'Nicholas-SESSION'!$K$7:$T$7,0)),"")</f>
        <v>#N/A</v>
      </c>
      <c r="P236" s="152" t="e">
        <f>IF($A$236='Nicholas-SESSION'!$A$358,INDEX('Nicholas-SESSION'!$K$358:$T$365, MATCH("*HIIT*",'Nicholas-SESSION'!$B$358:$B$365,0), MATCH("*1st*",'Nicholas-SESSION'!$K$7:$T$7,0)),"")</f>
        <v>#N/A</v>
      </c>
      <c r="Q236" s="119" t="e">
        <f>INDEX('Nicholas-SESSION'!$L$358:$U$365, MATCH("*HIIT*",'Nicholas-SESSION'!$B$358:$B$365,0), MATCH("*1st*",'Nicholas-SESSION'!$K$7:$T$7,0))</f>
        <v>#N/A</v>
      </c>
      <c r="R236" s="119">
        <f>'Nicholas-SESSION'!U358</f>
        <v>0</v>
      </c>
      <c r="S236" s="116"/>
      <c r="T236" s="116"/>
      <c r="U236" s="120">
        <f>'Nicholas-SESSION'!A358</f>
        <v>42180</v>
      </c>
      <c r="V236" s="120">
        <f>'Nicholas-SESSION'!A359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IF($A$236='Nicholas-SESSION'!$A$358,INDEX('Nicholas-SESSION'!$K$358:$T$365, MATCH("*Squat*",'Nicholas-SESSION'!$B$358:$B$365,0), MATCH("*1st*",'Nicholas-SESSION'!$K$7:$T$7,0)),"")</f>
        <v>#N/A</v>
      </c>
      <c r="D237" s="132" t="e">
        <f>INDEX('Nicholas-SESSION'!L$358:U$365, MATCH("*Squat*",'Nicholas-SESSION'!$B$358:$B$365,0), MATCH("*1st*",'Nicholas-SESSION'!K$7:T$7,0))</f>
        <v>#N/A</v>
      </c>
      <c r="E237" s="131" t="e">
        <f>IF($A$236='Nicholas-SESSION'!$A$358,INDEX('Nicholas-SESSION'!$K$358:$T$365, MATCH("*Deadlift*",'Nicholas-SESSION'!$B$358:$B$365,0), MATCH("*1st*",'Nicholas-SESSION'!$K$7:$T$7,0)),"")</f>
        <v>#N/A</v>
      </c>
      <c r="F237" s="131" t="e">
        <f>INDEX('Nicholas-SESSION'!$L$358:$U$365, MATCH("*Deadlift*",'Nicholas-SESSION'!$B$358:$B$365,0), MATCH("*1st*",'Nicholas-SESSION'!$K$7:$T$7,0))</f>
        <v>#N/A</v>
      </c>
      <c r="G237" s="131" t="e">
        <f>IF($A$236='Nicholas-SESSION'!$A$358,INDEX('Nicholas-SESSION'!$K$358:$T$365, MATCH("*Bench Press*",'Nicholas-SESSION'!$B$358:$B$365,0), MATCH("*1st*",'Nicholas-SESSION'!$K$7:$T$7,0)),"")</f>
        <v>#N/A</v>
      </c>
      <c r="H237" s="131" t="e">
        <f>INDEX('Nicholas-SESSION'!$L$358:$U$365, MATCH("*Bench Press*",'Nicholas-SESSION'!$B$358:$B$365,0), MATCH("*1st*",'Nicholas-SESSION'!$K$7:$T$7,0))</f>
        <v>#N/A</v>
      </c>
      <c r="I237" s="132" t="e">
        <f>IF($A$236='Nicholas-SESSION'!$A$358,INDEX('Nicholas-SESSION'!$K$358:$T$365, MATCH("*Military*",'Nicholas-SESSION'!$B$358:$B$365,0), MATCH("*1st*",'Nicholas-SESSION'!$K$7:$T$7,0)),"")</f>
        <v>#N/A</v>
      </c>
      <c r="J237" s="48" t="e">
        <f>INDEX('Nicholas-SESSION'!$L$358:$U$365, MATCH("*Military*",'Nicholas-SESSION'!$B$358:$B$365,0), MATCH("*1st*",'Nicholas-SESSION'!$K$7:$T$7,0))</f>
        <v>#N/A</v>
      </c>
      <c r="K237" s="131" t="e">
        <f>IF($A$236='Nicholas-SESSION'!$A$358,INDEX('Nicholas-SESSION'!$K$358:$T$365, MATCH("*Clean *",'Nicholas-SESSION'!$B$358:$B$365,0), MATCH("*1st*",'Nicholas-SESSION'!$K$7:$T$7,0)),"")</f>
        <v>#N/A</v>
      </c>
      <c r="L237" s="48" t="e">
        <f>INDEX('Nicholas-SESSION'!$L$358:$U$365, MATCH("*Clean *",'Nicholas-SESSION'!$B$358:$B$365,0), MATCH("*1st*",'Nicholas-SESSION'!$K$7:$T$7,0))</f>
        <v>#N/A</v>
      </c>
      <c r="M237" s="131" t="e">
        <f>IF($A$236='Nicholas-SESSION'!$A$358,INDEX('Nicholas-SESSION'!$K$358:$T$365, MATCH("*Lat Pulldown*",'Nicholas-SESSION'!$B$358:$B$365,0), MATCH("*1st*",'Nicholas-SESSION'!$K$7:$T$7,0)),"")</f>
        <v>#N/A</v>
      </c>
      <c r="N237" s="48" t="e">
        <f>INDEX('Nicholas-SESSION'!$L$358:$U$365, MATCH("*Lat Pulldown*",'Nicholas-SESSION'!$B$358:$B$365,0), MATCH("*1st*",'Nicholas-SESSION'!$K$7:$T$7,0))</f>
        <v>#N/A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IF($A$236='Nicholas-SESSION'!$A$358,INDEX('Nicholas-SESSION'!$K$358:$T$365, MATCH("*Squat*",'Nicholas-SESSION'!$B$358:$B$365,0), MATCH("*2nd*",'Nicholas-SESSION'!$K$7:$T$7,0)),"")</f>
        <v>#N/A</v>
      </c>
      <c r="D238" s="132" t="e">
        <f>INDEX('Nicholas-SESSION'!L$358:U$365, MATCH("*Squat*",'Nicholas-SESSION'!$B$358:$B$365,0), MATCH("*2nd*",'Nicholas-SESSION'!K$7:T$7,0))</f>
        <v>#N/A</v>
      </c>
      <c r="E238" s="131" t="e">
        <f>IF($A$236='Nicholas-SESSION'!$A$358,INDEX('Nicholas-SESSION'!$K$358:$T$365, MATCH("*Deadlift*",'Nicholas-SESSION'!$B$358:$B$365,0), MATCH("*2ND*",'Nicholas-SESSION'!$K$7:$T$7,0)),"")</f>
        <v>#N/A</v>
      </c>
      <c r="F238" s="131" t="e">
        <f>INDEX('Nicholas-SESSION'!$L$358:$U$365, MATCH("*Deadlift*",'Nicholas-SESSION'!$B$358:$B$365,0), MATCH("*2nd*",'Nicholas-SESSION'!$K$7:$T$7,0))</f>
        <v>#N/A</v>
      </c>
      <c r="G238" s="131" t="e">
        <f>IF($A$236='Nicholas-SESSION'!$A$358,INDEX('Nicholas-SESSION'!$K$358:$T$365, MATCH("*Bench Press*",'Nicholas-SESSION'!$B$358:$B$365,0), MATCH("*2ND*",'Nicholas-SESSION'!$K$7:$T$7,0)),"")</f>
        <v>#N/A</v>
      </c>
      <c r="H238" s="131" t="e">
        <f>INDEX('Nicholas-SESSION'!$L$358:$U$365, MATCH("*Bench Press*",'Nicholas-SESSION'!$B$358:$B$365,0), MATCH("*2nd*",'Nicholas-SESSION'!$K$7:$T$7,0))</f>
        <v>#N/A</v>
      </c>
      <c r="I238" s="132" t="e">
        <f>IF($A$236='Nicholas-SESSION'!$A$358,INDEX('Nicholas-SESSION'!$K$358:$T$365, MATCH("*Military*",'Nicholas-SESSION'!$B$358:$B$365,0), MATCH("*2ND*",'Nicholas-SESSION'!$K$7:$T$7,0)),"")</f>
        <v>#N/A</v>
      </c>
      <c r="J238" s="44" t="e">
        <f>INDEX('Nicholas-SESSION'!$L$358:$U$365, MATCH("*Military*",'Nicholas-SESSION'!$B$358:$B$365,0), MATCH("*2nd*",'Nicholas-SESSION'!$K$7:$T$7,0))</f>
        <v>#N/A</v>
      </c>
      <c r="K238" s="131" t="e">
        <f>IF($A$236='Nicholas-SESSION'!$A$358,INDEX('Nicholas-SESSION'!$K$358:$T$365, MATCH("*Clean *",'Nicholas-SESSION'!$B$358:$B$365,0), MATCH("*2ND*",'Nicholas-SESSION'!$K$7:$T$7,0)),"")</f>
        <v>#N/A</v>
      </c>
      <c r="L238" s="44" t="e">
        <f>INDEX('Nicholas-SESSION'!$L$358:$U$365, MATCH("*Clean *",'Nicholas-SESSION'!$B$358:$B$365,0), MATCH("*2nd*",'Nicholas-SESSION'!$K$7:$T$7,0))</f>
        <v>#N/A</v>
      </c>
      <c r="M238" s="131" t="e">
        <f>IF($A$236='Nicholas-SESSION'!$A$358,INDEX('Nicholas-SESSION'!$K$358:$T$365, MATCH("*Lat Pulldown*",'Nicholas-SESSION'!$B$358:$B$365,0), MATCH("*2ND*",'Nicholas-SESSION'!$K$7:$T$7,0)),"")</f>
        <v>#N/A</v>
      </c>
      <c r="N238" s="44" t="e">
        <f>INDEX('Nicholas-SESSION'!$L$358:$U$365, MATCH("*Lat Pulldown*",'Nicholas-SESSION'!$B$358:$B$365,0), MATCH("*2nd*",'Nicholas-SESSION'!$K$7:$T$7,0))</f>
        <v>#N/A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IF($A$236='Nicholas-SESSION'!$A$358,INDEX('Nicholas-SESSION'!$K$358:$T$365, MATCH("*Squat*",'Nicholas-SESSION'!$B$358:$B$365,0), MATCH("*3rd*",'Nicholas-SESSION'!$K$7:$T$7,0)),"")</f>
        <v>#N/A</v>
      </c>
      <c r="D239" s="132" t="e">
        <f>INDEX('Nicholas-SESSION'!L$358:U$365, MATCH("*Squat*",'Nicholas-SESSION'!$B$358:$B$365,0), MATCH("*3rd*",'Nicholas-SESSION'!K$7:T$7,0))</f>
        <v>#N/A</v>
      </c>
      <c r="E239" s="131" t="e">
        <f>IF($A$236='Nicholas-SESSION'!$A$358,INDEX('Nicholas-SESSION'!$K$358:$T$365, MATCH("*Deadlift*",'Nicholas-SESSION'!$B$358:$B$365,0), MATCH("*3rd*",'Nicholas-SESSION'!$K$7:$T$7,0)),"")</f>
        <v>#N/A</v>
      </c>
      <c r="F239" s="131" t="e">
        <f>INDEX('Nicholas-SESSION'!$L$358:$U$365, MATCH("*Deadlift*",'Nicholas-SESSION'!$B$358:$B$365,0), MATCH("*3rd*",'Nicholas-SESSION'!$K$7:$T$7,0))</f>
        <v>#N/A</v>
      </c>
      <c r="G239" s="131" t="e">
        <f>IF($A$236='Nicholas-SESSION'!$A$358,INDEX('Nicholas-SESSION'!$K$358:$T$365, MATCH("*Bench Press*",'Nicholas-SESSION'!$B$358:$B$365,0), MATCH("*3rd*",'Nicholas-SESSION'!$K$7:$T$7,0)),"")</f>
        <v>#N/A</v>
      </c>
      <c r="H239" s="131" t="e">
        <f>INDEX('Nicholas-SESSION'!$L$358:$U$365, MATCH("*Bench Press*",'Nicholas-SESSION'!$B$358:$B$365,0), MATCH("*3rd*",'Nicholas-SESSION'!$K$7:$T$7,0))</f>
        <v>#N/A</v>
      </c>
      <c r="I239" s="132" t="e">
        <f>IF($A$236='Nicholas-SESSION'!$A$358,INDEX('Nicholas-SESSION'!$K$358:$T$365, MATCH("*Military*",'Nicholas-SESSION'!$B$358:$B$365,0), MATCH("*3rd*",'Nicholas-SESSION'!$K$7:$T$7,0)),"")</f>
        <v>#N/A</v>
      </c>
      <c r="J239" s="44" t="e">
        <f>INDEX('Nicholas-SESSION'!$L$358:$U$365, MATCH("*Military*",'Nicholas-SESSION'!$B$358:$B$365,0), MATCH("*3rd*",'Nicholas-SESSION'!$K$7:$T$7,0))</f>
        <v>#N/A</v>
      </c>
      <c r="K239" s="131" t="e">
        <f>IF($A$236='Nicholas-SESSION'!$A$358,INDEX('Nicholas-SESSION'!$K$358:$T$365, MATCH("*Clean *",'Nicholas-SESSION'!$B$358:$B$365,0), MATCH("*3rd*",'Nicholas-SESSION'!$K$7:$T$7,0)),"")</f>
        <v>#N/A</v>
      </c>
      <c r="L239" s="44" t="e">
        <f>INDEX('Nicholas-SESSION'!$L$358:$U$365, MATCH("*Clean *",'Nicholas-SESSION'!$B$358:$B$365,0), MATCH("*3rd*",'Nicholas-SESSION'!$K$7:$T$7,0))</f>
        <v>#N/A</v>
      </c>
      <c r="M239" s="131" t="e">
        <f>IF($A$236='Nicholas-SESSION'!$A$358,INDEX('Nicholas-SESSION'!$K$358:$T$365, MATCH("*Lat Pulldown*",'Nicholas-SESSION'!$B$358:$B$365,0), MATCH("*3rd*",'Nicholas-SESSION'!$K$7:$T$7,0)),"")</f>
        <v>#N/A</v>
      </c>
      <c r="N239" s="44" t="e">
        <f>INDEX('Nicholas-SESSION'!$L$358:$U$365, MATCH("*Lat Pulldown*",'Nicholas-SESSION'!$B$358:$B$365,0), MATCH("*3rd*",'Nicholas-SESSION'!$K$7:$T$7,0))</f>
        <v>#N/A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IF($A$236='Nicholas-SESSION'!$A$358,INDEX('Nicholas-SESSION'!$K$358:$T$365, MATCH("*Squat*",'Nicholas-SESSION'!$B$358:$B$365,0), MATCH("*4th*",'Nicholas-SESSION'!$K$7:$T$7,0)),"")</f>
        <v>#N/A</v>
      </c>
      <c r="D240" s="132" t="e">
        <f>INDEX('Nicholas-SESSION'!L$358:U$365, MATCH("*Squat*",'Nicholas-SESSION'!$B$358:$B$365,0), MATCH("*4th*",'Nicholas-SESSION'!K$7:T$7,0))</f>
        <v>#N/A</v>
      </c>
      <c r="E240" s="131" t="e">
        <f>IF($A$236='Nicholas-SESSION'!$A$358,INDEX('Nicholas-SESSION'!$K$358:$T$365, MATCH("*Deadlift*",'Nicholas-SESSION'!$B$358:$B$365,0), MATCH("*4th*",'Nicholas-SESSION'!$K$7:$T$7,0)),"")</f>
        <v>#N/A</v>
      </c>
      <c r="F240" s="131" t="e">
        <f>INDEX('Nicholas-SESSION'!$L$358:$U$365, MATCH("*Deadlift*",'Nicholas-SESSION'!$B$358:$B$365,0), MATCH("*4th*",'Nicholas-SESSION'!$K$7:$T$7,0))</f>
        <v>#N/A</v>
      </c>
      <c r="G240" s="131" t="e">
        <f>IF($A$236='Nicholas-SESSION'!$A$358,INDEX('Nicholas-SESSION'!$K$358:$T$365, MATCH("*Bench Press*",'Nicholas-SESSION'!$B$358:$B$365,0), MATCH("*4th*",'Nicholas-SESSION'!$K$7:$T$7,0)),"")</f>
        <v>#N/A</v>
      </c>
      <c r="H240" s="131" t="e">
        <f>INDEX('Nicholas-SESSION'!$L$358:$U$365, MATCH("*Bench Press*",'Nicholas-SESSION'!$B$358:$B$365,0), MATCH("*4th*",'Nicholas-SESSION'!$K$7:$T$7,0))</f>
        <v>#N/A</v>
      </c>
      <c r="I240" s="132" t="e">
        <f>IF($A$236='Nicholas-SESSION'!$A$358,INDEX('Nicholas-SESSION'!$K$358:$T$365, MATCH("*Military*",'Nicholas-SESSION'!$B$358:$B$365,0), MATCH("*4th*",'Nicholas-SESSION'!$K$7:$T$7,0)),"")</f>
        <v>#N/A</v>
      </c>
      <c r="J240" s="44" t="e">
        <f>INDEX('Nicholas-SESSION'!$L$358:$U$365, MATCH("*Military*",'Nicholas-SESSION'!$B$358:$B$365,0), MATCH("*4th*",'Nicholas-SESSION'!$K$7:$T$7,0))</f>
        <v>#N/A</v>
      </c>
      <c r="K240" s="131" t="e">
        <f>IF($A$236='Nicholas-SESSION'!$A$358,INDEX('Nicholas-SESSION'!$K$358:$T$365, MATCH("*Clean *",'Nicholas-SESSION'!$B$358:$B$365,0), MATCH("*4th*",'Nicholas-SESSION'!$K$7:$T$7,0)),"")</f>
        <v>#N/A</v>
      </c>
      <c r="L240" s="44" t="e">
        <f>INDEX('Nicholas-SESSION'!$L$358:$U$365, MATCH("*Clean *",'Nicholas-SESSION'!$B$358:$B$365,0), MATCH("*4th*",'Nicholas-SESSION'!$K$7:$T$7,0))</f>
        <v>#N/A</v>
      </c>
      <c r="M240" s="131" t="e">
        <f>IF($A$236='Nicholas-SESSION'!$A$358,INDEX('Nicholas-SESSION'!$K$358:$T$365, MATCH("*Lat Pulldown*",'Nicholas-SESSION'!$B$358:$B$365,0), MATCH("*4th*",'Nicholas-SESSION'!$K$7:$T$7,0)),"")</f>
        <v>#N/A</v>
      </c>
      <c r="N240" s="44" t="e">
        <f>INDEX('Nicholas-SESSION'!$L$358:$U$365, MATCH("*Lat Pulldown*",'Nicholas-SESSION'!$B$358:$B$365,0), MATCH("*4th*",'Nicholas-SESSION'!$K$7:$T$7,0))</f>
        <v>#N/A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IF($A$236='Nicholas-SESSION'!$A$358,INDEX('Nicholas-SESSION'!$K$358:$T$365, MATCH("*Squat*",'Nicholas-SESSION'!$B$358:$B$365,0), MATCH("*5th*",'Nicholas-SESSION'!$K$7:$T$7,0)),"")</f>
        <v>#N/A</v>
      </c>
      <c r="D241" s="132" t="e">
        <f>INDEX('Nicholas-SESSION'!L$358:U$365, MATCH("*Squat*",'Nicholas-SESSION'!$B$358:$B$365,0), MATCH("*5th*",'Nicholas-SESSION'!K$7:T$7,0))</f>
        <v>#N/A</v>
      </c>
      <c r="E241" s="131" t="e">
        <f>IF($A$236='Nicholas-SESSION'!$A$358,INDEX('Nicholas-SESSION'!$K$358:$T$365, MATCH("*Deadlift*",'Nicholas-SESSION'!$B$358:$B$365,0), MATCH("*5th*",'Nicholas-SESSION'!$K$7:$T$7,0)),"")</f>
        <v>#N/A</v>
      </c>
      <c r="F241" s="131" t="e">
        <f>INDEX('Nicholas-SESSION'!$L$358:$U$365, MATCH("*Deadlift*",'Nicholas-SESSION'!$B$358:$B$365,0), MATCH("*5th*",'Nicholas-SESSION'!$K$7:$T$7,0))</f>
        <v>#N/A</v>
      </c>
      <c r="G241" s="131" t="e">
        <f>IF($A$236='Nicholas-SESSION'!$A$358,INDEX('Nicholas-SESSION'!$K$358:$T$365, MATCH("*Bench Press*",'Nicholas-SESSION'!$B$358:$B$365,0), MATCH("*5th*",'Nicholas-SESSION'!$K$7:$T$7,0)),"")</f>
        <v>#N/A</v>
      </c>
      <c r="H241" s="131" t="e">
        <f>INDEX('Nicholas-SESSION'!$L$358:$U$365, MATCH("*Bench Press*",'Nicholas-SESSION'!$B$358:$B$365,0), MATCH("*5th*",'Nicholas-SESSION'!$K$7:$T$7,0))</f>
        <v>#N/A</v>
      </c>
      <c r="I241" s="132" t="e">
        <f>IF($A$236='Nicholas-SESSION'!$A$358,INDEX('Nicholas-SESSION'!$K$358:$T$365, MATCH("*Military*",'Nicholas-SESSION'!$B$358:$B$365,0), MATCH("*5th*",'Nicholas-SESSION'!$K$7:$T$7,0)),"")</f>
        <v>#N/A</v>
      </c>
      <c r="J241" s="44" t="e">
        <f>INDEX('Nicholas-SESSION'!$L$358:$U$365, MATCH("*Military*",'Nicholas-SESSION'!$B$358:$B$365,0), MATCH("*5th*",'Nicholas-SESSION'!$K$7:$T$7,0))</f>
        <v>#N/A</v>
      </c>
      <c r="K241" s="131" t="e">
        <f>IF($A$236='Nicholas-SESSION'!$A$358,INDEX('Nicholas-SESSION'!$K$358:$T$365, MATCH("*Clean *",'Nicholas-SESSION'!$B$358:$B$365,0), MATCH("*5th*",'Nicholas-SESSION'!$K$7:$T$7,0)),"")</f>
        <v>#N/A</v>
      </c>
      <c r="L241" s="44" t="e">
        <f>INDEX('Nicholas-SESSION'!$L$358:$U$365, MATCH("*Clean *",'Nicholas-SESSION'!$B$358:$B$365,0), MATCH("*5th*",'Nicholas-SESSION'!$K$7:$T$7,0))</f>
        <v>#N/A</v>
      </c>
      <c r="M241" s="131" t="e">
        <f>IF($A$236='Nicholas-SESSION'!$A$358,INDEX('Nicholas-SESSION'!$K$358:$T$365, MATCH("*Lat Pulldown*",'Nicholas-SESSION'!$B$358:$B$365,0), MATCH("*5th*",'Nicholas-SESSION'!$K$7:$T$7,0)),"")</f>
        <v>#N/A</v>
      </c>
      <c r="N241" s="44" t="e">
        <f>INDEX('Nicholas-SESSION'!$L$358:$U$365, MATCH("*Lat Pulldown*",'Nicholas-SESSION'!$B$358:$B$365,0), MATCH("*5th*",'Nicholas-SESSION'!$K$7:$T$7,0))</f>
        <v>#N/A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'Nicholas-SESSION'!A367</f>
        <v>42185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IF($A$242='Nicholas-SESSION'!$A$367,INDEX('Nicholas-SESSION'!$K$367:$T$374, MATCH("*1k Row*",'Nicholas-SESSION'!$B$367:$B$374,0), MATCH("*1st*",'Nicholas-SESSION'!$K$7:$T$7,0)),"")</f>
        <v>#N/A</v>
      </c>
      <c r="P242" s="152" t="e">
        <f>IF($A$242='Nicholas-SESSION'!$A$367,INDEX('Nicholas-SESSION'!$K$367:$T$374, MATCH("*HIIT*",'Nicholas-SESSION'!$B$367:$B$374,0), MATCH("*1st*",'Nicholas-SESSION'!$K$7:$T$7,0)),"")</f>
        <v>#N/A</v>
      </c>
      <c r="Q242" s="119" t="e">
        <f>INDEX('Nicholas-SESSION'!$L$212:$U$367, MATCH("*HIIT*",'Nicholas-SESSION'!$B$212:$B$367,0), MATCH("*1st*",'Nicholas-SESSION'!$K$7:$T$7,0))</f>
        <v>#N/A</v>
      </c>
      <c r="R242" s="119">
        <f>'Nicholas-SESSION'!U367</f>
        <v>0</v>
      </c>
      <c r="S242" s="116"/>
      <c r="T242" s="116"/>
      <c r="U242" s="120">
        <f>'Nicholas-SESSION'!A368</f>
        <v>75</v>
      </c>
      <c r="V242" s="120">
        <f>'Nicholas-SESSION'!A369</f>
        <v>18.5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IF($A$242='Nicholas-SESSION'!$A$367,INDEX('Nicholas-SESSION'!$K$367:$T$374, MATCH("*Squat*",'Nicholas-SESSION'!$B$367:$B$374,0), MATCH("*1st*",'Nicholas-SESSION'!$K$7:$T$7,0)),"")</f>
        <v>#N/A</v>
      </c>
      <c r="D243" s="132" t="e">
        <f>INDEX('Nicholas-SESSION'!L$367:U$374, MATCH("*Squat*",'Nicholas-SESSION'!$B$367:$B$374,0), MATCH("*1st*",'Nicholas-SESSION'!K$7:T$7,0))</f>
        <v>#N/A</v>
      </c>
      <c r="E243" s="131" t="e">
        <f>IF($A$242='Nicholas-SESSION'!$A$367,INDEX('Nicholas-SESSION'!$K$367:$T$374, MATCH("*Deadlift*",'Nicholas-SESSION'!$B$367:$B$374,0), MATCH("*1st*",'Nicholas-SESSION'!$K$7:$T$7,0)),"")</f>
        <v>#N/A</v>
      </c>
      <c r="F243" s="131" t="e">
        <f>INDEX('Nicholas-SESSION'!$L$367:$U$374, MATCH("*Deadlift*",'Nicholas-SESSION'!$B$367:$B$374,0), MATCH("*1st*",'Nicholas-SESSION'!$K$7:$T$7,0))</f>
        <v>#N/A</v>
      </c>
      <c r="G243" s="131" t="e">
        <f>IF($A$242='Nicholas-SESSION'!$A$367,INDEX('Nicholas-SESSION'!$K$367:$T$374, MATCH("*Bench Press*",'Nicholas-SESSION'!$B$367:$B$374,0), MATCH("*1st*",'Nicholas-SESSION'!$K$7:$T$7,0)),"")</f>
        <v>#N/A</v>
      </c>
      <c r="H243" s="131" t="e">
        <f>INDEX('Nicholas-SESSION'!$L$367:$U$374, MATCH("*Bench Press*",'Nicholas-SESSION'!$B$367:$B$374,0), MATCH("*1st*",'Nicholas-SESSION'!$K$7:$T$7,0))</f>
        <v>#N/A</v>
      </c>
      <c r="I243" s="132" t="e">
        <f>IF($A$242='Nicholas-SESSION'!$A$367,INDEX('Nicholas-SESSION'!$K$367:$T$374, MATCH("*Military*",'Nicholas-SESSION'!$B$367:$B$374,0), MATCH("*1st*",'Nicholas-SESSION'!$K$7:$T$7,0)),"")</f>
        <v>#N/A</v>
      </c>
      <c r="J243" s="48" t="e">
        <f>INDEX('Nicholas-SESSION'!$L$367:$U$374, MATCH("*Military*",'Nicholas-SESSION'!$B$367:$B$374,0), MATCH("*1st*",'Nicholas-SESSION'!$K$7:$T$7,0))</f>
        <v>#N/A</v>
      </c>
      <c r="K243" s="131" t="e">
        <f>IF($A$242='Nicholas-SESSION'!$A$367,INDEX('Nicholas-SESSION'!$K$367:$T$374, MATCH("*Clean *",'Nicholas-SESSION'!$B$367:$B$374,0), MATCH("*1st*",'Nicholas-SESSION'!$K$7:$T$7,0)),"")</f>
        <v>#N/A</v>
      </c>
      <c r="L243" s="48" t="e">
        <f>INDEX('Nicholas-SESSION'!$L$367:$U$374, MATCH("*Clean *",'Nicholas-SESSION'!$B$367:$B$374,0), MATCH("*1st*",'Nicholas-SESSION'!$K$7:$T$7,0))</f>
        <v>#N/A</v>
      </c>
      <c r="M243" s="131" t="e">
        <f>IF($A$242='Nicholas-SESSION'!$A$367,INDEX('Nicholas-SESSION'!$K$367:$T$374, MATCH("*Lat Pulldown*",'Nicholas-SESSION'!$B$367:$B$374,0), MATCH("*1st*",'Nicholas-SESSION'!$K$7:$T$7,0)),"")</f>
        <v>#N/A</v>
      </c>
      <c r="N243" s="48" t="e">
        <f>INDEX('Nicholas-SESSION'!$L$367:$U$374, MATCH("*Lat Pulldown*",'Nicholas-SESSION'!$B$367:$B$374,0), MATCH("*1st*",'Nicholas-SESSION'!$K$7:$T$7,0))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IF($A$242='Nicholas-SESSION'!$A$367,INDEX('Nicholas-SESSION'!$K$367:$T$374, MATCH("*Squat*",'Nicholas-SESSION'!$B$367:$B$374,0), MATCH("*2nd*",'Nicholas-SESSION'!$K$7:$T$7,0)),"")</f>
        <v>#N/A</v>
      </c>
      <c r="D244" s="132" t="e">
        <f>INDEX('Nicholas-SESSION'!L$367:U$374, MATCH("*Squat*",'Nicholas-SESSION'!$B$367:$B$374,0), MATCH("*2nd*",'Nicholas-SESSION'!K$7:T$7,0))</f>
        <v>#N/A</v>
      </c>
      <c r="E244" s="131" t="e">
        <f>IF($A$242='Nicholas-SESSION'!$A$367,INDEX('Nicholas-SESSION'!$K$367:$T$374, MATCH("*Deadlift*",'Nicholas-SESSION'!$B$367:$B$374,0), MATCH("*2ND*",'Nicholas-SESSION'!$K$7:$T$7,0)),"")</f>
        <v>#N/A</v>
      </c>
      <c r="F244" s="131" t="e">
        <f>INDEX('Nicholas-SESSION'!$L$367:$U$374, MATCH("*Deadlift*",'Nicholas-SESSION'!$B$367:$B$374,0), MATCH("*2nd*",'Nicholas-SESSION'!$K$7:$T$7,0))</f>
        <v>#N/A</v>
      </c>
      <c r="G244" s="131" t="e">
        <f>IF($A$242='Nicholas-SESSION'!$A$367,INDEX('Nicholas-SESSION'!$K$367:$T$374, MATCH("*Bench Press*",'Nicholas-SESSION'!$B$367:$B$374,0), MATCH("*2ND*",'Nicholas-SESSION'!$K$7:$T$7,0)),"")</f>
        <v>#N/A</v>
      </c>
      <c r="H244" s="131" t="e">
        <f>INDEX('Nicholas-SESSION'!$L$367:$U$374, MATCH("*Bench Press*",'Nicholas-SESSION'!$B$367:$B$374,0), MATCH("*2nd*",'Nicholas-SESSION'!$K$7:$T$7,0))</f>
        <v>#N/A</v>
      </c>
      <c r="I244" s="132" t="e">
        <f>IF($A$242='Nicholas-SESSION'!$A$367,INDEX('Nicholas-SESSION'!$K$367:$T$374, MATCH("*Military*",'Nicholas-SESSION'!$B$367:$B$374,0), MATCH("*2ND*",'Nicholas-SESSION'!$K$7:$T$7,0)),"")</f>
        <v>#N/A</v>
      </c>
      <c r="J244" s="44" t="e">
        <f>INDEX('Nicholas-SESSION'!$L$367:$U$374, MATCH("*Military*",'Nicholas-SESSION'!$B$367:$B$374,0), MATCH("*2nd*",'Nicholas-SESSION'!$K$7:$T$7,0))</f>
        <v>#N/A</v>
      </c>
      <c r="K244" s="131" t="e">
        <f>IF($A$242='Nicholas-SESSION'!$A$367,INDEX('Nicholas-SESSION'!$K$367:$T$374, MATCH("*Clean *",'Nicholas-SESSION'!$B$367:$B$374,0), MATCH("*2ND*",'Nicholas-SESSION'!$K$7:$T$7,0)),"")</f>
        <v>#N/A</v>
      </c>
      <c r="L244" s="44" t="e">
        <f>INDEX('Nicholas-SESSION'!$L$367:$U$374, MATCH("*Clean *",'Nicholas-SESSION'!$B$367:$B$374,0), MATCH("*2nd*",'Nicholas-SESSION'!$K$7:$T$7,0))</f>
        <v>#N/A</v>
      </c>
      <c r="M244" s="131" t="e">
        <f>IF($A$242='Nicholas-SESSION'!$A$367,INDEX('Nicholas-SESSION'!$K$367:$T$374, MATCH("*Lat Pulldown*",'Nicholas-SESSION'!$B$367:$B$374,0), MATCH("*2ND*",'Nicholas-SESSION'!$K$7:$T$7,0)),"")</f>
        <v>#N/A</v>
      </c>
      <c r="N244" s="44" t="e">
        <f>INDEX('Nicholas-SESSION'!$L$367:$U$374, MATCH("*Lat Pulldown*",'Nicholas-SESSION'!$B$367:$B$374,0), MATCH("*2nd*",'Nicholas-SESSION'!$K$7:$T$7,0))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IF($A$242='Nicholas-SESSION'!$A$367,INDEX('Nicholas-SESSION'!$K$367:$T$374, MATCH("*Squat*",'Nicholas-SESSION'!$B$367:$B$374,0), MATCH("*3rd*",'Nicholas-SESSION'!$K$7:$T$7,0)),"")</f>
        <v>#N/A</v>
      </c>
      <c r="D245" s="132" t="e">
        <f>INDEX('Nicholas-SESSION'!L$367:U$374, MATCH("*Squat*",'Nicholas-SESSION'!$B$367:$B$374,0), MATCH("*3rd*",'Nicholas-SESSION'!K$7:T$7,0))</f>
        <v>#N/A</v>
      </c>
      <c r="E245" s="131" t="e">
        <f>IF($A$242='Nicholas-SESSION'!$A$367,INDEX('Nicholas-SESSION'!$K$367:$T$374, MATCH("*Deadlift*",'Nicholas-SESSION'!$B$367:$B$374,0), MATCH("*3rd*",'Nicholas-SESSION'!$K$7:$T$7,0)),"")</f>
        <v>#N/A</v>
      </c>
      <c r="F245" s="131" t="e">
        <f>INDEX('Nicholas-SESSION'!$L$367:$U$374, MATCH("*Deadlift*",'Nicholas-SESSION'!$B$367:$B$374,0), MATCH("*3rd*",'Nicholas-SESSION'!$K$7:$T$7,0))</f>
        <v>#N/A</v>
      </c>
      <c r="G245" s="131" t="e">
        <f>IF($A$242='Nicholas-SESSION'!$A$367,INDEX('Nicholas-SESSION'!$K$367:$T$374, MATCH("*Bench Press*",'Nicholas-SESSION'!$B$367:$B$374,0), MATCH("*3rd*",'Nicholas-SESSION'!$K$7:$T$7,0)),"")</f>
        <v>#N/A</v>
      </c>
      <c r="H245" s="131" t="e">
        <f>INDEX('Nicholas-SESSION'!$L$367:$U$374, MATCH("*Bench Press*",'Nicholas-SESSION'!$B$367:$B$374,0), MATCH("*3rd*",'Nicholas-SESSION'!$K$7:$T$7,0))</f>
        <v>#N/A</v>
      </c>
      <c r="I245" s="132" t="e">
        <f>IF($A$242='Nicholas-SESSION'!$A$367,INDEX('Nicholas-SESSION'!$K$367:$T$374, MATCH("*Military*",'Nicholas-SESSION'!$B$367:$B$374,0), MATCH("*3rd*",'Nicholas-SESSION'!$K$7:$T$7,0)),"")</f>
        <v>#N/A</v>
      </c>
      <c r="J245" s="44" t="e">
        <f>INDEX('Nicholas-SESSION'!$L$367:$U$374, MATCH("*Military*",'Nicholas-SESSION'!$B$367:$B$374,0), MATCH("*3rd*",'Nicholas-SESSION'!$K$7:$T$7,0))</f>
        <v>#N/A</v>
      </c>
      <c r="K245" s="131" t="e">
        <f>IF($A$242='Nicholas-SESSION'!$A$367,INDEX('Nicholas-SESSION'!$K$367:$T$374, MATCH("*Clean *",'Nicholas-SESSION'!$B$367:$B$374,0), MATCH("*3rd*",'Nicholas-SESSION'!$K$7:$T$7,0)),"")</f>
        <v>#N/A</v>
      </c>
      <c r="L245" s="44" t="e">
        <f>INDEX('Nicholas-SESSION'!$L$367:$U$374, MATCH("*Clean *",'Nicholas-SESSION'!$B$367:$B$374,0), MATCH("*3rd*",'Nicholas-SESSION'!$K$7:$T$7,0))</f>
        <v>#N/A</v>
      </c>
      <c r="M245" s="131" t="e">
        <f>IF($A$242='Nicholas-SESSION'!$A$367,INDEX('Nicholas-SESSION'!$K$367:$T$374, MATCH("*Lat Pulldown*",'Nicholas-SESSION'!$B$367:$B$374,0), MATCH("*3rd*",'Nicholas-SESSION'!$K$7:$T$7,0)),"")</f>
        <v>#N/A</v>
      </c>
      <c r="N245" s="44" t="e">
        <f>INDEX('Nicholas-SESSION'!$L$367:$U$374, MATCH("*Lat Pulldown*",'Nicholas-SESSION'!$B$367:$B$374,0), MATCH("*3rd*",'Nicholas-SESSION'!$K$7:$T$7,0))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IF($A$242='Nicholas-SESSION'!$A$367,INDEX('Nicholas-SESSION'!$K$367:$T$374, MATCH("*Squat*",'Nicholas-SESSION'!$B$367:$B$374,0), MATCH("*4th*",'Nicholas-SESSION'!$K$7:$T$7,0)),"")</f>
        <v>#N/A</v>
      </c>
      <c r="D246" s="132" t="e">
        <f>INDEX('Nicholas-SESSION'!L$367:U$374, MATCH("*Squat*",'Nicholas-SESSION'!$B$367:$B$374,0), MATCH("*4th*",'Nicholas-SESSION'!K$7:T$7,0))</f>
        <v>#N/A</v>
      </c>
      <c r="E246" s="131" t="e">
        <f>IF($A$242='Nicholas-SESSION'!$A$367,INDEX('Nicholas-SESSION'!$K$367:$T$374, MATCH("*Deadlift*",'Nicholas-SESSION'!$B$367:$B$374,0), MATCH("*4th*",'Nicholas-SESSION'!$K$7:$T$7,0)),"")</f>
        <v>#N/A</v>
      </c>
      <c r="F246" s="131" t="e">
        <f>INDEX('Nicholas-SESSION'!$L$367:$U$374, MATCH("*Deadlift*",'Nicholas-SESSION'!$B$367:$B$374,0), MATCH("*4th*",'Nicholas-SESSION'!$K$7:$T$7,0))</f>
        <v>#N/A</v>
      </c>
      <c r="G246" s="131" t="e">
        <f>IF($A$242='Nicholas-SESSION'!$A$367,INDEX('Nicholas-SESSION'!$K$367:$T$374, MATCH("*Bench Press*",'Nicholas-SESSION'!$B$367:$B$374,0), MATCH("*4th*",'Nicholas-SESSION'!$K$7:$T$7,0)),"")</f>
        <v>#N/A</v>
      </c>
      <c r="H246" s="131" t="e">
        <f>INDEX('Nicholas-SESSION'!$L$367:$U$374, MATCH("*Bench Press*",'Nicholas-SESSION'!$B$367:$B$374,0), MATCH("*4th*",'Nicholas-SESSION'!$K$7:$T$7,0))</f>
        <v>#N/A</v>
      </c>
      <c r="I246" s="132" t="e">
        <f>IF($A$242='Nicholas-SESSION'!$A$367,INDEX('Nicholas-SESSION'!$K$367:$T$374, MATCH("*Military*",'Nicholas-SESSION'!$B$367:$B$374,0), MATCH("*4th*",'Nicholas-SESSION'!$K$7:$T$7,0)),"")</f>
        <v>#N/A</v>
      </c>
      <c r="J246" s="44" t="e">
        <f>INDEX('Nicholas-SESSION'!$L$367:$U$374, MATCH("*Military*",'Nicholas-SESSION'!$B$367:$B$374,0), MATCH("*4th*",'Nicholas-SESSION'!$K$7:$T$7,0))</f>
        <v>#N/A</v>
      </c>
      <c r="K246" s="131" t="e">
        <f>IF($A$242='Nicholas-SESSION'!$A$367,INDEX('Nicholas-SESSION'!$K$367:$T$374, MATCH("*Clean *",'Nicholas-SESSION'!$B$367:$B$374,0), MATCH("*4th*",'Nicholas-SESSION'!$K$7:$T$7,0)),"")</f>
        <v>#N/A</v>
      </c>
      <c r="L246" s="44" t="e">
        <f>INDEX('Nicholas-SESSION'!$L$367:$U$374, MATCH("*Clean *",'Nicholas-SESSION'!$B$367:$B$374,0), MATCH("*4th*",'Nicholas-SESSION'!$K$7:$T$7,0))</f>
        <v>#N/A</v>
      </c>
      <c r="M246" s="131" t="e">
        <f>IF($A$242='Nicholas-SESSION'!$A$367,INDEX('Nicholas-SESSION'!$K$367:$T$374, MATCH("*Lat Pulldown*",'Nicholas-SESSION'!$B$367:$B$374,0), MATCH("*4th*",'Nicholas-SESSION'!$K$7:$T$7,0)),"")</f>
        <v>#N/A</v>
      </c>
      <c r="N246" s="44" t="e">
        <f>INDEX('Nicholas-SESSION'!$L$367:$U$374, MATCH("*Lat Pulldown*",'Nicholas-SESSION'!$B$367:$B$374,0), MATCH("*4th*",'Nicholas-SESSION'!$K$7:$T$7,0))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IF($A$242='Nicholas-SESSION'!$A$367,INDEX('Nicholas-SESSION'!$K$367:$T$374, MATCH("*Squat*",'Nicholas-SESSION'!$B$367:$B$374,0), MATCH("*5th*",'Nicholas-SESSION'!$K$7:$T$7,0)),"")</f>
        <v>#N/A</v>
      </c>
      <c r="D247" s="132" t="e">
        <f>INDEX('Nicholas-SESSION'!L$367:U$374, MATCH("*Squat*",'Nicholas-SESSION'!$B$367:$B$374,0), MATCH("*5th*",'Nicholas-SESSION'!K$7:T$7,0))</f>
        <v>#N/A</v>
      </c>
      <c r="E247" s="131" t="e">
        <f>IF($A$242='Nicholas-SESSION'!$A$367,INDEX('Nicholas-SESSION'!$K$367:$T$374, MATCH("*Deadlift*",'Nicholas-SESSION'!$B$367:$B$374,0), MATCH("*5th*",'Nicholas-SESSION'!$K$7:$T$7,0)),"")</f>
        <v>#N/A</v>
      </c>
      <c r="F247" s="131" t="e">
        <f>INDEX('Nicholas-SESSION'!$L$367:$U$374, MATCH("*Deadlift*",'Nicholas-SESSION'!$B$367:$B$374,0), MATCH("*5th*",'Nicholas-SESSION'!$K$7:$T$7,0))</f>
        <v>#N/A</v>
      </c>
      <c r="G247" s="131" t="e">
        <f>IF($A$242='Nicholas-SESSION'!$A$367,INDEX('Nicholas-SESSION'!$K$367:$T$374, MATCH("*Bench Press*",'Nicholas-SESSION'!$B$367:$B$374,0), MATCH("*5th*",'Nicholas-SESSION'!$K$7:$T$7,0)),"")</f>
        <v>#N/A</v>
      </c>
      <c r="H247" s="131" t="e">
        <f>INDEX('Nicholas-SESSION'!$L$367:$U$374, MATCH("*Bench Press*",'Nicholas-SESSION'!$B$367:$B$374,0), MATCH("*5th*",'Nicholas-SESSION'!$K$7:$T$7,0))</f>
        <v>#N/A</v>
      </c>
      <c r="I247" s="132" t="e">
        <f>IF($A$242='Nicholas-SESSION'!$A$367,INDEX('Nicholas-SESSION'!$K$367:$T$374, MATCH("*Military*",'Nicholas-SESSION'!$B$367:$B$374,0), MATCH("*5th*",'Nicholas-SESSION'!$K$7:$T$7,0)),"")</f>
        <v>#N/A</v>
      </c>
      <c r="J247" s="44" t="e">
        <f>INDEX('Nicholas-SESSION'!$L$367:$U$374, MATCH("*Military*",'Nicholas-SESSION'!$B$367:$B$374,0), MATCH("*5th*",'Nicholas-SESSION'!$K$7:$T$7,0))</f>
        <v>#N/A</v>
      </c>
      <c r="K247" s="131" t="e">
        <f>IF($A$242='Nicholas-SESSION'!$A$367,INDEX('Nicholas-SESSION'!$K$367:$T$374, MATCH("*Clean *",'Nicholas-SESSION'!$B$367:$B$374,0), MATCH("*5th*",'Nicholas-SESSION'!$K$7:$T$7,0)),"")</f>
        <v>#N/A</v>
      </c>
      <c r="L247" s="44" t="e">
        <f>INDEX('Nicholas-SESSION'!$L$367:$U$374, MATCH("*Clean *",'Nicholas-SESSION'!$B$367:$B$374,0), MATCH("*5th*",'Nicholas-SESSION'!$K$7:$T$7,0))</f>
        <v>#N/A</v>
      </c>
      <c r="M247" s="131" t="e">
        <f>IF($A$242='Nicholas-SESSION'!$A$367,INDEX('Nicholas-SESSION'!$K$367:$T$374, MATCH("*Lat Pulldown*",'Nicholas-SESSION'!$B$367:$B$374,0), MATCH("*5th*",'Nicholas-SESSION'!$K$7:$T$7,0)),"")</f>
        <v>#N/A</v>
      </c>
      <c r="N247" s="44" t="e">
        <f>INDEX('Nicholas-SESSION'!$L$367:$U$374, MATCH("*Lat Pulldown*",'Nicholas-SESSION'!$B$367:$B$374,0), MATCH("*5th*",'Nicholas-SESSION'!$K$7:$T$7,0))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'Nicholas-SESSION'!A376</f>
        <v>42187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IF($A$248='Nicholas-SESSION'!$A$376,INDEX('Nicholas-SESSION'!$K$376:$T$383, MATCH("*1k Row*",'Nicholas-SESSION'!$B$376:$B$383,0), MATCH("*1st*",'Nicholas-SESSION'!$K$7:$T$7,0)),"")</f>
        <v>#N/A</v>
      </c>
      <c r="P248" s="152" t="e">
        <f>IF($A$248='Nicholas-SESSION'!$A$376,INDEX('Nicholas-SESSION'!$K$376:$T$383, MATCH("*HIIT*",'Nicholas-SESSION'!$B$376:$B$383,0), MATCH("*1st*",'Nicholas-SESSION'!$K$7:$T$7,0)),"")</f>
        <v>#N/A</v>
      </c>
      <c r="Q248" s="119" t="e">
        <f>INDEX('Nicholas-SESSION'!$L$376:$U$383, MATCH("*HIIT*",'Nicholas-SESSION'!$B$376:$B$383,0), MATCH("*1st*",'Nicholas-SESSION'!$K$7:$T$7,0))</f>
        <v>#N/A</v>
      </c>
      <c r="R248" s="119">
        <f>'Nicholas-SESSION'!U376</f>
        <v>0</v>
      </c>
      <c r="S248" s="116"/>
      <c r="T248" s="116"/>
      <c r="U248" s="120">
        <f>'Nicholas-SESSION'!A377</f>
        <v>0</v>
      </c>
      <c r="V248" s="120">
        <f>'Nicholas-SESSION'!A378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IF($A$248='Nicholas-SESSION'!$A$376,INDEX('Nicholas-SESSION'!$K$376:$T$383, MATCH("*Squat*",'Nicholas-SESSION'!$B$376:$B$383,0), MATCH("*1st*",'Nicholas-SESSION'!$K$7:$T$7,0)),"")</f>
        <v>#N/A</v>
      </c>
      <c r="D249" s="132" t="e">
        <f>INDEX('Nicholas-SESSION'!L$376:U$383, MATCH("*Squat*",'Nicholas-SESSION'!$B$376:$B$383,0), MATCH("*1st*",'Nicholas-SESSION'!K$7:T$7,0))</f>
        <v>#N/A</v>
      </c>
      <c r="E249" s="131" t="e">
        <f>IF($A$248='Nicholas-SESSION'!$A$376,INDEX('Nicholas-SESSION'!$K$376:$T$383, MATCH("*Deadlift*",'Nicholas-SESSION'!$B$376:$B$383,0), MATCH("*1st*",'Nicholas-SESSION'!$K$7:$T$7,0)),"")</f>
        <v>#N/A</v>
      </c>
      <c r="F249" s="131" t="e">
        <f>INDEX('Nicholas-SESSION'!$L$376:$U$383, MATCH("*Deadlift*",'Nicholas-SESSION'!$B$376:$B$383,0), MATCH("*1st*",'Nicholas-SESSION'!$K$7:$T$7,0))</f>
        <v>#N/A</v>
      </c>
      <c r="G249" s="131" t="e">
        <f>IF($A$248='Nicholas-SESSION'!$A$376,INDEX('Nicholas-SESSION'!$K$376:$T$383, MATCH("*Bench Press*",'Nicholas-SESSION'!$B$376:$B$383,0), MATCH("*1st*",'Nicholas-SESSION'!$K$7:$T$7,0)),"")</f>
        <v>#N/A</v>
      </c>
      <c r="H249" s="131" t="e">
        <f>INDEX('Nicholas-SESSION'!$L$376:$U$383, MATCH("*Bench Press*",'Nicholas-SESSION'!$B$376:$B$383,0), MATCH("*1st*",'Nicholas-SESSION'!$K$7:$T$7,0))</f>
        <v>#N/A</v>
      </c>
      <c r="I249" s="132" t="e">
        <f>IF($A$248='Nicholas-SESSION'!$A$376,INDEX('Nicholas-SESSION'!$K$376:$T$383, MATCH("*Military*",'Nicholas-SESSION'!$B$376:$B$383,0), MATCH("*1st*",'Nicholas-SESSION'!$K$7:$T$7,0)),"")</f>
        <v>#N/A</v>
      </c>
      <c r="J249" s="48" t="e">
        <f>INDEX('Nicholas-SESSION'!$L$376:$U$383, MATCH("*Military*",'Nicholas-SESSION'!$B$376:$B$383,0), MATCH("*1st*",'Nicholas-SESSION'!$K$7:$T$7,0))</f>
        <v>#N/A</v>
      </c>
      <c r="K249" s="131" t="e">
        <f>IF($A$248='Nicholas-SESSION'!$A$376,INDEX('Nicholas-SESSION'!$K$376:$T$383, MATCH("*Clean *",'Nicholas-SESSION'!$B$376:$B$383,0), MATCH("*1st*",'Nicholas-SESSION'!$K$7:$T$7,0)),"")</f>
        <v>#N/A</v>
      </c>
      <c r="L249" s="48" t="e">
        <f>INDEX('Nicholas-SESSION'!$L$376:$U$383, MATCH("*Clean *",'Nicholas-SESSION'!$B$376:$B$383,0), MATCH("*1st*",'Nicholas-SESSION'!$K$7:$T$7,0))</f>
        <v>#N/A</v>
      </c>
      <c r="M249" s="131" t="e">
        <f>IF($A$248='Nicholas-SESSION'!$A$376,INDEX('Nicholas-SESSION'!$K$376:$T$383, MATCH("*Lat Pulldown*",'Nicholas-SESSION'!$B$376:$B$383,0), MATCH("*1st*",'Nicholas-SESSION'!$K$7:$T$7,0)),"")</f>
        <v>#N/A</v>
      </c>
      <c r="N249" s="48" t="e">
        <f>INDEX('Nicholas-SESSION'!$L$376:$U$383, MATCH("*Lat Pulldown*",'Nicholas-SESSION'!$B$376:$B$383,0), MATCH("*1st*",'Nicholas-SESSION'!$K$7:$T$7,0))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IF($A$248='Nicholas-SESSION'!$A$376,INDEX('Nicholas-SESSION'!$K$376:$T$383, MATCH("*Squat*",'Nicholas-SESSION'!$B$376:$B$383,0), MATCH("*2nd*",'Nicholas-SESSION'!$K$7:$T$7,0)),"")</f>
        <v>#N/A</v>
      </c>
      <c r="D250" s="132" t="e">
        <f>INDEX('Nicholas-SESSION'!L$376:U$383, MATCH("*Squat*",'Nicholas-SESSION'!$B$376:$B$383,0), MATCH("*2nd*",'Nicholas-SESSION'!K$7:T$7,0))</f>
        <v>#N/A</v>
      </c>
      <c r="E250" s="131" t="e">
        <f>IF($A$248='Nicholas-SESSION'!$A$376,INDEX('Nicholas-SESSION'!$K$376:$T$383, MATCH("*Deadlift*",'Nicholas-SESSION'!$B$376:$B$383,0), MATCH("*2ND*",'Nicholas-SESSION'!$K$7:$T$7,0)),"")</f>
        <v>#N/A</v>
      </c>
      <c r="F250" s="131" t="e">
        <f>INDEX('Nicholas-SESSION'!$L$376:$U$383, MATCH("*Deadlift*",'Nicholas-SESSION'!$B$376:$B$383,0), MATCH("*2nd*",'Nicholas-SESSION'!$K$7:$T$7,0))</f>
        <v>#N/A</v>
      </c>
      <c r="G250" s="131" t="e">
        <f>IF($A$248='Nicholas-SESSION'!$A$376,INDEX('Nicholas-SESSION'!$K$376:$T$383, MATCH("*Bench Press*",'Nicholas-SESSION'!$B$376:$B$383,0), MATCH("*2ND*",'Nicholas-SESSION'!$K$7:$T$7,0)),"")</f>
        <v>#N/A</v>
      </c>
      <c r="H250" s="131" t="e">
        <f>INDEX('Nicholas-SESSION'!$L$376:$U$383, MATCH("*Bench Press*",'Nicholas-SESSION'!$B$376:$B$383,0), MATCH("*2nd*",'Nicholas-SESSION'!$K$7:$T$7,0))</f>
        <v>#N/A</v>
      </c>
      <c r="I250" s="132" t="e">
        <f>IF($A$248='Nicholas-SESSION'!$A$376,INDEX('Nicholas-SESSION'!$K$376:$T$383, MATCH("*Military*",'Nicholas-SESSION'!$B$376:$B$383,0), MATCH("*2ND*",'Nicholas-SESSION'!$K$7:$T$7,0)),"")</f>
        <v>#N/A</v>
      </c>
      <c r="J250" s="44" t="e">
        <f>INDEX('Nicholas-SESSION'!$L$376:$U$383, MATCH("*Military*",'Nicholas-SESSION'!$B$376:$B$383,0), MATCH("*2nd*",'Nicholas-SESSION'!$K$7:$T$7,0))</f>
        <v>#N/A</v>
      </c>
      <c r="K250" s="131" t="e">
        <f>IF($A$248='Nicholas-SESSION'!$A$376,INDEX('Nicholas-SESSION'!$K$376:$T$383, MATCH("*Clean *",'Nicholas-SESSION'!$B$376:$B$383,0), MATCH("*2ND*",'Nicholas-SESSION'!$K$7:$T$7,0)),"")</f>
        <v>#N/A</v>
      </c>
      <c r="L250" s="44" t="e">
        <f>INDEX('Nicholas-SESSION'!$L$376:$U$383, MATCH("*Clean *",'Nicholas-SESSION'!$B$376:$B$383,0), MATCH("*2nd*",'Nicholas-SESSION'!$K$7:$T$7,0))</f>
        <v>#N/A</v>
      </c>
      <c r="M250" s="131" t="e">
        <f>IF($A$248='Nicholas-SESSION'!$A$376,INDEX('Nicholas-SESSION'!$K$376:$T$383, MATCH("*Lat Pulldown*",'Nicholas-SESSION'!$B$376:$B$383,0), MATCH("*2ND*",'Nicholas-SESSION'!$K$7:$T$7,0)),"")</f>
        <v>#N/A</v>
      </c>
      <c r="N250" s="44" t="e">
        <f>INDEX('Nicholas-SESSION'!$L$376:$U$383, MATCH("*Lat Pulldown*",'Nicholas-SESSION'!$B$376:$B$383,0), MATCH("*2nd*",'Nicholas-SESSION'!$K$7:$T$7,0))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IF($A$248='Nicholas-SESSION'!$A$376,INDEX('Nicholas-SESSION'!$K$376:$T$383, MATCH("*Squat*",'Nicholas-SESSION'!$B$376:$B$383,0), MATCH("*3rd*",'Nicholas-SESSION'!$K$7:$T$7,0)),"")</f>
        <v>#N/A</v>
      </c>
      <c r="D251" s="132" t="e">
        <f>INDEX('Nicholas-SESSION'!L$376:U$383, MATCH("*Squat*",'Nicholas-SESSION'!$B$376:$B$383,0), MATCH("*3rd*",'Nicholas-SESSION'!K$7:T$7,0))</f>
        <v>#N/A</v>
      </c>
      <c r="E251" s="131" t="e">
        <f>IF($A$248='Nicholas-SESSION'!$A$376,INDEX('Nicholas-SESSION'!$K$376:$T$383, MATCH("*Deadlift*",'Nicholas-SESSION'!$B$376:$B$383,0), MATCH("*3rd*",'Nicholas-SESSION'!$K$7:$T$7,0)),"")</f>
        <v>#N/A</v>
      </c>
      <c r="F251" s="131" t="e">
        <f>INDEX('Nicholas-SESSION'!$L$376:$U$383, MATCH("*Deadlift*",'Nicholas-SESSION'!$B$376:$B$383,0), MATCH("*3rd*",'Nicholas-SESSION'!$K$7:$T$7,0))</f>
        <v>#N/A</v>
      </c>
      <c r="G251" s="131" t="e">
        <f>IF($A$248='Nicholas-SESSION'!$A$376,INDEX('Nicholas-SESSION'!$K$376:$T$383, MATCH("*Bench Press*",'Nicholas-SESSION'!$B$376:$B$383,0), MATCH("*3rd*",'Nicholas-SESSION'!$K$7:$T$7,0)),"")</f>
        <v>#N/A</v>
      </c>
      <c r="H251" s="131" t="e">
        <f>INDEX('Nicholas-SESSION'!$L$376:$U$383, MATCH("*Bench Press*",'Nicholas-SESSION'!$B$376:$B$383,0), MATCH("*3rd*",'Nicholas-SESSION'!$K$7:$T$7,0))</f>
        <v>#N/A</v>
      </c>
      <c r="I251" s="132" t="e">
        <f>IF($A$248='Nicholas-SESSION'!$A$376,INDEX('Nicholas-SESSION'!$K$376:$T$383, MATCH("*Military*",'Nicholas-SESSION'!$B$376:$B$383,0), MATCH("*3rd*",'Nicholas-SESSION'!$K$7:$T$7,0)),"")</f>
        <v>#N/A</v>
      </c>
      <c r="J251" s="44" t="e">
        <f>INDEX('Nicholas-SESSION'!$L$376:$U$383, MATCH("*Military*",'Nicholas-SESSION'!$B$376:$B$383,0), MATCH("*3rd*",'Nicholas-SESSION'!$K$7:$T$7,0))</f>
        <v>#N/A</v>
      </c>
      <c r="K251" s="131" t="e">
        <f>IF($A$248='Nicholas-SESSION'!$A$376,INDEX('Nicholas-SESSION'!$K$376:$T$383, MATCH("*Clean *",'Nicholas-SESSION'!$B$376:$B$383,0), MATCH("*3rd*",'Nicholas-SESSION'!$K$7:$T$7,0)),"")</f>
        <v>#N/A</v>
      </c>
      <c r="L251" s="44" t="e">
        <f>INDEX('Nicholas-SESSION'!$L$376:$U$383, MATCH("*Clean *",'Nicholas-SESSION'!$B$376:$B$383,0), MATCH("*3rd*",'Nicholas-SESSION'!$K$7:$T$7,0))</f>
        <v>#N/A</v>
      </c>
      <c r="M251" s="131" t="e">
        <f>IF($A$248='Nicholas-SESSION'!$A$376,INDEX('Nicholas-SESSION'!$K$376:$T$383, MATCH("*Lat Pulldown*",'Nicholas-SESSION'!$B$376:$B$383,0), MATCH("*3rd*",'Nicholas-SESSION'!$K$7:$T$7,0)),"")</f>
        <v>#N/A</v>
      </c>
      <c r="N251" s="44" t="e">
        <f>INDEX('Nicholas-SESSION'!$L$376:$U$383, MATCH("*Lat Pulldown*",'Nicholas-SESSION'!$B$376:$B$383,0), MATCH("*3rd*",'Nicholas-SESSION'!$K$7:$T$7,0))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IF($A$248='Nicholas-SESSION'!$A$376,INDEX('Nicholas-SESSION'!$K$376:$T$383, MATCH("*Squat*",'Nicholas-SESSION'!$B$376:$B$383,0), MATCH("*4th*",'Nicholas-SESSION'!$K$7:$T$7,0)),"")</f>
        <v>#N/A</v>
      </c>
      <c r="D252" s="132" t="e">
        <f>INDEX('Nicholas-SESSION'!L$376:U$383, MATCH("*Squat*",'Nicholas-SESSION'!$B$376:$B$383,0), MATCH("*4th*",'Nicholas-SESSION'!K$7:T$7,0))</f>
        <v>#N/A</v>
      </c>
      <c r="E252" s="131" t="e">
        <f>IF($A$248='Nicholas-SESSION'!$A$376,INDEX('Nicholas-SESSION'!$K$376:$T$383, MATCH("*Deadlift*",'Nicholas-SESSION'!$B$376:$B$383,0), MATCH("*4th*",'Nicholas-SESSION'!$K$7:$T$7,0)),"")</f>
        <v>#N/A</v>
      </c>
      <c r="F252" s="131" t="e">
        <f>INDEX('Nicholas-SESSION'!$L$376:$U$383, MATCH("*Deadlift*",'Nicholas-SESSION'!$B$376:$B$383,0), MATCH("*4th*",'Nicholas-SESSION'!$K$7:$T$7,0))</f>
        <v>#N/A</v>
      </c>
      <c r="G252" s="131" t="e">
        <f>IF($A$248='Nicholas-SESSION'!$A$376,INDEX('Nicholas-SESSION'!$K$376:$T$383, MATCH("*Bench Press*",'Nicholas-SESSION'!$B$376:$B$383,0), MATCH("*4th*",'Nicholas-SESSION'!$K$7:$T$7,0)),"")</f>
        <v>#N/A</v>
      </c>
      <c r="H252" s="131" t="e">
        <f>INDEX('Nicholas-SESSION'!$L$376:$U$383, MATCH("*Bench Press*",'Nicholas-SESSION'!$B$376:$B$383,0), MATCH("*4th*",'Nicholas-SESSION'!$K$7:$T$7,0))</f>
        <v>#N/A</v>
      </c>
      <c r="I252" s="132" t="e">
        <f>IF($A$248='Nicholas-SESSION'!$A$376,INDEX('Nicholas-SESSION'!$K$376:$T$383, MATCH("*Military*",'Nicholas-SESSION'!$B$376:$B$383,0), MATCH("*4th*",'Nicholas-SESSION'!$K$7:$T$7,0)),"")</f>
        <v>#N/A</v>
      </c>
      <c r="J252" s="44" t="e">
        <f>INDEX('Nicholas-SESSION'!$L$376:$U$383, MATCH("*Military*",'Nicholas-SESSION'!$B$376:$B$383,0), MATCH("*4th*",'Nicholas-SESSION'!$K$7:$T$7,0))</f>
        <v>#N/A</v>
      </c>
      <c r="K252" s="131" t="e">
        <f>IF($A$248='Nicholas-SESSION'!$A$376,INDEX('Nicholas-SESSION'!$K$376:$T$383, MATCH("*Clean *",'Nicholas-SESSION'!$B$376:$B$383,0), MATCH("*4th*",'Nicholas-SESSION'!$K$7:$T$7,0)),"")</f>
        <v>#N/A</v>
      </c>
      <c r="L252" s="44" t="e">
        <f>INDEX('Nicholas-SESSION'!$L$376:$U$383, MATCH("*Clean *",'Nicholas-SESSION'!$B$376:$B$383,0), MATCH("*4th*",'Nicholas-SESSION'!$K$7:$T$7,0))</f>
        <v>#N/A</v>
      </c>
      <c r="M252" s="131" t="e">
        <f>IF($A$248='Nicholas-SESSION'!$A$376,INDEX('Nicholas-SESSION'!$K$376:$T$383, MATCH("*Lat Pulldown*",'Nicholas-SESSION'!$B$376:$B$383,0), MATCH("*4th*",'Nicholas-SESSION'!$K$7:$T$7,0)),"")</f>
        <v>#N/A</v>
      </c>
      <c r="N252" s="44" t="e">
        <f>INDEX('Nicholas-SESSION'!$L$376:$U$383, MATCH("*Lat Pulldown*",'Nicholas-SESSION'!$B$376:$B$383,0), MATCH("*4th*",'Nicholas-SESSION'!$K$7:$T$7,0))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IF($A$248='Nicholas-SESSION'!$A$376,INDEX('Nicholas-SESSION'!$K$376:$T$383, MATCH("*Squat*",'Nicholas-SESSION'!$B$376:$B$383,0), MATCH("*5th*",'Nicholas-SESSION'!$K$7:$T$7,0)),"")</f>
        <v>#N/A</v>
      </c>
      <c r="D253" s="132" t="e">
        <f>INDEX('Nicholas-SESSION'!L$376:U$383, MATCH("*Squat*",'Nicholas-SESSION'!$B$376:$B$383,0), MATCH("*5th*",'Nicholas-SESSION'!K$7:T$7,0))</f>
        <v>#N/A</v>
      </c>
      <c r="E253" s="131" t="e">
        <f>IF($A$248='Nicholas-SESSION'!$A$376,INDEX('Nicholas-SESSION'!$K$376:$T$383, MATCH("*Deadlift*",'Nicholas-SESSION'!$B$376:$B$383,0), MATCH("*5th*",'Nicholas-SESSION'!$K$7:$T$7,0)),"")</f>
        <v>#N/A</v>
      </c>
      <c r="F253" s="131" t="e">
        <f>INDEX('Nicholas-SESSION'!$L$376:$U$383, MATCH("*Deadlift*",'Nicholas-SESSION'!$B$376:$B$383,0), MATCH("*5th*",'Nicholas-SESSION'!$K$7:$T$7,0))</f>
        <v>#N/A</v>
      </c>
      <c r="G253" s="131" t="e">
        <f>IF($A$248='Nicholas-SESSION'!$A$376,INDEX('Nicholas-SESSION'!$K$376:$T$383, MATCH("*Bench Press*",'Nicholas-SESSION'!$B$376:$B$383,0), MATCH("*5th*",'Nicholas-SESSION'!$K$7:$T$7,0)),"")</f>
        <v>#N/A</v>
      </c>
      <c r="H253" s="131" t="e">
        <f>INDEX('Nicholas-SESSION'!$L$376:$U$383, MATCH("*Bench Press*",'Nicholas-SESSION'!$B$376:$B$383,0), MATCH("*5th*",'Nicholas-SESSION'!$K$7:$T$7,0))</f>
        <v>#N/A</v>
      </c>
      <c r="I253" s="132" t="e">
        <f>IF($A$248='Nicholas-SESSION'!$A$376,INDEX('Nicholas-SESSION'!$K$376:$T$383, MATCH("*Military*",'Nicholas-SESSION'!$B$376:$B$383,0), MATCH("*5th*",'Nicholas-SESSION'!$K$7:$T$7,0)),"")</f>
        <v>#N/A</v>
      </c>
      <c r="J253" s="44" t="e">
        <f>INDEX('Nicholas-SESSION'!$L$376:$U$383, MATCH("*Military*",'Nicholas-SESSION'!$B$376:$B$383,0), MATCH("*5th*",'Nicholas-SESSION'!$K$7:$T$7,0))</f>
        <v>#N/A</v>
      </c>
      <c r="K253" s="131" t="e">
        <f>IF($A$248='Nicholas-SESSION'!$A$376,INDEX('Nicholas-SESSION'!$K$376:$T$383, MATCH("*Clean *",'Nicholas-SESSION'!$B$376:$B$383,0), MATCH("*5th*",'Nicholas-SESSION'!$K$7:$T$7,0)),"")</f>
        <v>#N/A</v>
      </c>
      <c r="L253" s="44" t="e">
        <f>INDEX('Nicholas-SESSION'!$L$376:$U$383, MATCH("*Clean *",'Nicholas-SESSION'!$B$376:$B$383,0), MATCH("*5th*",'Nicholas-SESSION'!$K$7:$T$7,0))</f>
        <v>#N/A</v>
      </c>
      <c r="M253" s="131" t="e">
        <f>IF($A$248='Nicholas-SESSION'!$A$376,INDEX('Nicholas-SESSION'!$K$376:$T$383, MATCH("*Lat Pulldown*",'Nicholas-SESSION'!$B$376:$B$383,0), MATCH("*5th*",'Nicholas-SESSION'!$K$7:$T$7,0)),"")</f>
        <v>#N/A</v>
      </c>
      <c r="N253" s="44" t="e">
        <f>INDEX('Nicholas-SESSION'!$L$376:$U$383, MATCH("*Lat Pulldown*",'Nicholas-SESSION'!$B$376:$B$383,0), MATCH("*5th*",'Nicholas-SESSION'!$K$7:$T$7,0))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'Nicholas-SESSION'!A385</f>
        <v>42206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 t="e">
        <f>MAX(E255:E259)</f>
        <v>#N/A</v>
      </c>
      <c r="F254" s="116" t="e">
        <f t="array" ref="F254">MAX(IF(E255:E259=E254,F255:F259))</f>
        <v>#N/A</v>
      </c>
      <c r="G254" s="116" t="e">
        <f>MAX(G255:G259)</f>
        <v>#N/A</v>
      </c>
      <c r="H254" s="116" t="e">
        <f t="array" ref="H254">MAX(IF(G255:G259=G254,H255:H259))</f>
        <v>#N/A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>
        <f>MAX(M255:M259)</f>
        <v>57</v>
      </c>
      <c r="N254" s="117">
        <f t="array" ref="N254">MAX(IF(M255:M259=M254,N255:N259))</f>
        <v>5</v>
      </c>
      <c r="O254" s="152" t="e">
        <f>IF($A$254='Nicholas-SESSION'!$A$385,INDEX('Nicholas-SESSION'!$K$385:$T$392, MATCH("*1k Row*",'Nicholas-SESSION'!$B$385:$B$392,0), MATCH("*1st*",'Nicholas-SESSION'!$K$7:$T$7,0)),"")</f>
        <v>#N/A</v>
      </c>
      <c r="P254" s="152" t="e">
        <f>IF($A$254='Nicholas-SESSION'!$A$385,INDEX('Nicholas-SESSION'!$K$385:$T$392, MATCH("*HIIT*",'Nicholas-SESSION'!$B$385:$B$392,0), MATCH("*1st*",'Nicholas-SESSION'!$K$7:$T$7,0)),"")</f>
        <v>#N/A</v>
      </c>
      <c r="Q254" s="119" t="e">
        <f>INDEX('Nicholas-SESSION'!$L$212:$U$385, MATCH("*HIIT*",'Nicholas-SESSION'!$B$212:$B$385,0), MATCH("*1st*",'Nicholas-SESSION'!$K$7:$T$7,0))</f>
        <v>#N/A</v>
      </c>
      <c r="R254" s="119">
        <f>'Nicholas-SESSION'!U385</f>
        <v>0</v>
      </c>
      <c r="S254" s="116"/>
      <c r="T254" s="116"/>
      <c r="U254" s="120">
        <f>'Nicholas-SESSION'!A386</f>
        <v>75</v>
      </c>
      <c r="V254" s="120">
        <f>'Nicholas-SESSION'!A387</f>
        <v>20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IF($A$254='Nicholas-SESSION'!$A$385,INDEX('Nicholas-SESSION'!$K$385:$T$392, MATCH("*Squat*",'Nicholas-SESSION'!$B$385:$B$392,0), MATCH("*1st*",'Nicholas-SESSION'!$K$7:$T$7,0)),"")</f>
        <v>#N/A</v>
      </c>
      <c r="D255" s="132" t="e">
        <f>INDEX('Nicholas-SESSION'!L$385:U$392, MATCH("*Squat*",'Nicholas-SESSION'!$B$385:$B$392,0), MATCH("*1st*",'Nicholas-SESSION'!K$7:T$7,0))</f>
        <v>#N/A</v>
      </c>
      <c r="E255" s="131" t="e">
        <f>IF($A$254='Nicholas-SESSION'!$A$385,INDEX('Nicholas-SESSION'!$K$385:$T$392, MATCH("*Deadlift*",'Nicholas-SESSION'!$B$385:$B$392,0), MATCH("*1st*",'Nicholas-SESSION'!$K$7:$T$7,0)),"")</f>
        <v>#N/A</v>
      </c>
      <c r="F255" s="131" t="e">
        <f>INDEX('Nicholas-SESSION'!$L$385:$U$392, MATCH("*Deadlift*",'Nicholas-SESSION'!$B$385:$B$392,0), MATCH("*1st*",'Nicholas-SESSION'!$K$7:$T$7,0))</f>
        <v>#N/A</v>
      </c>
      <c r="G255" s="131" t="e">
        <f>IF($A$254='Nicholas-SESSION'!$A$385,INDEX('Nicholas-SESSION'!$K$385:$T$392, MATCH("*Bench Press*",'Nicholas-SESSION'!$B$385:$B$392,0), MATCH("*1st*",'Nicholas-SESSION'!$K$7:$T$7,0)),"")</f>
        <v>#N/A</v>
      </c>
      <c r="H255" s="131" t="e">
        <f>INDEX('Nicholas-SESSION'!$L$385:$U$392, MATCH("*Bench Press*",'Nicholas-SESSION'!$B$385:$B$392,0), MATCH("*1st*",'Nicholas-SESSION'!$K$7:$T$7,0))</f>
        <v>#N/A</v>
      </c>
      <c r="I255" s="132" t="e">
        <f>IF($A$254='Nicholas-SESSION'!$A$385,INDEX('Nicholas-SESSION'!$K$385:$T$392, MATCH("*Military*",'Nicholas-SESSION'!$B$385:$B$392,0), MATCH("*1st*",'Nicholas-SESSION'!$K$7:$T$7,0)),"")</f>
        <v>#N/A</v>
      </c>
      <c r="J255" s="48" t="e">
        <f>INDEX('Nicholas-SESSION'!$L$385:$U$392, MATCH("*Military*",'Nicholas-SESSION'!$B$385:$B$392,0), MATCH("*1st*",'Nicholas-SESSION'!$K$7:$T$7,0))</f>
        <v>#N/A</v>
      </c>
      <c r="K255" s="131" t="e">
        <f>IF($A$254='Nicholas-SESSION'!$A$385,INDEX('Nicholas-SESSION'!$K$385:$T$392, MATCH("*Clean *",'Nicholas-SESSION'!$B$385:$B$392,0), MATCH("*1st*",'Nicholas-SESSION'!$K$7:$T$7,0)),"")</f>
        <v>#N/A</v>
      </c>
      <c r="L255" s="48" t="e">
        <f>INDEX('Nicholas-SESSION'!$L$385:$U$392, MATCH("*Clean *",'Nicholas-SESSION'!$B$385:$B$392,0), MATCH("*1st*",'Nicholas-SESSION'!$K$7:$T$7,0))</f>
        <v>#N/A</v>
      </c>
      <c r="M255" s="131">
        <f>IF($A$254='Nicholas-SESSION'!$A$385,INDEX('Nicholas-SESSION'!$K$385:$T$392, MATCH("*Lat Pulldown*",'Nicholas-SESSION'!$B$385:$B$392,0), MATCH("*1st*",'Nicholas-SESSION'!$K$7:$T$7,0)),"")</f>
        <v>57</v>
      </c>
      <c r="N255" s="48">
        <f>INDEX('Nicholas-SESSION'!$L$385:$U$392, MATCH("*Lat Pulldown*",'Nicholas-SESSION'!$B$385:$B$392,0), MATCH("*1st*",'Nicholas-SESSION'!$K$7:$T$7,0))</f>
        <v>5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IF($A$254='Nicholas-SESSION'!$A$385,INDEX('Nicholas-SESSION'!$K$385:$T$392, MATCH("*Squat*",'Nicholas-SESSION'!$B$385:$B$392,0), MATCH("*2nd*",'Nicholas-SESSION'!$K$7:$T$7,0)),"")</f>
        <v>#N/A</v>
      </c>
      <c r="D256" s="132" t="e">
        <f>INDEX('Nicholas-SESSION'!L$385:U$392, MATCH("*Squat*",'Nicholas-SESSION'!$B$385:$B$392,0), MATCH("*2nd*",'Nicholas-SESSION'!K$7:T$7,0))</f>
        <v>#N/A</v>
      </c>
      <c r="E256" s="131" t="e">
        <f>IF($A$254='Nicholas-SESSION'!$A$385,INDEX('Nicholas-SESSION'!$K$385:$T$392, MATCH("*Deadlift*",'Nicholas-SESSION'!$B$385:$B$392,0), MATCH("*2ND*",'Nicholas-SESSION'!$K$7:$T$7,0)),"")</f>
        <v>#N/A</v>
      </c>
      <c r="F256" s="131" t="e">
        <f>INDEX('Nicholas-SESSION'!$L$385:$U$392, MATCH("*Deadlift*",'Nicholas-SESSION'!$B$385:$B$392,0), MATCH("*2nd*",'Nicholas-SESSION'!$K$7:$T$7,0))</f>
        <v>#N/A</v>
      </c>
      <c r="G256" s="131" t="e">
        <f>IF($A$254='Nicholas-SESSION'!$A$385,INDEX('Nicholas-SESSION'!$K$385:$T$392, MATCH("*Bench Press*",'Nicholas-SESSION'!$B$385:$B$392,0), MATCH("*2ND*",'Nicholas-SESSION'!$K$7:$T$7,0)),"")</f>
        <v>#N/A</v>
      </c>
      <c r="H256" s="131" t="e">
        <f>INDEX('Nicholas-SESSION'!$L$385:$U$392, MATCH("*Bench Press*",'Nicholas-SESSION'!$B$385:$B$392,0), MATCH("*2nd*",'Nicholas-SESSION'!$K$7:$T$7,0))</f>
        <v>#N/A</v>
      </c>
      <c r="I256" s="132" t="e">
        <f>IF($A$254='Nicholas-SESSION'!$A$385,INDEX('Nicholas-SESSION'!$K$385:$T$392, MATCH("*Military*",'Nicholas-SESSION'!$B$385:$B$392,0), MATCH("*2ND*",'Nicholas-SESSION'!$K$7:$T$7,0)),"")</f>
        <v>#N/A</v>
      </c>
      <c r="J256" s="44" t="e">
        <f>INDEX('Nicholas-SESSION'!$L$385:$U$392, MATCH("*Military*",'Nicholas-SESSION'!$B$385:$B$392,0), MATCH("*2nd*",'Nicholas-SESSION'!$K$7:$T$7,0))</f>
        <v>#N/A</v>
      </c>
      <c r="K256" s="131" t="e">
        <f>IF($A$254='Nicholas-SESSION'!$A$385,INDEX('Nicholas-SESSION'!$K$385:$T$392, MATCH("*Clean *",'Nicholas-SESSION'!$B$385:$B$392,0), MATCH("*2ND*",'Nicholas-SESSION'!$K$7:$T$7,0)),"")</f>
        <v>#N/A</v>
      </c>
      <c r="L256" s="44" t="e">
        <f>INDEX('Nicholas-SESSION'!$L$385:$U$392, MATCH("*Clean *",'Nicholas-SESSION'!$B$385:$B$392,0), MATCH("*2nd*",'Nicholas-SESSION'!$K$7:$T$7,0))</f>
        <v>#N/A</v>
      </c>
      <c r="M256" s="131">
        <f>IF($A$254='Nicholas-SESSION'!$A$385,INDEX('Nicholas-SESSION'!$K$385:$T$392, MATCH("*Lat Pulldown*",'Nicholas-SESSION'!$B$385:$B$392,0), MATCH("*2ND*",'Nicholas-SESSION'!$K$7:$T$7,0)),"")</f>
        <v>57</v>
      </c>
      <c r="N256" s="44">
        <f>INDEX('Nicholas-SESSION'!$L$385:$U$392, MATCH("*Lat Pulldown*",'Nicholas-SESSION'!$B$385:$B$392,0), MATCH("*2nd*",'Nicholas-SESSION'!$K$7:$T$7,0))</f>
        <v>5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IF($A$254='Nicholas-SESSION'!$A$385,INDEX('Nicholas-SESSION'!$K$385:$T$392, MATCH("*Squat*",'Nicholas-SESSION'!$B$385:$B$392,0), MATCH("*3rd*",'Nicholas-SESSION'!$K$7:$T$7,0)),"")</f>
        <v>#N/A</v>
      </c>
      <c r="D257" s="132" t="e">
        <f>INDEX('Nicholas-SESSION'!L$385:U$392, MATCH("*Squat*",'Nicholas-SESSION'!$B$385:$B$392,0), MATCH("*3rd*",'Nicholas-SESSION'!K$7:T$7,0))</f>
        <v>#N/A</v>
      </c>
      <c r="E257" s="131" t="e">
        <f>IF($A$254='Nicholas-SESSION'!$A$385,INDEX('Nicholas-SESSION'!$K$385:$T$392, MATCH("*Deadlift*",'Nicholas-SESSION'!$B$385:$B$392,0), MATCH("*3rd*",'Nicholas-SESSION'!$K$7:$T$7,0)),"")</f>
        <v>#N/A</v>
      </c>
      <c r="F257" s="131" t="e">
        <f>INDEX('Nicholas-SESSION'!$L$385:$U$392, MATCH("*Deadlift*",'Nicholas-SESSION'!$B$385:$B$392,0), MATCH("*3rd*",'Nicholas-SESSION'!$K$7:$T$7,0))</f>
        <v>#N/A</v>
      </c>
      <c r="G257" s="131" t="e">
        <f>IF($A$254='Nicholas-SESSION'!$A$385,INDEX('Nicholas-SESSION'!$K$385:$T$392, MATCH("*Bench Press*",'Nicholas-SESSION'!$B$385:$B$392,0), MATCH("*3rd*",'Nicholas-SESSION'!$K$7:$T$7,0)),"")</f>
        <v>#N/A</v>
      </c>
      <c r="H257" s="131" t="e">
        <f>INDEX('Nicholas-SESSION'!$L$385:$U$392, MATCH("*Bench Press*",'Nicholas-SESSION'!$B$385:$B$392,0), MATCH("*3rd*",'Nicholas-SESSION'!$K$7:$T$7,0))</f>
        <v>#N/A</v>
      </c>
      <c r="I257" s="132" t="e">
        <f>IF($A$254='Nicholas-SESSION'!$A$385,INDEX('Nicholas-SESSION'!$K$385:$T$392, MATCH("*Military*",'Nicholas-SESSION'!$B$385:$B$392,0), MATCH("*3rd*",'Nicholas-SESSION'!$K$7:$T$7,0)),"")</f>
        <v>#N/A</v>
      </c>
      <c r="J257" s="44" t="e">
        <f>INDEX('Nicholas-SESSION'!$L$385:$U$392, MATCH("*Military*",'Nicholas-SESSION'!$B$385:$B$392,0), MATCH("*3rd*",'Nicholas-SESSION'!$K$7:$T$7,0))</f>
        <v>#N/A</v>
      </c>
      <c r="K257" s="131" t="e">
        <f>IF($A$254='Nicholas-SESSION'!$A$385,INDEX('Nicholas-SESSION'!$K$385:$T$392, MATCH("*Clean *",'Nicholas-SESSION'!$B$385:$B$392,0), MATCH("*3rd*",'Nicholas-SESSION'!$K$7:$T$7,0)),"")</f>
        <v>#N/A</v>
      </c>
      <c r="L257" s="44" t="e">
        <f>INDEX('Nicholas-SESSION'!$L$385:$U$392, MATCH("*Clean *",'Nicholas-SESSION'!$B$385:$B$392,0), MATCH("*3rd*",'Nicholas-SESSION'!$K$7:$T$7,0))</f>
        <v>#N/A</v>
      </c>
      <c r="M257" s="131">
        <f>IF($A$254='Nicholas-SESSION'!$A$385,INDEX('Nicholas-SESSION'!$K$385:$T$392, MATCH("*Lat Pulldown*",'Nicholas-SESSION'!$B$385:$B$392,0), MATCH("*3rd*",'Nicholas-SESSION'!$K$7:$T$7,0)),"")</f>
        <v>57</v>
      </c>
      <c r="N257" s="44">
        <f>INDEX('Nicholas-SESSION'!$L$385:$U$392, MATCH("*Lat Pulldown*",'Nicholas-SESSION'!$B$385:$B$392,0), MATCH("*3rd*",'Nicholas-SESSION'!$K$7:$T$7,0))</f>
        <v>5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IF($A$254='Nicholas-SESSION'!$A$385,INDEX('Nicholas-SESSION'!$K$385:$T$392, MATCH("*Squat*",'Nicholas-SESSION'!$B$385:$B$392,0), MATCH("*4th*",'Nicholas-SESSION'!$K$7:$T$7,0)),"")</f>
        <v>#N/A</v>
      </c>
      <c r="D258" s="132" t="e">
        <f>INDEX('Nicholas-SESSION'!L$385:U$392, MATCH("*Squat*",'Nicholas-SESSION'!$B$385:$B$392,0), MATCH("*4th*",'Nicholas-SESSION'!K$7:T$7,0))</f>
        <v>#N/A</v>
      </c>
      <c r="E258" s="131" t="e">
        <f>IF($A$254='Nicholas-SESSION'!$A$385,INDEX('Nicholas-SESSION'!$K$385:$T$392, MATCH("*Deadlift*",'Nicholas-SESSION'!$B$385:$B$392,0), MATCH("*4th*",'Nicholas-SESSION'!$K$7:$T$7,0)),"")</f>
        <v>#N/A</v>
      </c>
      <c r="F258" s="131" t="e">
        <f>INDEX('Nicholas-SESSION'!$L$385:$U$392, MATCH("*Deadlift*",'Nicholas-SESSION'!$B$385:$B$392,0), MATCH("*4th*",'Nicholas-SESSION'!$K$7:$T$7,0))</f>
        <v>#N/A</v>
      </c>
      <c r="G258" s="131" t="e">
        <f>IF($A$254='Nicholas-SESSION'!$A$385,INDEX('Nicholas-SESSION'!$K$385:$T$392, MATCH("*Bench Press*",'Nicholas-SESSION'!$B$385:$B$392,0), MATCH("*4th*",'Nicholas-SESSION'!$K$7:$T$7,0)),"")</f>
        <v>#N/A</v>
      </c>
      <c r="H258" s="131" t="e">
        <f>INDEX('Nicholas-SESSION'!$L$385:$U$392, MATCH("*Bench Press*",'Nicholas-SESSION'!$B$385:$B$392,0), MATCH("*4th*",'Nicholas-SESSION'!$K$7:$T$7,0))</f>
        <v>#N/A</v>
      </c>
      <c r="I258" s="132" t="e">
        <f>IF($A$254='Nicholas-SESSION'!$A$385,INDEX('Nicholas-SESSION'!$K$385:$T$392, MATCH("*Military*",'Nicholas-SESSION'!$B$385:$B$392,0), MATCH("*4th*",'Nicholas-SESSION'!$K$7:$T$7,0)),"")</f>
        <v>#N/A</v>
      </c>
      <c r="J258" s="44" t="e">
        <f>INDEX('Nicholas-SESSION'!$L$385:$U$392, MATCH("*Military*",'Nicholas-SESSION'!$B$385:$B$392,0), MATCH("*4th*",'Nicholas-SESSION'!$K$7:$T$7,0))</f>
        <v>#N/A</v>
      </c>
      <c r="K258" s="131" t="e">
        <f>IF($A$254='Nicholas-SESSION'!$A$385,INDEX('Nicholas-SESSION'!$K$385:$T$392, MATCH("*Clean *",'Nicholas-SESSION'!$B$385:$B$392,0), MATCH("*4th*",'Nicholas-SESSION'!$K$7:$T$7,0)),"")</f>
        <v>#N/A</v>
      </c>
      <c r="L258" s="44" t="e">
        <f>INDEX('Nicholas-SESSION'!$L$385:$U$392, MATCH("*Clean *",'Nicholas-SESSION'!$B$385:$B$392,0), MATCH("*4th*",'Nicholas-SESSION'!$K$7:$T$7,0))</f>
        <v>#N/A</v>
      </c>
      <c r="M258" s="131">
        <f>IF($A$254='Nicholas-SESSION'!$A$385,INDEX('Nicholas-SESSION'!$K$385:$T$392, MATCH("*Lat Pulldown*",'Nicholas-SESSION'!$B$385:$B$392,0), MATCH("*4th*",'Nicholas-SESSION'!$K$7:$T$7,0)),"")</f>
        <v>57</v>
      </c>
      <c r="N258" s="44">
        <f>INDEX('Nicholas-SESSION'!$L$385:$U$392, MATCH("*Lat Pulldown*",'Nicholas-SESSION'!$B$385:$B$392,0), MATCH("*4th*",'Nicholas-SESSION'!$K$7:$T$7,0))</f>
        <v>5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IF($A$254='Nicholas-SESSION'!$A$385,INDEX('Nicholas-SESSION'!$K$385:$T$392, MATCH("*Squat*",'Nicholas-SESSION'!$B$385:$B$392,0), MATCH("*5th*",'Nicholas-SESSION'!$K$7:$T$7,0)),"")</f>
        <v>#N/A</v>
      </c>
      <c r="D259" s="132" t="e">
        <f>INDEX('Nicholas-SESSION'!L$385:U$392, MATCH("*Squat*",'Nicholas-SESSION'!$B$385:$B$392,0), MATCH("*5th*",'Nicholas-SESSION'!K$7:T$7,0))</f>
        <v>#N/A</v>
      </c>
      <c r="E259" s="131" t="e">
        <f>IF($A$254='Nicholas-SESSION'!$A$385,INDEX('Nicholas-SESSION'!$K$385:$T$392, MATCH("*Deadlift*",'Nicholas-SESSION'!$B$385:$B$392,0), MATCH("*5th*",'Nicholas-SESSION'!$K$7:$T$7,0)),"")</f>
        <v>#N/A</v>
      </c>
      <c r="F259" s="131" t="e">
        <f>INDEX('Nicholas-SESSION'!$L$385:$U$392, MATCH("*Deadlift*",'Nicholas-SESSION'!$B$385:$B$392,0), MATCH("*5th*",'Nicholas-SESSION'!$K$7:$T$7,0))</f>
        <v>#N/A</v>
      </c>
      <c r="G259" s="131" t="e">
        <f>IF($A$254='Nicholas-SESSION'!$A$385,INDEX('Nicholas-SESSION'!$K$385:$T$392, MATCH("*Bench Press*",'Nicholas-SESSION'!$B$385:$B$392,0), MATCH("*5th*",'Nicholas-SESSION'!$K$7:$T$7,0)),"")</f>
        <v>#N/A</v>
      </c>
      <c r="H259" s="131" t="e">
        <f>INDEX('Nicholas-SESSION'!$L$385:$U$392, MATCH("*Bench Press*",'Nicholas-SESSION'!$B$385:$B$392,0), MATCH("*5th*",'Nicholas-SESSION'!$K$7:$T$7,0))</f>
        <v>#N/A</v>
      </c>
      <c r="I259" s="132" t="e">
        <f>IF($A$254='Nicholas-SESSION'!$A$385,INDEX('Nicholas-SESSION'!$K$385:$T$392, MATCH("*Military*",'Nicholas-SESSION'!$B$385:$B$392,0), MATCH("*5th*",'Nicholas-SESSION'!$K$7:$T$7,0)),"")</f>
        <v>#N/A</v>
      </c>
      <c r="J259" s="44" t="e">
        <f>INDEX('Nicholas-SESSION'!$L$385:$U$392, MATCH("*Military*",'Nicholas-SESSION'!$B$385:$B$392,0), MATCH("*5th*",'Nicholas-SESSION'!$K$7:$T$7,0))</f>
        <v>#N/A</v>
      </c>
      <c r="K259" s="131" t="e">
        <f>IF($A$254='Nicholas-SESSION'!$A$385,INDEX('Nicholas-SESSION'!$K$385:$T$392, MATCH("*Clean *",'Nicholas-SESSION'!$B$385:$B$392,0), MATCH("*5th*",'Nicholas-SESSION'!$K$7:$T$7,0)),"")</f>
        <v>#N/A</v>
      </c>
      <c r="L259" s="44" t="e">
        <f>INDEX('Nicholas-SESSION'!$L$385:$U$392, MATCH("*Clean *",'Nicholas-SESSION'!$B$385:$B$392,0), MATCH("*5th*",'Nicholas-SESSION'!$K$7:$T$7,0))</f>
        <v>#N/A</v>
      </c>
      <c r="M259" s="131">
        <f>IF($A$254='Nicholas-SESSION'!$A$385,INDEX('Nicholas-SESSION'!$K$385:$T$392, MATCH("*Lat Pulldown*",'Nicholas-SESSION'!$B$385:$B$392,0), MATCH("*5th*",'Nicholas-SESSION'!$K$7:$T$7,0)),"")</f>
        <v>0</v>
      </c>
      <c r="N259" s="44">
        <f>INDEX('Nicholas-SESSION'!$L$385:$U$392, MATCH("*Lat Pulldown*",'Nicholas-SESSION'!$B$385:$B$392,0), MATCH("*5th*",'Nicholas-SESSION'!$K$7:$T$7,0))</f>
        <v>0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'Nicholas-SESSION'!A394</f>
        <v>42208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IF($A$260='Nicholas-SESSION'!$A$394,INDEX('Nicholas-SESSION'!$K$394:$T$401, MATCH("*1k Row*",'Nicholas-SESSION'!$B$394:$B$401,0), MATCH("*1st*",'Nicholas-SESSION'!$K$7:$T$7,0)),"")</f>
        <v>#N/A</v>
      </c>
      <c r="P260" s="152" t="e">
        <f>IF($A$260='Nicholas-SESSION'!$A$394,INDEX('Nicholas-SESSION'!$K$394:$T$401, MATCH("*HIIT*",'Nicholas-SESSION'!$B$394:$B$401,0), MATCH("*1st*",'Nicholas-SESSION'!$K$7:$T$7,0)),"")</f>
        <v>#N/A</v>
      </c>
      <c r="Q260" s="119" t="e">
        <f>INDEX('Nicholas-SESSION'!$L$394:$U$401, MATCH("*HIIT*",'Nicholas-SESSION'!$B$394:$B$401,0), MATCH("*1st*",'Nicholas-SESSION'!$K$7:$T$7,0))</f>
        <v>#N/A</v>
      </c>
      <c r="R260" s="119">
        <f>'Nicholas-SESSION'!U394</f>
        <v>0</v>
      </c>
      <c r="S260" s="116"/>
      <c r="T260" s="116"/>
      <c r="U260" s="120">
        <f>'Nicholas-SESSION'!A395</f>
        <v>75.5</v>
      </c>
      <c r="V260" s="120">
        <f>'Nicholas-SESSION'!A396</f>
        <v>20.3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IF($A$260='Nicholas-SESSION'!$A$394,INDEX('Nicholas-SESSION'!$K$394:$T$401, MATCH("*Squat*",'Nicholas-SESSION'!$B$394:$B$401,0), MATCH("*1st*",'Nicholas-SESSION'!$K$7:$T$7,0)),"")</f>
        <v>#N/A</v>
      </c>
      <c r="D261" s="132" t="e">
        <f>INDEX('Nicholas-SESSION'!L$394:U$401, MATCH("*Squat*",'Nicholas-SESSION'!$B$394:$B$401,0), MATCH("*1st*",'Nicholas-SESSION'!K$7:T$7,0))</f>
        <v>#N/A</v>
      </c>
      <c r="E261" s="131" t="e">
        <f>IF($A$260='Nicholas-SESSION'!$A$394,INDEX('Nicholas-SESSION'!$K$394:$T$401, MATCH("*Deadlift*",'Nicholas-SESSION'!$B$394:$B$401,0), MATCH("*1st*",'Nicholas-SESSION'!$K$7:$T$7,0)),"")</f>
        <v>#N/A</v>
      </c>
      <c r="F261" s="131" t="e">
        <f>INDEX('Nicholas-SESSION'!$L$394:$U$401, MATCH("*Deadlift*",'Nicholas-SESSION'!$B$394:$B$401,0), MATCH("*1st*",'Nicholas-SESSION'!$K$7:$T$7,0))</f>
        <v>#N/A</v>
      </c>
      <c r="G261" s="131" t="e">
        <f>IF($A$260='Nicholas-SESSION'!$A$394,INDEX('Nicholas-SESSION'!$K$394:$T$401, MATCH("*Bench Press*",'Nicholas-SESSION'!$B$394:$B$401,0), MATCH("*1st*",'Nicholas-SESSION'!$K$7:$T$7,0)),"")</f>
        <v>#N/A</v>
      </c>
      <c r="H261" s="131" t="e">
        <f>INDEX('Nicholas-SESSION'!$L$394:$U$401, MATCH("*Bench Press*",'Nicholas-SESSION'!$B$394:$B$401,0), MATCH("*1st*",'Nicholas-SESSION'!$K$7:$T$7,0))</f>
        <v>#N/A</v>
      </c>
      <c r="I261" s="132" t="e">
        <f>IF($A$260='Nicholas-SESSION'!$A$394,INDEX('Nicholas-SESSION'!$K$394:$T$401, MATCH("*Military*",'Nicholas-SESSION'!$B$394:$B$401,0), MATCH("*1st*",'Nicholas-SESSION'!$K$7:$T$7,0)),"")</f>
        <v>#N/A</v>
      </c>
      <c r="J261" s="48" t="e">
        <f>INDEX('Nicholas-SESSION'!$L$394:$U$401, MATCH("*Military*",'Nicholas-SESSION'!$B$394:$B$401,0), MATCH("*1st*",'Nicholas-SESSION'!$K$7:$T$7,0))</f>
        <v>#N/A</v>
      </c>
      <c r="K261" s="131" t="e">
        <f>IF($A$260='Nicholas-SESSION'!$A$394,INDEX('Nicholas-SESSION'!$K$394:$T$401, MATCH("*Clean *",'Nicholas-SESSION'!$B$394:$B$401,0), MATCH("*1st*",'Nicholas-SESSION'!$K$7:$T$7,0)),"")</f>
        <v>#N/A</v>
      </c>
      <c r="L261" s="48" t="e">
        <f>INDEX('Nicholas-SESSION'!$L$394:$U$401, MATCH("*Clean *",'Nicholas-SESSION'!$B$394:$B$401,0), MATCH("*1st*",'Nicholas-SESSION'!$K$7:$T$7,0))</f>
        <v>#N/A</v>
      </c>
      <c r="M261" s="131" t="e">
        <f>IF($A$260='Nicholas-SESSION'!$A$394,INDEX('Nicholas-SESSION'!$K$394:$T$401, MATCH("*Lat Pulldown*",'Nicholas-SESSION'!$B$394:$B$401,0), MATCH("*1st*",'Nicholas-SESSION'!$K$7:$T$7,0)),"")</f>
        <v>#N/A</v>
      </c>
      <c r="N261" s="48" t="e">
        <f>INDEX('Nicholas-SESSION'!$L$394:$U$401, MATCH("*Lat Pulldown*",'Nicholas-SESSION'!$B$394:$B$401,0), MATCH("*1st*",'Nicholas-SESSION'!$K$7:$T$7,0))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IF($A$260='Nicholas-SESSION'!$A$394,INDEX('Nicholas-SESSION'!$K$394:$T$401, MATCH("*Squat*",'Nicholas-SESSION'!$B$394:$B$401,0), MATCH("*2nd*",'Nicholas-SESSION'!$K$7:$T$7,0)),"")</f>
        <v>#N/A</v>
      </c>
      <c r="D262" s="132" t="e">
        <f>INDEX('Nicholas-SESSION'!L$394:U$401, MATCH("*Squat*",'Nicholas-SESSION'!$B$394:$B$401,0), MATCH("*2nd*",'Nicholas-SESSION'!K$7:T$7,0))</f>
        <v>#N/A</v>
      </c>
      <c r="E262" s="131" t="e">
        <f>IF($A$260='Nicholas-SESSION'!$A$394,INDEX('Nicholas-SESSION'!$K$394:$T$401, MATCH("*Deadlift*",'Nicholas-SESSION'!$B$394:$B$401,0), MATCH("*2ND*",'Nicholas-SESSION'!$K$7:$T$7,0)),"")</f>
        <v>#N/A</v>
      </c>
      <c r="F262" s="131" t="e">
        <f>INDEX('Nicholas-SESSION'!$L$394:$U$401, MATCH("*Deadlift*",'Nicholas-SESSION'!$B$394:$B$401,0), MATCH("*2nd*",'Nicholas-SESSION'!$K$7:$T$7,0))</f>
        <v>#N/A</v>
      </c>
      <c r="G262" s="131" t="e">
        <f>IF($A$260='Nicholas-SESSION'!$A$394,INDEX('Nicholas-SESSION'!$K$394:$T$401, MATCH("*Bench Press*",'Nicholas-SESSION'!$B$394:$B$401,0), MATCH("*2ND*",'Nicholas-SESSION'!$K$7:$T$7,0)),"")</f>
        <v>#N/A</v>
      </c>
      <c r="H262" s="131" t="e">
        <f>INDEX('Nicholas-SESSION'!$L$394:$U$401, MATCH("*Bench Press*",'Nicholas-SESSION'!$B$394:$B$401,0), MATCH("*2nd*",'Nicholas-SESSION'!$K$7:$T$7,0))</f>
        <v>#N/A</v>
      </c>
      <c r="I262" s="132" t="e">
        <f>IF($A$260='Nicholas-SESSION'!$A$394,INDEX('Nicholas-SESSION'!$K$394:$T$401, MATCH("*Military*",'Nicholas-SESSION'!$B$394:$B$401,0), MATCH("*2ND*",'Nicholas-SESSION'!$K$7:$T$7,0)),"")</f>
        <v>#N/A</v>
      </c>
      <c r="J262" s="44" t="e">
        <f>INDEX('Nicholas-SESSION'!$L$394:$U$401, MATCH("*Military*",'Nicholas-SESSION'!$B$394:$B$401,0), MATCH("*2nd*",'Nicholas-SESSION'!$K$7:$T$7,0))</f>
        <v>#N/A</v>
      </c>
      <c r="K262" s="131" t="e">
        <f>IF($A$260='Nicholas-SESSION'!$A$394,INDEX('Nicholas-SESSION'!$K$394:$T$401, MATCH("*Clean *",'Nicholas-SESSION'!$B$394:$B$401,0), MATCH("*2ND*",'Nicholas-SESSION'!$K$7:$T$7,0)),"")</f>
        <v>#N/A</v>
      </c>
      <c r="L262" s="44" t="e">
        <f>INDEX('Nicholas-SESSION'!$L$394:$U$401, MATCH("*Clean *",'Nicholas-SESSION'!$B$394:$B$401,0), MATCH("*2nd*",'Nicholas-SESSION'!$K$7:$T$7,0))</f>
        <v>#N/A</v>
      </c>
      <c r="M262" s="131" t="e">
        <f>IF($A$260='Nicholas-SESSION'!$A$394,INDEX('Nicholas-SESSION'!$K$394:$T$401, MATCH("*Lat Pulldown*",'Nicholas-SESSION'!$B$394:$B$401,0), MATCH("*2ND*",'Nicholas-SESSION'!$K$7:$T$7,0)),"")</f>
        <v>#N/A</v>
      </c>
      <c r="N262" s="44" t="e">
        <f>INDEX('Nicholas-SESSION'!$L$394:$U$401, MATCH("*Lat Pulldown*",'Nicholas-SESSION'!$B$394:$B$401,0), MATCH("*2nd*",'Nicholas-SESSION'!$K$7:$T$7,0))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IF($A$260='Nicholas-SESSION'!$A$394,INDEX('Nicholas-SESSION'!$K$394:$T$401, MATCH("*Squat*",'Nicholas-SESSION'!$B$394:$B$401,0), MATCH("*3rd*",'Nicholas-SESSION'!$K$7:$T$7,0)),"")</f>
        <v>#N/A</v>
      </c>
      <c r="D263" s="132" t="e">
        <f>INDEX('Nicholas-SESSION'!L$394:U$401, MATCH("*Squat*",'Nicholas-SESSION'!$B$394:$B$401,0), MATCH("*3rd*",'Nicholas-SESSION'!K$7:T$7,0))</f>
        <v>#N/A</v>
      </c>
      <c r="E263" s="131" t="e">
        <f>IF($A$260='Nicholas-SESSION'!$A$394,INDEX('Nicholas-SESSION'!$K$394:$T$401, MATCH("*Deadlift*",'Nicholas-SESSION'!$B$394:$B$401,0), MATCH("*3rd*",'Nicholas-SESSION'!$K$7:$T$7,0)),"")</f>
        <v>#N/A</v>
      </c>
      <c r="F263" s="131" t="e">
        <f>INDEX('Nicholas-SESSION'!$L$394:$U$401, MATCH("*Deadlift*",'Nicholas-SESSION'!$B$394:$B$401,0), MATCH("*3rd*",'Nicholas-SESSION'!$K$7:$T$7,0))</f>
        <v>#N/A</v>
      </c>
      <c r="G263" s="131" t="e">
        <f>IF($A$260='Nicholas-SESSION'!$A$394,INDEX('Nicholas-SESSION'!$K$394:$T$401, MATCH("*Bench Press*",'Nicholas-SESSION'!$B$394:$B$401,0), MATCH("*3rd*",'Nicholas-SESSION'!$K$7:$T$7,0)),"")</f>
        <v>#N/A</v>
      </c>
      <c r="H263" s="131" t="e">
        <f>INDEX('Nicholas-SESSION'!$L$394:$U$401, MATCH("*Bench Press*",'Nicholas-SESSION'!$B$394:$B$401,0), MATCH("*3rd*",'Nicholas-SESSION'!$K$7:$T$7,0))</f>
        <v>#N/A</v>
      </c>
      <c r="I263" s="132" t="e">
        <f>IF($A$260='Nicholas-SESSION'!$A$394,INDEX('Nicholas-SESSION'!$K$394:$T$401, MATCH("*Military*",'Nicholas-SESSION'!$B$394:$B$401,0), MATCH("*3rd*",'Nicholas-SESSION'!$K$7:$T$7,0)),"")</f>
        <v>#N/A</v>
      </c>
      <c r="J263" s="44" t="e">
        <f>INDEX('Nicholas-SESSION'!$L$394:$U$401, MATCH("*Military*",'Nicholas-SESSION'!$B$394:$B$401,0), MATCH("*3rd*",'Nicholas-SESSION'!$K$7:$T$7,0))</f>
        <v>#N/A</v>
      </c>
      <c r="K263" s="131" t="e">
        <f>IF($A$260='Nicholas-SESSION'!$A$394,INDEX('Nicholas-SESSION'!$K$394:$T$401, MATCH("*Clean *",'Nicholas-SESSION'!$B$394:$B$401,0), MATCH("*3rd*",'Nicholas-SESSION'!$K$7:$T$7,0)),"")</f>
        <v>#N/A</v>
      </c>
      <c r="L263" s="44" t="e">
        <f>INDEX('Nicholas-SESSION'!$L$394:$U$401, MATCH("*Clean *",'Nicholas-SESSION'!$B$394:$B$401,0), MATCH("*3rd*",'Nicholas-SESSION'!$K$7:$T$7,0))</f>
        <v>#N/A</v>
      </c>
      <c r="M263" s="131" t="e">
        <f>IF($A$260='Nicholas-SESSION'!$A$394,INDEX('Nicholas-SESSION'!$K$394:$T$401, MATCH("*Lat Pulldown*",'Nicholas-SESSION'!$B$394:$B$401,0), MATCH("*3rd*",'Nicholas-SESSION'!$K$7:$T$7,0)),"")</f>
        <v>#N/A</v>
      </c>
      <c r="N263" s="44" t="e">
        <f>INDEX('Nicholas-SESSION'!$L$394:$U$401, MATCH("*Lat Pulldown*",'Nicholas-SESSION'!$B$394:$B$401,0), MATCH("*3rd*",'Nicholas-SESSION'!$K$7:$T$7,0))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IF($A$260='Nicholas-SESSION'!$A$394,INDEX('Nicholas-SESSION'!$K$394:$T$401, MATCH("*Squat*",'Nicholas-SESSION'!$B$394:$B$401,0), MATCH("*4th*",'Nicholas-SESSION'!$K$7:$T$7,0)),"")</f>
        <v>#N/A</v>
      </c>
      <c r="D264" s="132" t="e">
        <f>INDEX('Nicholas-SESSION'!L$394:U$401, MATCH("*Squat*",'Nicholas-SESSION'!$B$394:$B$401,0), MATCH("*4th*",'Nicholas-SESSION'!K$7:T$7,0))</f>
        <v>#N/A</v>
      </c>
      <c r="E264" s="131" t="e">
        <f>IF($A$260='Nicholas-SESSION'!$A$394,INDEX('Nicholas-SESSION'!$K$394:$T$401, MATCH("*Deadlift*",'Nicholas-SESSION'!$B$394:$B$401,0), MATCH("*4th*",'Nicholas-SESSION'!$K$7:$T$7,0)),"")</f>
        <v>#N/A</v>
      </c>
      <c r="F264" s="131" t="e">
        <f>INDEX('Nicholas-SESSION'!$L$394:$U$401, MATCH("*Deadlift*",'Nicholas-SESSION'!$B$394:$B$401,0), MATCH("*4th*",'Nicholas-SESSION'!$K$7:$T$7,0))</f>
        <v>#N/A</v>
      </c>
      <c r="G264" s="131" t="e">
        <f>IF($A$260='Nicholas-SESSION'!$A$394,INDEX('Nicholas-SESSION'!$K$394:$T$401, MATCH("*Bench Press*",'Nicholas-SESSION'!$B$394:$B$401,0), MATCH("*4th*",'Nicholas-SESSION'!$K$7:$T$7,0)),"")</f>
        <v>#N/A</v>
      </c>
      <c r="H264" s="131" t="e">
        <f>INDEX('Nicholas-SESSION'!$L$394:$U$401, MATCH("*Bench Press*",'Nicholas-SESSION'!$B$394:$B$401,0), MATCH("*4th*",'Nicholas-SESSION'!$K$7:$T$7,0))</f>
        <v>#N/A</v>
      </c>
      <c r="I264" s="132" t="e">
        <f>IF($A$260='Nicholas-SESSION'!$A$394,INDEX('Nicholas-SESSION'!$K$394:$T$401, MATCH("*Military*",'Nicholas-SESSION'!$B$394:$B$401,0), MATCH("*4th*",'Nicholas-SESSION'!$K$7:$T$7,0)),"")</f>
        <v>#N/A</v>
      </c>
      <c r="J264" s="44" t="e">
        <f>INDEX('Nicholas-SESSION'!$L$394:$U$401, MATCH("*Military*",'Nicholas-SESSION'!$B$394:$B$401,0), MATCH("*4th*",'Nicholas-SESSION'!$K$7:$T$7,0))</f>
        <v>#N/A</v>
      </c>
      <c r="K264" s="131" t="e">
        <f>IF($A$260='Nicholas-SESSION'!$A$394,INDEX('Nicholas-SESSION'!$K$394:$T$401, MATCH("*Clean *",'Nicholas-SESSION'!$B$394:$B$401,0), MATCH("*4th*",'Nicholas-SESSION'!$K$7:$T$7,0)),"")</f>
        <v>#N/A</v>
      </c>
      <c r="L264" s="44" t="e">
        <f>INDEX('Nicholas-SESSION'!$L$394:$U$401, MATCH("*Clean *",'Nicholas-SESSION'!$B$394:$B$401,0), MATCH("*4th*",'Nicholas-SESSION'!$K$7:$T$7,0))</f>
        <v>#N/A</v>
      </c>
      <c r="M264" s="131" t="e">
        <f>IF($A$260='Nicholas-SESSION'!$A$394,INDEX('Nicholas-SESSION'!$K$394:$T$401, MATCH("*Lat Pulldown*",'Nicholas-SESSION'!$B$394:$B$401,0), MATCH("*4th*",'Nicholas-SESSION'!$K$7:$T$7,0)),"")</f>
        <v>#N/A</v>
      </c>
      <c r="N264" s="44" t="e">
        <f>INDEX('Nicholas-SESSION'!$L$394:$U$401, MATCH("*Lat Pulldown*",'Nicholas-SESSION'!$B$394:$B$401,0), MATCH("*4th*",'Nicholas-SESSION'!$K$7:$T$7,0))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IF($A$260='Nicholas-SESSION'!$A$394,INDEX('Nicholas-SESSION'!$K$394:$T$401, MATCH("*Squat*",'Nicholas-SESSION'!$B$394:$B$401,0), MATCH("*5th*",'Nicholas-SESSION'!$K$7:$T$7,0)),"")</f>
        <v>#N/A</v>
      </c>
      <c r="D265" s="132" t="e">
        <f>INDEX('Nicholas-SESSION'!L$394:U$401, MATCH("*Squat*",'Nicholas-SESSION'!$B$394:$B$401,0), MATCH("*5th*",'Nicholas-SESSION'!K$7:T$7,0))</f>
        <v>#N/A</v>
      </c>
      <c r="E265" s="131" t="e">
        <f>IF($A$260='Nicholas-SESSION'!$A$394,INDEX('Nicholas-SESSION'!$K$394:$T$401, MATCH("*Deadlift*",'Nicholas-SESSION'!$B$394:$B$401,0), MATCH("*5th*",'Nicholas-SESSION'!$K$7:$T$7,0)),"")</f>
        <v>#N/A</v>
      </c>
      <c r="F265" s="131" t="e">
        <f>INDEX('Nicholas-SESSION'!$L$394:$U$401, MATCH("*Deadlift*",'Nicholas-SESSION'!$B$394:$B$401,0), MATCH("*5th*",'Nicholas-SESSION'!$K$7:$T$7,0))</f>
        <v>#N/A</v>
      </c>
      <c r="G265" s="131" t="e">
        <f>IF($A$260='Nicholas-SESSION'!$A$394,INDEX('Nicholas-SESSION'!$K$394:$T$401, MATCH("*Bench Press*",'Nicholas-SESSION'!$B$394:$B$401,0), MATCH("*5th*",'Nicholas-SESSION'!$K$7:$T$7,0)),"")</f>
        <v>#N/A</v>
      </c>
      <c r="H265" s="131" t="e">
        <f>INDEX('Nicholas-SESSION'!$L$394:$U$401, MATCH("*Bench Press*",'Nicholas-SESSION'!$B$394:$B$401,0), MATCH("*5th*",'Nicholas-SESSION'!$K$7:$T$7,0))</f>
        <v>#N/A</v>
      </c>
      <c r="I265" s="132" t="e">
        <f>IF($A$260='Nicholas-SESSION'!$A$394,INDEX('Nicholas-SESSION'!$K$394:$T$401, MATCH("*Military*",'Nicholas-SESSION'!$B$394:$B$401,0), MATCH("*5th*",'Nicholas-SESSION'!$K$7:$T$7,0)),"")</f>
        <v>#N/A</v>
      </c>
      <c r="J265" s="44" t="e">
        <f>INDEX('Nicholas-SESSION'!$L$394:$U$401, MATCH("*Military*",'Nicholas-SESSION'!$B$394:$B$401,0), MATCH("*5th*",'Nicholas-SESSION'!$K$7:$T$7,0))</f>
        <v>#N/A</v>
      </c>
      <c r="K265" s="131" t="e">
        <f>IF($A$260='Nicholas-SESSION'!$A$394,INDEX('Nicholas-SESSION'!$K$394:$T$401, MATCH("*Clean *",'Nicholas-SESSION'!$B$394:$B$401,0), MATCH("*5th*",'Nicholas-SESSION'!$K$7:$T$7,0)),"")</f>
        <v>#N/A</v>
      </c>
      <c r="L265" s="44" t="e">
        <f>INDEX('Nicholas-SESSION'!$L$394:$U$401, MATCH("*Clean *",'Nicholas-SESSION'!$B$394:$B$401,0), MATCH("*5th*",'Nicholas-SESSION'!$K$7:$T$7,0))</f>
        <v>#N/A</v>
      </c>
      <c r="M265" s="131" t="e">
        <f>IF($A$260='Nicholas-SESSION'!$A$394,INDEX('Nicholas-SESSION'!$K$394:$T$401, MATCH("*Lat Pulldown*",'Nicholas-SESSION'!$B$394:$B$401,0), MATCH("*5th*",'Nicholas-SESSION'!$K$7:$T$7,0)),"")</f>
        <v>#N/A</v>
      </c>
      <c r="N265" s="44" t="e">
        <f>INDEX('Nicholas-SESSION'!$L$394:$U$401, MATCH("*Lat Pulldown*",'Nicholas-SESSION'!$B$394:$B$401,0), MATCH("*5th*",'Nicholas-SESSION'!$K$7:$T$7,0))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'Nicholas-SESSION'!A403</f>
        <v>42209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>
        <f>MAX(K267:K271)</f>
        <v>25</v>
      </c>
      <c r="L266" s="116">
        <f t="array" ref="L266">MAX(IF(K267:K271=K266,L267:L271))</f>
        <v>10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IF($A$266='Nicholas-SESSION'!$A$403,INDEX('Nicholas-SESSION'!$K$403:$T$410, MATCH("*1k Row*",'Nicholas-SESSION'!$B$403:$B$410,0), MATCH("*1st*",'Nicholas-SESSION'!$K$7:$T$7,0)),"")</f>
        <v>#N/A</v>
      </c>
      <c r="P266" s="152">
        <f>IF($A$266='Nicholas-SESSION'!$A$403,INDEX('Nicholas-SESSION'!$K$403:$T$410, MATCH("*HIIT*",'Nicholas-SESSION'!$B$403:$B$410,0), MATCH("*1st*",'Nicholas-SESSION'!$K$7:$T$7,0)),"")</f>
        <v>9.0277777777777787E-3</v>
      </c>
      <c r="Q266" s="119" t="e">
        <f>INDEX('Nicholas-SESSION'!$L$212:$U$403, MATCH("*HIIT*",'Nicholas-SESSION'!$B$212:$B$403,0), MATCH("*1st*",'Nicholas-SESSION'!$K$7:$T$7,0))</f>
        <v>#N/A</v>
      </c>
      <c r="R266" s="119">
        <f>'Nicholas-SESSION'!U403</f>
        <v>0</v>
      </c>
      <c r="S266" s="116"/>
      <c r="T266" s="116"/>
      <c r="U266" s="120" t="e">
        <f>'Nicholas-SESSION'!A413+'Nicholas-SESSION'!B404</f>
        <v>#VALUE!</v>
      </c>
      <c r="V266" s="120" t="e">
        <f>'Nicholas-SESSION'!A414+'Nicholas-SESSION'!B405</f>
        <v>#VALUE!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IF($A$266='Nicholas-SESSION'!$A$403,INDEX('Nicholas-SESSION'!$K$403:$T$410, MATCH("*Squat*",'Nicholas-SESSION'!$B$403:$B$410,0), MATCH("*1st*",'Nicholas-SESSION'!$K$7:$T$7,0)),"")</f>
        <v>#N/A</v>
      </c>
      <c r="D267" s="132" t="e">
        <f>INDEX('Nicholas-SESSION'!L$403:U$410, MATCH("*Squat*",'Nicholas-SESSION'!$B$403:$B$410,0), MATCH("*1st*",'Nicholas-SESSION'!K$7:T$7,0))</f>
        <v>#N/A</v>
      </c>
      <c r="E267" s="131" t="e">
        <f>IF($A$266='Nicholas-SESSION'!$A$403,INDEX('Nicholas-SESSION'!$K$403:$T$410, MATCH("*Deadlift*",'Nicholas-SESSION'!$B$403:$B$410,0), MATCH("*1st*",'Nicholas-SESSION'!$K$7:$T$7,0)),"")</f>
        <v>#N/A</v>
      </c>
      <c r="F267" s="131" t="e">
        <f>INDEX('Nicholas-SESSION'!$L$403:$U$410, MATCH("*Deadlift*",'Nicholas-SESSION'!$B$403:$B$410,0), MATCH("*1st*",'Nicholas-SESSION'!$K$7:$T$7,0))</f>
        <v>#N/A</v>
      </c>
      <c r="G267" s="131" t="e">
        <f>IF($A$266='Nicholas-SESSION'!$A$403,INDEX('Nicholas-SESSION'!$K$403:$T$410, MATCH("*Bench Press*",'Nicholas-SESSION'!$B$403:$B$410,0), MATCH("*1st*",'Nicholas-SESSION'!$K$7:$T$7,0)),"")</f>
        <v>#N/A</v>
      </c>
      <c r="H267" s="131" t="e">
        <f>INDEX('Nicholas-SESSION'!$L$403:$U$410, MATCH("*Bench Press*",'Nicholas-SESSION'!$B$403:$B$410,0), MATCH("*1st*",'Nicholas-SESSION'!$K$7:$T$7,0))</f>
        <v>#N/A</v>
      </c>
      <c r="I267" s="132" t="e">
        <f>IF($A$266='Nicholas-SESSION'!$A$403,INDEX('Nicholas-SESSION'!$K$403:$T$410, MATCH("*Military*",'Nicholas-SESSION'!$B$403:$B$410,0), MATCH("*1st*",'Nicholas-SESSION'!$K$7:$T$7,0)),"")</f>
        <v>#N/A</v>
      </c>
      <c r="J267" s="48" t="e">
        <f>INDEX('Nicholas-SESSION'!$L$403:$U$410, MATCH("*Military*",'Nicholas-SESSION'!$B$403:$B$410,0), MATCH("*1st*",'Nicholas-SESSION'!$K$7:$T$7,0))</f>
        <v>#N/A</v>
      </c>
      <c r="K267" s="131">
        <f>IF($A$266='Nicholas-SESSION'!$A$403,INDEX('Nicholas-SESSION'!$K$403:$T$410, MATCH("*Clean *",'Nicholas-SESSION'!$B$403:$B$410,0), MATCH("*1st*",'Nicholas-SESSION'!$K$7:$T$7,0)),"")</f>
        <v>20</v>
      </c>
      <c r="L267" s="48">
        <f>INDEX('Nicholas-SESSION'!$L$403:$U$410, MATCH("*Clean *",'Nicholas-SESSION'!$B$403:$B$410,0), MATCH("*1st*",'Nicholas-SESSION'!$K$7:$T$7,0))</f>
        <v>10</v>
      </c>
      <c r="M267" s="131" t="e">
        <f>IF($A$266='Nicholas-SESSION'!$A$403,INDEX('Nicholas-SESSION'!$K$403:$T$410, MATCH("*Lat Pulldown*",'Nicholas-SESSION'!$B$403:$B$410,0), MATCH("*1st*",'Nicholas-SESSION'!$K$7:$T$7,0)),"")</f>
        <v>#N/A</v>
      </c>
      <c r="N267" s="48" t="e">
        <f>INDEX('Nicholas-SESSION'!$L$403:$U$410, MATCH("*Lat Pulldown*",'Nicholas-SESSION'!$B$403:$B$410,0), MATCH("*1st*",'Nicholas-SESSION'!$K$7:$T$7,0))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IF($A$266='Nicholas-SESSION'!$A$403,INDEX('Nicholas-SESSION'!$K$403:$T$410, MATCH("*Squat*",'Nicholas-SESSION'!$B$403:$B$410,0), MATCH("*2nd*",'Nicholas-SESSION'!$K$7:$T$7,0)),"")</f>
        <v>#N/A</v>
      </c>
      <c r="D268" s="132" t="e">
        <f>INDEX('Nicholas-SESSION'!L$403:U$410, MATCH("*Squat*",'Nicholas-SESSION'!$B$403:$B$410,0), MATCH("*2nd*",'Nicholas-SESSION'!K$7:T$7,0))</f>
        <v>#N/A</v>
      </c>
      <c r="E268" s="131" t="e">
        <f>IF($A$266='Nicholas-SESSION'!$A$403,INDEX('Nicholas-SESSION'!$K$403:$T$410, MATCH("*Deadlift*",'Nicholas-SESSION'!$B$403:$B$410,0), MATCH("*2ND*",'Nicholas-SESSION'!$K$7:$T$7,0)),"")</f>
        <v>#N/A</v>
      </c>
      <c r="F268" s="131" t="e">
        <f>INDEX('Nicholas-SESSION'!$L$403:$U$410, MATCH("*Deadlift*",'Nicholas-SESSION'!$B$403:$B$410,0), MATCH("*2nd*",'Nicholas-SESSION'!$K$7:$T$7,0))</f>
        <v>#N/A</v>
      </c>
      <c r="G268" s="131" t="e">
        <f>IF($A$266='Nicholas-SESSION'!$A$403,INDEX('Nicholas-SESSION'!$K$403:$T$410, MATCH("*Bench Press*",'Nicholas-SESSION'!$B$403:$B$410,0), MATCH("*2ND*",'Nicholas-SESSION'!$K$7:$T$7,0)),"")</f>
        <v>#N/A</v>
      </c>
      <c r="H268" s="131" t="e">
        <f>INDEX('Nicholas-SESSION'!$L$403:$U$410, MATCH("*Bench Press*",'Nicholas-SESSION'!$B$403:$B$410,0), MATCH("*2nd*",'Nicholas-SESSION'!$K$7:$T$7,0))</f>
        <v>#N/A</v>
      </c>
      <c r="I268" s="132" t="e">
        <f>IF($A$266='Nicholas-SESSION'!$A$403,INDEX('Nicholas-SESSION'!$K$403:$T$410, MATCH("*Military*",'Nicholas-SESSION'!$B$403:$B$410,0), MATCH("*2ND*",'Nicholas-SESSION'!$K$7:$T$7,0)),"")</f>
        <v>#N/A</v>
      </c>
      <c r="J268" s="44" t="e">
        <f>INDEX('Nicholas-SESSION'!$L$403:$U$410, MATCH("*Military*",'Nicholas-SESSION'!$B$403:$B$410,0), MATCH("*2nd*",'Nicholas-SESSION'!$K$7:$T$7,0))</f>
        <v>#N/A</v>
      </c>
      <c r="K268" s="131">
        <f>IF($A$266='Nicholas-SESSION'!$A$403,INDEX('Nicholas-SESSION'!$K$403:$T$410, MATCH("*Clean *",'Nicholas-SESSION'!$B$403:$B$410,0), MATCH("*2ND*",'Nicholas-SESSION'!$K$7:$T$7,0)),"")</f>
        <v>25</v>
      </c>
      <c r="L268" s="44">
        <f>INDEX('Nicholas-SESSION'!$L$403:$U$410, MATCH("*Clean *",'Nicholas-SESSION'!$B$403:$B$410,0), MATCH("*2nd*",'Nicholas-SESSION'!$K$7:$T$7,0))</f>
        <v>10</v>
      </c>
      <c r="M268" s="131" t="e">
        <f>IF($A$266='Nicholas-SESSION'!$A$403,INDEX('Nicholas-SESSION'!$K$403:$T$410, MATCH("*Lat Pulldown*",'Nicholas-SESSION'!$B$403:$B$410,0), MATCH("*2ND*",'Nicholas-SESSION'!$K$7:$T$7,0)),"")</f>
        <v>#N/A</v>
      </c>
      <c r="N268" s="44" t="e">
        <f>INDEX('Nicholas-SESSION'!$L$403:$U$410, MATCH("*Lat Pulldown*",'Nicholas-SESSION'!$B$403:$B$410,0), MATCH("*2nd*",'Nicholas-SESSION'!$K$7:$T$7,0))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IF($A$266='Nicholas-SESSION'!$A$403,INDEX('Nicholas-SESSION'!$K$403:$T$410, MATCH("*Squat*",'Nicholas-SESSION'!$B$403:$B$410,0), MATCH("*3rd*",'Nicholas-SESSION'!$K$7:$T$7,0)),"")</f>
        <v>#N/A</v>
      </c>
      <c r="D269" s="132" t="e">
        <f>INDEX('Nicholas-SESSION'!L$403:U$410, MATCH("*Squat*",'Nicholas-SESSION'!$B$403:$B$410,0), MATCH("*3rd*",'Nicholas-SESSION'!K$7:T$7,0))</f>
        <v>#N/A</v>
      </c>
      <c r="E269" s="131" t="e">
        <f>IF($A$266='Nicholas-SESSION'!$A$403,INDEX('Nicholas-SESSION'!$K$403:$T$410, MATCH("*Deadlift*",'Nicholas-SESSION'!$B$403:$B$410,0), MATCH("*3rd*",'Nicholas-SESSION'!$K$7:$T$7,0)),"")</f>
        <v>#N/A</v>
      </c>
      <c r="F269" s="131" t="e">
        <f>INDEX('Nicholas-SESSION'!$L$403:$U$410, MATCH("*Deadlift*",'Nicholas-SESSION'!$B$403:$B$410,0), MATCH("*3rd*",'Nicholas-SESSION'!$K$7:$T$7,0))</f>
        <v>#N/A</v>
      </c>
      <c r="G269" s="131" t="e">
        <f>IF($A$266='Nicholas-SESSION'!$A$403,INDEX('Nicholas-SESSION'!$K$403:$T$410, MATCH("*Bench Press*",'Nicholas-SESSION'!$B$403:$B$410,0), MATCH("*3rd*",'Nicholas-SESSION'!$K$7:$T$7,0)),"")</f>
        <v>#N/A</v>
      </c>
      <c r="H269" s="131" t="e">
        <f>INDEX('Nicholas-SESSION'!$L$403:$U$410, MATCH("*Bench Press*",'Nicholas-SESSION'!$B$403:$B$410,0), MATCH("*3rd*",'Nicholas-SESSION'!$K$7:$T$7,0))</f>
        <v>#N/A</v>
      </c>
      <c r="I269" s="132" t="e">
        <f>IF($A$266='Nicholas-SESSION'!$A$403,INDEX('Nicholas-SESSION'!$K$403:$T$410, MATCH("*Military*",'Nicholas-SESSION'!$B$403:$B$410,0), MATCH("*3rd*",'Nicholas-SESSION'!$K$7:$T$7,0)),"")</f>
        <v>#N/A</v>
      </c>
      <c r="J269" s="44" t="e">
        <f>INDEX('Nicholas-SESSION'!$L$403:$U$410, MATCH("*Military*",'Nicholas-SESSION'!$B$403:$B$410,0), MATCH("*3rd*",'Nicholas-SESSION'!$K$7:$T$7,0))</f>
        <v>#N/A</v>
      </c>
      <c r="K269" s="131">
        <f>IF($A$266='Nicholas-SESSION'!$A$403,INDEX('Nicholas-SESSION'!$K$403:$T$410, MATCH("*Clean *",'Nicholas-SESSION'!$B$403:$B$410,0), MATCH("*3rd*",'Nicholas-SESSION'!$K$7:$T$7,0)),"")</f>
        <v>25</v>
      </c>
      <c r="L269" s="44">
        <f>INDEX('Nicholas-SESSION'!$L$403:$U$410, MATCH("*Clean *",'Nicholas-SESSION'!$B$403:$B$410,0), MATCH("*3rd*",'Nicholas-SESSION'!$K$7:$T$7,0))</f>
        <v>10</v>
      </c>
      <c r="M269" s="131" t="e">
        <f>IF($A$266='Nicholas-SESSION'!$A$403,INDEX('Nicholas-SESSION'!$K$403:$T$410, MATCH("*Lat Pulldown*",'Nicholas-SESSION'!$B$403:$B$410,0), MATCH("*3rd*",'Nicholas-SESSION'!$K$7:$T$7,0)),"")</f>
        <v>#N/A</v>
      </c>
      <c r="N269" s="44" t="e">
        <f>INDEX('Nicholas-SESSION'!$L$403:$U$410, MATCH("*Lat Pulldown*",'Nicholas-SESSION'!$B$403:$B$410,0), MATCH("*3rd*",'Nicholas-SESSION'!$K$7:$T$7,0))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IF($A$266='Nicholas-SESSION'!$A$403,INDEX('Nicholas-SESSION'!$K$403:$T$410, MATCH("*Squat*",'Nicholas-SESSION'!$B$403:$B$410,0), MATCH("*4th*",'Nicholas-SESSION'!$K$7:$T$7,0)),"")</f>
        <v>#N/A</v>
      </c>
      <c r="D270" s="132" t="e">
        <f>INDEX('Nicholas-SESSION'!L$403:U$410, MATCH("*Squat*",'Nicholas-SESSION'!$B$403:$B$410,0), MATCH("*4th*",'Nicholas-SESSION'!K$7:T$7,0))</f>
        <v>#N/A</v>
      </c>
      <c r="E270" s="131" t="e">
        <f>IF($A$266='Nicholas-SESSION'!$A$403,INDEX('Nicholas-SESSION'!$K$403:$T$410, MATCH("*Deadlift*",'Nicholas-SESSION'!$B$403:$B$410,0), MATCH("*4th*",'Nicholas-SESSION'!$K$7:$T$7,0)),"")</f>
        <v>#N/A</v>
      </c>
      <c r="F270" s="131" t="e">
        <f>INDEX('Nicholas-SESSION'!$L$403:$U$410, MATCH("*Deadlift*",'Nicholas-SESSION'!$B$403:$B$410,0), MATCH("*4th*",'Nicholas-SESSION'!$K$7:$T$7,0))</f>
        <v>#N/A</v>
      </c>
      <c r="G270" s="131" t="e">
        <f>IF($A$266='Nicholas-SESSION'!$A$403,INDEX('Nicholas-SESSION'!$K$403:$T$410, MATCH("*Bench Press*",'Nicholas-SESSION'!$B$403:$B$410,0), MATCH("*4th*",'Nicholas-SESSION'!$K$7:$T$7,0)),"")</f>
        <v>#N/A</v>
      </c>
      <c r="H270" s="131" t="e">
        <f>INDEX('Nicholas-SESSION'!$L$403:$U$410, MATCH("*Bench Press*",'Nicholas-SESSION'!$B$403:$B$410,0), MATCH("*4th*",'Nicholas-SESSION'!$K$7:$T$7,0))</f>
        <v>#N/A</v>
      </c>
      <c r="I270" s="132" t="e">
        <f>IF($A$266='Nicholas-SESSION'!$A$403,INDEX('Nicholas-SESSION'!$K$403:$T$410, MATCH("*Military*",'Nicholas-SESSION'!$B$403:$B$410,0), MATCH("*4th*",'Nicholas-SESSION'!$K$7:$T$7,0)),"")</f>
        <v>#N/A</v>
      </c>
      <c r="J270" s="44" t="e">
        <f>INDEX('Nicholas-SESSION'!$L$403:$U$410, MATCH("*Military*",'Nicholas-SESSION'!$B$403:$B$410,0), MATCH("*4th*",'Nicholas-SESSION'!$K$7:$T$7,0))</f>
        <v>#N/A</v>
      </c>
      <c r="K270" s="131">
        <f>IF($A$266='Nicholas-SESSION'!$A$403,INDEX('Nicholas-SESSION'!$K$403:$T$410, MATCH("*Clean *",'Nicholas-SESSION'!$B$403:$B$410,0), MATCH("*4th*",'Nicholas-SESSION'!$K$7:$T$7,0)),"")</f>
        <v>25</v>
      </c>
      <c r="L270" s="44">
        <f>INDEX('Nicholas-SESSION'!$L$403:$U$410, MATCH("*Clean *",'Nicholas-SESSION'!$B$403:$B$410,0), MATCH("*4th*",'Nicholas-SESSION'!$K$7:$T$7,0))</f>
        <v>10</v>
      </c>
      <c r="M270" s="131" t="e">
        <f>IF($A$266='Nicholas-SESSION'!$A$403,INDEX('Nicholas-SESSION'!$K$403:$T$410, MATCH("*Lat Pulldown*",'Nicholas-SESSION'!$B$403:$B$410,0), MATCH("*4th*",'Nicholas-SESSION'!$K$7:$T$7,0)),"")</f>
        <v>#N/A</v>
      </c>
      <c r="N270" s="44" t="e">
        <f>INDEX('Nicholas-SESSION'!$L$403:$U$410, MATCH("*Lat Pulldown*",'Nicholas-SESSION'!$B$403:$B$410,0), MATCH("*4th*",'Nicholas-SESSION'!$K$7:$T$7,0))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IF($A$266='Nicholas-SESSION'!$A$403,INDEX('Nicholas-SESSION'!$K$403:$T$410, MATCH("*Squat*",'Nicholas-SESSION'!$B$403:$B$410,0), MATCH("*5th*",'Nicholas-SESSION'!$K$7:$T$7,0)),"")</f>
        <v>#N/A</v>
      </c>
      <c r="D271" s="132" t="e">
        <f>INDEX('Nicholas-SESSION'!L$403:U$410, MATCH("*Squat*",'Nicholas-SESSION'!$B$403:$B$410,0), MATCH("*5th*",'Nicholas-SESSION'!K$7:T$7,0))</f>
        <v>#N/A</v>
      </c>
      <c r="E271" s="131" t="e">
        <f>IF($A$266='Nicholas-SESSION'!$A$403,INDEX('Nicholas-SESSION'!$K$403:$T$410, MATCH("*Deadlift*",'Nicholas-SESSION'!$B$403:$B$410,0), MATCH("*5th*",'Nicholas-SESSION'!$K$7:$T$7,0)),"")</f>
        <v>#N/A</v>
      </c>
      <c r="F271" s="131" t="e">
        <f>INDEX('Nicholas-SESSION'!$L$403:$U$410, MATCH("*Deadlift*",'Nicholas-SESSION'!$B$403:$B$410,0), MATCH("*5th*",'Nicholas-SESSION'!$K$7:$T$7,0))</f>
        <v>#N/A</v>
      </c>
      <c r="G271" s="131" t="e">
        <f>IF($A$266='Nicholas-SESSION'!$A$403,INDEX('Nicholas-SESSION'!$K$403:$T$410, MATCH("*Bench Press*",'Nicholas-SESSION'!$B$403:$B$410,0), MATCH("*5th*",'Nicholas-SESSION'!$K$7:$T$7,0)),"")</f>
        <v>#N/A</v>
      </c>
      <c r="H271" s="131" t="e">
        <f>INDEX('Nicholas-SESSION'!$L$403:$U$410, MATCH("*Bench Press*",'Nicholas-SESSION'!$B$403:$B$410,0), MATCH("*5th*",'Nicholas-SESSION'!$K$7:$T$7,0))</f>
        <v>#N/A</v>
      </c>
      <c r="I271" s="132" t="e">
        <f>IF($A$266='Nicholas-SESSION'!$A$403,INDEX('Nicholas-SESSION'!$K$403:$T$410, MATCH("*Military*",'Nicholas-SESSION'!$B$403:$B$410,0), MATCH("*5th*",'Nicholas-SESSION'!$K$7:$T$7,0)),"")</f>
        <v>#N/A</v>
      </c>
      <c r="J271" s="44" t="e">
        <f>INDEX('Nicholas-SESSION'!$L$403:$U$410, MATCH("*Military*",'Nicholas-SESSION'!$B$403:$B$410,0), MATCH("*5th*",'Nicholas-SESSION'!$K$7:$T$7,0))</f>
        <v>#N/A</v>
      </c>
      <c r="K271" s="131">
        <f>IF($A$266='Nicholas-SESSION'!$A$403,INDEX('Nicholas-SESSION'!$K$403:$T$410, MATCH("*Clean *",'Nicholas-SESSION'!$B$403:$B$410,0), MATCH("*5th*",'Nicholas-SESSION'!$K$7:$T$7,0)),"")</f>
        <v>0</v>
      </c>
      <c r="L271" s="44">
        <f>INDEX('Nicholas-SESSION'!$L$403:$U$410, MATCH("*Clean *",'Nicholas-SESSION'!$B$403:$B$410,0), MATCH("*5th*",'Nicholas-SESSION'!$K$7:$T$7,0))</f>
        <v>0</v>
      </c>
      <c r="M271" s="131" t="e">
        <f>IF($A$266='Nicholas-SESSION'!$A$403,INDEX('Nicholas-SESSION'!$K$403:$T$410, MATCH("*Lat Pulldown*",'Nicholas-SESSION'!$B$403:$B$410,0), MATCH("*5th*",'Nicholas-SESSION'!$K$7:$T$7,0)),"")</f>
        <v>#N/A</v>
      </c>
      <c r="N271" s="44" t="e">
        <f>INDEX('Nicholas-SESSION'!$L$403:$U$410, MATCH("*Lat Pulldown*",'Nicholas-SESSION'!$B$403:$B$410,0), MATCH("*5th*",'Nicholas-SESSION'!$K$7:$T$7,0))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'Nicholas-SESSION'!A412</f>
        <v>42213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>
        <f>MAX(G273:G277)</f>
        <v>45</v>
      </c>
      <c r="H272" s="116">
        <f t="array" ref="H272">MAX(IF(G273:G277=G272,H273:H277))</f>
        <v>5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>
        <f>MAX(M273:M277)</f>
        <v>57</v>
      </c>
      <c r="N272" s="117">
        <f t="array" ref="N272">MAX(IF(M273:M277=M272,N273:N277))</f>
        <v>5</v>
      </c>
      <c r="O272" s="152" t="e">
        <f>IF($A$272='Nicholas-SESSION'!$A$412,INDEX('Nicholas-SESSION'!$K$412:$T$419, MATCH("*1k Row*",'Nicholas-SESSION'!$B$412:$B$419,0), MATCH("*1st*",'Nicholas-SESSION'!$K$7:$T$7,0)),"")</f>
        <v>#N/A</v>
      </c>
      <c r="P272" s="152" t="e">
        <f>IF($A$272='Nicholas-SESSION'!$A$412,INDEX('Nicholas-SESSION'!$K$412:$T$419, MATCH("*HIIT*",'Nicholas-SESSION'!$B$412:$B$419,0), MATCH("*1st*",'Nicholas-SESSION'!$K$7:$T$7,0)),"")</f>
        <v>#N/A</v>
      </c>
      <c r="Q272" s="119" t="e">
        <f>INDEX('Nicholas-SESSION'!$L$412:$U$419, MATCH("*HIIT*",'Nicholas-SESSION'!$B$412:$B$419,0), MATCH("*1st*",'Nicholas-SESSION'!$K$7:$T$7,0))</f>
        <v>#N/A</v>
      </c>
      <c r="R272" s="119">
        <f>'Nicholas-SESSION'!U412</f>
        <v>0</v>
      </c>
      <c r="S272" s="116"/>
      <c r="T272" s="116"/>
      <c r="U272" s="120">
        <f>'Nicholas-SESSION'!A413</f>
        <v>0</v>
      </c>
      <c r="V272" s="120">
        <f>'Nicholas-SESSION'!A414</f>
        <v>0</v>
      </c>
      <c r="W272" s="116"/>
      <c r="X272" s="116"/>
      <c r="Y272" s="116"/>
      <c r="Z272" s="116"/>
      <c r="AA272" s="116"/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IF($A$272='Nicholas-SESSION'!$A$412,INDEX('Nicholas-SESSION'!$K$412:$T$419, MATCH("*Squat*",'Nicholas-SESSION'!$B$412:$B$419,0), MATCH("*1st*",'Nicholas-SESSION'!$K$7:$T$7,0)),"")</f>
        <v>#N/A</v>
      </c>
      <c r="D273" s="132" t="e">
        <f>INDEX('Nicholas-SESSION'!L$412:U$419, MATCH("*Squat*",'Nicholas-SESSION'!$B$412:$B$419,0), MATCH("*1st*",'Nicholas-SESSION'!K$7:T$7,0))</f>
        <v>#N/A</v>
      </c>
      <c r="E273" s="131" t="e">
        <f>IF($A$272='Nicholas-SESSION'!$A$412,INDEX('Nicholas-SESSION'!$K$412:$T$419, MATCH("*Deadlift*",'Nicholas-SESSION'!$B$412:$B$419,0), MATCH("*1st*",'Nicholas-SESSION'!$K$7:$T$7,0)),"")</f>
        <v>#N/A</v>
      </c>
      <c r="F273" s="131" t="e">
        <f>INDEX('Nicholas-SESSION'!$L$412:$U$419, MATCH("*Deadlift*",'Nicholas-SESSION'!$B$412:$B$419,0), MATCH("*1st*",'Nicholas-SESSION'!$K$7:$T$7,0))</f>
        <v>#N/A</v>
      </c>
      <c r="G273" s="131">
        <f>IF($A$272='Nicholas-SESSION'!$A$412,INDEX('Nicholas-SESSION'!$K$412:$T$419, MATCH("*Bench Press*",'Nicholas-SESSION'!$B$412:$B$419,0), MATCH("*1st*",'Nicholas-SESSION'!$K$7:$T$7,0)),"")</f>
        <v>45</v>
      </c>
      <c r="H273" s="131">
        <f>INDEX('Nicholas-SESSION'!$L$412:$U$419, MATCH("*Bench Press*",'Nicholas-SESSION'!$B$412:$B$419,0), MATCH("*1st*",'Nicholas-SESSION'!$K$7:$T$7,0))</f>
        <v>5</v>
      </c>
      <c r="I273" s="132" t="e">
        <f>IF($A$272='Nicholas-SESSION'!$A$412,INDEX('Nicholas-SESSION'!$K$412:$T$419, MATCH("*Military*",'Nicholas-SESSION'!$B$412:$B$419,0), MATCH("*1st*",'Nicholas-SESSION'!$K$7:$T$7,0)),"")</f>
        <v>#N/A</v>
      </c>
      <c r="J273" s="48" t="e">
        <f>INDEX('Nicholas-SESSION'!$L$412:$U$419, MATCH("*Military*",'Nicholas-SESSION'!$B$412:$B$419,0), MATCH("*1st*",'Nicholas-SESSION'!$K$7:$T$7,0))</f>
        <v>#N/A</v>
      </c>
      <c r="K273" s="131" t="e">
        <f>IF($A$272='Nicholas-SESSION'!$A$412,INDEX('Nicholas-SESSION'!$K$412:$T$419, MATCH("*Clean *",'Nicholas-SESSION'!$B$412:$B$419,0), MATCH("*1st*",'Nicholas-SESSION'!$K$7:$T$7,0)),"")</f>
        <v>#N/A</v>
      </c>
      <c r="L273" s="48" t="e">
        <f>INDEX('Nicholas-SESSION'!$L$412:$U$419, MATCH("*Clean *",'Nicholas-SESSION'!$B$412:$B$419,0), MATCH("*1st*",'Nicholas-SESSION'!$K$7:$T$7,0))</f>
        <v>#N/A</v>
      </c>
      <c r="M273" s="131">
        <f>IF($A$272='Nicholas-SESSION'!$A$412,INDEX('Nicholas-SESSION'!$K$412:$T$419, MATCH("*Lat Pulldown*",'Nicholas-SESSION'!$B$412:$B$419,0), MATCH("*1st*",'Nicholas-SESSION'!$K$7:$T$7,0)),"")</f>
        <v>57</v>
      </c>
      <c r="N273" s="48">
        <f>INDEX('Nicholas-SESSION'!$L$412:$U$419, MATCH("*Lat Pulldown*",'Nicholas-SESSION'!$B$412:$B$419,0), MATCH("*1st*",'Nicholas-SESSION'!$K$7:$T$7,0))</f>
        <v>5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IF($A$272='Nicholas-SESSION'!$A$412,INDEX('Nicholas-SESSION'!$K$412:$T$419, MATCH("*Squat*",'Nicholas-SESSION'!$B$412:$B$419,0), MATCH("*2nd*",'Nicholas-SESSION'!$K$7:$T$7,0)),"")</f>
        <v>#N/A</v>
      </c>
      <c r="D274" s="132" t="e">
        <f>INDEX('Nicholas-SESSION'!L$412:U$419, MATCH("*Squat*",'Nicholas-SESSION'!$B$412:$B$419,0), MATCH("*2nd*",'Nicholas-SESSION'!K$7:T$7,0))</f>
        <v>#N/A</v>
      </c>
      <c r="E274" s="131" t="e">
        <f>IF($A$272='Nicholas-SESSION'!$A$412,INDEX('Nicholas-SESSION'!$K$412:$T$419, MATCH("*Deadlift*",'Nicholas-SESSION'!$B$412:$B$419,0), MATCH("*2ND*",'Nicholas-SESSION'!$K$7:$T$7,0)),"")</f>
        <v>#N/A</v>
      </c>
      <c r="F274" s="131" t="e">
        <f>INDEX('Nicholas-SESSION'!$L$412:$U$419, MATCH("*Deadlift*",'Nicholas-SESSION'!$B$412:$B$419,0), MATCH("*2nd*",'Nicholas-SESSION'!$K$7:$T$7,0))</f>
        <v>#N/A</v>
      </c>
      <c r="G274" s="131">
        <f>IF($A$272='Nicholas-SESSION'!$A$412,INDEX('Nicholas-SESSION'!$K$412:$T$419, MATCH("*Bench Press*",'Nicholas-SESSION'!$B$412:$B$419,0), MATCH("*2ND*",'Nicholas-SESSION'!$K$7:$T$7,0)),"")</f>
        <v>45</v>
      </c>
      <c r="H274" s="131">
        <f>INDEX('Nicholas-SESSION'!$L$412:$U$419, MATCH("*Bench Press*",'Nicholas-SESSION'!$B$412:$B$419,0), MATCH("*2nd*",'Nicholas-SESSION'!$K$7:$T$7,0))</f>
        <v>5</v>
      </c>
      <c r="I274" s="132" t="e">
        <f>IF($A$272='Nicholas-SESSION'!$A$412,INDEX('Nicholas-SESSION'!$K$412:$T$419, MATCH("*Military*",'Nicholas-SESSION'!$B$412:$B$419,0), MATCH("*2ND*",'Nicholas-SESSION'!$K$7:$T$7,0)),"")</f>
        <v>#N/A</v>
      </c>
      <c r="J274" s="44" t="e">
        <f>INDEX('Nicholas-SESSION'!$L$412:$U$419, MATCH("*Military*",'Nicholas-SESSION'!$B$412:$B$419,0), MATCH("*2nd*",'Nicholas-SESSION'!$K$7:$T$7,0))</f>
        <v>#N/A</v>
      </c>
      <c r="K274" s="131" t="e">
        <f>IF($A$272='Nicholas-SESSION'!$A$412,INDEX('Nicholas-SESSION'!$K$412:$T$419, MATCH("*Clean *",'Nicholas-SESSION'!$B$412:$B$419,0), MATCH("*2ND*",'Nicholas-SESSION'!$K$7:$T$7,0)),"")</f>
        <v>#N/A</v>
      </c>
      <c r="L274" s="44" t="e">
        <f>INDEX('Nicholas-SESSION'!$L$412:$U$419, MATCH("*Clean *",'Nicholas-SESSION'!$B$412:$B$419,0), MATCH("*2nd*",'Nicholas-SESSION'!$K$7:$T$7,0))</f>
        <v>#N/A</v>
      </c>
      <c r="M274" s="131">
        <f>IF($A$272='Nicholas-SESSION'!$A$412,INDEX('Nicholas-SESSION'!$K$412:$T$419, MATCH("*Lat Pulldown*",'Nicholas-SESSION'!$B$412:$B$419,0), MATCH("*2ND*",'Nicholas-SESSION'!$K$7:$T$7,0)),"")</f>
        <v>57</v>
      </c>
      <c r="N274" s="44">
        <f>INDEX('Nicholas-SESSION'!$L$412:$U$419, MATCH("*Lat Pulldown*",'Nicholas-SESSION'!$B$412:$B$419,0), MATCH("*2nd*",'Nicholas-SESSION'!$K$7:$T$7,0))</f>
        <v>5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IF($A$272='Nicholas-SESSION'!$A$412,INDEX('Nicholas-SESSION'!$K$412:$T$419, MATCH("*Squat*",'Nicholas-SESSION'!$B$412:$B$419,0), MATCH("*3rd*",'Nicholas-SESSION'!$K$7:$T$7,0)),"")</f>
        <v>#N/A</v>
      </c>
      <c r="D275" s="132" t="e">
        <f>INDEX('Nicholas-SESSION'!L$412:U$419, MATCH("*Squat*",'Nicholas-SESSION'!$B$412:$B$419,0), MATCH("*3rd*",'Nicholas-SESSION'!K$7:T$7,0))</f>
        <v>#N/A</v>
      </c>
      <c r="E275" s="131" t="e">
        <f>IF($A$272='Nicholas-SESSION'!$A$412,INDEX('Nicholas-SESSION'!$K$412:$T$419, MATCH("*Deadlift*",'Nicholas-SESSION'!$B$412:$B$419,0), MATCH("*3rd*",'Nicholas-SESSION'!$K$7:$T$7,0)),"")</f>
        <v>#N/A</v>
      </c>
      <c r="F275" s="131" t="e">
        <f>INDEX('Nicholas-SESSION'!$L$412:$U$419, MATCH("*Deadlift*",'Nicholas-SESSION'!$B$412:$B$419,0), MATCH("*3rd*",'Nicholas-SESSION'!$K$7:$T$7,0))</f>
        <v>#N/A</v>
      </c>
      <c r="G275" s="131">
        <f>IF($A$272='Nicholas-SESSION'!$A$412,INDEX('Nicholas-SESSION'!$K$412:$T$419, MATCH("*Bench Press*",'Nicholas-SESSION'!$B$412:$B$419,0), MATCH("*3rd*",'Nicholas-SESSION'!$K$7:$T$7,0)),"")</f>
        <v>45</v>
      </c>
      <c r="H275" s="131">
        <f>INDEX('Nicholas-SESSION'!$L$412:$U$419, MATCH("*Bench Press*",'Nicholas-SESSION'!$B$412:$B$419,0), MATCH("*3rd*",'Nicholas-SESSION'!$K$7:$T$7,0))</f>
        <v>5</v>
      </c>
      <c r="I275" s="132" t="e">
        <f>IF($A$272='Nicholas-SESSION'!$A$412,INDEX('Nicholas-SESSION'!$K$412:$T$419, MATCH("*Military*",'Nicholas-SESSION'!$B$412:$B$419,0), MATCH("*3rd*",'Nicholas-SESSION'!$K$7:$T$7,0)),"")</f>
        <v>#N/A</v>
      </c>
      <c r="J275" s="44" t="e">
        <f>INDEX('Nicholas-SESSION'!$L$412:$U$419, MATCH("*Military*",'Nicholas-SESSION'!$B$412:$B$419,0), MATCH("*3rd*",'Nicholas-SESSION'!$K$7:$T$7,0))</f>
        <v>#N/A</v>
      </c>
      <c r="K275" s="131" t="e">
        <f>IF($A$272='Nicholas-SESSION'!$A$412,INDEX('Nicholas-SESSION'!$K$412:$T$419, MATCH("*Clean *",'Nicholas-SESSION'!$B$412:$B$419,0), MATCH("*3rd*",'Nicholas-SESSION'!$K$7:$T$7,0)),"")</f>
        <v>#N/A</v>
      </c>
      <c r="L275" s="44" t="e">
        <f>INDEX('Nicholas-SESSION'!$L$412:$U$419, MATCH("*Clean *",'Nicholas-SESSION'!$B$412:$B$419,0), MATCH("*3rd*",'Nicholas-SESSION'!$K$7:$T$7,0))</f>
        <v>#N/A</v>
      </c>
      <c r="M275" s="131">
        <f>IF($A$272='Nicholas-SESSION'!$A$412,INDEX('Nicholas-SESSION'!$K$412:$T$419, MATCH("*Lat Pulldown*",'Nicholas-SESSION'!$B$412:$B$419,0), MATCH("*3rd*",'Nicholas-SESSION'!$K$7:$T$7,0)),"")</f>
        <v>57</v>
      </c>
      <c r="N275" s="44">
        <f>INDEX('Nicholas-SESSION'!$L$412:$U$419, MATCH("*Lat Pulldown*",'Nicholas-SESSION'!$B$412:$B$419,0), MATCH("*3rd*",'Nicholas-SESSION'!$K$7:$T$7,0))</f>
        <v>5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IF($A$272='Nicholas-SESSION'!$A$412,INDEX('Nicholas-SESSION'!$K$412:$T$419, MATCH("*Squat*",'Nicholas-SESSION'!$B$412:$B$419,0), MATCH("*4th*",'Nicholas-SESSION'!$K$7:$T$7,0)),"")</f>
        <v>#N/A</v>
      </c>
      <c r="D276" s="132" t="e">
        <f>INDEX('Nicholas-SESSION'!L$412:U$419, MATCH("*Squat*",'Nicholas-SESSION'!$B$412:$B$419,0), MATCH("*4th*",'Nicholas-SESSION'!K$7:T$7,0))</f>
        <v>#N/A</v>
      </c>
      <c r="E276" s="131" t="e">
        <f>IF($A$272='Nicholas-SESSION'!$A$412,INDEX('Nicholas-SESSION'!$K$412:$T$419, MATCH("*Deadlift*",'Nicholas-SESSION'!$B$412:$B$419,0), MATCH("*4th*",'Nicholas-SESSION'!$K$7:$T$7,0)),"")</f>
        <v>#N/A</v>
      </c>
      <c r="F276" s="131" t="e">
        <f>INDEX('Nicholas-SESSION'!$L$412:$U$419, MATCH("*Deadlift*",'Nicholas-SESSION'!$B$412:$B$419,0), MATCH("*4th*",'Nicholas-SESSION'!$K$7:$T$7,0))</f>
        <v>#N/A</v>
      </c>
      <c r="G276" s="131">
        <f>IF($A$272='Nicholas-SESSION'!$A$412,INDEX('Nicholas-SESSION'!$K$412:$T$419, MATCH("*Bench Press*",'Nicholas-SESSION'!$B$412:$B$419,0), MATCH("*4th*",'Nicholas-SESSION'!$K$7:$T$7,0)),"")</f>
        <v>45</v>
      </c>
      <c r="H276" s="131">
        <f>INDEX('Nicholas-SESSION'!$L$412:$U$419, MATCH("*Bench Press*",'Nicholas-SESSION'!$B$412:$B$419,0), MATCH("*4th*",'Nicholas-SESSION'!$K$7:$T$7,0))</f>
        <v>5</v>
      </c>
      <c r="I276" s="132" t="e">
        <f>IF($A$272='Nicholas-SESSION'!$A$412,INDEX('Nicholas-SESSION'!$K$412:$T$419, MATCH("*Military*",'Nicholas-SESSION'!$B$412:$B$419,0), MATCH("*4th*",'Nicholas-SESSION'!$K$7:$T$7,0)),"")</f>
        <v>#N/A</v>
      </c>
      <c r="J276" s="44" t="e">
        <f>INDEX('Nicholas-SESSION'!$L$412:$U$419, MATCH("*Military*",'Nicholas-SESSION'!$B$412:$B$419,0), MATCH("*4th*",'Nicholas-SESSION'!$K$7:$T$7,0))</f>
        <v>#N/A</v>
      </c>
      <c r="K276" s="131" t="e">
        <f>IF($A$272='Nicholas-SESSION'!$A$412,INDEX('Nicholas-SESSION'!$K$412:$T$419, MATCH("*Clean *",'Nicholas-SESSION'!$B$412:$B$419,0), MATCH("*4th*",'Nicholas-SESSION'!$K$7:$T$7,0)),"")</f>
        <v>#N/A</v>
      </c>
      <c r="L276" s="44" t="e">
        <f>INDEX('Nicholas-SESSION'!$L$412:$U$419, MATCH("*Clean *",'Nicholas-SESSION'!$B$412:$B$419,0), MATCH("*4th*",'Nicholas-SESSION'!$K$7:$T$7,0))</f>
        <v>#N/A</v>
      </c>
      <c r="M276" s="131">
        <f>IF($A$272='Nicholas-SESSION'!$A$412,INDEX('Nicholas-SESSION'!$K$412:$T$419, MATCH("*Lat Pulldown*",'Nicholas-SESSION'!$B$412:$B$419,0), MATCH("*4th*",'Nicholas-SESSION'!$K$7:$T$7,0)),"")</f>
        <v>57</v>
      </c>
      <c r="N276" s="44">
        <f>INDEX('Nicholas-SESSION'!$L$412:$U$419, MATCH("*Lat Pulldown*",'Nicholas-SESSION'!$B$412:$B$419,0), MATCH("*4th*",'Nicholas-SESSION'!$K$7:$T$7,0))</f>
        <v>5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IF($A$272='Nicholas-SESSION'!$A$412,INDEX('Nicholas-SESSION'!$K$412:$T$419, MATCH("*Squat*",'Nicholas-SESSION'!$B$412:$B$419,0), MATCH("*5th*",'Nicholas-SESSION'!$K$7:$T$7,0)),"")</f>
        <v>#N/A</v>
      </c>
      <c r="D277" s="132" t="e">
        <f>INDEX('Nicholas-SESSION'!L$412:U$419, MATCH("*Squat*",'Nicholas-SESSION'!$B$412:$B$419,0), MATCH("*5th*",'Nicholas-SESSION'!K$7:T$7,0))</f>
        <v>#N/A</v>
      </c>
      <c r="E277" s="131" t="e">
        <f>IF($A$272='Nicholas-SESSION'!$A$412,INDEX('Nicholas-SESSION'!$K$412:$T$419, MATCH("*Deadlift*",'Nicholas-SESSION'!$B$412:$B$419,0), MATCH("*5th*",'Nicholas-SESSION'!$K$7:$T$7,0)),"")</f>
        <v>#N/A</v>
      </c>
      <c r="F277" s="131" t="e">
        <f>INDEX('Nicholas-SESSION'!$L$412:$U$419, MATCH("*Deadlift*",'Nicholas-SESSION'!$B$412:$B$419,0), MATCH("*5th*",'Nicholas-SESSION'!$K$7:$T$7,0))</f>
        <v>#N/A</v>
      </c>
      <c r="G277" s="131">
        <f>IF($A$272='Nicholas-SESSION'!$A$412,INDEX('Nicholas-SESSION'!$K$412:$T$419, MATCH("*Bench Press*",'Nicholas-SESSION'!$B$412:$B$419,0), MATCH("*5th*",'Nicholas-SESSION'!$K$7:$T$7,0)),"")</f>
        <v>0</v>
      </c>
      <c r="H277" s="131">
        <f>INDEX('Nicholas-SESSION'!$L$412:$U$419, MATCH("*Bench Press*",'Nicholas-SESSION'!$B$412:$B$419,0), MATCH("*5th*",'Nicholas-SESSION'!$K$7:$T$7,0))</f>
        <v>0</v>
      </c>
      <c r="I277" s="132" t="e">
        <f>IF($A$272='Nicholas-SESSION'!$A$412,INDEX('Nicholas-SESSION'!$K$412:$T$419, MATCH("*Military*",'Nicholas-SESSION'!$B$412:$B$419,0), MATCH("*5th*",'Nicholas-SESSION'!$K$7:$T$7,0)),"")</f>
        <v>#N/A</v>
      </c>
      <c r="J277" s="44" t="e">
        <f>INDEX('Nicholas-SESSION'!$L$412:$U$419, MATCH("*Military*",'Nicholas-SESSION'!$B$412:$B$419,0), MATCH("*5th*",'Nicholas-SESSION'!$K$7:$T$7,0))</f>
        <v>#N/A</v>
      </c>
      <c r="K277" s="131" t="e">
        <f>IF($A$272='Nicholas-SESSION'!$A$412,INDEX('Nicholas-SESSION'!$K$412:$T$419, MATCH("*Clean *",'Nicholas-SESSION'!$B$412:$B$419,0), MATCH("*5th*",'Nicholas-SESSION'!$K$7:$T$7,0)),"")</f>
        <v>#N/A</v>
      </c>
      <c r="L277" s="44" t="e">
        <f>INDEX('Nicholas-SESSION'!$L$412:$U$419, MATCH("*Clean *",'Nicholas-SESSION'!$B$412:$B$419,0), MATCH("*5th*",'Nicholas-SESSION'!$K$7:$T$7,0))</f>
        <v>#N/A</v>
      </c>
      <c r="M277" s="131">
        <f>IF($A$272='Nicholas-SESSION'!$A$412,INDEX('Nicholas-SESSION'!$K$412:$T$419, MATCH("*Lat Pulldown*",'Nicholas-SESSION'!$B$412:$B$419,0), MATCH("*5th*",'Nicholas-SESSION'!$K$7:$T$7,0)),"")</f>
        <v>0</v>
      </c>
      <c r="N277" s="44">
        <f>INDEX('Nicholas-SESSION'!$L$412:$U$419, MATCH("*Lat Pulldown*",'Nicholas-SESSION'!$B$412:$B$419,0), MATCH("*5th*",'Nicholas-SESSION'!$K$7:$T$7,0))</f>
        <v>0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'Nicholas-SESSION'!A421</f>
        <v>42215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 t="e">
        <f>MAX(E279:E283)</f>
        <v>#N/A</v>
      </c>
      <c r="F278" s="116" t="e">
        <f t="array" ref="F278">MAX(IF(E279:E283=E278,F279:F283))</f>
        <v>#N/A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IF($A$278='Nicholas-SESSION'!$A$421,INDEX('Nicholas-SESSION'!$K$421:$T$428, MATCH("*1k Row*",'Nicholas-SESSION'!$B$421:$B$428,0), MATCH("*1st*",'Nicholas-SESSION'!$K$7:$T$7,0)),"")</f>
        <v>#N/A</v>
      </c>
      <c r="P278" s="152" t="e">
        <f>IF($A$278='Nicholas-SESSION'!$A$421,INDEX('Nicholas-SESSION'!$K$421:$T$428, MATCH("*HIIT*",'Nicholas-SESSION'!$B$421:$B$428,0), MATCH("*1st*",'Nicholas-SESSION'!$K$7:$T$7,0)),"")</f>
        <v>#N/A</v>
      </c>
      <c r="Q278" s="119" t="str">
        <f>INDEX('Nicholas-SESSION'!$L$212:$U$421, MATCH("*HIIT*",'Nicholas-SESSION'!$B$212:$B$421,0), MATCH("*1st*",'Nicholas-SESSION'!$K$7:$T$7,0))</f>
        <v>40/20</v>
      </c>
      <c r="R278" s="119">
        <f>'Nicholas-SESSION'!U421</f>
        <v>0</v>
      </c>
      <c r="S278" s="116"/>
      <c r="T278" s="116"/>
      <c r="U278" s="120">
        <f>'Nicholas-SESSION'!A422</f>
        <v>0</v>
      </c>
      <c r="V278" s="120">
        <f>'Nicholas-SESSION'!A423</f>
        <v>0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IF($A$278='Nicholas-SESSION'!$A$421,INDEX('Nicholas-SESSION'!$K$421:$T$428, MATCH("*Squat*",'Nicholas-SESSION'!$B$421:$B$428,0), MATCH("*1st*",'Nicholas-SESSION'!$K$7:$T$7,0)),"")</f>
        <v>#N/A</v>
      </c>
      <c r="D279" s="132" t="e">
        <f>INDEX('Nicholas-SESSION'!L$421:U$428, MATCH("*Squat*",'Nicholas-SESSION'!$B$421:$B$428,0), MATCH("*1st*",'Nicholas-SESSION'!K$7:T$7,0))</f>
        <v>#N/A</v>
      </c>
      <c r="E279" s="131" t="e">
        <f>IF($A$278='Nicholas-SESSION'!$A$421,INDEX('Nicholas-SESSION'!$K$421:$T$428, MATCH("*Deadlift*",'Nicholas-SESSION'!$B$421:$B$428,0), MATCH("*1st*",'Nicholas-SESSION'!$K$7:$T$7,0)),"")</f>
        <v>#N/A</v>
      </c>
      <c r="F279" s="131" t="e">
        <f>INDEX('Nicholas-SESSION'!$L$212:$U$421, MATCH("*Deadlift*",'Nicholas-SESSION'!$B$212:$B$421,0), MATCH("*1st*",'Nicholas-SESSION'!$K$7:$T$7,0))</f>
        <v>#N/A</v>
      </c>
      <c r="G279" s="131" t="e">
        <f>IF($A$278='Nicholas-SESSION'!$A$421,INDEX('Nicholas-SESSION'!$K$421:$T$428, MATCH("*Bench Press*",'Nicholas-SESSION'!$B$421:$B$428,0), MATCH("*1st*",'Nicholas-SESSION'!$K$7:$T$7,0)),"")</f>
        <v>#N/A</v>
      </c>
      <c r="H279" s="131" t="e">
        <f>INDEX('Nicholas-SESSION'!$L$421:$U$428, MATCH("*Bench Press*",'Nicholas-SESSION'!$B$421:$B$428,0), MATCH("*1st*",'Nicholas-SESSION'!$K$7:$T$7,0))</f>
        <v>#N/A</v>
      </c>
      <c r="I279" s="132" t="e">
        <f>IF($A$278='Nicholas-SESSION'!$A$421,INDEX('Nicholas-SESSION'!$K$421:$T$428, MATCH("*Military*",'Nicholas-SESSION'!$B$421:$B$428,0), MATCH("*1st*",'Nicholas-SESSION'!$K$7:$T$7,0)),"")</f>
        <v>#N/A</v>
      </c>
      <c r="J279" s="48" t="e">
        <f>INDEX('Nicholas-SESSION'!$L$421:$U$428, MATCH("*Military*",'Nicholas-SESSION'!$B$421:$B$428,0), MATCH("*1st*",'Nicholas-SESSION'!$K$7:$T$7,0))</f>
        <v>#N/A</v>
      </c>
      <c r="K279" s="131" t="e">
        <f>IF($A$278='Nicholas-SESSION'!$A$421,INDEX('Nicholas-SESSION'!$K$421:$T$428, MATCH("*Clean *",'Nicholas-SESSION'!$B$421:$B$428,0), MATCH("*1st*",'Nicholas-SESSION'!$K$7:$T$7,0)),"")</f>
        <v>#N/A</v>
      </c>
      <c r="L279" s="48" t="e">
        <f>INDEX('Nicholas-SESSION'!$L$421:$U$428, MATCH("*Clean *",'Nicholas-SESSION'!$B$421:$B$428,0), MATCH("*1st*",'Nicholas-SESSION'!$K$7:$T$7,0))</f>
        <v>#N/A</v>
      </c>
      <c r="M279" s="131" t="e">
        <f>IF($A$278='Nicholas-SESSION'!$A$421,INDEX('Nicholas-SESSION'!$K$421:$T$428, MATCH("*Lat Pulldown*",'Nicholas-SESSION'!$B$421:$B$428,0), MATCH("*1st*",'Nicholas-SESSION'!$K$7:$T$7,0)),"")</f>
        <v>#N/A</v>
      </c>
      <c r="N279" s="48" t="e">
        <f>INDEX('Nicholas-SESSION'!$L$421:$U$428, MATCH("*Lat Pulldown*",'Nicholas-SESSION'!$B$421:$B$428,0), MATCH("*1st*",'Nicholas-SESSION'!$K$7:$T$7,0))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IF($A$278='Nicholas-SESSION'!$A$421,INDEX('Nicholas-SESSION'!$K$421:$T$428, MATCH("*Squat*",'Nicholas-SESSION'!$B$421:$B$428,0), MATCH("*2nd*",'Nicholas-SESSION'!$K$7:$T$7,0)),"")</f>
        <v>#N/A</v>
      </c>
      <c r="D280" s="132" t="e">
        <f>INDEX('Nicholas-SESSION'!L$421:U$428, MATCH("*Squat*",'Nicholas-SESSION'!$B$421:$B$428,0), MATCH("*2nd*",'Nicholas-SESSION'!K$7:T$7,0))</f>
        <v>#N/A</v>
      </c>
      <c r="E280" s="131" t="e">
        <f>IF($A$278='Nicholas-SESSION'!$A$421,INDEX('Nicholas-SESSION'!$K$421:$T$428, MATCH("*Deadlift*",'Nicholas-SESSION'!$B$421:$B$428,0), MATCH("*2ND*",'Nicholas-SESSION'!$K$7:$T$7,0)),"")</f>
        <v>#N/A</v>
      </c>
      <c r="F280" s="131" t="e">
        <f>INDEX('Nicholas-SESSION'!$L$212:$U$421, MATCH("*Deadlift*",'Nicholas-SESSION'!$B$212:$B$421,0), MATCH("*2nd*",'Nicholas-SESSION'!$K$7:$T$7,0))</f>
        <v>#N/A</v>
      </c>
      <c r="G280" s="131" t="e">
        <f>IF($A$278='Nicholas-SESSION'!$A$421,INDEX('Nicholas-SESSION'!$K$421:$T$428, MATCH("*Bench Press*",'Nicholas-SESSION'!$B$421:$B$428,0), MATCH("*2ND*",'Nicholas-SESSION'!$K$7:$T$7,0)),"")</f>
        <v>#N/A</v>
      </c>
      <c r="H280" s="131" t="e">
        <f>INDEX('Nicholas-SESSION'!$L$421:$U$428, MATCH("*Bench Press*",'Nicholas-SESSION'!$B$421:$B$428,0), MATCH("*2nd*",'Nicholas-SESSION'!$K$7:$T$7,0))</f>
        <v>#N/A</v>
      </c>
      <c r="I280" s="132" t="e">
        <f>IF($A$278='Nicholas-SESSION'!$A$421,INDEX('Nicholas-SESSION'!$K$421:$T$428, MATCH("*Military*",'Nicholas-SESSION'!$B$421:$B$428,0), MATCH("*2ND*",'Nicholas-SESSION'!$K$7:$T$7,0)),"")</f>
        <v>#N/A</v>
      </c>
      <c r="J280" s="44" t="e">
        <f>INDEX('Nicholas-SESSION'!$L$421:$U$428, MATCH("*Military*",'Nicholas-SESSION'!$B$421:$B$428,0), MATCH("*2nd*",'Nicholas-SESSION'!$K$7:$T$7,0))</f>
        <v>#N/A</v>
      </c>
      <c r="K280" s="131" t="e">
        <f>IF($A$278='Nicholas-SESSION'!$A$421,INDEX('Nicholas-SESSION'!$K$421:$T$428, MATCH("*Clean *",'Nicholas-SESSION'!$B$421:$B$428,0), MATCH("*2ND*",'Nicholas-SESSION'!$K$7:$T$7,0)),"")</f>
        <v>#N/A</v>
      </c>
      <c r="L280" s="44" t="e">
        <f>INDEX('Nicholas-SESSION'!$L$421:$U$428, MATCH("*Clean *",'Nicholas-SESSION'!$B$421:$B$428,0), MATCH("*2nd*",'Nicholas-SESSION'!$K$7:$T$7,0))</f>
        <v>#N/A</v>
      </c>
      <c r="M280" s="131" t="e">
        <f>IF($A$278='Nicholas-SESSION'!$A$421,INDEX('Nicholas-SESSION'!$K$421:$T$428, MATCH("*Lat Pulldown*",'Nicholas-SESSION'!$B$421:$B$428,0), MATCH("*2ND*",'Nicholas-SESSION'!$K$7:$T$7,0)),"")</f>
        <v>#N/A</v>
      </c>
      <c r="N280" s="44" t="e">
        <f>INDEX('Nicholas-SESSION'!$L$421:$U$428, MATCH("*Lat Pulldown*",'Nicholas-SESSION'!$B$421:$B$428,0), MATCH("*2nd*",'Nicholas-SESSION'!$K$7:$T$7,0))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IF($A$278='Nicholas-SESSION'!$A$421,INDEX('Nicholas-SESSION'!$K$421:$T$428, MATCH("*Squat*",'Nicholas-SESSION'!$B$421:$B$428,0), MATCH("*3rd*",'Nicholas-SESSION'!$K$7:$T$7,0)),"")</f>
        <v>#N/A</v>
      </c>
      <c r="D281" s="132" t="e">
        <f>INDEX('Nicholas-SESSION'!L$421:U$428, MATCH("*Squat*",'Nicholas-SESSION'!$B$421:$B$428,0), MATCH("*3rd*",'Nicholas-SESSION'!K$7:T$7,0))</f>
        <v>#N/A</v>
      </c>
      <c r="E281" s="131" t="e">
        <f>IF($A$278='Nicholas-SESSION'!$A$421,INDEX('Nicholas-SESSION'!$K$421:$T$428, MATCH("*Deadlift*",'Nicholas-SESSION'!$B$421:$B$428,0), MATCH("*3rd*",'Nicholas-SESSION'!$K$7:$T$7,0)),"")</f>
        <v>#N/A</v>
      </c>
      <c r="F281" s="131" t="e">
        <f>INDEX('Nicholas-SESSION'!$L$212:$U$421, MATCH("*Deadlift*",'Nicholas-SESSION'!$B$212:$B$421,0), MATCH("*3rd*",'Nicholas-SESSION'!$K$7:$T$7,0))</f>
        <v>#N/A</v>
      </c>
      <c r="G281" s="131" t="e">
        <f>IF($A$278='Nicholas-SESSION'!$A$421,INDEX('Nicholas-SESSION'!$K$421:$T$428, MATCH("*Bench Press*",'Nicholas-SESSION'!$B$421:$B$428,0), MATCH("*3rd*",'Nicholas-SESSION'!$K$7:$T$7,0)),"")</f>
        <v>#N/A</v>
      </c>
      <c r="H281" s="131" t="e">
        <f>INDEX('Nicholas-SESSION'!$L$421:$U$428, MATCH("*Bench Press*",'Nicholas-SESSION'!$B$421:$B$428,0), MATCH("*3rd*",'Nicholas-SESSION'!$K$7:$T$7,0))</f>
        <v>#N/A</v>
      </c>
      <c r="I281" s="132" t="e">
        <f>IF($A$278='Nicholas-SESSION'!$A$421,INDEX('Nicholas-SESSION'!$K$421:$T$428, MATCH("*Military*",'Nicholas-SESSION'!$B$421:$B$428,0), MATCH("*3rd*",'Nicholas-SESSION'!$K$7:$T$7,0)),"")</f>
        <v>#N/A</v>
      </c>
      <c r="J281" s="44" t="e">
        <f>INDEX('Nicholas-SESSION'!$L$421:$U$428, MATCH("*Military*",'Nicholas-SESSION'!$B$421:$B$428,0), MATCH("*3rd*",'Nicholas-SESSION'!$K$7:$T$7,0))</f>
        <v>#N/A</v>
      </c>
      <c r="K281" s="131" t="e">
        <f>IF($A$278='Nicholas-SESSION'!$A$421,INDEX('Nicholas-SESSION'!$K$421:$T$428, MATCH("*Clean *",'Nicholas-SESSION'!$B$421:$B$428,0), MATCH("*3rd*",'Nicholas-SESSION'!$K$7:$T$7,0)),"")</f>
        <v>#N/A</v>
      </c>
      <c r="L281" s="44" t="e">
        <f>INDEX('Nicholas-SESSION'!$L$421:$U$428, MATCH("*Clean *",'Nicholas-SESSION'!$B$421:$B$428,0), MATCH("*3rd*",'Nicholas-SESSION'!$K$7:$T$7,0))</f>
        <v>#N/A</v>
      </c>
      <c r="M281" s="131" t="e">
        <f>IF($A$278='Nicholas-SESSION'!$A$421,INDEX('Nicholas-SESSION'!$K$421:$T$428, MATCH("*Lat Pulldown*",'Nicholas-SESSION'!$B$421:$B$428,0), MATCH("*3rd*",'Nicholas-SESSION'!$K$7:$T$7,0)),"")</f>
        <v>#N/A</v>
      </c>
      <c r="N281" s="44" t="e">
        <f>INDEX('Nicholas-SESSION'!$L$421:$U$428, MATCH("*Lat Pulldown*",'Nicholas-SESSION'!$B$421:$B$428,0), MATCH("*3rd*",'Nicholas-SESSION'!$K$7:$T$7,0))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IF($A$278='Nicholas-SESSION'!$A$421,INDEX('Nicholas-SESSION'!$K$421:$T$428, MATCH("*Squat*",'Nicholas-SESSION'!$B$421:$B$428,0), MATCH("*4th*",'Nicholas-SESSION'!$K$7:$T$7,0)),"")</f>
        <v>#N/A</v>
      </c>
      <c r="D282" s="132" t="e">
        <f>INDEX('Nicholas-SESSION'!L$421:U$428, MATCH("*Squat*",'Nicholas-SESSION'!$B$421:$B$428,0), MATCH("*4th*",'Nicholas-SESSION'!K$7:T$7,0))</f>
        <v>#N/A</v>
      </c>
      <c r="E282" s="131" t="e">
        <f>IF($A$278='Nicholas-SESSION'!$A$421,INDEX('Nicholas-SESSION'!$K$421:$T$428, MATCH("*Deadlift*",'Nicholas-SESSION'!$B$421:$B$428,0), MATCH("*4th*",'Nicholas-SESSION'!$K$7:$T$7,0)),"")</f>
        <v>#N/A</v>
      </c>
      <c r="F282" s="131" t="e">
        <f>INDEX('Nicholas-SESSION'!$L$212:$U$421, MATCH("*Deadlift*",'Nicholas-SESSION'!$B$212:$B$421,0), MATCH("*4th*",'Nicholas-SESSION'!$K$7:$T$7,0))</f>
        <v>#N/A</v>
      </c>
      <c r="G282" s="131" t="e">
        <f>IF($A$278='Nicholas-SESSION'!$A$421,INDEX('Nicholas-SESSION'!$K$421:$T$428, MATCH("*Bench Press*",'Nicholas-SESSION'!$B$421:$B$428,0), MATCH("*4th*",'Nicholas-SESSION'!$K$7:$T$7,0)),"")</f>
        <v>#N/A</v>
      </c>
      <c r="H282" s="131" t="e">
        <f>INDEX('Nicholas-SESSION'!$L$421:$U$428, MATCH("*Bench Press*",'Nicholas-SESSION'!$B$421:$B$428,0), MATCH("*4th*",'Nicholas-SESSION'!$K$7:$T$7,0))</f>
        <v>#N/A</v>
      </c>
      <c r="I282" s="132" t="e">
        <f>IF($A$278='Nicholas-SESSION'!$A$421,INDEX('Nicholas-SESSION'!$K$421:$T$428, MATCH("*Military*",'Nicholas-SESSION'!$B$421:$B$428,0), MATCH("*4th*",'Nicholas-SESSION'!$K$7:$T$7,0)),"")</f>
        <v>#N/A</v>
      </c>
      <c r="J282" s="44" t="e">
        <f>INDEX('Nicholas-SESSION'!$L$421:$U$428, MATCH("*Military*",'Nicholas-SESSION'!$B$421:$B$428,0), MATCH("*4th*",'Nicholas-SESSION'!$K$7:$T$7,0))</f>
        <v>#N/A</v>
      </c>
      <c r="K282" s="131" t="e">
        <f>IF($A$278='Nicholas-SESSION'!$A$421,INDEX('Nicholas-SESSION'!$K$421:$T$428, MATCH("*Clean *",'Nicholas-SESSION'!$B$421:$B$428,0), MATCH("*4th*",'Nicholas-SESSION'!$K$7:$T$7,0)),"")</f>
        <v>#N/A</v>
      </c>
      <c r="L282" s="44" t="e">
        <f>INDEX('Nicholas-SESSION'!$L$421:$U$428, MATCH("*Clean *",'Nicholas-SESSION'!$B$421:$B$428,0), MATCH("*4th*",'Nicholas-SESSION'!$K$7:$T$7,0))</f>
        <v>#N/A</v>
      </c>
      <c r="M282" s="131" t="e">
        <f>IF($A$278='Nicholas-SESSION'!$A$421,INDEX('Nicholas-SESSION'!$K$421:$T$428, MATCH("*Lat Pulldown*",'Nicholas-SESSION'!$B$421:$B$428,0), MATCH("*4th*",'Nicholas-SESSION'!$K$7:$T$7,0)),"")</f>
        <v>#N/A</v>
      </c>
      <c r="N282" s="44" t="e">
        <f>INDEX('Nicholas-SESSION'!$L$421:$U$428, MATCH("*Lat Pulldown*",'Nicholas-SESSION'!$B$421:$B$428,0), MATCH("*4th*",'Nicholas-SESSION'!$K$7:$T$7,0))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IF($A$278='Nicholas-SESSION'!$A$421,INDEX('Nicholas-SESSION'!$K$421:$T$428, MATCH("*Squat*",'Nicholas-SESSION'!$B$421:$B$428,0), MATCH("*5th*",'Nicholas-SESSION'!$K$7:$T$7,0)),"")</f>
        <v>#N/A</v>
      </c>
      <c r="D283" s="132" t="e">
        <f>INDEX('Nicholas-SESSION'!L$421:U$428, MATCH("*Squat*",'Nicholas-SESSION'!$B$421:$B$428,0), MATCH("*5th*",'Nicholas-SESSION'!K$7:T$7,0))</f>
        <v>#N/A</v>
      </c>
      <c r="E283" s="131" t="e">
        <f>IF($A$278='Nicholas-SESSION'!$A$421,INDEX('Nicholas-SESSION'!$K$421:$T$428, MATCH("*Deadlift*",'Nicholas-SESSION'!$B$421:$B$428,0), MATCH("*5th*",'Nicholas-SESSION'!$K$7:$T$7,0)),"")</f>
        <v>#N/A</v>
      </c>
      <c r="F283" s="131" t="e">
        <f>INDEX('Nicholas-SESSION'!$L$212:$U$421, MATCH("*Deadlift*",'Nicholas-SESSION'!$B$212:$B$421,0), MATCH("*5th*",'Nicholas-SESSION'!$K$7:$T$7,0))</f>
        <v>#N/A</v>
      </c>
      <c r="G283" s="131" t="e">
        <f>IF($A$278='Nicholas-SESSION'!$A$421,INDEX('Nicholas-SESSION'!$K$421:$T$428, MATCH("*Bench Press*",'Nicholas-SESSION'!$B$421:$B$428,0), MATCH("*5th*",'Nicholas-SESSION'!$K$7:$T$7,0)),"")</f>
        <v>#N/A</v>
      </c>
      <c r="H283" s="131" t="e">
        <f>INDEX('Nicholas-SESSION'!$L$421:$U$428, MATCH("*Bench Press*",'Nicholas-SESSION'!$B$421:$B$428,0), MATCH("*5th*",'Nicholas-SESSION'!$K$7:$T$7,0))</f>
        <v>#N/A</v>
      </c>
      <c r="I283" s="132" t="e">
        <f>IF($A$278='Nicholas-SESSION'!$A$421,INDEX('Nicholas-SESSION'!$K$421:$T$428, MATCH("*Military*",'Nicholas-SESSION'!$B$421:$B$428,0), MATCH("*5th*",'Nicholas-SESSION'!$K$7:$T$7,0)),"")</f>
        <v>#N/A</v>
      </c>
      <c r="J283" s="44" t="e">
        <f>INDEX('Nicholas-SESSION'!$L$421:$U$428, MATCH("*Military*",'Nicholas-SESSION'!$B$421:$B$428,0), MATCH("*5th*",'Nicholas-SESSION'!$K$7:$T$7,0))</f>
        <v>#N/A</v>
      </c>
      <c r="K283" s="131" t="e">
        <f>IF($A$278='Nicholas-SESSION'!$A$421,INDEX('Nicholas-SESSION'!$K$421:$T$428, MATCH("*Clean *",'Nicholas-SESSION'!$B$421:$B$428,0), MATCH("*5th*",'Nicholas-SESSION'!$K$7:$T$7,0)),"")</f>
        <v>#N/A</v>
      </c>
      <c r="L283" s="44" t="e">
        <f>INDEX('Nicholas-SESSION'!$L$421:$U$428, MATCH("*Clean *",'Nicholas-SESSION'!$B$421:$B$428,0), MATCH("*5th*",'Nicholas-SESSION'!$K$7:$T$7,0))</f>
        <v>#N/A</v>
      </c>
      <c r="M283" s="131" t="e">
        <f>IF($A$278='Nicholas-SESSION'!$A$421,INDEX('Nicholas-SESSION'!$K$421:$T$428, MATCH("*Lat Pulldown*",'Nicholas-SESSION'!$B$421:$B$428,0), MATCH("*5th*",'Nicholas-SESSION'!$K$7:$T$7,0)),"")</f>
        <v>#N/A</v>
      </c>
      <c r="N283" s="44" t="e">
        <f>INDEX('Nicholas-SESSION'!$L$421:$U$428, MATCH("*Lat Pulldown*",'Nicholas-SESSION'!$B$421:$B$428,0), MATCH("*5th*",'Nicholas-SESSION'!$K$7:$T$7,0))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'Nicholas-SESSION'!A430</f>
        <v>42216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>
        <f>MAX(K285:K289)</f>
        <v>27.5</v>
      </c>
      <c r="L284" s="116">
        <f t="array" ref="L284">MAX(IF(K285:K289=K284,L285:L289))</f>
        <v>10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IF($A$284='Nicholas-SESSION'!$A$430,INDEX('Nicholas-SESSION'!$K$430:$T$437, MATCH("*1k Row*",'Nicholas-SESSION'!$B$430:$B$437,0), MATCH("*1st*",'Nicholas-SESSION'!$K$7:$T$7,0)),"")</f>
        <v>#N/A</v>
      </c>
      <c r="P284" s="152">
        <f>IF($A$284='Nicholas-SESSION'!$A$430,INDEX('Nicholas-SESSION'!$K$430:$T$437, MATCH("*HIIT*",'Nicholas-SESSION'!$B$430:$B$437,0), MATCH("*1st*",'Nicholas-SESSION'!$K$7:$T$7,0)),"")</f>
        <v>1.3888888888888888E-2</v>
      </c>
      <c r="Q284" s="119" t="str">
        <f>INDEX('Nicholas-SESSION'!$L$430:$U$437, MATCH("*HIIT*",'Nicholas-SESSION'!$B$430:$B$437,0), MATCH("*1st*",'Nicholas-SESSION'!$K$7:$T$7,0))</f>
        <v>45/15</v>
      </c>
      <c r="R284" s="119">
        <f>'Nicholas-SESSION'!U430</f>
        <v>0</v>
      </c>
      <c r="S284" s="116"/>
      <c r="T284" s="116"/>
      <c r="U284" s="120">
        <f>'Nicholas-SESSION'!A431</f>
        <v>0</v>
      </c>
      <c r="V284" s="120">
        <f>'Nicholas-SESSION'!A432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IF($A$284='Nicholas-SESSION'!$A$430,INDEX('Nicholas-SESSION'!$K$430:$T$437, MATCH("*Squat*",'Nicholas-SESSION'!$B$430:$B$437,0), MATCH("*1st*",'Nicholas-SESSION'!$K$7:$T$7,0)),"")</f>
        <v>#N/A</v>
      </c>
      <c r="D285" s="132" t="e">
        <f>INDEX('Nicholas-SESSION'!L$430:U$437, MATCH("*Squat*",'Nicholas-SESSION'!$B$430:$B$437,0), MATCH("*1st*",'Nicholas-SESSION'!K$7:T$7,0))</f>
        <v>#N/A</v>
      </c>
      <c r="E285" s="131" t="e">
        <f>IF($A$284='Nicholas-SESSION'!$A$430,INDEX('Nicholas-SESSION'!$K$430:$T$437, MATCH("*Deadlift*",'Nicholas-SESSION'!$B$430:$B$437,0), MATCH("*1st*",'Nicholas-SESSION'!$K$7:$T$7,0)),"")</f>
        <v>#N/A</v>
      </c>
      <c r="F285" s="131" t="e">
        <f>INDEX('Nicholas-SESSION'!$L$430:$U$437, MATCH("*Deadlift*",'Nicholas-SESSION'!$B$430:$B$437,0), MATCH("*1st*",'Nicholas-SESSION'!$K$7:$T$7,0))</f>
        <v>#N/A</v>
      </c>
      <c r="G285" s="131" t="e">
        <f>IF($A$284='Nicholas-SESSION'!$A$430,INDEX('Nicholas-SESSION'!$K$430:$T$437, MATCH("*Bench Press*",'Nicholas-SESSION'!$B$430:$B$437,0), MATCH("*1st*",'Nicholas-SESSION'!$K$7:$T$7,0)),"")</f>
        <v>#N/A</v>
      </c>
      <c r="H285" s="131" t="e">
        <f>INDEX('Nicholas-SESSION'!$L$430:$U$437, MATCH("*Bench Press*",'Nicholas-SESSION'!$B$430:$B$437,0), MATCH("*1st*",'Nicholas-SESSION'!$K$7:$T$7,0))</f>
        <v>#N/A</v>
      </c>
      <c r="I285" s="132" t="e">
        <f>IF($A$284='Nicholas-SESSION'!$A$430,INDEX('Nicholas-SESSION'!$K$430:$T$437, MATCH("*Military*",'Nicholas-SESSION'!$B$430:$B$437,0), MATCH("*1st*",'Nicholas-SESSION'!$K$7:$T$7,0)),"")</f>
        <v>#N/A</v>
      </c>
      <c r="J285" s="48" t="e">
        <f>INDEX('Nicholas-SESSION'!$L$430:$U$437, MATCH("*Military*",'Nicholas-SESSION'!$B$430:$B$437,0), MATCH("*1st*",'Nicholas-SESSION'!$K$7:$T$7,0))</f>
        <v>#N/A</v>
      </c>
      <c r="K285" s="131">
        <f>IF($A$284='Nicholas-SESSION'!$A$430,INDEX('Nicholas-SESSION'!$K$430:$T$437, MATCH("*Clean *",'Nicholas-SESSION'!$B$430:$B$437,0), MATCH("*1st*",'Nicholas-SESSION'!$K$7:$T$7,0)),"")</f>
        <v>20</v>
      </c>
      <c r="L285" s="48">
        <f>INDEX('Nicholas-SESSION'!$L$430:$U$437, MATCH("*Clean *",'Nicholas-SESSION'!$B$430:$B$437,0), MATCH("*1st*",'Nicholas-SESSION'!$K$7:$T$7,0))</f>
        <v>10</v>
      </c>
      <c r="M285" s="131" t="e">
        <f>IF($A$284='Nicholas-SESSION'!$A$430,INDEX('Nicholas-SESSION'!$K$430:$T$437, MATCH("*Lat Pulldown*",'Nicholas-SESSION'!$B$430:$B$437,0), MATCH("*1st*",'Nicholas-SESSION'!$K$7:$T$7,0)),"")</f>
        <v>#N/A</v>
      </c>
      <c r="N285" s="48" t="e">
        <f>INDEX('Nicholas-SESSION'!$L$430:$U$437, MATCH("*Lat Pulldown*",'Nicholas-SESSION'!$B$430:$B$437,0), MATCH("*1st*",'Nicholas-SESSION'!$K$7:$T$7,0))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IF($A$284='Nicholas-SESSION'!$A$430,INDEX('Nicholas-SESSION'!$K$430:$T$437, MATCH("*Squat*",'Nicholas-SESSION'!$B$430:$B$437,0), MATCH("*2nd*",'Nicholas-SESSION'!$K$7:$T$7,0)),"")</f>
        <v>#N/A</v>
      </c>
      <c r="D286" s="132" t="e">
        <f>INDEX('Nicholas-SESSION'!L$430:U$437, MATCH("*Squat*",'Nicholas-SESSION'!$B$430:$B$437,0), MATCH("*2nd*",'Nicholas-SESSION'!K$7:T$7,0))</f>
        <v>#N/A</v>
      </c>
      <c r="E286" s="131" t="e">
        <f>IF($A$284='Nicholas-SESSION'!$A$430,INDEX('Nicholas-SESSION'!$K$430:$T$437, MATCH("*Deadlift*",'Nicholas-SESSION'!$B$430:$B$437,0), MATCH("*2ND*",'Nicholas-SESSION'!$K$7:$T$7,0)),"")</f>
        <v>#N/A</v>
      </c>
      <c r="F286" s="131" t="e">
        <f>INDEX('Nicholas-SESSION'!$L$430:$U$437, MATCH("*Deadlift*",'Nicholas-SESSION'!$B$430:$B$437,0), MATCH("*2nd*",'Nicholas-SESSION'!$K$7:$T$7,0))</f>
        <v>#N/A</v>
      </c>
      <c r="G286" s="131" t="e">
        <f>IF($A$284='Nicholas-SESSION'!$A$430,INDEX('Nicholas-SESSION'!$K$430:$T$437, MATCH("*Bench Press*",'Nicholas-SESSION'!$B$430:$B$437,0), MATCH("*2ND*",'Nicholas-SESSION'!$K$7:$T$7,0)),"")</f>
        <v>#N/A</v>
      </c>
      <c r="H286" s="131" t="e">
        <f>INDEX('Nicholas-SESSION'!$L$430:$U$437, MATCH("*Bench Press*",'Nicholas-SESSION'!$B$430:$B$437,0), MATCH("*2nd*",'Nicholas-SESSION'!$K$7:$T$7,0))</f>
        <v>#N/A</v>
      </c>
      <c r="I286" s="132" t="e">
        <f>IF($A$284='Nicholas-SESSION'!$A$430,INDEX('Nicholas-SESSION'!$K$430:$T$437, MATCH("*Military*",'Nicholas-SESSION'!$B$430:$B$437,0), MATCH("*2ND*",'Nicholas-SESSION'!$K$7:$T$7,0)),"")</f>
        <v>#N/A</v>
      </c>
      <c r="J286" s="44" t="e">
        <f>INDEX('Nicholas-SESSION'!$L$430:$U$437, MATCH("*Military*",'Nicholas-SESSION'!$B$430:$B$437,0), MATCH("*2nd*",'Nicholas-SESSION'!$K$7:$T$7,0))</f>
        <v>#N/A</v>
      </c>
      <c r="K286" s="131">
        <f>IF($A$284='Nicholas-SESSION'!$A$430,INDEX('Nicholas-SESSION'!$K$430:$T$437, MATCH("*Clean *",'Nicholas-SESSION'!$B$430:$B$437,0), MATCH("*2ND*",'Nicholas-SESSION'!$K$7:$T$7,0)),"")</f>
        <v>27.5</v>
      </c>
      <c r="L286" s="44">
        <f>INDEX('Nicholas-SESSION'!$L$430:$U$437, MATCH("*Clean *",'Nicholas-SESSION'!$B$430:$B$437,0), MATCH("*2nd*",'Nicholas-SESSION'!$K$7:$T$7,0))</f>
        <v>10</v>
      </c>
      <c r="M286" s="131" t="e">
        <f>IF($A$284='Nicholas-SESSION'!$A$430,INDEX('Nicholas-SESSION'!$K$430:$T$437, MATCH("*Lat Pulldown*",'Nicholas-SESSION'!$B$430:$B$437,0), MATCH("*2ND*",'Nicholas-SESSION'!$K$7:$T$7,0)),"")</f>
        <v>#N/A</v>
      </c>
      <c r="N286" s="44" t="e">
        <f>INDEX('Nicholas-SESSION'!$L$430:$U$437, MATCH("*Lat Pulldown*",'Nicholas-SESSION'!$B$430:$B$437,0), MATCH("*2nd*",'Nicholas-SESSION'!$K$7:$T$7,0))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IF($A$284='Nicholas-SESSION'!$A$430,INDEX('Nicholas-SESSION'!$K$430:$T$437, MATCH("*Squat*",'Nicholas-SESSION'!$B$430:$B$437,0), MATCH("*3rd*",'Nicholas-SESSION'!$K$7:$T$7,0)),"")</f>
        <v>#N/A</v>
      </c>
      <c r="D287" s="132" t="e">
        <f>INDEX('Nicholas-SESSION'!L$430:U$437, MATCH("*Squat*",'Nicholas-SESSION'!$B$430:$B$437,0), MATCH("*3rd*",'Nicholas-SESSION'!K$7:T$7,0))</f>
        <v>#N/A</v>
      </c>
      <c r="E287" s="131" t="e">
        <f>IF($A$284='Nicholas-SESSION'!$A$430,INDEX('Nicholas-SESSION'!$K$430:$T$437, MATCH("*Deadlift*",'Nicholas-SESSION'!$B$430:$B$437,0), MATCH("*3rd*",'Nicholas-SESSION'!$K$7:$T$7,0)),"")</f>
        <v>#N/A</v>
      </c>
      <c r="F287" s="131" t="e">
        <f>INDEX('Nicholas-SESSION'!$L$430:$U$437, MATCH("*Deadlift*",'Nicholas-SESSION'!$B$430:$B$437,0), MATCH("*3rd*",'Nicholas-SESSION'!$K$7:$T$7,0))</f>
        <v>#N/A</v>
      </c>
      <c r="G287" s="131" t="e">
        <f>IF($A$284='Nicholas-SESSION'!$A$430,INDEX('Nicholas-SESSION'!$K$430:$T$437, MATCH("*Bench Press*",'Nicholas-SESSION'!$B$430:$B$437,0), MATCH("*3rd*",'Nicholas-SESSION'!$K$7:$T$7,0)),"")</f>
        <v>#N/A</v>
      </c>
      <c r="H287" s="131" t="e">
        <f>INDEX('Nicholas-SESSION'!$L$430:$U$437, MATCH("*Bench Press*",'Nicholas-SESSION'!$B$430:$B$437,0), MATCH("*3rd*",'Nicholas-SESSION'!$K$7:$T$7,0))</f>
        <v>#N/A</v>
      </c>
      <c r="I287" s="132" t="e">
        <f>IF($A$284='Nicholas-SESSION'!$A$430,INDEX('Nicholas-SESSION'!$K$430:$T$437, MATCH("*Military*",'Nicholas-SESSION'!$B$430:$B$437,0), MATCH("*3rd*",'Nicholas-SESSION'!$K$7:$T$7,0)),"")</f>
        <v>#N/A</v>
      </c>
      <c r="J287" s="44" t="e">
        <f>INDEX('Nicholas-SESSION'!$L$430:$U$437, MATCH("*Military*",'Nicholas-SESSION'!$B$430:$B$437,0), MATCH("*3rd*",'Nicholas-SESSION'!$K$7:$T$7,0))</f>
        <v>#N/A</v>
      </c>
      <c r="K287" s="131">
        <f>IF($A$284='Nicholas-SESSION'!$A$430,INDEX('Nicholas-SESSION'!$K$430:$T$437, MATCH("*Clean *",'Nicholas-SESSION'!$B$430:$B$437,0), MATCH("*3rd*",'Nicholas-SESSION'!$K$7:$T$7,0)),"")</f>
        <v>27.5</v>
      </c>
      <c r="L287" s="44">
        <f>INDEX('Nicholas-SESSION'!$L$430:$U$437, MATCH("*Clean *",'Nicholas-SESSION'!$B$430:$B$437,0), MATCH("*3rd*",'Nicholas-SESSION'!$K$7:$T$7,0))</f>
        <v>10</v>
      </c>
      <c r="M287" s="131" t="e">
        <f>IF($A$284='Nicholas-SESSION'!$A$430,INDEX('Nicholas-SESSION'!$K$430:$T$437, MATCH("*Lat Pulldown*",'Nicholas-SESSION'!$B$430:$B$437,0), MATCH("*3rd*",'Nicholas-SESSION'!$K$7:$T$7,0)),"")</f>
        <v>#N/A</v>
      </c>
      <c r="N287" s="44" t="e">
        <f>INDEX('Nicholas-SESSION'!$L$430:$U$437, MATCH("*Lat Pulldown*",'Nicholas-SESSION'!$B$430:$B$437,0), MATCH("*3rd*",'Nicholas-SESSION'!$K$7:$T$7,0))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IF($A$284='Nicholas-SESSION'!$A$430,INDEX('Nicholas-SESSION'!$K$430:$T$437, MATCH("*Squat*",'Nicholas-SESSION'!$B$430:$B$437,0), MATCH("*4th*",'Nicholas-SESSION'!$K$7:$T$7,0)),"")</f>
        <v>#N/A</v>
      </c>
      <c r="D288" s="132" t="e">
        <f>INDEX('Nicholas-SESSION'!L$430:U$437, MATCH("*Squat*",'Nicholas-SESSION'!$B$430:$B$437,0), MATCH("*4th*",'Nicholas-SESSION'!K$7:T$7,0))</f>
        <v>#N/A</v>
      </c>
      <c r="E288" s="131" t="e">
        <f>IF($A$284='Nicholas-SESSION'!$A$430,INDEX('Nicholas-SESSION'!$K$430:$T$437, MATCH("*Deadlift*",'Nicholas-SESSION'!$B$430:$B$437,0), MATCH("*4th*",'Nicholas-SESSION'!$K$7:$T$7,0)),"")</f>
        <v>#N/A</v>
      </c>
      <c r="F288" s="131" t="e">
        <f>INDEX('Nicholas-SESSION'!$L$430:$U$437, MATCH("*Deadlift*",'Nicholas-SESSION'!$B$430:$B$437,0), MATCH("*4th*",'Nicholas-SESSION'!$K$7:$T$7,0))</f>
        <v>#N/A</v>
      </c>
      <c r="G288" s="131" t="e">
        <f>IF($A$284='Nicholas-SESSION'!$A$430,INDEX('Nicholas-SESSION'!$K$430:$T$437, MATCH("*Bench Press*",'Nicholas-SESSION'!$B$430:$B$437,0), MATCH("*4th*",'Nicholas-SESSION'!$K$7:$T$7,0)),"")</f>
        <v>#N/A</v>
      </c>
      <c r="H288" s="131" t="e">
        <f>INDEX('Nicholas-SESSION'!$L$430:$U$437, MATCH("*Bench Press*",'Nicholas-SESSION'!$B$430:$B$437,0), MATCH("*4th*",'Nicholas-SESSION'!$K$7:$T$7,0))</f>
        <v>#N/A</v>
      </c>
      <c r="I288" s="132" t="e">
        <f>IF($A$284='Nicholas-SESSION'!$A$430,INDEX('Nicholas-SESSION'!$K$430:$T$437, MATCH("*Military*",'Nicholas-SESSION'!$B$430:$B$437,0), MATCH("*4th*",'Nicholas-SESSION'!$K$7:$T$7,0)),"")</f>
        <v>#N/A</v>
      </c>
      <c r="J288" s="44" t="e">
        <f>INDEX('Nicholas-SESSION'!$L$430:$U$437, MATCH("*Military*",'Nicholas-SESSION'!$B$430:$B$437,0), MATCH("*4th*",'Nicholas-SESSION'!$K$7:$T$7,0))</f>
        <v>#N/A</v>
      </c>
      <c r="K288" s="131">
        <f>IF($A$284='Nicholas-SESSION'!$A$430,INDEX('Nicholas-SESSION'!$K$430:$T$437, MATCH("*Clean *",'Nicholas-SESSION'!$B$430:$B$437,0), MATCH("*4th*",'Nicholas-SESSION'!$K$7:$T$7,0)),"")</f>
        <v>27.5</v>
      </c>
      <c r="L288" s="44">
        <f>INDEX('Nicholas-SESSION'!$L$430:$U$437, MATCH("*Clean *",'Nicholas-SESSION'!$B$430:$B$437,0), MATCH("*4th*",'Nicholas-SESSION'!$K$7:$T$7,0))</f>
        <v>10</v>
      </c>
      <c r="M288" s="131" t="e">
        <f>IF($A$284='Nicholas-SESSION'!$A$430,INDEX('Nicholas-SESSION'!$K$430:$T$437, MATCH("*Lat Pulldown*",'Nicholas-SESSION'!$B$430:$B$437,0), MATCH("*4th*",'Nicholas-SESSION'!$K$7:$T$7,0)),"")</f>
        <v>#N/A</v>
      </c>
      <c r="N288" s="44" t="e">
        <f>INDEX('Nicholas-SESSION'!$L$430:$U$437, MATCH("*Lat Pulldown*",'Nicholas-SESSION'!$B$430:$B$437,0), MATCH("*4th*",'Nicholas-SESSION'!$K$7:$T$7,0))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IF($A$284='Nicholas-SESSION'!$A$430,INDEX('Nicholas-SESSION'!$K$430:$T$437, MATCH("*Squat*",'Nicholas-SESSION'!$B$430:$B$437,0), MATCH("*5th*",'Nicholas-SESSION'!$K$7:$T$7,0)),"")</f>
        <v>#N/A</v>
      </c>
      <c r="D289" s="132" t="e">
        <f>INDEX('Nicholas-SESSION'!L$430:U$437, MATCH("*Squat*",'Nicholas-SESSION'!$B$430:$B$437,0), MATCH("*5th*",'Nicholas-SESSION'!K$7:T$7,0))</f>
        <v>#N/A</v>
      </c>
      <c r="E289" s="131" t="e">
        <f>IF($A$284='Nicholas-SESSION'!$A$430,INDEX('Nicholas-SESSION'!$K$430:$T$437, MATCH("*Deadlift*",'Nicholas-SESSION'!$B$430:$B$437,0), MATCH("*5th*",'Nicholas-SESSION'!$K$7:$T$7,0)),"")</f>
        <v>#N/A</v>
      </c>
      <c r="F289" s="131" t="e">
        <f>INDEX('Nicholas-SESSION'!$L$430:$U$437, MATCH("*Deadlift*",'Nicholas-SESSION'!$B$430:$B$437,0), MATCH("*5th*",'Nicholas-SESSION'!$K$7:$T$7,0))</f>
        <v>#N/A</v>
      </c>
      <c r="G289" s="131" t="e">
        <f>IF($A$284='Nicholas-SESSION'!$A$430,INDEX('Nicholas-SESSION'!$K$430:$T$437, MATCH("*Bench Press*",'Nicholas-SESSION'!$B$430:$B$437,0), MATCH("*5th*",'Nicholas-SESSION'!$K$7:$T$7,0)),"")</f>
        <v>#N/A</v>
      </c>
      <c r="H289" s="131" t="e">
        <f>INDEX('Nicholas-SESSION'!$L$430:$U$437, MATCH("*Bench Press*",'Nicholas-SESSION'!$B$430:$B$437,0), MATCH("*5th*",'Nicholas-SESSION'!$K$7:$T$7,0))</f>
        <v>#N/A</v>
      </c>
      <c r="I289" s="132" t="e">
        <f>IF($A$284='Nicholas-SESSION'!$A$430,INDEX('Nicholas-SESSION'!$K$430:$T$437, MATCH("*Military*",'Nicholas-SESSION'!$B$430:$B$437,0), MATCH("*5th*",'Nicholas-SESSION'!$K$7:$T$7,0)),"")</f>
        <v>#N/A</v>
      </c>
      <c r="J289" s="44" t="e">
        <f>INDEX('Nicholas-SESSION'!$L$430:$U$437, MATCH("*Military*",'Nicholas-SESSION'!$B$430:$B$437,0), MATCH("*5th*",'Nicholas-SESSION'!$K$7:$T$7,0))</f>
        <v>#N/A</v>
      </c>
      <c r="K289" s="131">
        <f>IF($A$284='Nicholas-SESSION'!$A$430,INDEX('Nicholas-SESSION'!$K$430:$T$437, MATCH("*Clean *",'Nicholas-SESSION'!$B$430:$B$437,0), MATCH("*5th*",'Nicholas-SESSION'!$K$7:$T$7,0)),"")</f>
        <v>0</v>
      </c>
      <c r="L289" s="44">
        <f>INDEX('Nicholas-SESSION'!$L$430:$U$437, MATCH("*Clean *",'Nicholas-SESSION'!$B$430:$B$437,0), MATCH("*5th*",'Nicholas-SESSION'!$K$7:$T$7,0))</f>
        <v>0</v>
      </c>
      <c r="M289" s="131" t="e">
        <f>IF($A$284='Nicholas-SESSION'!$A$430,INDEX('Nicholas-SESSION'!$K$430:$T$437, MATCH("*Lat Pulldown*",'Nicholas-SESSION'!$B$430:$B$437,0), MATCH("*5th*",'Nicholas-SESSION'!$K$7:$T$7,0)),"")</f>
        <v>#N/A</v>
      </c>
      <c r="N289" s="44" t="e">
        <f>INDEX('Nicholas-SESSION'!$L$430:$U$437, MATCH("*Lat Pulldown*",'Nicholas-SESSION'!$B$430:$B$437,0), MATCH("*5th*",'Nicholas-SESSION'!$K$7:$T$7,0))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'Nicholas-SESSION'!A439</f>
        <v>42220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IF($A$290='Nicholas-SESSION'!$A$439,INDEX('Nicholas-SESSION'!$K$439:$T$446, MATCH("*1k Row*",'Nicholas-SESSION'!$B$439:$B$446,0), MATCH("*1st*",'Nicholas-SESSION'!$K$7:$T$7,0)),"")</f>
        <v>#N/A</v>
      </c>
      <c r="P290" s="152" t="e">
        <f>IF($A$290='Nicholas-SESSION'!$A$439,INDEX('Nicholas-SESSION'!$K$439:$T$446, MATCH("*HIIT*",'Nicholas-SESSION'!$B$439:$B$446,0), MATCH("*1st*",'Nicholas-SESSION'!$K$7:$T$7,0)),"")</f>
        <v>#N/A</v>
      </c>
      <c r="Q290" s="119" t="str">
        <f>INDEX('Nicholas-SESSION'!$L$212:$U$439, MATCH("*HIIT*",'Nicholas-SESSION'!$B$212:$B$439,0), MATCH("*1st*",'Nicholas-SESSION'!$K$7:$T$7,0))</f>
        <v>40/20</v>
      </c>
      <c r="R290" s="119">
        <f>'Nicholas-SESSION'!U439</f>
        <v>0</v>
      </c>
      <c r="S290" s="116"/>
      <c r="T290" s="116"/>
      <c r="U290" s="120">
        <f>'Nicholas-SESSION'!A440</f>
        <v>76</v>
      </c>
      <c r="V290" s="120">
        <f>'Nicholas-SESSION'!A441</f>
        <v>19.600000000000001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IF($A$290='Nicholas-SESSION'!$A$439,INDEX('Nicholas-SESSION'!$K$439:$T$446, MATCH("*Squat*",'Nicholas-SESSION'!$B$439:$B$446,0), MATCH("*1st*",'Nicholas-SESSION'!$K$7:$T$7,0)),"")</f>
        <v>#N/A</v>
      </c>
      <c r="D291" s="132" t="e">
        <f>INDEX('Nicholas-SESSION'!L$439:U$446, MATCH("*Squat*",'Nicholas-SESSION'!$B$439:$B$446,0), MATCH("*1st*",'Nicholas-SESSION'!K$7:T$7,0))</f>
        <v>#N/A</v>
      </c>
      <c r="E291" s="131" t="e">
        <f>IF($A$290='Nicholas-SESSION'!$A$439,INDEX('Nicholas-SESSION'!$K$439:$T$446, MATCH("*Deadlift*",'Nicholas-SESSION'!$B$439:$B$446,0), MATCH("*1st*",'Nicholas-SESSION'!$K$7:$T$7,0)),"")</f>
        <v>#N/A</v>
      </c>
      <c r="F291" s="131" t="e">
        <f>INDEX('Nicholas-SESSION'!$L$439:$U$446, MATCH("*Deadlift*",'Nicholas-SESSION'!$B$439:$B$446,0), MATCH("*1st*",'Nicholas-SESSION'!$K$7:$T$7,0))</f>
        <v>#N/A</v>
      </c>
      <c r="G291" s="131" t="e">
        <f>IF($A$290='Nicholas-SESSION'!$A$439,INDEX('Nicholas-SESSION'!$K$439:$T$446, MATCH("*Bench Press*",'Nicholas-SESSION'!$B$439:$B$446,0), MATCH("*1st*",'Nicholas-SESSION'!$K$7:$T$7,0)),"")</f>
        <v>#N/A</v>
      </c>
      <c r="H291" s="131" t="e">
        <f>INDEX('Nicholas-SESSION'!$L$439:$U$446, MATCH("*Bench Press*",'Nicholas-SESSION'!$B$439:$B$446,0), MATCH("*1st*",'Nicholas-SESSION'!$K$7:$T$7,0))</f>
        <v>#N/A</v>
      </c>
      <c r="I291" s="132" t="e">
        <f>IF($A$290='Nicholas-SESSION'!$A$439,INDEX('Nicholas-SESSION'!$K$439:$T$446, MATCH("*Military*",'Nicholas-SESSION'!$B$439:$B$446,0), MATCH("*1st*",'Nicholas-SESSION'!$K$7:$T$7,0)),"")</f>
        <v>#N/A</v>
      </c>
      <c r="J291" s="48" t="e">
        <f>INDEX('Nicholas-SESSION'!$L$439:$U$446, MATCH("*Military*",'Nicholas-SESSION'!$B$439:$B$446,0), MATCH("*1st*",'Nicholas-SESSION'!$K$7:$T$7,0))</f>
        <v>#N/A</v>
      </c>
      <c r="K291" s="131" t="e">
        <f>IF($A$290='Nicholas-SESSION'!$A$439,INDEX('Nicholas-SESSION'!$K$439:$T$446, MATCH("*Clean *",'Nicholas-SESSION'!$B$439:$B$446,0), MATCH("*1st*",'Nicholas-SESSION'!$K$7:$T$7,0)),"")</f>
        <v>#N/A</v>
      </c>
      <c r="L291" s="48" t="e">
        <f>INDEX('Nicholas-SESSION'!$L$439:$U$446, MATCH("*Clean *",'Nicholas-SESSION'!$B$439:$B$446,0), MATCH("*1st*",'Nicholas-SESSION'!$K$7:$T$7,0))</f>
        <v>#N/A</v>
      </c>
      <c r="M291" s="131" t="e">
        <f>IF($A$290='Nicholas-SESSION'!$A$439,INDEX('Nicholas-SESSION'!$K$439:$T$446, MATCH("*Lat Pulldown*",'Nicholas-SESSION'!$B$439:$B$446,0), MATCH("*1st*",'Nicholas-SESSION'!$K$7:$T$7,0)),"")</f>
        <v>#N/A</v>
      </c>
      <c r="N291" s="48" t="e">
        <f>INDEX('Nicholas-SESSION'!$L$439:$U$446, MATCH("*Lat Pulldown*",'Nicholas-SESSION'!$B$439:$B$446,0), MATCH("*1st*",'Nicholas-SESSION'!$K$7:$T$7,0))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IF($A$290='Nicholas-SESSION'!$A$439,INDEX('Nicholas-SESSION'!$K$439:$T$446, MATCH("*Squat*",'Nicholas-SESSION'!$B$439:$B$446,0), MATCH("*2nd*",'Nicholas-SESSION'!$K$7:$T$7,0)),"")</f>
        <v>#N/A</v>
      </c>
      <c r="D292" s="132" t="e">
        <f>INDEX('Nicholas-SESSION'!L$439:U$446, MATCH("*Squat*",'Nicholas-SESSION'!$B$439:$B$446,0), MATCH("*2nd*",'Nicholas-SESSION'!K$7:T$7,0))</f>
        <v>#N/A</v>
      </c>
      <c r="E292" s="131" t="e">
        <f>IF($A$290='Nicholas-SESSION'!$A$439,INDEX('Nicholas-SESSION'!$K$439:$T$446, MATCH("*Deadlift*",'Nicholas-SESSION'!$B$439:$B$446,0), MATCH("*2ND*",'Nicholas-SESSION'!$K$7:$T$7,0)),"")</f>
        <v>#N/A</v>
      </c>
      <c r="F292" s="131" t="e">
        <f>INDEX('Nicholas-SESSION'!$L$439:$U$446, MATCH("*Deadlift*",'Nicholas-SESSION'!$B$439:$B$446,0), MATCH("*2nd*",'Nicholas-SESSION'!$K$7:$T$7,0))</f>
        <v>#N/A</v>
      </c>
      <c r="G292" s="131" t="e">
        <f>IF($A$290='Nicholas-SESSION'!$A$439,INDEX('Nicholas-SESSION'!$K$439:$T$446, MATCH("*Bench Press*",'Nicholas-SESSION'!$B$439:$B$446,0), MATCH("*2ND*",'Nicholas-SESSION'!$K$7:$T$7,0)),"")</f>
        <v>#N/A</v>
      </c>
      <c r="H292" s="131" t="e">
        <f>INDEX('Nicholas-SESSION'!$L$439:$U$446, MATCH("*Bench Press*",'Nicholas-SESSION'!$B$439:$B$446,0), MATCH("*2nd*",'Nicholas-SESSION'!$K$7:$T$7,0))</f>
        <v>#N/A</v>
      </c>
      <c r="I292" s="132" t="e">
        <f>IF($A$290='Nicholas-SESSION'!$A$439,INDEX('Nicholas-SESSION'!$K$439:$T$446, MATCH("*Military*",'Nicholas-SESSION'!$B$439:$B$446,0), MATCH("*2ND*",'Nicholas-SESSION'!$K$7:$T$7,0)),"")</f>
        <v>#N/A</v>
      </c>
      <c r="J292" s="44" t="e">
        <f>INDEX('Nicholas-SESSION'!$L$439:$U$446, MATCH("*Military*",'Nicholas-SESSION'!$B$439:$B$446,0), MATCH("*2nd*",'Nicholas-SESSION'!$K$7:$T$7,0))</f>
        <v>#N/A</v>
      </c>
      <c r="K292" s="131" t="e">
        <f>IF($A$290='Nicholas-SESSION'!$A$439,INDEX('Nicholas-SESSION'!$K$439:$T$446, MATCH("*Clean *",'Nicholas-SESSION'!$B$439:$B$446,0), MATCH("*2ND*",'Nicholas-SESSION'!$K$7:$T$7,0)),"")</f>
        <v>#N/A</v>
      </c>
      <c r="L292" s="44" t="e">
        <f>INDEX('Nicholas-SESSION'!$L$439:$U$446, MATCH("*Clean *",'Nicholas-SESSION'!$B$439:$B$446,0), MATCH("*2nd*",'Nicholas-SESSION'!$K$7:$T$7,0))</f>
        <v>#N/A</v>
      </c>
      <c r="M292" s="131" t="e">
        <f>IF($A$290='Nicholas-SESSION'!$A$439,INDEX('Nicholas-SESSION'!$K$439:$T$446, MATCH("*Lat Pulldown*",'Nicholas-SESSION'!$B$439:$B$446,0), MATCH("*2ND*",'Nicholas-SESSION'!$K$7:$T$7,0)),"")</f>
        <v>#N/A</v>
      </c>
      <c r="N292" s="44" t="e">
        <f>INDEX('Nicholas-SESSION'!$L$439:$U$446, MATCH("*Lat Pulldown*",'Nicholas-SESSION'!$B$439:$B$446,0), MATCH("*2nd*",'Nicholas-SESSION'!$K$7:$T$7,0))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IF($A$290='Nicholas-SESSION'!$A$439,INDEX('Nicholas-SESSION'!$K$439:$T$446, MATCH("*Squat*",'Nicholas-SESSION'!$B$439:$B$446,0), MATCH("*3rd*",'Nicholas-SESSION'!$K$7:$T$7,0)),"")</f>
        <v>#N/A</v>
      </c>
      <c r="D293" s="132" t="e">
        <f>INDEX('Nicholas-SESSION'!L$439:U$446, MATCH("*Squat*",'Nicholas-SESSION'!$B$439:$B$446,0), MATCH("*3rd*",'Nicholas-SESSION'!K$7:T$7,0))</f>
        <v>#N/A</v>
      </c>
      <c r="E293" s="131" t="e">
        <f>IF($A$290='Nicholas-SESSION'!$A$439,INDEX('Nicholas-SESSION'!$K$439:$T$446, MATCH("*Deadlift*",'Nicholas-SESSION'!$B$439:$B$446,0), MATCH("*3rd*",'Nicholas-SESSION'!$K$7:$T$7,0)),"")</f>
        <v>#N/A</v>
      </c>
      <c r="F293" s="131" t="e">
        <f>INDEX('Nicholas-SESSION'!$L$439:$U$446, MATCH("*Deadlift*",'Nicholas-SESSION'!$B$439:$B$446,0), MATCH("*3rd*",'Nicholas-SESSION'!$K$7:$T$7,0))</f>
        <v>#N/A</v>
      </c>
      <c r="G293" s="131" t="e">
        <f>IF($A$290='Nicholas-SESSION'!$A$439,INDEX('Nicholas-SESSION'!$K$439:$T$446, MATCH("*Bench Press*",'Nicholas-SESSION'!$B$439:$B$446,0), MATCH("*3rd*",'Nicholas-SESSION'!$K$7:$T$7,0)),"")</f>
        <v>#N/A</v>
      </c>
      <c r="H293" s="131" t="e">
        <f>INDEX('Nicholas-SESSION'!$L$439:$U$446, MATCH("*Bench Press*",'Nicholas-SESSION'!$B$439:$B$446,0), MATCH("*3rd*",'Nicholas-SESSION'!$K$7:$T$7,0))</f>
        <v>#N/A</v>
      </c>
      <c r="I293" s="132" t="e">
        <f>IF($A$290='Nicholas-SESSION'!$A$439,INDEX('Nicholas-SESSION'!$K$439:$T$446, MATCH("*Military*",'Nicholas-SESSION'!$B$439:$B$446,0), MATCH("*3rd*",'Nicholas-SESSION'!$K$7:$T$7,0)),"")</f>
        <v>#N/A</v>
      </c>
      <c r="J293" s="44" t="e">
        <f>INDEX('Nicholas-SESSION'!$L$439:$U$446, MATCH("*Military*",'Nicholas-SESSION'!$B$439:$B$446,0), MATCH("*3rd*",'Nicholas-SESSION'!$K$7:$T$7,0))</f>
        <v>#N/A</v>
      </c>
      <c r="K293" s="131" t="e">
        <f>IF($A$290='Nicholas-SESSION'!$A$439,INDEX('Nicholas-SESSION'!$K$439:$T$446, MATCH("*Clean *",'Nicholas-SESSION'!$B$439:$B$446,0), MATCH("*3rd*",'Nicholas-SESSION'!$K$7:$T$7,0)),"")</f>
        <v>#N/A</v>
      </c>
      <c r="L293" s="44" t="e">
        <f>INDEX('Nicholas-SESSION'!$L$439:$U$446, MATCH("*Clean *",'Nicholas-SESSION'!$B$439:$B$446,0), MATCH("*3rd*",'Nicholas-SESSION'!$K$7:$T$7,0))</f>
        <v>#N/A</v>
      </c>
      <c r="M293" s="131" t="e">
        <f>IF($A$290='Nicholas-SESSION'!$A$439,INDEX('Nicholas-SESSION'!$K$439:$T$446, MATCH("*Lat Pulldown*",'Nicholas-SESSION'!$B$439:$B$446,0), MATCH("*3rd*",'Nicholas-SESSION'!$K$7:$T$7,0)),"")</f>
        <v>#N/A</v>
      </c>
      <c r="N293" s="44" t="e">
        <f>INDEX('Nicholas-SESSION'!$L$439:$U$446, MATCH("*Lat Pulldown*",'Nicholas-SESSION'!$B$439:$B$446,0), MATCH("*3rd*",'Nicholas-SESSION'!$K$7:$T$7,0))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IF($A$290='Nicholas-SESSION'!$A$439,INDEX('Nicholas-SESSION'!$K$439:$T$446, MATCH("*Squat*",'Nicholas-SESSION'!$B$439:$B$446,0), MATCH("*4th*",'Nicholas-SESSION'!$K$7:$T$7,0)),"")</f>
        <v>#N/A</v>
      </c>
      <c r="D294" s="132" t="e">
        <f>INDEX('Nicholas-SESSION'!L$439:U$446, MATCH("*Squat*",'Nicholas-SESSION'!$B$439:$B$446,0), MATCH("*4th*",'Nicholas-SESSION'!K$7:T$7,0))</f>
        <v>#N/A</v>
      </c>
      <c r="E294" s="131" t="e">
        <f>IF($A$290='Nicholas-SESSION'!$A$439,INDEX('Nicholas-SESSION'!$K$439:$T$446, MATCH("*Deadlift*",'Nicholas-SESSION'!$B$439:$B$446,0), MATCH("*4th*",'Nicholas-SESSION'!$K$7:$T$7,0)),"")</f>
        <v>#N/A</v>
      </c>
      <c r="F294" s="131" t="e">
        <f>INDEX('Nicholas-SESSION'!$L$439:$U$446, MATCH("*Deadlift*",'Nicholas-SESSION'!$B$439:$B$446,0), MATCH("*4th*",'Nicholas-SESSION'!$K$7:$T$7,0))</f>
        <v>#N/A</v>
      </c>
      <c r="G294" s="131" t="e">
        <f>IF($A$290='Nicholas-SESSION'!$A$439,INDEX('Nicholas-SESSION'!$K$439:$T$446, MATCH("*Bench Press*",'Nicholas-SESSION'!$B$439:$B$446,0), MATCH("*4th*",'Nicholas-SESSION'!$K$7:$T$7,0)),"")</f>
        <v>#N/A</v>
      </c>
      <c r="H294" s="131" t="e">
        <f>INDEX('Nicholas-SESSION'!$L$439:$U$446, MATCH("*Bench Press*",'Nicholas-SESSION'!$B$439:$B$446,0), MATCH("*4th*",'Nicholas-SESSION'!$K$7:$T$7,0))</f>
        <v>#N/A</v>
      </c>
      <c r="I294" s="132" t="e">
        <f>IF($A$290='Nicholas-SESSION'!$A$439,INDEX('Nicholas-SESSION'!$K$439:$T$446, MATCH("*Military*",'Nicholas-SESSION'!$B$439:$B$446,0), MATCH("*4th*",'Nicholas-SESSION'!$K$7:$T$7,0)),"")</f>
        <v>#N/A</v>
      </c>
      <c r="J294" s="44" t="e">
        <f>INDEX('Nicholas-SESSION'!$L$439:$U$446, MATCH("*Military*",'Nicholas-SESSION'!$B$439:$B$446,0), MATCH("*4th*",'Nicholas-SESSION'!$K$7:$T$7,0))</f>
        <v>#N/A</v>
      </c>
      <c r="K294" s="131" t="e">
        <f>IF($A$290='Nicholas-SESSION'!$A$439,INDEX('Nicholas-SESSION'!$K$439:$T$446, MATCH("*Clean *",'Nicholas-SESSION'!$B$439:$B$446,0), MATCH("*4th*",'Nicholas-SESSION'!$K$7:$T$7,0)),"")</f>
        <v>#N/A</v>
      </c>
      <c r="L294" s="44" t="e">
        <f>INDEX('Nicholas-SESSION'!$L$439:$U$446, MATCH("*Clean *",'Nicholas-SESSION'!$B$439:$B$446,0), MATCH("*4th*",'Nicholas-SESSION'!$K$7:$T$7,0))</f>
        <v>#N/A</v>
      </c>
      <c r="M294" s="131" t="e">
        <f>IF($A$290='Nicholas-SESSION'!$A$439,INDEX('Nicholas-SESSION'!$K$439:$T$446, MATCH("*Lat Pulldown*",'Nicholas-SESSION'!$B$439:$B$446,0), MATCH("*4th*",'Nicholas-SESSION'!$K$7:$T$7,0)),"")</f>
        <v>#N/A</v>
      </c>
      <c r="N294" s="44" t="e">
        <f>INDEX('Nicholas-SESSION'!$L$439:$U$446, MATCH("*Lat Pulldown*",'Nicholas-SESSION'!$B$439:$B$446,0), MATCH("*4th*",'Nicholas-SESSION'!$K$7:$T$7,0))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IF($A$290='Nicholas-SESSION'!$A$439,INDEX('Nicholas-SESSION'!$K$439:$T$446, MATCH("*Squat*",'Nicholas-SESSION'!$B$439:$B$446,0), MATCH("*5th*",'Nicholas-SESSION'!$K$7:$T$7,0)),"")</f>
        <v>#N/A</v>
      </c>
      <c r="D295" s="132" t="e">
        <f>INDEX('Nicholas-SESSION'!L$439:U$446, MATCH("*Squat*",'Nicholas-SESSION'!$B$439:$B$446,0), MATCH("*5th*",'Nicholas-SESSION'!K$7:T$7,0))</f>
        <v>#N/A</v>
      </c>
      <c r="E295" s="131" t="e">
        <f>IF($A$290='Nicholas-SESSION'!$A$439,INDEX('Nicholas-SESSION'!$K$439:$T$446, MATCH("*Deadlift*",'Nicholas-SESSION'!$B$439:$B$446,0), MATCH("*5th*",'Nicholas-SESSION'!$K$7:$T$7,0)),"")</f>
        <v>#N/A</v>
      </c>
      <c r="F295" s="131" t="e">
        <f>INDEX('Nicholas-SESSION'!$L$439:$U$446, MATCH("*Deadlift*",'Nicholas-SESSION'!$B$439:$B$446,0), MATCH("*5th*",'Nicholas-SESSION'!$K$7:$T$7,0))</f>
        <v>#N/A</v>
      </c>
      <c r="G295" s="131" t="e">
        <f>IF($A$290='Nicholas-SESSION'!$A$439,INDEX('Nicholas-SESSION'!$K$439:$T$446, MATCH("*Bench Press*",'Nicholas-SESSION'!$B$439:$B$446,0), MATCH("*5th*",'Nicholas-SESSION'!$K$7:$T$7,0)),"")</f>
        <v>#N/A</v>
      </c>
      <c r="H295" s="131" t="e">
        <f>INDEX('Nicholas-SESSION'!$L$439:$U$446, MATCH("*Bench Press*",'Nicholas-SESSION'!$B$439:$B$446,0), MATCH("*5th*",'Nicholas-SESSION'!$K$7:$T$7,0))</f>
        <v>#N/A</v>
      </c>
      <c r="I295" s="132" t="e">
        <f>IF($A$290='Nicholas-SESSION'!$A$439,INDEX('Nicholas-SESSION'!$K$439:$T$446, MATCH("*Military*",'Nicholas-SESSION'!$B$439:$B$446,0), MATCH("*5th*",'Nicholas-SESSION'!$K$7:$T$7,0)),"")</f>
        <v>#N/A</v>
      </c>
      <c r="J295" s="44" t="e">
        <f>INDEX('Nicholas-SESSION'!$L$439:$U$446, MATCH("*Military*",'Nicholas-SESSION'!$B$439:$B$446,0), MATCH("*5th*",'Nicholas-SESSION'!$K$7:$T$7,0))</f>
        <v>#N/A</v>
      </c>
      <c r="K295" s="131" t="e">
        <f>IF($A$290='Nicholas-SESSION'!$A$439,INDEX('Nicholas-SESSION'!$K$439:$T$446, MATCH("*Clean *",'Nicholas-SESSION'!$B$439:$B$446,0), MATCH("*5th*",'Nicholas-SESSION'!$K$7:$T$7,0)),"")</f>
        <v>#N/A</v>
      </c>
      <c r="L295" s="44" t="e">
        <f>INDEX('Nicholas-SESSION'!$L$439:$U$446, MATCH("*Clean *",'Nicholas-SESSION'!$B$439:$B$446,0), MATCH("*5th*",'Nicholas-SESSION'!$K$7:$T$7,0))</f>
        <v>#N/A</v>
      </c>
      <c r="M295" s="131" t="e">
        <f>IF($A$290='Nicholas-SESSION'!$A$439,INDEX('Nicholas-SESSION'!$K$439:$T$446, MATCH("*Lat Pulldown*",'Nicholas-SESSION'!$B$439:$B$446,0), MATCH("*5th*",'Nicholas-SESSION'!$K$7:$T$7,0)),"")</f>
        <v>#N/A</v>
      </c>
      <c r="N295" s="44" t="e">
        <f>INDEX('Nicholas-SESSION'!$L$439:$U$446, MATCH("*Lat Pulldown*",'Nicholas-SESSION'!$B$439:$B$446,0), MATCH("*5th*",'Nicholas-SESSION'!$K$7:$T$7,0))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'Nicholas-SESSION'!A448</f>
        <v>42224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IF($A$296='Nicholas-SESSION'!$A$448,INDEX('Nicholas-SESSION'!$K$448:$T$455, MATCH("*1k Row*",'Nicholas-SESSION'!$B$448:$B$455,0), MATCH("*1st*",'Nicholas-SESSION'!$K$7:$T$7,0)),"")</f>
        <v>#N/A</v>
      </c>
      <c r="P296" s="152" t="e">
        <f>IF($A$296='Nicholas-SESSION'!$A$448,INDEX('Nicholas-SESSION'!$K$448:$T$455, MATCH("*HIIT*",'Nicholas-SESSION'!$B$448:$B$455,0), MATCH("*1st*",'Nicholas-SESSION'!$K$7:$T$7,0)),"")</f>
        <v>#N/A</v>
      </c>
      <c r="Q296" s="119" t="e">
        <f>INDEX('Nicholas-SESSION'!$L$448:$U$455, MATCH("*HIIT*",'Nicholas-SESSION'!$B$448:$B$455,0), MATCH("*1st*",'Nicholas-SESSION'!$K$7:$T$7,0))</f>
        <v>#N/A</v>
      </c>
      <c r="R296" s="119">
        <f>'Nicholas-SESSION'!U448</f>
        <v>0</v>
      </c>
      <c r="S296" s="116"/>
      <c r="T296" s="116"/>
      <c r="U296" s="120">
        <f>'Nicholas-SESSION'!A449</f>
        <v>76</v>
      </c>
      <c r="V296" s="120">
        <f>'Nicholas-SESSION'!A450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IF($A$296='Nicholas-SESSION'!$A$448,INDEX('Nicholas-SESSION'!$K$448:$T$455, MATCH("*Squat*",'Nicholas-SESSION'!$B$448:$B$455,0), MATCH("*1st*",'Nicholas-SESSION'!$K$7:$T$7,0)),"")</f>
        <v>#N/A</v>
      </c>
      <c r="D297" s="132" t="e">
        <f>INDEX('Nicholas-SESSION'!L$448:U$455, MATCH("*Squat*",'Nicholas-SESSION'!$B$448:$B$455,0), MATCH("*1st*",'Nicholas-SESSION'!K$7:T$7,0))</f>
        <v>#N/A</v>
      </c>
      <c r="E297" s="131" t="e">
        <f>IF($A$296='Nicholas-SESSION'!$A$448,INDEX('Nicholas-SESSION'!$K$448:$T$455, MATCH("*Deadlift*",'Nicholas-SESSION'!$B$448:$B$455,0), MATCH("*1st*",'Nicholas-SESSION'!$K$7:$T$7,0)),"")</f>
        <v>#N/A</v>
      </c>
      <c r="F297" s="131" t="e">
        <f>INDEX('Nicholas-SESSION'!$L$448:$U$455, MATCH("*Deadlift*",'Nicholas-SESSION'!$B$448:$B$455,0), MATCH("*1st*",'Nicholas-SESSION'!$K$7:$T$7,0))</f>
        <v>#N/A</v>
      </c>
      <c r="G297" s="131" t="e">
        <f>IF($A$296='Nicholas-SESSION'!$A$448,INDEX('Nicholas-SESSION'!$K$448:$T$455, MATCH("*Bench Press*",'Nicholas-SESSION'!$B$448:$B$455,0), MATCH("*1st*",'Nicholas-SESSION'!$K$7:$T$7,0)),"")</f>
        <v>#N/A</v>
      </c>
      <c r="H297" s="131" t="e">
        <f>INDEX('Nicholas-SESSION'!$L$448:$U$455, MATCH("*Bench Press*",'Nicholas-SESSION'!$B$448:$B$455,0), MATCH("*1st*",'Nicholas-SESSION'!$K$7:$T$7,0))</f>
        <v>#N/A</v>
      </c>
      <c r="I297" s="132" t="e">
        <f>IF($A$296='Nicholas-SESSION'!$A$448,INDEX('Nicholas-SESSION'!$K$448:$T$455, MATCH("*Military*",'Nicholas-SESSION'!$B$448:$B$455,0), MATCH("*1st*",'Nicholas-SESSION'!$K$7:$T$7,0)),"")</f>
        <v>#N/A</v>
      </c>
      <c r="J297" s="48" t="e">
        <f>INDEX('Nicholas-SESSION'!$L$448:$U$455, MATCH("*Military*",'Nicholas-SESSION'!$B$448:$B$455,0), MATCH("*1st*",'Nicholas-SESSION'!$K$7:$T$7,0))</f>
        <v>#N/A</v>
      </c>
      <c r="K297" s="131" t="e">
        <f>IF($A$296='Nicholas-SESSION'!$A$448,INDEX('Nicholas-SESSION'!$K$448:$T$455, MATCH("*Clean *",'Nicholas-SESSION'!$B$448:$B$455,0), MATCH("*1st*",'Nicholas-SESSION'!$K$7:$T$7,0)),"")</f>
        <v>#N/A</v>
      </c>
      <c r="L297" s="48" t="e">
        <f>INDEX('Nicholas-SESSION'!$L$448:$U$455, MATCH("*Clean *",'Nicholas-SESSION'!$B$448:$B$455,0), MATCH("*1st*",'Nicholas-SESSION'!$K$7:$T$7,0))</f>
        <v>#N/A</v>
      </c>
      <c r="M297" s="131" t="e">
        <f>IF($A$296='Nicholas-SESSION'!$A$448,INDEX('Nicholas-SESSION'!$K$448:$T$455, MATCH("*Lat Pulldown*",'Nicholas-SESSION'!$B$448:$B$455,0), MATCH("*1st*",'Nicholas-SESSION'!$K$7:$T$7,0)),"")</f>
        <v>#N/A</v>
      </c>
      <c r="N297" s="48" t="e">
        <f>INDEX('Nicholas-SESSION'!$L$448:$U$455, MATCH("*Lat Pulldown*",'Nicholas-SESSION'!$B$448:$B$455,0), MATCH("*1st*",'Nicholas-SESSION'!$K$7:$T$7,0))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IF($A$296='Nicholas-SESSION'!$A$448,INDEX('Nicholas-SESSION'!$K$448:$T$455, MATCH("*Squat*",'Nicholas-SESSION'!$B$448:$B$455,0), MATCH("*2nd*",'Nicholas-SESSION'!$K$7:$T$7,0)),"")</f>
        <v>#N/A</v>
      </c>
      <c r="D298" s="132" t="e">
        <f>INDEX('Nicholas-SESSION'!L$448:U$455, MATCH("*Squat*",'Nicholas-SESSION'!$B$448:$B$455,0), MATCH("*2nd*",'Nicholas-SESSION'!K$7:T$7,0))</f>
        <v>#N/A</v>
      </c>
      <c r="E298" s="131" t="e">
        <f>IF($A$296='Nicholas-SESSION'!$A$448,INDEX('Nicholas-SESSION'!$K$448:$T$455, MATCH("*Deadlift*",'Nicholas-SESSION'!$B$448:$B$455,0), MATCH("*2ND*",'Nicholas-SESSION'!$K$7:$T$7,0)),"")</f>
        <v>#N/A</v>
      </c>
      <c r="F298" s="131" t="e">
        <f>INDEX('Nicholas-SESSION'!$L$448:$U$455, MATCH("*Deadlift*",'Nicholas-SESSION'!$B$448:$B$455,0), MATCH("*2nd*",'Nicholas-SESSION'!$K$7:$T$7,0))</f>
        <v>#N/A</v>
      </c>
      <c r="G298" s="131" t="e">
        <f>IF($A$296='Nicholas-SESSION'!$A$448,INDEX('Nicholas-SESSION'!$K$448:$T$455, MATCH("*Bench Press*",'Nicholas-SESSION'!$B$448:$B$455,0), MATCH("*2ND*",'Nicholas-SESSION'!$K$7:$T$7,0)),"")</f>
        <v>#N/A</v>
      </c>
      <c r="H298" s="131" t="e">
        <f>INDEX('Nicholas-SESSION'!$L$448:$U$455, MATCH("*Bench Press*",'Nicholas-SESSION'!$B$448:$B$455,0), MATCH("*2nd*",'Nicholas-SESSION'!$K$7:$T$7,0))</f>
        <v>#N/A</v>
      </c>
      <c r="I298" s="132" t="e">
        <f>IF($A$296='Nicholas-SESSION'!$A$448,INDEX('Nicholas-SESSION'!$K$448:$T$455, MATCH("*Military*",'Nicholas-SESSION'!$B$448:$B$455,0), MATCH("*2ND*",'Nicholas-SESSION'!$K$7:$T$7,0)),"")</f>
        <v>#N/A</v>
      </c>
      <c r="J298" s="44" t="e">
        <f>INDEX('Nicholas-SESSION'!$L$448:$U$455, MATCH("*Military*",'Nicholas-SESSION'!$B$448:$B$455,0), MATCH("*2nd*",'Nicholas-SESSION'!$K$7:$T$7,0))</f>
        <v>#N/A</v>
      </c>
      <c r="K298" s="131" t="e">
        <f>IF($A$296='Nicholas-SESSION'!$A$448,INDEX('Nicholas-SESSION'!$K$448:$T$455, MATCH("*Clean *",'Nicholas-SESSION'!$B$448:$B$455,0), MATCH("*2ND*",'Nicholas-SESSION'!$K$7:$T$7,0)),"")</f>
        <v>#N/A</v>
      </c>
      <c r="L298" s="44" t="e">
        <f>INDEX('Nicholas-SESSION'!$L$448:$U$455, MATCH("*Clean *",'Nicholas-SESSION'!$B$448:$B$455,0), MATCH("*2nd*",'Nicholas-SESSION'!$K$7:$T$7,0))</f>
        <v>#N/A</v>
      </c>
      <c r="M298" s="131" t="e">
        <f>IF($A$296='Nicholas-SESSION'!$A$448,INDEX('Nicholas-SESSION'!$K$448:$T$455, MATCH("*Lat Pulldown*",'Nicholas-SESSION'!$B$448:$B$455,0), MATCH("*2ND*",'Nicholas-SESSION'!$K$7:$T$7,0)),"")</f>
        <v>#N/A</v>
      </c>
      <c r="N298" s="44" t="e">
        <f>INDEX('Nicholas-SESSION'!$L$448:$U$455, MATCH("*Lat Pulldown*",'Nicholas-SESSION'!$B$448:$B$455,0), MATCH("*2nd*",'Nicholas-SESSION'!$K$7:$T$7,0))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IF($A$296='Nicholas-SESSION'!$A$448,INDEX('Nicholas-SESSION'!$K$448:$T$455, MATCH("*Squat*",'Nicholas-SESSION'!$B$448:$B$455,0), MATCH("*3rd*",'Nicholas-SESSION'!$K$7:$T$7,0)),"")</f>
        <v>#N/A</v>
      </c>
      <c r="D299" s="132" t="e">
        <f>INDEX('Nicholas-SESSION'!L$448:U$455, MATCH("*Squat*",'Nicholas-SESSION'!$B$448:$B$455,0), MATCH("*3rd*",'Nicholas-SESSION'!K$7:T$7,0))</f>
        <v>#N/A</v>
      </c>
      <c r="E299" s="131" t="e">
        <f>IF($A$296='Nicholas-SESSION'!$A$448,INDEX('Nicholas-SESSION'!$K$448:$T$455, MATCH("*Deadlift*",'Nicholas-SESSION'!$B$448:$B$455,0), MATCH("*3rd*",'Nicholas-SESSION'!$K$7:$T$7,0)),"")</f>
        <v>#N/A</v>
      </c>
      <c r="F299" s="131" t="e">
        <f>INDEX('Nicholas-SESSION'!$L$448:$U$455, MATCH("*Deadlift*",'Nicholas-SESSION'!$B$448:$B$455,0), MATCH("*3rd*",'Nicholas-SESSION'!$K$7:$T$7,0))</f>
        <v>#N/A</v>
      </c>
      <c r="G299" s="131" t="e">
        <f>IF($A$296='Nicholas-SESSION'!$A$448,INDEX('Nicholas-SESSION'!$K$448:$T$455, MATCH("*Bench Press*",'Nicholas-SESSION'!$B$448:$B$455,0), MATCH("*3rd*",'Nicholas-SESSION'!$K$7:$T$7,0)),"")</f>
        <v>#N/A</v>
      </c>
      <c r="H299" s="131" t="e">
        <f>INDEX('Nicholas-SESSION'!$L$448:$U$455, MATCH("*Bench Press*",'Nicholas-SESSION'!$B$448:$B$455,0), MATCH("*3rd*",'Nicholas-SESSION'!$K$7:$T$7,0))</f>
        <v>#N/A</v>
      </c>
      <c r="I299" s="132" t="e">
        <f>IF($A$296='Nicholas-SESSION'!$A$448,INDEX('Nicholas-SESSION'!$K$448:$T$455, MATCH("*Military*",'Nicholas-SESSION'!$B$448:$B$455,0), MATCH("*3rd*",'Nicholas-SESSION'!$K$7:$T$7,0)),"")</f>
        <v>#N/A</v>
      </c>
      <c r="J299" s="44" t="e">
        <f>INDEX('Nicholas-SESSION'!$L$448:$U$455, MATCH("*Military*",'Nicholas-SESSION'!$B$448:$B$455,0), MATCH("*3rd*",'Nicholas-SESSION'!$K$7:$T$7,0))</f>
        <v>#N/A</v>
      </c>
      <c r="K299" s="131" t="e">
        <f>IF($A$296='Nicholas-SESSION'!$A$448,INDEX('Nicholas-SESSION'!$K$448:$T$455, MATCH("*Clean *",'Nicholas-SESSION'!$B$448:$B$455,0), MATCH("*3rd*",'Nicholas-SESSION'!$K$7:$T$7,0)),"")</f>
        <v>#N/A</v>
      </c>
      <c r="L299" s="44" t="e">
        <f>INDEX('Nicholas-SESSION'!$L$448:$U$455, MATCH("*Clean *",'Nicholas-SESSION'!$B$448:$B$455,0), MATCH("*3rd*",'Nicholas-SESSION'!$K$7:$T$7,0))</f>
        <v>#N/A</v>
      </c>
      <c r="M299" s="131" t="e">
        <f>IF($A$296='Nicholas-SESSION'!$A$448,INDEX('Nicholas-SESSION'!$K$448:$T$455, MATCH("*Lat Pulldown*",'Nicholas-SESSION'!$B$448:$B$455,0), MATCH("*3rd*",'Nicholas-SESSION'!$K$7:$T$7,0)),"")</f>
        <v>#N/A</v>
      </c>
      <c r="N299" s="44" t="e">
        <f>INDEX('Nicholas-SESSION'!$L$448:$U$455, MATCH("*Lat Pulldown*",'Nicholas-SESSION'!$B$448:$B$455,0), MATCH("*3rd*",'Nicholas-SESSION'!$K$7:$T$7,0))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IF($A$296='Nicholas-SESSION'!$A$448,INDEX('Nicholas-SESSION'!$K$448:$T$455, MATCH("*Squat*",'Nicholas-SESSION'!$B$448:$B$455,0), MATCH("*4th*",'Nicholas-SESSION'!$K$7:$T$7,0)),"")</f>
        <v>#N/A</v>
      </c>
      <c r="D300" s="132" t="e">
        <f>INDEX('Nicholas-SESSION'!L$448:U$455, MATCH("*Squat*",'Nicholas-SESSION'!$B$448:$B$455,0), MATCH("*4th*",'Nicholas-SESSION'!K$7:T$7,0))</f>
        <v>#N/A</v>
      </c>
      <c r="E300" s="131" t="e">
        <f>IF($A$296='Nicholas-SESSION'!$A$448,INDEX('Nicholas-SESSION'!$K$448:$T$455, MATCH("*Deadlift*",'Nicholas-SESSION'!$B$448:$B$455,0), MATCH("*4th*",'Nicholas-SESSION'!$K$7:$T$7,0)),"")</f>
        <v>#N/A</v>
      </c>
      <c r="F300" s="131" t="e">
        <f>INDEX('Nicholas-SESSION'!$L$448:$U$455, MATCH("*Deadlift*",'Nicholas-SESSION'!$B$448:$B$455,0), MATCH("*4th*",'Nicholas-SESSION'!$K$7:$T$7,0))</f>
        <v>#N/A</v>
      </c>
      <c r="G300" s="131" t="e">
        <f>IF($A$296='Nicholas-SESSION'!$A$448,INDEX('Nicholas-SESSION'!$K$448:$T$455, MATCH("*Bench Press*",'Nicholas-SESSION'!$B$448:$B$455,0), MATCH("*4th*",'Nicholas-SESSION'!$K$7:$T$7,0)),"")</f>
        <v>#N/A</v>
      </c>
      <c r="H300" s="131" t="e">
        <f>INDEX('Nicholas-SESSION'!$L$448:$U$455, MATCH("*Bench Press*",'Nicholas-SESSION'!$B$448:$B$455,0), MATCH("*4th*",'Nicholas-SESSION'!$K$7:$T$7,0))</f>
        <v>#N/A</v>
      </c>
      <c r="I300" s="132" t="e">
        <f>IF($A$296='Nicholas-SESSION'!$A$448,INDEX('Nicholas-SESSION'!$K$448:$T$455, MATCH("*Military*",'Nicholas-SESSION'!$B$448:$B$455,0), MATCH("*4th*",'Nicholas-SESSION'!$K$7:$T$7,0)),"")</f>
        <v>#N/A</v>
      </c>
      <c r="J300" s="44" t="e">
        <f>INDEX('Nicholas-SESSION'!$L$448:$U$455, MATCH("*Military*",'Nicholas-SESSION'!$B$448:$B$455,0), MATCH("*4th*",'Nicholas-SESSION'!$K$7:$T$7,0))</f>
        <v>#N/A</v>
      </c>
      <c r="K300" s="131" t="e">
        <f>IF($A$296='Nicholas-SESSION'!$A$448,INDEX('Nicholas-SESSION'!$K$448:$T$455, MATCH("*Clean *",'Nicholas-SESSION'!$B$448:$B$455,0), MATCH("*4th*",'Nicholas-SESSION'!$K$7:$T$7,0)),"")</f>
        <v>#N/A</v>
      </c>
      <c r="L300" s="44" t="e">
        <f>INDEX('Nicholas-SESSION'!$L$448:$U$455, MATCH("*Clean *",'Nicholas-SESSION'!$B$448:$B$455,0), MATCH("*4th*",'Nicholas-SESSION'!$K$7:$T$7,0))</f>
        <v>#N/A</v>
      </c>
      <c r="M300" s="131" t="e">
        <f>IF($A$296='Nicholas-SESSION'!$A$448,INDEX('Nicholas-SESSION'!$K$448:$T$455, MATCH("*Lat Pulldown*",'Nicholas-SESSION'!$B$448:$B$455,0), MATCH("*4th*",'Nicholas-SESSION'!$K$7:$T$7,0)),"")</f>
        <v>#N/A</v>
      </c>
      <c r="N300" s="44" t="e">
        <f>INDEX('Nicholas-SESSION'!$L$448:$U$455, MATCH("*Lat Pulldown*",'Nicholas-SESSION'!$B$448:$B$455,0), MATCH("*4th*",'Nicholas-SESSION'!$K$7:$T$7,0))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IF($A$296='Nicholas-SESSION'!$A$448,INDEX('Nicholas-SESSION'!$K$448:$T$455, MATCH("*Squat*",'Nicholas-SESSION'!$B$448:$B$455,0), MATCH("*5th*",'Nicholas-SESSION'!$K$7:$T$7,0)),"")</f>
        <v>#N/A</v>
      </c>
      <c r="D301" s="132" t="e">
        <f>INDEX('Nicholas-SESSION'!L$448:U$455, MATCH("*Squat*",'Nicholas-SESSION'!$B$448:$B$455,0), MATCH("*5th*",'Nicholas-SESSION'!K$7:T$7,0))</f>
        <v>#N/A</v>
      </c>
      <c r="E301" s="131" t="e">
        <f>IF($A$296='Nicholas-SESSION'!$A$448,INDEX('Nicholas-SESSION'!$K$448:$T$455, MATCH("*Deadlift*",'Nicholas-SESSION'!$B$448:$B$455,0), MATCH("*5th*",'Nicholas-SESSION'!$K$7:$T$7,0)),"")</f>
        <v>#N/A</v>
      </c>
      <c r="F301" s="131" t="e">
        <f>INDEX('Nicholas-SESSION'!$L$448:$U$455, MATCH("*Deadlift*",'Nicholas-SESSION'!$B$448:$B$455,0), MATCH("*5th*",'Nicholas-SESSION'!$K$7:$T$7,0))</f>
        <v>#N/A</v>
      </c>
      <c r="G301" s="131" t="e">
        <f>IF($A$296='Nicholas-SESSION'!$A$448,INDEX('Nicholas-SESSION'!$K$448:$T$455, MATCH("*Bench Press*",'Nicholas-SESSION'!$B$448:$B$455,0), MATCH("*5th*",'Nicholas-SESSION'!$K$7:$T$7,0)),"")</f>
        <v>#N/A</v>
      </c>
      <c r="H301" s="131" t="e">
        <f>INDEX('Nicholas-SESSION'!$L$448:$U$455, MATCH("*Bench Press*",'Nicholas-SESSION'!$B$448:$B$455,0), MATCH("*5th*",'Nicholas-SESSION'!$K$7:$T$7,0))</f>
        <v>#N/A</v>
      </c>
      <c r="I301" s="132" t="e">
        <f>IF($A$296='Nicholas-SESSION'!$A$448,INDEX('Nicholas-SESSION'!$K$448:$T$455, MATCH("*Military*",'Nicholas-SESSION'!$B$448:$B$455,0), MATCH("*5th*",'Nicholas-SESSION'!$K$7:$T$7,0)),"")</f>
        <v>#N/A</v>
      </c>
      <c r="J301" s="44" t="e">
        <f>INDEX('Nicholas-SESSION'!$L$448:$U$455, MATCH("*Military*",'Nicholas-SESSION'!$B$448:$B$455,0), MATCH("*5th*",'Nicholas-SESSION'!$K$7:$T$7,0))</f>
        <v>#N/A</v>
      </c>
      <c r="K301" s="131" t="e">
        <f>IF($A$296='Nicholas-SESSION'!$A$448,INDEX('Nicholas-SESSION'!$K$448:$T$455, MATCH("*Clean *",'Nicholas-SESSION'!$B$448:$B$455,0), MATCH("*5th*",'Nicholas-SESSION'!$K$7:$T$7,0)),"")</f>
        <v>#N/A</v>
      </c>
      <c r="L301" s="44" t="e">
        <f>INDEX('Nicholas-SESSION'!$L$448:$U$455, MATCH("*Clean *",'Nicholas-SESSION'!$B$448:$B$455,0), MATCH("*5th*",'Nicholas-SESSION'!$K$7:$T$7,0))</f>
        <v>#N/A</v>
      </c>
      <c r="M301" s="131" t="e">
        <f>IF($A$296='Nicholas-SESSION'!$A$448,INDEX('Nicholas-SESSION'!$K$448:$T$455, MATCH("*Lat Pulldown*",'Nicholas-SESSION'!$B$448:$B$455,0), MATCH("*5th*",'Nicholas-SESSION'!$K$7:$T$7,0)),"")</f>
        <v>#N/A</v>
      </c>
      <c r="N301" s="44" t="e">
        <f>INDEX('Nicholas-SESSION'!$L$448:$U$455, MATCH("*Lat Pulldown*",'Nicholas-SESSION'!$B$448:$B$455,0), MATCH("*5th*",'Nicholas-SESSION'!$K$7:$T$7,0))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'Nicholas-SESSION'!A457</f>
        <v>42234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>
        <f>MAX(I303:I307)</f>
        <v>20</v>
      </c>
      <c r="J302" s="116">
        <f t="array" ref="J302">MAX(IF(I303:I307=I302,J303:J307))</f>
        <v>11</v>
      </c>
      <c r="K302" s="116" t="e">
        <f>MAX(K303:K307)</f>
        <v>#N/A</v>
      </c>
      <c r="L302" s="116" t="e">
        <f t="array" ref="L302">MAX(IF(K303:K307=K302,L303:L307))</f>
        <v>#N/A</v>
      </c>
      <c r="M302" s="116">
        <f>MAX(M303:M307)</f>
        <v>45</v>
      </c>
      <c r="N302" s="117">
        <f t="array" ref="N302">MAX(IF(M303:M307=M302,N303:N307))</f>
        <v>13</v>
      </c>
      <c r="O302" s="152" t="e">
        <f>IF($A$302='Nicholas-SESSION'!$A$457,INDEX('Nicholas-SESSION'!$K$457:$T$464, MATCH("*1k Row*",'Nicholas-SESSION'!$B$457:$B$464,0), MATCH("*1st*",'Nicholas-SESSION'!$K$7:$T$7,0)),"")</f>
        <v>#N/A</v>
      </c>
      <c r="P302" s="152" t="e">
        <f>IF($A$302='Nicholas-SESSION'!$A$457,INDEX('Nicholas-SESSION'!$K$457:$T$464, MATCH("*HIIT*",'Nicholas-SESSION'!$B$457:$B$464,0), MATCH("*1st*",'Nicholas-SESSION'!$K$7:$T$7,0)),"")</f>
        <v>#N/A</v>
      </c>
      <c r="Q302" s="119" t="str">
        <f>INDEX('Nicholas-SESSION'!$L$212:$U$457, MATCH("*HIIT*",'Nicholas-SESSION'!$B$212:$B$457,0), MATCH("*1st*",'Nicholas-SESSION'!$K$7:$T$7,0))</f>
        <v>40/20</v>
      </c>
      <c r="R302" s="119">
        <f>'Nicholas-SESSION'!U457</f>
        <v>0</v>
      </c>
      <c r="S302" s="116"/>
      <c r="T302" s="116"/>
      <c r="U302" s="120">
        <f>'Nicholas-SESSION'!A458</f>
        <v>0</v>
      </c>
      <c r="V302" s="120">
        <f>'Nicholas-SESSION'!A459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IF($A$302='Nicholas-SESSION'!$A$457,INDEX('Nicholas-SESSION'!$K$457:$T$464, MATCH("*Squat*",'Nicholas-SESSION'!$B$457:$B$464,0), MATCH("*1st*",'Nicholas-SESSION'!$K$7:$T$7,0)),"")</f>
        <v>#N/A</v>
      </c>
      <c r="D303" s="132" t="e">
        <f>INDEX('Nicholas-SESSION'!L$457:U$464, MATCH("*Squat*",'Nicholas-SESSION'!$B$457:$B$464,0), MATCH("*1st*",'Nicholas-SESSION'!K$7:T$7,0))</f>
        <v>#N/A</v>
      </c>
      <c r="E303" s="131" t="e">
        <f>IF($A$302='Nicholas-SESSION'!$A$457,INDEX('Nicholas-SESSION'!$K$457:$T$464, MATCH("*Deadlift*",'Nicholas-SESSION'!$B$457:$B$464,0), MATCH("*1st*",'Nicholas-SESSION'!$K$7:$T$7,0)),"")</f>
        <v>#N/A</v>
      </c>
      <c r="F303" s="131" t="e">
        <f>INDEX('Nicholas-SESSION'!$L$457:$U$464, MATCH("*Deadlift*",'Nicholas-SESSION'!$B$457:$B$464,0), MATCH("*1st*",'Nicholas-SESSION'!$K$7:$T$7,0))</f>
        <v>#N/A</v>
      </c>
      <c r="G303" s="131" t="e">
        <f>IF($A$302='Nicholas-SESSION'!$A$457,INDEX('Nicholas-SESSION'!$K$457:$T$464, MATCH("*Bench Press*",'Nicholas-SESSION'!$B$457:$B$464,0), MATCH("*1st*",'Nicholas-SESSION'!$K$7:$T$7,0)),"")</f>
        <v>#N/A</v>
      </c>
      <c r="H303" s="131" t="e">
        <f>INDEX('Nicholas-SESSION'!$L$457:$U$464, MATCH("*Bench Press*",'Nicholas-SESSION'!$B$457:$B$464,0), MATCH("*1st*",'Nicholas-SESSION'!$K$7:$T$7,0))</f>
        <v>#N/A</v>
      </c>
      <c r="I303" s="132">
        <f>IF($A$302='Nicholas-SESSION'!$A$457,INDEX('Nicholas-SESSION'!$K$457:$T$464, MATCH("*Military*",'Nicholas-SESSION'!$B$457:$B$464,0), MATCH("*1st*",'Nicholas-SESSION'!$K$7:$T$7,0)),"")</f>
        <v>20</v>
      </c>
      <c r="J303" s="48">
        <f>INDEX('Nicholas-SESSION'!$L$457:$U$464, MATCH("*Military*",'Nicholas-SESSION'!$B$457:$B$464,0), MATCH("*1st*",'Nicholas-SESSION'!$K$7:$T$7,0))</f>
        <v>10</v>
      </c>
      <c r="K303" s="131" t="e">
        <f>IF($A$302='Nicholas-SESSION'!$A$457,INDEX('Nicholas-SESSION'!$K$457:$T$464, MATCH("*Clean *",'Nicholas-SESSION'!$B$457:$B$464,0), MATCH("*1st*",'Nicholas-SESSION'!$K$7:$T$7,0)),"")</f>
        <v>#N/A</v>
      </c>
      <c r="L303" s="48" t="e">
        <f>INDEX('Nicholas-SESSION'!$L$457:$U$464, MATCH("*Clean *",'Nicholas-SESSION'!$B$457:$B$464,0), MATCH("*1st*",'Nicholas-SESSION'!$K$7:$T$7,0))</f>
        <v>#N/A</v>
      </c>
      <c r="M303" s="131">
        <f>IF($A$302='Nicholas-SESSION'!$A$457,INDEX('Nicholas-SESSION'!$K$457:$T$464, MATCH("*Lat Pulldown*",'Nicholas-SESSION'!$B$457:$B$464,0), MATCH("*1st*",'Nicholas-SESSION'!$K$7:$T$7,0)),"")</f>
        <v>45</v>
      </c>
      <c r="N303" s="48">
        <f>INDEX('Nicholas-SESSION'!$L$457:$U$464, MATCH("*Lat Pulldown*",'Nicholas-SESSION'!$B$457:$B$464,0), MATCH("*1st*",'Nicholas-SESSION'!$K$7:$T$7,0))</f>
        <v>13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IF($A$302='Nicholas-SESSION'!$A$457,INDEX('Nicholas-SESSION'!$K$457:$T$464, MATCH("*Squat*",'Nicholas-SESSION'!$B$457:$B$464,0), MATCH("*2nd*",'Nicholas-SESSION'!$K$7:$T$7,0)),"")</f>
        <v>#N/A</v>
      </c>
      <c r="D304" s="132" t="e">
        <f>INDEX('Nicholas-SESSION'!L$457:U$464, MATCH("*Squat*",'Nicholas-SESSION'!$B$457:$B$464,0), MATCH("*2nd*",'Nicholas-SESSION'!K$7:T$7,0))</f>
        <v>#N/A</v>
      </c>
      <c r="E304" s="131" t="e">
        <f>IF($A$302='Nicholas-SESSION'!$A$457,INDEX('Nicholas-SESSION'!$K$457:$T$464, MATCH("*Deadlift*",'Nicholas-SESSION'!$B$457:$B$464,0), MATCH("*2ND*",'Nicholas-SESSION'!$K$7:$T$7,0)),"")</f>
        <v>#N/A</v>
      </c>
      <c r="F304" s="131" t="e">
        <f>INDEX('Nicholas-SESSION'!$L$457:$U$464, MATCH("*Deadlift*",'Nicholas-SESSION'!$B$457:$B$464,0), MATCH("*2nd*",'Nicholas-SESSION'!$K$7:$T$7,0))</f>
        <v>#N/A</v>
      </c>
      <c r="G304" s="131" t="e">
        <f>IF($A$302='Nicholas-SESSION'!$A$457,INDEX('Nicholas-SESSION'!$K$457:$T$464, MATCH("*Bench Press*",'Nicholas-SESSION'!$B$457:$B$464,0), MATCH("*2ND*",'Nicholas-SESSION'!$K$7:$T$7,0)),"")</f>
        <v>#N/A</v>
      </c>
      <c r="H304" s="131" t="e">
        <f>INDEX('Nicholas-SESSION'!$L$457:$U$464, MATCH("*Bench Press*",'Nicholas-SESSION'!$B$457:$B$464,0), MATCH("*2nd*",'Nicholas-SESSION'!$K$7:$T$7,0))</f>
        <v>#N/A</v>
      </c>
      <c r="I304" s="132">
        <f>IF($A$302='Nicholas-SESSION'!$A$457,INDEX('Nicholas-SESSION'!$K$457:$T$464, MATCH("*Military*",'Nicholas-SESSION'!$B$457:$B$464,0), MATCH("*2ND*",'Nicholas-SESSION'!$K$7:$T$7,0)),"")</f>
        <v>20</v>
      </c>
      <c r="J304" s="44">
        <f>INDEX('Nicholas-SESSION'!$L$457:$U$464, MATCH("*Military*",'Nicholas-SESSION'!$B$457:$B$464,0), MATCH("*2nd*",'Nicholas-SESSION'!$K$7:$T$7,0))</f>
        <v>11</v>
      </c>
      <c r="K304" s="131" t="e">
        <f>IF($A$302='Nicholas-SESSION'!$A$457,INDEX('Nicholas-SESSION'!$K$457:$T$464, MATCH("*Clean *",'Nicholas-SESSION'!$B$457:$B$464,0), MATCH("*2ND*",'Nicholas-SESSION'!$K$7:$T$7,0)),"")</f>
        <v>#N/A</v>
      </c>
      <c r="L304" s="44" t="e">
        <f>INDEX('Nicholas-SESSION'!$L$457:$U$464, MATCH("*Clean *",'Nicholas-SESSION'!$B$457:$B$464,0), MATCH("*2nd*",'Nicholas-SESSION'!$K$7:$T$7,0))</f>
        <v>#N/A</v>
      </c>
      <c r="M304" s="131">
        <f>IF($A$302='Nicholas-SESSION'!$A$457,INDEX('Nicholas-SESSION'!$K$457:$T$464, MATCH("*Lat Pulldown*",'Nicholas-SESSION'!$B$457:$B$464,0), MATCH("*2ND*",'Nicholas-SESSION'!$K$7:$T$7,0)),"")</f>
        <v>45</v>
      </c>
      <c r="N304" s="44">
        <f>INDEX('Nicholas-SESSION'!$L$457:$U$464, MATCH("*Lat Pulldown*",'Nicholas-SESSION'!$B$457:$B$464,0), MATCH("*2nd*",'Nicholas-SESSION'!$K$7:$T$7,0))</f>
        <v>10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IF($A$302='Nicholas-SESSION'!$A$457,INDEX('Nicholas-SESSION'!$K$457:$T$464, MATCH("*Squat*",'Nicholas-SESSION'!$B$457:$B$464,0), MATCH("*3rd*",'Nicholas-SESSION'!$K$7:$T$7,0)),"")</f>
        <v>#N/A</v>
      </c>
      <c r="D305" s="132" t="e">
        <f>INDEX('Nicholas-SESSION'!L$457:U$464, MATCH("*Squat*",'Nicholas-SESSION'!$B$457:$B$464,0), MATCH("*3rd*",'Nicholas-SESSION'!K$7:T$7,0))</f>
        <v>#N/A</v>
      </c>
      <c r="E305" s="131" t="e">
        <f>IF($A$302='Nicholas-SESSION'!$A$457,INDEX('Nicholas-SESSION'!$K$457:$T$464, MATCH("*Deadlift*",'Nicholas-SESSION'!$B$457:$B$464,0), MATCH("*3rd*",'Nicholas-SESSION'!$K$7:$T$7,0)),"")</f>
        <v>#N/A</v>
      </c>
      <c r="F305" s="131" t="e">
        <f>INDEX('Nicholas-SESSION'!$L$457:$U$464, MATCH("*Deadlift*",'Nicholas-SESSION'!$B$457:$B$464,0), MATCH("*3rd*",'Nicholas-SESSION'!$K$7:$T$7,0))</f>
        <v>#N/A</v>
      </c>
      <c r="G305" s="131" t="e">
        <f>IF($A$302='Nicholas-SESSION'!$A$457,INDEX('Nicholas-SESSION'!$K$457:$T$464, MATCH("*Bench Press*",'Nicholas-SESSION'!$B$457:$B$464,0), MATCH("*3rd*",'Nicholas-SESSION'!$K$7:$T$7,0)),"")</f>
        <v>#N/A</v>
      </c>
      <c r="H305" s="131" t="e">
        <f>INDEX('Nicholas-SESSION'!$L$457:$U$464, MATCH("*Bench Press*",'Nicholas-SESSION'!$B$457:$B$464,0), MATCH("*3rd*",'Nicholas-SESSION'!$K$7:$T$7,0))</f>
        <v>#N/A</v>
      </c>
      <c r="I305" s="132">
        <f>IF($A$302='Nicholas-SESSION'!$A$457,INDEX('Nicholas-SESSION'!$K$457:$T$464, MATCH("*Military*",'Nicholas-SESSION'!$B$457:$B$464,0), MATCH("*3rd*",'Nicholas-SESSION'!$K$7:$T$7,0)),"")</f>
        <v>20</v>
      </c>
      <c r="J305" s="44">
        <f>INDEX('Nicholas-SESSION'!$L$457:$U$464, MATCH("*Military*",'Nicholas-SESSION'!$B$457:$B$464,0), MATCH("*3rd*",'Nicholas-SESSION'!$K$7:$T$7,0))</f>
        <v>10</v>
      </c>
      <c r="K305" s="131" t="e">
        <f>IF($A$302='Nicholas-SESSION'!$A$457,INDEX('Nicholas-SESSION'!$K$457:$T$464, MATCH("*Clean *",'Nicholas-SESSION'!$B$457:$B$464,0), MATCH("*3rd*",'Nicholas-SESSION'!$K$7:$T$7,0)),"")</f>
        <v>#N/A</v>
      </c>
      <c r="L305" s="44" t="e">
        <f>INDEX('Nicholas-SESSION'!$L$457:$U$464, MATCH("*Clean *",'Nicholas-SESSION'!$B$457:$B$464,0), MATCH("*3rd*",'Nicholas-SESSION'!$K$7:$T$7,0))</f>
        <v>#N/A</v>
      </c>
      <c r="M305" s="131">
        <f>IF($A$302='Nicholas-SESSION'!$A$457,INDEX('Nicholas-SESSION'!$K$457:$T$464, MATCH("*Lat Pulldown*",'Nicholas-SESSION'!$B$457:$B$464,0), MATCH("*3rd*",'Nicholas-SESSION'!$K$7:$T$7,0)),"")</f>
        <v>45</v>
      </c>
      <c r="N305" s="44">
        <f>INDEX('Nicholas-SESSION'!$L$457:$U$464, MATCH("*Lat Pulldown*",'Nicholas-SESSION'!$B$457:$B$464,0), MATCH("*3rd*",'Nicholas-SESSION'!$K$7:$T$7,0))</f>
        <v>10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IF($A$302='Nicholas-SESSION'!$A$457,INDEX('Nicholas-SESSION'!$K$457:$T$464, MATCH("*Squat*",'Nicholas-SESSION'!$B$457:$B$464,0), MATCH("*4th*",'Nicholas-SESSION'!$K$7:$T$7,0)),"")</f>
        <v>#N/A</v>
      </c>
      <c r="D306" s="132" t="e">
        <f>INDEX('Nicholas-SESSION'!L$457:U$464, MATCH("*Squat*",'Nicholas-SESSION'!$B$457:$B$464,0), MATCH("*4th*",'Nicholas-SESSION'!K$7:T$7,0))</f>
        <v>#N/A</v>
      </c>
      <c r="E306" s="131" t="e">
        <f>IF($A$302='Nicholas-SESSION'!$A$457,INDEX('Nicholas-SESSION'!$K$457:$T$464, MATCH("*Deadlift*",'Nicholas-SESSION'!$B$457:$B$464,0), MATCH("*4th*",'Nicholas-SESSION'!$K$7:$T$7,0)),"")</f>
        <v>#N/A</v>
      </c>
      <c r="F306" s="131" t="e">
        <f>INDEX('Nicholas-SESSION'!$L$457:$U$464, MATCH("*Deadlift*",'Nicholas-SESSION'!$B$457:$B$464,0), MATCH("*4th*",'Nicholas-SESSION'!$K$7:$T$7,0))</f>
        <v>#N/A</v>
      </c>
      <c r="G306" s="131" t="e">
        <f>IF($A$302='Nicholas-SESSION'!$A$457,INDEX('Nicholas-SESSION'!$K$457:$T$464, MATCH("*Bench Press*",'Nicholas-SESSION'!$B$457:$B$464,0), MATCH("*4th*",'Nicholas-SESSION'!$K$7:$T$7,0)),"")</f>
        <v>#N/A</v>
      </c>
      <c r="H306" s="131" t="e">
        <f>INDEX('Nicholas-SESSION'!$L$457:$U$464, MATCH("*Bench Press*",'Nicholas-SESSION'!$B$457:$B$464,0), MATCH("*4th*",'Nicholas-SESSION'!$K$7:$T$7,0))</f>
        <v>#N/A</v>
      </c>
      <c r="I306" s="132">
        <f>IF($A$302='Nicholas-SESSION'!$A$457,INDEX('Nicholas-SESSION'!$K$457:$T$464, MATCH("*Military*",'Nicholas-SESSION'!$B$457:$B$464,0), MATCH("*4th*",'Nicholas-SESSION'!$K$7:$T$7,0)),"")</f>
        <v>0</v>
      </c>
      <c r="J306" s="44">
        <f>INDEX('Nicholas-SESSION'!$L$457:$U$464, MATCH("*Military*",'Nicholas-SESSION'!$B$457:$B$464,0), MATCH("*4th*",'Nicholas-SESSION'!$K$7:$T$7,0))</f>
        <v>0</v>
      </c>
      <c r="K306" s="131" t="e">
        <f>IF($A$302='Nicholas-SESSION'!$A$457,INDEX('Nicholas-SESSION'!$K$457:$T$464, MATCH("*Clean *",'Nicholas-SESSION'!$B$457:$B$464,0), MATCH("*4th*",'Nicholas-SESSION'!$K$7:$T$7,0)),"")</f>
        <v>#N/A</v>
      </c>
      <c r="L306" s="44" t="e">
        <f>INDEX('Nicholas-SESSION'!$L$457:$U$464, MATCH("*Clean *",'Nicholas-SESSION'!$B$457:$B$464,0), MATCH("*4th*",'Nicholas-SESSION'!$K$7:$T$7,0))</f>
        <v>#N/A</v>
      </c>
      <c r="M306" s="131">
        <f>IF($A$302='Nicholas-SESSION'!$A$457,INDEX('Nicholas-SESSION'!$K$457:$T$464, MATCH("*Lat Pulldown*",'Nicholas-SESSION'!$B$457:$B$464,0), MATCH("*4th*",'Nicholas-SESSION'!$K$7:$T$7,0)),"")</f>
        <v>0</v>
      </c>
      <c r="N306" s="44">
        <f>INDEX('Nicholas-SESSION'!$L$457:$U$464, MATCH("*Lat Pulldown*",'Nicholas-SESSION'!$B$457:$B$464,0), MATCH("*4th*",'Nicholas-SESSION'!$K$7:$T$7,0))</f>
        <v>0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IF($A$302='Nicholas-SESSION'!$A$457,INDEX('Nicholas-SESSION'!$K$457:$T$464, MATCH("*Squat*",'Nicholas-SESSION'!$B$457:$B$464,0), MATCH("*5th*",'Nicholas-SESSION'!$K$7:$T$7,0)),"")</f>
        <v>#N/A</v>
      </c>
      <c r="D307" s="132" t="e">
        <f>INDEX('Nicholas-SESSION'!L$457:U$464, MATCH("*Squat*",'Nicholas-SESSION'!$B$457:$B$464,0), MATCH("*5th*",'Nicholas-SESSION'!K$7:T$7,0))</f>
        <v>#N/A</v>
      </c>
      <c r="E307" s="131" t="e">
        <f>IF($A$302='Nicholas-SESSION'!$A$457,INDEX('Nicholas-SESSION'!$K$457:$T$464, MATCH("*Deadlift*",'Nicholas-SESSION'!$B$457:$B$464,0), MATCH("*5th*",'Nicholas-SESSION'!$K$7:$T$7,0)),"")</f>
        <v>#N/A</v>
      </c>
      <c r="F307" s="131" t="e">
        <f>INDEX('Nicholas-SESSION'!$L$457:$U$464, MATCH("*Deadlift*",'Nicholas-SESSION'!$B$457:$B$464,0), MATCH("*5th*",'Nicholas-SESSION'!$K$7:$T$7,0))</f>
        <v>#N/A</v>
      </c>
      <c r="G307" s="131" t="e">
        <f>IF($A$302='Nicholas-SESSION'!$A$457,INDEX('Nicholas-SESSION'!$K$457:$T$464, MATCH("*Bench Press*",'Nicholas-SESSION'!$B$457:$B$464,0), MATCH("*5th*",'Nicholas-SESSION'!$K$7:$T$7,0)),"")</f>
        <v>#N/A</v>
      </c>
      <c r="H307" s="131" t="e">
        <f>INDEX('Nicholas-SESSION'!$L$457:$U$464, MATCH("*Bench Press*",'Nicholas-SESSION'!$B$457:$B$464,0), MATCH("*5th*",'Nicholas-SESSION'!$K$7:$T$7,0))</f>
        <v>#N/A</v>
      </c>
      <c r="I307" s="132">
        <f>IF($A$302='Nicholas-SESSION'!$A$457,INDEX('Nicholas-SESSION'!$K$457:$T$464, MATCH("*Military*",'Nicholas-SESSION'!$B$457:$B$464,0), MATCH("*5th*",'Nicholas-SESSION'!$K$7:$T$7,0)),"")</f>
        <v>0</v>
      </c>
      <c r="J307" s="44">
        <f>INDEX('Nicholas-SESSION'!$L$457:$U$464, MATCH("*Military*",'Nicholas-SESSION'!$B$457:$B$464,0), MATCH("*5th*",'Nicholas-SESSION'!$K$7:$T$7,0))</f>
        <v>0</v>
      </c>
      <c r="K307" s="131" t="e">
        <f>IF($A$302='Nicholas-SESSION'!$A$457,INDEX('Nicholas-SESSION'!$K$457:$T$464, MATCH("*Clean *",'Nicholas-SESSION'!$B$457:$B$464,0), MATCH("*5th*",'Nicholas-SESSION'!$K$7:$T$7,0)),"")</f>
        <v>#N/A</v>
      </c>
      <c r="L307" s="44" t="e">
        <f>INDEX('Nicholas-SESSION'!$L$457:$U$464, MATCH("*Clean *",'Nicholas-SESSION'!$B$457:$B$464,0), MATCH("*5th*",'Nicholas-SESSION'!$K$7:$T$7,0))</f>
        <v>#N/A</v>
      </c>
      <c r="M307" s="131">
        <f>IF($A$302='Nicholas-SESSION'!$A$457,INDEX('Nicholas-SESSION'!$K$457:$T$464, MATCH("*Lat Pulldown*",'Nicholas-SESSION'!$B$457:$B$464,0), MATCH("*5th*",'Nicholas-SESSION'!$K$7:$T$7,0)),"")</f>
        <v>0</v>
      </c>
      <c r="N307" s="44">
        <f>INDEX('Nicholas-SESSION'!$L$457:$U$464, MATCH("*Lat Pulldown*",'Nicholas-SESSION'!$B$457:$B$464,0), MATCH("*5th*",'Nicholas-SESSION'!$K$7:$T$7,0))</f>
        <v>0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'Nicholas-SESSION'!A466</f>
        <v>42236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>
        <f>MAX(I309:I313)</f>
        <v>25</v>
      </c>
      <c r="J308" s="116">
        <f t="array" ref="J308">MAX(IF(I309:I313=I308,J309:J313))</f>
        <v>8</v>
      </c>
      <c r="K308" s="116" t="e">
        <f>MAX(K309:K313)</f>
        <v>#N/A</v>
      </c>
      <c r="L308" s="116" t="e">
        <f t="array" ref="L308">MAX(IF(K309:K313=K308,L309:L313))</f>
        <v>#N/A</v>
      </c>
      <c r="M308" s="116">
        <f>MAX(M309:M313)</f>
        <v>60</v>
      </c>
      <c r="N308" s="117">
        <f t="array" ref="N308">MAX(IF(M309:M313=M308,N309:N313))</f>
        <v>5</v>
      </c>
      <c r="O308" s="152" t="e">
        <f>IF($A$308='Nicholas-SESSION'!$A$466,INDEX('Nicholas-SESSION'!$K$466:$T$473, MATCH("*1k Row*",'Nicholas-SESSION'!$B$466:$B$473,0), MATCH("*1st*",'Nicholas-SESSION'!$K$7:$T$7,0)),"")</f>
        <v>#N/A</v>
      </c>
      <c r="P308" s="152" t="e">
        <f>IF($A$308='Nicholas-SESSION'!$A$466,INDEX('Nicholas-SESSION'!$K$466:$T$473, MATCH("*HIIT*",'Nicholas-SESSION'!$B$466:$B$473,0), MATCH("*1st*",'Nicholas-SESSION'!$K$7:$T$7,0)),"")</f>
        <v>#N/A</v>
      </c>
      <c r="Q308" s="119" t="e">
        <f>INDEX('Nicholas-SESSION'!$L$466:$U$473, MATCH("*HIIT*",'Nicholas-SESSION'!$B$466:$B$473,0), MATCH("*1st*",'Nicholas-SESSION'!$K$7:$T$7,0))</f>
        <v>#N/A</v>
      </c>
      <c r="R308" s="119">
        <f>'Nicholas-SESSION'!U466</f>
        <v>0</v>
      </c>
      <c r="S308" s="116"/>
      <c r="T308" s="116"/>
      <c r="U308" s="120">
        <f>'Nicholas-SESSION'!A467</f>
        <v>0</v>
      </c>
      <c r="V308" s="120">
        <f>'Nicholas-SESSION'!A468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IF($A$308='Nicholas-SESSION'!$A$466,INDEX('Nicholas-SESSION'!$K$466:$T$473, MATCH("*Squat*",'Nicholas-SESSION'!$B$466:$B$473,0), MATCH("*1st*",'Nicholas-SESSION'!$K$7:$T$7,0)),"")</f>
        <v>#N/A</v>
      </c>
      <c r="D309" s="132" t="e">
        <f>INDEX('Nicholas-SESSION'!L$466:U$473, MATCH("*Squat*",'Nicholas-SESSION'!$B$466:$B$473,0), MATCH("*1st*",'Nicholas-SESSION'!K$7:T$7,0))</f>
        <v>#N/A</v>
      </c>
      <c r="E309" s="131" t="e">
        <f>IF($A$308='Nicholas-SESSION'!$A$466,INDEX('Nicholas-SESSION'!$K$466:$T$473, MATCH("*Deadlift*",'Nicholas-SESSION'!$B$466:$B$473,0), MATCH("*1st*",'Nicholas-SESSION'!$K$7:$T$7,0)),"")</f>
        <v>#N/A</v>
      </c>
      <c r="F309" s="131" t="e">
        <f>INDEX('Nicholas-SESSION'!$L$466:$U$473, MATCH("*Deadlift*",'Nicholas-SESSION'!$B$466:$B$473,0), MATCH("*1st*",'Nicholas-SESSION'!$K$7:$T$7,0))</f>
        <v>#N/A</v>
      </c>
      <c r="G309" s="131" t="e">
        <f>IF($A$308='Nicholas-SESSION'!$A$466,INDEX('Nicholas-SESSION'!$K$466:$T$473, MATCH("*Bench Press*",'Nicholas-SESSION'!$B$466:$B$473,0), MATCH("*1st*",'Nicholas-SESSION'!$K$7:$T$7,0)),"")</f>
        <v>#N/A</v>
      </c>
      <c r="H309" s="131" t="e">
        <f>INDEX('Nicholas-SESSION'!$L$466:$U$473, MATCH("*Bench Press*",'Nicholas-SESSION'!$B$466:$B$473,0), MATCH("*1st*",'Nicholas-SESSION'!$K$7:$T$7,0))</f>
        <v>#N/A</v>
      </c>
      <c r="I309" s="132">
        <f>IF($A$308='Nicholas-SESSION'!$A$466,INDEX('Nicholas-SESSION'!$K$466:$T$473, MATCH("*Military*",'Nicholas-SESSION'!$B$466:$B$473,0), MATCH("*1st*",'Nicholas-SESSION'!$K$7:$T$7,0)),"")</f>
        <v>25</v>
      </c>
      <c r="J309" s="48">
        <f>INDEX('Nicholas-SESSION'!$L$466:$U$473, MATCH("*Military*",'Nicholas-SESSION'!$B$466:$B$473,0), MATCH("*1st*",'Nicholas-SESSION'!$K$7:$T$7,0))</f>
        <v>8</v>
      </c>
      <c r="K309" s="131" t="e">
        <f>IF($A$308='Nicholas-SESSION'!$A$466,INDEX('Nicholas-SESSION'!$K$466:$T$473, MATCH("*Clean *",'Nicholas-SESSION'!$B$466:$B$473,0), MATCH("*1st*",'Nicholas-SESSION'!$K$7:$T$7,0)),"")</f>
        <v>#N/A</v>
      </c>
      <c r="L309" s="48" t="e">
        <f>INDEX('Nicholas-SESSION'!$L$466:$U$473, MATCH("*Clean *",'Nicholas-SESSION'!$B$466:$B$473,0), MATCH("*1st*",'Nicholas-SESSION'!$K$7:$T$7,0))</f>
        <v>#N/A</v>
      </c>
      <c r="M309" s="131">
        <f>IF($A$308='Nicholas-SESSION'!$A$466,INDEX('Nicholas-SESSION'!$K$466:$T$473, MATCH("*Lat Pulldown*",'Nicholas-SESSION'!$B$466:$B$473,0), MATCH("*1st*",'Nicholas-SESSION'!$K$7:$T$7,0)),"")</f>
        <v>60</v>
      </c>
      <c r="N309" s="48">
        <f>INDEX('Nicholas-SESSION'!$L$466:$U$473, MATCH("*Lat Pulldown*",'Nicholas-SESSION'!$B$466:$B$473,0), MATCH("*1st*",'Nicholas-SESSION'!$K$7:$T$7,0))</f>
        <v>5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IF($A$308='Nicholas-SESSION'!$A$466,INDEX('Nicholas-SESSION'!$K$466:$T$473, MATCH("*Squat*",'Nicholas-SESSION'!$B$466:$B$473,0), MATCH("*2nd*",'Nicholas-SESSION'!$K$7:$T$7,0)),"")</f>
        <v>#N/A</v>
      </c>
      <c r="D310" s="132" t="e">
        <f>INDEX('Nicholas-SESSION'!L$466:U$473, MATCH("*Squat*",'Nicholas-SESSION'!$B$466:$B$473,0), MATCH("*2nd*",'Nicholas-SESSION'!K$7:T$7,0))</f>
        <v>#N/A</v>
      </c>
      <c r="E310" s="131" t="e">
        <f>IF($A$308='Nicholas-SESSION'!$A$466,INDEX('Nicholas-SESSION'!$K$466:$T$473, MATCH("*Deadlift*",'Nicholas-SESSION'!$B$466:$B$473,0), MATCH("*2ND*",'Nicholas-SESSION'!$K$7:$T$7,0)),"")</f>
        <v>#N/A</v>
      </c>
      <c r="F310" s="131" t="e">
        <f>INDEX('Nicholas-SESSION'!$L$466:$U$473, MATCH("*Deadlift*",'Nicholas-SESSION'!$B$466:$B$473,0), MATCH("*2nd*",'Nicholas-SESSION'!$K$7:$T$7,0))</f>
        <v>#N/A</v>
      </c>
      <c r="G310" s="131" t="e">
        <f>IF($A$308='Nicholas-SESSION'!$A$466,INDEX('Nicholas-SESSION'!$K$466:$T$473, MATCH("*Bench Press*",'Nicholas-SESSION'!$B$466:$B$473,0), MATCH("*2ND*",'Nicholas-SESSION'!$K$7:$T$7,0)),"")</f>
        <v>#N/A</v>
      </c>
      <c r="H310" s="131" t="e">
        <f>INDEX('Nicholas-SESSION'!$L$466:$U$473, MATCH("*Bench Press*",'Nicholas-SESSION'!$B$466:$B$473,0), MATCH("*2nd*",'Nicholas-SESSION'!$K$7:$T$7,0))</f>
        <v>#N/A</v>
      </c>
      <c r="I310" s="132">
        <f>IF($A$308='Nicholas-SESSION'!$A$466,INDEX('Nicholas-SESSION'!$K$466:$T$473, MATCH("*Military*",'Nicholas-SESSION'!$B$466:$B$473,0), MATCH("*2ND*",'Nicholas-SESSION'!$K$7:$T$7,0)),"")</f>
        <v>25</v>
      </c>
      <c r="J310" s="44">
        <f>INDEX('Nicholas-SESSION'!$L$466:$U$473, MATCH("*Military*",'Nicholas-SESSION'!$B$466:$B$473,0), MATCH("*2nd*",'Nicholas-SESSION'!$K$7:$T$7,0))</f>
        <v>6.5</v>
      </c>
      <c r="K310" s="131" t="e">
        <f>IF($A$308='Nicholas-SESSION'!$A$466,INDEX('Nicholas-SESSION'!$K$466:$T$473, MATCH("*Clean *",'Nicholas-SESSION'!$B$466:$B$473,0), MATCH("*2ND*",'Nicholas-SESSION'!$K$7:$T$7,0)),"")</f>
        <v>#N/A</v>
      </c>
      <c r="L310" s="44" t="e">
        <f>INDEX('Nicholas-SESSION'!$L$466:$U$473, MATCH("*Clean *",'Nicholas-SESSION'!$B$466:$B$473,0), MATCH("*2nd*",'Nicholas-SESSION'!$K$7:$T$7,0))</f>
        <v>#N/A</v>
      </c>
      <c r="M310" s="131">
        <f>IF($A$308='Nicholas-SESSION'!$A$466,INDEX('Nicholas-SESSION'!$K$466:$T$473, MATCH("*Lat Pulldown*",'Nicholas-SESSION'!$B$466:$B$473,0), MATCH("*2ND*",'Nicholas-SESSION'!$K$7:$T$7,0)),"")</f>
        <v>60</v>
      </c>
      <c r="N310" s="44">
        <f>INDEX('Nicholas-SESSION'!$L$466:$U$473, MATCH("*Lat Pulldown*",'Nicholas-SESSION'!$B$466:$B$473,0), MATCH("*2nd*",'Nicholas-SESSION'!$K$7:$T$7,0))</f>
        <v>5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IF($A$308='Nicholas-SESSION'!$A$466,INDEX('Nicholas-SESSION'!$K$466:$T$473, MATCH("*Squat*",'Nicholas-SESSION'!$B$466:$B$473,0), MATCH("*3rd*",'Nicholas-SESSION'!$K$7:$T$7,0)),"")</f>
        <v>#N/A</v>
      </c>
      <c r="D311" s="132" t="e">
        <f>INDEX('Nicholas-SESSION'!L$466:U$473, MATCH("*Squat*",'Nicholas-SESSION'!$B$466:$B$473,0), MATCH("*3rd*",'Nicholas-SESSION'!K$7:T$7,0))</f>
        <v>#N/A</v>
      </c>
      <c r="E311" s="131" t="e">
        <f>IF($A$308='Nicholas-SESSION'!$A$466,INDEX('Nicholas-SESSION'!$K$466:$T$473, MATCH("*Deadlift*",'Nicholas-SESSION'!$B$466:$B$473,0), MATCH("*3rd*",'Nicholas-SESSION'!$K$7:$T$7,0)),"")</f>
        <v>#N/A</v>
      </c>
      <c r="F311" s="131" t="e">
        <f>INDEX('Nicholas-SESSION'!$L$466:$U$473, MATCH("*Deadlift*",'Nicholas-SESSION'!$B$466:$B$473,0), MATCH("*3rd*",'Nicholas-SESSION'!$K$7:$T$7,0))</f>
        <v>#N/A</v>
      </c>
      <c r="G311" s="131" t="e">
        <f>IF($A$308='Nicholas-SESSION'!$A$466,INDEX('Nicholas-SESSION'!$K$466:$T$473, MATCH("*Bench Press*",'Nicholas-SESSION'!$B$466:$B$473,0), MATCH("*3rd*",'Nicholas-SESSION'!$K$7:$T$7,0)),"")</f>
        <v>#N/A</v>
      </c>
      <c r="H311" s="131" t="e">
        <f>INDEX('Nicholas-SESSION'!$L$466:$U$473, MATCH("*Bench Press*",'Nicholas-SESSION'!$B$466:$B$473,0), MATCH("*3rd*",'Nicholas-SESSION'!$K$7:$T$7,0))</f>
        <v>#N/A</v>
      </c>
      <c r="I311" s="132">
        <f>IF($A$308='Nicholas-SESSION'!$A$466,INDEX('Nicholas-SESSION'!$K$466:$T$473, MATCH("*Military*",'Nicholas-SESSION'!$B$466:$B$473,0), MATCH("*3rd*",'Nicholas-SESSION'!$K$7:$T$7,0)),"")</f>
        <v>25</v>
      </c>
      <c r="J311" s="44">
        <f>INDEX('Nicholas-SESSION'!$L$466:$U$473, MATCH("*Military*",'Nicholas-SESSION'!$B$466:$B$473,0), MATCH("*3rd*",'Nicholas-SESSION'!$K$7:$T$7,0))</f>
        <v>7</v>
      </c>
      <c r="K311" s="131" t="e">
        <f>IF($A$308='Nicholas-SESSION'!$A$466,INDEX('Nicholas-SESSION'!$K$466:$T$473, MATCH("*Clean *",'Nicholas-SESSION'!$B$466:$B$473,0), MATCH("*3rd*",'Nicholas-SESSION'!$K$7:$T$7,0)),"")</f>
        <v>#N/A</v>
      </c>
      <c r="L311" s="44" t="e">
        <f>INDEX('Nicholas-SESSION'!$L$466:$U$473, MATCH("*Clean *",'Nicholas-SESSION'!$B$466:$B$473,0), MATCH("*3rd*",'Nicholas-SESSION'!$K$7:$T$7,0))</f>
        <v>#N/A</v>
      </c>
      <c r="M311" s="131">
        <f>IF($A$308='Nicholas-SESSION'!$A$466,INDEX('Nicholas-SESSION'!$K$466:$T$473, MATCH("*Lat Pulldown*",'Nicholas-SESSION'!$B$466:$B$473,0), MATCH("*3rd*",'Nicholas-SESSION'!$K$7:$T$7,0)),"")</f>
        <v>60</v>
      </c>
      <c r="N311" s="44">
        <f>INDEX('Nicholas-SESSION'!$L$466:$U$473, MATCH("*Lat Pulldown*",'Nicholas-SESSION'!$B$466:$B$473,0), MATCH("*3rd*",'Nicholas-SESSION'!$K$7:$T$7,0))</f>
        <v>5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IF($A$308='Nicholas-SESSION'!$A$466,INDEX('Nicholas-SESSION'!$K$466:$T$473, MATCH("*Squat*",'Nicholas-SESSION'!$B$466:$B$473,0), MATCH("*4th*",'Nicholas-SESSION'!$K$7:$T$7,0)),"")</f>
        <v>#N/A</v>
      </c>
      <c r="D312" s="132" t="e">
        <f>INDEX('Nicholas-SESSION'!L$466:U$473, MATCH("*Squat*",'Nicholas-SESSION'!$B$466:$B$473,0), MATCH("*4th*",'Nicholas-SESSION'!K$7:T$7,0))</f>
        <v>#N/A</v>
      </c>
      <c r="E312" s="131" t="e">
        <f>IF($A$308='Nicholas-SESSION'!$A$466,INDEX('Nicholas-SESSION'!$K$466:$T$473, MATCH("*Deadlift*",'Nicholas-SESSION'!$B$466:$B$473,0), MATCH("*4th*",'Nicholas-SESSION'!$K$7:$T$7,0)),"")</f>
        <v>#N/A</v>
      </c>
      <c r="F312" s="131" t="e">
        <f>INDEX('Nicholas-SESSION'!$L$466:$U$473, MATCH("*Deadlift*",'Nicholas-SESSION'!$B$466:$B$473,0), MATCH("*4th*",'Nicholas-SESSION'!$K$7:$T$7,0))</f>
        <v>#N/A</v>
      </c>
      <c r="G312" s="131" t="e">
        <f>IF($A$308='Nicholas-SESSION'!$A$466,INDEX('Nicholas-SESSION'!$K$466:$T$473, MATCH("*Bench Press*",'Nicholas-SESSION'!$B$466:$B$473,0), MATCH("*4th*",'Nicholas-SESSION'!$K$7:$T$7,0)),"")</f>
        <v>#N/A</v>
      </c>
      <c r="H312" s="131" t="e">
        <f>INDEX('Nicholas-SESSION'!$L$466:$U$473, MATCH("*Bench Press*",'Nicholas-SESSION'!$B$466:$B$473,0), MATCH("*4th*",'Nicholas-SESSION'!$K$7:$T$7,0))</f>
        <v>#N/A</v>
      </c>
      <c r="I312" s="132">
        <f>IF($A$308='Nicholas-SESSION'!$A$466,INDEX('Nicholas-SESSION'!$K$466:$T$473, MATCH("*Military*",'Nicholas-SESSION'!$B$466:$B$473,0), MATCH("*4th*",'Nicholas-SESSION'!$K$7:$T$7,0)),"")</f>
        <v>25</v>
      </c>
      <c r="J312" s="44">
        <f>INDEX('Nicholas-SESSION'!$L$466:$U$473, MATCH("*Military*",'Nicholas-SESSION'!$B$466:$B$473,0), MATCH("*4th*",'Nicholas-SESSION'!$K$7:$T$7,0))</f>
        <v>5</v>
      </c>
      <c r="K312" s="131" t="e">
        <f>IF($A$308='Nicholas-SESSION'!$A$466,INDEX('Nicholas-SESSION'!$K$466:$T$473, MATCH("*Clean *",'Nicholas-SESSION'!$B$466:$B$473,0), MATCH("*4th*",'Nicholas-SESSION'!$K$7:$T$7,0)),"")</f>
        <v>#N/A</v>
      </c>
      <c r="L312" s="44" t="e">
        <f>INDEX('Nicholas-SESSION'!$L$466:$U$473, MATCH("*Clean *",'Nicholas-SESSION'!$B$466:$B$473,0), MATCH("*4th*",'Nicholas-SESSION'!$K$7:$T$7,0))</f>
        <v>#N/A</v>
      </c>
      <c r="M312" s="131">
        <f>IF($A$308='Nicholas-SESSION'!$A$466,INDEX('Nicholas-SESSION'!$K$466:$T$473, MATCH("*Lat Pulldown*",'Nicholas-SESSION'!$B$466:$B$473,0), MATCH("*4th*",'Nicholas-SESSION'!$K$7:$T$7,0)),"")</f>
        <v>60</v>
      </c>
      <c r="N312" s="44">
        <f>INDEX('Nicholas-SESSION'!$L$466:$U$473, MATCH("*Lat Pulldown*",'Nicholas-SESSION'!$B$466:$B$473,0), MATCH("*4th*",'Nicholas-SESSION'!$K$7:$T$7,0))</f>
        <v>5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IF($A$308='Nicholas-SESSION'!$A$466,INDEX('Nicholas-SESSION'!$K$466:$T$473, MATCH("*Squat*",'Nicholas-SESSION'!$B$466:$B$473,0), MATCH("*5th*",'Nicholas-SESSION'!$K$7:$T$7,0)),"")</f>
        <v>#N/A</v>
      </c>
      <c r="D313" s="132" t="e">
        <f>INDEX('Nicholas-SESSION'!L$466:U$473, MATCH("*Squat*",'Nicholas-SESSION'!$B$466:$B$473,0), MATCH("*5th*",'Nicholas-SESSION'!K$7:T$7,0))</f>
        <v>#N/A</v>
      </c>
      <c r="E313" s="131" t="e">
        <f>IF($A$308='Nicholas-SESSION'!$A$466,INDEX('Nicholas-SESSION'!$K$466:$T$473, MATCH("*Deadlift*",'Nicholas-SESSION'!$B$466:$B$473,0), MATCH("*5th*",'Nicholas-SESSION'!$K$7:$T$7,0)),"")</f>
        <v>#N/A</v>
      </c>
      <c r="F313" s="131" t="e">
        <f>INDEX('Nicholas-SESSION'!$L$466:$U$473, MATCH("*Deadlift*",'Nicholas-SESSION'!$B$466:$B$473,0), MATCH("*5th*",'Nicholas-SESSION'!$K$7:$T$7,0))</f>
        <v>#N/A</v>
      </c>
      <c r="G313" s="131" t="e">
        <f>IF($A$308='Nicholas-SESSION'!$A$466,INDEX('Nicholas-SESSION'!$K$466:$T$473, MATCH("*Bench Press*",'Nicholas-SESSION'!$B$466:$B$473,0), MATCH("*5th*",'Nicholas-SESSION'!$K$7:$T$7,0)),"")</f>
        <v>#N/A</v>
      </c>
      <c r="H313" s="131" t="e">
        <f>INDEX('Nicholas-SESSION'!$L$466:$U$473, MATCH("*Bench Press*",'Nicholas-SESSION'!$B$466:$B$473,0), MATCH("*5th*",'Nicholas-SESSION'!$K$7:$T$7,0))</f>
        <v>#N/A</v>
      </c>
      <c r="I313" s="132">
        <f>IF($A$308='Nicholas-SESSION'!$A$466,INDEX('Nicholas-SESSION'!$K$466:$T$473, MATCH("*Military*",'Nicholas-SESSION'!$B$466:$B$473,0), MATCH("*5th*",'Nicholas-SESSION'!$K$7:$T$7,0)),"")</f>
        <v>0</v>
      </c>
      <c r="J313" s="44">
        <f>INDEX('Nicholas-SESSION'!$L$466:$U$473, MATCH("*Military*",'Nicholas-SESSION'!$B$466:$B$473,0), MATCH("*5th*",'Nicholas-SESSION'!$K$7:$T$7,0))</f>
        <v>0</v>
      </c>
      <c r="K313" s="131" t="e">
        <f>IF($A$308='Nicholas-SESSION'!$A$466,INDEX('Nicholas-SESSION'!$K$466:$T$473, MATCH("*Clean *",'Nicholas-SESSION'!$B$466:$B$473,0), MATCH("*5th*",'Nicholas-SESSION'!$K$7:$T$7,0)),"")</f>
        <v>#N/A</v>
      </c>
      <c r="L313" s="44" t="e">
        <f>INDEX('Nicholas-SESSION'!$L$466:$U$473, MATCH("*Clean *",'Nicholas-SESSION'!$B$466:$B$473,0), MATCH("*5th*",'Nicholas-SESSION'!$K$7:$T$7,0))</f>
        <v>#N/A</v>
      </c>
      <c r="M313" s="131">
        <f>IF($A$308='Nicholas-SESSION'!$A$466,INDEX('Nicholas-SESSION'!$K$466:$T$473, MATCH("*Lat Pulldown*",'Nicholas-SESSION'!$B$466:$B$473,0), MATCH("*5th*",'Nicholas-SESSION'!$K$7:$T$7,0)),"")</f>
        <v>0</v>
      </c>
      <c r="N313" s="44">
        <f>INDEX('Nicholas-SESSION'!$L$466:$U$473, MATCH("*Lat Pulldown*",'Nicholas-SESSION'!$B$466:$B$473,0), MATCH("*5th*",'Nicholas-SESSION'!$K$7:$T$7,0))</f>
        <v>0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'Nicholas-SESSION'!A475</f>
        <v>42241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>
        <f>MAX(G315:G319)</f>
        <v>47.5</v>
      </c>
      <c r="H314" s="116">
        <f t="array" ref="H314">MAX(IF(G315:G319=G314,H315:H319))</f>
        <v>5</v>
      </c>
      <c r="I314" s="116">
        <f>MAX(I315:I319)</f>
        <v>27.5</v>
      </c>
      <c r="J314" s="116">
        <f t="array" ref="J314">MAX(IF(I315:I319=I314,J315:J319))</f>
        <v>5</v>
      </c>
      <c r="K314" s="116" t="e">
        <f>MAX(K315:K319)</f>
        <v>#N/A</v>
      </c>
      <c r="L314" s="116" t="e">
        <f t="array" ref="L314">MAX(IF(K315:K319=K314,L315:L319))</f>
        <v>#N/A</v>
      </c>
      <c r="M314" s="116">
        <f>MAX(M315:M319)</f>
        <v>60</v>
      </c>
      <c r="N314" s="117">
        <f t="array" ref="N314">MAX(IF(M315:M319=M314,N315:N319))</f>
        <v>5</v>
      </c>
      <c r="O314" s="152" t="e">
        <f>IF($A$314='Nicholas-SESSION'!$A$475,INDEX('Nicholas-SESSION'!$K$475:$T$482, MATCH("*1k Row*",'Nicholas-SESSION'!$B$475:$B$482,0), MATCH("*1st*",'Nicholas-SESSION'!$K$7:$T$7,0)),"")</f>
        <v>#N/A</v>
      </c>
      <c r="P314" s="152" t="e">
        <f>IF($A$314='Nicholas-SESSION'!$A$475,INDEX('Nicholas-SESSION'!$K$475:$T$482, MATCH("*HIIT*",'Nicholas-SESSION'!$B$475:$B$482,0), MATCH("*1st*",'Nicholas-SESSION'!$K$7:$T$7,0)),"")</f>
        <v>#N/A</v>
      </c>
      <c r="Q314" s="119" t="e">
        <f>INDEX('Nicholas-SESSION'!$L$475:$U$482, MATCH("*HIIT*",'Nicholas-SESSION'!$B$475:$B$482,0), MATCH("*1st*",'Nicholas-SESSION'!$K$7:$T$7,0))</f>
        <v>#N/A</v>
      </c>
      <c r="R314" s="119">
        <f>'Nicholas-SESSION'!U475</f>
        <v>0</v>
      </c>
      <c r="S314" s="116"/>
      <c r="T314" s="116"/>
      <c r="U314" s="120">
        <f>'Nicholas-SESSION'!A476</f>
        <v>0</v>
      </c>
      <c r="V314" s="120">
        <f>'Nicholas-SESSION'!A477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IF($A$314='Nicholas-SESSION'!$A$475,INDEX('Nicholas-SESSION'!$K$475:$T$482, MATCH("*Squat*",'Nicholas-SESSION'!$B$475:$B$482,0), MATCH("*1st*",'Nicholas-SESSION'!$K$7:$T$7,0)),"")</f>
        <v>#N/A</v>
      </c>
      <c r="D315" s="132" t="e">
        <f>INDEX('Nicholas-SESSION'!L$475:U$482, MATCH("*Squat*",'Nicholas-SESSION'!$B$475:$B$482,0), MATCH("*1st*",'Nicholas-SESSION'!K$7:T$7,0))</f>
        <v>#N/A</v>
      </c>
      <c r="E315" s="131" t="e">
        <f>IF($A$314='Nicholas-SESSION'!$A$475,INDEX('Nicholas-SESSION'!$K$475:$T$482, MATCH("*Deadlift*",'Nicholas-SESSION'!$B$475:$B$482,0), MATCH("*1st*",'Nicholas-SESSION'!$K$7:$T$7,0)),"")</f>
        <v>#N/A</v>
      </c>
      <c r="F315" s="131" t="e">
        <f>INDEX('Nicholas-SESSION'!$L$475:$U$482, MATCH("*Deadlift*",'Nicholas-SESSION'!$B$475:$B$482,0), MATCH("*1st*",'Nicholas-SESSION'!$K$7:$T$7,0))</f>
        <v>#N/A</v>
      </c>
      <c r="G315" s="131">
        <f>IF($A$314='Nicholas-SESSION'!$A$475,INDEX('Nicholas-SESSION'!$K$475:$T$482, MATCH("*Bench Press*",'Nicholas-SESSION'!$B$475:$B$482,0), MATCH("*1st*",'Nicholas-SESSION'!$K$7:$T$7,0)),"")</f>
        <v>47.5</v>
      </c>
      <c r="H315" s="131">
        <f>INDEX('Nicholas-SESSION'!$L$475:$U$482, MATCH("*Bench Press*",'Nicholas-SESSION'!$B$475:$B$482,0), MATCH("*1st*",'Nicholas-SESSION'!$K$7:$T$7,0))</f>
        <v>5</v>
      </c>
      <c r="I315" s="132">
        <f>IF($A$314='Nicholas-SESSION'!$A$475,INDEX('Nicholas-SESSION'!$K$475:$T$482, MATCH("*Military*",'Nicholas-SESSION'!$B$475:$B$482,0), MATCH("*1st*",'Nicholas-SESSION'!$K$7:$T$7,0)),"")</f>
        <v>27.5</v>
      </c>
      <c r="J315" s="48">
        <f>INDEX('Nicholas-SESSION'!$L$475:$U$482, MATCH("*Military*",'Nicholas-SESSION'!$B$475:$B$482,0), MATCH("*1st*",'Nicholas-SESSION'!$K$7:$T$7,0))</f>
        <v>5</v>
      </c>
      <c r="K315" s="131" t="e">
        <f>IF($A$314='Nicholas-SESSION'!$A$475,INDEX('Nicholas-SESSION'!$K$475:$T$482, MATCH("*Clean *",'Nicholas-SESSION'!$B$475:$B$482,0), MATCH("*1st*",'Nicholas-SESSION'!$K$7:$T$7,0)),"")</f>
        <v>#N/A</v>
      </c>
      <c r="L315" s="48" t="e">
        <f>INDEX('Nicholas-SESSION'!$L$475:$U$482, MATCH("*Clean *",'Nicholas-SESSION'!$B$475:$B$482,0), MATCH("*1st*",'Nicholas-SESSION'!$K$7:$T$7,0))</f>
        <v>#N/A</v>
      </c>
      <c r="M315" s="131">
        <f>IF($A$314='Nicholas-SESSION'!$A$475,INDEX('Nicholas-SESSION'!$K$475:$T$482, MATCH("*Lat Pulldown*",'Nicholas-SESSION'!$B$475:$B$482,0), MATCH("*1st*",'Nicholas-SESSION'!$K$7:$T$7,0)),"")</f>
        <v>60</v>
      </c>
      <c r="N315" s="48">
        <f>INDEX('Nicholas-SESSION'!$L$475:$U$482, MATCH("*Lat Pulldown*",'Nicholas-SESSION'!$B$475:$B$482,0), MATCH("*1st*",'Nicholas-SESSION'!$K$7:$T$7,0))</f>
        <v>5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IF($A$314='Nicholas-SESSION'!$A$475,INDEX('Nicholas-SESSION'!$K$475:$T$482, MATCH("*Squat*",'Nicholas-SESSION'!$B$475:$B$482,0), MATCH("*2nd*",'Nicholas-SESSION'!$K$7:$T$7,0)),"")</f>
        <v>#N/A</v>
      </c>
      <c r="D316" s="132" t="e">
        <f>INDEX('Nicholas-SESSION'!L$475:U$482, MATCH("*Squat*",'Nicholas-SESSION'!$B$475:$B$482,0), MATCH("*2nd*",'Nicholas-SESSION'!K$7:T$7,0))</f>
        <v>#N/A</v>
      </c>
      <c r="E316" s="131" t="e">
        <f>IF($A$314='Nicholas-SESSION'!$A$475,INDEX('Nicholas-SESSION'!$K$475:$T$482, MATCH("*Deadlift*",'Nicholas-SESSION'!$B$475:$B$482,0), MATCH("*2ND*",'Nicholas-SESSION'!$K$7:$T$7,0)),"")</f>
        <v>#N/A</v>
      </c>
      <c r="F316" s="131" t="e">
        <f>INDEX('Nicholas-SESSION'!$L$475:$U$482, MATCH("*Deadlift*",'Nicholas-SESSION'!$B$475:$B$482,0), MATCH("*2nd*",'Nicholas-SESSION'!$K$7:$T$7,0))</f>
        <v>#N/A</v>
      </c>
      <c r="G316" s="131">
        <f>IF($A$314='Nicholas-SESSION'!$A$475,INDEX('Nicholas-SESSION'!$K$475:$T$482, MATCH("*Bench Press*",'Nicholas-SESSION'!$B$475:$B$482,0), MATCH("*2ND*",'Nicholas-SESSION'!$K$7:$T$7,0)),"")</f>
        <v>47.5</v>
      </c>
      <c r="H316" s="131">
        <f>INDEX('Nicholas-SESSION'!$L$475:$U$482, MATCH("*Bench Press*",'Nicholas-SESSION'!$B$475:$B$482,0), MATCH("*2nd*",'Nicholas-SESSION'!$K$7:$T$7,0))</f>
        <v>5</v>
      </c>
      <c r="I316" s="132">
        <f>IF($A$314='Nicholas-SESSION'!$A$475,INDEX('Nicholas-SESSION'!$K$475:$T$482, MATCH("*Military*",'Nicholas-SESSION'!$B$475:$B$482,0), MATCH("*2ND*",'Nicholas-SESSION'!$K$7:$T$7,0)),"")</f>
        <v>27.5</v>
      </c>
      <c r="J316" s="44">
        <f>INDEX('Nicholas-SESSION'!$L$475:$U$482, MATCH("*Military*",'Nicholas-SESSION'!$B$475:$B$482,0), MATCH("*2nd*",'Nicholas-SESSION'!$K$7:$T$7,0))</f>
        <v>5</v>
      </c>
      <c r="K316" s="131" t="e">
        <f>IF($A$314='Nicholas-SESSION'!$A$475,INDEX('Nicholas-SESSION'!$K$475:$T$482, MATCH("*Clean *",'Nicholas-SESSION'!$B$475:$B$482,0), MATCH("*2ND*",'Nicholas-SESSION'!$K$7:$T$7,0)),"")</f>
        <v>#N/A</v>
      </c>
      <c r="L316" s="44" t="e">
        <f>INDEX('Nicholas-SESSION'!$L$475:$U$482, MATCH("*Clean *",'Nicholas-SESSION'!$B$475:$B$482,0), MATCH("*2nd*",'Nicholas-SESSION'!$K$7:$T$7,0))</f>
        <v>#N/A</v>
      </c>
      <c r="M316" s="131">
        <f>IF($A$314='Nicholas-SESSION'!$A$475,INDEX('Nicholas-SESSION'!$K$475:$T$482, MATCH("*Lat Pulldown*",'Nicholas-SESSION'!$B$475:$B$482,0), MATCH("*2ND*",'Nicholas-SESSION'!$K$7:$T$7,0)),"")</f>
        <v>60</v>
      </c>
      <c r="N316" s="44">
        <f>INDEX('Nicholas-SESSION'!$L$475:$U$482, MATCH("*Lat Pulldown*",'Nicholas-SESSION'!$B$475:$B$482,0), MATCH("*2nd*",'Nicholas-SESSION'!$K$7:$T$7,0))</f>
        <v>5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IF($A$314='Nicholas-SESSION'!$A$475,INDEX('Nicholas-SESSION'!$K$475:$T$482, MATCH("*Squat*",'Nicholas-SESSION'!$B$475:$B$482,0), MATCH("*3rd*",'Nicholas-SESSION'!$K$7:$T$7,0)),"")</f>
        <v>#N/A</v>
      </c>
      <c r="D317" s="132" t="e">
        <f>INDEX('Nicholas-SESSION'!L$475:U$482, MATCH("*Squat*",'Nicholas-SESSION'!$B$475:$B$482,0), MATCH("*3rd*",'Nicholas-SESSION'!K$7:T$7,0))</f>
        <v>#N/A</v>
      </c>
      <c r="E317" s="131" t="e">
        <f>IF($A$314='Nicholas-SESSION'!$A$475,INDEX('Nicholas-SESSION'!$K$475:$T$482, MATCH("*Deadlift*",'Nicholas-SESSION'!$B$475:$B$482,0), MATCH("*3rd*",'Nicholas-SESSION'!$K$7:$T$7,0)),"")</f>
        <v>#N/A</v>
      </c>
      <c r="F317" s="131" t="e">
        <f>INDEX('Nicholas-SESSION'!$L$475:$U$482, MATCH("*Deadlift*",'Nicholas-SESSION'!$B$475:$B$482,0), MATCH("*3rd*",'Nicholas-SESSION'!$K$7:$T$7,0))</f>
        <v>#N/A</v>
      </c>
      <c r="G317" s="131">
        <f>IF($A$314='Nicholas-SESSION'!$A$475,INDEX('Nicholas-SESSION'!$K$475:$T$482, MATCH("*Bench Press*",'Nicholas-SESSION'!$B$475:$B$482,0), MATCH("*3rd*",'Nicholas-SESSION'!$K$7:$T$7,0)),"")</f>
        <v>47.5</v>
      </c>
      <c r="H317" s="131">
        <f>INDEX('Nicholas-SESSION'!$L$475:$U$482, MATCH("*Bench Press*",'Nicholas-SESSION'!$B$475:$B$482,0), MATCH("*3rd*",'Nicholas-SESSION'!$K$7:$T$7,0))</f>
        <v>5</v>
      </c>
      <c r="I317" s="132">
        <f>IF($A$314='Nicholas-SESSION'!$A$475,INDEX('Nicholas-SESSION'!$K$475:$T$482, MATCH("*Military*",'Nicholas-SESSION'!$B$475:$B$482,0), MATCH("*3rd*",'Nicholas-SESSION'!$K$7:$T$7,0)),"")</f>
        <v>27.5</v>
      </c>
      <c r="J317" s="44">
        <f>INDEX('Nicholas-SESSION'!$L$475:$U$482, MATCH("*Military*",'Nicholas-SESSION'!$B$475:$B$482,0), MATCH("*3rd*",'Nicholas-SESSION'!$K$7:$T$7,0))</f>
        <v>5</v>
      </c>
      <c r="K317" s="131" t="e">
        <f>IF($A$314='Nicholas-SESSION'!$A$475,INDEX('Nicholas-SESSION'!$K$475:$T$482, MATCH("*Clean *",'Nicholas-SESSION'!$B$475:$B$482,0), MATCH("*3rd*",'Nicholas-SESSION'!$K$7:$T$7,0)),"")</f>
        <v>#N/A</v>
      </c>
      <c r="L317" s="44" t="e">
        <f>INDEX('Nicholas-SESSION'!$L$475:$U$482, MATCH("*Clean *",'Nicholas-SESSION'!$B$475:$B$482,0), MATCH("*3rd*",'Nicholas-SESSION'!$K$7:$T$7,0))</f>
        <v>#N/A</v>
      </c>
      <c r="M317" s="131">
        <f>IF($A$314='Nicholas-SESSION'!$A$475,INDEX('Nicholas-SESSION'!$K$475:$T$482, MATCH("*Lat Pulldown*",'Nicholas-SESSION'!$B$475:$B$482,0), MATCH("*3rd*",'Nicholas-SESSION'!$K$7:$T$7,0)),"")</f>
        <v>60</v>
      </c>
      <c r="N317" s="44">
        <f>INDEX('Nicholas-SESSION'!$L$475:$U$482, MATCH("*Lat Pulldown*",'Nicholas-SESSION'!$B$475:$B$482,0), MATCH("*3rd*",'Nicholas-SESSION'!$K$7:$T$7,0))</f>
        <v>5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IF($A$314='Nicholas-SESSION'!$A$475,INDEX('Nicholas-SESSION'!$K$475:$T$482, MATCH("*Squat*",'Nicholas-SESSION'!$B$475:$B$482,0), MATCH("*4th*",'Nicholas-SESSION'!$K$7:$T$7,0)),"")</f>
        <v>#N/A</v>
      </c>
      <c r="D318" s="132" t="e">
        <f>INDEX('Nicholas-SESSION'!L$475:U$482, MATCH("*Squat*",'Nicholas-SESSION'!$B$475:$B$482,0), MATCH("*4th*",'Nicholas-SESSION'!K$7:T$7,0))</f>
        <v>#N/A</v>
      </c>
      <c r="E318" s="131" t="e">
        <f>IF($A$314='Nicholas-SESSION'!$A$475,INDEX('Nicholas-SESSION'!$K$475:$T$482, MATCH("*Deadlift*",'Nicholas-SESSION'!$B$475:$B$482,0), MATCH("*4th*",'Nicholas-SESSION'!$K$7:$T$7,0)),"")</f>
        <v>#N/A</v>
      </c>
      <c r="F318" s="131" t="e">
        <f>INDEX('Nicholas-SESSION'!$L$475:$U$482, MATCH("*Deadlift*",'Nicholas-SESSION'!$B$475:$B$482,0), MATCH("*4th*",'Nicholas-SESSION'!$K$7:$T$7,0))</f>
        <v>#N/A</v>
      </c>
      <c r="G318" s="131">
        <f>IF($A$314='Nicholas-SESSION'!$A$475,INDEX('Nicholas-SESSION'!$K$475:$T$482, MATCH("*Bench Press*",'Nicholas-SESSION'!$B$475:$B$482,0), MATCH("*4th*",'Nicholas-SESSION'!$K$7:$T$7,0)),"")</f>
        <v>47.5</v>
      </c>
      <c r="H318" s="131">
        <f>INDEX('Nicholas-SESSION'!$L$475:$U$482, MATCH("*Bench Press*",'Nicholas-SESSION'!$B$475:$B$482,0), MATCH("*4th*",'Nicholas-SESSION'!$K$7:$T$7,0))</f>
        <v>5</v>
      </c>
      <c r="I318" s="132">
        <f>IF($A$314='Nicholas-SESSION'!$A$475,INDEX('Nicholas-SESSION'!$K$475:$T$482, MATCH("*Military*",'Nicholas-SESSION'!$B$475:$B$482,0), MATCH("*4th*",'Nicholas-SESSION'!$K$7:$T$7,0)),"")</f>
        <v>27.5</v>
      </c>
      <c r="J318" s="44">
        <f>INDEX('Nicholas-SESSION'!$L$475:$U$482, MATCH("*Military*",'Nicholas-SESSION'!$B$475:$B$482,0), MATCH("*4th*",'Nicholas-SESSION'!$K$7:$T$7,0))</f>
        <v>5</v>
      </c>
      <c r="K318" s="131" t="e">
        <f>IF($A$314='Nicholas-SESSION'!$A$475,INDEX('Nicholas-SESSION'!$K$475:$T$482, MATCH("*Clean *",'Nicholas-SESSION'!$B$475:$B$482,0), MATCH("*4th*",'Nicholas-SESSION'!$K$7:$T$7,0)),"")</f>
        <v>#N/A</v>
      </c>
      <c r="L318" s="44" t="e">
        <f>INDEX('Nicholas-SESSION'!$L$475:$U$482, MATCH("*Clean *",'Nicholas-SESSION'!$B$475:$B$482,0), MATCH("*4th*",'Nicholas-SESSION'!$K$7:$T$7,0))</f>
        <v>#N/A</v>
      </c>
      <c r="M318" s="131">
        <f>IF($A$314='Nicholas-SESSION'!$A$475,INDEX('Nicholas-SESSION'!$K$475:$T$482, MATCH("*Lat Pulldown*",'Nicholas-SESSION'!$B$475:$B$482,0), MATCH("*4th*",'Nicholas-SESSION'!$K$7:$T$7,0)),"")</f>
        <v>60</v>
      </c>
      <c r="N318" s="44">
        <f>INDEX('Nicholas-SESSION'!$L$475:$U$482, MATCH("*Lat Pulldown*",'Nicholas-SESSION'!$B$475:$B$482,0), MATCH("*4th*",'Nicholas-SESSION'!$K$7:$T$7,0))</f>
        <v>5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IF($A$314='Nicholas-SESSION'!$A$475,INDEX('Nicholas-SESSION'!$K$475:$T$482, MATCH("*Squat*",'Nicholas-SESSION'!$B$475:$B$482,0), MATCH("*5th*",'Nicholas-SESSION'!$K$7:$T$7,0)),"")</f>
        <v>#N/A</v>
      </c>
      <c r="D319" s="132" t="e">
        <f>INDEX('Nicholas-SESSION'!L$475:U$482, MATCH("*Squat*",'Nicholas-SESSION'!$B$475:$B$482,0), MATCH("*5th*",'Nicholas-SESSION'!K$7:T$7,0))</f>
        <v>#N/A</v>
      </c>
      <c r="E319" s="131" t="e">
        <f>IF($A$314='Nicholas-SESSION'!$A$475,INDEX('Nicholas-SESSION'!$K$475:$T$482, MATCH("*Deadlift*",'Nicholas-SESSION'!$B$475:$B$482,0), MATCH("*5th*",'Nicholas-SESSION'!$K$7:$T$7,0)),"")</f>
        <v>#N/A</v>
      </c>
      <c r="F319" s="131" t="e">
        <f>INDEX('Nicholas-SESSION'!$L$475:$U$482, MATCH("*Deadlift*",'Nicholas-SESSION'!$B$475:$B$482,0), MATCH("*5th*",'Nicholas-SESSION'!$K$7:$T$7,0))</f>
        <v>#N/A</v>
      </c>
      <c r="G319" s="131">
        <f>IF($A$314='Nicholas-SESSION'!$A$475,INDEX('Nicholas-SESSION'!$K$475:$T$482, MATCH("*Bench Press*",'Nicholas-SESSION'!$B$475:$B$482,0), MATCH("*5th*",'Nicholas-SESSION'!$K$7:$T$7,0)),"")</f>
        <v>0</v>
      </c>
      <c r="H319" s="131">
        <f>INDEX('Nicholas-SESSION'!$L$475:$U$482, MATCH("*Bench Press*",'Nicholas-SESSION'!$B$475:$B$482,0), MATCH("*5th*",'Nicholas-SESSION'!$K$7:$T$7,0))</f>
        <v>0</v>
      </c>
      <c r="I319" s="132">
        <f>IF($A$314='Nicholas-SESSION'!$A$475,INDEX('Nicholas-SESSION'!$K$475:$T$482, MATCH("*Military*",'Nicholas-SESSION'!$B$475:$B$482,0), MATCH("*5th*",'Nicholas-SESSION'!$K$7:$T$7,0)),"")</f>
        <v>0</v>
      </c>
      <c r="J319" s="44">
        <f>INDEX('Nicholas-SESSION'!$L$475:$U$482, MATCH("*Military*",'Nicholas-SESSION'!$B$475:$B$482,0), MATCH("*5th*",'Nicholas-SESSION'!$K$7:$T$7,0))</f>
        <v>0</v>
      </c>
      <c r="K319" s="131" t="e">
        <f>IF($A$314='Nicholas-SESSION'!$A$475,INDEX('Nicholas-SESSION'!$K$475:$T$482, MATCH("*Clean *",'Nicholas-SESSION'!$B$475:$B$482,0), MATCH("*5th*",'Nicholas-SESSION'!$K$7:$T$7,0)),"")</f>
        <v>#N/A</v>
      </c>
      <c r="L319" s="44" t="e">
        <f>INDEX('Nicholas-SESSION'!$L$475:$U$482, MATCH("*Clean *",'Nicholas-SESSION'!$B$475:$B$482,0), MATCH("*5th*",'Nicholas-SESSION'!$K$7:$T$7,0))</f>
        <v>#N/A</v>
      </c>
      <c r="M319" s="131">
        <f>IF($A$314='Nicholas-SESSION'!$A$475,INDEX('Nicholas-SESSION'!$K$475:$T$482, MATCH("*Lat Pulldown*",'Nicholas-SESSION'!$B$475:$B$482,0), MATCH("*5th*",'Nicholas-SESSION'!$K$7:$T$7,0)),"")</f>
        <v>0</v>
      </c>
      <c r="N319" s="44">
        <f>INDEX('Nicholas-SESSION'!$L$475:$U$482, MATCH("*Lat Pulldown*",'Nicholas-SESSION'!$B$475:$B$482,0), MATCH("*5th*",'Nicholas-SESSION'!$K$7:$T$7,0))</f>
        <v>0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'Nicholas-SESSION'!A484</f>
        <v>42243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>
        <f>MAX(K321:K325)</f>
        <v>27.5</v>
      </c>
      <c r="L320" s="116">
        <f t="array" ref="L320">MAX(IF(K321:K325=K320,L321:L325))</f>
        <v>8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IF($A$320='Nicholas-SESSION'!$A$484,INDEX('Nicholas-SESSION'!$K$484:$T$491, MATCH("*1k Row*",'Nicholas-SESSION'!$B$484:$B$491,0), MATCH("*1st*",'Nicholas-SESSION'!$K$7:$T$7,0)),"")</f>
        <v>#N/A</v>
      </c>
      <c r="P320" s="152">
        <f>IF($A$320='Nicholas-SESSION'!$A$484,INDEX('Nicholas-SESSION'!$K$484:$T$491, MATCH("*HIIT*",'Nicholas-SESSION'!$B$484:$B$491,0), MATCH("*1st*",'Nicholas-SESSION'!$K$7:$T$7,0)),"")</f>
        <v>8.3333333333333332E-3</v>
      </c>
      <c r="Q320" s="119" t="str">
        <f>INDEX('Nicholas-SESSION'!$L$484:$U$491, MATCH("*HIIT*",'Nicholas-SESSION'!$B$484:$B$491,0), MATCH("*1st*",'Nicholas-SESSION'!$K$7:$T$7,0))</f>
        <v>45/15</v>
      </c>
      <c r="R320" s="119">
        <f>'Nicholas-SESSION'!U484</f>
        <v>0</v>
      </c>
      <c r="S320" s="116"/>
      <c r="T320" s="116"/>
      <c r="U320" s="120">
        <f>'Nicholas-SESSION'!A485</f>
        <v>0</v>
      </c>
      <c r="V320" s="120">
        <f>'Nicholas-SESSION'!A486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IF($A$320='Nicholas-SESSION'!$A$484,INDEX('Nicholas-SESSION'!$K$484:$T$491, MATCH("*Squat*",'Nicholas-SESSION'!$B$484:$B$491,0), MATCH("*1st*",'Nicholas-SESSION'!$K$7:$T$7,0)),"")</f>
        <v>#N/A</v>
      </c>
      <c r="D321" s="132" t="e">
        <f>INDEX('Nicholas-SESSION'!L$484:U$491, MATCH("*Squat*",'Nicholas-SESSION'!$B$484:$B$491,0), MATCH("*1st*",'Nicholas-SESSION'!K$7:T$7,0))</f>
        <v>#N/A</v>
      </c>
      <c r="E321" s="131" t="e">
        <f>IF($A$320='Nicholas-SESSION'!$A$484,INDEX('Nicholas-SESSION'!$K$484:$T$491, MATCH("*Deadlift*",'Nicholas-SESSION'!$B$484:$B$491,0), MATCH("*1st*",'Nicholas-SESSION'!$K$7:$T$7,0)),"")</f>
        <v>#N/A</v>
      </c>
      <c r="F321" s="131" t="e">
        <f>INDEX('Nicholas-SESSION'!$L$484:$U$491, MATCH("*Deadlift*",'Nicholas-SESSION'!$B$484:$B$491,0), MATCH("*1st*",'Nicholas-SESSION'!$K$7:$T$7,0))</f>
        <v>#N/A</v>
      </c>
      <c r="G321" s="131" t="e">
        <f>IF($A$320='Nicholas-SESSION'!$A$484,INDEX('Nicholas-SESSION'!$K$484:$T$491, MATCH("*Bench Press*",'Nicholas-SESSION'!$B$484:$B$491,0), MATCH("*1st*",'Nicholas-SESSION'!$K$7:$T$7,0)),"")</f>
        <v>#N/A</v>
      </c>
      <c r="H321" s="131" t="e">
        <f>INDEX('Nicholas-SESSION'!$L$484:$U$491, MATCH("*Bench Press*",'Nicholas-SESSION'!$B$484:$B$491,0), MATCH("*1st*",'Nicholas-SESSION'!$K$7:$T$7,0))</f>
        <v>#N/A</v>
      </c>
      <c r="I321" s="132" t="e">
        <f>IF($A$320='Nicholas-SESSION'!$A$484,INDEX('Nicholas-SESSION'!$K$484:$T$491, MATCH("*Military*",'Nicholas-SESSION'!$B$484:$B$491,0), MATCH("*1st*",'Nicholas-SESSION'!$K$7:$T$7,0)),"")</f>
        <v>#N/A</v>
      </c>
      <c r="J321" s="48" t="e">
        <f>INDEX('Nicholas-SESSION'!$L$484:$U$491, MATCH("*Military*",'Nicholas-SESSION'!$B$484:$B$491,0), MATCH("*1st*",'Nicholas-SESSION'!$K$7:$T$7,0))</f>
        <v>#N/A</v>
      </c>
      <c r="K321" s="131">
        <f>IF($A$320='Nicholas-SESSION'!$A$484,INDEX('Nicholas-SESSION'!$K$484:$T$491, MATCH("*Clean *",'Nicholas-SESSION'!$B$484:$B$491,0), MATCH("*1st*",'Nicholas-SESSION'!$K$7:$T$7,0)),"")</f>
        <v>15</v>
      </c>
      <c r="L321" s="48">
        <f>INDEX('Nicholas-SESSION'!$L$484:$U$491, MATCH("*Clean *",'Nicholas-SESSION'!$B$484:$B$491,0), MATCH("*1st*",'Nicholas-SESSION'!$K$7:$T$7,0))</f>
        <v>10</v>
      </c>
      <c r="M321" s="131" t="e">
        <f>IF($A$320='Nicholas-SESSION'!$A$484,INDEX('Nicholas-SESSION'!$K$484:$T$491, MATCH("*Lat Pulldown*",'Nicholas-SESSION'!$B$484:$B$491,0), MATCH("*1st*",'Nicholas-SESSION'!$K$7:$T$7,0)),"")</f>
        <v>#N/A</v>
      </c>
      <c r="N321" s="48" t="e">
        <f>INDEX('Nicholas-SESSION'!$L$484:$U$491, MATCH("*Lat Pulldown*",'Nicholas-SESSION'!$B$484:$B$491,0), MATCH("*1st*",'Nicholas-SESSION'!$K$7:$T$7,0))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IF($A$320='Nicholas-SESSION'!$A$484,INDEX('Nicholas-SESSION'!$K$484:$T$491, MATCH("*Squat*",'Nicholas-SESSION'!$B$484:$B$491,0), MATCH("*2nd*",'Nicholas-SESSION'!$K$7:$T$7,0)),"")</f>
        <v>#N/A</v>
      </c>
      <c r="D322" s="132" t="e">
        <f>INDEX('Nicholas-SESSION'!L$484:U$491, MATCH("*Squat*",'Nicholas-SESSION'!$B$484:$B$491,0), MATCH("*2nd*",'Nicholas-SESSION'!K$7:T$7,0))</f>
        <v>#N/A</v>
      </c>
      <c r="E322" s="131" t="e">
        <f>IF($A$320='Nicholas-SESSION'!$A$484,INDEX('Nicholas-SESSION'!$K$484:$T$491, MATCH("*Deadlift*",'Nicholas-SESSION'!$B$484:$B$491,0), MATCH("*2ND*",'Nicholas-SESSION'!$K$7:$T$7,0)),"")</f>
        <v>#N/A</v>
      </c>
      <c r="F322" s="131" t="e">
        <f>INDEX('Nicholas-SESSION'!$L$484:$U$491, MATCH("*Deadlift*",'Nicholas-SESSION'!$B$484:$B$491,0), MATCH("*2nd*",'Nicholas-SESSION'!$K$7:$T$7,0))</f>
        <v>#N/A</v>
      </c>
      <c r="G322" s="131" t="e">
        <f>IF($A$320='Nicholas-SESSION'!$A$484,INDEX('Nicholas-SESSION'!$K$484:$T$491, MATCH("*Bench Press*",'Nicholas-SESSION'!$B$484:$B$491,0), MATCH("*2ND*",'Nicholas-SESSION'!$K$7:$T$7,0)),"")</f>
        <v>#N/A</v>
      </c>
      <c r="H322" s="131" t="e">
        <f>INDEX('Nicholas-SESSION'!$L$484:$U$491, MATCH("*Bench Press*",'Nicholas-SESSION'!$B$484:$B$491,0), MATCH("*2nd*",'Nicholas-SESSION'!$K$7:$T$7,0))</f>
        <v>#N/A</v>
      </c>
      <c r="I322" s="132" t="e">
        <f>IF($A$320='Nicholas-SESSION'!$A$484,INDEX('Nicholas-SESSION'!$K$484:$T$491, MATCH("*Military*",'Nicholas-SESSION'!$B$484:$B$491,0), MATCH("*2ND*",'Nicholas-SESSION'!$K$7:$T$7,0)),"")</f>
        <v>#N/A</v>
      </c>
      <c r="J322" s="44" t="e">
        <f>INDEX('Nicholas-SESSION'!$L$484:$U$491, MATCH("*Military*",'Nicholas-SESSION'!$B$484:$B$491,0), MATCH("*2nd*",'Nicholas-SESSION'!$K$7:$T$7,0))</f>
        <v>#N/A</v>
      </c>
      <c r="K322" s="131">
        <f>IF($A$320='Nicholas-SESSION'!$A$484,INDEX('Nicholas-SESSION'!$K$484:$T$491, MATCH("*Clean *",'Nicholas-SESSION'!$B$484:$B$491,0), MATCH("*2ND*",'Nicholas-SESSION'!$K$7:$T$7,0)),"")</f>
        <v>27.5</v>
      </c>
      <c r="L322" s="44">
        <f>INDEX('Nicholas-SESSION'!$L$484:$U$491, MATCH("*Clean *",'Nicholas-SESSION'!$B$484:$B$491,0), MATCH("*2nd*",'Nicholas-SESSION'!$K$7:$T$7,0))</f>
        <v>8</v>
      </c>
      <c r="M322" s="131" t="e">
        <f>IF($A$320='Nicholas-SESSION'!$A$484,INDEX('Nicholas-SESSION'!$K$484:$T$491, MATCH("*Lat Pulldown*",'Nicholas-SESSION'!$B$484:$B$491,0), MATCH("*2ND*",'Nicholas-SESSION'!$K$7:$T$7,0)),"")</f>
        <v>#N/A</v>
      </c>
      <c r="N322" s="44" t="e">
        <f>INDEX('Nicholas-SESSION'!$L$484:$U$491, MATCH("*Lat Pulldown*",'Nicholas-SESSION'!$B$484:$B$491,0), MATCH("*2nd*",'Nicholas-SESSION'!$K$7:$T$7,0))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IF($A$320='Nicholas-SESSION'!$A$484,INDEX('Nicholas-SESSION'!$K$484:$T$491, MATCH("*Squat*",'Nicholas-SESSION'!$B$484:$B$491,0), MATCH("*3rd*",'Nicholas-SESSION'!$K$7:$T$7,0)),"")</f>
        <v>#N/A</v>
      </c>
      <c r="D323" s="132" t="e">
        <f>INDEX('Nicholas-SESSION'!L$484:U$491, MATCH("*Squat*",'Nicholas-SESSION'!$B$484:$B$491,0), MATCH("*3rd*",'Nicholas-SESSION'!K$7:T$7,0))</f>
        <v>#N/A</v>
      </c>
      <c r="E323" s="131" t="e">
        <f>IF($A$320='Nicholas-SESSION'!$A$484,INDEX('Nicholas-SESSION'!$K$484:$T$491, MATCH("*Deadlift*",'Nicholas-SESSION'!$B$484:$B$491,0), MATCH("*3rd*",'Nicholas-SESSION'!$K$7:$T$7,0)),"")</f>
        <v>#N/A</v>
      </c>
      <c r="F323" s="131" t="e">
        <f>INDEX('Nicholas-SESSION'!$L$484:$U$491, MATCH("*Deadlift*",'Nicholas-SESSION'!$B$484:$B$491,0), MATCH("*3rd*",'Nicholas-SESSION'!$K$7:$T$7,0))</f>
        <v>#N/A</v>
      </c>
      <c r="G323" s="131" t="e">
        <f>IF($A$320='Nicholas-SESSION'!$A$484,INDEX('Nicholas-SESSION'!$K$484:$T$491, MATCH("*Bench Press*",'Nicholas-SESSION'!$B$484:$B$491,0), MATCH("*3rd*",'Nicholas-SESSION'!$K$7:$T$7,0)),"")</f>
        <v>#N/A</v>
      </c>
      <c r="H323" s="131" t="e">
        <f>INDEX('Nicholas-SESSION'!$L$484:$U$491, MATCH("*Bench Press*",'Nicholas-SESSION'!$B$484:$B$491,0), MATCH("*3rd*",'Nicholas-SESSION'!$K$7:$T$7,0))</f>
        <v>#N/A</v>
      </c>
      <c r="I323" s="132" t="e">
        <f>IF($A$320='Nicholas-SESSION'!$A$484,INDEX('Nicholas-SESSION'!$K$484:$T$491, MATCH("*Military*",'Nicholas-SESSION'!$B$484:$B$491,0), MATCH("*3rd*",'Nicholas-SESSION'!$K$7:$T$7,0)),"")</f>
        <v>#N/A</v>
      </c>
      <c r="J323" s="44" t="e">
        <f>INDEX('Nicholas-SESSION'!$L$484:$U$491, MATCH("*Military*",'Nicholas-SESSION'!$B$484:$B$491,0), MATCH("*3rd*",'Nicholas-SESSION'!$K$7:$T$7,0))</f>
        <v>#N/A</v>
      </c>
      <c r="K323" s="131">
        <f>IF($A$320='Nicholas-SESSION'!$A$484,INDEX('Nicholas-SESSION'!$K$484:$T$491, MATCH("*Clean *",'Nicholas-SESSION'!$B$484:$B$491,0), MATCH("*3rd*",'Nicholas-SESSION'!$K$7:$T$7,0)),"")</f>
        <v>27.5</v>
      </c>
      <c r="L323" s="44">
        <f>INDEX('Nicholas-SESSION'!$L$484:$U$491, MATCH("*Clean *",'Nicholas-SESSION'!$B$484:$B$491,0), MATCH("*3rd*",'Nicholas-SESSION'!$K$7:$T$7,0))</f>
        <v>8</v>
      </c>
      <c r="M323" s="131" t="e">
        <f>IF($A$320='Nicholas-SESSION'!$A$484,INDEX('Nicholas-SESSION'!$K$484:$T$491, MATCH("*Lat Pulldown*",'Nicholas-SESSION'!$B$484:$B$491,0), MATCH("*3rd*",'Nicholas-SESSION'!$K$7:$T$7,0)),"")</f>
        <v>#N/A</v>
      </c>
      <c r="N323" s="44" t="e">
        <f>INDEX('Nicholas-SESSION'!$L$484:$U$491, MATCH("*Lat Pulldown*",'Nicholas-SESSION'!$B$484:$B$491,0), MATCH("*3rd*",'Nicholas-SESSION'!$K$7:$T$7,0))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IF($A$320='Nicholas-SESSION'!$A$484,INDEX('Nicholas-SESSION'!$K$484:$T$491, MATCH("*Squat*",'Nicholas-SESSION'!$B$484:$B$491,0), MATCH("*4th*",'Nicholas-SESSION'!$K$7:$T$7,0)),"")</f>
        <v>#N/A</v>
      </c>
      <c r="D324" s="132" t="e">
        <f>INDEX('Nicholas-SESSION'!L$484:U$491, MATCH("*Squat*",'Nicholas-SESSION'!$B$484:$B$491,0), MATCH("*4th*",'Nicholas-SESSION'!K$7:T$7,0))</f>
        <v>#N/A</v>
      </c>
      <c r="E324" s="131" t="e">
        <f>IF($A$320='Nicholas-SESSION'!$A$484,INDEX('Nicholas-SESSION'!$K$484:$T$491, MATCH("*Deadlift*",'Nicholas-SESSION'!$B$484:$B$491,0), MATCH("*4th*",'Nicholas-SESSION'!$K$7:$T$7,0)),"")</f>
        <v>#N/A</v>
      </c>
      <c r="F324" s="131" t="e">
        <f>INDEX('Nicholas-SESSION'!$L$484:$U$491, MATCH("*Deadlift*",'Nicholas-SESSION'!$B$484:$B$491,0), MATCH("*4th*",'Nicholas-SESSION'!$K$7:$T$7,0))</f>
        <v>#N/A</v>
      </c>
      <c r="G324" s="131" t="e">
        <f>IF($A$320='Nicholas-SESSION'!$A$484,INDEX('Nicholas-SESSION'!$K$484:$T$491, MATCH("*Bench Press*",'Nicholas-SESSION'!$B$484:$B$491,0), MATCH("*4th*",'Nicholas-SESSION'!$K$7:$T$7,0)),"")</f>
        <v>#N/A</v>
      </c>
      <c r="H324" s="131" t="e">
        <f>INDEX('Nicholas-SESSION'!$L$484:$U$491, MATCH("*Bench Press*",'Nicholas-SESSION'!$B$484:$B$491,0), MATCH("*4th*",'Nicholas-SESSION'!$K$7:$T$7,0))</f>
        <v>#N/A</v>
      </c>
      <c r="I324" s="132" t="e">
        <f>IF($A$320='Nicholas-SESSION'!$A$484,INDEX('Nicholas-SESSION'!$K$484:$T$491, MATCH("*Military*",'Nicholas-SESSION'!$B$484:$B$491,0), MATCH("*4th*",'Nicholas-SESSION'!$K$7:$T$7,0)),"")</f>
        <v>#N/A</v>
      </c>
      <c r="J324" s="44" t="e">
        <f>INDEX('Nicholas-SESSION'!$L$484:$U$491, MATCH("*Military*",'Nicholas-SESSION'!$B$484:$B$491,0), MATCH("*4th*",'Nicholas-SESSION'!$K$7:$T$7,0))</f>
        <v>#N/A</v>
      </c>
      <c r="K324" s="131">
        <f>IF($A$320='Nicholas-SESSION'!$A$484,INDEX('Nicholas-SESSION'!$K$484:$T$491, MATCH("*Clean *",'Nicholas-SESSION'!$B$484:$B$491,0), MATCH("*4th*",'Nicholas-SESSION'!$K$7:$T$7,0)),"")</f>
        <v>27.5</v>
      </c>
      <c r="L324" s="44">
        <f>INDEX('Nicholas-SESSION'!$L$484:$U$491, MATCH("*Clean *",'Nicholas-SESSION'!$B$484:$B$491,0), MATCH("*4th*",'Nicholas-SESSION'!$K$7:$T$7,0))</f>
        <v>8</v>
      </c>
      <c r="M324" s="131" t="e">
        <f>IF($A$320='Nicholas-SESSION'!$A$484,INDEX('Nicholas-SESSION'!$K$484:$T$491, MATCH("*Lat Pulldown*",'Nicholas-SESSION'!$B$484:$B$491,0), MATCH("*4th*",'Nicholas-SESSION'!$K$7:$T$7,0)),"")</f>
        <v>#N/A</v>
      </c>
      <c r="N324" s="44" t="e">
        <f>INDEX('Nicholas-SESSION'!$L$484:$U$491, MATCH("*Lat Pulldown*",'Nicholas-SESSION'!$B$484:$B$491,0), MATCH("*4th*",'Nicholas-SESSION'!$K$7:$T$7,0))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IF($A$320='Nicholas-SESSION'!$A$484,INDEX('Nicholas-SESSION'!$K$484:$T$491, MATCH("*Squat*",'Nicholas-SESSION'!$B$484:$B$491,0), MATCH("*5th*",'Nicholas-SESSION'!$K$7:$T$7,0)),"")</f>
        <v>#N/A</v>
      </c>
      <c r="D325" s="132" t="e">
        <f>INDEX('Nicholas-SESSION'!L$484:U$491, MATCH("*Squat*",'Nicholas-SESSION'!$B$484:$B$491,0), MATCH("*5th*",'Nicholas-SESSION'!K$7:T$7,0))</f>
        <v>#N/A</v>
      </c>
      <c r="E325" s="131" t="e">
        <f>IF($A$320='Nicholas-SESSION'!$A$484,INDEX('Nicholas-SESSION'!$K$484:$T$491, MATCH("*Deadlift*",'Nicholas-SESSION'!$B$484:$B$491,0), MATCH("*5th*",'Nicholas-SESSION'!$K$7:$T$7,0)),"")</f>
        <v>#N/A</v>
      </c>
      <c r="F325" s="131" t="e">
        <f>INDEX('Nicholas-SESSION'!$L$484:$U$491, MATCH("*Deadlift*",'Nicholas-SESSION'!$B$484:$B$491,0), MATCH("*5th*",'Nicholas-SESSION'!$K$7:$T$7,0))</f>
        <v>#N/A</v>
      </c>
      <c r="G325" s="131" t="e">
        <f>IF($A$320='Nicholas-SESSION'!$A$484,INDEX('Nicholas-SESSION'!$K$484:$T$491, MATCH("*Bench Press*",'Nicholas-SESSION'!$B$484:$B$491,0), MATCH("*5th*",'Nicholas-SESSION'!$K$7:$T$7,0)),"")</f>
        <v>#N/A</v>
      </c>
      <c r="H325" s="131" t="e">
        <f>INDEX('Nicholas-SESSION'!$L$484:$U$491, MATCH("*Bench Press*",'Nicholas-SESSION'!$B$484:$B$491,0), MATCH("*5th*",'Nicholas-SESSION'!$K$7:$T$7,0))</f>
        <v>#N/A</v>
      </c>
      <c r="I325" s="132" t="e">
        <f>IF($A$320='Nicholas-SESSION'!$A$484,INDEX('Nicholas-SESSION'!$K$484:$T$491, MATCH("*Military*",'Nicholas-SESSION'!$B$484:$B$491,0), MATCH("*5th*",'Nicholas-SESSION'!$K$7:$T$7,0)),"")</f>
        <v>#N/A</v>
      </c>
      <c r="J325" s="44" t="e">
        <f>INDEX('Nicholas-SESSION'!$L$484:$U$491, MATCH("*Military*",'Nicholas-SESSION'!$B$484:$B$491,0), MATCH("*5th*",'Nicholas-SESSION'!$K$7:$T$7,0))</f>
        <v>#N/A</v>
      </c>
      <c r="K325" s="131">
        <f>IF($A$320='Nicholas-SESSION'!$A$484,INDEX('Nicholas-SESSION'!$K$484:$T$491, MATCH("*Clean *",'Nicholas-SESSION'!$B$484:$B$491,0), MATCH("*5th*",'Nicholas-SESSION'!$K$7:$T$7,0)),"")</f>
        <v>0</v>
      </c>
      <c r="L325" s="44">
        <f>INDEX('Nicholas-SESSION'!$L$484:$U$491, MATCH("*Clean *",'Nicholas-SESSION'!$B$484:$B$491,0), MATCH("*5th*",'Nicholas-SESSION'!$K$7:$T$7,0))</f>
        <v>0</v>
      </c>
      <c r="M325" s="131" t="e">
        <f>IF($A$320='Nicholas-SESSION'!$A$484,INDEX('Nicholas-SESSION'!$K$484:$T$491, MATCH("*Lat Pulldown*",'Nicholas-SESSION'!$B$484:$B$491,0), MATCH("*5th*",'Nicholas-SESSION'!$K$7:$T$7,0)),"")</f>
        <v>#N/A</v>
      </c>
      <c r="N325" s="44" t="e">
        <f>INDEX('Nicholas-SESSION'!$L$484:$U$491, MATCH("*Lat Pulldown*",'Nicholas-SESSION'!$B$484:$B$491,0), MATCH("*5th*",'Nicholas-SESSION'!$K$7:$T$7,0))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'Nicholas-SESSION'!A493</f>
        <v>42248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>
        <f>MAX(M327:M331)</f>
        <v>65</v>
      </c>
      <c r="N326" s="117">
        <f t="array" ref="N326">MAX(IF(M327:M331=M326,N327:N331))</f>
        <v>5</v>
      </c>
      <c r="O326" s="152" t="e">
        <f>IF($A$326='Nicholas-SESSION'!$A$493,INDEX('Nicholas-SESSION'!$K$493:$T$500, MATCH("*1k Row*",'Nicholas-SESSION'!$B$493:$B$500,0), MATCH("*1st*",'Nicholas-SESSION'!$K$7:$T$7,0)),"")</f>
        <v>#N/A</v>
      </c>
      <c r="P326" s="152" t="e">
        <f>IF($A$326='Nicholas-SESSION'!$A$493,INDEX('Nicholas-SESSION'!$K$493:$T$500, MATCH("*HIIT*",'Nicholas-SESSION'!$B$493:$B$500,0), MATCH("*1st*",'Nicholas-SESSION'!$K$7:$T$7,0)),"")</f>
        <v>#N/A</v>
      </c>
      <c r="Q326" s="119" t="e">
        <f>INDEX('Nicholas-SESSION'!$L$493:$U$500, MATCH("*HIIT*",'Nicholas-SESSION'!$B$493:$B$500,0), MATCH("*1st*",'Nicholas-SESSION'!$K$7:$T$7,0))</f>
        <v>#N/A</v>
      </c>
      <c r="R326" s="119">
        <f>'Nicholas-SESSION'!U493</f>
        <v>0</v>
      </c>
      <c r="S326" s="116"/>
      <c r="T326" s="116"/>
      <c r="U326" s="120">
        <f>'Nicholas-SESSION'!A494</f>
        <v>75.900000000000006</v>
      </c>
      <c r="V326" s="120">
        <f>'Nicholas-SESSION'!A495</f>
        <v>14.7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IF($A$326='Nicholas-SESSION'!$A$493,INDEX('Nicholas-SESSION'!$K$493:$T$500, MATCH("*Squat*",'Nicholas-SESSION'!$B$493:$B$500,0), MATCH("*1st*",'Nicholas-SESSION'!$K$7:$T$7,0)),"")</f>
        <v>#N/A</v>
      </c>
      <c r="D327" s="132" t="e">
        <f>INDEX('Nicholas-SESSION'!L$493:U$500, MATCH("*Squat*",'Nicholas-SESSION'!$B$493:$B$500,0), MATCH("*1st*",'Nicholas-SESSION'!K$7:T$7,0))</f>
        <v>#N/A</v>
      </c>
      <c r="E327" s="131" t="e">
        <f>IF($A$326='Nicholas-SESSION'!$A$493,INDEX('Nicholas-SESSION'!$K$493:$T$500, MATCH("*Deadlift*",'Nicholas-SESSION'!$B$493:$B$500,0), MATCH("*1st*",'Nicholas-SESSION'!$K$7:$T$7,0)),"")</f>
        <v>#N/A</v>
      </c>
      <c r="F327" s="131" t="e">
        <f>INDEX('Nicholas-SESSION'!$L$493:$U$500, MATCH("*Deadlift*",'Nicholas-SESSION'!$B$493:$B$500,0), MATCH("*1st*",'Nicholas-SESSION'!$K$7:$T$7,0))</f>
        <v>#N/A</v>
      </c>
      <c r="G327" s="131" t="e">
        <f>IF($A$326='Nicholas-SESSION'!$A$493,INDEX('Nicholas-SESSION'!$K$493:$T$500, MATCH("*Bench Press*",'Nicholas-SESSION'!$B$493:$B$500,0), MATCH("*1st*",'Nicholas-SESSION'!$K$7:$T$7,0)),"")</f>
        <v>#N/A</v>
      </c>
      <c r="H327" s="131" t="e">
        <f>INDEX('Nicholas-SESSION'!$L$493:$U$500, MATCH("*Bench Press*",'Nicholas-SESSION'!$B$493:$B$500,0), MATCH("*1st*",'Nicholas-SESSION'!$K$7:$T$7,0))</f>
        <v>#N/A</v>
      </c>
      <c r="I327" s="132" t="e">
        <f>IF($A$326='Nicholas-SESSION'!$A$493,INDEX('Nicholas-SESSION'!$K$493:$T$500, MATCH("*Military*",'Nicholas-SESSION'!$B$493:$B$500,0), MATCH("*1st*",'Nicholas-SESSION'!$K$7:$T$7,0)),"")</f>
        <v>#N/A</v>
      </c>
      <c r="J327" s="48" t="e">
        <f>INDEX('Nicholas-SESSION'!$L$493:$U$500, MATCH("*Military*",'Nicholas-SESSION'!$B$493:$B$500,0), MATCH("*1st*",'Nicholas-SESSION'!$K$7:$T$7,0))</f>
        <v>#N/A</v>
      </c>
      <c r="K327" s="131" t="e">
        <f>IF($A$326='Nicholas-SESSION'!$A$493,INDEX('Nicholas-SESSION'!$K$493:$T$500, MATCH("*Clean *",'Nicholas-SESSION'!$B$493:$B$500,0), MATCH("*1st*",'Nicholas-SESSION'!$K$7:$T$7,0)),"")</f>
        <v>#N/A</v>
      </c>
      <c r="L327" s="48" t="e">
        <f>INDEX('Nicholas-SESSION'!$L$493:$U$500, MATCH("*Clean *",'Nicholas-SESSION'!$B$493:$B$500,0), MATCH("*1st*",'Nicholas-SESSION'!$K$7:$T$7,0))</f>
        <v>#N/A</v>
      </c>
      <c r="M327" s="131">
        <f>IF($A$326='Nicholas-SESSION'!$A$493,INDEX('Nicholas-SESSION'!$K$493:$T$500, MATCH("*Lat Pulldown*",'Nicholas-SESSION'!$B$493:$B$500,0), MATCH("*1st*",'Nicholas-SESSION'!$K$7:$T$7,0)),"")</f>
        <v>60</v>
      </c>
      <c r="N327" s="48">
        <f>INDEX('Nicholas-SESSION'!$L$493:$U$500, MATCH("*Lat Pulldown*",'Nicholas-SESSION'!$B$493:$B$500,0), MATCH("*1st*",'Nicholas-SESSION'!$K$7:$T$7,0))</f>
        <v>5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IF($A$326='Nicholas-SESSION'!$A$493,INDEX('Nicholas-SESSION'!$K$493:$T$500, MATCH("*Squat*",'Nicholas-SESSION'!$B$493:$B$500,0), MATCH("*2nd*",'Nicholas-SESSION'!$K$7:$T$7,0)),"")</f>
        <v>#N/A</v>
      </c>
      <c r="D328" s="132" t="e">
        <f>INDEX('Nicholas-SESSION'!L$493:U$500, MATCH("*Squat*",'Nicholas-SESSION'!$B$493:$B$500,0), MATCH("*2nd*",'Nicholas-SESSION'!K$7:T$7,0))</f>
        <v>#N/A</v>
      </c>
      <c r="E328" s="131" t="e">
        <f>IF($A$326='Nicholas-SESSION'!$A$493,INDEX('Nicholas-SESSION'!$K$493:$T$500, MATCH("*Deadlift*",'Nicholas-SESSION'!$B$493:$B$500,0), MATCH("*2ND*",'Nicholas-SESSION'!$K$7:$T$7,0)),"")</f>
        <v>#N/A</v>
      </c>
      <c r="F328" s="131" t="e">
        <f>INDEX('Nicholas-SESSION'!$L$493:$U$500, MATCH("*Deadlift*",'Nicholas-SESSION'!$B$493:$B$500,0), MATCH("*2nd*",'Nicholas-SESSION'!$K$7:$T$7,0))</f>
        <v>#N/A</v>
      </c>
      <c r="G328" s="131" t="e">
        <f>IF($A$326='Nicholas-SESSION'!$A$493,INDEX('Nicholas-SESSION'!$K$493:$T$500, MATCH("*Bench Press*",'Nicholas-SESSION'!$B$493:$B$500,0), MATCH("*2ND*",'Nicholas-SESSION'!$K$7:$T$7,0)),"")</f>
        <v>#N/A</v>
      </c>
      <c r="H328" s="131" t="e">
        <f>INDEX('Nicholas-SESSION'!$L$493:$U$500, MATCH("*Bench Press*",'Nicholas-SESSION'!$B$493:$B$500,0), MATCH("*2nd*",'Nicholas-SESSION'!$K$7:$T$7,0))</f>
        <v>#N/A</v>
      </c>
      <c r="I328" s="132" t="e">
        <f>IF($A$326='Nicholas-SESSION'!$A$493,INDEX('Nicholas-SESSION'!$K$493:$T$500, MATCH("*Military*",'Nicholas-SESSION'!$B$493:$B$500,0), MATCH("*2ND*",'Nicholas-SESSION'!$K$7:$T$7,0)),"")</f>
        <v>#N/A</v>
      </c>
      <c r="J328" s="44" t="e">
        <f>INDEX('Nicholas-SESSION'!$L$493:$U$500, MATCH("*Military*",'Nicholas-SESSION'!$B$493:$B$500,0), MATCH("*2nd*",'Nicholas-SESSION'!$K$7:$T$7,0))</f>
        <v>#N/A</v>
      </c>
      <c r="K328" s="131" t="e">
        <f>IF($A$326='Nicholas-SESSION'!$A$493,INDEX('Nicholas-SESSION'!$K$493:$T$500, MATCH("*Clean *",'Nicholas-SESSION'!$B$493:$B$500,0), MATCH("*2ND*",'Nicholas-SESSION'!$K$7:$T$7,0)),"")</f>
        <v>#N/A</v>
      </c>
      <c r="L328" s="44" t="e">
        <f>INDEX('Nicholas-SESSION'!$L$493:$U$500, MATCH("*Clean *",'Nicholas-SESSION'!$B$493:$B$500,0), MATCH("*2nd*",'Nicholas-SESSION'!$K$7:$T$7,0))</f>
        <v>#N/A</v>
      </c>
      <c r="M328" s="131">
        <f>IF($A$326='Nicholas-SESSION'!$A$493,INDEX('Nicholas-SESSION'!$K$493:$T$500, MATCH("*Lat Pulldown*",'Nicholas-SESSION'!$B$493:$B$500,0), MATCH("*2ND*",'Nicholas-SESSION'!$K$7:$T$7,0)),"")</f>
        <v>65</v>
      </c>
      <c r="N328" s="44">
        <f>INDEX('Nicholas-SESSION'!$L$493:$U$500, MATCH("*Lat Pulldown*",'Nicholas-SESSION'!$B$493:$B$500,0), MATCH("*2nd*",'Nicholas-SESSION'!$K$7:$T$7,0))</f>
        <v>5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IF($A$326='Nicholas-SESSION'!$A$493,INDEX('Nicholas-SESSION'!$K$493:$T$500, MATCH("*Squat*",'Nicholas-SESSION'!$B$493:$B$500,0), MATCH("*3rd*",'Nicholas-SESSION'!$K$7:$T$7,0)),"")</f>
        <v>#N/A</v>
      </c>
      <c r="D329" s="132" t="e">
        <f>INDEX('Nicholas-SESSION'!L$493:U$500, MATCH("*Squat*",'Nicholas-SESSION'!$B$493:$B$500,0), MATCH("*3rd*",'Nicholas-SESSION'!K$7:T$7,0))</f>
        <v>#N/A</v>
      </c>
      <c r="E329" s="131" t="e">
        <f>IF($A$326='Nicholas-SESSION'!$A$493,INDEX('Nicholas-SESSION'!$K$493:$T$500, MATCH("*Deadlift*",'Nicholas-SESSION'!$B$493:$B$500,0), MATCH("*3rd*",'Nicholas-SESSION'!$K$7:$T$7,0)),"")</f>
        <v>#N/A</v>
      </c>
      <c r="F329" s="131" t="e">
        <f>INDEX('Nicholas-SESSION'!$L$493:$U$500, MATCH("*Deadlift*",'Nicholas-SESSION'!$B$493:$B$500,0), MATCH("*3rd*",'Nicholas-SESSION'!$K$7:$T$7,0))</f>
        <v>#N/A</v>
      </c>
      <c r="G329" s="131" t="e">
        <f>IF($A$326='Nicholas-SESSION'!$A$493,INDEX('Nicholas-SESSION'!$K$493:$T$500, MATCH("*Bench Press*",'Nicholas-SESSION'!$B$493:$B$500,0), MATCH("*3rd*",'Nicholas-SESSION'!$K$7:$T$7,0)),"")</f>
        <v>#N/A</v>
      </c>
      <c r="H329" s="131" t="e">
        <f>INDEX('Nicholas-SESSION'!$L$493:$U$500, MATCH("*Bench Press*",'Nicholas-SESSION'!$B$493:$B$500,0), MATCH("*3rd*",'Nicholas-SESSION'!$K$7:$T$7,0))</f>
        <v>#N/A</v>
      </c>
      <c r="I329" s="132" t="e">
        <f>IF($A$326='Nicholas-SESSION'!$A$493,INDEX('Nicholas-SESSION'!$K$493:$T$500, MATCH("*Military*",'Nicholas-SESSION'!$B$493:$B$500,0), MATCH("*3rd*",'Nicholas-SESSION'!$K$7:$T$7,0)),"")</f>
        <v>#N/A</v>
      </c>
      <c r="J329" s="44" t="e">
        <f>INDEX('Nicholas-SESSION'!$L$493:$U$500, MATCH("*Military*",'Nicholas-SESSION'!$B$493:$B$500,0), MATCH("*3rd*",'Nicholas-SESSION'!$K$7:$T$7,0))</f>
        <v>#N/A</v>
      </c>
      <c r="K329" s="131" t="e">
        <f>IF($A$326='Nicholas-SESSION'!$A$493,INDEX('Nicholas-SESSION'!$K$493:$T$500, MATCH("*Clean *",'Nicholas-SESSION'!$B$493:$B$500,0), MATCH("*3rd*",'Nicholas-SESSION'!$K$7:$T$7,0)),"")</f>
        <v>#N/A</v>
      </c>
      <c r="L329" s="44" t="e">
        <f>INDEX('Nicholas-SESSION'!$L$493:$U$500, MATCH("*Clean *",'Nicholas-SESSION'!$B$493:$B$500,0), MATCH("*3rd*",'Nicholas-SESSION'!$K$7:$T$7,0))</f>
        <v>#N/A</v>
      </c>
      <c r="M329" s="131">
        <f>IF($A$326='Nicholas-SESSION'!$A$493,INDEX('Nicholas-SESSION'!$K$493:$T$500, MATCH("*Lat Pulldown*",'Nicholas-SESSION'!$B$493:$B$500,0), MATCH("*3rd*",'Nicholas-SESSION'!$K$7:$T$7,0)),"")</f>
        <v>65</v>
      </c>
      <c r="N329" s="44">
        <f>INDEX('Nicholas-SESSION'!$L$493:$U$500, MATCH("*Lat Pulldown*",'Nicholas-SESSION'!$B$493:$B$500,0), MATCH("*3rd*",'Nicholas-SESSION'!$K$7:$T$7,0))</f>
        <v>5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IF($A$326='Nicholas-SESSION'!$A$493,INDEX('Nicholas-SESSION'!$K$493:$T$500, MATCH("*Squat*",'Nicholas-SESSION'!$B$493:$B$500,0), MATCH("*4th*",'Nicholas-SESSION'!$K$7:$T$7,0)),"")</f>
        <v>#N/A</v>
      </c>
      <c r="D330" s="132" t="e">
        <f>INDEX('Nicholas-SESSION'!L$493:U$500, MATCH("*Squat*",'Nicholas-SESSION'!$B$493:$B$500,0), MATCH("*4th*",'Nicholas-SESSION'!K$7:T$7,0))</f>
        <v>#N/A</v>
      </c>
      <c r="E330" s="131" t="e">
        <f>IF($A$326='Nicholas-SESSION'!$A$493,INDEX('Nicholas-SESSION'!$K$493:$T$500, MATCH("*Deadlift*",'Nicholas-SESSION'!$B$493:$B$500,0), MATCH("*4th*",'Nicholas-SESSION'!$K$7:$T$7,0)),"")</f>
        <v>#N/A</v>
      </c>
      <c r="F330" s="131" t="e">
        <f>INDEX('Nicholas-SESSION'!$L$493:$U$500, MATCH("*Deadlift*",'Nicholas-SESSION'!$B$493:$B$500,0), MATCH("*4th*",'Nicholas-SESSION'!$K$7:$T$7,0))</f>
        <v>#N/A</v>
      </c>
      <c r="G330" s="131" t="e">
        <f>IF($A$326='Nicholas-SESSION'!$A$493,INDEX('Nicholas-SESSION'!$K$493:$T$500, MATCH("*Bench Press*",'Nicholas-SESSION'!$B$493:$B$500,0), MATCH("*4th*",'Nicholas-SESSION'!$K$7:$T$7,0)),"")</f>
        <v>#N/A</v>
      </c>
      <c r="H330" s="131" t="e">
        <f>INDEX('Nicholas-SESSION'!$L$493:$U$500, MATCH("*Bench Press*",'Nicholas-SESSION'!$B$493:$B$500,0), MATCH("*4th*",'Nicholas-SESSION'!$K$7:$T$7,0))</f>
        <v>#N/A</v>
      </c>
      <c r="I330" s="132" t="e">
        <f>IF($A$326='Nicholas-SESSION'!$A$493,INDEX('Nicholas-SESSION'!$K$493:$T$500, MATCH("*Military*",'Nicholas-SESSION'!$B$493:$B$500,0), MATCH("*4th*",'Nicholas-SESSION'!$K$7:$T$7,0)),"")</f>
        <v>#N/A</v>
      </c>
      <c r="J330" s="44" t="e">
        <f>INDEX('Nicholas-SESSION'!$L$493:$U$500, MATCH("*Military*",'Nicholas-SESSION'!$B$493:$B$500,0), MATCH("*4th*",'Nicholas-SESSION'!$K$7:$T$7,0))</f>
        <v>#N/A</v>
      </c>
      <c r="K330" s="131" t="e">
        <f>IF($A$326='Nicholas-SESSION'!$A$493,INDEX('Nicholas-SESSION'!$K$493:$T$500, MATCH("*Clean *",'Nicholas-SESSION'!$B$493:$B$500,0), MATCH("*4th*",'Nicholas-SESSION'!$K$7:$T$7,0)),"")</f>
        <v>#N/A</v>
      </c>
      <c r="L330" s="44" t="e">
        <f>INDEX('Nicholas-SESSION'!$L$493:$U$500, MATCH("*Clean *",'Nicholas-SESSION'!$B$493:$B$500,0), MATCH("*4th*",'Nicholas-SESSION'!$K$7:$T$7,0))</f>
        <v>#N/A</v>
      </c>
      <c r="M330" s="131">
        <f>IF($A$326='Nicholas-SESSION'!$A$493,INDEX('Nicholas-SESSION'!$K$493:$T$500, MATCH("*Lat Pulldown*",'Nicholas-SESSION'!$B$493:$B$500,0), MATCH("*4th*",'Nicholas-SESSION'!$K$7:$T$7,0)),"")</f>
        <v>65</v>
      </c>
      <c r="N330" s="44">
        <f>INDEX('Nicholas-SESSION'!$L$493:$U$500, MATCH("*Lat Pulldown*",'Nicholas-SESSION'!$B$493:$B$500,0), MATCH("*4th*",'Nicholas-SESSION'!$K$7:$T$7,0))</f>
        <v>5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IF($A$326='Nicholas-SESSION'!$A$493,INDEX('Nicholas-SESSION'!$K$493:$T$500, MATCH("*Squat*",'Nicholas-SESSION'!$B$493:$B$500,0), MATCH("*5th*",'Nicholas-SESSION'!$K$7:$T$7,0)),"")</f>
        <v>#N/A</v>
      </c>
      <c r="D331" s="132" t="e">
        <f>INDEX('Nicholas-SESSION'!L$493:U$500, MATCH("*Squat*",'Nicholas-SESSION'!$B$493:$B$500,0), MATCH("*5th*",'Nicholas-SESSION'!K$7:T$7,0))</f>
        <v>#N/A</v>
      </c>
      <c r="E331" s="131" t="e">
        <f>IF($A$326='Nicholas-SESSION'!$A$493,INDEX('Nicholas-SESSION'!$K$493:$T$500, MATCH("*Deadlift*",'Nicholas-SESSION'!$B$493:$B$500,0), MATCH("*5th*",'Nicholas-SESSION'!$K$7:$T$7,0)),"")</f>
        <v>#N/A</v>
      </c>
      <c r="F331" s="131" t="e">
        <f>INDEX('Nicholas-SESSION'!$L$493:$U$500, MATCH("*Deadlift*",'Nicholas-SESSION'!$B$493:$B$500,0), MATCH("*5th*",'Nicholas-SESSION'!$K$7:$T$7,0))</f>
        <v>#N/A</v>
      </c>
      <c r="G331" s="131" t="e">
        <f>IF($A$326='Nicholas-SESSION'!$A$493,INDEX('Nicholas-SESSION'!$K$493:$T$500, MATCH("*Bench Press*",'Nicholas-SESSION'!$B$493:$B$500,0), MATCH("*5th*",'Nicholas-SESSION'!$K$7:$T$7,0)),"")</f>
        <v>#N/A</v>
      </c>
      <c r="H331" s="131" t="e">
        <f>INDEX('Nicholas-SESSION'!$L$493:$U$500, MATCH("*Bench Press*",'Nicholas-SESSION'!$B$493:$B$500,0), MATCH("*5th*",'Nicholas-SESSION'!$K$7:$T$7,0))</f>
        <v>#N/A</v>
      </c>
      <c r="I331" s="132" t="e">
        <f>IF($A$326='Nicholas-SESSION'!$A$493,INDEX('Nicholas-SESSION'!$K$493:$T$500, MATCH("*Military*",'Nicholas-SESSION'!$B$493:$B$500,0), MATCH("*5th*",'Nicholas-SESSION'!$K$7:$T$7,0)),"")</f>
        <v>#N/A</v>
      </c>
      <c r="J331" s="44" t="e">
        <f>INDEX('Nicholas-SESSION'!$L$493:$U$500, MATCH("*Military*",'Nicholas-SESSION'!$B$493:$B$500,0), MATCH("*5th*",'Nicholas-SESSION'!$K$7:$T$7,0))</f>
        <v>#N/A</v>
      </c>
      <c r="K331" s="131" t="e">
        <f>IF($A$326='Nicholas-SESSION'!$A$493,INDEX('Nicholas-SESSION'!$K$493:$T$500, MATCH("*Clean *",'Nicholas-SESSION'!$B$493:$B$500,0), MATCH("*5th*",'Nicholas-SESSION'!$K$7:$T$7,0)),"")</f>
        <v>#N/A</v>
      </c>
      <c r="L331" s="44" t="e">
        <f>INDEX('Nicholas-SESSION'!$L$493:$U$500, MATCH("*Clean *",'Nicholas-SESSION'!$B$493:$B$500,0), MATCH("*5th*",'Nicholas-SESSION'!$K$7:$T$7,0))</f>
        <v>#N/A</v>
      </c>
      <c r="M331" s="131">
        <f>IF($A$326='Nicholas-SESSION'!$A$493,INDEX('Nicholas-SESSION'!$K$493:$T$500, MATCH("*Lat Pulldown*",'Nicholas-SESSION'!$B$493:$B$500,0), MATCH("*5th*",'Nicholas-SESSION'!$K$7:$T$7,0)),"")</f>
        <v>0</v>
      </c>
      <c r="N331" s="44">
        <f>INDEX('Nicholas-SESSION'!$L$493:$U$500, MATCH("*Lat Pulldown*",'Nicholas-SESSION'!$B$493:$B$500,0), MATCH("*5th*",'Nicholas-SESSION'!$K$7:$T$7,0))</f>
        <v>0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'Nicholas-SESSION'!A502</f>
        <v>42250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IF($A$332='Nicholas-SESSION'!$A$502,INDEX('Nicholas-SESSION'!$K$502:$T$509, MATCH("*1k Row*",'Nicholas-SESSION'!$B$502:$B$509,0), MATCH("*1st*",'Nicholas-SESSION'!$K$7:$T$7,0)),"")</f>
        <v>#N/A</v>
      </c>
      <c r="P332" s="152" t="e">
        <f>IF($A$332='Nicholas-SESSION'!$A$502,INDEX('Nicholas-SESSION'!$K$502:$T$509, MATCH("*HIIT*",'Nicholas-SESSION'!$B$502:$B$509,0), MATCH("*1st*",'Nicholas-SESSION'!$K$7:$T$7,0)),"")</f>
        <v>#N/A</v>
      </c>
      <c r="Q332" s="119" t="e">
        <f>INDEX('Nicholas-SESSION'!$L$502:$U$509, MATCH("*HIIT*",'Nicholas-SESSION'!$B$502:$B$509,0), MATCH("*1st*",'Nicholas-SESSION'!$K$7:$T$7,0))</f>
        <v>#N/A</v>
      </c>
      <c r="R332" s="119">
        <f>'Nicholas-SESSION'!U502</f>
        <v>0</v>
      </c>
      <c r="S332" s="116"/>
      <c r="T332" s="116"/>
      <c r="U332" s="120">
        <f>'Nicholas-SESSION'!A503</f>
        <v>0</v>
      </c>
      <c r="V332" s="120">
        <f>'Nicholas-SESSION'!A504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IF($A$332='Nicholas-SESSION'!$A$502,INDEX('Nicholas-SESSION'!$K$502:$T$509, MATCH("*Squat*",'Nicholas-SESSION'!$B$502:$B$509,0), MATCH("*1st*",'Nicholas-SESSION'!$K$7:$T$7,0)),"")</f>
        <v>#N/A</v>
      </c>
      <c r="D333" s="132" t="e">
        <f>INDEX('Nicholas-SESSION'!L$502:U$509, MATCH("*Squat*",'Nicholas-SESSION'!$B$502:$B$509,0), MATCH("*1st*",'Nicholas-SESSION'!K$7:T$7,0))</f>
        <v>#N/A</v>
      </c>
      <c r="E333" s="131" t="e">
        <f>IF($A$332='Nicholas-SESSION'!$A$502,INDEX('Nicholas-SESSION'!$K$502:$T$509, MATCH("*Deadlift*",'Nicholas-SESSION'!$B$502:$B$509,0), MATCH("*1st*",'Nicholas-SESSION'!$K$7:$T$7,0)),"")</f>
        <v>#N/A</v>
      </c>
      <c r="F333" s="131" t="e">
        <f>INDEX('Nicholas-SESSION'!$L$502:$U$509, MATCH("*Deadlift*",'Nicholas-SESSION'!$B$502:$B$509,0), MATCH("*1st*",'Nicholas-SESSION'!$K$7:$T$7,0))</f>
        <v>#N/A</v>
      </c>
      <c r="G333" s="131" t="e">
        <f>IF($A$332='Nicholas-SESSION'!$A$502,INDEX('Nicholas-SESSION'!$K$502:$T$509, MATCH("*Bench Press*",'Nicholas-SESSION'!$B$502:$B$509,0), MATCH("*1st*",'Nicholas-SESSION'!$K$7:$T$7,0)),"")</f>
        <v>#N/A</v>
      </c>
      <c r="H333" s="131" t="e">
        <f>INDEX('Nicholas-SESSION'!$L$502:$U$509, MATCH("*Bench Press*",'Nicholas-SESSION'!$B$502:$B$509,0), MATCH("*1st*",'Nicholas-SESSION'!$K$7:$T$7,0))</f>
        <v>#N/A</v>
      </c>
      <c r="I333" s="132" t="e">
        <f>IF($A$332='Nicholas-SESSION'!$A$502,INDEX('Nicholas-SESSION'!$K$502:$T$509, MATCH("*Military*",'Nicholas-SESSION'!$B$502:$B$509,0), MATCH("*1st*",'Nicholas-SESSION'!$K$7:$T$7,0)),"")</f>
        <v>#N/A</v>
      </c>
      <c r="J333" s="48" t="e">
        <f>INDEX('Nicholas-SESSION'!$L$502:$U$509, MATCH("*Military*",'Nicholas-SESSION'!$B$502:$B$509,0), MATCH("*1st*",'Nicholas-SESSION'!$K$7:$T$7,0))</f>
        <v>#N/A</v>
      </c>
      <c r="K333" s="131" t="e">
        <f>IF($A$332='Nicholas-SESSION'!$A$502,INDEX('Nicholas-SESSION'!$K$502:$T$509, MATCH("*Clean *",'Nicholas-SESSION'!$B$502:$B$509,0), MATCH("*1st*",'Nicholas-SESSION'!$K$7:$T$7,0)),"")</f>
        <v>#N/A</v>
      </c>
      <c r="L333" s="48" t="e">
        <f>INDEX('Nicholas-SESSION'!$L$502:$U$509, MATCH("*Clean *",'Nicholas-SESSION'!$B$502:$B$509,0), MATCH("*1st*",'Nicholas-SESSION'!$K$7:$T$7,0))</f>
        <v>#N/A</v>
      </c>
      <c r="M333" s="131" t="e">
        <f>IF($A$332='Nicholas-SESSION'!$A$502,INDEX('Nicholas-SESSION'!$K$502:$T$509, MATCH("*Lat Pulldown*",'Nicholas-SESSION'!$B$502:$B$509,0), MATCH("*1st*",'Nicholas-SESSION'!$K$7:$T$7,0)),"")</f>
        <v>#N/A</v>
      </c>
      <c r="N333" s="48" t="e">
        <f>INDEX('Nicholas-SESSION'!$L$502:$U$509, MATCH("*Lat Pulldown*",'Nicholas-SESSION'!$B$502:$B$509,0), MATCH("*1st*",'Nicholas-SESSION'!$K$7:$T$7,0))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IF($A$332='Nicholas-SESSION'!$A$502,INDEX('Nicholas-SESSION'!$K$502:$T$509, MATCH("*Squat*",'Nicholas-SESSION'!$B$502:$B$509,0), MATCH("*2nd*",'Nicholas-SESSION'!$K$7:$T$7,0)),"")</f>
        <v>#N/A</v>
      </c>
      <c r="D334" s="132" t="e">
        <f>INDEX('Nicholas-SESSION'!L$502:U$509, MATCH("*Squat*",'Nicholas-SESSION'!$B$502:$B$509,0), MATCH("*2nd*",'Nicholas-SESSION'!K$7:T$7,0))</f>
        <v>#N/A</v>
      </c>
      <c r="E334" s="131" t="e">
        <f>IF($A$332='Nicholas-SESSION'!$A$502,INDEX('Nicholas-SESSION'!$K$502:$T$509, MATCH("*Deadlift*",'Nicholas-SESSION'!$B$502:$B$509,0), MATCH("*2ND*",'Nicholas-SESSION'!$K$7:$T$7,0)),"")</f>
        <v>#N/A</v>
      </c>
      <c r="F334" s="131" t="e">
        <f>INDEX('Nicholas-SESSION'!$L$502:$U$509, MATCH("*Deadlift*",'Nicholas-SESSION'!$B$502:$B$509,0), MATCH("*2nd*",'Nicholas-SESSION'!$K$7:$T$7,0))</f>
        <v>#N/A</v>
      </c>
      <c r="G334" s="131" t="e">
        <f>IF($A$332='Nicholas-SESSION'!$A$502,INDEX('Nicholas-SESSION'!$K$502:$T$509, MATCH("*Bench Press*",'Nicholas-SESSION'!$B$502:$B$509,0), MATCH("*2ND*",'Nicholas-SESSION'!$K$7:$T$7,0)),"")</f>
        <v>#N/A</v>
      </c>
      <c r="H334" s="131" t="e">
        <f>INDEX('Nicholas-SESSION'!$L$502:$U$509, MATCH("*Bench Press*",'Nicholas-SESSION'!$B$502:$B$509,0), MATCH("*2nd*",'Nicholas-SESSION'!$K$7:$T$7,0))</f>
        <v>#N/A</v>
      </c>
      <c r="I334" s="132" t="e">
        <f>IF($A$332='Nicholas-SESSION'!$A$502,INDEX('Nicholas-SESSION'!$K$502:$T$509, MATCH("*Military*",'Nicholas-SESSION'!$B$502:$B$509,0), MATCH("*2ND*",'Nicholas-SESSION'!$K$7:$T$7,0)),"")</f>
        <v>#N/A</v>
      </c>
      <c r="J334" s="44" t="e">
        <f>INDEX('Nicholas-SESSION'!$L$502:$U$509, MATCH("*Military*",'Nicholas-SESSION'!$B$502:$B$509,0), MATCH("*2nd*",'Nicholas-SESSION'!$K$7:$T$7,0))</f>
        <v>#N/A</v>
      </c>
      <c r="K334" s="131" t="e">
        <f>IF($A$332='Nicholas-SESSION'!$A$502,INDEX('Nicholas-SESSION'!$K$502:$T$509, MATCH("*Clean *",'Nicholas-SESSION'!$B$502:$B$509,0), MATCH("*2ND*",'Nicholas-SESSION'!$K$7:$T$7,0)),"")</f>
        <v>#N/A</v>
      </c>
      <c r="L334" s="44" t="e">
        <f>INDEX('Nicholas-SESSION'!$L$502:$U$509, MATCH("*Clean *",'Nicholas-SESSION'!$B$502:$B$509,0), MATCH("*2nd*",'Nicholas-SESSION'!$K$7:$T$7,0))</f>
        <v>#N/A</v>
      </c>
      <c r="M334" s="131" t="e">
        <f>IF($A$332='Nicholas-SESSION'!$A$502,INDEX('Nicholas-SESSION'!$K$502:$T$509, MATCH("*Lat Pulldown*",'Nicholas-SESSION'!$B$502:$B$509,0), MATCH("*2ND*",'Nicholas-SESSION'!$K$7:$T$7,0)),"")</f>
        <v>#N/A</v>
      </c>
      <c r="N334" s="44" t="e">
        <f>INDEX('Nicholas-SESSION'!$L$502:$U$509, MATCH("*Lat Pulldown*",'Nicholas-SESSION'!$B$502:$B$509,0), MATCH("*2nd*",'Nicholas-SESSION'!$K$7:$T$7,0))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IF($A$332='Nicholas-SESSION'!$A$502,INDEX('Nicholas-SESSION'!$K$502:$T$509, MATCH("*Squat*",'Nicholas-SESSION'!$B$502:$B$509,0), MATCH("*3rd*",'Nicholas-SESSION'!$K$7:$T$7,0)),"")</f>
        <v>#N/A</v>
      </c>
      <c r="D335" s="132" t="e">
        <f>INDEX('Nicholas-SESSION'!L$502:U$509, MATCH("*Squat*",'Nicholas-SESSION'!$B$502:$B$509,0), MATCH("*3rd*",'Nicholas-SESSION'!K$7:T$7,0))</f>
        <v>#N/A</v>
      </c>
      <c r="E335" s="131" t="e">
        <f>IF($A$332='Nicholas-SESSION'!$A$502,INDEX('Nicholas-SESSION'!$K$502:$T$509, MATCH("*Deadlift*",'Nicholas-SESSION'!$B$502:$B$509,0), MATCH("*3rd*",'Nicholas-SESSION'!$K$7:$T$7,0)),"")</f>
        <v>#N/A</v>
      </c>
      <c r="F335" s="131" t="e">
        <f>INDEX('Nicholas-SESSION'!$L$502:$U$509, MATCH("*Deadlift*",'Nicholas-SESSION'!$B$502:$B$509,0), MATCH("*3rd*",'Nicholas-SESSION'!$K$7:$T$7,0))</f>
        <v>#N/A</v>
      </c>
      <c r="G335" s="131" t="e">
        <f>IF($A$332='Nicholas-SESSION'!$A$502,INDEX('Nicholas-SESSION'!$K$502:$T$509, MATCH("*Bench Press*",'Nicholas-SESSION'!$B$502:$B$509,0), MATCH("*3rd*",'Nicholas-SESSION'!$K$7:$T$7,0)),"")</f>
        <v>#N/A</v>
      </c>
      <c r="H335" s="131" t="e">
        <f>INDEX('Nicholas-SESSION'!$L$502:$U$509, MATCH("*Bench Press*",'Nicholas-SESSION'!$B$502:$B$509,0), MATCH("*3rd*",'Nicholas-SESSION'!$K$7:$T$7,0))</f>
        <v>#N/A</v>
      </c>
      <c r="I335" s="132" t="e">
        <f>IF($A$332='Nicholas-SESSION'!$A$502,INDEX('Nicholas-SESSION'!$K$502:$T$509, MATCH("*Military*",'Nicholas-SESSION'!$B$502:$B$509,0), MATCH("*3rd*",'Nicholas-SESSION'!$K$7:$T$7,0)),"")</f>
        <v>#N/A</v>
      </c>
      <c r="J335" s="44" t="e">
        <f>INDEX('Nicholas-SESSION'!$L$502:$U$509, MATCH("*Military*",'Nicholas-SESSION'!$B$502:$B$509,0), MATCH("*3rd*",'Nicholas-SESSION'!$K$7:$T$7,0))</f>
        <v>#N/A</v>
      </c>
      <c r="K335" s="131" t="e">
        <f>IF($A$332='Nicholas-SESSION'!$A$502,INDEX('Nicholas-SESSION'!$K$502:$T$509, MATCH("*Clean *",'Nicholas-SESSION'!$B$502:$B$509,0), MATCH("*3rd*",'Nicholas-SESSION'!$K$7:$T$7,0)),"")</f>
        <v>#N/A</v>
      </c>
      <c r="L335" s="44" t="e">
        <f>INDEX('Nicholas-SESSION'!$L$502:$U$509, MATCH("*Clean *",'Nicholas-SESSION'!$B$502:$B$509,0), MATCH("*3rd*",'Nicholas-SESSION'!$K$7:$T$7,0))</f>
        <v>#N/A</v>
      </c>
      <c r="M335" s="131" t="e">
        <f>IF($A$332='Nicholas-SESSION'!$A$502,INDEX('Nicholas-SESSION'!$K$502:$T$509, MATCH("*Lat Pulldown*",'Nicholas-SESSION'!$B$502:$B$509,0), MATCH("*3rd*",'Nicholas-SESSION'!$K$7:$T$7,0)),"")</f>
        <v>#N/A</v>
      </c>
      <c r="N335" s="44" t="e">
        <f>INDEX('Nicholas-SESSION'!$L$502:$U$509, MATCH("*Lat Pulldown*",'Nicholas-SESSION'!$B$502:$B$509,0), MATCH("*3rd*",'Nicholas-SESSION'!$K$7:$T$7,0))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IF($A$332='Nicholas-SESSION'!$A$502,INDEX('Nicholas-SESSION'!$K$502:$T$509, MATCH("*Squat*",'Nicholas-SESSION'!$B$502:$B$509,0), MATCH("*4th*",'Nicholas-SESSION'!$K$7:$T$7,0)),"")</f>
        <v>#N/A</v>
      </c>
      <c r="D336" s="132" t="e">
        <f>INDEX('Nicholas-SESSION'!L$502:U$509, MATCH("*Squat*",'Nicholas-SESSION'!$B$502:$B$509,0), MATCH("*4th*",'Nicholas-SESSION'!K$7:T$7,0))</f>
        <v>#N/A</v>
      </c>
      <c r="E336" s="131" t="e">
        <f>IF($A$332='Nicholas-SESSION'!$A$502,INDEX('Nicholas-SESSION'!$K$502:$T$509, MATCH("*Deadlift*",'Nicholas-SESSION'!$B$502:$B$509,0), MATCH("*4th*",'Nicholas-SESSION'!$K$7:$T$7,0)),"")</f>
        <v>#N/A</v>
      </c>
      <c r="F336" s="131" t="e">
        <f>INDEX('Nicholas-SESSION'!$L$502:$U$509, MATCH("*Deadlift*",'Nicholas-SESSION'!$B$502:$B$509,0), MATCH("*4th*",'Nicholas-SESSION'!$K$7:$T$7,0))</f>
        <v>#N/A</v>
      </c>
      <c r="G336" s="131" t="e">
        <f>IF($A$332='Nicholas-SESSION'!$A$502,INDEX('Nicholas-SESSION'!$K$502:$T$509, MATCH("*Bench Press*",'Nicholas-SESSION'!$B$502:$B$509,0), MATCH("*4th*",'Nicholas-SESSION'!$K$7:$T$7,0)),"")</f>
        <v>#N/A</v>
      </c>
      <c r="H336" s="131" t="e">
        <f>INDEX('Nicholas-SESSION'!$L$502:$U$509, MATCH("*Bench Press*",'Nicholas-SESSION'!$B$502:$B$509,0), MATCH("*4th*",'Nicholas-SESSION'!$K$7:$T$7,0))</f>
        <v>#N/A</v>
      </c>
      <c r="I336" s="132" t="e">
        <f>IF($A$332='Nicholas-SESSION'!$A$502,INDEX('Nicholas-SESSION'!$K$502:$T$509, MATCH("*Military*",'Nicholas-SESSION'!$B$502:$B$509,0), MATCH("*4th*",'Nicholas-SESSION'!$K$7:$T$7,0)),"")</f>
        <v>#N/A</v>
      </c>
      <c r="J336" s="44" t="e">
        <f>INDEX('Nicholas-SESSION'!$L$502:$U$509, MATCH("*Military*",'Nicholas-SESSION'!$B$502:$B$509,0), MATCH("*4th*",'Nicholas-SESSION'!$K$7:$T$7,0))</f>
        <v>#N/A</v>
      </c>
      <c r="K336" s="131" t="e">
        <f>IF($A$332='Nicholas-SESSION'!$A$502,INDEX('Nicholas-SESSION'!$K$502:$T$509, MATCH("*Clean *",'Nicholas-SESSION'!$B$502:$B$509,0), MATCH("*4th*",'Nicholas-SESSION'!$K$7:$T$7,0)),"")</f>
        <v>#N/A</v>
      </c>
      <c r="L336" s="44" t="e">
        <f>INDEX('Nicholas-SESSION'!$L$502:$U$509, MATCH("*Clean *",'Nicholas-SESSION'!$B$502:$B$509,0), MATCH("*4th*",'Nicholas-SESSION'!$K$7:$T$7,0))</f>
        <v>#N/A</v>
      </c>
      <c r="M336" s="131" t="e">
        <f>IF($A$332='Nicholas-SESSION'!$A$502,INDEX('Nicholas-SESSION'!$K$502:$T$509, MATCH("*Lat Pulldown*",'Nicholas-SESSION'!$B$502:$B$509,0), MATCH("*4th*",'Nicholas-SESSION'!$K$7:$T$7,0)),"")</f>
        <v>#N/A</v>
      </c>
      <c r="N336" s="44" t="e">
        <f>INDEX('Nicholas-SESSION'!$L$502:$U$509, MATCH("*Lat Pulldown*",'Nicholas-SESSION'!$B$502:$B$509,0), MATCH("*4th*",'Nicholas-SESSION'!$K$7:$T$7,0))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IF($A$332='Nicholas-SESSION'!$A$502,INDEX('Nicholas-SESSION'!$K$502:$T$509, MATCH("*Squat*",'Nicholas-SESSION'!$B$502:$B$509,0), MATCH("*5th*",'Nicholas-SESSION'!$K$7:$T$7,0)),"")</f>
        <v>#N/A</v>
      </c>
      <c r="D337" s="132" t="e">
        <f>INDEX('Nicholas-SESSION'!L$502:U$509, MATCH("*Squat*",'Nicholas-SESSION'!$B$502:$B$509,0), MATCH("*5th*",'Nicholas-SESSION'!K$7:T$7,0))</f>
        <v>#N/A</v>
      </c>
      <c r="E337" s="131" t="e">
        <f>IF($A$332='Nicholas-SESSION'!$A$502,INDEX('Nicholas-SESSION'!$K$502:$T$509, MATCH("*Deadlift*",'Nicholas-SESSION'!$B$502:$B$509,0), MATCH("*5th*",'Nicholas-SESSION'!$K$7:$T$7,0)),"")</f>
        <v>#N/A</v>
      </c>
      <c r="F337" s="131" t="e">
        <f>INDEX('Nicholas-SESSION'!$L$502:$U$509, MATCH("*Deadlift*",'Nicholas-SESSION'!$B$502:$B$509,0), MATCH("*5th*",'Nicholas-SESSION'!$K$7:$T$7,0))</f>
        <v>#N/A</v>
      </c>
      <c r="G337" s="131" t="e">
        <f>IF($A$332='Nicholas-SESSION'!$A$502,INDEX('Nicholas-SESSION'!$K$502:$T$509, MATCH("*Bench Press*",'Nicholas-SESSION'!$B$502:$B$509,0), MATCH("*5th*",'Nicholas-SESSION'!$K$7:$T$7,0)),"")</f>
        <v>#N/A</v>
      </c>
      <c r="H337" s="131" t="e">
        <f>INDEX('Nicholas-SESSION'!$L$502:$U$509, MATCH("*Bench Press*",'Nicholas-SESSION'!$B$502:$B$509,0), MATCH("*5th*",'Nicholas-SESSION'!$K$7:$T$7,0))</f>
        <v>#N/A</v>
      </c>
      <c r="I337" s="132" t="e">
        <f>IF($A$332='Nicholas-SESSION'!$A$502,INDEX('Nicholas-SESSION'!$K$502:$T$509, MATCH("*Military*",'Nicholas-SESSION'!$B$502:$B$509,0), MATCH("*5th*",'Nicholas-SESSION'!$K$7:$T$7,0)),"")</f>
        <v>#N/A</v>
      </c>
      <c r="J337" s="44" t="e">
        <f>INDEX('Nicholas-SESSION'!$L$502:$U$509, MATCH("*Military*",'Nicholas-SESSION'!$B$502:$B$509,0), MATCH("*5th*",'Nicholas-SESSION'!$K$7:$T$7,0))</f>
        <v>#N/A</v>
      </c>
      <c r="K337" s="131" t="e">
        <f>IF($A$332='Nicholas-SESSION'!$A$502,INDEX('Nicholas-SESSION'!$K$502:$T$509, MATCH("*Clean *",'Nicholas-SESSION'!$B$502:$B$509,0), MATCH("*5th*",'Nicholas-SESSION'!$K$7:$T$7,0)),"")</f>
        <v>#N/A</v>
      </c>
      <c r="L337" s="44" t="e">
        <f>INDEX('Nicholas-SESSION'!$L$502:$U$509, MATCH("*Clean *",'Nicholas-SESSION'!$B$502:$B$509,0), MATCH("*5th*",'Nicholas-SESSION'!$K$7:$T$7,0))</f>
        <v>#N/A</v>
      </c>
      <c r="M337" s="131" t="e">
        <f>IF($A$332='Nicholas-SESSION'!$A$502,INDEX('Nicholas-SESSION'!$K$502:$T$509, MATCH("*Lat Pulldown*",'Nicholas-SESSION'!$B$502:$B$509,0), MATCH("*5th*",'Nicholas-SESSION'!$K$7:$T$7,0)),"")</f>
        <v>#N/A</v>
      </c>
      <c r="N337" s="44" t="e">
        <f>INDEX('Nicholas-SESSION'!$L$502:$U$509, MATCH("*Lat Pulldown*",'Nicholas-SESSION'!$B$502:$B$509,0), MATCH("*5th*",'Nicholas-SESSION'!$K$7:$T$7,0))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'Nicholas-SESSION'!A511</f>
        <v>42254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>
        <f>MAX(G339:G343)</f>
        <v>47.5</v>
      </c>
      <c r="H338" s="116">
        <f t="array" ref="H338">MAX(IF(G339:G343=G338,H339:H343))</f>
        <v>5</v>
      </c>
      <c r="I338" s="116">
        <f>MAX(I339:I343)</f>
        <v>27.5</v>
      </c>
      <c r="J338" s="116">
        <f t="array" ref="J338">MAX(IF(I339:I343=I338,J339:J343))</f>
        <v>5</v>
      </c>
      <c r="K338" s="116" t="e">
        <f>MAX(K339:K343)</f>
        <v>#N/A</v>
      </c>
      <c r="L338" s="116" t="e">
        <f t="array" ref="L338">MAX(IF(K339:K343=K338,L339:L343))</f>
        <v>#N/A</v>
      </c>
      <c r="M338" s="116">
        <f>MAX(M339:M343)</f>
        <v>65</v>
      </c>
      <c r="N338" s="117">
        <f t="array" ref="N338">MAX(IF(M339:M343=M338,N339:N343))</f>
        <v>5</v>
      </c>
      <c r="O338" s="152" t="e">
        <f>IF($A$338='Nicholas-SESSION'!$A$511,INDEX('Nicholas-SESSION'!$K$511:$T$518, MATCH("*1k Row*",'Nicholas-SESSION'!$B$511:$B$518,0), MATCH("*1st*",'Nicholas-SESSION'!$K$7:$T$7,0)),"")</f>
        <v>#N/A</v>
      </c>
      <c r="P338" s="152" t="e">
        <f>IF($A$338='Nicholas-SESSION'!$A$511,INDEX('Nicholas-SESSION'!$K$511:$T$518, MATCH("*HIIT*",'Nicholas-SESSION'!$B$511:$B$518,0), MATCH("*1st*",'Nicholas-SESSION'!$K$7:$T$7,0)),"")</f>
        <v>#N/A</v>
      </c>
      <c r="Q338" s="119" t="e">
        <f>INDEX('Nicholas-SESSION'!$L$511:$U$518, MATCH("*HIIT*",'Nicholas-SESSION'!$B$511:$B$518,0), MATCH("*1st*",'Nicholas-SESSION'!$K$7:$T$7,0))</f>
        <v>#N/A</v>
      </c>
      <c r="R338" s="119">
        <f>'Nicholas-SESSION'!U511</f>
        <v>0</v>
      </c>
      <c r="S338" s="116"/>
      <c r="T338" s="116"/>
      <c r="U338" s="120">
        <f>'Nicholas-SESSION'!A512</f>
        <v>0</v>
      </c>
      <c r="V338" s="120">
        <f>'Nicholas-SESSION'!A513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IF($A$338='Nicholas-SESSION'!$A$511,INDEX('Nicholas-SESSION'!$K$511:$T$518, MATCH("*Squat*",'Nicholas-SESSION'!$B$511:$B$518,0), MATCH("*1st*",'Nicholas-SESSION'!$K$7:$T$7,0)),"")</f>
        <v>#N/A</v>
      </c>
      <c r="D339" s="132" t="e">
        <f>INDEX('Nicholas-SESSION'!L$214:U$221, MATCH("*Squat*",'Nicholas-SESSION'!$B$214:$B$221,0), MATCH("*1st*",'Nicholas-SESSION'!K$7:T$7,0))</f>
        <v>#N/A</v>
      </c>
      <c r="E339" s="131" t="e">
        <f>IF($A$338='Nicholas-SESSION'!$A$511,INDEX('Nicholas-SESSION'!$K$511:$T$518, MATCH("*Deadlift*",'Nicholas-SESSION'!$B$511:$B$518,0), MATCH("*1st*",'Nicholas-SESSION'!$K$7:$T$7,0)),"")</f>
        <v>#N/A</v>
      </c>
      <c r="F339" s="131" t="e">
        <f>INDEX('Nicholas-SESSION'!$L$511:$U$518, MATCH("*Deadlift*",'Nicholas-SESSION'!$B$511:$B$518,0), MATCH("*1st*",'Nicholas-SESSION'!$K$7:$T$7,0))</f>
        <v>#N/A</v>
      </c>
      <c r="G339" s="131">
        <f>IF($A$338='Nicholas-SESSION'!$A$511,INDEX('Nicholas-SESSION'!$K$511:$T$518, MATCH("*Bench Press*",'Nicholas-SESSION'!$B$511:$B$518,0), MATCH("*1st*",'Nicholas-SESSION'!$K$7:$T$7,0)),"")</f>
        <v>47.5</v>
      </c>
      <c r="H339" s="131">
        <f>INDEX('Nicholas-SESSION'!$L$511:$U$518, MATCH("*Bench Press*",'Nicholas-SESSION'!$B$511:$B$518,0), MATCH("*1st*",'Nicholas-SESSION'!$K$7:$T$7,0))</f>
        <v>5</v>
      </c>
      <c r="I339" s="132">
        <f>IF($A$338='Nicholas-SESSION'!$A$511,INDEX('Nicholas-SESSION'!$K$511:$T$518, MATCH("*Military*",'Nicholas-SESSION'!$B$511:$B$518,0), MATCH("*1st*",'Nicholas-SESSION'!$K$7:$T$7,0)),"")</f>
        <v>27.5</v>
      </c>
      <c r="J339" s="48">
        <f>INDEX('Nicholas-SESSION'!$L$511:$U$518, MATCH("*Military*",'Nicholas-SESSION'!$B$511:$B$518,0), MATCH("*1st*",'Nicholas-SESSION'!$K$7:$T$7,0))</f>
        <v>5</v>
      </c>
      <c r="K339" s="131" t="e">
        <f>IF($A$338='Nicholas-SESSION'!$A$511,INDEX('Nicholas-SESSION'!$K$511:$T$518, MATCH("*Clean *",'Nicholas-SESSION'!$B$511:$B$518,0), MATCH("*1st*",'Nicholas-SESSION'!$K$7:$T$7,0)),"")</f>
        <v>#N/A</v>
      </c>
      <c r="L339" s="48" t="e">
        <f>INDEX('Nicholas-SESSION'!$L$511:$U$518, MATCH("*Clean *",'Nicholas-SESSION'!$B$511:$B$518,0), MATCH("*1st*",'Nicholas-SESSION'!$K$7:$T$7,0))</f>
        <v>#N/A</v>
      </c>
      <c r="M339" s="131">
        <f>IF($A$338='Nicholas-SESSION'!$A$511,INDEX('Nicholas-SESSION'!$K$511:$T$518, MATCH("*Lat Pulldown*",'Nicholas-SESSION'!$B$511:$B$518,0), MATCH("*1st*",'Nicholas-SESSION'!$K$7:$T$7,0)),"")</f>
        <v>65</v>
      </c>
      <c r="N339" s="48">
        <f>INDEX('Nicholas-SESSION'!$L$511:$U$518, MATCH("*Lat Pulldown*",'Nicholas-SESSION'!$B$511:$B$518,0), MATCH("*1st*",'Nicholas-SESSION'!$K$7:$T$7,0))</f>
        <v>5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IF($A$338='Nicholas-SESSION'!$A$511,INDEX('Nicholas-SESSION'!$K$511:$T$518, MATCH("*Squat*",'Nicholas-SESSION'!$B$511:$B$518,0), MATCH("*2nd*",'Nicholas-SESSION'!$K$7:$T$7,0)),"")</f>
        <v>#N/A</v>
      </c>
      <c r="D340" s="132" t="e">
        <f>INDEX('Nicholas-SESSION'!L$214:U$221, MATCH("*Squat*",'Nicholas-SESSION'!$B$214:$B$221,0), MATCH("*2nd*",'Nicholas-SESSION'!K$7:T$7,0))</f>
        <v>#N/A</v>
      </c>
      <c r="E340" s="131" t="e">
        <f>IF($A$338='Nicholas-SESSION'!$A$511,INDEX('Nicholas-SESSION'!$K$511:$T$518, MATCH("*Deadlift*",'Nicholas-SESSION'!$B$511:$B$518,0), MATCH("*2ND*",'Nicholas-SESSION'!$K$7:$T$7,0)),"")</f>
        <v>#N/A</v>
      </c>
      <c r="F340" s="131" t="e">
        <f>INDEX('Nicholas-SESSION'!$L$511:$U$518, MATCH("*Deadlift*",'Nicholas-SESSION'!$B$511:$B$518,0), MATCH("*2nd*",'Nicholas-SESSION'!$K$7:$T$7,0))</f>
        <v>#N/A</v>
      </c>
      <c r="G340" s="131">
        <f>IF($A$338='Nicholas-SESSION'!$A$511,INDEX('Nicholas-SESSION'!$K$511:$T$518, MATCH("*Bench Press*",'Nicholas-SESSION'!$B$511:$B$518,0), MATCH("*2ND*",'Nicholas-SESSION'!$K$7:$T$7,0)),"")</f>
        <v>47.5</v>
      </c>
      <c r="H340" s="131">
        <f>INDEX('Nicholas-SESSION'!$L$511:$U$518, MATCH("*Bench Press*",'Nicholas-SESSION'!$B$511:$B$518,0), MATCH("*2nd*",'Nicholas-SESSION'!$K$7:$T$7,0))</f>
        <v>5</v>
      </c>
      <c r="I340" s="132">
        <f>IF($A$338='Nicholas-SESSION'!$A$511,INDEX('Nicholas-SESSION'!$K$511:$T$518, MATCH("*Military*",'Nicholas-SESSION'!$B$511:$B$518,0), MATCH("*2ND*",'Nicholas-SESSION'!$K$7:$T$7,0)),"")</f>
        <v>27.5</v>
      </c>
      <c r="J340" s="44">
        <f>INDEX('Nicholas-SESSION'!$L$511:$U$518, MATCH("*Military*",'Nicholas-SESSION'!$B$511:$B$518,0), MATCH("*2nd*",'Nicholas-SESSION'!$K$7:$T$7,0))</f>
        <v>5</v>
      </c>
      <c r="K340" s="131" t="e">
        <f>IF($A$338='Nicholas-SESSION'!$A$511,INDEX('Nicholas-SESSION'!$K$511:$T$518, MATCH("*Clean *",'Nicholas-SESSION'!$B$511:$B$518,0), MATCH("*2ND*",'Nicholas-SESSION'!$K$7:$T$7,0)),"")</f>
        <v>#N/A</v>
      </c>
      <c r="L340" s="44" t="e">
        <f>INDEX('Nicholas-SESSION'!$L$511:$U$518, MATCH("*Clean *",'Nicholas-SESSION'!$B$511:$B$518,0), MATCH("*2nd*",'Nicholas-SESSION'!$K$7:$T$7,0))</f>
        <v>#N/A</v>
      </c>
      <c r="M340" s="131">
        <f>IF($A$338='Nicholas-SESSION'!$A$511,INDEX('Nicholas-SESSION'!$K$511:$T$518, MATCH("*Lat Pulldown*",'Nicholas-SESSION'!$B$511:$B$518,0), MATCH("*2ND*",'Nicholas-SESSION'!$K$7:$T$7,0)),"")</f>
        <v>65</v>
      </c>
      <c r="N340" s="44">
        <f>INDEX('Nicholas-SESSION'!$L$511:$U$518, MATCH("*Lat Pulldown*",'Nicholas-SESSION'!$B$511:$B$518,0), MATCH("*2nd*",'Nicholas-SESSION'!$K$7:$T$7,0))</f>
        <v>5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IF($A$338='Nicholas-SESSION'!$A$511,INDEX('Nicholas-SESSION'!$K$511:$T$518, MATCH("*Squat*",'Nicholas-SESSION'!$B$511:$B$518,0), MATCH("*3rd*",'Nicholas-SESSION'!$K$7:$T$7,0)),"")</f>
        <v>#N/A</v>
      </c>
      <c r="D341" s="132" t="e">
        <f>INDEX('Nicholas-SESSION'!L$214:U$221, MATCH("*Squat*",'Nicholas-SESSION'!$B$214:$B$221,0), MATCH("*3rd*",'Nicholas-SESSION'!K$7:T$7,0))</f>
        <v>#N/A</v>
      </c>
      <c r="E341" s="131" t="e">
        <f>IF($A$338='Nicholas-SESSION'!$A$511,INDEX('Nicholas-SESSION'!$K$511:$T$518, MATCH("*Deadlift*",'Nicholas-SESSION'!$B$511:$B$518,0), MATCH("*3rd*",'Nicholas-SESSION'!$K$7:$T$7,0)),"")</f>
        <v>#N/A</v>
      </c>
      <c r="F341" s="131" t="e">
        <f>INDEX('Nicholas-SESSION'!$L$511:$U$518, MATCH("*Deadlift*",'Nicholas-SESSION'!$B$511:$B$518,0), MATCH("*3rd*",'Nicholas-SESSION'!$K$7:$T$7,0))</f>
        <v>#N/A</v>
      </c>
      <c r="G341" s="131">
        <f>IF($A$338='Nicholas-SESSION'!$A$511,INDEX('Nicholas-SESSION'!$K$511:$T$518, MATCH("*Bench Press*",'Nicholas-SESSION'!$B$511:$B$518,0), MATCH("*3rd*",'Nicholas-SESSION'!$K$7:$T$7,0)),"")</f>
        <v>47.5</v>
      </c>
      <c r="H341" s="131">
        <f>INDEX('Nicholas-SESSION'!$L$511:$U$518, MATCH("*Bench Press*",'Nicholas-SESSION'!$B$511:$B$518,0), MATCH("*3rd*",'Nicholas-SESSION'!$K$7:$T$7,0))</f>
        <v>5</v>
      </c>
      <c r="I341" s="132">
        <f>IF($A$338='Nicholas-SESSION'!$A$511,INDEX('Nicholas-SESSION'!$K$511:$T$518, MATCH("*Military*",'Nicholas-SESSION'!$B$511:$B$518,0), MATCH("*3rd*",'Nicholas-SESSION'!$K$7:$T$7,0)),"")</f>
        <v>27.5</v>
      </c>
      <c r="J341" s="44">
        <f>INDEX('Nicholas-SESSION'!$L$511:$U$518, MATCH("*Military*",'Nicholas-SESSION'!$B$511:$B$518,0), MATCH("*3rd*",'Nicholas-SESSION'!$K$7:$T$7,0))</f>
        <v>5</v>
      </c>
      <c r="K341" s="131" t="e">
        <f>IF($A$338='Nicholas-SESSION'!$A$511,INDEX('Nicholas-SESSION'!$K$511:$T$518, MATCH("*Clean *",'Nicholas-SESSION'!$B$511:$B$518,0), MATCH("*3rd*",'Nicholas-SESSION'!$K$7:$T$7,0)),"")</f>
        <v>#N/A</v>
      </c>
      <c r="L341" s="44" t="e">
        <f>INDEX('Nicholas-SESSION'!$L$511:$U$518, MATCH("*Clean *",'Nicholas-SESSION'!$B$511:$B$518,0), MATCH("*3rd*",'Nicholas-SESSION'!$K$7:$T$7,0))</f>
        <v>#N/A</v>
      </c>
      <c r="M341" s="131">
        <f>IF($A$338='Nicholas-SESSION'!$A$511,INDEX('Nicholas-SESSION'!$K$511:$T$518, MATCH("*Lat Pulldown*",'Nicholas-SESSION'!$B$511:$B$518,0), MATCH("*3rd*",'Nicholas-SESSION'!$K$7:$T$7,0)),"")</f>
        <v>65</v>
      </c>
      <c r="N341" s="44">
        <f>INDEX('Nicholas-SESSION'!$L$511:$U$518, MATCH("*Lat Pulldown*",'Nicholas-SESSION'!$B$511:$B$518,0), MATCH("*3rd*",'Nicholas-SESSION'!$K$7:$T$7,0))</f>
        <v>5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IF($A$338='Nicholas-SESSION'!$A$511,INDEX('Nicholas-SESSION'!$K$511:$T$518, MATCH("*Squat*",'Nicholas-SESSION'!$B$511:$B$518,0), MATCH("*4th*",'Nicholas-SESSION'!$K$7:$T$7,0)),"")</f>
        <v>#N/A</v>
      </c>
      <c r="D342" s="132" t="e">
        <f>INDEX('Nicholas-SESSION'!L$214:U$221, MATCH("*Squat*",'Nicholas-SESSION'!$B$214:$B$221,0), MATCH("*4th*",'Nicholas-SESSION'!K$7:T$7,0))</f>
        <v>#N/A</v>
      </c>
      <c r="E342" s="131" t="e">
        <f>IF($A$338='Nicholas-SESSION'!$A$511,INDEX('Nicholas-SESSION'!$K$511:$T$518, MATCH("*Deadlift*",'Nicholas-SESSION'!$B$511:$B$518,0), MATCH("*4th*",'Nicholas-SESSION'!$K$7:$T$7,0)),"")</f>
        <v>#N/A</v>
      </c>
      <c r="F342" s="131" t="e">
        <f>INDEX('Nicholas-SESSION'!$L$511:$U$518, MATCH("*Deadlift*",'Nicholas-SESSION'!$B$511:$B$518,0), MATCH("*4th*",'Nicholas-SESSION'!$K$7:$T$7,0))</f>
        <v>#N/A</v>
      </c>
      <c r="G342" s="131">
        <f>IF($A$338='Nicholas-SESSION'!$A$511,INDEX('Nicholas-SESSION'!$K$511:$T$518, MATCH("*Bench Press*",'Nicholas-SESSION'!$B$511:$B$518,0), MATCH("*4th*",'Nicholas-SESSION'!$K$7:$T$7,0)),"")</f>
        <v>47.5</v>
      </c>
      <c r="H342" s="131">
        <f>INDEX('Nicholas-SESSION'!$L$511:$U$518, MATCH("*Bench Press*",'Nicholas-SESSION'!$B$511:$B$518,0), MATCH("*4th*",'Nicholas-SESSION'!$K$7:$T$7,0))</f>
        <v>5</v>
      </c>
      <c r="I342" s="132">
        <f>IF($A$338='Nicholas-SESSION'!$A$511,INDEX('Nicholas-SESSION'!$K$511:$T$518, MATCH("*Military*",'Nicholas-SESSION'!$B$511:$B$518,0), MATCH("*4th*",'Nicholas-SESSION'!$K$7:$T$7,0)),"")</f>
        <v>27.5</v>
      </c>
      <c r="J342" s="44">
        <f>INDEX('Nicholas-SESSION'!$L$511:$U$518, MATCH("*Military*",'Nicholas-SESSION'!$B$511:$B$518,0), MATCH("*4th*",'Nicholas-SESSION'!$K$7:$T$7,0))</f>
        <v>5</v>
      </c>
      <c r="K342" s="131" t="e">
        <f>IF($A$338='Nicholas-SESSION'!$A$511,INDEX('Nicholas-SESSION'!$K$511:$T$518, MATCH("*Clean *",'Nicholas-SESSION'!$B$511:$B$518,0), MATCH("*4th*",'Nicholas-SESSION'!$K$7:$T$7,0)),"")</f>
        <v>#N/A</v>
      </c>
      <c r="L342" s="44" t="e">
        <f>INDEX('Nicholas-SESSION'!$L$511:$U$518, MATCH("*Clean *",'Nicholas-SESSION'!$B$511:$B$518,0), MATCH("*4th*",'Nicholas-SESSION'!$K$7:$T$7,0))</f>
        <v>#N/A</v>
      </c>
      <c r="M342" s="131">
        <f>IF($A$338='Nicholas-SESSION'!$A$511,INDEX('Nicholas-SESSION'!$K$511:$T$518, MATCH("*Lat Pulldown*",'Nicholas-SESSION'!$B$511:$B$518,0), MATCH("*4th*",'Nicholas-SESSION'!$K$7:$T$7,0)),"")</f>
        <v>65</v>
      </c>
      <c r="N342" s="44">
        <f>INDEX('Nicholas-SESSION'!$L$511:$U$518, MATCH("*Lat Pulldown*",'Nicholas-SESSION'!$B$511:$B$518,0), MATCH("*4th*",'Nicholas-SESSION'!$K$7:$T$7,0))</f>
        <v>5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IF($A$338='Nicholas-SESSION'!$A$511,INDEX('Nicholas-SESSION'!$K$511:$T$518, MATCH("*Squat*",'Nicholas-SESSION'!$B$511:$B$518,0), MATCH("*5th*",'Nicholas-SESSION'!$K$7:$T$7,0)),"")</f>
        <v>#N/A</v>
      </c>
      <c r="D343" s="132" t="e">
        <f>INDEX('Nicholas-SESSION'!L$214:U$221, MATCH("*Squat*",'Nicholas-SESSION'!$B$214:$B$221,0), MATCH("*5th*",'Nicholas-SESSION'!K$7:T$7,0))</f>
        <v>#N/A</v>
      </c>
      <c r="E343" s="131" t="e">
        <f>IF($A$338='Nicholas-SESSION'!$A$511,INDEX('Nicholas-SESSION'!$K$511:$T$518, MATCH("*Deadlift*",'Nicholas-SESSION'!$B$511:$B$518,0), MATCH("*5th*",'Nicholas-SESSION'!$K$7:$T$7,0)),"")</f>
        <v>#N/A</v>
      </c>
      <c r="F343" s="131" t="e">
        <f>INDEX('Nicholas-SESSION'!$L$511:$U$518, MATCH("*Deadlift*",'Nicholas-SESSION'!$B$511:$B$518,0), MATCH("*5th*",'Nicholas-SESSION'!$K$7:$T$7,0))</f>
        <v>#N/A</v>
      </c>
      <c r="G343" s="131">
        <f>IF($A$338='Nicholas-SESSION'!$A$511,INDEX('Nicholas-SESSION'!$K$511:$T$518, MATCH("*Bench Press*",'Nicholas-SESSION'!$B$511:$B$518,0), MATCH("*5th*",'Nicholas-SESSION'!$K$7:$T$7,0)),"")</f>
        <v>0</v>
      </c>
      <c r="H343" s="131">
        <f>INDEX('Nicholas-SESSION'!$L$511:$U$518, MATCH("*Bench Press*",'Nicholas-SESSION'!$B$511:$B$518,0), MATCH("*5th*",'Nicholas-SESSION'!$K$7:$T$7,0))</f>
        <v>0</v>
      </c>
      <c r="I343" s="132">
        <f>IF($A$338='Nicholas-SESSION'!$A$511,INDEX('Nicholas-SESSION'!$K$511:$T$518, MATCH("*Military*",'Nicholas-SESSION'!$B$511:$B$518,0), MATCH("*5th*",'Nicholas-SESSION'!$K$7:$T$7,0)),"")</f>
        <v>27.5</v>
      </c>
      <c r="J343" s="44">
        <f>INDEX('Nicholas-SESSION'!$L$511:$U$518, MATCH("*Military*",'Nicholas-SESSION'!$B$511:$B$518,0), MATCH("*5th*",'Nicholas-SESSION'!$K$7:$T$7,0))</f>
        <v>5</v>
      </c>
      <c r="K343" s="131" t="e">
        <f>IF($A$338='Nicholas-SESSION'!$A$511,INDEX('Nicholas-SESSION'!$K$511:$T$518, MATCH("*Clean *",'Nicholas-SESSION'!$B$511:$B$518,0), MATCH("*5th*",'Nicholas-SESSION'!$K$7:$T$7,0)),"")</f>
        <v>#N/A</v>
      </c>
      <c r="L343" s="44" t="e">
        <f>INDEX('Nicholas-SESSION'!$L$511:$U$518, MATCH("*Clean *",'Nicholas-SESSION'!$B$511:$B$518,0), MATCH("*5th*",'Nicholas-SESSION'!$K$7:$T$7,0))</f>
        <v>#N/A</v>
      </c>
      <c r="M343" s="131">
        <f>IF($A$338='Nicholas-SESSION'!$A$511,INDEX('Nicholas-SESSION'!$K$511:$T$518, MATCH("*Lat Pulldown*",'Nicholas-SESSION'!$B$511:$B$518,0), MATCH("*5th*",'Nicholas-SESSION'!$K$7:$T$7,0)),"")</f>
        <v>65</v>
      </c>
      <c r="N343" s="44">
        <f>INDEX('Nicholas-SESSION'!$L$511:$U$518, MATCH("*Lat Pulldown*",'Nicholas-SESSION'!$B$511:$B$518,0), MATCH("*5th*",'Nicholas-SESSION'!$K$7:$T$7,0))</f>
        <v>5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'Nicholas-SESSION'!A520</f>
        <v>42256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 t="e">
        <f>MAX(E345:E349)</f>
        <v>#N/A</v>
      </c>
      <c r="F344" s="116" t="e">
        <f t="array" ref="F344">MAX(IF(E345:E349=E344,F345:F349))</f>
        <v>#N/A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IF($A$344='Nicholas-SESSION'!$A$520,INDEX('Nicholas-SESSION'!$K$520:$T$527, MATCH("*1k Row*",'Nicholas-SESSION'!$B$520:$B$527,0), MATCH("*1st*",'Nicholas-SESSION'!$K$7:$T$7,0)),"")</f>
        <v>#N/A</v>
      </c>
      <c r="P344" s="152" t="e">
        <f>IF($A$344='Nicholas-SESSION'!$A$520,INDEX('Nicholas-SESSION'!$K$520:$T$527, MATCH("*HIIT*",'Nicholas-SESSION'!$B$520:$B$527,0), MATCH("*1st*",'Nicholas-SESSION'!$K$7:$T$7,0)),"")</f>
        <v>#N/A</v>
      </c>
      <c r="Q344" s="119" t="e">
        <f>INDEX('Nicholas-SESSION'!$L$520:$U$527, MATCH("*HIIT*",'Nicholas-SESSION'!$B$520:$B$527,0), MATCH("*1st*",'Nicholas-SESSION'!$K$7:$T$7,0))</f>
        <v>#N/A</v>
      </c>
      <c r="R344" s="119">
        <f>'Nicholas-SESSION'!U520</f>
        <v>0</v>
      </c>
      <c r="S344" s="116"/>
      <c r="T344" s="116"/>
      <c r="U344" s="120">
        <f>'Nicholas-SESSION'!A521</f>
        <v>75.900000000000006</v>
      </c>
      <c r="V344" s="120">
        <f>'Nicholas-SESSION'!A522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IF($A$344='Nicholas-SESSION'!$A$520,INDEX('Nicholas-SESSION'!$K$520:$T$527, MATCH("*Squat*",'Nicholas-SESSION'!$B$520:$B$527,0), MATCH("*1st*",'Nicholas-SESSION'!$K$7:$T$7,0)),"")</f>
        <v>#N/A</v>
      </c>
      <c r="D345" s="132" t="e">
        <f>INDEX('Nicholas-SESSION'!L$520:U$527, MATCH("*Squat*",'Nicholas-SESSION'!$B$520:$B$527,0), MATCH("*1st*",'Nicholas-SESSION'!K$7:T$7,0))</f>
        <v>#N/A</v>
      </c>
      <c r="E345" s="131" t="e">
        <f>IF($A$344='Nicholas-SESSION'!$A$520,INDEX('Nicholas-SESSION'!$K$520:$T$527, MATCH("*Deadlift*",'Nicholas-SESSION'!$B$520:$B$527,0), MATCH("*1st*",'Nicholas-SESSION'!$K$7:$T$7,0)),"")</f>
        <v>#N/A</v>
      </c>
      <c r="F345" s="131" t="e">
        <f>INDEX('Nicholas-SESSION'!$L$520:$U$527, MATCH("*Deadlift*",'Nicholas-SESSION'!$B$520:$B$527,0), MATCH("*1st*",'Nicholas-SESSION'!$K$7:$T$7,0))</f>
        <v>#N/A</v>
      </c>
      <c r="G345" s="131" t="e">
        <f>IF($A$344='Nicholas-SESSION'!$A$520,INDEX('Nicholas-SESSION'!$K$520:$T$527, MATCH("*Bench Press*",'Nicholas-SESSION'!$B$520:$B$527,0), MATCH("*1st*",'Nicholas-SESSION'!$K$7:$T$7,0)),"")</f>
        <v>#N/A</v>
      </c>
      <c r="H345" s="131" t="e">
        <f>INDEX('Nicholas-SESSION'!$L$520:$U$527, MATCH("*Bench Press*",'Nicholas-SESSION'!$B$520:$B$527,0), MATCH("*1st*",'Nicholas-SESSION'!$K$7:$T$7,0))</f>
        <v>#N/A</v>
      </c>
      <c r="I345" s="132" t="e">
        <f>IF($A$344='Nicholas-SESSION'!$A$520,INDEX('Nicholas-SESSION'!$K$520:$T$527, MATCH("*Military*",'Nicholas-SESSION'!$B$520:$B$527,0), MATCH("*1st*",'Nicholas-SESSION'!$K$7:$T$7,0)),"")</f>
        <v>#N/A</v>
      </c>
      <c r="J345" s="48" t="e">
        <f>INDEX('Nicholas-SESSION'!$L$520:$U$527, MATCH("*Military*",'Nicholas-SESSION'!$B$520:$B$527,0), MATCH("*1st*",'Nicholas-SESSION'!$K$7:$T$7,0))</f>
        <v>#N/A</v>
      </c>
      <c r="K345" s="131" t="e">
        <f>IF($A$344='Nicholas-SESSION'!$A$520,INDEX('Nicholas-SESSION'!$K$520:$T$527, MATCH("*Clean *",'Nicholas-SESSION'!$B$520:$B$527,0), MATCH("*1st*",'Nicholas-SESSION'!$K$7:$T$7,0)),"")</f>
        <v>#N/A</v>
      </c>
      <c r="L345" s="48" t="e">
        <f>INDEX('Nicholas-SESSION'!$L$520:$U$527, MATCH("*Clean *",'Nicholas-SESSION'!$B$520:$B$527,0), MATCH("*1st*",'Nicholas-SESSION'!$K$7:$T$7,0))</f>
        <v>#N/A</v>
      </c>
      <c r="M345" s="131" t="e">
        <f>IF($A$344='Nicholas-SESSION'!$A$520,INDEX('Nicholas-SESSION'!$K$520:$T$527, MATCH("*Lat Pulldown*",'Nicholas-SESSION'!$B$520:$B$527,0), MATCH("*1st*",'Nicholas-SESSION'!$K$7:$T$7,0)),"")</f>
        <v>#N/A</v>
      </c>
      <c r="N345" s="48" t="e">
        <f>INDEX('Nicholas-SESSION'!$L$520:$U$527, MATCH("*Lat Pulldown*",'Nicholas-SESSION'!$B$520:$B$527,0), MATCH("*1st*",'Nicholas-SESSION'!$K$7:$T$7,0))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IF($A$344='Nicholas-SESSION'!$A$520,INDEX('Nicholas-SESSION'!$K$520:$T$527, MATCH("*Squat*",'Nicholas-SESSION'!$B$520:$B$527,0), MATCH("*2nd*",'Nicholas-SESSION'!$K$7:$T$7,0)),"")</f>
        <v>#N/A</v>
      </c>
      <c r="D346" s="132" t="e">
        <f>INDEX('Nicholas-SESSION'!L$520:U$527, MATCH("*Squat*",'Nicholas-SESSION'!$B$520:$B$527,0), MATCH("*2nd*",'Nicholas-SESSION'!K$7:T$7,0))</f>
        <v>#N/A</v>
      </c>
      <c r="E346" s="131" t="e">
        <f>IF($A$344='Nicholas-SESSION'!$A$520,INDEX('Nicholas-SESSION'!$K$520:$T$527, MATCH("*Deadlift*",'Nicholas-SESSION'!$B$520:$B$527,0), MATCH("*2ND*",'Nicholas-SESSION'!$K$7:$T$7,0)),"")</f>
        <v>#N/A</v>
      </c>
      <c r="F346" s="131" t="e">
        <f>INDEX('Nicholas-SESSION'!$L$520:$U$527, MATCH("*Deadlift*",'Nicholas-SESSION'!$B$520:$B$527,0), MATCH("*2nd*",'Nicholas-SESSION'!$K$7:$T$7,0))</f>
        <v>#N/A</v>
      </c>
      <c r="G346" s="131" t="e">
        <f>IF($A$344='Nicholas-SESSION'!$A$520,INDEX('Nicholas-SESSION'!$K$520:$T$527, MATCH("*Bench Press*",'Nicholas-SESSION'!$B$520:$B$527,0), MATCH("*2ND*",'Nicholas-SESSION'!$K$7:$T$7,0)),"")</f>
        <v>#N/A</v>
      </c>
      <c r="H346" s="131" t="e">
        <f>INDEX('Nicholas-SESSION'!$L$520:$U$527, MATCH("*Bench Press*",'Nicholas-SESSION'!$B$520:$B$527,0), MATCH("*2nd*",'Nicholas-SESSION'!$K$7:$T$7,0))</f>
        <v>#N/A</v>
      </c>
      <c r="I346" s="132" t="e">
        <f>IF($A$344='Nicholas-SESSION'!$A$520,INDEX('Nicholas-SESSION'!$K$520:$T$527, MATCH("*Military*",'Nicholas-SESSION'!$B$520:$B$527,0), MATCH("*2ND*",'Nicholas-SESSION'!$K$7:$T$7,0)),"")</f>
        <v>#N/A</v>
      </c>
      <c r="J346" s="44" t="e">
        <f>INDEX('Nicholas-SESSION'!$L$520:$U$527, MATCH("*Military*",'Nicholas-SESSION'!$B$520:$B$527,0), MATCH("*2nd*",'Nicholas-SESSION'!$K$7:$T$7,0))</f>
        <v>#N/A</v>
      </c>
      <c r="K346" s="131" t="e">
        <f>IF($A$344='Nicholas-SESSION'!$A$520,INDEX('Nicholas-SESSION'!$K$520:$T$527, MATCH("*Clean *",'Nicholas-SESSION'!$B$520:$B$527,0), MATCH("*2ND*",'Nicholas-SESSION'!$K$7:$T$7,0)),"")</f>
        <v>#N/A</v>
      </c>
      <c r="L346" s="44" t="e">
        <f>INDEX('Nicholas-SESSION'!$L$520:$U$527, MATCH("*Clean *",'Nicholas-SESSION'!$B$520:$B$527,0), MATCH("*2nd*",'Nicholas-SESSION'!$K$7:$T$7,0))</f>
        <v>#N/A</v>
      </c>
      <c r="M346" s="131" t="e">
        <f>IF($A$344='Nicholas-SESSION'!$A$520,INDEX('Nicholas-SESSION'!$K$520:$T$527, MATCH("*Lat Pulldown*",'Nicholas-SESSION'!$B$520:$B$527,0), MATCH("*2ND*",'Nicholas-SESSION'!$K$7:$T$7,0)),"")</f>
        <v>#N/A</v>
      </c>
      <c r="N346" s="44" t="e">
        <f>INDEX('Nicholas-SESSION'!$L$520:$U$527, MATCH("*Lat Pulldown*",'Nicholas-SESSION'!$B$520:$B$527,0), MATCH("*2nd*",'Nicholas-SESSION'!$K$7:$T$7,0))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IF($A$344='Nicholas-SESSION'!$A$520,INDEX('Nicholas-SESSION'!$K$520:$T$527, MATCH("*Squat*",'Nicholas-SESSION'!$B$520:$B$527,0), MATCH("*3rd*",'Nicholas-SESSION'!$K$7:$T$7,0)),"")</f>
        <v>#N/A</v>
      </c>
      <c r="D347" s="132" t="e">
        <f>INDEX('Nicholas-SESSION'!L$520:U$527, MATCH("*Squat*",'Nicholas-SESSION'!$B$520:$B$527,0), MATCH("*3rd*",'Nicholas-SESSION'!K$7:T$7,0))</f>
        <v>#N/A</v>
      </c>
      <c r="E347" s="131" t="e">
        <f>IF($A$344='Nicholas-SESSION'!$A$520,INDEX('Nicholas-SESSION'!$K$520:$T$527, MATCH("*Deadlift*",'Nicholas-SESSION'!$B$520:$B$527,0), MATCH("*3rd*",'Nicholas-SESSION'!$K$7:$T$7,0)),"")</f>
        <v>#N/A</v>
      </c>
      <c r="F347" s="131" t="e">
        <f>INDEX('Nicholas-SESSION'!$L$520:$U$527, MATCH("*Deadlift*",'Nicholas-SESSION'!$B$520:$B$527,0), MATCH("*3rd*",'Nicholas-SESSION'!$K$7:$T$7,0))</f>
        <v>#N/A</v>
      </c>
      <c r="G347" s="131" t="e">
        <f>IF($A$344='Nicholas-SESSION'!$A$520,INDEX('Nicholas-SESSION'!$K$520:$T$527, MATCH("*Bench Press*",'Nicholas-SESSION'!$B$520:$B$527,0), MATCH("*3rd*",'Nicholas-SESSION'!$K$7:$T$7,0)),"")</f>
        <v>#N/A</v>
      </c>
      <c r="H347" s="131" t="e">
        <f>INDEX('Nicholas-SESSION'!$L$520:$U$527, MATCH("*Bench Press*",'Nicholas-SESSION'!$B$520:$B$527,0), MATCH("*3rd*",'Nicholas-SESSION'!$K$7:$T$7,0))</f>
        <v>#N/A</v>
      </c>
      <c r="I347" s="132" t="e">
        <f>IF($A$344='Nicholas-SESSION'!$A$520,INDEX('Nicholas-SESSION'!$K$520:$T$527, MATCH("*Military*",'Nicholas-SESSION'!$B$520:$B$527,0), MATCH("*3rd*",'Nicholas-SESSION'!$K$7:$T$7,0)),"")</f>
        <v>#N/A</v>
      </c>
      <c r="J347" s="44" t="e">
        <f>INDEX('Nicholas-SESSION'!$L$520:$U$527, MATCH("*Military*",'Nicholas-SESSION'!$B$520:$B$527,0), MATCH("*3rd*",'Nicholas-SESSION'!$K$7:$T$7,0))</f>
        <v>#N/A</v>
      </c>
      <c r="K347" s="131" t="e">
        <f>IF($A$344='Nicholas-SESSION'!$A$520,INDEX('Nicholas-SESSION'!$K$520:$T$527, MATCH("*Clean *",'Nicholas-SESSION'!$B$520:$B$527,0), MATCH("*3rd*",'Nicholas-SESSION'!$K$7:$T$7,0)),"")</f>
        <v>#N/A</v>
      </c>
      <c r="L347" s="44" t="e">
        <f>INDEX('Nicholas-SESSION'!$L$520:$U$527, MATCH("*Clean *",'Nicholas-SESSION'!$B$520:$B$527,0), MATCH("*3rd*",'Nicholas-SESSION'!$K$7:$T$7,0))</f>
        <v>#N/A</v>
      </c>
      <c r="M347" s="131" t="e">
        <f>IF($A$344='Nicholas-SESSION'!$A$520,INDEX('Nicholas-SESSION'!$K$520:$T$527, MATCH("*Lat Pulldown*",'Nicholas-SESSION'!$B$520:$B$527,0), MATCH("*3rd*",'Nicholas-SESSION'!$K$7:$T$7,0)),"")</f>
        <v>#N/A</v>
      </c>
      <c r="N347" s="44" t="e">
        <f>INDEX('Nicholas-SESSION'!$L$520:$U$527, MATCH("*Lat Pulldown*",'Nicholas-SESSION'!$B$520:$B$527,0), MATCH("*3rd*",'Nicholas-SESSION'!$K$7:$T$7,0))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IF($A$344='Nicholas-SESSION'!$A$520,INDEX('Nicholas-SESSION'!$K$520:$T$527, MATCH("*Squat*",'Nicholas-SESSION'!$B$520:$B$527,0), MATCH("*4th*",'Nicholas-SESSION'!$K$7:$T$7,0)),"")</f>
        <v>#N/A</v>
      </c>
      <c r="D348" s="132" t="e">
        <f>INDEX('Nicholas-SESSION'!L$520:U$527, MATCH("*Squat*",'Nicholas-SESSION'!$B$520:$B$527,0), MATCH("*4th*",'Nicholas-SESSION'!K$7:T$7,0))</f>
        <v>#N/A</v>
      </c>
      <c r="E348" s="131" t="e">
        <f>IF($A$344='Nicholas-SESSION'!$A$520,INDEX('Nicholas-SESSION'!$K$520:$T$527, MATCH("*Deadlift*",'Nicholas-SESSION'!$B$520:$B$527,0), MATCH("*4th*",'Nicholas-SESSION'!$K$7:$T$7,0)),"")</f>
        <v>#N/A</v>
      </c>
      <c r="F348" s="131" t="e">
        <f>INDEX('Nicholas-SESSION'!$L$520:$U$527, MATCH("*Deadlift*",'Nicholas-SESSION'!$B$520:$B$527,0), MATCH("*4th*",'Nicholas-SESSION'!$K$7:$T$7,0))</f>
        <v>#N/A</v>
      </c>
      <c r="G348" s="131" t="e">
        <f>IF($A$344='Nicholas-SESSION'!$A$520,INDEX('Nicholas-SESSION'!$K$520:$T$527, MATCH("*Bench Press*",'Nicholas-SESSION'!$B$520:$B$527,0), MATCH("*4th*",'Nicholas-SESSION'!$K$7:$T$7,0)),"")</f>
        <v>#N/A</v>
      </c>
      <c r="H348" s="131" t="e">
        <f>INDEX('Nicholas-SESSION'!$L$520:$U$527, MATCH("*Bench Press*",'Nicholas-SESSION'!$B$520:$B$527,0), MATCH("*4th*",'Nicholas-SESSION'!$K$7:$T$7,0))</f>
        <v>#N/A</v>
      </c>
      <c r="I348" s="132" t="e">
        <f>IF($A$344='Nicholas-SESSION'!$A$520,INDEX('Nicholas-SESSION'!$K$520:$T$527, MATCH("*Military*",'Nicholas-SESSION'!$B$520:$B$527,0), MATCH("*4th*",'Nicholas-SESSION'!$K$7:$T$7,0)),"")</f>
        <v>#N/A</v>
      </c>
      <c r="J348" s="44" t="e">
        <f>INDEX('Nicholas-SESSION'!$L$520:$U$527, MATCH("*Military*",'Nicholas-SESSION'!$B$520:$B$527,0), MATCH("*4th*",'Nicholas-SESSION'!$K$7:$T$7,0))</f>
        <v>#N/A</v>
      </c>
      <c r="K348" s="131" t="e">
        <f>IF($A$344='Nicholas-SESSION'!$A$520,INDEX('Nicholas-SESSION'!$K$520:$T$527, MATCH("*Clean *",'Nicholas-SESSION'!$B$520:$B$527,0), MATCH("*4th*",'Nicholas-SESSION'!$K$7:$T$7,0)),"")</f>
        <v>#N/A</v>
      </c>
      <c r="L348" s="44" t="e">
        <f>INDEX('Nicholas-SESSION'!$L$520:$U$527, MATCH("*Clean *",'Nicholas-SESSION'!$B$520:$B$527,0), MATCH("*4th*",'Nicholas-SESSION'!$K$7:$T$7,0))</f>
        <v>#N/A</v>
      </c>
      <c r="M348" s="131" t="e">
        <f>IF($A$344='Nicholas-SESSION'!$A$520,INDEX('Nicholas-SESSION'!$K$520:$T$527, MATCH("*Lat Pulldown*",'Nicholas-SESSION'!$B$520:$B$527,0), MATCH("*4th*",'Nicholas-SESSION'!$K$7:$T$7,0)),"")</f>
        <v>#N/A</v>
      </c>
      <c r="N348" s="44" t="e">
        <f>INDEX('Nicholas-SESSION'!$L$520:$U$527, MATCH("*Lat Pulldown*",'Nicholas-SESSION'!$B$520:$B$527,0), MATCH("*4th*",'Nicholas-SESSION'!$K$7:$T$7,0))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IF($A$344='Nicholas-SESSION'!$A$520,INDEX('Nicholas-SESSION'!$K$520:$T$527, MATCH("*Squat*",'Nicholas-SESSION'!$B$520:$B$527,0), MATCH("*5th*",'Nicholas-SESSION'!$K$7:$T$7,0)),"")</f>
        <v>#N/A</v>
      </c>
      <c r="D349" s="132" t="e">
        <f>INDEX('Nicholas-SESSION'!L$520:U$527, MATCH("*Squat*",'Nicholas-SESSION'!$B$520:$B$527,0), MATCH("*5th*",'Nicholas-SESSION'!K$7:T$7,0))</f>
        <v>#N/A</v>
      </c>
      <c r="E349" s="131" t="e">
        <f>IF($A$344='Nicholas-SESSION'!$A$520,INDEX('Nicholas-SESSION'!$K$520:$T$527, MATCH("*Deadlift*",'Nicholas-SESSION'!$B$520:$B$527,0), MATCH("*5th*",'Nicholas-SESSION'!$K$7:$T$7,0)),"")</f>
        <v>#N/A</v>
      </c>
      <c r="F349" s="131" t="e">
        <f>INDEX('Nicholas-SESSION'!$L$520:$U$527, MATCH("*Deadlift*",'Nicholas-SESSION'!$B$520:$B$527,0), MATCH("*5th*",'Nicholas-SESSION'!$K$7:$T$7,0))</f>
        <v>#N/A</v>
      </c>
      <c r="G349" s="131" t="e">
        <f>IF($A$344='Nicholas-SESSION'!$A$520,INDEX('Nicholas-SESSION'!$K$520:$T$527, MATCH("*Bench Press*",'Nicholas-SESSION'!$B$520:$B$527,0), MATCH("*5th*",'Nicholas-SESSION'!$K$7:$T$7,0)),"")</f>
        <v>#N/A</v>
      </c>
      <c r="H349" s="131" t="e">
        <f>INDEX('Nicholas-SESSION'!$L$520:$U$527, MATCH("*Bench Press*",'Nicholas-SESSION'!$B$520:$B$527,0), MATCH("*5th*",'Nicholas-SESSION'!$K$7:$T$7,0))</f>
        <v>#N/A</v>
      </c>
      <c r="I349" s="132" t="e">
        <f>IF($A$344='Nicholas-SESSION'!$A$520,INDEX('Nicholas-SESSION'!$K$520:$T$527, MATCH("*Military*",'Nicholas-SESSION'!$B$520:$B$527,0), MATCH("*5th*",'Nicholas-SESSION'!$K$7:$T$7,0)),"")</f>
        <v>#N/A</v>
      </c>
      <c r="J349" s="44" t="e">
        <f>INDEX('Nicholas-SESSION'!$L$520:$U$527, MATCH("*Military*",'Nicholas-SESSION'!$B$520:$B$527,0), MATCH("*5th*",'Nicholas-SESSION'!$K$7:$T$7,0))</f>
        <v>#N/A</v>
      </c>
      <c r="K349" s="131" t="e">
        <f>IF($A$344='Nicholas-SESSION'!$A$520,INDEX('Nicholas-SESSION'!$K$520:$T$527, MATCH("*Clean *",'Nicholas-SESSION'!$B$520:$B$527,0), MATCH("*5th*",'Nicholas-SESSION'!$K$7:$T$7,0)),"")</f>
        <v>#N/A</v>
      </c>
      <c r="L349" s="44" t="e">
        <f>INDEX('Nicholas-SESSION'!$L$520:$U$527, MATCH("*Clean *",'Nicholas-SESSION'!$B$520:$B$527,0), MATCH("*5th*",'Nicholas-SESSION'!$K$7:$T$7,0))</f>
        <v>#N/A</v>
      </c>
      <c r="M349" s="131" t="e">
        <f>IF($A$344='Nicholas-SESSION'!$A$520,INDEX('Nicholas-SESSION'!$K$520:$T$527, MATCH("*Lat Pulldown*",'Nicholas-SESSION'!$B$520:$B$527,0), MATCH("*5th*",'Nicholas-SESSION'!$K$7:$T$7,0)),"")</f>
        <v>#N/A</v>
      </c>
      <c r="N349" s="44" t="e">
        <f>INDEX('Nicholas-SESSION'!$L$520:$U$527, MATCH("*Lat Pulldown*",'Nicholas-SESSION'!$B$520:$B$527,0), MATCH("*5th*",'Nicholas-SESSION'!$K$7:$T$7,0))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'Nicholas-SESSION'!A529</f>
        <v>42269</v>
      </c>
      <c r="B350" s="116" t="s">
        <v>84</v>
      </c>
      <c r="C350" s="117" t="e">
        <f>MAX(C351:C355)</f>
        <v>#N/A</v>
      </c>
      <c r="D350" s="116" t="e">
        <f t="array" ref="D350">MAX(IF(C351:C355=C542,D351:D355))</f>
        <v>#N/A</v>
      </c>
      <c r="E350" s="116" t="e">
        <f>MAX(E351:E355)</f>
        <v>#N/A</v>
      </c>
      <c r="F350" s="116" t="e">
        <f t="array" ref="F350">MAX(IF(E351:E355=E542,F351:F355))</f>
        <v>#N/A</v>
      </c>
      <c r="G350" s="116" t="e">
        <f>MAX(G351:G355)</f>
        <v>#N/A</v>
      </c>
      <c r="H350" s="116" t="e">
        <f t="array" ref="H350">MAX(IF(G351:G355=G542,H351:H355))</f>
        <v>#N/A</v>
      </c>
      <c r="I350" s="116" t="e">
        <f>MAX(I351:I355)</f>
        <v>#N/A</v>
      </c>
      <c r="J350" s="116" t="e">
        <f t="array" ref="J350">MAX(IF(I351:I355=I542,J351:J355))</f>
        <v>#N/A</v>
      </c>
      <c r="K350" s="116" t="e">
        <f>MAX(K351:K355)</f>
        <v>#N/A</v>
      </c>
      <c r="L350" s="116" t="e">
        <f t="array" ref="L350">MAX(IF(K351:K355=K542,L351:L355))</f>
        <v>#N/A</v>
      </c>
      <c r="M350" s="116">
        <f>MAX(M351:M355)</f>
        <v>55</v>
      </c>
      <c r="N350" s="117" t="e">
        <f t="array" ref="N350">MAX(IF(M351:M355=M542,N351:N355))</f>
        <v>#N/A</v>
      </c>
      <c r="O350" s="152" t="str">
        <f>IF($A$140='Nicholas-SESSION'!$A$529,INDEX('Nicholas-SESSION'!$K$529:$T$536, MATCH("*1k Row*",'Nicholas-SESSION'!$B$529:$B$536,0), MATCH("*1st*",'Nicholas-SESSION'!$K$7:$T$7,0)),"")</f>
        <v/>
      </c>
      <c r="P350" s="152" t="str">
        <f>IF($A$140='Nicholas-SESSION'!$A$529,INDEX('Nicholas-SESSION'!$K$529:$T$536, MATCH("*HIIT*",'Nicholas-SESSION'!$B$529:$B$536,0), MATCH("*1st*",'Nicholas-SESSION'!$K$7:$T$7,0)),"")</f>
        <v/>
      </c>
      <c r="Q350" s="119" t="e">
        <f>INDEX('Nicholas-SESSION'!$L$529:$U$529, MATCH("*HIIT*",'Nicholas-SESSION'!$B$529:$B$529,0), MATCH("*1st*",'Nicholas-SESSION'!$K$7:$T$7,0))</f>
        <v>#N/A</v>
      </c>
      <c r="R350" s="119">
        <f>'Nicholas-SESSION'!U418</f>
        <v>0</v>
      </c>
      <c r="S350" s="116"/>
      <c r="T350" s="116"/>
      <c r="U350" s="120">
        <f>'Nicholas-SESSION'!A530</f>
        <v>0</v>
      </c>
      <c r="V350" s="120">
        <f>'Nicholas-SESSION'!A531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IF($A$350='Nicholas-SESSION'!$A$529,INDEX('Nicholas-SESSION'!$K$529:$T$536, MATCH("*Squat*",'Nicholas-SESSION'!$B$529:$B$536,0), MATCH("*1st*",'Nicholas-SESSION'!$K$7:$T$7,0)),"")</f>
        <v>#N/A</v>
      </c>
      <c r="D351" s="132" t="e">
        <f>INDEX('Nicholas-SESSION'!L$529:U$536, MATCH("*Squat*",'Nicholas-SESSION'!$B$529:$B$536,0), MATCH("*1st*",'Nicholas-SESSION'!K$7:T$7,0))</f>
        <v>#N/A</v>
      </c>
      <c r="E351" s="131" t="e">
        <f>IF($A$350='Nicholas-SESSION'!$A$529,INDEX('Nicholas-SESSION'!$K$529:$T$536, MATCH("*Deadlift*",'Nicholas-SESSION'!$B$529:$B$536,0), MATCH("*1st*",'Nicholas-SESSION'!$K$7:$T$7,0)),"")</f>
        <v>#N/A</v>
      </c>
      <c r="F351" s="131" t="e">
        <f>INDEX('Nicholas-SESSION'!$L$529:$U$536, MATCH("*Deadlift*",'Nicholas-SESSION'!$B$529:$B$536,0), MATCH("*1st*",'Nicholas-SESSION'!$K$7:$T$7,0))</f>
        <v>#N/A</v>
      </c>
      <c r="G351" s="131" t="e">
        <f>IF($A$350='Nicholas-SESSION'!$A$529,INDEX('Nicholas-SESSION'!$K$529:$T$536, MATCH("*Bench Press*",'Nicholas-SESSION'!$B$529:$B$536,0), MATCH("*1st*",'Nicholas-SESSION'!$K$7:$T$7,0)),"")</f>
        <v>#N/A</v>
      </c>
      <c r="H351" s="131" t="e">
        <f>INDEX('Nicholas-SESSION'!$L$529:$U$536, MATCH("*Bench Press*",'Nicholas-SESSION'!$B$529:$B$536,0), MATCH("*1st*",'Nicholas-SESSION'!$K$7:$T$7,0))</f>
        <v>#N/A</v>
      </c>
      <c r="I351" s="132" t="e">
        <f>IF($A$350='Nicholas-SESSION'!$A$529,INDEX('Nicholas-SESSION'!$K$529:$T$536, MATCH("*Military*",'Nicholas-SESSION'!$B$529:$B$536,0), MATCH("*1st*",'Nicholas-SESSION'!$K$7:$T$7,0)),"")</f>
        <v>#N/A</v>
      </c>
      <c r="J351" s="48" t="e">
        <f>INDEX('Nicholas-SESSION'!$L$529:$U$536, MATCH("*Military*",'Nicholas-SESSION'!$B$529:$B$536,0), MATCH("*1st*",'Nicholas-SESSION'!$K$7:$T$7,0))</f>
        <v>#N/A</v>
      </c>
      <c r="K351" s="131" t="e">
        <f>IF($A$350='Nicholas-SESSION'!$A$529,INDEX('Nicholas-SESSION'!$K$529:$T$536, MATCH("*Clean *",'Nicholas-SESSION'!$B$529:$B$536,0), MATCH("*1st*",'Nicholas-SESSION'!$K$7:$T$7,0)),"")</f>
        <v>#N/A</v>
      </c>
      <c r="L351" s="48" t="e">
        <f>INDEX('Nicholas-SESSION'!$L$529:$U$536, MATCH("*Clean *",'Nicholas-SESSION'!$B$529:$B$536,0), MATCH("*1st*",'Nicholas-SESSION'!$K$7:$T$7,0))</f>
        <v>#N/A</v>
      </c>
      <c r="M351" s="131">
        <f>IF($A$350='Nicholas-SESSION'!$A$529,INDEX('Nicholas-SESSION'!$K$529:$T$536, MATCH("*Lat Pulldown*",'Nicholas-SESSION'!$B$529:$B$536,0), MATCH("*1st*",'Nicholas-SESSION'!$K$7:$T$7,0)),"")</f>
        <v>55</v>
      </c>
      <c r="N351" s="48">
        <f>INDEX('Nicholas-SESSION'!$L$529:$U$536, MATCH("*Lat Pulldown*",'Nicholas-SESSION'!$B$529:$B$536,0), MATCH("*1st*",'Nicholas-SESSION'!$K$7:$T$7,0))</f>
        <v>12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IF($A$350='Nicholas-SESSION'!$A$529,INDEX('Nicholas-SESSION'!$K$529:$T$536, MATCH("*Squat*",'Nicholas-SESSION'!$B$529:$B$536,0), MATCH("*2nd*",'Nicholas-SESSION'!$K$7:$T$7,0)),"")</f>
        <v>#N/A</v>
      </c>
      <c r="D352" s="132" t="e">
        <f>INDEX('Nicholas-SESSION'!L$529:U$536, MATCH("*Squat*",'Nicholas-SESSION'!$B$529:$B$536,0), MATCH("*2nd*",'Nicholas-SESSION'!K$7:T$7,0))</f>
        <v>#N/A</v>
      </c>
      <c r="E352" s="131" t="e">
        <f>IF($A$350='Nicholas-SESSION'!$A$529,INDEX('Nicholas-SESSION'!$K$529:$T$536, MATCH("*Deadlift*",'Nicholas-SESSION'!$B$529:$B$536,0), MATCH("*2ND*",'Nicholas-SESSION'!$K$7:$T$7,0)),"")</f>
        <v>#N/A</v>
      </c>
      <c r="F352" s="131" t="e">
        <f>INDEX('Nicholas-SESSION'!$L$529:$U$536, MATCH("*Deadlift*",'Nicholas-SESSION'!$B$529:$B$536,0), MATCH("*2nd*",'Nicholas-SESSION'!$K$7:$T$7,0))</f>
        <v>#N/A</v>
      </c>
      <c r="G352" s="131" t="e">
        <f>IF($A$350='Nicholas-SESSION'!$A$529,INDEX('Nicholas-SESSION'!$K$529:$T$536, MATCH("*Bench Press*",'Nicholas-SESSION'!$B$529:$B$536,0), MATCH("*2ND*",'Nicholas-SESSION'!$K$7:$T$7,0)),"")</f>
        <v>#N/A</v>
      </c>
      <c r="H352" s="131" t="e">
        <f>INDEX('Nicholas-SESSION'!$L$529:$U$536, MATCH("*Bench Press*",'Nicholas-SESSION'!$B$529:$B$536,0), MATCH("*2nd*",'Nicholas-SESSION'!$K$7:$T$7,0))</f>
        <v>#N/A</v>
      </c>
      <c r="I352" s="132" t="e">
        <f>IF($A$350='Nicholas-SESSION'!$A$529,INDEX('Nicholas-SESSION'!$K$529:$T$536, MATCH("*Military*",'Nicholas-SESSION'!$B$529:$B$536,0), MATCH("*2ND*",'Nicholas-SESSION'!$K$7:$T$7,0)),"")</f>
        <v>#N/A</v>
      </c>
      <c r="J352" s="44" t="e">
        <f>INDEX('Nicholas-SESSION'!$L$529:$U$536, MATCH("*Military*",'Nicholas-SESSION'!$B$529:$B$536,0), MATCH("*2nd*",'Nicholas-SESSION'!$K$7:$T$7,0))</f>
        <v>#N/A</v>
      </c>
      <c r="K352" s="131" t="e">
        <f>IF($A$350='Nicholas-SESSION'!$A$529,INDEX('Nicholas-SESSION'!$K$529:$T$536, MATCH("*Clean *",'Nicholas-SESSION'!$B$529:$B$536,0), MATCH("*2ND*",'Nicholas-SESSION'!$K$7:$T$7,0)),"")</f>
        <v>#N/A</v>
      </c>
      <c r="L352" s="44" t="e">
        <f>INDEX('Nicholas-SESSION'!$L$529:$U$536, MATCH("*Clean *",'Nicholas-SESSION'!$B$529:$B$536,0), MATCH("*2nd*",'Nicholas-SESSION'!$K$7:$T$7,0))</f>
        <v>#N/A</v>
      </c>
      <c r="M352" s="131">
        <f>IF($A$350='Nicholas-SESSION'!$A$529,INDEX('Nicholas-SESSION'!$K$529:$T$536, MATCH("*Lat Pulldown*",'Nicholas-SESSION'!$B$529:$B$536,0), MATCH("*2ND*",'Nicholas-SESSION'!$K$7:$T$7,0)),"")</f>
        <v>55</v>
      </c>
      <c r="N352" s="44">
        <f>INDEX('Nicholas-SESSION'!$L$529:$U$536, MATCH("*Lat Pulldown*",'Nicholas-SESSION'!$B$529:$B$536,0), MATCH("*2nd*",'Nicholas-SESSION'!$K$7:$T$7,0))</f>
        <v>10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IF($A$350='Nicholas-SESSION'!$A$529,INDEX('Nicholas-SESSION'!$K$529:$T$536, MATCH("*Squat*",'Nicholas-SESSION'!$B$529:$B$536,0), MATCH("*3rd*",'Nicholas-SESSION'!$K$7:$T$7,0)),"")</f>
        <v>#N/A</v>
      </c>
      <c r="D353" s="132" t="e">
        <f>INDEX('Nicholas-SESSION'!L$529:U$536, MATCH("*Squat*",'Nicholas-SESSION'!$B$529:$B$536,0), MATCH("*3rd*",'Nicholas-SESSION'!K$7:T$7,0))</f>
        <v>#N/A</v>
      </c>
      <c r="E353" s="131" t="e">
        <f>IF($A$350='Nicholas-SESSION'!$A$529,INDEX('Nicholas-SESSION'!$K$529:$T$536, MATCH("*Deadlift*",'Nicholas-SESSION'!$B$529:$B$536,0), MATCH("*3rd*",'Nicholas-SESSION'!$K$7:$T$7,0)),"")</f>
        <v>#N/A</v>
      </c>
      <c r="F353" s="131" t="e">
        <f>INDEX('Nicholas-SESSION'!$L$529:$U$536, MATCH("*Deadlift*",'Nicholas-SESSION'!$B$529:$B$536,0), MATCH("*3rd*",'Nicholas-SESSION'!$K$7:$T$7,0))</f>
        <v>#N/A</v>
      </c>
      <c r="G353" s="131" t="e">
        <f>IF($A$350='Nicholas-SESSION'!$A$529,INDEX('Nicholas-SESSION'!$K$529:$T$536, MATCH("*Bench Press*",'Nicholas-SESSION'!$B$529:$B$536,0), MATCH("*3rd*",'Nicholas-SESSION'!$K$7:$T$7,0)),"")</f>
        <v>#N/A</v>
      </c>
      <c r="H353" s="131" t="e">
        <f>INDEX('Nicholas-SESSION'!$L$529:$U$536, MATCH("*Bench Press*",'Nicholas-SESSION'!$B$529:$B$536,0), MATCH("*3rd*",'Nicholas-SESSION'!$K$7:$T$7,0))</f>
        <v>#N/A</v>
      </c>
      <c r="I353" s="132" t="e">
        <f>IF($A$350='Nicholas-SESSION'!$A$529,INDEX('Nicholas-SESSION'!$K$529:$T$536, MATCH("*Military*",'Nicholas-SESSION'!$B$529:$B$536,0), MATCH("*3rd*",'Nicholas-SESSION'!$K$7:$T$7,0)),"")</f>
        <v>#N/A</v>
      </c>
      <c r="J353" s="44" t="e">
        <f>INDEX('Nicholas-SESSION'!$L$529:$U$536, MATCH("*Military*",'Nicholas-SESSION'!$B$529:$B$536,0), MATCH("*3rd*",'Nicholas-SESSION'!$K$7:$T$7,0))</f>
        <v>#N/A</v>
      </c>
      <c r="K353" s="131" t="e">
        <f>IF($A$350='Nicholas-SESSION'!$A$529,INDEX('Nicholas-SESSION'!$K$529:$T$536, MATCH("*Clean *",'Nicholas-SESSION'!$B$529:$B$536,0), MATCH("*3rd*",'Nicholas-SESSION'!$K$7:$T$7,0)),"")</f>
        <v>#N/A</v>
      </c>
      <c r="L353" s="44" t="e">
        <f>INDEX('Nicholas-SESSION'!$L$529:$U$536, MATCH("*Clean *",'Nicholas-SESSION'!$B$529:$B$536,0), MATCH("*3rd*",'Nicholas-SESSION'!$K$7:$T$7,0))</f>
        <v>#N/A</v>
      </c>
      <c r="M353" s="131">
        <f>IF($A$350='Nicholas-SESSION'!$A$529,INDEX('Nicholas-SESSION'!$K$529:$T$536, MATCH("*Lat Pulldown*",'Nicholas-SESSION'!$B$529:$B$536,0), MATCH("*3rd*",'Nicholas-SESSION'!$K$7:$T$7,0)),"")</f>
        <v>55</v>
      </c>
      <c r="N353" s="44">
        <f>INDEX('Nicholas-SESSION'!$L$529:$U$536, MATCH("*Lat Pulldown*",'Nicholas-SESSION'!$B$529:$B$536,0), MATCH("*3rd*",'Nicholas-SESSION'!$K$7:$T$7,0))</f>
        <v>8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IF($A$350='Nicholas-SESSION'!$A$529,INDEX('Nicholas-SESSION'!$K$529:$T$536, MATCH("*Squat*",'Nicholas-SESSION'!$B$529:$B$536,0), MATCH("*4th*",'Nicholas-SESSION'!$K$7:$T$7,0)),"")</f>
        <v>#N/A</v>
      </c>
      <c r="D354" s="132" t="e">
        <f>INDEX('Nicholas-SESSION'!L$529:U$536, MATCH("*Squat*",'Nicholas-SESSION'!$B$529:$B$536,0), MATCH("*4th*",'Nicholas-SESSION'!K$7:T$7,0))</f>
        <v>#N/A</v>
      </c>
      <c r="E354" s="131" t="e">
        <f>IF($A$350='Nicholas-SESSION'!$A$529,INDEX('Nicholas-SESSION'!$K$529:$T$536, MATCH("*Deadlift*",'Nicholas-SESSION'!$B$529:$B$536,0), MATCH("*4th*",'Nicholas-SESSION'!$K$7:$T$7,0)),"")</f>
        <v>#N/A</v>
      </c>
      <c r="F354" s="131" t="e">
        <f>INDEX('Nicholas-SESSION'!$L$529:$U$536, MATCH("*Deadlift*",'Nicholas-SESSION'!$B$529:$B$536,0), MATCH("*4th*",'Nicholas-SESSION'!$K$7:$T$7,0))</f>
        <v>#N/A</v>
      </c>
      <c r="G354" s="131" t="e">
        <f>IF($A$350='Nicholas-SESSION'!$A$529,INDEX('Nicholas-SESSION'!$K$529:$T$536, MATCH("*Bench Press*",'Nicholas-SESSION'!$B$529:$B$536,0), MATCH("*4th*",'Nicholas-SESSION'!$K$7:$T$7,0)),"")</f>
        <v>#N/A</v>
      </c>
      <c r="H354" s="131" t="e">
        <f>INDEX('Nicholas-SESSION'!$L$529:$U$536, MATCH("*Bench Press*",'Nicholas-SESSION'!$B$529:$B$536,0), MATCH("*4th*",'Nicholas-SESSION'!$K$7:$T$7,0))</f>
        <v>#N/A</v>
      </c>
      <c r="I354" s="132" t="e">
        <f>IF($A$350='Nicholas-SESSION'!$A$529,INDEX('Nicholas-SESSION'!$K$529:$T$536, MATCH("*Military*",'Nicholas-SESSION'!$B$529:$B$536,0), MATCH("*4th*",'Nicholas-SESSION'!$K$7:$T$7,0)),"")</f>
        <v>#N/A</v>
      </c>
      <c r="J354" s="44" t="e">
        <f>INDEX('Nicholas-SESSION'!$L$529:$U$536, MATCH("*Military*",'Nicholas-SESSION'!$B$529:$B$536,0), MATCH("*4th*",'Nicholas-SESSION'!$K$7:$T$7,0))</f>
        <v>#N/A</v>
      </c>
      <c r="K354" s="131" t="e">
        <f>IF($A$350='Nicholas-SESSION'!$A$529,INDEX('Nicholas-SESSION'!$K$529:$T$536, MATCH("*Clean *",'Nicholas-SESSION'!$B$529:$B$536,0), MATCH("*4th*",'Nicholas-SESSION'!$K$7:$T$7,0)),"")</f>
        <v>#N/A</v>
      </c>
      <c r="L354" s="44" t="e">
        <f>INDEX('Nicholas-SESSION'!$L$529:$U$536, MATCH("*Clean *",'Nicholas-SESSION'!$B$529:$B$536,0), MATCH("*4th*",'Nicholas-SESSION'!$K$7:$T$7,0))</f>
        <v>#N/A</v>
      </c>
      <c r="M354" s="131">
        <f>IF($A$350='Nicholas-SESSION'!$A$529,INDEX('Nicholas-SESSION'!$K$529:$T$536, MATCH("*Lat Pulldown*",'Nicholas-SESSION'!$B$529:$B$536,0), MATCH("*4th*",'Nicholas-SESSION'!$K$7:$T$7,0)),"")</f>
        <v>0</v>
      </c>
      <c r="N354" s="44">
        <f>INDEX('Nicholas-SESSION'!$L$529:$U$536, MATCH("*Lat Pulldown*",'Nicholas-SESSION'!$B$529:$B$536,0), MATCH("*4th*",'Nicholas-SESSION'!$K$7:$T$7,0))</f>
        <v>0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IF($A$350='Nicholas-SESSION'!$A$529,INDEX('Nicholas-SESSION'!$K$529:$T$536, MATCH("*Squat*",'Nicholas-SESSION'!$B$529:$B$536,0), MATCH("*5th*",'Nicholas-SESSION'!$K$7:$T$7,0)),"")</f>
        <v>#N/A</v>
      </c>
      <c r="D355" s="132" t="e">
        <f>INDEX('Nicholas-SESSION'!L$529:U$536, MATCH("*Squat*",'Nicholas-SESSION'!$B$529:$B$536,0), MATCH("*5th*",'Nicholas-SESSION'!K$7:T$7,0))</f>
        <v>#N/A</v>
      </c>
      <c r="E355" s="131" t="e">
        <f>IF($A$350='Nicholas-SESSION'!$A$529,INDEX('Nicholas-SESSION'!$K$529:$T$536, MATCH("*Deadlift*",'Nicholas-SESSION'!$B$529:$B$536,0), MATCH("*5th*",'Nicholas-SESSION'!$K$7:$T$7,0)),"")</f>
        <v>#N/A</v>
      </c>
      <c r="F355" s="131" t="e">
        <f>INDEX('Nicholas-SESSION'!$L$529:$U$536, MATCH("*Deadlift*",'Nicholas-SESSION'!$B$529:$B$536,0), MATCH("*5th*",'Nicholas-SESSION'!$K$7:$T$7,0))</f>
        <v>#N/A</v>
      </c>
      <c r="G355" s="131" t="e">
        <f>IF($A$350='Nicholas-SESSION'!$A$529,INDEX('Nicholas-SESSION'!$K$529:$T$536, MATCH("*Bench Press*",'Nicholas-SESSION'!$B$529:$B$536,0), MATCH("*5th*",'Nicholas-SESSION'!$K$7:$T$7,0)),"")</f>
        <v>#N/A</v>
      </c>
      <c r="H355" s="131" t="e">
        <f>INDEX('Nicholas-SESSION'!$L$529:$U$536, MATCH("*Bench Press*",'Nicholas-SESSION'!$B$529:$B$536,0), MATCH("*5th*",'Nicholas-SESSION'!$K$7:$T$7,0))</f>
        <v>#N/A</v>
      </c>
      <c r="I355" s="132" t="e">
        <f>IF($A$350='Nicholas-SESSION'!$A$529,INDEX('Nicholas-SESSION'!$K$529:$T$536, MATCH("*Military*",'Nicholas-SESSION'!$B$529:$B$536,0), MATCH("*5th*",'Nicholas-SESSION'!$K$7:$T$7,0)),"")</f>
        <v>#N/A</v>
      </c>
      <c r="J355" s="44" t="e">
        <f>INDEX('Nicholas-SESSION'!$L$529:$U$536, MATCH("*Military*",'Nicholas-SESSION'!$B$529:$B$536,0), MATCH("*5th*",'Nicholas-SESSION'!$K$7:$T$7,0))</f>
        <v>#N/A</v>
      </c>
      <c r="K355" s="131" t="e">
        <f>IF($A$350='Nicholas-SESSION'!$A$529,INDEX('Nicholas-SESSION'!$K$529:$T$536, MATCH("*Clean *",'Nicholas-SESSION'!$B$529:$B$536,0), MATCH("*5th*",'Nicholas-SESSION'!$K$7:$T$7,0)),"")</f>
        <v>#N/A</v>
      </c>
      <c r="L355" s="44" t="e">
        <f>INDEX('Nicholas-SESSION'!$L$529:$U$536, MATCH("*Clean *",'Nicholas-SESSION'!$B$529:$B$536,0), MATCH("*5th*",'Nicholas-SESSION'!$K$7:$T$7,0))</f>
        <v>#N/A</v>
      </c>
      <c r="M355" s="131">
        <f>IF($A$350='Nicholas-SESSION'!$A$529,INDEX('Nicholas-SESSION'!$K$529:$T$536, MATCH("*Lat Pulldown*",'Nicholas-SESSION'!$B$529:$B$536,0), MATCH("*5th*",'Nicholas-SESSION'!$K$7:$T$7,0)),"")</f>
        <v>0</v>
      </c>
      <c r="N355" s="44">
        <f>INDEX('Nicholas-SESSION'!$L$529:$U$536, MATCH("*Lat Pulldown*",'Nicholas-SESSION'!$B$529:$B$536,0), MATCH("*5th*",'Nicholas-SESSION'!$K$7:$T$7,0))</f>
        <v>0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'Nicholas-SESSION'!A538</f>
        <v>42283</v>
      </c>
      <c r="B356" s="116" t="s">
        <v>84</v>
      </c>
      <c r="C356" s="117" t="e">
        <f>MAX(C357:C361)</f>
        <v>#N/A</v>
      </c>
      <c r="D356" s="116" t="e">
        <f t="array" ref="D356">MAX(IF(C357:C361=C356,D357:D361))</f>
        <v>#N/A</v>
      </c>
      <c r="E356" s="116" t="e">
        <f>MAX(E357:E361)</f>
        <v>#N/A</v>
      </c>
      <c r="F356" s="116" t="e">
        <f t="array" ref="F356">MAX(IF(E357:E361=E356,F357:F361))</f>
        <v>#N/A</v>
      </c>
      <c r="G356" s="116" t="e">
        <f>MAX(G357:G361)</f>
        <v>#N/A</v>
      </c>
      <c r="H356" s="116" t="e">
        <f t="array" ref="H356">MAX(IF(G357:G361=G356,H357:H361))</f>
        <v>#N/A</v>
      </c>
      <c r="I356" s="116" t="e">
        <f>MAX(I357:I361)</f>
        <v>#N/A</v>
      </c>
      <c r="J356" s="116" t="e">
        <f t="array" ref="J356">MAX(IF(I357:I361=I356,J357:J361))</f>
        <v>#N/A</v>
      </c>
      <c r="K356" s="116" t="e">
        <f>MAX(K357:K361)</f>
        <v>#N/A</v>
      </c>
      <c r="L356" s="116" t="e">
        <f t="array" ref="L356">MAX(IF(K357:K361=K356,L357:L361))</f>
        <v>#N/A</v>
      </c>
      <c r="M356" s="116" t="e">
        <f>MAX(M357:M361)</f>
        <v>#N/A</v>
      </c>
      <c r="N356" s="117" t="e">
        <f t="array" ref="N356">MAX(IF(M357:M361=M356,N357:N361))</f>
        <v>#N/A</v>
      </c>
      <c r="O356" s="152" t="str">
        <f>IF($A$140='Nicholas-SESSION'!$A$538,INDEX('Nicholas-SESSION'!$K$538:$T$545, MATCH("*1k Row*",'Nicholas-SESSION'!$B$538:$B$545,0), MATCH("*1st*",'Nicholas-SESSION'!$K$7:$T$7,0)),"")</f>
        <v/>
      </c>
      <c r="P356" s="152" t="str">
        <f>IF($A$140='Nicholas-SESSION'!$A$538,INDEX('Nicholas-SESSION'!$K$538:$T$545, MATCH("*HIIT*",'Nicholas-SESSION'!$B$538:$B$545,0), MATCH("*1st*",'Nicholas-SESSION'!$K$7:$T$7,0)),"")</f>
        <v/>
      </c>
      <c r="Q356" s="119" t="e">
        <f>INDEX('Nicholas-SESSION'!$L$538:$U$538, MATCH("*HIIT*",'Nicholas-SESSION'!$B$538:$B$538,0), MATCH("*1st*",'Nicholas-SESSION'!$K$7:$T$7,0))</f>
        <v>#N/A</v>
      </c>
      <c r="R356" s="119">
        <f>'Nicholas-SESSION'!U424</f>
        <v>0</v>
      </c>
      <c r="S356" s="116"/>
      <c r="T356" s="116"/>
      <c r="U356" s="120">
        <f>'Nicholas-SESSION'!A539</f>
        <v>0</v>
      </c>
      <c r="V356" s="120">
        <f>'Nicholas-SESSION'!A540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IF($A$356='Nicholas-SESSION'!$A$538,INDEX('Nicholas-SESSION'!$K$538:$T$545, MATCH("*Squat*",'Nicholas-SESSION'!$B$538:$B$545,0), MATCH("*1st*",'Nicholas-SESSION'!$K$7:$T$7,0)),"")</f>
        <v>#N/A</v>
      </c>
      <c r="D357" s="132" t="e">
        <f>INDEX('Nicholas-SESSION'!L$538:U$545, MATCH("*Squat*",'Nicholas-SESSION'!$B$538:$B$545,0), MATCH("*1st*",'Nicholas-SESSION'!K$7:T$7,0))</f>
        <v>#N/A</v>
      </c>
      <c r="E357" s="131" t="e">
        <f>IF($A$356='Nicholas-SESSION'!$A$538,INDEX('Nicholas-SESSION'!$K$538:$T$545, MATCH("*Deadlift*",'Nicholas-SESSION'!$B$538:$B$545,0), MATCH("*1st*",'Nicholas-SESSION'!$K$7:$T$7,0)),"")</f>
        <v>#N/A</v>
      </c>
      <c r="F357" s="131" t="e">
        <f>INDEX('Nicholas-SESSION'!$L$538:$U$545, MATCH("*Deadlift*",'Nicholas-SESSION'!$B$538:$B$545,0), MATCH("*1st*",'Nicholas-SESSION'!$K$7:$T$7,0))</f>
        <v>#N/A</v>
      </c>
      <c r="G357" s="131" t="e">
        <f>IF($A$356='Nicholas-SESSION'!$A$538,INDEX('Nicholas-SESSION'!$K$538:$T$545, MATCH("*Bench Press*",'Nicholas-SESSION'!$B$538:$B$545,0), MATCH("*1st*",'Nicholas-SESSION'!$K$7:$T$7,0)),"")</f>
        <v>#N/A</v>
      </c>
      <c r="H357" s="131" t="e">
        <f>INDEX('Nicholas-SESSION'!$L$538:$U$545, MATCH("*Bench Press*",'Nicholas-SESSION'!$B$538:$B$545,0), MATCH("*1st*",'Nicholas-SESSION'!$K$7:$T$7,0))</f>
        <v>#N/A</v>
      </c>
      <c r="I357" s="132" t="e">
        <f>IF($A$356='Nicholas-SESSION'!$A$538,INDEX('Nicholas-SESSION'!$K$538:$T$545, MATCH("*Military*",'Nicholas-SESSION'!$B$538:$B$545,0), MATCH("*1st*",'Nicholas-SESSION'!$K$7:$T$7,0)),"")</f>
        <v>#N/A</v>
      </c>
      <c r="J357" s="48" t="e">
        <f>INDEX('Nicholas-SESSION'!$L$538:$U$545, MATCH("*Military*",'Nicholas-SESSION'!$B$538:$B$545,0), MATCH("*1st*",'Nicholas-SESSION'!$K$7:$T$7,0))</f>
        <v>#N/A</v>
      </c>
      <c r="K357" s="131" t="e">
        <f>IF($A$356='Nicholas-SESSION'!$A$538,INDEX('Nicholas-SESSION'!$K$538:$T$545, MATCH("*Clean *",'Nicholas-SESSION'!$B$538:$B$545,0), MATCH("*1st*",'Nicholas-SESSION'!$K$7:$T$7,0)),"")</f>
        <v>#N/A</v>
      </c>
      <c r="L357" s="48" t="e">
        <f>INDEX('Nicholas-SESSION'!$L$538:$U$545, MATCH("*Clean *",'Nicholas-SESSION'!$B$538:$B$545,0), MATCH("*1st*",'Nicholas-SESSION'!$K$7:$T$7,0))</f>
        <v>#N/A</v>
      </c>
      <c r="M357" s="131" t="e">
        <f>IF($A$356='Nicholas-SESSION'!$A$538,INDEX('Nicholas-SESSION'!$K$538:$T$545, MATCH("*Lat Pulldown*",'Nicholas-SESSION'!$B$538:$B$545,0), MATCH("*1st*",'Nicholas-SESSION'!$K$7:$T$7,0)),"")</f>
        <v>#N/A</v>
      </c>
      <c r="N357" s="48" t="e">
        <f>INDEX('Nicholas-SESSION'!$L$538:$U$545, MATCH("*Lat Pulldown*",'Nicholas-SESSION'!$B$538:$B$545,0), MATCH("*1st*",'Nicholas-SESSION'!$K$7:$T$7,0))</f>
        <v>#N/A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IF($A$356='Nicholas-SESSION'!$A$538,INDEX('Nicholas-SESSION'!$K$538:$T$545, MATCH("*Squat*",'Nicholas-SESSION'!$B$538:$B$545,0), MATCH("*2nd*",'Nicholas-SESSION'!$K$7:$T$7,0)),"")</f>
        <v>#N/A</v>
      </c>
      <c r="D358" s="132" t="e">
        <f>INDEX('Nicholas-SESSION'!L$538:U$545, MATCH("*Squat*",'Nicholas-SESSION'!$B$538:$B$545,0), MATCH("*2nd*",'Nicholas-SESSION'!K$7:T$7,0))</f>
        <v>#N/A</v>
      </c>
      <c r="E358" s="131" t="e">
        <f>IF($A$356='Nicholas-SESSION'!$A$538,INDEX('Nicholas-SESSION'!$K$538:$T$545, MATCH("*Deadlift*",'Nicholas-SESSION'!$B$538:$B$545,0), MATCH("*2ND*",'Nicholas-SESSION'!$K$7:$T$7,0)),"")</f>
        <v>#N/A</v>
      </c>
      <c r="F358" s="131" t="e">
        <f>INDEX('Nicholas-SESSION'!$L$538:$U$545, MATCH("*Deadlift*",'Nicholas-SESSION'!$B$538:$B$545,0), MATCH("*2nd*",'Nicholas-SESSION'!$K$7:$T$7,0))</f>
        <v>#N/A</v>
      </c>
      <c r="G358" s="131" t="e">
        <f>IF($A$356='Nicholas-SESSION'!$A$538,INDEX('Nicholas-SESSION'!$K$538:$T$545, MATCH("*Bench Press*",'Nicholas-SESSION'!$B$538:$B$545,0), MATCH("*2ND*",'Nicholas-SESSION'!$K$7:$T$7,0)),"")</f>
        <v>#N/A</v>
      </c>
      <c r="H358" s="131" t="e">
        <f>INDEX('Nicholas-SESSION'!$L$538:$U$545, MATCH("*Bench Press*",'Nicholas-SESSION'!$B$538:$B$545,0), MATCH("*2nd*",'Nicholas-SESSION'!$K$7:$T$7,0))</f>
        <v>#N/A</v>
      </c>
      <c r="I358" s="132" t="e">
        <f>IF($A$356='Nicholas-SESSION'!$A$538,INDEX('Nicholas-SESSION'!$K$538:$T$545, MATCH("*Military*",'Nicholas-SESSION'!$B$538:$B$545,0), MATCH("*2ND*",'Nicholas-SESSION'!$K$7:$T$7,0)),"")</f>
        <v>#N/A</v>
      </c>
      <c r="J358" s="44" t="e">
        <f>INDEX('Nicholas-SESSION'!$L$538:$U$545, MATCH("*Military*",'Nicholas-SESSION'!$B$538:$B$545,0), MATCH("*2nd*",'Nicholas-SESSION'!$K$7:$T$7,0))</f>
        <v>#N/A</v>
      </c>
      <c r="K358" s="131" t="e">
        <f>IF($A$356='Nicholas-SESSION'!$A$538,INDEX('Nicholas-SESSION'!$K$538:$T$545, MATCH("*Clean *",'Nicholas-SESSION'!$B$538:$B$545,0), MATCH("*2ND*",'Nicholas-SESSION'!$K$7:$T$7,0)),"")</f>
        <v>#N/A</v>
      </c>
      <c r="L358" s="44" t="e">
        <f>INDEX('Nicholas-SESSION'!$L$538:$U$545, MATCH("*Clean *",'Nicholas-SESSION'!$B$538:$B$545,0), MATCH("*2nd*",'Nicholas-SESSION'!$K$7:$T$7,0))</f>
        <v>#N/A</v>
      </c>
      <c r="M358" s="131" t="e">
        <f>IF($A$356='Nicholas-SESSION'!$A$538,INDEX('Nicholas-SESSION'!$K$538:$T$545, MATCH("*Lat Pulldown*",'Nicholas-SESSION'!$B$538:$B$545,0), MATCH("*2ND*",'Nicholas-SESSION'!$K$7:$T$7,0)),"")</f>
        <v>#N/A</v>
      </c>
      <c r="N358" s="44" t="e">
        <f>INDEX('Nicholas-SESSION'!$L$538:$U$545, MATCH("*Lat Pulldown*",'Nicholas-SESSION'!$B$538:$B$545,0), MATCH("*2nd*",'Nicholas-SESSION'!$K$7:$T$7,0))</f>
        <v>#N/A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IF($A$356='Nicholas-SESSION'!$A$538,INDEX('Nicholas-SESSION'!$K$538:$T$545, MATCH("*Squat*",'Nicholas-SESSION'!$B$538:$B$545,0), MATCH("*3rd*",'Nicholas-SESSION'!$K$7:$T$7,0)),"")</f>
        <v>#N/A</v>
      </c>
      <c r="D359" s="132" t="e">
        <f>INDEX('Nicholas-SESSION'!L$538:U$545, MATCH("*Squat*",'Nicholas-SESSION'!$B$538:$B$545,0), MATCH("*3rd*",'Nicholas-SESSION'!K$7:T$7,0))</f>
        <v>#N/A</v>
      </c>
      <c r="E359" s="131" t="e">
        <f>IF($A$356='Nicholas-SESSION'!$A$538,INDEX('Nicholas-SESSION'!$K$538:$T$545, MATCH("*Deadlift*",'Nicholas-SESSION'!$B$538:$B$545,0), MATCH("*3rd*",'Nicholas-SESSION'!$K$7:$T$7,0)),"")</f>
        <v>#N/A</v>
      </c>
      <c r="F359" s="131" t="e">
        <f>INDEX('Nicholas-SESSION'!$L$538:$U$545, MATCH("*Deadlift*",'Nicholas-SESSION'!$B$538:$B$545,0), MATCH("*3rd*",'Nicholas-SESSION'!$K$7:$T$7,0))</f>
        <v>#N/A</v>
      </c>
      <c r="G359" s="131" t="e">
        <f>IF($A$356='Nicholas-SESSION'!$A$538,INDEX('Nicholas-SESSION'!$K$538:$T$545, MATCH("*Bench Press*",'Nicholas-SESSION'!$B$538:$B$545,0), MATCH("*3rd*",'Nicholas-SESSION'!$K$7:$T$7,0)),"")</f>
        <v>#N/A</v>
      </c>
      <c r="H359" s="131" t="e">
        <f>INDEX('Nicholas-SESSION'!$L$538:$U$545, MATCH("*Bench Press*",'Nicholas-SESSION'!$B$538:$B$545,0), MATCH("*3rd*",'Nicholas-SESSION'!$K$7:$T$7,0))</f>
        <v>#N/A</v>
      </c>
      <c r="I359" s="132" t="e">
        <f>IF($A$356='Nicholas-SESSION'!$A$538,INDEX('Nicholas-SESSION'!$K$538:$T$545, MATCH("*Military*",'Nicholas-SESSION'!$B$538:$B$545,0), MATCH("*3rd*",'Nicholas-SESSION'!$K$7:$T$7,0)),"")</f>
        <v>#N/A</v>
      </c>
      <c r="J359" s="44" t="e">
        <f>INDEX('Nicholas-SESSION'!$L$538:$U$545, MATCH("*Military*",'Nicholas-SESSION'!$B$538:$B$545,0), MATCH("*3rd*",'Nicholas-SESSION'!$K$7:$T$7,0))</f>
        <v>#N/A</v>
      </c>
      <c r="K359" s="131" t="e">
        <f>IF($A$356='Nicholas-SESSION'!$A$538,INDEX('Nicholas-SESSION'!$K$538:$T$545, MATCH("*Clean *",'Nicholas-SESSION'!$B$538:$B$545,0), MATCH("*3rd*",'Nicholas-SESSION'!$K$7:$T$7,0)),"")</f>
        <v>#N/A</v>
      </c>
      <c r="L359" s="44" t="e">
        <f>INDEX('Nicholas-SESSION'!$L$538:$U$545, MATCH("*Clean *",'Nicholas-SESSION'!$B$538:$B$545,0), MATCH("*3rd*",'Nicholas-SESSION'!$K$7:$T$7,0))</f>
        <v>#N/A</v>
      </c>
      <c r="M359" s="131" t="e">
        <f>IF($A$356='Nicholas-SESSION'!$A$538,INDEX('Nicholas-SESSION'!$K$538:$T$545, MATCH("*Lat Pulldown*",'Nicholas-SESSION'!$B$538:$B$545,0), MATCH("*3rd*",'Nicholas-SESSION'!$K$7:$T$7,0)),"")</f>
        <v>#N/A</v>
      </c>
      <c r="N359" s="44" t="e">
        <f>INDEX('Nicholas-SESSION'!$L$538:$U$545, MATCH("*Lat Pulldown*",'Nicholas-SESSION'!$B$538:$B$545,0), MATCH("*3rd*",'Nicholas-SESSION'!$K$7:$T$7,0))</f>
        <v>#N/A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IF($A$356='Nicholas-SESSION'!$A$538,INDEX('Nicholas-SESSION'!$K$538:$T$545, MATCH("*Squat*",'Nicholas-SESSION'!$B$538:$B$545,0), MATCH("*4th*",'Nicholas-SESSION'!$K$7:$T$7,0)),"")</f>
        <v>#N/A</v>
      </c>
      <c r="D360" s="132" t="e">
        <f>INDEX('Nicholas-SESSION'!L$538:U$545, MATCH("*Squat*",'Nicholas-SESSION'!$B$538:$B$545,0), MATCH("*4th*",'Nicholas-SESSION'!K$7:T$7,0))</f>
        <v>#N/A</v>
      </c>
      <c r="E360" s="131" t="e">
        <f>IF($A$356='Nicholas-SESSION'!$A$538,INDEX('Nicholas-SESSION'!$K$538:$T$545, MATCH("*Deadlift*",'Nicholas-SESSION'!$B$538:$B$545,0), MATCH("*4th*",'Nicholas-SESSION'!$K$7:$T$7,0)),"")</f>
        <v>#N/A</v>
      </c>
      <c r="F360" s="131" t="e">
        <f>INDEX('Nicholas-SESSION'!$L$538:$U$545, MATCH("*Deadlift*",'Nicholas-SESSION'!$B$538:$B$545,0), MATCH("*4th*",'Nicholas-SESSION'!$K$7:$T$7,0))</f>
        <v>#N/A</v>
      </c>
      <c r="G360" s="131" t="e">
        <f>IF($A$356='Nicholas-SESSION'!$A$538,INDEX('Nicholas-SESSION'!$K$538:$T$545, MATCH("*Bench Press*",'Nicholas-SESSION'!$B$538:$B$545,0), MATCH("*4th*",'Nicholas-SESSION'!$K$7:$T$7,0)),"")</f>
        <v>#N/A</v>
      </c>
      <c r="H360" s="131" t="e">
        <f>INDEX('Nicholas-SESSION'!$L$538:$U$545, MATCH("*Bench Press*",'Nicholas-SESSION'!$B$538:$B$545,0), MATCH("*4th*",'Nicholas-SESSION'!$K$7:$T$7,0))</f>
        <v>#N/A</v>
      </c>
      <c r="I360" s="132" t="e">
        <f>IF($A$356='Nicholas-SESSION'!$A$538,INDEX('Nicholas-SESSION'!$K$538:$T$545, MATCH("*Military*",'Nicholas-SESSION'!$B$538:$B$545,0), MATCH("*4th*",'Nicholas-SESSION'!$K$7:$T$7,0)),"")</f>
        <v>#N/A</v>
      </c>
      <c r="J360" s="44" t="e">
        <f>INDEX('Nicholas-SESSION'!$L$538:$U$545, MATCH("*Military*",'Nicholas-SESSION'!$B$538:$B$545,0), MATCH("*4th*",'Nicholas-SESSION'!$K$7:$T$7,0))</f>
        <v>#N/A</v>
      </c>
      <c r="K360" s="131" t="e">
        <f>IF($A$356='Nicholas-SESSION'!$A$538,INDEX('Nicholas-SESSION'!$K$538:$T$545, MATCH("*Clean *",'Nicholas-SESSION'!$B$538:$B$545,0), MATCH("*4th*",'Nicholas-SESSION'!$K$7:$T$7,0)),"")</f>
        <v>#N/A</v>
      </c>
      <c r="L360" s="44" t="e">
        <f>INDEX('Nicholas-SESSION'!$L$538:$U$545, MATCH("*Clean *",'Nicholas-SESSION'!$B$538:$B$545,0), MATCH("*4th*",'Nicholas-SESSION'!$K$7:$T$7,0))</f>
        <v>#N/A</v>
      </c>
      <c r="M360" s="131" t="e">
        <f>IF($A$356='Nicholas-SESSION'!$A$538,INDEX('Nicholas-SESSION'!$K$538:$T$545, MATCH("*Lat Pulldown*",'Nicholas-SESSION'!$B$538:$B$545,0), MATCH("*4th*",'Nicholas-SESSION'!$K$7:$T$7,0)),"")</f>
        <v>#N/A</v>
      </c>
      <c r="N360" s="44" t="e">
        <f>INDEX('Nicholas-SESSION'!$L$538:$U$545, MATCH("*Lat Pulldown*",'Nicholas-SESSION'!$B$538:$B$545,0), MATCH("*4th*",'Nicholas-SESSION'!$K$7:$T$7,0))</f>
        <v>#N/A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IF($A$356='Nicholas-SESSION'!$A$538,INDEX('Nicholas-SESSION'!$K$538:$T$545, MATCH("*Squat*",'Nicholas-SESSION'!$B$538:$B$545,0), MATCH("*5th*",'Nicholas-SESSION'!$K$7:$T$7,0)),"")</f>
        <v>#N/A</v>
      </c>
      <c r="D361" s="132" t="e">
        <f>INDEX('Nicholas-SESSION'!L$538:U$545, MATCH("*Squat*",'Nicholas-SESSION'!$B$538:$B$545,0), MATCH("*5th*",'Nicholas-SESSION'!K$7:T$7,0))</f>
        <v>#N/A</v>
      </c>
      <c r="E361" s="131" t="e">
        <f>IF($A$356='Nicholas-SESSION'!$A$538,INDEX('Nicholas-SESSION'!$K$538:$T$545, MATCH("*Deadlift*",'Nicholas-SESSION'!$B$538:$B$545,0), MATCH("*5th*",'Nicholas-SESSION'!$K$7:$T$7,0)),"")</f>
        <v>#N/A</v>
      </c>
      <c r="F361" s="131" t="e">
        <f>INDEX('Nicholas-SESSION'!$L$538:$U$545, MATCH("*Deadlift*",'Nicholas-SESSION'!$B$538:$B$545,0), MATCH("*5th*",'Nicholas-SESSION'!$K$7:$T$7,0))</f>
        <v>#N/A</v>
      </c>
      <c r="G361" s="131" t="e">
        <f>IF($A$356='Nicholas-SESSION'!$A$538,INDEX('Nicholas-SESSION'!$K$538:$T$545, MATCH("*Bench Press*",'Nicholas-SESSION'!$B$538:$B$545,0), MATCH("*5th*",'Nicholas-SESSION'!$K$7:$T$7,0)),"")</f>
        <v>#N/A</v>
      </c>
      <c r="H361" s="131" t="e">
        <f>INDEX('Nicholas-SESSION'!$L$538:$U$545, MATCH("*Bench Press*",'Nicholas-SESSION'!$B$538:$B$545,0), MATCH("*5th*",'Nicholas-SESSION'!$K$7:$T$7,0))</f>
        <v>#N/A</v>
      </c>
      <c r="I361" s="132" t="e">
        <f>IF($A$356='Nicholas-SESSION'!$A$538,INDEX('Nicholas-SESSION'!$K$538:$T$545, MATCH("*Military*",'Nicholas-SESSION'!$B$538:$B$545,0), MATCH("*5th*",'Nicholas-SESSION'!$K$7:$T$7,0)),"")</f>
        <v>#N/A</v>
      </c>
      <c r="J361" s="44" t="e">
        <f>INDEX('Nicholas-SESSION'!$L$538:$U$545, MATCH("*Military*",'Nicholas-SESSION'!$B$538:$B$545,0), MATCH("*5th*",'Nicholas-SESSION'!$K$7:$T$7,0))</f>
        <v>#N/A</v>
      </c>
      <c r="K361" s="131" t="e">
        <f>IF($A$356='Nicholas-SESSION'!$A$538,INDEX('Nicholas-SESSION'!$K$538:$T$545, MATCH("*Clean *",'Nicholas-SESSION'!$B$538:$B$545,0), MATCH("*5th*",'Nicholas-SESSION'!$K$7:$T$7,0)),"")</f>
        <v>#N/A</v>
      </c>
      <c r="L361" s="44" t="e">
        <f>INDEX('Nicholas-SESSION'!$L$538:$U$545, MATCH("*Clean *",'Nicholas-SESSION'!$B$538:$B$545,0), MATCH("*5th*",'Nicholas-SESSION'!$K$7:$T$7,0))</f>
        <v>#N/A</v>
      </c>
      <c r="M361" s="131" t="e">
        <f>IF($A$356='Nicholas-SESSION'!$A$538,INDEX('Nicholas-SESSION'!$K$538:$T$545, MATCH("*Lat Pulldown*",'Nicholas-SESSION'!$B$538:$B$545,0), MATCH("*5th*",'Nicholas-SESSION'!$K$7:$T$7,0)),"")</f>
        <v>#N/A</v>
      </c>
      <c r="N361" s="44" t="e">
        <f>INDEX('Nicholas-SESSION'!$L$538:$U$545, MATCH("*Lat Pulldown*",'Nicholas-SESSION'!$B$538:$B$545,0), MATCH("*5th*",'Nicholas-SESSION'!$K$7:$T$7,0))</f>
        <v>#N/A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'Nicholas-SESSION'!A547</f>
        <v>42285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str">
        <f>IF($A$140='Nicholas-SESSION'!$A$547,INDEX('Nicholas-SESSION'!$K$547:$T$554, MATCH("*1k Row*",'Nicholas-SESSION'!$B$547:$B$554,0), MATCH("*1st*",'Nicholas-SESSION'!$K$7:$T$7,0)),"")</f>
        <v/>
      </c>
      <c r="P362" s="152" t="str">
        <f>IF($A$140='Nicholas-SESSION'!$A$547,INDEX('Nicholas-SESSION'!$K$547:$T$554, MATCH("*HIIT*",'Nicholas-SESSION'!$B$547:$B$554,0), MATCH("*1st*",'Nicholas-SESSION'!$K$7:$T$7,0)),"")</f>
        <v/>
      </c>
      <c r="Q362" s="119" t="e">
        <f>INDEX('Nicholas-SESSION'!$L$547:$U$547, MATCH("*HIIT*",'Nicholas-SESSION'!$B$547:$B$547,0), MATCH("*1st*",'Nicholas-SESSION'!$K$7:$T$7,0))</f>
        <v>#N/A</v>
      </c>
      <c r="R362" s="119">
        <f>'Nicholas-SESSION'!U430</f>
        <v>0</v>
      </c>
      <c r="S362" s="116"/>
      <c r="T362" s="116"/>
      <c r="U362" s="120">
        <f>'Nicholas-SESSION'!A548</f>
        <v>0</v>
      </c>
      <c r="V362" s="120">
        <f>'Nicholas-SESSION'!A549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IF($A$362='Nicholas-SESSION'!$A$547,INDEX('Nicholas-SESSION'!$K$547:$T$554, MATCH("*Squat*",'Nicholas-SESSION'!$B$547:$B$554,0), MATCH("*1st*",'Nicholas-SESSION'!$K$7:$T$7,0)),"")</f>
        <v>#N/A</v>
      </c>
      <c r="D363" s="132" t="e">
        <f>INDEX('Nicholas-SESSION'!L$547:U$554, MATCH("*Squat*",'Nicholas-SESSION'!$B$547:$B$554,0), MATCH("*1st*",'Nicholas-SESSION'!K$7:T$7,0))</f>
        <v>#N/A</v>
      </c>
      <c r="E363" s="131" t="e">
        <f>IF($A$362='Nicholas-SESSION'!$A$547,INDEX('Nicholas-SESSION'!$K$547:$T$554, MATCH("*Deadlift*",'Nicholas-SESSION'!$B$547:$B$554,0), MATCH("*1st*",'Nicholas-SESSION'!$K$7:$T$7,0)),"")</f>
        <v>#N/A</v>
      </c>
      <c r="F363" s="131" t="e">
        <f>INDEX('Nicholas-SESSION'!$L$547:$U$554, MATCH("*Deadlift*",'Nicholas-SESSION'!$B$547:$B$554,0), MATCH("*1st*",'Nicholas-SESSION'!$K$7:$T$7,0))</f>
        <v>#N/A</v>
      </c>
      <c r="G363" s="131" t="e">
        <f>IF($A$362='Nicholas-SESSION'!$A$547,INDEX('Nicholas-SESSION'!$K$547:$T$554, MATCH("*Bench Press*",'Nicholas-SESSION'!$B$547:$B$554,0), MATCH("*1st*",'Nicholas-SESSION'!$K$7:$T$7,0)),"")</f>
        <v>#N/A</v>
      </c>
      <c r="H363" s="131" t="e">
        <f>INDEX('Nicholas-SESSION'!$L$547:$U$554, MATCH("*Bench Press*",'Nicholas-SESSION'!$B$547:$B$554,0), MATCH("*1st*",'Nicholas-SESSION'!$K$7:$T$7,0))</f>
        <v>#N/A</v>
      </c>
      <c r="I363" s="132" t="e">
        <f>IF($A$362='Nicholas-SESSION'!$A$547,INDEX('Nicholas-SESSION'!$K$547:$T$554, MATCH("*Military*",'Nicholas-SESSION'!$B$547:$B$554,0), MATCH("*1st*",'Nicholas-SESSION'!$K$7:$T$7,0)),"")</f>
        <v>#N/A</v>
      </c>
      <c r="J363" s="48" t="e">
        <f>INDEX('Nicholas-SESSION'!$L$547:$U$554, MATCH("*Military*",'Nicholas-SESSION'!$B$547:$B$554,0), MATCH("*1st*",'Nicholas-SESSION'!$K$7:$T$7,0))</f>
        <v>#N/A</v>
      </c>
      <c r="K363" s="131" t="e">
        <f>IF($A$362='Nicholas-SESSION'!$A$547,INDEX('Nicholas-SESSION'!$K$547:$T$554, MATCH("*Clean *",'Nicholas-SESSION'!$B$547:$B$554,0), MATCH("*1st*",'Nicholas-SESSION'!$K$7:$T$7,0)),"")</f>
        <v>#N/A</v>
      </c>
      <c r="L363" s="48" t="e">
        <f>INDEX('Nicholas-SESSION'!$L$547:$U$554, MATCH("*Clean *",'Nicholas-SESSION'!$B$547:$B$554,0), MATCH("*1st*",'Nicholas-SESSION'!$K$7:$T$7,0))</f>
        <v>#N/A</v>
      </c>
      <c r="M363" s="131" t="e">
        <f>IF($A$362='Nicholas-SESSION'!$A$547,INDEX('Nicholas-SESSION'!$K$547:$T$554, MATCH("*Lat Pulldown*",'Nicholas-SESSION'!$B$547:$B$554,0), MATCH("*1st*",'Nicholas-SESSION'!$K$7:$T$7,0)),"")</f>
        <v>#N/A</v>
      </c>
      <c r="N363" s="48" t="e">
        <f>INDEX('Nicholas-SESSION'!$L$547:$U$554, MATCH("*Lat Pulldown*",'Nicholas-SESSION'!$B$547:$B$554,0), MATCH("*1st*",'Nicholas-SESSION'!$K$7:$T$7,0))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IF($A$362='Nicholas-SESSION'!$A$547,INDEX('Nicholas-SESSION'!$K$547:$T$554, MATCH("*Squat*",'Nicholas-SESSION'!$B$547:$B$554,0), MATCH("*2nd*",'Nicholas-SESSION'!$K$7:$T$7,0)),"")</f>
        <v>#N/A</v>
      </c>
      <c r="D364" s="132" t="e">
        <f>INDEX('Nicholas-SESSION'!L$547:U$554, MATCH("*Squat*",'Nicholas-SESSION'!$B$547:$B$554,0), MATCH("*2nd*",'Nicholas-SESSION'!K$7:T$7,0))</f>
        <v>#N/A</v>
      </c>
      <c r="E364" s="131" t="e">
        <f>IF($A$362='Nicholas-SESSION'!$A$547,INDEX('Nicholas-SESSION'!$K$547:$T$554, MATCH("*Deadlift*",'Nicholas-SESSION'!$B$547:$B$554,0), MATCH("*2ND*",'Nicholas-SESSION'!$K$7:$T$7,0)),"")</f>
        <v>#N/A</v>
      </c>
      <c r="F364" s="131" t="e">
        <f>INDEX('Nicholas-SESSION'!$L$547:$U$554, MATCH("*Deadlift*",'Nicholas-SESSION'!$B$547:$B$554,0), MATCH("*2nd*",'Nicholas-SESSION'!$K$7:$T$7,0))</f>
        <v>#N/A</v>
      </c>
      <c r="G364" s="131" t="e">
        <f>IF($A$362='Nicholas-SESSION'!$A$547,INDEX('Nicholas-SESSION'!$K$547:$T$554, MATCH("*Bench Press*",'Nicholas-SESSION'!$B$547:$B$554,0), MATCH("*2ND*",'Nicholas-SESSION'!$K$7:$T$7,0)),"")</f>
        <v>#N/A</v>
      </c>
      <c r="H364" s="131" t="e">
        <f>INDEX('Nicholas-SESSION'!$L$547:$U$554, MATCH("*Bench Press*",'Nicholas-SESSION'!$B$547:$B$554,0), MATCH("*2nd*",'Nicholas-SESSION'!$K$7:$T$7,0))</f>
        <v>#N/A</v>
      </c>
      <c r="I364" s="132" t="e">
        <f>IF($A$362='Nicholas-SESSION'!$A$547,INDEX('Nicholas-SESSION'!$K$547:$T$554, MATCH("*Military*",'Nicholas-SESSION'!$B$547:$B$554,0), MATCH("*2ND*",'Nicholas-SESSION'!$K$7:$T$7,0)),"")</f>
        <v>#N/A</v>
      </c>
      <c r="J364" s="44" t="e">
        <f>INDEX('Nicholas-SESSION'!$L$547:$U$554, MATCH("*Military*",'Nicholas-SESSION'!$B$547:$B$554,0), MATCH("*2nd*",'Nicholas-SESSION'!$K$7:$T$7,0))</f>
        <v>#N/A</v>
      </c>
      <c r="K364" s="131" t="e">
        <f>IF($A$362='Nicholas-SESSION'!$A$547,INDEX('Nicholas-SESSION'!$K$547:$T$554, MATCH("*Clean *",'Nicholas-SESSION'!$B$547:$B$554,0), MATCH("*2ND*",'Nicholas-SESSION'!$K$7:$T$7,0)),"")</f>
        <v>#N/A</v>
      </c>
      <c r="L364" s="44" t="e">
        <f>INDEX('Nicholas-SESSION'!$L$547:$U$554, MATCH("*Clean *",'Nicholas-SESSION'!$B$547:$B$554,0), MATCH("*2nd*",'Nicholas-SESSION'!$K$7:$T$7,0))</f>
        <v>#N/A</v>
      </c>
      <c r="M364" s="131" t="e">
        <f>IF($A$362='Nicholas-SESSION'!$A$547,INDEX('Nicholas-SESSION'!$K$547:$T$554, MATCH("*Lat Pulldown*",'Nicholas-SESSION'!$B$547:$B$554,0), MATCH("*2ND*",'Nicholas-SESSION'!$K$7:$T$7,0)),"")</f>
        <v>#N/A</v>
      </c>
      <c r="N364" s="44" t="e">
        <f>INDEX('Nicholas-SESSION'!$L$547:$U$554, MATCH("*Lat Pulldown*",'Nicholas-SESSION'!$B$547:$B$554,0), MATCH("*2nd*",'Nicholas-SESSION'!$K$7:$T$7,0))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IF($A$362='Nicholas-SESSION'!$A$547,INDEX('Nicholas-SESSION'!$K$547:$T$554, MATCH("*Squat*",'Nicholas-SESSION'!$B$547:$B$554,0), MATCH("*3rd*",'Nicholas-SESSION'!$K$7:$T$7,0)),"")</f>
        <v>#N/A</v>
      </c>
      <c r="D365" s="132" t="e">
        <f>INDEX('Nicholas-SESSION'!L$547:U$554, MATCH("*Squat*",'Nicholas-SESSION'!$B$547:$B$554,0), MATCH("*3rd*",'Nicholas-SESSION'!K$7:T$7,0))</f>
        <v>#N/A</v>
      </c>
      <c r="E365" s="131" t="e">
        <f>IF($A$362='Nicholas-SESSION'!$A$547,INDEX('Nicholas-SESSION'!$K$547:$T$554, MATCH("*Deadlift*",'Nicholas-SESSION'!$B$547:$B$554,0), MATCH("*3rd*",'Nicholas-SESSION'!$K$7:$T$7,0)),"")</f>
        <v>#N/A</v>
      </c>
      <c r="F365" s="131" t="e">
        <f>INDEX('Nicholas-SESSION'!$L$547:$U$554, MATCH("*Deadlift*",'Nicholas-SESSION'!$B$547:$B$554,0), MATCH("*3rd*",'Nicholas-SESSION'!$K$7:$T$7,0))</f>
        <v>#N/A</v>
      </c>
      <c r="G365" s="131" t="e">
        <f>IF($A$362='Nicholas-SESSION'!$A$547,INDEX('Nicholas-SESSION'!$K$547:$T$554, MATCH("*Bench Press*",'Nicholas-SESSION'!$B$547:$B$554,0), MATCH("*3rd*",'Nicholas-SESSION'!$K$7:$T$7,0)),"")</f>
        <v>#N/A</v>
      </c>
      <c r="H365" s="131" t="e">
        <f>INDEX('Nicholas-SESSION'!$L$547:$U$554, MATCH("*Bench Press*",'Nicholas-SESSION'!$B$547:$B$554,0), MATCH("*3rd*",'Nicholas-SESSION'!$K$7:$T$7,0))</f>
        <v>#N/A</v>
      </c>
      <c r="I365" s="132" t="e">
        <f>IF($A$362='Nicholas-SESSION'!$A$547,INDEX('Nicholas-SESSION'!$K$547:$T$554, MATCH("*Military*",'Nicholas-SESSION'!$B$547:$B$554,0), MATCH("*3rd*",'Nicholas-SESSION'!$K$7:$T$7,0)),"")</f>
        <v>#N/A</v>
      </c>
      <c r="J365" s="44" t="e">
        <f>INDEX('Nicholas-SESSION'!$L$547:$U$554, MATCH("*Military*",'Nicholas-SESSION'!$B$547:$B$554,0), MATCH("*3rd*",'Nicholas-SESSION'!$K$7:$T$7,0))</f>
        <v>#N/A</v>
      </c>
      <c r="K365" s="131" t="e">
        <f>IF($A$362='Nicholas-SESSION'!$A$547,INDEX('Nicholas-SESSION'!$K$547:$T$554, MATCH("*Clean *",'Nicholas-SESSION'!$B$547:$B$554,0), MATCH("*3rd*",'Nicholas-SESSION'!$K$7:$T$7,0)),"")</f>
        <v>#N/A</v>
      </c>
      <c r="L365" s="44" t="e">
        <f>INDEX('Nicholas-SESSION'!$L$547:$U$554, MATCH("*Clean *",'Nicholas-SESSION'!$B$547:$B$554,0), MATCH("*3rd*",'Nicholas-SESSION'!$K$7:$T$7,0))</f>
        <v>#N/A</v>
      </c>
      <c r="M365" s="131" t="e">
        <f>IF($A$362='Nicholas-SESSION'!$A$547,INDEX('Nicholas-SESSION'!$K$547:$T$554, MATCH("*Lat Pulldown*",'Nicholas-SESSION'!$B$547:$B$554,0), MATCH("*3rd*",'Nicholas-SESSION'!$K$7:$T$7,0)),"")</f>
        <v>#N/A</v>
      </c>
      <c r="N365" s="44" t="e">
        <f>INDEX('Nicholas-SESSION'!$L$547:$U$554, MATCH("*Lat Pulldown*",'Nicholas-SESSION'!$B$547:$B$554,0), MATCH("*3rd*",'Nicholas-SESSION'!$K$7:$T$7,0))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IF($A$362='Nicholas-SESSION'!$A$547,INDEX('Nicholas-SESSION'!$K$547:$T$554, MATCH("*Squat*",'Nicholas-SESSION'!$B$547:$B$554,0), MATCH("*4th*",'Nicholas-SESSION'!$K$7:$T$7,0)),"")</f>
        <v>#N/A</v>
      </c>
      <c r="D366" s="132" t="e">
        <f>INDEX('Nicholas-SESSION'!L$547:U$554, MATCH("*Squat*",'Nicholas-SESSION'!$B$547:$B$554,0), MATCH("*4th*",'Nicholas-SESSION'!K$7:T$7,0))</f>
        <v>#N/A</v>
      </c>
      <c r="E366" s="131" t="e">
        <f>IF($A$362='Nicholas-SESSION'!$A$547,INDEX('Nicholas-SESSION'!$K$547:$T$554, MATCH("*Deadlift*",'Nicholas-SESSION'!$B$547:$B$554,0), MATCH("*4th*",'Nicholas-SESSION'!$K$7:$T$7,0)),"")</f>
        <v>#N/A</v>
      </c>
      <c r="F366" s="131" t="e">
        <f>INDEX('Nicholas-SESSION'!$L$547:$U$554, MATCH("*Deadlift*",'Nicholas-SESSION'!$B$547:$B$554,0), MATCH("*4th*",'Nicholas-SESSION'!$K$7:$T$7,0))</f>
        <v>#N/A</v>
      </c>
      <c r="G366" s="131" t="e">
        <f>IF($A$362='Nicholas-SESSION'!$A$547,INDEX('Nicholas-SESSION'!$K$547:$T$554, MATCH("*Bench Press*",'Nicholas-SESSION'!$B$547:$B$554,0), MATCH("*4th*",'Nicholas-SESSION'!$K$7:$T$7,0)),"")</f>
        <v>#N/A</v>
      </c>
      <c r="H366" s="131" t="e">
        <f>INDEX('Nicholas-SESSION'!$L$547:$U$554, MATCH("*Bench Press*",'Nicholas-SESSION'!$B$547:$B$554,0), MATCH("*4th*",'Nicholas-SESSION'!$K$7:$T$7,0))</f>
        <v>#N/A</v>
      </c>
      <c r="I366" s="132" t="e">
        <f>IF($A$362='Nicholas-SESSION'!$A$547,INDEX('Nicholas-SESSION'!$K$547:$T$554, MATCH("*Military*",'Nicholas-SESSION'!$B$547:$B$554,0), MATCH("*4th*",'Nicholas-SESSION'!$K$7:$T$7,0)),"")</f>
        <v>#N/A</v>
      </c>
      <c r="J366" s="44" t="e">
        <f>INDEX('Nicholas-SESSION'!$L$547:$U$554, MATCH("*Military*",'Nicholas-SESSION'!$B$547:$B$554,0), MATCH("*4th*",'Nicholas-SESSION'!$K$7:$T$7,0))</f>
        <v>#N/A</v>
      </c>
      <c r="K366" s="131" t="e">
        <f>IF($A$362='Nicholas-SESSION'!$A$547,INDEX('Nicholas-SESSION'!$K$547:$T$554, MATCH("*Clean *",'Nicholas-SESSION'!$B$547:$B$554,0), MATCH("*4th*",'Nicholas-SESSION'!$K$7:$T$7,0)),"")</f>
        <v>#N/A</v>
      </c>
      <c r="L366" s="44" t="e">
        <f>INDEX('Nicholas-SESSION'!$L$547:$U$554, MATCH("*Clean *",'Nicholas-SESSION'!$B$547:$B$554,0), MATCH("*4th*",'Nicholas-SESSION'!$K$7:$T$7,0))</f>
        <v>#N/A</v>
      </c>
      <c r="M366" s="131" t="e">
        <f>IF($A$362='Nicholas-SESSION'!$A$547,INDEX('Nicholas-SESSION'!$K$547:$T$554, MATCH("*Lat Pulldown*",'Nicholas-SESSION'!$B$547:$B$554,0), MATCH("*4th*",'Nicholas-SESSION'!$K$7:$T$7,0)),"")</f>
        <v>#N/A</v>
      </c>
      <c r="N366" s="44" t="e">
        <f>INDEX('Nicholas-SESSION'!$L$547:$U$554, MATCH("*Lat Pulldown*",'Nicholas-SESSION'!$B$547:$B$554,0), MATCH("*4th*",'Nicholas-SESSION'!$K$7:$T$7,0))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IF($A$362='Nicholas-SESSION'!$A$547,INDEX('Nicholas-SESSION'!$K$547:$T$554, MATCH("*Squat*",'Nicholas-SESSION'!$B$547:$B$554,0), MATCH("*5th*",'Nicholas-SESSION'!$K$7:$T$7,0)),"")</f>
        <v>#N/A</v>
      </c>
      <c r="D367" s="132" t="e">
        <f>INDEX('Nicholas-SESSION'!L$547:U$554, MATCH("*Squat*",'Nicholas-SESSION'!$B$547:$B$554,0), MATCH("*5th*",'Nicholas-SESSION'!K$7:T$7,0))</f>
        <v>#N/A</v>
      </c>
      <c r="E367" s="131" t="e">
        <f>IF($A$362='Nicholas-SESSION'!$A$547,INDEX('Nicholas-SESSION'!$K$547:$T$554, MATCH("*Deadlift*",'Nicholas-SESSION'!$B$547:$B$554,0), MATCH("*5th*",'Nicholas-SESSION'!$K$7:$T$7,0)),"")</f>
        <v>#N/A</v>
      </c>
      <c r="F367" s="131" t="e">
        <f>INDEX('Nicholas-SESSION'!$L$547:$U$554, MATCH("*Deadlift*",'Nicholas-SESSION'!$B$547:$B$554,0), MATCH("*5th*",'Nicholas-SESSION'!$K$7:$T$7,0))</f>
        <v>#N/A</v>
      </c>
      <c r="G367" s="131" t="e">
        <f>IF($A$362='Nicholas-SESSION'!$A$547,INDEX('Nicholas-SESSION'!$K$547:$T$554, MATCH("*Bench Press*",'Nicholas-SESSION'!$B$547:$B$554,0), MATCH("*5th*",'Nicholas-SESSION'!$K$7:$T$7,0)),"")</f>
        <v>#N/A</v>
      </c>
      <c r="H367" s="131" t="e">
        <f>INDEX('Nicholas-SESSION'!$L$547:$U$554, MATCH("*Bench Press*",'Nicholas-SESSION'!$B$547:$B$554,0), MATCH("*5th*",'Nicholas-SESSION'!$K$7:$T$7,0))</f>
        <v>#N/A</v>
      </c>
      <c r="I367" s="132" t="e">
        <f>IF($A$362='Nicholas-SESSION'!$A$547,INDEX('Nicholas-SESSION'!$K$547:$T$554, MATCH("*Military*",'Nicholas-SESSION'!$B$547:$B$554,0), MATCH("*5th*",'Nicholas-SESSION'!$K$7:$T$7,0)),"")</f>
        <v>#N/A</v>
      </c>
      <c r="J367" s="44" t="e">
        <f>INDEX('Nicholas-SESSION'!$L$547:$U$554, MATCH("*Military*",'Nicholas-SESSION'!$B$547:$B$554,0), MATCH("*5th*",'Nicholas-SESSION'!$K$7:$T$7,0))</f>
        <v>#N/A</v>
      </c>
      <c r="K367" s="131" t="e">
        <f>IF($A$362='Nicholas-SESSION'!$A$547,INDEX('Nicholas-SESSION'!$K$547:$T$554, MATCH("*Clean *",'Nicholas-SESSION'!$B$547:$B$554,0), MATCH("*5th*",'Nicholas-SESSION'!$K$7:$T$7,0)),"")</f>
        <v>#N/A</v>
      </c>
      <c r="L367" s="44" t="e">
        <f>INDEX('Nicholas-SESSION'!$L$547:$U$554, MATCH("*Clean *",'Nicholas-SESSION'!$B$547:$B$554,0), MATCH("*5th*",'Nicholas-SESSION'!$K$7:$T$7,0))</f>
        <v>#N/A</v>
      </c>
      <c r="M367" s="131" t="e">
        <f>IF($A$362='Nicholas-SESSION'!$A$547,INDEX('Nicholas-SESSION'!$K$547:$T$554, MATCH("*Lat Pulldown*",'Nicholas-SESSION'!$B$547:$B$554,0), MATCH("*5th*",'Nicholas-SESSION'!$K$7:$T$7,0)),"")</f>
        <v>#N/A</v>
      </c>
      <c r="N367" s="44" t="e">
        <f>INDEX('Nicholas-SESSION'!$L$547:$U$554, MATCH("*Lat Pulldown*",'Nicholas-SESSION'!$B$547:$B$554,0), MATCH("*5th*",'Nicholas-SESSION'!$K$7:$T$7,0))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'Nicholas-SESSION'!A556</f>
        <v>42289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>
        <f>MAX(I369:I373)</f>
        <v>25</v>
      </c>
      <c r="J368" s="116">
        <f t="array" ref="J368">MAX(IF(I369:I373=I368,J369:J373))</f>
        <v>6</v>
      </c>
      <c r="K368" s="116" t="e">
        <f>MAX(K369:K373)</f>
        <v>#N/A</v>
      </c>
      <c r="L368" s="116" t="e">
        <f t="array" ref="L368">MAX(IF(K369:K373=K368,L369:L373))</f>
        <v>#N/A</v>
      </c>
      <c r="M368" s="116">
        <f>MAX(M369:M373)</f>
        <v>55</v>
      </c>
      <c r="N368" s="117">
        <f t="array" ref="N368">MAX(IF(M369:M373=M368,N369:N373))</f>
        <v>12</v>
      </c>
      <c r="O368" s="152" t="str">
        <f>IF($A$140='Nicholas-SESSION'!$A$556,INDEX('Nicholas-SESSION'!$K$556:$T$563, MATCH("*1k Row*",'Nicholas-SESSION'!$B$556:$B$563,0), MATCH("*1st*",'Nicholas-SESSION'!$K$7:$T$7,0)),"")</f>
        <v/>
      </c>
      <c r="P368" s="152" t="str">
        <f>IF($A$140='Nicholas-SESSION'!$A$556,INDEX('Nicholas-SESSION'!$K$556:$T$563, MATCH("*HIIT*",'Nicholas-SESSION'!$B$556:$B$563,0), MATCH("*1st*",'Nicholas-SESSION'!$K$7:$T$7,0)),"")</f>
        <v/>
      </c>
      <c r="Q368" s="119" t="e">
        <f>INDEX('Nicholas-SESSION'!$L$556:$U$556, MATCH("*HIIT*",'Nicholas-SESSION'!$B$556:$B$556,0), MATCH("*1st*",'Nicholas-SESSION'!$K$7:$T$7,0))</f>
        <v>#N/A</v>
      </c>
      <c r="R368" s="119">
        <f>'Nicholas-SESSION'!U436</f>
        <v>0</v>
      </c>
      <c r="S368" s="116"/>
      <c r="T368" s="116"/>
      <c r="U368" s="120">
        <f>'Nicholas-SESSION'!A557</f>
        <v>0</v>
      </c>
      <c r="V368" s="120">
        <f>'Nicholas-SESSION'!A558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IF($A$368='Nicholas-SESSION'!$A$556,INDEX('Nicholas-SESSION'!$K$556:$T$563, MATCH("*Squat*",'Nicholas-SESSION'!$B$556:$B$563,0), MATCH("*1st*",'Nicholas-SESSION'!$K$7:$T$7,0)),"")</f>
        <v>#N/A</v>
      </c>
      <c r="D369" s="132" t="e">
        <f>INDEX('Nicholas-SESSION'!L$556:U$563, MATCH("*Squat*",'Nicholas-SESSION'!$B$556:$B$563,0), MATCH("*1st*",'Nicholas-SESSION'!K$7:T$7,0))</f>
        <v>#N/A</v>
      </c>
      <c r="E369" s="131" t="e">
        <f>IF($A$368='Nicholas-SESSION'!$A$556,INDEX('Nicholas-SESSION'!$K$556:$T$563, MATCH("*Deadlift*",'Nicholas-SESSION'!$B$556:$B$563,0), MATCH("*1st*",'Nicholas-SESSION'!$K$7:$T$7,0)),"")</f>
        <v>#N/A</v>
      </c>
      <c r="F369" s="131" t="e">
        <f>INDEX('Nicholas-SESSION'!$L$556:$U$563, MATCH("*Deadlift*",'Nicholas-SESSION'!$B$556:$B$563,0), MATCH("*1st*",'Nicholas-SESSION'!$K$7:$T$7,0))</f>
        <v>#N/A</v>
      </c>
      <c r="G369" s="131" t="e">
        <f>IF($A$368='Nicholas-SESSION'!$A$556,INDEX('Nicholas-SESSION'!$K$556:$T$563, MATCH("*Bench Press*",'Nicholas-SESSION'!$B$556:$B$563,0), MATCH("*1st*",'Nicholas-SESSION'!$K$7:$T$7,0)),"")</f>
        <v>#N/A</v>
      </c>
      <c r="H369" s="131" t="e">
        <f>INDEX('Nicholas-SESSION'!$L$556:$U$563, MATCH("*Bench Press*",'Nicholas-SESSION'!$B$556:$B$563,0), MATCH("*1st*",'Nicholas-SESSION'!$K$7:$T$7,0))</f>
        <v>#N/A</v>
      </c>
      <c r="I369" s="132">
        <f>IF($A$368='Nicholas-SESSION'!$A$556,INDEX('Nicholas-SESSION'!$K$556:$T$563, MATCH("*Military*",'Nicholas-SESSION'!$B$556:$B$563,0), MATCH("*1st*",'Nicholas-SESSION'!$K$7:$T$7,0)),"")</f>
        <v>25</v>
      </c>
      <c r="J369" s="48">
        <f>INDEX('Nicholas-SESSION'!$L$556:$U$563, MATCH("*Military*",'Nicholas-SESSION'!$B$556:$B$563,0), MATCH("*1st*",'Nicholas-SESSION'!$K$7:$T$7,0))</f>
        <v>6</v>
      </c>
      <c r="K369" s="131" t="e">
        <f>IF($A$368='Nicholas-SESSION'!$A$556,INDEX('Nicholas-SESSION'!$K$556:$T$563, MATCH("*Clean *",'Nicholas-SESSION'!$B$556:$B$563,0), MATCH("*1st*",'Nicholas-SESSION'!$K$7:$T$7,0)),"")</f>
        <v>#N/A</v>
      </c>
      <c r="L369" s="48" t="e">
        <f>INDEX('Nicholas-SESSION'!$L$556:$U$563, MATCH("*Clean *",'Nicholas-SESSION'!$B$556:$B$563,0), MATCH("*1st*",'Nicholas-SESSION'!$K$7:$T$7,0))</f>
        <v>#N/A</v>
      </c>
      <c r="M369" s="131">
        <f>IF($A$368='Nicholas-SESSION'!$A$556,INDEX('Nicholas-SESSION'!$K$556:$T$563, MATCH("*Lat Pulldown*",'Nicholas-SESSION'!$B$556:$B$563,0), MATCH("*1st*",'Nicholas-SESSION'!$K$7:$T$7,0)),"")</f>
        <v>55</v>
      </c>
      <c r="N369" s="48">
        <f>INDEX('Nicholas-SESSION'!$L$556:$U$563, MATCH("*Lat Pulldown*",'Nicholas-SESSION'!$B$556:$B$563,0), MATCH("*1st*",'Nicholas-SESSION'!$K$7:$T$7,0))</f>
        <v>12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IF($A$368='Nicholas-SESSION'!$A$556,INDEX('Nicholas-SESSION'!$K$556:$T$563, MATCH("*Squat*",'Nicholas-SESSION'!$B$556:$B$563,0), MATCH("*2nd*",'Nicholas-SESSION'!$K$7:$T$7,0)),"")</f>
        <v>#N/A</v>
      </c>
      <c r="D370" s="132" t="e">
        <f>INDEX('Nicholas-SESSION'!L$556:U$563, MATCH("*Squat*",'Nicholas-SESSION'!$B$556:$B$563,0), MATCH("*2nd*",'Nicholas-SESSION'!K$7:T$7,0))</f>
        <v>#N/A</v>
      </c>
      <c r="E370" s="131" t="e">
        <f>IF($A$368='Nicholas-SESSION'!$A$556,INDEX('Nicholas-SESSION'!$K$556:$T$563, MATCH("*Deadlift*",'Nicholas-SESSION'!$B$556:$B$563,0), MATCH("*2ND*",'Nicholas-SESSION'!$K$7:$T$7,0)),"")</f>
        <v>#N/A</v>
      </c>
      <c r="F370" s="131" t="e">
        <f>INDEX('Nicholas-SESSION'!$L$556:$U$563, MATCH("*Deadlift*",'Nicholas-SESSION'!$B$556:$B$563,0), MATCH("*2nd*",'Nicholas-SESSION'!$K$7:$T$7,0))</f>
        <v>#N/A</v>
      </c>
      <c r="G370" s="131" t="e">
        <f>IF($A$368='Nicholas-SESSION'!$A$556,INDEX('Nicholas-SESSION'!$K$556:$T$563, MATCH("*Bench Press*",'Nicholas-SESSION'!$B$556:$B$563,0), MATCH("*2ND*",'Nicholas-SESSION'!$K$7:$T$7,0)),"")</f>
        <v>#N/A</v>
      </c>
      <c r="H370" s="131" t="e">
        <f>INDEX('Nicholas-SESSION'!$L$556:$U$563, MATCH("*Bench Press*",'Nicholas-SESSION'!$B$556:$B$563,0), MATCH("*2nd*",'Nicholas-SESSION'!$K$7:$T$7,0))</f>
        <v>#N/A</v>
      </c>
      <c r="I370" s="132">
        <f>IF($A$368='Nicholas-SESSION'!$A$556,INDEX('Nicholas-SESSION'!$K$556:$T$563, MATCH("*Military*",'Nicholas-SESSION'!$B$556:$B$563,0), MATCH("*2ND*",'Nicholas-SESSION'!$K$7:$T$7,0)),"")</f>
        <v>20</v>
      </c>
      <c r="J370" s="44">
        <f>INDEX('Nicholas-SESSION'!$L$556:$U$563, MATCH("*Military*",'Nicholas-SESSION'!$B$556:$B$563,0), MATCH("*2nd*",'Nicholas-SESSION'!$K$7:$T$7,0))</f>
        <v>8</v>
      </c>
      <c r="K370" s="131" t="e">
        <f>IF($A$368='Nicholas-SESSION'!$A$556,INDEX('Nicholas-SESSION'!$K$556:$T$563, MATCH("*Clean *",'Nicholas-SESSION'!$B$556:$B$563,0), MATCH("*2ND*",'Nicholas-SESSION'!$K$7:$T$7,0)),"")</f>
        <v>#N/A</v>
      </c>
      <c r="L370" s="44" t="e">
        <f>INDEX('Nicholas-SESSION'!$L$556:$U$563, MATCH("*Clean *",'Nicholas-SESSION'!$B$556:$B$563,0), MATCH("*2nd*",'Nicholas-SESSION'!$K$7:$T$7,0))</f>
        <v>#N/A</v>
      </c>
      <c r="M370" s="131">
        <f>IF($A$368='Nicholas-SESSION'!$A$556,INDEX('Nicholas-SESSION'!$K$556:$T$563, MATCH("*Lat Pulldown*",'Nicholas-SESSION'!$B$556:$B$563,0), MATCH("*2ND*",'Nicholas-SESSION'!$K$7:$T$7,0)),"")</f>
        <v>55</v>
      </c>
      <c r="N370" s="44">
        <f>INDEX('Nicholas-SESSION'!$L$556:$U$563, MATCH("*Lat Pulldown*",'Nicholas-SESSION'!$B$556:$B$563,0), MATCH("*2nd*",'Nicholas-SESSION'!$K$7:$T$7,0))</f>
        <v>12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IF($A$368='Nicholas-SESSION'!$A$556,INDEX('Nicholas-SESSION'!$K$556:$T$563, MATCH("*Squat*",'Nicholas-SESSION'!$B$556:$B$563,0), MATCH("*3rd*",'Nicholas-SESSION'!$K$7:$T$7,0)),"")</f>
        <v>#N/A</v>
      </c>
      <c r="D371" s="132" t="e">
        <f>INDEX('Nicholas-SESSION'!L$556:U$563, MATCH("*Squat*",'Nicholas-SESSION'!$B$556:$B$563,0), MATCH("*3rd*",'Nicholas-SESSION'!K$7:T$7,0))</f>
        <v>#N/A</v>
      </c>
      <c r="E371" s="131" t="e">
        <f>IF($A$368='Nicholas-SESSION'!$A$556,INDEX('Nicholas-SESSION'!$K$556:$T$563, MATCH("*Deadlift*",'Nicholas-SESSION'!$B$556:$B$563,0), MATCH("*3rd*",'Nicholas-SESSION'!$K$7:$T$7,0)),"")</f>
        <v>#N/A</v>
      </c>
      <c r="F371" s="131" t="e">
        <f>INDEX('Nicholas-SESSION'!$L$556:$U$563, MATCH("*Deadlift*",'Nicholas-SESSION'!$B$556:$B$563,0), MATCH("*3rd*",'Nicholas-SESSION'!$K$7:$T$7,0))</f>
        <v>#N/A</v>
      </c>
      <c r="G371" s="131" t="e">
        <f>IF($A$368='Nicholas-SESSION'!$A$556,INDEX('Nicholas-SESSION'!$K$556:$T$563, MATCH("*Bench Press*",'Nicholas-SESSION'!$B$556:$B$563,0), MATCH("*3rd*",'Nicholas-SESSION'!$K$7:$T$7,0)),"")</f>
        <v>#N/A</v>
      </c>
      <c r="H371" s="131" t="e">
        <f>INDEX('Nicholas-SESSION'!$L$556:$U$563, MATCH("*Bench Press*",'Nicholas-SESSION'!$B$556:$B$563,0), MATCH("*3rd*",'Nicholas-SESSION'!$K$7:$T$7,0))</f>
        <v>#N/A</v>
      </c>
      <c r="I371" s="132">
        <f>IF($A$368='Nicholas-SESSION'!$A$556,INDEX('Nicholas-SESSION'!$K$556:$T$563, MATCH("*Military*",'Nicholas-SESSION'!$B$556:$B$563,0), MATCH("*3rd*",'Nicholas-SESSION'!$K$7:$T$7,0)),"")</f>
        <v>20</v>
      </c>
      <c r="J371" s="44">
        <f>INDEX('Nicholas-SESSION'!$L$556:$U$563, MATCH("*Military*",'Nicholas-SESSION'!$B$556:$B$563,0), MATCH("*3rd*",'Nicholas-SESSION'!$K$7:$T$7,0))</f>
        <v>10</v>
      </c>
      <c r="K371" s="131" t="e">
        <f>IF($A$368='Nicholas-SESSION'!$A$556,INDEX('Nicholas-SESSION'!$K$556:$T$563, MATCH("*Clean *",'Nicholas-SESSION'!$B$556:$B$563,0), MATCH("*3rd*",'Nicholas-SESSION'!$K$7:$T$7,0)),"")</f>
        <v>#N/A</v>
      </c>
      <c r="L371" s="44" t="e">
        <f>INDEX('Nicholas-SESSION'!$L$556:$U$563, MATCH("*Clean *",'Nicholas-SESSION'!$B$556:$B$563,0), MATCH("*3rd*",'Nicholas-SESSION'!$K$7:$T$7,0))</f>
        <v>#N/A</v>
      </c>
      <c r="M371" s="131">
        <f>IF($A$368='Nicholas-SESSION'!$A$556,INDEX('Nicholas-SESSION'!$K$556:$T$563, MATCH("*Lat Pulldown*",'Nicholas-SESSION'!$B$556:$B$563,0), MATCH("*3rd*",'Nicholas-SESSION'!$K$7:$T$7,0)),"")</f>
        <v>55</v>
      </c>
      <c r="N371" s="44">
        <f>INDEX('Nicholas-SESSION'!$L$556:$U$563, MATCH("*Lat Pulldown*",'Nicholas-SESSION'!$B$556:$B$563,0), MATCH("*3rd*",'Nicholas-SESSION'!$K$7:$T$7,0))</f>
        <v>10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IF($A$368='Nicholas-SESSION'!$A$556,INDEX('Nicholas-SESSION'!$K$556:$T$563, MATCH("*Squat*",'Nicholas-SESSION'!$B$556:$B$563,0), MATCH("*4th*",'Nicholas-SESSION'!$K$7:$T$7,0)),"")</f>
        <v>#N/A</v>
      </c>
      <c r="D372" s="132" t="e">
        <f>INDEX('Nicholas-SESSION'!L$556:U$563, MATCH("*Squat*",'Nicholas-SESSION'!$B$556:$B$563,0), MATCH("*4th*",'Nicholas-SESSION'!K$7:T$7,0))</f>
        <v>#N/A</v>
      </c>
      <c r="E372" s="131" t="e">
        <f>IF($A$368='Nicholas-SESSION'!$A$556,INDEX('Nicholas-SESSION'!$K$556:$T$563, MATCH("*Deadlift*",'Nicholas-SESSION'!$B$556:$B$563,0), MATCH("*4th*",'Nicholas-SESSION'!$K$7:$T$7,0)),"")</f>
        <v>#N/A</v>
      </c>
      <c r="F372" s="131" t="e">
        <f>INDEX('Nicholas-SESSION'!$L$556:$U$563, MATCH("*Deadlift*",'Nicholas-SESSION'!$B$556:$B$563,0), MATCH("*4th*",'Nicholas-SESSION'!$K$7:$T$7,0))</f>
        <v>#N/A</v>
      </c>
      <c r="G372" s="131" t="e">
        <f>IF($A$368='Nicholas-SESSION'!$A$556,INDEX('Nicholas-SESSION'!$K$556:$T$563, MATCH("*Bench Press*",'Nicholas-SESSION'!$B$556:$B$563,0), MATCH("*4th*",'Nicholas-SESSION'!$K$7:$T$7,0)),"")</f>
        <v>#N/A</v>
      </c>
      <c r="H372" s="131" t="e">
        <f>INDEX('Nicholas-SESSION'!$L$556:$U$563, MATCH("*Bench Press*",'Nicholas-SESSION'!$B$556:$B$563,0), MATCH("*4th*",'Nicholas-SESSION'!$K$7:$T$7,0))</f>
        <v>#N/A</v>
      </c>
      <c r="I372" s="132">
        <f>IF($A$368='Nicholas-SESSION'!$A$556,INDEX('Nicholas-SESSION'!$K$556:$T$563, MATCH("*Military*",'Nicholas-SESSION'!$B$556:$B$563,0), MATCH("*4th*",'Nicholas-SESSION'!$K$7:$T$7,0)),"")</f>
        <v>20</v>
      </c>
      <c r="J372" s="44">
        <f>INDEX('Nicholas-SESSION'!$L$556:$U$563, MATCH("*Military*",'Nicholas-SESSION'!$B$556:$B$563,0), MATCH("*4th*",'Nicholas-SESSION'!$K$7:$T$7,0))</f>
        <v>10</v>
      </c>
      <c r="K372" s="131" t="e">
        <f>IF($A$368='Nicholas-SESSION'!$A$556,INDEX('Nicholas-SESSION'!$K$556:$T$563, MATCH("*Clean *",'Nicholas-SESSION'!$B$556:$B$563,0), MATCH("*4th*",'Nicholas-SESSION'!$K$7:$T$7,0)),"")</f>
        <v>#N/A</v>
      </c>
      <c r="L372" s="44" t="e">
        <f>INDEX('Nicholas-SESSION'!$L$556:$U$563, MATCH("*Clean *",'Nicholas-SESSION'!$B$556:$B$563,0), MATCH("*4th*",'Nicholas-SESSION'!$K$7:$T$7,0))</f>
        <v>#N/A</v>
      </c>
      <c r="M372" s="131">
        <f>IF($A$368='Nicholas-SESSION'!$A$556,INDEX('Nicholas-SESSION'!$K$556:$T$563, MATCH("*Lat Pulldown*",'Nicholas-SESSION'!$B$556:$B$563,0), MATCH("*4th*",'Nicholas-SESSION'!$K$7:$T$7,0)),"")</f>
        <v>55</v>
      </c>
      <c r="N372" s="44">
        <f>INDEX('Nicholas-SESSION'!$L$556:$U$563, MATCH("*Lat Pulldown*",'Nicholas-SESSION'!$B$556:$B$563,0), MATCH("*4th*",'Nicholas-SESSION'!$K$7:$T$7,0))</f>
        <v>9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IF($A$368='Nicholas-SESSION'!$A$556,INDEX('Nicholas-SESSION'!$K$556:$T$563, MATCH("*Squat*",'Nicholas-SESSION'!$B$556:$B$563,0), MATCH("*5th*",'Nicholas-SESSION'!$K$7:$T$7,0)),"")</f>
        <v>#N/A</v>
      </c>
      <c r="D373" s="132" t="e">
        <f>INDEX('Nicholas-SESSION'!L$556:U$563, MATCH("*Squat*",'Nicholas-SESSION'!$B$556:$B$563,0), MATCH("*5th*",'Nicholas-SESSION'!K$7:T$7,0))</f>
        <v>#N/A</v>
      </c>
      <c r="E373" s="131" t="e">
        <f>IF($A$368='Nicholas-SESSION'!$A$556,INDEX('Nicholas-SESSION'!$K$556:$T$563, MATCH("*Deadlift*",'Nicholas-SESSION'!$B$556:$B$563,0), MATCH("*5th*",'Nicholas-SESSION'!$K$7:$T$7,0)),"")</f>
        <v>#N/A</v>
      </c>
      <c r="F373" s="131" t="e">
        <f>INDEX('Nicholas-SESSION'!$L$556:$U$563, MATCH("*Deadlift*",'Nicholas-SESSION'!$B$556:$B$563,0), MATCH("*5th*",'Nicholas-SESSION'!$K$7:$T$7,0))</f>
        <v>#N/A</v>
      </c>
      <c r="G373" s="131" t="e">
        <f>IF($A$368='Nicholas-SESSION'!$A$556,INDEX('Nicholas-SESSION'!$K$556:$T$563, MATCH("*Bench Press*",'Nicholas-SESSION'!$B$556:$B$563,0), MATCH("*5th*",'Nicholas-SESSION'!$K$7:$T$7,0)),"")</f>
        <v>#N/A</v>
      </c>
      <c r="H373" s="131" t="e">
        <f>INDEX('Nicholas-SESSION'!$L$556:$U$563, MATCH("*Bench Press*",'Nicholas-SESSION'!$B$556:$B$563,0), MATCH("*5th*",'Nicholas-SESSION'!$K$7:$T$7,0))</f>
        <v>#N/A</v>
      </c>
      <c r="I373" s="132">
        <f>IF($A$368='Nicholas-SESSION'!$A$556,INDEX('Nicholas-SESSION'!$K$556:$T$563, MATCH("*Military*",'Nicholas-SESSION'!$B$556:$B$563,0), MATCH("*5th*",'Nicholas-SESSION'!$K$7:$T$7,0)),"")</f>
        <v>0</v>
      </c>
      <c r="J373" s="44">
        <f>INDEX('Nicholas-SESSION'!$L$556:$U$563, MATCH("*Military*",'Nicholas-SESSION'!$B$556:$B$563,0), MATCH("*5th*",'Nicholas-SESSION'!$K$7:$T$7,0))</f>
        <v>0</v>
      </c>
      <c r="K373" s="131" t="e">
        <f>IF($A$368='Nicholas-SESSION'!$A$556,INDEX('Nicholas-SESSION'!$K$556:$T$563, MATCH("*Clean *",'Nicholas-SESSION'!$B$556:$B$563,0), MATCH("*5th*",'Nicholas-SESSION'!$K$7:$T$7,0)),"")</f>
        <v>#N/A</v>
      </c>
      <c r="L373" s="44" t="e">
        <f>INDEX('Nicholas-SESSION'!$L$556:$U$563, MATCH("*Clean *",'Nicholas-SESSION'!$B$556:$B$563,0), MATCH("*5th*",'Nicholas-SESSION'!$K$7:$T$7,0))</f>
        <v>#N/A</v>
      </c>
      <c r="M373" s="131">
        <f>IF($A$368='Nicholas-SESSION'!$A$556,INDEX('Nicholas-SESSION'!$K$556:$T$563, MATCH("*Lat Pulldown*",'Nicholas-SESSION'!$B$556:$B$563,0), MATCH("*5th*",'Nicholas-SESSION'!$K$7:$T$7,0)),"")</f>
        <v>0</v>
      </c>
      <c r="N373" s="44">
        <f>INDEX('Nicholas-SESSION'!$L$556:$U$563, MATCH("*Lat Pulldown*",'Nicholas-SESSION'!$B$556:$B$563,0), MATCH("*5th*",'Nicholas-SESSION'!$K$7:$T$7,0))</f>
        <v>0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'Nicholas-SESSION'!A565</f>
        <v>42292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str">
        <f>IF($A$140='Nicholas-SESSION'!$A$565,INDEX('Nicholas-SESSION'!$K$565:$T$572, MATCH("*1k Row*",'Nicholas-SESSION'!$B$565:$B$572,0), MATCH("*1st*",'Nicholas-SESSION'!$K$7:$T$7,0)),"")</f>
        <v/>
      </c>
      <c r="P374" s="152" t="str">
        <f>IF($A$140='Nicholas-SESSION'!$A$565,INDEX('Nicholas-SESSION'!$K$565:$T$572, MATCH("*HIIT*",'Nicholas-SESSION'!$B$565:$B$572,0), MATCH("*1st*",'Nicholas-SESSION'!$K$7:$T$7,0)),"")</f>
        <v/>
      </c>
      <c r="Q374" s="119" t="e">
        <f>INDEX('Nicholas-SESSION'!$L$565:$U$565, MATCH("*HIIT*",'Nicholas-SESSION'!$B$565:$B$565,0), MATCH("*1st*",'Nicholas-SESSION'!$K$7:$T$7,0))</f>
        <v>#N/A</v>
      </c>
      <c r="R374" s="119">
        <f>'Nicholas-SESSION'!U442</f>
        <v>0</v>
      </c>
      <c r="S374" s="116"/>
      <c r="T374" s="116"/>
      <c r="U374" s="120">
        <f>'Nicholas-SESSION'!A566</f>
        <v>0</v>
      </c>
      <c r="V374" s="120">
        <f>'Nicholas-SESSION'!A567</f>
        <v>0</v>
      </c>
      <c r="W374" s="116">
        <v>27</v>
      </c>
      <c r="X374" s="116">
        <v>95</v>
      </c>
      <c r="Y374" s="116">
        <v>80</v>
      </c>
      <c r="Z374" s="116">
        <v>89</v>
      </c>
      <c r="AA374" s="116">
        <v>50</v>
      </c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IF($A$374='Nicholas-SESSION'!$A$565,INDEX('Nicholas-SESSION'!$K$565:$T$572, MATCH("*Squat*",'Nicholas-SESSION'!$B$565:$B$572,0), MATCH("*1st*",'Nicholas-SESSION'!$K$7:$T$7,0)),"")</f>
        <v>#N/A</v>
      </c>
      <c r="D375" s="132" t="e">
        <f>INDEX('Nicholas-SESSION'!L$565:U$572, MATCH("*Squat*",'Nicholas-SESSION'!$B$565:$B$572,0), MATCH("*1st*",'Nicholas-SESSION'!K$7:T$7,0))</f>
        <v>#N/A</v>
      </c>
      <c r="E375" s="131" t="e">
        <f>IF($A$374='Nicholas-SESSION'!$A$565,INDEX('Nicholas-SESSION'!$K$565:$T$572, MATCH("*Deadlift*",'Nicholas-SESSION'!$B$565:$B$572,0), MATCH("*1st*",'Nicholas-SESSION'!$K$7:$T$7,0)),"")</f>
        <v>#N/A</v>
      </c>
      <c r="F375" s="131" t="e">
        <f>INDEX('Nicholas-SESSION'!$L$565:$U$572, MATCH("*Deadlift*",'Nicholas-SESSION'!$B$565:$B$572,0), MATCH("*1st*",'Nicholas-SESSION'!$K$7:$T$7,0))</f>
        <v>#N/A</v>
      </c>
      <c r="G375" s="131" t="e">
        <f>IF($A$374='Nicholas-SESSION'!$A$565,INDEX('Nicholas-SESSION'!$K$565:$T$572, MATCH("*Bench Press*",'Nicholas-SESSION'!$B$565:$B$572,0), MATCH("*1st*",'Nicholas-SESSION'!$K$7:$T$7,0)),"")</f>
        <v>#N/A</v>
      </c>
      <c r="H375" s="131" t="e">
        <f>INDEX('Nicholas-SESSION'!$L$565:$U$572, MATCH("*Bench Press*",'Nicholas-SESSION'!$B$565:$B$572,0), MATCH("*1st*",'Nicholas-SESSION'!$K$7:$T$7,0))</f>
        <v>#N/A</v>
      </c>
      <c r="I375" s="132" t="e">
        <f>IF($A$374='Nicholas-SESSION'!$A$565,INDEX('Nicholas-SESSION'!$K$565:$T$572, MATCH("*Military*",'Nicholas-SESSION'!$B$565:$B$572,0), MATCH("*1st*",'Nicholas-SESSION'!$K$7:$T$7,0)),"")</f>
        <v>#N/A</v>
      </c>
      <c r="J375" s="48" t="e">
        <f>INDEX('Nicholas-SESSION'!$L$565:$U$572, MATCH("*Military*",'Nicholas-SESSION'!$B$565:$B$572,0), MATCH("*1st*",'Nicholas-SESSION'!$K$7:$T$7,0))</f>
        <v>#N/A</v>
      </c>
      <c r="K375" s="131" t="e">
        <f>IF($A$374='Nicholas-SESSION'!$A$565,INDEX('Nicholas-SESSION'!$K$565:$T$572, MATCH("*Clean *",'Nicholas-SESSION'!$B$565:$B$572,0), MATCH("*1st*",'Nicholas-SESSION'!$K$7:$T$7,0)),"")</f>
        <v>#N/A</v>
      </c>
      <c r="L375" s="48" t="e">
        <f>INDEX('Nicholas-SESSION'!$L$565:$U$572, MATCH("*Clean *",'Nicholas-SESSION'!$B$565:$B$572,0), MATCH("*1st*",'Nicholas-SESSION'!$K$7:$T$7,0))</f>
        <v>#N/A</v>
      </c>
      <c r="M375" s="131" t="e">
        <f>IF($A$374='Nicholas-SESSION'!$A$565,INDEX('Nicholas-SESSION'!$K$565:$T$572, MATCH("*Lat Pulldown*",'Nicholas-SESSION'!$B$565:$B$572,0), MATCH("*1st*",'Nicholas-SESSION'!$K$7:$T$7,0)),"")</f>
        <v>#N/A</v>
      </c>
      <c r="N375" s="48" t="e">
        <f>INDEX('Nicholas-SESSION'!$L$565:$U$572, MATCH("*Lat Pulldown*",'Nicholas-SESSION'!$B$565:$B$572,0), MATCH("*1st*",'Nicholas-SESSION'!$K$7:$T$7,0))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IF($A$374='Nicholas-SESSION'!$A$565,INDEX('Nicholas-SESSION'!$K$565:$T$572, MATCH("*Squat*",'Nicholas-SESSION'!$B$565:$B$572,0), MATCH("*2nd*",'Nicholas-SESSION'!$K$7:$T$7,0)),"")</f>
        <v>#N/A</v>
      </c>
      <c r="D376" s="132" t="e">
        <f>INDEX('Nicholas-SESSION'!L$565:U$572, MATCH("*Squat*",'Nicholas-SESSION'!$B$565:$B$572,0), MATCH("*2nd*",'Nicholas-SESSION'!K$7:T$7,0))</f>
        <v>#N/A</v>
      </c>
      <c r="E376" s="131" t="e">
        <f>IF($A$374='Nicholas-SESSION'!$A$565,INDEX('Nicholas-SESSION'!$K$565:$T$572, MATCH("*Deadlift*",'Nicholas-SESSION'!$B$565:$B$572,0), MATCH("*2ND*",'Nicholas-SESSION'!$K$7:$T$7,0)),"")</f>
        <v>#N/A</v>
      </c>
      <c r="F376" s="131" t="e">
        <f>INDEX('Nicholas-SESSION'!$L$565:$U$572, MATCH("*Deadlift*",'Nicholas-SESSION'!$B$565:$B$572,0), MATCH("*2nd*",'Nicholas-SESSION'!$K$7:$T$7,0))</f>
        <v>#N/A</v>
      </c>
      <c r="G376" s="131" t="e">
        <f>IF($A$374='Nicholas-SESSION'!$A$565,INDEX('Nicholas-SESSION'!$K$565:$T$572, MATCH("*Bench Press*",'Nicholas-SESSION'!$B$565:$B$572,0), MATCH("*2ND*",'Nicholas-SESSION'!$K$7:$T$7,0)),"")</f>
        <v>#N/A</v>
      </c>
      <c r="H376" s="131" t="e">
        <f>INDEX('Nicholas-SESSION'!$L$565:$U$572, MATCH("*Bench Press*",'Nicholas-SESSION'!$B$565:$B$572,0), MATCH("*2nd*",'Nicholas-SESSION'!$K$7:$T$7,0))</f>
        <v>#N/A</v>
      </c>
      <c r="I376" s="132" t="e">
        <f>IF($A$374='Nicholas-SESSION'!$A$565,INDEX('Nicholas-SESSION'!$K$565:$T$572, MATCH("*Military*",'Nicholas-SESSION'!$B$565:$B$572,0), MATCH("*2ND*",'Nicholas-SESSION'!$K$7:$T$7,0)),"")</f>
        <v>#N/A</v>
      </c>
      <c r="J376" s="44" t="e">
        <f>INDEX('Nicholas-SESSION'!$L$565:$U$572, MATCH("*Military*",'Nicholas-SESSION'!$B$565:$B$572,0), MATCH("*2nd*",'Nicholas-SESSION'!$K$7:$T$7,0))</f>
        <v>#N/A</v>
      </c>
      <c r="K376" s="131" t="e">
        <f>IF($A$374='Nicholas-SESSION'!$A$565,INDEX('Nicholas-SESSION'!$K$565:$T$572, MATCH("*Clean *",'Nicholas-SESSION'!$B$565:$B$572,0), MATCH("*2ND*",'Nicholas-SESSION'!$K$7:$T$7,0)),"")</f>
        <v>#N/A</v>
      </c>
      <c r="L376" s="44" t="e">
        <f>INDEX('Nicholas-SESSION'!$L$565:$U$572, MATCH("*Clean *",'Nicholas-SESSION'!$B$565:$B$572,0), MATCH("*2nd*",'Nicholas-SESSION'!$K$7:$T$7,0))</f>
        <v>#N/A</v>
      </c>
      <c r="M376" s="131" t="e">
        <f>IF($A$374='Nicholas-SESSION'!$A$565,INDEX('Nicholas-SESSION'!$K$565:$T$572, MATCH("*Lat Pulldown*",'Nicholas-SESSION'!$B$565:$B$572,0), MATCH("*2ND*",'Nicholas-SESSION'!$K$7:$T$7,0)),"")</f>
        <v>#N/A</v>
      </c>
      <c r="N376" s="44" t="e">
        <f>INDEX('Nicholas-SESSION'!$L$565:$U$572, MATCH("*Lat Pulldown*",'Nicholas-SESSION'!$B$565:$B$572,0), MATCH("*2nd*",'Nicholas-SESSION'!$K$7:$T$7,0))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IF($A$374='Nicholas-SESSION'!$A$565,INDEX('Nicholas-SESSION'!$K$565:$T$572, MATCH("*Squat*",'Nicholas-SESSION'!$B$565:$B$572,0), MATCH("*3rd*",'Nicholas-SESSION'!$K$7:$T$7,0)),"")</f>
        <v>#N/A</v>
      </c>
      <c r="D377" s="132" t="e">
        <f>INDEX('Nicholas-SESSION'!L$565:U$572, MATCH("*Squat*",'Nicholas-SESSION'!$B$565:$B$572,0), MATCH("*3rd*",'Nicholas-SESSION'!K$7:T$7,0))</f>
        <v>#N/A</v>
      </c>
      <c r="E377" s="131" t="e">
        <f>IF($A$374='Nicholas-SESSION'!$A$565,INDEX('Nicholas-SESSION'!$K$565:$T$572, MATCH("*Deadlift*",'Nicholas-SESSION'!$B$565:$B$572,0), MATCH("*3rd*",'Nicholas-SESSION'!$K$7:$T$7,0)),"")</f>
        <v>#N/A</v>
      </c>
      <c r="F377" s="131" t="e">
        <f>INDEX('Nicholas-SESSION'!$L$565:$U$572, MATCH("*Deadlift*",'Nicholas-SESSION'!$B$565:$B$572,0), MATCH("*3rd*",'Nicholas-SESSION'!$K$7:$T$7,0))</f>
        <v>#N/A</v>
      </c>
      <c r="G377" s="131" t="e">
        <f>IF($A$374='Nicholas-SESSION'!$A$565,INDEX('Nicholas-SESSION'!$K$565:$T$572, MATCH("*Bench Press*",'Nicholas-SESSION'!$B$565:$B$572,0), MATCH("*3rd*",'Nicholas-SESSION'!$K$7:$T$7,0)),"")</f>
        <v>#N/A</v>
      </c>
      <c r="H377" s="131" t="e">
        <f>INDEX('Nicholas-SESSION'!$L$565:$U$572, MATCH("*Bench Press*",'Nicholas-SESSION'!$B$565:$B$572,0), MATCH("*3rd*",'Nicholas-SESSION'!$K$7:$T$7,0))</f>
        <v>#N/A</v>
      </c>
      <c r="I377" s="132" t="e">
        <f>IF($A$374='Nicholas-SESSION'!$A$565,INDEX('Nicholas-SESSION'!$K$565:$T$572, MATCH("*Military*",'Nicholas-SESSION'!$B$565:$B$572,0), MATCH("*3rd*",'Nicholas-SESSION'!$K$7:$T$7,0)),"")</f>
        <v>#N/A</v>
      </c>
      <c r="J377" s="44" t="e">
        <f>INDEX('Nicholas-SESSION'!$L$565:$U$572, MATCH("*Military*",'Nicholas-SESSION'!$B$565:$B$572,0), MATCH("*3rd*",'Nicholas-SESSION'!$K$7:$T$7,0))</f>
        <v>#N/A</v>
      </c>
      <c r="K377" s="131" t="e">
        <f>IF($A$374='Nicholas-SESSION'!$A$565,INDEX('Nicholas-SESSION'!$K$565:$T$572, MATCH("*Clean *",'Nicholas-SESSION'!$B$565:$B$572,0), MATCH("*3rd*",'Nicholas-SESSION'!$K$7:$T$7,0)),"")</f>
        <v>#N/A</v>
      </c>
      <c r="L377" s="44" t="e">
        <f>INDEX('Nicholas-SESSION'!$L$565:$U$572, MATCH("*Clean *",'Nicholas-SESSION'!$B$565:$B$572,0), MATCH("*3rd*",'Nicholas-SESSION'!$K$7:$T$7,0))</f>
        <v>#N/A</v>
      </c>
      <c r="M377" s="131" t="e">
        <f>IF($A$374='Nicholas-SESSION'!$A$565,INDEX('Nicholas-SESSION'!$K$565:$T$572, MATCH("*Lat Pulldown*",'Nicholas-SESSION'!$B$565:$B$572,0), MATCH("*3rd*",'Nicholas-SESSION'!$K$7:$T$7,0)),"")</f>
        <v>#N/A</v>
      </c>
      <c r="N377" s="44" t="e">
        <f>INDEX('Nicholas-SESSION'!$L$565:$U$572, MATCH("*Lat Pulldown*",'Nicholas-SESSION'!$B$565:$B$572,0), MATCH("*3rd*",'Nicholas-SESSION'!$K$7:$T$7,0))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IF($A$374='Nicholas-SESSION'!$A$565,INDEX('Nicholas-SESSION'!$K$565:$T$572, MATCH("*Squat*",'Nicholas-SESSION'!$B$565:$B$572,0), MATCH("*4th*",'Nicholas-SESSION'!$K$7:$T$7,0)),"")</f>
        <v>#N/A</v>
      </c>
      <c r="D378" s="132" t="e">
        <f>INDEX('Nicholas-SESSION'!L$565:U$572, MATCH("*Squat*",'Nicholas-SESSION'!$B$565:$B$572,0), MATCH("*4th*",'Nicholas-SESSION'!K$7:T$7,0))</f>
        <v>#N/A</v>
      </c>
      <c r="E378" s="131" t="e">
        <f>IF($A$374='Nicholas-SESSION'!$A$565,INDEX('Nicholas-SESSION'!$K$565:$T$572, MATCH("*Deadlift*",'Nicholas-SESSION'!$B$565:$B$572,0), MATCH("*4th*",'Nicholas-SESSION'!$K$7:$T$7,0)),"")</f>
        <v>#N/A</v>
      </c>
      <c r="F378" s="131" t="e">
        <f>INDEX('Nicholas-SESSION'!$L$565:$U$572, MATCH("*Deadlift*",'Nicholas-SESSION'!$B$565:$B$572,0), MATCH("*4th*",'Nicholas-SESSION'!$K$7:$T$7,0))</f>
        <v>#N/A</v>
      </c>
      <c r="G378" s="131" t="e">
        <f>IF($A$374='Nicholas-SESSION'!$A$565,INDEX('Nicholas-SESSION'!$K$565:$T$572, MATCH("*Bench Press*",'Nicholas-SESSION'!$B$565:$B$572,0), MATCH("*4th*",'Nicholas-SESSION'!$K$7:$T$7,0)),"")</f>
        <v>#N/A</v>
      </c>
      <c r="H378" s="131" t="e">
        <f>INDEX('Nicholas-SESSION'!$L$565:$U$572, MATCH("*Bench Press*",'Nicholas-SESSION'!$B$565:$B$572,0), MATCH("*4th*",'Nicholas-SESSION'!$K$7:$T$7,0))</f>
        <v>#N/A</v>
      </c>
      <c r="I378" s="132" t="e">
        <f>IF($A$374='Nicholas-SESSION'!$A$565,INDEX('Nicholas-SESSION'!$K$565:$T$572, MATCH("*Military*",'Nicholas-SESSION'!$B$565:$B$572,0), MATCH("*4th*",'Nicholas-SESSION'!$K$7:$T$7,0)),"")</f>
        <v>#N/A</v>
      </c>
      <c r="J378" s="44" t="e">
        <f>INDEX('Nicholas-SESSION'!$L$565:$U$572, MATCH("*Military*",'Nicholas-SESSION'!$B$565:$B$572,0), MATCH("*4th*",'Nicholas-SESSION'!$K$7:$T$7,0))</f>
        <v>#N/A</v>
      </c>
      <c r="K378" s="131" t="e">
        <f>IF($A$374='Nicholas-SESSION'!$A$565,INDEX('Nicholas-SESSION'!$K$565:$T$572, MATCH("*Clean *",'Nicholas-SESSION'!$B$565:$B$572,0), MATCH("*4th*",'Nicholas-SESSION'!$K$7:$T$7,0)),"")</f>
        <v>#N/A</v>
      </c>
      <c r="L378" s="44" t="e">
        <f>INDEX('Nicholas-SESSION'!$L$565:$U$572, MATCH("*Clean *",'Nicholas-SESSION'!$B$565:$B$572,0), MATCH("*4th*",'Nicholas-SESSION'!$K$7:$T$7,0))</f>
        <v>#N/A</v>
      </c>
      <c r="M378" s="131" t="e">
        <f>IF($A$374='Nicholas-SESSION'!$A$565,INDEX('Nicholas-SESSION'!$K$565:$T$572, MATCH("*Lat Pulldown*",'Nicholas-SESSION'!$B$565:$B$572,0), MATCH("*4th*",'Nicholas-SESSION'!$K$7:$T$7,0)),"")</f>
        <v>#N/A</v>
      </c>
      <c r="N378" s="44" t="e">
        <f>INDEX('Nicholas-SESSION'!$L$565:$U$572, MATCH("*Lat Pulldown*",'Nicholas-SESSION'!$B$565:$B$572,0), MATCH("*4th*",'Nicholas-SESSION'!$K$7:$T$7,0))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IF($A$374='Nicholas-SESSION'!$A$565,INDEX('Nicholas-SESSION'!$K$565:$T$572, MATCH("*Squat*",'Nicholas-SESSION'!$B$565:$B$572,0), MATCH("*5th*",'Nicholas-SESSION'!$K$7:$T$7,0)),"")</f>
        <v>#N/A</v>
      </c>
      <c r="D379" s="132" t="e">
        <f>INDEX('Nicholas-SESSION'!L$565:U$572, MATCH("*Squat*",'Nicholas-SESSION'!$B$565:$B$572,0), MATCH("*5th*",'Nicholas-SESSION'!K$7:T$7,0))</f>
        <v>#N/A</v>
      </c>
      <c r="E379" s="131" t="e">
        <f>IF($A$374='Nicholas-SESSION'!$A$565,INDEX('Nicholas-SESSION'!$K$565:$T$572, MATCH("*Deadlift*",'Nicholas-SESSION'!$B$565:$B$572,0), MATCH("*5th*",'Nicholas-SESSION'!$K$7:$T$7,0)),"")</f>
        <v>#N/A</v>
      </c>
      <c r="F379" s="131" t="e">
        <f>INDEX('Nicholas-SESSION'!$L$565:$U$572, MATCH("*Deadlift*",'Nicholas-SESSION'!$B$565:$B$572,0), MATCH("*5th*",'Nicholas-SESSION'!$K$7:$T$7,0))</f>
        <v>#N/A</v>
      </c>
      <c r="G379" s="131" t="e">
        <f>IF($A$374='Nicholas-SESSION'!$A$565,INDEX('Nicholas-SESSION'!$K$565:$T$572, MATCH("*Bench Press*",'Nicholas-SESSION'!$B$565:$B$572,0), MATCH("*5th*",'Nicholas-SESSION'!$K$7:$T$7,0)),"")</f>
        <v>#N/A</v>
      </c>
      <c r="H379" s="131" t="e">
        <f>INDEX('Nicholas-SESSION'!$L$565:$U$572, MATCH("*Bench Press*",'Nicholas-SESSION'!$B$565:$B$572,0), MATCH("*5th*",'Nicholas-SESSION'!$K$7:$T$7,0))</f>
        <v>#N/A</v>
      </c>
      <c r="I379" s="132" t="e">
        <f>IF($A$374='Nicholas-SESSION'!$A$565,INDEX('Nicholas-SESSION'!$K$565:$T$572, MATCH("*Military*",'Nicholas-SESSION'!$B$565:$B$572,0), MATCH("*5th*",'Nicholas-SESSION'!$K$7:$T$7,0)),"")</f>
        <v>#N/A</v>
      </c>
      <c r="J379" s="44" t="e">
        <f>INDEX('Nicholas-SESSION'!$L$565:$U$572, MATCH("*Military*",'Nicholas-SESSION'!$B$565:$B$572,0), MATCH("*5th*",'Nicholas-SESSION'!$K$7:$T$7,0))</f>
        <v>#N/A</v>
      </c>
      <c r="K379" s="131" t="e">
        <f>IF($A$374='Nicholas-SESSION'!$A$565,INDEX('Nicholas-SESSION'!$K$565:$T$572, MATCH("*Clean *",'Nicholas-SESSION'!$B$565:$B$572,0), MATCH("*5th*",'Nicholas-SESSION'!$K$7:$T$7,0)),"")</f>
        <v>#N/A</v>
      </c>
      <c r="L379" s="44" t="e">
        <f>INDEX('Nicholas-SESSION'!$L$565:$U$572, MATCH("*Clean *",'Nicholas-SESSION'!$B$565:$B$572,0), MATCH("*5th*",'Nicholas-SESSION'!$K$7:$T$7,0))</f>
        <v>#N/A</v>
      </c>
      <c r="M379" s="131" t="e">
        <f>IF($A$374='Nicholas-SESSION'!$A$565,INDEX('Nicholas-SESSION'!$K$565:$T$572, MATCH("*Lat Pulldown*",'Nicholas-SESSION'!$B$565:$B$572,0), MATCH("*5th*",'Nicholas-SESSION'!$K$7:$T$7,0)),"")</f>
        <v>#N/A</v>
      </c>
      <c r="N379" s="44" t="e">
        <f>INDEX('Nicholas-SESSION'!$L$565:$U$572, MATCH("*Lat Pulldown*",'Nicholas-SESSION'!$B$565:$B$572,0), MATCH("*5th*",'Nicholas-SESSION'!$K$7:$T$7,0))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'Nicholas-SESSION'!A574</f>
        <v>42297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>
        <f>MAX(I381:I385)</f>
        <v>20</v>
      </c>
      <c r="J380" s="116">
        <f t="array" ref="J380">MAX(IF(I381:I385=I380,J381:J385))</f>
        <v>12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str">
        <f>IF($A$140='Nicholas-SESSION'!$A$574,INDEX('Nicholas-SESSION'!$K$574:$T$581, MATCH("*1k Row*",'Nicholas-SESSION'!$B$574:$B$581,0), MATCH("*1st*",'Nicholas-SESSION'!$K$7:$T$7,0)),"")</f>
        <v/>
      </c>
      <c r="P380" s="152" t="str">
        <f>IF($A$140='Nicholas-SESSION'!$A$574,INDEX('Nicholas-SESSION'!$K$574:$T$581, MATCH("*HIIT*",'Nicholas-SESSION'!$B$574:$B$581,0), MATCH("*1st*",'Nicholas-SESSION'!$K$7:$T$7,0)),"")</f>
        <v/>
      </c>
      <c r="Q380" s="119" t="e">
        <f>INDEX('Nicholas-SESSION'!$L$574:$U$574, MATCH("*HIIT*",'Nicholas-SESSION'!$B$574:$B$574,0), MATCH("*1st*",'Nicholas-SESSION'!$K$7:$T$7,0))</f>
        <v>#N/A</v>
      </c>
      <c r="R380" s="119">
        <f>'Nicholas-SESSION'!U448</f>
        <v>0</v>
      </c>
      <c r="S380" s="116"/>
      <c r="T380" s="116"/>
      <c r="U380" s="120">
        <f>'Nicholas-SESSION'!A575</f>
        <v>0</v>
      </c>
      <c r="V380" s="120">
        <f>'Nicholas-SESSION'!A576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IF($A$380='Nicholas-SESSION'!$A$574,INDEX('Nicholas-SESSION'!$K$574:$T$581, MATCH("*Squat*",'Nicholas-SESSION'!$B$574:$B$581,0), MATCH("*1st*",'Nicholas-SESSION'!$K$7:$T$7,0)),"")</f>
        <v>#N/A</v>
      </c>
      <c r="D381" s="132" t="e">
        <f>INDEX('Nicholas-SESSION'!L$574:U$581, MATCH("*Squat*",'Nicholas-SESSION'!$B$574:$B$581,0), MATCH("*1st*",'Nicholas-SESSION'!K$7:T$7,0))</f>
        <v>#N/A</v>
      </c>
      <c r="E381" s="131" t="e">
        <f>IF($A$380='Nicholas-SESSION'!$A$574,INDEX('Nicholas-SESSION'!$K$574:$T$581, MATCH("*Deadlift*",'Nicholas-SESSION'!$B$574:$B$581,0), MATCH("*1st*",'Nicholas-SESSION'!$K$7:$T$7,0)),"")</f>
        <v>#N/A</v>
      </c>
      <c r="F381" s="131" t="e">
        <f>INDEX('Nicholas-SESSION'!$L$574:$U$581, MATCH("*Deadlift*",'Nicholas-SESSION'!$B$574:$B$581,0), MATCH("*1st*",'Nicholas-SESSION'!$K$7:$T$7,0))</f>
        <v>#N/A</v>
      </c>
      <c r="G381" s="131" t="e">
        <f>IF($A$380='Nicholas-SESSION'!$A$574,INDEX('Nicholas-SESSION'!$K$574:$T$581, MATCH("*Bench Press*",'Nicholas-SESSION'!$B$574:$B$581,0), MATCH("*1st*",'Nicholas-SESSION'!$K$7:$T$7,0)),"")</f>
        <v>#N/A</v>
      </c>
      <c r="H381" s="131" t="e">
        <f>INDEX('Nicholas-SESSION'!$L$574:$U$581, MATCH("*Bench Press*",'Nicholas-SESSION'!$B$574:$B$581,0), MATCH("*1st*",'Nicholas-SESSION'!$K$7:$T$7,0))</f>
        <v>#N/A</v>
      </c>
      <c r="I381" s="132">
        <f>IF($A$380='Nicholas-SESSION'!$A$574,INDEX('Nicholas-SESSION'!$K$574:$T$581, MATCH("*Military*",'Nicholas-SESSION'!$B$574:$B$581,0), MATCH("*1st*",'Nicholas-SESSION'!$K$7:$T$7,0)),"")</f>
        <v>20</v>
      </c>
      <c r="J381" s="48">
        <f>INDEX('Nicholas-SESSION'!$L$574:$U$581, MATCH("*Military*",'Nicholas-SESSION'!$B$574:$B$581,0), MATCH("*1st*",'Nicholas-SESSION'!$K$7:$T$7,0))</f>
        <v>12</v>
      </c>
      <c r="K381" s="131" t="e">
        <f>IF($A$380='Nicholas-SESSION'!$A$574,INDEX('Nicholas-SESSION'!$K$574:$T$581, MATCH("*Clean *",'Nicholas-SESSION'!$B$574:$B$581,0), MATCH("*1st*",'Nicholas-SESSION'!$K$7:$T$7,0)),"")</f>
        <v>#N/A</v>
      </c>
      <c r="L381" s="48" t="e">
        <f>INDEX('Nicholas-SESSION'!$L$574:$U$581, MATCH("*Clean *",'Nicholas-SESSION'!$B$574:$B$581,0), MATCH("*1st*",'Nicholas-SESSION'!$K$7:$T$7,0))</f>
        <v>#N/A</v>
      </c>
      <c r="M381" s="131" t="e">
        <f>IF($A$380='Nicholas-SESSION'!$A$574,INDEX('Nicholas-SESSION'!$K$574:$T$581, MATCH("*Lat Pulldown*",'Nicholas-SESSION'!$B$574:$B$581,0), MATCH("*1st*",'Nicholas-SESSION'!$K$7:$T$7,0)),"")</f>
        <v>#N/A</v>
      </c>
      <c r="N381" s="48" t="e">
        <f>INDEX('Nicholas-SESSION'!$L$574:$U$581, MATCH("*Lat Pulldown*",'Nicholas-SESSION'!$B$574:$B$581,0), MATCH("*1st*",'Nicholas-SESSION'!$K$7:$T$7,0))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IF($A$380='Nicholas-SESSION'!$A$574,INDEX('Nicholas-SESSION'!$K$574:$T$581, MATCH("*Squat*",'Nicholas-SESSION'!$B$574:$B$581,0), MATCH("*2nd*",'Nicholas-SESSION'!$K$7:$T$7,0)),"")</f>
        <v>#N/A</v>
      </c>
      <c r="D382" s="132" t="e">
        <f>INDEX('Nicholas-SESSION'!L$574:U$581, MATCH("*Squat*",'Nicholas-SESSION'!$B$574:$B$581,0), MATCH("*2nd*",'Nicholas-SESSION'!K$7:T$7,0))</f>
        <v>#N/A</v>
      </c>
      <c r="E382" s="131" t="e">
        <f>IF($A$380='Nicholas-SESSION'!$A$574,INDEX('Nicholas-SESSION'!$K$574:$T$581, MATCH("*Deadlift*",'Nicholas-SESSION'!$B$574:$B$581,0), MATCH("*2ND*",'Nicholas-SESSION'!$K$7:$T$7,0)),"")</f>
        <v>#N/A</v>
      </c>
      <c r="F382" s="131" t="e">
        <f>INDEX('Nicholas-SESSION'!$L$574:$U$581, MATCH("*Deadlift*",'Nicholas-SESSION'!$B$574:$B$581,0), MATCH("*2nd*",'Nicholas-SESSION'!$K$7:$T$7,0))</f>
        <v>#N/A</v>
      </c>
      <c r="G382" s="131" t="e">
        <f>IF($A$380='Nicholas-SESSION'!$A$574,INDEX('Nicholas-SESSION'!$K$574:$T$581, MATCH("*Bench Press*",'Nicholas-SESSION'!$B$574:$B$581,0), MATCH("*2ND*",'Nicholas-SESSION'!$K$7:$T$7,0)),"")</f>
        <v>#N/A</v>
      </c>
      <c r="H382" s="131" t="e">
        <f>INDEX('Nicholas-SESSION'!$L$574:$U$581, MATCH("*Bench Press*",'Nicholas-SESSION'!$B$574:$B$581,0), MATCH("*2nd*",'Nicholas-SESSION'!$K$7:$T$7,0))</f>
        <v>#N/A</v>
      </c>
      <c r="I382" s="132">
        <f>IF($A$380='Nicholas-SESSION'!$A$574,INDEX('Nicholas-SESSION'!$K$574:$T$581, MATCH("*Military*",'Nicholas-SESSION'!$B$574:$B$581,0), MATCH("*2ND*",'Nicholas-SESSION'!$K$7:$T$7,0)),"")</f>
        <v>20</v>
      </c>
      <c r="J382" s="44">
        <f>INDEX('Nicholas-SESSION'!$L$574:$U$581, MATCH("*Military*",'Nicholas-SESSION'!$B$574:$B$581,0), MATCH("*2nd*",'Nicholas-SESSION'!$K$7:$T$7,0))</f>
        <v>12</v>
      </c>
      <c r="K382" s="131" t="e">
        <f>IF($A$380='Nicholas-SESSION'!$A$574,INDEX('Nicholas-SESSION'!$K$574:$T$581, MATCH("*Clean *",'Nicholas-SESSION'!$B$574:$B$581,0), MATCH("*2ND*",'Nicholas-SESSION'!$K$7:$T$7,0)),"")</f>
        <v>#N/A</v>
      </c>
      <c r="L382" s="44" t="e">
        <f>INDEX('Nicholas-SESSION'!$L$574:$U$581, MATCH("*Clean *",'Nicholas-SESSION'!$B$574:$B$581,0), MATCH("*2nd*",'Nicholas-SESSION'!$K$7:$T$7,0))</f>
        <v>#N/A</v>
      </c>
      <c r="M382" s="131" t="e">
        <f>IF($A$380='Nicholas-SESSION'!$A$574,INDEX('Nicholas-SESSION'!$K$574:$T$581, MATCH("*Lat Pulldown*",'Nicholas-SESSION'!$B$574:$B$581,0), MATCH("*2ND*",'Nicholas-SESSION'!$K$7:$T$7,0)),"")</f>
        <v>#N/A</v>
      </c>
      <c r="N382" s="44" t="e">
        <f>INDEX('Nicholas-SESSION'!$L$574:$U$581, MATCH("*Lat Pulldown*",'Nicholas-SESSION'!$B$574:$B$581,0), MATCH("*2nd*",'Nicholas-SESSION'!$K$7:$T$7,0))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IF($A$380='Nicholas-SESSION'!$A$574,INDEX('Nicholas-SESSION'!$K$574:$T$581, MATCH("*Squat*",'Nicholas-SESSION'!$B$574:$B$581,0), MATCH("*3rd*",'Nicholas-SESSION'!$K$7:$T$7,0)),"")</f>
        <v>#N/A</v>
      </c>
      <c r="D383" s="132" t="e">
        <f>INDEX('Nicholas-SESSION'!L$574:U$581, MATCH("*Squat*",'Nicholas-SESSION'!$B$574:$B$581,0), MATCH("*3rd*",'Nicholas-SESSION'!K$7:T$7,0))</f>
        <v>#N/A</v>
      </c>
      <c r="E383" s="131" t="e">
        <f>IF($A$380='Nicholas-SESSION'!$A$574,INDEX('Nicholas-SESSION'!$K$574:$T$581, MATCH("*Deadlift*",'Nicholas-SESSION'!$B$574:$B$581,0), MATCH("*3rd*",'Nicholas-SESSION'!$K$7:$T$7,0)),"")</f>
        <v>#N/A</v>
      </c>
      <c r="F383" s="131" t="e">
        <f>INDEX('Nicholas-SESSION'!$L$574:$U$581, MATCH("*Deadlift*",'Nicholas-SESSION'!$B$574:$B$581,0), MATCH("*3rd*",'Nicholas-SESSION'!$K$7:$T$7,0))</f>
        <v>#N/A</v>
      </c>
      <c r="G383" s="131" t="e">
        <f>IF($A$380='Nicholas-SESSION'!$A$574,INDEX('Nicholas-SESSION'!$K$574:$T$581, MATCH("*Bench Press*",'Nicholas-SESSION'!$B$574:$B$581,0), MATCH("*3rd*",'Nicholas-SESSION'!$K$7:$T$7,0)),"")</f>
        <v>#N/A</v>
      </c>
      <c r="H383" s="131" t="e">
        <f>INDEX('Nicholas-SESSION'!$L$574:$U$581, MATCH("*Bench Press*",'Nicholas-SESSION'!$B$574:$B$581,0), MATCH("*3rd*",'Nicholas-SESSION'!$K$7:$T$7,0))</f>
        <v>#N/A</v>
      </c>
      <c r="I383" s="132">
        <f>IF($A$380='Nicholas-SESSION'!$A$574,INDEX('Nicholas-SESSION'!$K$574:$T$581, MATCH("*Military*",'Nicholas-SESSION'!$B$574:$B$581,0), MATCH("*3rd*",'Nicholas-SESSION'!$K$7:$T$7,0)),"")</f>
        <v>20</v>
      </c>
      <c r="J383" s="44">
        <f>INDEX('Nicholas-SESSION'!$L$574:$U$581, MATCH("*Military*",'Nicholas-SESSION'!$B$574:$B$581,0), MATCH("*3rd*",'Nicholas-SESSION'!$K$7:$T$7,0))</f>
        <v>12</v>
      </c>
      <c r="K383" s="131" t="e">
        <f>IF($A$380='Nicholas-SESSION'!$A$574,INDEX('Nicholas-SESSION'!$K$574:$T$581, MATCH("*Clean *",'Nicholas-SESSION'!$B$574:$B$581,0), MATCH("*3rd*",'Nicholas-SESSION'!$K$7:$T$7,0)),"")</f>
        <v>#N/A</v>
      </c>
      <c r="L383" s="44" t="e">
        <f>INDEX('Nicholas-SESSION'!$L$574:$U$581, MATCH("*Clean *",'Nicholas-SESSION'!$B$574:$B$581,0), MATCH("*3rd*",'Nicholas-SESSION'!$K$7:$T$7,0))</f>
        <v>#N/A</v>
      </c>
      <c r="M383" s="131" t="e">
        <f>IF($A$380='Nicholas-SESSION'!$A$574,INDEX('Nicholas-SESSION'!$K$574:$T$581, MATCH("*Lat Pulldown*",'Nicholas-SESSION'!$B$574:$B$581,0), MATCH("*3rd*",'Nicholas-SESSION'!$K$7:$T$7,0)),"")</f>
        <v>#N/A</v>
      </c>
      <c r="N383" s="44" t="e">
        <f>INDEX('Nicholas-SESSION'!$L$574:$U$581, MATCH("*Lat Pulldown*",'Nicholas-SESSION'!$B$574:$B$581,0), MATCH("*3rd*",'Nicholas-SESSION'!$K$7:$T$7,0))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IF($A$380='Nicholas-SESSION'!$A$574,INDEX('Nicholas-SESSION'!$K$574:$T$581, MATCH("*Squat*",'Nicholas-SESSION'!$B$574:$B$581,0), MATCH("*4th*",'Nicholas-SESSION'!$K$7:$T$7,0)),"")</f>
        <v>#N/A</v>
      </c>
      <c r="D384" s="132" t="e">
        <f>INDEX('Nicholas-SESSION'!L$574:U$581, MATCH("*Squat*",'Nicholas-SESSION'!$B$574:$B$581,0), MATCH("*4th*",'Nicholas-SESSION'!K$7:T$7,0))</f>
        <v>#N/A</v>
      </c>
      <c r="E384" s="131" t="e">
        <f>IF($A$380='Nicholas-SESSION'!$A$574,INDEX('Nicholas-SESSION'!$K$574:$T$581, MATCH("*Deadlift*",'Nicholas-SESSION'!$B$574:$B$581,0), MATCH("*4th*",'Nicholas-SESSION'!$K$7:$T$7,0)),"")</f>
        <v>#N/A</v>
      </c>
      <c r="F384" s="131" t="e">
        <f>INDEX('Nicholas-SESSION'!$L$574:$U$581, MATCH("*Deadlift*",'Nicholas-SESSION'!$B$574:$B$581,0), MATCH("*4th*",'Nicholas-SESSION'!$K$7:$T$7,0))</f>
        <v>#N/A</v>
      </c>
      <c r="G384" s="131" t="e">
        <f>IF($A$380='Nicholas-SESSION'!$A$574,INDEX('Nicholas-SESSION'!$K$574:$T$581, MATCH("*Bench Press*",'Nicholas-SESSION'!$B$574:$B$581,0), MATCH("*4th*",'Nicholas-SESSION'!$K$7:$T$7,0)),"")</f>
        <v>#N/A</v>
      </c>
      <c r="H384" s="131" t="e">
        <f>INDEX('Nicholas-SESSION'!$L$574:$U$581, MATCH("*Bench Press*",'Nicholas-SESSION'!$B$574:$B$581,0), MATCH("*4th*",'Nicholas-SESSION'!$K$7:$T$7,0))</f>
        <v>#N/A</v>
      </c>
      <c r="I384" s="132">
        <f>IF($A$380='Nicholas-SESSION'!$A$574,INDEX('Nicholas-SESSION'!$K$574:$T$581, MATCH("*Military*",'Nicholas-SESSION'!$B$574:$B$581,0), MATCH("*4th*",'Nicholas-SESSION'!$K$7:$T$7,0)),"")</f>
        <v>20</v>
      </c>
      <c r="J384" s="44">
        <f>INDEX('Nicholas-SESSION'!$L$574:$U$581, MATCH("*Military*",'Nicholas-SESSION'!$B$574:$B$581,0), MATCH("*4th*",'Nicholas-SESSION'!$K$7:$T$7,0))</f>
        <v>12</v>
      </c>
      <c r="K384" s="131" t="e">
        <f>IF($A$380='Nicholas-SESSION'!$A$574,INDEX('Nicholas-SESSION'!$K$574:$T$581, MATCH("*Clean *",'Nicholas-SESSION'!$B$574:$B$581,0), MATCH("*4th*",'Nicholas-SESSION'!$K$7:$T$7,0)),"")</f>
        <v>#N/A</v>
      </c>
      <c r="L384" s="44" t="e">
        <f>INDEX('Nicholas-SESSION'!$L$574:$U$581, MATCH("*Clean *",'Nicholas-SESSION'!$B$574:$B$581,0), MATCH("*4th*",'Nicholas-SESSION'!$K$7:$T$7,0))</f>
        <v>#N/A</v>
      </c>
      <c r="M384" s="131" t="e">
        <f>IF($A$380='Nicholas-SESSION'!$A$574,INDEX('Nicholas-SESSION'!$K$574:$T$581, MATCH("*Lat Pulldown*",'Nicholas-SESSION'!$B$574:$B$581,0), MATCH("*4th*",'Nicholas-SESSION'!$K$7:$T$7,0)),"")</f>
        <v>#N/A</v>
      </c>
      <c r="N384" s="44" t="e">
        <f>INDEX('Nicholas-SESSION'!$L$574:$U$581, MATCH("*Lat Pulldown*",'Nicholas-SESSION'!$B$574:$B$581,0), MATCH("*4th*",'Nicholas-SESSION'!$K$7:$T$7,0))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IF($A$380='Nicholas-SESSION'!$A$574,INDEX('Nicholas-SESSION'!$K$574:$T$581, MATCH("*Squat*",'Nicholas-SESSION'!$B$574:$B$581,0), MATCH("*5th*",'Nicholas-SESSION'!$K$7:$T$7,0)),"")</f>
        <v>#N/A</v>
      </c>
      <c r="D385" s="132" t="e">
        <f>INDEX('Nicholas-SESSION'!L$574:U$581, MATCH("*Squat*",'Nicholas-SESSION'!$B$574:$B$581,0), MATCH("*5th*",'Nicholas-SESSION'!K$7:T$7,0))</f>
        <v>#N/A</v>
      </c>
      <c r="E385" s="131" t="e">
        <f>IF($A$380='Nicholas-SESSION'!$A$574,INDEX('Nicholas-SESSION'!$K$574:$T$581, MATCH("*Deadlift*",'Nicholas-SESSION'!$B$574:$B$581,0), MATCH("*5th*",'Nicholas-SESSION'!$K$7:$T$7,0)),"")</f>
        <v>#N/A</v>
      </c>
      <c r="F385" s="131" t="e">
        <f>INDEX('Nicholas-SESSION'!$L$574:$U$581, MATCH("*Deadlift*",'Nicholas-SESSION'!$B$574:$B$581,0), MATCH("*5th*",'Nicholas-SESSION'!$K$7:$T$7,0))</f>
        <v>#N/A</v>
      </c>
      <c r="G385" s="131" t="e">
        <f>IF($A$380='Nicholas-SESSION'!$A$574,INDEX('Nicholas-SESSION'!$K$574:$T$581, MATCH("*Bench Press*",'Nicholas-SESSION'!$B$574:$B$581,0), MATCH("*5th*",'Nicholas-SESSION'!$K$7:$T$7,0)),"")</f>
        <v>#N/A</v>
      </c>
      <c r="H385" s="131" t="e">
        <f>INDEX('Nicholas-SESSION'!$L$574:$U$581, MATCH("*Bench Press*",'Nicholas-SESSION'!$B$574:$B$581,0), MATCH("*5th*",'Nicholas-SESSION'!$K$7:$T$7,0))</f>
        <v>#N/A</v>
      </c>
      <c r="I385" s="132">
        <f>IF($A$380='Nicholas-SESSION'!$A$574,INDEX('Nicholas-SESSION'!$K$574:$T$581, MATCH("*Military*",'Nicholas-SESSION'!$B$574:$B$581,0), MATCH("*5th*",'Nicholas-SESSION'!$K$7:$T$7,0)),"")</f>
        <v>0</v>
      </c>
      <c r="J385" s="44">
        <f>INDEX('Nicholas-SESSION'!$L$574:$U$581, MATCH("*Military*",'Nicholas-SESSION'!$B$574:$B$581,0), MATCH("*5th*",'Nicholas-SESSION'!$K$7:$T$7,0))</f>
        <v>0</v>
      </c>
      <c r="K385" s="131" t="e">
        <f>IF($A$380='Nicholas-SESSION'!$A$574,INDEX('Nicholas-SESSION'!$K$574:$T$581, MATCH("*Clean *",'Nicholas-SESSION'!$B$574:$B$581,0), MATCH("*5th*",'Nicholas-SESSION'!$K$7:$T$7,0)),"")</f>
        <v>#N/A</v>
      </c>
      <c r="L385" s="44" t="e">
        <f>INDEX('Nicholas-SESSION'!$L$574:$U$581, MATCH("*Clean *",'Nicholas-SESSION'!$B$574:$B$581,0), MATCH("*5th*",'Nicholas-SESSION'!$K$7:$T$7,0))</f>
        <v>#N/A</v>
      </c>
      <c r="M385" s="131" t="e">
        <f>IF($A$380='Nicholas-SESSION'!$A$574,INDEX('Nicholas-SESSION'!$K$574:$T$581, MATCH("*Lat Pulldown*",'Nicholas-SESSION'!$B$574:$B$581,0), MATCH("*5th*",'Nicholas-SESSION'!$K$7:$T$7,0)),"")</f>
        <v>#N/A</v>
      </c>
      <c r="N385" s="44" t="e">
        <f>INDEX('Nicholas-SESSION'!$L$574:$U$581, MATCH("*Lat Pulldown*",'Nicholas-SESSION'!$B$574:$B$581,0), MATCH("*5th*",'Nicholas-SESSION'!$K$7:$T$7,0))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'Nicholas-SESSION'!A583</f>
        <v>42299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>
        <f>MAX(G387:G391)</f>
        <v>40</v>
      </c>
      <c r="H386" s="116">
        <f t="array" ref="H386">MAX(IF(G387:G391=G386,H387:H391))</f>
        <v>9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str">
        <f>IF($A$140='Nicholas-SESSION'!$A$583,INDEX('Nicholas-SESSION'!$K$583:$T$590, MATCH("*1k Row*",'Nicholas-SESSION'!$B$583:$B$590,0), MATCH("*1st*",'Nicholas-SESSION'!$K$7:$T$7,0)),"")</f>
        <v/>
      </c>
      <c r="P386" s="152" t="str">
        <f>IF($A$140='Nicholas-SESSION'!$A$583,INDEX('Nicholas-SESSION'!$K$583:$T$590, MATCH("*HIIT*",'Nicholas-SESSION'!$B$583:$B$590,0), MATCH("*1st*",'Nicholas-SESSION'!$K$7:$T$7,0)),"")</f>
        <v/>
      </c>
      <c r="Q386" s="119" t="e">
        <f>INDEX('Nicholas-SESSION'!$L$583:$U$583, MATCH("*HIIT*",'Nicholas-SESSION'!$B$583:$B$583,0), MATCH("*1st*",'Nicholas-SESSION'!$K$7:$T$7,0))</f>
        <v>#N/A</v>
      </c>
      <c r="R386" s="119">
        <f>'Nicholas-SESSION'!U454</f>
        <v>0</v>
      </c>
      <c r="S386" s="116"/>
      <c r="T386" s="116"/>
      <c r="U386" s="120">
        <f>'Nicholas-SESSION'!A584</f>
        <v>0</v>
      </c>
      <c r="V386" s="120">
        <f>'Nicholas-SESSION'!A585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IF($A$386='Nicholas-SESSION'!$A$583,INDEX('Nicholas-SESSION'!$K$583:$T$590, MATCH("*Squat*",'Nicholas-SESSION'!$B$583:$B$590,0), MATCH("*1st*",'Nicholas-SESSION'!$K$7:$T$7,0)),"")</f>
        <v>#N/A</v>
      </c>
      <c r="D387" s="132" t="e">
        <f>INDEX('Nicholas-SESSION'!L$583:U$590, MATCH("*Squat*",'Nicholas-SESSION'!$B$583:$B$590,0), MATCH("*1st*",'Nicholas-SESSION'!K$7:T$7,0))</f>
        <v>#N/A</v>
      </c>
      <c r="E387" s="131" t="e">
        <f>IF($A$386='Nicholas-SESSION'!$A$583,INDEX('Nicholas-SESSION'!$K$583:$T$590, MATCH("*Deadlift*",'Nicholas-SESSION'!$B$583:$B$590,0), MATCH("*1st*",'Nicholas-SESSION'!$K$7:$T$7,0)),"")</f>
        <v>#N/A</v>
      </c>
      <c r="F387" s="131" t="e">
        <f>INDEX('Nicholas-SESSION'!$L$583:$U$590, MATCH("*Deadlift*",'Nicholas-SESSION'!$B$583:$B$590,0), MATCH("*1st*",'Nicholas-SESSION'!$K$7:$T$7,0))</f>
        <v>#N/A</v>
      </c>
      <c r="G387" s="131">
        <f>IF($A$386='Nicholas-SESSION'!$A$583,INDEX('Nicholas-SESSION'!$K$583:$T$590, MATCH("*Bench Press*",'Nicholas-SESSION'!$B$583:$B$590,0), MATCH("*1st*",'Nicholas-SESSION'!$K$7:$T$7,0)),"")</f>
        <v>40</v>
      </c>
      <c r="H387" s="131">
        <f>INDEX('Nicholas-SESSION'!$L$583:$U$590, MATCH("*Bench Press*",'Nicholas-SESSION'!$B$583:$B$590,0), MATCH("*1st*",'Nicholas-SESSION'!$K$7:$T$7,0))</f>
        <v>8</v>
      </c>
      <c r="I387" s="132" t="e">
        <f>IF($A$386='Nicholas-SESSION'!$A$583,INDEX('Nicholas-SESSION'!$K$583:$T$590, MATCH("*Military*",'Nicholas-SESSION'!$B$583:$B$590,0), MATCH("*1st*",'Nicholas-SESSION'!$K$7:$T$7,0)),"")</f>
        <v>#N/A</v>
      </c>
      <c r="J387" s="48" t="e">
        <f>INDEX('Nicholas-SESSION'!$L$583:$U$590, MATCH("*Military*",'Nicholas-SESSION'!$B$583:$B$590,0), MATCH("*1st*",'Nicholas-SESSION'!$K$7:$T$7,0))</f>
        <v>#N/A</v>
      </c>
      <c r="K387" s="131" t="e">
        <f>IF($A$386='Nicholas-SESSION'!$A$583,INDEX('Nicholas-SESSION'!$K$583:$T$590, MATCH("*Clean *",'Nicholas-SESSION'!$B$583:$B$590,0), MATCH("*1st*",'Nicholas-SESSION'!$K$7:$T$7,0)),"")</f>
        <v>#N/A</v>
      </c>
      <c r="L387" s="48" t="e">
        <f>INDEX('Nicholas-SESSION'!$L$583:$U$590, MATCH("*Clean *",'Nicholas-SESSION'!$B$583:$B$590,0), MATCH("*1st*",'Nicholas-SESSION'!$K$7:$T$7,0))</f>
        <v>#N/A</v>
      </c>
      <c r="M387" s="131" t="e">
        <f>IF($A$386='Nicholas-SESSION'!$A$583,INDEX('Nicholas-SESSION'!$K$583:$T$590, MATCH("*Lat Pulldown*",'Nicholas-SESSION'!$B$583:$B$590,0), MATCH("*1st*",'Nicholas-SESSION'!$K$7:$T$7,0)),"")</f>
        <v>#N/A</v>
      </c>
      <c r="N387" s="48" t="e">
        <f>INDEX('Nicholas-SESSION'!$L$583:$U$590, MATCH("*Lat Pulldown*",'Nicholas-SESSION'!$B$583:$B$590,0), MATCH("*1st*",'Nicholas-SESSION'!$K$7:$T$7,0))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IF($A$386='Nicholas-SESSION'!$A$583,INDEX('Nicholas-SESSION'!$K$583:$T$590, MATCH("*Squat*",'Nicholas-SESSION'!$B$583:$B$590,0), MATCH("*2nd*",'Nicholas-SESSION'!$K$7:$T$7,0)),"")</f>
        <v>#N/A</v>
      </c>
      <c r="D388" s="132" t="e">
        <f>INDEX('Nicholas-SESSION'!L$583:U$590, MATCH("*Squat*",'Nicholas-SESSION'!$B$583:$B$590,0), MATCH("*2nd*",'Nicholas-SESSION'!K$7:T$7,0))</f>
        <v>#N/A</v>
      </c>
      <c r="E388" s="131" t="e">
        <f>IF($A$386='Nicholas-SESSION'!$A$583,INDEX('Nicholas-SESSION'!$K$583:$T$590, MATCH("*Deadlift*",'Nicholas-SESSION'!$B$583:$B$590,0), MATCH("*2ND*",'Nicholas-SESSION'!$K$7:$T$7,0)),"")</f>
        <v>#N/A</v>
      </c>
      <c r="F388" s="131" t="e">
        <f>INDEX('Nicholas-SESSION'!$L$583:$U$590, MATCH("*Deadlift*",'Nicholas-SESSION'!$B$583:$B$590,0), MATCH("*2nd*",'Nicholas-SESSION'!$K$7:$T$7,0))</f>
        <v>#N/A</v>
      </c>
      <c r="G388" s="131">
        <f>IF($A$386='Nicholas-SESSION'!$A$583,INDEX('Nicholas-SESSION'!$K$583:$T$590, MATCH("*Bench Press*",'Nicholas-SESSION'!$B$583:$B$590,0), MATCH("*2ND*",'Nicholas-SESSION'!$K$7:$T$7,0)),"")</f>
        <v>40</v>
      </c>
      <c r="H388" s="131">
        <f>INDEX('Nicholas-SESSION'!$L$583:$U$590, MATCH("*Bench Press*",'Nicholas-SESSION'!$B$583:$B$590,0), MATCH("*2nd*",'Nicholas-SESSION'!$K$7:$T$7,0))</f>
        <v>9</v>
      </c>
      <c r="I388" s="132" t="e">
        <f>IF($A$386='Nicholas-SESSION'!$A$583,INDEX('Nicholas-SESSION'!$K$583:$T$590, MATCH("*Military*",'Nicholas-SESSION'!$B$583:$B$590,0), MATCH("*2ND*",'Nicholas-SESSION'!$K$7:$T$7,0)),"")</f>
        <v>#N/A</v>
      </c>
      <c r="J388" s="44" t="e">
        <f>INDEX('Nicholas-SESSION'!$L$583:$U$590, MATCH("*Military*",'Nicholas-SESSION'!$B$583:$B$590,0), MATCH("*2nd*",'Nicholas-SESSION'!$K$7:$T$7,0))</f>
        <v>#N/A</v>
      </c>
      <c r="K388" s="131" t="e">
        <f>IF($A$386='Nicholas-SESSION'!$A$583,INDEX('Nicholas-SESSION'!$K$583:$T$590, MATCH("*Clean *",'Nicholas-SESSION'!$B$583:$B$590,0), MATCH("*2ND*",'Nicholas-SESSION'!$K$7:$T$7,0)),"")</f>
        <v>#N/A</v>
      </c>
      <c r="L388" s="44" t="e">
        <f>INDEX('Nicholas-SESSION'!$L$583:$U$590, MATCH("*Clean *",'Nicholas-SESSION'!$B$583:$B$590,0), MATCH("*2nd*",'Nicholas-SESSION'!$K$7:$T$7,0))</f>
        <v>#N/A</v>
      </c>
      <c r="M388" s="131" t="e">
        <f>IF($A$386='Nicholas-SESSION'!$A$583,INDEX('Nicholas-SESSION'!$K$583:$T$590, MATCH("*Lat Pulldown*",'Nicholas-SESSION'!$B$583:$B$590,0), MATCH("*2ND*",'Nicholas-SESSION'!$K$7:$T$7,0)),"")</f>
        <v>#N/A</v>
      </c>
      <c r="N388" s="44" t="e">
        <f>INDEX('Nicholas-SESSION'!$L$583:$U$590, MATCH("*Lat Pulldown*",'Nicholas-SESSION'!$B$583:$B$590,0), MATCH("*2nd*",'Nicholas-SESSION'!$K$7:$T$7,0))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IF($A$386='Nicholas-SESSION'!$A$583,INDEX('Nicholas-SESSION'!$K$583:$T$590, MATCH("*Squat*",'Nicholas-SESSION'!$B$583:$B$590,0), MATCH("*3rd*",'Nicholas-SESSION'!$K$7:$T$7,0)),"")</f>
        <v>#N/A</v>
      </c>
      <c r="D389" s="132" t="e">
        <f>INDEX('Nicholas-SESSION'!L$583:U$590, MATCH("*Squat*",'Nicholas-SESSION'!$B$583:$B$590,0), MATCH("*3rd*",'Nicholas-SESSION'!K$7:T$7,0))</f>
        <v>#N/A</v>
      </c>
      <c r="E389" s="131" t="e">
        <f>IF($A$386='Nicholas-SESSION'!$A$583,INDEX('Nicholas-SESSION'!$K$583:$T$590, MATCH("*Deadlift*",'Nicholas-SESSION'!$B$583:$B$590,0), MATCH("*3rd*",'Nicholas-SESSION'!$K$7:$T$7,0)),"")</f>
        <v>#N/A</v>
      </c>
      <c r="F389" s="131" t="e">
        <f>INDEX('Nicholas-SESSION'!$L$583:$U$590, MATCH("*Deadlift*",'Nicholas-SESSION'!$B$583:$B$590,0), MATCH("*3rd*",'Nicholas-SESSION'!$K$7:$T$7,0))</f>
        <v>#N/A</v>
      </c>
      <c r="G389" s="131">
        <f>IF($A$386='Nicholas-SESSION'!$A$583,INDEX('Nicholas-SESSION'!$K$583:$T$590, MATCH("*Bench Press*",'Nicholas-SESSION'!$B$583:$B$590,0), MATCH("*3rd*",'Nicholas-SESSION'!$K$7:$T$7,0)),"")</f>
        <v>40</v>
      </c>
      <c r="H389" s="131">
        <f>INDEX('Nicholas-SESSION'!$L$583:$U$590, MATCH("*Bench Press*",'Nicholas-SESSION'!$B$583:$B$590,0), MATCH("*3rd*",'Nicholas-SESSION'!$K$7:$T$7,0))</f>
        <v>7</v>
      </c>
      <c r="I389" s="132" t="e">
        <f>IF($A$386='Nicholas-SESSION'!$A$583,INDEX('Nicholas-SESSION'!$K$583:$T$590, MATCH("*Military*",'Nicholas-SESSION'!$B$583:$B$590,0), MATCH("*3rd*",'Nicholas-SESSION'!$K$7:$T$7,0)),"")</f>
        <v>#N/A</v>
      </c>
      <c r="J389" s="44" t="e">
        <f>INDEX('Nicholas-SESSION'!$L$583:$U$590, MATCH("*Military*",'Nicholas-SESSION'!$B$583:$B$590,0), MATCH("*3rd*",'Nicholas-SESSION'!$K$7:$T$7,0))</f>
        <v>#N/A</v>
      </c>
      <c r="K389" s="131" t="e">
        <f>IF($A$386='Nicholas-SESSION'!$A$583,INDEX('Nicholas-SESSION'!$K$583:$T$590, MATCH("*Clean *",'Nicholas-SESSION'!$B$583:$B$590,0), MATCH("*3rd*",'Nicholas-SESSION'!$K$7:$T$7,0)),"")</f>
        <v>#N/A</v>
      </c>
      <c r="L389" s="44" t="e">
        <f>INDEX('Nicholas-SESSION'!$L$583:$U$590, MATCH("*Clean *",'Nicholas-SESSION'!$B$583:$B$590,0), MATCH("*3rd*",'Nicholas-SESSION'!$K$7:$T$7,0))</f>
        <v>#N/A</v>
      </c>
      <c r="M389" s="131" t="e">
        <f>IF($A$386='Nicholas-SESSION'!$A$583,INDEX('Nicholas-SESSION'!$K$583:$T$590, MATCH("*Lat Pulldown*",'Nicholas-SESSION'!$B$583:$B$590,0), MATCH("*3rd*",'Nicholas-SESSION'!$K$7:$T$7,0)),"")</f>
        <v>#N/A</v>
      </c>
      <c r="N389" s="44" t="e">
        <f>INDEX('Nicholas-SESSION'!$L$583:$U$590, MATCH("*Lat Pulldown*",'Nicholas-SESSION'!$B$583:$B$590,0), MATCH("*3rd*",'Nicholas-SESSION'!$K$7:$T$7,0))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IF($A$386='Nicholas-SESSION'!$A$583,INDEX('Nicholas-SESSION'!$K$583:$T$590, MATCH("*Squat*",'Nicholas-SESSION'!$B$583:$B$590,0), MATCH("*4th*",'Nicholas-SESSION'!$K$7:$T$7,0)),"")</f>
        <v>#N/A</v>
      </c>
      <c r="D390" s="132" t="e">
        <f>INDEX('Nicholas-SESSION'!L$583:U$590, MATCH("*Squat*",'Nicholas-SESSION'!$B$583:$B$590,0), MATCH("*4th*",'Nicholas-SESSION'!K$7:T$7,0))</f>
        <v>#N/A</v>
      </c>
      <c r="E390" s="131" t="e">
        <f>IF($A$386='Nicholas-SESSION'!$A$583,INDEX('Nicholas-SESSION'!$K$583:$T$590, MATCH("*Deadlift*",'Nicholas-SESSION'!$B$583:$B$590,0), MATCH("*4th*",'Nicholas-SESSION'!$K$7:$T$7,0)),"")</f>
        <v>#N/A</v>
      </c>
      <c r="F390" s="131" t="e">
        <f>INDEX('Nicholas-SESSION'!$L$583:$U$590, MATCH("*Deadlift*",'Nicholas-SESSION'!$B$583:$B$590,0), MATCH("*4th*",'Nicholas-SESSION'!$K$7:$T$7,0))</f>
        <v>#N/A</v>
      </c>
      <c r="G390" s="131">
        <f>IF($A$386='Nicholas-SESSION'!$A$583,INDEX('Nicholas-SESSION'!$K$583:$T$590, MATCH("*Bench Press*",'Nicholas-SESSION'!$B$583:$B$590,0), MATCH("*4th*",'Nicholas-SESSION'!$K$7:$T$7,0)),"")</f>
        <v>0</v>
      </c>
      <c r="H390" s="131">
        <f>INDEX('Nicholas-SESSION'!$L$583:$U$590, MATCH("*Bench Press*",'Nicholas-SESSION'!$B$583:$B$590,0), MATCH("*4th*",'Nicholas-SESSION'!$K$7:$T$7,0))</f>
        <v>0</v>
      </c>
      <c r="I390" s="132" t="e">
        <f>IF($A$386='Nicholas-SESSION'!$A$583,INDEX('Nicholas-SESSION'!$K$583:$T$590, MATCH("*Military*",'Nicholas-SESSION'!$B$583:$B$590,0), MATCH("*4th*",'Nicholas-SESSION'!$K$7:$T$7,0)),"")</f>
        <v>#N/A</v>
      </c>
      <c r="J390" s="44" t="e">
        <f>INDEX('Nicholas-SESSION'!$L$583:$U$590, MATCH("*Military*",'Nicholas-SESSION'!$B$583:$B$590,0), MATCH("*4th*",'Nicholas-SESSION'!$K$7:$T$7,0))</f>
        <v>#N/A</v>
      </c>
      <c r="K390" s="131" t="e">
        <f>IF($A$386='Nicholas-SESSION'!$A$583,INDEX('Nicholas-SESSION'!$K$583:$T$590, MATCH("*Clean *",'Nicholas-SESSION'!$B$583:$B$590,0), MATCH("*4th*",'Nicholas-SESSION'!$K$7:$T$7,0)),"")</f>
        <v>#N/A</v>
      </c>
      <c r="L390" s="44" t="e">
        <f>INDEX('Nicholas-SESSION'!$L$583:$U$590, MATCH("*Clean *",'Nicholas-SESSION'!$B$583:$B$590,0), MATCH("*4th*",'Nicholas-SESSION'!$K$7:$T$7,0))</f>
        <v>#N/A</v>
      </c>
      <c r="M390" s="131" t="e">
        <f>IF($A$386='Nicholas-SESSION'!$A$583,INDEX('Nicholas-SESSION'!$K$583:$T$590, MATCH("*Lat Pulldown*",'Nicholas-SESSION'!$B$583:$B$590,0), MATCH("*4th*",'Nicholas-SESSION'!$K$7:$T$7,0)),"")</f>
        <v>#N/A</v>
      </c>
      <c r="N390" s="44" t="e">
        <f>INDEX('Nicholas-SESSION'!$L$583:$U$590, MATCH("*Lat Pulldown*",'Nicholas-SESSION'!$B$583:$B$590,0), MATCH("*4th*",'Nicholas-SESSION'!$K$7:$T$7,0))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IF($A$386='Nicholas-SESSION'!$A$583,INDEX('Nicholas-SESSION'!$K$583:$T$590, MATCH("*Squat*",'Nicholas-SESSION'!$B$583:$B$590,0), MATCH("*5th*",'Nicholas-SESSION'!$K$7:$T$7,0)),"")</f>
        <v>#N/A</v>
      </c>
      <c r="D391" s="132" t="e">
        <f>INDEX('Nicholas-SESSION'!L$583:U$590, MATCH("*Squat*",'Nicholas-SESSION'!$B$583:$B$590,0), MATCH("*5th*",'Nicholas-SESSION'!K$7:T$7,0))</f>
        <v>#N/A</v>
      </c>
      <c r="E391" s="131" t="e">
        <f>IF($A$386='Nicholas-SESSION'!$A$583,INDEX('Nicholas-SESSION'!$K$583:$T$590, MATCH("*Deadlift*",'Nicholas-SESSION'!$B$583:$B$590,0), MATCH("*5th*",'Nicholas-SESSION'!$K$7:$T$7,0)),"")</f>
        <v>#N/A</v>
      </c>
      <c r="F391" s="131" t="e">
        <f>INDEX('Nicholas-SESSION'!$L$583:$U$590, MATCH("*Deadlift*",'Nicholas-SESSION'!$B$583:$B$590,0), MATCH("*5th*",'Nicholas-SESSION'!$K$7:$T$7,0))</f>
        <v>#N/A</v>
      </c>
      <c r="G391" s="131">
        <f>IF($A$386='Nicholas-SESSION'!$A$583,INDEX('Nicholas-SESSION'!$K$583:$T$590, MATCH("*Bench Press*",'Nicholas-SESSION'!$B$583:$B$590,0), MATCH("*5th*",'Nicholas-SESSION'!$K$7:$T$7,0)),"")</f>
        <v>0</v>
      </c>
      <c r="H391" s="131">
        <f>INDEX('Nicholas-SESSION'!$L$583:$U$590, MATCH("*Bench Press*",'Nicholas-SESSION'!$B$583:$B$590,0), MATCH("*5th*",'Nicholas-SESSION'!$K$7:$T$7,0))</f>
        <v>0</v>
      </c>
      <c r="I391" s="132" t="e">
        <f>IF($A$386='Nicholas-SESSION'!$A$583,INDEX('Nicholas-SESSION'!$K$583:$T$590, MATCH("*Military*",'Nicholas-SESSION'!$B$583:$B$590,0), MATCH("*5th*",'Nicholas-SESSION'!$K$7:$T$7,0)),"")</f>
        <v>#N/A</v>
      </c>
      <c r="J391" s="44" t="e">
        <f>INDEX('Nicholas-SESSION'!$L$583:$U$590, MATCH("*Military*",'Nicholas-SESSION'!$B$583:$B$590,0), MATCH("*5th*",'Nicholas-SESSION'!$K$7:$T$7,0))</f>
        <v>#N/A</v>
      </c>
      <c r="K391" s="131" t="e">
        <f>IF($A$386='Nicholas-SESSION'!$A$583,INDEX('Nicholas-SESSION'!$K$583:$T$590, MATCH("*Clean *",'Nicholas-SESSION'!$B$583:$B$590,0), MATCH("*5th*",'Nicholas-SESSION'!$K$7:$T$7,0)),"")</f>
        <v>#N/A</v>
      </c>
      <c r="L391" s="44" t="e">
        <f>INDEX('Nicholas-SESSION'!$L$583:$U$590, MATCH("*Clean *",'Nicholas-SESSION'!$B$583:$B$590,0), MATCH("*5th*",'Nicholas-SESSION'!$K$7:$T$7,0))</f>
        <v>#N/A</v>
      </c>
      <c r="M391" s="131" t="e">
        <f>IF($A$386='Nicholas-SESSION'!$A$583,INDEX('Nicholas-SESSION'!$K$583:$T$590, MATCH("*Lat Pulldown*",'Nicholas-SESSION'!$B$583:$B$590,0), MATCH("*5th*",'Nicholas-SESSION'!$K$7:$T$7,0)),"")</f>
        <v>#N/A</v>
      </c>
      <c r="N391" s="44" t="e">
        <f>INDEX('Nicholas-SESSION'!$L$583:$U$590, MATCH("*Lat Pulldown*",'Nicholas-SESSION'!$B$583:$B$590,0), MATCH("*5th*",'Nicholas-SESSION'!$K$7:$T$7,0))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'Nicholas-SESSION'!A592</f>
        <v>42304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>
        <f>MAX(I393:I397)</f>
        <v>25</v>
      </c>
      <c r="J392" s="116">
        <f t="array" ref="J392">MAX(IF(I393:I397=I392,J393:J397))</f>
        <v>10</v>
      </c>
      <c r="K392" s="116" t="e">
        <f>MAX(K393:K397)</f>
        <v>#N/A</v>
      </c>
      <c r="L392" s="116" t="e">
        <f t="array" ref="L392">MAX(IF(K393:K397=K392,L393:L397))</f>
        <v>#N/A</v>
      </c>
      <c r="M392" s="116">
        <f>MAX(M393:M397)</f>
        <v>45</v>
      </c>
      <c r="N392" s="117">
        <f t="array" ref="N392">MAX(IF(M393:M397=M392,N393:N397))</f>
        <v>12</v>
      </c>
      <c r="O392" s="152" t="str">
        <f>IF($A$140='Nicholas-SESSION'!$A$592,INDEX('Nicholas-SESSION'!$K$592:$T$599, MATCH("*1k Row*",'Nicholas-SESSION'!$B$592:$B$599,0), MATCH("*1st*",'Nicholas-SESSION'!$K$7:$T$7,0)),"")</f>
        <v/>
      </c>
      <c r="P392" s="152" t="str">
        <f>IF($A$140='Nicholas-SESSION'!$A$592,INDEX('Nicholas-SESSION'!$K$592:$T$599, MATCH("*HIIT*",'Nicholas-SESSION'!$B$592:$B$599,0), MATCH("*1st*",'Nicholas-SESSION'!$K$7:$T$7,0)),"")</f>
        <v/>
      </c>
      <c r="Q392" s="119" t="e">
        <f>INDEX('Nicholas-SESSION'!$L$592:$U$592, MATCH("*HIIT*",'Nicholas-SESSION'!$B$592:$B$592,0), MATCH("*1st*",'Nicholas-SESSION'!$K$7:$T$7,0))</f>
        <v>#N/A</v>
      </c>
      <c r="R392" s="119">
        <f>'Nicholas-SESSION'!U460</f>
        <v>0</v>
      </c>
      <c r="S392" s="116"/>
      <c r="T392" s="116"/>
      <c r="U392" s="120">
        <f>'Nicholas-SESSION'!A593</f>
        <v>0</v>
      </c>
      <c r="V392" s="120">
        <f>'Nicholas-SESSION'!A594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IF($A$392='Nicholas-SESSION'!$A$592,INDEX('Nicholas-SESSION'!$K$592:$T$599, MATCH("*Squat*",'Nicholas-SESSION'!$B$592:$B$599,0), MATCH("*1st*",'Nicholas-SESSION'!$K$7:$T$7,0)),"")</f>
        <v>#N/A</v>
      </c>
      <c r="D393" s="132" t="e">
        <f>INDEX('Nicholas-SESSION'!L$592:U$599, MATCH("*Squat*",'Nicholas-SESSION'!$B$592:$B$599,0), MATCH("*1st*",'Nicholas-SESSION'!K$7:T$7,0))</f>
        <v>#N/A</v>
      </c>
      <c r="E393" s="131" t="e">
        <f>IF($A$392='Nicholas-SESSION'!$A$592,INDEX('Nicholas-SESSION'!$K$592:$T$599, MATCH("*Deadlift*",'Nicholas-SESSION'!$B$592:$B$599,0), MATCH("*1st*",'Nicholas-SESSION'!$K$7:$T$7,0)),"")</f>
        <v>#N/A</v>
      </c>
      <c r="F393" s="131" t="e">
        <f>INDEX('Nicholas-SESSION'!$L$592:$U$599, MATCH("*Deadlift*",'Nicholas-SESSION'!$B$592:$B$599,0), MATCH("*1st*",'Nicholas-SESSION'!$K$7:$T$7,0))</f>
        <v>#N/A</v>
      </c>
      <c r="G393" s="131" t="e">
        <f>IF($A$392='Nicholas-SESSION'!$A$592,INDEX('Nicholas-SESSION'!$K$592:$T$599, MATCH("*Bench Press*",'Nicholas-SESSION'!$B$592:$B$599,0), MATCH("*1st*",'Nicholas-SESSION'!$K$7:$T$7,0)),"")</f>
        <v>#N/A</v>
      </c>
      <c r="H393" s="131" t="e">
        <f>INDEX('Nicholas-SESSION'!$L$592:$U$599, MATCH("*Bench Press*",'Nicholas-SESSION'!$B$592:$B$599,0), MATCH("*1st*",'Nicholas-SESSION'!$K$7:$T$7,0))</f>
        <v>#N/A</v>
      </c>
      <c r="I393" s="132">
        <f>IF($A$392='Nicholas-SESSION'!$A$592,INDEX('Nicholas-SESSION'!$K$592:$T$599, MATCH("*Military*",'Nicholas-SESSION'!$B$592:$B$599,0), MATCH("*1st*",'Nicholas-SESSION'!$K$7:$T$7,0)),"")</f>
        <v>25</v>
      </c>
      <c r="J393" s="48">
        <f>INDEX('Nicholas-SESSION'!$L$592:$U$599, MATCH("*Military*",'Nicholas-SESSION'!$B$592:$B$599,0), MATCH("*1st*",'Nicholas-SESSION'!$K$7:$T$7,0))</f>
        <v>10</v>
      </c>
      <c r="K393" s="131" t="e">
        <f>IF($A$392='Nicholas-SESSION'!$A$592,INDEX('Nicholas-SESSION'!$K$592:$T$599, MATCH("*Clean *",'Nicholas-SESSION'!$B$592:$B$599,0), MATCH("*1st*",'Nicholas-SESSION'!$K$7:$T$7,0)),"")</f>
        <v>#N/A</v>
      </c>
      <c r="L393" s="48" t="e">
        <f>INDEX('Nicholas-SESSION'!$L$592:$U$599, MATCH("*Clean *",'Nicholas-SESSION'!$B$592:$B$599,0), MATCH("*1st*",'Nicholas-SESSION'!$K$7:$T$7,0))</f>
        <v>#N/A</v>
      </c>
      <c r="M393" s="131">
        <f>IF($A$392='Nicholas-SESSION'!$A$592,INDEX('Nicholas-SESSION'!$K$592:$T$599, MATCH("*Lat Pulldown*",'Nicholas-SESSION'!$B$592:$B$599,0), MATCH("*1st*",'Nicholas-SESSION'!$K$7:$T$7,0)),"")</f>
        <v>45</v>
      </c>
      <c r="N393" s="48">
        <f>INDEX('Nicholas-SESSION'!$L$592:$U$599, MATCH("*Lat Pulldown*",'Nicholas-SESSION'!$B$592:$B$599,0), MATCH("*1st*",'Nicholas-SESSION'!$K$7:$T$7,0))</f>
        <v>12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IF($A$392='Nicholas-SESSION'!$A$592,INDEX('Nicholas-SESSION'!$K$592:$T$599, MATCH("*Squat*",'Nicholas-SESSION'!$B$592:$B$599,0), MATCH("*2nd*",'Nicholas-SESSION'!$K$7:$T$7,0)),"")</f>
        <v>#N/A</v>
      </c>
      <c r="D394" s="132" t="e">
        <f>INDEX('Nicholas-SESSION'!L$592:U$599, MATCH("*Squat*",'Nicholas-SESSION'!$B$592:$B$599,0), MATCH("*2nd*",'Nicholas-SESSION'!K$7:T$7,0))</f>
        <v>#N/A</v>
      </c>
      <c r="E394" s="131" t="e">
        <f>IF($A$392='Nicholas-SESSION'!$A$592,INDEX('Nicholas-SESSION'!$K$592:$T$599, MATCH("*Deadlift*",'Nicholas-SESSION'!$B$592:$B$599,0), MATCH("*2ND*",'Nicholas-SESSION'!$K$7:$T$7,0)),"")</f>
        <v>#N/A</v>
      </c>
      <c r="F394" s="131" t="e">
        <f>INDEX('Nicholas-SESSION'!$L$592:$U$599, MATCH("*Deadlift*",'Nicholas-SESSION'!$B$592:$B$599,0), MATCH("*2nd*",'Nicholas-SESSION'!$K$7:$T$7,0))</f>
        <v>#N/A</v>
      </c>
      <c r="G394" s="131" t="e">
        <f>IF($A$392='Nicholas-SESSION'!$A$592,INDEX('Nicholas-SESSION'!$K$592:$T$599, MATCH("*Bench Press*",'Nicholas-SESSION'!$B$592:$B$599,0), MATCH("*2ND*",'Nicholas-SESSION'!$K$7:$T$7,0)),"")</f>
        <v>#N/A</v>
      </c>
      <c r="H394" s="131" t="e">
        <f>INDEX('Nicholas-SESSION'!$L$592:$U$599, MATCH("*Bench Press*",'Nicholas-SESSION'!$B$592:$B$599,0), MATCH("*2nd*",'Nicholas-SESSION'!$K$7:$T$7,0))</f>
        <v>#N/A</v>
      </c>
      <c r="I394" s="132">
        <f>IF($A$392='Nicholas-SESSION'!$A$592,INDEX('Nicholas-SESSION'!$K$592:$T$599, MATCH("*Military*",'Nicholas-SESSION'!$B$592:$B$599,0), MATCH("*2ND*",'Nicholas-SESSION'!$K$7:$T$7,0)),"")</f>
        <v>25</v>
      </c>
      <c r="J394" s="44">
        <f>INDEX('Nicholas-SESSION'!$L$592:$U$599, MATCH("*Military*",'Nicholas-SESSION'!$B$592:$B$599,0), MATCH("*2nd*",'Nicholas-SESSION'!$K$7:$T$7,0))</f>
        <v>10</v>
      </c>
      <c r="K394" s="131" t="e">
        <f>IF($A$392='Nicholas-SESSION'!$A$592,INDEX('Nicholas-SESSION'!$K$592:$T$599, MATCH("*Clean *",'Nicholas-SESSION'!$B$592:$B$599,0), MATCH("*2ND*",'Nicholas-SESSION'!$K$7:$T$7,0)),"")</f>
        <v>#N/A</v>
      </c>
      <c r="L394" s="44" t="e">
        <f>INDEX('Nicholas-SESSION'!$L$592:$U$599, MATCH("*Clean *",'Nicholas-SESSION'!$B$592:$B$599,0), MATCH("*2nd*",'Nicholas-SESSION'!$K$7:$T$7,0))</f>
        <v>#N/A</v>
      </c>
      <c r="M394" s="131">
        <f>IF($A$392='Nicholas-SESSION'!$A$592,INDEX('Nicholas-SESSION'!$K$592:$T$599, MATCH("*Lat Pulldown*",'Nicholas-SESSION'!$B$592:$B$599,0), MATCH("*2ND*",'Nicholas-SESSION'!$K$7:$T$7,0)),"")</f>
        <v>45</v>
      </c>
      <c r="N394" s="44">
        <f>INDEX('Nicholas-SESSION'!$L$592:$U$599, MATCH("*Lat Pulldown*",'Nicholas-SESSION'!$B$592:$B$599,0), MATCH("*2nd*",'Nicholas-SESSION'!$K$7:$T$7,0))</f>
        <v>12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IF($A$392='Nicholas-SESSION'!$A$592,INDEX('Nicholas-SESSION'!$K$592:$T$599, MATCH("*Squat*",'Nicholas-SESSION'!$B$592:$B$599,0), MATCH("*3rd*",'Nicholas-SESSION'!$K$7:$T$7,0)),"")</f>
        <v>#N/A</v>
      </c>
      <c r="D395" s="132" t="e">
        <f>INDEX('Nicholas-SESSION'!L$592:U$599, MATCH("*Squat*",'Nicholas-SESSION'!$B$592:$B$599,0), MATCH("*3rd*",'Nicholas-SESSION'!K$7:T$7,0))</f>
        <v>#N/A</v>
      </c>
      <c r="E395" s="131" t="e">
        <f>IF($A$392='Nicholas-SESSION'!$A$592,INDEX('Nicholas-SESSION'!$K$592:$T$599, MATCH("*Deadlift*",'Nicholas-SESSION'!$B$592:$B$599,0), MATCH("*3rd*",'Nicholas-SESSION'!$K$7:$T$7,0)),"")</f>
        <v>#N/A</v>
      </c>
      <c r="F395" s="131" t="e">
        <f>INDEX('Nicholas-SESSION'!$L$592:$U$599, MATCH("*Deadlift*",'Nicholas-SESSION'!$B$592:$B$599,0), MATCH("*3rd*",'Nicholas-SESSION'!$K$7:$T$7,0))</f>
        <v>#N/A</v>
      </c>
      <c r="G395" s="131" t="e">
        <f>IF($A$392='Nicholas-SESSION'!$A$592,INDEX('Nicholas-SESSION'!$K$592:$T$599, MATCH("*Bench Press*",'Nicholas-SESSION'!$B$592:$B$599,0), MATCH("*3rd*",'Nicholas-SESSION'!$K$7:$T$7,0)),"")</f>
        <v>#N/A</v>
      </c>
      <c r="H395" s="131" t="e">
        <f>INDEX('Nicholas-SESSION'!$L$592:$U$599, MATCH("*Bench Press*",'Nicholas-SESSION'!$B$592:$B$599,0), MATCH("*3rd*",'Nicholas-SESSION'!$K$7:$T$7,0))</f>
        <v>#N/A</v>
      </c>
      <c r="I395" s="132">
        <f>IF($A$392='Nicholas-SESSION'!$A$592,INDEX('Nicholas-SESSION'!$K$592:$T$599, MATCH("*Military*",'Nicholas-SESSION'!$B$592:$B$599,0), MATCH("*3rd*",'Nicholas-SESSION'!$K$7:$T$7,0)),"")</f>
        <v>25</v>
      </c>
      <c r="J395" s="44">
        <f>INDEX('Nicholas-SESSION'!$L$592:$U$599, MATCH("*Military*",'Nicholas-SESSION'!$B$592:$B$599,0), MATCH("*3rd*",'Nicholas-SESSION'!$K$7:$T$7,0))</f>
        <v>8</v>
      </c>
      <c r="K395" s="131" t="e">
        <f>IF($A$392='Nicholas-SESSION'!$A$592,INDEX('Nicholas-SESSION'!$K$592:$T$599, MATCH("*Clean *",'Nicholas-SESSION'!$B$592:$B$599,0), MATCH("*3rd*",'Nicholas-SESSION'!$K$7:$T$7,0)),"")</f>
        <v>#N/A</v>
      </c>
      <c r="L395" s="44" t="e">
        <f>INDEX('Nicholas-SESSION'!$L$592:$U$599, MATCH("*Clean *",'Nicholas-SESSION'!$B$592:$B$599,0), MATCH("*3rd*",'Nicholas-SESSION'!$K$7:$T$7,0))</f>
        <v>#N/A</v>
      </c>
      <c r="M395" s="131">
        <f>IF($A$392='Nicholas-SESSION'!$A$592,INDEX('Nicholas-SESSION'!$K$592:$T$599, MATCH("*Lat Pulldown*",'Nicholas-SESSION'!$B$592:$B$599,0), MATCH("*3rd*",'Nicholas-SESSION'!$K$7:$T$7,0)),"")</f>
        <v>45</v>
      </c>
      <c r="N395" s="44">
        <f>INDEX('Nicholas-SESSION'!$L$592:$U$599, MATCH("*Lat Pulldown*",'Nicholas-SESSION'!$B$592:$B$599,0), MATCH("*3rd*",'Nicholas-SESSION'!$K$7:$T$7,0))</f>
        <v>11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IF($A$392='Nicholas-SESSION'!$A$592,INDEX('Nicholas-SESSION'!$K$592:$T$599, MATCH("*Squat*",'Nicholas-SESSION'!$B$592:$B$599,0), MATCH("*4th*",'Nicholas-SESSION'!$K$7:$T$7,0)),"")</f>
        <v>#N/A</v>
      </c>
      <c r="D396" s="132" t="e">
        <f>INDEX('Nicholas-SESSION'!L$592:U$599, MATCH("*Squat*",'Nicholas-SESSION'!$B$592:$B$599,0), MATCH("*4th*",'Nicholas-SESSION'!K$7:T$7,0))</f>
        <v>#N/A</v>
      </c>
      <c r="E396" s="131" t="e">
        <f>IF($A$392='Nicholas-SESSION'!$A$592,INDEX('Nicholas-SESSION'!$K$592:$T$599, MATCH("*Deadlift*",'Nicholas-SESSION'!$B$592:$B$599,0), MATCH("*4th*",'Nicholas-SESSION'!$K$7:$T$7,0)),"")</f>
        <v>#N/A</v>
      </c>
      <c r="F396" s="131" t="e">
        <f>INDEX('Nicholas-SESSION'!$L$592:$U$599, MATCH("*Deadlift*",'Nicholas-SESSION'!$B$592:$B$599,0), MATCH("*4th*",'Nicholas-SESSION'!$K$7:$T$7,0))</f>
        <v>#N/A</v>
      </c>
      <c r="G396" s="131" t="e">
        <f>IF($A$392='Nicholas-SESSION'!$A$592,INDEX('Nicholas-SESSION'!$K$592:$T$599, MATCH("*Bench Press*",'Nicholas-SESSION'!$B$592:$B$599,0), MATCH("*4th*",'Nicholas-SESSION'!$K$7:$T$7,0)),"")</f>
        <v>#N/A</v>
      </c>
      <c r="H396" s="131" t="e">
        <f>INDEX('Nicholas-SESSION'!$L$592:$U$599, MATCH("*Bench Press*",'Nicholas-SESSION'!$B$592:$B$599,0), MATCH("*4th*",'Nicholas-SESSION'!$K$7:$T$7,0))</f>
        <v>#N/A</v>
      </c>
      <c r="I396" s="132">
        <f>IF($A$392='Nicholas-SESSION'!$A$592,INDEX('Nicholas-SESSION'!$K$592:$T$599, MATCH("*Military*",'Nicholas-SESSION'!$B$592:$B$599,0), MATCH("*4th*",'Nicholas-SESSION'!$K$7:$T$7,0)),"")</f>
        <v>25</v>
      </c>
      <c r="J396" s="44">
        <f>INDEX('Nicholas-SESSION'!$L$592:$U$599, MATCH("*Military*",'Nicholas-SESSION'!$B$592:$B$599,0), MATCH("*4th*",'Nicholas-SESSION'!$K$7:$T$7,0))</f>
        <v>10</v>
      </c>
      <c r="K396" s="131" t="e">
        <f>IF($A$392='Nicholas-SESSION'!$A$592,INDEX('Nicholas-SESSION'!$K$592:$T$599, MATCH("*Clean *",'Nicholas-SESSION'!$B$592:$B$599,0), MATCH("*4th*",'Nicholas-SESSION'!$K$7:$T$7,0)),"")</f>
        <v>#N/A</v>
      </c>
      <c r="L396" s="44" t="e">
        <f>INDEX('Nicholas-SESSION'!$L$592:$U$599, MATCH("*Clean *",'Nicholas-SESSION'!$B$592:$B$599,0), MATCH("*4th*",'Nicholas-SESSION'!$K$7:$T$7,0))</f>
        <v>#N/A</v>
      </c>
      <c r="M396" s="131">
        <f>IF($A$392='Nicholas-SESSION'!$A$592,INDEX('Nicholas-SESSION'!$K$592:$T$599, MATCH("*Lat Pulldown*",'Nicholas-SESSION'!$B$592:$B$599,0), MATCH("*4th*",'Nicholas-SESSION'!$K$7:$T$7,0)),"")</f>
        <v>0</v>
      </c>
      <c r="N396" s="44">
        <f>INDEX('Nicholas-SESSION'!$L$592:$U$599, MATCH("*Lat Pulldown*",'Nicholas-SESSION'!$B$592:$B$599,0), MATCH("*4th*",'Nicholas-SESSION'!$K$7:$T$7,0))</f>
        <v>0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IF($A$392='Nicholas-SESSION'!$A$592,INDEX('Nicholas-SESSION'!$K$592:$T$599, MATCH("*Squat*",'Nicholas-SESSION'!$B$592:$B$599,0), MATCH("*5th*",'Nicholas-SESSION'!$K$7:$T$7,0)),"")</f>
        <v>#N/A</v>
      </c>
      <c r="D397" s="132" t="e">
        <f>INDEX('Nicholas-SESSION'!L$592:U$599, MATCH("*Squat*",'Nicholas-SESSION'!$B$592:$B$599,0), MATCH("*5th*",'Nicholas-SESSION'!K$7:T$7,0))</f>
        <v>#N/A</v>
      </c>
      <c r="E397" s="131" t="e">
        <f>IF($A$392='Nicholas-SESSION'!$A$592,INDEX('Nicholas-SESSION'!$K$592:$T$599, MATCH("*Deadlift*",'Nicholas-SESSION'!$B$592:$B$599,0), MATCH("*5th*",'Nicholas-SESSION'!$K$7:$T$7,0)),"")</f>
        <v>#N/A</v>
      </c>
      <c r="F397" s="131" t="e">
        <f>INDEX('Nicholas-SESSION'!$L$592:$U$599, MATCH("*Deadlift*",'Nicholas-SESSION'!$B$592:$B$599,0), MATCH("*5th*",'Nicholas-SESSION'!$K$7:$T$7,0))</f>
        <v>#N/A</v>
      </c>
      <c r="G397" s="131" t="e">
        <f>IF($A$392='Nicholas-SESSION'!$A$592,INDEX('Nicholas-SESSION'!$K$592:$T$599, MATCH("*Bench Press*",'Nicholas-SESSION'!$B$592:$B$599,0), MATCH("*5th*",'Nicholas-SESSION'!$K$7:$T$7,0)),"")</f>
        <v>#N/A</v>
      </c>
      <c r="H397" s="131" t="e">
        <f>INDEX('Nicholas-SESSION'!$L$592:$U$599, MATCH("*Bench Press*",'Nicholas-SESSION'!$B$592:$B$599,0), MATCH("*5th*",'Nicholas-SESSION'!$K$7:$T$7,0))</f>
        <v>#N/A</v>
      </c>
      <c r="I397" s="132">
        <f>IF($A$392='Nicholas-SESSION'!$A$592,INDEX('Nicholas-SESSION'!$K$592:$T$599, MATCH("*Military*",'Nicholas-SESSION'!$B$592:$B$599,0), MATCH("*5th*",'Nicholas-SESSION'!$K$7:$T$7,0)),"")</f>
        <v>0</v>
      </c>
      <c r="J397" s="44">
        <f>INDEX('Nicholas-SESSION'!$L$592:$U$599, MATCH("*Military*",'Nicholas-SESSION'!$B$592:$B$599,0), MATCH("*5th*",'Nicholas-SESSION'!$K$7:$T$7,0))</f>
        <v>0</v>
      </c>
      <c r="K397" s="131" t="e">
        <f>IF($A$392='Nicholas-SESSION'!$A$592,INDEX('Nicholas-SESSION'!$K$592:$T$599, MATCH("*Clean *",'Nicholas-SESSION'!$B$592:$B$599,0), MATCH("*5th*",'Nicholas-SESSION'!$K$7:$T$7,0)),"")</f>
        <v>#N/A</v>
      </c>
      <c r="L397" s="44" t="e">
        <f>INDEX('Nicholas-SESSION'!$L$592:$U$599, MATCH("*Clean *",'Nicholas-SESSION'!$B$592:$B$599,0), MATCH("*5th*",'Nicholas-SESSION'!$K$7:$T$7,0))</f>
        <v>#N/A</v>
      </c>
      <c r="M397" s="131">
        <f>IF($A$392='Nicholas-SESSION'!$A$592,INDEX('Nicholas-SESSION'!$K$592:$T$599, MATCH("*Lat Pulldown*",'Nicholas-SESSION'!$B$592:$B$599,0), MATCH("*5th*",'Nicholas-SESSION'!$K$7:$T$7,0)),"")</f>
        <v>0</v>
      </c>
      <c r="N397" s="44">
        <f>INDEX('Nicholas-SESSION'!$L$592:$U$599, MATCH("*Lat Pulldown*",'Nicholas-SESSION'!$B$592:$B$599,0), MATCH("*5th*",'Nicholas-SESSION'!$K$7:$T$7,0))</f>
        <v>0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'Nicholas-SESSION'!A601</f>
        <v>42306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>
        <f>MAX(I399:I403)</f>
        <v>25</v>
      </c>
      <c r="J398" s="116">
        <f t="array" ref="J398">MAX(IF(I399:I403=I398,J399:J403))</f>
        <v>12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str">
        <f>IF($A$140='Nicholas-SESSION'!$A$601,INDEX('Nicholas-SESSION'!$K$601:$T$608, MATCH("*1k Row*",'Nicholas-SESSION'!$B$601:$B$608,0), MATCH("*1st*",'Nicholas-SESSION'!$K$7:$T$7,0)),"")</f>
        <v/>
      </c>
      <c r="P398" s="152" t="str">
        <f>IF($A$140='Nicholas-SESSION'!$A$601,INDEX('Nicholas-SESSION'!$K$601:$T$608, MATCH("*HIIT*",'Nicholas-SESSION'!$B$601:$B$608,0), MATCH("*1st*",'Nicholas-SESSION'!$K$7:$T$7,0)),"")</f>
        <v/>
      </c>
      <c r="Q398" s="119" t="e">
        <f>INDEX('Nicholas-SESSION'!$L$601:$U$601, MATCH("*HIIT*",'Nicholas-SESSION'!$B$601:$B$601,0), MATCH("*1st*",'Nicholas-SESSION'!$K$7:$T$7,0))</f>
        <v>#N/A</v>
      </c>
      <c r="R398" s="119">
        <f>'Nicholas-SESSION'!U466</f>
        <v>0</v>
      </c>
      <c r="S398" s="116"/>
      <c r="T398" s="116"/>
      <c r="U398" s="120">
        <f>'Nicholas-SESSION'!A602</f>
        <v>0</v>
      </c>
      <c r="V398" s="120">
        <f>'Nicholas-SESSION'!A603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IF($A$398='Nicholas-SESSION'!$A$601,INDEX('Nicholas-SESSION'!$K$601:$T$608, MATCH("*Squat*",'Nicholas-SESSION'!$B$601:$B$608,0), MATCH("*1st*",'Nicholas-SESSION'!$K$7:$T$7,0)),"")</f>
        <v>#N/A</v>
      </c>
      <c r="D399" s="132" t="e">
        <f>INDEX('Nicholas-SESSION'!L$601:U$608, MATCH("*Squat*",'Nicholas-SESSION'!$B$601:$B$608,0), MATCH("*1st*",'Nicholas-SESSION'!K$7:T$7,0))</f>
        <v>#N/A</v>
      </c>
      <c r="E399" s="131" t="e">
        <f>IF($A$398='Nicholas-SESSION'!$A$601,INDEX('Nicholas-SESSION'!$K$601:$T$608, MATCH("*Deadlift*",'Nicholas-SESSION'!$B$601:$B$608,0), MATCH("*1st*",'Nicholas-SESSION'!$K$7:$T$7,0)),"")</f>
        <v>#N/A</v>
      </c>
      <c r="F399" s="131" t="e">
        <f>INDEX('Nicholas-SESSION'!$L$601:$U$608, MATCH("*Deadlift*",'Nicholas-SESSION'!$B$601:$B$608,0), MATCH("*1st*",'Nicholas-SESSION'!$K$7:$T$7,0))</f>
        <v>#N/A</v>
      </c>
      <c r="G399" s="131" t="e">
        <f>IF($A$398='Nicholas-SESSION'!$A$601,INDEX('Nicholas-SESSION'!$K$601:$T$608, MATCH("*Bench Press*",'Nicholas-SESSION'!$B$601:$B$608,0), MATCH("*1st*",'Nicholas-SESSION'!$K$7:$T$7,0)),"")</f>
        <v>#N/A</v>
      </c>
      <c r="H399" s="131" t="e">
        <f>INDEX('Nicholas-SESSION'!$L$601:$U$608, MATCH("*Bench Press*",'Nicholas-SESSION'!$B$601:$B$608,0), MATCH("*1st*",'Nicholas-SESSION'!$K$7:$T$7,0))</f>
        <v>#N/A</v>
      </c>
      <c r="I399" s="132">
        <f>IF($A$398='Nicholas-SESSION'!$A$601,INDEX('Nicholas-SESSION'!$K$601:$T$608, MATCH("*Military*",'Nicholas-SESSION'!$B$601:$B$608,0), MATCH("*1st*",'Nicholas-SESSION'!$K$7:$T$7,0)),"")</f>
        <v>25</v>
      </c>
      <c r="J399" s="48">
        <f>INDEX('Nicholas-SESSION'!$L$601:$U$608, MATCH("*Military*",'Nicholas-SESSION'!$B$601:$B$608,0), MATCH("*1st*",'Nicholas-SESSION'!$K$7:$T$7,0))</f>
        <v>12</v>
      </c>
      <c r="K399" s="131" t="e">
        <f>IF($A$398='Nicholas-SESSION'!$A$601,INDEX('Nicholas-SESSION'!$K$601:$T$608, MATCH("*Clean *",'Nicholas-SESSION'!$B$601:$B$608,0), MATCH("*1st*",'Nicholas-SESSION'!$K$7:$T$7,0)),"")</f>
        <v>#N/A</v>
      </c>
      <c r="L399" s="48" t="e">
        <f>INDEX('Nicholas-SESSION'!$L$601:$U$608, MATCH("*Clean *",'Nicholas-SESSION'!$B$601:$B$608,0), MATCH("*1st*",'Nicholas-SESSION'!$K$7:$T$7,0))</f>
        <v>#N/A</v>
      </c>
      <c r="M399" s="131" t="e">
        <f>IF($A$398='Nicholas-SESSION'!$A$601,INDEX('Nicholas-SESSION'!$K$601:$T$608, MATCH("*Lat Pulldown*",'Nicholas-SESSION'!$B$601:$B$608,0), MATCH("*1st*",'Nicholas-SESSION'!$K$7:$T$7,0)),"")</f>
        <v>#N/A</v>
      </c>
      <c r="N399" s="48" t="e">
        <f>INDEX('Nicholas-SESSION'!$L$601:$U$608, MATCH("*Lat Pulldown*",'Nicholas-SESSION'!$B$601:$B$608,0), MATCH("*1st*",'Nicholas-SESSION'!$K$7:$T$7,0))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IF($A$398='Nicholas-SESSION'!$A$601,INDEX('Nicholas-SESSION'!$K$601:$T$608, MATCH("*Squat*",'Nicholas-SESSION'!$B$601:$B$608,0), MATCH("*2nd*",'Nicholas-SESSION'!$K$7:$T$7,0)),"")</f>
        <v>#N/A</v>
      </c>
      <c r="D400" s="132" t="e">
        <f>INDEX('Nicholas-SESSION'!L$601:U$608, MATCH("*Squat*",'Nicholas-SESSION'!$B$601:$B$608,0), MATCH("*2nd*",'Nicholas-SESSION'!K$7:T$7,0))</f>
        <v>#N/A</v>
      </c>
      <c r="E400" s="131" t="e">
        <f>IF($A$398='Nicholas-SESSION'!$A$601,INDEX('Nicholas-SESSION'!$K$601:$T$608, MATCH("*Deadlift*",'Nicholas-SESSION'!$B$601:$B$608,0), MATCH("*2ND*",'Nicholas-SESSION'!$K$7:$T$7,0)),"")</f>
        <v>#N/A</v>
      </c>
      <c r="F400" s="131" t="e">
        <f>INDEX('Nicholas-SESSION'!$L$601:$U$608, MATCH("*Deadlift*",'Nicholas-SESSION'!$B$601:$B$608,0), MATCH("*2nd*",'Nicholas-SESSION'!$K$7:$T$7,0))</f>
        <v>#N/A</v>
      </c>
      <c r="G400" s="131" t="e">
        <f>IF($A$398='Nicholas-SESSION'!$A$601,INDEX('Nicholas-SESSION'!$K$601:$T$608, MATCH("*Bench Press*",'Nicholas-SESSION'!$B$601:$B$608,0), MATCH("*2ND*",'Nicholas-SESSION'!$K$7:$T$7,0)),"")</f>
        <v>#N/A</v>
      </c>
      <c r="H400" s="131" t="e">
        <f>INDEX('Nicholas-SESSION'!$L$601:$U$608, MATCH("*Bench Press*",'Nicholas-SESSION'!$B$601:$B$608,0), MATCH("*2nd*",'Nicholas-SESSION'!$K$7:$T$7,0))</f>
        <v>#N/A</v>
      </c>
      <c r="I400" s="132">
        <f>IF($A$398='Nicholas-SESSION'!$A$601,INDEX('Nicholas-SESSION'!$K$601:$T$608, MATCH("*Military*",'Nicholas-SESSION'!$B$601:$B$608,0), MATCH("*2ND*",'Nicholas-SESSION'!$K$7:$T$7,0)),"")</f>
        <v>25</v>
      </c>
      <c r="J400" s="44">
        <f>INDEX('Nicholas-SESSION'!$L$601:$U$608, MATCH("*Military*",'Nicholas-SESSION'!$B$601:$B$608,0), MATCH("*2nd*",'Nicholas-SESSION'!$K$7:$T$7,0))</f>
        <v>12</v>
      </c>
      <c r="K400" s="131" t="e">
        <f>IF($A$398='Nicholas-SESSION'!$A$601,INDEX('Nicholas-SESSION'!$K$601:$T$608, MATCH("*Clean *",'Nicholas-SESSION'!$B$601:$B$608,0), MATCH("*2ND*",'Nicholas-SESSION'!$K$7:$T$7,0)),"")</f>
        <v>#N/A</v>
      </c>
      <c r="L400" s="44" t="e">
        <f>INDEX('Nicholas-SESSION'!$L$601:$U$608, MATCH("*Clean *",'Nicholas-SESSION'!$B$601:$B$608,0), MATCH("*2nd*",'Nicholas-SESSION'!$K$7:$T$7,0))</f>
        <v>#N/A</v>
      </c>
      <c r="M400" s="131" t="e">
        <f>IF($A$398='Nicholas-SESSION'!$A$601,INDEX('Nicholas-SESSION'!$K$601:$T$608, MATCH("*Lat Pulldown*",'Nicholas-SESSION'!$B$601:$B$608,0), MATCH("*2ND*",'Nicholas-SESSION'!$K$7:$T$7,0)),"")</f>
        <v>#N/A</v>
      </c>
      <c r="N400" s="44" t="e">
        <f>INDEX('Nicholas-SESSION'!$L$601:$U$608, MATCH("*Lat Pulldown*",'Nicholas-SESSION'!$B$601:$B$608,0), MATCH("*2nd*",'Nicholas-SESSION'!$K$7:$T$7,0))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IF($A$398='Nicholas-SESSION'!$A$601,INDEX('Nicholas-SESSION'!$K$601:$T$608, MATCH("*Squat*",'Nicholas-SESSION'!$B$601:$B$608,0), MATCH("*3rd*",'Nicholas-SESSION'!$K$7:$T$7,0)),"")</f>
        <v>#N/A</v>
      </c>
      <c r="D401" s="132" t="e">
        <f>INDEX('Nicholas-SESSION'!L$601:U$608, MATCH("*Squat*",'Nicholas-SESSION'!$B$601:$B$608,0), MATCH("*3rd*",'Nicholas-SESSION'!K$7:T$7,0))</f>
        <v>#N/A</v>
      </c>
      <c r="E401" s="131" t="e">
        <f>IF($A$398='Nicholas-SESSION'!$A$601,INDEX('Nicholas-SESSION'!$K$601:$T$608, MATCH("*Deadlift*",'Nicholas-SESSION'!$B$601:$B$608,0), MATCH("*3rd*",'Nicholas-SESSION'!$K$7:$T$7,0)),"")</f>
        <v>#N/A</v>
      </c>
      <c r="F401" s="131" t="e">
        <f>INDEX('Nicholas-SESSION'!$L$601:$U$608, MATCH("*Deadlift*",'Nicholas-SESSION'!$B$601:$B$608,0), MATCH("*3rd*",'Nicholas-SESSION'!$K$7:$T$7,0))</f>
        <v>#N/A</v>
      </c>
      <c r="G401" s="131" t="e">
        <f>IF($A$398='Nicholas-SESSION'!$A$601,INDEX('Nicholas-SESSION'!$K$601:$T$608, MATCH("*Bench Press*",'Nicholas-SESSION'!$B$601:$B$608,0), MATCH("*3rd*",'Nicholas-SESSION'!$K$7:$T$7,0)),"")</f>
        <v>#N/A</v>
      </c>
      <c r="H401" s="131" t="e">
        <f>INDEX('Nicholas-SESSION'!$L$601:$U$608, MATCH("*Bench Press*",'Nicholas-SESSION'!$B$601:$B$608,0), MATCH("*3rd*",'Nicholas-SESSION'!$K$7:$T$7,0))</f>
        <v>#N/A</v>
      </c>
      <c r="I401" s="132">
        <f>IF($A$398='Nicholas-SESSION'!$A$601,INDEX('Nicholas-SESSION'!$K$601:$T$608, MATCH("*Military*",'Nicholas-SESSION'!$B$601:$B$608,0), MATCH("*3rd*",'Nicholas-SESSION'!$K$7:$T$7,0)),"")</f>
        <v>25</v>
      </c>
      <c r="J401" s="44">
        <f>INDEX('Nicholas-SESSION'!$L$601:$U$608, MATCH("*Military*",'Nicholas-SESSION'!$B$601:$B$608,0), MATCH("*3rd*",'Nicholas-SESSION'!$K$7:$T$7,0))</f>
        <v>9</v>
      </c>
      <c r="K401" s="131" t="e">
        <f>IF($A$398='Nicholas-SESSION'!$A$601,INDEX('Nicholas-SESSION'!$K$601:$T$608, MATCH("*Clean *",'Nicholas-SESSION'!$B$601:$B$608,0), MATCH("*3rd*",'Nicholas-SESSION'!$K$7:$T$7,0)),"")</f>
        <v>#N/A</v>
      </c>
      <c r="L401" s="44" t="e">
        <f>INDEX('Nicholas-SESSION'!$L$601:$U$608, MATCH("*Clean *",'Nicholas-SESSION'!$B$601:$B$608,0), MATCH("*3rd*",'Nicholas-SESSION'!$K$7:$T$7,0))</f>
        <v>#N/A</v>
      </c>
      <c r="M401" s="131" t="e">
        <f>IF($A$398='Nicholas-SESSION'!$A$601,INDEX('Nicholas-SESSION'!$K$601:$T$608, MATCH("*Lat Pulldown*",'Nicholas-SESSION'!$B$601:$B$608,0), MATCH("*3rd*",'Nicholas-SESSION'!$K$7:$T$7,0)),"")</f>
        <v>#N/A</v>
      </c>
      <c r="N401" s="44" t="e">
        <f>INDEX('Nicholas-SESSION'!$L$601:$U$608, MATCH("*Lat Pulldown*",'Nicholas-SESSION'!$B$601:$B$608,0), MATCH("*3rd*",'Nicholas-SESSION'!$K$7:$T$7,0))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IF($A$398='Nicholas-SESSION'!$A$601,INDEX('Nicholas-SESSION'!$K$601:$T$608, MATCH("*Squat*",'Nicholas-SESSION'!$B$601:$B$608,0), MATCH("*4th*",'Nicholas-SESSION'!$K$7:$T$7,0)),"")</f>
        <v>#N/A</v>
      </c>
      <c r="D402" s="132" t="e">
        <f>INDEX('Nicholas-SESSION'!L$601:U$608, MATCH("*Squat*",'Nicholas-SESSION'!$B$601:$B$608,0), MATCH("*4th*",'Nicholas-SESSION'!K$7:T$7,0))</f>
        <v>#N/A</v>
      </c>
      <c r="E402" s="131" t="e">
        <f>IF($A$398='Nicholas-SESSION'!$A$601,INDEX('Nicholas-SESSION'!$K$601:$T$608, MATCH("*Deadlift*",'Nicholas-SESSION'!$B$601:$B$608,0), MATCH("*4th*",'Nicholas-SESSION'!$K$7:$T$7,0)),"")</f>
        <v>#N/A</v>
      </c>
      <c r="F402" s="131" t="e">
        <f>INDEX('Nicholas-SESSION'!$L$601:$U$608, MATCH("*Deadlift*",'Nicholas-SESSION'!$B$601:$B$608,0), MATCH("*4th*",'Nicholas-SESSION'!$K$7:$T$7,0))</f>
        <v>#N/A</v>
      </c>
      <c r="G402" s="131" t="e">
        <f>IF($A$398='Nicholas-SESSION'!$A$601,INDEX('Nicholas-SESSION'!$K$601:$T$608, MATCH("*Bench Press*",'Nicholas-SESSION'!$B$601:$B$608,0), MATCH("*4th*",'Nicholas-SESSION'!$K$7:$T$7,0)),"")</f>
        <v>#N/A</v>
      </c>
      <c r="H402" s="131" t="e">
        <f>INDEX('Nicholas-SESSION'!$L$601:$U$608, MATCH("*Bench Press*",'Nicholas-SESSION'!$B$601:$B$608,0), MATCH("*4th*",'Nicholas-SESSION'!$K$7:$T$7,0))</f>
        <v>#N/A</v>
      </c>
      <c r="I402" s="132">
        <f>IF($A$398='Nicholas-SESSION'!$A$601,INDEX('Nicholas-SESSION'!$K$601:$T$608, MATCH("*Military*",'Nicholas-SESSION'!$B$601:$B$608,0), MATCH("*4th*",'Nicholas-SESSION'!$K$7:$T$7,0)),"")</f>
        <v>25</v>
      </c>
      <c r="J402" s="44">
        <f>INDEX('Nicholas-SESSION'!$L$601:$U$608, MATCH("*Military*",'Nicholas-SESSION'!$B$601:$B$608,0), MATCH("*4th*",'Nicholas-SESSION'!$K$7:$T$7,0))</f>
        <v>10</v>
      </c>
      <c r="K402" s="131" t="e">
        <f>IF($A$398='Nicholas-SESSION'!$A$601,INDEX('Nicholas-SESSION'!$K$601:$T$608, MATCH("*Clean *",'Nicholas-SESSION'!$B$601:$B$608,0), MATCH("*4th*",'Nicholas-SESSION'!$K$7:$T$7,0)),"")</f>
        <v>#N/A</v>
      </c>
      <c r="L402" s="44" t="e">
        <f>INDEX('Nicholas-SESSION'!$L$601:$U$608, MATCH("*Clean *",'Nicholas-SESSION'!$B$601:$B$608,0), MATCH("*4th*",'Nicholas-SESSION'!$K$7:$T$7,0))</f>
        <v>#N/A</v>
      </c>
      <c r="M402" s="131" t="e">
        <f>IF($A$398='Nicholas-SESSION'!$A$601,INDEX('Nicholas-SESSION'!$K$601:$T$608, MATCH("*Lat Pulldown*",'Nicholas-SESSION'!$B$601:$B$608,0), MATCH("*4th*",'Nicholas-SESSION'!$K$7:$T$7,0)),"")</f>
        <v>#N/A</v>
      </c>
      <c r="N402" s="44" t="e">
        <f>INDEX('Nicholas-SESSION'!$L$601:$U$608, MATCH("*Lat Pulldown*",'Nicholas-SESSION'!$B$601:$B$608,0), MATCH("*4th*",'Nicholas-SESSION'!$K$7:$T$7,0))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IF($A$398='Nicholas-SESSION'!$A$601,INDEX('Nicholas-SESSION'!$K$601:$T$608, MATCH("*Squat*",'Nicholas-SESSION'!$B$601:$B$608,0), MATCH("*5th*",'Nicholas-SESSION'!$K$7:$T$7,0)),"")</f>
        <v>#N/A</v>
      </c>
      <c r="D403" s="132" t="e">
        <f>INDEX('Nicholas-SESSION'!L$601:U$608, MATCH("*Squat*",'Nicholas-SESSION'!$B$601:$B$608,0), MATCH("*5th*",'Nicholas-SESSION'!K$7:T$7,0))</f>
        <v>#N/A</v>
      </c>
      <c r="E403" s="131" t="e">
        <f>IF($A$398='Nicholas-SESSION'!$A$601,INDEX('Nicholas-SESSION'!$K$601:$T$608, MATCH("*Deadlift*",'Nicholas-SESSION'!$B$601:$B$608,0), MATCH("*5th*",'Nicholas-SESSION'!$K$7:$T$7,0)),"")</f>
        <v>#N/A</v>
      </c>
      <c r="F403" s="131" t="e">
        <f>INDEX('Nicholas-SESSION'!$L$601:$U$608, MATCH("*Deadlift*",'Nicholas-SESSION'!$B$601:$B$608,0), MATCH("*5th*",'Nicholas-SESSION'!$K$7:$T$7,0))</f>
        <v>#N/A</v>
      </c>
      <c r="G403" s="131" t="e">
        <f>IF($A$398='Nicholas-SESSION'!$A$601,INDEX('Nicholas-SESSION'!$K$601:$T$608, MATCH("*Bench Press*",'Nicholas-SESSION'!$B$601:$B$608,0), MATCH("*5th*",'Nicholas-SESSION'!$K$7:$T$7,0)),"")</f>
        <v>#N/A</v>
      </c>
      <c r="H403" s="131" t="e">
        <f>INDEX('Nicholas-SESSION'!$L$601:$U$608, MATCH("*Bench Press*",'Nicholas-SESSION'!$B$601:$B$608,0), MATCH("*5th*",'Nicholas-SESSION'!$K$7:$T$7,0))</f>
        <v>#N/A</v>
      </c>
      <c r="I403" s="132">
        <f>IF($A$398='Nicholas-SESSION'!$A$601,INDEX('Nicholas-SESSION'!$K$601:$T$608, MATCH("*Military*",'Nicholas-SESSION'!$B$601:$B$608,0), MATCH("*5th*",'Nicholas-SESSION'!$K$7:$T$7,0)),"")</f>
        <v>0</v>
      </c>
      <c r="J403" s="44">
        <f>INDEX('Nicholas-SESSION'!$L$601:$U$608, MATCH("*Military*",'Nicholas-SESSION'!$B$601:$B$608,0), MATCH("*5th*",'Nicholas-SESSION'!$K$7:$T$7,0))</f>
        <v>0</v>
      </c>
      <c r="K403" s="131" t="e">
        <f>IF($A$398='Nicholas-SESSION'!$A$601,INDEX('Nicholas-SESSION'!$K$601:$T$608, MATCH("*Clean *",'Nicholas-SESSION'!$B$601:$B$608,0), MATCH("*5th*",'Nicholas-SESSION'!$K$7:$T$7,0)),"")</f>
        <v>#N/A</v>
      </c>
      <c r="L403" s="44" t="e">
        <f>INDEX('Nicholas-SESSION'!$L$601:$U$608, MATCH("*Clean *",'Nicholas-SESSION'!$B$601:$B$608,0), MATCH("*5th*",'Nicholas-SESSION'!$K$7:$T$7,0))</f>
        <v>#N/A</v>
      </c>
      <c r="M403" s="131" t="e">
        <f>IF($A$398='Nicholas-SESSION'!$A$601,INDEX('Nicholas-SESSION'!$K$601:$T$608, MATCH("*Lat Pulldown*",'Nicholas-SESSION'!$B$601:$B$608,0), MATCH("*5th*",'Nicholas-SESSION'!$K$7:$T$7,0)),"")</f>
        <v>#N/A</v>
      </c>
      <c r="N403" s="44" t="e">
        <f>INDEX('Nicholas-SESSION'!$L$601:$U$608, MATCH("*Lat Pulldown*",'Nicholas-SESSION'!$B$601:$B$608,0), MATCH("*5th*",'Nicholas-SESSION'!$K$7:$T$7,0))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'Nicholas-SESSION'!A610</f>
        <v>42310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>
        <f>MAX(I405:I409)</f>
        <v>25</v>
      </c>
      <c r="J404" s="116">
        <f t="array" ref="J404">MAX(IF(I405:I409=I404,J405:J409))</f>
        <v>12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str">
        <f>IF($A$140='Nicholas-SESSION'!$A$610,INDEX('Nicholas-SESSION'!$K$610:$T$617, MATCH("*1k Row*",'Nicholas-SESSION'!$B$610:$B$617,0), MATCH("*1st*",'Nicholas-SESSION'!$K$7:$T$7,0)),"")</f>
        <v/>
      </c>
      <c r="P404" s="152" t="str">
        <f>IF($A$140='Nicholas-SESSION'!$A$610,INDEX('Nicholas-SESSION'!$K$610:$T$617, MATCH("*HIIT*",'Nicholas-SESSION'!$B$610:$B$617,0), MATCH("*1st*",'Nicholas-SESSION'!$K$7:$T$7,0)),"")</f>
        <v/>
      </c>
      <c r="Q404" s="119" t="e">
        <f>INDEX('Nicholas-SESSION'!$L$610:$U$610, MATCH("*HIIT*",'Nicholas-SESSION'!$B$610:$B$610,0), MATCH("*1st*",'Nicholas-SESSION'!$K$7:$T$7,0))</f>
        <v>#N/A</v>
      </c>
      <c r="R404" s="119">
        <f>'Nicholas-SESSION'!U472</f>
        <v>0</v>
      </c>
      <c r="S404" s="116"/>
      <c r="T404" s="116"/>
      <c r="U404" s="120">
        <f>'Nicholas-SESSION'!A611</f>
        <v>0</v>
      </c>
      <c r="V404" s="120">
        <f>'Nicholas-SESSION'!A612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IF($A$404='Nicholas-SESSION'!$A$610,INDEX('Nicholas-SESSION'!$K$610:$T$617, MATCH("*Squat*",'Nicholas-SESSION'!$B$610:$B$617,0), MATCH("*1st*",'Nicholas-SESSION'!$K$7:$T$7,0)),"")</f>
        <v>#N/A</v>
      </c>
      <c r="D405" s="132" t="e">
        <f>INDEX('Nicholas-SESSION'!L$610:U$617, MATCH("*Squat*",'Nicholas-SESSION'!$B$610:$B$617,0), MATCH("*1st*",'Nicholas-SESSION'!K$7:T$7,0))</f>
        <v>#N/A</v>
      </c>
      <c r="E405" s="131" t="e">
        <f>IF($A$404='Nicholas-SESSION'!$A$610,INDEX('Nicholas-SESSION'!$K$610:$T$617, MATCH("*Deadlift*",'Nicholas-SESSION'!$B$610:$B$617,0), MATCH("*1st*",'Nicholas-SESSION'!$K$7:$T$7,0)),"")</f>
        <v>#N/A</v>
      </c>
      <c r="F405" s="131" t="e">
        <f>INDEX('Nicholas-SESSION'!$L$610:$U$617, MATCH("*Deadlift*",'Nicholas-SESSION'!$B$610:$B$617,0), MATCH("*1st*",'Nicholas-SESSION'!$K$7:$T$7,0))</f>
        <v>#N/A</v>
      </c>
      <c r="G405" s="131" t="e">
        <f>IF($A$404='Nicholas-SESSION'!$A$610,INDEX('Nicholas-SESSION'!$K$610:$T$617, MATCH("*Bench Press*",'Nicholas-SESSION'!$B$610:$B$617,0), MATCH("*1st*",'Nicholas-SESSION'!$K$7:$T$7,0)),"")</f>
        <v>#N/A</v>
      </c>
      <c r="H405" s="131" t="e">
        <f>INDEX('Nicholas-SESSION'!$L$610:$U$617, MATCH("*Bench Press*",'Nicholas-SESSION'!$B$610:$B$617,0), MATCH("*1st*",'Nicholas-SESSION'!$K$7:$T$7,0))</f>
        <v>#N/A</v>
      </c>
      <c r="I405" s="132">
        <f>IF($A$404='Nicholas-SESSION'!$A$610,INDEX('Nicholas-SESSION'!$K$610:$T$617, MATCH("*Military*",'Nicholas-SESSION'!$B$610:$B$617,0), MATCH("*1st*",'Nicholas-SESSION'!$K$7:$T$7,0)),"")</f>
        <v>12.5</v>
      </c>
      <c r="J405" s="48">
        <f>INDEX('Nicholas-SESSION'!$L$610:$U$617, MATCH("*Military*",'Nicholas-SESSION'!$B$610:$B$617,0), MATCH("*1st*",'Nicholas-SESSION'!$K$7:$T$7,0))</f>
        <v>12</v>
      </c>
      <c r="K405" s="131" t="e">
        <f>IF($A$404='Nicholas-SESSION'!$A$610,INDEX('Nicholas-SESSION'!$K$610:$T$617, MATCH("*Clean *",'Nicholas-SESSION'!$B$610:$B$617,0), MATCH("*1st*",'Nicholas-SESSION'!$K$7:$T$7,0)),"")</f>
        <v>#N/A</v>
      </c>
      <c r="L405" s="48" t="e">
        <f>INDEX('Nicholas-SESSION'!$L$610:$U$617, MATCH("*Clean *",'Nicholas-SESSION'!$B$610:$B$617,0), MATCH("*1st*",'Nicholas-SESSION'!$K$7:$T$7,0))</f>
        <v>#N/A</v>
      </c>
      <c r="M405" s="131" t="e">
        <f>IF($A$404='Nicholas-SESSION'!$A$610,INDEX('Nicholas-SESSION'!$K$610:$T$617, MATCH("*Lat Pulldown*",'Nicholas-SESSION'!$B$610:$B$617,0), MATCH("*1st*",'Nicholas-SESSION'!$K$7:$T$7,0)),"")</f>
        <v>#N/A</v>
      </c>
      <c r="N405" s="48" t="e">
        <f>INDEX('Nicholas-SESSION'!$L$610:$U$617, MATCH("*Lat Pulldown*",'Nicholas-SESSION'!$B$610:$B$617,0), MATCH("*1st*",'Nicholas-SESSION'!$K$7:$T$7,0))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IF($A$404='Nicholas-SESSION'!$A$610,INDEX('Nicholas-SESSION'!$K$610:$T$617, MATCH("*Squat*",'Nicholas-SESSION'!$B$610:$B$617,0), MATCH("*2nd*",'Nicholas-SESSION'!$K$7:$T$7,0)),"")</f>
        <v>#N/A</v>
      </c>
      <c r="D406" s="132" t="e">
        <f>INDEX('Nicholas-SESSION'!L$610:U$617, MATCH("*Squat*",'Nicholas-SESSION'!$B$610:$B$617,0), MATCH("*2nd*",'Nicholas-SESSION'!K$7:T$7,0))</f>
        <v>#N/A</v>
      </c>
      <c r="E406" s="131" t="e">
        <f>IF($A$404='Nicholas-SESSION'!$A$610,INDEX('Nicholas-SESSION'!$K$610:$T$617, MATCH("*Deadlift*",'Nicholas-SESSION'!$B$610:$B$617,0), MATCH("*2ND*",'Nicholas-SESSION'!$K$7:$T$7,0)),"")</f>
        <v>#N/A</v>
      </c>
      <c r="F406" s="131" t="e">
        <f>INDEX('Nicholas-SESSION'!$L$610:$U$617, MATCH("*Deadlift*",'Nicholas-SESSION'!$B$610:$B$617,0), MATCH("*2nd*",'Nicholas-SESSION'!$K$7:$T$7,0))</f>
        <v>#N/A</v>
      </c>
      <c r="G406" s="131" t="e">
        <f>IF($A$404='Nicholas-SESSION'!$A$610,INDEX('Nicholas-SESSION'!$K$610:$T$617, MATCH("*Bench Press*",'Nicholas-SESSION'!$B$610:$B$617,0), MATCH("*2ND*",'Nicholas-SESSION'!$K$7:$T$7,0)),"")</f>
        <v>#N/A</v>
      </c>
      <c r="H406" s="131" t="e">
        <f>INDEX('Nicholas-SESSION'!$L$610:$U$617, MATCH("*Bench Press*",'Nicholas-SESSION'!$B$610:$B$617,0), MATCH("*2nd*",'Nicholas-SESSION'!$K$7:$T$7,0))</f>
        <v>#N/A</v>
      </c>
      <c r="I406" s="132">
        <f>IF($A$404='Nicholas-SESSION'!$A$610,INDEX('Nicholas-SESSION'!$K$610:$T$617, MATCH("*Military*",'Nicholas-SESSION'!$B$610:$B$617,0), MATCH("*2ND*",'Nicholas-SESSION'!$K$7:$T$7,0)),"")</f>
        <v>25</v>
      </c>
      <c r="J406" s="44">
        <f>INDEX('Nicholas-SESSION'!$L$610:$U$617, MATCH("*Military*",'Nicholas-SESSION'!$B$610:$B$617,0), MATCH("*2nd*",'Nicholas-SESSION'!$K$7:$T$7,0))</f>
        <v>12</v>
      </c>
      <c r="K406" s="131" t="e">
        <f>IF($A$404='Nicholas-SESSION'!$A$610,INDEX('Nicholas-SESSION'!$K$610:$T$617, MATCH("*Clean *",'Nicholas-SESSION'!$B$610:$B$617,0), MATCH("*2ND*",'Nicholas-SESSION'!$K$7:$T$7,0)),"")</f>
        <v>#N/A</v>
      </c>
      <c r="L406" s="44" t="e">
        <f>INDEX('Nicholas-SESSION'!$L$610:$U$617, MATCH("*Clean *",'Nicholas-SESSION'!$B$610:$B$617,0), MATCH("*2nd*",'Nicholas-SESSION'!$K$7:$T$7,0))</f>
        <v>#N/A</v>
      </c>
      <c r="M406" s="131" t="e">
        <f>IF($A$404='Nicholas-SESSION'!$A$610,INDEX('Nicholas-SESSION'!$K$610:$T$617, MATCH("*Lat Pulldown*",'Nicholas-SESSION'!$B$610:$B$617,0), MATCH("*2ND*",'Nicholas-SESSION'!$K$7:$T$7,0)),"")</f>
        <v>#N/A</v>
      </c>
      <c r="N406" s="44" t="e">
        <f>INDEX('Nicholas-SESSION'!$L$610:$U$617, MATCH("*Lat Pulldown*",'Nicholas-SESSION'!$B$610:$B$617,0), MATCH("*2nd*",'Nicholas-SESSION'!$K$7:$T$7,0))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IF($A$404='Nicholas-SESSION'!$A$610,INDEX('Nicholas-SESSION'!$K$610:$T$617, MATCH("*Squat*",'Nicholas-SESSION'!$B$610:$B$617,0), MATCH("*3rd*",'Nicholas-SESSION'!$K$7:$T$7,0)),"")</f>
        <v>#N/A</v>
      </c>
      <c r="D407" s="132" t="e">
        <f>INDEX('Nicholas-SESSION'!L$610:U$617, MATCH("*Squat*",'Nicholas-SESSION'!$B$610:$B$617,0), MATCH("*3rd*",'Nicholas-SESSION'!K$7:T$7,0))</f>
        <v>#N/A</v>
      </c>
      <c r="E407" s="131" t="e">
        <f>IF($A$404='Nicholas-SESSION'!$A$610,INDEX('Nicholas-SESSION'!$K$610:$T$617, MATCH("*Deadlift*",'Nicholas-SESSION'!$B$610:$B$617,0), MATCH("*3rd*",'Nicholas-SESSION'!$K$7:$T$7,0)),"")</f>
        <v>#N/A</v>
      </c>
      <c r="F407" s="131" t="e">
        <f>INDEX('Nicholas-SESSION'!$L$610:$U$617, MATCH("*Deadlift*",'Nicholas-SESSION'!$B$610:$B$617,0), MATCH("*3rd*",'Nicholas-SESSION'!$K$7:$T$7,0))</f>
        <v>#N/A</v>
      </c>
      <c r="G407" s="131" t="e">
        <f>IF($A$404='Nicholas-SESSION'!$A$610,INDEX('Nicholas-SESSION'!$K$610:$T$617, MATCH("*Bench Press*",'Nicholas-SESSION'!$B$610:$B$617,0), MATCH("*3rd*",'Nicholas-SESSION'!$K$7:$T$7,0)),"")</f>
        <v>#N/A</v>
      </c>
      <c r="H407" s="131" t="e">
        <f>INDEX('Nicholas-SESSION'!$L$610:$U$617, MATCH("*Bench Press*",'Nicholas-SESSION'!$B$610:$B$617,0), MATCH("*3rd*",'Nicholas-SESSION'!$K$7:$T$7,0))</f>
        <v>#N/A</v>
      </c>
      <c r="I407" s="132">
        <f>IF($A$404='Nicholas-SESSION'!$A$610,INDEX('Nicholas-SESSION'!$K$610:$T$617, MATCH("*Military*",'Nicholas-SESSION'!$B$610:$B$617,0), MATCH("*3rd*",'Nicholas-SESSION'!$K$7:$T$7,0)),"")</f>
        <v>25</v>
      </c>
      <c r="J407" s="44">
        <f>INDEX('Nicholas-SESSION'!$L$610:$U$617, MATCH("*Military*",'Nicholas-SESSION'!$B$610:$B$617,0), MATCH("*3rd*",'Nicholas-SESSION'!$K$7:$T$7,0))</f>
        <v>10</v>
      </c>
      <c r="K407" s="131" t="e">
        <f>IF($A$404='Nicholas-SESSION'!$A$610,INDEX('Nicholas-SESSION'!$K$610:$T$617, MATCH("*Clean *",'Nicholas-SESSION'!$B$610:$B$617,0), MATCH("*3rd*",'Nicholas-SESSION'!$K$7:$T$7,0)),"")</f>
        <v>#N/A</v>
      </c>
      <c r="L407" s="44" t="e">
        <f>INDEX('Nicholas-SESSION'!$L$610:$U$617, MATCH("*Clean *",'Nicholas-SESSION'!$B$610:$B$617,0), MATCH("*3rd*",'Nicholas-SESSION'!$K$7:$T$7,0))</f>
        <v>#N/A</v>
      </c>
      <c r="M407" s="131" t="e">
        <f>IF($A$404='Nicholas-SESSION'!$A$610,INDEX('Nicholas-SESSION'!$K$610:$T$617, MATCH("*Lat Pulldown*",'Nicholas-SESSION'!$B$610:$B$617,0), MATCH("*3rd*",'Nicholas-SESSION'!$K$7:$T$7,0)),"")</f>
        <v>#N/A</v>
      </c>
      <c r="N407" s="44" t="e">
        <f>INDEX('Nicholas-SESSION'!$L$610:$U$617, MATCH("*Lat Pulldown*",'Nicholas-SESSION'!$B$610:$B$617,0), MATCH("*3rd*",'Nicholas-SESSION'!$K$7:$T$7,0))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IF($A$404='Nicholas-SESSION'!$A$610,INDEX('Nicholas-SESSION'!$K$610:$T$617, MATCH("*Squat*",'Nicholas-SESSION'!$B$610:$B$617,0), MATCH("*4th*",'Nicholas-SESSION'!$K$7:$T$7,0)),"")</f>
        <v>#N/A</v>
      </c>
      <c r="D408" s="132" t="e">
        <f>INDEX('Nicholas-SESSION'!L$610:U$617, MATCH("*Squat*",'Nicholas-SESSION'!$B$610:$B$617,0), MATCH("*4th*",'Nicholas-SESSION'!K$7:T$7,0))</f>
        <v>#N/A</v>
      </c>
      <c r="E408" s="131" t="e">
        <f>IF($A$404='Nicholas-SESSION'!$A$610,INDEX('Nicholas-SESSION'!$K$610:$T$617, MATCH("*Deadlift*",'Nicholas-SESSION'!$B$610:$B$617,0), MATCH("*4th*",'Nicholas-SESSION'!$K$7:$T$7,0)),"")</f>
        <v>#N/A</v>
      </c>
      <c r="F408" s="131" t="e">
        <f>INDEX('Nicholas-SESSION'!$L$610:$U$617, MATCH("*Deadlift*",'Nicholas-SESSION'!$B$610:$B$617,0), MATCH("*4th*",'Nicholas-SESSION'!$K$7:$T$7,0))</f>
        <v>#N/A</v>
      </c>
      <c r="G408" s="131" t="e">
        <f>IF($A$404='Nicholas-SESSION'!$A$610,INDEX('Nicholas-SESSION'!$K$610:$T$617, MATCH("*Bench Press*",'Nicholas-SESSION'!$B$610:$B$617,0), MATCH("*4th*",'Nicholas-SESSION'!$K$7:$T$7,0)),"")</f>
        <v>#N/A</v>
      </c>
      <c r="H408" s="131" t="e">
        <f>INDEX('Nicholas-SESSION'!$L$610:$U$617, MATCH("*Bench Press*",'Nicholas-SESSION'!$B$610:$B$617,0), MATCH("*4th*",'Nicholas-SESSION'!$K$7:$T$7,0))</f>
        <v>#N/A</v>
      </c>
      <c r="I408" s="132">
        <f>IF($A$404='Nicholas-SESSION'!$A$610,INDEX('Nicholas-SESSION'!$K$610:$T$617, MATCH("*Military*",'Nicholas-SESSION'!$B$610:$B$617,0), MATCH("*4th*",'Nicholas-SESSION'!$K$7:$T$7,0)),"")</f>
        <v>25</v>
      </c>
      <c r="J408" s="44">
        <f>INDEX('Nicholas-SESSION'!$L$610:$U$617, MATCH("*Military*",'Nicholas-SESSION'!$B$610:$B$617,0), MATCH("*4th*",'Nicholas-SESSION'!$K$7:$T$7,0))</f>
        <v>10</v>
      </c>
      <c r="K408" s="131" t="e">
        <f>IF($A$404='Nicholas-SESSION'!$A$610,INDEX('Nicholas-SESSION'!$K$610:$T$617, MATCH("*Clean *",'Nicholas-SESSION'!$B$610:$B$617,0), MATCH("*4th*",'Nicholas-SESSION'!$K$7:$T$7,0)),"")</f>
        <v>#N/A</v>
      </c>
      <c r="L408" s="44" t="e">
        <f>INDEX('Nicholas-SESSION'!$L$610:$U$617, MATCH("*Clean *",'Nicholas-SESSION'!$B$610:$B$617,0), MATCH("*4th*",'Nicholas-SESSION'!$K$7:$T$7,0))</f>
        <v>#N/A</v>
      </c>
      <c r="M408" s="131" t="e">
        <f>IF($A$404='Nicholas-SESSION'!$A$610,INDEX('Nicholas-SESSION'!$K$610:$T$617, MATCH("*Lat Pulldown*",'Nicholas-SESSION'!$B$610:$B$617,0), MATCH("*4th*",'Nicholas-SESSION'!$K$7:$T$7,0)),"")</f>
        <v>#N/A</v>
      </c>
      <c r="N408" s="44" t="e">
        <f>INDEX('Nicholas-SESSION'!$L$610:$U$617, MATCH("*Lat Pulldown*",'Nicholas-SESSION'!$B$610:$B$617,0), MATCH("*4th*",'Nicholas-SESSION'!$K$7:$T$7,0))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IF($A$404='Nicholas-SESSION'!$A$610,INDEX('Nicholas-SESSION'!$K$610:$T$617, MATCH("*Squat*",'Nicholas-SESSION'!$B$610:$B$617,0), MATCH("*5th*",'Nicholas-SESSION'!$K$7:$T$7,0)),"")</f>
        <v>#N/A</v>
      </c>
      <c r="D409" s="132" t="e">
        <f>INDEX('Nicholas-SESSION'!L$610:U$617, MATCH("*Squat*",'Nicholas-SESSION'!$B$610:$B$617,0), MATCH("*5th*",'Nicholas-SESSION'!K$7:T$7,0))</f>
        <v>#N/A</v>
      </c>
      <c r="E409" s="131" t="e">
        <f>IF($A$404='Nicholas-SESSION'!$A$610,INDEX('Nicholas-SESSION'!$K$610:$T$617, MATCH("*Deadlift*",'Nicholas-SESSION'!$B$610:$B$617,0), MATCH("*5th*",'Nicholas-SESSION'!$K$7:$T$7,0)),"")</f>
        <v>#N/A</v>
      </c>
      <c r="F409" s="131" t="e">
        <f>INDEX('Nicholas-SESSION'!$L$610:$U$617, MATCH("*Deadlift*",'Nicholas-SESSION'!$B$610:$B$617,0), MATCH("*5th*",'Nicholas-SESSION'!$K$7:$T$7,0))</f>
        <v>#N/A</v>
      </c>
      <c r="G409" s="131" t="e">
        <f>IF($A$404='Nicholas-SESSION'!$A$610,INDEX('Nicholas-SESSION'!$K$610:$T$617, MATCH("*Bench Press*",'Nicholas-SESSION'!$B$610:$B$617,0), MATCH("*5th*",'Nicholas-SESSION'!$K$7:$T$7,0)),"")</f>
        <v>#N/A</v>
      </c>
      <c r="H409" s="131" t="e">
        <f>INDEX('Nicholas-SESSION'!$L$610:$U$617, MATCH("*Bench Press*",'Nicholas-SESSION'!$B$610:$B$617,0), MATCH("*5th*",'Nicholas-SESSION'!$K$7:$T$7,0))</f>
        <v>#N/A</v>
      </c>
      <c r="I409" s="132">
        <f>IF($A$404='Nicholas-SESSION'!$A$610,INDEX('Nicholas-SESSION'!$K$610:$T$617, MATCH("*Military*",'Nicholas-SESSION'!$B$610:$B$617,0), MATCH("*5th*",'Nicholas-SESSION'!$K$7:$T$7,0)),"")</f>
        <v>0</v>
      </c>
      <c r="J409" s="44">
        <f>INDEX('Nicholas-SESSION'!$L$610:$U$617, MATCH("*Military*",'Nicholas-SESSION'!$B$610:$B$617,0), MATCH("*5th*",'Nicholas-SESSION'!$K$7:$T$7,0))</f>
        <v>0</v>
      </c>
      <c r="K409" s="131" t="e">
        <f>IF($A$404='Nicholas-SESSION'!$A$610,INDEX('Nicholas-SESSION'!$K$610:$T$617, MATCH("*Clean *",'Nicholas-SESSION'!$B$610:$B$617,0), MATCH("*5th*",'Nicholas-SESSION'!$K$7:$T$7,0)),"")</f>
        <v>#N/A</v>
      </c>
      <c r="L409" s="44" t="e">
        <f>INDEX('Nicholas-SESSION'!$L$610:$U$617, MATCH("*Clean *",'Nicholas-SESSION'!$B$610:$B$617,0), MATCH("*5th*",'Nicholas-SESSION'!$K$7:$T$7,0))</f>
        <v>#N/A</v>
      </c>
      <c r="M409" s="131" t="e">
        <f>IF($A$404='Nicholas-SESSION'!$A$610,INDEX('Nicholas-SESSION'!$K$610:$T$617, MATCH("*Lat Pulldown*",'Nicholas-SESSION'!$B$610:$B$617,0), MATCH("*5th*",'Nicholas-SESSION'!$K$7:$T$7,0)),"")</f>
        <v>#N/A</v>
      </c>
      <c r="N409" s="44" t="e">
        <f>INDEX('Nicholas-SESSION'!$L$610:$U$617, MATCH("*Lat Pulldown*",'Nicholas-SESSION'!$B$610:$B$617,0), MATCH("*5th*",'Nicholas-SESSION'!$K$7:$T$7,0))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'Nicholas-SESSION'!A619</f>
        <v>42312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str">
        <f>IF($A$140='Nicholas-SESSION'!$A$610,INDEX('Nicholas-SESSION'!$K$610:$T$626, MATCH("*1k Row*",'Nicholas-SESSION'!$B$610:$B$626,0), MATCH("*1st*",'Nicholas-SESSION'!$K$7:$T$7,0)),"")</f>
        <v/>
      </c>
      <c r="P410" s="152" t="str">
        <f>IF($A$140='Nicholas-SESSION'!$A$610,INDEX('Nicholas-SESSION'!$K$610:$T$626, MATCH("*HIIT*",'Nicholas-SESSION'!$B$610:$B$626,0), MATCH("*1st*",'Nicholas-SESSION'!$K$7:$T$7,0)),"")</f>
        <v/>
      </c>
      <c r="Q410" s="119" t="e">
        <f>INDEX('Nicholas-SESSION'!$L$610:$U$619, MATCH("*HIIT*",'Nicholas-SESSION'!$B$610:$B$619,0), MATCH("*1st*",'Nicholas-SESSION'!$K$7:$T$7,0))</f>
        <v>#N/A</v>
      </c>
      <c r="R410" s="119">
        <f>'Nicholas-SESSION'!U478</f>
        <v>0</v>
      </c>
      <c r="S410" s="116"/>
      <c r="T410" s="116"/>
      <c r="U410" s="120">
        <f>'Nicholas-SESSION'!A620</f>
        <v>0</v>
      </c>
      <c r="V410" s="120">
        <f>'Nicholas-SESSION'!A621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IF($A$410='Nicholas-SESSION'!$A$619,INDEX('Nicholas-SESSION'!$K$619:$T$626, MATCH("*Squat*",'Nicholas-SESSION'!$B$619:$B$626,0), MATCH("*1st*",'Nicholas-SESSION'!$K$7:$T$7,0)),"")</f>
        <v>#N/A</v>
      </c>
      <c r="D411" s="132" t="e">
        <f>INDEX('Nicholas-SESSION'!L$619:U$626, MATCH("*Squat*",'Nicholas-SESSION'!$B$619:$B$626,0), MATCH("*1st*",'Nicholas-SESSION'!K$7:T$7,0))</f>
        <v>#N/A</v>
      </c>
      <c r="E411" s="131" t="e">
        <f>IF($A$410='Nicholas-SESSION'!$A$619,INDEX('Nicholas-SESSION'!$K$619:$T$626, MATCH("*Deadlift*",'Nicholas-SESSION'!$B$619:$B$626,0), MATCH("*1st*",'Nicholas-SESSION'!$K$7:$T$7,0)),"")</f>
        <v>#N/A</v>
      </c>
      <c r="F411" s="131" t="e">
        <f>INDEX('Nicholas-SESSION'!$L$619:$U$626, MATCH("*Deadlift*",'Nicholas-SESSION'!$B$619:$B$626,0), MATCH("*1st*",'Nicholas-SESSION'!$K$7:$T$7,0))</f>
        <v>#N/A</v>
      </c>
      <c r="G411" s="131" t="e">
        <f>IF($A$410='Nicholas-SESSION'!$A$619,INDEX('Nicholas-SESSION'!$K$619:$T$626, MATCH("*Bench Press*",'Nicholas-SESSION'!$B$619:$B$626,0), MATCH("*1st*",'Nicholas-SESSION'!$K$7:$T$7,0)),"")</f>
        <v>#N/A</v>
      </c>
      <c r="H411" s="131" t="e">
        <f>INDEX('Nicholas-SESSION'!$L$619:$U$626, MATCH("*Bench Press*",'Nicholas-SESSION'!$B$619:$B$626,0), MATCH("*1st*",'Nicholas-SESSION'!$K$7:$T$7,0))</f>
        <v>#N/A</v>
      </c>
      <c r="I411" s="132" t="e">
        <f>IF($A$410='Nicholas-SESSION'!$A$619,INDEX('Nicholas-SESSION'!$K$619:$T$626, MATCH("*Military*",'Nicholas-SESSION'!$B$619:$B$626,0), MATCH("*1st*",'Nicholas-SESSION'!$K$7:$T$7,0)),"")</f>
        <v>#N/A</v>
      </c>
      <c r="J411" s="48" t="e">
        <f>INDEX('Nicholas-SESSION'!$L$619:$U$626, MATCH("*Military*",'Nicholas-SESSION'!$B$619:$B$626,0), MATCH("*1st*",'Nicholas-SESSION'!$K$7:$T$7,0))</f>
        <v>#N/A</v>
      </c>
      <c r="K411" s="131" t="e">
        <f>IF($A$410='Nicholas-SESSION'!$A$619,INDEX('Nicholas-SESSION'!$K$619:$T$626, MATCH("*Clean *",'Nicholas-SESSION'!$B$619:$B$626,0), MATCH("*1st*",'Nicholas-SESSION'!$K$7:$T$7,0)),"")</f>
        <v>#N/A</v>
      </c>
      <c r="L411" s="48" t="e">
        <f>INDEX('Nicholas-SESSION'!$L$619:$U$626, MATCH("*Clean *",'Nicholas-SESSION'!$B$619:$B$626,0), MATCH("*1st*",'Nicholas-SESSION'!$K$7:$T$7,0))</f>
        <v>#N/A</v>
      </c>
      <c r="M411" s="131" t="e">
        <f>IF($A$410='Nicholas-SESSION'!$A$619,INDEX('Nicholas-SESSION'!$K$619:$T$626, MATCH("*Lat Pulldown*",'Nicholas-SESSION'!$B$619:$B$626,0), MATCH("*1st*",'Nicholas-SESSION'!$K$7:$T$7,0)),"")</f>
        <v>#N/A</v>
      </c>
      <c r="N411" s="48" t="e">
        <f>INDEX('Nicholas-SESSION'!$L$619:$U$626, MATCH("*Lat Pulldown*",'Nicholas-SESSION'!$B$619:$B$626,0), MATCH("*1st*",'Nicholas-SESSION'!$K$7:$T$7,0))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IF($A$410='Nicholas-SESSION'!$A$619,INDEX('Nicholas-SESSION'!$K$619:$T$626, MATCH("*Squat*",'Nicholas-SESSION'!$B$619:$B$626,0), MATCH("*2nd*",'Nicholas-SESSION'!$K$7:$T$7,0)),"")</f>
        <v>#N/A</v>
      </c>
      <c r="D412" s="132" t="e">
        <f>INDEX('Nicholas-SESSION'!L$619:U$626, MATCH("*Squat*",'Nicholas-SESSION'!$B$619:$B$626,0), MATCH("*2nd*",'Nicholas-SESSION'!K$7:T$7,0))</f>
        <v>#N/A</v>
      </c>
      <c r="E412" s="131" t="e">
        <f>IF($A$410='Nicholas-SESSION'!$A$619,INDEX('Nicholas-SESSION'!$K$619:$T$626, MATCH("*Deadlift*",'Nicholas-SESSION'!$B$619:$B$626,0), MATCH("*2ND*",'Nicholas-SESSION'!$K$7:$T$7,0)),"")</f>
        <v>#N/A</v>
      </c>
      <c r="F412" s="131" t="e">
        <f>INDEX('Nicholas-SESSION'!$L$619:$U$626, MATCH("*Deadlift*",'Nicholas-SESSION'!$B$619:$B$626,0), MATCH("*2nd*",'Nicholas-SESSION'!$K$7:$T$7,0))</f>
        <v>#N/A</v>
      </c>
      <c r="G412" s="131" t="e">
        <f>IF($A$410='Nicholas-SESSION'!$A$619,INDEX('Nicholas-SESSION'!$K$619:$T$626, MATCH("*Bench Press*",'Nicholas-SESSION'!$B$619:$B$626,0), MATCH("*2ND*",'Nicholas-SESSION'!$K$7:$T$7,0)),"")</f>
        <v>#N/A</v>
      </c>
      <c r="H412" s="131" t="e">
        <f>INDEX('Nicholas-SESSION'!$L$619:$U$626, MATCH("*Bench Press*",'Nicholas-SESSION'!$B$619:$B$626,0), MATCH("*2nd*",'Nicholas-SESSION'!$K$7:$T$7,0))</f>
        <v>#N/A</v>
      </c>
      <c r="I412" s="132" t="e">
        <f>IF($A$410='Nicholas-SESSION'!$A$619,INDEX('Nicholas-SESSION'!$K$619:$T$626, MATCH("*Military*",'Nicholas-SESSION'!$B$619:$B$626,0), MATCH("*2ND*",'Nicholas-SESSION'!$K$7:$T$7,0)),"")</f>
        <v>#N/A</v>
      </c>
      <c r="J412" s="44" t="e">
        <f>INDEX('Nicholas-SESSION'!$L$619:$U$626, MATCH("*Military*",'Nicholas-SESSION'!$B$619:$B$626,0), MATCH("*2nd*",'Nicholas-SESSION'!$K$7:$T$7,0))</f>
        <v>#N/A</v>
      </c>
      <c r="K412" s="131" t="e">
        <f>IF($A$410='Nicholas-SESSION'!$A$619,INDEX('Nicholas-SESSION'!$K$619:$T$626, MATCH("*Clean *",'Nicholas-SESSION'!$B$619:$B$626,0), MATCH("*2ND*",'Nicholas-SESSION'!$K$7:$T$7,0)),"")</f>
        <v>#N/A</v>
      </c>
      <c r="L412" s="44" t="e">
        <f>INDEX('Nicholas-SESSION'!$L$619:$U$626, MATCH("*Clean *",'Nicholas-SESSION'!$B$619:$B$626,0), MATCH("*2nd*",'Nicholas-SESSION'!$K$7:$T$7,0))</f>
        <v>#N/A</v>
      </c>
      <c r="M412" s="131" t="e">
        <f>IF($A$410='Nicholas-SESSION'!$A$619,INDEX('Nicholas-SESSION'!$K$619:$T$626, MATCH("*Lat Pulldown*",'Nicholas-SESSION'!$B$619:$B$626,0), MATCH("*2ND*",'Nicholas-SESSION'!$K$7:$T$7,0)),"")</f>
        <v>#N/A</v>
      </c>
      <c r="N412" s="44" t="e">
        <f>INDEX('Nicholas-SESSION'!$L$619:$U$626, MATCH("*Lat Pulldown*",'Nicholas-SESSION'!$B$619:$B$626,0), MATCH("*2nd*",'Nicholas-SESSION'!$K$7:$T$7,0))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IF($A$410='Nicholas-SESSION'!$A$619,INDEX('Nicholas-SESSION'!$K$619:$T$626, MATCH("*Squat*",'Nicholas-SESSION'!$B$619:$B$626,0), MATCH("*3rd*",'Nicholas-SESSION'!$K$7:$T$7,0)),"")</f>
        <v>#N/A</v>
      </c>
      <c r="D413" s="132" t="e">
        <f>INDEX('Nicholas-SESSION'!L$619:U$626, MATCH("*Squat*",'Nicholas-SESSION'!$B$619:$B$626,0), MATCH("*3rd*",'Nicholas-SESSION'!K$7:T$7,0))</f>
        <v>#N/A</v>
      </c>
      <c r="E413" s="131" t="e">
        <f>IF($A$410='Nicholas-SESSION'!$A$619,INDEX('Nicholas-SESSION'!$K$619:$T$626, MATCH("*Deadlift*",'Nicholas-SESSION'!$B$619:$B$626,0), MATCH("*3rd*",'Nicholas-SESSION'!$K$7:$T$7,0)),"")</f>
        <v>#N/A</v>
      </c>
      <c r="F413" s="131" t="e">
        <f>INDEX('Nicholas-SESSION'!$L$619:$U$626, MATCH("*Deadlift*",'Nicholas-SESSION'!$B$619:$B$626,0), MATCH("*3rd*",'Nicholas-SESSION'!$K$7:$T$7,0))</f>
        <v>#N/A</v>
      </c>
      <c r="G413" s="131" t="e">
        <f>IF($A$410='Nicholas-SESSION'!$A$619,INDEX('Nicholas-SESSION'!$K$619:$T$626, MATCH("*Bench Press*",'Nicholas-SESSION'!$B$619:$B$626,0), MATCH("*3rd*",'Nicholas-SESSION'!$K$7:$T$7,0)),"")</f>
        <v>#N/A</v>
      </c>
      <c r="H413" s="131" t="e">
        <f>INDEX('Nicholas-SESSION'!$L$619:$U$626, MATCH("*Bench Press*",'Nicholas-SESSION'!$B$619:$B$626,0), MATCH("*3rd*",'Nicholas-SESSION'!$K$7:$T$7,0))</f>
        <v>#N/A</v>
      </c>
      <c r="I413" s="132" t="e">
        <f>IF($A$410='Nicholas-SESSION'!$A$619,INDEX('Nicholas-SESSION'!$K$619:$T$626, MATCH("*Military*",'Nicholas-SESSION'!$B$619:$B$626,0), MATCH("*3rd*",'Nicholas-SESSION'!$K$7:$T$7,0)),"")</f>
        <v>#N/A</v>
      </c>
      <c r="J413" s="44" t="e">
        <f>INDEX('Nicholas-SESSION'!$L$619:$U$626, MATCH("*Military*",'Nicholas-SESSION'!$B$619:$B$626,0), MATCH("*3rd*",'Nicholas-SESSION'!$K$7:$T$7,0))</f>
        <v>#N/A</v>
      </c>
      <c r="K413" s="131" t="e">
        <f>IF($A$410='Nicholas-SESSION'!$A$619,INDEX('Nicholas-SESSION'!$K$619:$T$626, MATCH("*Clean *",'Nicholas-SESSION'!$B$619:$B$626,0), MATCH("*3rd*",'Nicholas-SESSION'!$K$7:$T$7,0)),"")</f>
        <v>#N/A</v>
      </c>
      <c r="L413" s="44" t="e">
        <f>INDEX('Nicholas-SESSION'!$L$619:$U$626, MATCH("*Clean *",'Nicholas-SESSION'!$B$619:$B$626,0), MATCH("*3rd*",'Nicholas-SESSION'!$K$7:$T$7,0))</f>
        <v>#N/A</v>
      </c>
      <c r="M413" s="131" t="e">
        <f>IF($A$410='Nicholas-SESSION'!$A$619,INDEX('Nicholas-SESSION'!$K$619:$T$626, MATCH("*Lat Pulldown*",'Nicholas-SESSION'!$B$619:$B$626,0), MATCH("*3rd*",'Nicholas-SESSION'!$K$7:$T$7,0)),"")</f>
        <v>#N/A</v>
      </c>
      <c r="N413" s="44" t="e">
        <f>INDEX('Nicholas-SESSION'!$L$619:$U$626, MATCH("*Lat Pulldown*",'Nicholas-SESSION'!$B$619:$B$626,0), MATCH("*3rd*",'Nicholas-SESSION'!$K$7:$T$7,0))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IF($A$410='Nicholas-SESSION'!$A$619,INDEX('Nicholas-SESSION'!$K$619:$T$626, MATCH("*Squat*",'Nicholas-SESSION'!$B$619:$B$626,0), MATCH("*4th*",'Nicholas-SESSION'!$K$7:$T$7,0)),"")</f>
        <v>#N/A</v>
      </c>
      <c r="D414" s="132" t="e">
        <f>INDEX('Nicholas-SESSION'!L$619:U$626, MATCH("*Squat*",'Nicholas-SESSION'!$B$619:$B$626,0), MATCH("*4th*",'Nicholas-SESSION'!K$7:T$7,0))</f>
        <v>#N/A</v>
      </c>
      <c r="E414" s="131" t="e">
        <f>IF($A$410='Nicholas-SESSION'!$A$619,INDEX('Nicholas-SESSION'!$K$619:$T$626, MATCH("*Deadlift*",'Nicholas-SESSION'!$B$619:$B$626,0), MATCH("*4th*",'Nicholas-SESSION'!$K$7:$T$7,0)),"")</f>
        <v>#N/A</v>
      </c>
      <c r="F414" s="131" t="e">
        <f>INDEX('Nicholas-SESSION'!$L$619:$U$626, MATCH("*Deadlift*",'Nicholas-SESSION'!$B$619:$B$626,0), MATCH("*4th*",'Nicholas-SESSION'!$K$7:$T$7,0))</f>
        <v>#N/A</v>
      </c>
      <c r="G414" s="131" t="e">
        <f>IF($A$410='Nicholas-SESSION'!$A$619,INDEX('Nicholas-SESSION'!$K$619:$T$626, MATCH("*Bench Press*",'Nicholas-SESSION'!$B$619:$B$626,0), MATCH("*4th*",'Nicholas-SESSION'!$K$7:$T$7,0)),"")</f>
        <v>#N/A</v>
      </c>
      <c r="H414" s="131" t="e">
        <f>INDEX('Nicholas-SESSION'!$L$619:$U$626, MATCH("*Bench Press*",'Nicholas-SESSION'!$B$619:$B$626,0), MATCH("*4th*",'Nicholas-SESSION'!$K$7:$T$7,0))</f>
        <v>#N/A</v>
      </c>
      <c r="I414" s="132" t="e">
        <f>IF($A$410='Nicholas-SESSION'!$A$619,INDEX('Nicholas-SESSION'!$K$619:$T$626, MATCH("*Military*",'Nicholas-SESSION'!$B$619:$B$626,0), MATCH("*4th*",'Nicholas-SESSION'!$K$7:$T$7,0)),"")</f>
        <v>#N/A</v>
      </c>
      <c r="J414" s="44" t="e">
        <f>INDEX('Nicholas-SESSION'!$L$619:$U$626, MATCH("*Military*",'Nicholas-SESSION'!$B$619:$B$626,0), MATCH("*4th*",'Nicholas-SESSION'!$K$7:$T$7,0))</f>
        <v>#N/A</v>
      </c>
      <c r="K414" s="131" t="e">
        <f>IF($A$410='Nicholas-SESSION'!$A$619,INDEX('Nicholas-SESSION'!$K$619:$T$626, MATCH("*Clean *",'Nicholas-SESSION'!$B$619:$B$626,0), MATCH("*4th*",'Nicholas-SESSION'!$K$7:$T$7,0)),"")</f>
        <v>#N/A</v>
      </c>
      <c r="L414" s="44" t="e">
        <f>INDEX('Nicholas-SESSION'!$L$619:$U$626, MATCH("*Clean *",'Nicholas-SESSION'!$B$619:$B$626,0), MATCH("*4th*",'Nicholas-SESSION'!$K$7:$T$7,0))</f>
        <v>#N/A</v>
      </c>
      <c r="M414" s="131" t="e">
        <f>IF($A$410='Nicholas-SESSION'!$A$619,INDEX('Nicholas-SESSION'!$K$619:$T$626, MATCH("*Lat Pulldown*",'Nicholas-SESSION'!$B$619:$B$626,0), MATCH("*4th*",'Nicholas-SESSION'!$K$7:$T$7,0)),"")</f>
        <v>#N/A</v>
      </c>
      <c r="N414" s="44" t="e">
        <f>INDEX('Nicholas-SESSION'!$L$619:$U$626, MATCH("*Lat Pulldown*",'Nicholas-SESSION'!$B$619:$B$626,0), MATCH("*4th*",'Nicholas-SESSION'!$K$7:$T$7,0))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IF($A$410='Nicholas-SESSION'!$A$619,INDEX('Nicholas-SESSION'!$K$619:$T$626, MATCH("*Squat*",'Nicholas-SESSION'!$B$619:$B$626,0), MATCH("*5th*",'Nicholas-SESSION'!$K$7:$T$7,0)),"")</f>
        <v>#N/A</v>
      </c>
      <c r="D415" s="132" t="e">
        <f>INDEX('Nicholas-SESSION'!L$619:U$626, MATCH("*Squat*",'Nicholas-SESSION'!$B$619:$B$626,0), MATCH("*5th*",'Nicholas-SESSION'!K$7:T$7,0))</f>
        <v>#N/A</v>
      </c>
      <c r="E415" s="131" t="e">
        <f>IF($A$410='Nicholas-SESSION'!$A$619,INDEX('Nicholas-SESSION'!$K$619:$T$626, MATCH("*Deadlift*",'Nicholas-SESSION'!$B$619:$B$626,0), MATCH("*5th*",'Nicholas-SESSION'!$K$7:$T$7,0)),"")</f>
        <v>#N/A</v>
      </c>
      <c r="F415" s="131" t="e">
        <f>INDEX('Nicholas-SESSION'!$L$619:$U$626, MATCH("*Deadlift*",'Nicholas-SESSION'!$B$619:$B$626,0), MATCH("*5th*",'Nicholas-SESSION'!$K$7:$T$7,0))</f>
        <v>#N/A</v>
      </c>
      <c r="G415" s="131" t="e">
        <f>IF($A$410='Nicholas-SESSION'!$A$619,INDEX('Nicholas-SESSION'!$K$619:$T$626, MATCH("*Bench Press*",'Nicholas-SESSION'!$B$619:$B$626,0), MATCH("*5th*",'Nicholas-SESSION'!$K$7:$T$7,0)),"")</f>
        <v>#N/A</v>
      </c>
      <c r="H415" s="131" t="e">
        <f>INDEX('Nicholas-SESSION'!$L$619:$U$626, MATCH("*Bench Press*",'Nicholas-SESSION'!$B$619:$B$626,0), MATCH("*5th*",'Nicholas-SESSION'!$K$7:$T$7,0))</f>
        <v>#N/A</v>
      </c>
      <c r="I415" s="132" t="e">
        <f>IF($A$410='Nicholas-SESSION'!$A$619,INDEX('Nicholas-SESSION'!$K$619:$T$626, MATCH("*Military*",'Nicholas-SESSION'!$B$619:$B$626,0), MATCH("*5th*",'Nicholas-SESSION'!$K$7:$T$7,0)),"")</f>
        <v>#N/A</v>
      </c>
      <c r="J415" s="44" t="e">
        <f>INDEX('Nicholas-SESSION'!$L$619:$U$626, MATCH("*Military*",'Nicholas-SESSION'!$B$619:$B$626,0), MATCH("*5th*",'Nicholas-SESSION'!$K$7:$T$7,0))</f>
        <v>#N/A</v>
      </c>
      <c r="K415" s="131" t="e">
        <f>IF($A$410='Nicholas-SESSION'!$A$619,INDEX('Nicholas-SESSION'!$K$619:$T$626, MATCH("*Clean *",'Nicholas-SESSION'!$B$619:$B$626,0), MATCH("*5th*",'Nicholas-SESSION'!$K$7:$T$7,0)),"")</f>
        <v>#N/A</v>
      </c>
      <c r="L415" s="44" t="e">
        <f>INDEX('Nicholas-SESSION'!$L$619:$U$626, MATCH("*Clean *",'Nicholas-SESSION'!$B$619:$B$626,0), MATCH("*5th*",'Nicholas-SESSION'!$K$7:$T$7,0))</f>
        <v>#N/A</v>
      </c>
      <c r="M415" s="131" t="e">
        <f>IF($A$410='Nicholas-SESSION'!$A$619,INDEX('Nicholas-SESSION'!$K$619:$T$626, MATCH("*Lat Pulldown*",'Nicholas-SESSION'!$B$619:$B$626,0), MATCH("*5th*",'Nicholas-SESSION'!$K$7:$T$7,0)),"")</f>
        <v>#N/A</v>
      </c>
      <c r="N415" s="44" t="e">
        <f>INDEX('Nicholas-SESSION'!$L$619:$U$626, MATCH("*Lat Pulldown*",'Nicholas-SESSION'!$B$619:$B$626,0), MATCH("*5th*",'Nicholas-SESSION'!$K$7:$T$7,0))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'Nicholas-SESSION'!A628</f>
        <v>42318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str">
        <f>IF($A$140='Nicholas-SESSION'!$A$628,INDEX('Nicholas-SESSION'!$K$628:$T$635, MATCH("*1k Row*",'Nicholas-SESSION'!$B$628:$B$635,0), MATCH("*1st*",'Nicholas-SESSION'!$K$7:$T$7,0)),"")</f>
        <v/>
      </c>
      <c r="P416" s="152" t="str">
        <f>IF($A$140='Nicholas-SESSION'!$A$628,INDEX('Nicholas-SESSION'!$K$628:$T$635, MATCH("*HIIT*",'Nicholas-SESSION'!$B$628:$B$635,0), MATCH("*1st*",'Nicholas-SESSION'!$K$7:$T$7,0)),"")</f>
        <v/>
      </c>
      <c r="Q416" s="119" t="e">
        <f>INDEX('Nicholas-SESSION'!$L$628:$U$628, MATCH("*HIIT*",'Nicholas-SESSION'!$B$628:$B$628,0), MATCH("*1st*",'Nicholas-SESSION'!$K$7:$T$7,0))</f>
        <v>#N/A</v>
      </c>
      <c r="R416" s="119">
        <f>'Nicholas-SESSION'!U484</f>
        <v>0</v>
      </c>
      <c r="S416" s="116"/>
      <c r="T416" s="116"/>
      <c r="U416" s="120">
        <f>'Nicholas-SESSION'!A629</f>
        <v>0</v>
      </c>
      <c r="V416" s="120">
        <f>'Nicholas-SESSION'!A630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IF($A$416='Nicholas-SESSION'!$A$628,INDEX('Nicholas-SESSION'!$K$628:$T$635, MATCH("*Squat*",'Nicholas-SESSION'!$B$628:$B$635,0), MATCH("*1st*",'Nicholas-SESSION'!$K$7:$T$7,0)),"")</f>
        <v>#N/A</v>
      </c>
      <c r="D417" s="132" t="e">
        <f>INDEX('Nicholas-SESSION'!L$628:U$635, MATCH("*Squat*",'Nicholas-SESSION'!$B$628:$B$635,0), MATCH("*1st*",'Nicholas-SESSION'!K$7:T$7,0))</f>
        <v>#N/A</v>
      </c>
      <c r="E417" s="131" t="e">
        <f>IF($A$416='Nicholas-SESSION'!$A$628,INDEX('Nicholas-SESSION'!$K$628:$T$635, MATCH("*Deadlift*",'Nicholas-SESSION'!$B$628:$B$635,0), MATCH("*1st*",'Nicholas-SESSION'!$K$7:$T$7,0)),"")</f>
        <v>#N/A</v>
      </c>
      <c r="F417" s="131" t="e">
        <f>INDEX('Nicholas-SESSION'!$L$628:$U$635, MATCH("*Deadlift*",'Nicholas-SESSION'!$B$628:$B$635,0), MATCH("*1st*",'Nicholas-SESSION'!$K$7:$T$7,0))</f>
        <v>#N/A</v>
      </c>
      <c r="G417" s="131" t="e">
        <f>IF($A$416='Nicholas-SESSION'!$A$628,INDEX('Nicholas-SESSION'!$K$628:$T$635, MATCH("*Bench Press*",'Nicholas-SESSION'!$B$628:$B$635,0), MATCH("*1st*",'Nicholas-SESSION'!$K$7:$T$7,0)),"")</f>
        <v>#N/A</v>
      </c>
      <c r="H417" s="131" t="e">
        <f>INDEX('Nicholas-SESSION'!$L$628:$U$635, MATCH("*Bench Press*",'Nicholas-SESSION'!$B$628:$B$635,0), MATCH("*1st*",'Nicholas-SESSION'!$K$7:$T$7,0))</f>
        <v>#N/A</v>
      </c>
      <c r="I417" s="132" t="e">
        <f>IF($A$416='Nicholas-SESSION'!$A$628,INDEX('Nicholas-SESSION'!$K$628:$T$635, MATCH("*Military*",'Nicholas-SESSION'!$B$628:$B$635,0), MATCH("*1st*",'Nicholas-SESSION'!$K$7:$T$7,0)),"")</f>
        <v>#N/A</v>
      </c>
      <c r="J417" s="48" t="e">
        <f>INDEX('Nicholas-SESSION'!$L$628:$U$635, MATCH("*Military*",'Nicholas-SESSION'!$B$628:$B$635,0), MATCH("*1st*",'Nicholas-SESSION'!$K$7:$T$7,0))</f>
        <v>#N/A</v>
      </c>
      <c r="K417" s="131" t="e">
        <f>IF($A$416='Nicholas-SESSION'!$A$628,INDEX('Nicholas-SESSION'!$K$628:$T$635, MATCH("*Clean *",'Nicholas-SESSION'!$B$628:$B$635,0), MATCH("*1st*",'Nicholas-SESSION'!$K$7:$T$7,0)),"")</f>
        <v>#N/A</v>
      </c>
      <c r="L417" s="48" t="e">
        <f>INDEX('Nicholas-SESSION'!$L$628:$U$635, MATCH("*Clean *",'Nicholas-SESSION'!$B$628:$B$635,0), MATCH("*1st*",'Nicholas-SESSION'!$K$7:$T$7,0))</f>
        <v>#N/A</v>
      </c>
      <c r="M417" s="131" t="e">
        <f>IF($A$416='Nicholas-SESSION'!$A$628,INDEX('Nicholas-SESSION'!$K$628:$T$635, MATCH("*Lat Pulldown*",'Nicholas-SESSION'!$B$628:$B$635,0), MATCH("*1st*",'Nicholas-SESSION'!$K$7:$T$7,0)),"")</f>
        <v>#N/A</v>
      </c>
      <c r="N417" s="48" t="e">
        <f>INDEX('Nicholas-SESSION'!$L$628:$U$635, MATCH("*Lat Pulldown*",'Nicholas-SESSION'!$B$628:$B$635,0), MATCH("*1st*",'Nicholas-SESSION'!$K$7:$T$7,0))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IF($A$416='Nicholas-SESSION'!$A$628,INDEX('Nicholas-SESSION'!$K$628:$T$635, MATCH("*Squat*",'Nicholas-SESSION'!$B$628:$B$635,0), MATCH("*2nd*",'Nicholas-SESSION'!$K$7:$T$7,0)),"")</f>
        <v>#N/A</v>
      </c>
      <c r="D418" s="132" t="e">
        <f>INDEX('Nicholas-SESSION'!L$628:U$635, MATCH("*Squat*",'Nicholas-SESSION'!$B$628:$B$635,0), MATCH("*2nd*",'Nicholas-SESSION'!K$7:T$7,0))</f>
        <v>#N/A</v>
      </c>
      <c r="E418" s="131" t="e">
        <f>IF($A$416='Nicholas-SESSION'!$A$628,INDEX('Nicholas-SESSION'!$K$628:$T$635, MATCH("*Deadlift*",'Nicholas-SESSION'!$B$628:$B$635,0), MATCH("*2ND*",'Nicholas-SESSION'!$K$7:$T$7,0)),"")</f>
        <v>#N/A</v>
      </c>
      <c r="F418" s="131" t="e">
        <f>INDEX('Nicholas-SESSION'!$L$628:$U$635, MATCH("*Deadlift*",'Nicholas-SESSION'!$B$628:$B$635,0), MATCH("*2nd*",'Nicholas-SESSION'!$K$7:$T$7,0))</f>
        <v>#N/A</v>
      </c>
      <c r="G418" s="131" t="e">
        <f>IF($A$416='Nicholas-SESSION'!$A$628,INDEX('Nicholas-SESSION'!$K$628:$T$635, MATCH("*Bench Press*",'Nicholas-SESSION'!$B$628:$B$635,0), MATCH("*2ND*",'Nicholas-SESSION'!$K$7:$T$7,0)),"")</f>
        <v>#N/A</v>
      </c>
      <c r="H418" s="131" t="e">
        <f>INDEX('Nicholas-SESSION'!$L$628:$U$635, MATCH("*Bench Press*",'Nicholas-SESSION'!$B$628:$B$635,0), MATCH("*2nd*",'Nicholas-SESSION'!$K$7:$T$7,0))</f>
        <v>#N/A</v>
      </c>
      <c r="I418" s="132" t="e">
        <f>IF($A$416='Nicholas-SESSION'!$A$628,INDEX('Nicholas-SESSION'!$K$628:$T$635, MATCH("*Military*",'Nicholas-SESSION'!$B$628:$B$635,0), MATCH("*2ND*",'Nicholas-SESSION'!$K$7:$T$7,0)),"")</f>
        <v>#N/A</v>
      </c>
      <c r="J418" s="44" t="e">
        <f>INDEX('Nicholas-SESSION'!$L$628:$U$635, MATCH("*Military*",'Nicholas-SESSION'!$B$628:$B$635,0), MATCH("*2nd*",'Nicholas-SESSION'!$K$7:$T$7,0))</f>
        <v>#N/A</v>
      </c>
      <c r="K418" s="131" t="e">
        <f>IF($A$416='Nicholas-SESSION'!$A$628,INDEX('Nicholas-SESSION'!$K$628:$T$635, MATCH("*Clean *",'Nicholas-SESSION'!$B$628:$B$635,0), MATCH("*2ND*",'Nicholas-SESSION'!$K$7:$T$7,0)),"")</f>
        <v>#N/A</v>
      </c>
      <c r="L418" s="44" t="e">
        <f>INDEX('Nicholas-SESSION'!$L$628:$U$635, MATCH("*Clean *",'Nicholas-SESSION'!$B$628:$B$635,0), MATCH("*2nd*",'Nicholas-SESSION'!$K$7:$T$7,0))</f>
        <v>#N/A</v>
      </c>
      <c r="M418" s="131" t="e">
        <f>IF($A$416='Nicholas-SESSION'!$A$628,INDEX('Nicholas-SESSION'!$K$628:$T$635, MATCH("*Lat Pulldown*",'Nicholas-SESSION'!$B$628:$B$635,0), MATCH("*2ND*",'Nicholas-SESSION'!$K$7:$T$7,0)),"")</f>
        <v>#N/A</v>
      </c>
      <c r="N418" s="44" t="e">
        <f>INDEX('Nicholas-SESSION'!$L$628:$U$635, MATCH("*Lat Pulldown*",'Nicholas-SESSION'!$B$628:$B$635,0), MATCH("*2nd*",'Nicholas-SESSION'!$K$7:$T$7,0))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IF($A$416='Nicholas-SESSION'!$A$628,INDEX('Nicholas-SESSION'!$K$628:$T$635, MATCH("*Squat*",'Nicholas-SESSION'!$B$628:$B$635,0), MATCH("*3rd*",'Nicholas-SESSION'!$K$7:$T$7,0)),"")</f>
        <v>#N/A</v>
      </c>
      <c r="D419" s="132" t="e">
        <f>INDEX('Nicholas-SESSION'!L$628:U$635, MATCH("*Squat*",'Nicholas-SESSION'!$B$628:$B$635,0), MATCH("*3rd*",'Nicholas-SESSION'!K$7:T$7,0))</f>
        <v>#N/A</v>
      </c>
      <c r="E419" s="131" t="e">
        <f>IF($A$416='Nicholas-SESSION'!$A$628,INDEX('Nicholas-SESSION'!$K$628:$T$635, MATCH("*Deadlift*",'Nicholas-SESSION'!$B$628:$B$635,0), MATCH("*3rd*",'Nicholas-SESSION'!$K$7:$T$7,0)),"")</f>
        <v>#N/A</v>
      </c>
      <c r="F419" s="131" t="e">
        <f>INDEX('Nicholas-SESSION'!$L$628:$U$635, MATCH("*Deadlift*",'Nicholas-SESSION'!$B$628:$B$635,0), MATCH("*3rd*",'Nicholas-SESSION'!$K$7:$T$7,0))</f>
        <v>#N/A</v>
      </c>
      <c r="G419" s="131" t="e">
        <f>IF($A$416='Nicholas-SESSION'!$A$628,INDEX('Nicholas-SESSION'!$K$628:$T$635, MATCH("*Bench Press*",'Nicholas-SESSION'!$B$628:$B$635,0), MATCH("*3rd*",'Nicholas-SESSION'!$K$7:$T$7,0)),"")</f>
        <v>#N/A</v>
      </c>
      <c r="H419" s="131" t="e">
        <f>INDEX('Nicholas-SESSION'!$L$628:$U$635, MATCH("*Bench Press*",'Nicholas-SESSION'!$B$628:$B$635,0), MATCH("*3rd*",'Nicholas-SESSION'!$K$7:$T$7,0))</f>
        <v>#N/A</v>
      </c>
      <c r="I419" s="132" t="e">
        <f>IF($A$416='Nicholas-SESSION'!$A$628,INDEX('Nicholas-SESSION'!$K$628:$T$635, MATCH("*Military*",'Nicholas-SESSION'!$B$628:$B$635,0), MATCH("*3rd*",'Nicholas-SESSION'!$K$7:$T$7,0)),"")</f>
        <v>#N/A</v>
      </c>
      <c r="J419" s="44" t="e">
        <f>INDEX('Nicholas-SESSION'!$L$628:$U$635, MATCH("*Military*",'Nicholas-SESSION'!$B$628:$B$635,0), MATCH("*3rd*",'Nicholas-SESSION'!$K$7:$T$7,0))</f>
        <v>#N/A</v>
      </c>
      <c r="K419" s="131" t="e">
        <f>IF($A$416='Nicholas-SESSION'!$A$628,INDEX('Nicholas-SESSION'!$K$628:$T$635, MATCH("*Clean *",'Nicholas-SESSION'!$B$628:$B$635,0), MATCH("*3rd*",'Nicholas-SESSION'!$K$7:$T$7,0)),"")</f>
        <v>#N/A</v>
      </c>
      <c r="L419" s="44" t="e">
        <f>INDEX('Nicholas-SESSION'!$L$628:$U$635, MATCH("*Clean *",'Nicholas-SESSION'!$B$628:$B$635,0), MATCH("*3rd*",'Nicholas-SESSION'!$K$7:$T$7,0))</f>
        <v>#N/A</v>
      </c>
      <c r="M419" s="131" t="e">
        <f>IF($A$416='Nicholas-SESSION'!$A$628,INDEX('Nicholas-SESSION'!$K$628:$T$635, MATCH("*Lat Pulldown*",'Nicholas-SESSION'!$B$628:$B$635,0), MATCH("*3rd*",'Nicholas-SESSION'!$K$7:$T$7,0)),"")</f>
        <v>#N/A</v>
      </c>
      <c r="N419" s="44" t="e">
        <f>INDEX('Nicholas-SESSION'!$L$628:$U$635, MATCH("*Lat Pulldown*",'Nicholas-SESSION'!$B$628:$B$635,0), MATCH("*3rd*",'Nicholas-SESSION'!$K$7:$T$7,0))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IF($A$416='Nicholas-SESSION'!$A$628,INDEX('Nicholas-SESSION'!$K$628:$T$635, MATCH("*Squat*",'Nicholas-SESSION'!$B$628:$B$635,0), MATCH("*4th*",'Nicholas-SESSION'!$K$7:$T$7,0)),"")</f>
        <v>#N/A</v>
      </c>
      <c r="D420" s="132" t="e">
        <f>INDEX('Nicholas-SESSION'!L$628:U$635, MATCH("*Squat*",'Nicholas-SESSION'!$B$628:$B$635,0), MATCH("*4th*",'Nicholas-SESSION'!K$7:T$7,0))</f>
        <v>#N/A</v>
      </c>
      <c r="E420" s="131" t="e">
        <f>IF($A$416='Nicholas-SESSION'!$A$628,INDEX('Nicholas-SESSION'!$K$628:$T$635, MATCH("*Deadlift*",'Nicholas-SESSION'!$B$628:$B$635,0), MATCH("*4th*",'Nicholas-SESSION'!$K$7:$T$7,0)),"")</f>
        <v>#N/A</v>
      </c>
      <c r="F420" s="131" t="e">
        <f>INDEX('Nicholas-SESSION'!$L$628:$U$635, MATCH("*Deadlift*",'Nicholas-SESSION'!$B$628:$B$635,0), MATCH("*4th*",'Nicholas-SESSION'!$K$7:$T$7,0))</f>
        <v>#N/A</v>
      </c>
      <c r="G420" s="131" t="e">
        <f>IF($A$416='Nicholas-SESSION'!$A$628,INDEX('Nicholas-SESSION'!$K$628:$T$635, MATCH("*Bench Press*",'Nicholas-SESSION'!$B$628:$B$635,0), MATCH("*4th*",'Nicholas-SESSION'!$K$7:$T$7,0)),"")</f>
        <v>#N/A</v>
      </c>
      <c r="H420" s="131" t="e">
        <f>INDEX('Nicholas-SESSION'!$L$628:$U$635, MATCH("*Bench Press*",'Nicholas-SESSION'!$B$628:$B$635,0), MATCH("*4th*",'Nicholas-SESSION'!$K$7:$T$7,0))</f>
        <v>#N/A</v>
      </c>
      <c r="I420" s="132" t="e">
        <f>IF($A$416='Nicholas-SESSION'!$A$628,INDEX('Nicholas-SESSION'!$K$628:$T$635, MATCH("*Military*",'Nicholas-SESSION'!$B$628:$B$635,0), MATCH("*4th*",'Nicholas-SESSION'!$K$7:$T$7,0)),"")</f>
        <v>#N/A</v>
      </c>
      <c r="J420" s="44" t="e">
        <f>INDEX('Nicholas-SESSION'!$L$628:$U$635, MATCH("*Military*",'Nicholas-SESSION'!$B$628:$B$635,0), MATCH("*4th*",'Nicholas-SESSION'!$K$7:$T$7,0))</f>
        <v>#N/A</v>
      </c>
      <c r="K420" s="131" t="e">
        <f>IF($A$416='Nicholas-SESSION'!$A$628,INDEX('Nicholas-SESSION'!$K$628:$T$635, MATCH("*Clean *",'Nicholas-SESSION'!$B$628:$B$635,0), MATCH("*4th*",'Nicholas-SESSION'!$K$7:$T$7,0)),"")</f>
        <v>#N/A</v>
      </c>
      <c r="L420" s="44" t="e">
        <f>INDEX('Nicholas-SESSION'!$L$628:$U$635, MATCH("*Clean *",'Nicholas-SESSION'!$B$628:$B$635,0), MATCH("*4th*",'Nicholas-SESSION'!$K$7:$T$7,0))</f>
        <v>#N/A</v>
      </c>
      <c r="M420" s="131" t="e">
        <f>IF($A$416='Nicholas-SESSION'!$A$628,INDEX('Nicholas-SESSION'!$K$628:$T$635, MATCH("*Lat Pulldown*",'Nicholas-SESSION'!$B$628:$B$635,0), MATCH("*4th*",'Nicholas-SESSION'!$K$7:$T$7,0)),"")</f>
        <v>#N/A</v>
      </c>
      <c r="N420" s="44" t="e">
        <f>INDEX('Nicholas-SESSION'!$L$628:$U$635, MATCH("*Lat Pulldown*",'Nicholas-SESSION'!$B$628:$B$635,0), MATCH("*4th*",'Nicholas-SESSION'!$K$7:$T$7,0))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IF($A$416='Nicholas-SESSION'!$A$628,INDEX('Nicholas-SESSION'!$K$628:$T$635, MATCH("*Squat*",'Nicholas-SESSION'!$B$628:$B$635,0), MATCH("*5th*",'Nicholas-SESSION'!$K$7:$T$7,0)),"")</f>
        <v>#N/A</v>
      </c>
      <c r="D421" s="132" t="e">
        <f>INDEX('Nicholas-SESSION'!L$628:U$635, MATCH("*Squat*",'Nicholas-SESSION'!$B$628:$B$635,0), MATCH("*5th*",'Nicholas-SESSION'!K$7:T$7,0))</f>
        <v>#N/A</v>
      </c>
      <c r="E421" s="131" t="e">
        <f>IF($A$416='Nicholas-SESSION'!$A$628,INDEX('Nicholas-SESSION'!$K$628:$T$635, MATCH("*Deadlift*",'Nicholas-SESSION'!$B$628:$B$635,0), MATCH("*5th*",'Nicholas-SESSION'!$K$7:$T$7,0)),"")</f>
        <v>#N/A</v>
      </c>
      <c r="F421" s="131" t="e">
        <f>INDEX('Nicholas-SESSION'!$L$628:$U$635, MATCH("*Deadlift*",'Nicholas-SESSION'!$B$628:$B$635,0), MATCH("*5th*",'Nicholas-SESSION'!$K$7:$T$7,0))</f>
        <v>#N/A</v>
      </c>
      <c r="G421" s="131" t="e">
        <f>IF($A$416='Nicholas-SESSION'!$A$628,INDEX('Nicholas-SESSION'!$K$628:$T$635, MATCH("*Bench Press*",'Nicholas-SESSION'!$B$628:$B$635,0), MATCH("*5th*",'Nicholas-SESSION'!$K$7:$T$7,0)),"")</f>
        <v>#N/A</v>
      </c>
      <c r="H421" s="131" t="e">
        <f>INDEX('Nicholas-SESSION'!$L$628:$U$635, MATCH("*Bench Press*",'Nicholas-SESSION'!$B$628:$B$635,0), MATCH("*5th*",'Nicholas-SESSION'!$K$7:$T$7,0))</f>
        <v>#N/A</v>
      </c>
      <c r="I421" s="132" t="e">
        <f>IF($A$416='Nicholas-SESSION'!$A$628,INDEX('Nicholas-SESSION'!$K$628:$T$635, MATCH("*Military*",'Nicholas-SESSION'!$B$628:$B$635,0), MATCH("*5th*",'Nicholas-SESSION'!$K$7:$T$7,0)),"")</f>
        <v>#N/A</v>
      </c>
      <c r="J421" s="44" t="e">
        <f>INDEX('Nicholas-SESSION'!$L$628:$U$635, MATCH("*Military*",'Nicholas-SESSION'!$B$628:$B$635,0), MATCH("*5th*",'Nicholas-SESSION'!$K$7:$T$7,0))</f>
        <v>#N/A</v>
      </c>
      <c r="K421" s="131" t="e">
        <f>IF($A$416='Nicholas-SESSION'!$A$628,INDEX('Nicholas-SESSION'!$K$628:$T$635, MATCH("*Clean *",'Nicholas-SESSION'!$B$628:$B$635,0), MATCH("*5th*",'Nicholas-SESSION'!$K$7:$T$7,0)),"")</f>
        <v>#N/A</v>
      </c>
      <c r="L421" s="44" t="e">
        <f>INDEX('Nicholas-SESSION'!$L$628:$U$635, MATCH("*Clean *",'Nicholas-SESSION'!$B$628:$B$635,0), MATCH("*5th*",'Nicholas-SESSION'!$K$7:$T$7,0))</f>
        <v>#N/A</v>
      </c>
      <c r="M421" s="131" t="e">
        <f>IF($A$416='Nicholas-SESSION'!$A$628,INDEX('Nicholas-SESSION'!$K$628:$T$635, MATCH("*Lat Pulldown*",'Nicholas-SESSION'!$B$628:$B$635,0), MATCH("*5th*",'Nicholas-SESSION'!$K$7:$T$7,0)),"")</f>
        <v>#N/A</v>
      </c>
      <c r="N421" s="44" t="e">
        <f>INDEX('Nicholas-SESSION'!$L$628:$U$635, MATCH("*Lat Pulldown*",'Nicholas-SESSION'!$B$628:$B$635,0), MATCH("*5th*",'Nicholas-SESSION'!$K$7:$T$7,0))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'Nicholas-SESSION'!A637</f>
        <v>42320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str">
        <f>IF($A$140='Nicholas-SESSION'!$A$637,INDEX('Nicholas-SESSION'!$K$637:$T$644, MATCH("*1k Row*",'Nicholas-SESSION'!$B$637:$B$644,0), MATCH("*1st*",'Nicholas-SESSION'!$K$7:$T$7,0)),"")</f>
        <v/>
      </c>
      <c r="P422" s="152" t="str">
        <f>IF($A$140='Nicholas-SESSION'!$A$637,INDEX('Nicholas-SESSION'!$K$637:$T$644, MATCH("*HIIT*",'Nicholas-SESSION'!$B$637:$B$644,0), MATCH("*1st*",'Nicholas-SESSION'!$K$7:$T$7,0)),"")</f>
        <v/>
      </c>
      <c r="Q422" s="119" t="e">
        <f>INDEX('Nicholas-SESSION'!$L$637:$U$637, MATCH("*HIIT*",'Nicholas-SESSION'!$B$637:$B$637,0), MATCH("*1st*",'Nicholas-SESSION'!$K$7:$T$7,0))</f>
        <v>#N/A</v>
      </c>
      <c r="R422" s="119">
        <f>'Nicholas-SESSION'!U490</f>
        <v>0</v>
      </c>
      <c r="S422" s="116"/>
      <c r="T422" s="116"/>
      <c r="U422" s="120">
        <f>'Nicholas-SESSION'!A638</f>
        <v>0</v>
      </c>
      <c r="V422" s="120">
        <f>'Nicholas-SESSION'!A639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IF($A$422='Nicholas-SESSION'!$A$637,INDEX('Nicholas-SESSION'!$K$637:$T$644, MATCH("*Squat*",'Nicholas-SESSION'!$B$637:$B$644,0), MATCH("*1st*",'Nicholas-SESSION'!$K$7:$T$7,0)),"")</f>
        <v>#N/A</v>
      </c>
      <c r="D423" s="132" t="e">
        <f>INDEX('Nicholas-SESSION'!L$637:U$644, MATCH("*Squat*",'Nicholas-SESSION'!$B$637:$B$644,0), MATCH("*1st*",'Nicholas-SESSION'!K$7:T$7,0))</f>
        <v>#N/A</v>
      </c>
      <c r="E423" s="131" t="e">
        <f>IF($A$422='Nicholas-SESSION'!$A$637,INDEX('Nicholas-SESSION'!$K$637:$T$644, MATCH("*Deadlift*",'Nicholas-SESSION'!$B$637:$B$644,0), MATCH("*1st*",'Nicholas-SESSION'!$K$7:$T$7,0)),"")</f>
        <v>#N/A</v>
      </c>
      <c r="F423" s="131" t="e">
        <f>INDEX('Nicholas-SESSION'!$L$637:$U$644, MATCH("*Deadlift*",'Nicholas-SESSION'!$B$637:$B$644,0), MATCH("*1st*",'Nicholas-SESSION'!$K$7:$T$7,0))</f>
        <v>#N/A</v>
      </c>
      <c r="G423" s="131" t="e">
        <f>IF($A$422='Nicholas-SESSION'!$A$637,INDEX('Nicholas-SESSION'!$K$637:$T$644, MATCH("*Bench Press*",'Nicholas-SESSION'!$B$637:$B$644,0), MATCH("*1st*",'Nicholas-SESSION'!$K$7:$T$7,0)),"")</f>
        <v>#N/A</v>
      </c>
      <c r="H423" s="131" t="e">
        <f>INDEX('Nicholas-SESSION'!$L$637:$U$644, MATCH("*Bench Press*",'Nicholas-SESSION'!$B$637:$B$644,0), MATCH("*1st*",'Nicholas-SESSION'!$K$7:$T$7,0))</f>
        <v>#N/A</v>
      </c>
      <c r="I423" s="132" t="e">
        <f>IF($A$422='Nicholas-SESSION'!$A$637,INDEX('Nicholas-SESSION'!$K$637:$T$644, MATCH("*Military*",'Nicholas-SESSION'!$B$637:$B$644,0), MATCH("*1st*",'Nicholas-SESSION'!$K$7:$T$7,0)),"")</f>
        <v>#N/A</v>
      </c>
      <c r="J423" s="48" t="e">
        <f>INDEX('Nicholas-SESSION'!$L$637:$U$644, MATCH("*Military*",'Nicholas-SESSION'!$B$637:$B$644,0), MATCH("*1st*",'Nicholas-SESSION'!$K$7:$T$7,0))</f>
        <v>#N/A</v>
      </c>
      <c r="K423" s="131" t="e">
        <f>IF($A$422='Nicholas-SESSION'!$A$637,INDEX('Nicholas-SESSION'!$K$637:$T$644, MATCH("*Clean *",'Nicholas-SESSION'!$B$637:$B$644,0), MATCH("*1st*",'Nicholas-SESSION'!$K$7:$T$7,0)),"")</f>
        <v>#N/A</v>
      </c>
      <c r="L423" s="48" t="e">
        <f>INDEX('Nicholas-SESSION'!$L$637:$U$644, MATCH("*Clean *",'Nicholas-SESSION'!$B$637:$B$644,0), MATCH("*1st*",'Nicholas-SESSION'!$K$7:$T$7,0))</f>
        <v>#N/A</v>
      </c>
      <c r="M423" s="131" t="e">
        <f>IF($A$422='Nicholas-SESSION'!$A$637,INDEX('Nicholas-SESSION'!$K$637:$T$644, MATCH("*Lat Pulldown*",'Nicholas-SESSION'!$B$637:$B$644,0), MATCH("*1st*",'Nicholas-SESSION'!$K$7:$T$7,0)),"")</f>
        <v>#N/A</v>
      </c>
      <c r="N423" s="48" t="e">
        <f>INDEX('Nicholas-SESSION'!$L$637:$U$644, MATCH("*Lat Pulldown*",'Nicholas-SESSION'!$B$637:$B$644,0), MATCH("*1st*",'Nicholas-SESSION'!$K$7:$T$7,0))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IF($A$422='Nicholas-SESSION'!$A$637,INDEX('Nicholas-SESSION'!$K$637:$T$644, MATCH("*Squat*",'Nicholas-SESSION'!$B$637:$B$644,0), MATCH("*2nd*",'Nicholas-SESSION'!$K$7:$T$7,0)),"")</f>
        <v>#N/A</v>
      </c>
      <c r="D424" s="132" t="e">
        <f>INDEX('Nicholas-SESSION'!L$637:U$644, MATCH("*Squat*",'Nicholas-SESSION'!$B$637:$B$644,0), MATCH("*2nd*",'Nicholas-SESSION'!K$7:T$7,0))</f>
        <v>#N/A</v>
      </c>
      <c r="E424" s="131" t="e">
        <f>IF($A$422='Nicholas-SESSION'!$A$637,INDEX('Nicholas-SESSION'!$K$637:$T$644, MATCH("*Deadlift*",'Nicholas-SESSION'!$B$637:$B$644,0), MATCH("*2ND*",'Nicholas-SESSION'!$K$7:$T$7,0)),"")</f>
        <v>#N/A</v>
      </c>
      <c r="F424" s="131" t="e">
        <f>INDEX('Nicholas-SESSION'!$L$637:$U$644, MATCH("*Deadlift*",'Nicholas-SESSION'!$B$637:$B$644,0), MATCH("*2nd*",'Nicholas-SESSION'!$K$7:$T$7,0))</f>
        <v>#N/A</v>
      </c>
      <c r="G424" s="131" t="e">
        <f>IF($A$422='Nicholas-SESSION'!$A$637,INDEX('Nicholas-SESSION'!$K$637:$T$644, MATCH("*Bench Press*",'Nicholas-SESSION'!$B$637:$B$644,0), MATCH("*2ND*",'Nicholas-SESSION'!$K$7:$T$7,0)),"")</f>
        <v>#N/A</v>
      </c>
      <c r="H424" s="131" t="e">
        <f>INDEX('Nicholas-SESSION'!$L$637:$U$644, MATCH("*Bench Press*",'Nicholas-SESSION'!$B$637:$B$644,0), MATCH("*2nd*",'Nicholas-SESSION'!$K$7:$T$7,0))</f>
        <v>#N/A</v>
      </c>
      <c r="I424" s="132" t="e">
        <f>IF($A$422='Nicholas-SESSION'!$A$637,INDEX('Nicholas-SESSION'!$K$637:$T$644, MATCH("*Military*",'Nicholas-SESSION'!$B$637:$B$644,0), MATCH("*2ND*",'Nicholas-SESSION'!$K$7:$T$7,0)),"")</f>
        <v>#N/A</v>
      </c>
      <c r="J424" s="44" t="e">
        <f>INDEX('Nicholas-SESSION'!$L$637:$U$644, MATCH("*Military*",'Nicholas-SESSION'!$B$637:$B$644,0), MATCH("*2nd*",'Nicholas-SESSION'!$K$7:$T$7,0))</f>
        <v>#N/A</v>
      </c>
      <c r="K424" s="131" t="e">
        <f>IF($A$422='Nicholas-SESSION'!$A$637,INDEX('Nicholas-SESSION'!$K$637:$T$644, MATCH("*Clean *",'Nicholas-SESSION'!$B$637:$B$644,0), MATCH("*2ND*",'Nicholas-SESSION'!$K$7:$T$7,0)),"")</f>
        <v>#N/A</v>
      </c>
      <c r="L424" s="44" t="e">
        <f>INDEX('Nicholas-SESSION'!$L$637:$U$644, MATCH("*Clean *",'Nicholas-SESSION'!$B$637:$B$644,0), MATCH("*2nd*",'Nicholas-SESSION'!$K$7:$T$7,0))</f>
        <v>#N/A</v>
      </c>
      <c r="M424" s="131" t="e">
        <f>IF($A$422='Nicholas-SESSION'!$A$637,INDEX('Nicholas-SESSION'!$K$637:$T$644, MATCH("*Lat Pulldown*",'Nicholas-SESSION'!$B$637:$B$644,0), MATCH("*2ND*",'Nicholas-SESSION'!$K$7:$T$7,0)),"")</f>
        <v>#N/A</v>
      </c>
      <c r="N424" s="44" t="e">
        <f>INDEX('Nicholas-SESSION'!$L$637:$U$644, MATCH("*Lat Pulldown*",'Nicholas-SESSION'!$B$637:$B$644,0), MATCH("*2nd*",'Nicholas-SESSION'!$K$7:$T$7,0))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IF($A$422='Nicholas-SESSION'!$A$637,INDEX('Nicholas-SESSION'!$K$637:$T$644, MATCH("*Squat*",'Nicholas-SESSION'!$B$637:$B$644,0), MATCH("*3rd*",'Nicholas-SESSION'!$K$7:$T$7,0)),"")</f>
        <v>#N/A</v>
      </c>
      <c r="D425" s="132" t="e">
        <f>INDEX('Nicholas-SESSION'!L$637:U$644, MATCH("*Squat*",'Nicholas-SESSION'!$B$637:$B$644,0), MATCH("*3rd*",'Nicholas-SESSION'!K$7:T$7,0))</f>
        <v>#N/A</v>
      </c>
      <c r="E425" s="131" t="e">
        <f>IF($A$422='Nicholas-SESSION'!$A$637,INDEX('Nicholas-SESSION'!$K$637:$T$644, MATCH("*Deadlift*",'Nicholas-SESSION'!$B$637:$B$644,0), MATCH("*3rd*",'Nicholas-SESSION'!$K$7:$T$7,0)),"")</f>
        <v>#N/A</v>
      </c>
      <c r="F425" s="131" t="e">
        <f>INDEX('Nicholas-SESSION'!$L$637:$U$644, MATCH("*Deadlift*",'Nicholas-SESSION'!$B$637:$B$644,0), MATCH("*3rd*",'Nicholas-SESSION'!$K$7:$T$7,0))</f>
        <v>#N/A</v>
      </c>
      <c r="G425" s="131" t="e">
        <f>IF($A$422='Nicholas-SESSION'!$A$637,INDEX('Nicholas-SESSION'!$K$637:$T$644, MATCH("*Bench Press*",'Nicholas-SESSION'!$B$637:$B$644,0), MATCH("*3rd*",'Nicholas-SESSION'!$K$7:$T$7,0)),"")</f>
        <v>#N/A</v>
      </c>
      <c r="H425" s="131" t="e">
        <f>INDEX('Nicholas-SESSION'!$L$637:$U$644, MATCH("*Bench Press*",'Nicholas-SESSION'!$B$637:$B$644,0), MATCH("*3rd*",'Nicholas-SESSION'!$K$7:$T$7,0))</f>
        <v>#N/A</v>
      </c>
      <c r="I425" s="132" t="e">
        <f>IF($A$422='Nicholas-SESSION'!$A$637,INDEX('Nicholas-SESSION'!$K$637:$T$644, MATCH("*Military*",'Nicholas-SESSION'!$B$637:$B$644,0), MATCH("*3rd*",'Nicholas-SESSION'!$K$7:$T$7,0)),"")</f>
        <v>#N/A</v>
      </c>
      <c r="J425" s="44" t="e">
        <f>INDEX('Nicholas-SESSION'!$L$637:$U$644, MATCH("*Military*",'Nicholas-SESSION'!$B$637:$B$644,0), MATCH("*3rd*",'Nicholas-SESSION'!$K$7:$T$7,0))</f>
        <v>#N/A</v>
      </c>
      <c r="K425" s="131" t="e">
        <f>IF($A$422='Nicholas-SESSION'!$A$637,INDEX('Nicholas-SESSION'!$K$637:$T$644, MATCH("*Clean *",'Nicholas-SESSION'!$B$637:$B$644,0), MATCH("*3rd*",'Nicholas-SESSION'!$K$7:$T$7,0)),"")</f>
        <v>#N/A</v>
      </c>
      <c r="L425" s="44" t="e">
        <f>INDEX('Nicholas-SESSION'!$L$637:$U$644, MATCH("*Clean *",'Nicholas-SESSION'!$B$637:$B$644,0), MATCH("*3rd*",'Nicholas-SESSION'!$K$7:$T$7,0))</f>
        <v>#N/A</v>
      </c>
      <c r="M425" s="131" t="e">
        <f>IF($A$422='Nicholas-SESSION'!$A$637,INDEX('Nicholas-SESSION'!$K$637:$T$644, MATCH("*Lat Pulldown*",'Nicholas-SESSION'!$B$637:$B$644,0), MATCH("*3rd*",'Nicholas-SESSION'!$K$7:$T$7,0)),"")</f>
        <v>#N/A</v>
      </c>
      <c r="N425" s="44" t="e">
        <f>INDEX('Nicholas-SESSION'!$L$637:$U$644, MATCH("*Lat Pulldown*",'Nicholas-SESSION'!$B$637:$B$644,0), MATCH("*3rd*",'Nicholas-SESSION'!$K$7:$T$7,0))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IF($A$422='Nicholas-SESSION'!$A$637,INDEX('Nicholas-SESSION'!$K$637:$T$644, MATCH("*Squat*",'Nicholas-SESSION'!$B$637:$B$644,0), MATCH("*4th*",'Nicholas-SESSION'!$K$7:$T$7,0)),"")</f>
        <v>#N/A</v>
      </c>
      <c r="D426" s="132" t="e">
        <f>INDEX('Nicholas-SESSION'!L$637:U$644, MATCH("*Squat*",'Nicholas-SESSION'!$B$637:$B$644,0), MATCH("*4th*",'Nicholas-SESSION'!K$7:T$7,0))</f>
        <v>#N/A</v>
      </c>
      <c r="E426" s="131" t="e">
        <f>IF($A$422='Nicholas-SESSION'!$A$637,INDEX('Nicholas-SESSION'!$K$637:$T$644, MATCH("*Deadlift*",'Nicholas-SESSION'!$B$637:$B$644,0), MATCH("*4th*",'Nicholas-SESSION'!$K$7:$T$7,0)),"")</f>
        <v>#N/A</v>
      </c>
      <c r="F426" s="131" t="e">
        <f>INDEX('Nicholas-SESSION'!$L$637:$U$644, MATCH("*Deadlift*",'Nicholas-SESSION'!$B$637:$B$644,0), MATCH("*4th*",'Nicholas-SESSION'!$K$7:$T$7,0))</f>
        <v>#N/A</v>
      </c>
      <c r="G426" s="131" t="e">
        <f>IF($A$422='Nicholas-SESSION'!$A$637,INDEX('Nicholas-SESSION'!$K$637:$T$644, MATCH("*Bench Press*",'Nicholas-SESSION'!$B$637:$B$644,0), MATCH("*4th*",'Nicholas-SESSION'!$K$7:$T$7,0)),"")</f>
        <v>#N/A</v>
      </c>
      <c r="H426" s="131" t="e">
        <f>INDEX('Nicholas-SESSION'!$L$637:$U$644, MATCH("*Bench Press*",'Nicholas-SESSION'!$B$637:$B$644,0), MATCH("*4th*",'Nicholas-SESSION'!$K$7:$T$7,0))</f>
        <v>#N/A</v>
      </c>
      <c r="I426" s="132" t="e">
        <f>IF($A$422='Nicholas-SESSION'!$A$637,INDEX('Nicholas-SESSION'!$K$637:$T$644, MATCH("*Military*",'Nicholas-SESSION'!$B$637:$B$644,0), MATCH("*4th*",'Nicholas-SESSION'!$K$7:$T$7,0)),"")</f>
        <v>#N/A</v>
      </c>
      <c r="J426" s="44" t="e">
        <f>INDEX('Nicholas-SESSION'!$L$637:$U$644, MATCH("*Military*",'Nicholas-SESSION'!$B$637:$B$644,0), MATCH("*4th*",'Nicholas-SESSION'!$K$7:$T$7,0))</f>
        <v>#N/A</v>
      </c>
      <c r="K426" s="131" t="e">
        <f>IF($A$422='Nicholas-SESSION'!$A$637,INDEX('Nicholas-SESSION'!$K$637:$T$644, MATCH("*Clean *",'Nicholas-SESSION'!$B$637:$B$644,0), MATCH("*4th*",'Nicholas-SESSION'!$K$7:$T$7,0)),"")</f>
        <v>#N/A</v>
      </c>
      <c r="L426" s="44" t="e">
        <f>INDEX('Nicholas-SESSION'!$L$637:$U$644, MATCH("*Clean *",'Nicholas-SESSION'!$B$637:$B$644,0), MATCH("*4th*",'Nicholas-SESSION'!$K$7:$T$7,0))</f>
        <v>#N/A</v>
      </c>
      <c r="M426" s="131" t="e">
        <f>IF($A$422='Nicholas-SESSION'!$A$637,INDEX('Nicholas-SESSION'!$K$637:$T$644, MATCH("*Lat Pulldown*",'Nicholas-SESSION'!$B$637:$B$644,0), MATCH("*4th*",'Nicholas-SESSION'!$K$7:$T$7,0)),"")</f>
        <v>#N/A</v>
      </c>
      <c r="N426" s="44" t="e">
        <f>INDEX('Nicholas-SESSION'!$L$637:$U$644, MATCH("*Lat Pulldown*",'Nicholas-SESSION'!$B$637:$B$644,0), MATCH("*4th*",'Nicholas-SESSION'!$K$7:$T$7,0))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IF($A$422='Nicholas-SESSION'!$A$637,INDEX('Nicholas-SESSION'!$K$637:$T$644, MATCH("*Squat*",'Nicholas-SESSION'!$B$637:$B$644,0), MATCH("*5th*",'Nicholas-SESSION'!$K$7:$T$7,0)),"")</f>
        <v>#N/A</v>
      </c>
      <c r="D427" s="132" t="e">
        <f>INDEX('Nicholas-SESSION'!L$637:U$644, MATCH("*Squat*",'Nicholas-SESSION'!$B$637:$B$644,0), MATCH("*5th*",'Nicholas-SESSION'!K$7:T$7,0))</f>
        <v>#N/A</v>
      </c>
      <c r="E427" s="131" t="e">
        <f>IF($A$422='Nicholas-SESSION'!$A$637,INDEX('Nicholas-SESSION'!$K$637:$T$644, MATCH("*Deadlift*",'Nicholas-SESSION'!$B$637:$B$644,0), MATCH("*5th*",'Nicholas-SESSION'!$K$7:$T$7,0)),"")</f>
        <v>#N/A</v>
      </c>
      <c r="F427" s="131" t="e">
        <f>INDEX('Nicholas-SESSION'!$L$637:$U$644, MATCH("*Deadlift*",'Nicholas-SESSION'!$B$637:$B$644,0), MATCH("*5th*",'Nicholas-SESSION'!$K$7:$T$7,0))</f>
        <v>#N/A</v>
      </c>
      <c r="G427" s="131" t="e">
        <f>IF($A$422='Nicholas-SESSION'!$A$637,INDEX('Nicholas-SESSION'!$K$637:$T$644, MATCH("*Bench Press*",'Nicholas-SESSION'!$B$637:$B$644,0), MATCH("*5th*",'Nicholas-SESSION'!$K$7:$T$7,0)),"")</f>
        <v>#N/A</v>
      </c>
      <c r="H427" s="131" t="e">
        <f>INDEX('Nicholas-SESSION'!$L$637:$U$644, MATCH("*Bench Press*",'Nicholas-SESSION'!$B$637:$B$644,0), MATCH("*5th*",'Nicholas-SESSION'!$K$7:$T$7,0))</f>
        <v>#N/A</v>
      </c>
      <c r="I427" s="132" t="e">
        <f>IF($A$422='Nicholas-SESSION'!$A$637,INDEX('Nicholas-SESSION'!$K$637:$T$644, MATCH("*Military*",'Nicholas-SESSION'!$B$637:$B$644,0), MATCH("*5th*",'Nicholas-SESSION'!$K$7:$T$7,0)),"")</f>
        <v>#N/A</v>
      </c>
      <c r="J427" s="44" t="e">
        <f>INDEX('Nicholas-SESSION'!$L$637:$U$644, MATCH("*Military*",'Nicholas-SESSION'!$B$637:$B$644,0), MATCH("*5th*",'Nicholas-SESSION'!$K$7:$T$7,0))</f>
        <v>#N/A</v>
      </c>
      <c r="K427" s="131" t="e">
        <f>IF($A$422='Nicholas-SESSION'!$A$637,INDEX('Nicholas-SESSION'!$K$637:$T$644, MATCH("*Clean *",'Nicholas-SESSION'!$B$637:$B$644,0), MATCH("*5th*",'Nicholas-SESSION'!$K$7:$T$7,0)),"")</f>
        <v>#N/A</v>
      </c>
      <c r="L427" s="44" t="e">
        <f>INDEX('Nicholas-SESSION'!$L$637:$U$644, MATCH("*Clean *",'Nicholas-SESSION'!$B$637:$B$644,0), MATCH("*5th*",'Nicholas-SESSION'!$K$7:$T$7,0))</f>
        <v>#N/A</v>
      </c>
      <c r="M427" s="131" t="e">
        <f>IF($A$422='Nicholas-SESSION'!$A$637,INDEX('Nicholas-SESSION'!$K$637:$T$644, MATCH("*Lat Pulldown*",'Nicholas-SESSION'!$B$637:$B$644,0), MATCH("*5th*",'Nicholas-SESSION'!$K$7:$T$7,0)),"")</f>
        <v>#N/A</v>
      </c>
      <c r="N427" s="44" t="e">
        <f>INDEX('Nicholas-SESSION'!$L$637:$U$644, MATCH("*Lat Pulldown*",'Nicholas-SESSION'!$B$637:$B$644,0), MATCH("*5th*",'Nicholas-SESSION'!$K$7:$T$7,0))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'Nicholas-SESSION'!A646</f>
        <v>42325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>
        <f>MAX(G429:G433)</f>
        <v>42.5</v>
      </c>
      <c r="H428" s="116">
        <f t="array" ref="H428">MAX(IF(G429:G433=G428,H429:H433))</f>
        <v>10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>
        <f>MAX(M429:M433)</f>
        <v>60</v>
      </c>
      <c r="N428" s="117">
        <f t="array" ref="N428">MAX(IF(M429:M433=M428,N429:N433))</f>
        <v>8</v>
      </c>
      <c r="O428" s="152" t="str">
        <f>IF($A$140='Nicholas-SESSION'!$A$646,INDEX('Nicholas-SESSION'!$K$646:$T$653, MATCH("*1k Row*",'Nicholas-SESSION'!$B$646:$B$653,0), MATCH("*1st*",'Nicholas-SESSION'!$K$7:$T$7,0)),"")</f>
        <v/>
      </c>
      <c r="P428" s="152" t="str">
        <f>IF($A$140='Nicholas-SESSION'!$A$646,INDEX('Nicholas-SESSION'!$K$646:$T$653, MATCH("*HIIT*",'Nicholas-SESSION'!$B$646:$B$653,0), MATCH("*1st*",'Nicholas-SESSION'!$K$7:$T$7,0)),"")</f>
        <v/>
      </c>
      <c r="Q428" s="119" t="e">
        <f>INDEX('Nicholas-SESSION'!$L$646:$U$646, MATCH("*HIIT*",'Nicholas-SESSION'!$B$646:$B$646,0), MATCH("*1st*",'Nicholas-SESSION'!$K$7:$T$7,0))</f>
        <v>#N/A</v>
      </c>
      <c r="R428" s="119">
        <f>'Nicholas-SESSION'!U496</f>
        <v>0</v>
      </c>
      <c r="S428" s="116"/>
      <c r="T428" s="116"/>
      <c r="U428" s="120">
        <f>'Nicholas-SESSION'!A647</f>
        <v>0</v>
      </c>
      <c r="V428" s="120">
        <f>'Nicholas-SESSION'!A648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IF($A$428='Nicholas-SESSION'!$A$646,INDEX('Nicholas-SESSION'!$K$646:$T$653, MATCH("*Squat*",'Nicholas-SESSION'!$B$646:$B$653,0), MATCH("*1st*",'Nicholas-SESSION'!$K$7:$T$7,0)),"")</f>
        <v>#N/A</v>
      </c>
      <c r="D429" s="132" t="e">
        <f>INDEX('Nicholas-SESSION'!L$646:U$653, MATCH("*Squat*",'Nicholas-SESSION'!$B$646:$B$653,0), MATCH("*1st*",'Nicholas-SESSION'!K$7:T$7,0))</f>
        <v>#N/A</v>
      </c>
      <c r="E429" s="131" t="e">
        <f>IF($A$428='Nicholas-SESSION'!$A$646,INDEX('Nicholas-SESSION'!$K$646:$T$653, MATCH("*Deadlift*",'Nicholas-SESSION'!$B$646:$B$653,0), MATCH("*1st*",'Nicholas-SESSION'!$K$7:$T$7,0)),"")</f>
        <v>#N/A</v>
      </c>
      <c r="F429" s="131" t="e">
        <f>INDEX('Nicholas-SESSION'!$L$646:$U$653, MATCH("*Deadlift*",'Nicholas-SESSION'!$B$646:$B$653,0), MATCH("*1st*",'Nicholas-SESSION'!$K$7:$T$7,0))</f>
        <v>#N/A</v>
      </c>
      <c r="G429" s="131">
        <f>IF($A$428='Nicholas-SESSION'!$A$646,INDEX('Nicholas-SESSION'!$K$646:$T$653, MATCH("*Bench Press*",'Nicholas-SESSION'!$B$646:$B$653,0), MATCH("*1st*",'Nicholas-SESSION'!$K$7:$T$7,0)),"")</f>
        <v>42.5</v>
      </c>
      <c r="H429" s="131">
        <f>INDEX('Nicholas-SESSION'!$L$646:$U$653, MATCH("*Bench Press*",'Nicholas-SESSION'!$B$646:$B$653,0), MATCH("*1st*",'Nicholas-SESSION'!$K$7:$T$7,0))</f>
        <v>10</v>
      </c>
      <c r="I429" s="132" t="e">
        <f>IF($A$428='Nicholas-SESSION'!$A$646,INDEX('Nicholas-SESSION'!$K$646:$T$653, MATCH("*Military*",'Nicholas-SESSION'!$B$646:$B$653,0), MATCH("*1st*",'Nicholas-SESSION'!$K$7:$T$7,0)),"")</f>
        <v>#N/A</v>
      </c>
      <c r="J429" s="48" t="e">
        <f>INDEX('Nicholas-SESSION'!$L$646:$U$653, MATCH("*Military*",'Nicholas-SESSION'!$B$646:$B$653,0), MATCH("*1st*",'Nicholas-SESSION'!$K$7:$T$7,0))</f>
        <v>#N/A</v>
      </c>
      <c r="K429" s="131" t="e">
        <f>IF($A$428='Nicholas-SESSION'!$A$646,INDEX('Nicholas-SESSION'!$K$646:$T$653, MATCH("*Clean *",'Nicholas-SESSION'!$B$646:$B$653,0), MATCH("*1st*",'Nicholas-SESSION'!$K$7:$T$7,0)),"")</f>
        <v>#N/A</v>
      </c>
      <c r="L429" s="48" t="e">
        <f>INDEX('Nicholas-SESSION'!$L$646:$U$653, MATCH("*Clean *",'Nicholas-SESSION'!$B$646:$B$653,0), MATCH("*1st*",'Nicholas-SESSION'!$K$7:$T$7,0))</f>
        <v>#N/A</v>
      </c>
      <c r="M429" s="131">
        <f>IF($A$428='Nicholas-SESSION'!$A$646,INDEX('Nicholas-SESSION'!$K$646:$T$653, MATCH("*Lat Pulldown*",'Nicholas-SESSION'!$B$646:$B$653,0), MATCH("*1st*",'Nicholas-SESSION'!$K$7:$T$7,0)),"")</f>
        <v>60</v>
      </c>
      <c r="N429" s="48">
        <f>INDEX('Nicholas-SESSION'!$L$646:$U$653, MATCH("*Lat Pulldown*",'Nicholas-SESSION'!$B$646:$B$653,0), MATCH("*1st*",'Nicholas-SESSION'!$K$7:$T$7,0))</f>
        <v>8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IF($A$428='Nicholas-SESSION'!$A$646,INDEX('Nicholas-SESSION'!$K$646:$T$653, MATCH("*Squat*",'Nicholas-SESSION'!$B$646:$B$653,0), MATCH("*2nd*",'Nicholas-SESSION'!$K$7:$T$7,0)),"")</f>
        <v>#N/A</v>
      </c>
      <c r="D430" s="132" t="e">
        <f>INDEX('Nicholas-SESSION'!L$646:U$653, MATCH("*Squat*",'Nicholas-SESSION'!$B$646:$B$653,0), MATCH("*2nd*",'Nicholas-SESSION'!K$7:T$7,0))</f>
        <v>#N/A</v>
      </c>
      <c r="E430" s="131" t="e">
        <f>IF($A$428='Nicholas-SESSION'!$A$646,INDEX('Nicholas-SESSION'!$K$646:$T$653, MATCH("*Deadlift*",'Nicholas-SESSION'!$B$646:$B$653,0), MATCH("*2ND*",'Nicholas-SESSION'!$K$7:$T$7,0)),"")</f>
        <v>#N/A</v>
      </c>
      <c r="F430" s="131" t="e">
        <f>INDEX('Nicholas-SESSION'!$L$646:$U$653, MATCH("*Deadlift*",'Nicholas-SESSION'!$B$646:$B$653,0), MATCH("*2nd*",'Nicholas-SESSION'!$K$7:$T$7,0))</f>
        <v>#N/A</v>
      </c>
      <c r="G430" s="131">
        <f>IF($A$428='Nicholas-SESSION'!$A$646,INDEX('Nicholas-SESSION'!$K$646:$T$653, MATCH("*Bench Press*",'Nicholas-SESSION'!$B$646:$B$653,0), MATCH("*2ND*",'Nicholas-SESSION'!$K$7:$T$7,0)),"")</f>
        <v>42.5</v>
      </c>
      <c r="H430" s="131">
        <f>INDEX('Nicholas-SESSION'!$L$646:$U$653, MATCH("*Bench Press*",'Nicholas-SESSION'!$B$646:$B$653,0), MATCH("*2nd*",'Nicholas-SESSION'!$K$7:$T$7,0))</f>
        <v>10</v>
      </c>
      <c r="I430" s="132" t="e">
        <f>IF($A$428='Nicholas-SESSION'!$A$646,INDEX('Nicholas-SESSION'!$K$646:$T$653, MATCH("*Military*",'Nicholas-SESSION'!$B$646:$B$653,0), MATCH("*2ND*",'Nicholas-SESSION'!$K$7:$T$7,0)),"")</f>
        <v>#N/A</v>
      </c>
      <c r="J430" s="44" t="e">
        <f>INDEX('Nicholas-SESSION'!$L$646:$U$653, MATCH("*Military*",'Nicholas-SESSION'!$B$646:$B$653,0), MATCH("*2nd*",'Nicholas-SESSION'!$K$7:$T$7,0))</f>
        <v>#N/A</v>
      </c>
      <c r="K430" s="131" t="e">
        <f>IF($A$428='Nicholas-SESSION'!$A$646,INDEX('Nicholas-SESSION'!$K$646:$T$653, MATCH("*Clean *",'Nicholas-SESSION'!$B$646:$B$653,0), MATCH("*2ND*",'Nicholas-SESSION'!$K$7:$T$7,0)),"")</f>
        <v>#N/A</v>
      </c>
      <c r="L430" s="44" t="e">
        <f>INDEX('Nicholas-SESSION'!$L$646:$U$653, MATCH("*Clean *",'Nicholas-SESSION'!$B$646:$B$653,0), MATCH("*2nd*",'Nicholas-SESSION'!$K$7:$T$7,0))</f>
        <v>#N/A</v>
      </c>
      <c r="M430" s="131">
        <f>IF($A$428='Nicholas-SESSION'!$A$646,INDEX('Nicholas-SESSION'!$K$646:$T$653, MATCH("*Lat Pulldown*",'Nicholas-SESSION'!$B$646:$B$653,0), MATCH("*2ND*",'Nicholas-SESSION'!$K$7:$T$7,0)),"")</f>
        <v>60</v>
      </c>
      <c r="N430" s="44">
        <f>INDEX('Nicholas-SESSION'!$L$646:$U$653, MATCH("*Lat Pulldown*",'Nicholas-SESSION'!$B$646:$B$653,0), MATCH("*2nd*",'Nicholas-SESSION'!$K$7:$T$7,0))</f>
        <v>8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IF($A$428='Nicholas-SESSION'!$A$646,INDEX('Nicholas-SESSION'!$K$646:$T$653, MATCH("*Squat*",'Nicholas-SESSION'!$B$646:$B$653,0), MATCH("*3rd*",'Nicholas-SESSION'!$K$7:$T$7,0)),"")</f>
        <v>#N/A</v>
      </c>
      <c r="D431" s="132" t="e">
        <f>INDEX('Nicholas-SESSION'!L$646:U$653, MATCH("*Squat*",'Nicholas-SESSION'!$B$646:$B$653,0), MATCH("*3rd*",'Nicholas-SESSION'!K$7:T$7,0))</f>
        <v>#N/A</v>
      </c>
      <c r="E431" s="131" t="e">
        <f>IF($A$428='Nicholas-SESSION'!$A$646,INDEX('Nicholas-SESSION'!$K$646:$T$653, MATCH("*Deadlift*",'Nicholas-SESSION'!$B$646:$B$653,0), MATCH("*3rd*",'Nicholas-SESSION'!$K$7:$T$7,0)),"")</f>
        <v>#N/A</v>
      </c>
      <c r="F431" s="131" t="e">
        <f>INDEX('Nicholas-SESSION'!$L$646:$U$653, MATCH("*Deadlift*",'Nicholas-SESSION'!$B$646:$B$653,0), MATCH("*3rd*",'Nicholas-SESSION'!$K$7:$T$7,0))</f>
        <v>#N/A</v>
      </c>
      <c r="G431" s="131">
        <f>IF($A$428='Nicholas-SESSION'!$A$646,INDEX('Nicholas-SESSION'!$K$646:$T$653, MATCH("*Bench Press*",'Nicholas-SESSION'!$B$646:$B$653,0), MATCH("*3rd*",'Nicholas-SESSION'!$K$7:$T$7,0)),"")</f>
        <v>42.5</v>
      </c>
      <c r="H431" s="131">
        <f>INDEX('Nicholas-SESSION'!$L$646:$U$653, MATCH("*Bench Press*",'Nicholas-SESSION'!$B$646:$B$653,0), MATCH("*3rd*",'Nicholas-SESSION'!$K$7:$T$7,0))</f>
        <v>8</v>
      </c>
      <c r="I431" s="132" t="e">
        <f>IF($A$428='Nicholas-SESSION'!$A$646,INDEX('Nicholas-SESSION'!$K$646:$T$653, MATCH("*Military*",'Nicholas-SESSION'!$B$646:$B$653,0), MATCH("*3rd*",'Nicholas-SESSION'!$K$7:$T$7,0)),"")</f>
        <v>#N/A</v>
      </c>
      <c r="J431" s="44" t="e">
        <f>INDEX('Nicholas-SESSION'!$L$646:$U$653, MATCH("*Military*",'Nicholas-SESSION'!$B$646:$B$653,0), MATCH("*3rd*",'Nicholas-SESSION'!$K$7:$T$7,0))</f>
        <v>#N/A</v>
      </c>
      <c r="K431" s="131" t="e">
        <f>IF($A$428='Nicholas-SESSION'!$A$646,INDEX('Nicholas-SESSION'!$K$646:$T$653, MATCH("*Clean *",'Nicholas-SESSION'!$B$646:$B$653,0), MATCH("*3rd*",'Nicholas-SESSION'!$K$7:$T$7,0)),"")</f>
        <v>#N/A</v>
      </c>
      <c r="L431" s="44" t="e">
        <f>INDEX('Nicholas-SESSION'!$L$646:$U$653, MATCH("*Clean *",'Nicholas-SESSION'!$B$646:$B$653,0), MATCH("*3rd*",'Nicholas-SESSION'!$K$7:$T$7,0))</f>
        <v>#N/A</v>
      </c>
      <c r="M431" s="131">
        <f>IF($A$428='Nicholas-SESSION'!$A$646,INDEX('Nicholas-SESSION'!$K$646:$T$653, MATCH("*Lat Pulldown*",'Nicholas-SESSION'!$B$646:$B$653,0), MATCH("*3rd*",'Nicholas-SESSION'!$K$7:$T$7,0)),"")</f>
        <v>60</v>
      </c>
      <c r="N431" s="44">
        <f>INDEX('Nicholas-SESSION'!$L$646:$U$653, MATCH("*Lat Pulldown*",'Nicholas-SESSION'!$B$646:$B$653,0), MATCH("*3rd*",'Nicholas-SESSION'!$K$7:$T$7,0))</f>
        <v>8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IF($A$428='Nicholas-SESSION'!$A$646,INDEX('Nicholas-SESSION'!$K$646:$T$653, MATCH("*Squat*",'Nicholas-SESSION'!$B$646:$B$653,0), MATCH("*4th*",'Nicholas-SESSION'!$K$7:$T$7,0)),"")</f>
        <v>#N/A</v>
      </c>
      <c r="D432" s="132" t="e">
        <f>INDEX('Nicholas-SESSION'!L$646:U$653, MATCH("*Squat*",'Nicholas-SESSION'!$B$646:$B$653,0), MATCH("*4th*",'Nicholas-SESSION'!K$7:T$7,0))</f>
        <v>#N/A</v>
      </c>
      <c r="E432" s="131" t="e">
        <f>IF($A$428='Nicholas-SESSION'!$A$646,INDEX('Nicholas-SESSION'!$K$646:$T$653, MATCH("*Deadlift*",'Nicholas-SESSION'!$B$646:$B$653,0), MATCH("*4th*",'Nicholas-SESSION'!$K$7:$T$7,0)),"")</f>
        <v>#N/A</v>
      </c>
      <c r="F432" s="131" t="e">
        <f>INDEX('Nicholas-SESSION'!$L$646:$U$653, MATCH("*Deadlift*",'Nicholas-SESSION'!$B$646:$B$653,0), MATCH("*4th*",'Nicholas-SESSION'!$K$7:$T$7,0))</f>
        <v>#N/A</v>
      </c>
      <c r="G432" s="131">
        <f>IF($A$428='Nicholas-SESSION'!$A$646,INDEX('Nicholas-SESSION'!$K$646:$T$653, MATCH("*Bench Press*",'Nicholas-SESSION'!$B$646:$B$653,0), MATCH("*4th*",'Nicholas-SESSION'!$K$7:$T$7,0)),"")</f>
        <v>0</v>
      </c>
      <c r="H432" s="131">
        <f>INDEX('Nicholas-SESSION'!$L$646:$U$653, MATCH("*Bench Press*",'Nicholas-SESSION'!$B$646:$B$653,0), MATCH("*4th*",'Nicholas-SESSION'!$K$7:$T$7,0))</f>
        <v>0</v>
      </c>
      <c r="I432" s="132" t="e">
        <f>IF($A$428='Nicholas-SESSION'!$A$646,INDEX('Nicholas-SESSION'!$K$646:$T$653, MATCH("*Military*",'Nicholas-SESSION'!$B$646:$B$653,0), MATCH("*4th*",'Nicholas-SESSION'!$K$7:$T$7,0)),"")</f>
        <v>#N/A</v>
      </c>
      <c r="J432" s="44" t="e">
        <f>INDEX('Nicholas-SESSION'!$L$646:$U$653, MATCH("*Military*",'Nicholas-SESSION'!$B$646:$B$653,0), MATCH("*4th*",'Nicholas-SESSION'!$K$7:$T$7,0))</f>
        <v>#N/A</v>
      </c>
      <c r="K432" s="131" t="e">
        <f>IF($A$428='Nicholas-SESSION'!$A$646,INDEX('Nicholas-SESSION'!$K$646:$T$653, MATCH("*Clean *",'Nicholas-SESSION'!$B$646:$B$653,0), MATCH("*4th*",'Nicholas-SESSION'!$K$7:$T$7,0)),"")</f>
        <v>#N/A</v>
      </c>
      <c r="L432" s="44" t="e">
        <f>INDEX('Nicholas-SESSION'!$L$646:$U$653, MATCH("*Clean *",'Nicholas-SESSION'!$B$646:$B$653,0), MATCH("*4th*",'Nicholas-SESSION'!$K$7:$T$7,0))</f>
        <v>#N/A</v>
      </c>
      <c r="M432" s="131">
        <f>IF($A$428='Nicholas-SESSION'!$A$646,INDEX('Nicholas-SESSION'!$K$646:$T$653, MATCH("*Lat Pulldown*",'Nicholas-SESSION'!$B$646:$B$653,0), MATCH("*4th*",'Nicholas-SESSION'!$K$7:$T$7,0)),"")</f>
        <v>0</v>
      </c>
      <c r="N432" s="44">
        <f>INDEX('Nicholas-SESSION'!$L$646:$U$653, MATCH("*Lat Pulldown*",'Nicholas-SESSION'!$B$646:$B$653,0), MATCH("*4th*",'Nicholas-SESSION'!$K$7:$T$7,0))</f>
        <v>0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IF($A$428='Nicholas-SESSION'!$A$646,INDEX('Nicholas-SESSION'!$K$646:$T$653, MATCH("*Squat*",'Nicholas-SESSION'!$B$646:$B$653,0), MATCH("*5th*",'Nicholas-SESSION'!$K$7:$T$7,0)),"")</f>
        <v>#N/A</v>
      </c>
      <c r="D433" s="132" t="e">
        <f>INDEX('Nicholas-SESSION'!L$646:U$653, MATCH("*Squat*",'Nicholas-SESSION'!$B$646:$B$653,0), MATCH("*5th*",'Nicholas-SESSION'!K$7:T$7,0))</f>
        <v>#N/A</v>
      </c>
      <c r="E433" s="131" t="e">
        <f>IF($A$428='Nicholas-SESSION'!$A$646,INDEX('Nicholas-SESSION'!$K$646:$T$653, MATCH("*Deadlift*",'Nicholas-SESSION'!$B$646:$B$653,0), MATCH("*5th*",'Nicholas-SESSION'!$K$7:$T$7,0)),"")</f>
        <v>#N/A</v>
      </c>
      <c r="F433" s="131" t="e">
        <f>INDEX('Nicholas-SESSION'!$L$646:$U$653, MATCH("*Deadlift*",'Nicholas-SESSION'!$B$646:$B$653,0), MATCH("*5th*",'Nicholas-SESSION'!$K$7:$T$7,0))</f>
        <v>#N/A</v>
      </c>
      <c r="G433" s="131">
        <f>IF($A$428='Nicholas-SESSION'!$A$646,INDEX('Nicholas-SESSION'!$K$646:$T$653, MATCH("*Bench Press*",'Nicholas-SESSION'!$B$646:$B$653,0), MATCH("*5th*",'Nicholas-SESSION'!$K$7:$T$7,0)),"")</f>
        <v>0</v>
      </c>
      <c r="H433" s="131">
        <f>INDEX('Nicholas-SESSION'!$L$646:$U$653, MATCH("*Bench Press*",'Nicholas-SESSION'!$B$646:$B$653,0), MATCH("*5th*",'Nicholas-SESSION'!$K$7:$T$7,0))</f>
        <v>0</v>
      </c>
      <c r="I433" s="132" t="e">
        <f>IF($A$428='Nicholas-SESSION'!$A$646,INDEX('Nicholas-SESSION'!$K$646:$T$653, MATCH("*Military*",'Nicholas-SESSION'!$B$646:$B$653,0), MATCH("*5th*",'Nicholas-SESSION'!$K$7:$T$7,0)),"")</f>
        <v>#N/A</v>
      </c>
      <c r="J433" s="44" t="e">
        <f>INDEX('Nicholas-SESSION'!$L$646:$U$653, MATCH("*Military*",'Nicholas-SESSION'!$B$646:$B$653,0), MATCH("*5th*",'Nicholas-SESSION'!$K$7:$T$7,0))</f>
        <v>#N/A</v>
      </c>
      <c r="K433" s="131" t="e">
        <f>IF($A$428='Nicholas-SESSION'!$A$646,INDEX('Nicholas-SESSION'!$K$646:$T$653, MATCH("*Clean *",'Nicholas-SESSION'!$B$646:$B$653,0), MATCH("*5th*",'Nicholas-SESSION'!$K$7:$T$7,0)),"")</f>
        <v>#N/A</v>
      </c>
      <c r="L433" s="44" t="e">
        <f>INDEX('Nicholas-SESSION'!$L$646:$U$653, MATCH("*Clean *",'Nicholas-SESSION'!$B$646:$B$653,0), MATCH("*5th*",'Nicholas-SESSION'!$K$7:$T$7,0))</f>
        <v>#N/A</v>
      </c>
      <c r="M433" s="131">
        <f>IF($A$428='Nicholas-SESSION'!$A$646,INDEX('Nicholas-SESSION'!$K$646:$T$653, MATCH("*Lat Pulldown*",'Nicholas-SESSION'!$B$646:$B$653,0), MATCH("*5th*",'Nicholas-SESSION'!$K$7:$T$7,0)),"")</f>
        <v>0</v>
      </c>
      <c r="N433" s="44">
        <f>INDEX('Nicholas-SESSION'!$L$646:$U$653, MATCH("*Lat Pulldown*",'Nicholas-SESSION'!$B$646:$B$653,0), MATCH("*5th*",'Nicholas-SESSION'!$K$7:$T$7,0))</f>
        <v>0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'Nicholas-SESSION'!A655</f>
        <v>42327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>
        <f>MAX(M435:M439)</f>
        <v>60</v>
      </c>
      <c r="N434" s="117">
        <f t="array" ref="N434">MAX(IF(M435:M439=M434,N435:N439))</f>
        <v>10</v>
      </c>
      <c r="O434" s="152" t="str">
        <f>IF($A$140='Nicholas-SESSION'!$A$655,INDEX('Nicholas-SESSION'!$K$655:$T$662, MATCH("*1k Row*",'Nicholas-SESSION'!$B$655:$B$662,0), MATCH("*1st*",'Nicholas-SESSION'!$K$7:$T$7,0)),"")</f>
        <v/>
      </c>
      <c r="P434" s="152" t="str">
        <f>IF($A$140='Nicholas-SESSION'!$A$655,INDEX('Nicholas-SESSION'!$K$655:$T$662, MATCH("*HIIT*",'Nicholas-SESSION'!$B$655:$B$662,0), MATCH("*1st*",'Nicholas-SESSION'!$K$7:$T$7,0)),"")</f>
        <v/>
      </c>
      <c r="Q434" s="119" t="e">
        <f>INDEX('Nicholas-SESSION'!$L$655:$U$655, MATCH("*HIIT*",'Nicholas-SESSION'!$B$655:$B$655,0), MATCH("*1st*",'Nicholas-SESSION'!$K$7:$T$7,0))</f>
        <v>#N/A</v>
      </c>
      <c r="R434" s="119">
        <f>'Nicholas-SESSION'!U502</f>
        <v>0</v>
      </c>
      <c r="S434" s="116"/>
      <c r="T434" s="116"/>
      <c r="U434" s="120">
        <f>'Nicholas-SESSION'!A656</f>
        <v>0</v>
      </c>
      <c r="V434" s="120">
        <f>'Nicholas-SESSION'!A657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IF($A$434='Nicholas-SESSION'!$A$655,INDEX('Nicholas-SESSION'!$K$655:$T$662, MATCH("*Squat*",'Nicholas-SESSION'!$B$655:$B$662,0), MATCH("*1st*",'Nicholas-SESSION'!$K$7:$T$7,0)),"")</f>
        <v>#N/A</v>
      </c>
      <c r="D435" s="132" t="e">
        <f>INDEX('Nicholas-SESSION'!L$655:U$662, MATCH("*Squat*",'Nicholas-SESSION'!$B$655:$B$662,0), MATCH("*1st*",'Nicholas-SESSION'!K$7:T$7,0))</f>
        <v>#N/A</v>
      </c>
      <c r="E435" s="131" t="e">
        <f>IF($A$434='Nicholas-SESSION'!$A$655,INDEX('Nicholas-SESSION'!$K$655:$T$662, MATCH("*Deadlift*",'Nicholas-SESSION'!$B$655:$B$662,0), MATCH("*1st*",'Nicholas-SESSION'!$K$7:$T$7,0)),"")</f>
        <v>#N/A</v>
      </c>
      <c r="F435" s="131" t="e">
        <f>INDEX('Nicholas-SESSION'!$L$655:$U$662, MATCH("*Deadlift*",'Nicholas-SESSION'!$B$655:$B$662,0), MATCH("*1st*",'Nicholas-SESSION'!$K$7:$T$7,0))</f>
        <v>#N/A</v>
      </c>
      <c r="G435" s="131" t="e">
        <f>IF($A$434='Nicholas-SESSION'!$A$655,INDEX('Nicholas-SESSION'!$K$655:$T$662, MATCH("*Bench Press*",'Nicholas-SESSION'!$B$655:$B$662,0), MATCH("*1st*",'Nicholas-SESSION'!$K$7:$T$7,0)),"")</f>
        <v>#N/A</v>
      </c>
      <c r="H435" s="131" t="e">
        <f>INDEX('Nicholas-SESSION'!$L$655:$U$662, MATCH("*Bench Press*",'Nicholas-SESSION'!$B$655:$B$662,0), MATCH("*1st*",'Nicholas-SESSION'!$K$7:$T$7,0))</f>
        <v>#N/A</v>
      </c>
      <c r="I435" s="132" t="e">
        <f>IF($A$434='Nicholas-SESSION'!$A$655,INDEX('Nicholas-SESSION'!$K$655:$T$662, MATCH("*Military*",'Nicholas-SESSION'!$B$655:$B$662,0), MATCH("*1st*",'Nicholas-SESSION'!$K$7:$T$7,0)),"")</f>
        <v>#N/A</v>
      </c>
      <c r="J435" s="48" t="e">
        <f>INDEX('Nicholas-SESSION'!$L$655:$U$662, MATCH("*Military*",'Nicholas-SESSION'!$B$655:$B$662,0), MATCH("*1st*",'Nicholas-SESSION'!$K$7:$T$7,0))</f>
        <v>#N/A</v>
      </c>
      <c r="K435" s="131" t="e">
        <f>IF($A$434='Nicholas-SESSION'!$A$655,INDEX('Nicholas-SESSION'!$K$655:$T$662, MATCH("*Clean *",'Nicholas-SESSION'!$B$655:$B$662,0), MATCH("*1st*",'Nicholas-SESSION'!$K$7:$T$7,0)),"")</f>
        <v>#N/A</v>
      </c>
      <c r="L435" s="48" t="e">
        <f>INDEX('Nicholas-SESSION'!$L$655:$U$662, MATCH("*Clean *",'Nicholas-SESSION'!$B$655:$B$662,0), MATCH("*1st*",'Nicholas-SESSION'!$K$7:$T$7,0))</f>
        <v>#N/A</v>
      </c>
      <c r="M435" s="131">
        <f>IF($A$434='Nicholas-SESSION'!$A$655,INDEX('Nicholas-SESSION'!$K$655:$T$662, MATCH("*Lat Pulldown*",'Nicholas-SESSION'!$B$655:$B$662,0), MATCH("*1st*",'Nicholas-SESSION'!$K$7:$T$7,0)),"")</f>
        <v>60</v>
      </c>
      <c r="N435" s="48">
        <f>INDEX('Nicholas-SESSION'!$L$655:$U$662, MATCH("*Lat Pulldown*",'Nicholas-SESSION'!$B$655:$B$662,0), MATCH("*1st*",'Nicholas-SESSION'!$K$7:$T$7,0))</f>
        <v>10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IF($A$434='Nicholas-SESSION'!$A$655,INDEX('Nicholas-SESSION'!$K$655:$T$662, MATCH("*Squat*",'Nicholas-SESSION'!$B$655:$B$662,0), MATCH("*2nd*",'Nicholas-SESSION'!$K$7:$T$7,0)),"")</f>
        <v>#N/A</v>
      </c>
      <c r="D436" s="132" t="e">
        <f>INDEX('Nicholas-SESSION'!L$655:U$662, MATCH("*Squat*",'Nicholas-SESSION'!$B$655:$B$662,0), MATCH("*2nd*",'Nicholas-SESSION'!K$7:T$7,0))</f>
        <v>#N/A</v>
      </c>
      <c r="E436" s="131" t="e">
        <f>IF($A$434='Nicholas-SESSION'!$A$655,INDEX('Nicholas-SESSION'!$K$655:$T$662, MATCH("*Deadlift*",'Nicholas-SESSION'!$B$655:$B$662,0), MATCH("*2ND*",'Nicholas-SESSION'!$K$7:$T$7,0)),"")</f>
        <v>#N/A</v>
      </c>
      <c r="F436" s="131" t="e">
        <f>INDEX('Nicholas-SESSION'!$L$655:$U$662, MATCH("*Deadlift*",'Nicholas-SESSION'!$B$655:$B$662,0), MATCH("*2nd*",'Nicholas-SESSION'!$K$7:$T$7,0))</f>
        <v>#N/A</v>
      </c>
      <c r="G436" s="131" t="e">
        <f>IF($A$434='Nicholas-SESSION'!$A$655,INDEX('Nicholas-SESSION'!$K$655:$T$662, MATCH("*Bench Press*",'Nicholas-SESSION'!$B$655:$B$662,0), MATCH("*2ND*",'Nicholas-SESSION'!$K$7:$T$7,0)),"")</f>
        <v>#N/A</v>
      </c>
      <c r="H436" s="131" t="e">
        <f>INDEX('Nicholas-SESSION'!$L$655:$U$662, MATCH("*Bench Press*",'Nicholas-SESSION'!$B$655:$B$662,0), MATCH("*2nd*",'Nicholas-SESSION'!$K$7:$T$7,0))</f>
        <v>#N/A</v>
      </c>
      <c r="I436" s="132" t="e">
        <f>IF($A$434='Nicholas-SESSION'!$A$655,INDEX('Nicholas-SESSION'!$K$655:$T$662, MATCH("*Military*",'Nicholas-SESSION'!$B$655:$B$662,0), MATCH("*2ND*",'Nicholas-SESSION'!$K$7:$T$7,0)),"")</f>
        <v>#N/A</v>
      </c>
      <c r="J436" s="44" t="e">
        <f>INDEX('Nicholas-SESSION'!$L$655:$U$662, MATCH("*Military*",'Nicholas-SESSION'!$B$655:$B$662,0), MATCH("*2nd*",'Nicholas-SESSION'!$K$7:$T$7,0))</f>
        <v>#N/A</v>
      </c>
      <c r="K436" s="131" t="e">
        <f>IF($A$434='Nicholas-SESSION'!$A$655,INDEX('Nicholas-SESSION'!$K$655:$T$662, MATCH("*Clean *",'Nicholas-SESSION'!$B$655:$B$662,0), MATCH("*2ND*",'Nicholas-SESSION'!$K$7:$T$7,0)),"")</f>
        <v>#N/A</v>
      </c>
      <c r="L436" s="44" t="e">
        <f>INDEX('Nicholas-SESSION'!$L$655:$U$662, MATCH("*Clean *",'Nicholas-SESSION'!$B$655:$B$662,0), MATCH("*2nd*",'Nicholas-SESSION'!$K$7:$T$7,0))</f>
        <v>#N/A</v>
      </c>
      <c r="M436" s="131">
        <f>IF($A$434='Nicholas-SESSION'!$A$655,INDEX('Nicholas-SESSION'!$K$655:$T$662, MATCH("*Lat Pulldown*",'Nicholas-SESSION'!$B$655:$B$662,0), MATCH("*2ND*",'Nicholas-SESSION'!$K$7:$T$7,0)),"")</f>
        <v>60</v>
      </c>
      <c r="N436" s="44">
        <f>INDEX('Nicholas-SESSION'!$L$655:$U$662, MATCH("*Lat Pulldown*",'Nicholas-SESSION'!$B$655:$B$662,0), MATCH("*2nd*",'Nicholas-SESSION'!$K$7:$T$7,0))</f>
        <v>10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IF($A$434='Nicholas-SESSION'!$A$655,INDEX('Nicholas-SESSION'!$K$655:$T$662, MATCH("*Squat*",'Nicholas-SESSION'!$B$655:$B$662,0), MATCH("*3rd*",'Nicholas-SESSION'!$K$7:$T$7,0)),"")</f>
        <v>#N/A</v>
      </c>
      <c r="D437" s="132" t="e">
        <f>INDEX('Nicholas-SESSION'!L$655:U$662, MATCH("*Squat*",'Nicholas-SESSION'!$B$655:$B$662,0), MATCH("*3rd*",'Nicholas-SESSION'!K$7:T$7,0))</f>
        <v>#N/A</v>
      </c>
      <c r="E437" s="131" t="e">
        <f>IF($A$434='Nicholas-SESSION'!$A$655,INDEX('Nicholas-SESSION'!$K$655:$T$662, MATCH("*Deadlift*",'Nicholas-SESSION'!$B$655:$B$662,0), MATCH("*3rd*",'Nicholas-SESSION'!$K$7:$T$7,0)),"")</f>
        <v>#N/A</v>
      </c>
      <c r="F437" s="131" t="e">
        <f>INDEX('Nicholas-SESSION'!$L$655:$U$662, MATCH("*Deadlift*",'Nicholas-SESSION'!$B$655:$B$662,0), MATCH("*3rd*",'Nicholas-SESSION'!$K$7:$T$7,0))</f>
        <v>#N/A</v>
      </c>
      <c r="G437" s="131" t="e">
        <f>IF($A$434='Nicholas-SESSION'!$A$655,INDEX('Nicholas-SESSION'!$K$655:$T$662, MATCH("*Bench Press*",'Nicholas-SESSION'!$B$655:$B$662,0), MATCH("*3rd*",'Nicholas-SESSION'!$K$7:$T$7,0)),"")</f>
        <v>#N/A</v>
      </c>
      <c r="H437" s="131" t="e">
        <f>INDEX('Nicholas-SESSION'!$L$655:$U$662, MATCH("*Bench Press*",'Nicholas-SESSION'!$B$655:$B$662,0), MATCH("*3rd*",'Nicholas-SESSION'!$K$7:$T$7,0))</f>
        <v>#N/A</v>
      </c>
      <c r="I437" s="132" t="e">
        <f>IF($A$434='Nicholas-SESSION'!$A$655,INDEX('Nicholas-SESSION'!$K$655:$T$662, MATCH("*Military*",'Nicholas-SESSION'!$B$655:$B$662,0), MATCH("*3rd*",'Nicholas-SESSION'!$K$7:$T$7,0)),"")</f>
        <v>#N/A</v>
      </c>
      <c r="J437" s="44" t="e">
        <f>INDEX('Nicholas-SESSION'!$L$655:$U$662, MATCH("*Military*",'Nicholas-SESSION'!$B$655:$B$662,0), MATCH("*3rd*",'Nicholas-SESSION'!$K$7:$T$7,0))</f>
        <v>#N/A</v>
      </c>
      <c r="K437" s="131" t="e">
        <f>IF($A$434='Nicholas-SESSION'!$A$655,INDEX('Nicholas-SESSION'!$K$655:$T$662, MATCH("*Clean *",'Nicholas-SESSION'!$B$655:$B$662,0), MATCH("*3rd*",'Nicholas-SESSION'!$K$7:$T$7,0)),"")</f>
        <v>#N/A</v>
      </c>
      <c r="L437" s="44" t="e">
        <f>INDEX('Nicholas-SESSION'!$L$655:$U$662, MATCH("*Clean *",'Nicholas-SESSION'!$B$655:$B$662,0), MATCH("*3rd*",'Nicholas-SESSION'!$K$7:$T$7,0))</f>
        <v>#N/A</v>
      </c>
      <c r="M437" s="131">
        <f>IF($A$434='Nicholas-SESSION'!$A$655,INDEX('Nicholas-SESSION'!$K$655:$T$662, MATCH("*Lat Pulldown*",'Nicholas-SESSION'!$B$655:$B$662,0), MATCH("*3rd*",'Nicholas-SESSION'!$K$7:$T$7,0)),"")</f>
        <v>60</v>
      </c>
      <c r="N437" s="44">
        <f>INDEX('Nicholas-SESSION'!$L$655:$U$662, MATCH("*Lat Pulldown*",'Nicholas-SESSION'!$B$655:$B$662,0), MATCH("*3rd*",'Nicholas-SESSION'!$K$7:$T$7,0))</f>
        <v>10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IF($A$434='Nicholas-SESSION'!$A$655,INDEX('Nicholas-SESSION'!$K$655:$T$662, MATCH("*Squat*",'Nicholas-SESSION'!$B$655:$B$662,0), MATCH("*4th*",'Nicholas-SESSION'!$K$7:$T$7,0)),"")</f>
        <v>#N/A</v>
      </c>
      <c r="D438" s="132" t="e">
        <f>INDEX('Nicholas-SESSION'!L$655:U$662, MATCH("*Squat*",'Nicholas-SESSION'!$B$655:$B$662,0), MATCH("*4th*",'Nicholas-SESSION'!K$7:T$7,0))</f>
        <v>#N/A</v>
      </c>
      <c r="E438" s="131" t="e">
        <f>IF($A$434='Nicholas-SESSION'!$A$655,INDEX('Nicholas-SESSION'!$K$655:$T$662, MATCH("*Deadlift*",'Nicholas-SESSION'!$B$655:$B$662,0), MATCH("*4th*",'Nicholas-SESSION'!$K$7:$T$7,0)),"")</f>
        <v>#N/A</v>
      </c>
      <c r="F438" s="131" t="e">
        <f>INDEX('Nicholas-SESSION'!$L$655:$U$662, MATCH("*Deadlift*",'Nicholas-SESSION'!$B$655:$B$662,0), MATCH("*4th*",'Nicholas-SESSION'!$K$7:$T$7,0))</f>
        <v>#N/A</v>
      </c>
      <c r="G438" s="131" t="e">
        <f>IF($A$434='Nicholas-SESSION'!$A$655,INDEX('Nicholas-SESSION'!$K$655:$T$662, MATCH("*Bench Press*",'Nicholas-SESSION'!$B$655:$B$662,0), MATCH("*4th*",'Nicholas-SESSION'!$K$7:$T$7,0)),"")</f>
        <v>#N/A</v>
      </c>
      <c r="H438" s="131" t="e">
        <f>INDEX('Nicholas-SESSION'!$L$655:$U$662, MATCH("*Bench Press*",'Nicholas-SESSION'!$B$655:$B$662,0), MATCH("*4th*",'Nicholas-SESSION'!$K$7:$T$7,0))</f>
        <v>#N/A</v>
      </c>
      <c r="I438" s="132" t="e">
        <f>IF($A$434='Nicholas-SESSION'!$A$655,INDEX('Nicholas-SESSION'!$K$655:$T$662, MATCH("*Military*",'Nicholas-SESSION'!$B$655:$B$662,0), MATCH("*4th*",'Nicholas-SESSION'!$K$7:$T$7,0)),"")</f>
        <v>#N/A</v>
      </c>
      <c r="J438" s="44" t="e">
        <f>INDEX('Nicholas-SESSION'!$L$655:$U$662, MATCH("*Military*",'Nicholas-SESSION'!$B$655:$B$662,0), MATCH("*4th*",'Nicholas-SESSION'!$K$7:$T$7,0))</f>
        <v>#N/A</v>
      </c>
      <c r="K438" s="131" t="e">
        <f>IF($A$434='Nicholas-SESSION'!$A$655,INDEX('Nicholas-SESSION'!$K$655:$T$662, MATCH("*Clean *",'Nicholas-SESSION'!$B$655:$B$662,0), MATCH("*4th*",'Nicholas-SESSION'!$K$7:$T$7,0)),"")</f>
        <v>#N/A</v>
      </c>
      <c r="L438" s="44" t="e">
        <f>INDEX('Nicholas-SESSION'!$L$655:$U$662, MATCH("*Clean *",'Nicholas-SESSION'!$B$655:$B$662,0), MATCH("*4th*",'Nicholas-SESSION'!$K$7:$T$7,0))</f>
        <v>#N/A</v>
      </c>
      <c r="M438" s="131">
        <f>IF($A$434='Nicholas-SESSION'!$A$655,INDEX('Nicholas-SESSION'!$K$655:$T$662, MATCH("*Lat Pulldown*",'Nicholas-SESSION'!$B$655:$B$662,0), MATCH("*4th*",'Nicholas-SESSION'!$K$7:$T$7,0)),"")</f>
        <v>0</v>
      </c>
      <c r="N438" s="44">
        <f>INDEX('Nicholas-SESSION'!$L$655:$U$662, MATCH("*Lat Pulldown*",'Nicholas-SESSION'!$B$655:$B$662,0), MATCH("*4th*",'Nicholas-SESSION'!$K$7:$T$7,0))</f>
        <v>0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IF($A$434='Nicholas-SESSION'!$A$655,INDEX('Nicholas-SESSION'!$K$655:$T$662, MATCH("*Squat*",'Nicholas-SESSION'!$B$655:$B$662,0), MATCH("*5th*",'Nicholas-SESSION'!$K$7:$T$7,0)),"")</f>
        <v>#N/A</v>
      </c>
      <c r="D439" s="132" t="e">
        <f>INDEX('Nicholas-SESSION'!L$655:U$662, MATCH("*Squat*",'Nicholas-SESSION'!$B$655:$B$662,0), MATCH("*5th*",'Nicholas-SESSION'!K$7:T$7,0))</f>
        <v>#N/A</v>
      </c>
      <c r="E439" s="131" t="e">
        <f>IF($A$434='Nicholas-SESSION'!$A$655,INDEX('Nicholas-SESSION'!$K$655:$T$662, MATCH("*Deadlift*",'Nicholas-SESSION'!$B$655:$B$662,0), MATCH("*5th*",'Nicholas-SESSION'!$K$7:$T$7,0)),"")</f>
        <v>#N/A</v>
      </c>
      <c r="F439" s="131" t="e">
        <f>INDEX('Nicholas-SESSION'!$L$655:$U$662, MATCH("*Deadlift*",'Nicholas-SESSION'!$B$655:$B$662,0), MATCH("*5th*",'Nicholas-SESSION'!$K$7:$T$7,0))</f>
        <v>#N/A</v>
      </c>
      <c r="G439" s="131" t="e">
        <f>IF($A$434='Nicholas-SESSION'!$A$655,INDEX('Nicholas-SESSION'!$K$655:$T$662, MATCH("*Bench Press*",'Nicholas-SESSION'!$B$655:$B$662,0), MATCH("*5th*",'Nicholas-SESSION'!$K$7:$T$7,0)),"")</f>
        <v>#N/A</v>
      </c>
      <c r="H439" s="131" t="e">
        <f>INDEX('Nicholas-SESSION'!$L$655:$U$662, MATCH("*Bench Press*",'Nicholas-SESSION'!$B$655:$B$662,0), MATCH("*5th*",'Nicholas-SESSION'!$K$7:$T$7,0))</f>
        <v>#N/A</v>
      </c>
      <c r="I439" s="132" t="e">
        <f>IF($A$434='Nicholas-SESSION'!$A$655,INDEX('Nicholas-SESSION'!$K$655:$T$662, MATCH("*Military*",'Nicholas-SESSION'!$B$655:$B$662,0), MATCH("*5th*",'Nicholas-SESSION'!$K$7:$T$7,0)),"")</f>
        <v>#N/A</v>
      </c>
      <c r="J439" s="44" t="e">
        <f>INDEX('Nicholas-SESSION'!$L$655:$U$662, MATCH("*Military*",'Nicholas-SESSION'!$B$655:$B$662,0), MATCH("*5th*",'Nicholas-SESSION'!$K$7:$T$7,0))</f>
        <v>#N/A</v>
      </c>
      <c r="K439" s="131" t="e">
        <f>IF($A$434='Nicholas-SESSION'!$A$655,INDEX('Nicholas-SESSION'!$K$655:$T$662, MATCH("*Clean *",'Nicholas-SESSION'!$B$655:$B$662,0), MATCH("*5th*",'Nicholas-SESSION'!$K$7:$T$7,0)),"")</f>
        <v>#N/A</v>
      </c>
      <c r="L439" s="44" t="e">
        <f>INDEX('Nicholas-SESSION'!$L$655:$U$662, MATCH("*Clean *",'Nicholas-SESSION'!$B$655:$B$662,0), MATCH("*5th*",'Nicholas-SESSION'!$K$7:$T$7,0))</f>
        <v>#N/A</v>
      </c>
      <c r="M439" s="131">
        <f>IF($A$434='Nicholas-SESSION'!$A$655,INDEX('Nicholas-SESSION'!$K$655:$T$662, MATCH("*Lat Pulldown*",'Nicholas-SESSION'!$B$655:$B$662,0), MATCH("*5th*",'Nicholas-SESSION'!$K$7:$T$7,0)),"")</f>
        <v>0</v>
      </c>
      <c r="N439" s="44">
        <f>INDEX('Nicholas-SESSION'!$L$655:$U$662, MATCH("*Lat Pulldown*",'Nicholas-SESSION'!$B$655:$B$662,0), MATCH("*5th*",'Nicholas-SESSION'!$K$7:$T$7,0))</f>
        <v>0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'Nicholas-SESSION'!$A664</f>
        <v>42332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str">
        <f>IF($A$140='Nicholas-SESSION'!$A$664,INDEX('Nicholas-SESSION'!$K$664:$T$671, MATCH("*1k Row*",'Nicholas-SESSION'!$B$664:$B$671,0), MATCH("*1st*",'Nicholas-SESSION'!$K$7:$T$7,0)),"")</f>
        <v/>
      </c>
      <c r="P440" s="152" t="str">
        <f>IF($A$140='Nicholas-SESSION'!$A$664,INDEX('Nicholas-SESSION'!$K$664:$T$671, MATCH("*HIIT*",'Nicholas-SESSION'!$B$664:$B$671,0), MATCH("*1st*",'Nicholas-SESSION'!$K$7:$T$7,0)),"")</f>
        <v/>
      </c>
      <c r="Q440" s="119" t="e">
        <f>INDEX('Nicholas-SESSION'!$L$664:$U$664, MATCH("*HIIT*",'Nicholas-SESSION'!$B$664:$B$664,0), MATCH("*1st*",'Nicholas-SESSION'!$K$7:$T$7,0))</f>
        <v>#N/A</v>
      </c>
      <c r="R440" s="119">
        <f>'Nicholas-SESSION'!U508</f>
        <v>0</v>
      </c>
      <c r="S440" s="116"/>
      <c r="T440" s="116"/>
      <c r="U440" s="120">
        <f>'Nicholas-SESSION'!A665</f>
        <v>0</v>
      </c>
      <c r="V440" s="120">
        <f>'Nicholas-SESSION'!A666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IF($A$440='Nicholas-SESSION'!$A$664,INDEX('Nicholas-SESSION'!$K$664:$T$671, MATCH("*Squat*",'Nicholas-SESSION'!$B$664:$B$671,0), MATCH("*1st*",'Nicholas-SESSION'!$K$7:$T$7,0)),"")</f>
        <v>#N/A</v>
      </c>
      <c r="D441" s="132" t="e">
        <f>INDEX('Nicholas-SESSION'!L$664:U$671, MATCH("*Squat*",'Nicholas-SESSION'!$B$664:$B$671,0), MATCH("*1st*",'Nicholas-SESSION'!K$7:T$7,0))</f>
        <v>#N/A</v>
      </c>
      <c r="E441" s="131" t="e">
        <f>IF($A$440='Nicholas-SESSION'!$A$664,INDEX('Nicholas-SESSION'!$K$664:$T$671, MATCH("*Deadlift*",'Nicholas-SESSION'!$B$664:$B$671,0), MATCH("*1st*",'Nicholas-SESSION'!$K$7:$T$7,0)),"")</f>
        <v>#N/A</v>
      </c>
      <c r="F441" s="131" t="e">
        <f>INDEX('Nicholas-SESSION'!$L$664:$U$671, MATCH("*Deadlift*",'Nicholas-SESSION'!$B$664:$B$671,0), MATCH("*1st*",'Nicholas-SESSION'!$K$7:$T$7,0))</f>
        <v>#N/A</v>
      </c>
      <c r="G441" s="131" t="e">
        <f>IF($A$440='Nicholas-SESSION'!$A$664,INDEX('Nicholas-SESSION'!$K$664:$T$671, MATCH("*Bench Press*",'Nicholas-SESSION'!$B$664:$B$671,0), MATCH("*1st*",'Nicholas-SESSION'!$K$7:$T$7,0)),"")</f>
        <v>#N/A</v>
      </c>
      <c r="H441" s="131" t="e">
        <f>INDEX('Nicholas-SESSION'!$L$664:$U$671, MATCH("*Bench Press*",'Nicholas-SESSION'!$B$664:$B$671,0), MATCH("*1st*",'Nicholas-SESSION'!$K$7:$T$7,0))</f>
        <v>#N/A</v>
      </c>
      <c r="I441" s="132" t="e">
        <f>IF($A$440='Nicholas-SESSION'!$A$664,INDEX('Nicholas-SESSION'!$K$664:$T$671, MATCH("*Military*",'Nicholas-SESSION'!$B$664:$B$671,0), MATCH("*1st*",'Nicholas-SESSION'!$K$7:$T$7,0)),"")</f>
        <v>#N/A</v>
      </c>
      <c r="J441" s="48" t="e">
        <f>INDEX('Nicholas-SESSION'!$L$664:$U$671, MATCH("*Military*",'Nicholas-SESSION'!$B$664:$B$671,0), MATCH("*1st*",'Nicholas-SESSION'!$K$7:$T$7,0))</f>
        <v>#N/A</v>
      </c>
      <c r="K441" s="131" t="e">
        <f>IF($A$440='Nicholas-SESSION'!$A$664,INDEX('Nicholas-SESSION'!$K$664:$T$671, MATCH("*Clean *",'Nicholas-SESSION'!$B$664:$B$671,0), MATCH("*1st*",'Nicholas-SESSION'!$K$7:$T$7,0)),"")</f>
        <v>#N/A</v>
      </c>
      <c r="L441" s="48" t="e">
        <f>INDEX('Nicholas-SESSION'!$L$664:$U$671, MATCH("*Clean *",'Nicholas-SESSION'!$B$664:$B$671,0), MATCH("*1st*",'Nicholas-SESSION'!$K$7:$T$7,0))</f>
        <v>#N/A</v>
      </c>
      <c r="M441" s="131" t="e">
        <f>IF($A$440='Nicholas-SESSION'!$A$664,INDEX('Nicholas-SESSION'!$K$664:$T$671, MATCH("*Lat Pulldown*",'Nicholas-SESSION'!$B$664:$B$671,0), MATCH("*1st*",'Nicholas-SESSION'!$K$7:$T$7,0)),"")</f>
        <v>#N/A</v>
      </c>
      <c r="N441" s="48" t="e">
        <f>INDEX('Nicholas-SESSION'!$L$664:$U$671, MATCH("*Lat Pulldown*",'Nicholas-SESSION'!$B$664:$B$671,0), MATCH("*1st*",'Nicholas-SESSION'!$K$7:$T$7,0))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IF($A$440='Nicholas-SESSION'!$A$664,INDEX('Nicholas-SESSION'!$K$664:$T$671, MATCH("*Squat*",'Nicholas-SESSION'!$B$664:$B$671,0), MATCH("*2nd*",'Nicholas-SESSION'!$K$7:$T$7,0)),"")</f>
        <v>#N/A</v>
      </c>
      <c r="D442" s="132" t="e">
        <f>INDEX('Nicholas-SESSION'!L$664:U$671, MATCH("*Squat*",'Nicholas-SESSION'!$B$664:$B$671,0), MATCH("*2nd*",'Nicholas-SESSION'!K$7:T$7,0))</f>
        <v>#N/A</v>
      </c>
      <c r="E442" s="131" t="e">
        <f>IF($A$440='Nicholas-SESSION'!$A$664,INDEX('Nicholas-SESSION'!$K$664:$T$671, MATCH("*Deadlift*",'Nicholas-SESSION'!$B$664:$B$671,0), MATCH("*2ND*",'Nicholas-SESSION'!$K$7:$T$7,0)),"")</f>
        <v>#N/A</v>
      </c>
      <c r="F442" s="131" t="e">
        <f>INDEX('Nicholas-SESSION'!$L$664:$U$671, MATCH("*Deadlift*",'Nicholas-SESSION'!$B$664:$B$671,0), MATCH("*2nd*",'Nicholas-SESSION'!$K$7:$T$7,0))</f>
        <v>#N/A</v>
      </c>
      <c r="G442" s="131" t="e">
        <f>IF($A$440='Nicholas-SESSION'!$A$664,INDEX('Nicholas-SESSION'!$K$664:$T$671, MATCH("*Bench Press*",'Nicholas-SESSION'!$B$664:$B$671,0), MATCH("*2ND*",'Nicholas-SESSION'!$K$7:$T$7,0)),"")</f>
        <v>#N/A</v>
      </c>
      <c r="H442" s="131" t="e">
        <f>INDEX('Nicholas-SESSION'!$L$664:$U$671, MATCH("*Bench Press*",'Nicholas-SESSION'!$B$664:$B$671,0), MATCH("*2nd*",'Nicholas-SESSION'!$K$7:$T$7,0))</f>
        <v>#N/A</v>
      </c>
      <c r="I442" s="132" t="e">
        <f>IF($A$440='Nicholas-SESSION'!$A$664,INDEX('Nicholas-SESSION'!$K$664:$T$671, MATCH("*Military*",'Nicholas-SESSION'!$B$664:$B$671,0), MATCH("*2ND*",'Nicholas-SESSION'!$K$7:$T$7,0)),"")</f>
        <v>#N/A</v>
      </c>
      <c r="J442" s="44" t="e">
        <f>INDEX('Nicholas-SESSION'!$L$664:$U$671, MATCH("*Military*",'Nicholas-SESSION'!$B$664:$B$671,0), MATCH("*2nd*",'Nicholas-SESSION'!$K$7:$T$7,0))</f>
        <v>#N/A</v>
      </c>
      <c r="K442" s="131" t="e">
        <f>IF($A$440='Nicholas-SESSION'!$A$664,INDEX('Nicholas-SESSION'!$K$664:$T$671, MATCH("*Clean *",'Nicholas-SESSION'!$B$664:$B$671,0), MATCH("*2ND*",'Nicholas-SESSION'!$K$7:$T$7,0)),"")</f>
        <v>#N/A</v>
      </c>
      <c r="L442" s="44" t="e">
        <f>INDEX('Nicholas-SESSION'!$L$664:$U$671, MATCH("*Clean *",'Nicholas-SESSION'!$B$664:$B$671,0), MATCH("*2nd*",'Nicholas-SESSION'!$K$7:$T$7,0))</f>
        <v>#N/A</v>
      </c>
      <c r="M442" s="131" t="e">
        <f>IF($A$440='Nicholas-SESSION'!$A$664,INDEX('Nicholas-SESSION'!$K$664:$T$671, MATCH("*Lat Pulldown*",'Nicholas-SESSION'!$B$664:$B$671,0), MATCH("*2ND*",'Nicholas-SESSION'!$K$7:$T$7,0)),"")</f>
        <v>#N/A</v>
      </c>
      <c r="N442" s="44" t="e">
        <f>INDEX('Nicholas-SESSION'!$L$664:$U$671, MATCH("*Lat Pulldown*",'Nicholas-SESSION'!$B$664:$B$671,0), MATCH("*2nd*",'Nicholas-SESSION'!$K$7:$T$7,0))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IF($A$440='Nicholas-SESSION'!$A$664,INDEX('Nicholas-SESSION'!$K$664:$T$671, MATCH("*Squat*",'Nicholas-SESSION'!$B$664:$B$671,0), MATCH("*3rd*",'Nicholas-SESSION'!$K$7:$T$7,0)),"")</f>
        <v>#N/A</v>
      </c>
      <c r="D443" s="132" t="e">
        <f>INDEX('Nicholas-SESSION'!L$664:U$671, MATCH("*Squat*",'Nicholas-SESSION'!$B$664:$B$671,0), MATCH("*3rd*",'Nicholas-SESSION'!K$7:T$7,0))</f>
        <v>#N/A</v>
      </c>
      <c r="E443" s="131" t="e">
        <f>IF($A$440='Nicholas-SESSION'!$A$664,INDEX('Nicholas-SESSION'!$K$664:$T$671, MATCH("*Deadlift*",'Nicholas-SESSION'!$B$664:$B$671,0), MATCH("*3rd*",'Nicholas-SESSION'!$K$7:$T$7,0)),"")</f>
        <v>#N/A</v>
      </c>
      <c r="F443" s="131" t="e">
        <f>INDEX('Nicholas-SESSION'!$L$664:$U$671, MATCH("*Deadlift*",'Nicholas-SESSION'!$B$664:$B$671,0), MATCH("*3rd*",'Nicholas-SESSION'!$K$7:$T$7,0))</f>
        <v>#N/A</v>
      </c>
      <c r="G443" s="131" t="e">
        <f>IF($A$440='Nicholas-SESSION'!$A$664,INDEX('Nicholas-SESSION'!$K$664:$T$671, MATCH("*Bench Press*",'Nicholas-SESSION'!$B$664:$B$671,0), MATCH("*3rd*",'Nicholas-SESSION'!$K$7:$T$7,0)),"")</f>
        <v>#N/A</v>
      </c>
      <c r="H443" s="131" t="e">
        <f>INDEX('Nicholas-SESSION'!$L$664:$U$671, MATCH("*Bench Press*",'Nicholas-SESSION'!$B$664:$B$671,0), MATCH("*3rd*",'Nicholas-SESSION'!$K$7:$T$7,0))</f>
        <v>#N/A</v>
      </c>
      <c r="I443" s="132" t="e">
        <f>IF($A$440='Nicholas-SESSION'!$A$664,INDEX('Nicholas-SESSION'!$K$664:$T$671, MATCH("*Military*",'Nicholas-SESSION'!$B$664:$B$671,0), MATCH("*3rd*",'Nicholas-SESSION'!$K$7:$T$7,0)),"")</f>
        <v>#N/A</v>
      </c>
      <c r="J443" s="44" t="e">
        <f>INDEX('Nicholas-SESSION'!$L$664:$U$671, MATCH("*Military*",'Nicholas-SESSION'!$B$664:$B$671,0), MATCH("*3rd*",'Nicholas-SESSION'!$K$7:$T$7,0))</f>
        <v>#N/A</v>
      </c>
      <c r="K443" s="131" t="e">
        <f>IF($A$440='Nicholas-SESSION'!$A$664,INDEX('Nicholas-SESSION'!$K$664:$T$671, MATCH("*Clean *",'Nicholas-SESSION'!$B$664:$B$671,0), MATCH("*3rd*",'Nicholas-SESSION'!$K$7:$T$7,0)),"")</f>
        <v>#N/A</v>
      </c>
      <c r="L443" s="44" t="e">
        <f>INDEX('Nicholas-SESSION'!$L$664:$U$671, MATCH("*Clean *",'Nicholas-SESSION'!$B$664:$B$671,0), MATCH("*3rd*",'Nicholas-SESSION'!$K$7:$T$7,0))</f>
        <v>#N/A</v>
      </c>
      <c r="M443" s="131" t="e">
        <f>IF($A$440='Nicholas-SESSION'!$A$664,INDEX('Nicholas-SESSION'!$K$664:$T$671, MATCH("*Lat Pulldown*",'Nicholas-SESSION'!$B$664:$B$671,0), MATCH("*3rd*",'Nicholas-SESSION'!$K$7:$T$7,0)),"")</f>
        <v>#N/A</v>
      </c>
      <c r="N443" s="44" t="e">
        <f>INDEX('Nicholas-SESSION'!$L$664:$U$671, MATCH("*Lat Pulldown*",'Nicholas-SESSION'!$B$664:$B$671,0), MATCH("*3rd*",'Nicholas-SESSION'!$K$7:$T$7,0))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IF($A$440='Nicholas-SESSION'!$A$664,INDEX('Nicholas-SESSION'!$K$664:$T$671, MATCH("*Squat*",'Nicholas-SESSION'!$B$664:$B$671,0), MATCH("*4th*",'Nicholas-SESSION'!$K$7:$T$7,0)),"")</f>
        <v>#N/A</v>
      </c>
      <c r="D444" s="132" t="e">
        <f>INDEX('Nicholas-SESSION'!L$664:U$671, MATCH("*Squat*",'Nicholas-SESSION'!$B$664:$B$671,0), MATCH("*4th*",'Nicholas-SESSION'!K$7:T$7,0))</f>
        <v>#N/A</v>
      </c>
      <c r="E444" s="131" t="e">
        <f>IF($A$440='Nicholas-SESSION'!$A$664,INDEX('Nicholas-SESSION'!$K$664:$T$671, MATCH("*Deadlift*",'Nicholas-SESSION'!$B$664:$B$671,0), MATCH("*4th*",'Nicholas-SESSION'!$K$7:$T$7,0)),"")</f>
        <v>#N/A</v>
      </c>
      <c r="F444" s="131" t="e">
        <f>INDEX('Nicholas-SESSION'!$L$664:$U$671, MATCH("*Deadlift*",'Nicholas-SESSION'!$B$664:$B$671,0), MATCH("*4th*",'Nicholas-SESSION'!$K$7:$T$7,0))</f>
        <v>#N/A</v>
      </c>
      <c r="G444" s="131" t="e">
        <f>IF($A$440='Nicholas-SESSION'!$A$664,INDEX('Nicholas-SESSION'!$K$664:$T$671, MATCH("*Bench Press*",'Nicholas-SESSION'!$B$664:$B$671,0), MATCH("*4th*",'Nicholas-SESSION'!$K$7:$T$7,0)),"")</f>
        <v>#N/A</v>
      </c>
      <c r="H444" s="131" t="e">
        <f>INDEX('Nicholas-SESSION'!$L$664:$U$671, MATCH("*Bench Press*",'Nicholas-SESSION'!$B$664:$B$671,0), MATCH("*4th*",'Nicholas-SESSION'!$K$7:$T$7,0))</f>
        <v>#N/A</v>
      </c>
      <c r="I444" s="132" t="e">
        <f>IF($A$440='Nicholas-SESSION'!$A$664,INDEX('Nicholas-SESSION'!$K$664:$T$671, MATCH("*Military*",'Nicholas-SESSION'!$B$664:$B$671,0), MATCH("*4th*",'Nicholas-SESSION'!$K$7:$T$7,0)),"")</f>
        <v>#N/A</v>
      </c>
      <c r="J444" s="44" t="e">
        <f>INDEX('Nicholas-SESSION'!$L$664:$U$671, MATCH("*Military*",'Nicholas-SESSION'!$B$664:$B$671,0), MATCH("*4th*",'Nicholas-SESSION'!$K$7:$T$7,0))</f>
        <v>#N/A</v>
      </c>
      <c r="K444" s="131" t="e">
        <f>IF($A$440='Nicholas-SESSION'!$A$664,INDEX('Nicholas-SESSION'!$K$664:$T$671, MATCH("*Clean *",'Nicholas-SESSION'!$B$664:$B$671,0), MATCH("*4th*",'Nicholas-SESSION'!$K$7:$T$7,0)),"")</f>
        <v>#N/A</v>
      </c>
      <c r="L444" s="44" t="e">
        <f>INDEX('Nicholas-SESSION'!$L$664:$U$671, MATCH("*Clean *",'Nicholas-SESSION'!$B$664:$B$671,0), MATCH("*4th*",'Nicholas-SESSION'!$K$7:$T$7,0))</f>
        <v>#N/A</v>
      </c>
      <c r="M444" s="131" t="e">
        <f>IF($A$440='Nicholas-SESSION'!$A$664,INDEX('Nicholas-SESSION'!$K$664:$T$671, MATCH("*Lat Pulldown*",'Nicholas-SESSION'!$B$664:$B$671,0), MATCH("*4th*",'Nicholas-SESSION'!$K$7:$T$7,0)),"")</f>
        <v>#N/A</v>
      </c>
      <c r="N444" s="44" t="e">
        <f>INDEX('Nicholas-SESSION'!$L$664:$U$671, MATCH("*Lat Pulldown*",'Nicholas-SESSION'!$B$664:$B$671,0), MATCH("*4th*",'Nicholas-SESSION'!$K$7:$T$7,0))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IF($A$440='Nicholas-SESSION'!$A$664,INDEX('Nicholas-SESSION'!$K$664:$T$671, MATCH("*Squat*",'Nicholas-SESSION'!$B$664:$B$671,0), MATCH("*5th*",'Nicholas-SESSION'!$K$7:$T$7,0)),"")</f>
        <v>#N/A</v>
      </c>
      <c r="D445" s="132" t="e">
        <f>INDEX('Nicholas-SESSION'!L$664:U$671, MATCH("*Squat*",'Nicholas-SESSION'!$B$664:$B$671,0), MATCH("*5th*",'Nicholas-SESSION'!K$7:T$7,0))</f>
        <v>#N/A</v>
      </c>
      <c r="E445" s="131" t="e">
        <f>IF($A$440='Nicholas-SESSION'!$A$664,INDEX('Nicholas-SESSION'!$K$664:$T$671, MATCH("*Deadlift*",'Nicholas-SESSION'!$B$664:$B$671,0), MATCH("*5th*",'Nicholas-SESSION'!$K$7:$T$7,0)),"")</f>
        <v>#N/A</v>
      </c>
      <c r="F445" s="131" t="e">
        <f>INDEX('Nicholas-SESSION'!$L$664:$U$671, MATCH("*Deadlift*",'Nicholas-SESSION'!$B$664:$B$671,0), MATCH("*5th*",'Nicholas-SESSION'!$K$7:$T$7,0))</f>
        <v>#N/A</v>
      </c>
      <c r="G445" s="131" t="e">
        <f>IF($A$440='Nicholas-SESSION'!$A$664,INDEX('Nicholas-SESSION'!$K$664:$T$671, MATCH("*Bench Press*",'Nicholas-SESSION'!$B$664:$B$671,0), MATCH("*5th*",'Nicholas-SESSION'!$K$7:$T$7,0)),"")</f>
        <v>#N/A</v>
      </c>
      <c r="H445" s="131" t="e">
        <f>INDEX('Nicholas-SESSION'!$L$664:$U$671, MATCH("*Bench Press*",'Nicholas-SESSION'!$B$664:$B$671,0), MATCH("*5th*",'Nicholas-SESSION'!$K$7:$T$7,0))</f>
        <v>#N/A</v>
      </c>
      <c r="I445" s="132" t="e">
        <f>IF($A$440='Nicholas-SESSION'!$A$664,INDEX('Nicholas-SESSION'!$K$664:$T$671, MATCH("*Military*",'Nicholas-SESSION'!$B$664:$B$671,0), MATCH("*5th*",'Nicholas-SESSION'!$K$7:$T$7,0)),"")</f>
        <v>#N/A</v>
      </c>
      <c r="J445" s="44" t="e">
        <f>INDEX('Nicholas-SESSION'!$L$664:$U$671, MATCH("*Military*",'Nicholas-SESSION'!$B$664:$B$671,0), MATCH("*5th*",'Nicholas-SESSION'!$K$7:$T$7,0))</f>
        <v>#N/A</v>
      </c>
      <c r="K445" s="131" t="e">
        <f>IF($A$440='Nicholas-SESSION'!$A$664,INDEX('Nicholas-SESSION'!$K$664:$T$671, MATCH("*Clean *",'Nicholas-SESSION'!$B$664:$B$671,0), MATCH("*5th*",'Nicholas-SESSION'!$K$7:$T$7,0)),"")</f>
        <v>#N/A</v>
      </c>
      <c r="L445" s="44" t="e">
        <f>INDEX('Nicholas-SESSION'!$L$664:$U$671, MATCH("*Clean *",'Nicholas-SESSION'!$B$664:$B$671,0), MATCH("*5th*",'Nicholas-SESSION'!$K$7:$T$7,0))</f>
        <v>#N/A</v>
      </c>
      <c r="M445" s="131" t="e">
        <f>IF($A$440='Nicholas-SESSION'!$A$664,INDEX('Nicholas-SESSION'!$K$664:$T$671, MATCH("*Lat Pulldown*",'Nicholas-SESSION'!$B$664:$B$671,0), MATCH("*5th*",'Nicholas-SESSION'!$K$7:$T$7,0)),"")</f>
        <v>#N/A</v>
      </c>
      <c r="N445" s="44" t="e">
        <f>INDEX('Nicholas-SESSION'!$L$664:$U$671, MATCH("*Lat Pulldown*",'Nicholas-SESSION'!$B$664:$B$671,0), MATCH("*5th*",'Nicholas-SESSION'!$K$7:$T$7,0))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'Nicholas-SESSION'!A673</f>
        <v>42334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>
        <f>MAX(G447:G451)</f>
        <v>42.5</v>
      </c>
      <c r="H446" s="116">
        <f t="array" ref="H446">MAX(IF(G447:G451=G446,H447:H451))</f>
        <v>10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>
        <f>MAX(M447:M451)</f>
        <v>60</v>
      </c>
      <c r="N446" s="117">
        <f t="array" ref="N446">MAX(IF(M447:M451=M446,N447:N451))</f>
        <v>8</v>
      </c>
      <c r="O446" s="152" t="str">
        <f>IF($A$140='Nicholas-SESSION'!$A$673,INDEX('Nicholas-SESSION'!$K$644:$T$673, MATCH("*1k Row*",'Nicholas-SESSION'!$B$644:$B$673,0), MATCH("*1st*",'Nicholas-SESSION'!$K$7:$T$7,0)),"")</f>
        <v/>
      </c>
      <c r="P446" s="152" t="str">
        <f>IF($A$140='Nicholas-SESSION'!$A$673,INDEX('Nicholas-SESSION'!$K$644:$T$673, MATCH("*HIIT*",'Nicholas-SESSION'!$B$644:$B$673,0), MATCH("*1st*",'Nicholas-SESSION'!$K$7:$T$7,0)),"")</f>
        <v/>
      </c>
      <c r="Q446" s="119" t="e">
        <f>INDEX('Nicholas-SESSION'!$L$673:$U$673, MATCH("*HIIT*",'Nicholas-SESSION'!$B$673:$B$673,0), MATCH("*1st*",'Nicholas-SESSION'!$K$7:$T$7,0))</f>
        <v>#N/A</v>
      </c>
      <c r="R446" s="119">
        <f>'Nicholas-SESSION'!U514</f>
        <v>0</v>
      </c>
      <c r="S446" s="116"/>
      <c r="T446" s="116"/>
      <c r="U446" s="120">
        <f>'Nicholas-SESSION'!A674</f>
        <v>0</v>
      </c>
      <c r="V446" s="120">
        <f>'Nicholas-SESSION'!A675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IF($A$446='Nicholas-SESSION'!$A$673,INDEX('Nicholas-SESSION'!$K$644:$T$673, MATCH("*Squat*",'Nicholas-SESSION'!$B$644:$B$673,0), MATCH("*1st*",'Nicholas-SESSION'!$K$7:$T$7,0)),"")</f>
        <v>#N/A</v>
      </c>
      <c r="D447" s="132" t="e">
        <f>INDEX('Nicholas-SESSION'!L$644:U$673, MATCH("*Squat*",'Nicholas-SESSION'!$B$644:$B$673,0), MATCH("*1st*",'Nicholas-SESSION'!K$7:T$7,0))</f>
        <v>#N/A</v>
      </c>
      <c r="E447" s="131" t="e">
        <f>IF($A$446='Nicholas-SESSION'!$A$673,INDEX('Nicholas-SESSION'!$K$644:$T$673, MATCH("*Deadlift*",'Nicholas-SESSION'!$B$644:$B$673,0), MATCH("*1st*",'Nicholas-SESSION'!$K$7:$T$7,0)),"")</f>
        <v>#N/A</v>
      </c>
      <c r="F447" s="131" t="e">
        <f>INDEX('Nicholas-SESSION'!$L$644:$U$673, MATCH("*Deadlift*",'Nicholas-SESSION'!$B$644:$B$673,0), MATCH("*1st*",'Nicholas-SESSION'!$K$7:$T$7,0))</f>
        <v>#N/A</v>
      </c>
      <c r="G447" s="131">
        <f>IF($A$446='Nicholas-SESSION'!$A$673,INDEX('Nicholas-SESSION'!$K$644:$T$673, MATCH("*Bench Press*",'Nicholas-SESSION'!$B$644:$B$673,0), MATCH("*1st*",'Nicholas-SESSION'!$K$7:$T$7,0)),"")</f>
        <v>42.5</v>
      </c>
      <c r="H447" s="131">
        <f>INDEX('Nicholas-SESSION'!$L$644:$U$673, MATCH("*Bench Press*",'Nicholas-SESSION'!$B$644:$B$673,0), MATCH("*1st*",'Nicholas-SESSION'!$K$7:$T$7,0))</f>
        <v>10</v>
      </c>
      <c r="I447" s="132" t="e">
        <f>IF($A$446='Nicholas-SESSION'!$A$673,INDEX('Nicholas-SESSION'!$K$644:$T$673, MATCH("*Military*",'Nicholas-SESSION'!$B$644:$B$673,0), MATCH("*1st*",'Nicholas-SESSION'!$K$7:$T$7,0)),"")</f>
        <v>#N/A</v>
      </c>
      <c r="J447" s="48" t="e">
        <f>INDEX('Nicholas-SESSION'!$L$644:$U$673, MATCH("*Military*",'Nicholas-SESSION'!$B$644:$B$673,0), MATCH("*1st*",'Nicholas-SESSION'!$K$7:$T$7,0))</f>
        <v>#N/A</v>
      </c>
      <c r="K447" s="131" t="e">
        <f>IF($A$446='Nicholas-SESSION'!$A$673,INDEX('Nicholas-SESSION'!$K$644:$T$673, MATCH("*Clean *",'Nicholas-SESSION'!$B$644:$B$673,0), MATCH("*1st*",'Nicholas-SESSION'!$K$7:$T$7,0)),"")</f>
        <v>#N/A</v>
      </c>
      <c r="L447" s="48" t="e">
        <f>INDEX('Nicholas-SESSION'!$L$644:$U$673, MATCH("*Clean *",'Nicholas-SESSION'!$B$644:$B$673,0), MATCH("*1st*",'Nicholas-SESSION'!$K$7:$T$7,0))</f>
        <v>#N/A</v>
      </c>
      <c r="M447" s="131">
        <f>IF($A$446='Nicholas-SESSION'!$A$673,INDEX('Nicholas-SESSION'!$K$644:$T$673, MATCH("*Lat Pulldown*",'Nicholas-SESSION'!$B$644:$B$673,0), MATCH("*1st*",'Nicholas-SESSION'!$K$7:$T$7,0)),"")</f>
        <v>60</v>
      </c>
      <c r="N447" s="48">
        <f>INDEX('Nicholas-SESSION'!$L$644:$U$673, MATCH("*Lat Pulldown*",'Nicholas-SESSION'!$B$644:$B$673,0), MATCH("*1st*",'Nicholas-SESSION'!$K$7:$T$7,0))</f>
        <v>8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IF($A$446='Nicholas-SESSION'!$A$673,INDEX('Nicholas-SESSION'!$K$644:$T$673, MATCH("*Squat*",'Nicholas-SESSION'!$B$644:$B$673,0), MATCH("*2nd*",'Nicholas-SESSION'!$K$7:$T$7,0)),"")</f>
        <v>#N/A</v>
      </c>
      <c r="D448" s="132" t="e">
        <f>INDEX('Nicholas-SESSION'!L$644:U$673, MATCH("*Squat*",'Nicholas-SESSION'!$B$644:$B$673,0), MATCH("*2nd*",'Nicholas-SESSION'!K$7:T$7,0))</f>
        <v>#N/A</v>
      </c>
      <c r="E448" s="131" t="e">
        <f>IF($A$446='Nicholas-SESSION'!$A$673,INDEX('Nicholas-SESSION'!$K$644:$T$673, MATCH("*Deadlift*",'Nicholas-SESSION'!$B$644:$B$673,0), MATCH("*2ND*",'Nicholas-SESSION'!$K$7:$T$7,0)),"")</f>
        <v>#N/A</v>
      </c>
      <c r="F448" s="131" t="e">
        <f>INDEX('Nicholas-SESSION'!$L$644:$U$673, MATCH("*Deadlift*",'Nicholas-SESSION'!$B$644:$B$673,0), MATCH("*2nd*",'Nicholas-SESSION'!$K$7:$T$7,0))</f>
        <v>#N/A</v>
      </c>
      <c r="G448" s="131">
        <f>IF($A$446='Nicholas-SESSION'!$A$673,INDEX('Nicholas-SESSION'!$K$644:$T$673, MATCH("*Bench Press*",'Nicholas-SESSION'!$B$644:$B$673,0), MATCH("*2ND*",'Nicholas-SESSION'!$K$7:$T$7,0)),"")</f>
        <v>42.5</v>
      </c>
      <c r="H448" s="131">
        <f>INDEX('Nicholas-SESSION'!$L$644:$U$673, MATCH("*Bench Press*",'Nicholas-SESSION'!$B$644:$B$673,0), MATCH("*2nd*",'Nicholas-SESSION'!$K$7:$T$7,0))</f>
        <v>10</v>
      </c>
      <c r="I448" s="132" t="e">
        <f>IF($A$446='Nicholas-SESSION'!$A$673,INDEX('Nicholas-SESSION'!$K$644:$T$673, MATCH("*Military*",'Nicholas-SESSION'!$B$644:$B$673,0), MATCH("*2ND*",'Nicholas-SESSION'!$K$7:$T$7,0)),"")</f>
        <v>#N/A</v>
      </c>
      <c r="J448" s="44" t="e">
        <f>INDEX('Nicholas-SESSION'!$L$644:$U$673, MATCH("*Military*",'Nicholas-SESSION'!$B$644:$B$673,0), MATCH("*2nd*",'Nicholas-SESSION'!$K$7:$T$7,0))</f>
        <v>#N/A</v>
      </c>
      <c r="K448" s="131" t="e">
        <f>IF($A$446='Nicholas-SESSION'!$A$673,INDEX('Nicholas-SESSION'!$K$644:$T$673, MATCH("*Clean *",'Nicholas-SESSION'!$B$644:$B$673,0), MATCH("*2ND*",'Nicholas-SESSION'!$K$7:$T$7,0)),"")</f>
        <v>#N/A</v>
      </c>
      <c r="L448" s="44" t="e">
        <f>INDEX('Nicholas-SESSION'!$L$644:$U$673, MATCH("*Clean *",'Nicholas-SESSION'!$B$644:$B$673,0), MATCH("*2nd*",'Nicholas-SESSION'!$K$7:$T$7,0))</f>
        <v>#N/A</v>
      </c>
      <c r="M448" s="131">
        <f>IF($A$446='Nicholas-SESSION'!$A$673,INDEX('Nicholas-SESSION'!$K$644:$T$673, MATCH("*Lat Pulldown*",'Nicholas-SESSION'!$B$644:$B$673,0), MATCH("*2ND*",'Nicholas-SESSION'!$K$7:$T$7,0)),"")</f>
        <v>60</v>
      </c>
      <c r="N448" s="44">
        <f>INDEX('Nicholas-SESSION'!$L$644:$U$673, MATCH("*Lat Pulldown*",'Nicholas-SESSION'!$B$644:$B$673,0), MATCH("*2nd*",'Nicholas-SESSION'!$K$7:$T$7,0))</f>
        <v>8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IF($A$446='Nicholas-SESSION'!$A$673,INDEX('Nicholas-SESSION'!$K$644:$T$673, MATCH("*Squat*",'Nicholas-SESSION'!$B$644:$B$673,0), MATCH("*3rd*",'Nicholas-SESSION'!$K$7:$T$7,0)),"")</f>
        <v>#N/A</v>
      </c>
      <c r="D449" s="132" t="e">
        <f>INDEX('Nicholas-SESSION'!L$644:U$673, MATCH("*Squat*",'Nicholas-SESSION'!$B$644:$B$673,0), MATCH("*3rd*",'Nicholas-SESSION'!K$7:T$7,0))</f>
        <v>#N/A</v>
      </c>
      <c r="E449" s="131" t="e">
        <f>IF($A$446='Nicholas-SESSION'!$A$673,INDEX('Nicholas-SESSION'!$K$644:$T$673, MATCH("*Deadlift*",'Nicholas-SESSION'!$B$644:$B$673,0), MATCH("*3rd*",'Nicholas-SESSION'!$K$7:$T$7,0)),"")</f>
        <v>#N/A</v>
      </c>
      <c r="F449" s="131" t="e">
        <f>INDEX('Nicholas-SESSION'!$L$644:$U$673, MATCH("*Deadlift*",'Nicholas-SESSION'!$B$644:$B$673,0), MATCH("*3rd*",'Nicholas-SESSION'!$K$7:$T$7,0))</f>
        <v>#N/A</v>
      </c>
      <c r="G449" s="131">
        <f>IF($A$446='Nicholas-SESSION'!$A$673,INDEX('Nicholas-SESSION'!$K$644:$T$673, MATCH("*Bench Press*",'Nicholas-SESSION'!$B$644:$B$673,0), MATCH("*3rd*",'Nicholas-SESSION'!$K$7:$T$7,0)),"")</f>
        <v>42.5</v>
      </c>
      <c r="H449" s="131">
        <f>INDEX('Nicholas-SESSION'!$L$644:$U$673, MATCH("*Bench Press*",'Nicholas-SESSION'!$B$644:$B$673,0), MATCH("*3rd*",'Nicholas-SESSION'!$K$7:$T$7,0))</f>
        <v>8</v>
      </c>
      <c r="I449" s="132" t="e">
        <f>IF($A$446='Nicholas-SESSION'!$A$673,INDEX('Nicholas-SESSION'!$K$644:$T$673, MATCH("*Military*",'Nicholas-SESSION'!$B$644:$B$673,0), MATCH("*3rd*",'Nicholas-SESSION'!$K$7:$T$7,0)),"")</f>
        <v>#N/A</v>
      </c>
      <c r="J449" s="44" t="e">
        <f>INDEX('Nicholas-SESSION'!$L$644:$U$673, MATCH("*Military*",'Nicholas-SESSION'!$B$644:$B$673,0), MATCH("*3rd*",'Nicholas-SESSION'!$K$7:$T$7,0))</f>
        <v>#N/A</v>
      </c>
      <c r="K449" s="131" t="e">
        <f>IF($A$446='Nicholas-SESSION'!$A$673,INDEX('Nicholas-SESSION'!$K$644:$T$673, MATCH("*Clean *",'Nicholas-SESSION'!$B$644:$B$673,0), MATCH("*3rd*",'Nicholas-SESSION'!$K$7:$T$7,0)),"")</f>
        <v>#N/A</v>
      </c>
      <c r="L449" s="44" t="e">
        <f>INDEX('Nicholas-SESSION'!$L$644:$U$673, MATCH("*Clean *",'Nicholas-SESSION'!$B$644:$B$673,0), MATCH("*3rd*",'Nicholas-SESSION'!$K$7:$T$7,0))</f>
        <v>#N/A</v>
      </c>
      <c r="M449" s="131">
        <f>IF($A$446='Nicholas-SESSION'!$A$673,INDEX('Nicholas-SESSION'!$K$644:$T$673, MATCH("*Lat Pulldown*",'Nicholas-SESSION'!$B$644:$B$673,0), MATCH("*3rd*",'Nicholas-SESSION'!$K$7:$T$7,0)),"")</f>
        <v>60</v>
      </c>
      <c r="N449" s="44">
        <f>INDEX('Nicholas-SESSION'!$L$644:$U$673, MATCH("*Lat Pulldown*",'Nicholas-SESSION'!$B$644:$B$673,0), MATCH("*3rd*",'Nicholas-SESSION'!$K$7:$T$7,0))</f>
        <v>8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IF($A$446='Nicholas-SESSION'!$A$673,INDEX('Nicholas-SESSION'!$K$644:$T$673, MATCH("*Squat*",'Nicholas-SESSION'!$B$644:$B$673,0), MATCH("*4th*",'Nicholas-SESSION'!$K$7:$T$7,0)),"")</f>
        <v>#N/A</v>
      </c>
      <c r="D450" s="132" t="e">
        <f>INDEX('Nicholas-SESSION'!L$644:U$673, MATCH("*Squat*",'Nicholas-SESSION'!$B$644:$B$673,0), MATCH("*4th*",'Nicholas-SESSION'!K$7:T$7,0))</f>
        <v>#N/A</v>
      </c>
      <c r="E450" s="131" t="e">
        <f>IF($A$446='Nicholas-SESSION'!$A$673,INDEX('Nicholas-SESSION'!$K$644:$T$673, MATCH("*Deadlift*",'Nicholas-SESSION'!$B$644:$B$673,0), MATCH("*4th*",'Nicholas-SESSION'!$K$7:$T$7,0)),"")</f>
        <v>#N/A</v>
      </c>
      <c r="F450" s="131" t="e">
        <f>INDEX('Nicholas-SESSION'!$L$644:$U$673, MATCH("*Deadlift*",'Nicholas-SESSION'!$B$644:$B$673,0), MATCH("*4th*",'Nicholas-SESSION'!$K$7:$T$7,0))</f>
        <v>#N/A</v>
      </c>
      <c r="G450" s="131">
        <f>IF($A$446='Nicholas-SESSION'!$A$673,INDEX('Nicholas-SESSION'!$K$644:$T$673, MATCH("*Bench Press*",'Nicholas-SESSION'!$B$644:$B$673,0), MATCH("*4th*",'Nicholas-SESSION'!$K$7:$T$7,0)),"")</f>
        <v>0</v>
      </c>
      <c r="H450" s="131">
        <f>INDEX('Nicholas-SESSION'!$L$644:$U$673, MATCH("*Bench Press*",'Nicholas-SESSION'!$B$644:$B$673,0), MATCH("*4th*",'Nicholas-SESSION'!$K$7:$T$7,0))</f>
        <v>0</v>
      </c>
      <c r="I450" s="132" t="e">
        <f>IF($A$446='Nicholas-SESSION'!$A$673,INDEX('Nicholas-SESSION'!$K$644:$T$673, MATCH("*Military*",'Nicholas-SESSION'!$B$644:$B$673,0), MATCH("*4th*",'Nicholas-SESSION'!$K$7:$T$7,0)),"")</f>
        <v>#N/A</v>
      </c>
      <c r="J450" s="44" t="e">
        <f>INDEX('Nicholas-SESSION'!$L$644:$U$673, MATCH("*Military*",'Nicholas-SESSION'!$B$644:$B$673,0), MATCH("*4th*",'Nicholas-SESSION'!$K$7:$T$7,0))</f>
        <v>#N/A</v>
      </c>
      <c r="K450" s="131" t="e">
        <f>IF($A$446='Nicholas-SESSION'!$A$673,INDEX('Nicholas-SESSION'!$K$644:$T$673, MATCH("*Clean *",'Nicholas-SESSION'!$B$644:$B$673,0), MATCH("*4th*",'Nicholas-SESSION'!$K$7:$T$7,0)),"")</f>
        <v>#N/A</v>
      </c>
      <c r="L450" s="44" t="e">
        <f>INDEX('Nicholas-SESSION'!$L$644:$U$673, MATCH("*Clean *",'Nicholas-SESSION'!$B$644:$B$673,0), MATCH("*4th*",'Nicholas-SESSION'!$K$7:$T$7,0))</f>
        <v>#N/A</v>
      </c>
      <c r="M450" s="131">
        <f>IF($A$446='Nicholas-SESSION'!$A$673,INDEX('Nicholas-SESSION'!$K$644:$T$673, MATCH("*Lat Pulldown*",'Nicholas-SESSION'!$B$644:$B$673,0), MATCH("*4th*",'Nicholas-SESSION'!$K$7:$T$7,0)),"")</f>
        <v>0</v>
      </c>
      <c r="N450" s="44">
        <f>INDEX('Nicholas-SESSION'!$L$644:$U$673, MATCH("*Lat Pulldown*",'Nicholas-SESSION'!$B$644:$B$673,0), MATCH("*4th*",'Nicholas-SESSION'!$K$7:$T$7,0))</f>
        <v>0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IF($A$446='Nicholas-SESSION'!$A$673,INDEX('Nicholas-SESSION'!$K$644:$T$673, MATCH("*Squat*",'Nicholas-SESSION'!$B$644:$B$673,0), MATCH("*5th*",'Nicholas-SESSION'!$K$7:$T$7,0)),"")</f>
        <v>#N/A</v>
      </c>
      <c r="D451" s="132" t="e">
        <f>INDEX('Nicholas-SESSION'!L$644:U$673, MATCH("*Squat*",'Nicholas-SESSION'!$B$644:$B$673,0), MATCH("*5th*",'Nicholas-SESSION'!K$7:T$7,0))</f>
        <v>#N/A</v>
      </c>
      <c r="E451" s="131" t="e">
        <f>IF($A$446='Nicholas-SESSION'!$A$673,INDEX('Nicholas-SESSION'!$K$644:$T$673, MATCH("*Deadlift*",'Nicholas-SESSION'!$B$644:$B$673,0), MATCH("*5th*",'Nicholas-SESSION'!$K$7:$T$7,0)),"")</f>
        <v>#N/A</v>
      </c>
      <c r="F451" s="131" t="e">
        <f>INDEX('Nicholas-SESSION'!$L$644:$U$673, MATCH("*Deadlift*",'Nicholas-SESSION'!$B$644:$B$673,0), MATCH("*5th*",'Nicholas-SESSION'!$K$7:$T$7,0))</f>
        <v>#N/A</v>
      </c>
      <c r="G451" s="131">
        <f>IF($A$446='Nicholas-SESSION'!$A$673,INDEX('Nicholas-SESSION'!$K$644:$T$673, MATCH("*Bench Press*",'Nicholas-SESSION'!$B$644:$B$673,0), MATCH("*5th*",'Nicholas-SESSION'!$K$7:$T$7,0)),"")</f>
        <v>0</v>
      </c>
      <c r="H451" s="131">
        <f>INDEX('Nicholas-SESSION'!$L$644:$U$673, MATCH("*Bench Press*",'Nicholas-SESSION'!$B$644:$B$673,0), MATCH("*5th*",'Nicholas-SESSION'!$K$7:$T$7,0))</f>
        <v>0</v>
      </c>
      <c r="I451" s="132" t="e">
        <f>IF($A$446='Nicholas-SESSION'!$A$673,INDEX('Nicholas-SESSION'!$K$644:$T$673, MATCH("*Military*",'Nicholas-SESSION'!$B$644:$B$673,0), MATCH("*5th*",'Nicholas-SESSION'!$K$7:$T$7,0)),"")</f>
        <v>#N/A</v>
      </c>
      <c r="J451" s="44" t="e">
        <f>INDEX('Nicholas-SESSION'!$L$644:$U$673, MATCH("*Military*",'Nicholas-SESSION'!$B$644:$B$673,0), MATCH("*5th*",'Nicholas-SESSION'!$K$7:$T$7,0))</f>
        <v>#N/A</v>
      </c>
      <c r="K451" s="131" t="e">
        <f>IF($A$446='Nicholas-SESSION'!$A$673,INDEX('Nicholas-SESSION'!$K$644:$T$673, MATCH("*Clean *",'Nicholas-SESSION'!$B$644:$B$673,0), MATCH("*5th*",'Nicholas-SESSION'!$K$7:$T$7,0)),"")</f>
        <v>#N/A</v>
      </c>
      <c r="L451" s="44" t="e">
        <f>INDEX('Nicholas-SESSION'!$L$644:$U$673, MATCH("*Clean *",'Nicholas-SESSION'!$B$644:$B$673,0), MATCH("*5th*",'Nicholas-SESSION'!$K$7:$T$7,0))</f>
        <v>#N/A</v>
      </c>
      <c r="M451" s="131">
        <f>IF($A$446='Nicholas-SESSION'!$A$673,INDEX('Nicholas-SESSION'!$K$644:$T$673, MATCH("*Lat Pulldown*",'Nicholas-SESSION'!$B$644:$B$673,0), MATCH("*5th*",'Nicholas-SESSION'!$K$7:$T$7,0)),"")</f>
        <v>0</v>
      </c>
      <c r="N451" s="44">
        <f>INDEX('Nicholas-SESSION'!$L$644:$U$673, MATCH("*Lat Pulldown*",'Nicholas-SESSION'!$B$644:$B$673,0), MATCH("*5th*",'Nicholas-SESSION'!$K$7:$T$7,0))</f>
        <v>0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'Nicholas-SESSION'!A682</f>
        <v>42341</v>
      </c>
      <c r="B452" s="116" t="s">
        <v>84</v>
      </c>
      <c r="C452" s="117">
        <f>MAX(C453:C457)</f>
        <v>40</v>
      </c>
      <c r="D452" s="116">
        <f t="array" ref="D452">MAX(IF(C453:C457=C452,D453:D457))</f>
        <v>15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>
        <f>MAX(M453:M457)</f>
        <v>60</v>
      </c>
      <c r="N452" s="117">
        <f t="array" ref="N452">MAX(IF(M453:M457=M452,N453:N457))</f>
        <v>12</v>
      </c>
      <c r="O452" s="152" t="str">
        <f>IF($A$140='Nicholas-SESSION'!$A$682,INDEX('Nicholas-SESSION'!$K$682:$T$689, MATCH("*1k Row*",'Nicholas-SESSION'!$B$682:$B$689,0), MATCH("*1st*",'Nicholas-SESSION'!$K$7:$T$7,0)),"")</f>
        <v/>
      </c>
      <c r="P452" s="152" t="str">
        <f>IF($A$140='Nicholas-SESSION'!$A$682,INDEX('Nicholas-SESSION'!$K$682:$T$689, MATCH("*HIIT*",'Nicholas-SESSION'!$B$682:$B$689,0), MATCH("*1st*",'Nicholas-SESSION'!$K$7:$T$7,0)),"")</f>
        <v/>
      </c>
      <c r="Q452" s="119" t="e">
        <f>INDEX('Nicholas-SESSION'!$L$631:$U$682, MATCH("*HIIT*",'Nicholas-SESSION'!$B$631:$B$682,0), MATCH("*1st*",'Nicholas-SESSION'!$K$7:$T$7,0))</f>
        <v>#N/A</v>
      </c>
      <c r="R452" s="119">
        <f>'Nicholas-SESSION'!U520</f>
        <v>0</v>
      </c>
      <c r="S452" s="116"/>
      <c r="T452" s="116"/>
      <c r="U452" s="120">
        <f>'Nicholas-SESSION'!A692</f>
        <v>0</v>
      </c>
      <c r="V452" s="120">
        <f>'Nicholas-SESSION'!A693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>
        <f>IF($A$452='Nicholas-SESSION'!$A$682,INDEX('Nicholas-SESSION'!$K$682:$T$689, MATCH("*Squat*",'Nicholas-SESSION'!$B$682:$B$689,0), MATCH("*1st*",'Nicholas-SESSION'!$K$7:$T$7,0)),"")</f>
        <v>20</v>
      </c>
      <c r="D453" s="132">
        <f>INDEX('Nicholas-SESSION'!L$682:U$689, MATCH("*Squat*",'Nicholas-SESSION'!$B$682:$B$689,0), MATCH("*1st*",'Nicholas-SESSION'!K$7:T$7,0))</f>
        <v>10</v>
      </c>
      <c r="E453" s="131" t="e">
        <f>IF($A$452='Nicholas-SESSION'!$A$682,INDEX('Nicholas-SESSION'!$K$682:$T$689, MATCH("*Deadlift*",'Nicholas-SESSION'!$B$682:$B$689,0), MATCH("*1st*",'Nicholas-SESSION'!$K$7:$T$7,0)),"")</f>
        <v>#N/A</v>
      </c>
      <c r="F453" s="131" t="e">
        <f>INDEX('Nicholas-SESSION'!$L$682:$U$689, MATCH("*Deadlift*",'Nicholas-SESSION'!$B$631:$B$689,0), MATCH("*1st*",'Nicholas-SESSION'!$K$7:$T$7,0))</f>
        <v>#N/A</v>
      </c>
      <c r="G453" s="131" t="e">
        <f>IF($A$452='Nicholas-SESSION'!$A$682,INDEX('Nicholas-SESSION'!$K$682:$T$689, MATCH("*Bench Press*",'Nicholas-SESSION'!$B$682:$B$689,0), MATCH("*1st*",'Nicholas-SESSION'!$K$7:$T$7,0)),"")</f>
        <v>#N/A</v>
      </c>
      <c r="H453" s="131" t="e">
        <f>INDEX('Nicholas-SESSION'!$L$682:$U$689, MATCH("*Bench Press*",'Nicholas-SESSION'!$B$682:$B$689,0), MATCH("*1st*",'Nicholas-SESSION'!$K$7:$T$7,0))</f>
        <v>#N/A</v>
      </c>
      <c r="I453" s="132" t="e">
        <f>IF($A$452='Nicholas-SESSION'!$A$682,INDEX('Nicholas-SESSION'!$K$682:$T$689, MATCH("*Military*",'Nicholas-SESSION'!$B$682:$B$689,0), MATCH("*1st*",'Nicholas-SESSION'!$K$7:$T$7,0)),"")</f>
        <v>#N/A</v>
      </c>
      <c r="J453" s="48" t="e">
        <f>INDEX('Nicholas-SESSION'!$L$682:$U$689, MATCH("*Military*",'Nicholas-SESSION'!$B$682:$B$689,0), MATCH("*1st*",'Nicholas-SESSION'!$K$7:$T$7,0))</f>
        <v>#N/A</v>
      </c>
      <c r="K453" s="131" t="e">
        <f>IF($A$452='Nicholas-SESSION'!$A$682,INDEX('Nicholas-SESSION'!$K$682:$T$689, MATCH("*Clean *",'Nicholas-SESSION'!$B$682:$B$689,0), MATCH("*1st*",'Nicholas-SESSION'!$K$7:$T$7,0)),"")</f>
        <v>#N/A</v>
      </c>
      <c r="L453" s="48" t="e">
        <f>INDEX('Nicholas-SESSION'!$L$682:$U$689, MATCH("*Clean *",'Nicholas-SESSION'!$B$631:$B$689,0), MATCH("*1st*",'Nicholas-SESSION'!$K$7:$T$7,0))</f>
        <v>#N/A</v>
      </c>
      <c r="M453" s="131">
        <f>IF($A$452='Nicholas-SESSION'!$A$682,INDEX('Nicholas-SESSION'!$K$682:$T$689, MATCH("*Lat Pulldown*",'Nicholas-SESSION'!$B$682:$B$689,0), MATCH("*1st*",'Nicholas-SESSION'!$K$7:$T$7,0)),"")</f>
        <v>60</v>
      </c>
      <c r="N453" s="48">
        <f>INDEX('Nicholas-SESSION'!$L$682:$U$689, MATCH("*Lat Pulldown*",'Nicholas-SESSION'!$B$682:$B$689,0), MATCH("*1st*",'Nicholas-SESSION'!$K$7:$T$7,0))</f>
        <v>12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>
        <f>IF($A$452='Nicholas-SESSION'!$A$682,INDEX('Nicholas-SESSION'!$K$682:$T$689, MATCH("*Squat*",'Nicholas-SESSION'!$B$682:$B$689,0), MATCH("*2nd*",'Nicholas-SESSION'!$K$7:$T$7,0)),"")</f>
        <v>30</v>
      </c>
      <c r="D454" s="132">
        <f>INDEX('Nicholas-SESSION'!L$682:U$689, MATCH("*Squat*",'Nicholas-SESSION'!$B$682:$B$689,0), MATCH("*2nd*",'Nicholas-SESSION'!K$7:T$7,0))</f>
        <v>15</v>
      </c>
      <c r="E454" s="131" t="e">
        <f>IF($A$452='Nicholas-SESSION'!$A$682,INDEX('Nicholas-SESSION'!$K$682:$T$689, MATCH("*Deadlift*",'Nicholas-SESSION'!$B$682:$B$689,0), MATCH("*2ND*",'Nicholas-SESSION'!$K$7:$T$7,0)),"")</f>
        <v>#N/A</v>
      </c>
      <c r="F454" s="131" t="e">
        <f>INDEX('Nicholas-SESSION'!$L$682:$U$689, MATCH("*Deadlift*",'Nicholas-SESSION'!$B$631:$B$689,0), MATCH("*2nd*",'Nicholas-SESSION'!$K$7:$T$7,0))</f>
        <v>#N/A</v>
      </c>
      <c r="G454" s="131" t="e">
        <f>IF($A$452='Nicholas-SESSION'!$A$682,INDEX('Nicholas-SESSION'!$K$682:$T$689, MATCH("*Bench Press*",'Nicholas-SESSION'!$B$682:$B$689,0), MATCH("*2ND*",'Nicholas-SESSION'!$K$7:$T$7,0)),"")</f>
        <v>#N/A</v>
      </c>
      <c r="H454" s="131" t="e">
        <f>INDEX('Nicholas-SESSION'!$L$682:$U$689, MATCH("*Bench Press*",'Nicholas-SESSION'!$B$682:$B$689,0), MATCH("*2nd*",'Nicholas-SESSION'!$K$7:$T$7,0))</f>
        <v>#N/A</v>
      </c>
      <c r="I454" s="132" t="e">
        <f>IF($A$452='Nicholas-SESSION'!$A$682,INDEX('Nicholas-SESSION'!$K$682:$T$689, MATCH("*Military*",'Nicholas-SESSION'!$B$682:$B$689,0), MATCH("*2ND*",'Nicholas-SESSION'!$K$7:$T$7,0)),"")</f>
        <v>#N/A</v>
      </c>
      <c r="J454" s="44" t="e">
        <f>INDEX('Nicholas-SESSION'!$L$682:$U$689, MATCH("*Military*",'Nicholas-SESSION'!$B$682:$B$689,0), MATCH("*2nd*",'Nicholas-SESSION'!$K$7:$T$7,0))</f>
        <v>#N/A</v>
      </c>
      <c r="K454" s="131" t="e">
        <f>IF($A$452='Nicholas-SESSION'!$A$682,INDEX('Nicholas-SESSION'!$K$682:$T$689, MATCH("*Clean *",'Nicholas-SESSION'!$B$682:$B$689,0), MATCH("*2ND*",'Nicholas-SESSION'!$K$7:$T$7,0)),"")</f>
        <v>#N/A</v>
      </c>
      <c r="L454" s="44" t="e">
        <f>INDEX('Nicholas-SESSION'!$L$682:$U$689, MATCH("*Clean *",'Nicholas-SESSION'!$B$631:$B$689,0), MATCH("*2nd*",'Nicholas-SESSION'!$K$7:$T$7,0))</f>
        <v>#N/A</v>
      </c>
      <c r="M454" s="131">
        <f>IF($A$452='Nicholas-SESSION'!$A$682,INDEX('Nicholas-SESSION'!$K$682:$T$689, MATCH("*Lat Pulldown*",'Nicholas-SESSION'!$B$682:$B$689,0), MATCH("*2ND*",'Nicholas-SESSION'!$K$7:$T$7,0)),"")</f>
        <v>60</v>
      </c>
      <c r="N454" s="44">
        <f>INDEX('Nicholas-SESSION'!$L$682:$U$689, MATCH("*Lat Pulldown*",'Nicholas-SESSION'!$B$682:$B$689,0), MATCH("*2nd*",'Nicholas-SESSION'!$K$7:$T$7,0))</f>
        <v>10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>
        <f>IF($A$452='Nicholas-SESSION'!$A$682,INDEX('Nicholas-SESSION'!$K$682:$T$689, MATCH("*Squat*",'Nicholas-SESSION'!$B$682:$B$689,0), MATCH("*3rd*",'Nicholas-SESSION'!$K$7:$T$7,0)),"")</f>
        <v>40</v>
      </c>
      <c r="D455" s="132">
        <f>INDEX('Nicholas-SESSION'!L$682:U$689, MATCH("*Squat*",'Nicholas-SESSION'!$B$682:$B$689,0), MATCH("*3rd*",'Nicholas-SESSION'!K$7:T$7,0))</f>
        <v>15</v>
      </c>
      <c r="E455" s="131" t="e">
        <f>IF($A$452='Nicholas-SESSION'!$A$682,INDEX('Nicholas-SESSION'!$K$682:$T$689, MATCH("*Deadlift*",'Nicholas-SESSION'!$B$682:$B$689,0), MATCH("*3rd*",'Nicholas-SESSION'!$K$7:$T$7,0)),"")</f>
        <v>#N/A</v>
      </c>
      <c r="F455" s="131" t="e">
        <f>INDEX('Nicholas-SESSION'!$L$682:$U$689, MATCH("*Deadlift*",'Nicholas-SESSION'!$B$631:$B$689,0), MATCH("*3rd*",'Nicholas-SESSION'!$K$7:$T$7,0))</f>
        <v>#N/A</v>
      </c>
      <c r="G455" s="131" t="e">
        <f>IF($A$452='Nicholas-SESSION'!$A$682,INDEX('Nicholas-SESSION'!$K$682:$T$689, MATCH("*Bench Press*",'Nicholas-SESSION'!$B$682:$B$689,0), MATCH("*3rd*",'Nicholas-SESSION'!$K$7:$T$7,0)),"")</f>
        <v>#N/A</v>
      </c>
      <c r="H455" s="131" t="e">
        <f>INDEX('Nicholas-SESSION'!$L$682:$U$689, MATCH("*Bench Press*",'Nicholas-SESSION'!$B$682:$B$689,0), MATCH("*3rd*",'Nicholas-SESSION'!$K$7:$T$7,0))</f>
        <v>#N/A</v>
      </c>
      <c r="I455" s="132" t="e">
        <f>IF($A$452='Nicholas-SESSION'!$A$682,INDEX('Nicholas-SESSION'!$K$682:$T$689, MATCH("*Military*",'Nicholas-SESSION'!$B$682:$B$689,0), MATCH("*3rd*",'Nicholas-SESSION'!$K$7:$T$7,0)),"")</f>
        <v>#N/A</v>
      </c>
      <c r="J455" s="44" t="e">
        <f>INDEX('Nicholas-SESSION'!$L$682:$U$689, MATCH("*Military*",'Nicholas-SESSION'!$B$682:$B$689,0), MATCH("*3rd*",'Nicholas-SESSION'!$K$7:$T$7,0))</f>
        <v>#N/A</v>
      </c>
      <c r="K455" s="131" t="e">
        <f>IF($A$452='Nicholas-SESSION'!$A$682,INDEX('Nicholas-SESSION'!$K$682:$T$689, MATCH("*Clean *",'Nicholas-SESSION'!$B$682:$B$689,0), MATCH("*3rd*",'Nicholas-SESSION'!$K$7:$T$7,0)),"")</f>
        <v>#N/A</v>
      </c>
      <c r="L455" s="44" t="e">
        <f>INDEX('Nicholas-SESSION'!$L$682:$U$689, MATCH("*Clean *",'Nicholas-SESSION'!$B$631:$B$689,0), MATCH("*3rd*",'Nicholas-SESSION'!$K$7:$T$7,0))</f>
        <v>#N/A</v>
      </c>
      <c r="M455" s="131">
        <f>IF($A$452='Nicholas-SESSION'!$A$682,INDEX('Nicholas-SESSION'!$K$682:$T$689, MATCH("*Lat Pulldown*",'Nicholas-SESSION'!$B$682:$B$689,0), MATCH("*3rd*",'Nicholas-SESSION'!$K$7:$T$7,0)),"")</f>
        <v>60</v>
      </c>
      <c r="N455" s="44">
        <f>INDEX('Nicholas-SESSION'!$L$682:$U$689, MATCH("*Lat Pulldown*",'Nicholas-SESSION'!$B$682:$B$689,0), MATCH("*3rd*",'Nicholas-SESSION'!$K$7:$T$7,0))</f>
        <v>10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>
        <f>IF($A$452='Nicholas-SESSION'!$A$682,INDEX('Nicholas-SESSION'!$K$682:$T$689, MATCH("*Squat*",'Nicholas-SESSION'!$B$682:$B$689,0), MATCH("*4th*",'Nicholas-SESSION'!$K$7:$T$7,0)),"")</f>
        <v>40</v>
      </c>
      <c r="D456" s="132">
        <f>INDEX('Nicholas-SESSION'!L$682:U$689, MATCH("*Squat*",'Nicholas-SESSION'!$B$682:$B$689,0), MATCH("*4th*",'Nicholas-SESSION'!K$7:T$7,0))</f>
        <v>15</v>
      </c>
      <c r="E456" s="131" t="e">
        <f>IF($A$452='Nicholas-SESSION'!$A$682,INDEX('Nicholas-SESSION'!$K$682:$T$689, MATCH("*Deadlift*",'Nicholas-SESSION'!$B$682:$B$689,0), MATCH("*4th*",'Nicholas-SESSION'!$K$7:$T$7,0)),"")</f>
        <v>#N/A</v>
      </c>
      <c r="F456" s="131" t="e">
        <f>INDEX('Nicholas-SESSION'!$L$682:$U$689, MATCH("*Deadlift*",'Nicholas-SESSION'!$B$631:$B$689,0), MATCH("*4th*",'Nicholas-SESSION'!$K$7:$T$7,0))</f>
        <v>#N/A</v>
      </c>
      <c r="G456" s="131" t="e">
        <f>IF($A$452='Nicholas-SESSION'!$A$682,INDEX('Nicholas-SESSION'!$K$682:$T$689, MATCH("*Bench Press*",'Nicholas-SESSION'!$B$682:$B$689,0), MATCH("*4th*",'Nicholas-SESSION'!$K$7:$T$7,0)),"")</f>
        <v>#N/A</v>
      </c>
      <c r="H456" s="131" t="e">
        <f>INDEX('Nicholas-SESSION'!$L$682:$U$689, MATCH("*Bench Press*",'Nicholas-SESSION'!$B$682:$B$689,0), MATCH("*4th*",'Nicholas-SESSION'!$K$7:$T$7,0))</f>
        <v>#N/A</v>
      </c>
      <c r="I456" s="132" t="e">
        <f>IF($A$452='Nicholas-SESSION'!$A$682,INDEX('Nicholas-SESSION'!$K$682:$T$689, MATCH("*Military*",'Nicholas-SESSION'!$B$682:$B$689,0), MATCH("*4th*",'Nicholas-SESSION'!$K$7:$T$7,0)),"")</f>
        <v>#N/A</v>
      </c>
      <c r="J456" s="44" t="e">
        <f>INDEX('Nicholas-SESSION'!$L$682:$U$689, MATCH("*Military*",'Nicholas-SESSION'!$B$682:$B$689,0), MATCH("*4th*",'Nicholas-SESSION'!$K$7:$T$7,0))</f>
        <v>#N/A</v>
      </c>
      <c r="K456" s="131" t="e">
        <f>IF($A$452='Nicholas-SESSION'!$A$682,INDEX('Nicholas-SESSION'!$K$682:$T$689, MATCH("*Clean *",'Nicholas-SESSION'!$B$682:$B$689,0), MATCH("*4th*",'Nicholas-SESSION'!$K$7:$T$7,0)),"")</f>
        <v>#N/A</v>
      </c>
      <c r="L456" s="44" t="e">
        <f>INDEX('Nicholas-SESSION'!$L$682:$U$689, MATCH("*Clean *",'Nicholas-SESSION'!$B$631:$B$689,0), MATCH("*4th*",'Nicholas-SESSION'!$K$7:$T$7,0))</f>
        <v>#N/A</v>
      </c>
      <c r="M456" s="131">
        <f>IF($A$452='Nicholas-SESSION'!$A$682,INDEX('Nicholas-SESSION'!$K$682:$T$689, MATCH("*Lat Pulldown*",'Nicholas-SESSION'!$B$682:$B$689,0), MATCH("*4th*",'Nicholas-SESSION'!$K$7:$T$7,0)),"")</f>
        <v>0</v>
      </c>
      <c r="N456" s="44">
        <f>INDEX('Nicholas-SESSION'!$L$682:$U$689, MATCH("*Lat Pulldown*",'Nicholas-SESSION'!$B$682:$B$689,0), MATCH("*4th*",'Nicholas-SESSION'!$K$7:$T$7,0))</f>
        <v>0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>
        <f>IF($A$452='Nicholas-SESSION'!$A$682,INDEX('Nicholas-SESSION'!$K$682:$T$689, MATCH("*Squat*",'Nicholas-SESSION'!$B$682:$B$689,0), MATCH("*5th*",'Nicholas-SESSION'!$K$7:$T$7,0)),"")</f>
        <v>0</v>
      </c>
      <c r="D457" s="132">
        <f>INDEX('Nicholas-SESSION'!L$682:U$689, MATCH("*Squat*",'Nicholas-SESSION'!$B$682:$B$689,0), MATCH("*5th*",'Nicholas-SESSION'!K$7:T$7,0))</f>
        <v>0</v>
      </c>
      <c r="E457" s="131" t="e">
        <f>IF($A$452='Nicholas-SESSION'!$A$682,INDEX('Nicholas-SESSION'!$K$682:$T$689, MATCH("*Deadlift*",'Nicholas-SESSION'!$B$682:$B$689,0), MATCH("*5th*",'Nicholas-SESSION'!$K$7:$T$7,0)),"")</f>
        <v>#N/A</v>
      </c>
      <c r="F457" s="131" t="e">
        <f>INDEX('Nicholas-SESSION'!$L$682:$U$689, MATCH("*Deadlift*",'Nicholas-SESSION'!$B$631:$B$689,0), MATCH("*5th*",'Nicholas-SESSION'!$K$7:$T$7,0))</f>
        <v>#N/A</v>
      </c>
      <c r="G457" s="131" t="e">
        <f>IF($A$452='Nicholas-SESSION'!$A$682,INDEX('Nicholas-SESSION'!$K$682:$T$689, MATCH("*Bench Press*",'Nicholas-SESSION'!$B$682:$B$689,0), MATCH("*5th*",'Nicholas-SESSION'!$K$7:$T$7,0)),"")</f>
        <v>#N/A</v>
      </c>
      <c r="H457" s="131" t="e">
        <f>INDEX('Nicholas-SESSION'!$L$682:$U$689, MATCH("*Bench Press*",'Nicholas-SESSION'!$B$682:$B$689,0), MATCH("*5th*",'Nicholas-SESSION'!$K$7:$T$7,0))</f>
        <v>#N/A</v>
      </c>
      <c r="I457" s="132" t="e">
        <f>IF($A$452='Nicholas-SESSION'!$A$682,INDEX('Nicholas-SESSION'!$K$682:$T$689, MATCH("*Military*",'Nicholas-SESSION'!$B$682:$B$689,0), MATCH("*5th*",'Nicholas-SESSION'!$K$7:$T$7,0)),"")</f>
        <v>#N/A</v>
      </c>
      <c r="J457" s="44" t="e">
        <f>INDEX('Nicholas-SESSION'!$L$682:$U$689, MATCH("*Military*",'Nicholas-SESSION'!$B$682:$B$689,0), MATCH("*5th*",'Nicholas-SESSION'!$K$7:$T$7,0))</f>
        <v>#N/A</v>
      </c>
      <c r="K457" s="131" t="e">
        <f>IF($A$452='Nicholas-SESSION'!$A$682,INDEX('Nicholas-SESSION'!$K$682:$T$689, MATCH("*Clean *",'Nicholas-SESSION'!$B$682:$B$689,0), MATCH("*5th*",'Nicholas-SESSION'!$K$7:$T$7,0)),"")</f>
        <v>#N/A</v>
      </c>
      <c r="L457" s="44" t="e">
        <f>INDEX('Nicholas-SESSION'!$L$682:$U$689, MATCH("*Clean *",'Nicholas-SESSION'!$B$631:$B$689,0), MATCH("*5th*",'Nicholas-SESSION'!$K$7:$T$7,0))</f>
        <v>#N/A</v>
      </c>
      <c r="M457" s="131">
        <f>IF($A$452='Nicholas-SESSION'!$A$682,INDEX('Nicholas-SESSION'!$K$682:$T$689, MATCH("*Lat Pulldown*",'Nicholas-SESSION'!$B$682:$B$689,0), MATCH("*5th*",'Nicholas-SESSION'!$K$7:$T$7,0)),"")</f>
        <v>0</v>
      </c>
      <c r="N457" s="44">
        <f>INDEX('Nicholas-SESSION'!$L$682:$U$689, MATCH("*Lat Pulldown*",'Nicholas-SESSION'!$B$682:$B$689,0), MATCH("*5th*",'Nicholas-SESSION'!$K$7:$T$7,0))</f>
        <v>0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'Nicholas-SESSION'!A691</f>
        <v>42346</v>
      </c>
      <c r="B458" s="116" t="s">
        <v>84</v>
      </c>
      <c r="C458" s="117">
        <f>MAX(C459:C463)</f>
        <v>40</v>
      </c>
      <c r="D458" s="116">
        <f t="array" ref="D458">MAX(IF(C459:C463=C458,D459:D463))</f>
        <v>17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str">
        <f>IF($A$140='Nicholas-SESSION'!$A$691,INDEX('Nicholas-SESSION'!$K$691:$T$698, MATCH("*1k Row*",'Nicholas-SESSION'!$B$691:$B$698,0), MATCH("*1st*",'Nicholas-SESSION'!$K$7:$T$7,0)),"")</f>
        <v/>
      </c>
      <c r="P458" s="152" t="str">
        <f>IF($A$140='Nicholas-SESSION'!$A$691,INDEX('Nicholas-SESSION'!$K$691:$T$698, MATCH("*HIIT*",'Nicholas-SESSION'!$B$691:$B$698,0), MATCH("*1st*",'Nicholas-SESSION'!$K$7:$T$7,0)),"")</f>
        <v/>
      </c>
      <c r="Q458" s="119" t="e">
        <f>INDEX('Nicholas-SESSION'!$L$637:$U$691, MATCH("*HIIT*",'Nicholas-SESSION'!$B$637:$B$691,0), MATCH("*1st*",'Nicholas-SESSION'!$K$7:$T$7,0))</f>
        <v>#N/A</v>
      </c>
      <c r="R458" s="119">
        <f>'Nicholas-SESSION'!U526</f>
        <v>0</v>
      </c>
      <c r="S458" s="116"/>
      <c r="T458" s="116"/>
      <c r="U458" s="120">
        <f>'Nicholas-SESSION'!A638</f>
        <v>0</v>
      </c>
      <c r="V458" s="120">
        <f>'Nicholas-SESSION'!A639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>
        <f>IF($A$458='Nicholas-SESSION'!$A$691,INDEX('Nicholas-SESSION'!$K$691:$T$698, MATCH("*Squat*",'Nicholas-SESSION'!$B$691:$B$698,0), MATCH("*1st*",'Nicholas-SESSION'!$K$7:$T$7,0)),"")</f>
        <v>20</v>
      </c>
      <c r="D459" s="132">
        <f>INDEX('Nicholas-SESSION'!L$691:U$698, MATCH("*Squat*",'Nicholas-SESSION'!$B$691:$B$698,0), MATCH("*1st*",'Nicholas-SESSION'!K$7:T$7,0))</f>
        <v>15</v>
      </c>
      <c r="E459" s="131" t="e">
        <f>IF($A$458='Nicholas-SESSION'!$A$691,INDEX('Nicholas-SESSION'!$K$691:$T$698, MATCH("*Deadlift*",'Nicholas-SESSION'!$B$691:$B$698,0), MATCH("*1st*",'Nicholas-SESSION'!$K$7:$T$7,0)),"")</f>
        <v>#N/A</v>
      </c>
      <c r="F459" s="131" t="e">
        <f>INDEX('Nicholas-SESSION'!$L$691:$U$698, MATCH("*Deadlift*",'Nicholas-SESSION'!$B$637:$B$698,0), MATCH("*1st*",'Nicholas-SESSION'!$K$7:$T$7,0))</f>
        <v>#N/A</v>
      </c>
      <c r="G459" s="131" t="e">
        <f>IF($A$458='Nicholas-SESSION'!$A$691,INDEX('Nicholas-SESSION'!$K$691:$T$698, MATCH("*Bench Press*",'Nicholas-SESSION'!$B$691:$B$698,0), MATCH("*1st*",'Nicholas-SESSION'!$K$7:$T$7,0)),"")</f>
        <v>#N/A</v>
      </c>
      <c r="H459" s="131" t="e">
        <f>INDEX('Nicholas-SESSION'!$L$691:$U$698, MATCH("*Bench Press*",'Nicholas-SESSION'!$B$691:$B$698,0), MATCH("*1st*",'Nicholas-SESSION'!$K$7:$T$7,0))</f>
        <v>#N/A</v>
      </c>
      <c r="I459" s="132" t="e">
        <f>IF($A$458='Nicholas-SESSION'!$A$691,INDEX('Nicholas-SESSION'!$K$691:$T$698, MATCH("*Military*",'Nicholas-SESSION'!$B$691:$B$698,0), MATCH("*1st*",'Nicholas-SESSION'!$K$7:$T$7,0)),"")</f>
        <v>#N/A</v>
      </c>
      <c r="J459" s="48" t="e">
        <f>INDEX('Nicholas-SESSION'!$L$691:$U$698, MATCH("*Military*",'Nicholas-SESSION'!$B$691:$B$698,0), MATCH("*1st*",'Nicholas-SESSION'!$K$7:$T$7,0))</f>
        <v>#N/A</v>
      </c>
      <c r="K459" s="131" t="e">
        <f>IF($A$458='Nicholas-SESSION'!$A$691,INDEX('Nicholas-SESSION'!$K$691:$T$698, MATCH("*Clean *",'Nicholas-SESSION'!$B$691:$B$698,0), MATCH("*1st*",'Nicholas-SESSION'!$K$7:$T$7,0)),"")</f>
        <v>#N/A</v>
      </c>
      <c r="L459" s="48" t="e">
        <f>INDEX('Nicholas-SESSION'!$L$691:$U$698, MATCH("*Clean *",'Nicholas-SESSION'!$B$637:$B$698,0), MATCH("*1st*",'Nicholas-SESSION'!$K$7:$T$7,0))</f>
        <v>#N/A</v>
      </c>
      <c r="M459" s="131" t="e">
        <f>IF($A$458='Nicholas-SESSION'!$A$691,INDEX('Nicholas-SESSION'!$K$691:$T$698, MATCH("*Lat Pulldown*",'Nicholas-SESSION'!$B$691:$B$698,0), MATCH("*1st*",'Nicholas-SESSION'!$K$7:$T$7,0)),"")</f>
        <v>#N/A</v>
      </c>
      <c r="N459" s="48" t="e">
        <f>INDEX('Nicholas-SESSION'!$L$691:$U$698, MATCH("*Lat Pulldown*",'Nicholas-SESSION'!$B$691:$B$698,0), MATCH("*1st*",'Nicholas-SESSION'!$K$7:$T$7,0))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>
        <f>IF($A$458='Nicholas-SESSION'!$A$691,INDEX('Nicholas-SESSION'!$K$691:$T$698, MATCH("*Squat*",'Nicholas-SESSION'!$B$691:$B$698,0), MATCH("*2nd*",'Nicholas-SESSION'!$K$7:$T$7,0)),"")</f>
        <v>30</v>
      </c>
      <c r="D460" s="132">
        <f>INDEX('Nicholas-SESSION'!L$691:U$698, MATCH("*Squat*",'Nicholas-SESSION'!$B$691:$B$698,0), MATCH("*2nd*",'Nicholas-SESSION'!K$7:T$7,0))</f>
        <v>17</v>
      </c>
      <c r="E460" s="131" t="e">
        <f>IF($A$458='Nicholas-SESSION'!$A$691,INDEX('Nicholas-SESSION'!$K$691:$T$698, MATCH("*Deadlift*",'Nicholas-SESSION'!$B$691:$B$698,0), MATCH("*2ND*",'Nicholas-SESSION'!$K$7:$T$7,0)),"")</f>
        <v>#N/A</v>
      </c>
      <c r="F460" s="131" t="e">
        <f>INDEX('Nicholas-SESSION'!$L$691:$U$698, MATCH("*Deadlift*",'Nicholas-SESSION'!$B$637:$B$698,0), MATCH("*2nd*",'Nicholas-SESSION'!$K$7:$T$7,0))</f>
        <v>#N/A</v>
      </c>
      <c r="G460" s="131" t="e">
        <f>IF($A$458='Nicholas-SESSION'!$A$691,INDEX('Nicholas-SESSION'!$K$691:$T$698, MATCH("*Bench Press*",'Nicholas-SESSION'!$B$691:$B$698,0), MATCH("*2ND*",'Nicholas-SESSION'!$K$7:$T$7,0)),"")</f>
        <v>#N/A</v>
      </c>
      <c r="H460" s="131" t="e">
        <f>INDEX('Nicholas-SESSION'!$L$691:$U$698, MATCH("*Bench Press*",'Nicholas-SESSION'!$B$691:$B$698,0), MATCH("*2nd*",'Nicholas-SESSION'!$K$7:$T$7,0))</f>
        <v>#N/A</v>
      </c>
      <c r="I460" s="132" t="e">
        <f>IF($A$458='Nicholas-SESSION'!$A$691,INDEX('Nicholas-SESSION'!$K$691:$T$698, MATCH("*Military*",'Nicholas-SESSION'!$B$691:$B$698,0), MATCH("*2ND*",'Nicholas-SESSION'!$K$7:$T$7,0)),"")</f>
        <v>#N/A</v>
      </c>
      <c r="J460" s="44" t="e">
        <f>INDEX('Nicholas-SESSION'!$L$691:$U$698, MATCH("*Military*",'Nicholas-SESSION'!$B$691:$B$698,0), MATCH("*2nd*",'Nicholas-SESSION'!$K$7:$T$7,0))</f>
        <v>#N/A</v>
      </c>
      <c r="K460" s="131" t="e">
        <f>IF($A$458='Nicholas-SESSION'!$A$691,INDEX('Nicholas-SESSION'!$K$691:$T$698, MATCH("*Clean *",'Nicholas-SESSION'!$B$691:$B$698,0), MATCH("*2ND*",'Nicholas-SESSION'!$K$7:$T$7,0)),"")</f>
        <v>#N/A</v>
      </c>
      <c r="L460" s="44" t="e">
        <f>INDEX('Nicholas-SESSION'!$L$691:$U$698, MATCH("*Clean *",'Nicholas-SESSION'!$B$637:$B$698,0), MATCH("*2nd*",'Nicholas-SESSION'!$K$7:$T$7,0))</f>
        <v>#N/A</v>
      </c>
      <c r="M460" s="131" t="e">
        <f>IF($A$458='Nicholas-SESSION'!$A$691,INDEX('Nicholas-SESSION'!$K$691:$T$698, MATCH("*Lat Pulldown*",'Nicholas-SESSION'!$B$691:$B$698,0), MATCH("*2ND*",'Nicholas-SESSION'!$K$7:$T$7,0)),"")</f>
        <v>#N/A</v>
      </c>
      <c r="N460" s="44" t="e">
        <f>INDEX('Nicholas-SESSION'!$L$691:$U$698, MATCH("*Lat Pulldown*",'Nicholas-SESSION'!$B$691:$B$698,0), MATCH("*2nd*",'Nicholas-SESSION'!$K$7:$T$7,0))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>
        <f>IF($A$458='Nicholas-SESSION'!$A$691,INDEX('Nicholas-SESSION'!$K$691:$T$698, MATCH("*Squat*",'Nicholas-SESSION'!$B$691:$B$698,0), MATCH("*3rd*",'Nicholas-SESSION'!$K$7:$T$7,0)),"")</f>
        <v>40</v>
      </c>
      <c r="D461" s="132">
        <f>INDEX('Nicholas-SESSION'!L$691:U$698, MATCH("*Squat*",'Nicholas-SESSION'!$B$691:$B$698,0), MATCH("*3rd*",'Nicholas-SESSION'!K$7:T$7,0))</f>
        <v>17</v>
      </c>
      <c r="E461" s="131" t="e">
        <f>IF($A$458='Nicholas-SESSION'!$A$691,INDEX('Nicholas-SESSION'!$K$691:$T$698, MATCH("*Deadlift*",'Nicholas-SESSION'!$B$691:$B$698,0), MATCH("*3rd*",'Nicholas-SESSION'!$K$7:$T$7,0)),"")</f>
        <v>#N/A</v>
      </c>
      <c r="F461" s="131" t="e">
        <f>INDEX('Nicholas-SESSION'!$L$691:$U$698, MATCH("*Deadlift*",'Nicholas-SESSION'!$B$637:$B$698,0), MATCH("*3rd*",'Nicholas-SESSION'!$K$7:$T$7,0))</f>
        <v>#N/A</v>
      </c>
      <c r="G461" s="131" t="e">
        <f>IF($A$458='Nicholas-SESSION'!$A$691,INDEX('Nicholas-SESSION'!$K$691:$T$698, MATCH("*Bench Press*",'Nicholas-SESSION'!$B$691:$B$698,0), MATCH("*3rd*",'Nicholas-SESSION'!$K$7:$T$7,0)),"")</f>
        <v>#N/A</v>
      </c>
      <c r="H461" s="131" t="e">
        <f>INDEX('Nicholas-SESSION'!$L$691:$U$698, MATCH("*Bench Press*",'Nicholas-SESSION'!$B$691:$B$698,0), MATCH("*3rd*",'Nicholas-SESSION'!$K$7:$T$7,0))</f>
        <v>#N/A</v>
      </c>
      <c r="I461" s="132" t="e">
        <f>IF($A$458='Nicholas-SESSION'!$A$691,INDEX('Nicholas-SESSION'!$K$691:$T$698, MATCH("*Military*",'Nicholas-SESSION'!$B$691:$B$698,0), MATCH("*3rd*",'Nicholas-SESSION'!$K$7:$T$7,0)),"")</f>
        <v>#N/A</v>
      </c>
      <c r="J461" s="44" t="e">
        <f>INDEX('Nicholas-SESSION'!$L$691:$U$698, MATCH("*Military*",'Nicholas-SESSION'!$B$691:$B$698,0), MATCH("*3rd*",'Nicholas-SESSION'!$K$7:$T$7,0))</f>
        <v>#N/A</v>
      </c>
      <c r="K461" s="131" t="e">
        <f>IF($A$458='Nicholas-SESSION'!$A$691,INDEX('Nicholas-SESSION'!$K$691:$T$698, MATCH("*Clean *",'Nicholas-SESSION'!$B$691:$B$698,0), MATCH("*3rd*",'Nicholas-SESSION'!$K$7:$T$7,0)),"")</f>
        <v>#N/A</v>
      </c>
      <c r="L461" s="44" t="e">
        <f>INDEX('Nicholas-SESSION'!$L$691:$U$698, MATCH("*Clean *",'Nicholas-SESSION'!$B$637:$B$698,0), MATCH("*3rd*",'Nicholas-SESSION'!$K$7:$T$7,0))</f>
        <v>#N/A</v>
      </c>
      <c r="M461" s="131" t="e">
        <f>IF($A$458='Nicholas-SESSION'!$A$691,INDEX('Nicholas-SESSION'!$K$691:$T$698, MATCH("*Lat Pulldown*",'Nicholas-SESSION'!$B$691:$B$698,0), MATCH("*3rd*",'Nicholas-SESSION'!$K$7:$T$7,0)),"")</f>
        <v>#N/A</v>
      </c>
      <c r="N461" s="44" t="e">
        <f>INDEX('Nicholas-SESSION'!$L$691:$U$698, MATCH("*Lat Pulldown*",'Nicholas-SESSION'!$B$691:$B$698,0), MATCH("*3rd*",'Nicholas-SESSION'!$K$7:$T$7,0))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>
        <f>IF($A$458='Nicholas-SESSION'!$A$691,INDEX('Nicholas-SESSION'!$K$691:$T$698, MATCH("*Squat*",'Nicholas-SESSION'!$B$691:$B$698,0), MATCH("*4th*",'Nicholas-SESSION'!$K$7:$T$7,0)),"")</f>
        <v>40</v>
      </c>
      <c r="D462" s="132">
        <f>INDEX('Nicholas-SESSION'!L$691:U$698, MATCH("*Squat*",'Nicholas-SESSION'!$B$691:$B$698,0), MATCH("*4th*",'Nicholas-SESSION'!K$7:T$7,0))</f>
        <v>15</v>
      </c>
      <c r="E462" s="131" t="e">
        <f>IF($A$458='Nicholas-SESSION'!$A$691,INDEX('Nicholas-SESSION'!$K$691:$T$698, MATCH("*Deadlift*",'Nicholas-SESSION'!$B$691:$B$698,0), MATCH("*4th*",'Nicholas-SESSION'!$K$7:$T$7,0)),"")</f>
        <v>#N/A</v>
      </c>
      <c r="F462" s="131" t="e">
        <f>INDEX('Nicholas-SESSION'!$L$691:$U$698, MATCH("*Deadlift*",'Nicholas-SESSION'!$B$637:$B$698,0), MATCH("*4th*",'Nicholas-SESSION'!$K$7:$T$7,0))</f>
        <v>#N/A</v>
      </c>
      <c r="G462" s="131" t="e">
        <f>IF($A$458='Nicholas-SESSION'!$A$691,INDEX('Nicholas-SESSION'!$K$691:$T$698, MATCH("*Bench Press*",'Nicholas-SESSION'!$B$691:$B$698,0), MATCH("*4th*",'Nicholas-SESSION'!$K$7:$T$7,0)),"")</f>
        <v>#N/A</v>
      </c>
      <c r="H462" s="131" t="e">
        <f>INDEX('Nicholas-SESSION'!$L$691:$U$698, MATCH("*Bench Press*",'Nicholas-SESSION'!$B$691:$B$698,0), MATCH("*4th*",'Nicholas-SESSION'!$K$7:$T$7,0))</f>
        <v>#N/A</v>
      </c>
      <c r="I462" s="132" t="e">
        <f>IF($A$458='Nicholas-SESSION'!$A$691,INDEX('Nicholas-SESSION'!$K$691:$T$698, MATCH("*Military*",'Nicholas-SESSION'!$B$691:$B$698,0), MATCH("*4th*",'Nicholas-SESSION'!$K$7:$T$7,0)),"")</f>
        <v>#N/A</v>
      </c>
      <c r="J462" s="44" t="e">
        <f>INDEX('Nicholas-SESSION'!$L$691:$U$698, MATCH("*Military*",'Nicholas-SESSION'!$B$691:$B$698,0), MATCH("*4th*",'Nicholas-SESSION'!$K$7:$T$7,0))</f>
        <v>#N/A</v>
      </c>
      <c r="K462" s="131" t="e">
        <f>IF($A$458='Nicholas-SESSION'!$A$691,INDEX('Nicholas-SESSION'!$K$691:$T$698, MATCH("*Clean *",'Nicholas-SESSION'!$B$691:$B$698,0), MATCH("*4th*",'Nicholas-SESSION'!$K$7:$T$7,0)),"")</f>
        <v>#N/A</v>
      </c>
      <c r="L462" s="44" t="e">
        <f>INDEX('Nicholas-SESSION'!$L$691:$U$698, MATCH("*Clean *",'Nicholas-SESSION'!$B$637:$B$698,0), MATCH("*4th*",'Nicholas-SESSION'!$K$7:$T$7,0))</f>
        <v>#N/A</v>
      </c>
      <c r="M462" s="131" t="e">
        <f>IF($A$458='Nicholas-SESSION'!$A$691,INDEX('Nicholas-SESSION'!$K$691:$T$698, MATCH("*Lat Pulldown*",'Nicholas-SESSION'!$B$691:$B$698,0), MATCH("*4th*",'Nicholas-SESSION'!$K$7:$T$7,0)),"")</f>
        <v>#N/A</v>
      </c>
      <c r="N462" s="44" t="e">
        <f>INDEX('Nicholas-SESSION'!$L$691:$U$698, MATCH("*Lat Pulldown*",'Nicholas-SESSION'!$B$691:$B$698,0), MATCH("*4th*",'Nicholas-SESSION'!$K$7:$T$7,0))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>
        <f>IF($A$458='Nicholas-SESSION'!$A$691,INDEX('Nicholas-SESSION'!$K$691:$T$698, MATCH("*Squat*",'Nicholas-SESSION'!$B$691:$B$698,0), MATCH("*5th*",'Nicholas-SESSION'!$K$7:$T$7,0)),"")</f>
        <v>0</v>
      </c>
      <c r="D463" s="132">
        <f>INDEX('Nicholas-SESSION'!L$691:U$698, MATCH("*Squat*",'Nicholas-SESSION'!$B$691:$B$698,0), MATCH("*5th*",'Nicholas-SESSION'!K$7:T$7,0))</f>
        <v>0</v>
      </c>
      <c r="E463" s="131" t="e">
        <f>IF($A$458='Nicholas-SESSION'!$A$691,INDEX('Nicholas-SESSION'!$K$691:$T$698, MATCH("*Deadlift*",'Nicholas-SESSION'!$B$691:$B$698,0), MATCH("*5th*",'Nicholas-SESSION'!$K$7:$T$7,0)),"")</f>
        <v>#N/A</v>
      </c>
      <c r="F463" s="131" t="e">
        <f>INDEX('Nicholas-SESSION'!$L$691:$U$698, MATCH("*Deadlift*",'Nicholas-SESSION'!$B$637:$B$698,0), MATCH("*5th*",'Nicholas-SESSION'!$K$7:$T$7,0))</f>
        <v>#N/A</v>
      </c>
      <c r="G463" s="131" t="e">
        <f>IF($A$458='Nicholas-SESSION'!$A$691,INDEX('Nicholas-SESSION'!$K$691:$T$698, MATCH("*Bench Press*",'Nicholas-SESSION'!$B$691:$B$698,0), MATCH("*5th*",'Nicholas-SESSION'!$K$7:$T$7,0)),"")</f>
        <v>#N/A</v>
      </c>
      <c r="H463" s="131" t="e">
        <f>INDEX('Nicholas-SESSION'!$L$691:$U$698, MATCH("*Bench Press*",'Nicholas-SESSION'!$B$691:$B$698,0), MATCH("*5th*",'Nicholas-SESSION'!$K$7:$T$7,0))</f>
        <v>#N/A</v>
      </c>
      <c r="I463" s="132" t="e">
        <f>IF($A$458='Nicholas-SESSION'!$A$691,INDEX('Nicholas-SESSION'!$K$691:$T$698, MATCH("*Military*",'Nicholas-SESSION'!$B$691:$B$698,0), MATCH("*5th*",'Nicholas-SESSION'!$K$7:$T$7,0)),"")</f>
        <v>#N/A</v>
      </c>
      <c r="J463" s="44" t="e">
        <f>INDEX('Nicholas-SESSION'!$L$691:$U$698, MATCH("*Military*",'Nicholas-SESSION'!$B$691:$B$698,0), MATCH("*5th*",'Nicholas-SESSION'!$K$7:$T$7,0))</f>
        <v>#N/A</v>
      </c>
      <c r="K463" s="131" t="e">
        <f>IF($A$458='Nicholas-SESSION'!$A$691,INDEX('Nicholas-SESSION'!$K$691:$T$698, MATCH("*Clean *",'Nicholas-SESSION'!$B$691:$B$698,0), MATCH("*5th*",'Nicholas-SESSION'!$K$7:$T$7,0)),"")</f>
        <v>#N/A</v>
      </c>
      <c r="L463" s="44" t="e">
        <f>INDEX('Nicholas-SESSION'!$L$691:$U$698, MATCH("*Clean *",'Nicholas-SESSION'!$B$637:$B$698,0), MATCH("*5th*",'Nicholas-SESSION'!$K$7:$T$7,0))</f>
        <v>#N/A</v>
      </c>
      <c r="M463" s="131" t="e">
        <f>IF($A$458='Nicholas-SESSION'!$A$691,INDEX('Nicholas-SESSION'!$K$691:$T$698, MATCH("*Lat Pulldown*",'Nicholas-SESSION'!$B$691:$B$698,0), MATCH("*5th*",'Nicholas-SESSION'!$K$7:$T$7,0)),"")</f>
        <v>#N/A</v>
      </c>
      <c r="N463" s="44" t="e">
        <f>INDEX('Nicholas-SESSION'!$L$691:$U$698, MATCH("*Lat Pulldown*",'Nicholas-SESSION'!$B$691:$B$698,0), MATCH("*5th*",'Nicholas-SESSION'!$K$7:$T$7,0))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'Nicholas-SESSION'!A700</f>
        <v>42348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>
        <f>MAX(I465:I469)</f>
        <v>25</v>
      </c>
      <c r="J464" s="116">
        <f t="array" ref="J464">MAX(IF(I465:I469=I464,J465:J469))</f>
        <v>12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str">
        <f>IF($A$140='Nicholas-SESSION'!$A$700,INDEX('Nicholas-SESSION'!$K$700:$T$707, MATCH("*1k Row*",'Nicholas-SESSION'!$B$700:$B$707,0), MATCH("*1st*",'Nicholas-SESSION'!$K$7:$T$7,0)),"")</f>
        <v/>
      </c>
      <c r="P464" s="152" t="str">
        <f>IF($A$140='Nicholas-SESSION'!$A$700,INDEX('Nicholas-SESSION'!$K$700:$T$707, MATCH("*HIIT*",'Nicholas-SESSION'!$B$700:$B$707,0), MATCH("*1st*",'Nicholas-SESSION'!$K$7:$T$7,0)),"")</f>
        <v/>
      </c>
      <c r="Q464" s="119" t="e">
        <f>INDEX('Nicholas-SESSION'!$L$643:$U$700, MATCH("*HIIT*",'Nicholas-SESSION'!$B$643:$B$700,0), MATCH("*1st*",'Nicholas-SESSION'!$K$7:$T$7,0))</f>
        <v>#N/A</v>
      </c>
      <c r="R464" s="119">
        <f>'Nicholas-SESSION'!U532</f>
        <v>0</v>
      </c>
      <c r="S464" s="116"/>
      <c r="T464" s="116"/>
      <c r="U464" s="120">
        <f>'Nicholas-SESSION'!A701</f>
        <v>0</v>
      </c>
      <c r="V464" s="120">
        <f>'Nicholas-SESSION'!A702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IF($A$464='Nicholas-SESSION'!$A$700,INDEX('Nicholas-SESSION'!$K$700:$T$707, MATCH("*Squat*",'Nicholas-SESSION'!$B$700:$B$707,0), MATCH("*1st*",'Nicholas-SESSION'!$K$7:$T$7,0)),"")</f>
        <v>#N/A</v>
      </c>
      <c r="D465" s="132" t="e">
        <f>INDEX('Nicholas-SESSION'!L$700:U$707, MATCH("*Squat*",'Nicholas-SESSION'!$B$700:$B$707,0), MATCH("*1st*",'Nicholas-SESSION'!K$7:T$7,0))</f>
        <v>#N/A</v>
      </c>
      <c r="E465" s="131" t="e">
        <f>IF($A$464='Nicholas-SESSION'!$A$700,INDEX('Nicholas-SESSION'!$K$700:$T$707, MATCH("*Deadlift*",'Nicholas-SESSION'!$B$700:$B$707,0), MATCH("*1st*",'Nicholas-SESSION'!$K$7:$T$7,0)),"")</f>
        <v>#N/A</v>
      </c>
      <c r="F465" s="131" t="e">
        <f>INDEX('Nicholas-SESSION'!$L$700:$U$707, MATCH("*Deadlift*",'Nicholas-SESSION'!$B$643:$B$707,0), MATCH("*1st*",'Nicholas-SESSION'!$K$7:$T$7,0))</f>
        <v>#N/A</v>
      </c>
      <c r="G465" s="131" t="e">
        <f>IF($A$464='Nicholas-SESSION'!$A$700,INDEX('Nicholas-SESSION'!$K$700:$T$707, MATCH("*Bench Press*",'Nicholas-SESSION'!$B$700:$B$707,0), MATCH("*1st*",'Nicholas-SESSION'!$K$7:$T$7,0)),"")</f>
        <v>#N/A</v>
      </c>
      <c r="H465" s="131" t="e">
        <f>INDEX('Nicholas-SESSION'!$L$700:$U$707, MATCH("*Bench Press*",'Nicholas-SESSION'!$B$700:$B$707,0), MATCH("*1st*",'Nicholas-SESSION'!$K$7:$T$7,0))</f>
        <v>#N/A</v>
      </c>
      <c r="I465" s="132">
        <f>IF($A$464='Nicholas-SESSION'!$A$700,INDEX('Nicholas-SESSION'!$K$700:$T$707, MATCH("*Military*",'Nicholas-SESSION'!$B$700:$B$707,0), MATCH("*1st*",'Nicholas-SESSION'!$K$7:$T$7,0)),"")</f>
        <v>15</v>
      </c>
      <c r="J465" s="48">
        <f>INDEX('Nicholas-SESSION'!$L$700:$U$707, MATCH("*Military*",'Nicholas-SESSION'!$B$700:$B$707,0), MATCH("*1st*",'Nicholas-SESSION'!$K$7:$T$7,0))</f>
        <v>12</v>
      </c>
      <c r="K465" s="131" t="e">
        <f>IF($A$464='Nicholas-SESSION'!$A$700,INDEX('Nicholas-SESSION'!$K$700:$T$707, MATCH("*Clean *",'Nicholas-SESSION'!$B$700:$B$707,0), MATCH("*1st*",'Nicholas-SESSION'!$K$7:$T$7,0)),"")</f>
        <v>#N/A</v>
      </c>
      <c r="L465" s="48" t="e">
        <f>INDEX('Nicholas-SESSION'!$L$700:$U$707, MATCH("*Clean *",'Nicholas-SESSION'!$B$643:$B$707,0), MATCH("*1st*",'Nicholas-SESSION'!$K$7:$T$7,0))</f>
        <v>#N/A</v>
      </c>
      <c r="M465" s="131" t="e">
        <f>IF($A$464='Nicholas-SESSION'!$A$700,INDEX('Nicholas-SESSION'!$K$700:$T$707, MATCH("*Lat Pulldown*",'Nicholas-SESSION'!$B$700:$B$707,0), MATCH("*1st*",'Nicholas-SESSION'!$K$7:$T$7,0)),"")</f>
        <v>#N/A</v>
      </c>
      <c r="N465" s="48" t="e">
        <f>INDEX('Nicholas-SESSION'!$L$700:$U$707, MATCH("*Lat Pulldown*",'Nicholas-SESSION'!$B$700:$B$707,0), MATCH("*1st*",'Nicholas-SESSION'!$K$7:$T$7,0))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IF($A$464='Nicholas-SESSION'!$A$700,INDEX('Nicholas-SESSION'!$K$700:$T$707, MATCH("*Squat*",'Nicholas-SESSION'!$B$700:$B$707,0), MATCH("*2nd*",'Nicholas-SESSION'!$K$7:$T$7,0)),"")</f>
        <v>#N/A</v>
      </c>
      <c r="D466" s="132" t="e">
        <f>INDEX('Nicholas-SESSION'!L$700:U$707, MATCH("*Squat*",'Nicholas-SESSION'!$B$700:$B$707,0), MATCH("*2nd*",'Nicholas-SESSION'!K$7:T$7,0))</f>
        <v>#N/A</v>
      </c>
      <c r="E466" s="131" t="e">
        <f>IF($A$464='Nicholas-SESSION'!$A$700,INDEX('Nicholas-SESSION'!$K$700:$T$707, MATCH("*Deadlift*",'Nicholas-SESSION'!$B$700:$B$707,0), MATCH("*2ND*",'Nicholas-SESSION'!$K$7:$T$7,0)),"")</f>
        <v>#N/A</v>
      </c>
      <c r="F466" s="131" t="e">
        <f>INDEX('Nicholas-SESSION'!$L$700:$U$707, MATCH("*Deadlift*",'Nicholas-SESSION'!$B$643:$B$707,0), MATCH("*2nd*",'Nicholas-SESSION'!$K$7:$T$7,0))</f>
        <v>#N/A</v>
      </c>
      <c r="G466" s="131" t="e">
        <f>IF($A$464='Nicholas-SESSION'!$A$700,INDEX('Nicholas-SESSION'!$K$700:$T$707, MATCH("*Bench Press*",'Nicholas-SESSION'!$B$700:$B$707,0), MATCH("*2ND*",'Nicholas-SESSION'!$K$7:$T$7,0)),"")</f>
        <v>#N/A</v>
      </c>
      <c r="H466" s="131" t="e">
        <f>INDEX('Nicholas-SESSION'!$L$700:$U$707, MATCH("*Bench Press*",'Nicholas-SESSION'!$B$700:$B$707,0), MATCH("*2nd*",'Nicholas-SESSION'!$K$7:$T$7,0))</f>
        <v>#N/A</v>
      </c>
      <c r="I466" s="132">
        <f>IF($A$464='Nicholas-SESSION'!$A$700,INDEX('Nicholas-SESSION'!$K$700:$T$707, MATCH("*Military*",'Nicholas-SESSION'!$B$700:$B$707,0), MATCH("*2ND*",'Nicholas-SESSION'!$K$7:$T$7,0)),"")</f>
        <v>25</v>
      </c>
      <c r="J466" s="44">
        <f>INDEX('Nicholas-SESSION'!$L$700:$U$707, MATCH("*Military*",'Nicholas-SESSION'!$B$700:$B$707,0), MATCH("*2nd*",'Nicholas-SESSION'!$K$7:$T$7,0))</f>
        <v>12</v>
      </c>
      <c r="K466" s="131" t="e">
        <f>IF($A$464='Nicholas-SESSION'!$A$700,INDEX('Nicholas-SESSION'!$K$700:$T$707, MATCH("*Clean *",'Nicholas-SESSION'!$B$700:$B$707,0), MATCH("*2ND*",'Nicholas-SESSION'!$K$7:$T$7,0)),"")</f>
        <v>#N/A</v>
      </c>
      <c r="L466" s="44" t="e">
        <f>INDEX('Nicholas-SESSION'!$L$700:$U$707, MATCH("*Clean *",'Nicholas-SESSION'!$B$643:$B$707,0), MATCH("*2nd*",'Nicholas-SESSION'!$K$7:$T$7,0))</f>
        <v>#N/A</v>
      </c>
      <c r="M466" s="131" t="e">
        <f>IF($A$464='Nicholas-SESSION'!$A$700,INDEX('Nicholas-SESSION'!$K$700:$T$707, MATCH("*Lat Pulldown*",'Nicholas-SESSION'!$B$700:$B$707,0), MATCH("*2ND*",'Nicholas-SESSION'!$K$7:$T$7,0)),"")</f>
        <v>#N/A</v>
      </c>
      <c r="N466" s="44" t="e">
        <f>INDEX('Nicholas-SESSION'!$L$700:$U$707, MATCH("*Lat Pulldown*",'Nicholas-SESSION'!$B$700:$B$707,0), MATCH("*2nd*",'Nicholas-SESSION'!$K$7:$T$7,0))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IF($A$464='Nicholas-SESSION'!$A$700,INDEX('Nicholas-SESSION'!$K$700:$T$707, MATCH("*Squat*",'Nicholas-SESSION'!$B$700:$B$707,0), MATCH("*3rd*",'Nicholas-SESSION'!$K$7:$T$7,0)),"")</f>
        <v>#N/A</v>
      </c>
      <c r="D467" s="132" t="e">
        <f>INDEX('Nicholas-SESSION'!L$700:U$707, MATCH("*Squat*",'Nicholas-SESSION'!$B$700:$B$707,0), MATCH("*3rd*",'Nicholas-SESSION'!K$7:T$7,0))</f>
        <v>#N/A</v>
      </c>
      <c r="E467" s="131" t="e">
        <f>IF($A$464='Nicholas-SESSION'!$A$700,INDEX('Nicholas-SESSION'!$K$700:$T$707, MATCH("*Deadlift*",'Nicholas-SESSION'!$B$700:$B$707,0), MATCH("*3rd*",'Nicholas-SESSION'!$K$7:$T$7,0)),"")</f>
        <v>#N/A</v>
      </c>
      <c r="F467" s="131" t="e">
        <f>INDEX('Nicholas-SESSION'!$L$700:$U$707, MATCH("*Deadlift*",'Nicholas-SESSION'!$B$643:$B$707,0), MATCH("*3rd*",'Nicholas-SESSION'!$K$7:$T$7,0))</f>
        <v>#N/A</v>
      </c>
      <c r="G467" s="131" t="e">
        <f>IF($A$464='Nicholas-SESSION'!$A$700,INDEX('Nicholas-SESSION'!$K$700:$T$707, MATCH("*Bench Press*",'Nicholas-SESSION'!$B$700:$B$707,0), MATCH("*3rd*",'Nicholas-SESSION'!$K$7:$T$7,0)),"")</f>
        <v>#N/A</v>
      </c>
      <c r="H467" s="131" t="e">
        <f>INDEX('Nicholas-SESSION'!$L$700:$U$707, MATCH("*Bench Press*",'Nicholas-SESSION'!$B$700:$B$707,0), MATCH("*3rd*",'Nicholas-SESSION'!$K$7:$T$7,0))</f>
        <v>#N/A</v>
      </c>
      <c r="I467" s="132">
        <f>IF($A$464='Nicholas-SESSION'!$A$700,INDEX('Nicholas-SESSION'!$K$700:$T$707, MATCH("*Military*",'Nicholas-SESSION'!$B$700:$B$707,0), MATCH("*3rd*",'Nicholas-SESSION'!$K$7:$T$7,0)),"")</f>
        <v>25</v>
      </c>
      <c r="J467" s="44">
        <f>INDEX('Nicholas-SESSION'!$L$700:$U$707, MATCH("*Military*",'Nicholas-SESSION'!$B$700:$B$707,0), MATCH("*3rd*",'Nicholas-SESSION'!$K$7:$T$7,0))</f>
        <v>12</v>
      </c>
      <c r="K467" s="131" t="e">
        <f>IF($A$464='Nicholas-SESSION'!$A$700,INDEX('Nicholas-SESSION'!$K$700:$T$707, MATCH("*Clean *",'Nicholas-SESSION'!$B$700:$B$707,0), MATCH("*3rd*",'Nicholas-SESSION'!$K$7:$T$7,0)),"")</f>
        <v>#N/A</v>
      </c>
      <c r="L467" s="44" t="e">
        <f>INDEX('Nicholas-SESSION'!$L$700:$U$707, MATCH("*Clean *",'Nicholas-SESSION'!$B$643:$B$707,0), MATCH("*3rd*",'Nicholas-SESSION'!$K$7:$T$7,0))</f>
        <v>#N/A</v>
      </c>
      <c r="M467" s="131" t="e">
        <f>IF($A$464='Nicholas-SESSION'!$A$700,INDEX('Nicholas-SESSION'!$K$700:$T$707, MATCH("*Lat Pulldown*",'Nicholas-SESSION'!$B$700:$B$707,0), MATCH("*3rd*",'Nicholas-SESSION'!$K$7:$T$7,0)),"")</f>
        <v>#N/A</v>
      </c>
      <c r="N467" s="44" t="e">
        <f>INDEX('Nicholas-SESSION'!$L$700:$U$707, MATCH("*Lat Pulldown*",'Nicholas-SESSION'!$B$700:$B$707,0), MATCH("*3rd*",'Nicholas-SESSION'!$K$7:$T$7,0))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IF($A$464='Nicholas-SESSION'!$A$700,INDEX('Nicholas-SESSION'!$K$700:$T$707, MATCH("*Squat*",'Nicholas-SESSION'!$B$700:$B$707,0), MATCH("*4th*",'Nicholas-SESSION'!$K$7:$T$7,0)),"")</f>
        <v>#N/A</v>
      </c>
      <c r="D468" s="132" t="e">
        <f>INDEX('Nicholas-SESSION'!L$700:U$707, MATCH("*Squat*",'Nicholas-SESSION'!$B$700:$B$707,0), MATCH("*4th*",'Nicholas-SESSION'!K$7:T$7,0))</f>
        <v>#N/A</v>
      </c>
      <c r="E468" s="131" t="e">
        <f>IF($A$464='Nicholas-SESSION'!$A$700,INDEX('Nicholas-SESSION'!$K$700:$T$707, MATCH("*Deadlift*",'Nicholas-SESSION'!$B$700:$B$707,0), MATCH("*4th*",'Nicholas-SESSION'!$K$7:$T$7,0)),"")</f>
        <v>#N/A</v>
      </c>
      <c r="F468" s="131" t="e">
        <f>INDEX('Nicholas-SESSION'!$L$700:$U$707, MATCH("*Deadlift*",'Nicholas-SESSION'!$B$643:$B$707,0), MATCH("*4th*",'Nicholas-SESSION'!$K$7:$T$7,0))</f>
        <v>#N/A</v>
      </c>
      <c r="G468" s="131" t="e">
        <f>IF($A$464='Nicholas-SESSION'!$A$700,INDEX('Nicholas-SESSION'!$K$700:$T$707, MATCH("*Bench Press*",'Nicholas-SESSION'!$B$700:$B$707,0), MATCH("*4th*",'Nicholas-SESSION'!$K$7:$T$7,0)),"")</f>
        <v>#N/A</v>
      </c>
      <c r="H468" s="131" t="e">
        <f>INDEX('Nicholas-SESSION'!$L$700:$U$707, MATCH("*Bench Press*",'Nicholas-SESSION'!$B$700:$B$707,0), MATCH("*4th*",'Nicholas-SESSION'!$K$7:$T$7,0))</f>
        <v>#N/A</v>
      </c>
      <c r="I468" s="132">
        <f>IF($A$464='Nicholas-SESSION'!$A$700,INDEX('Nicholas-SESSION'!$K$700:$T$707, MATCH("*Military*",'Nicholas-SESSION'!$B$700:$B$707,0), MATCH("*4th*",'Nicholas-SESSION'!$K$7:$T$7,0)),"")</f>
        <v>25</v>
      </c>
      <c r="J468" s="44">
        <f>INDEX('Nicholas-SESSION'!$L$700:$U$707, MATCH("*Military*",'Nicholas-SESSION'!$B$700:$B$707,0), MATCH("*4th*",'Nicholas-SESSION'!$K$7:$T$7,0))</f>
        <v>12</v>
      </c>
      <c r="K468" s="131" t="e">
        <f>IF($A$464='Nicholas-SESSION'!$A$700,INDEX('Nicholas-SESSION'!$K$700:$T$707, MATCH("*Clean *",'Nicholas-SESSION'!$B$700:$B$707,0), MATCH("*4th*",'Nicholas-SESSION'!$K$7:$T$7,0)),"")</f>
        <v>#N/A</v>
      </c>
      <c r="L468" s="44" t="e">
        <f>INDEX('Nicholas-SESSION'!$L$700:$U$707, MATCH("*Clean *",'Nicholas-SESSION'!$B$643:$B$707,0), MATCH("*4th*",'Nicholas-SESSION'!$K$7:$T$7,0))</f>
        <v>#N/A</v>
      </c>
      <c r="M468" s="131" t="e">
        <f>IF($A$464='Nicholas-SESSION'!$A$700,INDEX('Nicholas-SESSION'!$K$700:$T$707, MATCH("*Lat Pulldown*",'Nicholas-SESSION'!$B$700:$B$707,0), MATCH("*4th*",'Nicholas-SESSION'!$K$7:$T$7,0)),"")</f>
        <v>#N/A</v>
      </c>
      <c r="N468" s="44" t="e">
        <f>INDEX('Nicholas-SESSION'!$L$700:$U$707, MATCH("*Lat Pulldown*",'Nicholas-SESSION'!$B$700:$B$707,0), MATCH("*4th*",'Nicholas-SESSION'!$K$7:$T$7,0))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IF($A$464='Nicholas-SESSION'!$A$700,INDEX('Nicholas-SESSION'!$K$700:$T$707, MATCH("*Squat*",'Nicholas-SESSION'!$B$700:$B$707,0), MATCH("*5th*",'Nicholas-SESSION'!$K$7:$T$7,0)),"")</f>
        <v>#N/A</v>
      </c>
      <c r="D469" s="132" t="e">
        <f>INDEX('Nicholas-SESSION'!L$700:U$707, MATCH("*Squat*",'Nicholas-SESSION'!$B$700:$B$707,0), MATCH("*5th*",'Nicholas-SESSION'!K$7:T$7,0))</f>
        <v>#N/A</v>
      </c>
      <c r="E469" s="131" t="e">
        <f>IF($A$464='Nicholas-SESSION'!$A$700,INDEX('Nicholas-SESSION'!$K$700:$T$707, MATCH("*Deadlift*",'Nicholas-SESSION'!$B$700:$B$707,0), MATCH("*5th*",'Nicholas-SESSION'!$K$7:$T$7,0)),"")</f>
        <v>#N/A</v>
      </c>
      <c r="F469" s="131" t="e">
        <f>INDEX('Nicholas-SESSION'!$L$700:$U$707, MATCH("*Deadlift*",'Nicholas-SESSION'!$B$643:$B$707,0), MATCH("*5th*",'Nicholas-SESSION'!$K$7:$T$7,0))</f>
        <v>#N/A</v>
      </c>
      <c r="G469" s="131" t="e">
        <f>IF($A$464='Nicholas-SESSION'!$A$700,INDEX('Nicholas-SESSION'!$K$700:$T$707, MATCH("*Bench Press*",'Nicholas-SESSION'!$B$700:$B$707,0), MATCH("*5th*",'Nicholas-SESSION'!$K$7:$T$7,0)),"")</f>
        <v>#N/A</v>
      </c>
      <c r="H469" s="131" t="e">
        <f>INDEX('Nicholas-SESSION'!$L$700:$U$707, MATCH("*Bench Press*",'Nicholas-SESSION'!$B$700:$B$707,0), MATCH("*5th*",'Nicholas-SESSION'!$K$7:$T$7,0))</f>
        <v>#N/A</v>
      </c>
      <c r="I469" s="132">
        <f>IF($A$464='Nicholas-SESSION'!$A$700,INDEX('Nicholas-SESSION'!$K$700:$T$707, MATCH("*Military*",'Nicholas-SESSION'!$B$700:$B$707,0), MATCH("*5th*",'Nicholas-SESSION'!$K$7:$T$7,0)),"")</f>
        <v>0</v>
      </c>
      <c r="J469" s="44">
        <f>INDEX('Nicholas-SESSION'!$L$700:$U$707, MATCH("*Military*",'Nicholas-SESSION'!$B$700:$B$707,0), MATCH("*5th*",'Nicholas-SESSION'!$K$7:$T$7,0))</f>
        <v>0</v>
      </c>
      <c r="K469" s="131" t="e">
        <f>IF($A$464='Nicholas-SESSION'!$A$700,INDEX('Nicholas-SESSION'!$K$700:$T$707, MATCH("*Clean *",'Nicholas-SESSION'!$B$700:$B$707,0), MATCH("*5th*",'Nicholas-SESSION'!$K$7:$T$7,0)),"")</f>
        <v>#N/A</v>
      </c>
      <c r="L469" s="44" t="e">
        <f>INDEX('Nicholas-SESSION'!$L$700:$U$707, MATCH("*Clean *",'Nicholas-SESSION'!$B$643:$B$707,0), MATCH("*5th*",'Nicholas-SESSION'!$K$7:$T$7,0))</f>
        <v>#N/A</v>
      </c>
      <c r="M469" s="131" t="e">
        <f>IF($A$464='Nicholas-SESSION'!$A$700,INDEX('Nicholas-SESSION'!$K$700:$T$707, MATCH("*Lat Pulldown*",'Nicholas-SESSION'!$B$700:$B$707,0), MATCH("*5th*",'Nicholas-SESSION'!$K$7:$T$7,0)),"")</f>
        <v>#N/A</v>
      </c>
      <c r="N469" s="44" t="e">
        <f>INDEX('Nicholas-SESSION'!$L$700:$U$707, MATCH("*Lat Pulldown*",'Nicholas-SESSION'!$B$700:$B$707,0), MATCH("*5th*",'Nicholas-SESSION'!$K$7:$T$7,0))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'Nicholas-SESSION'!A709</f>
        <v>42373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>
        <f>MAX(M471:M475)</f>
        <v>45</v>
      </c>
      <c r="N470" s="117">
        <f t="array" ref="N470">MAX(IF(M471:M475=M470,N471:N475))</f>
        <v>10</v>
      </c>
      <c r="O470" s="152" t="str">
        <f>IF($A$140='Nicholas-SESSION'!$A$709,INDEX('Nicholas-SESSION'!$K$709:$T$716, MATCH("*1k Row*",'Nicholas-SESSION'!$B$709:$B$716,0), MATCH("*1st*",'Nicholas-SESSION'!$K$7:$T$7,0)),"")</f>
        <v/>
      </c>
      <c r="P470" s="152" t="str">
        <f>IF($A$140='Nicholas-SESSION'!$A$709,INDEX('Nicholas-SESSION'!$K$709:$T$716, MATCH("*HIIT*",'Nicholas-SESSION'!$B$709:$B$716,0), MATCH("*1st*",'Nicholas-SESSION'!$K$7:$T$7,0)),"")</f>
        <v/>
      </c>
      <c r="Q470" s="119" t="e">
        <f>INDEX('Nicholas-SESSION'!$L$649:$U$709, MATCH("*HIIT*",'Nicholas-SESSION'!$B$649:$B$709,0), MATCH("*1st*",'Nicholas-SESSION'!$K$7:$T$7,0))</f>
        <v>#N/A</v>
      </c>
      <c r="R470" s="119">
        <f>'Nicholas-SESSION'!U538</f>
        <v>0</v>
      </c>
      <c r="S470" s="116"/>
      <c r="T470" s="116"/>
      <c r="U470" s="120">
        <f>'Nicholas-SESSION'!A710</f>
        <v>72.599999999999994</v>
      </c>
      <c r="V470" s="120">
        <f>'Nicholas-SESSION'!A711</f>
        <v>13.6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IF($A$470='Nicholas-SESSION'!$A$709,INDEX('Nicholas-SESSION'!$K$709:$T$716, MATCH("*Squat*",'Nicholas-SESSION'!$B$709:$B$716,0), MATCH("*1st*",'Nicholas-SESSION'!$K$7:$T$7,0)),"")</f>
        <v>#N/A</v>
      </c>
      <c r="D471" s="132" t="e">
        <f>INDEX('Nicholas-SESSION'!L$709:U$716, MATCH("*Squat*",'Nicholas-SESSION'!$B$709:$B$716,0), MATCH("*1st*",'Nicholas-SESSION'!K$7:T$7,0))</f>
        <v>#N/A</v>
      </c>
      <c r="E471" s="131" t="e">
        <f>IF($A$470='Nicholas-SESSION'!$A$709,INDEX('Nicholas-SESSION'!$K$709:$T$716, MATCH("*Deadlift*",'Nicholas-SESSION'!$B$709:$B$716,0), MATCH("*1st*",'Nicholas-SESSION'!$K$7:$T$7,0)),"")</f>
        <v>#N/A</v>
      </c>
      <c r="F471" s="131" t="e">
        <f>INDEX('Nicholas-SESSION'!$L$709:$U$716, MATCH("*Deadlift*",'Nicholas-SESSION'!$B$649:$B$716,0), MATCH("*1st*",'Nicholas-SESSION'!$K$7:$T$7,0))</f>
        <v>#N/A</v>
      </c>
      <c r="G471" s="131" t="e">
        <f>IF($A$470='Nicholas-SESSION'!$A$709,INDEX('Nicholas-SESSION'!$K$709:$T$716, MATCH("*Bench Press*",'Nicholas-SESSION'!$B$709:$B$716,0), MATCH("*1st*",'Nicholas-SESSION'!$K$7:$T$7,0)),"")</f>
        <v>#N/A</v>
      </c>
      <c r="H471" s="131" t="e">
        <f>INDEX('Nicholas-SESSION'!$L$709:$U$716, MATCH("*Bench Press*",'Nicholas-SESSION'!$B$709:$B$716,0), MATCH("*1st*",'Nicholas-SESSION'!$K$7:$T$7,0))</f>
        <v>#N/A</v>
      </c>
      <c r="I471" s="132" t="e">
        <f>IF($A$470='Nicholas-SESSION'!$A$709,INDEX('Nicholas-SESSION'!$K$709:$T$716, MATCH("*Military*",'Nicholas-SESSION'!$B$709:$B$716,0), MATCH("*1st*",'Nicholas-SESSION'!$K$7:$T$7,0)),"")</f>
        <v>#N/A</v>
      </c>
      <c r="J471" s="48" t="e">
        <f>INDEX('Nicholas-SESSION'!$L$709:$U$716, MATCH("*Military*",'Nicholas-SESSION'!$B$709:$B$716,0), MATCH("*1st*",'Nicholas-SESSION'!$K$7:$T$7,0))</f>
        <v>#N/A</v>
      </c>
      <c r="K471" s="131" t="e">
        <f>IF($A$470='Nicholas-SESSION'!$A$709,INDEX('Nicholas-SESSION'!$K$709:$T$716, MATCH("*Clean *",'Nicholas-SESSION'!$B$709:$B$716,0), MATCH("*1st*",'Nicholas-SESSION'!$K$7:$T$7,0)),"")</f>
        <v>#N/A</v>
      </c>
      <c r="L471" s="48" t="e">
        <f>INDEX('Nicholas-SESSION'!$L$709:$U$716, MATCH("*Clean *",'Nicholas-SESSION'!$B$649:$B$716,0), MATCH("*1st*",'Nicholas-SESSION'!$K$7:$T$7,0))</f>
        <v>#N/A</v>
      </c>
      <c r="M471" s="131">
        <f>IF($A$470='Nicholas-SESSION'!$A$709,INDEX('Nicholas-SESSION'!$K$709:$T$716, MATCH("*Lat Pulldown*",'Nicholas-SESSION'!$B$709:$B$716,0), MATCH("*1st*",'Nicholas-SESSION'!$K$7:$T$7,0)),"")</f>
        <v>45</v>
      </c>
      <c r="N471" s="48">
        <f>INDEX('Nicholas-SESSION'!$L$709:$U$716, MATCH("*Lat Pulldown*",'Nicholas-SESSION'!$B$709:$B$716,0), MATCH("*1st*",'Nicholas-SESSION'!$K$7:$T$7,0))</f>
        <v>10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IF($A$470='Nicholas-SESSION'!$A$709,INDEX('Nicholas-SESSION'!$K$709:$T$716, MATCH("*Squat*",'Nicholas-SESSION'!$B$709:$B$716,0), MATCH("*2nd*",'Nicholas-SESSION'!$K$7:$T$7,0)),"")</f>
        <v>#N/A</v>
      </c>
      <c r="D472" s="132" t="e">
        <f>INDEX('Nicholas-SESSION'!L$709:U$716, MATCH("*Squat*",'Nicholas-SESSION'!$B$709:$B$716,0), MATCH("*2nd*",'Nicholas-SESSION'!K$7:T$7,0))</f>
        <v>#N/A</v>
      </c>
      <c r="E472" s="131" t="e">
        <f>IF($A$470='Nicholas-SESSION'!$A$709,INDEX('Nicholas-SESSION'!$K$709:$T$716, MATCH("*Deadlift*",'Nicholas-SESSION'!$B$709:$B$716,0), MATCH("*2ND*",'Nicholas-SESSION'!$K$7:$T$7,0)),"")</f>
        <v>#N/A</v>
      </c>
      <c r="F472" s="131" t="e">
        <f>INDEX('Nicholas-SESSION'!$L$709:$U$716, MATCH("*Deadlift*",'Nicholas-SESSION'!$B$649:$B$716,0), MATCH("*2nd*",'Nicholas-SESSION'!$K$7:$T$7,0))</f>
        <v>#N/A</v>
      </c>
      <c r="G472" s="131" t="e">
        <f>IF($A$470='Nicholas-SESSION'!$A$709,INDEX('Nicholas-SESSION'!$K$709:$T$716, MATCH("*Bench Press*",'Nicholas-SESSION'!$B$709:$B$716,0), MATCH("*2ND*",'Nicholas-SESSION'!$K$7:$T$7,0)),"")</f>
        <v>#N/A</v>
      </c>
      <c r="H472" s="131" t="e">
        <f>INDEX('Nicholas-SESSION'!$L$709:$U$716, MATCH("*Bench Press*",'Nicholas-SESSION'!$B$709:$B$716,0), MATCH("*2nd*",'Nicholas-SESSION'!$K$7:$T$7,0))</f>
        <v>#N/A</v>
      </c>
      <c r="I472" s="132" t="e">
        <f>IF($A$470='Nicholas-SESSION'!$A$709,INDEX('Nicholas-SESSION'!$K$709:$T$716, MATCH("*Military*",'Nicholas-SESSION'!$B$709:$B$716,0), MATCH("*2ND*",'Nicholas-SESSION'!$K$7:$T$7,0)),"")</f>
        <v>#N/A</v>
      </c>
      <c r="J472" s="44" t="e">
        <f>INDEX('Nicholas-SESSION'!$L$709:$U$716, MATCH("*Military*",'Nicholas-SESSION'!$B$709:$B$716,0), MATCH("*2nd*",'Nicholas-SESSION'!$K$7:$T$7,0))</f>
        <v>#N/A</v>
      </c>
      <c r="K472" s="131" t="e">
        <f>IF($A$470='Nicholas-SESSION'!$A$709,INDEX('Nicholas-SESSION'!$K$709:$T$716, MATCH("*Clean *",'Nicholas-SESSION'!$B$709:$B$716,0), MATCH("*2ND*",'Nicholas-SESSION'!$K$7:$T$7,0)),"")</f>
        <v>#N/A</v>
      </c>
      <c r="L472" s="44" t="e">
        <f>INDEX('Nicholas-SESSION'!$L$709:$U$716, MATCH("*Clean *",'Nicholas-SESSION'!$B$649:$B$716,0), MATCH("*2nd*",'Nicholas-SESSION'!$K$7:$T$7,0))</f>
        <v>#N/A</v>
      </c>
      <c r="M472" s="131">
        <f>IF($A$470='Nicholas-SESSION'!$A$709,INDEX('Nicholas-SESSION'!$K$709:$T$716, MATCH("*Lat Pulldown*",'Nicholas-SESSION'!$B$709:$B$716,0), MATCH("*2ND*",'Nicholas-SESSION'!$K$7:$T$7,0)),"")</f>
        <v>45</v>
      </c>
      <c r="N472" s="44">
        <f>INDEX('Nicholas-SESSION'!$L$709:$U$716, MATCH("*Lat Pulldown*",'Nicholas-SESSION'!$B$709:$B$716,0), MATCH("*2nd*",'Nicholas-SESSION'!$K$7:$T$7,0))</f>
        <v>10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IF($A$470='Nicholas-SESSION'!$A$709,INDEX('Nicholas-SESSION'!$K$709:$T$716, MATCH("*Squat*",'Nicholas-SESSION'!$B$709:$B$716,0), MATCH("*3rd*",'Nicholas-SESSION'!$K$7:$T$7,0)),"")</f>
        <v>#N/A</v>
      </c>
      <c r="D473" s="132" t="e">
        <f>INDEX('Nicholas-SESSION'!L$709:U$716, MATCH("*Squat*",'Nicholas-SESSION'!$B$709:$B$716,0), MATCH("*3rd*",'Nicholas-SESSION'!K$7:T$7,0))</f>
        <v>#N/A</v>
      </c>
      <c r="E473" s="131" t="e">
        <f>IF($A$470='Nicholas-SESSION'!$A$709,INDEX('Nicholas-SESSION'!$K$709:$T$716, MATCH("*Deadlift*",'Nicholas-SESSION'!$B$709:$B$716,0), MATCH("*3rd*",'Nicholas-SESSION'!$K$7:$T$7,0)),"")</f>
        <v>#N/A</v>
      </c>
      <c r="F473" s="131" t="e">
        <f>INDEX('Nicholas-SESSION'!$L$709:$U$716, MATCH("*Deadlift*",'Nicholas-SESSION'!$B$649:$B$716,0), MATCH("*3rd*",'Nicholas-SESSION'!$K$7:$T$7,0))</f>
        <v>#N/A</v>
      </c>
      <c r="G473" s="131" t="e">
        <f>IF($A$470='Nicholas-SESSION'!$A$709,INDEX('Nicholas-SESSION'!$K$709:$T$716, MATCH("*Bench Press*",'Nicholas-SESSION'!$B$709:$B$716,0), MATCH("*3rd*",'Nicholas-SESSION'!$K$7:$T$7,0)),"")</f>
        <v>#N/A</v>
      </c>
      <c r="H473" s="131" t="e">
        <f>INDEX('Nicholas-SESSION'!$L$709:$U$716, MATCH("*Bench Press*",'Nicholas-SESSION'!$B$709:$B$716,0), MATCH("*3rd*",'Nicholas-SESSION'!$K$7:$T$7,0))</f>
        <v>#N/A</v>
      </c>
      <c r="I473" s="132" t="e">
        <f>IF($A$470='Nicholas-SESSION'!$A$709,INDEX('Nicholas-SESSION'!$K$709:$T$716, MATCH("*Military*",'Nicholas-SESSION'!$B$709:$B$716,0), MATCH("*3rd*",'Nicholas-SESSION'!$K$7:$T$7,0)),"")</f>
        <v>#N/A</v>
      </c>
      <c r="J473" s="44" t="e">
        <f>INDEX('Nicholas-SESSION'!$L$709:$U$716, MATCH("*Military*",'Nicholas-SESSION'!$B$709:$B$716,0), MATCH("*3rd*",'Nicholas-SESSION'!$K$7:$T$7,0))</f>
        <v>#N/A</v>
      </c>
      <c r="K473" s="131" t="e">
        <f>IF($A$470='Nicholas-SESSION'!$A$709,INDEX('Nicholas-SESSION'!$K$709:$T$716, MATCH("*Clean *",'Nicholas-SESSION'!$B$709:$B$716,0), MATCH("*3rd*",'Nicholas-SESSION'!$K$7:$T$7,0)),"")</f>
        <v>#N/A</v>
      </c>
      <c r="L473" s="44" t="e">
        <f>INDEX('Nicholas-SESSION'!$L$709:$U$716, MATCH("*Clean *",'Nicholas-SESSION'!$B$649:$B$716,0), MATCH("*3rd*",'Nicholas-SESSION'!$K$7:$T$7,0))</f>
        <v>#N/A</v>
      </c>
      <c r="M473" s="131">
        <f>IF($A$470='Nicholas-SESSION'!$A$709,INDEX('Nicholas-SESSION'!$K$709:$T$716, MATCH("*Lat Pulldown*",'Nicholas-SESSION'!$B$709:$B$716,0), MATCH("*3rd*",'Nicholas-SESSION'!$K$7:$T$7,0)),"")</f>
        <v>45</v>
      </c>
      <c r="N473" s="44">
        <f>INDEX('Nicholas-SESSION'!$L$709:$U$716, MATCH("*Lat Pulldown*",'Nicholas-SESSION'!$B$709:$B$716,0), MATCH("*3rd*",'Nicholas-SESSION'!$K$7:$T$7,0))</f>
        <v>10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IF($A$470='Nicholas-SESSION'!$A$709,INDEX('Nicholas-SESSION'!$K$709:$T$716, MATCH("*Squat*",'Nicholas-SESSION'!$B$709:$B$716,0), MATCH("*4th*",'Nicholas-SESSION'!$K$7:$T$7,0)),"")</f>
        <v>#N/A</v>
      </c>
      <c r="D474" s="132" t="e">
        <f>INDEX('Nicholas-SESSION'!L$709:U$716, MATCH("*Squat*",'Nicholas-SESSION'!$B$709:$B$716,0), MATCH("*4th*",'Nicholas-SESSION'!K$7:T$7,0))</f>
        <v>#N/A</v>
      </c>
      <c r="E474" s="131" t="e">
        <f>IF($A$470='Nicholas-SESSION'!$A$709,INDEX('Nicholas-SESSION'!$K$709:$T$716, MATCH("*Deadlift*",'Nicholas-SESSION'!$B$709:$B$716,0), MATCH("*4th*",'Nicholas-SESSION'!$K$7:$T$7,0)),"")</f>
        <v>#N/A</v>
      </c>
      <c r="F474" s="131" t="e">
        <f>INDEX('Nicholas-SESSION'!$L$709:$U$716, MATCH("*Deadlift*",'Nicholas-SESSION'!$B$649:$B$716,0), MATCH("*4th*",'Nicholas-SESSION'!$K$7:$T$7,0))</f>
        <v>#N/A</v>
      </c>
      <c r="G474" s="131" t="e">
        <f>IF($A$470='Nicholas-SESSION'!$A$709,INDEX('Nicholas-SESSION'!$K$709:$T$716, MATCH("*Bench Press*",'Nicholas-SESSION'!$B$709:$B$716,0), MATCH("*4th*",'Nicholas-SESSION'!$K$7:$T$7,0)),"")</f>
        <v>#N/A</v>
      </c>
      <c r="H474" s="131" t="e">
        <f>INDEX('Nicholas-SESSION'!$L$709:$U$716, MATCH("*Bench Press*",'Nicholas-SESSION'!$B$709:$B$716,0), MATCH("*4th*",'Nicholas-SESSION'!$K$7:$T$7,0))</f>
        <v>#N/A</v>
      </c>
      <c r="I474" s="132" t="e">
        <f>IF($A$470='Nicholas-SESSION'!$A$709,INDEX('Nicholas-SESSION'!$K$709:$T$716, MATCH("*Military*",'Nicholas-SESSION'!$B$709:$B$716,0), MATCH("*4th*",'Nicholas-SESSION'!$K$7:$T$7,0)),"")</f>
        <v>#N/A</v>
      </c>
      <c r="J474" s="44" t="e">
        <f>INDEX('Nicholas-SESSION'!$L$709:$U$716, MATCH("*Military*",'Nicholas-SESSION'!$B$709:$B$716,0), MATCH("*4th*",'Nicholas-SESSION'!$K$7:$T$7,0))</f>
        <v>#N/A</v>
      </c>
      <c r="K474" s="131" t="e">
        <f>IF($A$470='Nicholas-SESSION'!$A$709,INDEX('Nicholas-SESSION'!$K$709:$T$716, MATCH("*Clean *",'Nicholas-SESSION'!$B$709:$B$716,0), MATCH("*4th*",'Nicholas-SESSION'!$K$7:$T$7,0)),"")</f>
        <v>#N/A</v>
      </c>
      <c r="L474" s="44" t="e">
        <f>INDEX('Nicholas-SESSION'!$L$709:$U$716, MATCH("*Clean *",'Nicholas-SESSION'!$B$649:$B$716,0), MATCH("*4th*",'Nicholas-SESSION'!$K$7:$T$7,0))</f>
        <v>#N/A</v>
      </c>
      <c r="M474" s="131">
        <f>IF($A$470='Nicholas-SESSION'!$A$709,INDEX('Nicholas-SESSION'!$K$709:$T$716, MATCH("*Lat Pulldown*",'Nicholas-SESSION'!$B$709:$B$716,0), MATCH("*4th*",'Nicholas-SESSION'!$K$7:$T$7,0)),"")</f>
        <v>0</v>
      </c>
      <c r="N474" s="44">
        <f>INDEX('Nicholas-SESSION'!$L$709:$U$716, MATCH("*Lat Pulldown*",'Nicholas-SESSION'!$B$709:$B$716,0), MATCH("*4th*",'Nicholas-SESSION'!$K$7:$T$7,0))</f>
        <v>0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IF($A$470='Nicholas-SESSION'!$A$709,INDEX('Nicholas-SESSION'!$K$709:$T$716, MATCH("*Squat*",'Nicholas-SESSION'!$B$709:$B$716,0), MATCH("*5th*",'Nicholas-SESSION'!$K$7:$T$7,0)),"")</f>
        <v>#N/A</v>
      </c>
      <c r="D475" s="132" t="e">
        <f>INDEX('Nicholas-SESSION'!L$709:U$716, MATCH("*Squat*",'Nicholas-SESSION'!$B$709:$B$716,0), MATCH("*5th*",'Nicholas-SESSION'!K$7:T$7,0))</f>
        <v>#N/A</v>
      </c>
      <c r="E475" s="131" t="e">
        <f>IF($A$470='Nicholas-SESSION'!$A$709,INDEX('Nicholas-SESSION'!$K$709:$T$716, MATCH("*Deadlift*",'Nicholas-SESSION'!$B$709:$B$716,0), MATCH("*5th*",'Nicholas-SESSION'!$K$7:$T$7,0)),"")</f>
        <v>#N/A</v>
      </c>
      <c r="F475" s="131" t="e">
        <f>INDEX('Nicholas-SESSION'!$L$709:$U$716, MATCH("*Deadlift*",'Nicholas-SESSION'!$B$649:$B$716,0), MATCH("*5th*",'Nicholas-SESSION'!$K$7:$T$7,0))</f>
        <v>#N/A</v>
      </c>
      <c r="G475" s="131" t="e">
        <f>IF($A$470='Nicholas-SESSION'!$A$709,INDEX('Nicholas-SESSION'!$K$709:$T$716, MATCH("*Bench Press*",'Nicholas-SESSION'!$B$709:$B$716,0), MATCH("*5th*",'Nicholas-SESSION'!$K$7:$T$7,0)),"")</f>
        <v>#N/A</v>
      </c>
      <c r="H475" s="131" t="e">
        <f>INDEX('Nicholas-SESSION'!$L$709:$U$716, MATCH("*Bench Press*",'Nicholas-SESSION'!$B$709:$B$716,0), MATCH("*5th*",'Nicholas-SESSION'!$K$7:$T$7,0))</f>
        <v>#N/A</v>
      </c>
      <c r="I475" s="132" t="e">
        <f>IF($A$470='Nicholas-SESSION'!$A$709,INDEX('Nicholas-SESSION'!$K$709:$T$716, MATCH("*Military*",'Nicholas-SESSION'!$B$709:$B$716,0), MATCH("*5th*",'Nicholas-SESSION'!$K$7:$T$7,0)),"")</f>
        <v>#N/A</v>
      </c>
      <c r="J475" s="44" t="e">
        <f>INDEX('Nicholas-SESSION'!$L$709:$U$716, MATCH("*Military*",'Nicholas-SESSION'!$B$709:$B$716,0), MATCH("*5th*",'Nicholas-SESSION'!$K$7:$T$7,0))</f>
        <v>#N/A</v>
      </c>
      <c r="K475" s="131" t="e">
        <f>IF($A$470='Nicholas-SESSION'!$A$709,INDEX('Nicholas-SESSION'!$K$709:$T$716, MATCH("*Clean *",'Nicholas-SESSION'!$B$709:$B$716,0), MATCH("*5th*",'Nicholas-SESSION'!$K$7:$T$7,0)),"")</f>
        <v>#N/A</v>
      </c>
      <c r="L475" s="44" t="e">
        <f>INDEX('Nicholas-SESSION'!$L$709:$U$716, MATCH("*Clean *",'Nicholas-SESSION'!$B$649:$B$716,0), MATCH("*5th*",'Nicholas-SESSION'!$K$7:$T$7,0))</f>
        <v>#N/A</v>
      </c>
      <c r="M475" s="131">
        <f>IF($A$470='Nicholas-SESSION'!$A$709,INDEX('Nicholas-SESSION'!$K$709:$T$716, MATCH("*Lat Pulldown*",'Nicholas-SESSION'!$B$709:$B$716,0), MATCH("*5th*",'Nicholas-SESSION'!$K$7:$T$7,0)),"")</f>
        <v>0</v>
      </c>
      <c r="N475" s="44">
        <f>INDEX('Nicholas-SESSION'!$L$709:$U$716, MATCH("*Lat Pulldown*",'Nicholas-SESSION'!$B$709:$B$716,0), MATCH("*5th*",'Nicholas-SESSION'!$K$7:$T$7,0))</f>
        <v>0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'Nicholas-SESSION'!A718</f>
        <v>42375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>
        <f>MAX(G477:G481)</f>
        <v>40</v>
      </c>
      <c r="H476" s="116">
        <f t="array" ref="H476">MAX(IF(G477:G481=G476,H477:H481))</f>
        <v>10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str">
        <f>IF($A$140='Nicholas-SESSION'!$A$718,INDEX('Nicholas-SESSION'!$K$718:$T$725, MATCH("*1k Row*",'Nicholas-SESSION'!$B$718:$B$725,0), MATCH("*1st*",'Nicholas-SESSION'!$K$7:$T$7,0)),"")</f>
        <v/>
      </c>
      <c r="P476" s="152" t="str">
        <f>IF($A$140='Nicholas-SESSION'!$A$718,INDEX('Nicholas-SESSION'!$K$718:$T$725, MATCH("*HIIT*",'Nicholas-SESSION'!$B$718:$B$725,0), MATCH("*1st*",'Nicholas-SESSION'!$K$7:$T$7,0)),"")</f>
        <v/>
      </c>
      <c r="Q476" s="119" t="e">
        <f>INDEX('Nicholas-SESSION'!$L$655:$U$718, MATCH("*HIIT*",'Nicholas-SESSION'!$B$655:$B$718,0), MATCH("*1st*",'Nicholas-SESSION'!$K$7:$T$7,0))</f>
        <v>#N/A</v>
      </c>
      <c r="R476" s="119">
        <f>'Nicholas-SESSION'!U544</f>
        <v>0</v>
      </c>
      <c r="S476" s="116"/>
      <c r="T476" s="116"/>
      <c r="U476" s="120">
        <f>'Nicholas-SESSION'!A719</f>
        <v>0</v>
      </c>
      <c r="V476" s="120">
        <f>'Nicholas-SESSION'!A720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IF($A$476='Nicholas-SESSION'!$A$718,INDEX('Nicholas-SESSION'!$K$718:$T$725, MATCH("*Squat*",'Nicholas-SESSION'!$B$718:$B$725,0), MATCH("*1st*",'Nicholas-SESSION'!$K$7:$T$7,0)),"")</f>
        <v>#N/A</v>
      </c>
      <c r="D477" s="132" t="e">
        <f>INDEX('Nicholas-SESSION'!L$718:U$725, MATCH("*Squat*",'Nicholas-SESSION'!$B$718:$B$725,0), MATCH("*1st*",'Nicholas-SESSION'!K$7:T$7,0))</f>
        <v>#N/A</v>
      </c>
      <c r="E477" s="131" t="e">
        <f>IF($A$476='Nicholas-SESSION'!$A$718,INDEX('Nicholas-SESSION'!$K$718:$T$725, MATCH("*Deadlift*",'Nicholas-SESSION'!$B$718:$B$725,0), MATCH("*1st*",'Nicholas-SESSION'!$K$7:$T$7,0)),"")</f>
        <v>#N/A</v>
      </c>
      <c r="F477" s="131" t="e">
        <f>INDEX('Nicholas-SESSION'!$L$718:$U$725, MATCH("*Deadlift*",'Nicholas-SESSION'!$B$655:$B$725,0), MATCH("*1st*",'Nicholas-SESSION'!$K$7:$T$7,0))</f>
        <v>#N/A</v>
      </c>
      <c r="G477" s="131">
        <f>IF($A$476='Nicholas-SESSION'!$A$718,INDEX('Nicholas-SESSION'!$K$718:$T$725, MATCH("*Bench Press*",'Nicholas-SESSION'!$B$718:$B$725,0), MATCH("*1st*",'Nicholas-SESSION'!$K$7:$T$7,0)),"")</f>
        <v>40</v>
      </c>
      <c r="H477" s="131">
        <f>INDEX('Nicholas-SESSION'!$L$718:$U$725, MATCH("*Bench Press*",'Nicholas-SESSION'!$B$718:$B$725,0), MATCH("*1st*",'Nicholas-SESSION'!$K$7:$T$7,0))</f>
        <v>10</v>
      </c>
      <c r="I477" s="132" t="e">
        <f>IF($A$476='Nicholas-SESSION'!$A$718,INDEX('Nicholas-SESSION'!$K$718:$T$725, MATCH("*Military*",'Nicholas-SESSION'!$B$718:$B$725,0), MATCH("*1st*",'Nicholas-SESSION'!$K$7:$T$7,0)),"")</f>
        <v>#N/A</v>
      </c>
      <c r="J477" s="48" t="e">
        <f>INDEX('Nicholas-SESSION'!$L$718:$U$725, MATCH("*Military*",'Nicholas-SESSION'!$B$718:$B$725,0), MATCH("*1st*",'Nicholas-SESSION'!$K$7:$T$7,0))</f>
        <v>#N/A</v>
      </c>
      <c r="K477" s="131" t="e">
        <f>IF($A$476='Nicholas-SESSION'!$A$718,INDEX('Nicholas-SESSION'!$K$718:$T$725, MATCH("*Clean *",'Nicholas-SESSION'!$B$718:$B$725,0), MATCH("*1st*",'Nicholas-SESSION'!$K$7:$T$7,0)),"")</f>
        <v>#N/A</v>
      </c>
      <c r="L477" s="48" t="e">
        <f>INDEX('Nicholas-SESSION'!$L$718:$U$725, MATCH("*Clean *",'Nicholas-SESSION'!$B$655:$B$725,0), MATCH("*1st*",'Nicholas-SESSION'!$K$7:$T$7,0))</f>
        <v>#N/A</v>
      </c>
      <c r="M477" s="131" t="e">
        <f>IF($A$476='Nicholas-SESSION'!$A$718,INDEX('Nicholas-SESSION'!$K$718:$T$725, MATCH("*Lat Pulldown*",'Nicholas-SESSION'!$B$718:$B$725,0), MATCH("*1st*",'Nicholas-SESSION'!$K$7:$T$7,0)),"")</f>
        <v>#N/A</v>
      </c>
      <c r="N477" s="48" t="e">
        <f>INDEX('Nicholas-SESSION'!$L$718:$U$725, MATCH("*Lat Pulldown*",'Nicholas-SESSION'!$B$718:$B$725,0), MATCH("*1st*",'Nicholas-SESSION'!$K$7:$T$7,0))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IF($A$476='Nicholas-SESSION'!$A$718,INDEX('Nicholas-SESSION'!$K$718:$T$725, MATCH("*Squat*",'Nicholas-SESSION'!$B$718:$B$725,0), MATCH("*2nd*",'Nicholas-SESSION'!$K$7:$T$7,0)),"")</f>
        <v>#N/A</v>
      </c>
      <c r="D478" s="132" t="e">
        <f>INDEX('Nicholas-SESSION'!L$718:U$725, MATCH("*Squat*",'Nicholas-SESSION'!$B$718:$B$725,0), MATCH("*2nd*",'Nicholas-SESSION'!K$7:T$7,0))</f>
        <v>#N/A</v>
      </c>
      <c r="E478" s="131" t="e">
        <f>IF($A$476='Nicholas-SESSION'!$A$718,INDEX('Nicholas-SESSION'!$K$718:$T$725, MATCH("*Deadlift*",'Nicholas-SESSION'!$B$718:$B$725,0), MATCH("*2ND*",'Nicholas-SESSION'!$K$7:$T$7,0)),"")</f>
        <v>#N/A</v>
      </c>
      <c r="F478" s="131" t="e">
        <f>INDEX('Nicholas-SESSION'!$L$718:$U$725, MATCH("*Deadlift*",'Nicholas-SESSION'!$B$655:$B$725,0), MATCH("*2nd*",'Nicholas-SESSION'!$K$7:$T$7,0))</f>
        <v>#N/A</v>
      </c>
      <c r="G478" s="131">
        <f>IF($A$476='Nicholas-SESSION'!$A$718,INDEX('Nicholas-SESSION'!$K$718:$T$725, MATCH("*Bench Press*",'Nicholas-SESSION'!$B$718:$B$725,0), MATCH("*2ND*",'Nicholas-SESSION'!$K$7:$T$7,0)),"")</f>
        <v>40</v>
      </c>
      <c r="H478" s="131">
        <f>INDEX('Nicholas-SESSION'!$L$718:$U$725, MATCH("*Bench Press*",'Nicholas-SESSION'!$B$718:$B$725,0), MATCH("*2nd*",'Nicholas-SESSION'!$K$7:$T$7,0))</f>
        <v>10</v>
      </c>
      <c r="I478" s="132" t="e">
        <f>IF($A$476='Nicholas-SESSION'!$A$718,INDEX('Nicholas-SESSION'!$K$718:$T$725, MATCH("*Military*",'Nicholas-SESSION'!$B$718:$B$725,0), MATCH("*2ND*",'Nicholas-SESSION'!$K$7:$T$7,0)),"")</f>
        <v>#N/A</v>
      </c>
      <c r="J478" s="44" t="e">
        <f>INDEX('Nicholas-SESSION'!$L$718:$U$725, MATCH("*Military*",'Nicholas-SESSION'!$B$718:$B$725,0), MATCH("*2nd*",'Nicholas-SESSION'!$K$7:$T$7,0))</f>
        <v>#N/A</v>
      </c>
      <c r="K478" s="131" t="e">
        <f>IF($A$476='Nicholas-SESSION'!$A$718,INDEX('Nicholas-SESSION'!$K$718:$T$725, MATCH("*Clean *",'Nicholas-SESSION'!$B$718:$B$725,0), MATCH("*2ND*",'Nicholas-SESSION'!$K$7:$T$7,0)),"")</f>
        <v>#N/A</v>
      </c>
      <c r="L478" s="44" t="e">
        <f>INDEX('Nicholas-SESSION'!$L$718:$U$725, MATCH("*Clean *",'Nicholas-SESSION'!$B$655:$B$725,0), MATCH("*2nd*",'Nicholas-SESSION'!$K$7:$T$7,0))</f>
        <v>#N/A</v>
      </c>
      <c r="M478" s="131" t="e">
        <f>IF($A$476='Nicholas-SESSION'!$A$718,INDEX('Nicholas-SESSION'!$K$718:$T$725, MATCH("*Lat Pulldown*",'Nicholas-SESSION'!$B$718:$B$725,0), MATCH("*2ND*",'Nicholas-SESSION'!$K$7:$T$7,0)),"")</f>
        <v>#N/A</v>
      </c>
      <c r="N478" s="44" t="e">
        <f>INDEX('Nicholas-SESSION'!$L$718:$U$725, MATCH("*Lat Pulldown*",'Nicholas-SESSION'!$B$718:$B$725,0), MATCH("*2nd*",'Nicholas-SESSION'!$K$7:$T$7,0))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IF($A$476='Nicholas-SESSION'!$A$718,INDEX('Nicholas-SESSION'!$K$718:$T$725, MATCH("*Squat*",'Nicholas-SESSION'!$B$718:$B$725,0), MATCH("*3rd*",'Nicholas-SESSION'!$K$7:$T$7,0)),"")</f>
        <v>#N/A</v>
      </c>
      <c r="D479" s="132" t="e">
        <f>INDEX('Nicholas-SESSION'!L$718:U$725, MATCH("*Squat*",'Nicholas-SESSION'!$B$718:$B$725,0), MATCH("*3rd*",'Nicholas-SESSION'!K$7:T$7,0))</f>
        <v>#N/A</v>
      </c>
      <c r="E479" s="131" t="e">
        <f>IF($A$476='Nicholas-SESSION'!$A$718,INDEX('Nicholas-SESSION'!$K$718:$T$725, MATCH("*Deadlift*",'Nicholas-SESSION'!$B$718:$B$725,0), MATCH("*3rd*",'Nicholas-SESSION'!$K$7:$T$7,0)),"")</f>
        <v>#N/A</v>
      </c>
      <c r="F479" s="131" t="e">
        <f>INDEX('Nicholas-SESSION'!$L$718:$U$725, MATCH("*Deadlift*",'Nicholas-SESSION'!$B$655:$B$725,0), MATCH("*3rd*",'Nicholas-SESSION'!$K$7:$T$7,0))</f>
        <v>#N/A</v>
      </c>
      <c r="G479" s="131">
        <f>IF($A$476='Nicholas-SESSION'!$A$718,INDEX('Nicholas-SESSION'!$K$718:$T$725, MATCH("*Bench Press*",'Nicholas-SESSION'!$B$718:$B$725,0), MATCH("*3rd*",'Nicholas-SESSION'!$K$7:$T$7,0)),"")</f>
        <v>40</v>
      </c>
      <c r="H479" s="131">
        <f>INDEX('Nicholas-SESSION'!$L$718:$U$725, MATCH("*Bench Press*",'Nicholas-SESSION'!$B$718:$B$725,0), MATCH("*3rd*",'Nicholas-SESSION'!$K$7:$T$7,0))</f>
        <v>8</v>
      </c>
      <c r="I479" s="132" t="e">
        <f>IF($A$476='Nicholas-SESSION'!$A$718,INDEX('Nicholas-SESSION'!$K$718:$T$725, MATCH("*Military*",'Nicholas-SESSION'!$B$718:$B$725,0), MATCH("*3rd*",'Nicholas-SESSION'!$K$7:$T$7,0)),"")</f>
        <v>#N/A</v>
      </c>
      <c r="J479" s="44" t="e">
        <f>INDEX('Nicholas-SESSION'!$L$718:$U$725, MATCH("*Military*",'Nicholas-SESSION'!$B$718:$B$725,0), MATCH("*3rd*",'Nicholas-SESSION'!$K$7:$T$7,0))</f>
        <v>#N/A</v>
      </c>
      <c r="K479" s="131" t="e">
        <f>IF($A$476='Nicholas-SESSION'!$A$718,INDEX('Nicholas-SESSION'!$K$718:$T$725, MATCH("*Clean *",'Nicholas-SESSION'!$B$718:$B$725,0), MATCH("*3rd*",'Nicholas-SESSION'!$K$7:$T$7,0)),"")</f>
        <v>#N/A</v>
      </c>
      <c r="L479" s="44" t="e">
        <f>INDEX('Nicholas-SESSION'!$L$718:$U$725, MATCH("*Clean *",'Nicholas-SESSION'!$B$655:$B$725,0), MATCH("*3rd*",'Nicholas-SESSION'!$K$7:$T$7,0))</f>
        <v>#N/A</v>
      </c>
      <c r="M479" s="131" t="e">
        <f>IF($A$476='Nicholas-SESSION'!$A$718,INDEX('Nicholas-SESSION'!$K$718:$T$725, MATCH("*Lat Pulldown*",'Nicholas-SESSION'!$B$718:$B$725,0), MATCH("*3rd*",'Nicholas-SESSION'!$K$7:$T$7,0)),"")</f>
        <v>#N/A</v>
      </c>
      <c r="N479" s="44" t="e">
        <f>INDEX('Nicholas-SESSION'!$L$718:$U$725, MATCH("*Lat Pulldown*",'Nicholas-SESSION'!$B$718:$B$725,0), MATCH("*3rd*",'Nicholas-SESSION'!$K$7:$T$7,0))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IF($A$476='Nicholas-SESSION'!$A$718,INDEX('Nicholas-SESSION'!$K$718:$T$725, MATCH("*Squat*",'Nicholas-SESSION'!$B$718:$B$725,0), MATCH("*4th*",'Nicholas-SESSION'!$K$7:$T$7,0)),"")</f>
        <v>#N/A</v>
      </c>
      <c r="D480" s="132" t="e">
        <f>INDEX('Nicholas-SESSION'!L$718:U$725, MATCH("*Squat*",'Nicholas-SESSION'!$B$718:$B$725,0), MATCH("*4th*",'Nicholas-SESSION'!K$7:T$7,0))</f>
        <v>#N/A</v>
      </c>
      <c r="E480" s="131" t="e">
        <f>IF($A$476='Nicholas-SESSION'!$A$718,INDEX('Nicholas-SESSION'!$K$718:$T$725, MATCH("*Deadlift*",'Nicholas-SESSION'!$B$718:$B$725,0), MATCH("*4th*",'Nicholas-SESSION'!$K$7:$T$7,0)),"")</f>
        <v>#N/A</v>
      </c>
      <c r="F480" s="131" t="e">
        <f>INDEX('Nicholas-SESSION'!$L$718:$U$725, MATCH("*Deadlift*",'Nicholas-SESSION'!$B$655:$B$725,0), MATCH("*4th*",'Nicholas-SESSION'!$K$7:$T$7,0))</f>
        <v>#N/A</v>
      </c>
      <c r="G480" s="131">
        <f>IF($A$476='Nicholas-SESSION'!$A$718,INDEX('Nicholas-SESSION'!$K$718:$T$725, MATCH("*Bench Press*",'Nicholas-SESSION'!$B$718:$B$725,0), MATCH("*4th*",'Nicholas-SESSION'!$K$7:$T$7,0)),"")</f>
        <v>40</v>
      </c>
      <c r="H480" s="131">
        <f>INDEX('Nicholas-SESSION'!$L$718:$U$725, MATCH("*Bench Press*",'Nicholas-SESSION'!$B$718:$B$725,0), MATCH("*4th*",'Nicholas-SESSION'!$K$7:$T$7,0))</f>
        <v>6</v>
      </c>
      <c r="I480" s="132" t="e">
        <f>IF($A$476='Nicholas-SESSION'!$A$718,INDEX('Nicholas-SESSION'!$K$718:$T$725, MATCH("*Military*",'Nicholas-SESSION'!$B$718:$B$725,0), MATCH("*4th*",'Nicholas-SESSION'!$K$7:$T$7,0)),"")</f>
        <v>#N/A</v>
      </c>
      <c r="J480" s="44" t="e">
        <f>INDEX('Nicholas-SESSION'!$L$718:$U$725, MATCH("*Military*",'Nicholas-SESSION'!$B$718:$B$725,0), MATCH("*4th*",'Nicholas-SESSION'!$K$7:$T$7,0))</f>
        <v>#N/A</v>
      </c>
      <c r="K480" s="131" t="e">
        <f>IF($A$476='Nicholas-SESSION'!$A$718,INDEX('Nicholas-SESSION'!$K$718:$T$725, MATCH("*Clean *",'Nicholas-SESSION'!$B$718:$B$725,0), MATCH("*4th*",'Nicholas-SESSION'!$K$7:$T$7,0)),"")</f>
        <v>#N/A</v>
      </c>
      <c r="L480" s="44" t="e">
        <f>INDEX('Nicholas-SESSION'!$L$718:$U$725, MATCH("*Clean *",'Nicholas-SESSION'!$B$655:$B$725,0), MATCH("*4th*",'Nicholas-SESSION'!$K$7:$T$7,0))</f>
        <v>#N/A</v>
      </c>
      <c r="M480" s="131" t="e">
        <f>IF($A$476='Nicholas-SESSION'!$A$718,INDEX('Nicholas-SESSION'!$K$718:$T$725, MATCH("*Lat Pulldown*",'Nicholas-SESSION'!$B$718:$B$725,0), MATCH("*4th*",'Nicholas-SESSION'!$K$7:$T$7,0)),"")</f>
        <v>#N/A</v>
      </c>
      <c r="N480" s="44" t="e">
        <f>INDEX('Nicholas-SESSION'!$L$718:$U$725, MATCH("*Lat Pulldown*",'Nicholas-SESSION'!$B$718:$B$725,0), MATCH("*4th*",'Nicholas-SESSION'!$K$7:$T$7,0))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IF($A$476='Nicholas-SESSION'!$A$718,INDEX('Nicholas-SESSION'!$K$718:$T$725, MATCH("*Squat*",'Nicholas-SESSION'!$B$718:$B$725,0), MATCH("*5th*",'Nicholas-SESSION'!$K$7:$T$7,0)),"")</f>
        <v>#N/A</v>
      </c>
      <c r="D481" s="132" t="e">
        <f>INDEX('Nicholas-SESSION'!L$718:U$725, MATCH("*Squat*",'Nicholas-SESSION'!$B$718:$B$725,0), MATCH("*5th*",'Nicholas-SESSION'!K$7:T$7,0))</f>
        <v>#N/A</v>
      </c>
      <c r="E481" s="131" t="e">
        <f>IF($A$476='Nicholas-SESSION'!$A$718,INDEX('Nicholas-SESSION'!$K$718:$T$725, MATCH("*Deadlift*",'Nicholas-SESSION'!$B$718:$B$725,0), MATCH("*5th*",'Nicholas-SESSION'!$K$7:$T$7,0)),"")</f>
        <v>#N/A</v>
      </c>
      <c r="F481" s="131" t="e">
        <f>INDEX('Nicholas-SESSION'!$L$718:$U$725, MATCH("*Deadlift*",'Nicholas-SESSION'!$B$655:$B$725,0), MATCH("*5th*",'Nicholas-SESSION'!$K$7:$T$7,0))</f>
        <v>#N/A</v>
      </c>
      <c r="G481" s="131">
        <f>IF($A$476='Nicholas-SESSION'!$A$718,INDEX('Nicholas-SESSION'!$K$718:$T$725, MATCH("*Bench Press*",'Nicholas-SESSION'!$B$718:$B$725,0), MATCH("*5th*",'Nicholas-SESSION'!$K$7:$T$7,0)),"")</f>
        <v>0</v>
      </c>
      <c r="H481" s="131">
        <f>INDEX('Nicholas-SESSION'!$L$718:$U$725, MATCH("*Bench Press*",'Nicholas-SESSION'!$B$718:$B$725,0), MATCH("*5th*",'Nicholas-SESSION'!$K$7:$T$7,0))</f>
        <v>0</v>
      </c>
      <c r="I481" s="132" t="e">
        <f>IF($A$476='Nicholas-SESSION'!$A$718,INDEX('Nicholas-SESSION'!$K$718:$T$725, MATCH("*Military*",'Nicholas-SESSION'!$B$718:$B$725,0), MATCH("*5th*",'Nicholas-SESSION'!$K$7:$T$7,0)),"")</f>
        <v>#N/A</v>
      </c>
      <c r="J481" s="44" t="e">
        <f>INDEX('Nicholas-SESSION'!$L$718:$U$725, MATCH("*Military*",'Nicholas-SESSION'!$B$718:$B$725,0), MATCH("*5th*",'Nicholas-SESSION'!$K$7:$T$7,0))</f>
        <v>#N/A</v>
      </c>
      <c r="K481" s="131" t="e">
        <f>IF($A$476='Nicholas-SESSION'!$A$718,INDEX('Nicholas-SESSION'!$K$718:$T$725, MATCH("*Clean *",'Nicholas-SESSION'!$B$718:$B$725,0), MATCH("*5th*",'Nicholas-SESSION'!$K$7:$T$7,0)),"")</f>
        <v>#N/A</v>
      </c>
      <c r="L481" s="44" t="e">
        <f>INDEX('Nicholas-SESSION'!$L$718:$U$725, MATCH("*Clean *",'Nicholas-SESSION'!$B$655:$B$725,0), MATCH("*5th*",'Nicholas-SESSION'!$K$7:$T$7,0))</f>
        <v>#N/A</v>
      </c>
      <c r="M481" s="131" t="e">
        <f>IF($A$476='Nicholas-SESSION'!$A$718,INDEX('Nicholas-SESSION'!$K$718:$T$725, MATCH("*Lat Pulldown*",'Nicholas-SESSION'!$B$718:$B$725,0), MATCH("*5th*",'Nicholas-SESSION'!$K$7:$T$7,0)),"")</f>
        <v>#N/A</v>
      </c>
      <c r="N481" s="44" t="e">
        <f>INDEX('Nicholas-SESSION'!$L$718:$U$725, MATCH("*Lat Pulldown*",'Nicholas-SESSION'!$B$718:$B$725,0), MATCH("*5th*",'Nicholas-SESSION'!$K$7:$T$7,0))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'Nicholas-SESSION'!A727</f>
        <v>42381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>
        <f>MAX(G483:G487)</f>
        <v>40</v>
      </c>
      <c r="H482" s="116">
        <f t="array" ref="H482">MAX(IF(G483:G487=G482,H483:H487))</f>
        <v>10</v>
      </c>
      <c r="I482" s="116">
        <f>MAX(I483:I487)</f>
        <v>25</v>
      </c>
      <c r="J482" s="116">
        <f t="array" ref="J482">MAX(IF(I483:I487=I482,J483:J487))</f>
        <v>12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str">
        <f>IF($A$140='Nicholas-SESSION'!$A$727,INDEX('Nicholas-SESSION'!$K$727:$T$734, MATCH("*1k Row*",'Nicholas-SESSION'!$B$727:$B$734,0), MATCH("*1st*",'Nicholas-SESSION'!$K$7:$T$7,0)),"")</f>
        <v/>
      </c>
      <c r="P482" s="152" t="str">
        <f>IF($A$140='Nicholas-SESSION'!$A$727,INDEX('Nicholas-SESSION'!$K$727:$T$734, MATCH("*HIIT*",'Nicholas-SESSION'!$B$727:$B$734,0), MATCH("*1st*",'Nicholas-SESSION'!$K$7:$T$7,0)),"")</f>
        <v/>
      </c>
      <c r="Q482" s="119" t="e">
        <f>INDEX('Nicholas-SESSION'!$L$661:$U$727, MATCH("*HIIT*",'Nicholas-SESSION'!$B$661:$B$727,0), MATCH("*1st*",'Nicholas-SESSION'!$K$7:$T$7,0))</f>
        <v>#N/A</v>
      </c>
      <c r="R482" s="119">
        <f>'Nicholas-SESSION'!U550</f>
        <v>0</v>
      </c>
      <c r="S482" s="116"/>
      <c r="T482" s="116"/>
      <c r="U482" s="120">
        <f>'Nicholas-SESSION'!A728</f>
        <v>0</v>
      </c>
      <c r="V482" s="120">
        <f>'Nicholas-SESSION'!A729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IF($A$482='Nicholas-SESSION'!$A$727,INDEX('Nicholas-SESSION'!$K$727:$T$734, MATCH("*Squat*",'Nicholas-SESSION'!$B$727:$B$734,0), MATCH("*1st*",'Nicholas-SESSION'!$K$7:$T$7,0)),"")</f>
        <v>#N/A</v>
      </c>
      <c r="D483" s="132" t="e">
        <f>INDEX('Nicholas-SESSION'!L$727:U$734, MATCH("*Squat*",'Nicholas-SESSION'!$B$727:$B$734,0), MATCH("*1st*",'Nicholas-SESSION'!K$7:T$7,0))</f>
        <v>#N/A</v>
      </c>
      <c r="E483" s="131" t="e">
        <f>IF($A$482='Nicholas-SESSION'!$A$727,INDEX('Nicholas-SESSION'!$K$727:$T$734, MATCH("*Deadlift*",'Nicholas-SESSION'!$B$727:$B$734,0), MATCH("*1st*",'Nicholas-SESSION'!$K$7:$T$7,0)),"")</f>
        <v>#N/A</v>
      </c>
      <c r="F483" s="131" t="e">
        <f>INDEX('Nicholas-SESSION'!$L$727:$U$734, MATCH("*Deadlift*",'Nicholas-SESSION'!$B$661:$B$734,0), MATCH("*1st*",'Nicholas-SESSION'!$K$7:$T$7,0))</f>
        <v>#N/A</v>
      </c>
      <c r="G483" s="131">
        <f>IF($A$482='Nicholas-SESSION'!$A$727,INDEX('Nicholas-SESSION'!$K$727:$T$734, MATCH("*Bench Press*",'Nicholas-SESSION'!$B$727:$B$734,0), MATCH("*1st*",'Nicholas-SESSION'!$K$7:$T$7,0)),"")</f>
        <v>40</v>
      </c>
      <c r="H483" s="131">
        <f>INDEX('Nicholas-SESSION'!$L$727:$U$734, MATCH("*Bench Press*",'Nicholas-SESSION'!$B$727:$B$734,0), MATCH("*1st*",'Nicholas-SESSION'!$K$7:$T$7,0))</f>
        <v>10</v>
      </c>
      <c r="I483" s="132">
        <f>IF($A$482='Nicholas-SESSION'!$A$727,INDEX('Nicholas-SESSION'!$K$727:$T$734, MATCH("*Military*",'Nicholas-SESSION'!$B$727:$B$734,0), MATCH("*1st*",'Nicholas-SESSION'!$K$7:$T$7,0)),"")</f>
        <v>25</v>
      </c>
      <c r="J483" s="48">
        <f>INDEX('Nicholas-SESSION'!$L$727:$U$734, MATCH("*Military*",'Nicholas-SESSION'!$B$727:$B$734,0), MATCH("*1st*",'Nicholas-SESSION'!$K$7:$T$7,0))</f>
        <v>12</v>
      </c>
      <c r="K483" s="131" t="e">
        <f>IF($A$482='Nicholas-SESSION'!$A$727,INDEX('Nicholas-SESSION'!$K$727:$T$734, MATCH("*Clean *",'Nicholas-SESSION'!$B$727:$B$734,0), MATCH("*1st*",'Nicholas-SESSION'!$K$7:$T$7,0)),"")</f>
        <v>#N/A</v>
      </c>
      <c r="L483" s="48" t="e">
        <f>INDEX('Nicholas-SESSION'!$L$727:$U$734, MATCH("*Clean *",'Nicholas-SESSION'!$B$661:$B$734,0), MATCH("*1st*",'Nicholas-SESSION'!$K$7:$T$7,0))</f>
        <v>#N/A</v>
      </c>
      <c r="M483" s="131" t="e">
        <f>IF($A$482='Nicholas-SESSION'!$A$727,INDEX('Nicholas-SESSION'!$K$727:$T$734, MATCH("*Lat Pulldown*",'Nicholas-SESSION'!$B$727:$B$734,0), MATCH("*1st*",'Nicholas-SESSION'!$K$7:$T$7,0)),"")</f>
        <v>#N/A</v>
      </c>
      <c r="N483" s="48" t="e">
        <f>INDEX('Nicholas-SESSION'!$L$727:$U$734, MATCH("*Lat Pulldown*",'Nicholas-SESSION'!$B$727:$B$734,0), MATCH("*1st*",'Nicholas-SESSION'!$K$7:$T$7,0))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IF($A$482='Nicholas-SESSION'!$A$727,INDEX('Nicholas-SESSION'!$K$727:$T$734, MATCH("*Squat*",'Nicholas-SESSION'!$B$727:$B$734,0), MATCH("*2nd*",'Nicholas-SESSION'!$K$7:$T$7,0)),"")</f>
        <v>#N/A</v>
      </c>
      <c r="D484" s="132" t="e">
        <f>INDEX('Nicholas-SESSION'!L$727:U$734, MATCH("*Squat*",'Nicholas-SESSION'!$B$727:$B$734,0), MATCH("*2nd*",'Nicholas-SESSION'!K$7:T$7,0))</f>
        <v>#N/A</v>
      </c>
      <c r="E484" s="131" t="e">
        <f>IF($A$482='Nicholas-SESSION'!$A$727,INDEX('Nicholas-SESSION'!$K$727:$T$734, MATCH("*Deadlift*",'Nicholas-SESSION'!$B$727:$B$734,0), MATCH("*2ND*",'Nicholas-SESSION'!$K$7:$T$7,0)),"")</f>
        <v>#N/A</v>
      </c>
      <c r="F484" s="131" t="e">
        <f>INDEX('Nicholas-SESSION'!$L$727:$U$734, MATCH("*Deadlift*",'Nicholas-SESSION'!$B$661:$B$734,0), MATCH("*2nd*",'Nicholas-SESSION'!$K$7:$T$7,0))</f>
        <v>#N/A</v>
      </c>
      <c r="G484" s="131">
        <f>IF($A$482='Nicholas-SESSION'!$A$727,INDEX('Nicholas-SESSION'!$K$727:$T$734, MATCH("*Bench Press*",'Nicholas-SESSION'!$B$727:$B$734,0), MATCH("*2ND*",'Nicholas-SESSION'!$K$7:$T$7,0)),"")</f>
        <v>40</v>
      </c>
      <c r="H484" s="131">
        <f>INDEX('Nicholas-SESSION'!$L$727:$U$734, MATCH("*Bench Press*",'Nicholas-SESSION'!$B$727:$B$734,0), MATCH("*2nd*",'Nicholas-SESSION'!$K$7:$T$7,0))</f>
        <v>10</v>
      </c>
      <c r="I484" s="132">
        <f>IF($A$482='Nicholas-SESSION'!$A$727,INDEX('Nicholas-SESSION'!$K$727:$T$734, MATCH("*Military*",'Nicholas-SESSION'!$B$727:$B$734,0), MATCH("*2ND*",'Nicholas-SESSION'!$K$7:$T$7,0)),"")</f>
        <v>25</v>
      </c>
      <c r="J484" s="44">
        <f>INDEX('Nicholas-SESSION'!$L$727:$U$734, MATCH("*Military*",'Nicholas-SESSION'!$B$727:$B$734,0), MATCH("*2nd*",'Nicholas-SESSION'!$K$7:$T$7,0))</f>
        <v>10</v>
      </c>
      <c r="K484" s="131" t="e">
        <f>IF($A$482='Nicholas-SESSION'!$A$727,INDEX('Nicholas-SESSION'!$K$727:$T$734, MATCH("*Clean *",'Nicholas-SESSION'!$B$727:$B$734,0), MATCH("*2ND*",'Nicholas-SESSION'!$K$7:$T$7,0)),"")</f>
        <v>#N/A</v>
      </c>
      <c r="L484" s="44" t="e">
        <f>INDEX('Nicholas-SESSION'!$L$727:$U$734, MATCH("*Clean *",'Nicholas-SESSION'!$B$661:$B$734,0), MATCH("*2nd*",'Nicholas-SESSION'!$K$7:$T$7,0))</f>
        <v>#N/A</v>
      </c>
      <c r="M484" s="131" t="e">
        <f>IF($A$482='Nicholas-SESSION'!$A$727,INDEX('Nicholas-SESSION'!$K$727:$T$734, MATCH("*Lat Pulldown*",'Nicholas-SESSION'!$B$727:$B$734,0), MATCH("*2ND*",'Nicholas-SESSION'!$K$7:$T$7,0)),"")</f>
        <v>#N/A</v>
      </c>
      <c r="N484" s="44" t="e">
        <f>INDEX('Nicholas-SESSION'!$L$727:$U$734, MATCH("*Lat Pulldown*",'Nicholas-SESSION'!$B$727:$B$734,0), MATCH("*2nd*",'Nicholas-SESSION'!$K$7:$T$7,0))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IF($A$482='Nicholas-SESSION'!$A$727,INDEX('Nicholas-SESSION'!$K$727:$T$734, MATCH("*Squat*",'Nicholas-SESSION'!$B$727:$B$734,0), MATCH("*3rd*",'Nicholas-SESSION'!$K$7:$T$7,0)),"")</f>
        <v>#N/A</v>
      </c>
      <c r="D485" s="132" t="e">
        <f>INDEX('Nicholas-SESSION'!L$727:U$734, MATCH("*Squat*",'Nicholas-SESSION'!$B$727:$B$734,0), MATCH("*3rd*",'Nicholas-SESSION'!K$7:T$7,0))</f>
        <v>#N/A</v>
      </c>
      <c r="E485" s="131" t="e">
        <f>IF($A$482='Nicholas-SESSION'!$A$727,INDEX('Nicholas-SESSION'!$K$727:$T$734, MATCH("*Deadlift*",'Nicholas-SESSION'!$B$727:$B$734,0), MATCH("*3rd*",'Nicholas-SESSION'!$K$7:$T$7,0)),"")</f>
        <v>#N/A</v>
      </c>
      <c r="F485" s="131" t="e">
        <f>INDEX('Nicholas-SESSION'!$L$727:$U$734, MATCH("*Deadlift*",'Nicholas-SESSION'!$B$661:$B$734,0), MATCH("*3rd*",'Nicholas-SESSION'!$K$7:$T$7,0))</f>
        <v>#N/A</v>
      </c>
      <c r="G485" s="131">
        <f>IF($A$482='Nicholas-SESSION'!$A$727,INDEX('Nicholas-SESSION'!$K$727:$T$734, MATCH("*Bench Press*",'Nicholas-SESSION'!$B$727:$B$734,0), MATCH("*3rd*",'Nicholas-SESSION'!$K$7:$T$7,0)),"")</f>
        <v>40</v>
      </c>
      <c r="H485" s="131">
        <f>INDEX('Nicholas-SESSION'!$L$727:$U$734, MATCH("*Bench Press*",'Nicholas-SESSION'!$B$727:$B$734,0), MATCH("*3rd*",'Nicholas-SESSION'!$K$7:$T$7,0))</f>
        <v>10</v>
      </c>
      <c r="I485" s="132">
        <f>IF($A$482='Nicholas-SESSION'!$A$727,INDEX('Nicholas-SESSION'!$K$727:$T$734, MATCH("*Military*",'Nicholas-SESSION'!$B$727:$B$734,0), MATCH("*3rd*",'Nicholas-SESSION'!$K$7:$T$7,0)),"")</f>
        <v>25</v>
      </c>
      <c r="J485" s="44">
        <f>INDEX('Nicholas-SESSION'!$L$727:$U$734, MATCH("*Military*",'Nicholas-SESSION'!$B$727:$B$734,0), MATCH("*3rd*",'Nicholas-SESSION'!$K$7:$T$7,0))</f>
        <v>10</v>
      </c>
      <c r="K485" s="131" t="e">
        <f>IF($A$482='Nicholas-SESSION'!$A$727,INDEX('Nicholas-SESSION'!$K$727:$T$734, MATCH("*Clean *",'Nicholas-SESSION'!$B$727:$B$734,0), MATCH("*3rd*",'Nicholas-SESSION'!$K$7:$T$7,0)),"")</f>
        <v>#N/A</v>
      </c>
      <c r="L485" s="44" t="e">
        <f>INDEX('Nicholas-SESSION'!$L$727:$U$734, MATCH("*Clean *",'Nicholas-SESSION'!$B$661:$B$734,0), MATCH("*3rd*",'Nicholas-SESSION'!$K$7:$T$7,0))</f>
        <v>#N/A</v>
      </c>
      <c r="M485" s="131" t="e">
        <f>IF($A$482='Nicholas-SESSION'!$A$727,INDEX('Nicholas-SESSION'!$K$727:$T$734, MATCH("*Lat Pulldown*",'Nicholas-SESSION'!$B$727:$B$734,0), MATCH("*3rd*",'Nicholas-SESSION'!$K$7:$T$7,0)),"")</f>
        <v>#N/A</v>
      </c>
      <c r="N485" s="44" t="e">
        <f>INDEX('Nicholas-SESSION'!$L$727:$U$734, MATCH("*Lat Pulldown*",'Nicholas-SESSION'!$B$727:$B$734,0), MATCH("*3rd*",'Nicholas-SESSION'!$K$7:$T$7,0))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IF($A$482='Nicholas-SESSION'!$A$727,INDEX('Nicholas-SESSION'!$K$727:$T$734, MATCH("*Squat*",'Nicholas-SESSION'!$B$727:$B$734,0), MATCH("*4th*",'Nicholas-SESSION'!$K$7:$T$7,0)),"")</f>
        <v>#N/A</v>
      </c>
      <c r="D486" s="132" t="e">
        <f>INDEX('Nicholas-SESSION'!L$727:U$734, MATCH("*Squat*",'Nicholas-SESSION'!$B$727:$B$734,0), MATCH("*4th*",'Nicholas-SESSION'!K$7:T$7,0))</f>
        <v>#N/A</v>
      </c>
      <c r="E486" s="131" t="e">
        <f>IF($A$482='Nicholas-SESSION'!$A$727,INDEX('Nicholas-SESSION'!$K$727:$T$734, MATCH("*Deadlift*",'Nicholas-SESSION'!$B$727:$B$734,0), MATCH("*4th*",'Nicholas-SESSION'!$K$7:$T$7,0)),"")</f>
        <v>#N/A</v>
      </c>
      <c r="F486" s="131" t="e">
        <f>INDEX('Nicholas-SESSION'!$L$727:$U$734, MATCH("*Deadlift*",'Nicholas-SESSION'!$B$661:$B$734,0), MATCH("*4th*",'Nicholas-SESSION'!$K$7:$T$7,0))</f>
        <v>#N/A</v>
      </c>
      <c r="G486" s="131">
        <f>IF($A$482='Nicholas-SESSION'!$A$727,INDEX('Nicholas-SESSION'!$K$727:$T$734, MATCH("*Bench Press*",'Nicholas-SESSION'!$B$727:$B$734,0), MATCH("*4th*",'Nicholas-SESSION'!$K$7:$T$7,0)),"")</f>
        <v>40</v>
      </c>
      <c r="H486" s="131">
        <f>INDEX('Nicholas-SESSION'!$L$727:$U$734, MATCH("*Bench Press*",'Nicholas-SESSION'!$B$727:$B$734,0), MATCH("*4th*",'Nicholas-SESSION'!$K$7:$T$7,0))</f>
        <v>10</v>
      </c>
      <c r="I486" s="132">
        <f>IF($A$482='Nicholas-SESSION'!$A$727,INDEX('Nicholas-SESSION'!$K$727:$T$734, MATCH("*Military*",'Nicholas-SESSION'!$B$727:$B$734,0), MATCH("*4th*",'Nicholas-SESSION'!$K$7:$T$7,0)),"")</f>
        <v>0</v>
      </c>
      <c r="J486" s="44">
        <f>INDEX('Nicholas-SESSION'!$L$727:$U$734, MATCH("*Military*",'Nicholas-SESSION'!$B$727:$B$734,0), MATCH("*4th*",'Nicholas-SESSION'!$K$7:$T$7,0))</f>
        <v>0</v>
      </c>
      <c r="K486" s="131" t="e">
        <f>IF($A$482='Nicholas-SESSION'!$A$727,INDEX('Nicholas-SESSION'!$K$727:$T$734, MATCH("*Clean *",'Nicholas-SESSION'!$B$727:$B$734,0), MATCH("*4th*",'Nicholas-SESSION'!$K$7:$T$7,0)),"")</f>
        <v>#N/A</v>
      </c>
      <c r="L486" s="44" t="e">
        <f>INDEX('Nicholas-SESSION'!$L$727:$U$734, MATCH("*Clean *",'Nicholas-SESSION'!$B$661:$B$734,0), MATCH("*4th*",'Nicholas-SESSION'!$K$7:$T$7,0))</f>
        <v>#N/A</v>
      </c>
      <c r="M486" s="131" t="e">
        <f>IF($A$482='Nicholas-SESSION'!$A$727,INDEX('Nicholas-SESSION'!$K$727:$T$734, MATCH("*Lat Pulldown*",'Nicholas-SESSION'!$B$727:$B$734,0), MATCH("*4th*",'Nicholas-SESSION'!$K$7:$T$7,0)),"")</f>
        <v>#N/A</v>
      </c>
      <c r="N486" s="44" t="e">
        <f>INDEX('Nicholas-SESSION'!$L$727:$U$734, MATCH("*Lat Pulldown*",'Nicholas-SESSION'!$B$727:$B$734,0), MATCH("*4th*",'Nicholas-SESSION'!$K$7:$T$7,0))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IF($A$482='Nicholas-SESSION'!$A$727,INDEX('Nicholas-SESSION'!$K$727:$T$734, MATCH("*Squat*",'Nicholas-SESSION'!$B$727:$B$734,0), MATCH("*5th*",'Nicholas-SESSION'!$K$7:$T$7,0)),"")</f>
        <v>#N/A</v>
      </c>
      <c r="D487" s="132" t="e">
        <f>INDEX('Nicholas-SESSION'!L$727:U$734, MATCH("*Squat*",'Nicholas-SESSION'!$B$727:$B$734,0), MATCH("*5th*",'Nicholas-SESSION'!K$7:T$7,0))</f>
        <v>#N/A</v>
      </c>
      <c r="E487" s="131" t="e">
        <f>IF($A$482='Nicholas-SESSION'!$A$727,INDEX('Nicholas-SESSION'!$K$727:$T$734, MATCH("*Deadlift*",'Nicholas-SESSION'!$B$727:$B$734,0), MATCH("*5th*",'Nicholas-SESSION'!$K$7:$T$7,0)),"")</f>
        <v>#N/A</v>
      </c>
      <c r="F487" s="131" t="e">
        <f>INDEX('Nicholas-SESSION'!$L$727:$U$734, MATCH("*Deadlift*",'Nicholas-SESSION'!$B$661:$B$734,0), MATCH("*5th*",'Nicholas-SESSION'!$K$7:$T$7,0))</f>
        <v>#N/A</v>
      </c>
      <c r="G487" s="131">
        <f>IF($A$482='Nicholas-SESSION'!$A$727,INDEX('Nicholas-SESSION'!$K$727:$T$734, MATCH("*Bench Press*",'Nicholas-SESSION'!$B$727:$B$734,0), MATCH("*5th*",'Nicholas-SESSION'!$K$7:$T$7,0)),"")</f>
        <v>0</v>
      </c>
      <c r="H487" s="131">
        <f>INDEX('Nicholas-SESSION'!$L$727:$U$734, MATCH("*Bench Press*",'Nicholas-SESSION'!$B$727:$B$734,0), MATCH("*5th*",'Nicholas-SESSION'!$K$7:$T$7,0))</f>
        <v>0</v>
      </c>
      <c r="I487" s="132">
        <f>IF($A$482='Nicholas-SESSION'!$A$727,INDEX('Nicholas-SESSION'!$K$727:$T$734, MATCH("*Military*",'Nicholas-SESSION'!$B$727:$B$734,0), MATCH("*5th*",'Nicholas-SESSION'!$K$7:$T$7,0)),"")</f>
        <v>0</v>
      </c>
      <c r="J487" s="44">
        <f>INDEX('Nicholas-SESSION'!$L$727:$U$734, MATCH("*Military*",'Nicholas-SESSION'!$B$727:$B$734,0), MATCH("*5th*",'Nicholas-SESSION'!$K$7:$T$7,0))</f>
        <v>0</v>
      </c>
      <c r="K487" s="131" t="e">
        <f>IF($A$482='Nicholas-SESSION'!$A$727,INDEX('Nicholas-SESSION'!$K$727:$T$734, MATCH("*Clean *",'Nicholas-SESSION'!$B$727:$B$734,0), MATCH("*5th*",'Nicholas-SESSION'!$K$7:$T$7,0)),"")</f>
        <v>#N/A</v>
      </c>
      <c r="L487" s="44" t="e">
        <f>INDEX('Nicholas-SESSION'!$L$727:$U$734, MATCH("*Clean *",'Nicholas-SESSION'!$B$661:$B$734,0), MATCH("*5th*",'Nicholas-SESSION'!$K$7:$T$7,0))</f>
        <v>#N/A</v>
      </c>
      <c r="M487" s="131" t="e">
        <f>IF($A$482='Nicholas-SESSION'!$A$727,INDEX('Nicholas-SESSION'!$K$727:$T$734, MATCH("*Lat Pulldown*",'Nicholas-SESSION'!$B$727:$B$734,0), MATCH("*5th*",'Nicholas-SESSION'!$K$7:$T$7,0)),"")</f>
        <v>#N/A</v>
      </c>
      <c r="N487" s="44" t="e">
        <f>INDEX('Nicholas-SESSION'!$L$727:$U$734, MATCH("*Lat Pulldown*",'Nicholas-SESSION'!$B$727:$B$734,0), MATCH("*5th*",'Nicholas-SESSION'!$K$7:$T$7,0))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'Nicholas-SESSION'!A736</f>
        <v>42383</v>
      </c>
      <c r="B488" s="116" t="s">
        <v>84</v>
      </c>
      <c r="C488" s="117">
        <f>MAX(C489:C493)</f>
        <v>40</v>
      </c>
      <c r="D488" s="116">
        <f t="array" ref="D488">MAX(IF(C489:C493=C488,D489:D493))</f>
        <v>15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str">
        <f>IF($A$140='Nicholas-SESSION'!$A$736,INDEX('Nicholas-SESSION'!$K$736:$T$743, MATCH("*1k Row*",'Nicholas-SESSION'!$B$736:$B$743,0), MATCH("*1st*",'Nicholas-SESSION'!$K$7:$T$7,0)),"")</f>
        <v/>
      </c>
      <c r="P488" s="152" t="str">
        <f>IF($A$140='Nicholas-SESSION'!$A$736,INDEX('Nicholas-SESSION'!$K$736:$T$743, MATCH("*HIIT*",'Nicholas-SESSION'!$B$736:$B$743,0), MATCH("*1st*",'Nicholas-SESSION'!$K$7:$T$7,0)),"")</f>
        <v/>
      </c>
      <c r="Q488" s="119" t="e">
        <f>INDEX('Nicholas-SESSION'!$L$667:$U$736, MATCH("*HIIT*",'Nicholas-SESSION'!$B$667:$B$736,0), MATCH("*1st*",'Nicholas-SESSION'!$K$7:$T$7,0))</f>
        <v>#N/A</v>
      </c>
      <c r="R488" s="119">
        <f>'Nicholas-SESSION'!U556</f>
        <v>0</v>
      </c>
      <c r="S488" s="116"/>
      <c r="T488" s="116"/>
      <c r="U488" s="120">
        <f>'Nicholas-SESSION'!A668</f>
        <v>0</v>
      </c>
      <c r="V488" s="120">
        <f>'Nicholas-SESSION'!A669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>
        <f>IF($A$488='Nicholas-SESSION'!$A$736,INDEX('Nicholas-SESSION'!$K$736:$T$743, MATCH("*Squat*",'Nicholas-SESSION'!$B$736:$B$743,0), MATCH("*1st*",'Nicholas-SESSION'!$K$7:$T$7,0)),"")</f>
        <v>40</v>
      </c>
      <c r="D489" s="132">
        <f>INDEX('Nicholas-SESSION'!L$736:U$743, MATCH("*Squat*",'Nicholas-SESSION'!$B$736:$B$743,0), MATCH("*1st*",'Nicholas-SESSION'!K$7:T$7,0))</f>
        <v>15</v>
      </c>
      <c r="E489" s="131" t="e">
        <f>IF($A$488='Nicholas-SESSION'!$A$736,INDEX('Nicholas-SESSION'!$K$736:$T$743, MATCH("*Deadlift*",'Nicholas-SESSION'!$B$736:$B$743,0), MATCH("*1st*",'Nicholas-SESSION'!$K$7:$T$7,0)),"")</f>
        <v>#N/A</v>
      </c>
      <c r="F489" s="131" t="e">
        <f>INDEX('Nicholas-SESSION'!$L$736:$U$743, MATCH("*Deadlift*",'Nicholas-SESSION'!$B$667:$B$743,0), MATCH("*1st*",'Nicholas-SESSION'!$K$7:$T$7,0))</f>
        <v>#N/A</v>
      </c>
      <c r="G489" s="131" t="e">
        <f>IF($A$488='Nicholas-SESSION'!$A$736,INDEX('Nicholas-SESSION'!$K$736:$T$743, MATCH("*Bench Press*",'Nicholas-SESSION'!$B$736:$B$743,0), MATCH("*1st*",'Nicholas-SESSION'!$K$7:$T$7,0)),"")</f>
        <v>#N/A</v>
      </c>
      <c r="H489" s="131" t="e">
        <f>INDEX('Nicholas-SESSION'!$L$736:$U$743, MATCH("*Bench Press*",'Nicholas-SESSION'!$B$736:$B$743,0), MATCH("*1st*",'Nicholas-SESSION'!$K$7:$T$7,0))</f>
        <v>#N/A</v>
      </c>
      <c r="I489" s="132" t="e">
        <f>IF($A$488='Nicholas-SESSION'!$A$736,INDEX('Nicholas-SESSION'!$K$736:$T$743, MATCH("*Military*",'Nicholas-SESSION'!$B$736:$B$743,0), MATCH("*1st*",'Nicholas-SESSION'!$K$7:$T$7,0)),"")</f>
        <v>#N/A</v>
      </c>
      <c r="J489" s="48" t="e">
        <f>INDEX('Nicholas-SESSION'!$L$736:$U$743, MATCH("*Military*",'Nicholas-SESSION'!$B$736:$B$743,0), MATCH("*1st*",'Nicholas-SESSION'!$K$7:$T$7,0))</f>
        <v>#N/A</v>
      </c>
      <c r="K489" s="131" t="e">
        <f>IF($A$488='Nicholas-SESSION'!$A$736,INDEX('Nicholas-SESSION'!$K$736:$T$743, MATCH("*Clean *",'Nicholas-SESSION'!$B$736:$B$743,0), MATCH("*1st*",'Nicholas-SESSION'!$K$7:$T$7,0)),"")</f>
        <v>#N/A</v>
      </c>
      <c r="L489" s="48" t="e">
        <f>INDEX('Nicholas-SESSION'!$L$736:$U$743, MATCH("*Clean *",'Nicholas-SESSION'!$B$667:$B$743,0), MATCH("*1st*",'Nicholas-SESSION'!$K$7:$T$7,0))</f>
        <v>#N/A</v>
      </c>
      <c r="M489" s="131" t="e">
        <f>IF($A$488='Nicholas-SESSION'!$A$736,INDEX('Nicholas-SESSION'!$K$736:$T$743, MATCH("*Lat Pulldown*",'Nicholas-SESSION'!$B$736:$B$743,0), MATCH("*1st*",'Nicholas-SESSION'!$K$7:$T$7,0)),"")</f>
        <v>#N/A</v>
      </c>
      <c r="N489" s="48" t="e">
        <f>INDEX('Nicholas-SESSION'!$L$736:$U$743, MATCH("*Lat Pulldown*",'Nicholas-SESSION'!$B$736:$B$743,0), MATCH("*1st*",'Nicholas-SESSION'!$K$7:$T$7,0))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>
        <f>IF($A$488='Nicholas-SESSION'!$A$736,INDEX('Nicholas-SESSION'!$K$736:$T$743, MATCH("*Squat*",'Nicholas-SESSION'!$B$736:$B$743,0), MATCH("*2nd*",'Nicholas-SESSION'!$K$7:$T$7,0)),"")</f>
        <v>40</v>
      </c>
      <c r="D490" s="132">
        <f>INDEX('Nicholas-SESSION'!L$736:U$743, MATCH("*Squat*",'Nicholas-SESSION'!$B$736:$B$743,0), MATCH("*2nd*",'Nicholas-SESSION'!K$7:T$7,0))</f>
        <v>15</v>
      </c>
      <c r="E490" s="131" t="e">
        <f>IF($A$488='Nicholas-SESSION'!$A$736,INDEX('Nicholas-SESSION'!$K$736:$T$743, MATCH("*Deadlift*",'Nicholas-SESSION'!$B$736:$B$743,0), MATCH("*2ND*",'Nicholas-SESSION'!$K$7:$T$7,0)),"")</f>
        <v>#N/A</v>
      </c>
      <c r="F490" s="131" t="e">
        <f>INDEX('Nicholas-SESSION'!$L$736:$U$743, MATCH("*Deadlift*",'Nicholas-SESSION'!$B$667:$B$743,0), MATCH("*2nd*",'Nicholas-SESSION'!$K$7:$T$7,0))</f>
        <v>#N/A</v>
      </c>
      <c r="G490" s="131" t="e">
        <f>IF($A$488='Nicholas-SESSION'!$A$736,INDEX('Nicholas-SESSION'!$K$736:$T$743, MATCH("*Bench Press*",'Nicholas-SESSION'!$B$736:$B$743,0), MATCH("*2ND*",'Nicholas-SESSION'!$K$7:$T$7,0)),"")</f>
        <v>#N/A</v>
      </c>
      <c r="H490" s="131" t="e">
        <f>INDEX('Nicholas-SESSION'!$L$736:$U$743, MATCH("*Bench Press*",'Nicholas-SESSION'!$B$736:$B$743,0), MATCH("*2nd*",'Nicholas-SESSION'!$K$7:$T$7,0))</f>
        <v>#N/A</v>
      </c>
      <c r="I490" s="132" t="e">
        <f>IF($A$488='Nicholas-SESSION'!$A$736,INDEX('Nicholas-SESSION'!$K$736:$T$743, MATCH("*Military*",'Nicholas-SESSION'!$B$736:$B$743,0), MATCH("*2ND*",'Nicholas-SESSION'!$K$7:$T$7,0)),"")</f>
        <v>#N/A</v>
      </c>
      <c r="J490" s="44" t="e">
        <f>INDEX('Nicholas-SESSION'!$L$736:$U$743, MATCH("*Military*",'Nicholas-SESSION'!$B$736:$B$743,0), MATCH("*2nd*",'Nicholas-SESSION'!$K$7:$T$7,0))</f>
        <v>#N/A</v>
      </c>
      <c r="K490" s="131" t="e">
        <f>IF($A$488='Nicholas-SESSION'!$A$736,INDEX('Nicholas-SESSION'!$K$736:$T$743, MATCH("*Clean *",'Nicholas-SESSION'!$B$736:$B$743,0), MATCH("*2ND*",'Nicholas-SESSION'!$K$7:$T$7,0)),"")</f>
        <v>#N/A</v>
      </c>
      <c r="L490" s="44" t="e">
        <f>INDEX('Nicholas-SESSION'!$L$736:$U$743, MATCH("*Clean *",'Nicholas-SESSION'!$B$667:$B$743,0), MATCH("*2nd*",'Nicholas-SESSION'!$K$7:$T$7,0))</f>
        <v>#N/A</v>
      </c>
      <c r="M490" s="131" t="e">
        <f>IF($A$488='Nicholas-SESSION'!$A$736,INDEX('Nicholas-SESSION'!$K$736:$T$743, MATCH("*Lat Pulldown*",'Nicholas-SESSION'!$B$736:$B$743,0), MATCH("*2ND*",'Nicholas-SESSION'!$K$7:$T$7,0)),"")</f>
        <v>#N/A</v>
      </c>
      <c r="N490" s="44" t="e">
        <f>INDEX('Nicholas-SESSION'!$L$736:$U$743, MATCH("*Lat Pulldown*",'Nicholas-SESSION'!$B$736:$B$743,0), MATCH("*2nd*",'Nicholas-SESSION'!$K$7:$T$7,0))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>
        <f>IF($A$488='Nicholas-SESSION'!$A$736,INDEX('Nicholas-SESSION'!$K$736:$T$743, MATCH("*Squat*",'Nicholas-SESSION'!$B$736:$B$743,0), MATCH("*3rd*",'Nicholas-SESSION'!$K$7:$T$7,0)),"")</f>
        <v>40</v>
      </c>
      <c r="D491" s="132">
        <f>INDEX('Nicholas-SESSION'!L$736:U$743, MATCH("*Squat*",'Nicholas-SESSION'!$B$736:$B$743,0), MATCH("*3rd*",'Nicholas-SESSION'!K$7:T$7,0))</f>
        <v>15</v>
      </c>
      <c r="E491" s="131" t="e">
        <f>IF($A$488='Nicholas-SESSION'!$A$736,INDEX('Nicholas-SESSION'!$K$736:$T$743, MATCH("*Deadlift*",'Nicholas-SESSION'!$B$736:$B$743,0), MATCH("*3rd*",'Nicholas-SESSION'!$K$7:$T$7,0)),"")</f>
        <v>#N/A</v>
      </c>
      <c r="F491" s="131" t="e">
        <f>INDEX('Nicholas-SESSION'!$L$736:$U$743, MATCH("*Deadlift*",'Nicholas-SESSION'!$B$667:$B$743,0), MATCH("*3rd*",'Nicholas-SESSION'!$K$7:$T$7,0))</f>
        <v>#N/A</v>
      </c>
      <c r="G491" s="131" t="e">
        <f>IF($A$488='Nicholas-SESSION'!$A$736,INDEX('Nicholas-SESSION'!$K$736:$T$743, MATCH("*Bench Press*",'Nicholas-SESSION'!$B$736:$B$743,0), MATCH("*3rd*",'Nicholas-SESSION'!$K$7:$T$7,0)),"")</f>
        <v>#N/A</v>
      </c>
      <c r="H491" s="131" t="e">
        <f>INDEX('Nicholas-SESSION'!$L$736:$U$743, MATCH("*Bench Press*",'Nicholas-SESSION'!$B$736:$B$743,0), MATCH("*3rd*",'Nicholas-SESSION'!$K$7:$T$7,0))</f>
        <v>#N/A</v>
      </c>
      <c r="I491" s="132" t="e">
        <f>IF($A$488='Nicholas-SESSION'!$A$736,INDEX('Nicholas-SESSION'!$K$736:$T$743, MATCH("*Military*",'Nicholas-SESSION'!$B$736:$B$743,0), MATCH("*3rd*",'Nicholas-SESSION'!$K$7:$T$7,0)),"")</f>
        <v>#N/A</v>
      </c>
      <c r="J491" s="44" t="e">
        <f>INDEX('Nicholas-SESSION'!$L$736:$U$743, MATCH("*Military*",'Nicholas-SESSION'!$B$736:$B$743,0), MATCH("*3rd*",'Nicholas-SESSION'!$K$7:$T$7,0))</f>
        <v>#N/A</v>
      </c>
      <c r="K491" s="131" t="e">
        <f>IF($A$488='Nicholas-SESSION'!$A$736,INDEX('Nicholas-SESSION'!$K$736:$T$743, MATCH("*Clean *",'Nicholas-SESSION'!$B$736:$B$743,0), MATCH("*3rd*",'Nicholas-SESSION'!$K$7:$T$7,0)),"")</f>
        <v>#N/A</v>
      </c>
      <c r="L491" s="44" t="e">
        <f>INDEX('Nicholas-SESSION'!$L$736:$U$743, MATCH("*Clean *",'Nicholas-SESSION'!$B$667:$B$743,0), MATCH("*3rd*",'Nicholas-SESSION'!$K$7:$T$7,0))</f>
        <v>#N/A</v>
      </c>
      <c r="M491" s="131" t="e">
        <f>IF($A$488='Nicholas-SESSION'!$A$736,INDEX('Nicholas-SESSION'!$K$736:$T$743, MATCH("*Lat Pulldown*",'Nicholas-SESSION'!$B$736:$B$743,0), MATCH("*3rd*",'Nicholas-SESSION'!$K$7:$T$7,0)),"")</f>
        <v>#N/A</v>
      </c>
      <c r="N491" s="44" t="e">
        <f>INDEX('Nicholas-SESSION'!$L$736:$U$743, MATCH("*Lat Pulldown*",'Nicholas-SESSION'!$B$736:$B$743,0), MATCH("*3rd*",'Nicholas-SESSION'!$K$7:$T$7,0))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>
        <f>IF($A$488='Nicholas-SESSION'!$A$736,INDEX('Nicholas-SESSION'!$K$736:$T$743, MATCH("*Squat*",'Nicholas-SESSION'!$B$736:$B$743,0), MATCH("*4th*",'Nicholas-SESSION'!$K$7:$T$7,0)),"")</f>
        <v>0</v>
      </c>
      <c r="D492" s="132">
        <f>INDEX('Nicholas-SESSION'!L$736:U$743, MATCH("*Squat*",'Nicholas-SESSION'!$B$736:$B$743,0), MATCH("*4th*",'Nicholas-SESSION'!K$7:T$7,0))</f>
        <v>0</v>
      </c>
      <c r="E492" s="131" t="e">
        <f>IF($A$488='Nicholas-SESSION'!$A$736,INDEX('Nicholas-SESSION'!$K$736:$T$743, MATCH("*Deadlift*",'Nicholas-SESSION'!$B$736:$B$743,0), MATCH("*4th*",'Nicholas-SESSION'!$K$7:$T$7,0)),"")</f>
        <v>#N/A</v>
      </c>
      <c r="F492" s="131" t="e">
        <f>INDEX('Nicholas-SESSION'!$L$736:$U$743, MATCH("*Deadlift*",'Nicholas-SESSION'!$B$667:$B$743,0), MATCH("*4th*",'Nicholas-SESSION'!$K$7:$T$7,0))</f>
        <v>#N/A</v>
      </c>
      <c r="G492" s="131" t="e">
        <f>IF($A$488='Nicholas-SESSION'!$A$736,INDEX('Nicholas-SESSION'!$K$736:$T$743, MATCH("*Bench Press*",'Nicholas-SESSION'!$B$736:$B$743,0), MATCH("*4th*",'Nicholas-SESSION'!$K$7:$T$7,0)),"")</f>
        <v>#N/A</v>
      </c>
      <c r="H492" s="131" t="e">
        <f>INDEX('Nicholas-SESSION'!$L$736:$U$743, MATCH("*Bench Press*",'Nicholas-SESSION'!$B$736:$B$743,0), MATCH("*4th*",'Nicholas-SESSION'!$K$7:$T$7,0))</f>
        <v>#N/A</v>
      </c>
      <c r="I492" s="132" t="e">
        <f>IF($A$488='Nicholas-SESSION'!$A$736,INDEX('Nicholas-SESSION'!$K$736:$T$743, MATCH("*Military*",'Nicholas-SESSION'!$B$736:$B$743,0), MATCH("*4th*",'Nicholas-SESSION'!$K$7:$T$7,0)),"")</f>
        <v>#N/A</v>
      </c>
      <c r="J492" s="44" t="e">
        <f>INDEX('Nicholas-SESSION'!$L$736:$U$743, MATCH("*Military*",'Nicholas-SESSION'!$B$736:$B$743,0), MATCH("*4th*",'Nicholas-SESSION'!$K$7:$T$7,0))</f>
        <v>#N/A</v>
      </c>
      <c r="K492" s="131" t="e">
        <f>IF($A$488='Nicholas-SESSION'!$A$736,INDEX('Nicholas-SESSION'!$K$736:$T$743, MATCH("*Clean *",'Nicholas-SESSION'!$B$736:$B$743,0), MATCH("*4th*",'Nicholas-SESSION'!$K$7:$T$7,0)),"")</f>
        <v>#N/A</v>
      </c>
      <c r="L492" s="44" t="e">
        <f>INDEX('Nicholas-SESSION'!$L$736:$U$743, MATCH("*Clean *",'Nicholas-SESSION'!$B$667:$B$743,0), MATCH("*4th*",'Nicholas-SESSION'!$K$7:$T$7,0))</f>
        <v>#N/A</v>
      </c>
      <c r="M492" s="131" t="e">
        <f>IF($A$488='Nicholas-SESSION'!$A$736,INDEX('Nicholas-SESSION'!$K$736:$T$743, MATCH("*Lat Pulldown*",'Nicholas-SESSION'!$B$736:$B$743,0), MATCH("*4th*",'Nicholas-SESSION'!$K$7:$T$7,0)),"")</f>
        <v>#N/A</v>
      </c>
      <c r="N492" s="44" t="e">
        <f>INDEX('Nicholas-SESSION'!$L$736:$U$743, MATCH("*Lat Pulldown*",'Nicholas-SESSION'!$B$736:$B$743,0), MATCH("*4th*",'Nicholas-SESSION'!$K$7:$T$7,0))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>
        <f>IF($A$488='Nicholas-SESSION'!$A$736,INDEX('Nicholas-SESSION'!$K$736:$T$743, MATCH("*Squat*",'Nicholas-SESSION'!$B$736:$B$743,0), MATCH("*5th*",'Nicholas-SESSION'!$K$7:$T$7,0)),"")</f>
        <v>0</v>
      </c>
      <c r="D493" s="132">
        <f>INDEX('Nicholas-SESSION'!L$736:U$743, MATCH("*Squat*",'Nicholas-SESSION'!$B$736:$B$743,0), MATCH("*5th*",'Nicholas-SESSION'!K$7:T$7,0))</f>
        <v>0</v>
      </c>
      <c r="E493" s="131" t="e">
        <f>IF($A$488='Nicholas-SESSION'!$A$736,INDEX('Nicholas-SESSION'!$K$736:$T$743, MATCH("*Deadlift*",'Nicholas-SESSION'!$B$736:$B$743,0), MATCH("*5th*",'Nicholas-SESSION'!$K$7:$T$7,0)),"")</f>
        <v>#N/A</v>
      </c>
      <c r="F493" s="131" t="e">
        <f>INDEX('Nicholas-SESSION'!$L$736:$U$743, MATCH("*Deadlift*",'Nicholas-SESSION'!$B$667:$B$743,0), MATCH("*5th*",'Nicholas-SESSION'!$K$7:$T$7,0))</f>
        <v>#N/A</v>
      </c>
      <c r="G493" s="131" t="e">
        <f>IF($A$488='Nicholas-SESSION'!$A$736,INDEX('Nicholas-SESSION'!$K$736:$T$743, MATCH("*Bench Press*",'Nicholas-SESSION'!$B$736:$B$743,0), MATCH("*5th*",'Nicholas-SESSION'!$K$7:$T$7,0)),"")</f>
        <v>#N/A</v>
      </c>
      <c r="H493" s="131" t="e">
        <f>INDEX('Nicholas-SESSION'!$L$736:$U$743, MATCH("*Bench Press*",'Nicholas-SESSION'!$B$736:$B$743,0), MATCH("*5th*",'Nicholas-SESSION'!$K$7:$T$7,0))</f>
        <v>#N/A</v>
      </c>
      <c r="I493" s="132" t="e">
        <f>IF($A$488='Nicholas-SESSION'!$A$736,INDEX('Nicholas-SESSION'!$K$736:$T$743, MATCH("*Military*",'Nicholas-SESSION'!$B$736:$B$743,0), MATCH("*5th*",'Nicholas-SESSION'!$K$7:$T$7,0)),"")</f>
        <v>#N/A</v>
      </c>
      <c r="J493" s="44" t="e">
        <f>INDEX('Nicholas-SESSION'!$L$736:$U$743, MATCH("*Military*",'Nicholas-SESSION'!$B$736:$B$743,0), MATCH("*5th*",'Nicholas-SESSION'!$K$7:$T$7,0))</f>
        <v>#N/A</v>
      </c>
      <c r="K493" s="131" t="e">
        <f>IF($A$488='Nicholas-SESSION'!$A$736,INDEX('Nicholas-SESSION'!$K$736:$T$743, MATCH("*Clean *",'Nicholas-SESSION'!$B$736:$B$743,0), MATCH("*5th*",'Nicholas-SESSION'!$K$7:$T$7,0)),"")</f>
        <v>#N/A</v>
      </c>
      <c r="L493" s="44" t="e">
        <f>INDEX('Nicholas-SESSION'!$L$736:$U$743, MATCH("*Clean *",'Nicholas-SESSION'!$B$667:$B$743,0), MATCH("*5th*",'Nicholas-SESSION'!$K$7:$T$7,0))</f>
        <v>#N/A</v>
      </c>
      <c r="M493" s="131" t="e">
        <f>IF($A$488='Nicholas-SESSION'!$A$736,INDEX('Nicholas-SESSION'!$K$736:$T$743, MATCH("*Lat Pulldown*",'Nicholas-SESSION'!$B$736:$B$743,0), MATCH("*5th*",'Nicholas-SESSION'!$K$7:$T$7,0)),"")</f>
        <v>#N/A</v>
      </c>
      <c r="N493" s="44" t="e">
        <f>INDEX('Nicholas-SESSION'!$L$736:$U$743, MATCH("*Lat Pulldown*",'Nicholas-SESSION'!$B$736:$B$743,0), MATCH("*5th*",'Nicholas-SESSION'!$K$7:$T$7,0))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'Nicholas-SESSION'!A745</f>
        <v>42388</v>
      </c>
      <c r="B494" s="116" t="s">
        <v>84</v>
      </c>
      <c r="C494" s="117">
        <f>MAX(C495:C499)</f>
        <v>40</v>
      </c>
      <c r="D494" s="116">
        <f t="array" ref="D494">MAX(IF(C495:C499=C494,D495:D499))</f>
        <v>15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str">
        <f>IF($A$140='Nicholas-SESSION'!$A$745,INDEX('Nicholas-SESSION'!$K$745:$T$752, MATCH("*1k Row*",'Nicholas-SESSION'!$B$745:$B$752,0), MATCH("*1st*",'Nicholas-SESSION'!$K$7:$T$7,0)),"")</f>
        <v/>
      </c>
      <c r="P494" s="152" t="str">
        <f>IF($A$140='Nicholas-SESSION'!$A$745,INDEX('Nicholas-SESSION'!$K$745:$T$752, MATCH("*HIIT*",'Nicholas-SESSION'!$B$745:$B$752,0), MATCH("*1st*",'Nicholas-SESSION'!$K$7:$T$7,0)),"")</f>
        <v/>
      </c>
      <c r="Q494" s="119" t="e">
        <f>INDEX('Nicholas-SESSION'!$L$673:$U$745, MATCH("*HIIT*",'Nicholas-SESSION'!$B$673:$B$745,0), MATCH("*1st*",'Nicholas-SESSION'!$K$7:$T$7,0))</f>
        <v>#N/A</v>
      </c>
      <c r="R494" s="119">
        <f>'Nicholas-SESSION'!U562</f>
        <v>0</v>
      </c>
      <c r="S494" s="116"/>
      <c r="T494" s="116"/>
      <c r="U494" s="120">
        <f>'Nicholas-SESSION'!A674</f>
        <v>0</v>
      </c>
      <c r="V494" s="120">
        <f>'Nicholas-SESSION'!A675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>
        <f>IF($A$494='Nicholas-SESSION'!$A$745,INDEX('Nicholas-SESSION'!$K$745:$T$752, MATCH("*Squat*",'Nicholas-SESSION'!$B$745:$B$752,0), MATCH("*1st*",'Nicholas-SESSION'!$K$7:$T$7,0)),"")</f>
        <v>40</v>
      </c>
      <c r="D495" s="132">
        <f>INDEX('Nicholas-SESSION'!L$745:U$752, MATCH("*Squat*",'Nicholas-SESSION'!$B$745:$B$752,0), MATCH("*1st*",'Nicholas-SESSION'!K$7:T$7,0))</f>
        <v>15</v>
      </c>
      <c r="E495" s="131" t="e">
        <f>IF($A$494='Nicholas-SESSION'!$A$745,INDEX('Nicholas-SESSION'!$K$745:$T$752, MATCH("*Deadlift*",'Nicholas-SESSION'!$B$745:$B$752,0), MATCH("*1st*",'Nicholas-SESSION'!$K$7:$T$7,0)),"")</f>
        <v>#N/A</v>
      </c>
      <c r="F495" s="131" t="e">
        <f>INDEX('Nicholas-SESSION'!$L$745:$U$752, MATCH("*Deadlift*",'Nicholas-SESSION'!$B$673:$B$752,0), MATCH("*1st*",'Nicholas-SESSION'!$K$7:$T$7,0))</f>
        <v>#N/A</v>
      </c>
      <c r="G495" s="131" t="e">
        <f>IF($A$494='Nicholas-SESSION'!$A$745,INDEX('Nicholas-SESSION'!$K$745:$T$752, MATCH("*Bench Press*",'Nicholas-SESSION'!$B$745:$B$752,0), MATCH("*1st*",'Nicholas-SESSION'!$K$7:$T$7,0)),"")</f>
        <v>#N/A</v>
      </c>
      <c r="H495" s="131" t="e">
        <f>INDEX('Nicholas-SESSION'!$L$745:$U$752, MATCH("*Bench Press*",'Nicholas-SESSION'!$B$745:$B$752,0), MATCH("*1st*",'Nicholas-SESSION'!$K$7:$T$7,0))</f>
        <v>#N/A</v>
      </c>
      <c r="I495" s="132" t="e">
        <f>IF($A$494='Nicholas-SESSION'!$A$745,INDEX('Nicholas-SESSION'!$K$745:$T$752, MATCH("*Military*",'Nicholas-SESSION'!$B$745:$B$752,0), MATCH("*1st*",'Nicholas-SESSION'!$K$7:$T$7,0)),"")</f>
        <v>#N/A</v>
      </c>
      <c r="J495" s="48" t="e">
        <f>INDEX('Nicholas-SESSION'!$L$745:$U$752, MATCH("*Military*",'Nicholas-SESSION'!$B$745:$B$752,0), MATCH("*1st*",'Nicholas-SESSION'!$K$7:$T$7,0))</f>
        <v>#N/A</v>
      </c>
      <c r="K495" s="131" t="e">
        <f>IF($A$494='Nicholas-SESSION'!$A$745,INDEX('Nicholas-SESSION'!$K$745:$T$752, MATCH("*Clean *",'Nicholas-SESSION'!$B$745:$B$752,0), MATCH("*1st*",'Nicholas-SESSION'!$K$7:$T$7,0)),"")</f>
        <v>#N/A</v>
      </c>
      <c r="L495" s="48" t="e">
        <f>INDEX('Nicholas-SESSION'!$L$745:$U$752, MATCH("*Clean *",'Nicholas-SESSION'!$B$673:$B$752,0), MATCH("*1st*",'Nicholas-SESSION'!$K$7:$T$7,0))</f>
        <v>#N/A</v>
      </c>
      <c r="M495" s="131" t="e">
        <f>IF($A$494='Nicholas-SESSION'!$A$745,INDEX('Nicholas-SESSION'!$K$745:$T$752, MATCH("*Lat Pulldown*",'Nicholas-SESSION'!$B$745:$B$752,0), MATCH("*1st*",'Nicholas-SESSION'!$K$7:$T$7,0)),"")</f>
        <v>#N/A</v>
      </c>
      <c r="N495" s="48" t="e">
        <f>INDEX('Nicholas-SESSION'!$L$745:$U$752, MATCH("*Lat Pulldown*",'Nicholas-SESSION'!$B$745:$B$752,0), MATCH("*1st*",'Nicholas-SESSION'!$K$7:$T$7,0))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>
        <f>IF($A$494='Nicholas-SESSION'!$A$745,INDEX('Nicholas-SESSION'!$K$745:$T$752, MATCH("*Squat*",'Nicholas-SESSION'!$B$745:$B$752,0), MATCH("*2nd*",'Nicholas-SESSION'!$K$7:$T$7,0)),"")</f>
        <v>40</v>
      </c>
      <c r="D496" s="132">
        <f>INDEX('Nicholas-SESSION'!L$745:U$752, MATCH("*Squat*",'Nicholas-SESSION'!$B$745:$B$752,0), MATCH("*2nd*",'Nicholas-SESSION'!K$7:T$7,0))</f>
        <v>15</v>
      </c>
      <c r="E496" s="131" t="e">
        <f>IF($A$494='Nicholas-SESSION'!$A$745,INDEX('Nicholas-SESSION'!$K$745:$T$752, MATCH("*Deadlift*",'Nicholas-SESSION'!$B$745:$B$752,0), MATCH("*2ND*",'Nicholas-SESSION'!$K$7:$T$7,0)),"")</f>
        <v>#N/A</v>
      </c>
      <c r="F496" s="131" t="e">
        <f>INDEX('Nicholas-SESSION'!$L$745:$U$752, MATCH("*Deadlift*",'Nicholas-SESSION'!$B$673:$B$752,0), MATCH("*2nd*",'Nicholas-SESSION'!$K$7:$T$7,0))</f>
        <v>#N/A</v>
      </c>
      <c r="G496" s="131" t="e">
        <f>IF($A$494='Nicholas-SESSION'!$A$745,INDEX('Nicholas-SESSION'!$K$745:$T$752, MATCH("*Bench Press*",'Nicholas-SESSION'!$B$745:$B$752,0), MATCH("*2ND*",'Nicholas-SESSION'!$K$7:$T$7,0)),"")</f>
        <v>#N/A</v>
      </c>
      <c r="H496" s="131" t="e">
        <f>INDEX('Nicholas-SESSION'!$L$745:$U$752, MATCH("*Bench Press*",'Nicholas-SESSION'!$B$745:$B$752,0), MATCH("*2nd*",'Nicholas-SESSION'!$K$7:$T$7,0))</f>
        <v>#N/A</v>
      </c>
      <c r="I496" s="132" t="e">
        <f>IF($A$494='Nicholas-SESSION'!$A$745,INDEX('Nicholas-SESSION'!$K$745:$T$752, MATCH("*Military*",'Nicholas-SESSION'!$B$745:$B$752,0), MATCH("*2ND*",'Nicholas-SESSION'!$K$7:$T$7,0)),"")</f>
        <v>#N/A</v>
      </c>
      <c r="J496" s="44" t="e">
        <f>INDEX('Nicholas-SESSION'!$L$745:$U$752, MATCH("*Military*",'Nicholas-SESSION'!$B$745:$B$752,0), MATCH("*2nd*",'Nicholas-SESSION'!$K$7:$T$7,0))</f>
        <v>#N/A</v>
      </c>
      <c r="K496" s="131" t="e">
        <f>IF($A$494='Nicholas-SESSION'!$A$745,INDEX('Nicholas-SESSION'!$K$745:$T$752, MATCH("*Clean *",'Nicholas-SESSION'!$B$745:$B$752,0), MATCH("*2ND*",'Nicholas-SESSION'!$K$7:$T$7,0)),"")</f>
        <v>#N/A</v>
      </c>
      <c r="L496" s="44" t="e">
        <f>INDEX('Nicholas-SESSION'!$L$745:$U$752, MATCH("*Clean *",'Nicholas-SESSION'!$B$673:$B$752,0), MATCH("*2nd*",'Nicholas-SESSION'!$K$7:$T$7,0))</f>
        <v>#N/A</v>
      </c>
      <c r="M496" s="131" t="e">
        <f>IF($A$494='Nicholas-SESSION'!$A$745,INDEX('Nicholas-SESSION'!$K$745:$T$752, MATCH("*Lat Pulldown*",'Nicholas-SESSION'!$B$745:$B$752,0), MATCH("*2ND*",'Nicholas-SESSION'!$K$7:$T$7,0)),"")</f>
        <v>#N/A</v>
      </c>
      <c r="N496" s="44" t="e">
        <f>INDEX('Nicholas-SESSION'!$L$745:$U$752, MATCH("*Lat Pulldown*",'Nicholas-SESSION'!$B$745:$B$752,0), MATCH("*2nd*",'Nicholas-SESSION'!$K$7:$T$7,0))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>
        <f>IF($A$494='Nicholas-SESSION'!$A$745,INDEX('Nicholas-SESSION'!$K$745:$T$752, MATCH("*Squat*",'Nicholas-SESSION'!$B$745:$B$752,0), MATCH("*3rd*",'Nicholas-SESSION'!$K$7:$T$7,0)),"")</f>
        <v>40</v>
      </c>
      <c r="D497" s="132">
        <f>INDEX('Nicholas-SESSION'!L$745:U$752, MATCH("*Squat*",'Nicholas-SESSION'!$B$745:$B$752,0), MATCH("*3rd*",'Nicholas-SESSION'!K$7:T$7,0))</f>
        <v>15</v>
      </c>
      <c r="E497" s="131" t="e">
        <f>IF($A$494='Nicholas-SESSION'!$A$745,INDEX('Nicholas-SESSION'!$K$745:$T$752, MATCH("*Deadlift*",'Nicholas-SESSION'!$B$745:$B$752,0), MATCH("*3rd*",'Nicholas-SESSION'!$K$7:$T$7,0)),"")</f>
        <v>#N/A</v>
      </c>
      <c r="F497" s="131" t="e">
        <f>INDEX('Nicholas-SESSION'!$L$745:$U$752, MATCH("*Deadlift*",'Nicholas-SESSION'!$B$673:$B$752,0), MATCH("*3rd*",'Nicholas-SESSION'!$K$7:$T$7,0))</f>
        <v>#N/A</v>
      </c>
      <c r="G497" s="131" t="e">
        <f>IF($A$494='Nicholas-SESSION'!$A$745,INDEX('Nicholas-SESSION'!$K$745:$T$752, MATCH("*Bench Press*",'Nicholas-SESSION'!$B$745:$B$752,0), MATCH("*3rd*",'Nicholas-SESSION'!$K$7:$T$7,0)),"")</f>
        <v>#N/A</v>
      </c>
      <c r="H497" s="131" t="e">
        <f>INDEX('Nicholas-SESSION'!$L$745:$U$752, MATCH("*Bench Press*",'Nicholas-SESSION'!$B$745:$B$752,0), MATCH("*3rd*",'Nicholas-SESSION'!$K$7:$T$7,0))</f>
        <v>#N/A</v>
      </c>
      <c r="I497" s="132" t="e">
        <f>IF($A$494='Nicholas-SESSION'!$A$745,INDEX('Nicholas-SESSION'!$K$745:$T$752, MATCH("*Military*",'Nicholas-SESSION'!$B$745:$B$752,0), MATCH("*3rd*",'Nicholas-SESSION'!$K$7:$T$7,0)),"")</f>
        <v>#N/A</v>
      </c>
      <c r="J497" s="44" t="e">
        <f>INDEX('Nicholas-SESSION'!$L$745:$U$752, MATCH("*Military*",'Nicholas-SESSION'!$B$745:$B$752,0), MATCH("*3rd*",'Nicholas-SESSION'!$K$7:$T$7,0))</f>
        <v>#N/A</v>
      </c>
      <c r="K497" s="131" t="e">
        <f>IF($A$494='Nicholas-SESSION'!$A$745,INDEX('Nicholas-SESSION'!$K$745:$T$752, MATCH("*Clean *",'Nicholas-SESSION'!$B$745:$B$752,0), MATCH("*3rd*",'Nicholas-SESSION'!$K$7:$T$7,0)),"")</f>
        <v>#N/A</v>
      </c>
      <c r="L497" s="44" t="e">
        <f>INDEX('Nicholas-SESSION'!$L$745:$U$752, MATCH("*Clean *",'Nicholas-SESSION'!$B$673:$B$752,0), MATCH("*3rd*",'Nicholas-SESSION'!$K$7:$T$7,0))</f>
        <v>#N/A</v>
      </c>
      <c r="M497" s="131" t="e">
        <f>IF($A$494='Nicholas-SESSION'!$A$745,INDEX('Nicholas-SESSION'!$K$745:$T$752, MATCH("*Lat Pulldown*",'Nicholas-SESSION'!$B$745:$B$752,0), MATCH("*3rd*",'Nicholas-SESSION'!$K$7:$T$7,0)),"")</f>
        <v>#N/A</v>
      </c>
      <c r="N497" s="44" t="e">
        <f>INDEX('Nicholas-SESSION'!$L$745:$U$752, MATCH("*Lat Pulldown*",'Nicholas-SESSION'!$B$745:$B$752,0), MATCH("*3rd*",'Nicholas-SESSION'!$K$7:$T$7,0))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>
        <f>IF($A$494='Nicholas-SESSION'!$A$745,INDEX('Nicholas-SESSION'!$K$745:$T$752, MATCH("*Squat*",'Nicholas-SESSION'!$B$745:$B$752,0), MATCH("*4th*",'Nicholas-SESSION'!$K$7:$T$7,0)),"")</f>
        <v>40</v>
      </c>
      <c r="D498" s="132">
        <f>INDEX('Nicholas-SESSION'!L$745:U$752, MATCH("*Squat*",'Nicholas-SESSION'!$B$745:$B$752,0), MATCH("*4th*",'Nicholas-SESSION'!K$7:T$7,0))</f>
        <v>15</v>
      </c>
      <c r="E498" s="131" t="e">
        <f>IF($A$494='Nicholas-SESSION'!$A$745,INDEX('Nicholas-SESSION'!$K$745:$T$752, MATCH("*Deadlift*",'Nicholas-SESSION'!$B$745:$B$752,0), MATCH("*4th*",'Nicholas-SESSION'!$K$7:$T$7,0)),"")</f>
        <v>#N/A</v>
      </c>
      <c r="F498" s="131" t="e">
        <f>INDEX('Nicholas-SESSION'!$L$745:$U$752, MATCH("*Deadlift*",'Nicholas-SESSION'!$B$673:$B$752,0), MATCH("*4th*",'Nicholas-SESSION'!$K$7:$T$7,0))</f>
        <v>#N/A</v>
      </c>
      <c r="G498" s="131" t="e">
        <f>IF($A$494='Nicholas-SESSION'!$A$745,INDEX('Nicholas-SESSION'!$K$745:$T$752, MATCH("*Bench Press*",'Nicholas-SESSION'!$B$745:$B$752,0), MATCH("*4th*",'Nicholas-SESSION'!$K$7:$T$7,0)),"")</f>
        <v>#N/A</v>
      </c>
      <c r="H498" s="131" t="e">
        <f>INDEX('Nicholas-SESSION'!$L$745:$U$752, MATCH("*Bench Press*",'Nicholas-SESSION'!$B$745:$B$752,0), MATCH("*4th*",'Nicholas-SESSION'!$K$7:$T$7,0))</f>
        <v>#N/A</v>
      </c>
      <c r="I498" s="132" t="e">
        <f>IF($A$494='Nicholas-SESSION'!$A$745,INDEX('Nicholas-SESSION'!$K$745:$T$752, MATCH("*Military*",'Nicholas-SESSION'!$B$745:$B$752,0), MATCH("*4th*",'Nicholas-SESSION'!$K$7:$T$7,0)),"")</f>
        <v>#N/A</v>
      </c>
      <c r="J498" s="44" t="e">
        <f>INDEX('Nicholas-SESSION'!$L$745:$U$752, MATCH("*Military*",'Nicholas-SESSION'!$B$745:$B$752,0), MATCH("*4th*",'Nicholas-SESSION'!$K$7:$T$7,0))</f>
        <v>#N/A</v>
      </c>
      <c r="K498" s="131" t="e">
        <f>IF($A$494='Nicholas-SESSION'!$A$745,INDEX('Nicholas-SESSION'!$K$745:$T$752, MATCH("*Clean *",'Nicholas-SESSION'!$B$745:$B$752,0), MATCH("*4th*",'Nicholas-SESSION'!$K$7:$T$7,0)),"")</f>
        <v>#N/A</v>
      </c>
      <c r="L498" s="44" t="e">
        <f>INDEX('Nicholas-SESSION'!$L$745:$U$752, MATCH("*Clean *",'Nicholas-SESSION'!$B$673:$B$752,0), MATCH("*4th*",'Nicholas-SESSION'!$K$7:$T$7,0))</f>
        <v>#N/A</v>
      </c>
      <c r="M498" s="131" t="e">
        <f>IF($A$494='Nicholas-SESSION'!$A$745,INDEX('Nicholas-SESSION'!$K$745:$T$752, MATCH("*Lat Pulldown*",'Nicholas-SESSION'!$B$745:$B$752,0), MATCH("*4th*",'Nicholas-SESSION'!$K$7:$T$7,0)),"")</f>
        <v>#N/A</v>
      </c>
      <c r="N498" s="44" t="e">
        <f>INDEX('Nicholas-SESSION'!$L$745:$U$752, MATCH("*Lat Pulldown*",'Nicholas-SESSION'!$B$745:$B$752,0), MATCH("*4th*",'Nicholas-SESSION'!$K$7:$T$7,0))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>
        <f>IF($A$494='Nicholas-SESSION'!$A$745,INDEX('Nicholas-SESSION'!$K$745:$T$752, MATCH("*Squat*",'Nicholas-SESSION'!$B$745:$B$752,0), MATCH("*5th*",'Nicholas-SESSION'!$K$7:$T$7,0)),"")</f>
        <v>0</v>
      </c>
      <c r="D499" s="132">
        <f>INDEX('Nicholas-SESSION'!L$745:U$752, MATCH("*Squat*",'Nicholas-SESSION'!$B$745:$B$752,0), MATCH("*5th*",'Nicholas-SESSION'!K$7:T$7,0))</f>
        <v>0</v>
      </c>
      <c r="E499" s="131" t="e">
        <f>IF($A$494='Nicholas-SESSION'!$A$745,INDEX('Nicholas-SESSION'!$K$745:$T$752, MATCH("*Deadlift*",'Nicholas-SESSION'!$B$745:$B$752,0), MATCH("*5th*",'Nicholas-SESSION'!$K$7:$T$7,0)),"")</f>
        <v>#N/A</v>
      </c>
      <c r="F499" s="131" t="e">
        <f>INDEX('Nicholas-SESSION'!$L$745:$U$752, MATCH("*Deadlift*",'Nicholas-SESSION'!$B$673:$B$752,0), MATCH("*5th*",'Nicholas-SESSION'!$K$7:$T$7,0))</f>
        <v>#N/A</v>
      </c>
      <c r="G499" s="131" t="e">
        <f>IF($A$494='Nicholas-SESSION'!$A$745,INDEX('Nicholas-SESSION'!$K$745:$T$752, MATCH("*Bench Press*",'Nicholas-SESSION'!$B$745:$B$752,0), MATCH("*5th*",'Nicholas-SESSION'!$K$7:$T$7,0)),"")</f>
        <v>#N/A</v>
      </c>
      <c r="H499" s="131" t="e">
        <f>INDEX('Nicholas-SESSION'!$L$745:$U$752, MATCH("*Bench Press*",'Nicholas-SESSION'!$B$745:$B$752,0), MATCH("*5th*",'Nicholas-SESSION'!$K$7:$T$7,0))</f>
        <v>#N/A</v>
      </c>
      <c r="I499" s="132" t="e">
        <f>IF($A$494='Nicholas-SESSION'!$A$745,INDEX('Nicholas-SESSION'!$K$745:$T$752, MATCH("*Military*",'Nicholas-SESSION'!$B$745:$B$752,0), MATCH("*5th*",'Nicholas-SESSION'!$K$7:$T$7,0)),"")</f>
        <v>#N/A</v>
      </c>
      <c r="J499" s="44" t="e">
        <f>INDEX('Nicholas-SESSION'!$L$745:$U$752, MATCH("*Military*",'Nicholas-SESSION'!$B$745:$B$752,0), MATCH("*5th*",'Nicholas-SESSION'!$K$7:$T$7,0))</f>
        <v>#N/A</v>
      </c>
      <c r="K499" s="131" t="e">
        <f>IF($A$494='Nicholas-SESSION'!$A$745,INDEX('Nicholas-SESSION'!$K$745:$T$752, MATCH("*Clean *",'Nicholas-SESSION'!$B$745:$B$752,0), MATCH("*5th*",'Nicholas-SESSION'!$K$7:$T$7,0)),"")</f>
        <v>#N/A</v>
      </c>
      <c r="L499" s="44" t="e">
        <f>INDEX('Nicholas-SESSION'!$L$745:$U$752, MATCH("*Clean *",'Nicholas-SESSION'!$B$673:$B$752,0), MATCH("*5th*",'Nicholas-SESSION'!$K$7:$T$7,0))</f>
        <v>#N/A</v>
      </c>
      <c r="M499" s="131" t="e">
        <f>IF($A$494='Nicholas-SESSION'!$A$745,INDEX('Nicholas-SESSION'!$K$745:$T$752, MATCH("*Lat Pulldown*",'Nicholas-SESSION'!$B$745:$B$752,0), MATCH("*5th*",'Nicholas-SESSION'!$K$7:$T$7,0)),"")</f>
        <v>#N/A</v>
      </c>
      <c r="N499" s="44" t="e">
        <f>INDEX('Nicholas-SESSION'!$L$745:$U$752, MATCH("*Lat Pulldown*",'Nicholas-SESSION'!$B$745:$B$752,0), MATCH("*5th*",'Nicholas-SESSION'!$K$7:$T$7,0))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'Nicholas-SESSION'!A754</f>
        <v>42390</v>
      </c>
      <c r="B500" s="116" t="s">
        <v>84</v>
      </c>
      <c r="C500" s="117">
        <f>MAX(C501:C505)</f>
        <v>25</v>
      </c>
      <c r="D500" s="116">
        <f t="array" ref="D500">MAX(IF(C501:C505=C500,D501:D505))</f>
        <v>15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str">
        <f>IF($A$140='Nicholas-SESSION'!$A$754,INDEX('Nicholas-SESSION'!$K$754:$T$761, MATCH("*1k Row*",'Nicholas-SESSION'!$B$754:$B$761,0), MATCH("*1st*",'Nicholas-SESSION'!$K$7:$T$7,0)),"")</f>
        <v/>
      </c>
      <c r="P500" s="152" t="str">
        <f>IF($A$140='Nicholas-SESSION'!$A$754,INDEX('Nicholas-SESSION'!$K$754:$T$761, MATCH("*HIIT*",'Nicholas-SESSION'!$B$754:$B$761,0), MATCH("*1st*",'Nicholas-SESSION'!$K$7:$T$7,0)),"")</f>
        <v/>
      </c>
      <c r="Q500" s="119" t="e">
        <f>INDEX('Nicholas-SESSION'!$L$673:$U$754, MATCH("*HIIT*",'Nicholas-SESSION'!$B$673:$B$754,0), MATCH("*1st*",'Nicholas-SESSION'!$K$7:$T$7,0))</f>
        <v>#N/A</v>
      </c>
      <c r="R500" s="119">
        <f>'Nicholas-SESSION'!U568</f>
        <v>0</v>
      </c>
      <c r="S500" s="116"/>
      <c r="T500" s="116"/>
      <c r="U500" s="120">
        <f>'Nicholas-SESSION'!A680</f>
        <v>0</v>
      </c>
      <c r="V500" s="120">
        <f>'Nicholas-SESSION'!A681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>
        <f>IF($A$500='Nicholas-SESSION'!$A$754,INDEX('Nicholas-SESSION'!$K$754:$T$761, MATCH("*Squat*",'Nicholas-SESSION'!$B$754:$B$761,0), MATCH("*1st*",'Nicholas-SESSION'!$K$7:$T$7,0)),"")</f>
        <v>20</v>
      </c>
      <c r="D501" s="132">
        <f>INDEX('Nicholas-SESSION'!L$754:U$761, MATCH("*Squat*",'Nicholas-SESSION'!$B$754:$B$761,0), MATCH("*1st*",'Nicholas-SESSION'!K$7:T$7,0))</f>
        <v>15</v>
      </c>
      <c r="E501" s="131" t="e">
        <f>IF($A$500='Nicholas-SESSION'!$A$754,INDEX('Nicholas-SESSION'!$K$754:$T$761, MATCH("*Deadlift*",'Nicholas-SESSION'!$B$754:$B$761,0), MATCH("*1st*",'Nicholas-SESSION'!$K$7:$T$7,0)),"")</f>
        <v>#N/A</v>
      </c>
      <c r="F501" s="131" t="e">
        <f>INDEX('Nicholas-SESSION'!$L$754:$U$761, MATCH("*Deadlift*",'Nicholas-SESSION'!$B$673:$B$761,0), MATCH("*1st*",'Nicholas-SESSION'!$K$7:$T$7,0))</f>
        <v>#N/A</v>
      </c>
      <c r="G501" s="131" t="e">
        <f>IF($A$500='Nicholas-SESSION'!$A$754,INDEX('Nicholas-SESSION'!$K$754:$T$761, MATCH("*Bench Press*",'Nicholas-SESSION'!$B$754:$B$761,0), MATCH("*1st*",'Nicholas-SESSION'!$K$7:$T$7,0)),"")</f>
        <v>#N/A</v>
      </c>
      <c r="H501" s="131" t="e">
        <f>INDEX('Nicholas-SESSION'!$L$754:$U$761, MATCH("*Bench Press*",'Nicholas-SESSION'!$B$754:$B$761,0), MATCH("*1st*",'Nicholas-SESSION'!$K$7:$T$7,0))</f>
        <v>#N/A</v>
      </c>
      <c r="I501" s="132" t="e">
        <f>IF($A$500='Nicholas-SESSION'!$A$754,INDEX('Nicholas-SESSION'!$K$754:$T$761, MATCH("*Military*",'Nicholas-SESSION'!$B$754:$B$761,0), MATCH("*1st*",'Nicholas-SESSION'!$K$7:$T$7,0)),"")</f>
        <v>#N/A</v>
      </c>
      <c r="J501" s="48" t="e">
        <f>INDEX('Nicholas-SESSION'!$L$754:$U$761, MATCH("*Military*",'Nicholas-SESSION'!$B$754:$B$761,0), MATCH("*1st*",'Nicholas-SESSION'!$K$7:$T$7,0))</f>
        <v>#N/A</v>
      </c>
      <c r="K501" s="131" t="e">
        <f>IF($A$500='Nicholas-SESSION'!$A$754,INDEX('Nicholas-SESSION'!$K$754:$T$761, MATCH("*Clean *",'Nicholas-SESSION'!$B$754:$B$761,0), MATCH("*1st*",'Nicholas-SESSION'!$K$7:$T$7,0)),"")</f>
        <v>#N/A</v>
      </c>
      <c r="L501" s="48" t="e">
        <f>INDEX('Nicholas-SESSION'!$L$754:$U$761, MATCH("*Clean *",'Nicholas-SESSION'!$B$673:$B$761,0), MATCH("*1st*",'Nicholas-SESSION'!$K$7:$T$7,0))</f>
        <v>#N/A</v>
      </c>
      <c r="M501" s="131" t="e">
        <f>IF($A$500='Nicholas-SESSION'!$A$754,INDEX('Nicholas-SESSION'!$K$754:$T$761, MATCH("*Lat Pulldown*",'Nicholas-SESSION'!$B$754:$B$761,0), MATCH("*1st*",'Nicholas-SESSION'!$K$7:$T$7,0)),"")</f>
        <v>#N/A</v>
      </c>
      <c r="N501" s="48" t="e">
        <f>INDEX('Nicholas-SESSION'!$L$754:$U$761, MATCH("*Lat Pulldown*",'Nicholas-SESSION'!$B$754:$B$761,0), MATCH("*1st*",'Nicholas-SESSION'!$K$7:$T$7,0))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>
        <f>IF($A$500='Nicholas-SESSION'!$A$754,INDEX('Nicholas-SESSION'!$K$754:$T$761, MATCH("*Squat*",'Nicholas-SESSION'!$B$754:$B$761,0), MATCH("*2nd*",'Nicholas-SESSION'!$K$7:$T$7,0)),"")</f>
        <v>25</v>
      </c>
      <c r="D502" s="132">
        <f>INDEX('Nicholas-SESSION'!L$754:U$761, MATCH("*Squat*",'Nicholas-SESSION'!$B$754:$B$761,0), MATCH("*2nd*",'Nicholas-SESSION'!K$7:T$7,0))</f>
        <v>15</v>
      </c>
      <c r="E502" s="131" t="e">
        <f>IF($A$500='Nicholas-SESSION'!$A$754,INDEX('Nicholas-SESSION'!$K$754:$T$761, MATCH("*Deadlift*",'Nicholas-SESSION'!$B$754:$B$761,0), MATCH("*2ND*",'Nicholas-SESSION'!$K$7:$T$7,0)),"")</f>
        <v>#N/A</v>
      </c>
      <c r="F502" s="131" t="e">
        <f>INDEX('Nicholas-SESSION'!$L$754:$U$761, MATCH("*Deadlift*",'Nicholas-SESSION'!$B$673:$B$761,0), MATCH("*2nd*",'Nicholas-SESSION'!$K$7:$T$7,0))</f>
        <v>#N/A</v>
      </c>
      <c r="G502" s="131" t="e">
        <f>IF($A$500='Nicholas-SESSION'!$A$754,INDEX('Nicholas-SESSION'!$K$754:$T$761, MATCH("*Bench Press*",'Nicholas-SESSION'!$B$754:$B$761,0), MATCH("*2ND*",'Nicholas-SESSION'!$K$7:$T$7,0)),"")</f>
        <v>#N/A</v>
      </c>
      <c r="H502" s="131" t="e">
        <f>INDEX('Nicholas-SESSION'!$L$754:$U$761, MATCH("*Bench Press*",'Nicholas-SESSION'!$B$754:$B$761,0), MATCH("*2nd*",'Nicholas-SESSION'!$K$7:$T$7,0))</f>
        <v>#N/A</v>
      </c>
      <c r="I502" s="132" t="e">
        <f>IF($A$500='Nicholas-SESSION'!$A$754,INDEX('Nicholas-SESSION'!$K$754:$T$761, MATCH("*Military*",'Nicholas-SESSION'!$B$754:$B$761,0), MATCH("*2ND*",'Nicholas-SESSION'!$K$7:$T$7,0)),"")</f>
        <v>#N/A</v>
      </c>
      <c r="J502" s="44" t="e">
        <f>INDEX('Nicholas-SESSION'!$L$754:$U$761, MATCH("*Military*",'Nicholas-SESSION'!$B$754:$B$761,0), MATCH("*2nd*",'Nicholas-SESSION'!$K$7:$T$7,0))</f>
        <v>#N/A</v>
      </c>
      <c r="K502" s="131" t="e">
        <f>IF($A$500='Nicholas-SESSION'!$A$754,INDEX('Nicholas-SESSION'!$K$754:$T$761, MATCH("*Clean *",'Nicholas-SESSION'!$B$754:$B$761,0), MATCH("*2ND*",'Nicholas-SESSION'!$K$7:$T$7,0)),"")</f>
        <v>#N/A</v>
      </c>
      <c r="L502" s="44" t="e">
        <f>INDEX('Nicholas-SESSION'!$L$754:$U$761, MATCH("*Clean *",'Nicholas-SESSION'!$B$673:$B$761,0), MATCH("*2nd*",'Nicholas-SESSION'!$K$7:$T$7,0))</f>
        <v>#N/A</v>
      </c>
      <c r="M502" s="131" t="e">
        <f>IF($A$500='Nicholas-SESSION'!$A$754,INDEX('Nicholas-SESSION'!$K$754:$T$761, MATCH("*Lat Pulldown*",'Nicholas-SESSION'!$B$754:$B$761,0), MATCH("*2ND*",'Nicholas-SESSION'!$K$7:$T$7,0)),"")</f>
        <v>#N/A</v>
      </c>
      <c r="N502" s="44" t="e">
        <f>INDEX('Nicholas-SESSION'!$L$754:$U$761, MATCH("*Lat Pulldown*",'Nicholas-SESSION'!$B$754:$B$761,0), MATCH("*2nd*",'Nicholas-SESSION'!$K$7:$T$7,0))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>
        <f>IF($A$500='Nicholas-SESSION'!$A$754,INDEX('Nicholas-SESSION'!$K$754:$T$761, MATCH("*Squat*",'Nicholas-SESSION'!$B$754:$B$761,0), MATCH("*3rd*",'Nicholas-SESSION'!$K$7:$T$7,0)),"")</f>
        <v>25</v>
      </c>
      <c r="D503" s="132">
        <f>INDEX('Nicholas-SESSION'!L$754:U$761, MATCH("*Squat*",'Nicholas-SESSION'!$B$754:$B$761,0), MATCH("*3rd*",'Nicholas-SESSION'!K$7:T$7,0))</f>
        <v>15</v>
      </c>
      <c r="E503" s="131" t="e">
        <f>IF($A$500='Nicholas-SESSION'!$A$754,INDEX('Nicholas-SESSION'!$K$754:$T$761, MATCH("*Deadlift*",'Nicholas-SESSION'!$B$754:$B$761,0), MATCH("*3rd*",'Nicholas-SESSION'!$K$7:$T$7,0)),"")</f>
        <v>#N/A</v>
      </c>
      <c r="F503" s="131" t="e">
        <f>INDEX('Nicholas-SESSION'!$L$754:$U$761, MATCH("*Deadlift*",'Nicholas-SESSION'!$B$673:$B$761,0), MATCH("*3rd*",'Nicholas-SESSION'!$K$7:$T$7,0))</f>
        <v>#N/A</v>
      </c>
      <c r="G503" s="131" t="e">
        <f>IF($A$500='Nicholas-SESSION'!$A$754,INDEX('Nicholas-SESSION'!$K$754:$T$761, MATCH("*Bench Press*",'Nicholas-SESSION'!$B$754:$B$761,0), MATCH("*3rd*",'Nicholas-SESSION'!$K$7:$T$7,0)),"")</f>
        <v>#N/A</v>
      </c>
      <c r="H503" s="131" t="e">
        <f>INDEX('Nicholas-SESSION'!$L$754:$U$761, MATCH("*Bench Press*",'Nicholas-SESSION'!$B$754:$B$761,0), MATCH("*3rd*",'Nicholas-SESSION'!$K$7:$T$7,0))</f>
        <v>#N/A</v>
      </c>
      <c r="I503" s="132" t="e">
        <f>IF($A$500='Nicholas-SESSION'!$A$754,INDEX('Nicholas-SESSION'!$K$754:$T$761, MATCH("*Military*",'Nicholas-SESSION'!$B$754:$B$761,0), MATCH("*3rd*",'Nicholas-SESSION'!$K$7:$T$7,0)),"")</f>
        <v>#N/A</v>
      </c>
      <c r="J503" s="44" t="e">
        <f>INDEX('Nicholas-SESSION'!$L$754:$U$761, MATCH("*Military*",'Nicholas-SESSION'!$B$754:$B$761,0), MATCH("*3rd*",'Nicholas-SESSION'!$K$7:$T$7,0))</f>
        <v>#N/A</v>
      </c>
      <c r="K503" s="131" t="e">
        <f>IF($A$500='Nicholas-SESSION'!$A$754,INDEX('Nicholas-SESSION'!$K$754:$T$761, MATCH("*Clean *",'Nicholas-SESSION'!$B$754:$B$761,0), MATCH("*3rd*",'Nicholas-SESSION'!$K$7:$T$7,0)),"")</f>
        <v>#N/A</v>
      </c>
      <c r="L503" s="44" t="e">
        <f>INDEX('Nicholas-SESSION'!$L$754:$U$761, MATCH("*Clean *",'Nicholas-SESSION'!$B$673:$B$761,0), MATCH("*3rd*",'Nicholas-SESSION'!$K$7:$T$7,0))</f>
        <v>#N/A</v>
      </c>
      <c r="M503" s="131" t="e">
        <f>IF($A$500='Nicholas-SESSION'!$A$754,INDEX('Nicholas-SESSION'!$K$754:$T$761, MATCH("*Lat Pulldown*",'Nicholas-SESSION'!$B$754:$B$761,0), MATCH("*3rd*",'Nicholas-SESSION'!$K$7:$T$7,0)),"")</f>
        <v>#N/A</v>
      </c>
      <c r="N503" s="44" t="e">
        <f>INDEX('Nicholas-SESSION'!$L$754:$U$761, MATCH("*Lat Pulldown*",'Nicholas-SESSION'!$B$754:$B$761,0), MATCH("*3rd*",'Nicholas-SESSION'!$K$7:$T$7,0))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>
        <f>IF($A$500='Nicholas-SESSION'!$A$754,INDEX('Nicholas-SESSION'!$K$754:$T$761, MATCH("*Squat*",'Nicholas-SESSION'!$B$754:$B$761,0), MATCH("*4th*",'Nicholas-SESSION'!$K$7:$T$7,0)),"")</f>
        <v>0</v>
      </c>
      <c r="D504" s="132">
        <f>INDEX('Nicholas-SESSION'!L$754:U$761, MATCH("*Squat*",'Nicholas-SESSION'!$B$754:$B$761,0), MATCH("*4th*",'Nicholas-SESSION'!K$7:T$7,0))</f>
        <v>0</v>
      </c>
      <c r="E504" s="131" t="e">
        <f>IF($A$500='Nicholas-SESSION'!$A$754,INDEX('Nicholas-SESSION'!$K$754:$T$761, MATCH("*Deadlift*",'Nicholas-SESSION'!$B$754:$B$761,0), MATCH("*4th*",'Nicholas-SESSION'!$K$7:$T$7,0)),"")</f>
        <v>#N/A</v>
      </c>
      <c r="F504" s="131" t="e">
        <f>INDEX('Nicholas-SESSION'!$L$754:$U$761, MATCH("*Deadlift*",'Nicholas-SESSION'!$B$673:$B$761,0), MATCH("*4th*",'Nicholas-SESSION'!$K$7:$T$7,0))</f>
        <v>#N/A</v>
      </c>
      <c r="G504" s="131" t="e">
        <f>IF($A$500='Nicholas-SESSION'!$A$754,INDEX('Nicholas-SESSION'!$K$754:$T$761, MATCH("*Bench Press*",'Nicholas-SESSION'!$B$754:$B$761,0), MATCH("*4th*",'Nicholas-SESSION'!$K$7:$T$7,0)),"")</f>
        <v>#N/A</v>
      </c>
      <c r="H504" s="131" t="e">
        <f>INDEX('Nicholas-SESSION'!$L$754:$U$761, MATCH("*Bench Press*",'Nicholas-SESSION'!$B$754:$B$761,0), MATCH("*4th*",'Nicholas-SESSION'!$K$7:$T$7,0))</f>
        <v>#N/A</v>
      </c>
      <c r="I504" s="132" t="e">
        <f>IF($A$500='Nicholas-SESSION'!$A$754,INDEX('Nicholas-SESSION'!$K$754:$T$761, MATCH("*Military*",'Nicholas-SESSION'!$B$754:$B$761,0), MATCH("*4th*",'Nicholas-SESSION'!$K$7:$T$7,0)),"")</f>
        <v>#N/A</v>
      </c>
      <c r="J504" s="44" t="e">
        <f>INDEX('Nicholas-SESSION'!$L$754:$U$761, MATCH("*Military*",'Nicholas-SESSION'!$B$754:$B$761,0), MATCH("*4th*",'Nicholas-SESSION'!$K$7:$T$7,0))</f>
        <v>#N/A</v>
      </c>
      <c r="K504" s="131" t="e">
        <f>IF($A$500='Nicholas-SESSION'!$A$754,INDEX('Nicholas-SESSION'!$K$754:$T$761, MATCH("*Clean *",'Nicholas-SESSION'!$B$754:$B$761,0), MATCH("*4th*",'Nicholas-SESSION'!$K$7:$T$7,0)),"")</f>
        <v>#N/A</v>
      </c>
      <c r="L504" s="44" t="e">
        <f>INDEX('Nicholas-SESSION'!$L$754:$U$761, MATCH("*Clean *",'Nicholas-SESSION'!$B$673:$B$761,0), MATCH("*4th*",'Nicholas-SESSION'!$K$7:$T$7,0))</f>
        <v>#N/A</v>
      </c>
      <c r="M504" s="131" t="e">
        <f>IF($A$500='Nicholas-SESSION'!$A$754,INDEX('Nicholas-SESSION'!$K$754:$T$761, MATCH("*Lat Pulldown*",'Nicholas-SESSION'!$B$754:$B$761,0), MATCH("*4th*",'Nicholas-SESSION'!$K$7:$T$7,0)),"")</f>
        <v>#N/A</v>
      </c>
      <c r="N504" s="44" t="e">
        <f>INDEX('Nicholas-SESSION'!$L$754:$U$761, MATCH("*Lat Pulldown*",'Nicholas-SESSION'!$B$754:$B$761,0), MATCH("*4th*",'Nicholas-SESSION'!$K$7:$T$7,0))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>
        <f>IF($A$500='Nicholas-SESSION'!$A$754,INDEX('Nicholas-SESSION'!$K$754:$T$761, MATCH("*Squat*",'Nicholas-SESSION'!$B$754:$B$761,0), MATCH("*5th*",'Nicholas-SESSION'!$K$7:$T$7,0)),"")</f>
        <v>0</v>
      </c>
      <c r="D505" s="132">
        <f>INDEX('Nicholas-SESSION'!L$754:U$761, MATCH("*Squat*",'Nicholas-SESSION'!$B$754:$B$761,0), MATCH("*5th*",'Nicholas-SESSION'!K$7:T$7,0))</f>
        <v>0</v>
      </c>
      <c r="E505" s="131" t="e">
        <f>IF($A$500='Nicholas-SESSION'!$A$754,INDEX('Nicholas-SESSION'!$K$754:$T$761, MATCH("*Deadlift*",'Nicholas-SESSION'!$B$754:$B$761,0), MATCH("*5th*",'Nicholas-SESSION'!$K$7:$T$7,0)),"")</f>
        <v>#N/A</v>
      </c>
      <c r="F505" s="131" t="e">
        <f>INDEX('Nicholas-SESSION'!$L$754:$U$761, MATCH("*Deadlift*",'Nicholas-SESSION'!$B$673:$B$761,0), MATCH("*5th*",'Nicholas-SESSION'!$K$7:$T$7,0))</f>
        <v>#N/A</v>
      </c>
      <c r="G505" s="131" t="e">
        <f>IF($A$500='Nicholas-SESSION'!$A$754,INDEX('Nicholas-SESSION'!$K$754:$T$761, MATCH("*Bench Press*",'Nicholas-SESSION'!$B$754:$B$761,0), MATCH("*5th*",'Nicholas-SESSION'!$K$7:$T$7,0)),"")</f>
        <v>#N/A</v>
      </c>
      <c r="H505" s="131" t="e">
        <f>INDEX('Nicholas-SESSION'!$L$754:$U$761, MATCH("*Bench Press*",'Nicholas-SESSION'!$B$754:$B$761,0), MATCH("*5th*",'Nicholas-SESSION'!$K$7:$T$7,0))</f>
        <v>#N/A</v>
      </c>
      <c r="I505" s="132" t="e">
        <f>IF($A$500='Nicholas-SESSION'!$A$754,INDEX('Nicholas-SESSION'!$K$754:$T$761, MATCH("*Military*",'Nicholas-SESSION'!$B$754:$B$761,0), MATCH("*5th*",'Nicholas-SESSION'!$K$7:$T$7,0)),"")</f>
        <v>#N/A</v>
      </c>
      <c r="J505" s="44" t="e">
        <f>INDEX('Nicholas-SESSION'!$L$754:$U$761, MATCH("*Military*",'Nicholas-SESSION'!$B$754:$B$761,0), MATCH("*5th*",'Nicholas-SESSION'!$K$7:$T$7,0))</f>
        <v>#N/A</v>
      </c>
      <c r="K505" s="131" t="e">
        <f>IF($A$500='Nicholas-SESSION'!$A$754,INDEX('Nicholas-SESSION'!$K$754:$T$761, MATCH("*Clean *",'Nicholas-SESSION'!$B$754:$B$761,0), MATCH("*5th*",'Nicholas-SESSION'!$K$7:$T$7,0)),"")</f>
        <v>#N/A</v>
      </c>
      <c r="L505" s="44" t="e">
        <f>INDEX('Nicholas-SESSION'!$L$754:$U$761, MATCH("*Clean *",'Nicholas-SESSION'!$B$673:$B$761,0), MATCH("*5th*",'Nicholas-SESSION'!$K$7:$T$7,0))</f>
        <v>#N/A</v>
      </c>
      <c r="M505" s="131" t="e">
        <f>IF($A$500='Nicholas-SESSION'!$A$754,INDEX('Nicholas-SESSION'!$K$754:$T$761, MATCH("*Lat Pulldown*",'Nicholas-SESSION'!$B$754:$B$761,0), MATCH("*5th*",'Nicholas-SESSION'!$K$7:$T$7,0)),"")</f>
        <v>#N/A</v>
      </c>
      <c r="N505" s="44" t="e">
        <f>INDEX('Nicholas-SESSION'!$L$754:$U$761, MATCH("*Lat Pulldown*",'Nicholas-SESSION'!$B$754:$B$761,0), MATCH("*5th*",'Nicholas-SESSION'!$K$7:$T$7,0))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'Nicholas-SESSION'!A763</f>
        <v>42394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str">
        <f>IF($A$140='Nicholas-SESSION'!$A$763,INDEX('Nicholas-SESSION'!$K$763:$T$770, MATCH("*1k Row*",'Nicholas-SESSION'!$B$763:$B$770,0), MATCH("*1st*",'Nicholas-SESSION'!$K$7:$T$7,0)),"")</f>
        <v/>
      </c>
      <c r="P506" s="152" t="str">
        <f>IF($A$140='Nicholas-SESSION'!$A$763,INDEX('Nicholas-SESSION'!$K$763:$T$770, MATCH("*HIIT*",'Nicholas-SESSION'!$B$763:$B$770,0), MATCH("*1st*",'Nicholas-SESSION'!$K$7:$T$7,0)),"")</f>
        <v/>
      </c>
      <c r="Q506" s="119" t="e">
        <f>INDEX('Nicholas-SESSION'!$L$673:$U$763, MATCH("*HIIT*",'Nicholas-SESSION'!$B$673:$B$763,0), MATCH("*1st*",'Nicholas-SESSION'!$K$7:$T$7,0))</f>
        <v>#N/A</v>
      </c>
      <c r="R506" s="119">
        <f>'Nicholas-SESSION'!U574</f>
        <v>0</v>
      </c>
      <c r="S506" s="116"/>
      <c r="T506" s="116"/>
      <c r="U506" s="120">
        <f>'Nicholas-SESSION'!A764</f>
        <v>0</v>
      </c>
      <c r="V506" s="120">
        <f>'Nicholas-SESSION'!A764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IF($A$506='Nicholas-SESSION'!$A$763,INDEX('Nicholas-SESSION'!$K$763:$T$770, MATCH("*Squat*",'Nicholas-SESSION'!$B$763:$B$770,0), MATCH("*1st*",'Nicholas-SESSION'!$K$7:$T$7,0)),"")</f>
        <v>#N/A</v>
      </c>
      <c r="D507" s="132" t="e">
        <f>INDEX('Nicholas-SESSION'!L$763:U$770, MATCH("*Squat*",'Nicholas-SESSION'!$B$763:$B$770,0), MATCH("*1st*",'Nicholas-SESSION'!K$7:T$7,0))</f>
        <v>#N/A</v>
      </c>
      <c r="E507" s="131" t="e">
        <f>IF($A$506='Nicholas-SESSION'!$A$763,INDEX('Nicholas-SESSION'!$K$763:$T$770, MATCH("*Deadlift*",'Nicholas-SESSION'!$B$763:$B$770,0), MATCH("*1st*",'Nicholas-SESSION'!$K$7:$T$7,0)),"")</f>
        <v>#N/A</v>
      </c>
      <c r="F507" s="131" t="e">
        <f>INDEX('Nicholas-SESSION'!$L$763:$U$770, MATCH("*Deadlift*",'Nicholas-SESSION'!$B$673:$B$770,0), MATCH("*1st*",'Nicholas-SESSION'!$K$7:$T$7,0))</f>
        <v>#N/A</v>
      </c>
      <c r="G507" s="131" t="e">
        <f>IF($A$506='Nicholas-SESSION'!$A$763,INDEX('Nicholas-SESSION'!$K$763:$T$770, MATCH("*Bench Press*",'Nicholas-SESSION'!$B$763:$B$770,0), MATCH("*1st*",'Nicholas-SESSION'!$K$7:$T$7,0)),"")</f>
        <v>#N/A</v>
      </c>
      <c r="H507" s="131" t="e">
        <f>INDEX('Nicholas-SESSION'!$L$763:$U$770, MATCH("*Bench Press*",'Nicholas-SESSION'!$B$763:$B$770,0), MATCH("*1st*",'Nicholas-SESSION'!$K$7:$T$7,0))</f>
        <v>#N/A</v>
      </c>
      <c r="I507" s="132" t="e">
        <f>IF($A$506='Nicholas-SESSION'!$A$763,INDEX('Nicholas-SESSION'!$K$763:$T$770, MATCH("*Military*",'Nicholas-SESSION'!$B$763:$B$770,0), MATCH("*1st*",'Nicholas-SESSION'!$K$7:$T$7,0)),"")</f>
        <v>#N/A</v>
      </c>
      <c r="J507" s="48" t="e">
        <f>INDEX('Nicholas-SESSION'!$L$763:$U$770, MATCH("*Military*",'Nicholas-SESSION'!$B$763:$B$770,0), MATCH("*1st*",'Nicholas-SESSION'!$K$7:$T$7,0))</f>
        <v>#N/A</v>
      </c>
      <c r="K507" s="131" t="e">
        <f>IF($A$506='Nicholas-SESSION'!$A$763,INDEX('Nicholas-SESSION'!$K$763:$T$770, MATCH("*Clean *",'Nicholas-SESSION'!$B$763:$B$770,0), MATCH("*1st*",'Nicholas-SESSION'!$K$7:$T$7,0)),"")</f>
        <v>#N/A</v>
      </c>
      <c r="L507" s="48" t="e">
        <f>INDEX('Nicholas-SESSION'!$L$763:$U$770, MATCH("*Clean *",'Nicholas-SESSION'!$B$673:$B$770,0), MATCH("*1st*",'Nicholas-SESSION'!$K$7:$T$7,0))</f>
        <v>#N/A</v>
      </c>
      <c r="M507" s="131" t="e">
        <f>IF($A$506='Nicholas-SESSION'!$A$763,INDEX('Nicholas-SESSION'!$K$763:$T$770, MATCH("*Lat Pulldown*",'Nicholas-SESSION'!$B$763:$B$770,0), MATCH("*1st*",'Nicholas-SESSION'!$K$7:$T$7,0)),"")</f>
        <v>#N/A</v>
      </c>
      <c r="N507" s="48" t="e">
        <f>INDEX('Nicholas-SESSION'!$L$763:$U$770, MATCH("*Lat Pulldown*",'Nicholas-SESSION'!$B$763:$B$770,0), MATCH("*1st*",'Nicholas-SESSION'!$K$7:$T$7,0))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IF($A$506='Nicholas-SESSION'!$A$763,INDEX('Nicholas-SESSION'!$K$763:$T$770, MATCH("*Squat*",'Nicholas-SESSION'!$B$763:$B$770,0), MATCH("*2nd*",'Nicholas-SESSION'!$K$7:$T$7,0)),"")</f>
        <v>#N/A</v>
      </c>
      <c r="D508" s="132" t="e">
        <f>INDEX('Nicholas-SESSION'!L$763:U$770, MATCH("*Squat*",'Nicholas-SESSION'!$B$763:$B$770,0), MATCH("*2nd*",'Nicholas-SESSION'!K$7:T$7,0))</f>
        <v>#N/A</v>
      </c>
      <c r="E508" s="131" t="e">
        <f>IF($A$506='Nicholas-SESSION'!$A$763,INDEX('Nicholas-SESSION'!$K$763:$T$770, MATCH("*Deadlift*",'Nicholas-SESSION'!$B$763:$B$770,0), MATCH("*2ND*",'Nicholas-SESSION'!$K$7:$T$7,0)),"")</f>
        <v>#N/A</v>
      </c>
      <c r="F508" s="131" t="e">
        <f>INDEX('Nicholas-SESSION'!$L$763:$U$770, MATCH("*Deadlift*",'Nicholas-SESSION'!$B$673:$B$770,0), MATCH("*2nd*",'Nicholas-SESSION'!$K$7:$T$7,0))</f>
        <v>#N/A</v>
      </c>
      <c r="G508" s="131" t="e">
        <f>IF($A$506='Nicholas-SESSION'!$A$763,INDEX('Nicholas-SESSION'!$K$763:$T$770, MATCH("*Bench Press*",'Nicholas-SESSION'!$B$763:$B$770,0), MATCH("*2ND*",'Nicholas-SESSION'!$K$7:$T$7,0)),"")</f>
        <v>#N/A</v>
      </c>
      <c r="H508" s="131" t="e">
        <f>INDEX('Nicholas-SESSION'!$L$763:$U$770, MATCH("*Bench Press*",'Nicholas-SESSION'!$B$763:$B$770,0), MATCH("*2nd*",'Nicholas-SESSION'!$K$7:$T$7,0))</f>
        <v>#N/A</v>
      </c>
      <c r="I508" s="132" t="e">
        <f>IF($A$506='Nicholas-SESSION'!$A$763,INDEX('Nicholas-SESSION'!$K$763:$T$770, MATCH("*Military*",'Nicholas-SESSION'!$B$763:$B$770,0), MATCH("*2ND*",'Nicholas-SESSION'!$K$7:$T$7,0)),"")</f>
        <v>#N/A</v>
      </c>
      <c r="J508" s="44" t="e">
        <f>INDEX('Nicholas-SESSION'!$L$763:$U$770, MATCH("*Military*",'Nicholas-SESSION'!$B$763:$B$770,0), MATCH("*2nd*",'Nicholas-SESSION'!$K$7:$T$7,0))</f>
        <v>#N/A</v>
      </c>
      <c r="K508" s="131" t="e">
        <f>IF($A$506='Nicholas-SESSION'!$A$763,INDEX('Nicholas-SESSION'!$K$763:$T$770, MATCH("*Clean *",'Nicholas-SESSION'!$B$763:$B$770,0), MATCH("*2ND*",'Nicholas-SESSION'!$K$7:$T$7,0)),"")</f>
        <v>#N/A</v>
      </c>
      <c r="L508" s="44" t="e">
        <f>INDEX('Nicholas-SESSION'!$L$763:$U$770, MATCH("*Clean *",'Nicholas-SESSION'!$B$673:$B$770,0), MATCH("*2nd*",'Nicholas-SESSION'!$K$7:$T$7,0))</f>
        <v>#N/A</v>
      </c>
      <c r="M508" s="131" t="e">
        <f>IF($A$506='Nicholas-SESSION'!$A$763,INDEX('Nicholas-SESSION'!$K$763:$T$770, MATCH("*Lat Pulldown*",'Nicholas-SESSION'!$B$763:$B$770,0), MATCH("*2ND*",'Nicholas-SESSION'!$K$7:$T$7,0)),"")</f>
        <v>#N/A</v>
      </c>
      <c r="N508" s="44" t="e">
        <f>INDEX('Nicholas-SESSION'!$L$763:$U$770, MATCH("*Lat Pulldown*",'Nicholas-SESSION'!$B$763:$B$770,0), MATCH("*2nd*",'Nicholas-SESSION'!$K$7:$T$7,0))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IF($A$506='Nicholas-SESSION'!$A$763,INDEX('Nicholas-SESSION'!$K$763:$T$770, MATCH("*Squat*",'Nicholas-SESSION'!$B$763:$B$770,0), MATCH("*3rd*",'Nicholas-SESSION'!$K$7:$T$7,0)),"")</f>
        <v>#N/A</v>
      </c>
      <c r="D509" s="132" t="e">
        <f>INDEX('Nicholas-SESSION'!L$763:U$770, MATCH("*Squat*",'Nicholas-SESSION'!$B$763:$B$770,0), MATCH("*3rd*",'Nicholas-SESSION'!K$7:T$7,0))</f>
        <v>#N/A</v>
      </c>
      <c r="E509" s="131" t="e">
        <f>IF($A$506='Nicholas-SESSION'!$A$763,INDEX('Nicholas-SESSION'!$K$763:$T$770, MATCH("*Deadlift*",'Nicholas-SESSION'!$B$763:$B$770,0), MATCH("*3rd*",'Nicholas-SESSION'!$K$7:$T$7,0)),"")</f>
        <v>#N/A</v>
      </c>
      <c r="F509" s="131" t="e">
        <f>INDEX('Nicholas-SESSION'!$L$763:$U$770, MATCH("*Deadlift*",'Nicholas-SESSION'!$B$673:$B$770,0), MATCH("*3rd*",'Nicholas-SESSION'!$K$7:$T$7,0))</f>
        <v>#N/A</v>
      </c>
      <c r="G509" s="131" t="e">
        <f>IF($A$506='Nicholas-SESSION'!$A$763,INDEX('Nicholas-SESSION'!$K$763:$T$770, MATCH("*Bench Press*",'Nicholas-SESSION'!$B$763:$B$770,0), MATCH("*3rd*",'Nicholas-SESSION'!$K$7:$T$7,0)),"")</f>
        <v>#N/A</v>
      </c>
      <c r="H509" s="131" t="e">
        <f>INDEX('Nicholas-SESSION'!$L$763:$U$770, MATCH("*Bench Press*",'Nicholas-SESSION'!$B$763:$B$770,0), MATCH("*3rd*",'Nicholas-SESSION'!$K$7:$T$7,0))</f>
        <v>#N/A</v>
      </c>
      <c r="I509" s="132" t="e">
        <f>IF($A$506='Nicholas-SESSION'!$A$763,INDEX('Nicholas-SESSION'!$K$763:$T$770, MATCH("*Military*",'Nicholas-SESSION'!$B$763:$B$770,0), MATCH("*3rd*",'Nicholas-SESSION'!$K$7:$T$7,0)),"")</f>
        <v>#N/A</v>
      </c>
      <c r="J509" s="44" t="e">
        <f>INDEX('Nicholas-SESSION'!$L$763:$U$770, MATCH("*Military*",'Nicholas-SESSION'!$B$763:$B$770,0), MATCH("*3rd*",'Nicholas-SESSION'!$K$7:$T$7,0))</f>
        <v>#N/A</v>
      </c>
      <c r="K509" s="131" t="e">
        <f>IF($A$506='Nicholas-SESSION'!$A$763,INDEX('Nicholas-SESSION'!$K$763:$T$770, MATCH("*Clean *",'Nicholas-SESSION'!$B$763:$B$770,0), MATCH("*3rd*",'Nicholas-SESSION'!$K$7:$T$7,0)),"")</f>
        <v>#N/A</v>
      </c>
      <c r="L509" s="44" t="e">
        <f>INDEX('Nicholas-SESSION'!$L$763:$U$770, MATCH("*Clean *",'Nicholas-SESSION'!$B$673:$B$770,0), MATCH("*3rd*",'Nicholas-SESSION'!$K$7:$T$7,0))</f>
        <v>#N/A</v>
      </c>
      <c r="M509" s="131" t="e">
        <f>IF($A$506='Nicholas-SESSION'!$A$763,INDEX('Nicholas-SESSION'!$K$763:$T$770, MATCH("*Lat Pulldown*",'Nicholas-SESSION'!$B$763:$B$770,0), MATCH("*3rd*",'Nicholas-SESSION'!$K$7:$T$7,0)),"")</f>
        <v>#N/A</v>
      </c>
      <c r="N509" s="44" t="e">
        <f>INDEX('Nicholas-SESSION'!$L$763:$U$770, MATCH("*Lat Pulldown*",'Nicholas-SESSION'!$B$763:$B$770,0), MATCH("*3rd*",'Nicholas-SESSION'!$K$7:$T$7,0))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IF($A$506='Nicholas-SESSION'!$A$763,INDEX('Nicholas-SESSION'!$K$763:$T$770, MATCH("*Squat*",'Nicholas-SESSION'!$B$763:$B$770,0), MATCH("*4th*",'Nicholas-SESSION'!$K$7:$T$7,0)),"")</f>
        <v>#N/A</v>
      </c>
      <c r="D510" s="132" t="e">
        <f>INDEX('Nicholas-SESSION'!L$763:U$770, MATCH("*Squat*",'Nicholas-SESSION'!$B$763:$B$770,0), MATCH("*4th*",'Nicholas-SESSION'!K$7:T$7,0))</f>
        <v>#N/A</v>
      </c>
      <c r="E510" s="131" t="e">
        <f>IF($A$506='Nicholas-SESSION'!$A$763,INDEX('Nicholas-SESSION'!$K$763:$T$770, MATCH("*Deadlift*",'Nicholas-SESSION'!$B$763:$B$770,0), MATCH("*4th*",'Nicholas-SESSION'!$K$7:$T$7,0)),"")</f>
        <v>#N/A</v>
      </c>
      <c r="F510" s="131" t="e">
        <f>INDEX('Nicholas-SESSION'!$L$763:$U$770, MATCH("*Deadlift*",'Nicholas-SESSION'!$B$673:$B$770,0), MATCH("*4th*",'Nicholas-SESSION'!$K$7:$T$7,0))</f>
        <v>#N/A</v>
      </c>
      <c r="G510" s="131" t="e">
        <f>IF($A$506='Nicholas-SESSION'!$A$763,INDEX('Nicholas-SESSION'!$K$763:$T$770, MATCH("*Bench Press*",'Nicholas-SESSION'!$B$763:$B$770,0), MATCH("*4th*",'Nicholas-SESSION'!$K$7:$T$7,0)),"")</f>
        <v>#N/A</v>
      </c>
      <c r="H510" s="131" t="e">
        <f>INDEX('Nicholas-SESSION'!$L$763:$U$770, MATCH("*Bench Press*",'Nicholas-SESSION'!$B$763:$B$770,0), MATCH("*4th*",'Nicholas-SESSION'!$K$7:$T$7,0))</f>
        <v>#N/A</v>
      </c>
      <c r="I510" s="132" t="e">
        <f>IF($A$506='Nicholas-SESSION'!$A$763,INDEX('Nicholas-SESSION'!$K$763:$T$770, MATCH("*Military*",'Nicholas-SESSION'!$B$763:$B$770,0), MATCH("*4th*",'Nicholas-SESSION'!$K$7:$T$7,0)),"")</f>
        <v>#N/A</v>
      </c>
      <c r="J510" s="44" t="e">
        <f>INDEX('Nicholas-SESSION'!$L$763:$U$770, MATCH("*Military*",'Nicholas-SESSION'!$B$763:$B$770,0), MATCH("*4th*",'Nicholas-SESSION'!$K$7:$T$7,0))</f>
        <v>#N/A</v>
      </c>
      <c r="K510" s="131" t="e">
        <f>IF($A$506='Nicholas-SESSION'!$A$763,INDEX('Nicholas-SESSION'!$K$763:$T$770, MATCH("*Clean *",'Nicholas-SESSION'!$B$763:$B$770,0), MATCH("*4th*",'Nicholas-SESSION'!$K$7:$T$7,0)),"")</f>
        <v>#N/A</v>
      </c>
      <c r="L510" s="44" t="e">
        <f>INDEX('Nicholas-SESSION'!$L$763:$U$770, MATCH("*Clean *",'Nicholas-SESSION'!$B$673:$B$770,0), MATCH("*4th*",'Nicholas-SESSION'!$K$7:$T$7,0))</f>
        <v>#N/A</v>
      </c>
      <c r="M510" s="131" t="e">
        <f>IF($A$506='Nicholas-SESSION'!$A$763,INDEX('Nicholas-SESSION'!$K$763:$T$770, MATCH("*Lat Pulldown*",'Nicholas-SESSION'!$B$763:$B$770,0), MATCH("*4th*",'Nicholas-SESSION'!$K$7:$T$7,0)),"")</f>
        <v>#N/A</v>
      </c>
      <c r="N510" s="44" t="e">
        <f>INDEX('Nicholas-SESSION'!$L$763:$U$770, MATCH("*Lat Pulldown*",'Nicholas-SESSION'!$B$763:$B$770,0), MATCH("*4th*",'Nicholas-SESSION'!$K$7:$T$7,0))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IF($A$506='Nicholas-SESSION'!$A$763,INDEX('Nicholas-SESSION'!$K$763:$T$770, MATCH("*Squat*",'Nicholas-SESSION'!$B$763:$B$770,0), MATCH("*5th*",'Nicholas-SESSION'!$K$7:$T$7,0)),"")</f>
        <v>#N/A</v>
      </c>
      <c r="D511" s="132" t="e">
        <f>INDEX('Nicholas-SESSION'!L$763:U$770, MATCH("*Squat*",'Nicholas-SESSION'!$B$763:$B$770,0), MATCH("*5th*",'Nicholas-SESSION'!K$7:T$7,0))</f>
        <v>#N/A</v>
      </c>
      <c r="E511" s="131" t="e">
        <f>IF($A$506='Nicholas-SESSION'!$A$763,INDEX('Nicholas-SESSION'!$K$763:$T$770, MATCH("*Deadlift*",'Nicholas-SESSION'!$B$763:$B$770,0), MATCH("*5th*",'Nicholas-SESSION'!$K$7:$T$7,0)),"")</f>
        <v>#N/A</v>
      </c>
      <c r="F511" s="131" t="e">
        <f>INDEX('Nicholas-SESSION'!$L$763:$U$770, MATCH("*Deadlift*",'Nicholas-SESSION'!$B$673:$B$770,0), MATCH("*5th*",'Nicholas-SESSION'!$K$7:$T$7,0))</f>
        <v>#N/A</v>
      </c>
      <c r="G511" s="131" t="e">
        <f>IF($A$506='Nicholas-SESSION'!$A$763,INDEX('Nicholas-SESSION'!$K$763:$T$770, MATCH("*Bench Press*",'Nicholas-SESSION'!$B$763:$B$770,0), MATCH("*5th*",'Nicholas-SESSION'!$K$7:$T$7,0)),"")</f>
        <v>#N/A</v>
      </c>
      <c r="H511" s="131" t="e">
        <f>INDEX('Nicholas-SESSION'!$L$763:$U$770, MATCH("*Bench Press*",'Nicholas-SESSION'!$B$763:$B$770,0), MATCH("*5th*",'Nicholas-SESSION'!$K$7:$T$7,0))</f>
        <v>#N/A</v>
      </c>
      <c r="I511" s="132" t="e">
        <f>IF($A$506='Nicholas-SESSION'!$A$763,INDEX('Nicholas-SESSION'!$K$763:$T$770, MATCH("*Military*",'Nicholas-SESSION'!$B$763:$B$770,0), MATCH("*5th*",'Nicholas-SESSION'!$K$7:$T$7,0)),"")</f>
        <v>#N/A</v>
      </c>
      <c r="J511" s="44" t="e">
        <f>INDEX('Nicholas-SESSION'!$L$763:$U$770, MATCH("*Military*",'Nicholas-SESSION'!$B$763:$B$770,0), MATCH("*5th*",'Nicholas-SESSION'!$K$7:$T$7,0))</f>
        <v>#N/A</v>
      </c>
      <c r="K511" s="131" t="e">
        <f>IF($A$506='Nicholas-SESSION'!$A$763,INDEX('Nicholas-SESSION'!$K$763:$T$770, MATCH("*Clean *",'Nicholas-SESSION'!$B$763:$B$770,0), MATCH("*5th*",'Nicholas-SESSION'!$K$7:$T$7,0)),"")</f>
        <v>#N/A</v>
      </c>
      <c r="L511" s="44" t="e">
        <f>INDEX('Nicholas-SESSION'!$L$763:$U$770, MATCH("*Clean *",'Nicholas-SESSION'!$B$673:$B$770,0), MATCH("*5th*",'Nicholas-SESSION'!$K$7:$T$7,0))</f>
        <v>#N/A</v>
      </c>
      <c r="M511" s="131" t="e">
        <f>IF($A$506='Nicholas-SESSION'!$A$763,INDEX('Nicholas-SESSION'!$K$763:$T$770, MATCH("*Lat Pulldown*",'Nicholas-SESSION'!$B$763:$B$770,0), MATCH("*5th*",'Nicholas-SESSION'!$K$7:$T$7,0)),"")</f>
        <v>#N/A</v>
      </c>
      <c r="N511" s="44" t="e">
        <f>INDEX('Nicholas-SESSION'!$L$763:$U$770, MATCH("*Lat Pulldown*",'Nicholas-SESSION'!$B$763:$B$770,0), MATCH("*5th*",'Nicholas-SESSION'!$K$7:$T$7,0))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'Nicholas-SESSION'!A772</f>
        <v>42406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>
        <f>MAX(G513:G517)</f>
        <v>40</v>
      </c>
      <c r="H512" s="116">
        <f t="array" ref="H512">MAX(IF(G513:G517=G512,H513:H517))</f>
        <v>12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str">
        <f>IF($A$140='Nicholas-SESSION'!$A$700,INDEX('Nicholas-SESSION'!$K$700:$T$707, MATCH("*1k Row*",'Nicholas-SESSION'!$B$700:$B$707,0), MATCH("*1st*",'Nicholas-SESSION'!$K$7:$T$7,0)),"")</f>
        <v/>
      </c>
      <c r="P512" s="152" t="str">
        <f>IF($A$140='Nicholas-SESSION'!$A$700,INDEX('Nicholas-SESSION'!$K$700:$T$707, MATCH("*HIIT*",'Nicholas-SESSION'!$B$700:$B$707,0), MATCH("*1st*",'Nicholas-SESSION'!$K$7:$T$7,0)),"")</f>
        <v/>
      </c>
      <c r="Q512" s="119" t="e">
        <f>INDEX('Nicholas-SESSION'!$L$700:$U$700, MATCH("*HIIT*",'Nicholas-SESSION'!$B$700:$B$700,0), MATCH("*1st*",'Nicholas-SESSION'!$K$7:$T$7,0))</f>
        <v>#N/A</v>
      </c>
      <c r="R512" s="119">
        <f>'Nicholas-SESSION'!U580</f>
        <v>0</v>
      </c>
      <c r="S512" s="116"/>
      <c r="T512" s="116"/>
      <c r="U512" s="120">
        <f>'Nicholas-SESSION'!A773</f>
        <v>0</v>
      </c>
      <c r="V512" s="120">
        <f>'Nicholas-SESSION'!A774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IF($A$512='Nicholas-SESSION'!$A$772,INDEX('Nicholas-SESSION'!$K$772:$T$772, MATCH("*Squat*",'Nicholas-SESSION'!$B$772:$B$772,0), MATCH("*1st*",'Nicholas-SESSION'!$K$7:$T$7,0)),"")</f>
        <v>#N/A</v>
      </c>
      <c r="D513" s="132" t="e">
        <f>INDEX('Nicholas-SESSION'!L$772:U$772, MATCH("*Squat*",'Nicholas-SESSION'!$B$772:$B$772,0), MATCH("*1st*",'Nicholas-SESSION'!K$7:T$7,0))</f>
        <v>#N/A</v>
      </c>
      <c r="E513" s="131" t="e">
        <f>IF($A$512='Nicholas-SESSION'!$A$772,INDEX('Nicholas-SESSION'!$K$772:$T$772, MATCH("*Deadlift*",'Nicholas-SESSION'!$B$772:$B$772,0), MATCH("*1st*",'Nicholas-SESSION'!$K$7:$T$7,0)),"")</f>
        <v>#N/A</v>
      </c>
      <c r="F513" s="131" t="e">
        <f>INDEX('Nicholas-SESSION'!$L$772:$U$772, MATCH("*Deadlift*",'Nicholas-SESSION'!$B$772:$B$772,0), MATCH("*1st*",'Nicholas-SESSION'!$K$7:$T$7,0))</f>
        <v>#N/A</v>
      </c>
      <c r="G513" s="131">
        <f>IF($A$512='Nicholas-SESSION'!$A$772,INDEX('Nicholas-SESSION'!$K$772:$T$772, MATCH("*Bench Press*",'Nicholas-SESSION'!$B$772:$B$772,0), MATCH("*1st*",'Nicholas-SESSION'!$K$7:$T$7,0)),"")</f>
        <v>40</v>
      </c>
      <c r="H513" s="131">
        <f>INDEX('Nicholas-SESSION'!$L$772:$U$772, MATCH("*Bench Press*",'Nicholas-SESSION'!$B$772:$B$772,0), MATCH("*1st*",'Nicholas-SESSION'!$K$7:$T$7,0))</f>
        <v>12</v>
      </c>
      <c r="I513" s="132" t="e">
        <f>IF($A$512='Nicholas-SESSION'!$A$772,INDEX('Nicholas-SESSION'!$K$772:$T$772, MATCH("*Military*",'Nicholas-SESSION'!$B$772:$B$772,0), MATCH("*1st*",'Nicholas-SESSION'!$K$7:$T$7,0)),"")</f>
        <v>#N/A</v>
      </c>
      <c r="J513" s="48" t="e">
        <f>INDEX('Nicholas-SESSION'!$L$772:$U$772, MATCH("*Military*",'Nicholas-SESSION'!$B$772:$B$772,0), MATCH("*1st*",'Nicholas-SESSION'!$K$7:$T$7,0))</f>
        <v>#N/A</v>
      </c>
      <c r="K513" s="131" t="e">
        <f>IF($A$512='Nicholas-SESSION'!$A$772,INDEX('Nicholas-SESSION'!$K$772:$T$772, MATCH("*Clean *",'Nicholas-SESSION'!$B$772:$B$772,0), MATCH("*1st*",'Nicholas-SESSION'!$K$7:$T$7,0)),"")</f>
        <v>#N/A</v>
      </c>
      <c r="L513" s="48" t="e">
        <f>INDEX('Nicholas-SESSION'!$L$772:$U$772, MATCH("*Clean *",'Nicholas-SESSION'!$B$772:$B$772,0), MATCH("*1st*",'Nicholas-SESSION'!$K$7:$T$7,0))</f>
        <v>#N/A</v>
      </c>
      <c r="M513" s="131" t="e">
        <f>IF($A$512='Nicholas-SESSION'!$A$772,INDEX('Nicholas-SESSION'!$K$772:$T$772, MATCH("*Lat Pulldown*",'Nicholas-SESSION'!$B$772:$B$772,0), MATCH("*1st*",'Nicholas-SESSION'!$K$7:$T$7,0)),"")</f>
        <v>#N/A</v>
      </c>
      <c r="N513" s="48" t="e">
        <f>INDEX('Nicholas-SESSION'!$L$772:$U$772, MATCH("*Lat Pulldown*",'Nicholas-SESSION'!$B$772:$B$772,0), MATCH("*1st*",'Nicholas-SESSION'!$K$7:$T$7,0))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IF($A$512='Nicholas-SESSION'!$A$772,INDEX('Nicholas-SESSION'!$K$772:$T$772, MATCH("*Squat*",'Nicholas-SESSION'!$B$772:$B$772,0), MATCH("*2nd*",'Nicholas-SESSION'!$K$7:$T$7,0)),"")</f>
        <v>#N/A</v>
      </c>
      <c r="D514" s="132" t="e">
        <f>INDEX('Nicholas-SESSION'!L$772:U$772, MATCH("*Squat*",'Nicholas-SESSION'!$B$772:$B$772,0), MATCH("*2nd*",'Nicholas-SESSION'!K$7:T$7,0))</f>
        <v>#N/A</v>
      </c>
      <c r="E514" s="131" t="e">
        <f>IF($A$512='Nicholas-SESSION'!$A$772,INDEX('Nicholas-SESSION'!$K$772:$T$772, MATCH("*Deadlift*",'Nicholas-SESSION'!$B$772:$B$772,0), MATCH("*2ND*",'Nicholas-SESSION'!$K$7:$T$7,0)),"")</f>
        <v>#N/A</v>
      </c>
      <c r="F514" s="131" t="e">
        <f>INDEX('Nicholas-SESSION'!$L$772:$U$772, MATCH("*Deadlift*",'Nicholas-SESSION'!$B$772:$B$772,0), MATCH("*2nd*",'Nicholas-SESSION'!$K$7:$T$7,0))</f>
        <v>#N/A</v>
      </c>
      <c r="G514" s="131">
        <f>IF($A$512='Nicholas-SESSION'!$A$772,INDEX('Nicholas-SESSION'!$K$772:$T$772, MATCH("*Bench Press*",'Nicholas-SESSION'!$B$772:$B$772,0), MATCH("*2ND*",'Nicholas-SESSION'!$K$7:$T$7,0)),"")</f>
        <v>40</v>
      </c>
      <c r="H514" s="131">
        <f>INDEX('Nicholas-SESSION'!$L$772:$U$772, MATCH("*Bench Press*",'Nicholas-SESSION'!$B$772:$B$772,0), MATCH("*2nd*",'Nicholas-SESSION'!$K$7:$T$7,0))</f>
        <v>12</v>
      </c>
      <c r="I514" s="132" t="e">
        <f>IF($A$512='Nicholas-SESSION'!$A$772,INDEX('Nicholas-SESSION'!$K$772:$T$772, MATCH("*Military*",'Nicholas-SESSION'!$B$772:$B$772,0), MATCH("*2ND*",'Nicholas-SESSION'!$K$7:$T$7,0)),"")</f>
        <v>#N/A</v>
      </c>
      <c r="J514" s="44" t="e">
        <f>INDEX('Nicholas-SESSION'!$L$772:$U$772, MATCH("*Military*",'Nicholas-SESSION'!$B$772:$B$772,0), MATCH("*2nd*",'Nicholas-SESSION'!$K$7:$T$7,0))</f>
        <v>#N/A</v>
      </c>
      <c r="K514" s="131" t="e">
        <f>IF($A$512='Nicholas-SESSION'!$A$772,INDEX('Nicholas-SESSION'!$K$772:$T$772, MATCH("*Clean *",'Nicholas-SESSION'!$B$772:$B$772,0), MATCH("*2ND*",'Nicholas-SESSION'!$K$7:$T$7,0)),"")</f>
        <v>#N/A</v>
      </c>
      <c r="L514" s="44" t="e">
        <f>INDEX('Nicholas-SESSION'!$L$772:$U$772, MATCH("*Clean *",'Nicholas-SESSION'!$B$772:$B$772,0), MATCH("*2nd*",'Nicholas-SESSION'!$K$7:$T$7,0))</f>
        <v>#N/A</v>
      </c>
      <c r="M514" s="131" t="e">
        <f>IF($A$512='Nicholas-SESSION'!$A$772,INDEX('Nicholas-SESSION'!$K$772:$T$772, MATCH("*Lat Pulldown*",'Nicholas-SESSION'!$B$772:$B$772,0), MATCH("*2ND*",'Nicholas-SESSION'!$K$7:$T$7,0)),"")</f>
        <v>#N/A</v>
      </c>
      <c r="N514" s="44" t="e">
        <f>INDEX('Nicholas-SESSION'!$L$772:$U$772, MATCH("*Lat Pulldown*",'Nicholas-SESSION'!$B$772:$B$772,0), MATCH("*2nd*",'Nicholas-SESSION'!$K$7:$T$7,0))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IF($A$512='Nicholas-SESSION'!$A$772,INDEX('Nicholas-SESSION'!$K$772:$T$772, MATCH("*Squat*",'Nicholas-SESSION'!$B$772:$B$772,0), MATCH("*3rd*",'Nicholas-SESSION'!$K$7:$T$7,0)),"")</f>
        <v>#N/A</v>
      </c>
      <c r="D515" s="132" t="e">
        <f>INDEX('Nicholas-SESSION'!L$772:U$772, MATCH("*Squat*",'Nicholas-SESSION'!$B$772:$B$772,0), MATCH("*3rd*",'Nicholas-SESSION'!K$7:T$7,0))</f>
        <v>#N/A</v>
      </c>
      <c r="E515" s="131" t="e">
        <f>IF($A$512='Nicholas-SESSION'!$A$772,INDEX('Nicholas-SESSION'!$K$772:$T$772, MATCH("*Deadlift*",'Nicholas-SESSION'!$B$772:$B$772,0), MATCH("*3rd*",'Nicholas-SESSION'!$K$7:$T$7,0)),"")</f>
        <v>#N/A</v>
      </c>
      <c r="F515" s="131" t="e">
        <f>INDEX('Nicholas-SESSION'!$L$772:$U$772, MATCH("*Deadlift*",'Nicholas-SESSION'!$B$772:$B$772,0), MATCH("*3rd*",'Nicholas-SESSION'!$K$7:$T$7,0))</f>
        <v>#N/A</v>
      </c>
      <c r="G515" s="131">
        <f>IF($A$512='Nicholas-SESSION'!$A$772,INDEX('Nicholas-SESSION'!$K$772:$T$772, MATCH("*Bench Press*",'Nicholas-SESSION'!$B$772:$B$772,0), MATCH("*3rd*",'Nicholas-SESSION'!$K$7:$T$7,0)),"")</f>
        <v>40</v>
      </c>
      <c r="H515" s="131">
        <f>INDEX('Nicholas-SESSION'!$L$772:$U$772, MATCH("*Bench Press*",'Nicholas-SESSION'!$B$772:$B$772,0), MATCH("*3rd*",'Nicholas-SESSION'!$K$7:$T$7,0))</f>
        <v>10</v>
      </c>
      <c r="I515" s="132" t="e">
        <f>IF($A$512='Nicholas-SESSION'!$A$772,INDEX('Nicholas-SESSION'!$K$772:$T$772, MATCH("*Military*",'Nicholas-SESSION'!$B$772:$B$772,0), MATCH("*3rd*",'Nicholas-SESSION'!$K$7:$T$7,0)),"")</f>
        <v>#N/A</v>
      </c>
      <c r="J515" s="44" t="e">
        <f>INDEX('Nicholas-SESSION'!$L$772:$U$772, MATCH("*Military*",'Nicholas-SESSION'!$B$772:$B$772,0), MATCH("*3rd*",'Nicholas-SESSION'!$K$7:$T$7,0))</f>
        <v>#N/A</v>
      </c>
      <c r="K515" s="131" t="e">
        <f>IF($A$512='Nicholas-SESSION'!$A$772,INDEX('Nicholas-SESSION'!$K$772:$T$772, MATCH("*Clean *",'Nicholas-SESSION'!$B$772:$B$772,0), MATCH("*3rd*",'Nicholas-SESSION'!$K$7:$T$7,0)),"")</f>
        <v>#N/A</v>
      </c>
      <c r="L515" s="44" t="e">
        <f>INDEX('Nicholas-SESSION'!$L$772:$U$772, MATCH("*Clean *",'Nicholas-SESSION'!$B$772:$B$772,0), MATCH("*3rd*",'Nicholas-SESSION'!$K$7:$T$7,0))</f>
        <v>#N/A</v>
      </c>
      <c r="M515" s="131" t="e">
        <f>IF($A$512='Nicholas-SESSION'!$A$772,INDEX('Nicholas-SESSION'!$K$772:$T$772, MATCH("*Lat Pulldown*",'Nicholas-SESSION'!$B$772:$B$772,0), MATCH("*3rd*",'Nicholas-SESSION'!$K$7:$T$7,0)),"")</f>
        <v>#N/A</v>
      </c>
      <c r="N515" s="44" t="e">
        <f>INDEX('Nicholas-SESSION'!$L$772:$U$772, MATCH("*Lat Pulldown*",'Nicholas-SESSION'!$B$772:$B$772,0), MATCH("*3rd*",'Nicholas-SESSION'!$K$7:$T$7,0))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IF($A$512='Nicholas-SESSION'!$A$772,INDEX('Nicholas-SESSION'!$K$772:$T$772, MATCH("*Squat*",'Nicholas-SESSION'!$B$772:$B$772,0), MATCH("*4th*",'Nicholas-SESSION'!$K$7:$T$7,0)),"")</f>
        <v>#N/A</v>
      </c>
      <c r="D516" s="132" t="e">
        <f>INDEX('Nicholas-SESSION'!L$772:U$772, MATCH("*Squat*",'Nicholas-SESSION'!$B$772:$B$772,0), MATCH("*4th*",'Nicholas-SESSION'!K$7:T$7,0))</f>
        <v>#N/A</v>
      </c>
      <c r="E516" s="131" t="e">
        <f>IF($A$512='Nicholas-SESSION'!$A$772,INDEX('Nicholas-SESSION'!$K$772:$T$772, MATCH("*Deadlift*",'Nicholas-SESSION'!$B$772:$B$772,0), MATCH("*4th*",'Nicholas-SESSION'!$K$7:$T$7,0)),"")</f>
        <v>#N/A</v>
      </c>
      <c r="F516" s="131" t="e">
        <f>INDEX('Nicholas-SESSION'!$L$772:$U$772, MATCH("*Deadlift*",'Nicholas-SESSION'!$B$772:$B$772,0), MATCH("*4th*",'Nicholas-SESSION'!$K$7:$T$7,0))</f>
        <v>#N/A</v>
      </c>
      <c r="G516" s="131">
        <f>IF($A$512='Nicholas-SESSION'!$A$772,INDEX('Nicholas-SESSION'!$K$772:$T$772, MATCH("*Bench Press*",'Nicholas-SESSION'!$B$772:$B$772,0), MATCH("*4th*",'Nicholas-SESSION'!$K$7:$T$7,0)),"")</f>
        <v>0</v>
      </c>
      <c r="H516" s="131">
        <f>INDEX('Nicholas-SESSION'!$L$772:$U$772, MATCH("*Bench Press*",'Nicholas-SESSION'!$B$772:$B$772,0), MATCH("*4th*",'Nicholas-SESSION'!$K$7:$T$7,0))</f>
        <v>0</v>
      </c>
      <c r="I516" s="132" t="e">
        <f>IF($A$512='Nicholas-SESSION'!$A$772,INDEX('Nicholas-SESSION'!$K$772:$T$772, MATCH("*Military*",'Nicholas-SESSION'!$B$772:$B$772,0), MATCH("*4th*",'Nicholas-SESSION'!$K$7:$T$7,0)),"")</f>
        <v>#N/A</v>
      </c>
      <c r="J516" s="44" t="e">
        <f>INDEX('Nicholas-SESSION'!$L$772:$U$772, MATCH("*Military*",'Nicholas-SESSION'!$B$772:$B$772,0), MATCH("*4th*",'Nicholas-SESSION'!$K$7:$T$7,0))</f>
        <v>#N/A</v>
      </c>
      <c r="K516" s="131" t="e">
        <f>IF($A$512='Nicholas-SESSION'!$A$772,INDEX('Nicholas-SESSION'!$K$772:$T$772, MATCH("*Clean *",'Nicholas-SESSION'!$B$772:$B$772,0), MATCH("*4th*",'Nicholas-SESSION'!$K$7:$T$7,0)),"")</f>
        <v>#N/A</v>
      </c>
      <c r="L516" s="44" t="e">
        <f>INDEX('Nicholas-SESSION'!$L$772:$U$772, MATCH("*Clean *",'Nicholas-SESSION'!$B$772:$B$772,0), MATCH("*4th*",'Nicholas-SESSION'!$K$7:$T$7,0))</f>
        <v>#N/A</v>
      </c>
      <c r="M516" s="131" t="e">
        <f>IF($A$512='Nicholas-SESSION'!$A$772,INDEX('Nicholas-SESSION'!$K$772:$T$772, MATCH("*Lat Pulldown*",'Nicholas-SESSION'!$B$772:$B$772,0), MATCH("*4th*",'Nicholas-SESSION'!$K$7:$T$7,0)),"")</f>
        <v>#N/A</v>
      </c>
      <c r="N516" s="44" t="e">
        <f>INDEX('Nicholas-SESSION'!$L$772:$U$772, MATCH("*Lat Pulldown*",'Nicholas-SESSION'!$B$772:$B$772,0), MATCH("*4th*",'Nicholas-SESSION'!$K$7:$T$7,0))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IF($A$512='Nicholas-SESSION'!$A$772,INDEX('Nicholas-SESSION'!$K$772:$T$772, MATCH("*Squat*",'Nicholas-SESSION'!$B$772:$B$772,0), MATCH("*5th*",'Nicholas-SESSION'!$K$7:$T$7,0)),"")</f>
        <v>#N/A</v>
      </c>
      <c r="D517" s="132" t="e">
        <f>INDEX('Nicholas-SESSION'!L$772:U$772, MATCH("*Squat*",'Nicholas-SESSION'!$B$772:$B$772,0), MATCH("*5th*",'Nicholas-SESSION'!K$7:T$7,0))</f>
        <v>#N/A</v>
      </c>
      <c r="E517" s="131" t="e">
        <f>IF($A$512='Nicholas-SESSION'!$A$772,INDEX('Nicholas-SESSION'!$K$772:$T$772, MATCH("*Deadlift*",'Nicholas-SESSION'!$B$772:$B$772,0), MATCH("*5th*",'Nicholas-SESSION'!$K$7:$T$7,0)),"")</f>
        <v>#N/A</v>
      </c>
      <c r="F517" s="131" t="e">
        <f>INDEX('Nicholas-SESSION'!$L$772:$U$772, MATCH("*Deadlift*",'Nicholas-SESSION'!$B$772:$B$772,0), MATCH("*5th*",'Nicholas-SESSION'!$K$7:$T$7,0))</f>
        <v>#N/A</v>
      </c>
      <c r="G517" s="131">
        <f>IF($A$512='Nicholas-SESSION'!$A$772,INDEX('Nicholas-SESSION'!$K$772:$T$772, MATCH("*Bench Press*",'Nicholas-SESSION'!$B$772:$B$772,0), MATCH("*5th*",'Nicholas-SESSION'!$K$7:$T$7,0)),"")</f>
        <v>0</v>
      </c>
      <c r="H517" s="131">
        <f>INDEX('Nicholas-SESSION'!$L$772:$U$772, MATCH("*Bench Press*",'Nicholas-SESSION'!$B$772:$B$772,0), MATCH("*5th*",'Nicholas-SESSION'!$K$7:$T$7,0))</f>
        <v>0</v>
      </c>
      <c r="I517" s="132" t="e">
        <f>IF($A$512='Nicholas-SESSION'!$A$772,INDEX('Nicholas-SESSION'!$K$772:$T$772, MATCH("*Military*",'Nicholas-SESSION'!$B$772:$B$772,0), MATCH("*5th*",'Nicholas-SESSION'!$K$7:$T$7,0)),"")</f>
        <v>#N/A</v>
      </c>
      <c r="J517" s="44" t="e">
        <f>INDEX('Nicholas-SESSION'!$L$772:$U$772, MATCH("*Military*",'Nicholas-SESSION'!$B$772:$B$772,0), MATCH("*5th*",'Nicholas-SESSION'!$K$7:$T$7,0))</f>
        <v>#N/A</v>
      </c>
      <c r="K517" s="131" t="e">
        <f>IF($A$512='Nicholas-SESSION'!$A$772,INDEX('Nicholas-SESSION'!$K$772:$T$772, MATCH("*Clean *",'Nicholas-SESSION'!$B$772:$B$772,0), MATCH("*5th*",'Nicholas-SESSION'!$K$7:$T$7,0)),"")</f>
        <v>#N/A</v>
      </c>
      <c r="L517" s="44" t="e">
        <f>INDEX('Nicholas-SESSION'!$L$772:$U$772, MATCH("*Clean *",'Nicholas-SESSION'!$B$772:$B$772,0), MATCH("*5th*",'Nicholas-SESSION'!$K$7:$T$7,0))</f>
        <v>#N/A</v>
      </c>
      <c r="M517" s="131" t="e">
        <f>IF($A$512='Nicholas-SESSION'!$A$772,INDEX('Nicholas-SESSION'!$K$772:$T$772, MATCH("*Lat Pulldown*",'Nicholas-SESSION'!$B$772:$B$772,0), MATCH("*5th*",'Nicholas-SESSION'!$K$7:$T$7,0)),"")</f>
        <v>#N/A</v>
      </c>
      <c r="N517" s="44" t="e">
        <f>INDEX('Nicholas-SESSION'!$L$772:$U$772, MATCH("*Lat Pulldown*",'Nicholas-SESSION'!$B$772:$B$772,0), MATCH("*5th*",'Nicholas-SESSION'!$K$7:$T$7,0))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'Nicholas-SESSION'!A781</f>
        <v>42411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str">
        <f>IF($A$140='Nicholas-SESSION'!$A$781,INDEX('Nicholas-SESSION'!$K$781:$T$788, MATCH("*1k Row*",'Nicholas-SESSION'!$B$781:$B$788,0), MATCH("*1st*",'Nicholas-SESSION'!$K$7:$T$7,0)),"")</f>
        <v/>
      </c>
      <c r="P518" s="152" t="str">
        <f>IF($A$140='Nicholas-SESSION'!$A$781,INDEX('Nicholas-SESSION'!$K$781:$T$788, MATCH("*HIIT*",'Nicholas-SESSION'!$B$781:$B$788,0), MATCH("*1st*",'Nicholas-SESSION'!$K$7:$T$7,0)),"")</f>
        <v/>
      </c>
      <c r="Q518" s="119" t="e">
        <f>INDEX('Nicholas-SESSION'!$L$781:$U$781, MATCH("*HIIT*",'Nicholas-SESSION'!$B$781:$B$781,0), MATCH("*1st*",'Nicholas-SESSION'!$K$7:$T$7,0))</f>
        <v>#N/A</v>
      </c>
      <c r="R518" s="119">
        <f>'Nicholas-SESSION'!U586</f>
        <v>0</v>
      </c>
      <c r="S518" s="116"/>
      <c r="T518" s="116"/>
      <c r="U518" s="120">
        <f>'Nicholas-SESSION'!A782</f>
        <v>0</v>
      </c>
      <c r="V518" s="120">
        <f>'Nicholas-SESSION'!A783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IF($A$518='Nicholas-SESSION'!$A$781,INDEX('Nicholas-SESSION'!$K$781:$T$788, MATCH("*Squat*",'Nicholas-SESSION'!$B$781:$B$788,0), MATCH("*1st*",'Nicholas-SESSION'!$K$7:$T$7,0)),"")</f>
        <v>#N/A</v>
      </c>
      <c r="D519" s="132" t="e">
        <f>INDEX('Nicholas-SESSION'!L$781:U$788, MATCH("*Squat*",'Nicholas-SESSION'!$B$781:$B$788,0), MATCH("*1st*",'Nicholas-SESSION'!K$7:T$7,0))</f>
        <v>#N/A</v>
      </c>
      <c r="E519" s="131" t="e">
        <f>IF($A$518='Nicholas-SESSION'!$A$781,INDEX('Nicholas-SESSION'!$K$781:$T$788, MATCH("*Deadlift*",'Nicholas-SESSION'!$B$781:$B$788,0), MATCH("*1st*",'Nicholas-SESSION'!$K$7:$T$7,0)),"")</f>
        <v>#N/A</v>
      </c>
      <c r="F519" s="131" t="e">
        <f>INDEX('Nicholas-SESSION'!$L$781:$U$788, MATCH("*Deadlift*",'Nicholas-SESSION'!$B$781:$B$788,0), MATCH("*1st*",'Nicholas-SESSION'!$K$7:$T$7,0))</f>
        <v>#N/A</v>
      </c>
      <c r="G519" s="131" t="e">
        <f>IF($A$518='Nicholas-SESSION'!$A$781,INDEX('Nicholas-SESSION'!$K$781:$T$788, MATCH("*Bench Press*",'Nicholas-SESSION'!$B$781:$B$788,0), MATCH("*1st*",'Nicholas-SESSION'!$K$7:$T$7,0)),"")</f>
        <v>#N/A</v>
      </c>
      <c r="H519" s="131" t="e">
        <f>INDEX('Nicholas-SESSION'!$L$781:$U$788, MATCH("*Bench Press*",'Nicholas-SESSION'!$B$781:$B$788,0), MATCH("*1st*",'Nicholas-SESSION'!$K$7:$T$7,0))</f>
        <v>#N/A</v>
      </c>
      <c r="I519" s="132" t="e">
        <f>IF($A$518='Nicholas-SESSION'!$A$781,INDEX('Nicholas-SESSION'!$K$781:$T$788, MATCH("*Military*",'Nicholas-SESSION'!$B$781:$B$788,0), MATCH("*1st*",'Nicholas-SESSION'!$K$7:$T$7,0)),"")</f>
        <v>#N/A</v>
      </c>
      <c r="J519" s="48" t="e">
        <f>INDEX('Nicholas-SESSION'!$L$781:$U$788, MATCH("*Military*",'Nicholas-SESSION'!$B$781:$B$788,0), MATCH("*1st*",'Nicholas-SESSION'!$K$7:$T$7,0))</f>
        <v>#N/A</v>
      </c>
      <c r="K519" s="131" t="e">
        <f>IF($A$518='Nicholas-SESSION'!$A$781,INDEX('Nicholas-SESSION'!$K$781:$T$788, MATCH("*Clean *",'Nicholas-SESSION'!$B$781:$B$788,0), MATCH("*1st*",'Nicholas-SESSION'!$K$7:$T$7,0)),"")</f>
        <v>#N/A</v>
      </c>
      <c r="L519" s="48" t="e">
        <f>INDEX('Nicholas-SESSION'!$L$781:$U$788, MATCH("*Clean *",'Nicholas-SESSION'!$B$781:$B$788,0), MATCH("*1st*",'Nicholas-SESSION'!$K$7:$T$7,0))</f>
        <v>#N/A</v>
      </c>
      <c r="M519" s="131" t="e">
        <f>IF($A$518='Nicholas-SESSION'!$A$781,INDEX('Nicholas-SESSION'!$K$781:$T$788, MATCH("*Lat Pulldown*",'Nicholas-SESSION'!$B$781:$B$788,0), MATCH("*1st*",'Nicholas-SESSION'!$K$7:$T$7,0)),"")</f>
        <v>#N/A</v>
      </c>
      <c r="N519" s="48" t="e">
        <f>INDEX('Nicholas-SESSION'!$L$781:$U$788, MATCH("*Lat Pulldown*",'Nicholas-SESSION'!$B$781:$B$788,0), MATCH("*1st*",'Nicholas-SESSION'!$K$7:$T$7,0))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IF($A$518='Nicholas-SESSION'!$A$781,INDEX('Nicholas-SESSION'!$K$781:$T$788, MATCH("*Squat*",'Nicholas-SESSION'!$B$781:$B$788,0), MATCH("*2nd*",'Nicholas-SESSION'!$K$7:$T$7,0)),"")</f>
        <v>#N/A</v>
      </c>
      <c r="D520" s="132" t="e">
        <f>INDEX('Nicholas-SESSION'!L$781:U$788, MATCH("*Squat*",'Nicholas-SESSION'!$B$781:$B$788,0), MATCH("*2nd*",'Nicholas-SESSION'!K$7:T$7,0))</f>
        <v>#N/A</v>
      </c>
      <c r="E520" s="131" t="e">
        <f>IF($A$518='Nicholas-SESSION'!$A$781,INDEX('Nicholas-SESSION'!$K$781:$T$788, MATCH("*Deadlift*",'Nicholas-SESSION'!$B$781:$B$788,0), MATCH("*2ND*",'Nicholas-SESSION'!$K$7:$T$7,0)),"")</f>
        <v>#N/A</v>
      </c>
      <c r="F520" s="131" t="e">
        <f>INDEX('Nicholas-SESSION'!$L$781:$U$788, MATCH("*Deadlift*",'Nicholas-SESSION'!$B$781:$B$788,0), MATCH("*2nd*",'Nicholas-SESSION'!$K$7:$T$7,0))</f>
        <v>#N/A</v>
      </c>
      <c r="G520" s="131" t="e">
        <f>IF($A$518='Nicholas-SESSION'!$A$781,INDEX('Nicholas-SESSION'!$K$781:$T$788, MATCH("*Bench Press*",'Nicholas-SESSION'!$B$781:$B$788,0), MATCH("*2ND*",'Nicholas-SESSION'!$K$7:$T$7,0)),"")</f>
        <v>#N/A</v>
      </c>
      <c r="H520" s="131" t="e">
        <f>INDEX('Nicholas-SESSION'!$L$781:$U$788, MATCH("*Bench Press*",'Nicholas-SESSION'!$B$781:$B$788,0), MATCH("*2nd*",'Nicholas-SESSION'!$K$7:$T$7,0))</f>
        <v>#N/A</v>
      </c>
      <c r="I520" s="132" t="e">
        <f>IF($A$518='Nicholas-SESSION'!$A$781,INDEX('Nicholas-SESSION'!$K$781:$T$788, MATCH("*Military*",'Nicholas-SESSION'!$B$781:$B$788,0), MATCH("*2ND*",'Nicholas-SESSION'!$K$7:$T$7,0)),"")</f>
        <v>#N/A</v>
      </c>
      <c r="J520" s="44" t="e">
        <f>INDEX('Nicholas-SESSION'!$L$781:$U$788, MATCH("*Military*",'Nicholas-SESSION'!$B$781:$B$788,0), MATCH("*2nd*",'Nicholas-SESSION'!$K$7:$T$7,0))</f>
        <v>#N/A</v>
      </c>
      <c r="K520" s="131" t="e">
        <f>IF($A$518='Nicholas-SESSION'!$A$781,INDEX('Nicholas-SESSION'!$K$781:$T$788, MATCH("*Clean *",'Nicholas-SESSION'!$B$781:$B$788,0), MATCH("*2ND*",'Nicholas-SESSION'!$K$7:$T$7,0)),"")</f>
        <v>#N/A</v>
      </c>
      <c r="L520" s="44" t="e">
        <f>INDEX('Nicholas-SESSION'!$L$781:$U$788, MATCH("*Clean *",'Nicholas-SESSION'!$B$781:$B$788,0), MATCH("*2nd*",'Nicholas-SESSION'!$K$7:$T$7,0))</f>
        <v>#N/A</v>
      </c>
      <c r="M520" s="131" t="e">
        <f>IF($A$518='Nicholas-SESSION'!$A$781,INDEX('Nicholas-SESSION'!$K$781:$T$788, MATCH("*Lat Pulldown*",'Nicholas-SESSION'!$B$781:$B$788,0), MATCH("*2ND*",'Nicholas-SESSION'!$K$7:$T$7,0)),"")</f>
        <v>#N/A</v>
      </c>
      <c r="N520" s="44" t="e">
        <f>INDEX('Nicholas-SESSION'!$L$781:$U$788, MATCH("*Lat Pulldown*",'Nicholas-SESSION'!$B$781:$B$788,0), MATCH("*2nd*",'Nicholas-SESSION'!$K$7:$T$7,0))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IF($A$518='Nicholas-SESSION'!$A$781,INDEX('Nicholas-SESSION'!$K$781:$T$788, MATCH("*Squat*",'Nicholas-SESSION'!$B$781:$B$788,0), MATCH("*3rd*",'Nicholas-SESSION'!$K$7:$T$7,0)),"")</f>
        <v>#N/A</v>
      </c>
      <c r="D521" s="132" t="e">
        <f>INDEX('Nicholas-SESSION'!L$781:U$788, MATCH("*Squat*",'Nicholas-SESSION'!$B$781:$B$788,0), MATCH("*3rd*",'Nicholas-SESSION'!K$7:T$7,0))</f>
        <v>#N/A</v>
      </c>
      <c r="E521" s="131" t="e">
        <f>IF($A$518='Nicholas-SESSION'!$A$781,INDEX('Nicholas-SESSION'!$K$781:$T$788, MATCH("*Deadlift*",'Nicholas-SESSION'!$B$781:$B$788,0), MATCH("*3rd*",'Nicholas-SESSION'!$K$7:$T$7,0)),"")</f>
        <v>#N/A</v>
      </c>
      <c r="F521" s="131" t="e">
        <f>INDEX('Nicholas-SESSION'!$L$781:$U$788, MATCH("*Deadlift*",'Nicholas-SESSION'!$B$781:$B$788,0), MATCH("*3rd*",'Nicholas-SESSION'!$K$7:$T$7,0))</f>
        <v>#N/A</v>
      </c>
      <c r="G521" s="131" t="e">
        <f>IF($A$518='Nicholas-SESSION'!$A$781,INDEX('Nicholas-SESSION'!$K$781:$T$788, MATCH("*Bench Press*",'Nicholas-SESSION'!$B$781:$B$788,0), MATCH("*3rd*",'Nicholas-SESSION'!$K$7:$T$7,0)),"")</f>
        <v>#N/A</v>
      </c>
      <c r="H521" s="131" t="e">
        <f>INDEX('Nicholas-SESSION'!$L$781:$U$788, MATCH("*Bench Press*",'Nicholas-SESSION'!$B$781:$B$788,0), MATCH("*3rd*",'Nicholas-SESSION'!$K$7:$T$7,0))</f>
        <v>#N/A</v>
      </c>
      <c r="I521" s="132" t="e">
        <f>IF($A$518='Nicholas-SESSION'!$A$781,INDEX('Nicholas-SESSION'!$K$781:$T$788, MATCH("*Military*",'Nicholas-SESSION'!$B$781:$B$788,0), MATCH("*3rd*",'Nicholas-SESSION'!$K$7:$T$7,0)),"")</f>
        <v>#N/A</v>
      </c>
      <c r="J521" s="44" t="e">
        <f>INDEX('Nicholas-SESSION'!$L$781:$U$788, MATCH("*Military*",'Nicholas-SESSION'!$B$781:$B$788,0), MATCH("*3rd*",'Nicholas-SESSION'!$K$7:$T$7,0))</f>
        <v>#N/A</v>
      </c>
      <c r="K521" s="131" t="e">
        <f>IF($A$518='Nicholas-SESSION'!$A$781,INDEX('Nicholas-SESSION'!$K$781:$T$788, MATCH("*Clean *",'Nicholas-SESSION'!$B$781:$B$788,0), MATCH("*3rd*",'Nicholas-SESSION'!$K$7:$T$7,0)),"")</f>
        <v>#N/A</v>
      </c>
      <c r="L521" s="44" t="e">
        <f>INDEX('Nicholas-SESSION'!$L$781:$U$788, MATCH("*Clean *",'Nicholas-SESSION'!$B$781:$B$788,0), MATCH("*3rd*",'Nicholas-SESSION'!$K$7:$T$7,0))</f>
        <v>#N/A</v>
      </c>
      <c r="M521" s="131" t="e">
        <f>IF($A$518='Nicholas-SESSION'!$A$781,INDEX('Nicholas-SESSION'!$K$781:$T$788, MATCH("*Lat Pulldown*",'Nicholas-SESSION'!$B$781:$B$788,0), MATCH("*3rd*",'Nicholas-SESSION'!$K$7:$T$7,0)),"")</f>
        <v>#N/A</v>
      </c>
      <c r="N521" s="44" t="e">
        <f>INDEX('Nicholas-SESSION'!$L$781:$U$788, MATCH("*Lat Pulldown*",'Nicholas-SESSION'!$B$781:$B$788,0), MATCH("*3rd*",'Nicholas-SESSION'!$K$7:$T$7,0))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IF($A$518='Nicholas-SESSION'!$A$781,INDEX('Nicholas-SESSION'!$K$781:$T$788, MATCH("*Squat*",'Nicholas-SESSION'!$B$781:$B$788,0), MATCH("*4th*",'Nicholas-SESSION'!$K$7:$T$7,0)),"")</f>
        <v>#N/A</v>
      </c>
      <c r="D522" s="132" t="e">
        <f>INDEX('Nicholas-SESSION'!L$781:U$788, MATCH("*Squat*",'Nicholas-SESSION'!$B$781:$B$788,0), MATCH("*4th*",'Nicholas-SESSION'!K$7:T$7,0))</f>
        <v>#N/A</v>
      </c>
      <c r="E522" s="131" t="e">
        <f>IF($A$518='Nicholas-SESSION'!$A$781,INDEX('Nicholas-SESSION'!$K$781:$T$788, MATCH("*Deadlift*",'Nicholas-SESSION'!$B$781:$B$788,0), MATCH("*4th*",'Nicholas-SESSION'!$K$7:$T$7,0)),"")</f>
        <v>#N/A</v>
      </c>
      <c r="F522" s="131" t="e">
        <f>INDEX('Nicholas-SESSION'!$L$781:$U$788, MATCH("*Deadlift*",'Nicholas-SESSION'!$B$781:$B$788,0), MATCH("*4th*",'Nicholas-SESSION'!$K$7:$T$7,0))</f>
        <v>#N/A</v>
      </c>
      <c r="G522" s="131" t="e">
        <f>IF($A$518='Nicholas-SESSION'!$A$781,INDEX('Nicholas-SESSION'!$K$781:$T$788, MATCH("*Bench Press*",'Nicholas-SESSION'!$B$781:$B$788,0), MATCH("*4th*",'Nicholas-SESSION'!$K$7:$T$7,0)),"")</f>
        <v>#N/A</v>
      </c>
      <c r="H522" s="131" t="e">
        <f>INDEX('Nicholas-SESSION'!$L$781:$U$788, MATCH("*Bench Press*",'Nicholas-SESSION'!$B$781:$B$788,0), MATCH("*4th*",'Nicholas-SESSION'!$K$7:$T$7,0))</f>
        <v>#N/A</v>
      </c>
      <c r="I522" s="132" t="e">
        <f>IF($A$518='Nicholas-SESSION'!$A$781,INDEX('Nicholas-SESSION'!$K$781:$T$788, MATCH("*Military*",'Nicholas-SESSION'!$B$781:$B$788,0), MATCH("*4th*",'Nicholas-SESSION'!$K$7:$T$7,0)),"")</f>
        <v>#N/A</v>
      </c>
      <c r="J522" s="44" t="e">
        <f>INDEX('Nicholas-SESSION'!$L$781:$U$788, MATCH("*Military*",'Nicholas-SESSION'!$B$781:$B$788,0), MATCH("*4th*",'Nicholas-SESSION'!$K$7:$T$7,0))</f>
        <v>#N/A</v>
      </c>
      <c r="K522" s="131" t="e">
        <f>IF($A$518='Nicholas-SESSION'!$A$781,INDEX('Nicholas-SESSION'!$K$781:$T$788, MATCH("*Clean *",'Nicholas-SESSION'!$B$781:$B$788,0), MATCH("*4th*",'Nicholas-SESSION'!$K$7:$T$7,0)),"")</f>
        <v>#N/A</v>
      </c>
      <c r="L522" s="44" t="e">
        <f>INDEX('Nicholas-SESSION'!$L$781:$U$788, MATCH("*Clean *",'Nicholas-SESSION'!$B$781:$B$788,0), MATCH("*4th*",'Nicholas-SESSION'!$K$7:$T$7,0))</f>
        <v>#N/A</v>
      </c>
      <c r="M522" s="131" t="e">
        <f>IF($A$518='Nicholas-SESSION'!$A$781,INDEX('Nicholas-SESSION'!$K$781:$T$788, MATCH("*Lat Pulldown*",'Nicholas-SESSION'!$B$781:$B$788,0), MATCH("*4th*",'Nicholas-SESSION'!$K$7:$T$7,0)),"")</f>
        <v>#N/A</v>
      </c>
      <c r="N522" s="44" t="e">
        <f>INDEX('Nicholas-SESSION'!$L$781:$U$788, MATCH("*Lat Pulldown*",'Nicholas-SESSION'!$B$781:$B$788,0), MATCH("*4th*",'Nicholas-SESSION'!$K$7:$T$7,0))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IF($A$518='Nicholas-SESSION'!$A$781,INDEX('Nicholas-SESSION'!$K$781:$T$788, MATCH("*Squat*",'Nicholas-SESSION'!$B$781:$B$788,0), MATCH("*5th*",'Nicholas-SESSION'!$K$7:$T$7,0)),"")</f>
        <v>#N/A</v>
      </c>
      <c r="D523" s="132" t="e">
        <f>INDEX('Nicholas-SESSION'!L$781:U$788, MATCH("*Squat*",'Nicholas-SESSION'!$B$781:$B$788,0), MATCH("*5th*",'Nicholas-SESSION'!K$7:T$7,0))</f>
        <v>#N/A</v>
      </c>
      <c r="E523" s="131" t="e">
        <f>IF($A$518='Nicholas-SESSION'!$A$781,INDEX('Nicholas-SESSION'!$K$781:$T$788, MATCH("*Deadlift*",'Nicholas-SESSION'!$B$781:$B$788,0), MATCH("*5th*",'Nicholas-SESSION'!$K$7:$T$7,0)),"")</f>
        <v>#N/A</v>
      </c>
      <c r="F523" s="131" t="e">
        <f>INDEX('Nicholas-SESSION'!$L$781:$U$788, MATCH("*Deadlift*",'Nicholas-SESSION'!$B$781:$B$788,0), MATCH("*5th*",'Nicholas-SESSION'!$K$7:$T$7,0))</f>
        <v>#N/A</v>
      </c>
      <c r="G523" s="131" t="e">
        <f>IF($A$518='Nicholas-SESSION'!$A$781,INDEX('Nicholas-SESSION'!$K$781:$T$788, MATCH("*Bench Press*",'Nicholas-SESSION'!$B$781:$B$788,0), MATCH("*5th*",'Nicholas-SESSION'!$K$7:$T$7,0)),"")</f>
        <v>#N/A</v>
      </c>
      <c r="H523" s="131" t="e">
        <f>INDEX('Nicholas-SESSION'!$L$781:$U$788, MATCH("*Bench Press*",'Nicholas-SESSION'!$B$781:$B$788,0), MATCH("*5th*",'Nicholas-SESSION'!$K$7:$T$7,0))</f>
        <v>#N/A</v>
      </c>
      <c r="I523" s="132" t="e">
        <f>IF($A$518='Nicholas-SESSION'!$A$781,INDEX('Nicholas-SESSION'!$K$781:$T$788, MATCH("*Military*",'Nicholas-SESSION'!$B$781:$B$788,0), MATCH("*5th*",'Nicholas-SESSION'!$K$7:$T$7,0)),"")</f>
        <v>#N/A</v>
      </c>
      <c r="J523" s="44" t="e">
        <f>INDEX('Nicholas-SESSION'!$L$781:$U$788, MATCH("*Military*",'Nicholas-SESSION'!$B$781:$B$788,0), MATCH("*5th*",'Nicholas-SESSION'!$K$7:$T$7,0))</f>
        <v>#N/A</v>
      </c>
      <c r="K523" s="131" t="e">
        <f>IF($A$518='Nicholas-SESSION'!$A$781,INDEX('Nicholas-SESSION'!$K$781:$T$788, MATCH("*Clean *",'Nicholas-SESSION'!$B$781:$B$788,0), MATCH("*5th*",'Nicholas-SESSION'!$K$7:$T$7,0)),"")</f>
        <v>#N/A</v>
      </c>
      <c r="L523" s="44" t="e">
        <f>INDEX('Nicholas-SESSION'!$L$781:$U$788, MATCH("*Clean *",'Nicholas-SESSION'!$B$781:$B$788,0), MATCH("*5th*",'Nicholas-SESSION'!$K$7:$T$7,0))</f>
        <v>#N/A</v>
      </c>
      <c r="M523" s="131" t="e">
        <f>IF($A$518='Nicholas-SESSION'!$A$781,INDEX('Nicholas-SESSION'!$K$781:$T$788, MATCH("*Lat Pulldown*",'Nicholas-SESSION'!$B$781:$B$788,0), MATCH("*5th*",'Nicholas-SESSION'!$K$7:$T$7,0)),"")</f>
        <v>#N/A</v>
      </c>
      <c r="N523" s="44" t="e">
        <f>INDEX('Nicholas-SESSION'!$L$781:$U$788, MATCH("*Lat Pulldown*",'Nicholas-SESSION'!$B$781:$B$788,0), MATCH("*5th*",'Nicholas-SESSION'!$K$7:$T$7,0))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'Nicholas-SESSION'!A790</f>
        <v>42420</v>
      </c>
      <c r="B524" s="116" t="s">
        <v>84</v>
      </c>
      <c r="C524" s="140" t="e">
        <f>MAX(C525:C718)</f>
        <v>#N/A</v>
      </c>
      <c r="D524" s="116" t="e">
        <f t="array" ref="D524">MAX(IF(C525:C718=C524,D525:D718))</f>
        <v>#N/A</v>
      </c>
      <c r="E524" s="137" t="e">
        <f>MAX(E525:E718)</f>
        <v>#N/A</v>
      </c>
      <c r="F524" s="116" t="e">
        <f t="array" ref="F524">MAX(IF(E525:E718=E524,F525:F718))</f>
        <v>#N/A</v>
      </c>
      <c r="G524" s="137" t="e">
        <f>MAX(G525:G718)</f>
        <v>#N/A</v>
      </c>
      <c r="H524" s="116" t="e">
        <f t="array" ref="H524">MAX(IF(G525:G718=G524,H525:H718))</f>
        <v>#N/A</v>
      </c>
      <c r="I524" s="137" t="e">
        <f>MAX(I525:I718)</f>
        <v>#N/A</v>
      </c>
      <c r="J524" s="116" t="e">
        <f t="array" ref="J524">MAX(IF(I525:I718=I524,J525:J718))</f>
        <v>#N/A</v>
      </c>
      <c r="K524" s="137" t="e">
        <f>MAX(K525:K718)</f>
        <v>#N/A</v>
      </c>
      <c r="L524" s="116" t="e">
        <f t="array" ref="L524">MAX(IF(K525:K718=K524,L525:L718))</f>
        <v>#N/A</v>
      </c>
      <c r="M524" s="137" t="e">
        <f>MAX(M525:M718)</f>
        <v>#N/A</v>
      </c>
      <c r="N524" s="117" t="e">
        <f t="array" ref="N524">MAX(IF(M525:M718=M524,N525:N718))</f>
        <v>#N/A</v>
      </c>
      <c r="O524" s="152" t="str">
        <f>IF($A$140='Nicholas-SESSION'!$A$718,INDEX('Nicholas-SESSION'!$K$718:$T$725, MATCH("*1k Row*",'Nicholas-SESSION'!$B$718:$B$725,0), MATCH("*1st*",'Nicholas-SESSION'!$K$7:$T$7,0)),"")</f>
        <v/>
      </c>
      <c r="P524" s="152" t="str">
        <f>IF($A$140='Nicholas-SESSION'!$A$718,INDEX('Nicholas-SESSION'!$K$718:$T$725, MATCH("*HIIT*",'Nicholas-SESSION'!$B$718:$B$725,0), MATCH("*1st*",'Nicholas-SESSION'!$K$7:$T$7,0)),"")</f>
        <v/>
      </c>
      <c r="Q524" s="119" t="e">
        <f>INDEX('Nicholas-SESSION'!$L$718:$U$718, MATCH("*HIIT*",'Nicholas-SESSION'!$B$718:$B$718,0), MATCH("*1st*",'Nicholas-SESSION'!$K$7:$T$7,0))</f>
        <v>#N/A</v>
      </c>
      <c r="R524" s="119">
        <f>'Nicholas-SESSION'!U592</f>
        <v>0</v>
      </c>
      <c r="S524" s="116"/>
      <c r="T524" s="116"/>
      <c r="U524" s="120">
        <f>'Nicholas-SESSION'!A791</f>
        <v>0</v>
      </c>
      <c r="V524" s="120">
        <f>'Nicholas-SESSION'!A792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IF($A$524='Nicholas-SESSION'!$A$790,INDEX('Nicholas-SESSION'!$K$790:$T$797, MATCH("*Squat*",'Nicholas-SESSION'!$B$790:$B$797,0), MATCH("*1st*",'Nicholas-SESSION'!$K$7:$T$7,0)),"")</f>
        <v>#N/A</v>
      </c>
      <c r="D525" s="132" t="e">
        <f>INDEX('Nicholas-SESSION'!L$790:U$797, MATCH("*Squat*",'Nicholas-SESSION'!$B$790:$B$797,0), MATCH("*1st*",'Nicholas-SESSION'!K$7:T$7,0))</f>
        <v>#N/A</v>
      </c>
      <c r="E525" s="131" t="e">
        <f>IF($A$524='Nicholas-SESSION'!$A$790,INDEX('Nicholas-SESSION'!$K$790:$T$797, MATCH("*Deadlift*",'Nicholas-SESSION'!$B$790:$B$797,0), MATCH("*1st*",'Nicholas-SESSION'!$K$7:$T$7,0)),"")</f>
        <v>#N/A</v>
      </c>
      <c r="F525" s="131" t="e">
        <f>INDEX('Nicholas-SESSION'!$L$790:$U$797, MATCH("*Deadlift*",'Nicholas-SESSION'!$B$790:$B$797,0), MATCH("*1st*",'Nicholas-SESSION'!$K$7:$T$7,0))</f>
        <v>#N/A</v>
      </c>
      <c r="G525" s="131" t="e">
        <f>IF($A$524='Nicholas-SESSION'!$A$790,INDEX('Nicholas-SESSION'!$K$790:$T$797, MATCH("*Bench Press*",'Nicholas-SESSION'!$B$790:$B$797,0), MATCH("*1st*",'Nicholas-SESSION'!$K$7:$T$7,0)),"")</f>
        <v>#N/A</v>
      </c>
      <c r="H525" s="131" t="e">
        <f>INDEX('Nicholas-SESSION'!$L$790:$U$797, MATCH("*Bench Press*",'Nicholas-SESSION'!$B$790:$B$797,0), MATCH("*1st*",'Nicholas-SESSION'!$K$7:$T$7,0))</f>
        <v>#N/A</v>
      </c>
      <c r="I525" s="132" t="e">
        <f>IF($A$524='Nicholas-SESSION'!$A$790,INDEX('Nicholas-SESSION'!$K$790:$T$797, MATCH("*Military*",'Nicholas-SESSION'!$B$790:$B$797,0), MATCH("*1st*",'Nicholas-SESSION'!$K$7:$T$7,0)),"")</f>
        <v>#N/A</v>
      </c>
      <c r="J525" s="48" t="e">
        <f>INDEX('Nicholas-SESSION'!$L$790:$U$797, MATCH("*Military*",'Nicholas-SESSION'!$B$790:$B$797,0), MATCH("*1st*",'Nicholas-SESSION'!$K$7:$T$7,0))</f>
        <v>#N/A</v>
      </c>
      <c r="K525" s="131" t="e">
        <f>IF($A$524='Nicholas-SESSION'!$A$790,INDEX('Nicholas-SESSION'!$K$790:$T$797, MATCH("*Clean *",'Nicholas-SESSION'!$B$790:$B$797,0), MATCH("*1st*",'Nicholas-SESSION'!$K$7:$T$7,0)),"")</f>
        <v>#N/A</v>
      </c>
      <c r="L525" s="48" t="e">
        <f>INDEX('Nicholas-SESSION'!$L$790:$U$797, MATCH("*Clean *",'Nicholas-SESSION'!$B$790:$B$797,0), MATCH("*1st*",'Nicholas-SESSION'!$K$7:$T$7,0))</f>
        <v>#N/A</v>
      </c>
      <c r="M525" s="131" t="e">
        <f>IF($A$524='Nicholas-SESSION'!$A$790,INDEX('Nicholas-SESSION'!$K$790:$T$797, MATCH("*Lat Pulldown*",'Nicholas-SESSION'!$B$790:$B$797,0), MATCH("*1st*",'Nicholas-SESSION'!$K$7:$T$7,0)),"")</f>
        <v>#N/A</v>
      </c>
      <c r="N525" s="48" t="e">
        <f>INDEX('Nicholas-SESSION'!$L$790:$U$797, MATCH("*Lat Pulldown*",'Nicholas-SESSION'!$B$790:$B$797,0), MATCH("*1st*",'Nicholas-SESSION'!$K$7:$T$7,0))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IF($A$524='Nicholas-SESSION'!$A$790,INDEX('Nicholas-SESSION'!$K$790:$T$797, MATCH("*Squat*",'Nicholas-SESSION'!$B$790:$B$797,0), MATCH("*2nd*",'Nicholas-SESSION'!$K$7:$T$7,0)),"")</f>
        <v>#N/A</v>
      </c>
      <c r="D526" s="132" t="e">
        <f>INDEX('Nicholas-SESSION'!L$790:U$797, MATCH("*Squat*",'Nicholas-SESSION'!$B$790:$B$797,0), MATCH("*2nd*",'Nicholas-SESSION'!K$7:T$7,0))</f>
        <v>#N/A</v>
      </c>
      <c r="E526" s="131" t="e">
        <f>IF($A$524='Nicholas-SESSION'!$A$790,INDEX('Nicholas-SESSION'!$K$790:$T$797, MATCH("*Deadlift*",'Nicholas-SESSION'!$B$790:$B$797,0), MATCH("*2ND*",'Nicholas-SESSION'!$K$7:$T$7,0)),"")</f>
        <v>#N/A</v>
      </c>
      <c r="F526" s="131" t="e">
        <f>INDEX('Nicholas-SESSION'!$L$790:$U$797, MATCH("*Deadlift*",'Nicholas-SESSION'!$B$790:$B$797,0), MATCH("*2nd*",'Nicholas-SESSION'!$K$7:$T$7,0))</f>
        <v>#N/A</v>
      </c>
      <c r="G526" s="131" t="e">
        <f>IF($A$524='Nicholas-SESSION'!$A$790,INDEX('Nicholas-SESSION'!$K$790:$T$797, MATCH("*Bench Press*",'Nicholas-SESSION'!$B$790:$B$797,0), MATCH("*2ND*",'Nicholas-SESSION'!$K$7:$T$7,0)),"")</f>
        <v>#N/A</v>
      </c>
      <c r="H526" s="131" t="e">
        <f>INDEX('Nicholas-SESSION'!$L$790:$U$797, MATCH("*Bench Press*",'Nicholas-SESSION'!$B$790:$B$797,0), MATCH("*2nd*",'Nicholas-SESSION'!$K$7:$T$7,0))</f>
        <v>#N/A</v>
      </c>
      <c r="I526" s="132" t="e">
        <f>IF($A$524='Nicholas-SESSION'!$A$790,INDEX('Nicholas-SESSION'!$K$790:$T$797, MATCH("*Military*",'Nicholas-SESSION'!$B$790:$B$797,0), MATCH("*2ND*",'Nicholas-SESSION'!$K$7:$T$7,0)),"")</f>
        <v>#N/A</v>
      </c>
      <c r="J526" s="44" t="e">
        <f>INDEX('Nicholas-SESSION'!$L$790:$U$797, MATCH("*Military*",'Nicholas-SESSION'!$B$790:$B$797,0), MATCH("*2nd*",'Nicholas-SESSION'!$K$7:$T$7,0))</f>
        <v>#N/A</v>
      </c>
      <c r="K526" s="131" t="e">
        <f>IF($A$524='Nicholas-SESSION'!$A$790,INDEX('Nicholas-SESSION'!$K$790:$T$797, MATCH("*Clean *",'Nicholas-SESSION'!$B$790:$B$797,0), MATCH("*2ND*",'Nicholas-SESSION'!$K$7:$T$7,0)),"")</f>
        <v>#N/A</v>
      </c>
      <c r="L526" s="44" t="e">
        <f>INDEX('Nicholas-SESSION'!$L$790:$U$797, MATCH("*Clean *",'Nicholas-SESSION'!$B$790:$B$797,0), MATCH("*2nd*",'Nicholas-SESSION'!$K$7:$T$7,0))</f>
        <v>#N/A</v>
      </c>
      <c r="M526" s="131" t="e">
        <f>IF($A$524='Nicholas-SESSION'!$A$790,INDEX('Nicholas-SESSION'!$K$790:$T$797, MATCH("*Lat Pulldown*",'Nicholas-SESSION'!$B$790:$B$797,0), MATCH("*2ND*",'Nicholas-SESSION'!$K$7:$T$7,0)),"")</f>
        <v>#N/A</v>
      </c>
      <c r="N526" s="44" t="e">
        <f>INDEX('Nicholas-SESSION'!$L$790:$U$797, MATCH("*Lat Pulldown*",'Nicholas-SESSION'!$B$790:$B$797,0), MATCH("*2nd*",'Nicholas-SESSION'!$K$7:$T$7,0))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IF($A$524='Nicholas-SESSION'!$A$790,INDEX('Nicholas-SESSION'!$K$790:$T$797, MATCH("*Squat*",'Nicholas-SESSION'!$B$790:$B$797,0), MATCH("*3rd*",'Nicholas-SESSION'!$K$7:$T$7,0)),"")</f>
        <v>#N/A</v>
      </c>
      <c r="D527" s="132" t="e">
        <f>INDEX('Nicholas-SESSION'!L$790:U$797, MATCH("*Squat*",'Nicholas-SESSION'!$B$790:$B$797,0), MATCH("*3rd*",'Nicholas-SESSION'!K$7:T$7,0))</f>
        <v>#N/A</v>
      </c>
      <c r="E527" s="131" t="e">
        <f>IF($A$524='Nicholas-SESSION'!$A$790,INDEX('Nicholas-SESSION'!$K$790:$T$797, MATCH("*Deadlift*",'Nicholas-SESSION'!$B$790:$B$797,0), MATCH("*3rd*",'Nicholas-SESSION'!$K$7:$T$7,0)),"")</f>
        <v>#N/A</v>
      </c>
      <c r="F527" s="131" t="e">
        <f>INDEX('Nicholas-SESSION'!$L$790:$U$797, MATCH("*Deadlift*",'Nicholas-SESSION'!$B$790:$B$797,0), MATCH("*3rd*",'Nicholas-SESSION'!$K$7:$T$7,0))</f>
        <v>#N/A</v>
      </c>
      <c r="G527" s="131" t="e">
        <f>IF($A$524='Nicholas-SESSION'!$A$790,INDEX('Nicholas-SESSION'!$K$790:$T$797, MATCH("*Bench Press*",'Nicholas-SESSION'!$B$790:$B$797,0), MATCH("*3rd*",'Nicholas-SESSION'!$K$7:$T$7,0)),"")</f>
        <v>#N/A</v>
      </c>
      <c r="H527" s="131" t="e">
        <f>INDEX('Nicholas-SESSION'!$L$790:$U$797, MATCH("*Bench Press*",'Nicholas-SESSION'!$B$790:$B$797,0), MATCH("*3rd*",'Nicholas-SESSION'!$K$7:$T$7,0))</f>
        <v>#N/A</v>
      </c>
      <c r="I527" s="132" t="e">
        <f>IF($A$524='Nicholas-SESSION'!$A$790,INDEX('Nicholas-SESSION'!$K$790:$T$797, MATCH("*Military*",'Nicholas-SESSION'!$B$790:$B$797,0), MATCH("*3rd*",'Nicholas-SESSION'!$K$7:$T$7,0)),"")</f>
        <v>#N/A</v>
      </c>
      <c r="J527" s="44" t="e">
        <f>INDEX('Nicholas-SESSION'!$L$790:$U$797, MATCH("*Military*",'Nicholas-SESSION'!$B$790:$B$797,0), MATCH("*3rd*",'Nicholas-SESSION'!$K$7:$T$7,0))</f>
        <v>#N/A</v>
      </c>
      <c r="K527" s="131" t="e">
        <f>IF($A$524='Nicholas-SESSION'!$A$790,INDEX('Nicholas-SESSION'!$K$790:$T$797, MATCH("*Clean *",'Nicholas-SESSION'!$B$790:$B$797,0), MATCH("*3rd*",'Nicholas-SESSION'!$K$7:$T$7,0)),"")</f>
        <v>#N/A</v>
      </c>
      <c r="L527" s="44" t="e">
        <f>INDEX('Nicholas-SESSION'!$L$790:$U$797, MATCH("*Clean *",'Nicholas-SESSION'!$B$790:$B$797,0), MATCH("*3rd*",'Nicholas-SESSION'!$K$7:$T$7,0))</f>
        <v>#N/A</v>
      </c>
      <c r="M527" s="131" t="e">
        <f>IF($A$524='Nicholas-SESSION'!$A$790,INDEX('Nicholas-SESSION'!$K$790:$T$797, MATCH("*Lat Pulldown*",'Nicholas-SESSION'!$B$790:$B$797,0), MATCH("*3rd*",'Nicholas-SESSION'!$K$7:$T$7,0)),"")</f>
        <v>#N/A</v>
      </c>
      <c r="N527" s="44" t="e">
        <f>INDEX('Nicholas-SESSION'!$L$790:$U$797, MATCH("*Lat Pulldown*",'Nicholas-SESSION'!$B$790:$B$797,0), MATCH("*3rd*",'Nicholas-SESSION'!$K$7:$T$7,0))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IF($A$524='Nicholas-SESSION'!$A$790,INDEX('Nicholas-SESSION'!$K$790:$T$797, MATCH("*Squat*",'Nicholas-SESSION'!$B$790:$B$797,0), MATCH("*4th*",'Nicholas-SESSION'!$K$7:$T$7,0)),"")</f>
        <v>#N/A</v>
      </c>
      <c r="D528" s="132" t="e">
        <f>INDEX('Nicholas-SESSION'!L$790:U$797, MATCH("*Squat*",'Nicholas-SESSION'!$B$790:$B$797,0), MATCH("*4th*",'Nicholas-SESSION'!K$7:T$7,0))</f>
        <v>#N/A</v>
      </c>
      <c r="E528" s="131" t="e">
        <f>IF($A$524='Nicholas-SESSION'!$A$790,INDEX('Nicholas-SESSION'!$K$790:$T$797, MATCH("*Deadlift*",'Nicholas-SESSION'!$B$790:$B$797,0), MATCH("*4th*",'Nicholas-SESSION'!$K$7:$T$7,0)),"")</f>
        <v>#N/A</v>
      </c>
      <c r="F528" s="131" t="e">
        <f>INDEX('Nicholas-SESSION'!$L$790:$U$797, MATCH("*Deadlift*",'Nicholas-SESSION'!$B$790:$B$797,0), MATCH("*4th*",'Nicholas-SESSION'!$K$7:$T$7,0))</f>
        <v>#N/A</v>
      </c>
      <c r="G528" s="131" t="e">
        <f>IF($A$524='Nicholas-SESSION'!$A$790,INDEX('Nicholas-SESSION'!$K$790:$T$797, MATCH("*Bench Press*",'Nicholas-SESSION'!$B$790:$B$797,0), MATCH("*4th*",'Nicholas-SESSION'!$K$7:$T$7,0)),"")</f>
        <v>#N/A</v>
      </c>
      <c r="H528" s="131" t="e">
        <f>INDEX('Nicholas-SESSION'!$L$790:$U$797, MATCH("*Bench Press*",'Nicholas-SESSION'!$B$790:$B$797,0), MATCH("*4th*",'Nicholas-SESSION'!$K$7:$T$7,0))</f>
        <v>#N/A</v>
      </c>
      <c r="I528" s="132" t="e">
        <f>IF($A$524='Nicholas-SESSION'!$A$790,INDEX('Nicholas-SESSION'!$K$790:$T$797, MATCH("*Military*",'Nicholas-SESSION'!$B$790:$B$797,0), MATCH("*4th*",'Nicholas-SESSION'!$K$7:$T$7,0)),"")</f>
        <v>#N/A</v>
      </c>
      <c r="J528" s="44" t="e">
        <f>INDEX('Nicholas-SESSION'!$L$790:$U$797, MATCH("*Military*",'Nicholas-SESSION'!$B$790:$B$797,0), MATCH("*4th*",'Nicholas-SESSION'!$K$7:$T$7,0))</f>
        <v>#N/A</v>
      </c>
      <c r="K528" s="131" t="e">
        <f>IF($A$524='Nicholas-SESSION'!$A$790,INDEX('Nicholas-SESSION'!$K$790:$T$797, MATCH("*Clean *",'Nicholas-SESSION'!$B$790:$B$797,0), MATCH("*4th*",'Nicholas-SESSION'!$K$7:$T$7,0)),"")</f>
        <v>#N/A</v>
      </c>
      <c r="L528" s="44" t="e">
        <f>INDEX('Nicholas-SESSION'!$L$790:$U$797, MATCH("*Clean *",'Nicholas-SESSION'!$B$790:$B$797,0), MATCH("*4th*",'Nicholas-SESSION'!$K$7:$T$7,0))</f>
        <v>#N/A</v>
      </c>
      <c r="M528" s="131" t="e">
        <f>IF($A$524='Nicholas-SESSION'!$A$790,INDEX('Nicholas-SESSION'!$K$790:$T$797, MATCH("*Lat Pulldown*",'Nicholas-SESSION'!$B$790:$B$797,0), MATCH("*4th*",'Nicholas-SESSION'!$K$7:$T$7,0)),"")</f>
        <v>#N/A</v>
      </c>
      <c r="N528" s="44" t="e">
        <f>INDEX('Nicholas-SESSION'!$L$790:$U$797, MATCH("*Lat Pulldown*",'Nicholas-SESSION'!$B$790:$B$797,0), MATCH("*4th*",'Nicholas-SESSION'!$K$7:$T$7,0))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IF($A$524='Nicholas-SESSION'!$A$790,INDEX('Nicholas-SESSION'!$K$790:$T$797, MATCH("*Squat*",'Nicholas-SESSION'!$B$790:$B$797,0), MATCH("*5th*",'Nicholas-SESSION'!$K$7:$T$7,0)),"")</f>
        <v>#N/A</v>
      </c>
      <c r="D529" s="132" t="e">
        <f>INDEX('Nicholas-SESSION'!L$790:U$797, MATCH("*Squat*",'Nicholas-SESSION'!$B$790:$B$797,0), MATCH("*5th*",'Nicholas-SESSION'!K$7:T$7,0))</f>
        <v>#N/A</v>
      </c>
      <c r="E529" s="131" t="e">
        <f>IF($A$524='Nicholas-SESSION'!$A$790,INDEX('Nicholas-SESSION'!$K$790:$T$797, MATCH("*Deadlift*",'Nicholas-SESSION'!$B$790:$B$797,0), MATCH("*5th*",'Nicholas-SESSION'!$K$7:$T$7,0)),"")</f>
        <v>#N/A</v>
      </c>
      <c r="F529" s="131" t="e">
        <f>INDEX('Nicholas-SESSION'!$L$790:$U$797, MATCH("*Deadlift*",'Nicholas-SESSION'!$B$790:$B$797,0), MATCH("*5th*",'Nicholas-SESSION'!$K$7:$T$7,0))</f>
        <v>#N/A</v>
      </c>
      <c r="G529" s="131" t="e">
        <f>IF($A$524='Nicholas-SESSION'!$A$790,INDEX('Nicholas-SESSION'!$K$790:$T$797, MATCH("*Bench Press*",'Nicholas-SESSION'!$B$790:$B$797,0), MATCH("*5th*",'Nicholas-SESSION'!$K$7:$T$7,0)),"")</f>
        <v>#N/A</v>
      </c>
      <c r="H529" s="131" t="e">
        <f>INDEX('Nicholas-SESSION'!$L$790:$U$797, MATCH("*Bench Press*",'Nicholas-SESSION'!$B$790:$B$797,0), MATCH("*5th*",'Nicholas-SESSION'!$K$7:$T$7,0))</f>
        <v>#N/A</v>
      </c>
      <c r="I529" s="132" t="e">
        <f>IF($A$524='Nicholas-SESSION'!$A$790,INDEX('Nicholas-SESSION'!$K$790:$T$797, MATCH("*Military*",'Nicholas-SESSION'!$B$790:$B$797,0), MATCH("*5th*",'Nicholas-SESSION'!$K$7:$T$7,0)),"")</f>
        <v>#N/A</v>
      </c>
      <c r="J529" s="44" t="e">
        <f>INDEX('Nicholas-SESSION'!$L$790:$U$797, MATCH("*Military*",'Nicholas-SESSION'!$B$790:$B$797,0), MATCH("*5th*",'Nicholas-SESSION'!$K$7:$T$7,0))</f>
        <v>#N/A</v>
      </c>
      <c r="K529" s="131" t="e">
        <f>IF($A$524='Nicholas-SESSION'!$A$790,INDEX('Nicholas-SESSION'!$K$790:$T$797, MATCH("*Clean *",'Nicholas-SESSION'!$B$790:$B$797,0), MATCH("*5th*",'Nicholas-SESSION'!$K$7:$T$7,0)),"")</f>
        <v>#N/A</v>
      </c>
      <c r="L529" s="44" t="e">
        <f>INDEX('Nicholas-SESSION'!$L$790:$U$797, MATCH("*Clean *",'Nicholas-SESSION'!$B$790:$B$797,0), MATCH("*5th*",'Nicholas-SESSION'!$K$7:$T$7,0))</f>
        <v>#N/A</v>
      </c>
      <c r="M529" s="131" t="e">
        <f>IF($A$524='Nicholas-SESSION'!$A$790,INDEX('Nicholas-SESSION'!$K$790:$T$797, MATCH("*Lat Pulldown*",'Nicholas-SESSION'!$B$790:$B$797,0), MATCH("*5th*",'Nicholas-SESSION'!$K$7:$T$7,0)),"")</f>
        <v>#N/A</v>
      </c>
      <c r="N529" s="44" t="e">
        <f>INDEX('Nicholas-SESSION'!$L$790:$U$797, MATCH("*Lat Pulldown*",'Nicholas-SESSION'!$B$790:$B$797,0), MATCH("*5th*",'Nicholas-SESSION'!$K$7:$T$7,0))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'Nicholas-SESSION'!A817</f>
        <v>42441</v>
      </c>
      <c r="B530" s="116" t="s">
        <v>84</v>
      </c>
      <c r="C530" s="117">
        <f>MAX(C531:C535)</f>
        <v>45</v>
      </c>
      <c r="D530" s="116">
        <f t="array" ref="D530">MAX(IF(C531:C535=C530,D531:D535))</f>
        <v>15</v>
      </c>
      <c r="E530" s="116" t="e">
        <f>MAX(E531:E535)</f>
        <v>#N/A</v>
      </c>
      <c r="F530" s="116" t="e">
        <f t="array" ref="F530">MAX(IF(E531:E535=E530,F531:F535))</f>
        <v>#N/A</v>
      </c>
      <c r="G530" s="116" t="e">
        <f>MAX(G531:G535)</f>
        <v>#N/A</v>
      </c>
      <c r="H530" s="116" t="e">
        <f t="array" ref="H530">MAX(IF(G531:G535=G530,H531:H535))</f>
        <v>#N/A</v>
      </c>
      <c r="I530" s="116" t="e">
        <f>MAX(I531:I535)</f>
        <v>#N/A</v>
      </c>
      <c r="J530" s="116" t="e">
        <f t="array" ref="J530">MAX(IF(I531:I535=I530,J531:J535))</f>
        <v>#N/A</v>
      </c>
      <c r="K530" s="116" t="e">
        <f>MAX(K531:K535)</f>
        <v>#N/A</v>
      </c>
      <c r="L530" s="116" t="e">
        <f t="array" ref="L530">MAX(IF(K531:K535=K530,L531:L535))</f>
        <v>#N/A</v>
      </c>
      <c r="M530" s="116" t="e">
        <f>MAX(M531:M535)</f>
        <v>#N/A</v>
      </c>
      <c r="N530" s="117" t="e">
        <f t="array" ref="N530">MAX(IF(M531:M535=M530,N531:N535))</f>
        <v>#N/A</v>
      </c>
      <c r="O530" s="152" t="str">
        <f>IF($A$140='Nicholas-SESSION'!$A$727,INDEX('Nicholas-SESSION'!$K$727:$T$734, MATCH("*1k Row*",'Nicholas-SESSION'!$B$727:$B$734,0), MATCH("*1st*",'Nicholas-SESSION'!$K$7:$T$7,0)),"")</f>
        <v/>
      </c>
      <c r="P530" s="152" t="str">
        <f>IF($A$140='Nicholas-SESSION'!$A$727,INDEX('Nicholas-SESSION'!$K$727:$T$734, MATCH("*HIIT*",'Nicholas-SESSION'!$B$727:$B$734,0), MATCH("*1st*",'Nicholas-SESSION'!$K$7:$T$7,0)),"")</f>
        <v/>
      </c>
      <c r="Q530" s="119" t="e">
        <f>INDEX('Nicholas-SESSION'!$L$727:$U$727, MATCH("*HIIT*",'Nicholas-SESSION'!$B$727:$B$727,0), MATCH("*1st*",'Nicholas-SESSION'!$K$7:$T$7,0))</f>
        <v>#N/A</v>
      </c>
      <c r="R530" s="119">
        <f>'Nicholas-SESSION'!U598</f>
        <v>0</v>
      </c>
      <c r="S530" s="116"/>
      <c r="T530" s="116"/>
      <c r="U530" s="120">
        <f>'Nicholas-SESSION'!A818</f>
        <v>0</v>
      </c>
      <c r="V530" s="120">
        <f>'Nicholas-SESSION'!A819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>
        <f>IF($A$530='Nicholas-SESSION'!$A$817,INDEX('Nicholas-SESSION'!$K$817:$T$824, MATCH("*Squat*",'Nicholas-SESSION'!$B$817:$B$824,0), MATCH("*1st*",'Nicholas-SESSION'!$K$7:$T$7,0)),"")</f>
        <v>45</v>
      </c>
      <c r="D531" s="132">
        <f>INDEX('Nicholas-SESSION'!L$817:U$824, MATCH("*Squat*",'Nicholas-SESSION'!$B$817:$B$824,0), MATCH("*1st*",'Nicholas-SESSION'!K$7:T$7,0))</f>
        <v>15</v>
      </c>
      <c r="E531" s="131" t="e">
        <f>IF($A$530='Nicholas-SESSION'!$A$817,INDEX('Nicholas-SESSION'!$K$817:$T$824, MATCH("*Deadlift*",'Nicholas-SESSION'!$B$817:$B$824,0), MATCH("*1st*",'Nicholas-SESSION'!$K$7:$T$7,0)),"")</f>
        <v>#N/A</v>
      </c>
      <c r="F531" s="131" t="e">
        <f>INDEX('Nicholas-SESSION'!$L$817:$U$824, MATCH("*Deadlift*",'Nicholas-SESSION'!$B$817:$B$824,0), MATCH("*1st*",'Nicholas-SESSION'!$K$7:$T$7,0))</f>
        <v>#N/A</v>
      </c>
      <c r="G531" s="131" t="e">
        <f>IF($A$530='Nicholas-SESSION'!$A$817,INDEX('Nicholas-SESSION'!$K$817:$T$824, MATCH("*Bench Press*",'Nicholas-SESSION'!$B$817:$B$824,0), MATCH("*1st*",'Nicholas-SESSION'!$K$7:$T$7,0)),"")</f>
        <v>#N/A</v>
      </c>
      <c r="H531" s="131" t="e">
        <f>INDEX('Nicholas-SESSION'!$L$817:$U$824, MATCH("*Bench Press*",'Nicholas-SESSION'!$B$817:$B$824,0), MATCH("*1st*",'Nicholas-SESSION'!$K$7:$T$7,0))</f>
        <v>#N/A</v>
      </c>
      <c r="I531" s="132" t="e">
        <f>IF($A$530='Nicholas-SESSION'!$A$817,INDEX('Nicholas-SESSION'!$K$817:$T$824, MATCH("*Military*",'Nicholas-SESSION'!$B$817:$B$824,0), MATCH("*1st*",'Nicholas-SESSION'!$K$7:$T$7,0)),"")</f>
        <v>#N/A</v>
      </c>
      <c r="J531" s="48" t="e">
        <f>INDEX('Nicholas-SESSION'!$L$817:$U$824, MATCH("*Military*",'Nicholas-SESSION'!$B$817:$B$824,0), MATCH("*1st*",'Nicholas-SESSION'!$K$7:$T$7,0))</f>
        <v>#N/A</v>
      </c>
      <c r="K531" s="131" t="e">
        <f>IF($A$530='Nicholas-SESSION'!$A$817,INDEX('Nicholas-SESSION'!$K$817:$T$824, MATCH("*Clean *",'Nicholas-SESSION'!$B$817:$B$824,0), MATCH("*1st*",'Nicholas-SESSION'!$K$7:$T$7,0)),"")</f>
        <v>#N/A</v>
      </c>
      <c r="L531" s="48" t="e">
        <f>INDEX('Nicholas-SESSION'!$L$817:$U$824, MATCH("*Clean *",'Nicholas-SESSION'!$B$817:$B$824,0), MATCH("*1st*",'Nicholas-SESSION'!$K$7:$T$7,0))</f>
        <v>#N/A</v>
      </c>
      <c r="M531" s="131" t="e">
        <f>IF($A$530='Nicholas-SESSION'!$A$817,INDEX('Nicholas-SESSION'!$K$817:$T$824, MATCH("*Lat Pulldown*",'Nicholas-SESSION'!$B$817:$B$824,0), MATCH("*1st*",'Nicholas-SESSION'!$K$7:$T$7,0)),"")</f>
        <v>#N/A</v>
      </c>
      <c r="N531" s="48" t="e">
        <f>INDEX('Nicholas-SESSION'!$L$817:$U$824, MATCH("*Lat Pulldown*",'Nicholas-SESSION'!$B$817:$B$824,0), MATCH("*1st*",'Nicholas-SESSION'!$K$7:$T$7,0))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>
        <f>IF($A$530='Nicholas-SESSION'!$A$817,INDEX('Nicholas-SESSION'!$K$817:$T$824, MATCH("*Squat*",'Nicholas-SESSION'!$B$817:$B$824,0), MATCH("*2nd*",'Nicholas-SESSION'!$K$7:$T$7,0)),"")</f>
        <v>45</v>
      </c>
      <c r="D532" s="132">
        <f>INDEX('Nicholas-SESSION'!L$817:U$824, MATCH("*Squat*",'Nicholas-SESSION'!$B$817:$B$824,0), MATCH("*2nd*",'Nicholas-SESSION'!K$7:T$7,0))</f>
        <v>15</v>
      </c>
      <c r="E532" s="131" t="e">
        <f>IF($A$530='Nicholas-SESSION'!$A$817,INDEX('Nicholas-SESSION'!$K$817:$T$824, MATCH("*Deadlift*",'Nicholas-SESSION'!$B$817:$B$824,0), MATCH("*2ND*",'Nicholas-SESSION'!$K$7:$T$7,0)),"")</f>
        <v>#N/A</v>
      </c>
      <c r="F532" s="131" t="e">
        <f>INDEX('Nicholas-SESSION'!$L$817:$U$824, MATCH("*Deadlift*",'Nicholas-SESSION'!$B$817:$B$824,0), MATCH("*2nd*",'Nicholas-SESSION'!$K$7:$T$7,0))</f>
        <v>#N/A</v>
      </c>
      <c r="G532" s="131" t="e">
        <f>IF($A$530='Nicholas-SESSION'!$A$817,INDEX('Nicholas-SESSION'!$K$817:$T$824, MATCH("*Bench Press*",'Nicholas-SESSION'!$B$817:$B$824,0), MATCH("*2ND*",'Nicholas-SESSION'!$K$7:$T$7,0)),"")</f>
        <v>#N/A</v>
      </c>
      <c r="H532" s="131" t="e">
        <f>INDEX('Nicholas-SESSION'!$L$817:$U$824, MATCH("*Bench Press*",'Nicholas-SESSION'!$B$817:$B$824,0), MATCH("*2nd*",'Nicholas-SESSION'!$K$7:$T$7,0))</f>
        <v>#N/A</v>
      </c>
      <c r="I532" s="132" t="e">
        <f>IF($A$530='Nicholas-SESSION'!$A$817,INDEX('Nicholas-SESSION'!$K$817:$T$824, MATCH("*Military*",'Nicholas-SESSION'!$B$817:$B$824,0), MATCH("*2ND*",'Nicholas-SESSION'!$K$7:$T$7,0)),"")</f>
        <v>#N/A</v>
      </c>
      <c r="J532" s="44" t="e">
        <f>INDEX('Nicholas-SESSION'!$L$817:$U$824, MATCH("*Military*",'Nicholas-SESSION'!$B$817:$B$824,0), MATCH("*2nd*",'Nicholas-SESSION'!$K$7:$T$7,0))</f>
        <v>#N/A</v>
      </c>
      <c r="K532" s="131" t="e">
        <f>IF($A$530='Nicholas-SESSION'!$A$817,INDEX('Nicholas-SESSION'!$K$817:$T$824, MATCH("*Clean *",'Nicholas-SESSION'!$B$817:$B$824,0), MATCH("*2ND*",'Nicholas-SESSION'!$K$7:$T$7,0)),"")</f>
        <v>#N/A</v>
      </c>
      <c r="L532" s="44" t="e">
        <f>INDEX('Nicholas-SESSION'!$L$817:$U$824, MATCH("*Clean *",'Nicholas-SESSION'!$B$817:$B$824,0), MATCH("*2nd*",'Nicholas-SESSION'!$K$7:$T$7,0))</f>
        <v>#N/A</v>
      </c>
      <c r="M532" s="131" t="e">
        <f>IF($A$530='Nicholas-SESSION'!$A$817,INDEX('Nicholas-SESSION'!$K$817:$T$824, MATCH("*Lat Pulldown*",'Nicholas-SESSION'!$B$817:$B$824,0), MATCH("*2ND*",'Nicholas-SESSION'!$K$7:$T$7,0)),"")</f>
        <v>#N/A</v>
      </c>
      <c r="N532" s="44" t="e">
        <f>INDEX('Nicholas-SESSION'!$L$817:$U$824, MATCH("*Lat Pulldown*",'Nicholas-SESSION'!$B$817:$B$824,0), MATCH("*2nd*",'Nicholas-SESSION'!$K$7:$T$7,0))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>
        <f>IF($A$530='Nicholas-SESSION'!$A$817,INDEX('Nicholas-SESSION'!$K$817:$T$824, MATCH("*Squat*",'Nicholas-SESSION'!$B$817:$B$824,0), MATCH("*3rd*",'Nicholas-SESSION'!$K$7:$T$7,0)),"")</f>
        <v>45</v>
      </c>
      <c r="D533" s="132">
        <f>INDEX('Nicholas-SESSION'!L$817:U$824, MATCH("*Squat*",'Nicholas-SESSION'!$B$817:$B$824,0), MATCH("*3rd*",'Nicholas-SESSION'!K$7:T$7,0))</f>
        <v>15</v>
      </c>
      <c r="E533" s="131" t="e">
        <f>IF($A$530='Nicholas-SESSION'!$A$817,INDEX('Nicholas-SESSION'!$K$817:$T$824, MATCH("*Deadlift*",'Nicholas-SESSION'!$B$817:$B$824,0), MATCH("*3rd*",'Nicholas-SESSION'!$K$7:$T$7,0)),"")</f>
        <v>#N/A</v>
      </c>
      <c r="F533" s="131" t="e">
        <f>INDEX('Nicholas-SESSION'!$L$817:$U$824, MATCH("*Deadlift*",'Nicholas-SESSION'!$B$817:$B$824,0), MATCH("*3rd*",'Nicholas-SESSION'!$K$7:$T$7,0))</f>
        <v>#N/A</v>
      </c>
      <c r="G533" s="131" t="e">
        <f>IF($A$530='Nicholas-SESSION'!$A$817,INDEX('Nicholas-SESSION'!$K$817:$T$824, MATCH("*Bench Press*",'Nicholas-SESSION'!$B$817:$B$824,0), MATCH("*3rd*",'Nicholas-SESSION'!$K$7:$T$7,0)),"")</f>
        <v>#N/A</v>
      </c>
      <c r="H533" s="131" t="e">
        <f>INDEX('Nicholas-SESSION'!$L$817:$U$824, MATCH("*Bench Press*",'Nicholas-SESSION'!$B$817:$B$824,0), MATCH("*3rd*",'Nicholas-SESSION'!$K$7:$T$7,0))</f>
        <v>#N/A</v>
      </c>
      <c r="I533" s="132" t="e">
        <f>IF($A$530='Nicholas-SESSION'!$A$817,INDEX('Nicholas-SESSION'!$K$817:$T$824, MATCH("*Military*",'Nicholas-SESSION'!$B$817:$B$824,0), MATCH("*3rd*",'Nicholas-SESSION'!$K$7:$T$7,0)),"")</f>
        <v>#N/A</v>
      </c>
      <c r="J533" s="44" t="e">
        <f>INDEX('Nicholas-SESSION'!$L$817:$U$824, MATCH("*Military*",'Nicholas-SESSION'!$B$817:$B$824,0), MATCH("*3rd*",'Nicholas-SESSION'!$K$7:$T$7,0))</f>
        <v>#N/A</v>
      </c>
      <c r="K533" s="131" t="e">
        <f>IF($A$530='Nicholas-SESSION'!$A$817,INDEX('Nicholas-SESSION'!$K$817:$T$824, MATCH("*Clean *",'Nicholas-SESSION'!$B$817:$B$824,0), MATCH("*3rd*",'Nicholas-SESSION'!$K$7:$T$7,0)),"")</f>
        <v>#N/A</v>
      </c>
      <c r="L533" s="44" t="e">
        <f>INDEX('Nicholas-SESSION'!$L$817:$U$824, MATCH("*Clean *",'Nicholas-SESSION'!$B$817:$B$824,0), MATCH("*3rd*",'Nicholas-SESSION'!$K$7:$T$7,0))</f>
        <v>#N/A</v>
      </c>
      <c r="M533" s="131" t="e">
        <f>IF($A$530='Nicholas-SESSION'!$A$817,INDEX('Nicholas-SESSION'!$K$817:$T$824, MATCH("*Lat Pulldown*",'Nicholas-SESSION'!$B$817:$B$824,0), MATCH("*3rd*",'Nicholas-SESSION'!$K$7:$T$7,0)),"")</f>
        <v>#N/A</v>
      </c>
      <c r="N533" s="44" t="e">
        <f>INDEX('Nicholas-SESSION'!$L$817:$U$824, MATCH("*Lat Pulldown*",'Nicholas-SESSION'!$B$817:$B$824,0), MATCH("*3rd*",'Nicholas-SESSION'!$K$7:$T$7,0))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>
        <f>IF($A$530='Nicholas-SESSION'!$A$817,INDEX('Nicholas-SESSION'!$K$817:$T$824, MATCH("*Squat*",'Nicholas-SESSION'!$B$817:$B$824,0), MATCH("*4th*",'Nicholas-SESSION'!$K$7:$T$7,0)),"")</f>
        <v>0</v>
      </c>
      <c r="D534" s="132">
        <f>INDEX('Nicholas-SESSION'!L$817:U$824, MATCH("*Squat*",'Nicholas-SESSION'!$B$817:$B$824,0), MATCH("*4th*",'Nicholas-SESSION'!K$7:T$7,0))</f>
        <v>0</v>
      </c>
      <c r="E534" s="131" t="e">
        <f>IF($A$530='Nicholas-SESSION'!$A$817,INDEX('Nicholas-SESSION'!$K$817:$T$824, MATCH("*Deadlift*",'Nicholas-SESSION'!$B$817:$B$824,0), MATCH("*4th*",'Nicholas-SESSION'!$K$7:$T$7,0)),"")</f>
        <v>#N/A</v>
      </c>
      <c r="F534" s="131" t="e">
        <f>INDEX('Nicholas-SESSION'!$L$817:$U$824, MATCH("*Deadlift*",'Nicholas-SESSION'!$B$817:$B$824,0), MATCH("*4th*",'Nicholas-SESSION'!$K$7:$T$7,0))</f>
        <v>#N/A</v>
      </c>
      <c r="G534" s="131" t="e">
        <f>IF($A$530='Nicholas-SESSION'!$A$817,INDEX('Nicholas-SESSION'!$K$817:$T$824, MATCH("*Bench Press*",'Nicholas-SESSION'!$B$817:$B$824,0), MATCH("*4th*",'Nicholas-SESSION'!$K$7:$T$7,0)),"")</f>
        <v>#N/A</v>
      </c>
      <c r="H534" s="131" t="e">
        <f>INDEX('Nicholas-SESSION'!$L$817:$U$824, MATCH("*Bench Press*",'Nicholas-SESSION'!$B$817:$B$824,0), MATCH("*4th*",'Nicholas-SESSION'!$K$7:$T$7,0))</f>
        <v>#N/A</v>
      </c>
      <c r="I534" s="132" t="e">
        <f>IF($A$530='Nicholas-SESSION'!$A$817,INDEX('Nicholas-SESSION'!$K$817:$T$824, MATCH("*Military*",'Nicholas-SESSION'!$B$817:$B$824,0), MATCH("*4th*",'Nicholas-SESSION'!$K$7:$T$7,0)),"")</f>
        <v>#N/A</v>
      </c>
      <c r="J534" s="44" t="e">
        <f>INDEX('Nicholas-SESSION'!$L$817:$U$824, MATCH("*Military*",'Nicholas-SESSION'!$B$817:$B$824,0), MATCH("*4th*",'Nicholas-SESSION'!$K$7:$T$7,0))</f>
        <v>#N/A</v>
      </c>
      <c r="K534" s="131" t="e">
        <f>IF($A$530='Nicholas-SESSION'!$A$817,INDEX('Nicholas-SESSION'!$K$817:$T$824, MATCH("*Clean *",'Nicholas-SESSION'!$B$817:$B$824,0), MATCH("*4th*",'Nicholas-SESSION'!$K$7:$T$7,0)),"")</f>
        <v>#N/A</v>
      </c>
      <c r="L534" s="44" t="e">
        <f>INDEX('Nicholas-SESSION'!$L$817:$U$824, MATCH("*Clean *",'Nicholas-SESSION'!$B$817:$B$824,0), MATCH("*4th*",'Nicholas-SESSION'!$K$7:$T$7,0))</f>
        <v>#N/A</v>
      </c>
      <c r="M534" s="131" t="e">
        <f>IF($A$530='Nicholas-SESSION'!$A$817,INDEX('Nicholas-SESSION'!$K$817:$T$824, MATCH("*Lat Pulldown*",'Nicholas-SESSION'!$B$817:$B$824,0), MATCH("*4th*",'Nicholas-SESSION'!$K$7:$T$7,0)),"")</f>
        <v>#N/A</v>
      </c>
      <c r="N534" s="44" t="e">
        <f>INDEX('Nicholas-SESSION'!$L$817:$U$824, MATCH("*Lat Pulldown*",'Nicholas-SESSION'!$B$817:$B$824,0), MATCH("*4th*",'Nicholas-SESSION'!$K$7:$T$7,0))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>
        <f>IF($A$530='Nicholas-SESSION'!$A$817,INDEX('Nicholas-SESSION'!$K$817:$T$824, MATCH("*Squat*",'Nicholas-SESSION'!$B$817:$B$824,0), MATCH("*5th*",'Nicholas-SESSION'!$K$7:$T$7,0)),"")</f>
        <v>0</v>
      </c>
      <c r="D535" s="132">
        <f>INDEX('Nicholas-SESSION'!L$817:U$824, MATCH("*Squat*",'Nicholas-SESSION'!$B$817:$B$824,0), MATCH("*5th*",'Nicholas-SESSION'!K$7:T$7,0))</f>
        <v>0</v>
      </c>
      <c r="E535" s="131" t="e">
        <f>IF($A$530='Nicholas-SESSION'!$A$817,INDEX('Nicholas-SESSION'!$K$817:$T$824, MATCH("*Deadlift*",'Nicholas-SESSION'!$B$817:$B$824,0), MATCH("*5th*",'Nicholas-SESSION'!$K$7:$T$7,0)),"")</f>
        <v>#N/A</v>
      </c>
      <c r="F535" s="131" t="e">
        <f>INDEX('Nicholas-SESSION'!$L$817:$U$824, MATCH("*Deadlift*",'Nicholas-SESSION'!$B$817:$B$824,0), MATCH("*5th*",'Nicholas-SESSION'!$K$7:$T$7,0))</f>
        <v>#N/A</v>
      </c>
      <c r="G535" s="131" t="e">
        <f>IF($A$530='Nicholas-SESSION'!$A$817,INDEX('Nicholas-SESSION'!$K$817:$T$824, MATCH("*Bench Press*",'Nicholas-SESSION'!$B$817:$B$824,0), MATCH("*5th*",'Nicholas-SESSION'!$K$7:$T$7,0)),"")</f>
        <v>#N/A</v>
      </c>
      <c r="H535" s="131" t="e">
        <f>INDEX('Nicholas-SESSION'!$L$817:$U$824, MATCH("*Bench Press*",'Nicholas-SESSION'!$B$817:$B$824,0), MATCH("*5th*",'Nicholas-SESSION'!$K$7:$T$7,0))</f>
        <v>#N/A</v>
      </c>
      <c r="I535" s="132" t="e">
        <f>IF($A$530='Nicholas-SESSION'!$A$817,INDEX('Nicholas-SESSION'!$K$817:$T$824, MATCH("*Military*",'Nicholas-SESSION'!$B$817:$B$824,0), MATCH("*5th*",'Nicholas-SESSION'!$K$7:$T$7,0)),"")</f>
        <v>#N/A</v>
      </c>
      <c r="J535" s="44" t="e">
        <f>INDEX('Nicholas-SESSION'!$L$817:$U$824, MATCH("*Military*",'Nicholas-SESSION'!$B$817:$B$824,0), MATCH("*5th*",'Nicholas-SESSION'!$K$7:$T$7,0))</f>
        <v>#N/A</v>
      </c>
      <c r="K535" s="131" t="e">
        <f>IF($A$530='Nicholas-SESSION'!$A$817,INDEX('Nicholas-SESSION'!$K$817:$T$824, MATCH("*Clean *",'Nicholas-SESSION'!$B$817:$B$824,0), MATCH("*5th*",'Nicholas-SESSION'!$K$7:$T$7,0)),"")</f>
        <v>#N/A</v>
      </c>
      <c r="L535" s="44" t="e">
        <f>INDEX('Nicholas-SESSION'!$L$817:$U$824, MATCH("*Clean *",'Nicholas-SESSION'!$B$817:$B$824,0), MATCH("*5th*",'Nicholas-SESSION'!$K$7:$T$7,0))</f>
        <v>#N/A</v>
      </c>
      <c r="M535" s="131" t="e">
        <f>IF($A$530='Nicholas-SESSION'!$A$817,INDEX('Nicholas-SESSION'!$K$817:$T$824, MATCH("*Lat Pulldown*",'Nicholas-SESSION'!$B$817:$B$824,0), MATCH("*5th*",'Nicholas-SESSION'!$K$7:$T$7,0)),"")</f>
        <v>#N/A</v>
      </c>
      <c r="N535" s="44" t="e">
        <f>INDEX('Nicholas-SESSION'!$L$817:$U$824, MATCH("*Lat Pulldown*",'Nicholas-SESSION'!$B$817:$B$824,0), MATCH("*5th*",'Nicholas-SESSION'!$K$7:$T$7,0))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'Nicholas-SESSION'!A826</f>
        <v>42448</v>
      </c>
      <c r="B536" s="116" t="s">
        <v>84</v>
      </c>
      <c r="C536" s="117" t="e">
        <f>MAX(C537:C541)</f>
        <v>#N/A</v>
      </c>
      <c r="D536" s="116" t="e">
        <f t="array" ref="D536">MAX(IF(C537:C541=C743,D537:D541))</f>
        <v>#N/A</v>
      </c>
      <c r="E536" s="116">
        <f>MAX(E537:E541)</f>
        <v>30</v>
      </c>
      <c r="F536" s="116">
        <f t="array" ref="F536">MAX(IF(E537:E541=E743,F537:F541))</f>
        <v>0</v>
      </c>
      <c r="G536" s="116" t="e">
        <f>MAX(G537:G541)</f>
        <v>#N/A</v>
      </c>
      <c r="H536" s="116" t="e">
        <f t="array" ref="H536">MAX(IF(G537:G541=G743,H537:H541))</f>
        <v>#N/A</v>
      </c>
      <c r="I536" s="116" t="e">
        <f>MAX(I537:I541)</f>
        <v>#N/A</v>
      </c>
      <c r="J536" s="116" t="e">
        <f t="array" ref="J536">MAX(IF(I537:I541=I743,J537:J541))</f>
        <v>#N/A</v>
      </c>
      <c r="K536" s="116" t="e">
        <f>MAX(K537:K541)</f>
        <v>#N/A</v>
      </c>
      <c r="L536" s="116" t="e">
        <f t="array" ref="L536">MAX(IF(K537:K541=K743,L537:L541))</f>
        <v>#N/A</v>
      </c>
      <c r="M536" s="116" t="e">
        <f>MAX(M537:M541)</f>
        <v>#N/A</v>
      </c>
      <c r="N536" s="117" t="e">
        <f t="array" ref="N536">MAX(IF(M537:M541=M743,N537:N541))</f>
        <v>#N/A</v>
      </c>
      <c r="O536" s="152" t="str">
        <f>IF($A$140='Nicholas-SESSION'!$A$736,INDEX('Nicholas-SESSION'!$K$736:$T$743, MATCH("*1k Row*",'Nicholas-SESSION'!$B$736:$B$743,0), MATCH("*1st*",'Nicholas-SESSION'!$K$7:$T$7,0)),"")</f>
        <v/>
      </c>
      <c r="P536" s="152" t="str">
        <f>IF($A$140='Nicholas-SESSION'!$A$736,INDEX('Nicholas-SESSION'!$K$736:$T$743, MATCH("*HIIT*",'Nicholas-SESSION'!$B$736:$B$743,0), MATCH("*1st*",'Nicholas-SESSION'!$K$7:$T$7,0)),"")</f>
        <v/>
      </c>
      <c r="Q536" s="119" t="e">
        <f>INDEX('Nicholas-SESSION'!$L$736:$U$736, MATCH("*HIIT*",'Nicholas-SESSION'!$B$736:$B$736,0), MATCH("*1st*",'Nicholas-SESSION'!$K$7:$T$7,0))</f>
        <v>#N/A</v>
      </c>
      <c r="R536" s="119">
        <f>'Nicholas-SESSION'!U604</f>
        <v>0</v>
      </c>
      <c r="S536" s="116"/>
      <c r="T536" s="116"/>
      <c r="U536" s="120">
        <f>'Nicholas-SESSION'!A827</f>
        <v>0</v>
      </c>
      <c r="V536" s="120">
        <f>'Nicholas-SESSION'!A828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IF($A$536='Nicholas-SESSION'!$A$826,INDEX('Nicholas-SESSION'!$K$826:$T$833, MATCH("*Squat*",'Nicholas-SESSION'!$B$826:$B$833,0), MATCH("*1st*",'Nicholas-SESSION'!$K$7:$T$7,0)),"")</f>
        <v>#N/A</v>
      </c>
      <c r="D537" s="132" t="e">
        <f>INDEX('Nicholas-SESSION'!L$826:U$833, MATCH("*Squat*",'Nicholas-SESSION'!$B$826:$B$833,0), MATCH("*1st*",'Nicholas-SESSION'!K$7:T$7,0))</f>
        <v>#N/A</v>
      </c>
      <c r="E537" s="131">
        <f>IF($A$536='Nicholas-SESSION'!$A$826,INDEX('Nicholas-SESSION'!$K$826:$T$833, MATCH("*Deadlift*",'Nicholas-SESSION'!$B$826:$B$833,0), MATCH("*1st*",'Nicholas-SESSION'!$K$7:$T$7,0)),"")</f>
        <v>20</v>
      </c>
      <c r="F537" s="131">
        <f>INDEX('Nicholas-SESSION'!$L$826:$U$833, MATCH("*Deadlift*",'Nicholas-SESSION'!$B$826:$B$833,0), MATCH("*1st*",'Nicholas-SESSION'!$K$7:$T$7,0))</f>
        <v>12</v>
      </c>
      <c r="G537" s="131" t="e">
        <f>IF($A$536='Nicholas-SESSION'!$A$826,INDEX('Nicholas-SESSION'!$K$826:$T$833, MATCH("*Bench Press*",'Nicholas-SESSION'!$B$826:$B$833,0), MATCH("*1st*",'Nicholas-SESSION'!$K$7:$T$7,0)),"")</f>
        <v>#N/A</v>
      </c>
      <c r="H537" s="131" t="e">
        <f>INDEX('Nicholas-SESSION'!$L$826:$U$833, MATCH("*Bench Press*",'Nicholas-SESSION'!$B$826:$B$833,0), MATCH("*1st*",'Nicholas-SESSION'!$K$7:$T$7,0))</f>
        <v>#N/A</v>
      </c>
      <c r="I537" s="132" t="e">
        <f>IF($A$536='Nicholas-SESSION'!$A$826,INDEX('Nicholas-SESSION'!$K$826:$T$833, MATCH("*Military*",'Nicholas-SESSION'!$B$826:$B$833,0), MATCH("*1st*",'Nicholas-SESSION'!$K$7:$T$7,0)),"")</f>
        <v>#N/A</v>
      </c>
      <c r="J537" s="48" t="e">
        <f>INDEX('Nicholas-SESSION'!$L$826:$U$833, MATCH("*Military*",'Nicholas-SESSION'!$B$826:$B$833,0), MATCH("*1st*",'Nicholas-SESSION'!$K$7:$T$7,0))</f>
        <v>#N/A</v>
      </c>
      <c r="K537" s="131" t="e">
        <f>IF($A$536='Nicholas-SESSION'!$A$826,INDEX('Nicholas-SESSION'!$K$826:$T$833, MATCH("*Clean *",'Nicholas-SESSION'!$B$826:$B$833,0), MATCH("*1st*",'Nicholas-SESSION'!$K$7:$T$7,0)),"")</f>
        <v>#N/A</v>
      </c>
      <c r="L537" s="48" t="e">
        <f>INDEX('Nicholas-SESSION'!$L$826:$U$833, MATCH("*Clean *",'Nicholas-SESSION'!$B$826:$B$833,0), MATCH("*1st*",'Nicholas-SESSION'!$K$7:$T$7,0))</f>
        <v>#N/A</v>
      </c>
      <c r="M537" s="131" t="e">
        <f>IF($A$536='Nicholas-SESSION'!$A$826,INDEX('Nicholas-SESSION'!$K$826:$T$833, MATCH("*Lat Pulldown*",'Nicholas-SESSION'!$B$826:$B$833,0), MATCH("*1st*",'Nicholas-SESSION'!$K$7:$T$7,0)),"")</f>
        <v>#N/A</v>
      </c>
      <c r="N537" s="48" t="e">
        <f>INDEX('Nicholas-SESSION'!$L$826:$U$833, MATCH("*Lat Pulldown*",'Nicholas-SESSION'!$B$826:$B$833,0), MATCH("*1st*",'Nicholas-SESSION'!$K$7:$T$7,0))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IF($A$536='Nicholas-SESSION'!$A$826,INDEX('Nicholas-SESSION'!$K$826:$T$833, MATCH("*Squat*",'Nicholas-SESSION'!$B$826:$B$833,0), MATCH("*2nd*",'Nicholas-SESSION'!$K$7:$T$7,0)),"")</f>
        <v>#N/A</v>
      </c>
      <c r="D538" s="132" t="e">
        <f>INDEX('Nicholas-SESSION'!L$826:U$833, MATCH("*Squat*",'Nicholas-SESSION'!$B$826:$B$833,0), MATCH("*2nd*",'Nicholas-SESSION'!K$7:T$7,0))</f>
        <v>#N/A</v>
      </c>
      <c r="E538" s="131">
        <f>IF($A$536='Nicholas-SESSION'!$A$826,INDEX('Nicholas-SESSION'!$K$826:$T$833, MATCH("*Deadlift*",'Nicholas-SESSION'!$B$826:$B$833,0), MATCH("*2ND*",'Nicholas-SESSION'!$K$7:$T$7,0)),"")</f>
        <v>30</v>
      </c>
      <c r="F538" s="131">
        <f>INDEX('Nicholas-SESSION'!$L$826:$U$833, MATCH("*Deadlift*",'Nicholas-SESSION'!$B$826:$B$833,0), MATCH("*2nd*",'Nicholas-SESSION'!$K$7:$T$7,0))</f>
        <v>12</v>
      </c>
      <c r="G538" s="131" t="e">
        <f>IF($A$536='Nicholas-SESSION'!$A$826,INDEX('Nicholas-SESSION'!$K$826:$T$833, MATCH("*Bench Press*",'Nicholas-SESSION'!$B$826:$B$833,0), MATCH("*2ND*",'Nicholas-SESSION'!$K$7:$T$7,0)),"")</f>
        <v>#N/A</v>
      </c>
      <c r="H538" s="131" t="e">
        <f>INDEX('Nicholas-SESSION'!$L$826:$U$833, MATCH("*Bench Press*",'Nicholas-SESSION'!$B$826:$B$833,0), MATCH("*2nd*",'Nicholas-SESSION'!$K$7:$T$7,0))</f>
        <v>#N/A</v>
      </c>
      <c r="I538" s="132" t="e">
        <f>IF($A$536='Nicholas-SESSION'!$A$826,INDEX('Nicholas-SESSION'!$K$826:$T$833, MATCH("*Military*",'Nicholas-SESSION'!$B$826:$B$833,0), MATCH("*2ND*",'Nicholas-SESSION'!$K$7:$T$7,0)),"")</f>
        <v>#N/A</v>
      </c>
      <c r="J538" s="44" t="e">
        <f>INDEX('Nicholas-SESSION'!$L$826:$U$833, MATCH("*Military*",'Nicholas-SESSION'!$B$826:$B$833,0), MATCH("*2nd*",'Nicholas-SESSION'!$K$7:$T$7,0))</f>
        <v>#N/A</v>
      </c>
      <c r="K538" s="131" t="e">
        <f>IF($A$536='Nicholas-SESSION'!$A$826,INDEX('Nicholas-SESSION'!$K$826:$T$833, MATCH("*Clean *",'Nicholas-SESSION'!$B$826:$B$833,0), MATCH("*2ND*",'Nicholas-SESSION'!$K$7:$T$7,0)),"")</f>
        <v>#N/A</v>
      </c>
      <c r="L538" s="44" t="e">
        <f>INDEX('Nicholas-SESSION'!$L$826:$U$833, MATCH("*Clean *",'Nicholas-SESSION'!$B$826:$B$833,0), MATCH("*2nd*",'Nicholas-SESSION'!$K$7:$T$7,0))</f>
        <v>#N/A</v>
      </c>
      <c r="M538" s="131" t="e">
        <f>IF($A$536='Nicholas-SESSION'!$A$826,INDEX('Nicholas-SESSION'!$K$826:$T$833, MATCH("*Lat Pulldown*",'Nicholas-SESSION'!$B$826:$B$833,0), MATCH("*2ND*",'Nicholas-SESSION'!$K$7:$T$7,0)),"")</f>
        <v>#N/A</v>
      </c>
      <c r="N538" s="44" t="e">
        <f>INDEX('Nicholas-SESSION'!$L$826:$U$833, MATCH("*Lat Pulldown*",'Nicholas-SESSION'!$B$826:$B$833,0), MATCH("*2nd*",'Nicholas-SESSION'!$K$7:$T$7,0))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IF($A$536='Nicholas-SESSION'!$A$826,INDEX('Nicholas-SESSION'!$K$826:$T$833, MATCH("*Squat*",'Nicholas-SESSION'!$B$826:$B$833,0), MATCH("*3rd*",'Nicholas-SESSION'!$K$7:$T$7,0)),"")</f>
        <v>#N/A</v>
      </c>
      <c r="D539" s="132" t="e">
        <f>INDEX('Nicholas-SESSION'!L$826:U$833, MATCH("*Squat*",'Nicholas-SESSION'!$B$826:$B$833,0), MATCH("*3rd*",'Nicholas-SESSION'!K$7:T$7,0))</f>
        <v>#N/A</v>
      </c>
      <c r="E539" s="131">
        <f>IF($A$536='Nicholas-SESSION'!$A$826,INDEX('Nicholas-SESSION'!$K$826:$T$833, MATCH("*Deadlift*",'Nicholas-SESSION'!$B$826:$B$833,0), MATCH("*3rd*",'Nicholas-SESSION'!$K$7:$T$7,0)),"")</f>
        <v>30</v>
      </c>
      <c r="F539" s="131">
        <f>INDEX('Nicholas-SESSION'!$L$826:$U$833, MATCH("*Deadlift*",'Nicholas-SESSION'!$B$826:$B$833,0), MATCH("*3rd*",'Nicholas-SESSION'!$K$7:$T$7,0))</f>
        <v>12</v>
      </c>
      <c r="G539" s="131" t="e">
        <f>IF($A$536='Nicholas-SESSION'!$A$826,INDEX('Nicholas-SESSION'!$K$826:$T$833, MATCH("*Bench Press*",'Nicholas-SESSION'!$B$826:$B$833,0), MATCH("*3rd*",'Nicholas-SESSION'!$K$7:$T$7,0)),"")</f>
        <v>#N/A</v>
      </c>
      <c r="H539" s="131" t="e">
        <f>INDEX('Nicholas-SESSION'!$L$826:$U$833, MATCH("*Bench Press*",'Nicholas-SESSION'!$B$826:$B$833,0), MATCH("*3rd*",'Nicholas-SESSION'!$K$7:$T$7,0))</f>
        <v>#N/A</v>
      </c>
      <c r="I539" s="132" t="e">
        <f>IF($A$536='Nicholas-SESSION'!$A$826,INDEX('Nicholas-SESSION'!$K$826:$T$833, MATCH("*Military*",'Nicholas-SESSION'!$B$826:$B$833,0), MATCH("*3rd*",'Nicholas-SESSION'!$K$7:$T$7,0)),"")</f>
        <v>#N/A</v>
      </c>
      <c r="J539" s="44" t="e">
        <f>INDEX('Nicholas-SESSION'!$L$826:$U$833, MATCH("*Military*",'Nicholas-SESSION'!$B$826:$B$833,0), MATCH("*3rd*",'Nicholas-SESSION'!$K$7:$T$7,0))</f>
        <v>#N/A</v>
      </c>
      <c r="K539" s="131" t="e">
        <f>IF($A$536='Nicholas-SESSION'!$A$826,INDEX('Nicholas-SESSION'!$K$826:$T$833, MATCH("*Clean *",'Nicholas-SESSION'!$B$826:$B$833,0), MATCH("*3rd*",'Nicholas-SESSION'!$K$7:$T$7,0)),"")</f>
        <v>#N/A</v>
      </c>
      <c r="L539" s="44" t="e">
        <f>INDEX('Nicholas-SESSION'!$L$826:$U$833, MATCH("*Clean *",'Nicholas-SESSION'!$B$826:$B$833,0), MATCH("*3rd*",'Nicholas-SESSION'!$K$7:$T$7,0))</f>
        <v>#N/A</v>
      </c>
      <c r="M539" s="131" t="e">
        <f>IF($A$536='Nicholas-SESSION'!$A$826,INDEX('Nicholas-SESSION'!$K$826:$T$833, MATCH("*Lat Pulldown*",'Nicholas-SESSION'!$B$826:$B$833,0), MATCH("*3rd*",'Nicholas-SESSION'!$K$7:$T$7,0)),"")</f>
        <v>#N/A</v>
      </c>
      <c r="N539" s="44" t="e">
        <f>INDEX('Nicholas-SESSION'!$L$826:$U$833, MATCH("*Lat Pulldown*",'Nicholas-SESSION'!$B$826:$B$833,0), MATCH("*3rd*",'Nicholas-SESSION'!$K$7:$T$7,0))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IF($A$536='Nicholas-SESSION'!$A$826,INDEX('Nicholas-SESSION'!$K$826:$T$833, MATCH("*Squat*",'Nicholas-SESSION'!$B$826:$B$833,0), MATCH("*4th*",'Nicholas-SESSION'!$K$7:$T$7,0)),"")</f>
        <v>#N/A</v>
      </c>
      <c r="D540" s="132" t="e">
        <f>INDEX('Nicholas-SESSION'!L$826:U$833, MATCH("*Squat*",'Nicholas-SESSION'!$B$826:$B$833,0), MATCH("*4th*",'Nicholas-SESSION'!K$7:T$7,0))</f>
        <v>#N/A</v>
      </c>
      <c r="E540" s="131">
        <f>IF($A$536='Nicholas-SESSION'!$A$826,INDEX('Nicholas-SESSION'!$K$826:$T$833, MATCH("*Deadlift*",'Nicholas-SESSION'!$B$826:$B$833,0), MATCH("*4th*",'Nicholas-SESSION'!$K$7:$T$7,0)),"")</f>
        <v>30</v>
      </c>
      <c r="F540" s="131">
        <f>INDEX('Nicholas-SESSION'!$L$826:$U$833, MATCH("*Deadlift*",'Nicholas-SESSION'!$B$826:$B$833,0), MATCH("*4th*",'Nicholas-SESSION'!$K$7:$T$7,0))</f>
        <v>12</v>
      </c>
      <c r="G540" s="131" t="e">
        <f>IF($A$536='Nicholas-SESSION'!$A$826,INDEX('Nicholas-SESSION'!$K$826:$T$833, MATCH("*Bench Press*",'Nicholas-SESSION'!$B$826:$B$833,0), MATCH("*4th*",'Nicholas-SESSION'!$K$7:$T$7,0)),"")</f>
        <v>#N/A</v>
      </c>
      <c r="H540" s="131" t="e">
        <f>INDEX('Nicholas-SESSION'!$L$826:$U$833, MATCH("*Bench Press*",'Nicholas-SESSION'!$B$826:$B$833,0), MATCH("*4th*",'Nicholas-SESSION'!$K$7:$T$7,0))</f>
        <v>#N/A</v>
      </c>
      <c r="I540" s="132" t="e">
        <f>IF($A$536='Nicholas-SESSION'!$A$826,INDEX('Nicholas-SESSION'!$K$826:$T$833, MATCH("*Military*",'Nicholas-SESSION'!$B$826:$B$833,0), MATCH("*4th*",'Nicholas-SESSION'!$K$7:$T$7,0)),"")</f>
        <v>#N/A</v>
      </c>
      <c r="J540" s="44" t="e">
        <f>INDEX('Nicholas-SESSION'!$L$826:$U$833, MATCH("*Military*",'Nicholas-SESSION'!$B$826:$B$833,0), MATCH("*4th*",'Nicholas-SESSION'!$K$7:$T$7,0))</f>
        <v>#N/A</v>
      </c>
      <c r="K540" s="131" t="e">
        <f>IF($A$536='Nicholas-SESSION'!$A$826,INDEX('Nicholas-SESSION'!$K$826:$T$833, MATCH("*Clean *",'Nicholas-SESSION'!$B$826:$B$833,0), MATCH("*4th*",'Nicholas-SESSION'!$K$7:$T$7,0)),"")</f>
        <v>#N/A</v>
      </c>
      <c r="L540" s="44" t="e">
        <f>INDEX('Nicholas-SESSION'!$L$826:$U$833, MATCH("*Clean *",'Nicholas-SESSION'!$B$826:$B$833,0), MATCH("*4th*",'Nicholas-SESSION'!$K$7:$T$7,0))</f>
        <v>#N/A</v>
      </c>
      <c r="M540" s="131" t="e">
        <f>IF($A$536='Nicholas-SESSION'!$A$826,INDEX('Nicholas-SESSION'!$K$826:$T$833, MATCH("*Lat Pulldown*",'Nicholas-SESSION'!$B$826:$B$833,0), MATCH("*4th*",'Nicholas-SESSION'!$K$7:$T$7,0)),"")</f>
        <v>#N/A</v>
      </c>
      <c r="N540" s="44" t="e">
        <f>INDEX('Nicholas-SESSION'!$L$826:$U$833, MATCH("*Lat Pulldown*",'Nicholas-SESSION'!$B$826:$B$833,0), MATCH("*4th*",'Nicholas-SESSION'!$K$7:$T$7,0))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IF($A$536='Nicholas-SESSION'!$A$826,INDEX('Nicholas-SESSION'!$K$826:$T$833, MATCH("*Squat*",'Nicholas-SESSION'!$B$826:$B$833,0), MATCH("*5th*",'Nicholas-SESSION'!$K$7:$T$7,0)),"")</f>
        <v>#N/A</v>
      </c>
      <c r="D541" s="132" t="e">
        <f>INDEX('Nicholas-SESSION'!L$826:U$833, MATCH("*Squat*",'Nicholas-SESSION'!$B$826:$B$833,0), MATCH("*5th*",'Nicholas-SESSION'!K$7:T$7,0))</f>
        <v>#N/A</v>
      </c>
      <c r="E541" s="131">
        <f>IF($A$536='Nicholas-SESSION'!$A$826,INDEX('Nicholas-SESSION'!$K$826:$T$833, MATCH("*Deadlift*",'Nicholas-SESSION'!$B$826:$B$833,0), MATCH("*5th*",'Nicholas-SESSION'!$K$7:$T$7,0)),"")</f>
        <v>0</v>
      </c>
      <c r="F541" s="131">
        <f>INDEX('Nicholas-SESSION'!$L$826:$U$833, MATCH("*Deadlift*",'Nicholas-SESSION'!$B$826:$B$833,0), MATCH("*5th*",'Nicholas-SESSION'!$K$7:$T$7,0))</f>
        <v>0</v>
      </c>
      <c r="G541" s="131" t="e">
        <f>IF($A$536='Nicholas-SESSION'!$A$826,INDEX('Nicholas-SESSION'!$K$826:$T$833, MATCH("*Bench Press*",'Nicholas-SESSION'!$B$826:$B$833,0), MATCH("*5th*",'Nicholas-SESSION'!$K$7:$T$7,0)),"")</f>
        <v>#N/A</v>
      </c>
      <c r="H541" s="131" t="e">
        <f>INDEX('Nicholas-SESSION'!$L$826:$U$833, MATCH("*Bench Press*",'Nicholas-SESSION'!$B$826:$B$833,0), MATCH("*5th*",'Nicholas-SESSION'!$K$7:$T$7,0))</f>
        <v>#N/A</v>
      </c>
      <c r="I541" s="132" t="e">
        <f>IF($A$536='Nicholas-SESSION'!$A$826,INDEX('Nicholas-SESSION'!$K$826:$T$833, MATCH("*Military*",'Nicholas-SESSION'!$B$826:$B$833,0), MATCH("*5th*",'Nicholas-SESSION'!$K$7:$T$7,0)),"")</f>
        <v>#N/A</v>
      </c>
      <c r="J541" s="44" t="e">
        <f>INDEX('Nicholas-SESSION'!$L$826:$U$833, MATCH("*Military*",'Nicholas-SESSION'!$B$826:$B$833,0), MATCH("*5th*",'Nicholas-SESSION'!$K$7:$T$7,0))</f>
        <v>#N/A</v>
      </c>
      <c r="K541" s="131" t="e">
        <f>IF($A$536='Nicholas-SESSION'!$A$826,INDEX('Nicholas-SESSION'!$K$826:$T$833, MATCH("*Clean *",'Nicholas-SESSION'!$B$826:$B$833,0), MATCH("*5th*",'Nicholas-SESSION'!$K$7:$T$7,0)),"")</f>
        <v>#N/A</v>
      </c>
      <c r="L541" s="44" t="e">
        <f>INDEX('Nicholas-SESSION'!$L$826:$U$833, MATCH("*Clean *",'Nicholas-SESSION'!$B$826:$B$833,0), MATCH("*5th*",'Nicholas-SESSION'!$K$7:$T$7,0))</f>
        <v>#N/A</v>
      </c>
      <c r="M541" s="131" t="e">
        <f>IF($A$536='Nicholas-SESSION'!$A$826,INDEX('Nicholas-SESSION'!$K$826:$T$833, MATCH("*Lat Pulldown*",'Nicholas-SESSION'!$B$826:$B$833,0), MATCH("*5th*",'Nicholas-SESSION'!$K$7:$T$7,0)),"")</f>
        <v>#N/A</v>
      </c>
      <c r="N541" s="44" t="e">
        <f>INDEX('Nicholas-SESSION'!$L$826:$U$833, MATCH("*Lat Pulldown*",'Nicholas-SESSION'!$B$826:$B$833,0), MATCH("*5th*",'Nicholas-SESSION'!$K$7:$T$7,0))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'Nicholas-SESSION'!A835</f>
        <v>42452</v>
      </c>
      <c r="B542" s="116" t="s">
        <v>84</v>
      </c>
      <c r="C542" s="117">
        <f>MAX(C543:C547)</f>
        <v>50</v>
      </c>
      <c r="D542" s="116">
        <f t="array" ref="D542">MAX(IF(C543:C547=C542,D543:D547))</f>
        <v>15</v>
      </c>
      <c r="E542" s="116" t="e">
        <f>MAX(E543:E547)</f>
        <v>#N/A</v>
      </c>
      <c r="F542" s="116" t="e">
        <f t="array" ref="F542">MAX(IF(E543:E547=E542,F543:F547))</f>
        <v>#N/A</v>
      </c>
      <c r="G542" s="116" t="e">
        <f>MAX(G543:G547)</f>
        <v>#N/A</v>
      </c>
      <c r="H542" s="116" t="e">
        <f t="array" ref="H542">MAX(IF(G543:G547=G542,H543:H547))</f>
        <v>#N/A</v>
      </c>
      <c r="I542" s="116" t="e">
        <f>MAX(I543:I547)</f>
        <v>#N/A</v>
      </c>
      <c r="J542" s="116" t="e">
        <f t="array" ref="J542">MAX(IF(I543:I547=I542,J543:J547))</f>
        <v>#N/A</v>
      </c>
      <c r="K542" s="116" t="e">
        <f>MAX(K543:K547)</f>
        <v>#N/A</v>
      </c>
      <c r="L542" s="116" t="e">
        <f t="array" ref="L542">MAX(IF(K543:K547=K542,L543:L547))</f>
        <v>#N/A</v>
      </c>
      <c r="M542" s="116" t="e">
        <f>MAX(M543:M547)</f>
        <v>#N/A</v>
      </c>
      <c r="N542" s="117" t="e">
        <f t="array" ref="N542">MAX(IF(M543:M547=M542,N543:N547))</f>
        <v>#N/A</v>
      </c>
      <c r="O542" s="152" t="str">
        <f>IF($A$140='Nicholas-SESSION'!$A$736,INDEX('Nicholas-SESSION'!$K$736:$T$743, MATCH("*1k Row*",'Nicholas-SESSION'!$B$736:$B$743,0), MATCH("*1st*",'Nicholas-SESSION'!$K$7:$T$7,0)),"")</f>
        <v/>
      </c>
      <c r="P542" s="152" t="str">
        <f>IF($A$140='Nicholas-SESSION'!$A$736,INDEX('Nicholas-SESSION'!$K$736:$T$743, MATCH("*HIIT*",'Nicholas-SESSION'!$B$736:$B$743,0), MATCH("*1st*",'Nicholas-SESSION'!$K$7:$T$7,0)),"")</f>
        <v/>
      </c>
      <c r="Q542" s="119" t="e">
        <f>INDEX('Nicholas-SESSION'!$L$736:$U$736, MATCH("*HIIT*",'Nicholas-SESSION'!$B$736:$B$736,0), MATCH("*1st*",'Nicholas-SESSION'!$K$7:$T$7,0))</f>
        <v>#N/A</v>
      </c>
      <c r="R542" s="119">
        <f>'Nicholas-SESSION'!U610</f>
        <v>0</v>
      </c>
      <c r="S542" s="116"/>
      <c r="T542" s="116"/>
      <c r="U542" s="120">
        <f>'Nicholas-SESSION'!A836</f>
        <v>0</v>
      </c>
      <c r="V542" s="120">
        <f>'Nicholas-SESSION'!A837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>
        <f>IF($A$542='Nicholas-SESSION'!$A$835,INDEX('Nicholas-SESSION'!$K$835:$T$842, MATCH("*Squat*",'Nicholas-SESSION'!$B$835:$B$842,0), MATCH("*1st*",'Nicholas-SESSION'!$K$7:$T$7,0)),"")</f>
        <v>40</v>
      </c>
      <c r="D543" s="132">
        <f>INDEX('Nicholas-SESSION'!L$835:U$842, MATCH("*Squat*",'Nicholas-SESSION'!$B$835:$B$842,0), MATCH("*1st*",'Nicholas-SESSION'!K$7:T$7,0))</f>
        <v>15</v>
      </c>
      <c r="E543" s="131" t="e">
        <f>IF($A$542='Nicholas-SESSION'!$A$835,INDEX('Nicholas-SESSION'!$K$835:$T$842, MATCH("*Deadlift*",'Nicholas-SESSION'!$B$835:$B$842,0), MATCH("*1st*",'Nicholas-SESSION'!$K$7:$T$7,0)),"")</f>
        <v>#N/A</v>
      </c>
      <c r="F543" s="131" t="e">
        <f>INDEX('Nicholas-SESSION'!$L$835:$U$842, MATCH("*Deadlift*",'Nicholas-SESSION'!$B$835:$B$842,0), MATCH("*1st*",'Nicholas-SESSION'!$K$7:$T$7,0))</f>
        <v>#N/A</v>
      </c>
      <c r="G543" s="131" t="e">
        <f>IF($A$542='Nicholas-SESSION'!$A$835,INDEX('Nicholas-SESSION'!$K$835:$T$842, MATCH("*Bench Press*",'Nicholas-SESSION'!$B$835:$B$842,0), MATCH("*1st*",'Nicholas-SESSION'!$K$7:$T$7,0)),"")</f>
        <v>#N/A</v>
      </c>
      <c r="H543" s="131" t="e">
        <f>INDEX('Nicholas-SESSION'!$L$835:$U$842, MATCH("*Bench Press*",'Nicholas-SESSION'!$B$835:$B$842,0), MATCH("*1st*",'Nicholas-SESSION'!$K$7:$T$7,0))</f>
        <v>#N/A</v>
      </c>
      <c r="I543" s="132" t="e">
        <f>IF($A$542='Nicholas-SESSION'!$A$835,INDEX('Nicholas-SESSION'!$K$835:$T$842, MATCH("*Military*",'Nicholas-SESSION'!$B$835:$B$842,0), MATCH("*1st*",'Nicholas-SESSION'!$K$7:$T$7,0)),"")</f>
        <v>#N/A</v>
      </c>
      <c r="J543" s="48" t="e">
        <f>INDEX('Nicholas-SESSION'!$L$835:$U$842, MATCH("*Military*",'Nicholas-SESSION'!$B$835:$B$842,0), MATCH("*1st*",'Nicholas-SESSION'!$K$7:$T$7,0))</f>
        <v>#N/A</v>
      </c>
      <c r="K543" s="131" t="e">
        <f>IF($A$542='Nicholas-SESSION'!$A$835,INDEX('Nicholas-SESSION'!$K$835:$T$842, MATCH("*Clean *",'Nicholas-SESSION'!$B$835:$B$842,0), MATCH("*1st*",'Nicholas-SESSION'!$K$7:$T$7,0)),"")</f>
        <v>#N/A</v>
      </c>
      <c r="L543" s="48" t="e">
        <f>INDEX('Nicholas-SESSION'!$L$835:$U$842, MATCH("*Clean *",'Nicholas-SESSION'!$B$835:$B$842,0), MATCH("*1st*",'Nicholas-SESSION'!$K$7:$T$7,0))</f>
        <v>#N/A</v>
      </c>
      <c r="M543" s="131" t="e">
        <f>IF($A$542='Nicholas-SESSION'!$A$835,INDEX('Nicholas-SESSION'!$K$835:$T$842, MATCH("*Lat Pulldown*",'Nicholas-SESSION'!$B$835:$B$842,0), MATCH("*1st*",'Nicholas-SESSION'!$K$7:$T$7,0)),"")</f>
        <v>#N/A</v>
      </c>
      <c r="N543" s="48" t="e">
        <f>INDEX('Nicholas-SESSION'!$L$835:$U$842, MATCH("*Lat Pulldown*",'Nicholas-SESSION'!$B$835:$B$842,0), MATCH("*1st*",'Nicholas-SESSION'!$K$7:$T$7,0))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>
        <f>IF($A$542='Nicholas-SESSION'!$A$835,INDEX('Nicholas-SESSION'!$K$835:$T$842, MATCH("*Squat*",'Nicholas-SESSION'!$B$835:$B$842,0), MATCH("*2nd*",'Nicholas-SESSION'!$K$7:$T$7,0)),"")</f>
        <v>50</v>
      </c>
      <c r="D544" s="132">
        <f>INDEX('Nicholas-SESSION'!L$835:U$842, MATCH("*Squat*",'Nicholas-SESSION'!$B$835:$B$842,0), MATCH("*2nd*",'Nicholas-SESSION'!K$7:T$7,0))</f>
        <v>15</v>
      </c>
      <c r="E544" s="131" t="e">
        <f>IF($A$542='Nicholas-SESSION'!$A$835,INDEX('Nicholas-SESSION'!$K$835:$T$842, MATCH("*Deadlift*",'Nicholas-SESSION'!$B$835:$B$842,0), MATCH("*2ND*",'Nicholas-SESSION'!$K$7:$T$7,0)),"")</f>
        <v>#N/A</v>
      </c>
      <c r="F544" s="131" t="e">
        <f>INDEX('Nicholas-SESSION'!$L$835:$U$842, MATCH("*Deadlift*",'Nicholas-SESSION'!$B$835:$B$842,0), MATCH("*2nd*",'Nicholas-SESSION'!$K$7:$T$7,0))</f>
        <v>#N/A</v>
      </c>
      <c r="G544" s="131" t="e">
        <f>IF($A$542='Nicholas-SESSION'!$A$835,INDEX('Nicholas-SESSION'!$K$835:$T$842, MATCH("*Bench Press*",'Nicholas-SESSION'!$B$835:$B$842,0), MATCH("*2ND*",'Nicholas-SESSION'!$K$7:$T$7,0)),"")</f>
        <v>#N/A</v>
      </c>
      <c r="H544" s="131" t="e">
        <f>INDEX('Nicholas-SESSION'!$L$835:$U$842, MATCH("*Bench Press*",'Nicholas-SESSION'!$B$835:$B$842,0), MATCH("*2nd*",'Nicholas-SESSION'!$K$7:$T$7,0))</f>
        <v>#N/A</v>
      </c>
      <c r="I544" s="132" t="e">
        <f>IF($A$542='Nicholas-SESSION'!$A$835,INDEX('Nicholas-SESSION'!$K$835:$T$842, MATCH("*Military*",'Nicholas-SESSION'!$B$835:$B$842,0), MATCH("*2ND*",'Nicholas-SESSION'!$K$7:$T$7,0)),"")</f>
        <v>#N/A</v>
      </c>
      <c r="J544" s="44" t="e">
        <f>INDEX('Nicholas-SESSION'!$L$835:$U$842, MATCH("*Military*",'Nicholas-SESSION'!$B$835:$B$842,0), MATCH("*2nd*",'Nicholas-SESSION'!$K$7:$T$7,0))</f>
        <v>#N/A</v>
      </c>
      <c r="K544" s="131" t="e">
        <f>IF($A$542='Nicholas-SESSION'!$A$835,INDEX('Nicholas-SESSION'!$K$835:$T$842, MATCH("*Clean *",'Nicholas-SESSION'!$B$835:$B$842,0), MATCH("*2ND*",'Nicholas-SESSION'!$K$7:$T$7,0)),"")</f>
        <v>#N/A</v>
      </c>
      <c r="L544" s="44" t="e">
        <f>INDEX('Nicholas-SESSION'!$L$835:$U$842, MATCH("*Clean *",'Nicholas-SESSION'!$B$835:$B$842,0), MATCH("*2nd*",'Nicholas-SESSION'!$K$7:$T$7,0))</f>
        <v>#N/A</v>
      </c>
      <c r="M544" s="131" t="e">
        <f>IF($A$542='Nicholas-SESSION'!$A$835,INDEX('Nicholas-SESSION'!$K$835:$T$842, MATCH("*Lat Pulldown*",'Nicholas-SESSION'!$B$835:$B$842,0), MATCH("*2ND*",'Nicholas-SESSION'!$K$7:$T$7,0)),"")</f>
        <v>#N/A</v>
      </c>
      <c r="N544" s="44" t="e">
        <f>INDEX('Nicholas-SESSION'!$L$835:$U$842, MATCH("*Lat Pulldown*",'Nicholas-SESSION'!$B$835:$B$842,0), MATCH("*2nd*",'Nicholas-SESSION'!$K$7:$T$7,0))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>
        <f>IF($A$542='Nicholas-SESSION'!$A$835,INDEX('Nicholas-SESSION'!$K$835:$T$842, MATCH("*Squat*",'Nicholas-SESSION'!$B$835:$B$842,0), MATCH("*3rd*",'Nicholas-SESSION'!$K$7:$T$7,0)),"")</f>
        <v>50</v>
      </c>
      <c r="D545" s="132">
        <f>INDEX('Nicholas-SESSION'!L$835:U$842, MATCH("*Squat*",'Nicholas-SESSION'!$B$835:$B$842,0), MATCH("*3rd*",'Nicholas-SESSION'!K$7:T$7,0))</f>
        <v>15</v>
      </c>
      <c r="E545" s="131" t="e">
        <f>IF($A$542='Nicholas-SESSION'!$A$835,INDEX('Nicholas-SESSION'!$K$835:$T$842, MATCH("*Deadlift*",'Nicholas-SESSION'!$B$835:$B$842,0), MATCH("*3rd*",'Nicholas-SESSION'!$K$7:$T$7,0)),"")</f>
        <v>#N/A</v>
      </c>
      <c r="F545" s="131" t="e">
        <f>INDEX('Nicholas-SESSION'!$L$835:$U$842, MATCH("*Deadlift*",'Nicholas-SESSION'!$B$835:$B$842,0), MATCH("*3rd*",'Nicholas-SESSION'!$K$7:$T$7,0))</f>
        <v>#N/A</v>
      </c>
      <c r="G545" s="131" t="e">
        <f>IF($A$542='Nicholas-SESSION'!$A$835,INDEX('Nicholas-SESSION'!$K$835:$T$842, MATCH("*Bench Press*",'Nicholas-SESSION'!$B$835:$B$842,0), MATCH("*3rd*",'Nicholas-SESSION'!$K$7:$T$7,0)),"")</f>
        <v>#N/A</v>
      </c>
      <c r="H545" s="131" t="e">
        <f>INDEX('Nicholas-SESSION'!$L$835:$U$842, MATCH("*Bench Press*",'Nicholas-SESSION'!$B$835:$B$842,0), MATCH("*3rd*",'Nicholas-SESSION'!$K$7:$T$7,0))</f>
        <v>#N/A</v>
      </c>
      <c r="I545" s="132" t="e">
        <f>IF($A$542='Nicholas-SESSION'!$A$835,INDEX('Nicholas-SESSION'!$K$835:$T$842, MATCH("*Military*",'Nicholas-SESSION'!$B$835:$B$842,0), MATCH("*3rd*",'Nicholas-SESSION'!$K$7:$T$7,0)),"")</f>
        <v>#N/A</v>
      </c>
      <c r="J545" s="44" t="e">
        <f>INDEX('Nicholas-SESSION'!$L$835:$U$842, MATCH("*Military*",'Nicholas-SESSION'!$B$835:$B$842,0), MATCH("*3rd*",'Nicholas-SESSION'!$K$7:$T$7,0))</f>
        <v>#N/A</v>
      </c>
      <c r="K545" s="131" t="e">
        <f>IF($A$542='Nicholas-SESSION'!$A$835,INDEX('Nicholas-SESSION'!$K$835:$T$842, MATCH("*Clean *",'Nicholas-SESSION'!$B$835:$B$842,0), MATCH("*3rd*",'Nicholas-SESSION'!$K$7:$T$7,0)),"")</f>
        <v>#N/A</v>
      </c>
      <c r="L545" s="44" t="e">
        <f>INDEX('Nicholas-SESSION'!$L$835:$U$842, MATCH("*Clean *",'Nicholas-SESSION'!$B$835:$B$842,0), MATCH("*3rd*",'Nicholas-SESSION'!$K$7:$T$7,0))</f>
        <v>#N/A</v>
      </c>
      <c r="M545" s="131" t="e">
        <f>IF($A$542='Nicholas-SESSION'!$A$835,INDEX('Nicholas-SESSION'!$K$835:$T$842, MATCH("*Lat Pulldown*",'Nicholas-SESSION'!$B$835:$B$842,0), MATCH("*3rd*",'Nicholas-SESSION'!$K$7:$T$7,0)),"")</f>
        <v>#N/A</v>
      </c>
      <c r="N545" s="44" t="e">
        <f>INDEX('Nicholas-SESSION'!$L$835:$U$842, MATCH("*Lat Pulldown*",'Nicholas-SESSION'!$B$835:$B$842,0), MATCH("*3rd*",'Nicholas-SESSION'!$K$7:$T$7,0))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>
        <f>IF($A$542='Nicholas-SESSION'!$A$835,INDEX('Nicholas-SESSION'!$K$835:$T$842, MATCH("*Squat*",'Nicholas-SESSION'!$B$835:$B$842,0), MATCH("*4th*",'Nicholas-SESSION'!$K$7:$T$7,0)),"")</f>
        <v>0</v>
      </c>
      <c r="D546" s="132">
        <f>INDEX('Nicholas-SESSION'!L$835:U$842, MATCH("*Squat*",'Nicholas-SESSION'!$B$835:$B$842,0), MATCH("*4th*",'Nicholas-SESSION'!K$7:T$7,0))</f>
        <v>0</v>
      </c>
      <c r="E546" s="131" t="e">
        <f>IF($A$542='Nicholas-SESSION'!$A$835,INDEX('Nicholas-SESSION'!$K$835:$T$842, MATCH("*Deadlift*",'Nicholas-SESSION'!$B$835:$B$842,0), MATCH("*4th*",'Nicholas-SESSION'!$K$7:$T$7,0)),"")</f>
        <v>#N/A</v>
      </c>
      <c r="F546" s="131" t="e">
        <f>INDEX('Nicholas-SESSION'!$L$835:$U$842, MATCH("*Deadlift*",'Nicholas-SESSION'!$B$835:$B$842,0), MATCH("*4th*",'Nicholas-SESSION'!$K$7:$T$7,0))</f>
        <v>#N/A</v>
      </c>
      <c r="G546" s="131" t="e">
        <f>IF($A$542='Nicholas-SESSION'!$A$835,INDEX('Nicholas-SESSION'!$K$835:$T$842, MATCH("*Bench Press*",'Nicholas-SESSION'!$B$835:$B$842,0), MATCH("*4th*",'Nicholas-SESSION'!$K$7:$T$7,0)),"")</f>
        <v>#N/A</v>
      </c>
      <c r="H546" s="131" t="e">
        <f>INDEX('Nicholas-SESSION'!$L$835:$U$842, MATCH("*Bench Press*",'Nicholas-SESSION'!$B$835:$B$842,0), MATCH("*4th*",'Nicholas-SESSION'!$K$7:$T$7,0))</f>
        <v>#N/A</v>
      </c>
      <c r="I546" s="132" t="e">
        <f>IF($A$542='Nicholas-SESSION'!$A$835,INDEX('Nicholas-SESSION'!$K$835:$T$842, MATCH("*Military*",'Nicholas-SESSION'!$B$835:$B$842,0), MATCH("*4th*",'Nicholas-SESSION'!$K$7:$T$7,0)),"")</f>
        <v>#N/A</v>
      </c>
      <c r="J546" s="44" t="e">
        <f>INDEX('Nicholas-SESSION'!$L$835:$U$842, MATCH("*Military*",'Nicholas-SESSION'!$B$835:$B$842,0), MATCH("*4th*",'Nicholas-SESSION'!$K$7:$T$7,0))</f>
        <v>#N/A</v>
      </c>
      <c r="K546" s="131" t="e">
        <f>IF($A$542='Nicholas-SESSION'!$A$835,INDEX('Nicholas-SESSION'!$K$835:$T$842, MATCH("*Clean *",'Nicholas-SESSION'!$B$835:$B$842,0), MATCH("*4th*",'Nicholas-SESSION'!$K$7:$T$7,0)),"")</f>
        <v>#N/A</v>
      </c>
      <c r="L546" s="44" t="e">
        <f>INDEX('Nicholas-SESSION'!$L$835:$U$842, MATCH("*Clean *",'Nicholas-SESSION'!$B$835:$B$842,0), MATCH("*4th*",'Nicholas-SESSION'!$K$7:$T$7,0))</f>
        <v>#N/A</v>
      </c>
      <c r="M546" s="131" t="e">
        <f>IF($A$542='Nicholas-SESSION'!$A$835,INDEX('Nicholas-SESSION'!$K$835:$T$842, MATCH("*Lat Pulldown*",'Nicholas-SESSION'!$B$835:$B$842,0), MATCH("*4th*",'Nicholas-SESSION'!$K$7:$T$7,0)),"")</f>
        <v>#N/A</v>
      </c>
      <c r="N546" s="44" t="e">
        <f>INDEX('Nicholas-SESSION'!$L$835:$U$842, MATCH("*Lat Pulldown*",'Nicholas-SESSION'!$B$835:$B$842,0), MATCH("*4th*",'Nicholas-SESSION'!$K$7:$T$7,0))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>
        <f>IF($A$542='Nicholas-SESSION'!$A$835,INDEX('Nicholas-SESSION'!$K$835:$T$842, MATCH("*Squat*",'Nicholas-SESSION'!$B$835:$B$842,0), MATCH("*5th*",'Nicholas-SESSION'!$K$7:$T$7,0)),"")</f>
        <v>0</v>
      </c>
      <c r="D547" s="132">
        <f>INDEX('Nicholas-SESSION'!L$835:U$842, MATCH("*Squat*",'Nicholas-SESSION'!$B$835:$B$842,0), MATCH("*5th*",'Nicholas-SESSION'!K$7:T$7,0))</f>
        <v>0</v>
      </c>
      <c r="E547" s="131" t="e">
        <f>IF($A$542='Nicholas-SESSION'!$A$835,INDEX('Nicholas-SESSION'!$K$835:$T$842, MATCH("*Deadlift*",'Nicholas-SESSION'!$B$835:$B$842,0), MATCH("*5th*",'Nicholas-SESSION'!$K$7:$T$7,0)),"")</f>
        <v>#N/A</v>
      </c>
      <c r="F547" s="131" t="e">
        <f>INDEX('Nicholas-SESSION'!$L$835:$U$842, MATCH("*Deadlift*",'Nicholas-SESSION'!$B$835:$B$842,0), MATCH("*5th*",'Nicholas-SESSION'!$K$7:$T$7,0))</f>
        <v>#N/A</v>
      </c>
      <c r="G547" s="131" t="e">
        <f>IF($A$542='Nicholas-SESSION'!$A$835,INDEX('Nicholas-SESSION'!$K$835:$T$842, MATCH("*Bench Press*",'Nicholas-SESSION'!$B$835:$B$842,0), MATCH("*5th*",'Nicholas-SESSION'!$K$7:$T$7,0)),"")</f>
        <v>#N/A</v>
      </c>
      <c r="H547" s="131" t="e">
        <f>INDEX('Nicholas-SESSION'!$L$835:$U$842, MATCH("*Bench Press*",'Nicholas-SESSION'!$B$835:$B$842,0), MATCH("*5th*",'Nicholas-SESSION'!$K$7:$T$7,0))</f>
        <v>#N/A</v>
      </c>
      <c r="I547" s="132" t="e">
        <f>IF($A$542='Nicholas-SESSION'!$A$835,INDEX('Nicholas-SESSION'!$K$835:$T$842, MATCH("*Military*",'Nicholas-SESSION'!$B$835:$B$842,0), MATCH("*5th*",'Nicholas-SESSION'!$K$7:$T$7,0)),"")</f>
        <v>#N/A</v>
      </c>
      <c r="J547" s="44" t="e">
        <f>INDEX('Nicholas-SESSION'!$L$835:$U$842, MATCH("*Military*",'Nicholas-SESSION'!$B$835:$B$842,0), MATCH("*5th*",'Nicholas-SESSION'!$K$7:$T$7,0))</f>
        <v>#N/A</v>
      </c>
      <c r="K547" s="131" t="e">
        <f>IF($A$542='Nicholas-SESSION'!$A$835,INDEX('Nicholas-SESSION'!$K$835:$T$842, MATCH("*Clean *",'Nicholas-SESSION'!$B$835:$B$842,0), MATCH("*5th*",'Nicholas-SESSION'!$K$7:$T$7,0)),"")</f>
        <v>#N/A</v>
      </c>
      <c r="L547" s="44" t="e">
        <f>INDEX('Nicholas-SESSION'!$L$835:$U$842, MATCH("*Clean *",'Nicholas-SESSION'!$B$835:$B$842,0), MATCH("*5th*",'Nicholas-SESSION'!$K$7:$T$7,0))</f>
        <v>#N/A</v>
      </c>
      <c r="M547" s="131" t="e">
        <f>IF($A$542='Nicholas-SESSION'!$A$835,INDEX('Nicholas-SESSION'!$K$835:$T$842, MATCH("*Lat Pulldown*",'Nicholas-SESSION'!$B$835:$B$842,0), MATCH("*5th*",'Nicholas-SESSION'!$K$7:$T$7,0)),"")</f>
        <v>#N/A</v>
      </c>
      <c r="N547" s="44" t="e">
        <f>INDEX('Nicholas-SESSION'!$L$835:$U$842, MATCH("*Lat Pulldown*",'Nicholas-SESSION'!$B$835:$B$842,0), MATCH("*5th*",'Nicholas-SESSION'!$K$7:$T$7,0))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'Nicholas-SESSION'!A835</f>
        <v>42452</v>
      </c>
      <c r="B548" s="116" t="s">
        <v>84</v>
      </c>
      <c r="C548" s="117">
        <f>MAX(C549:C553)</f>
        <v>50</v>
      </c>
      <c r="D548" s="116">
        <f t="array" ref="D548">MAX(IF(C549:C553=C548,D549:D553))</f>
        <v>15</v>
      </c>
      <c r="E548" s="116" t="e">
        <f>MAX(E549:E553)</f>
        <v>#N/A</v>
      </c>
      <c r="F548" s="116" t="e">
        <f t="array" ref="F548">MAX(IF(E549:E553=E548,F549:F553))</f>
        <v>#N/A</v>
      </c>
      <c r="G548" s="116" t="e">
        <f>MAX(G549:G553)</f>
        <v>#N/A</v>
      </c>
      <c r="H548" s="116" t="e">
        <f t="array" ref="H548">MAX(IF(G549:G553=G548,H549:H553))</f>
        <v>#N/A</v>
      </c>
      <c r="I548" s="116" t="e">
        <f>MAX(I549:I553)</f>
        <v>#N/A</v>
      </c>
      <c r="J548" s="116" t="e">
        <f t="array" ref="J548">MAX(IF(I549:I553=I548,J549:J553))</f>
        <v>#N/A</v>
      </c>
      <c r="K548" s="116" t="e">
        <f>MAX(K549:K553)</f>
        <v>#N/A</v>
      </c>
      <c r="L548" s="116" t="e">
        <f t="array" ref="L548">MAX(IF(K549:K553=K548,L549:L553))</f>
        <v>#N/A</v>
      </c>
      <c r="M548" s="116" t="e">
        <f>MAX(M549:M553)</f>
        <v>#N/A</v>
      </c>
      <c r="N548" s="117" t="e">
        <f t="array" ref="N548">MAX(IF(M549:M553=M548,N549:N553))</f>
        <v>#N/A</v>
      </c>
      <c r="O548" s="152" t="str">
        <f>IF($A$140='Nicholas-SESSION'!$A$745,INDEX('Nicholas-SESSION'!$K$745:$T$752, MATCH("*1k Row*",'Nicholas-SESSION'!$B$745:$B$752,0), MATCH("*1st*",'Nicholas-SESSION'!$K$7:$T$7,0)),"")</f>
        <v/>
      </c>
      <c r="P548" s="152" t="str">
        <f>IF($A$140='Nicholas-SESSION'!$A$745,INDEX('Nicholas-SESSION'!$K$745:$T$752, MATCH("*HIIT*",'Nicholas-SESSION'!$B$745:$B$752,0), MATCH("*1st*",'Nicholas-SESSION'!$K$7:$T$7,0)),"")</f>
        <v/>
      </c>
      <c r="Q548" s="119" t="e">
        <f>INDEX('Nicholas-SESSION'!$L$745:$U$745, MATCH("*HIIT*",'Nicholas-SESSION'!$B$745:$B$745,0), MATCH("*1st*",'Nicholas-SESSION'!$K$7:$T$7,0))</f>
        <v>#N/A</v>
      </c>
      <c r="R548" s="119">
        <f>'Nicholas-SESSION'!U616</f>
        <v>0</v>
      </c>
      <c r="S548" s="116"/>
      <c r="T548" s="116"/>
      <c r="U548" s="120">
        <f>'Nicholas-SESSION'!A845</f>
        <v>0</v>
      </c>
      <c r="V548" s="120">
        <f>'Nicholas-SESSION'!A846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>
        <f>IF($A$548='Nicholas-SESSION'!$A$835,INDEX('Nicholas-SESSION'!$K$835:$T$842, MATCH("*Squat*",'Nicholas-SESSION'!$B$835:$B$842,0), MATCH("*1st*",'Nicholas-SESSION'!$K$7:$T$7,0)),"")</f>
        <v>40</v>
      </c>
      <c r="D549" s="132">
        <f>INDEX('Nicholas-SESSION'!L$835:U$842, MATCH("*Squat*",'Nicholas-SESSION'!$B$835:$B$842,0), MATCH("*1st*",'Nicholas-SESSION'!K$7:T$7,0))</f>
        <v>15</v>
      </c>
      <c r="E549" s="131" t="e">
        <f>IF($A$548='Nicholas-SESSION'!$A$835,INDEX('Nicholas-SESSION'!$K$835:$T$842, MATCH("*Deadlift*",'Nicholas-SESSION'!$B$835:$B$842,0), MATCH("*1st*",'Nicholas-SESSION'!$K$7:$T$7,0)),"")</f>
        <v>#N/A</v>
      </c>
      <c r="F549" s="131" t="e">
        <f>INDEX('Nicholas-SESSION'!$L$835:$U$842, MATCH("*Deadlift*",'Nicholas-SESSION'!$B$835:$B$842,0), MATCH("*1st*",'Nicholas-SESSION'!$K$7:$T$7,0))</f>
        <v>#N/A</v>
      </c>
      <c r="G549" s="131" t="e">
        <f>IF($A$548='Nicholas-SESSION'!$A$835,INDEX('Nicholas-SESSION'!$K$835:$T$842, MATCH("*Bench Press*",'Nicholas-SESSION'!$B$835:$B$842,0), MATCH("*1st*",'Nicholas-SESSION'!$K$7:$T$7,0)),"")</f>
        <v>#N/A</v>
      </c>
      <c r="H549" s="131" t="e">
        <f>INDEX('Nicholas-SESSION'!$L$835:$U$842, MATCH("*Bench Press*",'Nicholas-SESSION'!$B$835:$B$842,0), MATCH("*1st*",'Nicholas-SESSION'!$K$7:$T$7,0))</f>
        <v>#N/A</v>
      </c>
      <c r="I549" s="132" t="e">
        <f>IF($A$548='Nicholas-SESSION'!$A$835,INDEX('Nicholas-SESSION'!$K$835:$T$842, MATCH("*Military*",'Nicholas-SESSION'!$B$835:$B$842,0), MATCH("*1st*",'Nicholas-SESSION'!$K$7:$T$7,0)),"")</f>
        <v>#N/A</v>
      </c>
      <c r="J549" s="48" t="e">
        <f>INDEX('Nicholas-SESSION'!$L$835:$U$842, MATCH("*Military*",'Nicholas-SESSION'!$B$835:$B$842,0), MATCH("*1st*",'Nicholas-SESSION'!$K$7:$T$7,0))</f>
        <v>#N/A</v>
      </c>
      <c r="K549" s="131" t="e">
        <f>IF($A$548='Nicholas-SESSION'!$A$835,INDEX('Nicholas-SESSION'!$K$835:$T$842, MATCH("*Clean *",'Nicholas-SESSION'!$B$835:$B$842,0), MATCH("*1st*",'Nicholas-SESSION'!$K$7:$T$7,0)),"")</f>
        <v>#N/A</v>
      </c>
      <c r="L549" s="48" t="e">
        <f>INDEX('Nicholas-SESSION'!$L$835:$U$842, MATCH("*Clean *",'Nicholas-SESSION'!$B$835:$B$842,0), MATCH("*1st*",'Nicholas-SESSION'!$K$7:$T$7,0))</f>
        <v>#N/A</v>
      </c>
      <c r="M549" s="131" t="e">
        <f>IF($A$548='Nicholas-SESSION'!$A$835,INDEX('Nicholas-SESSION'!$K$835:$T$842, MATCH("*Lat Pulldown*",'Nicholas-SESSION'!$B$835:$B$842,0), MATCH("*1st*",'Nicholas-SESSION'!$K$7:$T$7,0)),"")</f>
        <v>#N/A</v>
      </c>
      <c r="N549" s="48" t="e">
        <f>INDEX('Nicholas-SESSION'!$L$835:$U$842, MATCH("*Lat Pulldown*",'Nicholas-SESSION'!$B$835:$B$842,0), MATCH("*1st*",'Nicholas-SESSION'!$K$7:$T$7,0))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>
        <f>IF($A$548='Nicholas-SESSION'!$A$835,INDEX('Nicholas-SESSION'!$K$835:$T$842, MATCH("*Squat*",'Nicholas-SESSION'!$B$835:$B$842,0), MATCH("*2nd*",'Nicholas-SESSION'!$K$7:$T$7,0)),"")</f>
        <v>50</v>
      </c>
      <c r="D550" s="132">
        <f>INDEX('Nicholas-SESSION'!L$835:U$842, MATCH("*Squat*",'Nicholas-SESSION'!$B$835:$B$842,0), MATCH("*2nd*",'Nicholas-SESSION'!K$7:T$7,0))</f>
        <v>15</v>
      </c>
      <c r="E550" s="131" t="e">
        <f>IF($A$548='Nicholas-SESSION'!$A$835,INDEX('Nicholas-SESSION'!$K$835:$T$842, MATCH("*Deadlift*",'Nicholas-SESSION'!$B$835:$B$842,0), MATCH("*2ND*",'Nicholas-SESSION'!$K$7:$T$7,0)),"")</f>
        <v>#N/A</v>
      </c>
      <c r="F550" s="131" t="e">
        <f>INDEX('Nicholas-SESSION'!$L$835:$U$842, MATCH("*Deadlift*",'Nicholas-SESSION'!$B$835:$B$842,0), MATCH("*2nd*",'Nicholas-SESSION'!$K$7:$T$7,0))</f>
        <v>#N/A</v>
      </c>
      <c r="G550" s="131" t="e">
        <f>IF($A$548='Nicholas-SESSION'!$A$835,INDEX('Nicholas-SESSION'!$K$835:$T$842, MATCH("*Bench Press*",'Nicholas-SESSION'!$B$835:$B$842,0), MATCH("*2ND*",'Nicholas-SESSION'!$K$7:$T$7,0)),"")</f>
        <v>#N/A</v>
      </c>
      <c r="H550" s="131" t="e">
        <f>INDEX('Nicholas-SESSION'!$L$835:$U$842, MATCH("*Bench Press*",'Nicholas-SESSION'!$B$835:$B$842,0), MATCH("*2nd*",'Nicholas-SESSION'!$K$7:$T$7,0))</f>
        <v>#N/A</v>
      </c>
      <c r="I550" s="132" t="e">
        <f>IF($A$548='Nicholas-SESSION'!$A$835,INDEX('Nicholas-SESSION'!$K$835:$T$842, MATCH("*Military*",'Nicholas-SESSION'!$B$835:$B$842,0), MATCH("*2ND*",'Nicholas-SESSION'!$K$7:$T$7,0)),"")</f>
        <v>#N/A</v>
      </c>
      <c r="J550" s="44" t="e">
        <f>INDEX('Nicholas-SESSION'!$L$835:$U$842, MATCH("*Military*",'Nicholas-SESSION'!$B$835:$B$842,0), MATCH("*2nd*",'Nicholas-SESSION'!$K$7:$T$7,0))</f>
        <v>#N/A</v>
      </c>
      <c r="K550" s="131" t="e">
        <f>IF($A$548='Nicholas-SESSION'!$A$835,INDEX('Nicholas-SESSION'!$K$835:$T$842, MATCH("*Clean *",'Nicholas-SESSION'!$B$835:$B$842,0), MATCH("*2ND*",'Nicholas-SESSION'!$K$7:$T$7,0)),"")</f>
        <v>#N/A</v>
      </c>
      <c r="L550" s="44" t="e">
        <f>INDEX('Nicholas-SESSION'!$L$835:$U$842, MATCH("*Clean *",'Nicholas-SESSION'!$B$835:$B$842,0), MATCH("*2nd*",'Nicholas-SESSION'!$K$7:$T$7,0))</f>
        <v>#N/A</v>
      </c>
      <c r="M550" s="131" t="e">
        <f>IF($A$548='Nicholas-SESSION'!$A$835,INDEX('Nicholas-SESSION'!$K$835:$T$842, MATCH("*Lat Pulldown*",'Nicholas-SESSION'!$B$835:$B$842,0), MATCH("*2ND*",'Nicholas-SESSION'!$K$7:$T$7,0)),"")</f>
        <v>#N/A</v>
      </c>
      <c r="N550" s="44" t="e">
        <f>INDEX('Nicholas-SESSION'!$L$835:$U$842, MATCH("*Lat Pulldown*",'Nicholas-SESSION'!$B$835:$B$842,0), MATCH("*2nd*",'Nicholas-SESSION'!$K$7:$T$7,0))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>
        <f>IF($A$548='Nicholas-SESSION'!$A$835,INDEX('Nicholas-SESSION'!$K$835:$T$842, MATCH("*Squat*",'Nicholas-SESSION'!$B$835:$B$842,0), MATCH("*3rd*",'Nicholas-SESSION'!$K$7:$T$7,0)),"")</f>
        <v>50</v>
      </c>
      <c r="D551" s="132">
        <f>INDEX('Nicholas-SESSION'!L$835:U$842, MATCH("*Squat*",'Nicholas-SESSION'!$B$835:$B$842,0), MATCH("*3rd*",'Nicholas-SESSION'!K$7:T$7,0))</f>
        <v>15</v>
      </c>
      <c r="E551" s="131" t="e">
        <f>IF($A$548='Nicholas-SESSION'!$A$835,INDEX('Nicholas-SESSION'!$K$835:$T$842, MATCH("*Deadlift*",'Nicholas-SESSION'!$B$835:$B$842,0), MATCH("*3rd*",'Nicholas-SESSION'!$K$7:$T$7,0)),"")</f>
        <v>#N/A</v>
      </c>
      <c r="F551" s="131" t="e">
        <f>INDEX('Nicholas-SESSION'!$L$835:$U$842, MATCH("*Deadlift*",'Nicholas-SESSION'!$B$835:$B$842,0), MATCH("*3rd*",'Nicholas-SESSION'!$K$7:$T$7,0))</f>
        <v>#N/A</v>
      </c>
      <c r="G551" s="131" t="e">
        <f>IF($A$548='Nicholas-SESSION'!$A$835,INDEX('Nicholas-SESSION'!$K$835:$T$842, MATCH("*Bench Press*",'Nicholas-SESSION'!$B$835:$B$842,0), MATCH("*3rd*",'Nicholas-SESSION'!$K$7:$T$7,0)),"")</f>
        <v>#N/A</v>
      </c>
      <c r="H551" s="131" t="e">
        <f>INDEX('Nicholas-SESSION'!$L$835:$U$842, MATCH("*Bench Press*",'Nicholas-SESSION'!$B$835:$B$842,0), MATCH("*3rd*",'Nicholas-SESSION'!$K$7:$T$7,0))</f>
        <v>#N/A</v>
      </c>
      <c r="I551" s="132" t="e">
        <f>IF($A$548='Nicholas-SESSION'!$A$835,INDEX('Nicholas-SESSION'!$K$835:$T$842, MATCH("*Military*",'Nicholas-SESSION'!$B$835:$B$842,0), MATCH("*3rd*",'Nicholas-SESSION'!$K$7:$T$7,0)),"")</f>
        <v>#N/A</v>
      </c>
      <c r="J551" s="44" t="e">
        <f>INDEX('Nicholas-SESSION'!$L$835:$U$842, MATCH("*Military*",'Nicholas-SESSION'!$B$835:$B$842,0), MATCH("*3rd*",'Nicholas-SESSION'!$K$7:$T$7,0))</f>
        <v>#N/A</v>
      </c>
      <c r="K551" s="131" t="e">
        <f>IF($A$548='Nicholas-SESSION'!$A$835,INDEX('Nicholas-SESSION'!$K$835:$T$842, MATCH("*Clean *",'Nicholas-SESSION'!$B$835:$B$842,0), MATCH("*3rd*",'Nicholas-SESSION'!$K$7:$T$7,0)),"")</f>
        <v>#N/A</v>
      </c>
      <c r="L551" s="44" t="e">
        <f>INDEX('Nicholas-SESSION'!$L$835:$U$842, MATCH("*Clean *",'Nicholas-SESSION'!$B$835:$B$842,0), MATCH("*3rd*",'Nicholas-SESSION'!$K$7:$T$7,0))</f>
        <v>#N/A</v>
      </c>
      <c r="M551" s="131" t="e">
        <f>IF($A$548='Nicholas-SESSION'!$A$835,INDEX('Nicholas-SESSION'!$K$835:$T$842, MATCH("*Lat Pulldown*",'Nicholas-SESSION'!$B$835:$B$842,0), MATCH("*3rd*",'Nicholas-SESSION'!$K$7:$T$7,0)),"")</f>
        <v>#N/A</v>
      </c>
      <c r="N551" s="44" t="e">
        <f>INDEX('Nicholas-SESSION'!$L$835:$U$842, MATCH("*Lat Pulldown*",'Nicholas-SESSION'!$B$835:$B$842,0), MATCH("*3rd*",'Nicholas-SESSION'!$K$7:$T$7,0))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>
        <f>IF($A$548='Nicholas-SESSION'!$A$835,INDEX('Nicholas-SESSION'!$K$835:$T$842, MATCH("*Squat*",'Nicholas-SESSION'!$B$835:$B$842,0), MATCH("*4th*",'Nicholas-SESSION'!$K$7:$T$7,0)),"")</f>
        <v>0</v>
      </c>
      <c r="D552" s="132">
        <f>INDEX('Nicholas-SESSION'!L$835:U$842, MATCH("*Squat*",'Nicholas-SESSION'!$B$835:$B$842,0), MATCH("*4th*",'Nicholas-SESSION'!K$7:T$7,0))</f>
        <v>0</v>
      </c>
      <c r="E552" s="131" t="e">
        <f>IF($A$548='Nicholas-SESSION'!$A$835,INDEX('Nicholas-SESSION'!$K$835:$T$842, MATCH("*Deadlift*",'Nicholas-SESSION'!$B$835:$B$842,0), MATCH("*4th*",'Nicholas-SESSION'!$K$7:$T$7,0)),"")</f>
        <v>#N/A</v>
      </c>
      <c r="F552" s="131" t="e">
        <f>INDEX('Nicholas-SESSION'!$L$835:$U$842, MATCH("*Deadlift*",'Nicholas-SESSION'!$B$835:$B$842,0), MATCH("*4th*",'Nicholas-SESSION'!$K$7:$T$7,0))</f>
        <v>#N/A</v>
      </c>
      <c r="G552" s="131" t="e">
        <f>IF($A$548='Nicholas-SESSION'!$A$835,INDEX('Nicholas-SESSION'!$K$835:$T$842, MATCH("*Bench Press*",'Nicholas-SESSION'!$B$835:$B$842,0), MATCH("*4th*",'Nicholas-SESSION'!$K$7:$T$7,0)),"")</f>
        <v>#N/A</v>
      </c>
      <c r="H552" s="131" t="e">
        <f>INDEX('Nicholas-SESSION'!$L$835:$U$842, MATCH("*Bench Press*",'Nicholas-SESSION'!$B$835:$B$842,0), MATCH("*4th*",'Nicholas-SESSION'!$K$7:$T$7,0))</f>
        <v>#N/A</v>
      </c>
      <c r="I552" s="132" t="e">
        <f>IF($A$548='Nicholas-SESSION'!$A$835,INDEX('Nicholas-SESSION'!$K$835:$T$842, MATCH("*Military*",'Nicholas-SESSION'!$B$835:$B$842,0), MATCH("*4th*",'Nicholas-SESSION'!$K$7:$T$7,0)),"")</f>
        <v>#N/A</v>
      </c>
      <c r="J552" s="44" t="e">
        <f>INDEX('Nicholas-SESSION'!$L$835:$U$842, MATCH("*Military*",'Nicholas-SESSION'!$B$835:$B$842,0), MATCH("*4th*",'Nicholas-SESSION'!$K$7:$T$7,0))</f>
        <v>#N/A</v>
      </c>
      <c r="K552" s="131" t="e">
        <f>IF($A$548='Nicholas-SESSION'!$A$835,INDEX('Nicholas-SESSION'!$K$835:$T$842, MATCH("*Clean *",'Nicholas-SESSION'!$B$835:$B$842,0), MATCH("*4th*",'Nicholas-SESSION'!$K$7:$T$7,0)),"")</f>
        <v>#N/A</v>
      </c>
      <c r="L552" s="44" t="e">
        <f>INDEX('Nicholas-SESSION'!$L$835:$U$842, MATCH("*Clean *",'Nicholas-SESSION'!$B$835:$B$842,0), MATCH("*4th*",'Nicholas-SESSION'!$K$7:$T$7,0))</f>
        <v>#N/A</v>
      </c>
      <c r="M552" s="131" t="e">
        <f>IF($A$548='Nicholas-SESSION'!$A$835,INDEX('Nicholas-SESSION'!$K$835:$T$842, MATCH("*Lat Pulldown*",'Nicholas-SESSION'!$B$835:$B$842,0), MATCH("*4th*",'Nicholas-SESSION'!$K$7:$T$7,0)),"")</f>
        <v>#N/A</v>
      </c>
      <c r="N552" s="44" t="e">
        <f>INDEX('Nicholas-SESSION'!$L$835:$U$842, MATCH("*Lat Pulldown*",'Nicholas-SESSION'!$B$835:$B$842,0), MATCH("*4th*",'Nicholas-SESSION'!$K$7:$T$7,0))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>
        <f>IF($A$548='Nicholas-SESSION'!$A$835,INDEX('Nicholas-SESSION'!$K$835:$T$842, MATCH("*Squat*",'Nicholas-SESSION'!$B$835:$B$842,0), MATCH("*5th*",'Nicholas-SESSION'!$K$7:$T$7,0)),"")</f>
        <v>0</v>
      </c>
      <c r="D553" s="132">
        <f>INDEX('Nicholas-SESSION'!L$835:U$842, MATCH("*Squat*",'Nicholas-SESSION'!$B$835:$B$842,0), MATCH("*5th*",'Nicholas-SESSION'!K$7:T$7,0))</f>
        <v>0</v>
      </c>
      <c r="E553" s="131" t="e">
        <f>IF($A$548='Nicholas-SESSION'!$A$835,INDEX('Nicholas-SESSION'!$K$835:$T$842, MATCH("*Deadlift*",'Nicholas-SESSION'!$B$835:$B$842,0), MATCH("*5th*",'Nicholas-SESSION'!$K$7:$T$7,0)),"")</f>
        <v>#N/A</v>
      </c>
      <c r="F553" s="131" t="e">
        <f>INDEX('Nicholas-SESSION'!$L$835:$U$842, MATCH("*Deadlift*",'Nicholas-SESSION'!$B$835:$B$842,0), MATCH("*5th*",'Nicholas-SESSION'!$K$7:$T$7,0))</f>
        <v>#N/A</v>
      </c>
      <c r="G553" s="131" t="e">
        <f>IF($A$548='Nicholas-SESSION'!$A$835,INDEX('Nicholas-SESSION'!$K$835:$T$842, MATCH("*Bench Press*",'Nicholas-SESSION'!$B$835:$B$842,0), MATCH("*5th*",'Nicholas-SESSION'!$K$7:$T$7,0)),"")</f>
        <v>#N/A</v>
      </c>
      <c r="H553" s="131" t="e">
        <f>INDEX('Nicholas-SESSION'!$L$835:$U$842, MATCH("*Bench Press*",'Nicholas-SESSION'!$B$835:$B$842,0), MATCH("*5th*",'Nicholas-SESSION'!$K$7:$T$7,0))</f>
        <v>#N/A</v>
      </c>
      <c r="I553" s="132" t="e">
        <f>IF($A$548='Nicholas-SESSION'!$A$835,INDEX('Nicholas-SESSION'!$K$835:$T$842, MATCH("*Military*",'Nicholas-SESSION'!$B$835:$B$842,0), MATCH("*5th*",'Nicholas-SESSION'!$K$7:$T$7,0)),"")</f>
        <v>#N/A</v>
      </c>
      <c r="J553" s="44" t="e">
        <f>INDEX('Nicholas-SESSION'!$L$835:$U$842, MATCH("*Military*",'Nicholas-SESSION'!$B$835:$B$842,0), MATCH("*5th*",'Nicholas-SESSION'!$K$7:$T$7,0))</f>
        <v>#N/A</v>
      </c>
      <c r="K553" s="131" t="e">
        <f>IF($A$548='Nicholas-SESSION'!$A$835,INDEX('Nicholas-SESSION'!$K$835:$T$842, MATCH("*Clean *",'Nicholas-SESSION'!$B$835:$B$842,0), MATCH("*5th*",'Nicholas-SESSION'!$K$7:$T$7,0)),"")</f>
        <v>#N/A</v>
      </c>
      <c r="L553" s="44" t="e">
        <f>INDEX('Nicholas-SESSION'!$L$835:$U$842, MATCH("*Clean *",'Nicholas-SESSION'!$B$835:$B$842,0), MATCH("*5th*",'Nicholas-SESSION'!$K$7:$T$7,0))</f>
        <v>#N/A</v>
      </c>
      <c r="M553" s="131" t="e">
        <f>IF($A$548='Nicholas-SESSION'!$A$835,INDEX('Nicholas-SESSION'!$K$835:$T$842, MATCH("*Lat Pulldown*",'Nicholas-SESSION'!$B$835:$B$842,0), MATCH("*5th*",'Nicholas-SESSION'!$K$7:$T$7,0)),"")</f>
        <v>#N/A</v>
      </c>
      <c r="N553" s="44" t="e">
        <f>INDEX('Nicholas-SESSION'!$L$835:$U$842, MATCH("*Lat Pulldown*",'Nicholas-SESSION'!$B$835:$B$842,0), MATCH("*5th*",'Nicholas-SESSION'!$K$7:$T$7,0))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'Nicholas-SESSION'!A844</f>
        <v>42469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str">
        <f>IF($A$140='Nicholas-SESSION'!$A$754,INDEX('Nicholas-SESSION'!$K$754:$T$761, MATCH("*1k Row*",'Nicholas-SESSION'!$B$754:$B$761,0), MATCH("*1st*",'Nicholas-SESSION'!$K$7:$T$7,0)),"")</f>
        <v/>
      </c>
      <c r="P554" s="152" t="str">
        <f>IF($A$140='Nicholas-SESSION'!$A$754,INDEX('Nicholas-SESSION'!$K$754:$T$761, MATCH("*HIIT*",'Nicholas-SESSION'!$B$754:$B$761,0), MATCH("*1st*",'Nicholas-SESSION'!$K$7:$T$7,0)),"")</f>
        <v/>
      </c>
      <c r="Q554" s="119" t="e">
        <f>INDEX('Nicholas-SESSION'!$L$754:$U$754, MATCH("*HIIT*",'Nicholas-SESSION'!$B$754:$B$754,0), MATCH("*1st*",'Nicholas-SESSION'!$K$7:$T$7,0))</f>
        <v>#N/A</v>
      </c>
      <c r="R554" s="119">
        <f>'Nicholas-SESSION'!U622</f>
        <v>0</v>
      </c>
      <c r="S554" s="116"/>
      <c r="T554" s="116"/>
      <c r="U554" s="120">
        <f>'Nicholas-SESSION'!A845</f>
        <v>0</v>
      </c>
      <c r="V554" s="120">
        <f>'Nicholas-SESSION'!A846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IF($A$554='Nicholas-SESSION'!$A$844,INDEX('Nicholas-SESSION'!$K$844:$T$851, MATCH("*Squat*",'Nicholas-SESSION'!$B$844:$B$851,0), MATCH("*1st*",'Nicholas-SESSION'!$K$7:$T$7,0)),"")</f>
        <v>#N/A</v>
      </c>
      <c r="D555" s="132" t="e">
        <f>INDEX('Nicholas-SESSION'!L$844:U$851, MATCH("*Squat*",'Nicholas-SESSION'!$B$844:$B$851,0), MATCH("*1st*",'Nicholas-SESSION'!K$7:T$7,0))</f>
        <v>#N/A</v>
      </c>
      <c r="E555" s="131" t="e">
        <f>IF($A$554='Nicholas-SESSION'!$A$844,INDEX('Nicholas-SESSION'!$K$844:$T$851, MATCH("*Deadlift*",'Nicholas-SESSION'!$B$844:$B$851,0), MATCH("*1st*",'Nicholas-SESSION'!$K$7:$T$7,0)),"")</f>
        <v>#N/A</v>
      </c>
      <c r="F555" s="131" t="e">
        <f>INDEX('Nicholas-SESSION'!$L$844:$U$851, MATCH("*Deadlift*",'Nicholas-SESSION'!$B$844:$B$851,0), MATCH("*1st*",'Nicholas-SESSION'!$K$7:$T$7,0))</f>
        <v>#N/A</v>
      </c>
      <c r="G555" s="131" t="e">
        <f>IF($A$554='Nicholas-SESSION'!$A$844,INDEX('Nicholas-SESSION'!$K$844:$T$851, MATCH("*Bench Press*",'Nicholas-SESSION'!$B$844:$B$851,0), MATCH("*1st*",'Nicholas-SESSION'!$K$7:$T$7,0)),"")</f>
        <v>#N/A</v>
      </c>
      <c r="H555" s="131" t="e">
        <f>INDEX('Nicholas-SESSION'!$L$844:$U$851, MATCH("*Bench Press*",'Nicholas-SESSION'!$B$844:$B$851,0), MATCH("*1st*",'Nicholas-SESSION'!$K$7:$T$7,0))</f>
        <v>#N/A</v>
      </c>
      <c r="I555" s="132" t="e">
        <f>IF($A$554='Nicholas-SESSION'!$A$844,INDEX('Nicholas-SESSION'!$K$844:$T$851, MATCH("*Military*",'Nicholas-SESSION'!$B$844:$B$851,0), MATCH("*1st*",'Nicholas-SESSION'!$K$7:$T$7,0)),"")</f>
        <v>#N/A</v>
      </c>
      <c r="J555" s="48" t="e">
        <f>INDEX('Nicholas-SESSION'!$L$844:$U$851, MATCH("*Military*",'Nicholas-SESSION'!$B$844:$B$851,0), MATCH("*1st*",'Nicholas-SESSION'!$K$7:$T$7,0))</f>
        <v>#N/A</v>
      </c>
      <c r="K555" s="131" t="e">
        <f>IF($A$554='Nicholas-SESSION'!$A$844,INDEX('Nicholas-SESSION'!$K$844:$T$851, MATCH("*Clean *",'Nicholas-SESSION'!$B$844:$B$851,0), MATCH("*1st*",'Nicholas-SESSION'!$K$7:$T$7,0)),"")</f>
        <v>#N/A</v>
      </c>
      <c r="L555" s="48" t="e">
        <f>INDEX('Nicholas-SESSION'!$L$844:$U$851, MATCH("*Clean *",'Nicholas-SESSION'!$B$844:$B$851,0), MATCH("*1st*",'Nicholas-SESSION'!$K$7:$T$7,0))</f>
        <v>#N/A</v>
      </c>
      <c r="M555" s="131" t="e">
        <f>IF($A$554='Nicholas-SESSION'!$A$844,INDEX('Nicholas-SESSION'!$K$844:$T$851, MATCH("*Lat Pulldown*",'Nicholas-SESSION'!$B$844:$B$851,0), MATCH("*1st*",'Nicholas-SESSION'!$K$7:$T$7,0)),"")</f>
        <v>#N/A</v>
      </c>
      <c r="N555" s="48" t="e">
        <f>INDEX('Nicholas-SESSION'!$L$844:$U$851, MATCH("*Lat Pulldown*",'Nicholas-SESSION'!$B$844:$B$851,0), MATCH("*1st*",'Nicholas-SESSION'!$K$7:$T$7,0))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IF($A$554='Nicholas-SESSION'!$A$844,INDEX('Nicholas-SESSION'!$K$844:$T$851, MATCH("*Squat*",'Nicholas-SESSION'!$B$844:$B$851,0), MATCH("*2nd*",'Nicholas-SESSION'!$K$7:$T$7,0)),"")</f>
        <v>#N/A</v>
      </c>
      <c r="D556" s="132" t="e">
        <f>INDEX('Nicholas-SESSION'!L$844:U$851, MATCH("*Squat*",'Nicholas-SESSION'!$B$844:$B$851,0), MATCH("*2nd*",'Nicholas-SESSION'!K$7:T$7,0))</f>
        <v>#N/A</v>
      </c>
      <c r="E556" s="131" t="e">
        <f>IF($A$554='Nicholas-SESSION'!$A$844,INDEX('Nicholas-SESSION'!$K$844:$T$851, MATCH("*Deadlift*",'Nicholas-SESSION'!$B$844:$B$851,0), MATCH("*2ND*",'Nicholas-SESSION'!$K$7:$T$7,0)),"")</f>
        <v>#N/A</v>
      </c>
      <c r="F556" s="131" t="e">
        <f>INDEX('Nicholas-SESSION'!$L$844:$U$851, MATCH("*Deadlift*",'Nicholas-SESSION'!$B$844:$B$851,0), MATCH("*2nd*",'Nicholas-SESSION'!$K$7:$T$7,0))</f>
        <v>#N/A</v>
      </c>
      <c r="G556" s="131" t="e">
        <f>IF($A$554='Nicholas-SESSION'!$A$844,INDEX('Nicholas-SESSION'!$K$844:$T$851, MATCH("*Bench Press*",'Nicholas-SESSION'!$B$844:$B$851,0), MATCH("*2ND*",'Nicholas-SESSION'!$K$7:$T$7,0)),"")</f>
        <v>#N/A</v>
      </c>
      <c r="H556" s="131" t="e">
        <f>INDEX('Nicholas-SESSION'!$L$844:$U$851, MATCH("*Bench Press*",'Nicholas-SESSION'!$B$844:$B$851,0), MATCH("*2nd*",'Nicholas-SESSION'!$K$7:$T$7,0))</f>
        <v>#N/A</v>
      </c>
      <c r="I556" s="132" t="e">
        <f>IF($A$554='Nicholas-SESSION'!$A$844,INDEX('Nicholas-SESSION'!$K$844:$T$851, MATCH("*Military*",'Nicholas-SESSION'!$B$844:$B$851,0), MATCH("*2ND*",'Nicholas-SESSION'!$K$7:$T$7,0)),"")</f>
        <v>#N/A</v>
      </c>
      <c r="J556" s="44" t="e">
        <f>INDEX('Nicholas-SESSION'!$L$844:$U$851, MATCH("*Military*",'Nicholas-SESSION'!$B$844:$B$851,0), MATCH("*2nd*",'Nicholas-SESSION'!$K$7:$T$7,0))</f>
        <v>#N/A</v>
      </c>
      <c r="K556" s="131" t="e">
        <f>IF($A$554='Nicholas-SESSION'!$A$844,INDEX('Nicholas-SESSION'!$K$844:$T$851, MATCH("*Clean *",'Nicholas-SESSION'!$B$844:$B$851,0), MATCH("*2ND*",'Nicholas-SESSION'!$K$7:$T$7,0)),"")</f>
        <v>#N/A</v>
      </c>
      <c r="L556" s="44" t="e">
        <f>INDEX('Nicholas-SESSION'!$L$844:$U$851, MATCH("*Clean *",'Nicholas-SESSION'!$B$844:$B$851,0), MATCH("*2nd*",'Nicholas-SESSION'!$K$7:$T$7,0))</f>
        <v>#N/A</v>
      </c>
      <c r="M556" s="131" t="e">
        <f>IF($A$554='Nicholas-SESSION'!$A$844,INDEX('Nicholas-SESSION'!$K$844:$T$851, MATCH("*Lat Pulldown*",'Nicholas-SESSION'!$B$844:$B$851,0), MATCH("*2ND*",'Nicholas-SESSION'!$K$7:$T$7,0)),"")</f>
        <v>#N/A</v>
      </c>
      <c r="N556" s="44" t="e">
        <f>INDEX('Nicholas-SESSION'!$L$844:$U$851, MATCH("*Lat Pulldown*",'Nicholas-SESSION'!$B$844:$B$851,0), MATCH("*2nd*",'Nicholas-SESSION'!$K$7:$T$7,0))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IF($A$554='Nicholas-SESSION'!$A$844,INDEX('Nicholas-SESSION'!$K$844:$T$851, MATCH("*Squat*",'Nicholas-SESSION'!$B$844:$B$851,0), MATCH("*3rd*",'Nicholas-SESSION'!$K$7:$T$7,0)),"")</f>
        <v>#N/A</v>
      </c>
      <c r="D557" s="132" t="e">
        <f>INDEX('Nicholas-SESSION'!L$844:U$851, MATCH("*Squat*",'Nicholas-SESSION'!$B$844:$B$851,0), MATCH("*3rd*",'Nicholas-SESSION'!K$7:T$7,0))</f>
        <v>#N/A</v>
      </c>
      <c r="E557" s="131" t="e">
        <f>IF($A$554='Nicholas-SESSION'!$A$844,INDEX('Nicholas-SESSION'!$K$844:$T$851, MATCH("*Deadlift*",'Nicholas-SESSION'!$B$844:$B$851,0), MATCH("*3rd*",'Nicholas-SESSION'!$K$7:$T$7,0)),"")</f>
        <v>#N/A</v>
      </c>
      <c r="F557" s="131" t="e">
        <f>INDEX('Nicholas-SESSION'!$L$844:$U$851, MATCH("*Deadlift*",'Nicholas-SESSION'!$B$844:$B$851,0), MATCH("*3rd*",'Nicholas-SESSION'!$K$7:$T$7,0))</f>
        <v>#N/A</v>
      </c>
      <c r="G557" s="131" t="e">
        <f>IF($A$554='Nicholas-SESSION'!$A$844,INDEX('Nicholas-SESSION'!$K$844:$T$851, MATCH("*Bench Press*",'Nicholas-SESSION'!$B$844:$B$851,0), MATCH("*3rd*",'Nicholas-SESSION'!$K$7:$T$7,0)),"")</f>
        <v>#N/A</v>
      </c>
      <c r="H557" s="131" t="e">
        <f>INDEX('Nicholas-SESSION'!$L$844:$U$851, MATCH("*Bench Press*",'Nicholas-SESSION'!$B$844:$B$851,0), MATCH("*3rd*",'Nicholas-SESSION'!$K$7:$T$7,0))</f>
        <v>#N/A</v>
      </c>
      <c r="I557" s="132" t="e">
        <f>IF($A$554='Nicholas-SESSION'!$A$844,INDEX('Nicholas-SESSION'!$K$844:$T$851, MATCH("*Military*",'Nicholas-SESSION'!$B$844:$B$851,0), MATCH("*3rd*",'Nicholas-SESSION'!$K$7:$T$7,0)),"")</f>
        <v>#N/A</v>
      </c>
      <c r="J557" s="44" t="e">
        <f>INDEX('Nicholas-SESSION'!$L$844:$U$851, MATCH("*Military*",'Nicholas-SESSION'!$B$844:$B$851,0), MATCH("*3rd*",'Nicholas-SESSION'!$K$7:$T$7,0))</f>
        <v>#N/A</v>
      </c>
      <c r="K557" s="131" t="e">
        <f>IF($A$554='Nicholas-SESSION'!$A$844,INDEX('Nicholas-SESSION'!$K$844:$T$851, MATCH("*Clean *",'Nicholas-SESSION'!$B$844:$B$851,0), MATCH("*3rd*",'Nicholas-SESSION'!$K$7:$T$7,0)),"")</f>
        <v>#N/A</v>
      </c>
      <c r="L557" s="44" t="e">
        <f>INDEX('Nicholas-SESSION'!$L$844:$U$851, MATCH("*Clean *",'Nicholas-SESSION'!$B$844:$B$851,0), MATCH("*3rd*",'Nicholas-SESSION'!$K$7:$T$7,0))</f>
        <v>#N/A</v>
      </c>
      <c r="M557" s="131" t="e">
        <f>IF($A$554='Nicholas-SESSION'!$A$844,INDEX('Nicholas-SESSION'!$K$844:$T$851, MATCH("*Lat Pulldown*",'Nicholas-SESSION'!$B$844:$B$851,0), MATCH("*3rd*",'Nicholas-SESSION'!$K$7:$T$7,0)),"")</f>
        <v>#N/A</v>
      </c>
      <c r="N557" s="44" t="e">
        <f>INDEX('Nicholas-SESSION'!$L$844:$U$851, MATCH("*Lat Pulldown*",'Nicholas-SESSION'!$B$844:$B$851,0), MATCH("*3rd*",'Nicholas-SESSION'!$K$7:$T$7,0))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IF($A$554='Nicholas-SESSION'!$A$844,INDEX('Nicholas-SESSION'!$K$844:$T$851, MATCH("*Squat*",'Nicholas-SESSION'!$B$844:$B$851,0), MATCH("*4th*",'Nicholas-SESSION'!$K$7:$T$7,0)),"")</f>
        <v>#N/A</v>
      </c>
      <c r="D558" s="132" t="e">
        <f>INDEX('Nicholas-SESSION'!L$844:U$851, MATCH("*Squat*",'Nicholas-SESSION'!$B$844:$B$851,0), MATCH("*4th*",'Nicholas-SESSION'!K$7:T$7,0))</f>
        <v>#N/A</v>
      </c>
      <c r="E558" s="131" t="e">
        <f>IF($A$554='Nicholas-SESSION'!$A$844,INDEX('Nicholas-SESSION'!$K$844:$T$851, MATCH("*Deadlift*",'Nicholas-SESSION'!$B$844:$B$851,0), MATCH("*4th*",'Nicholas-SESSION'!$K$7:$T$7,0)),"")</f>
        <v>#N/A</v>
      </c>
      <c r="F558" s="131" t="e">
        <f>INDEX('Nicholas-SESSION'!$L$844:$U$851, MATCH("*Deadlift*",'Nicholas-SESSION'!$B$844:$B$851,0), MATCH("*4th*",'Nicholas-SESSION'!$K$7:$T$7,0))</f>
        <v>#N/A</v>
      </c>
      <c r="G558" s="131" t="e">
        <f>IF($A$554='Nicholas-SESSION'!$A$844,INDEX('Nicholas-SESSION'!$K$844:$T$851, MATCH("*Bench Press*",'Nicholas-SESSION'!$B$844:$B$851,0), MATCH("*4th*",'Nicholas-SESSION'!$K$7:$T$7,0)),"")</f>
        <v>#N/A</v>
      </c>
      <c r="H558" s="131" t="e">
        <f>INDEX('Nicholas-SESSION'!$L$844:$U$851, MATCH("*Bench Press*",'Nicholas-SESSION'!$B$844:$B$851,0), MATCH("*4th*",'Nicholas-SESSION'!$K$7:$T$7,0))</f>
        <v>#N/A</v>
      </c>
      <c r="I558" s="132" t="e">
        <f>IF($A$554='Nicholas-SESSION'!$A$844,INDEX('Nicholas-SESSION'!$K$844:$T$851, MATCH("*Military*",'Nicholas-SESSION'!$B$844:$B$851,0), MATCH("*4th*",'Nicholas-SESSION'!$K$7:$T$7,0)),"")</f>
        <v>#N/A</v>
      </c>
      <c r="J558" s="44" t="e">
        <f>INDEX('Nicholas-SESSION'!$L$844:$U$851, MATCH("*Military*",'Nicholas-SESSION'!$B$844:$B$851,0), MATCH("*4th*",'Nicholas-SESSION'!$K$7:$T$7,0))</f>
        <v>#N/A</v>
      </c>
      <c r="K558" s="131" t="e">
        <f>IF($A$554='Nicholas-SESSION'!$A$844,INDEX('Nicholas-SESSION'!$K$844:$T$851, MATCH("*Clean *",'Nicholas-SESSION'!$B$844:$B$851,0), MATCH("*4th*",'Nicholas-SESSION'!$K$7:$T$7,0)),"")</f>
        <v>#N/A</v>
      </c>
      <c r="L558" s="44" t="e">
        <f>INDEX('Nicholas-SESSION'!$L$844:$U$851, MATCH("*Clean *",'Nicholas-SESSION'!$B$844:$B$851,0), MATCH("*4th*",'Nicholas-SESSION'!$K$7:$T$7,0))</f>
        <v>#N/A</v>
      </c>
      <c r="M558" s="131" t="e">
        <f>IF($A$554='Nicholas-SESSION'!$A$844,INDEX('Nicholas-SESSION'!$K$844:$T$851, MATCH("*Lat Pulldown*",'Nicholas-SESSION'!$B$844:$B$851,0), MATCH("*4th*",'Nicholas-SESSION'!$K$7:$T$7,0)),"")</f>
        <v>#N/A</v>
      </c>
      <c r="N558" s="44" t="e">
        <f>INDEX('Nicholas-SESSION'!$L$844:$U$851, MATCH("*Lat Pulldown*",'Nicholas-SESSION'!$B$844:$B$851,0), MATCH("*4th*",'Nicholas-SESSION'!$K$7:$T$7,0))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IF($A$554='Nicholas-SESSION'!$A$844,INDEX('Nicholas-SESSION'!$K$844:$T$851, MATCH("*Squat*",'Nicholas-SESSION'!$B$844:$B$851,0), MATCH("*5th*",'Nicholas-SESSION'!$K$7:$T$7,0)),"")</f>
        <v>#N/A</v>
      </c>
      <c r="D559" s="132" t="e">
        <f>INDEX('Nicholas-SESSION'!L$844:U$851, MATCH("*Squat*",'Nicholas-SESSION'!$B$844:$B$851,0), MATCH("*5th*",'Nicholas-SESSION'!K$7:T$7,0))</f>
        <v>#N/A</v>
      </c>
      <c r="E559" s="131" t="e">
        <f>IF($A$554='Nicholas-SESSION'!$A$844,INDEX('Nicholas-SESSION'!$K$844:$T$851, MATCH("*Deadlift*",'Nicholas-SESSION'!$B$844:$B$851,0), MATCH("*5th*",'Nicholas-SESSION'!$K$7:$T$7,0)),"")</f>
        <v>#N/A</v>
      </c>
      <c r="F559" s="131" t="e">
        <f>INDEX('Nicholas-SESSION'!$L$844:$U$851, MATCH("*Deadlift*",'Nicholas-SESSION'!$B$844:$B$851,0), MATCH("*5th*",'Nicholas-SESSION'!$K$7:$T$7,0))</f>
        <v>#N/A</v>
      </c>
      <c r="G559" s="131" t="e">
        <f>IF($A$554='Nicholas-SESSION'!$A$844,INDEX('Nicholas-SESSION'!$K$844:$T$851, MATCH("*Bench Press*",'Nicholas-SESSION'!$B$844:$B$851,0), MATCH("*5th*",'Nicholas-SESSION'!$K$7:$T$7,0)),"")</f>
        <v>#N/A</v>
      </c>
      <c r="H559" s="131" t="e">
        <f>INDEX('Nicholas-SESSION'!$L$844:$U$851, MATCH("*Bench Press*",'Nicholas-SESSION'!$B$844:$B$851,0), MATCH("*5th*",'Nicholas-SESSION'!$K$7:$T$7,0))</f>
        <v>#N/A</v>
      </c>
      <c r="I559" s="132" t="e">
        <f>IF($A$554='Nicholas-SESSION'!$A$844,INDEX('Nicholas-SESSION'!$K$844:$T$851, MATCH("*Military*",'Nicholas-SESSION'!$B$844:$B$851,0), MATCH("*5th*",'Nicholas-SESSION'!$K$7:$T$7,0)),"")</f>
        <v>#N/A</v>
      </c>
      <c r="J559" s="44" t="e">
        <f>INDEX('Nicholas-SESSION'!$L$844:$U$851, MATCH("*Military*",'Nicholas-SESSION'!$B$844:$B$851,0), MATCH("*5th*",'Nicholas-SESSION'!$K$7:$T$7,0))</f>
        <v>#N/A</v>
      </c>
      <c r="K559" s="131" t="e">
        <f>IF($A$554='Nicholas-SESSION'!$A$844,INDEX('Nicholas-SESSION'!$K$844:$T$851, MATCH("*Clean *",'Nicholas-SESSION'!$B$844:$B$851,0), MATCH("*5th*",'Nicholas-SESSION'!$K$7:$T$7,0)),"")</f>
        <v>#N/A</v>
      </c>
      <c r="L559" s="44" t="e">
        <f>INDEX('Nicholas-SESSION'!$L$844:$U$851, MATCH("*Clean *",'Nicholas-SESSION'!$B$844:$B$851,0), MATCH("*5th*",'Nicholas-SESSION'!$K$7:$T$7,0))</f>
        <v>#N/A</v>
      </c>
      <c r="M559" s="131" t="e">
        <f>IF($A$554='Nicholas-SESSION'!$A$844,INDEX('Nicholas-SESSION'!$K$844:$T$851, MATCH("*Lat Pulldown*",'Nicholas-SESSION'!$B$844:$B$851,0), MATCH("*5th*",'Nicholas-SESSION'!$K$7:$T$7,0)),"")</f>
        <v>#N/A</v>
      </c>
      <c r="N559" s="44" t="e">
        <f>INDEX('Nicholas-SESSION'!$L$844:$U$851, MATCH("*Lat Pulldown*",'Nicholas-SESSION'!$B$844:$B$851,0), MATCH("*5th*",'Nicholas-SESSION'!$K$7:$T$7,0))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'Nicholas-SESSION'!A853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str">
        <f>IF($A$140='Nicholas-SESSION'!$A$763,INDEX('Nicholas-SESSION'!$K$763:$T$770, MATCH("*1k Row*",'Nicholas-SESSION'!$B$763:$B$770,0), MATCH("*1st*",'Nicholas-SESSION'!$K$7:$T$7,0)),"")</f>
        <v/>
      </c>
      <c r="P560" s="152" t="str">
        <f>IF($A$140='Nicholas-SESSION'!$A$763,INDEX('Nicholas-SESSION'!$K$763:$T$770, MATCH("*HIIT*",'Nicholas-SESSION'!$B$763:$B$770,0), MATCH("*1st*",'Nicholas-SESSION'!$K$7:$T$7,0)),"")</f>
        <v/>
      </c>
      <c r="Q560" s="119" t="e">
        <f>INDEX('Nicholas-SESSION'!$L$763:$U$763, MATCH("*HIIT*",'Nicholas-SESSION'!$B$763:$B$763,0), MATCH("*1st*",'Nicholas-SESSION'!$K$7:$T$7,0))</f>
        <v>#N/A</v>
      </c>
      <c r="R560" s="119">
        <f>'Nicholas-SESSION'!U628</f>
        <v>0</v>
      </c>
      <c r="S560" s="116"/>
      <c r="T560" s="116"/>
      <c r="U560" s="120">
        <f>'Nicholas-SESSION'!A854</f>
        <v>0</v>
      </c>
      <c r="V560" s="120">
        <f>'Nicholas-SESSION'!A855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IF($A$560='Nicholas-SESSION'!$A$853,INDEX('Nicholas-SESSION'!$K$853:$T$860, MATCH("*Squat*",'Nicholas-SESSION'!$B$853:$B$860,0), MATCH("*1st*",'Nicholas-SESSION'!$K$7:$T$7,0)),"")</f>
        <v>#N/A</v>
      </c>
      <c r="D561" s="132" t="e">
        <f>INDEX('Nicholas-SESSION'!L$853:U$860, MATCH("*Squat*",'Nicholas-SESSION'!$B$853:$B$860,0), MATCH("*1st*",'Nicholas-SESSION'!K$7:T$7,0))</f>
        <v>#N/A</v>
      </c>
      <c r="E561" s="131" t="e">
        <f>IF($A$560='Nicholas-SESSION'!$A$853,INDEX('Nicholas-SESSION'!$K$853:$T$860, MATCH("*Deadlift*",'Nicholas-SESSION'!$B$853:$B$860,0), MATCH("*1st*",'Nicholas-SESSION'!$K$7:$T$7,0)),"")</f>
        <v>#N/A</v>
      </c>
      <c r="F561" s="131" t="e">
        <f>INDEX('Nicholas-SESSION'!$L$853:$U$860, MATCH("*Deadlift*",'Nicholas-SESSION'!$B$853:$B$860,0), MATCH("*1st*",'Nicholas-SESSION'!$K$7:$T$7,0))</f>
        <v>#N/A</v>
      </c>
      <c r="G561" s="131" t="e">
        <f>IF($A$560='Nicholas-SESSION'!$A$853,INDEX('Nicholas-SESSION'!$K$853:$T$860, MATCH("*Bench Press*",'Nicholas-SESSION'!$B$853:$B$860,0), MATCH("*1st*",'Nicholas-SESSION'!$K$7:$T$7,0)),"")</f>
        <v>#N/A</v>
      </c>
      <c r="H561" s="131" t="e">
        <f>INDEX('Nicholas-SESSION'!$L$853:$U$860, MATCH("*Bench Press*",'Nicholas-SESSION'!$B$853:$B$860,0), MATCH("*1st*",'Nicholas-SESSION'!$K$7:$T$7,0))</f>
        <v>#N/A</v>
      </c>
      <c r="I561" s="132" t="e">
        <f>IF($A$560='Nicholas-SESSION'!$A$853,INDEX('Nicholas-SESSION'!$K$853:$T$860, MATCH("*Military*",'Nicholas-SESSION'!$B$853:$B$860,0), MATCH("*1st*",'Nicholas-SESSION'!$K$7:$T$7,0)),"")</f>
        <v>#N/A</v>
      </c>
      <c r="J561" s="48" t="e">
        <f>INDEX('Nicholas-SESSION'!$L$853:$U$860, MATCH("*Military*",'Nicholas-SESSION'!$B$853:$B$860,0), MATCH("*1st*",'Nicholas-SESSION'!$K$7:$T$7,0))</f>
        <v>#N/A</v>
      </c>
      <c r="K561" s="131" t="e">
        <f>IF($A$560='Nicholas-SESSION'!$A$853,INDEX('Nicholas-SESSION'!$K$853:$T$860, MATCH("*Clean *",'Nicholas-SESSION'!$B$853:$B$860,0), MATCH("*1st*",'Nicholas-SESSION'!$K$7:$T$7,0)),"")</f>
        <v>#N/A</v>
      </c>
      <c r="L561" s="48" t="e">
        <f>INDEX('Nicholas-SESSION'!$L$853:$U$860, MATCH("*Clean *",'Nicholas-SESSION'!$B$853:$B$860,0), MATCH("*1st*",'Nicholas-SESSION'!$K$7:$T$7,0))</f>
        <v>#N/A</v>
      </c>
      <c r="M561" s="131" t="e">
        <f>IF($A$560='Nicholas-SESSION'!$A$853,INDEX('Nicholas-SESSION'!$K$853:$T$860, MATCH("*Lat Pulldown*",'Nicholas-SESSION'!$B$853:$B$860,0), MATCH("*1st*",'Nicholas-SESSION'!$K$7:$T$7,0)),"")</f>
        <v>#N/A</v>
      </c>
      <c r="N561" s="48" t="e">
        <f>INDEX('Nicholas-SESSION'!$L$853:$U$860, MATCH("*Lat Pulldown*",'Nicholas-SESSION'!$B$853:$B$860,0), MATCH("*1st*",'Nicholas-SESSION'!$K$7:$T$7,0))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IF($A$560='Nicholas-SESSION'!$A$853,INDEX('Nicholas-SESSION'!$K$853:$T$860, MATCH("*Squat*",'Nicholas-SESSION'!$B$853:$B$860,0), MATCH("*2nd*",'Nicholas-SESSION'!$K$7:$T$7,0)),"")</f>
        <v>#N/A</v>
      </c>
      <c r="D562" s="132" t="e">
        <f>INDEX('Nicholas-SESSION'!L$853:U$860, MATCH("*Squat*",'Nicholas-SESSION'!$B$853:$B$860,0), MATCH("*2nd*",'Nicholas-SESSION'!K$7:T$7,0))</f>
        <v>#N/A</v>
      </c>
      <c r="E562" s="131" t="e">
        <f>IF($A$560='Nicholas-SESSION'!$A$853,INDEX('Nicholas-SESSION'!$K$853:$T$860, MATCH("*Deadlift*",'Nicholas-SESSION'!$B$853:$B$860,0), MATCH("*2ND*",'Nicholas-SESSION'!$K$7:$T$7,0)),"")</f>
        <v>#N/A</v>
      </c>
      <c r="F562" s="131" t="e">
        <f>INDEX('Nicholas-SESSION'!$L$853:$U$860, MATCH("*Deadlift*",'Nicholas-SESSION'!$B$853:$B$860,0), MATCH("*2nd*",'Nicholas-SESSION'!$K$7:$T$7,0))</f>
        <v>#N/A</v>
      </c>
      <c r="G562" s="131" t="e">
        <f>IF($A$560='Nicholas-SESSION'!$A$853,INDEX('Nicholas-SESSION'!$K$853:$T$860, MATCH("*Bench Press*",'Nicholas-SESSION'!$B$853:$B$860,0), MATCH("*2ND*",'Nicholas-SESSION'!$K$7:$T$7,0)),"")</f>
        <v>#N/A</v>
      </c>
      <c r="H562" s="131" t="e">
        <f>INDEX('Nicholas-SESSION'!$L$853:$U$860, MATCH("*Bench Press*",'Nicholas-SESSION'!$B$853:$B$860,0), MATCH("*2nd*",'Nicholas-SESSION'!$K$7:$T$7,0))</f>
        <v>#N/A</v>
      </c>
      <c r="I562" s="132" t="e">
        <f>IF($A$560='Nicholas-SESSION'!$A$853,INDEX('Nicholas-SESSION'!$K$853:$T$860, MATCH("*Military*",'Nicholas-SESSION'!$B$853:$B$860,0), MATCH("*2ND*",'Nicholas-SESSION'!$K$7:$T$7,0)),"")</f>
        <v>#N/A</v>
      </c>
      <c r="J562" s="44" t="e">
        <f>INDEX('Nicholas-SESSION'!$L$853:$U$860, MATCH("*Military*",'Nicholas-SESSION'!$B$853:$B$860,0), MATCH("*2nd*",'Nicholas-SESSION'!$K$7:$T$7,0))</f>
        <v>#N/A</v>
      </c>
      <c r="K562" s="131" t="e">
        <f>IF($A$560='Nicholas-SESSION'!$A$853,INDEX('Nicholas-SESSION'!$K$853:$T$860, MATCH("*Clean *",'Nicholas-SESSION'!$B$853:$B$860,0), MATCH("*2ND*",'Nicholas-SESSION'!$K$7:$T$7,0)),"")</f>
        <v>#N/A</v>
      </c>
      <c r="L562" s="44" t="e">
        <f>INDEX('Nicholas-SESSION'!$L$853:$U$860, MATCH("*Clean *",'Nicholas-SESSION'!$B$853:$B$860,0), MATCH("*2nd*",'Nicholas-SESSION'!$K$7:$T$7,0))</f>
        <v>#N/A</v>
      </c>
      <c r="M562" s="131" t="e">
        <f>IF($A$560='Nicholas-SESSION'!$A$853,INDEX('Nicholas-SESSION'!$K$853:$T$860, MATCH("*Lat Pulldown*",'Nicholas-SESSION'!$B$853:$B$860,0), MATCH("*2ND*",'Nicholas-SESSION'!$K$7:$T$7,0)),"")</f>
        <v>#N/A</v>
      </c>
      <c r="N562" s="44" t="e">
        <f>INDEX('Nicholas-SESSION'!$L$853:$U$860, MATCH("*Lat Pulldown*",'Nicholas-SESSION'!$B$853:$B$860,0), MATCH("*2nd*",'Nicholas-SESSION'!$K$7:$T$7,0))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IF($A$560='Nicholas-SESSION'!$A$853,INDEX('Nicholas-SESSION'!$K$853:$T$860, MATCH("*Squat*",'Nicholas-SESSION'!$B$853:$B$860,0), MATCH("*3rd*",'Nicholas-SESSION'!$K$7:$T$7,0)),"")</f>
        <v>#N/A</v>
      </c>
      <c r="D563" s="132" t="e">
        <f>INDEX('Nicholas-SESSION'!L$853:U$860, MATCH("*Squat*",'Nicholas-SESSION'!$B$853:$B$860,0), MATCH("*3rd*",'Nicholas-SESSION'!K$7:T$7,0))</f>
        <v>#N/A</v>
      </c>
      <c r="E563" s="131" t="e">
        <f>IF($A$560='Nicholas-SESSION'!$A$853,INDEX('Nicholas-SESSION'!$K$853:$T$860, MATCH("*Deadlift*",'Nicholas-SESSION'!$B$853:$B$860,0), MATCH("*3rd*",'Nicholas-SESSION'!$K$7:$T$7,0)),"")</f>
        <v>#N/A</v>
      </c>
      <c r="F563" s="131" t="e">
        <f>INDEX('Nicholas-SESSION'!$L$853:$U$860, MATCH("*Deadlift*",'Nicholas-SESSION'!$B$853:$B$860,0), MATCH("*3rd*",'Nicholas-SESSION'!$K$7:$T$7,0))</f>
        <v>#N/A</v>
      </c>
      <c r="G563" s="131" t="e">
        <f>IF($A$560='Nicholas-SESSION'!$A$853,INDEX('Nicholas-SESSION'!$K$853:$T$860, MATCH("*Bench Press*",'Nicholas-SESSION'!$B$853:$B$860,0), MATCH("*3rd*",'Nicholas-SESSION'!$K$7:$T$7,0)),"")</f>
        <v>#N/A</v>
      </c>
      <c r="H563" s="131" t="e">
        <f>INDEX('Nicholas-SESSION'!$L$853:$U$860, MATCH("*Bench Press*",'Nicholas-SESSION'!$B$853:$B$860,0), MATCH("*3rd*",'Nicholas-SESSION'!$K$7:$T$7,0))</f>
        <v>#N/A</v>
      </c>
      <c r="I563" s="132" t="e">
        <f>IF($A$560='Nicholas-SESSION'!$A$853,INDEX('Nicholas-SESSION'!$K$853:$T$860, MATCH("*Military*",'Nicholas-SESSION'!$B$853:$B$860,0), MATCH("*3rd*",'Nicholas-SESSION'!$K$7:$T$7,0)),"")</f>
        <v>#N/A</v>
      </c>
      <c r="J563" s="44" t="e">
        <f>INDEX('Nicholas-SESSION'!$L$853:$U$860, MATCH("*Military*",'Nicholas-SESSION'!$B$853:$B$860,0), MATCH("*3rd*",'Nicholas-SESSION'!$K$7:$T$7,0))</f>
        <v>#N/A</v>
      </c>
      <c r="K563" s="131" t="e">
        <f>IF($A$560='Nicholas-SESSION'!$A$853,INDEX('Nicholas-SESSION'!$K$853:$T$860, MATCH("*Clean *",'Nicholas-SESSION'!$B$853:$B$860,0), MATCH("*3rd*",'Nicholas-SESSION'!$K$7:$T$7,0)),"")</f>
        <v>#N/A</v>
      </c>
      <c r="L563" s="44" t="e">
        <f>INDEX('Nicholas-SESSION'!$L$853:$U$860, MATCH("*Clean *",'Nicholas-SESSION'!$B$853:$B$860,0), MATCH("*3rd*",'Nicholas-SESSION'!$K$7:$T$7,0))</f>
        <v>#N/A</v>
      </c>
      <c r="M563" s="131" t="e">
        <f>IF($A$560='Nicholas-SESSION'!$A$853,INDEX('Nicholas-SESSION'!$K$853:$T$860, MATCH("*Lat Pulldown*",'Nicholas-SESSION'!$B$853:$B$860,0), MATCH("*3rd*",'Nicholas-SESSION'!$K$7:$T$7,0)),"")</f>
        <v>#N/A</v>
      </c>
      <c r="N563" s="44" t="e">
        <f>INDEX('Nicholas-SESSION'!$L$853:$U$860, MATCH("*Lat Pulldown*",'Nicholas-SESSION'!$B$853:$B$860,0), MATCH("*3rd*",'Nicholas-SESSION'!$K$7:$T$7,0))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IF($A$560='Nicholas-SESSION'!$A$853,INDEX('Nicholas-SESSION'!$K$853:$T$860, MATCH("*Squat*",'Nicholas-SESSION'!$B$853:$B$860,0), MATCH("*4th*",'Nicholas-SESSION'!$K$7:$T$7,0)),"")</f>
        <v>#N/A</v>
      </c>
      <c r="D564" s="132" t="e">
        <f>INDEX('Nicholas-SESSION'!L$853:U$860, MATCH("*Squat*",'Nicholas-SESSION'!$B$853:$B$860,0), MATCH("*4th*",'Nicholas-SESSION'!K$7:T$7,0))</f>
        <v>#N/A</v>
      </c>
      <c r="E564" s="131" t="e">
        <f>IF($A$560='Nicholas-SESSION'!$A$853,INDEX('Nicholas-SESSION'!$K$853:$T$860, MATCH("*Deadlift*",'Nicholas-SESSION'!$B$853:$B$860,0), MATCH("*4th*",'Nicholas-SESSION'!$K$7:$T$7,0)),"")</f>
        <v>#N/A</v>
      </c>
      <c r="F564" s="131" t="e">
        <f>INDEX('Nicholas-SESSION'!$L$853:$U$860, MATCH("*Deadlift*",'Nicholas-SESSION'!$B$853:$B$860,0), MATCH("*4th*",'Nicholas-SESSION'!$K$7:$T$7,0))</f>
        <v>#N/A</v>
      </c>
      <c r="G564" s="131" t="e">
        <f>IF($A$560='Nicholas-SESSION'!$A$853,INDEX('Nicholas-SESSION'!$K$853:$T$860, MATCH("*Bench Press*",'Nicholas-SESSION'!$B$853:$B$860,0), MATCH("*4th*",'Nicholas-SESSION'!$K$7:$T$7,0)),"")</f>
        <v>#N/A</v>
      </c>
      <c r="H564" s="131" t="e">
        <f>INDEX('Nicholas-SESSION'!$L$853:$U$860, MATCH("*Bench Press*",'Nicholas-SESSION'!$B$853:$B$860,0), MATCH("*4th*",'Nicholas-SESSION'!$K$7:$T$7,0))</f>
        <v>#N/A</v>
      </c>
      <c r="I564" s="132" t="e">
        <f>IF($A$560='Nicholas-SESSION'!$A$853,INDEX('Nicholas-SESSION'!$K$853:$T$860, MATCH("*Military*",'Nicholas-SESSION'!$B$853:$B$860,0), MATCH("*4th*",'Nicholas-SESSION'!$K$7:$T$7,0)),"")</f>
        <v>#N/A</v>
      </c>
      <c r="J564" s="44" t="e">
        <f>INDEX('Nicholas-SESSION'!$L$853:$U$860, MATCH("*Military*",'Nicholas-SESSION'!$B$853:$B$860,0), MATCH("*4th*",'Nicholas-SESSION'!$K$7:$T$7,0))</f>
        <v>#N/A</v>
      </c>
      <c r="K564" s="131" t="e">
        <f>IF($A$560='Nicholas-SESSION'!$A$853,INDEX('Nicholas-SESSION'!$K$853:$T$860, MATCH("*Clean *",'Nicholas-SESSION'!$B$853:$B$860,0), MATCH("*4th*",'Nicholas-SESSION'!$K$7:$T$7,0)),"")</f>
        <v>#N/A</v>
      </c>
      <c r="L564" s="44" t="e">
        <f>INDEX('Nicholas-SESSION'!$L$853:$U$860, MATCH("*Clean *",'Nicholas-SESSION'!$B$853:$B$860,0), MATCH("*4th*",'Nicholas-SESSION'!$K$7:$T$7,0))</f>
        <v>#N/A</v>
      </c>
      <c r="M564" s="131" t="e">
        <f>IF($A$560='Nicholas-SESSION'!$A$853,INDEX('Nicholas-SESSION'!$K$853:$T$860, MATCH("*Lat Pulldown*",'Nicholas-SESSION'!$B$853:$B$860,0), MATCH("*4th*",'Nicholas-SESSION'!$K$7:$T$7,0)),"")</f>
        <v>#N/A</v>
      </c>
      <c r="N564" s="44" t="e">
        <f>INDEX('Nicholas-SESSION'!$L$853:$U$860, MATCH("*Lat Pulldown*",'Nicholas-SESSION'!$B$853:$B$860,0), MATCH("*4th*",'Nicholas-SESSION'!$K$7:$T$7,0))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IF($A$560='Nicholas-SESSION'!$A$853,INDEX('Nicholas-SESSION'!$K$853:$T$860, MATCH("*Squat*",'Nicholas-SESSION'!$B$853:$B$860,0), MATCH("*5th*",'Nicholas-SESSION'!$K$7:$T$7,0)),"")</f>
        <v>#N/A</v>
      </c>
      <c r="D565" s="132" t="e">
        <f>INDEX('Nicholas-SESSION'!L$853:U$860, MATCH("*Squat*",'Nicholas-SESSION'!$B$853:$B$860,0), MATCH("*5th*",'Nicholas-SESSION'!K$7:T$7,0))</f>
        <v>#N/A</v>
      </c>
      <c r="E565" s="131" t="e">
        <f>IF($A$560='Nicholas-SESSION'!$A$853,INDEX('Nicholas-SESSION'!$K$853:$T$860, MATCH("*Deadlift*",'Nicholas-SESSION'!$B$853:$B$860,0), MATCH("*5th*",'Nicholas-SESSION'!$K$7:$T$7,0)),"")</f>
        <v>#N/A</v>
      </c>
      <c r="F565" s="131" t="e">
        <f>INDEX('Nicholas-SESSION'!$L$853:$U$860, MATCH("*Deadlift*",'Nicholas-SESSION'!$B$853:$B$860,0), MATCH("*5th*",'Nicholas-SESSION'!$K$7:$T$7,0))</f>
        <v>#N/A</v>
      </c>
      <c r="G565" s="131" t="e">
        <f>IF($A$560='Nicholas-SESSION'!$A$853,INDEX('Nicholas-SESSION'!$K$853:$T$860, MATCH("*Bench Press*",'Nicholas-SESSION'!$B$853:$B$860,0), MATCH("*5th*",'Nicholas-SESSION'!$K$7:$T$7,0)),"")</f>
        <v>#N/A</v>
      </c>
      <c r="H565" s="131" t="e">
        <f>INDEX('Nicholas-SESSION'!$L$853:$U$860, MATCH("*Bench Press*",'Nicholas-SESSION'!$B$853:$B$860,0), MATCH("*5th*",'Nicholas-SESSION'!$K$7:$T$7,0))</f>
        <v>#N/A</v>
      </c>
      <c r="I565" s="132" t="e">
        <f>IF($A$560='Nicholas-SESSION'!$A$853,INDEX('Nicholas-SESSION'!$K$853:$T$860, MATCH("*Military*",'Nicholas-SESSION'!$B$853:$B$860,0), MATCH("*5th*",'Nicholas-SESSION'!$K$7:$T$7,0)),"")</f>
        <v>#N/A</v>
      </c>
      <c r="J565" s="44" t="e">
        <f>INDEX('Nicholas-SESSION'!$L$853:$U$860, MATCH("*Military*",'Nicholas-SESSION'!$B$853:$B$860,0), MATCH("*5th*",'Nicholas-SESSION'!$K$7:$T$7,0))</f>
        <v>#N/A</v>
      </c>
      <c r="K565" s="131" t="e">
        <f>IF($A$560='Nicholas-SESSION'!$A$853,INDEX('Nicholas-SESSION'!$K$853:$T$860, MATCH("*Clean *",'Nicholas-SESSION'!$B$853:$B$860,0), MATCH("*5th*",'Nicholas-SESSION'!$K$7:$T$7,0)),"")</f>
        <v>#N/A</v>
      </c>
      <c r="L565" s="44" t="e">
        <f>INDEX('Nicholas-SESSION'!$L$853:$U$860, MATCH("*Clean *",'Nicholas-SESSION'!$B$853:$B$860,0), MATCH("*5th*",'Nicholas-SESSION'!$K$7:$T$7,0))</f>
        <v>#N/A</v>
      </c>
      <c r="M565" s="131" t="e">
        <f>IF($A$560='Nicholas-SESSION'!$A$853,INDEX('Nicholas-SESSION'!$K$853:$T$860, MATCH("*Lat Pulldown*",'Nicholas-SESSION'!$B$853:$B$860,0), MATCH("*5th*",'Nicholas-SESSION'!$K$7:$T$7,0)),"")</f>
        <v>#N/A</v>
      </c>
      <c r="N565" s="44" t="e">
        <f>INDEX('Nicholas-SESSION'!$L$853:$U$860, MATCH("*Lat Pulldown*",'Nicholas-SESSION'!$B$853:$B$860,0), MATCH("*5th*",'Nicholas-SESSION'!$K$7:$T$7,0))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'Nicholas-SESSION'!A862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e">
        <f>IF($A$140='Nicholas-SESSION'!#REF!,INDEX('Nicholas-SESSION'!#REF!, MATCH("*1k Row*",'Nicholas-SESSION'!#REF!,0), MATCH("*1st*",'Nicholas-SESSION'!$K$7:$T$7,0)),"")</f>
        <v>#REF!</v>
      </c>
      <c r="P566" s="152" t="e">
        <f>IF($A$140='Nicholas-SESSION'!#REF!,INDEX('Nicholas-SESSION'!#REF!, MATCH("*HIIT*",'Nicholas-SESSION'!#REF!,0), MATCH("*1st*",'Nicholas-SESSION'!$K$7:$T$7,0)),"")</f>
        <v>#REF!</v>
      </c>
      <c r="Q566" s="119" t="e">
        <f>INDEX('Nicholas-SESSION'!#REF!, MATCH("*HIIT*",'Nicholas-SESSION'!#REF!,0), MATCH("*1st*",'Nicholas-SESSION'!$K$7:$T$7,0))</f>
        <v>#REF!</v>
      </c>
      <c r="R566" s="119">
        <f>'Nicholas-SESSION'!U634</f>
        <v>0</v>
      </c>
      <c r="S566" s="116"/>
      <c r="T566" s="116"/>
      <c r="U566" s="120">
        <f>'Nicholas-SESSION'!A863</f>
        <v>0</v>
      </c>
      <c r="V566" s="120">
        <f>'Nicholas-SESSION'!A864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IF($A$566='Nicholas-SESSION'!$A$862,INDEX('Nicholas-SESSION'!$K$862:$T$869, MATCH("*Squat*",'Nicholas-SESSION'!$B$862:$B$869,0), MATCH("*1st*",'Nicholas-SESSION'!$K$7:$T$7,0)),"")</f>
        <v>#N/A</v>
      </c>
      <c r="D567" s="132" t="e">
        <f>INDEX('Nicholas-SESSION'!L$862:U$869, MATCH("*Squat*",'Nicholas-SESSION'!$B$862:$B$869,0), MATCH("*1st*",'Nicholas-SESSION'!K$7:T$7,0))</f>
        <v>#N/A</v>
      </c>
      <c r="E567" s="131" t="e">
        <f>IF($A$566='Nicholas-SESSION'!$A$862,INDEX('Nicholas-SESSION'!$K$862:$T$869, MATCH("*Deadlift*",'Nicholas-SESSION'!$B$862:$B$869,0), MATCH("*1st*",'Nicholas-SESSION'!$K$7:$T$7,0)),"")</f>
        <v>#N/A</v>
      </c>
      <c r="F567" s="131" t="e">
        <f>INDEX('Nicholas-SESSION'!$L$862:$U$869, MATCH("*Deadlift*",'Nicholas-SESSION'!$B$862:$B$869,0), MATCH("*1st*",'Nicholas-SESSION'!$K$7:$T$7,0))</f>
        <v>#N/A</v>
      </c>
      <c r="G567" s="131" t="e">
        <f>IF($A$566='Nicholas-SESSION'!$A$862,INDEX('Nicholas-SESSION'!$K$862:$T$869, MATCH("*Bench Press*",'Nicholas-SESSION'!$B$862:$B$869,0), MATCH("*1st*",'Nicholas-SESSION'!$K$7:$T$7,0)),"")</f>
        <v>#N/A</v>
      </c>
      <c r="H567" s="131" t="e">
        <f>INDEX('Nicholas-SESSION'!$L$862:$U$869, MATCH("*Bench Press*",'Nicholas-SESSION'!$B$862:$B$869,0), MATCH("*1st*",'Nicholas-SESSION'!$K$7:$T$7,0))</f>
        <v>#N/A</v>
      </c>
      <c r="I567" s="132" t="e">
        <f>IF($A$566='Nicholas-SESSION'!$A$862,INDEX('Nicholas-SESSION'!$K$862:$T$869, MATCH("*Military*",'Nicholas-SESSION'!$B$862:$B$869,0), MATCH("*1st*",'Nicholas-SESSION'!$K$7:$T$7,0)),"")</f>
        <v>#N/A</v>
      </c>
      <c r="J567" s="48" t="e">
        <f>INDEX('Nicholas-SESSION'!$L$862:$U$869, MATCH("*Military*",'Nicholas-SESSION'!$B$862:$B$869,0), MATCH("*1st*",'Nicholas-SESSION'!$K$7:$T$7,0))</f>
        <v>#N/A</v>
      </c>
      <c r="K567" s="131" t="e">
        <f>IF($A$566='Nicholas-SESSION'!$A$862,INDEX('Nicholas-SESSION'!$K$862:$T$869, MATCH("*Clean *",'Nicholas-SESSION'!$B$862:$B$869,0), MATCH("*1st*",'Nicholas-SESSION'!$K$7:$T$7,0)),"")</f>
        <v>#N/A</v>
      </c>
      <c r="L567" s="48" t="e">
        <f>INDEX('Nicholas-SESSION'!$L$862:$U$869, MATCH("*Clean *",'Nicholas-SESSION'!$B$862:$B$869,0), MATCH("*1st*",'Nicholas-SESSION'!$K$7:$T$7,0))</f>
        <v>#N/A</v>
      </c>
      <c r="M567" s="131" t="e">
        <f>IF($A$566='Nicholas-SESSION'!$A$862,INDEX('Nicholas-SESSION'!$K$862:$T$869, MATCH("*Lat Pulldown*",'Nicholas-SESSION'!$B$862:$B$869,0), MATCH("*1st*",'Nicholas-SESSION'!$K$7:$T$7,0)),"")</f>
        <v>#N/A</v>
      </c>
      <c r="N567" s="48" t="e">
        <f>INDEX('Nicholas-SESSION'!$L$862:$U$869, MATCH("*Lat Pulldown*",'Nicholas-SESSION'!$B$862:$B$869,0), MATCH("*1st*",'Nicholas-SESSION'!$K$7:$T$7,0))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IF($A$566='Nicholas-SESSION'!$A$862,INDEX('Nicholas-SESSION'!$K$862:$T$869, MATCH("*Squat*",'Nicholas-SESSION'!$B$862:$B$869,0), MATCH("*2nd*",'Nicholas-SESSION'!$K$7:$T$7,0)),"")</f>
        <v>#N/A</v>
      </c>
      <c r="D568" s="132" t="e">
        <f>INDEX('Nicholas-SESSION'!L$862:U$869, MATCH("*Squat*",'Nicholas-SESSION'!$B$862:$B$869,0), MATCH("*2nd*",'Nicholas-SESSION'!K$7:T$7,0))</f>
        <v>#N/A</v>
      </c>
      <c r="E568" s="131" t="e">
        <f>IF($A$566='Nicholas-SESSION'!$A$862,INDEX('Nicholas-SESSION'!$K$862:$T$869, MATCH("*Deadlift*",'Nicholas-SESSION'!$B$862:$B$869,0), MATCH("*2ND*",'Nicholas-SESSION'!$K$7:$T$7,0)),"")</f>
        <v>#N/A</v>
      </c>
      <c r="F568" s="131" t="e">
        <f>INDEX('Nicholas-SESSION'!$L$862:$U$869, MATCH("*Deadlift*",'Nicholas-SESSION'!$B$862:$B$869,0), MATCH("*2nd*",'Nicholas-SESSION'!$K$7:$T$7,0))</f>
        <v>#N/A</v>
      </c>
      <c r="G568" s="131" t="e">
        <f>IF($A$566='Nicholas-SESSION'!$A$862,INDEX('Nicholas-SESSION'!$K$862:$T$869, MATCH("*Bench Press*",'Nicholas-SESSION'!$B$862:$B$869,0), MATCH("*2ND*",'Nicholas-SESSION'!$K$7:$T$7,0)),"")</f>
        <v>#N/A</v>
      </c>
      <c r="H568" s="131" t="e">
        <f>INDEX('Nicholas-SESSION'!$L$862:$U$869, MATCH("*Bench Press*",'Nicholas-SESSION'!$B$862:$B$869,0), MATCH("*2nd*",'Nicholas-SESSION'!$K$7:$T$7,0))</f>
        <v>#N/A</v>
      </c>
      <c r="I568" s="132" t="e">
        <f>IF($A$566='Nicholas-SESSION'!$A$862,INDEX('Nicholas-SESSION'!$K$862:$T$869, MATCH("*Military*",'Nicholas-SESSION'!$B$862:$B$869,0), MATCH("*2ND*",'Nicholas-SESSION'!$K$7:$T$7,0)),"")</f>
        <v>#N/A</v>
      </c>
      <c r="J568" s="44" t="e">
        <f>INDEX('Nicholas-SESSION'!$L$862:$U$869, MATCH("*Military*",'Nicholas-SESSION'!$B$862:$B$869,0), MATCH("*2nd*",'Nicholas-SESSION'!$K$7:$T$7,0))</f>
        <v>#N/A</v>
      </c>
      <c r="K568" s="131" t="e">
        <f>IF($A$566='Nicholas-SESSION'!$A$862,INDEX('Nicholas-SESSION'!$K$862:$T$869, MATCH("*Clean *",'Nicholas-SESSION'!$B$862:$B$869,0), MATCH("*2ND*",'Nicholas-SESSION'!$K$7:$T$7,0)),"")</f>
        <v>#N/A</v>
      </c>
      <c r="L568" s="44" t="e">
        <f>INDEX('Nicholas-SESSION'!$L$862:$U$869, MATCH("*Clean *",'Nicholas-SESSION'!$B$862:$B$869,0), MATCH("*2nd*",'Nicholas-SESSION'!$K$7:$T$7,0))</f>
        <v>#N/A</v>
      </c>
      <c r="M568" s="131" t="e">
        <f>IF($A$566='Nicholas-SESSION'!$A$862,INDEX('Nicholas-SESSION'!$K$862:$T$869, MATCH("*Lat Pulldown*",'Nicholas-SESSION'!$B$862:$B$869,0), MATCH("*2ND*",'Nicholas-SESSION'!$K$7:$T$7,0)),"")</f>
        <v>#N/A</v>
      </c>
      <c r="N568" s="44" t="e">
        <f>INDEX('Nicholas-SESSION'!$L$862:$U$869, MATCH("*Lat Pulldown*",'Nicholas-SESSION'!$B$862:$B$869,0), MATCH("*2nd*",'Nicholas-SESSION'!$K$7:$T$7,0))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IF($A$566='Nicholas-SESSION'!$A$862,INDEX('Nicholas-SESSION'!$K$862:$T$869, MATCH("*Squat*",'Nicholas-SESSION'!$B$862:$B$869,0), MATCH("*3rd*",'Nicholas-SESSION'!$K$7:$T$7,0)),"")</f>
        <v>#N/A</v>
      </c>
      <c r="D569" s="132" t="e">
        <f>INDEX('Nicholas-SESSION'!L$862:U$869, MATCH("*Squat*",'Nicholas-SESSION'!$B$862:$B$869,0), MATCH("*3rd*",'Nicholas-SESSION'!K$7:T$7,0))</f>
        <v>#N/A</v>
      </c>
      <c r="E569" s="131" t="e">
        <f>IF($A$566='Nicholas-SESSION'!$A$862,INDEX('Nicholas-SESSION'!$K$862:$T$869, MATCH("*Deadlift*",'Nicholas-SESSION'!$B$862:$B$869,0), MATCH("*3rd*",'Nicholas-SESSION'!$K$7:$T$7,0)),"")</f>
        <v>#N/A</v>
      </c>
      <c r="F569" s="131" t="e">
        <f>INDEX('Nicholas-SESSION'!$L$862:$U$869, MATCH("*Deadlift*",'Nicholas-SESSION'!$B$862:$B$869,0), MATCH("*3rd*",'Nicholas-SESSION'!$K$7:$T$7,0))</f>
        <v>#N/A</v>
      </c>
      <c r="G569" s="131" t="e">
        <f>IF($A$566='Nicholas-SESSION'!$A$862,INDEX('Nicholas-SESSION'!$K$862:$T$869, MATCH("*Bench Press*",'Nicholas-SESSION'!$B$862:$B$869,0), MATCH("*3rd*",'Nicholas-SESSION'!$K$7:$T$7,0)),"")</f>
        <v>#N/A</v>
      </c>
      <c r="H569" s="131" t="e">
        <f>INDEX('Nicholas-SESSION'!$L$862:$U$869, MATCH("*Bench Press*",'Nicholas-SESSION'!$B$862:$B$869,0), MATCH("*3rd*",'Nicholas-SESSION'!$K$7:$T$7,0))</f>
        <v>#N/A</v>
      </c>
      <c r="I569" s="132" t="e">
        <f>IF($A$566='Nicholas-SESSION'!$A$862,INDEX('Nicholas-SESSION'!$K$862:$T$869, MATCH("*Military*",'Nicholas-SESSION'!$B$862:$B$869,0), MATCH("*3rd*",'Nicholas-SESSION'!$K$7:$T$7,0)),"")</f>
        <v>#N/A</v>
      </c>
      <c r="J569" s="44" t="e">
        <f>INDEX('Nicholas-SESSION'!$L$862:$U$869, MATCH("*Military*",'Nicholas-SESSION'!$B$862:$B$869,0), MATCH("*3rd*",'Nicholas-SESSION'!$K$7:$T$7,0))</f>
        <v>#N/A</v>
      </c>
      <c r="K569" s="131" t="e">
        <f>IF($A$566='Nicholas-SESSION'!$A$862,INDEX('Nicholas-SESSION'!$K$862:$T$869, MATCH("*Clean *",'Nicholas-SESSION'!$B$862:$B$869,0), MATCH("*3rd*",'Nicholas-SESSION'!$K$7:$T$7,0)),"")</f>
        <v>#N/A</v>
      </c>
      <c r="L569" s="44" t="e">
        <f>INDEX('Nicholas-SESSION'!$L$862:$U$869, MATCH("*Clean *",'Nicholas-SESSION'!$B$862:$B$869,0), MATCH("*3rd*",'Nicholas-SESSION'!$K$7:$T$7,0))</f>
        <v>#N/A</v>
      </c>
      <c r="M569" s="131" t="e">
        <f>IF($A$566='Nicholas-SESSION'!$A$862,INDEX('Nicholas-SESSION'!$K$862:$T$869, MATCH("*Lat Pulldown*",'Nicholas-SESSION'!$B$862:$B$869,0), MATCH("*3rd*",'Nicholas-SESSION'!$K$7:$T$7,0)),"")</f>
        <v>#N/A</v>
      </c>
      <c r="N569" s="44" t="e">
        <f>INDEX('Nicholas-SESSION'!$L$862:$U$869, MATCH("*Lat Pulldown*",'Nicholas-SESSION'!$B$862:$B$869,0), MATCH("*3rd*",'Nicholas-SESSION'!$K$7:$T$7,0))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IF($A$566='Nicholas-SESSION'!$A$862,INDEX('Nicholas-SESSION'!$K$862:$T$869, MATCH("*Squat*",'Nicholas-SESSION'!$B$862:$B$869,0), MATCH("*4th*",'Nicholas-SESSION'!$K$7:$T$7,0)),"")</f>
        <v>#N/A</v>
      </c>
      <c r="D570" s="132" t="e">
        <f>INDEX('Nicholas-SESSION'!L$862:U$869, MATCH("*Squat*",'Nicholas-SESSION'!$B$862:$B$869,0), MATCH("*4th*",'Nicholas-SESSION'!K$7:T$7,0))</f>
        <v>#N/A</v>
      </c>
      <c r="E570" s="131" t="e">
        <f>IF($A$566='Nicholas-SESSION'!$A$862,INDEX('Nicholas-SESSION'!$K$862:$T$869, MATCH("*Deadlift*",'Nicholas-SESSION'!$B$862:$B$869,0), MATCH("*4th*",'Nicholas-SESSION'!$K$7:$T$7,0)),"")</f>
        <v>#N/A</v>
      </c>
      <c r="F570" s="131" t="e">
        <f>INDEX('Nicholas-SESSION'!$L$862:$U$869, MATCH("*Deadlift*",'Nicholas-SESSION'!$B$862:$B$869,0), MATCH("*4th*",'Nicholas-SESSION'!$K$7:$T$7,0))</f>
        <v>#N/A</v>
      </c>
      <c r="G570" s="131" t="e">
        <f>IF($A$566='Nicholas-SESSION'!$A$862,INDEX('Nicholas-SESSION'!$K$862:$T$869, MATCH("*Bench Press*",'Nicholas-SESSION'!$B$862:$B$869,0), MATCH("*4th*",'Nicholas-SESSION'!$K$7:$T$7,0)),"")</f>
        <v>#N/A</v>
      </c>
      <c r="H570" s="131" t="e">
        <f>INDEX('Nicholas-SESSION'!$L$862:$U$869, MATCH("*Bench Press*",'Nicholas-SESSION'!$B$862:$B$869,0), MATCH("*4th*",'Nicholas-SESSION'!$K$7:$T$7,0))</f>
        <v>#N/A</v>
      </c>
      <c r="I570" s="132" t="e">
        <f>IF($A$566='Nicholas-SESSION'!$A$862,INDEX('Nicholas-SESSION'!$K$862:$T$869, MATCH("*Military*",'Nicholas-SESSION'!$B$862:$B$869,0), MATCH("*4th*",'Nicholas-SESSION'!$K$7:$T$7,0)),"")</f>
        <v>#N/A</v>
      </c>
      <c r="J570" s="44" t="e">
        <f>INDEX('Nicholas-SESSION'!$L$862:$U$869, MATCH("*Military*",'Nicholas-SESSION'!$B$862:$B$869,0), MATCH("*4th*",'Nicholas-SESSION'!$K$7:$T$7,0))</f>
        <v>#N/A</v>
      </c>
      <c r="K570" s="131" t="e">
        <f>IF($A$566='Nicholas-SESSION'!$A$862,INDEX('Nicholas-SESSION'!$K$862:$T$869, MATCH("*Clean *",'Nicholas-SESSION'!$B$862:$B$869,0), MATCH("*4th*",'Nicholas-SESSION'!$K$7:$T$7,0)),"")</f>
        <v>#N/A</v>
      </c>
      <c r="L570" s="44" t="e">
        <f>INDEX('Nicholas-SESSION'!$L$862:$U$869, MATCH("*Clean *",'Nicholas-SESSION'!$B$862:$B$869,0), MATCH("*4th*",'Nicholas-SESSION'!$K$7:$T$7,0))</f>
        <v>#N/A</v>
      </c>
      <c r="M570" s="131" t="e">
        <f>IF($A$566='Nicholas-SESSION'!$A$862,INDEX('Nicholas-SESSION'!$K$862:$T$869, MATCH("*Lat Pulldown*",'Nicholas-SESSION'!$B$862:$B$869,0), MATCH("*4th*",'Nicholas-SESSION'!$K$7:$T$7,0)),"")</f>
        <v>#N/A</v>
      </c>
      <c r="N570" s="44" t="e">
        <f>INDEX('Nicholas-SESSION'!$L$862:$U$869, MATCH("*Lat Pulldown*",'Nicholas-SESSION'!$B$862:$B$869,0), MATCH("*4th*",'Nicholas-SESSION'!$K$7:$T$7,0))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IF($A$566='Nicholas-SESSION'!$A$862,INDEX('Nicholas-SESSION'!$K$862:$T$869, MATCH("*Squat*",'Nicholas-SESSION'!$B$862:$B$869,0), MATCH("*5th*",'Nicholas-SESSION'!$K$7:$T$7,0)),"")</f>
        <v>#N/A</v>
      </c>
      <c r="D571" s="132" t="e">
        <f>INDEX('Nicholas-SESSION'!L$862:U$869, MATCH("*Squat*",'Nicholas-SESSION'!$B$862:$B$869,0), MATCH("*5th*",'Nicholas-SESSION'!K$7:T$7,0))</f>
        <v>#N/A</v>
      </c>
      <c r="E571" s="131" t="e">
        <f>IF($A$566='Nicholas-SESSION'!$A$862,INDEX('Nicholas-SESSION'!$K$862:$T$869, MATCH("*Deadlift*",'Nicholas-SESSION'!$B$862:$B$869,0), MATCH("*5th*",'Nicholas-SESSION'!$K$7:$T$7,0)),"")</f>
        <v>#N/A</v>
      </c>
      <c r="F571" s="131" t="e">
        <f>INDEX('Nicholas-SESSION'!$L$862:$U$869, MATCH("*Deadlift*",'Nicholas-SESSION'!$B$862:$B$869,0), MATCH("*5th*",'Nicholas-SESSION'!$K$7:$T$7,0))</f>
        <v>#N/A</v>
      </c>
      <c r="G571" s="131" t="e">
        <f>IF($A$566='Nicholas-SESSION'!$A$862,INDEX('Nicholas-SESSION'!$K$862:$T$869, MATCH("*Bench Press*",'Nicholas-SESSION'!$B$862:$B$869,0), MATCH("*5th*",'Nicholas-SESSION'!$K$7:$T$7,0)),"")</f>
        <v>#N/A</v>
      </c>
      <c r="H571" s="131" t="e">
        <f>INDEX('Nicholas-SESSION'!$L$862:$U$869, MATCH("*Bench Press*",'Nicholas-SESSION'!$B$862:$B$869,0), MATCH("*5th*",'Nicholas-SESSION'!$K$7:$T$7,0))</f>
        <v>#N/A</v>
      </c>
      <c r="I571" s="132" t="e">
        <f>IF($A$566='Nicholas-SESSION'!$A$862,INDEX('Nicholas-SESSION'!$K$862:$T$869, MATCH("*Military*",'Nicholas-SESSION'!$B$862:$B$869,0), MATCH("*5th*",'Nicholas-SESSION'!$K$7:$T$7,0)),"")</f>
        <v>#N/A</v>
      </c>
      <c r="J571" s="44" t="e">
        <f>INDEX('Nicholas-SESSION'!$L$862:$U$869, MATCH("*Military*",'Nicholas-SESSION'!$B$862:$B$869,0), MATCH("*5th*",'Nicholas-SESSION'!$K$7:$T$7,0))</f>
        <v>#N/A</v>
      </c>
      <c r="K571" s="131" t="e">
        <f>IF($A$566='Nicholas-SESSION'!$A$862,INDEX('Nicholas-SESSION'!$K$862:$T$869, MATCH("*Clean *",'Nicholas-SESSION'!$B$862:$B$869,0), MATCH("*5th*",'Nicholas-SESSION'!$K$7:$T$7,0)),"")</f>
        <v>#N/A</v>
      </c>
      <c r="L571" s="44" t="e">
        <f>INDEX('Nicholas-SESSION'!$L$862:$U$869, MATCH("*Clean *",'Nicholas-SESSION'!$B$862:$B$869,0), MATCH("*5th*",'Nicholas-SESSION'!$K$7:$T$7,0))</f>
        <v>#N/A</v>
      </c>
      <c r="M571" s="131" t="e">
        <f>IF($A$566='Nicholas-SESSION'!$A$862,INDEX('Nicholas-SESSION'!$K$862:$T$869, MATCH("*Lat Pulldown*",'Nicholas-SESSION'!$B$862:$B$869,0), MATCH("*5th*",'Nicholas-SESSION'!$K$7:$T$7,0)),"")</f>
        <v>#N/A</v>
      </c>
      <c r="N571" s="44" t="e">
        <f>INDEX('Nicholas-SESSION'!$L$862:$U$869, MATCH("*Lat Pulldown*",'Nicholas-SESSION'!$B$862:$B$869,0), MATCH("*5th*",'Nicholas-SESSION'!$K$7:$T$7,0))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'Nicholas-SESSION'!A871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str">
        <f>IF($A$140='Nicholas-SESSION'!$A$772,INDEX('Nicholas-SESSION'!$K$772:$T$779, MATCH("*1k Row*",'Nicholas-SESSION'!$B$772:$B$779,0), MATCH("*1st*",'Nicholas-SESSION'!$K$7:$T$7,0)),"")</f>
        <v/>
      </c>
      <c r="P572" s="152" t="str">
        <f>IF($A$140='Nicholas-SESSION'!$A$772,INDEX('Nicholas-SESSION'!$K$772:$T$779, MATCH("*HIIT*",'Nicholas-SESSION'!$B$772:$B$779,0), MATCH("*1st*",'Nicholas-SESSION'!$K$7:$T$7,0)),"")</f>
        <v/>
      </c>
      <c r="Q572" s="119" t="e">
        <f>INDEX('Nicholas-SESSION'!$L$772:$U$772, MATCH("*HIIT*",'Nicholas-SESSION'!$B$772:$B$772,0), MATCH("*1st*",'Nicholas-SESSION'!$K$7:$T$7,0))</f>
        <v>#N/A</v>
      </c>
      <c r="R572" s="119">
        <f>'Nicholas-SESSION'!U640</f>
        <v>0</v>
      </c>
      <c r="S572" s="116"/>
      <c r="T572" s="116"/>
      <c r="U572" s="120">
        <f>'Nicholas-SESSION'!A872</f>
        <v>0</v>
      </c>
      <c r="V572" s="120">
        <f>'Nicholas-SESSION'!A873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IF($A$572='Nicholas-SESSION'!$A$871,INDEX('Nicholas-SESSION'!$K$871:$T$878, MATCH("*Squat*",'Nicholas-SESSION'!$B$871:$B$878,0), MATCH("*1st*",'Nicholas-SESSION'!$K$7:$T$7,0)),"")</f>
        <v>#N/A</v>
      </c>
      <c r="D573" s="132" t="e">
        <f>INDEX('Nicholas-SESSION'!L$871:U$878, MATCH("*Squat*",'Nicholas-SESSION'!$B$871:$B$878,0), MATCH("*1st*",'Nicholas-SESSION'!K$7:T$7,0))</f>
        <v>#N/A</v>
      </c>
      <c r="E573" s="131" t="e">
        <f>IF($A$572='Nicholas-SESSION'!$A$871,INDEX('Nicholas-SESSION'!$K$871:$T$878, MATCH("*Deadlift*",'Nicholas-SESSION'!$B$871:$B$878,0), MATCH("*1st*",'Nicholas-SESSION'!$K$7:$T$7,0)),"")</f>
        <v>#N/A</v>
      </c>
      <c r="F573" s="131" t="e">
        <f>INDEX('Nicholas-SESSION'!$L$871:$U$878, MATCH("*Deadlift*",'Nicholas-SESSION'!$B$871:$B$878,0), MATCH("*1st*",'Nicholas-SESSION'!$K$7:$T$7,0))</f>
        <v>#N/A</v>
      </c>
      <c r="G573" s="131" t="e">
        <f>IF($A$572='Nicholas-SESSION'!$A$871,INDEX('Nicholas-SESSION'!$K$871:$T$878, MATCH("*Bench Press*",'Nicholas-SESSION'!$B$871:$B$878,0), MATCH("*1st*",'Nicholas-SESSION'!$K$7:$T$7,0)),"")</f>
        <v>#N/A</v>
      </c>
      <c r="H573" s="131" t="e">
        <f>INDEX('Nicholas-SESSION'!$L$871:$U$878, MATCH("*Bench Press*",'Nicholas-SESSION'!$B$871:$B$878,0), MATCH("*1st*",'Nicholas-SESSION'!$K$7:$T$7,0))</f>
        <v>#N/A</v>
      </c>
      <c r="I573" s="132" t="e">
        <f>IF($A$572='Nicholas-SESSION'!$A$871,INDEX('Nicholas-SESSION'!$K$871:$T$878, MATCH("*Military*",'Nicholas-SESSION'!$B$871:$B$878,0), MATCH("*1st*",'Nicholas-SESSION'!$K$7:$T$7,0)),"")</f>
        <v>#N/A</v>
      </c>
      <c r="J573" s="48" t="e">
        <f>INDEX('Nicholas-SESSION'!$L$871:$U$878, MATCH("*Military*",'Nicholas-SESSION'!$B$871:$B$878,0), MATCH("*1st*",'Nicholas-SESSION'!$K$7:$T$7,0))</f>
        <v>#N/A</v>
      </c>
      <c r="K573" s="131" t="e">
        <f>IF($A$572='Nicholas-SESSION'!$A$871,INDEX('Nicholas-SESSION'!$K$871:$T$878, MATCH("*Clean *",'Nicholas-SESSION'!$B$871:$B$878,0), MATCH("*1st*",'Nicholas-SESSION'!$K$7:$T$7,0)),"")</f>
        <v>#N/A</v>
      </c>
      <c r="L573" s="48" t="e">
        <f>INDEX('Nicholas-SESSION'!$L$871:$U$878, MATCH("*Clean *",'Nicholas-SESSION'!$B$871:$B$878,0), MATCH("*1st*",'Nicholas-SESSION'!$K$7:$T$7,0))</f>
        <v>#N/A</v>
      </c>
      <c r="M573" s="131" t="e">
        <f>IF($A$572='Nicholas-SESSION'!$A$871,INDEX('Nicholas-SESSION'!$K$871:$T$878, MATCH("*Lat Pulldown*",'Nicholas-SESSION'!$B$871:$B$878,0), MATCH("*1st*",'Nicholas-SESSION'!$K$7:$T$7,0)),"")</f>
        <v>#N/A</v>
      </c>
      <c r="N573" s="48" t="e">
        <f>INDEX('Nicholas-SESSION'!$L$871:$U$878, MATCH("*Lat Pulldown*",'Nicholas-SESSION'!$B$871:$B$878,0), MATCH("*1st*",'Nicholas-SESSION'!$K$7:$T$7,0))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IF($A$572='Nicholas-SESSION'!$A$871,INDEX('Nicholas-SESSION'!$K$871:$T$878, MATCH("*Squat*",'Nicholas-SESSION'!$B$871:$B$878,0), MATCH("*2nd*",'Nicholas-SESSION'!$K$7:$T$7,0)),"")</f>
        <v>#N/A</v>
      </c>
      <c r="D574" s="132" t="e">
        <f>INDEX('Nicholas-SESSION'!L$871:U$878, MATCH("*Squat*",'Nicholas-SESSION'!$B$871:$B$878,0), MATCH("*2nd*",'Nicholas-SESSION'!K$7:T$7,0))</f>
        <v>#N/A</v>
      </c>
      <c r="E574" s="131" t="e">
        <f>IF($A$572='Nicholas-SESSION'!$A$871,INDEX('Nicholas-SESSION'!$K$871:$T$878, MATCH("*Deadlift*",'Nicholas-SESSION'!$B$871:$B$878,0), MATCH("*2ND*",'Nicholas-SESSION'!$K$7:$T$7,0)),"")</f>
        <v>#N/A</v>
      </c>
      <c r="F574" s="131" t="e">
        <f>INDEX('Nicholas-SESSION'!$L$871:$U$878, MATCH("*Deadlift*",'Nicholas-SESSION'!$B$871:$B$878,0), MATCH("*2nd*",'Nicholas-SESSION'!$K$7:$T$7,0))</f>
        <v>#N/A</v>
      </c>
      <c r="G574" s="131" t="e">
        <f>IF($A$572='Nicholas-SESSION'!$A$871,INDEX('Nicholas-SESSION'!$K$871:$T$878, MATCH("*Bench Press*",'Nicholas-SESSION'!$B$871:$B$878,0), MATCH("*2ND*",'Nicholas-SESSION'!$K$7:$T$7,0)),"")</f>
        <v>#N/A</v>
      </c>
      <c r="H574" s="131" t="e">
        <f>INDEX('Nicholas-SESSION'!$L$871:$U$878, MATCH("*Bench Press*",'Nicholas-SESSION'!$B$871:$B$878,0), MATCH("*2nd*",'Nicholas-SESSION'!$K$7:$T$7,0))</f>
        <v>#N/A</v>
      </c>
      <c r="I574" s="132" t="e">
        <f>IF($A$572='Nicholas-SESSION'!$A$871,INDEX('Nicholas-SESSION'!$K$871:$T$878, MATCH("*Military*",'Nicholas-SESSION'!$B$871:$B$878,0), MATCH("*2ND*",'Nicholas-SESSION'!$K$7:$T$7,0)),"")</f>
        <v>#N/A</v>
      </c>
      <c r="J574" s="44" t="e">
        <f>INDEX('Nicholas-SESSION'!$L$871:$U$878, MATCH("*Military*",'Nicholas-SESSION'!$B$871:$B$878,0), MATCH("*2nd*",'Nicholas-SESSION'!$K$7:$T$7,0))</f>
        <v>#N/A</v>
      </c>
      <c r="K574" s="131" t="e">
        <f>IF($A$572='Nicholas-SESSION'!$A$871,INDEX('Nicholas-SESSION'!$K$871:$T$878, MATCH("*Clean *",'Nicholas-SESSION'!$B$871:$B$878,0), MATCH("*2ND*",'Nicholas-SESSION'!$K$7:$T$7,0)),"")</f>
        <v>#N/A</v>
      </c>
      <c r="L574" s="44" t="e">
        <f>INDEX('Nicholas-SESSION'!$L$871:$U$878, MATCH("*Clean *",'Nicholas-SESSION'!$B$871:$B$878,0), MATCH("*2nd*",'Nicholas-SESSION'!$K$7:$T$7,0))</f>
        <v>#N/A</v>
      </c>
      <c r="M574" s="131" t="e">
        <f>IF($A$572='Nicholas-SESSION'!$A$871,INDEX('Nicholas-SESSION'!$K$871:$T$878, MATCH("*Lat Pulldown*",'Nicholas-SESSION'!$B$871:$B$878,0), MATCH("*2ND*",'Nicholas-SESSION'!$K$7:$T$7,0)),"")</f>
        <v>#N/A</v>
      </c>
      <c r="N574" s="44" t="e">
        <f>INDEX('Nicholas-SESSION'!$L$871:$U$878, MATCH("*Lat Pulldown*",'Nicholas-SESSION'!$B$871:$B$878,0), MATCH("*2nd*",'Nicholas-SESSION'!$K$7:$T$7,0))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IF($A$572='Nicholas-SESSION'!$A$871,INDEX('Nicholas-SESSION'!$K$871:$T$878, MATCH("*Squat*",'Nicholas-SESSION'!$B$871:$B$878,0), MATCH("*3rd*",'Nicholas-SESSION'!$K$7:$T$7,0)),"")</f>
        <v>#N/A</v>
      </c>
      <c r="D575" s="132" t="e">
        <f>INDEX('Nicholas-SESSION'!L$871:U$878, MATCH("*Squat*",'Nicholas-SESSION'!$B$871:$B$878,0), MATCH("*3rd*",'Nicholas-SESSION'!K$7:T$7,0))</f>
        <v>#N/A</v>
      </c>
      <c r="E575" s="131" t="e">
        <f>IF($A$572='Nicholas-SESSION'!$A$871,INDEX('Nicholas-SESSION'!$K$871:$T$878, MATCH("*Deadlift*",'Nicholas-SESSION'!$B$871:$B$878,0), MATCH("*3rd*",'Nicholas-SESSION'!$K$7:$T$7,0)),"")</f>
        <v>#N/A</v>
      </c>
      <c r="F575" s="131" t="e">
        <f>INDEX('Nicholas-SESSION'!$L$871:$U$878, MATCH("*Deadlift*",'Nicholas-SESSION'!$B$871:$B$878,0), MATCH("*3rd*",'Nicholas-SESSION'!$K$7:$T$7,0))</f>
        <v>#N/A</v>
      </c>
      <c r="G575" s="131" t="e">
        <f>IF($A$572='Nicholas-SESSION'!$A$871,INDEX('Nicholas-SESSION'!$K$871:$T$878, MATCH("*Bench Press*",'Nicholas-SESSION'!$B$871:$B$878,0), MATCH("*3rd*",'Nicholas-SESSION'!$K$7:$T$7,0)),"")</f>
        <v>#N/A</v>
      </c>
      <c r="H575" s="131" t="e">
        <f>INDEX('Nicholas-SESSION'!$L$871:$U$878, MATCH("*Bench Press*",'Nicholas-SESSION'!$B$871:$B$878,0), MATCH("*3rd*",'Nicholas-SESSION'!$K$7:$T$7,0))</f>
        <v>#N/A</v>
      </c>
      <c r="I575" s="132" t="e">
        <f>IF($A$572='Nicholas-SESSION'!$A$871,INDEX('Nicholas-SESSION'!$K$871:$T$878, MATCH("*Military*",'Nicholas-SESSION'!$B$871:$B$878,0), MATCH("*3rd*",'Nicholas-SESSION'!$K$7:$T$7,0)),"")</f>
        <v>#N/A</v>
      </c>
      <c r="J575" s="44" t="e">
        <f>INDEX('Nicholas-SESSION'!$L$871:$U$878, MATCH("*Military*",'Nicholas-SESSION'!$B$871:$B$878,0), MATCH("*3rd*",'Nicholas-SESSION'!$K$7:$T$7,0))</f>
        <v>#N/A</v>
      </c>
      <c r="K575" s="131" t="e">
        <f>IF($A$572='Nicholas-SESSION'!$A$871,INDEX('Nicholas-SESSION'!$K$871:$T$878, MATCH("*Clean *",'Nicholas-SESSION'!$B$871:$B$878,0), MATCH("*3rd*",'Nicholas-SESSION'!$K$7:$T$7,0)),"")</f>
        <v>#N/A</v>
      </c>
      <c r="L575" s="44" t="e">
        <f>INDEX('Nicholas-SESSION'!$L$871:$U$878, MATCH("*Clean *",'Nicholas-SESSION'!$B$871:$B$878,0), MATCH("*3rd*",'Nicholas-SESSION'!$K$7:$T$7,0))</f>
        <v>#N/A</v>
      </c>
      <c r="M575" s="131" t="e">
        <f>IF($A$572='Nicholas-SESSION'!$A$871,INDEX('Nicholas-SESSION'!$K$871:$T$878, MATCH("*Lat Pulldown*",'Nicholas-SESSION'!$B$871:$B$878,0), MATCH("*3rd*",'Nicholas-SESSION'!$K$7:$T$7,0)),"")</f>
        <v>#N/A</v>
      </c>
      <c r="N575" s="44" t="e">
        <f>INDEX('Nicholas-SESSION'!$L$871:$U$878, MATCH("*Lat Pulldown*",'Nicholas-SESSION'!$B$871:$B$878,0), MATCH("*3rd*",'Nicholas-SESSION'!$K$7:$T$7,0))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IF($A$572='Nicholas-SESSION'!$A$871,INDEX('Nicholas-SESSION'!$K$871:$T$878, MATCH("*Squat*",'Nicholas-SESSION'!$B$871:$B$878,0), MATCH("*4th*",'Nicholas-SESSION'!$K$7:$T$7,0)),"")</f>
        <v>#N/A</v>
      </c>
      <c r="D576" s="132" t="e">
        <f>INDEX('Nicholas-SESSION'!L$871:U$878, MATCH("*Squat*",'Nicholas-SESSION'!$B$871:$B$878,0), MATCH("*4th*",'Nicholas-SESSION'!K$7:T$7,0))</f>
        <v>#N/A</v>
      </c>
      <c r="E576" s="131" t="e">
        <f>IF($A$572='Nicholas-SESSION'!$A$871,INDEX('Nicholas-SESSION'!$K$871:$T$878, MATCH("*Deadlift*",'Nicholas-SESSION'!$B$871:$B$878,0), MATCH("*4th*",'Nicholas-SESSION'!$K$7:$T$7,0)),"")</f>
        <v>#N/A</v>
      </c>
      <c r="F576" s="131" t="e">
        <f>INDEX('Nicholas-SESSION'!$L$871:$U$878, MATCH("*Deadlift*",'Nicholas-SESSION'!$B$871:$B$878,0), MATCH("*4th*",'Nicholas-SESSION'!$K$7:$T$7,0))</f>
        <v>#N/A</v>
      </c>
      <c r="G576" s="131" t="e">
        <f>IF($A$572='Nicholas-SESSION'!$A$871,INDEX('Nicholas-SESSION'!$K$871:$T$878, MATCH("*Bench Press*",'Nicholas-SESSION'!$B$871:$B$878,0), MATCH("*4th*",'Nicholas-SESSION'!$K$7:$T$7,0)),"")</f>
        <v>#N/A</v>
      </c>
      <c r="H576" s="131" t="e">
        <f>INDEX('Nicholas-SESSION'!$L$871:$U$878, MATCH("*Bench Press*",'Nicholas-SESSION'!$B$871:$B$878,0), MATCH("*4th*",'Nicholas-SESSION'!$K$7:$T$7,0))</f>
        <v>#N/A</v>
      </c>
      <c r="I576" s="132" t="e">
        <f>IF($A$572='Nicholas-SESSION'!$A$871,INDEX('Nicholas-SESSION'!$K$871:$T$878, MATCH("*Military*",'Nicholas-SESSION'!$B$871:$B$878,0), MATCH("*4th*",'Nicholas-SESSION'!$K$7:$T$7,0)),"")</f>
        <v>#N/A</v>
      </c>
      <c r="J576" s="44" t="e">
        <f>INDEX('Nicholas-SESSION'!$L$871:$U$878, MATCH("*Military*",'Nicholas-SESSION'!$B$871:$B$878,0), MATCH("*4th*",'Nicholas-SESSION'!$K$7:$T$7,0))</f>
        <v>#N/A</v>
      </c>
      <c r="K576" s="131" t="e">
        <f>IF($A$572='Nicholas-SESSION'!$A$871,INDEX('Nicholas-SESSION'!$K$871:$T$878, MATCH("*Clean *",'Nicholas-SESSION'!$B$871:$B$878,0), MATCH("*4th*",'Nicholas-SESSION'!$K$7:$T$7,0)),"")</f>
        <v>#N/A</v>
      </c>
      <c r="L576" s="44" t="e">
        <f>INDEX('Nicholas-SESSION'!$L$871:$U$878, MATCH("*Clean *",'Nicholas-SESSION'!$B$871:$B$878,0), MATCH("*4th*",'Nicholas-SESSION'!$K$7:$T$7,0))</f>
        <v>#N/A</v>
      </c>
      <c r="M576" s="131" t="e">
        <f>IF($A$572='Nicholas-SESSION'!$A$871,INDEX('Nicholas-SESSION'!$K$871:$T$878, MATCH("*Lat Pulldown*",'Nicholas-SESSION'!$B$871:$B$878,0), MATCH("*4th*",'Nicholas-SESSION'!$K$7:$T$7,0)),"")</f>
        <v>#N/A</v>
      </c>
      <c r="N576" s="44" t="e">
        <f>INDEX('Nicholas-SESSION'!$L$871:$U$878, MATCH("*Lat Pulldown*",'Nicholas-SESSION'!$B$871:$B$878,0), MATCH("*4th*",'Nicholas-SESSION'!$K$7:$T$7,0))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IF($A$572='Nicholas-SESSION'!$A$871,INDEX('Nicholas-SESSION'!$K$871:$T$878, MATCH("*Squat*",'Nicholas-SESSION'!$B$871:$B$878,0), MATCH("*5th*",'Nicholas-SESSION'!$K$7:$T$7,0)),"")</f>
        <v>#N/A</v>
      </c>
      <c r="D577" s="132" t="e">
        <f>INDEX('Nicholas-SESSION'!L$871:U$878, MATCH("*Squat*",'Nicholas-SESSION'!$B$871:$B$878,0), MATCH("*5th*",'Nicholas-SESSION'!K$7:T$7,0))</f>
        <v>#N/A</v>
      </c>
      <c r="E577" s="131" t="e">
        <f>IF($A$572='Nicholas-SESSION'!$A$871,INDEX('Nicholas-SESSION'!$K$871:$T$878, MATCH("*Deadlift*",'Nicholas-SESSION'!$B$871:$B$878,0), MATCH("*5th*",'Nicholas-SESSION'!$K$7:$T$7,0)),"")</f>
        <v>#N/A</v>
      </c>
      <c r="F577" s="131" t="e">
        <f>INDEX('Nicholas-SESSION'!$L$871:$U$878, MATCH("*Deadlift*",'Nicholas-SESSION'!$B$871:$B$878,0), MATCH("*5th*",'Nicholas-SESSION'!$K$7:$T$7,0))</f>
        <v>#N/A</v>
      </c>
      <c r="G577" s="131" t="e">
        <f>IF($A$572='Nicholas-SESSION'!$A$871,INDEX('Nicholas-SESSION'!$K$871:$T$878, MATCH("*Bench Press*",'Nicholas-SESSION'!$B$871:$B$878,0), MATCH("*5th*",'Nicholas-SESSION'!$K$7:$T$7,0)),"")</f>
        <v>#N/A</v>
      </c>
      <c r="H577" s="131" t="e">
        <f>INDEX('Nicholas-SESSION'!$L$871:$U$878, MATCH("*Bench Press*",'Nicholas-SESSION'!$B$871:$B$878,0), MATCH("*5th*",'Nicholas-SESSION'!$K$7:$T$7,0))</f>
        <v>#N/A</v>
      </c>
      <c r="I577" s="132" t="e">
        <f>IF($A$572='Nicholas-SESSION'!$A$871,INDEX('Nicholas-SESSION'!$K$871:$T$878, MATCH("*Military*",'Nicholas-SESSION'!$B$871:$B$878,0), MATCH("*5th*",'Nicholas-SESSION'!$K$7:$T$7,0)),"")</f>
        <v>#N/A</v>
      </c>
      <c r="J577" s="44" t="e">
        <f>INDEX('Nicholas-SESSION'!$L$871:$U$878, MATCH("*Military*",'Nicholas-SESSION'!$B$871:$B$878,0), MATCH("*5th*",'Nicholas-SESSION'!$K$7:$T$7,0))</f>
        <v>#N/A</v>
      </c>
      <c r="K577" s="131" t="e">
        <f>IF($A$572='Nicholas-SESSION'!$A$871,INDEX('Nicholas-SESSION'!$K$871:$T$878, MATCH("*Clean *",'Nicholas-SESSION'!$B$871:$B$878,0), MATCH("*5th*",'Nicholas-SESSION'!$K$7:$T$7,0)),"")</f>
        <v>#N/A</v>
      </c>
      <c r="L577" s="44" t="e">
        <f>INDEX('Nicholas-SESSION'!$L$871:$U$878, MATCH("*Clean *",'Nicholas-SESSION'!$B$871:$B$878,0), MATCH("*5th*",'Nicholas-SESSION'!$K$7:$T$7,0))</f>
        <v>#N/A</v>
      </c>
      <c r="M577" s="131" t="e">
        <f>IF($A$572='Nicholas-SESSION'!$A$871,INDEX('Nicholas-SESSION'!$K$871:$T$878, MATCH("*Lat Pulldown*",'Nicholas-SESSION'!$B$871:$B$878,0), MATCH("*5th*",'Nicholas-SESSION'!$K$7:$T$7,0)),"")</f>
        <v>#N/A</v>
      </c>
      <c r="N577" s="44" t="e">
        <f>INDEX('Nicholas-SESSION'!$L$871:$U$878, MATCH("*Lat Pulldown*",'Nicholas-SESSION'!$B$871:$B$878,0), MATCH("*5th*",'Nicholas-SESSION'!$K$7:$T$7,0))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'Nicholas-SESSION'!A880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str">
        <f>IF($A$140='Nicholas-SESSION'!$A$781,INDEX('Nicholas-SESSION'!$K$781:$T$788, MATCH("*1k Row*",'Nicholas-SESSION'!$B$781:$B$788,0), MATCH("*1st*",'Nicholas-SESSION'!$K$7:$T$7,0)),"")</f>
        <v/>
      </c>
      <c r="P578" s="152" t="str">
        <f>IF($A$140='Nicholas-SESSION'!$A$781,INDEX('Nicholas-SESSION'!$K$781:$T$788, MATCH("*HIIT*",'Nicholas-SESSION'!$B$781:$B$788,0), MATCH("*1st*",'Nicholas-SESSION'!$K$7:$T$7,0)),"")</f>
        <v/>
      </c>
      <c r="Q578" s="119" t="e">
        <f>INDEX('Nicholas-SESSION'!$L$781:$U$781, MATCH("*HIIT*",'Nicholas-SESSION'!$B$781:$B$781,0), MATCH("*1st*",'Nicholas-SESSION'!$K$7:$T$7,0))</f>
        <v>#N/A</v>
      </c>
      <c r="R578" s="119">
        <f>'Nicholas-SESSION'!U646</f>
        <v>0</v>
      </c>
      <c r="S578" s="116"/>
      <c r="T578" s="116"/>
      <c r="U578" s="120">
        <f>'Nicholas-SESSION'!A881</f>
        <v>0</v>
      </c>
      <c r="V578" s="120">
        <f>'Nicholas-SESSION'!A882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IF($A$578='Nicholas-SESSION'!$A$880,INDEX('Nicholas-SESSION'!$K$880:$T$887, MATCH("*Squat*",'Nicholas-SESSION'!$B$880:$B$887,0), MATCH("*1st*",'Nicholas-SESSION'!$K$7:$T$7,0)),"")</f>
        <v>#N/A</v>
      </c>
      <c r="D579" s="132" t="e">
        <f>INDEX('Nicholas-SESSION'!L$880:U$887, MATCH("*Squat*",'Nicholas-SESSION'!$B$880:$B$887,0), MATCH("*1st*",'Nicholas-SESSION'!K$7:T$7,0))</f>
        <v>#N/A</v>
      </c>
      <c r="E579" s="131" t="e">
        <f>IF($A$578='Nicholas-SESSION'!$A$880,INDEX('Nicholas-SESSION'!$K$880:$T$887, MATCH("*Deadlift*",'Nicholas-SESSION'!$B$880:$B$887,0), MATCH("*1st*",'Nicholas-SESSION'!$K$7:$T$7,0)),"")</f>
        <v>#N/A</v>
      </c>
      <c r="F579" s="131" t="e">
        <f>INDEX('Nicholas-SESSION'!$L$880:$U$887, MATCH("*Deadlift*",'Nicholas-SESSION'!$B$880:$B$887,0), MATCH("*1st*",'Nicholas-SESSION'!$K$7:$T$7,0))</f>
        <v>#N/A</v>
      </c>
      <c r="G579" s="131" t="e">
        <f>IF($A$578='Nicholas-SESSION'!$A$880,INDEX('Nicholas-SESSION'!$K$880:$T$887, MATCH("*Bench Press*",'Nicholas-SESSION'!$B$880:$B$887,0), MATCH("*1st*",'Nicholas-SESSION'!$K$7:$T$7,0)),"")</f>
        <v>#N/A</v>
      </c>
      <c r="H579" s="131" t="e">
        <f>INDEX('Nicholas-SESSION'!$L$880:$U$887, MATCH("*Bench Press*",'Nicholas-SESSION'!$B$880:$B$887,0), MATCH("*1st*",'Nicholas-SESSION'!$K$7:$T$7,0))</f>
        <v>#N/A</v>
      </c>
      <c r="I579" s="132" t="e">
        <f>IF($A$578='Nicholas-SESSION'!$A$880,INDEX('Nicholas-SESSION'!$K$880:$T$887, MATCH("*Military*",'Nicholas-SESSION'!$B$880:$B$887,0), MATCH("*1st*",'Nicholas-SESSION'!$K$7:$T$7,0)),"")</f>
        <v>#N/A</v>
      </c>
      <c r="J579" s="48" t="e">
        <f>INDEX('Nicholas-SESSION'!$L$880:$U$887, MATCH("*Military*",'Nicholas-SESSION'!$B$880:$B$887,0), MATCH("*1st*",'Nicholas-SESSION'!$K$7:$T$7,0))</f>
        <v>#N/A</v>
      </c>
      <c r="K579" s="131" t="e">
        <f>IF($A$578='Nicholas-SESSION'!$A$880,INDEX('Nicholas-SESSION'!$K$880:$T$887, MATCH("*Clean *",'Nicholas-SESSION'!$B$880:$B$887,0), MATCH("*1st*",'Nicholas-SESSION'!$K$7:$T$7,0)),"")</f>
        <v>#N/A</v>
      </c>
      <c r="L579" s="48" t="e">
        <f>INDEX('Nicholas-SESSION'!$L$880:$U$887, MATCH("*Clean *",'Nicholas-SESSION'!$B$880:$B$887,0), MATCH("*1st*",'Nicholas-SESSION'!$K$7:$T$7,0))</f>
        <v>#N/A</v>
      </c>
      <c r="M579" s="131" t="e">
        <f>IF($A$578='Nicholas-SESSION'!$A$880,INDEX('Nicholas-SESSION'!$K$880:$T$887, MATCH("*Lat Pulldown*",'Nicholas-SESSION'!$B$880:$B$887,0), MATCH("*1st*",'Nicholas-SESSION'!$K$7:$T$7,0)),"")</f>
        <v>#N/A</v>
      </c>
      <c r="N579" s="48" t="e">
        <f>INDEX('Nicholas-SESSION'!$L$880:$U$887, MATCH("*Lat Pulldown*",'Nicholas-SESSION'!$B$880:$B$887,0), MATCH("*1st*",'Nicholas-SESSION'!$K$7:$T$7,0))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IF($A$578='Nicholas-SESSION'!$A$880,INDEX('Nicholas-SESSION'!$K$880:$T$887, MATCH("*Squat*",'Nicholas-SESSION'!$B$880:$B$887,0), MATCH("*2nd*",'Nicholas-SESSION'!$K$7:$T$7,0)),"")</f>
        <v>#N/A</v>
      </c>
      <c r="D580" s="132" t="e">
        <f>INDEX('Nicholas-SESSION'!L$880:U$887, MATCH("*Squat*",'Nicholas-SESSION'!$B$880:$B$887,0), MATCH("*2nd*",'Nicholas-SESSION'!K$7:T$7,0))</f>
        <v>#N/A</v>
      </c>
      <c r="E580" s="131" t="e">
        <f>IF($A$578='Nicholas-SESSION'!$A$880,INDEX('Nicholas-SESSION'!$K$880:$T$887, MATCH("*Deadlift*",'Nicholas-SESSION'!$B$880:$B$887,0), MATCH("*2ND*",'Nicholas-SESSION'!$K$7:$T$7,0)),"")</f>
        <v>#N/A</v>
      </c>
      <c r="F580" s="131" t="e">
        <f>INDEX('Nicholas-SESSION'!$L$880:$U$887, MATCH("*Deadlift*",'Nicholas-SESSION'!$B$880:$B$887,0), MATCH("*2nd*",'Nicholas-SESSION'!$K$7:$T$7,0))</f>
        <v>#N/A</v>
      </c>
      <c r="G580" s="131" t="e">
        <f>IF($A$578='Nicholas-SESSION'!$A$880,INDEX('Nicholas-SESSION'!$K$880:$T$887, MATCH("*Bench Press*",'Nicholas-SESSION'!$B$880:$B$887,0), MATCH("*2ND*",'Nicholas-SESSION'!$K$7:$T$7,0)),"")</f>
        <v>#N/A</v>
      </c>
      <c r="H580" s="131" t="e">
        <f>INDEX('Nicholas-SESSION'!$L$880:$U$887, MATCH("*Bench Press*",'Nicholas-SESSION'!$B$880:$B$887,0), MATCH("*2nd*",'Nicholas-SESSION'!$K$7:$T$7,0))</f>
        <v>#N/A</v>
      </c>
      <c r="I580" s="132" t="e">
        <f>IF($A$578='Nicholas-SESSION'!$A$880,INDEX('Nicholas-SESSION'!$K$880:$T$887, MATCH("*Military*",'Nicholas-SESSION'!$B$880:$B$887,0), MATCH("*2ND*",'Nicholas-SESSION'!$K$7:$T$7,0)),"")</f>
        <v>#N/A</v>
      </c>
      <c r="J580" s="44" t="e">
        <f>INDEX('Nicholas-SESSION'!$L$880:$U$887, MATCH("*Military*",'Nicholas-SESSION'!$B$880:$B$887,0), MATCH("*2nd*",'Nicholas-SESSION'!$K$7:$T$7,0))</f>
        <v>#N/A</v>
      </c>
      <c r="K580" s="131" t="e">
        <f>IF($A$578='Nicholas-SESSION'!$A$880,INDEX('Nicholas-SESSION'!$K$880:$T$887, MATCH("*Clean *",'Nicholas-SESSION'!$B$880:$B$887,0), MATCH("*2ND*",'Nicholas-SESSION'!$K$7:$T$7,0)),"")</f>
        <v>#N/A</v>
      </c>
      <c r="L580" s="44" t="e">
        <f>INDEX('Nicholas-SESSION'!$L$880:$U$887, MATCH("*Clean *",'Nicholas-SESSION'!$B$880:$B$887,0), MATCH("*2nd*",'Nicholas-SESSION'!$K$7:$T$7,0))</f>
        <v>#N/A</v>
      </c>
      <c r="M580" s="131" t="e">
        <f>IF($A$578='Nicholas-SESSION'!$A$880,INDEX('Nicholas-SESSION'!$K$880:$T$887, MATCH("*Lat Pulldown*",'Nicholas-SESSION'!$B$880:$B$887,0), MATCH("*2ND*",'Nicholas-SESSION'!$K$7:$T$7,0)),"")</f>
        <v>#N/A</v>
      </c>
      <c r="N580" s="44" t="e">
        <f>INDEX('Nicholas-SESSION'!$L$880:$U$887, MATCH("*Lat Pulldown*",'Nicholas-SESSION'!$B$880:$B$887,0), MATCH("*2nd*",'Nicholas-SESSION'!$K$7:$T$7,0))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IF($A$578='Nicholas-SESSION'!$A$880,INDEX('Nicholas-SESSION'!$K$880:$T$887, MATCH("*Squat*",'Nicholas-SESSION'!$B$880:$B$887,0), MATCH("*3rd*",'Nicholas-SESSION'!$K$7:$T$7,0)),"")</f>
        <v>#N/A</v>
      </c>
      <c r="D581" s="132" t="e">
        <f>INDEX('Nicholas-SESSION'!L$880:U$887, MATCH("*Squat*",'Nicholas-SESSION'!$B$880:$B$887,0), MATCH("*3rd*",'Nicholas-SESSION'!K$7:T$7,0))</f>
        <v>#N/A</v>
      </c>
      <c r="E581" s="131" t="e">
        <f>IF($A$578='Nicholas-SESSION'!$A$880,INDEX('Nicholas-SESSION'!$K$880:$T$887, MATCH("*Deadlift*",'Nicholas-SESSION'!$B$880:$B$887,0), MATCH("*3rd*",'Nicholas-SESSION'!$K$7:$T$7,0)),"")</f>
        <v>#N/A</v>
      </c>
      <c r="F581" s="131" t="e">
        <f>INDEX('Nicholas-SESSION'!$L$880:$U$887, MATCH("*Deadlift*",'Nicholas-SESSION'!$B$880:$B$887,0), MATCH("*3rd*",'Nicholas-SESSION'!$K$7:$T$7,0))</f>
        <v>#N/A</v>
      </c>
      <c r="G581" s="131" t="e">
        <f>IF($A$578='Nicholas-SESSION'!$A$880,INDEX('Nicholas-SESSION'!$K$880:$T$887, MATCH("*Bench Press*",'Nicholas-SESSION'!$B$880:$B$887,0), MATCH("*3rd*",'Nicholas-SESSION'!$K$7:$T$7,0)),"")</f>
        <v>#N/A</v>
      </c>
      <c r="H581" s="131" t="e">
        <f>INDEX('Nicholas-SESSION'!$L$880:$U$887, MATCH("*Bench Press*",'Nicholas-SESSION'!$B$880:$B$887,0), MATCH("*3rd*",'Nicholas-SESSION'!$K$7:$T$7,0))</f>
        <v>#N/A</v>
      </c>
      <c r="I581" s="132" t="e">
        <f>IF($A$578='Nicholas-SESSION'!$A$880,INDEX('Nicholas-SESSION'!$K$880:$T$887, MATCH("*Military*",'Nicholas-SESSION'!$B$880:$B$887,0), MATCH("*3rd*",'Nicholas-SESSION'!$K$7:$T$7,0)),"")</f>
        <v>#N/A</v>
      </c>
      <c r="J581" s="44" t="e">
        <f>INDEX('Nicholas-SESSION'!$L$880:$U$887, MATCH("*Military*",'Nicholas-SESSION'!$B$880:$B$887,0), MATCH("*3rd*",'Nicholas-SESSION'!$K$7:$T$7,0))</f>
        <v>#N/A</v>
      </c>
      <c r="K581" s="131" t="e">
        <f>IF($A$578='Nicholas-SESSION'!$A$880,INDEX('Nicholas-SESSION'!$K$880:$T$887, MATCH("*Clean *",'Nicholas-SESSION'!$B$880:$B$887,0), MATCH("*3rd*",'Nicholas-SESSION'!$K$7:$T$7,0)),"")</f>
        <v>#N/A</v>
      </c>
      <c r="L581" s="44" t="e">
        <f>INDEX('Nicholas-SESSION'!$L$880:$U$887, MATCH("*Clean *",'Nicholas-SESSION'!$B$880:$B$887,0), MATCH("*3rd*",'Nicholas-SESSION'!$K$7:$T$7,0))</f>
        <v>#N/A</v>
      </c>
      <c r="M581" s="131" t="e">
        <f>IF($A$578='Nicholas-SESSION'!$A$880,INDEX('Nicholas-SESSION'!$K$880:$T$887, MATCH("*Lat Pulldown*",'Nicholas-SESSION'!$B$880:$B$887,0), MATCH("*3rd*",'Nicholas-SESSION'!$K$7:$T$7,0)),"")</f>
        <v>#N/A</v>
      </c>
      <c r="N581" s="44" t="e">
        <f>INDEX('Nicholas-SESSION'!$L$880:$U$887, MATCH("*Lat Pulldown*",'Nicholas-SESSION'!$B$880:$B$887,0), MATCH("*3rd*",'Nicholas-SESSION'!$K$7:$T$7,0))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IF($A$578='Nicholas-SESSION'!$A$880,INDEX('Nicholas-SESSION'!$K$880:$T$887, MATCH("*Squat*",'Nicholas-SESSION'!$B$880:$B$887,0), MATCH("*4th*",'Nicholas-SESSION'!$K$7:$T$7,0)),"")</f>
        <v>#N/A</v>
      </c>
      <c r="D582" s="132" t="e">
        <f>INDEX('Nicholas-SESSION'!L$880:U$887, MATCH("*Squat*",'Nicholas-SESSION'!$B$880:$B$887,0), MATCH("*4th*",'Nicholas-SESSION'!K$7:T$7,0))</f>
        <v>#N/A</v>
      </c>
      <c r="E582" s="131" t="e">
        <f>IF($A$578='Nicholas-SESSION'!$A$880,INDEX('Nicholas-SESSION'!$K$880:$T$887, MATCH("*Deadlift*",'Nicholas-SESSION'!$B$880:$B$887,0), MATCH("*4th*",'Nicholas-SESSION'!$K$7:$T$7,0)),"")</f>
        <v>#N/A</v>
      </c>
      <c r="F582" s="131" t="e">
        <f>INDEX('Nicholas-SESSION'!$L$880:$U$887, MATCH("*Deadlift*",'Nicholas-SESSION'!$B$880:$B$887,0), MATCH("*4th*",'Nicholas-SESSION'!$K$7:$T$7,0))</f>
        <v>#N/A</v>
      </c>
      <c r="G582" s="131" t="e">
        <f>IF($A$578='Nicholas-SESSION'!$A$880,INDEX('Nicholas-SESSION'!$K$880:$T$887, MATCH("*Bench Press*",'Nicholas-SESSION'!$B$880:$B$887,0), MATCH("*4th*",'Nicholas-SESSION'!$K$7:$T$7,0)),"")</f>
        <v>#N/A</v>
      </c>
      <c r="H582" s="131" t="e">
        <f>INDEX('Nicholas-SESSION'!$L$880:$U$887, MATCH("*Bench Press*",'Nicholas-SESSION'!$B$880:$B$887,0), MATCH("*4th*",'Nicholas-SESSION'!$K$7:$T$7,0))</f>
        <v>#N/A</v>
      </c>
      <c r="I582" s="132" t="e">
        <f>IF($A$578='Nicholas-SESSION'!$A$880,INDEX('Nicholas-SESSION'!$K$880:$T$887, MATCH("*Military*",'Nicholas-SESSION'!$B$880:$B$887,0), MATCH("*4th*",'Nicholas-SESSION'!$K$7:$T$7,0)),"")</f>
        <v>#N/A</v>
      </c>
      <c r="J582" s="44" t="e">
        <f>INDEX('Nicholas-SESSION'!$L$880:$U$887, MATCH("*Military*",'Nicholas-SESSION'!$B$880:$B$887,0), MATCH("*4th*",'Nicholas-SESSION'!$K$7:$T$7,0))</f>
        <v>#N/A</v>
      </c>
      <c r="K582" s="131" t="e">
        <f>IF($A$578='Nicholas-SESSION'!$A$880,INDEX('Nicholas-SESSION'!$K$880:$T$887, MATCH("*Clean *",'Nicholas-SESSION'!$B$880:$B$887,0), MATCH("*4th*",'Nicholas-SESSION'!$K$7:$T$7,0)),"")</f>
        <v>#N/A</v>
      </c>
      <c r="L582" s="44" t="e">
        <f>INDEX('Nicholas-SESSION'!$L$880:$U$887, MATCH("*Clean *",'Nicholas-SESSION'!$B$880:$B$887,0), MATCH("*4th*",'Nicholas-SESSION'!$K$7:$T$7,0))</f>
        <v>#N/A</v>
      </c>
      <c r="M582" s="131" t="e">
        <f>IF($A$578='Nicholas-SESSION'!$A$880,INDEX('Nicholas-SESSION'!$K$880:$T$887, MATCH("*Lat Pulldown*",'Nicholas-SESSION'!$B$880:$B$887,0), MATCH("*4th*",'Nicholas-SESSION'!$K$7:$T$7,0)),"")</f>
        <v>#N/A</v>
      </c>
      <c r="N582" s="44" t="e">
        <f>INDEX('Nicholas-SESSION'!$L$880:$U$887, MATCH("*Lat Pulldown*",'Nicholas-SESSION'!$B$880:$B$887,0), MATCH("*4th*",'Nicholas-SESSION'!$K$7:$T$7,0))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IF($A$578='Nicholas-SESSION'!$A$880,INDEX('Nicholas-SESSION'!$K$880:$T$887, MATCH("*Squat*",'Nicholas-SESSION'!$B$880:$B$887,0), MATCH("*5th*",'Nicholas-SESSION'!$K$7:$T$7,0)),"")</f>
        <v>#N/A</v>
      </c>
      <c r="D583" s="132" t="e">
        <f>INDEX('Nicholas-SESSION'!L$880:U$887, MATCH("*Squat*",'Nicholas-SESSION'!$B$880:$B$887,0), MATCH("*5th*",'Nicholas-SESSION'!K$7:T$7,0))</f>
        <v>#N/A</v>
      </c>
      <c r="E583" s="131" t="e">
        <f>IF($A$578='Nicholas-SESSION'!$A$880,INDEX('Nicholas-SESSION'!$K$880:$T$887, MATCH("*Deadlift*",'Nicholas-SESSION'!$B$880:$B$887,0), MATCH("*5th*",'Nicholas-SESSION'!$K$7:$T$7,0)),"")</f>
        <v>#N/A</v>
      </c>
      <c r="F583" s="131" t="e">
        <f>INDEX('Nicholas-SESSION'!$L$880:$U$887, MATCH("*Deadlift*",'Nicholas-SESSION'!$B$880:$B$887,0), MATCH("*5th*",'Nicholas-SESSION'!$K$7:$T$7,0))</f>
        <v>#N/A</v>
      </c>
      <c r="G583" s="131" t="e">
        <f>IF($A$578='Nicholas-SESSION'!$A$880,INDEX('Nicholas-SESSION'!$K$880:$T$887, MATCH("*Bench Press*",'Nicholas-SESSION'!$B$880:$B$887,0), MATCH("*5th*",'Nicholas-SESSION'!$K$7:$T$7,0)),"")</f>
        <v>#N/A</v>
      </c>
      <c r="H583" s="131" t="e">
        <f>INDEX('Nicholas-SESSION'!$L$880:$U$887, MATCH("*Bench Press*",'Nicholas-SESSION'!$B$880:$B$887,0), MATCH("*5th*",'Nicholas-SESSION'!$K$7:$T$7,0))</f>
        <v>#N/A</v>
      </c>
      <c r="I583" s="132" t="e">
        <f>IF($A$578='Nicholas-SESSION'!$A$880,INDEX('Nicholas-SESSION'!$K$880:$T$887, MATCH("*Military*",'Nicholas-SESSION'!$B$880:$B$887,0), MATCH("*5th*",'Nicholas-SESSION'!$K$7:$T$7,0)),"")</f>
        <v>#N/A</v>
      </c>
      <c r="J583" s="44" t="e">
        <f>INDEX('Nicholas-SESSION'!$L$880:$U$887, MATCH("*Military*",'Nicholas-SESSION'!$B$880:$B$887,0), MATCH("*5th*",'Nicholas-SESSION'!$K$7:$T$7,0))</f>
        <v>#N/A</v>
      </c>
      <c r="K583" s="131" t="e">
        <f>IF($A$578='Nicholas-SESSION'!$A$880,INDEX('Nicholas-SESSION'!$K$880:$T$887, MATCH("*Clean *",'Nicholas-SESSION'!$B$880:$B$887,0), MATCH("*5th*",'Nicholas-SESSION'!$K$7:$T$7,0)),"")</f>
        <v>#N/A</v>
      </c>
      <c r="L583" s="44" t="e">
        <f>INDEX('Nicholas-SESSION'!$L$880:$U$887, MATCH("*Clean *",'Nicholas-SESSION'!$B$880:$B$887,0), MATCH("*5th*",'Nicholas-SESSION'!$K$7:$T$7,0))</f>
        <v>#N/A</v>
      </c>
      <c r="M583" s="131" t="e">
        <f>IF($A$578='Nicholas-SESSION'!$A$880,INDEX('Nicholas-SESSION'!$K$880:$T$887, MATCH("*Lat Pulldown*",'Nicholas-SESSION'!$B$880:$B$887,0), MATCH("*5th*",'Nicholas-SESSION'!$K$7:$T$7,0)),"")</f>
        <v>#N/A</v>
      </c>
      <c r="N583" s="44" t="e">
        <f>INDEX('Nicholas-SESSION'!$L$880:$U$887, MATCH("*Lat Pulldown*",'Nicholas-SESSION'!$B$880:$B$887,0), MATCH("*5th*",'Nicholas-SESSION'!$K$7:$T$7,0))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'Nicholas-SESSION'!A790</f>
        <v>42420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str">
        <f>IF($A$140='Nicholas-SESSION'!$A$790,INDEX('Nicholas-SESSION'!$K$790:$T$797, MATCH("*1k Row*",'Nicholas-SESSION'!$B$790:$B$797,0), MATCH("*1st*",'Nicholas-SESSION'!$K$7:$T$7,0)),"")</f>
        <v/>
      </c>
      <c r="P584" s="152" t="str">
        <f>IF($A$140='Nicholas-SESSION'!$A$790,INDEX('Nicholas-SESSION'!$K$790:$T$797, MATCH("*HIIT*",'Nicholas-SESSION'!$B$790:$B$797,0), MATCH("*1st*",'Nicholas-SESSION'!$K$7:$T$7,0)),"")</f>
        <v/>
      </c>
      <c r="Q584" s="119" t="e">
        <f>INDEX('Nicholas-SESSION'!$L$790:$U$790, MATCH("*HIIT*",'Nicholas-SESSION'!$B$790:$B$790,0), MATCH("*1st*",'Nicholas-SESSION'!$K$7:$T$7,0))</f>
        <v>#N/A</v>
      </c>
      <c r="R584" s="119">
        <f>'Nicholas-SESSION'!U652</f>
        <v>0</v>
      </c>
      <c r="S584" s="116"/>
      <c r="T584" s="116"/>
      <c r="U584" s="120">
        <f>'Nicholas-SESSION'!A791</f>
        <v>0</v>
      </c>
      <c r="V584" s="120">
        <f>'Nicholas-SESSION'!A792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IF($A$584='Nicholas-SESSION'!$A$790,INDEX('Nicholas-SESSION'!$K$790:$T$797, MATCH("*Squat*",'Nicholas-SESSION'!$B$790:$B$797,0), MATCH("*1st*",'Nicholas-SESSION'!$K$7:$T$7,0)),"")</f>
        <v>#N/A</v>
      </c>
      <c r="D585" s="132" t="e">
        <f>INDEX('Nicholas-SESSION'!L$790:U$797, MATCH("*Squat*",'Nicholas-SESSION'!$B$790:$B$797,0), MATCH("*1st*",'Nicholas-SESSION'!K$7:T$7,0))</f>
        <v>#N/A</v>
      </c>
      <c r="E585" s="131" t="e">
        <f>IF($A$584='Nicholas-SESSION'!$A$790,INDEX('Nicholas-SESSION'!$K$790:$T$797, MATCH("*Deadlift*",'Nicholas-SESSION'!$B$790:$B$797,0), MATCH("*1st*",'Nicholas-SESSION'!$K$7:$T$7,0)),"")</f>
        <v>#N/A</v>
      </c>
      <c r="F585" s="131" t="e">
        <f>INDEX('Nicholas-SESSION'!$L$790:$U$797, MATCH("*Deadlift*",'Nicholas-SESSION'!$B$790:$B$797,0), MATCH("*1st*",'Nicholas-SESSION'!$K$7:$T$7,0))</f>
        <v>#N/A</v>
      </c>
      <c r="G585" s="131" t="e">
        <f>IF($A$584='Nicholas-SESSION'!$A$790,INDEX('Nicholas-SESSION'!$K$790:$T$797, MATCH("*Bench Press*",'Nicholas-SESSION'!$B$790:$B$797,0), MATCH("*1st*",'Nicholas-SESSION'!$K$7:$T$7,0)),"")</f>
        <v>#N/A</v>
      </c>
      <c r="H585" s="131" t="e">
        <f>INDEX('Nicholas-SESSION'!$L$790:$U$797, MATCH("*Bench Press*",'Nicholas-SESSION'!$B$790:$B$797,0), MATCH("*1st*",'Nicholas-SESSION'!$K$7:$T$7,0))</f>
        <v>#N/A</v>
      </c>
      <c r="I585" s="132" t="e">
        <f>IF($A$584='Nicholas-SESSION'!$A$790,INDEX('Nicholas-SESSION'!$K$790:$T$797, MATCH("*Military*",'Nicholas-SESSION'!$B$790:$B$797,0), MATCH("*1st*",'Nicholas-SESSION'!$K$7:$T$7,0)),"")</f>
        <v>#N/A</v>
      </c>
      <c r="J585" s="48" t="e">
        <f>INDEX('Nicholas-SESSION'!$L$790:$U$797, MATCH("*Military*",'Nicholas-SESSION'!$B$790:$B$797,0), MATCH("*1st*",'Nicholas-SESSION'!$K$7:$T$7,0))</f>
        <v>#N/A</v>
      </c>
      <c r="K585" s="131" t="e">
        <f>IF($A$584='Nicholas-SESSION'!$A$790,INDEX('Nicholas-SESSION'!$K$790:$T$797, MATCH("*Clean *",'Nicholas-SESSION'!$B$790:$B$797,0), MATCH("*1st*",'Nicholas-SESSION'!$K$7:$T$7,0)),"")</f>
        <v>#N/A</v>
      </c>
      <c r="L585" s="48" t="e">
        <f>INDEX('Nicholas-SESSION'!$L$790:$U$797, MATCH("*Clean *",'Nicholas-SESSION'!$B$790:$B$797,0), MATCH("*1st*",'Nicholas-SESSION'!$K$7:$T$7,0))</f>
        <v>#N/A</v>
      </c>
      <c r="M585" s="131" t="e">
        <f>IF($A$584='Nicholas-SESSION'!$A$790,INDEX('Nicholas-SESSION'!$K$790:$T$797, MATCH("*Lat Pulldown*",'Nicholas-SESSION'!$B$790:$B$797,0), MATCH("*1st*",'Nicholas-SESSION'!$K$7:$T$7,0)),"")</f>
        <v>#N/A</v>
      </c>
      <c r="N585" s="48" t="e">
        <f>INDEX('Nicholas-SESSION'!$L$790:$U$797, MATCH("*Lat Pulldown*",'Nicholas-SESSION'!$B$790:$B$797,0), MATCH("*1st*",'Nicholas-SESSION'!$K$7:$T$7,0))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IF($A$584='Nicholas-SESSION'!$A$790,INDEX('Nicholas-SESSION'!$K$790:$T$797, MATCH("*Squat*",'Nicholas-SESSION'!$B$790:$B$797,0), MATCH("*2nd*",'Nicholas-SESSION'!$K$7:$T$7,0)),"")</f>
        <v>#N/A</v>
      </c>
      <c r="D586" s="132" t="e">
        <f>INDEX('Nicholas-SESSION'!L$790:U$797, MATCH("*Squat*",'Nicholas-SESSION'!$B$790:$B$797,0), MATCH("*2nd*",'Nicholas-SESSION'!K$7:T$7,0))</f>
        <v>#N/A</v>
      </c>
      <c r="E586" s="131" t="e">
        <f>IF($A$584='Nicholas-SESSION'!$A$790,INDEX('Nicholas-SESSION'!$K$790:$T$797, MATCH("*Deadlift*",'Nicholas-SESSION'!$B$790:$B$797,0), MATCH("*2ND*",'Nicholas-SESSION'!$K$7:$T$7,0)),"")</f>
        <v>#N/A</v>
      </c>
      <c r="F586" s="131" t="e">
        <f>INDEX('Nicholas-SESSION'!$L$790:$U$797, MATCH("*Deadlift*",'Nicholas-SESSION'!$B$790:$B$797,0), MATCH("*2nd*",'Nicholas-SESSION'!$K$7:$T$7,0))</f>
        <v>#N/A</v>
      </c>
      <c r="G586" s="131" t="e">
        <f>IF($A$584='Nicholas-SESSION'!$A$790,INDEX('Nicholas-SESSION'!$K$790:$T$797, MATCH("*Bench Press*",'Nicholas-SESSION'!$B$790:$B$797,0), MATCH("*2ND*",'Nicholas-SESSION'!$K$7:$T$7,0)),"")</f>
        <v>#N/A</v>
      </c>
      <c r="H586" s="131" t="e">
        <f>INDEX('Nicholas-SESSION'!$L$790:$U$797, MATCH("*Bench Press*",'Nicholas-SESSION'!$B$790:$B$797,0), MATCH("*2nd*",'Nicholas-SESSION'!$K$7:$T$7,0))</f>
        <v>#N/A</v>
      </c>
      <c r="I586" s="132" t="e">
        <f>IF($A$584='Nicholas-SESSION'!$A$790,INDEX('Nicholas-SESSION'!$K$790:$T$797, MATCH("*Military*",'Nicholas-SESSION'!$B$790:$B$797,0), MATCH("*2ND*",'Nicholas-SESSION'!$K$7:$T$7,0)),"")</f>
        <v>#N/A</v>
      </c>
      <c r="J586" s="44" t="e">
        <f>INDEX('Nicholas-SESSION'!$L$790:$U$797, MATCH("*Military*",'Nicholas-SESSION'!$B$790:$B$797,0), MATCH("*2nd*",'Nicholas-SESSION'!$K$7:$T$7,0))</f>
        <v>#N/A</v>
      </c>
      <c r="K586" s="131" t="e">
        <f>IF($A$584='Nicholas-SESSION'!$A$790,INDEX('Nicholas-SESSION'!$K$790:$T$797, MATCH("*Clean *",'Nicholas-SESSION'!$B$790:$B$797,0), MATCH("*2ND*",'Nicholas-SESSION'!$K$7:$T$7,0)),"")</f>
        <v>#N/A</v>
      </c>
      <c r="L586" s="44" t="e">
        <f>INDEX('Nicholas-SESSION'!$L$790:$U$797, MATCH("*Clean *",'Nicholas-SESSION'!$B$790:$B$797,0), MATCH("*2nd*",'Nicholas-SESSION'!$K$7:$T$7,0))</f>
        <v>#N/A</v>
      </c>
      <c r="M586" s="131" t="e">
        <f>IF($A$584='Nicholas-SESSION'!$A$790,INDEX('Nicholas-SESSION'!$K$790:$T$797, MATCH("*Lat Pulldown*",'Nicholas-SESSION'!$B$790:$B$797,0), MATCH("*2ND*",'Nicholas-SESSION'!$K$7:$T$7,0)),"")</f>
        <v>#N/A</v>
      </c>
      <c r="N586" s="44" t="e">
        <f>INDEX('Nicholas-SESSION'!$L$790:$U$797, MATCH("*Lat Pulldown*",'Nicholas-SESSION'!$B$790:$B$797,0), MATCH("*2nd*",'Nicholas-SESSION'!$K$7:$T$7,0))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IF($A$584='Nicholas-SESSION'!$A$790,INDEX('Nicholas-SESSION'!$K$790:$T$797, MATCH("*Squat*",'Nicholas-SESSION'!$B$790:$B$797,0), MATCH("*3rd*",'Nicholas-SESSION'!$K$7:$T$7,0)),"")</f>
        <v>#N/A</v>
      </c>
      <c r="D587" s="132" t="e">
        <f>INDEX('Nicholas-SESSION'!L$790:U$797, MATCH("*Squat*",'Nicholas-SESSION'!$B$790:$B$797,0), MATCH("*3rd*",'Nicholas-SESSION'!K$7:T$7,0))</f>
        <v>#N/A</v>
      </c>
      <c r="E587" s="131" t="e">
        <f>IF($A$584='Nicholas-SESSION'!$A$790,INDEX('Nicholas-SESSION'!$K$790:$T$797, MATCH("*Deadlift*",'Nicholas-SESSION'!$B$790:$B$797,0), MATCH("*3rd*",'Nicholas-SESSION'!$K$7:$T$7,0)),"")</f>
        <v>#N/A</v>
      </c>
      <c r="F587" s="131" t="e">
        <f>INDEX('Nicholas-SESSION'!$L$790:$U$797, MATCH("*Deadlift*",'Nicholas-SESSION'!$B$790:$B$797,0), MATCH("*3rd*",'Nicholas-SESSION'!$K$7:$T$7,0))</f>
        <v>#N/A</v>
      </c>
      <c r="G587" s="131" t="e">
        <f>IF($A$584='Nicholas-SESSION'!$A$790,INDEX('Nicholas-SESSION'!$K$790:$T$797, MATCH("*Bench Press*",'Nicholas-SESSION'!$B$790:$B$797,0), MATCH("*3rd*",'Nicholas-SESSION'!$K$7:$T$7,0)),"")</f>
        <v>#N/A</v>
      </c>
      <c r="H587" s="131" t="e">
        <f>INDEX('Nicholas-SESSION'!$L$790:$U$797, MATCH("*Bench Press*",'Nicholas-SESSION'!$B$790:$B$797,0), MATCH("*3rd*",'Nicholas-SESSION'!$K$7:$T$7,0))</f>
        <v>#N/A</v>
      </c>
      <c r="I587" s="132" t="e">
        <f>IF($A$584='Nicholas-SESSION'!$A$790,INDEX('Nicholas-SESSION'!$K$790:$T$797, MATCH("*Military*",'Nicholas-SESSION'!$B$790:$B$797,0), MATCH("*3rd*",'Nicholas-SESSION'!$K$7:$T$7,0)),"")</f>
        <v>#N/A</v>
      </c>
      <c r="J587" s="44" t="e">
        <f>INDEX('Nicholas-SESSION'!$L$790:$U$797, MATCH("*Military*",'Nicholas-SESSION'!$B$790:$B$797,0), MATCH("*3rd*",'Nicholas-SESSION'!$K$7:$T$7,0))</f>
        <v>#N/A</v>
      </c>
      <c r="K587" s="131" t="e">
        <f>IF($A$584='Nicholas-SESSION'!$A$790,INDEX('Nicholas-SESSION'!$K$790:$T$797, MATCH("*Clean *",'Nicholas-SESSION'!$B$790:$B$797,0), MATCH("*3rd*",'Nicholas-SESSION'!$K$7:$T$7,0)),"")</f>
        <v>#N/A</v>
      </c>
      <c r="L587" s="44" t="e">
        <f>INDEX('Nicholas-SESSION'!$L$790:$U$797, MATCH("*Clean *",'Nicholas-SESSION'!$B$790:$B$797,0), MATCH("*3rd*",'Nicholas-SESSION'!$K$7:$T$7,0))</f>
        <v>#N/A</v>
      </c>
      <c r="M587" s="131" t="e">
        <f>IF($A$584='Nicholas-SESSION'!$A$790,INDEX('Nicholas-SESSION'!$K$790:$T$797, MATCH("*Lat Pulldown*",'Nicholas-SESSION'!$B$790:$B$797,0), MATCH("*3rd*",'Nicholas-SESSION'!$K$7:$T$7,0)),"")</f>
        <v>#N/A</v>
      </c>
      <c r="N587" s="44" t="e">
        <f>INDEX('Nicholas-SESSION'!$L$790:$U$797, MATCH("*Lat Pulldown*",'Nicholas-SESSION'!$B$790:$B$797,0), MATCH("*3rd*",'Nicholas-SESSION'!$K$7:$T$7,0))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IF($A$584='Nicholas-SESSION'!$A$790,INDEX('Nicholas-SESSION'!$K$790:$T$797, MATCH("*Squat*",'Nicholas-SESSION'!$B$790:$B$797,0), MATCH("*4th*",'Nicholas-SESSION'!$K$7:$T$7,0)),"")</f>
        <v>#N/A</v>
      </c>
      <c r="D588" s="132" t="e">
        <f>INDEX('Nicholas-SESSION'!L$790:U$797, MATCH("*Squat*",'Nicholas-SESSION'!$B$790:$B$797,0), MATCH("*4th*",'Nicholas-SESSION'!K$7:T$7,0))</f>
        <v>#N/A</v>
      </c>
      <c r="E588" s="131" t="e">
        <f>IF($A$584='Nicholas-SESSION'!$A$790,INDEX('Nicholas-SESSION'!$K$790:$T$797, MATCH("*Deadlift*",'Nicholas-SESSION'!$B$790:$B$797,0), MATCH("*4th*",'Nicholas-SESSION'!$K$7:$T$7,0)),"")</f>
        <v>#N/A</v>
      </c>
      <c r="F588" s="131" t="e">
        <f>INDEX('Nicholas-SESSION'!$L$790:$U$797, MATCH("*Deadlift*",'Nicholas-SESSION'!$B$790:$B$797,0), MATCH("*4th*",'Nicholas-SESSION'!$K$7:$T$7,0))</f>
        <v>#N/A</v>
      </c>
      <c r="G588" s="131" t="e">
        <f>IF($A$584='Nicholas-SESSION'!$A$790,INDEX('Nicholas-SESSION'!$K$790:$T$797, MATCH("*Bench Press*",'Nicholas-SESSION'!$B$790:$B$797,0), MATCH("*4th*",'Nicholas-SESSION'!$K$7:$T$7,0)),"")</f>
        <v>#N/A</v>
      </c>
      <c r="H588" s="131" t="e">
        <f>INDEX('Nicholas-SESSION'!$L$790:$U$797, MATCH("*Bench Press*",'Nicholas-SESSION'!$B$790:$B$797,0), MATCH("*4th*",'Nicholas-SESSION'!$K$7:$T$7,0))</f>
        <v>#N/A</v>
      </c>
      <c r="I588" s="132" t="e">
        <f>IF($A$584='Nicholas-SESSION'!$A$790,INDEX('Nicholas-SESSION'!$K$790:$T$797, MATCH("*Military*",'Nicholas-SESSION'!$B$790:$B$797,0), MATCH("*4th*",'Nicholas-SESSION'!$K$7:$T$7,0)),"")</f>
        <v>#N/A</v>
      </c>
      <c r="J588" s="44" t="e">
        <f>INDEX('Nicholas-SESSION'!$L$790:$U$797, MATCH("*Military*",'Nicholas-SESSION'!$B$790:$B$797,0), MATCH("*4th*",'Nicholas-SESSION'!$K$7:$T$7,0))</f>
        <v>#N/A</v>
      </c>
      <c r="K588" s="131" t="e">
        <f>IF($A$584='Nicholas-SESSION'!$A$790,INDEX('Nicholas-SESSION'!$K$790:$T$797, MATCH("*Clean *",'Nicholas-SESSION'!$B$790:$B$797,0), MATCH("*4th*",'Nicholas-SESSION'!$K$7:$T$7,0)),"")</f>
        <v>#N/A</v>
      </c>
      <c r="L588" s="44" t="e">
        <f>INDEX('Nicholas-SESSION'!$L$790:$U$797, MATCH("*Clean *",'Nicholas-SESSION'!$B$790:$B$797,0), MATCH("*4th*",'Nicholas-SESSION'!$K$7:$T$7,0))</f>
        <v>#N/A</v>
      </c>
      <c r="M588" s="131" t="e">
        <f>IF($A$584='Nicholas-SESSION'!$A$790,INDEX('Nicholas-SESSION'!$K$790:$T$797, MATCH("*Lat Pulldown*",'Nicholas-SESSION'!$B$790:$B$797,0), MATCH("*4th*",'Nicholas-SESSION'!$K$7:$T$7,0)),"")</f>
        <v>#N/A</v>
      </c>
      <c r="N588" s="44" t="e">
        <f>INDEX('Nicholas-SESSION'!$L$790:$U$797, MATCH("*Lat Pulldown*",'Nicholas-SESSION'!$B$790:$B$797,0), MATCH("*4th*",'Nicholas-SESSION'!$K$7:$T$7,0))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IF($A$584='Nicholas-SESSION'!$A$790,INDEX('Nicholas-SESSION'!$K$790:$T$797, MATCH("*Squat*",'Nicholas-SESSION'!$B$790:$B$797,0), MATCH("*5th*",'Nicholas-SESSION'!$K$7:$T$7,0)),"")</f>
        <v>#N/A</v>
      </c>
      <c r="D589" s="132" t="e">
        <f>INDEX('Nicholas-SESSION'!L$790:U$797, MATCH("*Squat*",'Nicholas-SESSION'!$B$790:$B$797,0), MATCH("*5th*",'Nicholas-SESSION'!K$7:T$7,0))</f>
        <v>#N/A</v>
      </c>
      <c r="E589" s="131" t="e">
        <f>IF($A$584='Nicholas-SESSION'!$A$790,INDEX('Nicholas-SESSION'!$K$790:$T$797, MATCH("*Deadlift*",'Nicholas-SESSION'!$B$790:$B$797,0), MATCH("*5th*",'Nicholas-SESSION'!$K$7:$T$7,0)),"")</f>
        <v>#N/A</v>
      </c>
      <c r="F589" s="131" t="e">
        <f>INDEX('Nicholas-SESSION'!$L$790:$U$797, MATCH("*Deadlift*",'Nicholas-SESSION'!$B$790:$B$797,0), MATCH("*5th*",'Nicholas-SESSION'!$K$7:$T$7,0))</f>
        <v>#N/A</v>
      </c>
      <c r="G589" s="131" t="e">
        <f>IF($A$584='Nicholas-SESSION'!$A$790,INDEX('Nicholas-SESSION'!$K$790:$T$797, MATCH("*Bench Press*",'Nicholas-SESSION'!$B$790:$B$797,0), MATCH("*5th*",'Nicholas-SESSION'!$K$7:$T$7,0)),"")</f>
        <v>#N/A</v>
      </c>
      <c r="H589" s="131" t="e">
        <f>INDEX('Nicholas-SESSION'!$L$790:$U$797, MATCH("*Bench Press*",'Nicholas-SESSION'!$B$790:$B$797,0), MATCH("*5th*",'Nicholas-SESSION'!$K$7:$T$7,0))</f>
        <v>#N/A</v>
      </c>
      <c r="I589" s="132" t="e">
        <f>IF($A$584='Nicholas-SESSION'!$A$790,INDEX('Nicholas-SESSION'!$K$790:$T$797, MATCH("*Military*",'Nicholas-SESSION'!$B$790:$B$797,0), MATCH("*5th*",'Nicholas-SESSION'!$K$7:$T$7,0)),"")</f>
        <v>#N/A</v>
      </c>
      <c r="J589" s="44" t="e">
        <f>INDEX('Nicholas-SESSION'!$L$790:$U$797, MATCH("*Military*",'Nicholas-SESSION'!$B$790:$B$797,0), MATCH("*5th*",'Nicholas-SESSION'!$K$7:$T$7,0))</f>
        <v>#N/A</v>
      </c>
      <c r="K589" s="131" t="e">
        <f>IF($A$584='Nicholas-SESSION'!$A$790,INDEX('Nicholas-SESSION'!$K$790:$T$797, MATCH("*Clean *",'Nicholas-SESSION'!$B$790:$B$797,0), MATCH("*5th*",'Nicholas-SESSION'!$K$7:$T$7,0)),"")</f>
        <v>#N/A</v>
      </c>
      <c r="L589" s="44" t="e">
        <f>INDEX('Nicholas-SESSION'!$L$790:$U$797, MATCH("*Clean *",'Nicholas-SESSION'!$B$790:$B$797,0), MATCH("*5th*",'Nicholas-SESSION'!$K$7:$T$7,0))</f>
        <v>#N/A</v>
      </c>
      <c r="M589" s="131" t="e">
        <f>IF($A$584='Nicholas-SESSION'!$A$790,INDEX('Nicholas-SESSION'!$K$790:$T$797, MATCH("*Lat Pulldown*",'Nicholas-SESSION'!$B$790:$B$797,0), MATCH("*5th*",'Nicholas-SESSION'!$K$7:$T$7,0)),"")</f>
        <v>#N/A</v>
      </c>
      <c r="N589" s="44" t="e">
        <f>INDEX('Nicholas-SESSION'!$L$790:$U$797, MATCH("*Lat Pulldown*",'Nicholas-SESSION'!$B$790:$B$797,0), MATCH("*5th*",'Nicholas-SESSION'!$K$7:$T$7,0))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'Nicholas-SESSION'!A799</f>
        <v>42427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str">
        <f>IF($A$140='Nicholas-SESSION'!$A$799,INDEX('Nicholas-SESSION'!$K$799:$T$806, MATCH("*1k Row*",'Nicholas-SESSION'!$B$799:$B$806,0), MATCH("*1st*",'Nicholas-SESSION'!$K$7:$T$7,0)),"")</f>
        <v/>
      </c>
      <c r="P590" s="152" t="str">
        <f>IF($A$140='Nicholas-SESSION'!$A$799,INDEX('Nicholas-SESSION'!$K$799:$T$806, MATCH("*HIIT*",'Nicholas-SESSION'!$B$799:$B$806,0), MATCH("*1st*",'Nicholas-SESSION'!$K$7:$T$7,0)),"")</f>
        <v/>
      </c>
      <c r="Q590" s="119" t="e">
        <f>INDEX('Nicholas-SESSION'!$L$799:$U$799, MATCH("*HIIT*",'Nicholas-SESSION'!$B$799:$B$799,0), MATCH("*1st*",'Nicholas-SESSION'!$K$7:$T$7,0))</f>
        <v>#N/A</v>
      </c>
      <c r="R590" s="119">
        <f>'Nicholas-SESSION'!U658</f>
        <v>0</v>
      </c>
      <c r="S590" s="116"/>
      <c r="T590" s="116"/>
      <c r="U590" s="120">
        <f>'Nicholas-SESSION'!A800</f>
        <v>0</v>
      </c>
      <c r="V590" s="120">
        <f>'Nicholas-SESSION'!A801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IF($A$590='Nicholas-SESSION'!$A$799,INDEX('Nicholas-SESSION'!$K$799:$T$806, MATCH("*Squat*",'Nicholas-SESSION'!$B$799:$B$806,0), MATCH("*1st*",'Nicholas-SESSION'!$K$7:$T$7,0)),"")</f>
        <v>#N/A</v>
      </c>
      <c r="D591" s="132" t="e">
        <f>INDEX('Nicholas-SESSION'!L$799:U$806, MATCH("*Squat*",'Nicholas-SESSION'!$B$799:$B$806,0), MATCH("*1st*",'Nicholas-SESSION'!K$7:T$7,0))</f>
        <v>#N/A</v>
      </c>
      <c r="E591" s="131" t="e">
        <f>IF($A$590='Nicholas-SESSION'!$A$799,INDEX('Nicholas-SESSION'!$K$799:$T$806, MATCH("*Deadlift*",'Nicholas-SESSION'!$B$799:$B$806,0), MATCH("*1st*",'Nicholas-SESSION'!$K$7:$T$7,0)),"")</f>
        <v>#N/A</v>
      </c>
      <c r="F591" s="131" t="e">
        <f>INDEX('Nicholas-SESSION'!$L$799:$U$806, MATCH("*Deadlift*",'Nicholas-SESSION'!$B$799:$B$806,0), MATCH("*1st*",'Nicholas-SESSION'!$K$7:$T$7,0))</f>
        <v>#N/A</v>
      </c>
      <c r="G591" s="131" t="e">
        <f>IF($A$590='Nicholas-SESSION'!$A$799,INDEX('Nicholas-SESSION'!$K$799:$T$806, MATCH("*Bench Press*",'Nicholas-SESSION'!$B$799:$B$806,0), MATCH("*1st*",'Nicholas-SESSION'!$K$7:$T$7,0)),"")</f>
        <v>#N/A</v>
      </c>
      <c r="H591" s="131" t="e">
        <f>INDEX('Nicholas-SESSION'!$L$799:$U$806, MATCH("*Bench Press*",'Nicholas-SESSION'!$B$799:$B$806,0), MATCH("*1st*",'Nicholas-SESSION'!$K$7:$T$7,0))</f>
        <v>#N/A</v>
      </c>
      <c r="I591" s="132" t="e">
        <f>IF($A$590='Nicholas-SESSION'!$A$799,INDEX('Nicholas-SESSION'!$K$799:$T$806, MATCH("*Military*",'Nicholas-SESSION'!$B$799:$B$806,0), MATCH("*1st*",'Nicholas-SESSION'!$K$7:$T$7,0)),"")</f>
        <v>#N/A</v>
      </c>
      <c r="J591" s="48" t="e">
        <f>INDEX('Nicholas-SESSION'!$L$799:$U$806, MATCH("*Military*",'Nicholas-SESSION'!$B$799:$B$806,0), MATCH("*1st*",'Nicholas-SESSION'!$K$7:$T$7,0))</f>
        <v>#N/A</v>
      </c>
      <c r="K591" s="131" t="e">
        <f>IF($A$590='Nicholas-SESSION'!$A$799,INDEX('Nicholas-SESSION'!$K$799:$T$806, MATCH("*Clean *",'Nicholas-SESSION'!$B$799:$B$806,0), MATCH("*1st*",'Nicholas-SESSION'!$K$7:$T$7,0)),"")</f>
        <v>#N/A</v>
      </c>
      <c r="L591" s="48" t="e">
        <f>INDEX('Nicholas-SESSION'!$L$799:$U$806, MATCH("*Clean *",'Nicholas-SESSION'!$B$799:$B$806,0), MATCH("*1st*",'Nicholas-SESSION'!$K$7:$T$7,0))</f>
        <v>#N/A</v>
      </c>
      <c r="M591" s="131" t="e">
        <f>IF($A$590='Nicholas-SESSION'!$A$799,INDEX('Nicholas-SESSION'!$K$799:$T$806, MATCH("*Lat Pulldown*",'Nicholas-SESSION'!$B$799:$B$806,0), MATCH("*1st*",'Nicholas-SESSION'!$K$7:$T$7,0)),"")</f>
        <v>#N/A</v>
      </c>
      <c r="N591" s="48" t="e">
        <f>INDEX('Nicholas-SESSION'!$L$799:$U$806, MATCH("*Lat Pulldown*",'Nicholas-SESSION'!$B$799:$B$806,0), MATCH("*1st*",'Nicholas-SESSION'!$K$7:$T$7,0))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IF($A$590='Nicholas-SESSION'!$A$799,INDEX('Nicholas-SESSION'!$K$799:$T$806, MATCH("*Squat*",'Nicholas-SESSION'!$B$799:$B$806,0), MATCH("*2nd*",'Nicholas-SESSION'!$K$7:$T$7,0)),"")</f>
        <v>#N/A</v>
      </c>
      <c r="D592" s="132" t="e">
        <f>INDEX('Nicholas-SESSION'!L$799:U$806, MATCH("*Squat*",'Nicholas-SESSION'!$B$799:$B$806,0), MATCH("*2nd*",'Nicholas-SESSION'!K$7:T$7,0))</f>
        <v>#N/A</v>
      </c>
      <c r="E592" s="131" t="e">
        <f>IF($A$590='Nicholas-SESSION'!$A$799,INDEX('Nicholas-SESSION'!$K$799:$T$806, MATCH("*Deadlift*",'Nicholas-SESSION'!$B$799:$B$806,0), MATCH("*2ND*",'Nicholas-SESSION'!$K$7:$T$7,0)),"")</f>
        <v>#N/A</v>
      </c>
      <c r="F592" s="131" t="e">
        <f>INDEX('Nicholas-SESSION'!$L$799:$U$806, MATCH("*Deadlift*",'Nicholas-SESSION'!$B$799:$B$806,0), MATCH("*2nd*",'Nicholas-SESSION'!$K$7:$T$7,0))</f>
        <v>#N/A</v>
      </c>
      <c r="G592" s="131" t="e">
        <f>IF($A$590='Nicholas-SESSION'!$A$799,INDEX('Nicholas-SESSION'!$K$799:$T$806, MATCH("*Bench Press*",'Nicholas-SESSION'!$B$799:$B$806,0), MATCH("*2ND*",'Nicholas-SESSION'!$K$7:$T$7,0)),"")</f>
        <v>#N/A</v>
      </c>
      <c r="H592" s="131" t="e">
        <f>INDEX('Nicholas-SESSION'!$L$799:$U$806, MATCH("*Bench Press*",'Nicholas-SESSION'!$B$799:$B$806,0), MATCH("*2nd*",'Nicholas-SESSION'!$K$7:$T$7,0))</f>
        <v>#N/A</v>
      </c>
      <c r="I592" s="132" t="e">
        <f>IF($A$590='Nicholas-SESSION'!$A$799,INDEX('Nicholas-SESSION'!$K$799:$T$806, MATCH("*Military*",'Nicholas-SESSION'!$B$799:$B$806,0), MATCH("*2ND*",'Nicholas-SESSION'!$K$7:$T$7,0)),"")</f>
        <v>#N/A</v>
      </c>
      <c r="J592" s="44" t="e">
        <f>INDEX('Nicholas-SESSION'!$L$799:$U$806, MATCH("*Military*",'Nicholas-SESSION'!$B$799:$B$806,0), MATCH("*2nd*",'Nicholas-SESSION'!$K$7:$T$7,0))</f>
        <v>#N/A</v>
      </c>
      <c r="K592" s="131" t="e">
        <f>IF($A$590='Nicholas-SESSION'!$A$799,INDEX('Nicholas-SESSION'!$K$799:$T$806, MATCH("*Clean *",'Nicholas-SESSION'!$B$799:$B$806,0), MATCH("*2ND*",'Nicholas-SESSION'!$K$7:$T$7,0)),"")</f>
        <v>#N/A</v>
      </c>
      <c r="L592" s="44" t="e">
        <f>INDEX('Nicholas-SESSION'!$L$799:$U$806, MATCH("*Clean *",'Nicholas-SESSION'!$B$799:$B$806,0), MATCH("*2nd*",'Nicholas-SESSION'!$K$7:$T$7,0))</f>
        <v>#N/A</v>
      </c>
      <c r="M592" s="131" t="e">
        <f>IF($A$590='Nicholas-SESSION'!$A$799,INDEX('Nicholas-SESSION'!$K$799:$T$806, MATCH("*Lat Pulldown*",'Nicholas-SESSION'!$B$799:$B$806,0), MATCH("*2ND*",'Nicholas-SESSION'!$K$7:$T$7,0)),"")</f>
        <v>#N/A</v>
      </c>
      <c r="N592" s="44" t="e">
        <f>INDEX('Nicholas-SESSION'!$L$799:$U$806, MATCH("*Lat Pulldown*",'Nicholas-SESSION'!$B$799:$B$806,0), MATCH("*2nd*",'Nicholas-SESSION'!$K$7:$T$7,0))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IF($A$590='Nicholas-SESSION'!$A$799,INDEX('Nicholas-SESSION'!$K$799:$T$806, MATCH("*Squat*",'Nicholas-SESSION'!$B$799:$B$806,0), MATCH("*3rd*",'Nicholas-SESSION'!$K$7:$T$7,0)),"")</f>
        <v>#N/A</v>
      </c>
      <c r="D593" s="132" t="e">
        <f>INDEX('Nicholas-SESSION'!L$799:U$806, MATCH("*Squat*",'Nicholas-SESSION'!$B$799:$B$806,0), MATCH("*3rd*",'Nicholas-SESSION'!K$7:T$7,0))</f>
        <v>#N/A</v>
      </c>
      <c r="E593" s="131" t="e">
        <f>IF($A$590='Nicholas-SESSION'!$A$799,INDEX('Nicholas-SESSION'!$K$799:$T$806, MATCH("*Deadlift*",'Nicholas-SESSION'!$B$799:$B$806,0), MATCH("*3rd*",'Nicholas-SESSION'!$K$7:$T$7,0)),"")</f>
        <v>#N/A</v>
      </c>
      <c r="F593" s="131" t="e">
        <f>INDEX('Nicholas-SESSION'!$L$799:$U$806, MATCH("*Deadlift*",'Nicholas-SESSION'!$B$799:$B$806,0), MATCH("*3rd*",'Nicholas-SESSION'!$K$7:$T$7,0))</f>
        <v>#N/A</v>
      </c>
      <c r="G593" s="131" t="e">
        <f>IF($A$590='Nicholas-SESSION'!$A$799,INDEX('Nicholas-SESSION'!$K$799:$T$806, MATCH("*Bench Press*",'Nicholas-SESSION'!$B$799:$B$806,0), MATCH("*3rd*",'Nicholas-SESSION'!$K$7:$T$7,0)),"")</f>
        <v>#N/A</v>
      </c>
      <c r="H593" s="131" t="e">
        <f>INDEX('Nicholas-SESSION'!$L$799:$U$806, MATCH("*Bench Press*",'Nicholas-SESSION'!$B$799:$B$806,0), MATCH("*3rd*",'Nicholas-SESSION'!$K$7:$T$7,0))</f>
        <v>#N/A</v>
      </c>
      <c r="I593" s="132" t="e">
        <f>IF($A$590='Nicholas-SESSION'!$A$799,INDEX('Nicholas-SESSION'!$K$799:$T$806, MATCH("*Military*",'Nicholas-SESSION'!$B$799:$B$806,0), MATCH("*3rd*",'Nicholas-SESSION'!$K$7:$T$7,0)),"")</f>
        <v>#N/A</v>
      </c>
      <c r="J593" s="44" t="e">
        <f>INDEX('Nicholas-SESSION'!$L$799:$U$806, MATCH("*Military*",'Nicholas-SESSION'!$B$799:$B$806,0), MATCH("*3rd*",'Nicholas-SESSION'!$K$7:$T$7,0))</f>
        <v>#N/A</v>
      </c>
      <c r="K593" s="131" t="e">
        <f>IF($A$590='Nicholas-SESSION'!$A$799,INDEX('Nicholas-SESSION'!$K$799:$T$806, MATCH("*Clean *",'Nicholas-SESSION'!$B$799:$B$806,0), MATCH("*3rd*",'Nicholas-SESSION'!$K$7:$T$7,0)),"")</f>
        <v>#N/A</v>
      </c>
      <c r="L593" s="44" t="e">
        <f>INDEX('Nicholas-SESSION'!$L$799:$U$806, MATCH("*Clean *",'Nicholas-SESSION'!$B$799:$B$806,0), MATCH("*3rd*",'Nicholas-SESSION'!$K$7:$T$7,0))</f>
        <v>#N/A</v>
      </c>
      <c r="M593" s="131" t="e">
        <f>IF($A$590='Nicholas-SESSION'!$A$799,INDEX('Nicholas-SESSION'!$K$799:$T$806, MATCH("*Lat Pulldown*",'Nicholas-SESSION'!$B$799:$B$806,0), MATCH("*3rd*",'Nicholas-SESSION'!$K$7:$T$7,0)),"")</f>
        <v>#N/A</v>
      </c>
      <c r="N593" s="44" t="e">
        <f>INDEX('Nicholas-SESSION'!$L$799:$U$806, MATCH("*Lat Pulldown*",'Nicholas-SESSION'!$B$799:$B$806,0), MATCH("*3rd*",'Nicholas-SESSION'!$K$7:$T$7,0))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IF($A$590='Nicholas-SESSION'!$A$799,INDEX('Nicholas-SESSION'!$K$799:$T$806, MATCH("*Squat*",'Nicholas-SESSION'!$B$799:$B$806,0), MATCH("*4th*",'Nicholas-SESSION'!$K$7:$T$7,0)),"")</f>
        <v>#N/A</v>
      </c>
      <c r="D594" s="132" t="e">
        <f>INDEX('Nicholas-SESSION'!L$799:U$806, MATCH("*Squat*",'Nicholas-SESSION'!$B$799:$B$806,0), MATCH("*4th*",'Nicholas-SESSION'!K$7:T$7,0))</f>
        <v>#N/A</v>
      </c>
      <c r="E594" s="131" t="e">
        <f>IF($A$590='Nicholas-SESSION'!$A$799,INDEX('Nicholas-SESSION'!$K$799:$T$806, MATCH("*Deadlift*",'Nicholas-SESSION'!$B$799:$B$806,0), MATCH("*4th*",'Nicholas-SESSION'!$K$7:$T$7,0)),"")</f>
        <v>#N/A</v>
      </c>
      <c r="F594" s="131" t="e">
        <f>INDEX('Nicholas-SESSION'!$L$799:$U$806, MATCH("*Deadlift*",'Nicholas-SESSION'!$B$799:$B$806,0), MATCH("*4th*",'Nicholas-SESSION'!$K$7:$T$7,0))</f>
        <v>#N/A</v>
      </c>
      <c r="G594" s="131" t="e">
        <f>IF($A$590='Nicholas-SESSION'!$A$799,INDEX('Nicholas-SESSION'!$K$799:$T$806, MATCH("*Bench Press*",'Nicholas-SESSION'!$B$799:$B$806,0), MATCH("*4th*",'Nicholas-SESSION'!$K$7:$T$7,0)),"")</f>
        <v>#N/A</v>
      </c>
      <c r="H594" s="131" t="e">
        <f>INDEX('Nicholas-SESSION'!$L$799:$U$806, MATCH("*Bench Press*",'Nicholas-SESSION'!$B$799:$B$806,0), MATCH("*4th*",'Nicholas-SESSION'!$K$7:$T$7,0))</f>
        <v>#N/A</v>
      </c>
      <c r="I594" s="132" t="e">
        <f>IF($A$590='Nicholas-SESSION'!$A$799,INDEX('Nicholas-SESSION'!$K$799:$T$806, MATCH("*Military*",'Nicholas-SESSION'!$B$799:$B$806,0), MATCH("*4th*",'Nicholas-SESSION'!$K$7:$T$7,0)),"")</f>
        <v>#N/A</v>
      </c>
      <c r="J594" s="44" t="e">
        <f>INDEX('Nicholas-SESSION'!$L$799:$U$806, MATCH("*Military*",'Nicholas-SESSION'!$B$799:$B$806,0), MATCH("*4th*",'Nicholas-SESSION'!$K$7:$T$7,0))</f>
        <v>#N/A</v>
      </c>
      <c r="K594" s="131" t="e">
        <f>IF($A$590='Nicholas-SESSION'!$A$799,INDEX('Nicholas-SESSION'!$K$799:$T$806, MATCH("*Clean *",'Nicholas-SESSION'!$B$799:$B$806,0), MATCH("*4th*",'Nicholas-SESSION'!$K$7:$T$7,0)),"")</f>
        <v>#N/A</v>
      </c>
      <c r="L594" s="44" t="e">
        <f>INDEX('Nicholas-SESSION'!$L$799:$U$806, MATCH("*Clean *",'Nicholas-SESSION'!$B$799:$B$806,0), MATCH("*4th*",'Nicholas-SESSION'!$K$7:$T$7,0))</f>
        <v>#N/A</v>
      </c>
      <c r="M594" s="131" t="e">
        <f>IF($A$590='Nicholas-SESSION'!$A$799,INDEX('Nicholas-SESSION'!$K$799:$T$806, MATCH("*Lat Pulldown*",'Nicholas-SESSION'!$B$799:$B$806,0), MATCH("*4th*",'Nicholas-SESSION'!$K$7:$T$7,0)),"")</f>
        <v>#N/A</v>
      </c>
      <c r="N594" s="44" t="e">
        <f>INDEX('Nicholas-SESSION'!$L$799:$U$806, MATCH("*Lat Pulldown*",'Nicholas-SESSION'!$B$799:$B$806,0), MATCH("*4th*",'Nicholas-SESSION'!$K$7:$T$7,0))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IF($A$590='Nicholas-SESSION'!$A$799,INDEX('Nicholas-SESSION'!$K$799:$T$806, MATCH("*Squat*",'Nicholas-SESSION'!$B$799:$B$806,0), MATCH("*5th*",'Nicholas-SESSION'!$K$7:$T$7,0)),"")</f>
        <v>#N/A</v>
      </c>
      <c r="D595" s="132" t="e">
        <f>INDEX('Nicholas-SESSION'!L$799:U$806, MATCH("*Squat*",'Nicholas-SESSION'!$B$799:$B$806,0), MATCH("*5th*",'Nicholas-SESSION'!K$7:T$7,0))</f>
        <v>#N/A</v>
      </c>
      <c r="E595" s="131" t="e">
        <f>IF($A$590='Nicholas-SESSION'!$A$799,INDEX('Nicholas-SESSION'!$K$799:$T$806, MATCH("*Deadlift*",'Nicholas-SESSION'!$B$799:$B$806,0), MATCH("*5th*",'Nicholas-SESSION'!$K$7:$T$7,0)),"")</f>
        <v>#N/A</v>
      </c>
      <c r="F595" s="131" t="e">
        <f>INDEX('Nicholas-SESSION'!$L$799:$U$806, MATCH("*Deadlift*",'Nicholas-SESSION'!$B$799:$B$806,0), MATCH("*5th*",'Nicholas-SESSION'!$K$7:$T$7,0))</f>
        <v>#N/A</v>
      </c>
      <c r="G595" s="131" t="e">
        <f>IF($A$590='Nicholas-SESSION'!$A$799,INDEX('Nicholas-SESSION'!$K$799:$T$806, MATCH("*Bench Press*",'Nicholas-SESSION'!$B$799:$B$806,0), MATCH("*5th*",'Nicholas-SESSION'!$K$7:$T$7,0)),"")</f>
        <v>#N/A</v>
      </c>
      <c r="H595" s="131" t="e">
        <f>INDEX('Nicholas-SESSION'!$L$799:$U$806, MATCH("*Bench Press*",'Nicholas-SESSION'!$B$799:$B$806,0), MATCH("*5th*",'Nicholas-SESSION'!$K$7:$T$7,0))</f>
        <v>#N/A</v>
      </c>
      <c r="I595" s="132" t="e">
        <f>IF($A$590='Nicholas-SESSION'!$A$799,INDEX('Nicholas-SESSION'!$K$799:$T$806, MATCH("*Military*",'Nicholas-SESSION'!$B$799:$B$806,0), MATCH("*5th*",'Nicholas-SESSION'!$K$7:$T$7,0)),"")</f>
        <v>#N/A</v>
      </c>
      <c r="J595" s="44" t="e">
        <f>INDEX('Nicholas-SESSION'!$L$799:$U$806, MATCH("*Military*",'Nicholas-SESSION'!$B$799:$B$806,0), MATCH("*5th*",'Nicholas-SESSION'!$K$7:$T$7,0))</f>
        <v>#N/A</v>
      </c>
      <c r="K595" s="131" t="e">
        <f>IF($A$590='Nicholas-SESSION'!$A$799,INDEX('Nicholas-SESSION'!$K$799:$T$806, MATCH("*Clean *",'Nicholas-SESSION'!$B$799:$B$806,0), MATCH("*5th*",'Nicholas-SESSION'!$K$7:$T$7,0)),"")</f>
        <v>#N/A</v>
      </c>
      <c r="L595" s="44" t="e">
        <f>INDEX('Nicholas-SESSION'!$L$799:$U$806, MATCH("*Clean *",'Nicholas-SESSION'!$B$799:$B$806,0), MATCH("*5th*",'Nicholas-SESSION'!$K$7:$T$7,0))</f>
        <v>#N/A</v>
      </c>
      <c r="M595" s="131" t="e">
        <f>IF($A$590='Nicholas-SESSION'!$A$799,INDEX('Nicholas-SESSION'!$K$799:$T$806, MATCH("*Lat Pulldown*",'Nicholas-SESSION'!$B$799:$B$806,0), MATCH("*5th*",'Nicholas-SESSION'!$K$7:$T$7,0)),"")</f>
        <v>#N/A</v>
      </c>
      <c r="N595" s="44" t="e">
        <f>INDEX('Nicholas-SESSION'!$L$799:$U$806, MATCH("*Lat Pulldown*",'Nicholas-SESSION'!$B$799:$B$806,0), MATCH("*5th*",'Nicholas-SESSION'!$K$7:$T$7,0))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'Nicholas-SESSION'!A808</f>
        <v>42434</v>
      </c>
      <c r="B596" s="116" t="s">
        <v>84</v>
      </c>
      <c r="C596" s="117">
        <f>MAX(C597:C601)</f>
        <v>0</v>
      </c>
      <c r="D596" s="116">
        <f t="array" ref="D596">MAX(IF(C597:C601=C596,D597:D601))</f>
        <v>0</v>
      </c>
      <c r="E596" s="116">
        <f>MAX(E597:E601)</f>
        <v>0</v>
      </c>
      <c r="F596" s="116">
        <f t="array" ref="F596">MAX(IF(E597:E601=E596,F597:F601))</f>
        <v>0</v>
      </c>
      <c r="G596" s="116">
        <f>MAX(G597:G601)</f>
        <v>0</v>
      </c>
      <c r="H596" s="116">
        <f t="array" ref="H596">MAX(IF(G597:G601=G596,H597:H601))</f>
        <v>0</v>
      </c>
      <c r="I596" s="116">
        <f>MAX(I597:I601)</f>
        <v>0</v>
      </c>
      <c r="J596" s="116">
        <f t="array" ref="J596">MAX(IF(I597:I601=I596,J597:J601))</f>
        <v>0</v>
      </c>
      <c r="K596" s="116">
        <f>MAX(K597:K601)</f>
        <v>0</v>
      </c>
      <c r="L596" s="116">
        <f t="array" ref="L596">MAX(IF(K597:K601=K596,L597:L601))</f>
        <v>0</v>
      </c>
      <c r="M596" s="116">
        <f>MAX(M597:M601)</f>
        <v>0</v>
      </c>
      <c r="N596" s="117">
        <f t="array" ref="N596">MAX(IF(M597:M601=M596,N597:N601))</f>
        <v>0</v>
      </c>
      <c r="O596" s="152" t="str">
        <f>IF($A$140='Nicholas-SESSION'!$A$808,INDEX('Nicholas-SESSION'!$K$808:$T$815, MATCH("*1k Row*",'Nicholas-SESSION'!$B$808:$B$815,0), MATCH("*1st*",'Nicholas-SESSION'!$K$7:$T$7,0)),"")</f>
        <v/>
      </c>
      <c r="P596" s="152" t="str">
        <f>IF($A$140='Nicholas-SESSION'!$A$808,INDEX('Nicholas-SESSION'!$K$808:$T$815, MATCH("*HIIT*",'Nicholas-SESSION'!$B$808:$B$815,0), MATCH("*1st*",'Nicholas-SESSION'!$K$7:$T$7,0)),"")</f>
        <v/>
      </c>
      <c r="Q596" s="119" t="e">
        <f>INDEX('Nicholas-SESSION'!$L$808:$U$808, MATCH("*HIIT*",'Nicholas-SESSION'!$B$808:$B$808,0), MATCH("*1st*",'Nicholas-SESSION'!$K$7:$T$7,0))</f>
        <v>#N/A</v>
      </c>
      <c r="R596" s="119">
        <f>'Nicholas-SESSION'!U664</f>
        <v>0</v>
      </c>
      <c r="S596" s="116"/>
      <c r="T596" s="116"/>
      <c r="U596" s="120">
        <f>'Nicholas-SESSION'!A809</f>
        <v>0</v>
      </c>
      <c r="V596" s="120">
        <f>'Nicholas-SESSION'!A810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str">
        <f>IF($A$817='Nicholas-SESSION'!$A$808,INDEX('Nicholas-SESSION'!$K$808:$T$815, MATCH("*Squat*",'Nicholas-SESSION'!$B$808:$B$815,0), MATCH("*1st*",'Nicholas-SESSION'!$K$7:$T$7,0)),"")</f>
        <v/>
      </c>
      <c r="D597" s="132">
        <f>INDEX('Nicholas-SESSION'!L$808:U$815, MATCH("*Squat*",'Nicholas-SESSION'!$B$808:$B$815,0), MATCH("*1st*",'Nicholas-SESSION'!K$7:T$7,0))</f>
        <v>15</v>
      </c>
      <c r="E597" s="131" t="str">
        <f>IF($A$817='Nicholas-SESSION'!$A$808,INDEX('Nicholas-SESSION'!$K$808:$T$815, MATCH("*Deadlift*",'Nicholas-SESSION'!$B$808:$B$815,0), MATCH("*1st*",'Nicholas-SESSION'!$K$7:$T$7,0)),"")</f>
        <v/>
      </c>
      <c r="F597" s="131" t="e">
        <f>INDEX('Nicholas-SESSION'!$L$808:$U$815, MATCH("*Deadlift*",'Nicholas-SESSION'!$B$808:$B$815,0), MATCH("*1st*",'Nicholas-SESSION'!$K$7:$T$7,0))</f>
        <v>#N/A</v>
      </c>
      <c r="G597" s="131" t="str">
        <f>IF($A$817='Nicholas-SESSION'!$A$808,INDEX('Nicholas-SESSION'!$K$808:$T$815, MATCH("*Bench Press*",'Nicholas-SESSION'!$B$808:$B$815,0), MATCH("*1st*",'Nicholas-SESSION'!$K$7:$T$7,0)),"")</f>
        <v/>
      </c>
      <c r="H597" s="131" t="e">
        <f>INDEX('Nicholas-SESSION'!$L$808:$U$815, MATCH("*Bench Press*",'Nicholas-SESSION'!$B$808:$B$815,0), MATCH("*1st*",'Nicholas-SESSION'!$K$7:$T$7,0))</f>
        <v>#N/A</v>
      </c>
      <c r="I597" s="132" t="str">
        <f>IF($A$817='Nicholas-SESSION'!$A$808,INDEX('Nicholas-SESSION'!$K$808:$T$815, MATCH("*Military*",'Nicholas-SESSION'!$B$808:$B$815,0), MATCH("*1st*",'Nicholas-SESSION'!$K$7:$T$7,0)),"")</f>
        <v/>
      </c>
      <c r="J597" s="48" t="e">
        <f>INDEX('Nicholas-SESSION'!$L$808:$U$815, MATCH("*Military*",'Nicholas-SESSION'!$B$808:$B$815,0), MATCH("*1st*",'Nicholas-SESSION'!$K$7:$T$7,0))</f>
        <v>#N/A</v>
      </c>
      <c r="K597" s="131" t="str">
        <f>IF($A$817='Nicholas-SESSION'!$A$808,INDEX('Nicholas-SESSION'!$K$808:$T$815, MATCH("*Clean *",'Nicholas-SESSION'!$B$808:$B$815,0), MATCH("*1st*",'Nicholas-SESSION'!$K$7:$T$7,0)),"")</f>
        <v/>
      </c>
      <c r="L597" s="48" t="e">
        <f>INDEX('Nicholas-SESSION'!$L$808:$U$815, MATCH("*Clean *",'Nicholas-SESSION'!$B$808:$B$815,0), MATCH("*1st*",'Nicholas-SESSION'!$K$7:$T$7,0))</f>
        <v>#N/A</v>
      </c>
      <c r="M597" s="131" t="str">
        <f>IF($A$817='Nicholas-SESSION'!$A$808,INDEX('Nicholas-SESSION'!$K$808:$T$815, MATCH("*Lat Pulldown*",'Nicholas-SESSION'!$B$808:$B$815,0), MATCH("*1st*",'Nicholas-SESSION'!$K$7:$T$7,0)),"")</f>
        <v/>
      </c>
      <c r="N597" s="48" t="e">
        <f>INDEX('Nicholas-SESSION'!$L$808:$U$815, MATCH("*Lat Pulldown*",'Nicholas-SESSION'!$B$808:$B$815,0), MATCH("*1st*",'Nicholas-SESSION'!$K$7:$T$7,0))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str">
        <f>IF($A$817='Nicholas-SESSION'!$A$808,INDEX('Nicholas-SESSION'!$K$808:$T$815, MATCH("*Squat*",'Nicholas-SESSION'!$B$808:$B$815,0), MATCH("*2nd*",'Nicholas-SESSION'!$K$7:$T$7,0)),"")</f>
        <v/>
      </c>
      <c r="D598" s="132">
        <f>INDEX('Nicholas-SESSION'!L$808:U$815, MATCH("*Squat*",'Nicholas-SESSION'!$B$808:$B$815,0), MATCH("*2nd*",'Nicholas-SESSION'!K$7:T$7,0))</f>
        <v>15</v>
      </c>
      <c r="E598" s="131" t="str">
        <f>IF($A$817='Nicholas-SESSION'!$A$808,INDEX('Nicholas-SESSION'!$K$808:$T$815, MATCH("*Deadlift*",'Nicholas-SESSION'!$B$808:$B$815,0), MATCH("*2ND*",'Nicholas-SESSION'!$K$7:$T$7,0)),"")</f>
        <v/>
      </c>
      <c r="F598" s="131" t="e">
        <f>INDEX('Nicholas-SESSION'!$L$808:$U$815, MATCH("*Deadlift*",'Nicholas-SESSION'!$B$808:$B$815,0), MATCH("*2nd*",'Nicholas-SESSION'!$K$7:$T$7,0))</f>
        <v>#N/A</v>
      </c>
      <c r="G598" s="131" t="str">
        <f>IF($A$817='Nicholas-SESSION'!$A$808,INDEX('Nicholas-SESSION'!$K$808:$T$815, MATCH("*Bench Press*",'Nicholas-SESSION'!$B$808:$B$815,0), MATCH("*2ND*",'Nicholas-SESSION'!$K$7:$T$7,0)),"")</f>
        <v/>
      </c>
      <c r="H598" s="131" t="e">
        <f>INDEX('Nicholas-SESSION'!$L$808:$U$815, MATCH("*Bench Press*",'Nicholas-SESSION'!$B$808:$B$815,0), MATCH("*2nd*",'Nicholas-SESSION'!$K$7:$T$7,0))</f>
        <v>#N/A</v>
      </c>
      <c r="I598" s="132" t="str">
        <f>IF($A$817='Nicholas-SESSION'!$A$808,INDEX('Nicholas-SESSION'!$K$808:$T$815, MATCH("*Military*",'Nicholas-SESSION'!$B$808:$B$815,0), MATCH("*2ND*",'Nicholas-SESSION'!$K$7:$T$7,0)),"")</f>
        <v/>
      </c>
      <c r="J598" s="44" t="e">
        <f>INDEX('Nicholas-SESSION'!$L$808:$U$815, MATCH("*Military*",'Nicholas-SESSION'!$B$808:$B$815,0), MATCH("*2nd*",'Nicholas-SESSION'!$K$7:$T$7,0))</f>
        <v>#N/A</v>
      </c>
      <c r="K598" s="131" t="str">
        <f>IF($A$817='Nicholas-SESSION'!$A$808,INDEX('Nicholas-SESSION'!$K$808:$T$815, MATCH("*Clean *",'Nicholas-SESSION'!$B$808:$B$815,0), MATCH("*2ND*",'Nicholas-SESSION'!$K$7:$T$7,0)),"")</f>
        <v/>
      </c>
      <c r="L598" s="44" t="e">
        <f>INDEX('Nicholas-SESSION'!$L$808:$U$815, MATCH("*Clean *",'Nicholas-SESSION'!$B$808:$B$815,0), MATCH("*2nd*",'Nicholas-SESSION'!$K$7:$T$7,0))</f>
        <v>#N/A</v>
      </c>
      <c r="M598" s="131" t="str">
        <f>IF($A$817='Nicholas-SESSION'!$A$808,INDEX('Nicholas-SESSION'!$K$808:$T$815, MATCH("*Lat Pulldown*",'Nicholas-SESSION'!$B$808:$B$815,0), MATCH("*2ND*",'Nicholas-SESSION'!$K$7:$T$7,0)),"")</f>
        <v/>
      </c>
      <c r="N598" s="44" t="e">
        <f>INDEX('Nicholas-SESSION'!$L$808:$U$815, MATCH("*Lat Pulldown*",'Nicholas-SESSION'!$B$808:$B$815,0), MATCH("*2nd*",'Nicholas-SESSION'!$K$7:$T$7,0))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str">
        <f>IF($A$817='Nicholas-SESSION'!$A$808,INDEX('Nicholas-SESSION'!$K$808:$T$815, MATCH("*Squat*",'Nicholas-SESSION'!$B$808:$B$815,0), MATCH("*3rd*",'Nicholas-SESSION'!$K$7:$T$7,0)),"")</f>
        <v/>
      </c>
      <c r="D599" s="132">
        <f>INDEX('Nicholas-SESSION'!L$808:U$815, MATCH("*Squat*",'Nicholas-SESSION'!$B$808:$B$815,0), MATCH("*3rd*",'Nicholas-SESSION'!K$7:T$7,0))</f>
        <v>15</v>
      </c>
      <c r="E599" s="131" t="str">
        <f>IF($A$817='Nicholas-SESSION'!$A$808,INDEX('Nicholas-SESSION'!$K$808:$T$815, MATCH("*Deadlift*",'Nicholas-SESSION'!$B$808:$B$815,0), MATCH("*3rd*",'Nicholas-SESSION'!$K$7:$T$7,0)),"")</f>
        <v/>
      </c>
      <c r="F599" s="131" t="e">
        <f>INDEX('Nicholas-SESSION'!$L$808:$U$815, MATCH("*Deadlift*",'Nicholas-SESSION'!$B$808:$B$815,0), MATCH("*3rd*",'Nicholas-SESSION'!$K$7:$T$7,0))</f>
        <v>#N/A</v>
      </c>
      <c r="G599" s="131" t="str">
        <f>IF($A$817='Nicholas-SESSION'!$A$808,INDEX('Nicholas-SESSION'!$K$808:$T$815, MATCH("*Bench Press*",'Nicholas-SESSION'!$B$808:$B$815,0), MATCH("*3rd*",'Nicholas-SESSION'!$K$7:$T$7,0)),"")</f>
        <v/>
      </c>
      <c r="H599" s="131" t="e">
        <f>INDEX('Nicholas-SESSION'!$L$808:$U$815, MATCH("*Bench Press*",'Nicholas-SESSION'!$B$808:$B$815,0), MATCH("*3rd*",'Nicholas-SESSION'!$K$7:$T$7,0))</f>
        <v>#N/A</v>
      </c>
      <c r="I599" s="132" t="str">
        <f>IF($A$817='Nicholas-SESSION'!$A$808,INDEX('Nicholas-SESSION'!$K$808:$T$815, MATCH("*Military*",'Nicholas-SESSION'!$B$808:$B$815,0), MATCH("*3rd*",'Nicholas-SESSION'!$K$7:$T$7,0)),"")</f>
        <v/>
      </c>
      <c r="J599" s="44" t="e">
        <f>INDEX('Nicholas-SESSION'!$L$808:$U$815, MATCH("*Military*",'Nicholas-SESSION'!$B$808:$B$815,0), MATCH("*3rd*",'Nicholas-SESSION'!$K$7:$T$7,0))</f>
        <v>#N/A</v>
      </c>
      <c r="K599" s="131" t="str">
        <f>IF($A$817='Nicholas-SESSION'!$A$808,INDEX('Nicholas-SESSION'!$K$808:$T$815, MATCH("*Clean *",'Nicholas-SESSION'!$B$808:$B$815,0), MATCH("*3rd*",'Nicholas-SESSION'!$K$7:$T$7,0)),"")</f>
        <v/>
      </c>
      <c r="L599" s="44" t="e">
        <f>INDEX('Nicholas-SESSION'!$L$808:$U$815, MATCH("*Clean *",'Nicholas-SESSION'!$B$808:$B$815,0), MATCH("*3rd*",'Nicholas-SESSION'!$K$7:$T$7,0))</f>
        <v>#N/A</v>
      </c>
      <c r="M599" s="131" t="str">
        <f>IF($A$817='Nicholas-SESSION'!$A$808,INDEX('Nicholas-SESSION'!$K$808:$T$815, MATCH("*Lat Pulldown*",'Nicholas-SESSION'!$B$808:$B$815,0), MATCH("*3rd*",'Nicholas-SESSION'!$K$7:$T$7,0)),"")</f>
        <v/>
      </c>
      <c r="N599" s="44" t="e">
        <f>INDEX('Nicholas-SESSION'!$L$808:$U$815, MATCH("*Lat Pulldown*",'Nicholas-SESSION'!$B$808:$B$815,0), MATCH("*3rd*",'Nicholas-SESSION'!$K$7:$T$7,0))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str">
        <f>IF($A$817='Nicholas-SESSION'!$A$808,INDEX('Nicholas-SESSION'!$K$808:$T$815, MATCH("*Squat*",'Nicholas-SESSION'!$B$808:$B$815,0), MATCH("*4th*",'Nicholas-SESSION'!$K$7:$T$7,0)),"")</f>
        <v/>
      </c>
      <c r="D600" s="132">
        <f>INDEX('Nicholas-SESSION'!L$808:U$815, MATCH("*Squat*",'Nicholas-SESSION'!$B$808:$B$815,0), MATCH("*4th*",'Nicholas-SESSION'!K$7:T$7,0))</f>
        <v>0</v>
      </c>
      <c r="E600" s="131" t="str">
        <f>IF($A$817='Nicholas-SESSION'!$A$808,INDEX('Nicholas-SESSION'!$K$808:$T$815, MATCH("*Deadlift*",'Nicholas-SESSION'!$B$808:$B$815,0), MATCH("*4th*",'Nicholas-SESSION'!$K$7:$T$7,0)),"")</f>
        <v/>
      </c>
      <c r="F600" s="131" t="e">
        <f>INDEX('Nicholas-SESSION'!$L$808:$U$815, MATCH("*Deadlift*",'Nicholas-SESSION'!$B$808:$B$815,0), MATCH("*4th*",'Nicholas-SESSION'!$K$7:$T$7,0))</f>
        <v>#N/A</v>
      </c>
      <c r="G600" s="131" t="str">
        <f>IF($A$817='Nicholas-SESSION'!$A$808,INDEX('Nicholas-SESSION'!$K$808:$T$815, MATCH("*Bench Press*",'Nicholas-SESSION'!$B$808:$B$815,0), MATCH("*4th*",'Nicholas-SESSION'!$K$7:$T$7,0)),"")</f>
        <v/>
      </c>
      <c r="H600" s="131" t="e">
        <f>INDEX('Nicholas-SESSION'!$L$808:$U$815, MATCH("*Bench Press*",'Nicholas-SESSION'!$B$808:$B$815,0), MATCH("*4th*",'Nicholas-SESSION'!$K$7:$T$7,0))</f>
        <v>#N/A</v>
      </c>
      <c r="I600" s="132" t="str">
        <f>IF($A$817='Nicholas-SESSION'!$A$808,INDEX('Nicholas-SESSION'!$K$808:$T$815, MATCH("*Military*",'Nicholas-SESSION'!$B$808:$B$815,0), MATCH("*4th*",'Nicholas-SESSION'!$K$7:$T$7,0)),"")</f>
        <v/>
      </c>
      <c r="J600" s="44" t="e">
        <f>INDEX('Nicholas-SESSION'!$L$808:$U$815, MATCH("*Military*",'Nicholas-SESSION'!$B$808:$B$815,0), MATCH("*4th*",'Nicholas-SESSION'!$K$7:$T$7,0))</f>
        <v>#N/A</v>
      </c>
      <c r="K600" s="131" t="str">
        <f>IF($A$817='Nicholas-SESSION'!$A$808,INDEX('Nicholas-SESSION'!$K$808:$T$815, MATCH("*Clean *",'Nicholas-SESSION'!$B$808:$B$815,0), MATCH("*4th*",'Nicholas-SESSION'!$K$7:$T$7,0)),"")</f>
        <v/>
      </c>
      <c r="L600" s="44" t="e">
        <f>INDEX('Nicholas-SESSION'!$L$808:$U$815, MATCH("*Clean *",'Nicholas-SESSION'!$B$808:$B$815,0), MATCH("*4th*",'Nicholas-SESSION'!$K$7:$T$7,0))</f>
        <v>#N/A</v>
      </c>
      <c r="M600" s="131" t="str">
        <f>IF($A$817='Nicholas-SESSION'!$A$808,INDEX('Nicholas-SESSION'!$K$808:$T$815, MATCH("*Lat Pulldown*",'Nicholas-SESSION'!$B$808:$B$815,0), MATCH("*4th*",'Nicholas-SESSION'!$K$7:$T$7,0)),"")</f>
        <v/>
      </c>
      <c r="N600" s="44" t="e">
        <f>INDEX('Nicholas-SESSION'!$L$808:$U$815, MATCH("*Lat Pulldown*",'Nicholas-SESSION'!$B$808:$B$815,0), MATCH("*4th*",'Nicholas-SESSION'!$K$7:$T$7,0))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str">
        <f>IF($A$817='Nicholas-SESSION'!$A$808,INDEX('Nicholas-SESSION'!$K$808:$T$815, MATCH("*Squat*",'Nicholas-SESSION'!$B$808:$B$815,0), MATCH("*5th*",'Nicholas-SESSION'!$K$7:$T$7,0)),"")</f>
        <v/>
      </c>
      <c r="D601" s="132">
        <f>INDEX('Nicholas-SESSION'!L$808:U$815, MATCH("*Squat*",'Nicholas-SESSION'!$B$808:$B$815,0), MATCH("*5th*",'Nicholas-SESSION'!K$7:T$7,0))</f>
        <v>0</v>
      </c>
      <c r="E601" s="131" t="str">
        <f>IF($A$817='Nicholas-SESSION'!$A$808,INDEX('Nicholas-SESSION'!$K$808:$T$815, MATCH("*Deadlift*",'Nicholas-SESSION'!$B$808:$B$815,0), MATCH("*5th*",'Nicholas-SESSION'!$K$7:$T$7,0)),"")</f>
        <v/>
      </c>
      <c r="F601" s="131" t="e">
        <f>INDEX('Nicholas-SESSION'!$L$808:$U$815, MATCH("*Deadlift*",'Nicholas-SESSION'!$B$808:$B$815,0), MATCH("*5th*",'Nicholas-SESSION'!$K$7:$T$7,0))</f>
        <v>#N/A</v>
      </c>
      <c r="G601" s="131" t="str">
        <f>IF($A$817='Nicholas-SESSION'!$A$808,INDEX('Nicholas-SESSION'!$K$808:$T$815, MATCH("*Bench Press*",'Nicholas-SESSION'!$B$808:$B$815,0), MATCH("*5th*",'Nicholas-SESSION'!$K$7:$T$7,0)),"")</f>
        <v/>
      </c>
      <c r="H601" s="131" t="e">
        <f>INDEX('Nicholas-SESSION'!$L$808:$U$815, MATCH("*Bench Press*",'Nicholas-SESSION'!$B$808:$B$815,0), MATCH("*5th*",'Nicholas-SESSION'!$K$7:$T$7,0))</f>
        <v>#N/A</v>
      </c>
      <c r="I601" s="132" t="str">
        <f>IF($A$817='Nicholas-SESSION'!$A$808,INDEX('Nicholas-SESSION'!$K$808:$T$815, MATCH("*Military*",'Nicholas-SESSION'!$B$808:$B$815,0), MATCH("*5th*",'Nicholas-SESSION'!$K$7:$T$7,0)),"")</f>
        <v/>
      </c>
      <c r="J601" s="44" t="e">
        <f>INDEX('Nicholas-SESSION'!$L$808:$U$815, MATCH("*Military*",'Nicholas-SESSION'!$B$808:$B$815,0), MATCH("*5th*",'Nicholas-SESSION'!$K$7:$T$7,0))</f>
        <v>#N/A</v>
      </c>
      <c r="K601" s="131" t="str">
        <f>IF($A$817='Nicholas-SESSION'!$A$808,INDEX('Nicholas-SESSION'!$K$808:$T$815, MATCH("*Clean *",'Nicholas-SESSION'!$B$808:$B$815,0), MATCH("*5th*",'Nicholas-SESSION'!$K$7:$T$7,0)),"")</f>
        <v/>
      </c>
      <c r="L601" s="44" t="e">
        <f>INDEX('Nicholas-SESSION'!$L$808:$U$815, MATCH("*Clean *",'Nicholas-SESSION'!$B$808:$B$815,0), MATCH("*5th*",'Nicholas-SESSION'!$K$7:$T$7,0))</f>
        <v>#N/A</v>
      </c>
      <c r="M601" s="131" t="str">
        <f>IF($A$817='Nicholas-SESSION'!$A$808,INDEX('Nicholas-SESSION'!$K$808:$T$815, MATCH("*Lat Pulldown*",'Nicholas-SESSION'!$B$808:$B$815,0), MATCH("*5th*",'Nicholas-SESSION'!$K$7:$T$7,0)),"")</f>
        <v/>
      </c>
      <c r="N601" s="44" t="e">
        <f>INDEX('Nicholas-SESSION'!$L$808:$U$815, MATCH("*Lat Pulldown*",'Nicholas-SESSION'!$B$808:$B$815,0), MATCH("*5th*",'Nicholas-SESSION'!$K$7:$T$7,0))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AT897"/>
  <sheetViews>
    <sheetView workbookViewId="0">
      <pane xSplit="1" ySplit="8" topLeftCell="B103" activePane="bottomRight" state="frozen"/>
      <selection activeCell="Q459" sqref="Q459"/>
      <selection pane="topRight" activeCell="Q459" sqref="Q459"/>
      <selection pane="bottomLeft" activeCell="Q459" sqref="Q459"/>
      <selection pane="bottomRight" activeCell="C278" sqref="C278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3" width="8.33203125" bestFit="1" customWidth="1"/>
    <col min="14" max="14" width="7.16406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/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57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4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42136</v>
      </c>
      <c r="B9" s="94" t="s">
        <v>422</v>
      </c>
      <c r="C9" s="51"/>
      <c r="D9" s="51"/>
      <c r="E9" s="51"/>
      <c r="F9" s="51"/>
      <c r="G9" s="51"/>
      <c r="H9" s="51"/>
      <c r="I9" s="51"/>
      <c r="J9" s="52"/>
      <c r="K9" s="161">
        <v>10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/>
      <c r="B10" s="94"/>
      <c r="C10" s="51"/>
      <c r="D10" s="51"/>
      <c r="E10" s="51"/>
      <c r="F10" s="51"/>
      <c r="G10" s="51"/>
      <c r="H10" s="51"/>
      <c r="I10" s="52"/>
      <c r="J10" s="52"/>
      <c r="K10" s="161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/>
      <c r="B11" s="94"/>
      <c r="C11" s="51"/>
      <c r="D11" s="51"/>
      <c r="E11" s="51"/>
      <c r="F11" s="51"/>
      <c r="G11" s="51"/>
      <c r="H11" s="51"/>
      <c r="I11" s="52"/>
      <c r="J11" s="52"/>
      <c r="K11" s="161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94"/>
      <c r="C12" s="51"/>
      <c r="D12" s="51"/>
      <c r="E12" s="51"/>
      <c r="F12" s="51"/>
      <c r="G12" s="51"/>
      <c r="H12" s="51"/>
      <c r="I12" s="52"/>
      <c r="J12" s="52"/>
      <c r="K12" s="161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94"/>
      <c r="C13" s="51"/>
      <c r="D13" s="51"/>
      <c r="E13" s="51"/>
      <c r="F13" s="51"/>
      <c r="G13" s="51"/>
      <c r="H13" s="51"/>
      <c r="I13" s="51"/>
      <c r="J13" s="52"/>
      <c r="K13" s="161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94"/>
      <c r="C14" s="51"/>
      <c r="D14" s="51"/>
      <c r="E14" s="51"/>
      <c r="F14" s="51"/>
      <c r="G14" s="51"/>
      <c r="H14" s="51"/>
      <c r="I14" s="52"/>
      <c r="J14" s="52"/>
      <c r="K14" s="161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94"/>
      <c r="C15" s="51"/>
      <c r="D15" s="51"/>
      <c r="E15" s="51"/>
      <c r="F15" s="51"/>
      <c r="G15" s="51"/>
      <c r="H15" s="51"/>
      <c r="I15" s="52"/>
      <c r="J15" s="52"/>
      <c r="K15" s="161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42143</v>
      </c>
      <c r="B17" s="94" t="s">
        <v>394</v>
      </c>
      <c r="C17" s="51"/>
      <c r="D17" s="51"/>
      <c r="E17" s="51"/>
      <c r="F17" s="51"/>
      <c r="G17" s="51"/>
      <c r="H17" s="51"/>
      <c r="I17" s="52"/>
      <c r="J17" s="52"/>
      <c r="K17" s="161">
        <v>20</v>
      </c>
      <c r="L17" s="52">
        <v>10</v>
      </c>
      <c r="M17" s="52">
        <v>30</v>
      </c>
      <c r="N17" s="52">
        <v>10</v>
      </c>
      <c r="O17" s="52">
        <v>40</v>
      </c>
      <c r="P17" s="52">
        <v>10</v>
      </c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>
        <v>119.5</v>
      </c>
      <c r="B18" s="94" t="s">
        <v>14</v>
      </c>
      <c r="C18" s="51"/>
      <c r="D18" s="51"/>
      <c r="E18" s="51"/>
      <c r="F18" s="51"/>
      <c r="G18" s="51"/>
      <c r="H18" s="51"/>
      <c r="I18" s="51"/>
      <c r="J18" s="52"/>
      <c r="K18" s="161">
        <v>40</v>
      </c>
      <c r="L18" s="52">
        <v>10</v>
      </c>
      <c r="M18" s="52">
        <v>40</v>
      </c>
      <c r="N18" s="52">
        <v>10</v>
      </c>
      <c r="O18" s="52">
        <v>40</v>
      </c>
      <c r="P18" s="52">
        <v>10</v>
      </c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/>
      <c r="B19" s="178" t="s">
        <v>395</v>
      </c>
      <c r="C19" s="51"/>
      <c r="D19" s="51"/>
      <c r="E19" s="51"/>
      <c r="F19" s="51"/>
      <c r="G19" s="51"/>
      <c r="H19" s="51"/>
      <c r="I19" s="52"/>
      <c r="J19" s="52"/>
      <c r="K19" s="161">
        <v>20</v>
      </c>
      <c r="L19" s="52">
        <v>10</v>
      </c>
      <c r="M19" s="52">
        <v>20</v>
      </c>
      <c r="N19" s="52">
        <v>10</v>
      </c>
      <c r="O19" s="52"/>
      <c r="P19" s="52"/>
      <c r="Q19" s="52"/>
      <c r="R19" s="52"/>
      <c r="S19" s="52"/>
      <c r="T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178" t="s">
        <v>377</v>
      </c>
      <c r="C20" s="51"/>
      <c r="D20" s="51"/>
      <c r="E20" s="51"/>
      <c r="F20" s="51"/>
      <c r="G20" s="51"/>
      <c r="H20" s="51"/>
      <c r="I20" s="52"/>
      <c r="J20" s="52"/>
      <c r="K20" s="161">
        <v>15</v>
      </c>
      <c r="L20" s="52">
        <v>10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178" t="s">
        <v>396</v>
      </c>
      <c r="C21" s="51"/>
      <c r="D21" s="51"/>
      <c r="E21" s="51"/>
      <c r="F21" s="51"/>
      <c r="G21" s="51"/>
      <c r="H21" s="51"/>
      <c r="I21" s="52"/>
      <c r="J21" s="52"/>
      <c r="K21" s="161">
        <v>40</v>
      </c>
      <c r="L21" s="52">
        <v>10</v>
      </c>
      <c r="M21" s="52">
        <v>40</v>
      </c>
      <c r="N21" s="52">
        <v>10</v>
      </c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178" t="s">
        <v>397</v>
      </c>
      <c r="C22" s="51"/>
      <c r="D22" s="51"/>
      <c r="E22" s="51"/>
      <c r="F22" s="51"/>
      <c r="G22" s="51"/>
      <c r="H22" s="51"/>
      <c r="I22" s="51"/>
      <c r="J22" s="52"/>
      <c r="K22" s="148">
        <v>3.472222222222222E-3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178" t="s">
        <v>398</v>
      </c>
      <c r="C23" s="51"/>
      <c r="D23" s="51"/>
      <c r="E23" s="51"/>
      <c r="F23" s="51"/>
      <c r="G23" s="51"/>
      <c r="H23" s="51"/>
      <c r="I23" s="52"/>
      <c r="J23" s="52"/>
      <c r="K23" s="161"/>
      <c r="L23" s="52">
        <v>15</v>
      </c>
      <c r="M23" s="52"/>
      <c r="N23" s="52">
        <v>15</v>
      </c>
      <c r="O23" s="52"/>
      <c r="P23" s="52">
        <v>15</v>
      </c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42152</v>
      </c>
      <c r="B25" s="94" t="s">
        <v>23</v>
      </c>
      <c r="C25" s="51"/>
      <c r="D25" s="51"/>
      <c r="E25" s="51"/>
      <c r="F25" s="51"/>
      <c r="G25" s="51"/>
      <c r="H25" s="51"/>
      <c r="I25" s="52"/>
      <c r="J25" s="52"/>
      <c r="K25" s="161">
        <v>20</v>
      </c>
      <c r="L25" s="52">
        <v>12</v>
      </c>
      <c r="M25" s="52">
        <v>40</v>
      </c>
      <c r="N25" s="52">
        <v>12</v>
      </c>
      <c r="O25" s="52">
        <v>60</v>
      </c>
      <c r="P25" s="52">
        <v>12</v>
      </c>
      <c r="Q25" s="52">
        <v>60</v>
      </c>
      <c r="R25" s="52">
        <v>12</v>
      </c>
      <c r="S25" s="52"/>
      <c r="T25" s="52"/>
      <c r="V25" s="52" t="s">
        <v>404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>
        <v>120</v>
      </c>
      <c r="B26" s="94" t="s">
        <v>399</v>
      </c>
      <c r="C26" s="51"/>
      <c r="D26" s="51"/>
      <c r="E26" s="51"/>
      <c r="F26" s="51"/>
      <c r="G26" s="51"/>
      <c r="H26" s="51"/>
      <c r="I26" s="52"/>
      <c r="J26" s="52"/>
      <c r="K26" s="161">
        <v>15</v>
      </c>
      <c r="L26" s="52">
        <v>15</v>
      </c>
      <c r="M26" s="52">
        <v>15</v>
      </c>
      <c r="N26" s="52">
        <v>15</v>
      </c>
      <c r="O26" s="52"/>
      <c r="P26" s="52"/>
      <c r="Q26" s="52"/>
      <c r="R26" s="52"/>
      <c r="S26" s="52"/>
      <c r="T26" s="52"/>
      <c r="U26" s="52"/>
      <c r="V26" s="52" t="s">
        <v>405</v>
      </c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>
        <v>32.299999999999997</v>
      </c>
      <c r="B27" s="178" t="s">
        <v>400</v>
      </c>
      <c r="C27" s="51"/>
      <c r="D27" s="51"/>
      <c r="E27" s="51"/>
      <c r="F27" s="51"/>
      <c r="G27" s="51"/>
      <c r="H27" s="51"/>
      <c r="I27" s="52"/>
      <c r="J27" s="52"/>
      <c r="K27" s="161">
        <v>10</v>
      </c>
      <c r="L27" s="52">
        <v>15</v>
      </c>
      <c r="M27" s="52">
        <v>10</v>
      </c>
      <c r="N27" s="52">
        <v>15</v>
      </c>
      <c r="O27" s="52"/>
      <c r="P27" s="52"/>
      <c r="Q27" s="52"/>
      <c r="R27" s="52"/>
      <c r="S27" s="52"/>
      <c r="T27" s="52"/>
      <c r="U27" s="52"/>
      <c r="V27" s="52" t="s">
        <v>406</v>
      </c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178" t="s">
        <v>331</v>
      </c>
      <c r="C28" s="51"/>
      <c r="D28" s="51"/>
      <c r="E28" s="51"/>
      <c r="F28" s="51"/>
      <c r="G28" s="51"/>
      <c r="H28" s="51"/>
      <c r="I28" s="52"/>
      <c r="J28" s="52"/>
      <c r="K28" s="161">
        <v>17.5</v>
      </c>
      <c r="L28" s="52">
        <v>15</v>
      </c>
      <c r="M28" s="52">
        <v>17.5</v>
      </c>
      <c r="N28" s="52">
        <v>15</v>
      </c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178" t="s">
        <v>401</v>
      </c>
      <c r="C29" s="51"/>
      <c r="D29" s="51"/>
      <c r="E29" s="51"/>
      <c r="F29" s="51"/>
      <c r="G29" s="51"/>
      <c r="H29" s="51"/>
      <c r="I29" s="52"/>
      <c r="J29" s="52"/>
      <c r="K29" s="161">
        <v>2.5</v>
      </c>
      <c r="L29" s="52">
        <v>15</v>
      </c>
      <c r="M29" s="52">
        <v>2.5</v>
      </c>
      <c r="N29" s="52">
        <v>15</v>
      </c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178" t="s">
        <v>345</v>
      </c>
      <c r="C30" s="51"/>
      <c r="D30" s="51"/>
      <c r="E30" s="51"/>
      <c r="F30" s="51"/>
      <c r="G30" s="51"/>
      <c r="H30" s="51"/>
      <c r="I30" s="52"/>
      <c r="J30" s="52"/>
      <c r="K30" s="161">
        <v>6.25</v>
      </c>
      <c r="L30" s="52">
        <v>12</v>
      </c>
      <c r="M30" s="52">
        <v>5</v>
      </c>
      <c r="N30" s="52">
        <v>10</v>
      </c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178" t="s">
        <v>402</v>
      </c>
      <c r="C31" s="51"/>
      <c r="D31" s="51"/>
      <c r="E31" s="51"/>
      <c r="F31" s="51"/>
      <c r="G31" s="51"/>
      <c r="H31" s="51"/>
      <c r="I31" s="52"/>
      <c r="J31" s="52"/>
      <c r="K31" s="161">
        <v>10</v>
      </c>
      <c r="L31" s="52">
        <v>15</v>
      </c>
      <c r="M31" s="52">
        <v>10</v>
      </c>
      <c r="N31" s="52">
        <v>10</v>
      </c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178"/>
      <c r="C32" s="51"/>
      <c r="D32" s="51"/>
      <c r="E32" s="51"/>
      <c r="F32" s="51"/>
      <c r="G32" s="51"/>
      <c r="H32" s="51"/>
      <c r="I32" s="52"/>
      <c r="J32" s="52"/>
      <c r="K32" s="161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42166</v>
      </c>
      <c r="B34" s="94" t="s">
        <v>23</v>
      </c>
      <c r="C34" s="51"/>
      <c r="D34" s="51"/>
      <c r="E34" s="51"/>
      <c r="F34" s="51"/>
      <c r="G34" s="51"/>
      <c r="H34" s="51"/>
      <c r="I34" s="52"/>
      <c r="J34" s="52"/>
      <c r="K34" s="161">
        <v>60</v>
      </c>
      <c r="L34" s="52">
        <v>12</v>
      </c>
      <c r="M34" s="52">
        <v>60</v>
      </c>
      <c r="N34" s="52">
        <v>12</v>
      </c>
      <c r="O34" s="52">
        <v>60</v>
      </c>
      <c r="P34" s="52">
        <v>12</v>
      </c>
      <c r="Q34" s="52">
        <v>60</v>
      </c>
      <c r="R34" s="52">
        <v>12</v>
      </c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>
        <v>117</v>
      </c>
      <c r="B35" s="94" t="s">
        <v>46</v>
      </c>
      <c r="C35" s="51"/>
      <c r="D35" s="51"/>
      <c r="E35" s="51"/>
      <c r="F35" s="51"/>
      <c r="G35" s="51"/>
      <c r="H35" s="51"/>
      <c r="I35" s="52"/>
      <c r="J35" s="52"/>
      <c r="K35" s="148">
        <v>1.3888888888888888E-2</v>
      </c>
      <c r="L35" s="52" t="s">
        <v>53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>
        <v>30.4</v>
      </c>
      <c r="B36" s="94"/>
      <c r="C36" s="51"/>
      <c r="D36" s="51"/>
      <c r="E36" s="51"/>
      <c r="F36" s="51"/>
      <c r="G36" s="51"/>
      <c r="H36" s="51"/>
      <c r="I36" s="52"/>
      <c r="J36" s="52"/>
      <c r="K36" s="161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94"/>
      <c r="C37" s="51"/>
      <c r="D37" s="51"/>
      <c r="E37" s="51"/>
      <c r="F37" s="51"/>
      <c r="G37" s="51"/>
      <c r="H37" s="51"/>
      <c r="I37" s="52"/>
      <c r="J37" s="52"/>
      <c r="K37" s="161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94"/>
      <c r="C38" s="52"/>
      <c r="D38" s="52"/>
      <c r="E38" s="52"/>
      <c r="F38" s="52"/>
      <c r="G38" s="52"/>
      <c r="H38" s="52"/>
      <c r="I38" s="52"/>
      <c r="J38" s="52"/>
      <c r="K38" s="161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94"/>
      <c r="C39" s="11"/>
      <c r="D39" s="11"/>
      <c r="E39" s="11"/>
      <c r="F39" s="11"/>
      <c r="G39" s="11"/>
      <c r="H39" s="11"/>
      <c r="I39" s="11"/>
      <c r="J39" s="11"/>
      <c r="K39" s="161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94"/>
      <c r="C40" s="52"/>
      <c r="D40" s="52"/>
      <c r="E40" s="52"/>
      <c r="F40" s="52"/>
      <c r="G40" s="52"/>
      <c r="H40" s="52"/>
      <c r="I40" s="52"/>
      <c r="J40" s="52"/>
      <c r="K40" s="161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42171</v>
      </c>
      <c r="B43" s="8" t="s">
        <v>407</v>
      </c>
      <c r="C43" s="11"/>
      <c r="D43" s="11"/>
      <c r="E43" s="11"/>
      <c r="F43" s="11"/>
      <c r="G43" s="11"/>
      <c r="H43" s="11"/>
      <c r="I43" s="11"/>
      <c r="J43" s="11"/>
      <c r="K43" s="146">
        <v>20</v>
      </c>
      <c r="L43" s="11">
        <v>10</v>
      </c>
      <c r="M43" s="11">
        <v>25</v>
      </c>
      <c r="N43" s="52">
        <v>12</v>
      </c>
      <c r="O43" s="52">
        <v>30</v>
      </c>
      <c r="P43" s="52">
        <v>10</v>
      </c>
      <c r="Q43" s="52"/>
      <c r="R43" s="52"/>
      <c r="S43" s="52"/>
      <c r="T43" s="52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>
        <v>115</v>
      </c>
      <c r="B44" s="178" t="s">
        <v>408</v>
      </c>
      <c r="C44" s="11"/>
      <c r="D44" s="11"/>
      <c r="E44" s="11"/>
      <c r="F44" s="11"/>
      <c r="G44" s="11"/>
      <c r="H44" s="11"/>
      <c r="I44" s="11"/>
      <c r="J44" s="11"/>
      <c r="K44" s="146">
        <v>40</v>
      </c>
      <c r="L44" s="52">
        <v>12</v>
      </c>
      <c r="M44" s="11">
        <v>45</v>
      </c>
      <c r="N44" s="52">
        <v>12</v>
      </c>
      <c r="O44" s="52">
        <v>45</v>
      </c>
      <c r="P44" s="52">
        <v>12</v>
      </c>
      <c r="Q44" s="52"/>
      <c r="R44" s="52"/>
      <c r="S44" s="52"/>
      <c r="T44" s="52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>
        <v>31.2</v>
      </c>
      <c r="B45" s="178" t="s">
        <v>409</v>
      </c>
      <c r="C45" s="11"/>
      <c r="D45" s="11"/>
      <c r="E45" s="11"/>
      <c r="F45" s="11"/>
      <c r="G45" s="11"/>
      <c r="H45" s="11"/>
      <c r="I45" s="11"/>
      <c r="J45" s="11"/>
      <c r="K45" s="146">
        <v>35</v>
      </c>
      <c r="L45" s="52">
        <v>12</v>
      </c>
      <c r="M45" s="11">
        <v>35</v>
      </c>
      <c r="N45" s="52">
        <v>12</v>
      </c>
      <c r="O45" s="52">
        <v>35</v>
      </c>
      <c r="P45" s="52">
        <v>12</v>
      </c>
      <c r="Q45" s="52"/>
      <c r="R45" s="52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178" t="s">
        <v>410</v>
      </c>
      <c r="C46" s="11"/>
      <c r="D46" s="11"/>
      <c r="E46" s="11"/>
      <c r="F46" s="11"/>
      <c r="G46" s="11"/>
      <c r="H46" s="11"/>
      <c r="I46" s="11"/>
      <c r="J46" s="11"/>
      <c r="K46" s="148">
        <v>2.7199074074074074E-3</v>
      </c>
      <c r="L46" s="52"/>
      <c r="M46" s="52"/>
      <c r="N46" s="52"/>
      <c r="O46" s="52"/>
      <c r="P46" s="52"/>
      <c r="Q46" s="52"/>
      <c r="R46" s="52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178" t="s">
        <v>411</v>
      </c>
      <c r="C47" s="11"/>
      <c r="D47" s="11"/>
      <c r="E47" s="11"/>
      <c r="F47" s="11"/>
      <c r="G47" s="11"/>
      <c r="H47" s="11"/>
      <c r="I47" s="11"/>
      <c r="J47" s="11"/>
      <c r="K47" s="148">
        <v>4.8611111111111112E-3</v>
      </c>
      <c r="L47" s="52"/>
      <c r="M47" s="52"/>
      <c r="N47" s="52"/>
      <c r="O47" s="52"/>
      <c r="P47" s="5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/>
      <c r="C48" s="11"/>
      <c r="D48" s="11"/>
      <c r="E48" s="11"/>
      <c r="F48" s="11"/>
      <c r="G48" s="11"/>
      <c r="H48" s="11"/>
      <c r="I48" s="11"/>
      <c r="J48" s="11"/>
      <c r="K48" s="146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/>
      <c r="C49" s="11"/>
      <c r="D49" s="11"/>
      <c r="E49" s="11"/>
      <c r="F49" s="11"/>
      <c r="G49" s="11"/>
      <c r="H49" s="11"/>
      <c r="I49" s="11"/>
      <c r="J49" s="11"/>
      <c r="K49" s="146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42172</v>
      </c>
      <c r="B52" s="178" t="s">
        <v>320</v>
      </c>
      <c r="C52" s="11"/>
      <c r="D52" s="11"/>
      <c r="E52" s="11"/>
      <c r="F52" s="11"/>
      <c r="G52" s="11"/>
      <c r="H52" s="11"/>
      <c r="I52" s="11"/>
      <c r="J52" s="11"/>
      <c r="K52" s="146">
        <v>35</v>
      </c>
      <c r="L52" s="11">
        <v>20</v>
      </c>
      <c r="M52" s="11">
        <v>35</v>
      </c>
      <c r="N52" s="52">
        <v>15</v>
      </c>
      <c r="O52" s="52">
        <v>30</v>
      </c>
      <c r="P52" s="52">
        <v>15</v>
      </c>
      <c r="Q52" s="52"/>
      <c r="R52" s="52"/>
      <c r="S52" s="52"/>
      <c r="T52" s="52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/>
      <c r="B53" s="178" t="s">
        <v>331</v>
      </c>
      <c r="C53" s="11"/>
      <c r="D53" s="11"/>
      <c r="E53" s="11"/>
      <c r="F53" s="11"/>
      <c r="G53" s="11"/>
      <c r="H53" s="11"/>
      <c r="I53" s="11"/>
      <c r="J53" s="11"/>
      <c r="K53" s="146">
        <v>15</v>
      </c>
      <c r="L53" s="11">
        <v>20</v>
      </c>
      <c r="M53" s="11">
        <v>15</v>
      </c>
      <c r="N53" s="52">
        <v>20</v>
      </c>
      <c r="O53" s="52">
        <v>15</v>
      </c>
      <c r="P53" s="52">
        <v>20</v>
      </c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/>
      <c r="B54" s="178" t="s">
        <v>412</v>
      </c>
      <c r="C54" s="11"/>
      <c r="D54" s="11"/>
      <c r="E54" s="11"/>
      <c r="F54" s="11"/>
      <c r="G54" s="11"/>
      <c r="H54" s="11"/>
      <c r="I54" s="11"/>
      <c r="J54" s="11"/>
      <c r="K54" s="146">
        <v>10</v>
      </c>
      <c r="L54" s="11">
        <v>20</v>
      </c>
      <c r="M54" s="11">
        <v>10</v>
      </c>
      <c r="N54" s="52">
        <v>20</v>
      </c>
      <c r="O54" s="52">
        <v>10</v>
      </c>
      <c r="P54" s="52">
        <v>15</v>
      </c>
      <c r="Q54" s="52"/>
      <c r="R54" s="52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s="178" t="s">
        <v>312</v>
      </c>
      <c r="C55" s="11"/>
      <c r="D55" s="11"/>
      <c r="E55" s="11"/>
      <c r="F55" s="11"/>
      <c r="G55" s="11"/>
      <c r="H55" s="11"/>
      <c r="I55" s="11"/>
      <c r="J55" s="11"/>
      <c r="K55" s="161">
        <v>120</v>
      </c>
      <c r="L55" s="52">
        <v>20</v>
      </c>
      <c r="M55" s="52">
        <v>130</v>
      </c>
      <c r="N55" s="52">
        <v>20</v>
      </c>
      <c r="O55" s="52">
        <v>130</v>
      </c>
      <c r="P55" s="52">
        <v>20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s="178" t="s">
        <v>415</v>
      </c>
      <c r="C56" s="11"/>
      <c r="D56" s="11"/>
      <c r="E56" s="11"/>
      <c r="F56" s="11"/>
      <c r="G56" s="11"/>
      <c r="H56" s="11"/>
      <c r="I56" s="11"/>
      <c r="J56" s="11"/>
      <c r="K56" s="164">
        <v>2.0833333333333333E-3</v>
      </c>
      <c r="L56" s="52"/>
      <c r="M56" s="52"/>
      <c r="N56" s="52"/>
      <c r="O56" s="52"/>
      <c r="P56" s="52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s="178" t="s">
        <v>416</v>
      </c>
      <c r="C57" s="11"/>
      <c r="D57" s="11"/>
      <c r="E57" s="11"/>
      <c r="F57" s="11"/>
      <c r="G57" s="11"/>
      <c r="H57" s="11"/>
      <c r="I57" s="11"/>
      <c r="J57" s="11"/>
      <c r="K57" s="164">
        <v>2.0833333333333333E-3</v>
      </c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 s="178" t="s">
        <v>413</v>
      </c>
      <c r="C58" s="11"/>
      <c r="D58" s="11"/>
      <c r="E58" s="11"/>
      <c r="F58" s="11"/>
      <c r="G58" s="11"/>
      <c r="H58" s="11"/>
      <c r="I58" s="11"/>
      <c r="J58" s="11"/>
      <c r="K58" s="146"/>
      <c r="L58" s="52">
        <v>12</v>
      </c>
      <c r="M58" s="11"/>
      <c r="N58" s="52">
        <v>12</v>
      </c>
      <c r="O58" s="11"/>
      <c r="P58" s="52">
        <v>12</v>
      </c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 s="178" t="s">
        <v>414</v>
      </c>
      <c r="C59" s="11"/>
      <c r="D59" s="11"/>
      <c r="E59" s="11"/>
      <c r="F59" s="11"/>
      <c r="G59" s="11"/>
      <c r="H59" s="11"/>
      <c r="I59" s="11"/>
      <c r="J59" s="11"/>
      <c r="K59" s="146"/>
      <c r="L59" s="52">
        <v>12</v>
      </c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42180</v>
      </c>
      <c r="B61" s="178" t="s">
        <v>417</v>
      </c>
      <c r="C61" s="11"/>
      <c r="D61" s="11"/>
      <c r="E61" s="11"/>
      <c r="F61" s="11"/>
      <c r="G61" s="11"/>
      <c r="H61" s="11"/>
      <c r="I61" s="11"/>
      <c r="J61" s="11"/>
      <c r="K61" s="146">
        <v>30</v>
      </c>
      <c r="L61" s="11">
        <v>10</v>
      </c>
      <c r="M61" s="11">
        <v>30</v>
      </c>
      <c r="N61" s="52">
        <v>10</v>
      </c>
      <c r="O61" s="52">
        <v>30</v>
      </c>
      <c r="P61" s="52">
        <v>10</v>
      </c>
      <c r="Q61" s="52">
        <v>30</v>
      </c>
      <c r="R61" s="52">
        <v>10</v>
      </c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>
        <v>114</v>
      </c>
      <c r="B62" s="178" t="s">
        <v>411</v>
      </c>
      <c r="C62" s="11"/>
      <c r="D62" s="11"/>
      <c r="E62" s="11"/>
      <c r="F62" s="11"/>
      <c r="G62" s="11"/>
      <c r="H62" s="11"/>
      <c r="I62" s="11"/>
      <c r="J62" s="11"/>
      <c r="K62" s="164">
        <v>6.9444444444444441E-3</v>
      </c>
      <c r="L62" s="11"/>
      <c r="M62" s="11"/>
      <c r="N62" s="52"/>
      <c r="O62" s="52"/>
      <c r="P62" s="52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>
        <v>31.9</v>
      </c>
      <c r="B63" s="178" t="s">
        <v>418</v>
      </c>
      <c r="C63" s="11"/>
      <c r="D63" s="11"/>
      <c r="E63" s="11"/>
      <c r="F63" s="11"/>
      <c r="G63" s="11"/>
      <c r="H63" s="11"/>
      <c r="I63" s="11"/>
      <c r="J63" s="11"/>
      <c r="K63" s="164"/>
      <c r="L63" s="52">
        <v>12</v>
      </c>
      <c r="M63" s="11"/>
      <c r="N63" s="11">
        <v>15</v>
      </c>
      <c r="O63" s="11"/>
      <c r="P63" s="11">
        <v>25</v>
      </c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B64" s="178" t="s">
        <v>414</v>
      </c>
      <c r="L64" s="52">
        <v>12</v>
      </c>
      <c r="N64" s="52"/>
      <c r="O64" s="52"/>
      <c r="P64" s="52"/>
      <c r="R64" s="52"/>
      <c r="S64" s="52"/>
      <c r="T64" s="52"/>
    </row>
    <row r="65" spans="1:31">
      <c r="K65" s="161"/>
      <c r="L65" s="52"/>
      <c r="N65" s="52"/>
      <c r="O65" s="52"/>
      <c r="P65" s="52"/>
    </row>
    <row r="66" spans="1:31">
      <c r="A66" s="44"/>
      <c r="B66"/>
      <c r="C66" s="11"/>
      <c r="D66" s="11"/>
      <c r="E66" s="11"/>
      <c r="F66" s="11"/>
      <c r="G66" s="11"/>
      <c r="H66" s="11"/>
      <c r="I66" s="11"/>
      <c r="J66" s="11"/>
      <c r="K66" s="161"/>
      <c r="L66" s="52"/>
      <c r="M66" s="11"/>
      <c r="N66" s="52"/>
      <c r="O66" s="52"/>
      <c r="P66" s="52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/>
      <c r="C67" s="11"/>
      <c r="D67" s="11"/>
      <c r="E67" s="11"/>
      <c r="F67" s="11"/>
      <c r="G67" s="11"/>
      <c r="H67" s="11"/>
      <c r="I67" s="11"/>
      <c r="J67" s="11"/>
      <c r="K67" s="161"/>
      <c r="L67" s="52"/>
      <c r="M67" s="52"/>
      <c r="N67" s="5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B68"/>
      <c r="C68" s="11"/>
      <c r="D68" s="11"/>
      <c r="E68" s="11"/>
      <c r="F68" s="11"/>
      <c r="G68" s="11"/>
      <c r="H68" s="11"/>
      <c r="I68" s="11"/>
      <c r="J68" s="11"/>
      <c r="K68" s="161"/>
      <c r="L68" s="52"/>
      <c r="M68" s="52"/>
      <c r="N68" s="5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42187</v>
      </c>
      <c r="B70" s="178" t="s">
        <v>421</v>
      </c>
      <c r="C70" s="11"/>
      <c r="D70" s="11"/>
      <c r="E70" s="11"/>
      <c r="F70" s="11"/>
      <c r="G70" s="11"/>
      <c r="H70" s="11"/>
      <c r="I70" s="11"/>
      <c r="J70" s="11"/>
      <c r="K70" s="161">
        <v>20</v>
      </c>
      <c r="L70" s="52">
        <v>12</v>
      </c>
      <c r="M70" s="52">
        <v>20</v>
      </c>
      <c r="N70" s="52">
        <v>8</v>
      </c>
      <c r="O70" s="52"/>
      <c r="P70" s="52"/>
      <c r="Q70" s="52"/>
      <c r="R70" s="11"/>
      <c r="S70" s="52"/>
      <c r="T70" s="52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>
        <v>111</v>
      </c>
      <c r="B71" s="178" t="s">
        <v>312</v>
      </c>
      <c r="C71" s="11"/>
      <c r="D71" s="11"/>
      <c r="E71" s="11"/>
      <c r="F71" s="11"/>
      <c r="G71" s="11"/>
      <c r="H71" s="11"/>
      <c r="I71" s="11"/>
      <c r="J71" s="11"/>
      <c r="K71" s="161">
        <v>130</v>
      </c>
      <c r="L71" s="52">
        <v>12</v>
      </c>
      <c r="M71" s="52">
        <v>130</v>
      </c>
      <c r="N71" s="52">
        <v>12</v>
      </c>
      <c r="O71" s="52"/>
      <c r="P71" s="52"/>
      <c r="Q71" s="52"/>
      <c r="R71" s="52"/>
      <c r="S71" s="52"/>
      <c r="T71" s="5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>
        <v>30.9</v>
      </c>
      <c r="B72" s="178" t="s">
        <v>307</v>
      </c>
      <c r="C72" s="11"/>
      <c r="D72" s="11"/>
      <c r="E72" s="11"/>
      <c r="F72" s="11"/>
      <c r="G72" s="11"/>
      <c r="H72" s="11"/>
      <c r="I72" s="11"/>
      <c r="J72" s="11"/>
      <c r="K72" s="161">
        <v>30</v>
      </c>
      <c r="L72" s="52">
        <v>12</v>
      </c>
      <c r="M72" s="52">
        <v>40</v>
      </c>
      <c r="N72" s="52">
        <v>12</v>
      </c>
      <c r="O72" s="52">
        <v>40</v>
      </c>
      <c r="P72" s="52">
        <v>12</v>
      </c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s="178" t="s">
        <v>344</v>
      </c>
      <c r="C73" s="11"/>
      <c r="D73" s="11"/>
      <c r="E73" s="11"/>
      <c r="F73" s="11"/>
      <c r="G73" s="11"/>
      <c r="H73" s="11"/>
      <c r="I73" s="11"/>
      <c r="J73" s="11"/>
      <c r="K73" s="161">
        <v>32.5</v>
      </c>
      <c r="L73" s="52">
        <v>12</v>
      </c>
      <c r="M73" s="52">
        <v>45</v>
      </c>
      <c r="N73" s="52">
        <v>12</v>
      </c>
      <c r="O73" s="52">
        <v>40</v>
      </c>
      <c r="P73" s="52">
        <v>12</v>
      </c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s="178" t="s">
        <v>411</v>
      </c>
      <c r="C74" s="11"/>
      <c r="D74" s="11"/>
      <c r="E74" s="11"/>
      <c r="F74" s="11"/>
      <c r="G74" s="11"/>
      <c r="H74" s="11"/>
      <c r="I74" s="11"/>
      <c r="J74" s="11"/>
      <c r="K74" s="148">
        <v>6.9444444444444441E-3</v>
      </c>
      <c r="L74" s="52"/>
      <c r="M74" s="52"/>
      <c r="N74" s="52"/>
      <c r="O74" s="52"/>
      <c r="P74" s="52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s="178" t="s">
        <v>419</v>
      </c>
      <c r="C75" s="11"/>
      <c r="D75" s="11"/>
      <c r="E75" s="11"/>
      <c r="F75" s="11"/>
      <c r="G75" s="11"/>
      <c r="H75" s="11"/>
      <c r="I75" s="11"/>
      <c r="J75" s="11"/>
      <c r="K75" s="161"/>
      <c r="L75" s="52">
        <v>5</v>
      </c>
      <c r="M75" s="52"/>
      <c r="N75" s="52">
        <v>5</v>
      </c>
      <c r="O75" s="52"/>
      <c r="P75" s="52">
        <v>5</v>
      </c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 s="178" t="s">
        <v>420</v>
      </c>
      <c r="C76" s="11"/>
      <c r="D76" s="11"/>
      <c r="E76" s="11"/>
      <c r="F76" s="11"/>
      <c r="G76" s="11"/>
      <c r="H76" s="11"/>
      <c r="I76" s="11"/>
      <c r="J76" s="11"/>
      <c r="K76" s="146"/>
      <c r="L76" s="52">
        <v>10</v>
      </c>
      <c r="M76" s="11"/>
      <c r="N76" s="52">
        <v>10</v>
      </c>
      <c r="O76" s="11"/>
      <c r="P76" s="52">
        <v>10</v>
      </c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42209</v>
      </c>
      <c r="B79" s="178" t="s">
        <v>320</v>
      </c>
      <c r="C79" s="11"/>
      <c r="D79" s="11"/>
      <c r="E79" s="11"/>
      <c r="F79" s="11"/>
      <c r="G79" s="11"/>
      <c r="H79" s="11"/>
      <c r="I79" s="11"/>
      <c r="J79" s="11"/>
      <c r="K79" s="146">
        <v>45</v>
      </c>
      <c r="L79" s="11">
        <v>10</v>
      </c>
      <c r="M79" s="11">
        <v>45</v>
      </c>
      <c r="N79" s="52">
        <v>10</v>
      </c>
      <c r="O79" s="52">
        <v>45</v>
      </c>
      <c r="P79" s="52">
        <v>10</v>
      </c>
      <c r="Q79" s="52">
        <v>40</v>
      </c>
      <c r="R79" s="52">
        <v>10</v>
      </c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>
        <v>109.5</v>
      </c>
      <c r="B80" s="178" t="s">
        <v>408</v>
      </c>
      <c r="C80" s="11"/>
      <c r="D80" s="11"/>
      <c r="E80" s="11"/>
      <c r="F80" s="11"/>
      <c r="G80" s="11"/>
      <c r="H80" s="11"/>
      <c r="I80" s="11"/>
      <c r="J80" s="11"/>
      <c r="K80" s="146">
        <v>50</v>
      </c>
      <c r="L80" s="52">
        <v>12</v>
      </c>
      <c r="M80" s="11">
        <v>50</v>
      </c>
      <c r="N80" s="52">
        <v>12</v>
      </c>
      <c r="O80" s="52">
        <v>50</v>
      </c>
      <c r="P80" s="52">
        <v>12</v>
      </c>
      <c r="Q80" s="52">
        <v>50</v>
      </c>
      <c r="R80" s="52">
        <v>12</v>
      </c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8">
        <v>27.9</v>
      </c>
      <c r="B81" s="178" t="s">
        <v>377</v>
      </c>
      <c r="K81" s="4">
        <v>20</v>
      </c>
      <c r="L81" s="52">
        <v>12</v>
      </c>
      <c r="M81">
        <v>20</v>
      </c>
      <c r="N81" s="52">
        <v>12</v>
      </c>
      <c r="O81" s="52">
        <v>20</v>
      </c>
      <c r="P81" s="52">
        <v>10</v>
      </c>
      <c r="Q81" s="10">
        <v>15</v>
      </c>
      <c r="R81" s="52">
        <v>10</v>
      </c>
    </row>
    <row r="82" spans="1:31">
      <c r="B82" s="178" t="s">
        <v>387</v>
      </c>
      <c r="K82" s="161">
        <v>16</v>
      </c>
      <c r="L82" s="52">
        <v>15</v>
      </c>
      <c r="M82">
        <v>16</v>
      </c>
      <c r="N82" s="52">
        <v>15</v>
      </c>
      <c r="O82" s="52">
        <v>16</v>
      </c>
      <c r="P82" s="52">
        <v>15</v>
      </c>
      <c r="Q82" s="10">
        <v>16</v>
      </c>
      <c r="R82" s="52">
        <v>15</v>
      </c>
    </row>
    <row r="83" spans="1:31">
      <c r="A83" s="44"/>
      <c r="B83" s="178" t="s">
        <v>422</v>
      </c>
      <c r="C83" s="11"/>
      <c r="D83" s="11"/>
      <c r="E83" s="11"/>
      <c r="F83" s="11"/>
      <c r="G83" s="11"/>
      <c r="H83" s="11"/>
      <c r="I83" s="11"/>
      <c r="J83" s="11"/>
      <c r="K83" s="161"/>
      <c r="L83" s="52">
        <v>20</v>
      </c>
      <c r="M83" s="11"/>
      <c r="N83" s="52">
        <v>20</v>
      </c>
      <c r="O83" s="11"/>
      <c r="P83" s="52">
        <v>20</v>
      </c>
      <c r="Q83" s="11"/>
      <c r="R83" s="52">
        <v>20</v>
      </c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 s="178" t="s">
        <v>418</v>
      </c>
      <c r="C84" s="11"/>
      <c r="D84" s="11"/>
      <c r="E84" s="11"/>
      <c r="F84" s="11"/>
      <c r="G84" s="11"/>
      <c r="H84" s="11"/>
      <c r="I84" s="11"/>
      <c r="J84" s="11"/>
      <c r="K84" s="146"/>
      <c r="L84" s="52">
        <v>15</v>
      </c>
      <c r="M84" s="11"/>
      <c r="N84" s="52">
        <v>15</v>
      </c>
      <c r="O84" s="11"/>
      <c r="P84" s="52">
        <v>15</v>
      </c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J85" s="11"/>
      <c r="K85" s="146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J86" s="11"/>
      <c r="K86" s="146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42227</v>
      </c>
      <c r="B88" s="178" t="s">
        <v>417</v>
      </c>
      <c r="C88" s="11"/>
      <c r="D88" s="11"/>
      <c r="E88" s="11"/>
      <c r="F88" s="11"/>
      <c r="G88" s="11"/>
      <c r="H88" s="11"/>
      <c r="I88" s="11"/>
      <c r="J88" s="11"/>
      <c r="K88" s="146">
        <v>20</v>
      </c>
      <c r="L88" s="11">
        <v>10</v>
      </c>
      <c r="M88" s="11">
        <v>27.5</v>
      </c>
      <c r="N88" s="52">
        <v>10</v>
      </c>
      <c r="O88" s="52">
        <v>27.5</v>
      </c>
      <c r="P88" s="52">
        <v>10</v>
      </c>
      <c r="Q88" s="52">
        <v>27.5</v>
      </c>
      <c r="R88" s="52">
        <v>10</v>
      </c>
      <c r="S88" s="52"/>
      <c r="T88" s="52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>
        <v>110</v>
      </c>
      <c r="B89" s="178" t="s">
        <v>425</v>
      </c>
      <c r="C89" s="11"/>
      <c r="D89" s="11"/>
      <c r="E89" s="11"/>
      <c r="F89" s="11"/>
      <c r="G89" s="11"/>
      <c r="H89" s="11"/>
      <c r="I89" s="11"/>
      <c r="J89" s="11"/>
      <c r="K89" s="146">
        <v>20</v>
      </c>
      <c r="L89" s="11">
        <v>12</v>
      </c>
      <c r="M89" s="11">
        <v>20</v>
      </c>
      <c r="N89" s="52">
        <v>12</v>
      </c>
      <c r="O89" s="52">
        <v>20</v>
      </c>
      <c r="P89" s="52">
        <v>12</v>
      </c>
      <c r="Q89" s="52">
        <v>20</v>
      </c>
      <c r="R89" s="52">
        <v>12</v>
      </c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/>
      <c r="B90" s="178" t="s">
        <v>411</v>
      </c>
      <c r="C90" s="11"/>
      <c r="D90" s="11"/>
      <c r="E90" s="11"/>
      <c r="F90" s="11"/>
      <c r="G90" s="11"/>
      <c r="H90" s="11"/>
      <c r="I90" s="11"/>
      <c r="J90" s="11"/>
      <c r="K90" s="164">
        <v>1.0416666666666666E-2</v>
      </c>
      <c r="L90" s="11" t="s">
        <v>52</v>
      </c>
      <c r="M90" s="11"/>
      <c r="N90" s="52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s="178" t="s">
        <v>423</v>
      </c>
      <c r="C91" s="11"/>
      <c r="D91" s="11"/>
      <c r="E91" s="11"/>
      <c r="F91" s="11"/>
      <c r="G91" s="11"/>
      <c r="H91" s="11"/>
      <c r="I91" s="11"/>
      <c r="J91" s="11"/>
      <c r="K91" s="179">
        <v>6.9444444444444447E-4</v>
      </c>
      <c r="L91" s="52"/>
      <c r="M91" s="52"/>
      <c r="N91" s="52"/>
      <c r="O91" s="52"/>
      <c r="P91" s="52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s="178" t="s">
        <v>424</v>
      </c>
      <c r="C92" s="11"/>
      <c r="D92" s="11"/>
      <c r="E92" s="11"/>
      <c r="F92" s="11"/>
      <c r="G92" s="11"/>
      <c r="H92" s="11"/>
      <c r="I92" s="11"/>
      <c r="J92" s="11"/>
      <c r="K92" s="148">
        <v>6.9444444444444447E-4</v>
      </c>
      <c r="L92" s="52"/>
      <c r="M92" s="148">
        <v>5.7870370370370378E-4</v>
      </c>
      <c r="N92" s="52"/>
      <c r="O92" s="52"/>
      <c r="P92" s="52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/>
      <c r="C93" s="11"/>
      <c r="D93" s="11"/>
      <c r="E93" s="11"/>
      <c r="F93" s="11"/>
      <c r="G93" s="11"/>
      <c r="H93" s="11"/>
      <c r="I93" s="11"/>
      <c r="J93" s="11"/>
      <c r="K93" s="161"/>
      <c r="L93" s="52"/>
      <c r="M93" s="52"/>
      <c r="N93" s="52"/>
      <c r="O93" s="52"/>
      <c r="P93" s="52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/>
      <c r="C94" s="11"/>
      <c r="D94" s="11"/>
      <c r="E94" s="11"/>
      <c r="F94" s="11"/>
      <c r="G94" s="11"/>
      <c r="H94" s="11"/>
      <c r="I94" s="11"/>
      <c r="J94" s="11"/>
      <c r="K94" s="146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42236</v>
      </c>
      <c r="B97" s="178" t="s">
        <v>315</v>
      </c>
      <c r="C97" s="11"/>
      <c r="D97" s="11"/>
      <c r="E97" s="11"/>
      <c r="F97" s="11"/>
      <c r="G97" s="11"/>
      <c r="H97" s="11"/>
      <c r="I97" s="11"/>
      <c r="J97" s="11"/>
      <c r="K97" s="146">
        <v>20</v>
      </c>
      <c r="L97" s="11">
        <v>15</v>
      </c>
      <c r="M97" s="11">
        <v>30</v>
      </c>
      <c r="N97" s="52">
        <v>12</v>
      </c>
      <c r="O97" s="52">
        <v>30</v>
      </c>
      <c r="P97" s="52">
        <v>12</v>
      </c>
      <c r="Q97" s="52">
        <v>30</v>
      </c>
      <c r="R97" s="52">
        <v>11</v>
      </c>
      <c r="S97" s="52"/>
      <c r="T97" s="52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>
        <v>108.5</v>
      </c>
      <c r="B98" s="178" t="s">
        <v>336</v>
      </c>
      <c r="C98" s="11"/>
      <c r="D98" s="11"/>
      <c r="E98" s="11"/>
      <c r="F98" s="11"/>
      <c r="G98" s="11"/>
      <c r="H98" s="11"/>
      <c r="I98" s="11"/>
      <c r="J98" s="11"/>
      <c r="K98" s="146">
        <v>55</v>
      </c>
      <c r="L98" s="11">
        <v>12</v>
      </c>
      <c r="M98" s="11">
        <v>55</v>
      </c>
      <c r="N98" s="52">
        <v>12</v>
      </c>
      <c r="O98" s="52">
        <v>55</v>
      </c>
      <c r="P98" s="52">
        <v>12</v>
      </c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>
        <v>25.7</v>
      </c>
      <c r="B99" s="178" t="s">
        <v>411</v>
      </c>
      <c r="C99" s="11"/>
      <c r="D99" s="11"/>
      <c r="E99" s="11"/>
      <c r="F99" s="11"/>
      <c r="G99" s="11"/>
      <c r="H99" s="11"/>
      <c r="I99" s="11"/>
      <c r="J99" s="11"/>
      <c r="K99" s="164">
        <v>1.0416666666666666E-2</v>
      </c>
      <c r="L99" s="11" t="s">
        <v>52</v>
      </c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s="178" t="s">
        <v>419</v>
      </c>
      <c r="C100" s="11"/>
      <c r="D100" s="11"/>
      <c r="E100" s="11"/>
      <c r="F100" s="11"/>
      <c r="G100" s="11"/>
      <c r="H100" s="11"/>
      <c r="I100" s="11"/>
      <c r="J100" s="11"/>
      <c r="K100" s="146"/>
      <c r="L100" s="52">
        <v>20</v>
      </c>
      <c r="M100" s="11"/>
      <c r="N100" s="52">
        <v>20</v>
      </c>
      <c r="O100" s="52"/>
      <c r="P100" s="52">
        <v>20</v>
      </c>
      <c r="Q100" s="52"/>
      <c r="R100" s="52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/>
      <c r="C101" s="11"/>
      <c r="D101" s="11"/>
      <c r="E101" s="11"/>
      <c r="F101" s="11"/>
      <c r="G101" s="11"/>
      <c r="H101" s="11"/>
      <c r="I101" s="11"/>
      <c r="J101" s="11"/>
      <c r="K101" s="146"/>
      <c r="L101" s="52"/>
      <c r="M101" s="11"/>
      <c r="N101" s="52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/>
      <c r="C102" s="11"/>
      <c r="D102" s="11"/>
      <c r="E102" s="11"/>
      <c r="F102" s="11"/>
      <c r="G102" s="11"/>
      <c r="H102" s="11"/>
      <c r="I102" s="11"/>
      <c r="J102" s="11"/>
      <c r="K102" s="146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/>
      <c r="C103" s="11"/>
      <c r="D103" s="11"/>
      <c r="E103" s="11"/>
      <c r="F103" s="11"/>
      <c r="G103" s="11"/>
      <c r="H103" s="11"/>
      <c r="I103" s="11"/>
      <c r="J103" s="11"/>
      <c r="K103" s="146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/>
      <c r="C104" s="11"/>
      <c r="D104" s="11"/>
      <c r="E104" s="11"/>
      <c r="F104" s="11"/>
      <c r="G104" s="11"/>
      <c r="H104" s="11"/>
      <c r="I104" s="11"/>
      <c r="J104" s="11"/>
      <c r="K104" s="146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42242</v>
      </c>
      <c r="B106" s="178" t="s">
        <v>315</v>
      </c>
      <c r="C106" s="11"/>
      <c r="D106" s="11"/>
      <c r="E106" s="11"/>
      <c r="F106" s="11"/>
      <c r="G106" s="11"/>
      <c r="H106" s="11"/>
      <c r="I106" s="11"/>
      <c r="J106" s="11"/>
      <c r="K106" s="146">
        <v>30</v>
      </c>
      <c r="L106" s="11">
        <v>12</v>
      </c>
      <c r="M106" s="11">
        <v>30</v>
      </c>
      <c r="N106" s="52">
        <v>12</v>
      </c>
      <c r="O106" s="52">
        <v>32.5</v>
      </c>
      <c r="P106" s="52">
        <v>12</v>
      </c>
      <c r="Q106" s="52">
        <v>32.5</v>
      </c>
      <c r="R106" s="52">
        <v>12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/>
      <c r="B107" s="178" t="s">
        <v>428</v>
      </c>
      <c r="C107" s="11"/>
      <c r="D107" s="11"/>
      <c r="E107" s="11"/>
      <c r="F107" s="11"/>
      <c r="G107" s="11"/>
      <c r="H107" s="11"/>
      <c r="I107" s="11"/>
      <c r="J107" s="11"/>
      <c r="K107" s="164">
        <v>2.0833333333333332E-2</v>
      </c>
      <c r="L107" s="11" t="s">
        <v>52</v>
      </c>
      <c r="M107" s="11"/>
      <c r="N107" s="52"/>
      <c r="O107" s="52"/>
      <c r="P107" s="52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/>
      <c r="B108" s="178" t="s">
        <v>426</v>
      </c>
      <c r="C108" s="11"/>
      <c r="D108" s="11"/>
      <c r="E108" s="11"/>
      <c r="F108" s="11"/>
      <c r="G108" s="11"/>
      <c r="H108" s="11"/>
      <c r="I108" s="11"/>
      <c r="J108" s="11"/>
      <c r="K108" s="146"/>
      <c r="L108" s="11"/>
      <c r="M108" s="11"/>
      <c r="N108" s="52"/>
      <c r="O108" s="52"/>
      <c r="P108" s="52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/>
      <c r="C109" s="11"/>
      <c r="D109" s="11"/>
      <c r="E109" s="11"/>
      <c r="F109" s="11"/>
      <c r="G109" s="11"/>
      <c r="H109" s="11"/>
      <c r="I109" s="11"/>
      <c r="J109" s="11"/>
      <c r="K109" s="161"/>
      <c r="L109" s="52"/>
      <c r="M109" s="52"/>
      <c r="N109" s="52"/>
      <c r="O109" s="52"/>
      <c r="P109" s="52"/>
      <c r="Q109" s="52"/>
      <c r="R109" s="52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/>
      <c r="C110" s="11"/>
      <c r="D110" s="11"/>
      <c r="E110" s="11"/>
      <c r="F110" s="11"/>
      <c r="G110" s="11"/>
      <c r="H110" s="11"/>
      <c r="I110" s="11"/>
      <c r="J110" s="11"/>
      <c r="K110" s="161"/>
      <c r="L110" s="52"/>
      <c r="M110" s="52"/>
      <c r="N110" s="5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/>
      <c r="C111" s="11"/>
      <c r="D111" s="11"/>
      <c r="E111" s="11"/>
      <c r="F111" s="11"/>
      <c r="G111" s="11"/>
      <c r="H111" s="11"/>
      <c r="I111" s="11"/>
      <c r="J111" s="11"/>
      <c r="K111" s="161"/>
      <c r="L111" s="52"/>
      <c r="M111" s="52"/>
      <c r="N111" s="5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42248</v>
      </c>
      <c r="B115" t="s">
        <v>277</v>
      </c>
      <c r="C115" s="11"/>
      <c r="D115" s="11"/>
      <c r="E115" s="11"/>
      <c r="F115" s="11"/>
      <c r="G115" s="11"/>
      <c r="H115" s="11"/>
      <c r="I115" s="11"/>
      <c r="J115" s="11"/>
      <c r="K115" s="146">
        <v>30</v>
      </c>
      <c r="L115" s="11">
        <v>20</v>
      </c>
      <c r="M115" s="11">
        <v>40</v>
      </c>
      <c r="N115" s="52">
        <v>12</v>
      </c>
      <c r="O115" s="52">
        <v>40</v>
      </c>
      <c r="P115" s="52">
        <v>12</v>
      </c>
      <c r="Q115" s="52">
        <v>40</v>
      </c>
      <c r="R115" s="52">
        <v>12</v>
      </c>
      <c r="S115" s="5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>
        <v>106.5</v>
      </c>
      <c r="B116" t="s">
        <v>380</v>
      </c>
      <c r="C116" s="11"/>
      <c r="D116" s="11"/>
      <c r="E116" s="11"/>
      <c r="F116" s="11"/>
      <c r="G116" s="11"/>
      <c r="H116" s="11"/>
      <c r="I116" s="11"/>
      <c r="J116" s="11"/>
      <c r="K116" s="146">
        <v>20</v>
      </c>
      <c r="L116" s="11">
        <v>15</v>
      </c>
      <c r="M116" s="11">
        <v>24</v>
      </c>
      <c r="N116" s="52">
        <v>15</v>
      </c>
      <c r="O116" s="52">
        <v>24</v>
      </c>
      <c r="P116" s="52">
        <v>15</v>
      </c>
      <c r="Q116" s="52"/>
      <c r="R116" s="52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>
        <v>26.7</v>
      </c>
      <c r="B117" t="s">
        <v>427</v>
      </c>
      <c r="C117" s="11"/>
      <c r="D117" s="11"/>
      <c r="E117" s="11"/>
      <c r="F117" s="11"/>
      <c r="G117" s="11"/>
      <c r="H117" s="11"/>
      <c r="I117" s="11"/>
      <c r="J117" s="11"/>
      <c r="K117" s="164">
        <v>1.3888888888888888E-2</v>
      </c>
      <c r="L117" s="11" t="s">
        <v>52</v>
      </c>
      <c r="M117" s="11"/>
      <c r="N117" s="52"/>
      <c r="O117" s="52"/>
      <c r="P117" s="52"/>
      <c r="Q117" s="52"/>
      <c r="R117" s="52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 t="s">
        <v>17</v>
      </c>
      <c r="C118" s="11"/>
      <c r="D118" s="11"/>
      <c r="E118" s="11"/>
      <c r="F118" s="11"/>
      <c r="G118" s="11"/>
      <c r="H118" s="11"/>
      <c r="I118" s="11"/>
      <c r="J118" s="11"/>
      <c r="K118" s="164"/>
      <c r="L118" s="52">
        <v>20</v>
      </c>
      <c r="M118" s="11"/>
      <c r="N118" s="52">
        <v>15</v>
      </c>
      <c r="O118" s="11"/>
      <c r="P118" s="52">
        <v>12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/>
      <c r="C119" s="11"/>
      <c r="D119" s="11"/>
      <c r="E119" s="11"/>
      <c r="F119" s="11"/>
      <c r="G119" s="11"/>
      <c r="H119" s="11"/>
      <c r="I119" s="11"/>
      <c r="J119" s="11"/>
      <c r="K119" s="164"/>
      <c r="L119" s="164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/>
      <c r="C120" s="11"/>
      <c r="D120" s="11"/>
      <c r="E120" s="11"/>
      <c r="F120" s="11"/>
      <c r="G120" s="11"/>
      <c r="H120" s="11"/>
      <c r="I120" s="11"/>
      <c r="J120" s="11"/>
      <c r="K120" s="1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42250</v>
      </c>
      <c r="B124" t="s">
        <v>277</v>
      </c>
      <c r="C124" s="11"/>
      <c r="D124" s="11"/>
      <c r="E124" s="11"/>
      <c r="F124" s="11"/>
      <c r="G124" s="11"/>
      <c r="H124" s="11"/>
      <c r="I124" s="11"/>
      <c r="J124" s="11"/>
      <c r="K124" s="146">
        <v>30</v>
      </c>
      <c r="L124" s="11">
        <v>15</v>
      </c>
      <c r="M124" s="11">
        <v>30</v>
      </c>
      <c r="N124" s="52">
        <v>15</v>
      </c>
      <c r="O124" s="52">
        <v>30</v>
      </c>
      <c r="P124" s="52">
        <v>15</v>
      </c>
      <c r="Q124" s="52">
        <v>30</v>
      </c>
      <c r="R124" s="52">
        <v>15</v>
      </c>
      <c r="S124" s="52"/>
      <c r="T124" s="52"/>
      <c r="U124" s="11"/>
      <c r="V124" s="11" t="s">
        <v>433</v>
      </c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/>
      <c r="B125" t="s">
        <v>429</v>
      </c>
      <c r="C125" s="11"/>
      <c r="D125" s="11"/>
      <c r="E125" s="11"/>
      <c r="F125" s="11"/>
      <c r="G125" s="11"/>
      <c r="H125" s="11"/>
      <c r="I125" s="11"/>
      <c r="J125" s="11"/>
      <c r="K125" s="146">
        <v>40</v>
      </c>
      <c r="L125" s="11">
        <v>25</v>
      </c>
      <c r="M125" s="11">
        <v>50</v>
      </c>
      <c r="N125" s="52">
        <v>15</v>
      </c>
      <c r="O125" s="52">
        <v>50</v>
      </c>
      <c r="P125" s="52">
        <v>15</v>
      </c>
      <c r="Q125" s="52">
        <v>50</v>
      </c>
      <c r="R125" s="52">
        <v>15</v>
      </c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/>
      <c r="B126" t="s">
        <v>430</v>
      </c>
      <c r="C126" s="11"/>
      <c r="D126" s="11"/>
      <c r="E126" s="11"/>
      <c r="F126" s="11"/>
      <c r="G126" s="11"/>
      <c r="H126" s="11"/>
      <c r="I126" s="11"/>
      <c r="J126" s="11"/>
      <c r="K126" s="146"/>
      <c r="L126" s="11">
        <v>15</v>
      </c>
      <c r="M126" s="11"/>
      <c r="N126" s="52">
        <v>15</v>
      </c>
      <c r="O126" s="52"/>
      <c r="P126" s="52">
        <v>15</v>
      </c>
      <c r="Q126" s="11"/>
      <c r="R126" s="11">
        <v>15</v>
      </c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 t="s">
        <v>434</v>
      </c>
      <c r="C127" s="11"/>
      <c r="D127" s="11"/>
      <c r="E127" s="11"/>
      <c r="F127" s="11"/>
      <c r="G127" s="11"/>
      <c r="H127" s="11"/>
      <c r="I127" s="11"/>
      <c r="J127" s="11"/>
      <c r="K127" s="164">
        <v>7.6388888888888886E-3</v>
      </c>
      <c r="L127" s="52" t="s">
        <v>52</v>
      </c>
      <c r="M127" s="52"/>
      <c r="N127" s="52"/>
      <c r="O127" s="52"/>
      <c r="P127" s="52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 t="s">
        <v>431</v>
      </c>
      <c r="C128" s="11"/>
      <c r="D128" s="11"/>
      <c r="E128" s="11"/>
      <c r="F128" s="11"/>
      <c r="G128" s="11"/>
      <c r="H128" s="11"/>
      <c r="I128" s="11"/>
      <c r="J128" s="11"/>
      <c r="K128" s="161"/>
      <c r="L128" s="52">
        <v>15</v>
      </c>
      <c r="M128" s="52"/>
      <c r="N128" s="52">
        <v>15</v>
      </c>
      <c r="O128" s="52"/>
      <c r="P128" s="52">
        <v>15</v>
      </c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 t="s">
        <v>432</v>
      </c>
      <c r="C129" s="11"/>
      <c r="D129" s="11"/>
      <c r="E129" s="11"/>
      <c r="F129" s="11"/>
      <c r="G129" s="11"/>
      <c r="H129" s="11"/>
      <c r="I129" s="11"/>
      <c r="J129" s="11"/>
      <c r="K129" s="146"/>
      <c r="L129" s="52">
        <v>20</v>
      </c>
      <c r="M129" s="11"/>
      <c r="N129" s="52">
        <v>20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/>
      <c r="C130" s="11"/>
      <c r="D130" s="11"/>
      <c r="E130" s="11"/>
      <c r="F130" s="11"/>
      <c r="G130" s="11"/>
      <c r="H130" s="11"/>
      <c r="I130" s="11"/>
      <c r="J130" s="11"/>
      <c r="K130" s="1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/>
      <c r="C131" s="11"/>
      <c r="D131" s="11"/>
      <c r="E131" s="11"/>
      <c r="F131" s="11"/>
      <c r="G131" s="11"/>
      <c r="H131" s="11"/>
      <c r="I131" s="11"/>
      <c r="J131" s="11"/>
      <c r="K131" s="1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42254</v>
      </c>
      <c r="B133" s="178" t="s">
        <v>417</v>
      </c>
      <c r="C133" s="11"/>
      <c r="D133" s="11"/>
      <c r="E133" s="11"/>
      <c r="F133" s="11"/>
      <c r="G133" s="11"/>
      <c r="H133" s="11"/>
      <c r="I133" s="11"/>
      <c r="J133" s="11"/>
      <c r="K133" s="146">
        <v>20</v>
      </c>
      <c r="L133" s="11">
        <v>15</v>
      </c>
      <c r="M133" s="11">
        <v>27.5</v>
      </c>
      <c r="N133" s="52">
        <v>12</v>
      </c>
      <c r="O133" s="52">
        <v>27.5</v>
      </c>
      <c r="P133" s="52">
        <v>12</v>
      </c>
      <c r="Q133" s="52">
        <v>27.5</v>
      </c>
      <c r="R133" s="52">
        <v>12</v>
      </c>
      <c r="S133" s="52"/>
      <c r="T133" s="5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/>
      <c r="B134" s="178" t="s">
        <v>408</v>
      </c>
      <c r="C134" s="11"/>
      <c r="D134" s="11"/>
      <c r="E134" s="11"/>
      <c r="F134" s="11"/>
      <c r="G134" s="11"/>
      <c r="H134" s="11"/>
      <c r="I134" s="11"/>
      <c r="J134" s="11"/>
      <c r="K134" s="146">
        <v>60</v>
      </c>
      <c r="L134" s="11">
        <v>12</v>
      </c>
      <c r="M134" s="11">
        <v>60</v>
      </c>
      <c r="N134" s="52">
        <v>12</v>
      </c>
      <c r="O134" s="52">
        <v>60</v>
      </c>
      <c r="P134" s="52">
        <v>12</v>
      </c>
      <c r="Q134" s="52">
        <v>60</v>
      </c>
      <c r="R134" s="52">
        <v>12</v>
      </c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/>
      <c r="B135" s="178" t="s">
        <v>437</v>
      </c>
      <c r="C135" s="11"/>
      <c r="D135" s="11"/>
      <c r="E135" s="11"/>
      <c r="F135" s="11"/>
      <c r="G135" s="11"/>
      <c r="H135" s="11"/>
      <c r="I135" s="11"/>
      <c r="J135" s="11"/>
      <c r="K135" s="164">
        <v>9.7222222222222224E-3</v>
      </c>
      <c r="L135" s="11" t="s">
        <v>52</v>
      </c>
      <c r="M135" s="11"/>
      <c r="N135" s="52"/>
      <c r="O135" s="52"/>
      <c r="P135" s="52"/>
      <c r="Q135" s="52"/>
      <c r="R135" s="52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s="178" t="s">
        <v>435</v>
      </c>
      <c r="C136" s="11"/>
      <c r="D136" s="11"/>
      <c r="E136" s="11"/>
      <c r="F136" s="11"/>
      <c r="G136" s="11"/>
      <c r="H136" s="11"/>
      <c r="I136" s="11"/>
      <c r="J136" s="11"/>
      <c r="K136" s="146"/>
      <c r="L136" s="52">
        <v>20</v>
      </c>
      <c r="M136" s="11"/>
      <c r="N136" s="52"/>
      <c r="O136" s="52"/>
      <c r="P136" s="52"/>
      <c r="Q136" s="52"/>
      <c r="R136" s="52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/>
      <c r="C137" s="11"/>
      <c r="D137" s="11"/>
      <c r="E137" s="11"/>
      <c r="F137" s="11"/>
      <c r="G137" s="11"/>
      <c r="H137" s="11"/>
      <c r="I137" s="11"/>
      <c r="J137" s="11"/>
      <c r="K137" s="146"/>
      <c r="L137" s="52"/>
      <c r="M137" s="11"/>
      <c r="N137" s="52"/>
      <c r="O137" s="52"/>
      <c r="P137" s="52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/>
      <c r="C138"/>
      <c r="D138"/>
      <c r="E138"/>
      <c r="F138"/>
      <c r="G138"/>
      <c r="H138"/>
      <c r="J138"/>
      <c r="L138" s="17"/>
      <c r="AA138"/>
      <c r="AD138"/>
      <c r="AE138"/>
    </row>
    <row r="139" spans="1:31">
      <c r="A139" s="44"/>
      <c r="B139"/>
      <c r="C139"/>
      <c r="D139"/>
      <c r="E139"/>
      <c r="F139"/>
      <c r="G139"/>
      <c r="H139"/>
      <c r="J139"/>
      <c r="L139" s="17"/>
      <c r="AA139"/>
      <c r="AD139"/>
      <c r="AE139"/>
    </row>
    <row r="140" spans="1:31">
      <c r="A140" s="44"/>
      <c r="B140"/>
      <c r="C140"/>
      <c r="D140"/>
      <c r="E140"/>
      <c r="F140"/>
      <c r="G140"/>
      <c r="H140"/>
      <c r="J140"/>
      <c r="L140" s="17"/>
      <c r="AA140"/>
      <c r="AD140"/>
      <c r="AE140"/>
    </row>
    <row r="141" spans="1:31" s="111" customFormat="1">
      <c r="K141" s="163"/>
      <c r="L141" s="113"/>
      <c r="Q141" s="114"/>
    </row>
    <row r="142" spans="1:31">
      <c r="A142" s="1">
        <v>42257</v>
      </c>
      <c r="B142" t="s">
        <v>436</v>
      </c>
      <c r="C142"/>
      <c r="D142"/>
      <c r="E142"/>
      <c r="F142"/>
      <c r="G142"/>
      <c r="H142"/>
      <c r="J142"/>
      <c r="K142" s="59">
        <v>1.7361111111111112E-2</v>
      </c>
      <c r="L142" s="17"/>
      <c r="R142" s="52"/>
      <c r="S142" s="52"/>
      <c r="T142" s="52"/>
      <c r="AA142"/>
      <c r="AD142"/>
      <c r="AE142"/>
    </row>
    <row r="143" spans="1:31">
      <c r="A143" s="44"/>
      <c r="B143"/>
      <c r="C143"/>
      <c r="D143"/>
      <c r="E143"/>
      <c r="F143"/>
      <c r="G143"/>
      <c r="H143"/>
      <c r="J143"/>
      <c r="L143" s="17"/>
      <c r="R143" s="52"/>
      <c r="S143" s="52"/>
      <c r="T143" s="52"/>
      <c r="AA143"/>
      <c r="AD143"/>
      <c r="AE143"/>
    </row>
    <row r="144" spans="1:31">
      <c r="A144" s="44"/>
      <c r="B144"/>
      <c r="C144"/>
      <c r="D144"/>
      <c r="E144"/>
      <c r="F144"/>
      <c r="G144"/>
      <c r="H144"/>
      <c r="J144"/>
      <c r="L144" s="17"/>
      <c r="R144" s="52"/>
      <c r="S144" s="52"/>
      <c r="T144" s="52"/>
      <c r="AA144"/>
      <c r="AD144"/>
      <c r="AE144"/>
    </row>
    <row r="145" spans="1:31">
      <c r="A145" s="44"/>
      <c r="B145"/>
      <c r="C145"/>
      <c r="D145"/>
      <c r="E145"/>
      <c r="F145"/>
      <c r="G145"/>
      <c r="H145"/>
      <c r="J145"/>
      <c r="L145" s="17"/>
      <c r="AA145"/>
      <c r="AD145"/>
      <c r="AE145"/>
    </row>
    <row r="146" spans="1:31">
      <c r="A146" s="44"/>
      <c r="B146"/>
      <c r="C146"/>
      <c r="D146"/>
      <c r="E146"/>
      <c r="F146"/>
      <c r="G146"/>
      <c r="H146"/>
      <c r="J146"/>
      <c r="L146" s="17"/>
      <c r="AA146"/>
      <c r="AD146"/>
      <c r="AE146"/>
    </row>
    <row r="147" spans="1:31">
      <c r="A147" s="44"/>
      <c r="B147"/>
      <c r="C147"/>
      <c r="D147"/>
      <c r="E147"/>
      <c r="F147"/>
      <c r="G147"/>
      <c r="H147"/>
      <c r="J147"/>
      <c r="L147" s="17"/>
      <c r="AA147"/>
      <c r="AD147"/>
      <c r="AE147"/>
    </row>
    <row r="148" spans="1:31">
      <c r="A148" s="44"/>
      <c r="B148"/>
      <c r="C148"/>
      <c r="D148"/>
      <c r="E148"/>
      <c r="F148"/>
      <c r="G148"/>
      <c r="H148"/>
      <c r="J148"/>
      <c r="L148" s="17"/>
      <c r="AA148"/>
      <c r="AD148"/>
      <c r="AE148"/>
    </row>
    <row r="149" spans="1:31">
      <c r="A149" s="44"/>
      <c r="B149"/>
      <c r="C149"/>
      <c r="D149"/>
      <c r="E149"/>
      <c r="F149"/>
      <c r="G149"/>
      <c r="H149"/>
      <c r="J149"/>
      <c r="L149" s="17"/>
      <c r="AA149"/>
      <c r="AD149"/>
      <c r="AE149"/>
    </row>
    <row r="150" spans="1:31" s="111" customFormat="1">
      <c r="K150" s="163"/>
      <c r="L150" s="113"/>
      <c r="Q150" s="114"/>
    </row>
    <row r="151" spans="1:31">
      <c r="A151" s="1">
        <v>42271</v>
      </c>
      <c r="B151" t="s">
        <v>24</v>
      </c>
      <c r="C151"/>
      <c r="D151"/>
      <c r="E151"/>
      <c r="F151"/>
      <c r="G151"/>
      <c r="H151"/>
      <c r="J151"/>
      <c r="K151" s="4">
        <v>30</v>
      </c>
      <c r="L151" s="17">
        <v>12</v>
      </c>
      <c r="M151">
        <v>32.5</v>
      </c>
      <c r="N151">
        <v>12</v>
      </c>
      <c r="O151">
        <v>35</v>
      </c>
      <c r="P151">
        <v>12</v>
      </c>
      <c r="Q151" s="10">
        <v>37.5</v>
      </c>
      <c r="R151" s="52">
        <v>12</v>
      </c>
      <c r="S151" s="52"/>
      <c r="T151" s="52"/>
      <c r="AA151"/>
      <c r="AD151"/>
      <c r="AE151"/>
    </row>
    <row r="152" spans="1:31">
      <c r="A152" s="44"/>
      <c r="B152" s="178" t="s">
        <v>299</v>
      </c>
      <c r="C152"/>
      <c r="D152"/>
      <c r="E152"/>
      <c r="F152"/>
      <c r="G152"/>
      <c r="H152"/>
      <c r="J152"/>
      <c r="K152" s="4">
        <v>61</v>
      </c>
      <c r="L152" s="17">
        <v>12</v>
      </c>
      <c r="M152">
        <v>59</v>
      </c>
      <c r="N152">
        <v>12</v>
      </c>
      <c r="O152">
        <v>59</v>
      </c>
      <c r="P152">
        <v>12</v>
      </c>
      <c r="Q152" s="10">
        <v>59</v>
      </c>
      <c r="R152" s="52">
        <v>10</v>
      </c>
      <c r="S152" s="52"/>
      <c r="T152" s="52"/>
      <c r="AA152"/>
      <c r="AD152"/>
      <c r="AE152"/>
    </row>
    <row r="153" spans="1:31">
      <c r="A153" s="44"/>
      <c r="B153" s="178" t="s">
        <v>358</v>
      </c>
      <c r="C153"/>
      <c r="D153"/>
      <c r="E153"/>
      <c r="F153"/>
      <c r="G153"/>
      <c r="H153"/>
      <c r="J153"/>
      <c r="K153" s="4">
        <v>15</v>
      </c>
      <c r="L153" s="17">
        <v>12</v>
      </c>
      <c r="M153">
        <v>17.5</v>
      </c>
      <c r="N153">
        <v>12</v>
      </c>
      <c r="O153">
        <v>17.5</v>
      </c>
      <c r="P153">
        <v>12</v>
      </c>
      <c r="Q153" s="10">
        <v>17.5</v>
      </c>
      <c r="R153" s="52">
        <v>10</v>
      </c>
      <c r="AA153"/>
      <c r="AD153"/>
      <c r="AE153"/>
    </row>
    <row r="154" spans="1:31">
      <c r="A154" s="44"/>
      <c r="B154" s="178" t="s">
        <v>437</v>
      </c>
      <c r="C154"/>
      <c r="D154"/>
      <c r="E154"/>
      <c r="F154"/>
      <c r="G154"/>
      <c r="H154"/>
      <c r="J154"/>
      <c r="K154" s="59">
        <v>8.3333333333333332E-3</v>
      </c>
      <c r="L154" s="17"/>
      <c r="R154" s="52"/>
      <c r="AA154"/>
      <c r="AD154"/>
      <c r="AE154"/>
    </row>
    <row r="155" spans="1:31">
      <c r="A155" s="44"/>
      <c r="B155" s="178" t="s">
        <v>413</v>
      </c>
      <c r="C155"/>
      <c r="D155"/>
      <c r="E155"/>
      <c r="F155"/>
      <c r="G155"/>
      <c r="H155"/>
      <c r="J155"/>
      <c r="L155" s="17">
        <v>15</v>
      </c>
      <c r="N155">
        <v>15</v>
      </c>
      <c r="P155">
        <v>15</v>
      </c>
      <c r="AA155"/>
      <c r="AD155"/>
      <c r="AE155"/>
    </row>
    <row r="156" spans="1:31">
      <c r="A156" s="44"/>
      <c r="B156"/>
      <c r="C156"/>
      <c r="D156"/>
      <c r="E156"/>
      <c r="F156"/>
      <c r="G156"/>
      <c r="H156"/>
      <c r="J156"/>
      <c r="L156" s="17"/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K159" s="163"/>
      <c r="L159" s="113"/>
      <c r="Q159" s="114"/>
    </row>
    <row r="160" spans="1:31">
      <c r="A160" s="1">
        <v>42293</v>
      </c>
      <c r="B160" t="s">
        <v>438</v>
      </c>
      <c r="C160" t="s">
        <v>440</v>
      </c>
      <c r="D160"/>
      <c r="E160"/>
      <c r="F160"/>
      <c r="G160"/>
      <c r="H160"/>
      <c r="J160"/>
      <c r="L160" s="17"/>
      <c r="R160" s="52"/>
      <c r="S160" s="52"/>
      <c r="T160" s="52"/>
      <c r="AA160"/>
      <c r="AD160"/>
      <c r="AE160"/>
    </row>
    <row r="161" spans="1:31">
      <c r="A161" s="44"/>
      <c r="B161" s="178" t="s">
        <v>339</v>
      </c>
      <c r="C161"/>
      <c r="D161"/>
      <c r="E161"/>
      <c r="F161"/>
      <c r="G161"/>
      <c r="H161"/>
      <c r="J161"/>
      <c r="K161" s="59">
        <v>7.5231481481481471E-4</v>
      </c>
      <c r="L161" s="17"/>
      <c r="AA161"/>
      <c r="AD161"/>
      <c r="AE161"/>
    </row>
    <row r="162" spans="1:31">
      <c r="A162" s="44"/>
      <c r="B162" s="178" t="s">
        <v>439</v>
      </c>
      <c r="C162"/>
      <c r="D162"/>
      <c r="E162"/>
      <c r="F162"/>
      <c r="G162"/>
      <c r="H162"/>
      <c r="J162"/>
      <c r="K162" s="59">
        <v>6.9444444444444447E-4</v>
      </c>
      <c r="L162" s="180">
        <v>5.2083333333333333E-4</v>
      </c>
      <c r="AA162"/>
      <c r="AD162"/>
      <c r="AE162"/>
    </row>
    <row r="163" spans="1:31">
      <c r="A163" s="44"/>
      <c r="B163"/>
      <c r="C163"/>
      <c r="D163"/>
      <c r="E163"/>
      <c r="F163"/>
      <c r="G163"/>
      <c r="H163"/>
      <c r="J163"/>
      <c r="L163" s="17"/>
      <c r="R163" s="52"/>
      <c r="AA163"/>
      <c r="AD163"/>
      <c r="AE163"/>
    </row>
    <row r="164" spans="1:31">
      <c r="A164" s="44"/>
      <c r="B164"/>
      <c r="C164"/>
      <c r="D164"/>
      <c r="E164"/>
      <c r="F164"/>
      <c r="G164"/>
      <c r="H164"/>
      <c r="J164"/>
      <c r="L164" s="17"/>
      <c r="AA164"/>
      <c r="AD164"/>
      <c r="AE164"/>
    </row>
    <row r="165" spans="1:31">
      <c r="A165" s="44"/>
      <c r="B165"/>
      <c r="C165"/>
      <c r="D165"/>
      <c r="E165"/>
      <c r="F165"/>
      <c r="G165"/>
      <c r="H165"/>
      <c r="J165"/>
      <c r="L165" s="17"/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K168" s="163"/>
      <c r="L168" s="113"/>
      <c r="Q168" s="114"/>
    </row>
    <row r="169" spans="1:31">
      <c r="A169" s="1">
        <v>42297</v>
      </c>
      <c r="B169" s="178" t="s">
        <v>327</v>
      </c>
      <c r="C169"/>
      <c r="D169"/>
      <c r="E169"/>
      <c r="F169"/>
      <c r="G169"/>
      <c r="H169"/>
      <c r="J169"/>
      <c r="K169" s="4">
        <v>55</v>
      </c>
      <c r="L169" s="17">
        <v>12</v>
      </c>
      <c r="M169">
        <v>60</v>
      </c>
      <c r="N169">
        <v>12</v>
      </c>
      <c r="O169">
        <v>60</v>
      </c>
      <c r="P169">
        <v>12</v>
      </c>
      <c r="R169" s="52"/>
      <c r="S169" s="52"/>
      <c r="T169" s="52"/>
      <c r="AA169"/>
      <c r="AD169"/>
      <c r="AE169"/>
    </row>
    <row r="170" spans="1:31">
      <c r="A170" s="44"/>
      <c r="B170" s="178" t="s">
        <v>315</v>
      </c>
      <c r="C170"/>
      <c r="D170"/>
      <c r="E170"/>
      <c r="F170"/>
      <c r="G170"/>
      <c r="H170"/>
      <c r="J170"/>
      <c r="K170" s="4">
        <v>35</v>
      </c>
      <c r="L170" s="17">
        <v>12</v>
      </c>
      <c r="M170">
        <v>40</v>
      </c>
      <c r="N170">
        <v>12</v>
      </c>
      <c r="O170">
        <v>40</v>
      </c>
      <c r="P170">
        <v>10</v>
      </c>
      <c r="AA170"/>
      <c r="AD170"/>
      <c r="AE170"/>
    </row>
    <row r="171" spans="1:31">
      <c r="A171" s="44"/>
      <c r="B171" s="178" t="s">
        <v>292</v>
      </c>
      <c r="C171"/>
      <c r="D171"/>
      <c r="E171"/>
      <c r="F171"/>
      <c r="G171"/>
      <c r="H171"/>
      <c r="J171"/>
      <c r="K171" s="4">
        <v>20</v>
      </c>
      <c r="L171" s="17">
        <v>12</v>
      </c>
      <c r="M171">
        <v>20</v>
      </c>
      <c r="N171">
        <v>12</v>
      </c>
      <c r="O171">
        <v>20</v>
      </c>
      <c r="P171">
        <v>10</v>
      </c>
      <c r="AA171"/>
      <c r="AD171"/>
      <c r="AE171"/>
    </row>
    <row r="172" spans="1:31">
      <c r="A172" s="44"/>
      <c r="B172" s="178" t="s">
        <v>442</v>
      </c>
      <c r="C172"/>
      <c r="D172"/>
      <c r="E172"/>
      <c r="F172"/>
      <c r="G172"/>
      <c r="H172"/>
      <c r="J172"/>
      <c r="K172" s="4">
        <v>16</v>
      </c>
      <c r="L172" s="17">
        <v>15</v>
      </c>
      <c r="M172">
        <v>16</v>
      </c>
      <c r="N172">
        <v>15</v>
      </c>
      <c r="O172">
        <v>16</v>
      </c>
      <c r="P172">
        <v>15</v>
      </c>
      <c r="AA172"/>
      <c r="AD172"/>
      <c r="AE172"/>
    </row>
    <row r="173" spans="1:31">
      <c r="A173" s="44"/>
      <c r="B173" s="178" t="s">
        <v>441</v>
      </c>
      <c r="C173"/>
      <c r="D173"/>
      <c r="E173"/>
      <c r="F173"/>
      <c r="G173"/>
      <c r="H173"/>
      <c r="J173"/>
      <c r="L173" s="17">
        <v>15</v>
      </c>
      <c r="N173">
        <v>15</v>
      </c>
      <c r="P173">
        <v>15</v>
      </c>
      <c r="R173" s="52">
        <v>15</v>
      </c>
      <c r="AA173"/>
      <c r="AD173"/>
      <c r="AE173"/>
    </row>
    <row r="174" spans="1:31">
      <c r="A174" s="44"/>
      <c r="B174"/>
      <c r="C174"/>
      <c r="D174"/>
      <c r="E174"/>
      <c r="F174"/>
      <c r="G174"/>
      <c r="H174"/>
      <c r="J174"/>
      <c r="L174" s="17"/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K177" s="163"/>
      <c r="L177" s="113"/>
      <c r="Q177" s="114"/>
    </row>
    <row r="178" spans="1:31">
      <c r="A178" s="1">
        <v>42307</v>
      </c>
      <c r="B178" s="178" t="s">
        <v>371</v>
      </c>
      <c r="C178"/>
      <c r="D178"/>
      <c r="E178"/>
      <c r="F178"/>
      <c r="G178"/>
      <c r="H178"/>
      <c r="J178"/>
      <c r="K178" s="4">
        <v>20</v>
      </c>
      <c r="L178" s="17">
        <v>10</v>
      </c>
      <c r="M178">
        <v>40</v>
      </c>
      <c r="N178">
        <v>12</v>
      </c>
      <c r="O178">
        <v>60</v>
      </c>
      <c r="P178">
        <v>10</v>
      </c>
      <c r="Q178" s="10">
        <v>60</v>
      </c>
      <c r="R178" s="52">
        <v>10</v>
      </c>
      <c r="S178" s="52"/>
      <c r="T178" s="52"/>
      <c r="AA178"/>
      <c r="AD178"/>
      <c r="AE178"/>
    </row>
    <row r="179" spans="1:31">
      <c r="A179" s="44">
        <v>101</v>
      </c>
      <c r="B179" s="178" t="s">
        <v>313</v>
      </c>
      <c r="C179"/>
      <c r="D179"/>
      <c r="E179"/>
      <c r="F179"/>
      <c r="G179"/>
      <c r="H179"/>
      <c r="J179"/>
      <c r="K179" s="4">
        <v>60</v>
      </c>
      <c r="L179" s="17">
        <v>12</v>
      </c>
      <c r="M179">
        <v>60</v>
      </c>
      <c r="N179">
        <v>12</v>
      </c>
      <c r="O179">
        <v>60</v>
      </c>
      <c r="P179">
        <v>12</v>
      </c>
      <c r="Q179" s="10">
        <v>60</v>
      </c>
      <c r="R179" s="52">
        <v>12</v>
      </c>
      <c r="AA179"/>
      <c r="AD179"/>
      <c r="AE179"/>
    </row>
    <row r="180" spans="1:31">
      <c r="A180" s="44"/>
      <c r="B180" s="178" t="s">
        <v>312</v>
      </c>
      <c r="C180"/>
      <c r="D180"/>
      <c r="E180"/>
      <c r="F180"/>
      <c r="G180"/>
      <c r="H180"/>
      <c r="J180"/>
      <c r="K180" s="4">
        <v>32.5</v>
      </c>
      <c r="L180" s="17">
        <v>10</v>
      </c>
      <c r="M180">
        <v>35</v>
      </c>
      <c r="N180">
        <v>10</v>
      </c>
      <c r="O180">
        <v>35</v>
      </c>
      <c r="P180">
        <v>10</v>
      </c>
      <c r="R180" s="52"/>
      <c r="AA180"/>
      <c r="AD180"/>
      <c r="AE180"/>
    </row>
    <row r="181" spans="1:31">
      <c r="A181" s="44"/>
      <c r="B181" s="178" t="s">
        <v>411</v>
      </c>
      <c r="C181"/>
      <c r="D181"/>
      <c r="E181"/>
      <c r="F181"/>
      <c r="G181"/>
      <c r="H181"/>
      <c r="J181"/>
      <c r="K181" s="59">
        <v>6.9444444444444441E-3</v>
      </c>
      <c r="L181" s="17" t="s">
        <v>53</v>
      </c>
      <c r="R181" s="52"/>
      <c r="AA181"/>
      <c r="AD181"/>
      <c r="AE181"/>
    </row>
    <row r="182" spans="1:31">
      <c r="B182" s="178" t="s">
        <v>443</v>
      </c>
      <c r="C182"/>
      <c r="D182"/>
      <c r="E182"/>
      <c r="F182"/>
      <c r="G182"/>
      <c r="H182"/>
      <c r="J182"/>
      <c r="K182" s="59"/>
      <c r="L182" s="17">
        <v>20</v>
      </c>
      <c r="N182">
        <v>20</v>
      </c>
      <c r="P182">
        <v>20</v>
      </c>
      <c r="R182">
        <v>20</v>
      </c>
      <c r="AA182"/>
      <c r="AD182"/>
      <c r="AE182"/>
    </row>
    <row r="183" spans="1:31">
      <c r="B183" s="44"/>
      <c r="C183"/>
      <c r="D183"/>
      <c r="E183"/>
      <c r="F183"/>
      <c r="G183"/>
      <c r="H183"/>
      <c r="J183"/>
      <c r="K183" s="59"/>
      <c r="L183" s="180"/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K184" s="59"/>
      <c r="L184" s="17"/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7"/>
      <c r="AA185"/>
      <c r="AD185"/>
      <c r="AE185"/>
    </row>
    <row r="186" spans="1:31" s="111" customFormat="1">
      <c r="K186" s="163"/>
      <c r="L186" s="113"/>
      <c r="Q186" s="114"/>
    </row>
    <row r="187" spans="1:31">
      <c r="A187" s="1">
        <v>42310</v>
      </c>
      <c r="B187" s="178" t="s">
        <v>417</v>
      </c>
      <c r="C187"/>
      <c r="D187"/>
      <c r="E187"/>
      <c r="F187"/>
      <c r="G187"/>
      <c r="H187"/>
      <c r="J187"/>
      <c r="K187" s="4">
        <v>20</v>
      </c>
      <c r="L187" s="17">
        <v>10</v>
      </c>
      <c r="M187">
        <v>30</v>
      </c>
      <c r="N187">
        <v>10</v>
      </c>
      <c r="O187">
        <v>30</v>
      </c>
      <c r="P187">
        <v>10</v>
      </c>
      <c r="Q187" s="10">
        <v>30</v>
      </c>
      <c r="R187" s="52">
        <v>10</v>
      </c>
      <c r="S187" s="52"/>
      <c r="T187" s="52"/>
      <c r="AA187"/>
      <c r="AD187"/>
      <c r="AE187"/>
    </row>
    <row r="188" spans="1:31">
      <c r="A188" s="44"/>
      <c r="B188" s="178" t="s">
        <v>327</v>
      </c>
      <c r="C188"/>
      <c r="D188"/>
      <c r="E188"/>
      <c r="F188"/>
      <c r="G188"/>
      <c r="H188"/>
      <c r="J188"/>
      <c r="K188" s="4">
        <v>60</v>
      </c>
      <c r="L188" s="17">
        <v>12</v>
      </c>
      <c r="M188">
        <v>60</v>
      </c>
      <c r="N188">
        <v>12</v>
      </c>
      <c r="O188">
        <v>60</v>
      </c>
      <c r="P188">
        <v>12</v>
      </c>
      <c r="AA188"/>
      <c r="AD188"/>
      <c r="AE188"/>
    </row>
    <row r="189" spans="1:31">
      <c r="A189" s="44"/>
      <c r="B189" s="178" t="s">
        <v>444</v>
      </c>
      <c r="C189"/>
      <c r="D189"/>
      <c r="E189"/>
      <c r="F189"/>
      <c r="G189"/>
      <c r="H189"/>
      <c r="J189"/>
      <c r="K189" s="4">
        <v>32.5</v>
      </c>
      <c r="L189" s="17">
        <v>10</v>
      </c>
      <c r="M189">
        <v>35</v>
      </c>
      <c r="N189">
        <v>10</v>
      </c>
      <c r="O189">
        <v>35</v>
      </c>
      <c r="P189">
        <v>10</v>
      </c>
      <c r="AA189"/>
      <c r="AD189"/>
      <c r="AE189"/>
    </row>
    <row r="190" spans="1:31">
      <c r="A190" s="44"/>
      <c r="B190" s="182" t="s">
        <v>411</v>
      </c>
      <c r="C190"/>
      <c r="D190"/>
      <c r="E190"/>
      <c r="F190"/>
      <c r="G190"/>
      <c r="H190"/>
      <c r="J190"/>
      <c r="K190" s="59">
        <v>6.9444444444444441E-3</v>
      </c>
      <c r="L190" s="17" t="s">
        <v>53</v>
      </c>
      <c r="AA190"/>
      <c r="AD190"/>
      <c r="AE190"/>
    </row>
    <row r="191" spans="1:31">
      <c r="A191" s="44"/>
      <c r="B191" s="178" t="s">
        <v>423</v>
      </c>
      <c r="C191"/>
      <c r="D191"/>
      <c r="E191"/>
      <c r="F191"/>
      <c r="G191"/>
      <c r="H191"/>
      <c r="J191"/>
      <c r="K191" s="59">
        <v>8.1018518518518516E-4</v>
      </c>
      <c r="L191" s="17"/>
      <c r="AA191"/>
      <c r="AD191"/>
      <c r="AE191"/>
    </row>
    <row r="192" spans="1:31">
      <c r="A192" s="44"/>
      <c r="B192" s="178" t="s">
        <v>424</v>
      </c>
      <c r="C192"/>
      <c r="D192"/>
      <c r="E192"/>
      <c r="F192"/>
      <c r="G192"/>
      <c r="H192"/>
      <c r="J192"/>
      <c r="K192" s="59">
        <v>5.2083333333333333E-4</v>
      </c>
      <c r="L192" s="180">
        <v>4.0509259259259258E-4</v>
      </c>
      <c r="AA192"/>
      <c r="AD192"/>
      <c r="AE192"/>
    </row>
    <row r="193" spans="1:31">
      <c r="A193" s="44"/>
      <c r="B193" s="178" t="s">
        <v>445</v>
      </c>
      <c r="C193"/>
      <c r="D193"/>
      <c r="E193"/>
      <c r="F193"/>
      <c r="G193"/>
      <c r="H193"/>
      <c r="J193"/>
      <c r="K193" s="59">
        <v>5.2083333333333333E-4</v>
      </c>
      <c r="L193" s="17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7"/>
      <c r="AA194"/>
      <c r="AD194"/>
      <c r="AE194"/>
    </row>
    <row r="195" spans="1:31" s="111" customFormat="1">
      <c r="K195" s="163"/>
      <c r="L195" s="113"/>
      <c r="Q195" s="114"/>
    </row>
    <row r="196" spans="1:31">
      <c r="A196" s="1">
        <v>42318</v>
      </c>
      <c r="B196" s="178" t="s">
        <v>371</v>
      </c>
      <c r="C196"/>
      <c r="D196"/>
      <c r="E196"/>
      <c r="F196"/>
      <c r="G196"/>
      <c r="H196"/>
      <c r="J196"/>
      <c r="K196" s="4">
        <v>60</v>
      </c>
      <c r="L196" s="17">
        <v>12</v>
      </c>
      <c r="M196">
        <v>65</v>
      </c>
      <c r="N196">
        <v>12</v>
      </c>
      <c r="O196">
        <v>65</v>
      </c>
      <c r="P196">
        <v>12</v>
      </c>
      <c r="R196" s="52"/>
      <c r="S196" s="52"/>
      <c r="T196" s="52"/>
      <c r="AA196"/>
      <c r="AD196"/>
      <c r="AE196"/>
    </row>
    <row r="197" spans="1:31">
      <c r="A197" s="44"/>
      <c r="B197" s="178" t="s">
        <v>446</v>
      </c>
      <c r="C197"/>
      <c r="D197"/>
      <c r="E197"/>
      <c r="F197"/>
      <c r="G197"/>
      <c r="H197"/>
      <c r="J197"/>
      <c r="K197" s="4">
        <v>40</v>
      </c>
      <c r="L197" s="17">
        <v>12</v>
      </c>
      <c r="M197">
        <v>40</v>
      </c>
      <c r="N197">
        <v>10</v>
      </c>
      <c r="O197">
        <v>40</v>
      </c>
      <c r="P197">
        <v>8</v>
      </c>
      <c r="AA197"/>
      <c r="AD197"/>
      <c r="AE197"/>
    </row>
    <row r="198" spans="1:31">
      <c r="A198" s="44"/>
      <c r="B198" s="178" t="s">
        <v>299</v>
      </c>
      <c r="C198"/>
      <c r="D198"/>
      <c r="E198"/>
      <c r="F198"/>
      <c r="G198"/>
      <c r="H198"/>
      <c r="J198"/>
      <c r="K198" s="4">
        <v>56.5</v>
      </c>
      <c r="L198" s="17">
        <v>12</v>
      </c>
      <c r="M198">
        <v>56.5</v>
      </c>
      <c r="N198">
        <v>12</v>
      </c>
      <c r="O198">
        <v>54</v>
      </c>
      <c r="P198">
        <v>12</v>
      </c>
      <c r="AA198"/>
      <c r="AD198"/>
      <c r="AE198"/>
    </row>
    <row r="199" spans="1:31">
      <c r="A199" s="44"/>
      <c r="B199" s="178" t="s">
        <v>411</v>
      </c>
      <c r="C199"/>
      <c r="D199"/>
      <c r="E199"/>
      <c r="F199"/>
      <c r="G199"/>
      <c r="H199"/>
      <c r="J199"/>
      <c r="K199" s="59">
        <v>6.9444444444444441E-3</v>
      </c>
      <c r="L199" s="17" t="s">
        <v>53</v>
      </c>
      <c r="AA199"/>
      <c r="AD199"/>
      <c r="AE199"/>
    </row>
    <row r="200" spans="1:31">
      <c r="A200" s="44"/>
      <c r="B200" s="178" t="s">
        <v>339</v>
      </c>
      <c r="C200"/>
      <c r="D200"/>
      <c r="E200"/>
      <c r="F200"/>
      <c r="G200"/>
      <c r="H200"/>
      <c r="J200"/>
      <c r="K200" s="59">
        <v>8.6805555555555551E-4</v>
      </c>
      <c r="L200" s="17"/>
      <c r="AA200"/>
      <c r="AD200"/>
      <c r="AE200"/>
    </row>
    <row r="201" spans="1:31">
      <c r="A201" s="44"/>
      <c r="B201"/>
      <c r="C201"/>
      <c r="D201"/>
      <c r="E201"/>
      <c r="F201"/>
      <c r="G201"/>
      <c r="H201"/>
      <c r="J201"/>
      <c r="L201" s="17"/>
      <c r="AA201"/>
      <c r="AD201"/>
      <c r="AE201"/>
    </row>
    <row r="202" spans="1:31">
      <c r="A202" s="44"/>
      <c r="B202"/>
      <c r="C202"/>
      <c r="D202"/>
      <c r="E202"/>
      <c r="F202"/>
      <c r="G202"/>
      <c r="H202"/>
      <c r="J202"/>
      <c r="L202" s="17"/>
      <c r="AA202"/>
      <c r="AD202"/>
      <c r="AE202"/>
    </row>
    <row r="203" spans="1:31">
      <c r="A203" s="44"/>
      <c r="B203"/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K204" s="163"/>
      <c r="L204" s="113"/>
      <c r="Q204" s="114"/>
    </row>
    <row r="205" spans="1:31">
      <c r="A205" s="1">
        <v>42331</v>
      </c>
      <c r="B205" s="178" t="s">
        <v>371</v>
      </c>
      <c r="C205"/>
      <c r="D205"/>
      <c r="E205"/>
      <c r="F205"/>
      <c r="G205"/>
      <c r="H205"/>
      <c r="J205"/>
      <c r="K205" s="4">
        <v>35</v>
      </c>
      <c r="L205" s="17">
        <v>12</v>
      </c>
      <c r="M205">
        <v>55</v>
      </c>
      <c r="N205">
        <v>12</v>
      </c>
      <c r="O205">
        <v>65</v>
      </c>
      <c r="P205">
        <v>12</v>
      </c>
      <c r="R205" s="52"/>
      <c r="S205" s="52"/>
      <c r="T205" s="52"/>
      <c r="AA205"/>
      <c r="AD205"/>
      <c r="AE205"/>
    </row>
    <row r="206" spans="1:31">
      <c r="A206" s="44"/>
      <c r="B206" s="178" t="s">
        <v>313</v>
      </c>
      <c r="C206"/>
      <c r="D206"/>
      <c r="E206"/>
      <c r="F206"/>
      <c r="G206"/>
      <c r="H206"/>
      <c r="J206"/>
      <c r="K206" s="4">
        <v>65</v>
      </c>
      <c r="L206" s="17">
        <v>12</v>
      </c>
      <c r="M206">
        <v>65</v>
      </c>
      <c r="N206">
        <v>12</v>
      </c>
      <c r="O206">
        <v>65</v>
      </c>
      <c r="P206">
        <v>12</v>
      </c>
      <c r="R206" s="52"/>
      <c r="S206" s="52"/>
      <c r="T206" s="52"/>
      <c r="AA206"/>
      <c r="AD206"/>
      <c r="AE206"/>
    </row>
    <row r="207" spans="1:31">
      <c r="A207" s="44"/>
      <c r="B207" s="178" t="s">
        <v>411</v>
      </c>
      <c r="C207"/>
      <c r="D207"/>
      <c r="E207"/>
      <c r="F207"/>
      <c r="G207"/>
      <c r="H207"/>
      <c r="J207"/>
      <c r="K207" s="59">
        <v>6.9444444444444441E-3</v>
      </c>
      <c r="L207" s="17" t="s">
        <v>53</v>
      </c>
      <c r="R207" s="52"/>
      <c r="S207" s="52"/>
      <c r="T207" s="52"/>
      <c r="AA207"/>
      <c r="AD207"/>
      <c r="AE207"/>
    </row>
    <row r="208" spans="1:31">
      <c r="A208" s="44"/>
      <c r="B208"/>
      <c r="C208"/>
      <c r="D208"/>
      <c r="E208"/>
      <c r="F208"/>
      <c r="G208"/>
      <c r="H208"/>
      <c r="J208"/>
      <c r="L208" s="17"/>
      <c r="AA208"/>
      <c r="AD208"/>
      <c r="AE208"/>
    </row>
    <row r="209" spans="1:31">
      <c r="A209" s="44"/>
      <c r="B209"/>
      <c r="C209"/>
      <c r="D209"/>
      <c r="E209"/>
      <c r="F209"/>
      <c r="G209"/>
      <c r="H209"/>
      <c r="J209"/>
      <c r="L209" s="17"/>
      <c r="AA209"/>
      <c r="AD209"/>
      <c r="AE209"/>
    </row>
    <row r="210" spans="1:31">
      <c r="A210" s="44"/>
      <c r="B210"/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B211"/>
      <c r="C211"/>
      <c r="D211"/>
      <c r="E211"/>
      <c r="F211"/>
      <c r="G211"/>
      <c r="H211"/>
      <c r="J211"/>
      <c r="L211" s="17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K213" s="163"/>
      <c r="L213" s="113"/>
      <c r="Q213" s="114"/>
    </row>
    <row r="214" spans="1:31">
      <c r="A214" s="1">
        <v>42335</v>
      </c>
      <c r="B214" s="178" t="s">
        <v>299</v>
      </c>
      <c r="C214"/>
      <c r="D214"/>
      <c r="E214"/>
      <c r="F214"/>
      <c r="G214"/>
      <c r="H214"/>
      <c r="J214"/>
      <c r="K214" s="4">
        <v>47</v>
      </c>
      <c r="L214" s="17">
        <v>12</v>
      </c>
      <c r="M214">
        <v>47</v>
      </c>
      <c r="N214">
        <v>12</v>
      </c>
      <c r="O214">
        <v>47</v>
      </c>
      <c r="P214">
        <v>12</v>
      </c>
      <c r="R214" s="52"/>
      <c r="S214" s="52"/>
      <c r="T214" s="52"/>
      <c r="AA214"/>
      <c r="AD214"/>
      <c r="AE214"/>
    </row>
    <row r="215" spans="1:31">
      <c r="A215" s="44">
        <v>98.9</v>
      </c>
      <c r="B215" s="178" t="s">
        <v>307</v>
      </c>
      <c r="C215"/>
      <c r="D215"/>
      <c r="E215"/>
      <c r="F215"/>
      <c r="G215"/>
      <c r="H215"/>
      <c r="J215"/>
      <c r="K215" s="4">
        <v>40</v>
      </c>
      <c r="L215" s="17">
        <v>12</v>
      </c>
      <c r="M215">
        <v>40</v>
      </c>
      <c r="N215">
        <v>10</v>
      </c>
      <c r="O215">
        <v>40</v>
      </c>
      <c r="P215">
        <v>10</v>
      </c>
      <c r="AA215"/>
      <c r="AD215"/>
      <c r="AE215"/>
    </row>
    <row r="216" spans="1:31">
      <c r="A216" s="44">
        <v>21.5</v>
      </c>
      <c r="B216" s="178" t="s">
        <v>314</v>
      </c>
      <c r="C216"/>
      <c r="D216"/>
      <c r="E216"/>
      <c r="F216"/>
      <c r="G216"/>
      <c r="H216"/>
      <c r="J216"/>
      <c r="K216" s="4">
        <v>17.5</v>
      </c>
      <c r="L216" s="17">
        <v>15</v>
      </c>
      <c r="M216">
        <v>17.5</v>
      </c>
      <c r="N216">
        <v>15</v>
      </c>
      <c r="O216">
        <v>17.5</v>
      </c>
      <c r="P216">
        <v>15</v>
      </c>
      <c r="AA216"/>
      <c r="AD216"/>
      <c r="AE216"/>
    </row>
    <row r="217" spans="1:31">
      <c r="A217" s="44"/>
      <c r="B217" s="178" t="s">
        <v>317</v>
      </c>
      <c r="C217"/>
      <c r="D217"/>
      <c r="E217"/>
      <c r="F217"/>
      <c r="G217"/>
      <c r="H217"/>
      <c r="J217"/>
      <c r="K217" s="4">
        <v>17.5</v>
      </c>
      <c r="L217" s="17">
        <v>15</v>
      </c>
      <c r="M217">
        <v>17.5</v>
      </c>
      <c r="N217">
        <v>15</v>
      </c>
      <c r="O217">
        <v>17.5</v>
      </c>
      <c r="P217">
        <v>15</v>
      </c>
      <c r="AA217"/>
      <c r="AD217"/>
      <c r="AE217"/>
    </row>
    <row r="218" spans="1:31">
      <c r="A218" s="44"/>
      <c r="B218" s="178" t="s">
        <v>411</v>
      </c>
      <c r="C218"/>
      <c r="D218"/>
      <c r="E218"/>
      <c r="F218"/>
      <c r="G218"/>
      <c r="H218"/>
      <c r="J218"/>
      <c r="K218" s="59">
        <v>6.9444444444444441E-3</v>
      </c>
      <c r="L218" s="17" t="s">
        <v>53</v>
      </c>
      <c r="AA218"/>
      <c r="AD218"/>
      <c r="AE218"/>
    </row>
    <row r="219" spans="1:31">
      <c r="A219" s="44"/>
      <c r="B219" s="178" t="s">
        <v>339</v>
      </c>
      <c r="C219"/>
      <c r="D219"/>
      <c r="E219"/>
      <c r="F219"/>
      <c r="G219"/>
      <c r="H219"/>
      <c r="J219"/>
      <c r="K219" s="59">
        <v>1.0532407407407407E-3</v>
      </c>
      <c r="L219" s="17"/>
      <c r="AA219"/>
      <c r="AD219"/>
      <c r="AE219"/>
    </row>
    <row r="220" spans="1:31">
      <c r="A220" s="44"/>
      <c r="B220" s="178" t="s">
        <v>443</v>
      </c>
      <c r="C220"/>
      <c r="D220"/>
      <c r="E220"/>
      <c r="F220"/>
      <c r="G220"/>
      <c r="H220"/>
      <c r="J220"/>
      <c r="L220" s="17">
        <v>20</v>
      </c>
      <c r="N220">
        <v>20</v>
      </c>
      <c r="P220">
        <v>20</v>
      </c>
      <c r="AA220"/>
      <c r="AD220"/>
      <c r="AE220"/>
    </row>
    <row r="221" spans="1:31">
      <c r="A221" s="44"/>
      <c r="B221"/>
      <c r="C221"/>
      <c r="D221"/>
      <c r="E221"/>
      <c r="F221"/>
      <c r="G221"/>
      <c r="H221"/>
      <c r="J221"/>
      <c r="L221" s="17"/>
      <c r="AA221"/>
      <c r="AD221"/>
      <c r="AE221"/>
    </row>
    <row r="222" spans="1:31" s="111" customFormat="1">
      <c r="K222" s="163"/>
      <c r="L222" s="113"/>
      <c r="Q222" s="114"/>
    </row>
    <row r="223" spans="1:31">
      <c r="A223" s="1">
        <v>42376</v>
      </c>
      <c r="B223" s="178" t="s">
        <v>447</v>
      </c>
      <c r="C223" t="s">
        <v>449</v>
      </c>
      <c r="D223"/>
      <c r="E223"/>
      <c r="F223"/>
      <c r="G223"/>
      <c r="H223"/>
      <c r="J223"/>
      <c r="L223" s="17"/>
      <c r="R223" s="52"/>
      <c r="AA223"/>
      <c r="AD223"/>
      <c r="AE223"/>
    </row>
    <row r="224" spans="1:31">
      <c r="A224" s="44">
        <v>96.7</v>
      </c>
      <c r="B224" s="178" t="s">
        <v>315</v>
      </c>
      <c r="C224"/>
      <c r="D224"/>
      <c r="E224"/>
      <c r="F224"/>
      <c r="G224"/>
      <c r="H224"/>
      <c r="J224"/>
      <c r="K224" s="4">
        <v>40</v>
      </c>
      <c r="L224" s="17">
        <v>12</v>
      </c>
      <c r="M224">
        <v>42.5</v>
      </c>
      <c r="N224">
        <v>10</v>
      </c>
      <c r="O224">
        <v>42.5</v>
      </c>
      <c r="P224">
        <v>10</v>
      </c>
      <c r="R224" s="52"/>
      <c r="S224" s="52"/>
      <c r="T224" s="52"/>
      <c r="AA224"/>
      <c r="AD224"/>
      <c r="AE224"/>
    </row>
    <row r="225" spans="1:31">
      <c r="A225" s="44"/>
      <c r="B225" s="178" t="s">
        <v>448</v>
      </c>
      <c r="C225"/>
      <c r="D225"/>
      <c r="E225"/>
      <c r="F225"/>
      <c r="G225"/>
      <c r="H225"/>
      <c r="J225"/>
      <c r="K225" s="4">
        <v>40</v>
      </c>
      <c r="L225" s="17">
        <v>15</v>
      </c>
      <c r="M225">
        <v>50</v>
      </c>
      <c r="N225">
        <v>10</v>
      </c>
      <c r="O225">
        <v>45</v>
      </c>
      <c r="P225">
        <v>10</v>
      </c>
      <c r="R225" s="52"/>
      <c r="AA225"/>
      <c r="AD225"/>
      <c r="AE225"/>
    </row>
    <row r="226" spans="1:31">
      <c r="A226" s="44"/>
      <c r="B226" s="178" t="s">
        <v>396</v>
      </c>
      <c r="C226"/>
      <c r="D226"/>
      <c r="E226"/>
      <c r="F226"/>
      <c r="G226"/>
      <c r="H226"/>
      <c r="J226"/>
      <c r="L226" s="17">
        <v>20</v>
      </c>
      <c r="N226">
        <v>20</v>
      </c>
      <c r="P226">
        <v>20</v>
      </c>
      <c r="R226" s="52">
        <v>20</v>
      </c>
      <c r="S226" s="52"/>
      <c r="T226" s="52"/>
      <c r="AA226"/>
      <c r="AD226"/>
      <c r="AE226"/>
    </row>
    <row r="227" spans="1:31">
      <c r="A227" s="44"/>
      <c r="B227"/>
      <c r="C227"/>
      <c r="D227"/>
      <c r="E227"/>
      <c r="F227"/>
      <c r="G227"/>
      <c r="H227"/>
      <c r="J227"/>
      <c r="L227" s="17"/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7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K231" s="163"/>
      <c r="L231" s="113"/>
      <c r="Q231" s="114"/>
    </row>
    <row r="232" spans="1:31">
      <c r="A232" s="1">
        <v>42380</v>
      </c>
      <c r="B232" t="s">
        <v>307</v>
      </c>
      <c r="C232"/>
      <c r="D232"/>
      <c r="E232"/>
      <c r="F232"/>
      <c r="G232"/>
      <c r="H232"/>
      <c r="J232"/>
      <c r="K232" s="4">
        <v>50</v>
      </c>
      <c r="L232" s="17">
        <v>12</v>
      </c>
      <c r="M232">
        <v>55</v>
      </c>
      <c r="N232">
        <v>8</v>
      </c>
      <c r="O232">
        <v>52.5</v>
      </c>
      <c r="P232">
        <v>8</v>
      </c>
      <c r="R232" s="52"/>
      <c r="S232" s="52"/>
      <c r="T232" s="52"/>
      <c r="AA232"/>
      <c r="AD232"/>
      <c r="AE232"/>
    </row>
    <row r="233" spans="1:31">
      <c r="A233"/>
      <c r="B233" t="s">
        <v>300</v>
      </c>
      <c r="C233"/>
      <c r="D233"/>
      <c r="E233"/>
      <c r="F233"/>
      <c r="G233"/>
      <c r="H233"/>
      <c r="J233"/>
      <c r="K233" s="4">
        <v>40</v>
      </c>
      <c r="L233" s="17">
        <v>10</v>
      </c>
      <c r="M233">
        <v>40</v>
      </c>
      <c r="N233">
        <v>8</v>
      </c>
      <c r="O233">
        <v>40</v>
      </c>
      <c r="P233">
        <v>8</v>
      </c>
      <c r="R233" s="52"/>
      <c r="S233" s="52"/>
      <c r="T233" s="52"/>
      <c r="AA233"/>
      <c r="AD233"/>
      <c r="AE233"/>
    </row>
    <row r="234" spans="1:31">
      <c r="A234"/>
      <c r="B234" t="s">
        <v>388</v>
      </c>
      <c r="C234"/>
      <c r="D234"/>
      <c r="E234"/>
      <c r="F234"/>
      <c r="G234"/>
      <c r="H234"/>
      <c r="J234"/>
      <c r="K234" s="4">
        <v>10</v>
      </c>
      <c r="L234" s="17">
        <v>12</v>
      </c>
      <c r="M234">
        <v>10</v>
      </c>
      <c r="N234">
        <v>12</v>
      </c>
      <c r="O234">
        <v>10</v>
      </c>
      <c r="P234">
        <v>12</v>
      </c>
      <c r="AA234"/>
      <c r="AD234"/>
      <c r="AE234"/>
    </row>
    <row r="235" spans="1:31">
      <c r="A235"/>
      <c r="B235" t="s">
        <v>450</v>
      </c>
      <c r="C235"/>
      <c r="D235"/>
      <c r="E235"/>
      <c r="F235"/>
      <c r="G235"/>
      <c r="H235"/>
      <c r="J235"/>
      <c r="K235" s="4">
        <v>15</v>
      </c>
      <c r="L235" s="17">
        <v>12</v>
      </c>
      <c r="M235">
        <v>20</v>
      </c>
      <c r="N235">
        <v>12</v>
      </c>
      <c r="AA235"/>
      <c r="AD235"/>
      <c r="AE235"/>
    </row>
    <row r="236" spans="1:31">
      <c r="A236"/>
      <c r="B236"/>
      <c r="C236"/>
      <c r="D236"/>
      <c r="E236"/>
      <c r="F236"/>
      <c r="G236"/>
      <c r="H236"/>
      <c r="J236"/>
      <c r="L236" s="17"/>
      <c r="AA236"/>
      <c r="AD236"/>
      <c r="AE236"/>
    </row>
    <row r="237" spans="1:31">
      <c r="A237"/>
      <c r="B237"/>
      <c r="C237"/>
      <c r="D237"/>
      <c r="E237"/>
      <c r="F237"/>
      <c r="G237"/>
      <c r="H237"/>
      <c r="J237"/>
      <c r="L237" s="17"/>
      <c r="AA237"/>
      <c r="AD237"/>
      <c r="AE237"/>
    </row>
    <row r="238" spans="1:31">
      <c r="A238"/>
      <c r="B238"/>
      <c r="C238"/>
      <c r="D238"/>
      <c r="E238"/>
      <c r="F238"/>
      <c r="G238"/>
      <c r="H238"/>
      <c r="J238"/>
      <c r="L238" s="17"/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K239" s="59"/>
      <c r="L239" s="17"/>
      <c r="AA239"/>
      <c r="AD239"/>
      <c r="AE239"/>
    </row>
    <row r="240" spans="1:31" s="111" customFormat="1">
      <c r="K240" s="163"/>
      <c r="L240" s="113"/>
      <c r="Q240" s="114"/>
    </row>
    <row r="241" spans="1:31">
      <c r="A241" s="183">
        <v>42382</v>
      </c>
      <c r="B241" s="178" t="s">
        <v>453</v>
      </c>
      <c r="C241"/>
      <c r="D241"/>
      <c r="E241"/>
      <c r="F241"/>
      <c r="G241"/>
      <c r="H241"/>
      <c r="J241"/>
      <c r="K241" s="4">
        <v>60</v>
      </c>
      <c r="L241" s="17">
        <v>12</v>
      </c>
      <c r="M241">
        <v>70</v>
      </c>
      <c r="N241">
        <v>8</v>
      </c>
      <c r="R241" s="52"/>
      <c r="S241" s="52"/>
      <c r="T241" s="52"/>
      <c r="AA241"/>
      <c r="AD241"/>
      <c r="AE241"/>
    </row>
    <row r="242" spans="1:31">
      <c r="A242" s="84"/>
      <c r="B242" s="178" t="s">
        <v>320</v>
      </c>
      <c r="C242"/>
      <c r="D242"/>
      <c r="E242"/>
      <c r="F242"/>
      <c r="G242"/>
      <c r="H242"/>
      <c r="J242"/>
      <c r="K242" s="4">
        <v>50</v>
      </c>
      <c r="L242" s="17">
        <v>12</v>
      </c>
      <c r="R242" s="52"/>
      <c r="S242" s="52"/>
      <c r="T242" s="52"/>
      <c r="AA242"/>
      <c r="AD242"/>
      <c r="AE242"/>
    </row>
    <row r="243" spans="1:31">
      <c r="A243" s="86"/>
      <c r="B243" s="178" t="s">
        <v>328</v>
      </c>
      <c r="C243"/>
      <c r="D243"/>
      <c r="E243"/>
      <c r="F243"/>
      <c r="G243"/>
      <c r="H243"/>
      <c r="J243"/>
      <c r="K243" s="4">
        <v>10</v>
      </c>
      <c r="L243" s="17">
        <v>20</v>
      </c>
      <c r="M243">
        <v>10</v>
      </c>
      <c r="N243">
        <v>20</v>
      </c>
      <c r="O243">
        <v>10</v>
      </c>
      <c r="P243">
        <v>20</v>
      </c>
      <c r="AA243"/>
      <c r="AD243"/>
      <c r="AE243"/>
    </row>
    <row r="244" spans="1:31">
      <c r="A244" s="86"/>
      <c r="B244" s="178" t="s">
        <v>317</v>
      </c>
      <c r="C244"/>
      <c r="D244"/>
      <c r="E244"/>
      <c r="F244"/>
      <c r="G244"/>
      <c r="H244"/>
      <c r="J244"/>
      <c r="K244" s="4">
        <v>20</v>
      </c>
      <c r="L244" s="17">
        <v>12</v>
      </c>
      <c r="M244">
        <v>25</v>
      </c>
      <c r="N244">
        <v>12</v>
      </c>
      <c r="O244">
        <v>25</v>
      </c>
      <c r="P244">
        <v>12</v>
      </c>
      <c r="AA244"/>
      <c r="AD244"/>
      <c r="AE244"/>
    </row>
    <row r="245" spans="1:31">
      <c r="A245" s="86"/>
      <c r="B245" s="178" t="s">
        <v>451</v>
      </c>
      <c r="C245"/>
      <c r="D245"/>
      <c r="E245"/>
      <c r="F245"/>
      <c r="G245"/>
      <c r="H245"/>
      <c r="J245"/>
      <c r="K245" s="4">
        <v>22.5</v>
      </c>
      <c r="L245" s="17">
        <v>12</v>
      </c>
      <c r="M245">
        <v>22.5</v>
      </c>
      <c r="N245">
        <v>12</v>
      </c>
      <c r="O245">
        <v>22.5</v>
      </c>
      <c r="P245">
        <v>12</v>
      </c>
      <c r="AA245"/>
      <c r="AD245"/>
      <c r="AE245"/>
    </row>
    <row r="246" spans="1:31">
      <c r="A246" s="86"/>
      <c r="B246" s="178" t="s">
        <v>452</v>
      </c>
      <c r="C246"/>
      <c r="D246"/>
      <c r="E246"/>
      <c r="F246"/>
      <c r="G246"/>
      <c r="H246"/>
      <c r="J246"/>
      <c r="L246" s="17"/>
      <c r="AA246"/>
      <c r="AD246"/>
      <c r="AE246"/>
    </row>
    <row r="247" spans="1:31">
      <c r="A247" s="86"/>
      <c r="B247" s="88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 s="86"/>
      <c r="B248" s="88"/>
      <c r="C248"/>
      <c r="D248"/>
      <c r="E248"/>
      <c r="F248"/>
      <c r="G248"/>
      <c r="H248"/>
      <c r="J248"/>
      <c r="L248" s="17"/>
      <c r="AA248"/>
      <c r="AD248"/>
      <c r="AE248"/>
    </row>
    <row r="249" spans="1:31" s="111" customFormat="1">
      <c r="K249" s="163"/>
      <c r="L249" s="113"/>
      <c r="Q249" s="114"/>
    </row>
    <row r="250" spans="1:31">
      <c r="A250" s="1">
        <v>42384</v>
      </c>
      <c r="B250" s="178" t="s">
        <v>452</v>
      </c>
      <c r="C250"/>
      <c r="D250"/>
      <c r="E250"/>
      <c r="F250"/>
      <c r="G250"/>
      <c r="H250"/>
      <c r="J250"/>
      <c r="L250" s="17"/>
      <c r="R250" s="52"/>
      <c r="AA250"/>
      <c r="AD250"/>
      <c r="AE250"/>
    </row>
    <row r="251" spans="1:31">
      <c r="A251" s="44"/>
      <c r="B251" s="178" t="s">
        <v>296</v>
      </c>
      <c r="C251"/>
      <c r="D251"/>
      <c r="E251"/>
      <c r="F251"/>
      <c r="G251"/>
      <c r="H251"/>
      <c r="J251"/>
      <c r="K251" s="4">
        <v>42.5</v>
      </c>
      <c r="L251" s="17">
        <v>12</v>
      </c>
      <c r="M251">
        <v>42.5</v>
      </c>
      <c r="N251">
        <v>12</v>
      </c>
      <c r="O251">
        <v>42.5</v>
      </c>
      <c r="P251">
        <v>12</v>
      </c>
      <c r="AA251"/>
      <c r="AD251"/>
      <c r="AE251"/>
    </row>
    <row r="252" spans="1:31">
      <c r="A252" s="44"/>
      <c r="B252" s="178" t="s">
        <v>312</v>
      </c>
      <c r="C252"/>
      <c r="D252"/>
      <c r="E252"/>
      <c r="F252"/>
      <c r="G252"/>
      <c r="H252"/>
      <c r="J252"/>
      <c r="K252" s="4">
        <v>130</v>
      </c>
      <c r="L252" s="17">
        <v>15</v>
      </c>
      <c r="M252">
        <v>140</v>
      </c>
      <c r="N252">
        <v>15</v>
      </c>
      <c r="O252">
        <v>140</v>
      </c>
      <c r="P252">
        <v>15</v>
      </c>
      <c r="AA252"/>
      <c r="AD252"/>
      <c r="AE252"/>
    </row>
    <row r="253" spans="1:31">
      <c r="A253" s="44"/>
      <c r="B253" s="178" t="s">
        <v>344</v>
      </c>
      <c r="C253"/>
      <c r="D253"/>
      <c r="E253"/>
      <c r="F253"/>
      <c r="G253"/>
      <c r="H253"/>
      <c r="J253"/>
      <c r="K253" s="4">
        <v>45</v>
      </c>
      <c r="L253" s="17">
        <v>12</v>
      </c>
      <c r="M253">
        <v>47.5</v>
      </c>
      <c r="N253">
        <v>12</v>
      </c>
      <c r="O253">
        <v>47.5</v>
      </c>
      <c r="P253">
        <v>12</v>
      </c>
      <c r="R253" s="52"/>
      <c r="AA253"/>
      <c r="AD253"/>
      <c r="AE253"/>
    </row>
    <row r="254" spans="1:31">
      <c r="A254" s="44"/>
      <c r="B254" s="178" t="s">
        <v>314</v>
      </c>
      <c r="C254"/>
      <c r="D254"/>
      <c r="E254"/>
      <c r="F254"/>
      <c r="G254"/>
      <c r="H254"/>
      <c r="J254"/>
      <c r="K254" s="4">
        <v>23.5</v>
      </c>
      <c r="L254" s="17">
        <v>12</v>
      </c>
      <c r="M254">
        <v>27.5</v>
      </c>
      <c r="N254">
        <v>12</v>
      </c>
      <c r="AA254"/>
      <c r="AD254"/>
      <c r="AE254"/>
    </row>
    <row r="255" spans="1:31">
      <c r="A255" s="44"/>
      <c r="B255" s="178" t="s">
        <v>454</v>
      </c>
      <c r="C255"/>
      <c r="D255"/>
      <c r="E255"/>
      <c r="F255"/>
      <c r="G255"/>
      <c r="H255"/>
      <c r="J255"/>
      <c r="K255" s="4">
        <v>20</v>
      </c>
      <c r="L255" s="17">
        <v>12</v>
      </c>
      <c r="M255">
        <v>25</v>
      </c>
      <c r="N255">
        <v>12</v>
      </c>
      <c r="AA255"/>
      <c r="AD255"/>
      <c r="AE255"/>
    </row>
    <row r="256" spans="1:31">
      <c r="A256" s="44"/>
      <c r="B256"/>
      <c r="C256"/>
      <c r="D256"/>
      <c r="E256"/>
      <c r="F256"/>
      <c r="G256"/>
      <c r="H256"/>
      <c r="J256"/>
      <c r="L256" s="17"/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 s="111" customFormat="1">
      <c r="K258" s="163"/>
      <c r="L258" s="113"/>
      <c r="Q258" s="114"/>
    </row>
    <row r="259" spans="1:31">
      <c r="A259" s="1">
        <v>42389</v>
      </c>
      <c r="B259" s="178" t="s">
        <v>315</v>
      </c>
      <c r="C259"/>
      <c r="D259"/>
      <c r="E259"/>
      <c r="F259"/>
      <c r="G259"/>
      <c r="H259"/>
      <c r="J259"/>
      <c r="K259" s="4">
        <v>40</v>
      </c>
      <c r="L259" s="17">
        <v>12</v>
      </c>
      <c r="M259">
        <v>47.5</v>
      </c>
      <c r="N259">
        <v>10</v>
      </c>
      <c r="O259">
        <v>50</v>
      </c>
      <c r="P259">
        <v>7</v>
      </c>
      <c r="R259" s="52"/>
      <c r="S259" s="52"/>
      <c r="AA259"/>
      <c r="AD259"/>
      <c r="AE259"/>
    </row>
    <row r="260" spans="1:31">
      <c r="A260" s="8"/>
      <c r="B260" s="178" t="s">
        <v>299</v>
      </c>
      <c r="C260"/>
      <c r="D260"/>
      <c r="E260"/>
      <c r="F260"/>
      <c r="G260"/>
      <c r="H260"/>
      <c r="J260"/>
      <c r="K260" s="4">
        <v>42.5</v>
      </c>
      <c r="L260" s="17">
        <v>12</v>
      </c>
      <c r="M260">
        <v>40</v>
      </c>
      <c r="N260">
        <v>12</v>
      </c>
      <c r="O260">
        <v>40</v>
      </c>
      <c r="P260">
        <v>12</v>
      </c>
      <c r="AA260"/>
      <c r="AD260"/>
      <c r="AE260"/>
    </row>
    <row r="261" spans="1:31">
      <c r="A261" s="8"/>
      <c r="B261" s="178" t="s">
        <v>328</v>
      </c>
      <c r="C261"/>
      <c r="D261"/>
      <c r="E261"/>
      <c r="F261"/>
      <c r="G261"/>
      <c r="H261"/>
      <c r="J261"/>
      <c r="K261" s="4">
        <v>10</v>
      </c>
      <c r="L261" s="17">
        <v>20</v>
      </c>
      <c r="M261">
        <v>10</v>
      </c>
      <c r="N261">
        <v>20</v>
      </c>
      <c r="O261">
        <v>10</v>
      </c>
      <c r="P261">
        <v>20</v>
      </c>
      <c r="AA261"/>
      <c r="AD261"/>
      <c r="AE261"/>
    </row>
    <row r="262" spans="1:31">
      <c r="A262" s="8"/>
      <c r="B262" s="178" t="s">
        <v>455</v>
      </c>
      <c r="C262"/>
      <c r="D262"/>
      <c r="E262"/>
      <c r="F262"/>
      <c r="G262"/>
      <c r="H262"/>
      <c r="J262"/>
      <c r="K262" s="4">
        <v>25</v>
      </c>
      <c r="L262" s="17">
        <v>12</v>
      </c>
      <c r="M262">
        <v>25</v>
      </c>
      <c r="N262">
        <v>12</v>
      </c>
      <c r="O262">
        <v>25</v>
      </c>
      <c r="P262">
        <v>12</v>
      </c>
      <c r="R262" s="52"/>
      <c r="AA262"/>
      <c r="AD262"/>
      <c r="AE262"/>
    </row>
    <row r="263" spans="1:31">
      <c r="A263" s="8"/>
      <c r="B263" s="178" t="s">
        <v>314</v>
      </c>
      <c r="C263"/>
      <c r="D263"/>
      <c r="E263"/>
      <c r="F263"/>
      <c r="G263"/>
      <c r="H263"/>
      <c r="J263"/>
      <c r="K263" s="4">
        <v>27.5</v>
      </c>
      <c r="L263" s="17">
        <v>12</v>
      </c>
      <c r="M263">
        <v>27.5</v>
      </c>
      <c r="N263">
        <v>12</v>
      </c>
      <c r="O263">
        <v>27.5</v>
      </c>
      <c r="P263">
        <v>12</v>
      </c>
      <c r="AA263"/>
      <c r="AD263"/>
      <c r="AE263"/>
    </row>
    <row r="264" spans="1:31">
      <c r="A264" s="8"/>
      <c r="B264" s="178" t="s">
        <v>456</v>
      </c>
      <c r="C264"/>
      <c r="D264"/>
      <c r="E264"/>
      <c r="F264"/>
      <c r="G264"/>
      <c r="H264"/>
      <c r="J264"/>
      <c r="L264" s="17"/>
      <c r="AA264"/>
      <c r="AD264"/>
      <c r="AE264"/>
    </row>
    <row r="265" spans="1:31">
      <c r="A265" s="8"/>
      <c r="B265" s="178" t="s">
        <v>457</v>
      </c>
      <c r="C265"/>
      <c r="D265"/>
      <c r="E265"/>
      <c r="F265"/>
      <c r="G265"/>
      <c r="H265"/>
      <c r="J265"/>
      <c r="L265" s="17">
        <v>20</v>
      </c>
      <c r="N265">
        <v>20</v>
      </c>
      <c r="P265">
        <v>20</v>
      </c>
      <c r="R265">
        <v>20</v>
      </c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 s="111" customFormat="1">
      <c r="K267" s="163"/>
      <c r="L267" s="113"/>
      <c r="Q267" s="114"/>
    </row>
    <row r="268" spans="1:31">
      <c r="A268" s="1">
        <v>42405</v>
      </c>
      <c r="B268" s="178" t="s">
        <v>458</v>
      </c>
      <c r="C268"/>
      <c r="D268"/>
      <c r="E268"/>
      <c r="F268"/>
      <c r="G268"/>
      <c r="H268"/>
      <c r="J268"/>
      <c r="L268" s="17"/>
      <c r="R268" s="52"/>
      <c r="S268" s="52"/>
      <c r="T268" s="52"/>
      <c r="AA268"/>
      <c r="AD268"/>
      <c r="AE268"/>
    </row>
    <row r="269" spans="1:31">
      <c r="A269" s="8">
        <v>93.4</v>
      </c>
      <c r="B269" s="178" t="s">
        <v>417</v>
      </c>
      <c r="C269"/>
      <c r="D269"/>
      <c r="E269"/>
      <c r="F269"/>
      <c r="G269"/>
      <c r="H269"/>
      <c r="J269"/>
      <c r="K269" s="4">
        <v>20</v>
      </c>
      <c r="L269" s="17">
        <v>12</v>
      </c>
      <c r="M269">
        <v>30</v>
      </c>
      <c r="N269">
        <v>12</v>
      </c>
      <c r="O269">
        <v>30</v>
      </c>
      <c r="P269">
        <v>12</v>
      </c>
      <c r="AA269"/>
      <c r="AD269"/>
      <c r="AE269"/>
    </row>
    <row r="270" spans="1:31">
      <c r="A270" s="8"/>
      <c r="B270" s="178" t="s">
        <v>459</v>
      </c>
      <c r="C270"/>
      <c r="D270"/>
      <c r="E270"/>
      <c r="F270"/>
      <c r="G270"/>
      <c r="H270"/>
      <c r="J270"/>
      <c r="K270" s="4">
        <v>38</v>
      </c>
      <c r="L270" s="17">
        <v>12</v>
      </c>
      <c r="M270">
        <v>31</v>
      </c>
      <c r="N270">
        <v>12</v>
      </c>
      <c r="O270">
        <v>28.5</v>
      </c>
      <c r="P270">
        <v>12</v>
      </c>
      <c r="R270" s="52"/>
      <c r="AA270"/>
      <c r="AD270"/>
      <c r="AE270"/>
    </row>
    <row r="271" spans="1:31">
      <c r="A271" s="8"/>
      <c r="B271" s="178" t="s">
        <v>314</v>
      </c>
      <c r="C271"/>
      <c r="D271"/>
      <c r="E271"/>
      <c r="F271"/>
      <c r="G271"/>
      <c r="H271"/>
      <c r="J271"/>
      <c r="K271" s="4">
        <v>17.5</v>
      </c>
      <c r="L271" s="17">
        <v>12</v>
      </c>
      <c r="M271">
        <v>22.5</v>
      </c>
      <c r="N271">
        <v>15</v>
      </c>
      <c r="O271">
        <v>22.5</v>
      </c>
      <c r="P271">
        <v>15</v>
      </c>
      <c r="Q271" s="10">
        <v>20</v>
      </c>
      <c r="R271" s="52">
        <v>15</v>
      </c>
      <c r="AA271"/>
      <c r="AD271"/>
      <c r="AE271"/>
    </row>
    <row r="272" spans="1:31">
      <c r="A272" s="8"/>
      <c r="B272" s="178" t="s">
        <v>294</v>
      </c>
      <c r="C272"/>
      <c r="D272"/>
      <c r="E272"/>
      <c r="F272"/>
      <c r="G272"/>
      <c r="H272"/>
      <c r="J272"/>
      <c r="K272" s="4">
        <v>27</v>
      </c>
      <c r="L272" s="17">
        <v>12</v>
      </c>
      <c r="M272">
        <v>27</v>
      </c>
      <c r="N272">
        <v>12</v>
      </c>
      <c r="O272">
        <v>27</v>
      </c>
      <c r="P272">
        <v>12</v>
      </c>
      <c r="AA272"/>
      <c r="AD272"/>
      <c r="AE272"/>
    </row>
    <row r="273" spans="1:31">
      <c r="A273" s="8"/>
      <c r="B273"/>
      <c r="C273"/>
      <c r="D273"/>
      <c r="E273"/>
      <c r="F273"/>
      <c r="G273"/>
      <c r="H273"/>
      <c r="J273"/>
      <c r="L273" s="17"/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 s="111" customFormat="1">
      <c r="K276" s="163"/>
      <c r="L276" s="113"/>
      <c r="Q276" s="114"/>
    </row>
    <row r="277" spans="1:31">
      <c r="A277" s="1">
        <v>42410</v>
      </c>
      <c r="B277" s="178" t="s">
        <v>460</v>
      </c>
      <c r="C277" t="s">
        <v>449</v>
      </c>
      <c r="D277"/>
      <c r="E277"/>
      <c r="F277"/>
      <c r="G277"/>
      <c r="H277"/>
      <c r="J277"/>
      <c r="L277" s="17"/>
      <c r="R277" s="52"/>
      <c r="AA277"/>
      <c r="AD277"/>
      <c r="AE277"/>
    </row>
    <row r="278" spans="1:31">
      <c r="A278" s="44">
        <v>93.1</v>
      </c>
      <c r="B278" s="178" t="s">
        <v>328</v>
      </c>
      <c r="C278"/>
      <c r="D278"/>
      <c r="E278"/>
      <c r="F278"/>
      <c r="G278"/>
      <c r="H278"/>
      <c r="J278"/>
      <c r="K278" s="4">
        <v>10</v>
      </c>
      <c r="L278" s="17">
        <v>15</v>
      </c>
      <c r="M278">
        <v>20</v>
      </c>
      <c r="N278">
        <v>15</v>
      </c>
      <c r="O278">
        <v>20</v>
      </c>
      <c r="P278">
        <v>15</v>
      </c>
      <c r="AA278"/>
      <c r="AD278"/>
      <c r="AE278"/>
    </row>
    <row r="279" spans="1:31">
      <c r="A279" s="8">
        <v>19.600000000000001</v>
      </c>
      <c r="B279" s="178" t="s">
        <v>292</v>
      </c>
      <c r="C279"/>
      <c r="D279"/>
      <c r="E279"/>
      <c r="F279"/>
      <c r="G279"/>
      <c r="H279"/>
      <c r="J279"/>
      <c r="K279" s="4">
        <v>17.5</v>
      </c>
      <c r="L279" s="17">
        <v>12</v>
      </c>
      <c r="M279">
        <v>25</v>
      </c>
      <c r="N279">
        <v>12</v>
      </c>
      <c r="O279">
        <v>25</v>
      </c>
      <c r="P279">
        <v>12</v>
      </c>
      <c r="AA279"/>
      <c r="AD279"/>
      <c r="AE279"/>
    </row>
    <row r="280" spans="1:31">
      <c r="A280" s="8"/>
      <c r="B280" s="178" t="s">
        <v>331</v>
      </c>
      <c r="C280">
        <v>22.5</v>
      </c>
      <c r="D280"/>
      <c r="E280"/>
      <c r="F280"/>
      <c r="G280"/>
      <c r="H280"/>
      <c r="J280"/>
      <c r="K280" s="4">
        <v>15</v>
      </c>
      <c r="L280" s="17">
        <v>25</v>
      </c>
      <c r="M280">
        <v>15</v>
      </c>
      <c r="N280">
        <v>25</v>
      </c>
      <c r="O280">
        <v>15</v>
      </c>
      <c r="AA280"/>
      <c r="AD280"/>
      <c r="AE280"/>
    </row>
    <row r="281" spans="1:31">
      <c r="A281" s="8"/>
      <c r="B281" s="178" t="s">
        <v>461</v>
      </c>
      <c r="C281">
        <v>15</v>
      </c>
      <c r="D281"/>
      <c r="E281"/>
      <c r="F281"/>
      <c r="G281"/>
      <c r="H281"/>
      <c r="J281"/>
      <c r="K281" s="4">
        <v>15</v>
      </c>
      <c r="L281" s="17">
        <v>22.5</v>
      </c>
      <c r="M281">
        <v>15</v>
      </c>
      <c r="N281">
        <v>25</v>
      </c>
      <c r="O281">
        <v>15</v>
      </c>
      <c r="AA281"/>
      <c r="AD281"/>
      <c r="AE281"/>
    </row>
    <row r="282" spans="1:31">
      <c r="A282" s="8"/>
      <c r="B282" s="178" t="s">
        <v>422</v>
      </c>
      <c r="C282">
        <v>25</v>
      </c>
      <c r="D282"/>
      <c r="E282"/>
      <c r="F282"/>
      <c r="G282"/>
      <c r="H282"/>
      <c r="J282"/>
      <c r="K282" s="4">
        <v>20</v>
      </c>
      <c r="L282" s="17">
        <v>30</v>
      </c>
      <c r="M282">
        <v>20</v>
      </c>
      <c r="N282">
        <v>30</v>
      </c>
      <c r="O282">
        <v>20</v>
      </c>
      <c r="AA282"/>
      <c r="AD282"/>
      <c r="AE282"/>
    </row>
    <row r="283" spans="1:31">
      <c r="A283" s="8"/>
      <c r="B283" s="178" t="s">
        <v>306</v>
      </c>
      <c r="C283"/>
      <c r="D283"/>
      <c r="E283"/>
      <c r="F283"/>
      <c r="G283"/>
      <c r="H283"/>
      <c r="J283"/>
      <c r="L283" s="17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L284" s="17"/>
      <c r="AA284"/>
      <c r="AD284"/>
      <c r="AE284"/>
    </row>
    <row r="285" spans="1:31" s="111" customFormat="1">
      <c r="K285" s="163"/>
      <c r="L285" s="113"/>
      <c r="Q285" s="114"/>
    </row>
    <row r="286" spans="1:31">
      <c r="A286" s="1">
        <v>42417</v>
      </c>
      <c r="B286" s="178" t="s">
        <v>410</v>
      </c>
      <c r="C286"/>
      <c r="D286"/>
      <c r="E286"/>
      <c r="F286"/>
      <c r="G286"/>
      <c r="H286"/>
      <c r="J286"/>
      <c r="K286" s="59">
        <v>2.7662037037037034E-3</v>
      </c>
      <c r="L286" s="17"/>
      <c r="R286" s="52"/>
      <c r="S286" s="52"/>
      <c r="T286" s="52"/>
      <c r="AA286"/>
      <c r="AD286"/>
      <c r="AE286"/>
    </row>
    <row r="287" spans="1:31">
      <c r="A287" s="8"/>
      <c r="B287" s="178" t="s">
        <v>460</v>
      </c>
      <c r="C287" t="s">
        <v>466</v>
      </c>
      <c r="D287"/>
      <c r="E287"/>
      <c r="F287"/>
      <c r="G287"/>
      <c r="H287"/>
      <c r="J287"/>
      <c r="L287" s="17"/>
      <c r="AA287"/>
      <c r="AD287"/>
      <c r="AE287"/>
    </row>
    <row r="288" spans="1:31">
      <c r="A288" s="8"/>
      <c r="B288" s="178" t="s">
        <v>462</v>
      </c>
      <c r="C288"/>
      <c r="D288"/>
      <c r="E288"/>
      <c r="F288"/>
      <c r="G288"/>
      <c r="H288"/>
      <c r="J288"/>
      <c r="K288" s="4">
        <v>10</v>
      </c>
      <c r="L288" s="17">
        <v>15</v>
      </c>
      <c r="M288">
        <v>12.5</v>
      </c>
      <c r="N288">
        <v>15</v>
      </c>
      <c r="O288">
        <v>12.5</v>
      </c>
      <c r="P288">
        <v>15</v>
      </c>
      <c r="AA288"/>
      <c r="AD288"/>
      <c r="AE288"/>
    </row>
    <row r="289" spans="1:31">
      <c r="A289" s="8"/>
      <c r="B289" s="178" t="s">
        <v>360</v>
      </c>
      <c r="C289"/>
      <c r="D289"/>
      <c r="E289"/>
      <c r="F289"/>
      <c r="G289"/>
      <c r="H289"/>
      <c r="J289"/>
      <c r="K289" s="4">
        <v>20</v>
      </c>
      <c r="L289" s="17">
        <v>12</v>
      </c>
      <c r="M289">
        <v>25</v>
      </c>
      <c r="N289">
        <v>12</v>
      </c>
      <c r="O289">
        <v>25</v>
      </c>
      <c r="P289">
        <v>12</v>
      </c>
      <c r="R289" s="52"/>
      <c r="AA289"/>
      <c r="AD289"/>
      <c r="AE289"/>
    </row>
    <row r="290" spans="1:31">
      <c r="A290" s="8"/>
      <c r="B290" s="178" t="s">
        <v>463</v>
      </c>
      <c r="C290"/>
      <c r="D290"/>
      <c r="E290"/>
      <c r="F290"/>
      <c r="G290"/>
      <c r="H290"/>
      <c r="J290"/>
      <c r="K290" s="4">
        <v>20</v>
      </c>
      <c r="L290" s="17">
        <v>12</v>
      </c>
      <c r="M290">
        <v>20</v>
      </c>
      <c r="N290">
        <v>12</v>
      </c>
      <c r="O290">
        <v>20</v>
      </c>
      <c r="P290">
        <v>12</v>
      </c>
      <c r="AA290"/>
      <c r="AD290"/>
      <c r="AE290"/>
    </row>
    <row r="291" spans="1:31">
      <c r="A291" s="8"/>
      <c r="B291" s="178" t="s">
        <v>464</v>
      </c>
      <c r="C291"/>
      <c r="D291"/>
      <c r="E291"/>
      <c r="F291"/>
      <c r="G291"/>
      <c r="H291"/>
      <c r="J291"/>
      <c r="K291" s="4">
        <v>10</v>
      </c>
      <c r="L291" s="17">
        <v>12</v>
      </c>
      <c r="M291">
        <v>10</v>
      </c>
      <c r="N291">
        <v>12</v>
      </c>
      <c r="O291">
        <v>10</v>
      </c>
      <c r="P291">
        <v>12</v>
      </c>
      <c r="Q291" s="10">
        <v>10</v>
      </c>
      <c r="R291" s="52">
        <v>12</v>
      </c>
      <c r="AA291"/>
      <c r="AD291"/>
      <c r="AE291"/>
    </row>
    <row r="292" spans="1:31">
      <c r="A292" s="8"/>
      <c r="B292" s="178" t="s">
        <v>465</v>
      </c>
      <c r="C292"/>
      <c r="D292"/>
      <c r="E292"/>
      <c r="F292"/>
      <c r="G292"/>
      <c r="H292"/>
      <c r="J292"/>
      <c r="L292" s="17">
        <v>30</v>
      </c>
      <c r="N292">
        <v>30</v>
      </c>
      <c r="P292">
        <v>30</v>
      </c>
      <c r="R292">
        <v>30</v>
      </c>
      <c r="AA292"/>
      <c r="AD292"/>
      <c r="AE292"/>
    </row>
    <row r="293" spans="1:31">
      <c r="A293" s="8"/>
      <c r="B293" s="178" t="s">
        <v>306</v>
      </c>
      <c r="C293"/>
      <c r="D293"/>
      <c r="E293"/>
      <c r="F293"/>
      <c r="G293"/>
      <c r="H293"/>
      <c r="J293"/>
      <c r="L293" s="17"/>
      <c r="AA293"/>
      <c r="AD293"/>
      <c r="AE293"/>
    </row>
    <row r="294" spans="1:31" s="111" customFormat="1">
      <c r="K294" s="163"/>
      <c r="L294" s="113"/>
      <c r="Q294" s="114"/>
    </row>
    <row r="295" spans="1:31">
      <c r="A295" s="1">
        <v>42439</v>
      </c>
      <c r="B295" s="178" t="s">
        <v>312</v>
      </c>
      <c r="C295"/>
      <c r="D295"/>
      <c r="E295"/>
      <c r="F295"/>
      <c r="G295"/>
      <c r="H295"/>
      <c r="J295"/>
      <c r="K295" s="4">
        <v>100</v>
      </c>
      <c r="L295" s="17">
        <v>15</v>
      </c>
      <c r="M295">
        <v>100</v>
      </c>
      <c r="N295">
        <v>15</v>
      </c>
      <c r="O295">
        <v>100</v>
      </c>
      <c r="P295">
        <v>15</v>
      </c>
      <c r="R295" s="52"/>
      <c r="AA295"/>
      <c r="AD295"/>
      <c r="AE295"/>
    </row>
    <row r="296" spans="1:31">
      <c r="A296" s="8">
        <v>90</v>
      </c>
      <c r="B296" s="178" t="s">
        <v>315</v>
      </c>
      <c r="K296" s="4">
        <v>55</v>
      </c>
      <c r="L296" s="82">
        <v>8</v>
      </c>
      <c r="M296">
        <v>55</v>
      </c>
      <c r="N296">
        <v>8</v>
      </c>
      <c r="O296">
        <v>55</v>
      </c>
      <c r="P296">
        <v>6</v>
      </c>
      <c r="R296" s="52"/>
    </row>
    <row r="297" spans="1:31">
      <c r="A297" s="8"/>
      <c r="B297" s="178" t="s">
        <v>366</v>
      </c>
      <c r="K297" s="4">
        <v>47.5</v>
      </c>
      <c r="L297" s="82">
        <v>12</v>
      </c>
      <c r="M297">
        <v>55</v>
      </c>
      <c r="N297">
        <v>12</v>
      </c>
      <c r="O297">
        <v>55</v>
      </c>
      <c r="P297">
        <v>12</v>
      </c>
    </row>
    <row r="298" spans="1:31">
      <c r="A298" s="8"/>
      <c r="B298" s="178" t="s">
        <v>462</v>
      </c>
      <c r="K298" s="161">
        <v>25</v>
      </c>
      <c r="L298" s="82">
        <v>12</v>
      </c>
      <c r="M298">
        <v>30</v>
      </c>
      <c r="N298">
        <v>8</v>
      </c>
      <c r="O298">
        <v>30</v>
      </c>
      <c r="P298">
        <v>8</v>
      </c>
    </row>
    <row r="299" spans="1:31">
      <c r="A299" s="8"/>
      <c r="B299" s="178" t="s">
        <v>294</v>
      </c>
      <c r="K299" s="161">
        <v>27.5</v>
      </c>
      <c r="L299" s="82">
        <v>12</v>
      </c>
      <c r="M299">
        <v>27.5</v>
      </c>
      <c r="N299">
        <v>12</v>
      </c>
      <c r="O299">
        <v>27.5</v>
      </c>
      <c r="P299">
        <v>12</v>
      </c>
      <c r="Q299" s="10">
        <v>27.5</v>
      </c>
      <c r="R299" s="52">
        <v>12</v>
      </c>
    </row>
    <row r="300" spans="1:31">
      <c r="A300" s="8"/>
      <c r="B300" s="178" t="s">
        <v>342</v>
      </c>
      <c r="K300" s="161">
        <v>20</v>
      </c>
      <c r="L300" s="82">
        <v>13</v>
      </c>
      <c r="M300">
        <v>25</v>
      </c>
      <c r="N300">
        <v>12</v>
      </c>
      <c r="O300">
        <v>25</v>
      </c>
      <c r="P300">
        <v>12</v>
      </c>
      <c r="Q300" s="10">
        <v>25</v>
      </c>
      <c r="R300" s="52">
        <v>12</v>
      </c>
    </row>
    <row r="301" spans="1:31">
      <c r="A301" s="8"/>
      <c r="B301" s="178" t="s">
        <v>467</v>
      </c>
      <c r="L301" s="82">
        <v>20</v>
      </c>
      <c r="N301">
        <v>20</v>
      </c>
      <c r="P301">
        <v>20</v>
      </c>
      <c r="R301">
        <v>20</v>
      </c>
    </row>
    <row r="302" spans="1:31">
      <c r="A302" s="8"/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Q303" s="114"/>
      <c r="AA303" s="114"/>
      <c r="AD303" s="114"/>
      <c r="AE303" s="114"/>
    </row>
    <row r="304" spans="1:31">
      <c r="A304" s="5">
        <v>42440</v>
      </c>
      <c r="B304" s="178" t="s">
        <v>327</v>
      </c>
      <c r="K304" s="4">
        <v>65</v>
      </c>
      <c r="L304">
        <v>10</v>
      </c>
      <c r="M304">
        <v>65</v>
      </c>
      <c r="N304">
        <v>10</v>
      </c>
      <c r="O304">
        <v>65</v>
      </c>
      <c r="P304">
        <v>10</v>
      </c>
      <c r="Q304" s="10">
        <v>65</v>
      </c>
      <c r="R304" s="52">
        <v>10</v>
      </c>
      <c r="S304" s="52">
        <v>65</v>
      </c>
      <c r="T304" s="52">
        <v>10</v>
      </c>
      <c r="V304" t="s">
        <v>470</v>
      </c>
    </row>
    <row r="305" spans="1:31">
      <c r="A305" s="44" t="s">
        <v>365</v>
      </c>
      <c r="B305" s="178" t="s">
        <v>320</v>
      </c>
      <c r="K305" s="4">
        <v>45</v>
      </c>
      <c r="L305">
        <v>10</v>
      </c>
      <c r="M305">
        <v>45</v>
      </c>
      <c r="N305">
        <v>10</v>
      </c>
      <c r="O305">
        <v>45</v>
      </c>
      <c r="P305">
        <v>10</v>
      </c>
      <c r="Q305" s="10">
        <v>45</v>
      </c>
      <c r="R305" s="52">
        <v>10</v>
      </c>
      <c r="S305" s="52">
        <v>45</v>
      </c>
      <c r="T305" s="52">
        <v>10</v>
      </c>
      <c r="V305" t="s">
        <v>471</v>
      </c>
    </row>
    <row r="306" spans="1:31">
      <c r="A306" s="44"/>
      <c r="B306" s="178" t="s">
        <v>468</v>
      </c>
      <c r="K306" s="4">
        <v>15</v>
      </c>
      <c r="L306">
        <v>15</v>
      </c>
      <c r="M306">
        <v>15</v>
      </c>
      <c r="N306">
        <v>15</v>
      </c>
      <c r="O306">
        <v>15</v>
      </c>
      <c r="P306">
        <v>15</v>
      </c>
    </row>
    <row r="307" spans="1:31">
      <c r="A307" s="44"/>
      <c r="B307" s="178" t="s">
        <v>469</v>
      </c>
      <c r="L307">
        <v>15</v>
      </c>
      <c r="N307">
        <v>15</v>
      </c>
      <c r="P307">
        <v>15</v>
      </c>
    </row>
    <row r="308" spans="1:31">
      <c r="A308" s="44"/>
      <c r="B308" s="178" t="s">
        <v>443</v>
      </c>
      <c r="L308">
        <v>20</v>
      </c>
      <c r="N308">
        <v>20</v>
      </c>
      <c r="P308">
        <v>20</v>
      </c>
    </row>
    <row r="309" spans="1:31">
      <c r="A309" s="44"/>
      <c r="B309" s="178" t="s">
        <v>465</v>
      </c>
      <c r="L309">
        <v>30</v>
      </c>
      <c r="N309">
        <v>30</v>
      </c>
      <c r="P309">
        <v>30</v>
      </c>
    </row>
    <row r="310" spans="1:31">
      <c r="A310" s="44"/>
      <c r="B310" s="178" t="s">
        <v>306</v>
      </c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Q312" s="114"/>
      <c r="AA312" s="114"/>
      <c r="AD312" s="114"/>
      <c r="AE312" s="114"/>
    </row>
    <row r="313" spans="1:31">
      <c r="A313" s="5">
        <v>42452</v>
      </c>
      <c r="B313" s="178" t="s">
        <v>460</v>
      </c>
      <c r="C313" s="44" t="s">
        <v>478</v>
      </c>
      <c r="V313" t="s">
        <v>306</v>
      </c>
    </row>
    <row r="314" spans="1:31">
      <c r="A314" s="44"/>
      <c r="B314" s="178" t="s">
        <v>472</v>
      </c>
      <c r="C314" s="44" t="s">
        <v>479</v>
      </c>
      <c r="L314">
        <v>10</v>
      </c>
      <c r="N314">
        <v>10</v>
      </c>
      <c r="P314">
        <v>10</v>
      </c>
      <c r="R314" s="52"/>
      <c r="S314" s="52"/>
      <c r="T314" s="52"/>
    </row>
    <row r="315" spans="1:31">
      <c r="A315" s="44"/>
      <c r="B315" s="178" t="s">
        <v>473</v>
      </c>
      <c r="K315" s="4">
        <v>45</v>
      </c>
      <c r="L315">
        <v>12</v>
      </c>
      <c r="M315">
        <v>45</v>
      </c>
      <c r="N315">
        <v>12</v>
      </c>
      <c r="O315">
        <v>45</v>
      </c>
      <c r="P315">
        <v>12</v>
      </c>
      <c r="R315" s="52"/>
    </row>
    <row r="316" spans="1:31">
      <c r="A316" s="44"/>
      <c r="B316" s="178" t="s">
        <v>474</v>
      </c>
      <c r="K316" s="4">
        <v>25</v>
      </c>
      <c r="L316">
        <v>12</v>
      </c>
      <c r="M316">
        <v>25</v>
      </c>
      <c r="N316">
        <v>12</v>
      </c>
      <c r="O316">
        <v>25</v>
      </c>
      <c r="P316">
        <v>15</v>
      </c>
      <c r="R316" s="52"/>
      <c r="S316" s="52"/>
      <c r="T316" s="52"/>
    </row>
    <row r="317" spans="1:31">
      <c r="A317" s="44"/>
      <c r="B317" s="178" t="s">
        <v>475</v>
      </c>
      <c r="K317" s="4">
        <v>2.5</v>
      </c>
      <c r="L317">
        <v>15</v>
      </c>
      <c r="M317">
        <v>2.5</v>
      </c>
      <c r="N317">
        <v>15</v>
      </c>
      <c r="O317">
        <v>2.5</v>
      </c>
      <c r="P317">
        <v>15</v>
      </c>
      <c r="R317" s="52"/>
    </row>
    <row r="318" spans="1:31">
      <c r="A318" s="44"/>
      <c r="B318" s="178" t="s">
        <v>319</v>
      </c>
      <c r="K318" s="4">
        <v>50</v>
      </c>
      <c r="L318">
        <v>15</v>
      </c>
      <c r="M318">
        <v>50</v>
      </c>
      <c r="N318">
        <v>15</v>
      </c>
      <c r="O318">
        <v>50</v>
      </c>
      <c r="P318">
        <v>15</v>
      </c>
    </row>
    <row r="319" spans="1:31">
      <c r="A319" s="44"/>
      <c r="B319" s="178" t="s">
        <v>476</v>
      </c>
      <c r="K319" s="4">
        <v>25</v>
      </c>
      <c r="L319">
        <v>15</v>
      </c>
      <c r="M319">
        <v>35</v>
      </c>
      <c r="N319">
        <v>15</v>
      </c>
      <c r="O319">
        <v>45</v>
      </c>
      <c r="P319">
        <v>15</v>
      </c>
      <c r="Q319" s="10">
        <v>50</v>
      </c>
      <c r="R319" s="52">
        <v>15</v>
      </c>
    </row>
    <row r="320" spans="1:31">
      <c r="A320" s="44"/>
      <c r="B320" s="178" t="s">
        <v>477</v>
      </c>
      <c r="L320">
        <v>15</v>
      </c>
      <c r="N320">
        <v>15</v>
      </c>
      <c r="P320">
        <v>15</v>
      </c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Q321" s="114"/>
      <c r="AA321" s="114"/>
      <c r="AD321" s="114"/>
      <c r="AE321" s="114"/>
    </row>
    <row r="322" spans="1:31">
      <c r="R322" s="52"/>
      <c r="S322" s="52"/>
      <c r="T322" s="52"/>
    </row>
    <row r="323" spans="1:31">
      <c r="R323" s="52"/>
    </row>
    <row r="324" spans="1:31">
      <c r="R324" s="52"/>
    </row>
    <row r="325" spans="1:31">
      <c r="R325" s="52"/>
    </row>
    <row r="326" spans="1:31">
      <c r="R326" s="52"/>
      <c r="S326" s="52"/>
      <c r="T326" s="52"/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Q330" s="114"/>
      <c r="AA330" s="114"/>
      <c r="AD330" s="114"/>
      <c r="AE330" s="114"/>
    </row>
    <row r="331" spans="1:31">
      <c r="R331" s="52"/>
      <c r="S331" s="52"/>
      <c r="T331" s="52"/>
    </row>
    <row r="332" spans="1:31">
      <c r="K332" s="59"/>
    </row>
    <row r="333" spans="1:31">
      <c r="R333" s="52"/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Q339" s="114"/>
      <c r="AA339" s="114"/>
      <c r="AD339" s="114"/>
      <c r="AE339" s="114"/>
    </row>
    <row r="340" spans="1:31">
      <c r="R340" s="52"/>
      <c r="S340" s="52"/>
      <c r="T340" s="52"/>
    </row>
    <row r="341" spans="1:31">
      <c r="R341" s="52"/>
    </row>
    <row r="342" spans="1:31">
      <c r="R342" s="52"/>
    </row>
    <row r="343" spans="1:31">
      <c r="R343" s="52"/>
    </row>
    <row r="344" spans="1:31">
      <c r="R344" s="52"/>
      <c r="S344" s="52"/>
      <c r="T344" s="52"/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Q348" s="114"/>
      <c r="AA348" s="114"/>
      <c r="AD348" s="114"/>
      <c r="AE348" s="114"/>
    </row>
    <row r="349" spans="1:31">
      <c r="R349" s="52"/>
      <c r="S349" s="52"/>
      <c r="T349" s="52"/>
    </row>
    <row r="350" spans="1:31">
      <c r="A350" s="44"/>
      <c r="R350" s="52"/>
    </row>
    <row r="351" spans="1:31">
      <c r="A351" s="44"/>
      <c r="K351" s="59"/>
    </row>
    <row r="352" spans="1:31">
      <c r="A352" s="44"/>
    </row>
    <row r="353" spans="1:31">
      <c r="A353" s="44"/>
    </row>
    <row r="354" spans="1:31">
      <c r="A354" s="44"/>
    </row>
    <row r="355" spans="1:31">
      <c r="A355" s="44"/>
    </row>
    <row r="356" spans="1:31">
      <c r="A356" s="44"/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Q357" s="114"/>
      <c r="AA357" s="114"/>
      <c r="AD357" s="114"/>
      <c r="AE357" s="114"/>
    </row>
    <row r="358" spans="1:31">
      <c r="R358" s="52"/>
      <c r="S358" s="52"/>
      <c r="T358" s="52"/>
    </row>
    <row r="359" spans="1:31">
      <c r="A359" s="8"/>
    </row>
    <row r="360" spans="1:31">
      <c r="A360" s="8"/>
    </row>
    <row r="361" spans="1:31">
      <c r="A361" s="8"/>
      <c r="R361" s="52"/>
    </row>
    <row r="362" spans="1:31">
      <c r="A362" s="8"/>
    </row>
    <row r="363" spans="1:31">
      <c r="A363" s="8"/>
    </row>
    <row r="364" spans="1:31">
      <c r="A364" s="8"/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Q366" s="114"/>
      <c r="AA366" s="114"/>
      <c r="AD366" s="114"/>
      <c r="AE366" s="114"/>
    </row>
    <row r="367" spans="1:31">
      <c r="R367" s="52"/>
      <c r="S367" s="52"/>
      <c r="T367" s="52"/>
    </row>
    <row r="368" spans="1:31">
      <c r="A368" s="44"/>
    </row>
    <row r="369" spans="1:31">
      <c r="A369" s="44"/>
      <c r="R369" s="52"/>
      <c r="S369" s="52"/>
      <c r="T369" s="52"/>
    </row>
    <row r="370" spans="1:31">
      <c r="A370" s="44"/>
    </row>
    <row r="371" spans="1:31">
      <c r="A371" s="44"/>
    </row>
    <row r="372" spans="1:31">
      <c r="A372" s="44"/>
    </row>
    <row r="373" spans="1:31">
      <c r="A373" s="44"/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Q375" s="114"/>
      <c r="AA375" s="114"/>
      <c r="AD375" s="114"/>
      <c r="AE375" s="114"/>
    </row>
    <row r="376" spans="1:31">
      <c r="R376" s="52"/>
    </row>
    <row r="377" spans="1:31">
      <c r="A377" s="44"/>
    </row>
    <row r="378" spans="1:31">
      <c r="A378" s="44"/>
    </row>
    <row r="379" spans="1:31">
      <c r="A379" s="44"/>
    </row>
    <row r="380" spans="1:31">
      <c r="A380" s="44"/>
    </row>
    <row r="381" spans="1:31">
      <c r="A381" s="44"/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Q384" s="114"/>
      <c r="AA384" s="114"/>
      <c r="AD384" s="114"/>
      <c r="AE384" s="114"/>
    </row>
    <row r="385" spans="1:31">
      <c r="R385" s="52"/>
      <c r="S385" s="52"/>
      <c r="T385" s="52"/>
    </row>
    <row r="386" spans="1:31">
      <c r="A386" s="44"/>
      <c r="R386" s="52"/>
    </row>
    <row r="387" spans="1:31">
      <c r="A387" s="44"/>
      <c r="R387" s="52"/>
    </row>
    <row r="388" spans="1:31">
      <c r="A388" s="44"/>
    </row>
    <row r="389" spans="1:31">
      <c r="A389" s="44"/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Q393" s="114"/>
      <c r="AA393" s="114"/>
      <c r="AD393" s="114"/>
      <c r="AE393" s="114"/>
    </row>
    <row r="394" spans="1:31">
      <c r="R394" s="52"/>
      <c r="S394" s="52"/>
      <c r="T394" s="52"/>
    </row>
    <row r="395" spans="1:31">
      <c r="A395" s="44"/>
      <c r="R395" s="52"/>
    </row>
    <row r="396" spans="1:31">
      <c r="A396" s="44"/>
    </row>
    <row r="397" spans="1:31">
      <c r="A397" s="44"/>
      <c r="R397" s="52"/>
    </row>
    <row r="398" spans="1:31">
      <c r="A398" s="44"/>
    </row>
    <row r="399" spans="1:31">
      <c r="A399" s="44"/>
    </row>
    <row r="400" spans="1:31">
      <c r="A400" s="44"/>
    </row>
    <row r="401" spans="1:32">
      <c r="A401" s="44"/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Q402" s="114"/>
      <c r="AA402" s="114"/>
      <c r="AD402" s="114"/>
      <c r="AE402" s="114"/>
    </row>
    <row r="403" spans="1:32">
      <c r="R403" s="52"/>
      <c r="S403" s="52"/>
      <c r="T403" s="52"/>
    </row>
    <row r="404" spans="1:32">
      <c r="A404" s="44"/>
      <c r="B404" s="5"/>
      <c r="C404" s="8"/>
      <c r="H404" s="44"/>
      <c r="I404" s="50"/>
      <c r="J404"/>
      <c r="K404" s="176"/>
      <c r="L404" s="177"/>
      <c r="Q404"/>
      <c r="R404" s="10"/>
      <c r="AA404"/>
      <c r="AB404" s="10"/>
      <c r="AD404"/>
      <c r="AF404" s="10"/>
    </row>
    <row r="405" spans="1:32">
      <c r="A405" s="44"/>
      <c r="B405" s="5"/>
      <c r="C405" s="8"/>
      <c r="H405" s="44"/>
      <c r="I405" s="50"/>
      <c r="J405"/>
      <c r="K405" s="10"/>
      <c r="L405" s="4"/>
      <c r="Q405"/>
      <c r="R405" s="10"/>
      <c r="AA405"/>
      <c r="AB405" s="10"/>
      <c r="AD405"/>
      <c r="AF405" s="10"/>
    </row>
    <row r="406" spans="1:32">
      <c r="A406" s="44"/>
      <c r="B406" s="5"/>
      <c r="C406" s="8"/>
      <c r="H406" s="44"/>
      <c r="I406" s="50"/>
      <c r="J406"/>
      <c r="K406" s="176"/>
      <c r="L406" s="4"/>
      <c r="Q406"/>
      <c r="R406" s="10"/>
      <c r="AA406"/>
      <c r="AB406" s="10"/>
      <c r="AD406"/>
      <c r="AF406" s="10"/>
    </row>
    <row r="407" spans="1:32">
      <c r="A407" s="44"/>
      <c r="B407" s="5"/>
      <c r="C407" s="8"/>
      <c r="H407" s="44"/>
      <c r="I407" s="50"/>
      <c r="J407"/>
      <c r="K407" s="10"/>
      <c r="L407" s="4"/>
      <c r="Q407"/>
      <c r="R407" s="10"/>
      <c r="AA407"/>
      <c r="AB407" s="10"/>
      <c r="AD407"/>
      <c r="AF407" s="10"/>
    </row>
    <row r="408" spans="1:32">
      <c r="A408" s="44"/>
      <c r="B408" s="5"/>
      <c r="C408" s="8"/>
      <c r="H408" s="44"/>
      <c r="I408" s="50"/>
      <c r="J408"/>
      <c r="K408" s="10"/>
      <c r="L408" s="4"/>
      <c r="Q408"/>
      <c r="R408" s="10"/>
      <c r="AA408"/>
      <c r="AB408" s="10"/>
      <c r="AD408"/>
      <c r="AF408" s="10"/>
    </row>
    <row r="409" spans="1:32">
      <c r="A409" s="44"/>
      <c r="B409" s="5"/>
      <c r="C409" s="8"/>
      <c r="H409" s="44"/>
      <c r="I409" s="50"/>
      <c r="J409"/>
      <c r="K409" s="10"/>
      <c r="L409" s="4"/>
      <c r="Q409"/>
      <c r="R409" s="10"/>
      <c r="AA409"/>
      <c r="AB409" s="10"/>
      <c r="AD409"/>
      <c r="AF409" s="10"/>
    </row>
    <row r="410" spans="1:32">
      <c r="A410" s="44"/>
      <c r="B410" s="5"/>
      <c r="C410" s="8"/>
      <c r="H410" s="44"/>
      <c r="I410" s="50"/>
      <c r="J410"/>
      <c r="K410" s="10"/>
      <c r="L410" s="4"/>
      <c r="Q410"/>
      <c r="R410" s="10"/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Q411" s="114"/>
      <c r="AA411" s="114"/>
      <c r="AD411" s="114"/>
      <c r="AE411" s="114"/>
    </row>
    <row r="412" spans="1:32">
      <c r="R412" s="52"/>
      <c r="S412" s="52"/>
      <c r="T412" s="52"/>
    </row>
    <row r="413" spans="1:32">
      <c r="A413" s="44"/>
      <c r="R413" s="52"/>
    </row>
    <row r="414" spans="1:32">
      <c r="A414" s="44"/>
      <c r="R414" s="52"/>
    </row>
    <row r="415" spans="1:32">
      <c r="A415" s="44"/>
    </row>
    <row r="416" spans="1:32">
      <c r="A416" s="44"/>
    </row>
    <row r="417" spans="1:31">
      <c r="A417" s="44"/>
      <c r="R417" s="52"/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Q420" s="114"/>
      <c r="AA420" s="114"/>
      <c r="AD420" s="114"/>
      <c r="AE420" s="114"/>
    </row>
    <row r="421" spans="1:31">
      <c r="R421" s="52"/>
    </row>
    <row r="422" spans="1:31">
      <c r="A422" s="44"/>
      <c r="R422" s="52"/>
    </row>
    <row r="423" spans="1:31">
      <c r="A423" s="44"/>
      <c r="R423" s="52"/>
    </row>
    <row r="424" spans="1:31">
      <c r="A424" s="44"/>
    </row>
    <row r="425" spans="1:31">
      <c r="A425" s="44"/>
    </row>
    <row r="426" spans="1:31">
      <c r="A426" s="44"/>
    </row>
    <row r="427" spans="1:31">
      <c r="A427" s="44"/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Q429" s="114"/>
      <c r="AA429" s="114"/>
      <c r="AD429" s="114"/>
      <c r="AE429" s="114"/>
    </row>
    <row r="430" spans="1:31">
      <c r="R430" s="52"/>
      <c r="S430" s="52"/>
      <c r="T430" s="52"/>
    </row>
    <row r="431" spans="1:31">
      <c r="A431" s="44"/>
      <c r="K431" s="59"/>
      <c r="L431" s="175"/>
      <c r="R431" s="52"/>
    </row>
    <row r="432" spans="1:31">
      <c r="A432" s="44"/>
      <c r="K432" s="59"/>
      <c r="R432" s="52"/>
    </row>
    <row r="433" spans="1:31">
      <c r="A433" s="44"/>
    </row>
    <row r="434" spans="1:31">
      <c r="A434" s="44"/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Q438" s="114"/>
      <c r="AA438" s="114"/>
      <c r="AD438" s="114"/>
      <c r="AE438" s="114"/>
    </row>
    <row r="439" spans="1:31">
      <c r="R439" s="52"/>
      <c r="S439" s="52"/>
      <c r="T439" s="52"/>
    </row>
    <row r="440" spans="1:31">
      <c r="A440" s="44"/>
      <c r="R440" s="52"/>
      <c r="S440" s="52"/>
      <c r="T440" s="52"/>
    </row>
    <row r="441" spans="1:31">
      <c r="A441" s="44"/>
      <c r="O441" s="4"/>
      <c r="Q441" s="4"/>
    </row>
    <row r="442" spans="1:31">
      <c r="A442" s="44"/>
    </row>
    <row r="443" spans="1:31">
      <c r="A443" s="44"/>
    </row>
    <row r="444" spans="1:31">
      <c r="A444" s="44"/>
    </row>
    <row r="445" spans="1:31">
      <c r="A445" s="44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Q447" s="114"/>
      <c r="AA447" s="114"/>
      <c r="AD447" s="114"/>
      <c r="AE447" s="114"/>
    </row>
    <row r="448" spans="1:31">
      <c r="K448" s="59"/>
    </row>
    <row r="449" spans="1:31">
      <c r="A449" s="44"/>
      <c r="R449" s="52"/>
    </row>
    <row r="450" spans="1:31">
      <c r="A450" s="44"/>
    </row>
    <row r="451" spans="1:31">
      <c r="A451" s="44"/>
    </row>
    <row r="452" spans="1:31">
      <c r="A452" s="44"/>
    </row>
    <row r="453" spans="1:31">
      <c r="A453" s="44"/>
    </row>
    <row r="454" spans="1:31">
      <c r="A454" s="44"/>
    </row>
    <row r="455" spans="1:31">
      <c r="A455" s="44"/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Q456" s="114"/>
      <c r="AA456" s="114"/>
      <c r="AD456" s="114"/>
      <c r="AE456" s="114"/>
    </row>
    <row r="458" spans="1:31">
      <c r="A458" s="44"/>
    </row>
    <row r="459" spans="1:31">
      <c r="A459" s="44"/>
    </row>
    <row r="460" spans="1:31">
      <c r="A460" s="44"/>
    </row>
    <row r="461" spans="1:31">
      <c r="A461" s="44"/>
    </row>
    <row r="462" spans="1:31">
      <c r="A462" s="44"/>
    </row>
    <row r="463" spans="1:31">
      <c r="A463" s="44"/>
    </row>
    <row r="464" spans="1:31">
      <c r="A464" s="44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Q465" s="114"/>
      <c r="AA465" s="114"/>
      <c r="AD465" s="114"/>
      <c r="AE465" s="114"/>
    </row>
    <row r="466" spans="1:31">
      <c r="R466" s="52"/>
    </row>
    <row r="467" spans="1:31">
      <c r="A467" s="44"/>
      <c r="R467" s="52"/>
    </row>
    <row r="468" spans="1:31">
      <c r="A468" s="44"/>
      <c r="R468" s="52"/>
    </row>
    <row r="469" spans="1:31">
      <c r="A469" s="44"/>
    </row>
    <row r="470" spans="1:31">
      <c r="A470" s="44"/>
    </row>
    <row r="471" spans="1:31">
      <c r="A471" s="44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Q474" s="114"/>
      <c r="AA474" s="114"/>
      <c r="AD474" s="114"/>
      <c r="AE474" s="114"/>
    </row>
    <row r="475" spans="1:31">
      <c r="R475" s="52"/>
    </row>
    <row r="476" spans="1:31">
      <c r="A476" s="44"/>
      <c r="R476" s="52"/>
    </row>
    <row r="477" spans="1:31">
      <c r="A477" s="44"/>
      <c r="R477" s="52"/>
    </row>
    <row r="478" spans="1:31">
      <c r="A478" s="44"/>
      <c r="R478" s="52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Q483" s="114"/>
      <c r="AA483" s="114"/>
      <c r="AD483" s="114"/>
      <c r="AE483" s="114"/>
    </row>
    <row r="484" spans="1:31">
      <c r="R484" s="52"/>
      <c r="S484" s="52"/>
      <c r="T484" s="52"/>
    </row>
    <row r="485" spans="1:31">
      <c r="A485" s="44"/>
      <c r="K485" s="59"/>
      <c r="L485" s="175"/>
      <c r="R485" s="52"/>
    </row>
    <row r="486" spans="1:31">
      <c r="A486" s="44"/>
      <c r="K486" s="59"/>
    </row>
    <row r="487" spans="1:31">
      <c r="A487" s="44"/>
    </row>
    <row r="488" spans="1:31">
      <c r="A488" s="44"/>
    </row>
    <row r="489" spans="1:31">
      <c r="A489" s="44"/>
    </row>
    <row r="490" spans="1:31">
      <c r="A490" s="44"/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Q492" s="114"/>
      <c r="AA492" s="114"/>
      <c r="AD492" s="114"/>
      <c r="AE492" s="114"/>
    </row>
    <row r="493" spans="1:31">
      <c r="R493" s="52"/>
      <c r="S493" s="52"/>
      <c r="T493" s="52"/>
    </row>
    <row r="494" spans="1:31">
      <c r="A494" s="44"/>
      <c r="R494" s="52"/>
    </row>
    <row r="495" spans="1:31">
      <c r="A495" s="44"/>
      <c r="R495" s="52"/>
    </row>
    <row r="496" spans="1:31">
      <c r="A496" s="44"/>
    </row>
    <row r="497" spans="1:31">
      <c r="A497" s="44"/>
    </row>
    <row r="498" spans="1:31">
      <c r="A498" s="44"/>
    </row>
    <row r="499" spans="1:31">
      <c r="A499" s="44"/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Q501" s="114"/>
      <c r="AA501" s="114"/>
      <c r="AD501" s="114"/>
      <c r="AE501" s="114"/>
    </row>
    <row r="502" spans="1:31">
      <c r="R502" s="52"/>
      <c r="S502" s="52"/>
      <c r="T502" s="52"/>
    </row>
    <row r="503" spans="1:31">
      <c r="A503" s="44"/>
      <c r="R503" s="52"/>
    </row>
    <row r="504" spans="1:31">
      <c r="A504" s="44"/>
      <c r="R504" s="52"/>
    </row>
    <row r="505" spans="1:31">
      <c r="A505" s="44"/>
    </row>
    <row r="506" spans="1:31">
      <c r="A506" s="44"/>
    </row>
    <row r="507" spans="1:31">
      <c r="A507" s="44"/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Q510" s="114"/>
      <c r="AA510" s="114"/>
      <c r="AD510" s="114"/>
      <c r="AE510" s="114"/>
    </row>
    <row r="511" spans="1:31">
      <c r="M511" s="4"/>
      <c r="O511" s="4"/>
      <c r="Q511" s="4"/>
      <c r="S511" s="4"/>
    </row>
    <row r="512" spans="1:31">
      <c r="A512" s="44"/>
      <c r="M512" s="4"/>
      <c r="O512" s="4"/>
      <c r="Q512" s="4"/>
      <c r="S512" s="4"/>
    </row>
    <row r="513" spans="1:31">
      <c r="A513" s="44"/>
      <c r="R513" s="52"/>
    </row>
    <row r="514" spans="1:31">
      <c r="A514" s="44"/>
    </row>
    <row r="515" spans="1:31">
      <c r="A515" s="44"/>
    </row>
    <row r="516" spans="1:31">
      <c r="A516" s="44"/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Q519" s="114"/>
      <c r="AA519" s="114"/>
      <c r="AD519" s="114"/>
      <c r="AE519" s="114"/>
    </row>
    <row r="520" spans="1:31">
      <c r="R520" s="52"/>
    </row>
    <row r="521" spans="1:31">
      <c r="A521" s="44"/>
      <c r="R521" s="52"/>
    </row>
    <row r="522" spans="1:31">
      <c r="A522" s="44"/>
      <c r="R522" s="52"/>
      <c r="S522" s="52"/>
      <c r="T522" s="52"/>
    </row>
    <row r="523" spans="1:31">
      <c r="A523" s="44"/>
      <c r="R523" s="52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Q528" s="114"/>
      <c r="AA528" s="114"/>
      <c r="AD528" s="114"/>
      <c r="AE528" s="114"/>
    </row>
    <row r="535" spans="1:31">
      <c r="B535" s="85"/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4"/>
      <c r="K537" s="163"/>
      <c r="Q537" s="114"/>
      <c r="AA537" s="114"/>
      <c r="AD537" s="114"/>
      <c r="AE537" s="114"/>
    </row>
    <row r="538" spans="1:31">
      <c r="R538" s="52"/>
    </row>
    <row r="539" spans="1:31">
      <c r="R539" s="52"/>
    </row>
    <row r="540" spans="1:31">
      <c r="R540" s="52"/>
    </row>
    <row r="541" spans="1:31">
      <c r="R541" s="52"/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4"/>
      <c r="K546" s="163"/>
      <c r="Q546" s="114"/>
      <c r="AA546" s="114"/>
      <c r="AD546" s="114"/>
      <c r="AE546" s="114"/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4"/>
      <c r="K555" s="163"/>
      <c r="Q555" s="114"/>
      <c r="AA555" s="114"/>
      <c r="AD555" s="114"/>
      <c r="AE555" s="114"/>
    </row>
    <row r="556" spans="1:31">
      <c r="R556" s="52"/>
    </row>
    <row r="557" spans="1:31">
      <c r="R557" s="52"/>
    </row>
    <row r="558" spans="1:31">
      <c r="R558" s="52"/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4"/>
      <c r="K564" s="163"/>
      <c r="Q564" s="114"/>
      <c r="AA564" s="114"/>
      <c r="AD564" s="114"/>
      <c r="AE564" s="114"/>
    </row>
    <row r="565" spans="1:31">
      <c r="R565" s="52"/>
    </row>
    <row r="566" spans="1:31">
      <c r="R566" s="52"/>
    </row>
    <row r="568" spans="1:31">
      <c r="R568" s="52"/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4"/>
      <c r="K573" s="163"/>
      <c r="Q573" s="114"/>
      <c r="AA573" s="114"/>
      <c r="AD573" s="114"/>
      <c r="AE573" s="114"/>
    </row>
    <row r="574" spans="1:31">
      <c r="R574" s="52"/>
    </row>
    <row r="578" spans="1:31">
      <c r="R578" s="52"/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4"/>
      <c r="K582" s="163"/>
      <c r="Q582" s="114"/>
      <c r="AA582" s="114"/>
      <c r="AD582" s="114"/>
      <c r="AE582" s="114"/>
    </row>
    <row r="583" spans="1:31">
      <c r="R583" s="52"/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4"/>
      <c r="K591" s="163"/>
      <c r="Q591" s="114"/>
      <c r="AA591" s="114"/>
      <c r="AD591" s="114"/>
      <c r="AE591" s="114"/>
    </row>
    <row r="592" spans="1:31">
      <c r="R592" s="52"/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4"/>
      <c r="K600" s="163"/>
      <c r="Q600" s="114"/>
      <c r="AA600" s="114"/>
      <c r="AD600" s="114"/>
      <c r="AE600" s="114"/>
    </row>
    <row r="601" spans="1:31">
      <c r="R601" s="52"/>
    </row>
    <row r="604" spans="1:31">
      <c r="R604" s="52"/>
    </row>
    <row r="605" spans="1:31">
      <c r="R605" s="52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4"/>
      <c r="K609" s="163"/>
      <c r="Q609" s="114"/>
      <c r="AA609" s="114"/>
      <c r="AD609" s="114"/>
      <c r="AE609" s="114"/>
    </row>
    <row r="610" spans="1:31">
      <c r="B610" s="178"/>
      <c r="R610" s="52"/>
    </row>
    <row r="611" spans="1:31">
      <c r="B611" s="178"/>
    </row>
    <row r="612" spans="1:31">
      <c r="B612" s="178"/>
    </row>
    <row r="613" spans="1:31">
      <c r="B613" s="178"/>
    </row>
    <row r="614" spans="1:31">
      <c r="B614" s="178"/>
    </row>
    <row r="615" spans="1:31">
      <c r="B615" s="178"/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4"/>
      <c r="K618" s="163"/>
      <c r="Q618" s="114"/>
      <c r="AA618" s="114"/>
      <c r="AD618" s="114"/>
      <c r="AE618" s="114"/>
    </row>
    <row r="619" spans="1:31">
      <c r="B619" s="178"/>
      <c r="R619" s="52"/>
    </row>
    <row r="620" spans="1:31">
      <c r="B620" s="178"/>
    </row>
    <row r="621" spans="1:31">
      <c r="B621" s="178"/>
    </row>
    <row r="622" spans="1:31">
      <c r="B622" s="178"/>
      <c r="R622" s="52"/>
    </row>
    <row r="623" spans="1:31">
      <c r="B623" s="178"/>
    </row>
    <row r="624" spans="1:31">
      <c r="B624" s="178"/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4"/>
      <c r="K627" s="163"/>
      <c r="Q627" s="114"/>
      <c r="AA627" s="114"/>
      <c r="AD627" s="114"/>
      <c r="AE627" s="114"/>
    </row>
    <row r="628" spans="1:31">
      <c r="B628" s="178"/>
    </row>
    <row r="629" spans="1:31">
      <c r="B629" s="178"/>
    </row>
    <row r="630" spans="1:31">
      <c r="B630" s="178"/>
    </row>
    <row r="631" spans="1:31">
      <c r="B631" s="178"/>
    </row>
    <row r="632" spans="1:31">
      <c r="B632" s="178"/>
    </row>
    <row r="633" spans="1:31">
      <c r="B633" s="178"/>
    </row>
    <row r="634" spans="1:31">
      <c r="B634" s="178"/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4"/>
      <c r="K636" s="163"/>
      <c r="Q636" s="114"/>
      <c r="AA636" s="114"/>
      <c r="AD636" s="114"/>
      <c r="AE636" s="114"/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4"/>
      <c r="K645" s="163"/>
      <c r="Q645" s="114"/>
      <c r="AA645" s="114"/>
      <c r="AD645" s="114"/>
      <c r="AE645" s="114"/>
    </row>
    <row r="646" spans="1:31">
      <c r="B646" s="178"/>
      <c r="R646" s="52"/>
    </row>
    <row r="647" spans="1:31">
      <c r="B647" s="178"/>
    </row>
    <row r="648" spans="1:31">
      <c r="B648" s="178"/>
    </row>
    <row r="649" spans="1:31">
      <c r="B649" s="178"/>
    </row>
    <row r="650" spans="1:31">
      <c r="B650" s="178"/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4"/>
      <c r="K654" s="163"/>
      <c r="Q654" s="114"/>
      <c r="AA654" s="114"/>
      <c r="AD654" s="114"/>
      <c r="AE654" s="114"/>
    </row>
    <row r="655" spans="1:31">
      <c r="B655" s="178"/>
    </row>
    <row r="656" spans="1:31">
      <c r="B656" s="178"/>
    </row>
    <row r="657" spans="1:31">
      <c r="B657" s="178"/>
    </row>
    <row r="658" spans="1:31">
      <c r="B658" s="178"/>
    </row>
    <row r="659" spans="1:31">
      <c r="B659" s="178"/>
    </row>
    <row r="660" spans="1:31">
      <c r="B660" s="178"/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4"/>
      <c r="K663" s="163"/>
      <c r="Q663" s="114"/>
      <c r="AA663" s="114"/>
      <c r="AD663" s="114"/>
      <c r="AE663" s="114"/>
    </row>
    <row r="664" spans="1:31">
      <c r="B664" s="178"/>
      <c r="R664" s="52"/>
    </row>
    <row r="665" spans="1:31">
      <c r="B665" s="178"/>
    </row>
    <row r="666" spans="1:31">
      <c r="B666" s="178"/>
    </row>
    <row r="667" spans="1:31">
      <c r="B667" s="178"/>
    </row>
    <row r="668" spans="1:31">
      <c r="B668" s="178"/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4"/>
      <c r="K672" s="163"/>
      <c r="Q672" s="114"/>
      <c r="AA672" s="114"/>
      <c r="AD672" s="114"/>
      <c r="AE672" s="114"/>
    </row>
    <row r="673" spans="1:31">
      <c r="B673" s="178"/>
    </row>
    <row r="674" spans="1:31">
      <c r="B674" s="178"/>
    </row>
    <row r="675" spans="1:31">
      <c r="B675" s="178"/>
    </row>
    <row r="676" spans="1:31">
      <c r="B676" s="178"/>
    </row>
    <row r="677" spans="1:31">
      <c r="B677" s="178"/>
    </row>
    <row r="678" spans="1:31">
      <c r="B678" s="178"/>
    </row>
    <row r="679" spans="1:31">
      <c r="B679" s="178"/>
      <c r="R679" s="52"/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4"/>
      <c r="K681" s="163"/>
      <c r="Q681" s="114"/>
      <c r="AA681" s="114"/>
      <c r="AD681" s="114"/>
      <c r="AE681" s="114"/>
    </row>
    <row r="682" spans="1:31">
      <c r="R682" s="52"/>
    </row>
    <row r="683" spans="1:31">
      <c r="B683" s="178"/>
    </row>
    <row r="684" spans="1:31">
      <c r="B684" s="178"/>
    </row>
    <row r="685" spans="1:31">
      <c r="B685" s="178"/>
    </row>
    <row r="686" spans="1:31">
      <c r="B686" s="178"/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4"/>
      <c r="K690" s="163"/>
      <c r="Q690" s="114"/>
      <c r="AA690" s="114"/>
      <c r="AD690" s="114"/>
      <c r="AE690" s="114"/>
    </row>
    <row r="691" spans="1:31">
      <c r="B691" s="178"/>
      <c r="R691" s="52"/>
    </row>
    <row r="692" spans="1:31">
      <c r="B692" s="178"/>
    </row>
    <row r="693" spans="1:31">
      <c r="B693" s="178"/>
    </row>
    <row r="694" spans="1:31">
      <c r="B694" s="178"/>
    </row>
    <row r="695" spans="1:31">
      <c r="B695" s="178"/>
    </row>
    <row r="696" spans="1:31">
      <c r="B696" s="178"/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4"/>
      <c r="K699" s="163"/>
      <c r="Q699" s="114"/>
      <c r="AA699" s="114"/>
      <c r="AD699" s="114"/>
      <c r="AE699" s="114"/>
    </row>
    <row r="700" spans="1:31">
      <c r="B700" s="178"/>
      <c r="R700" s="52"/>
    </row>
    <row r="701" spans="1:31">
      <c r="B701" s="178"/>
    </row>
    <row r="702" spans="1:31">
      <c r="B702" s="178"/>
    </row>
    <row r="703" spans="1:31">
      <c r="B703" s="178"/>
    </row>
    <row r="704" spans="1:31">
      <c r="B704" s="178"/>
    </row>
    <row r="705" spans="1:31">
      <c r="B705" s="178"/>
    </row>
    <row r="706" spans="1:31">
      <c r="B706" s="178"/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4"/>
      <c r="K708" s="163"/>
      <c r="Q708" s="114"/>
      <c r="AA708" s="114"/>
      <c r="AD708" s="114"/>
      <c r="AE708" s="114"/>
    </row>
    <row r="709" spans="1:31">
      <c r="B709" s="178"/>
    </row>
    <row r="710" spans="1:31">
      <c r="B710" s="178"/>
    </row>
    <row r="711" spans="1:31">
      <c r="B711" s="178"/>
    </row>
    <row r="712" spans="1:31">
      <c r="B712" s="178"/>
    </row>
    <row r="713" spans="1:31">
      <c r="B713" s="178"/>
    </row>
    <row r="714" spans="1:31">
      <c r="B714" s="178"/>
      <c r="K714" s="59"/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4"/>
      <c r="K717" s="163"/>
      <c r="Q717" s="114"/>
      <c r="AA717" s="114"/>
      <c r="AD717" s="114"/>
      <c r="AE717" s="114"/>
    </row>
    <row r="718" spans="1:31">
      <c r="R718" s="52"/>
    </row>
    <row r="719" spans="1:31">
      <c r="B719" s="178"/>
      <c r="R719" s="52"/>
    </row>
    <row r="720" spans="1:31">
      <c r="B720" s="178"/>
      <c r="R720" s="52"/>
    </row>
    <row r="721" spans="1:31">
      <c r="B721" s="178"/>
    </row>
    <row r="722" spans="1:31">
      <c r="B722" s="178"/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4"/>
      <c r="K726" s="163"/>
      <c r="Q726" s="114"/>
      <c r="AA726" s="114"/>
      <c r="AD726" s="114"/>
      <c r="AE726" s="114"/>
    </row>
    <row r="727" spans="1:31">
      <c r="B727" s="178"/>
      <c r="R727" s="52"/>
    </row>
    <row r="728" spans="1:31">
      <c r="B728" s="178"/>
    </row>
    <row r="729" spans="1:31">
      <c r="B729" s="178"/>
    </row>
    <row r="730" spans="1:31">
      <c r="B730" s="178"/>
      <c r="R730" s="52"/>
    </row>
    <row r="731" spans="1:31">
      <c r="B731" s="178"/>
      <c r="R731" s="52"/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4"/>
      <c r="K735" s="163"/>
      <c r="Q735" s="114"/>
      <c r="AA735" s="114"/>
      <c r="AD735" s="114"/>
      <c r="AE735" s="114"/>
    </row>
    <row r="736" spans="1:31">
      <c r="B736" s="178"/>
    </row>
    <row r="737" spans="1:31">
      <c r="B737" s="178"/>
    </row>
    <row r="738" spans="1:31">
      <c r="B738" s="178"/>
    </row>
    <row r="739" spans="1:31">
      <c r="B739" s="178"/>
      <c r="R739" s="52"/>
    </row>
    <row r="740" spans="1:31">
      <c r="B740" s="178"/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4"/>
      <c r="K744" s="163"/>
      <c r="Q744" s="114"/>
      <c r="AA744" s="114"/>
      <c r="AD744" s="114"/>
      <c r="AE744" s="114"/>
    </row>
    <row r="745" spans="1:31">
      <c r="B745" s="178"/>
      <c r="R745" s="52"/>
    </row>
    <row r="746" spans="1:31">
      <c r="B746" s="178"/>
      <c r="R746" s="52"/>
    </row>
    <row r="747" spans="1:31">
      <c r="B747" s="178"/>
    </row>
    <row r="748" spans="1:31">
      <c r="B748" s="178"/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4"/>
      <c r="K753" s="163"/>
      <c r="Q753" s="114"/>
      <c r="AA753" s="114"/>
      <c r="AD753" s="114"/>
      <c r="AE753" s="114"/>
    </row>
    <row r="754" spans="1:31">
      <c r="B754" s="178"/>
    </row>
    <row r="755" spans="1:31">
      <c r="B755" s="178"/>
    </row>
    <row r="756" spans="1:31">
      <c r="B756" s="178"/>
    </row>
    <row r="757" spans="1:31">
      <c r="B757" s="178"/>
    </row>
    <row r="758" spans="1:31">
      <c r="B758" s="178"/>
    </row>
    <row r="759" spans="1:31">
      <c r="B759" s="178"/>
    </row>
    <row r="760" spans="1:31">
      <c r="B760" s="178"/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4"/>
      <c r="K762" s="163"/>
      <c r="Q762" s="114"/>
      <c r="AA762" s="114"/>
      <c r="AD762" s="114"/>
      <c r="AE762" s="114"/>
    </row>
    <row r="763" spans="1:31">
      <c r="B763" s="178"/>
    </row>
    <row r="764" spans="1:31">
      <c r="B764" s="178"/>
    </row>
    <row r="765" spans="1:31">
      <c r="B765" s="178"/>
    </row>
    <row r="766" spans="1:31">
      <c r="B766" s="178"/>
    </row>
    <row r="767" spans="1:31">
      <c r="B767" s="178"/>
    </row>
    <row r="768" spans="1:31">
      <c r="B768" s="178"/>
      <c r="R768" s="52"/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4"/>
      <c r="K771" s="163"/>
      <c r="Q771" s="114"/>
      <c r="AA771" s="114"/>
      <c r="AD771" s="114"/>
      <c r="AE771" s="114"/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4"/>
      <c r="K780" s="163"/>
      <c r="Q780" s="114"/>
      <c r="AA780" s="114"/>
      <c r="AD780" s="114"/>
      <c r="AE780" s="114"/>
    </row>
    <row r="781" spans="1:31">
      <c r="B781" s="178"/>
    </row>
    <row r="782" spans="1:31">
      <c r="B782" s="178"/>
    </row>
    <row r="783" spans="1:31">
      <c r="B783" s="178"/>
    </row>
    <row r="784" spans="1:31">
      <c r="B784" s="178"/>
    </row>
    <row r="785" spans="1:31">
      <c r="B785" s="178"/>
    </row>
    <row r="786" spans="1:31">
      <c r="B786" s="178"/>
    </row>
    <row r="787" spans="1:31">
      <c r="B787" s="178"/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4"/>
      <c r="K789" s="163"/>
      <c r="Q789" s="114"/>
      <c r="AA789" s="114"/>
      <c r="AD789" s="114"/>
      <c r="AE789" s="114"/>
    </row>
    <row r="790" spans="1:31">
      <c r="B790" s="178"/>
    </row>
    <row r="791" spans="1:31">
      <c r="B791" s="178"/>
    </row>
    <row r="792" spans="1:31">
      <c r="B792" s="178"/>
    </row>
    <row r="793" spans="1:31">
      <c r="B793" s="178"/>
    </row>
    <row r="794" spans="1:31">
      <c r="B794" s="178"/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4"/>
      <c r="K798" s="163"/>
      <c r="Q798" s="114"/>
      <c r="AA798" s="114"/>
      <c r="AD798" s="114"/>
      <c r="AE798" s="114"/>
    </row>
    <row r="799" spans="1:31">
      <c r="B799" s="178"/>
      <c r="R799" s="52"/>
    </row>
    <row r="800" spans="1:31">
      <c r="B800" s="178"/>
    </row>
    <row r="801" spans="1:31">
      <c r="B801" s="178"/>
      <c r="R801" s="52"/>
    </row>
    <row r="802" spans="1:31">
      <c r="B802" s="178"/>
    </row>
    <row r="803" spans="1:31">
      <c r="B803" s="178"/>
    </row>
    <row r="804" spans="1:31">
      <c r="B804" s="178"/>
    </row>
    <row r="805" spans="1:31">
      <c r="B805" s="178"/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4"/>
      <c r="K807" s="163"/>
      <c r="Q807" s="114"/>
      <c r="AA807" s="114"/>
      <c r="AD807" s="114"/>
      <c r="AE807" s="114"/>
    </row>
    <row r="808" spans="1:31">
      <c r="B808" s="178"/>
      <c r="R808" s="52"/>
    </row>
    <row r="809" spans="1:31">
      <c r="B809" s="178"/>
      <c r="R809" s="52"/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4"/>
      <c r="K816" s="163"/>
      <c r="Q816" s="114"/>
      <c r="AA816" s="114"/>
      <c r="AD816" s="114"/>
      <c r="AE816" s="114"/>
    </row>
    <row r="817" spans="1:31">
      <c r="B817" s="178"/>
    </row>
    <row r="818" spans="1:31">
      <c r="B818" s="178"/>
      <c r="R818" s="52"/>
    </row>
    <row r="819" spans="1:31">
      <c r="B819" s="178"/>
      <c r="R819" s="52"/>
    </row>
    <row r="820" spans="1:31">
      <c r="B820" s="178"/>
      <c r="R820" s="52"/>
    </row>
    <row r="821" spans="1:31">
      <c r="B821" s="178"/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4"/>
      <c r="K825" s="163"/>
      <c r="Q825" s="114"/>
      <c r="AA825" s="114"/>
      <c r="AD825" s="114"/>
      <c r="AE825" s="114"/>
    </row>
    <row r="826" spans="1:31">
      <c r="B826" s="178"/>
    </row>
    <row r="827" spans="1:31">
      <c r="B827" s="178"/>
    </row>
    <row r="828" spans="1:31">
      <c r="B828" s="178"/>
    </row>
    <row r="829" spans="1:31">
      <c r="B829" s="178"/>
    </row>
    <row r="830" spans="1:31">
      <c r="B830" s="178"/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4"/>
      <c r="K834" s="163"/>
      <c r="Q834" s="114"/>
      <c r="AA834" s="114"/>
      <c r="AD834" s="114"/>
      <c r="AE834" s="114"/>
    </row>
    <row r="835" spans="1:31">
      <c r="B835" s="178"/>
      <c r="R835" s="52"/>
    </row>
    <row r="836" spans="1:31">
      <c r="B836" s="178"/>
      <c r="R836" s="52"/>
    </row>
    <row r="837" spans="1:31">
      <c r="B837" s="178"/>
      <c r="R837" s="52"/>
    </row>
    <row r="838" spans="1:31">
      <c r="B838" s="178"/>
      <c r="R838" s="52"/>
    </row>
    <row r="839" spans="1:31">
      <c r="B839" s="178"/>
    </row>
    <row r="840" spans="1:31">
      <c r="B840" s="178"/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4"/>
      <c r="K843" s="163"/>
      <c r="Q843" s="114"/>
      <c r="AA843" s="114"/>
      <c r="AD843" s="114"/>
      <c r="AE843" s="114"/>
    </row>
    <row r="844" spans="1:31">
      <c r="B844" s="178"/>
    </row>
    <row r="845" spans="1:31">
      <c r="B845" s="178"/>
      <c r="R845" s="52"/>
    </row>
    <row r="846" spans="1:31">
      <c r="B846" s="178"/>
    </row>
    <row r="847" spans="1:31">
      <c r="B847" s="178"/>
    </row>
    <row r="848" spans="1:31">
      <c r="B848" s="178"/>
    </row>
    <row r="849" spans="1:31">
      <c r="B849" s="178"/>
    </row>
    <row r="850" spans="1:31">
      <c r="B850" s="178"/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4"/>
      <c r="K852" s="163"/>
      <c r="Q852" s="114"/>
      <c r="AA852" s="114"/>
      <c r="AD852" s="114"/>
      <c r="AE852" s="114"/>
    </row>
    <row r="853" spans="1:31">
      <c r="B853" s="178"/>
    </row>
    <row r="854" spans="1:31">
      <c r="B854" s="178"/>
    </row>
    <row r="855" spans="1:31">
      <c r="B855" s="178"/>
    </row>
    <row r="856" spans="1:31">
      <c r="B856" s="178"/>
    </row>
    <row r="857" spans="1:31">
      <c r="B857" s="178"/>
      <c r="R857" s="52"/>
    </row>
    <row r="858" spans="1:31">
      <c r="B858" s="178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4"/>
      <c r="K861" s="163"/>
      <c r="Q861" s="114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4"/>
      <c r="K870" s="163"/>
      <c r="Q870" s="114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4"/>
      <c r="K879" s="163"/>
      <c r="Q879" s="114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4"/>
      <c r="K888" s="163"/>
      <c r="Q888" s="114"/>
      <c r="AA888" s="114"/>
      <c r="AD888" s="114"/>
      <c r="AE888" s="114"/>
    </row>
    <row r="897" spans="1:31" s="111" customFormat="1">
      <c r="A897" s="172"/>
      <c r="B897" s="153"/>
      <c r="C897" s="155"/>
      <c r="D897" s="155"/>
      <c r="E897" s="155"/>
      <c r="F897" s="155"/>
      <c r="G897" s="155"/>
      <c r="H897" s="173"/>
      <c r="J897" s="114"/>
      <c r="K897" s="163"/>
      <c r="Q897" s="114"/>
      <c r="AA897" s="114"/>
      <c r="AD897" s="114"/>
      <c r="AE897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AW607"/>
  <sheetViews>
    <sheetView workbookViewId="0">
      <pane xSplit="2" ySplit="7" topLeftCell="C134" activePane="bottomRight" state="frozen"/>
      <selection activeCell="Q459" sqref="Q459"/>
      <selection pane="topRight" activeCell="Q459" sqref="Q459"/>
      <selection pane="bottomLeft" activeCell="Q459" sqref="Q459"/>
      <selection pane="bottomRight" activeCell="Q459" sqref="Q459"/>
    </sheetView>
  </sheetViews>
  <sheetFormatPr baseColWidth="10" defaultRowHeight="15" x14ac:dyDescent="0"/>
  <cols>
    <col min="1" max="1" width="10.83203125" style="1"/>
    <col min="3" max="3" width="9" bestFit="1" customWidth="1"/>
    <col min="4" max="4" width="6.83203125" bestFit="1" customWidth="1"/>
    <col min="5" max="5" width="7.1640625" bestFit="1" customWidth="1"/>
    <col min="6" max="6" width="5.83203125" bestFit="1" customWidth="1"/>
    <col min="7" max="7" width="7.1640625" bestFit="1" customWidth="1"/>
    <col min="8" max="8" width="5.83203125" bestFit="1" customWidth="1"/>
    <col min="9" max="9" width="7.1640625" bestFit="1" customWidth="1"/>
    <col min="10" max="10" width="8.83203125" bestFit="1" customWidth="1"/>
    <col min="11" max="11" width="8.1640625" customWidth="1"/>
    <col min="12" max="12" width="5.6640625" customWidth="1"/>
    <col min="13" max="13" width="7.1640625" bestFit="1" customWidth="1"/>
    <col min="14" max="14" width="5.83203125" style="10" bestFit="1" customWidth="1"/>
    <col min="15" max="15" width="11.83203125" style="59" customWidth="1"/>
    <col min="16" max="16" width="11.83203125" style="149" customWidth="1"/>
    <col min="17" max="17" width="11.83203125" style="10" customWidth="1"/>
    <col min="18" max="18" width="10.83203125" style="10"/>
    <col min="19" max="19" width="11.83203125" bestFit="1" customWidth="1"/>
    <col min="21" max="21" width="34.5" style="8" customWidth="1"/>
    <col min="22" max="22" width="10.83203125" style="8"/>
    <col min="32" max="32" width="14.83203125" style="8" bestFit="1" customWidth="1"/>
    <col min="33" max="33" width="12.1640625" style="44" customWidth="1"/>
    <col min="34" max="34" width="6.33203125" style="44" customWidth="1"/>
    <col min="35" max="35" width="7" style="44" customWidth="1"/>
    <col min="36" max="36" width="6" style="44" customWidth="1"/>
    <col min="37" max="37" width="7.6640625" style="44" customWidth="1"/>
    <col min="38" max="38" width="8.83203125" style="50" customWidth="1"/>
    <col min="39" max="39" width="9.33203125" customWidth="1"/>
    <col min="40" max="40" width="7.1640625" style="10" customWidth="1"/>
  </cols>
  <sheetData>
    <row r="1" spans="1:40" ht="16" thickBot="1">
      <c r="A1" s="143" t="s">
        <v>0</v>
      </c>
      <c r="G1" s="70" t="s">
        <v>44</v>
      </c>
      <c r="H1" s="73"/>
      <c r="I1" s="43"/>
      <c r="J1" s="44"/>
      <c r="K1" s="68" t="s">
        <v>29</v>
      </c>
      <c r="L1" s="68"/>
      <c r="M1" s="105" t="s">
        <v>30</v>
      </c>
      <c r="N1" s="105"/>
      <c r="Q1" s="11"/>
      <c r="R1" s="41" t="s">
        <v>50</v>
      </c>
      <c r="S1" s="60"/>
      <c r="T1" s="61"/>
      <c r="U1" s="61"/>
      <c r="V1" s="61"/>
      <c r="W1" s="61"/>
      <c r="X1" s="61"/>
      <c r="Y1" s="61"/>
      <c r="Z1" s="62"/>
      <c r="AF1" s="46"/>
    </row>
    <row r="2" spans="1:40">
      <c r="A2" s="144"/>
      <c r="G2" s="71"/>
      <c r="H2" s="74"/>
      <c r="I2" s="48" t="s">
        <v>55</v>
      </c>
      <c r="J2" s="9">
        <f>A8</f>
        <v>42136</v>
      </c>
      <c r="K2" s="141">
        <f>U8</f>
        <v>0</v>
      </c>
      <c r="L2" s="39"/>
      <c r="M2" s="142">
        <f>V8</f>
        <v>0</v>
      </c>
      <c r="N2" s="2"/>
      <c r="Q2" s="11"/>
      <c r="R2" s="41"/>
      <c r="S2" s="63"/>
      <c r="T2" s="40"/>
      <c r="U2" s="40"/>
      <c r="V2" s="40"/>
      <c r="W2" s="40"/>
      <c r="X2" s="40"/>
      <c r="Y2" s="40"/>
      <c r="Z2" s="64"/>
      <c r="AF2" s="7"/>
    </row>
    <row r="3" spans="1:40">
      <c r="A3" s="144"/>
      <c r="G3" s="72"/>
      <c r="H3" s="75"/>
      <c r="I3" s="48" t="s">
        <v>56</v>
      </c>
      <c r="J3" s="9">
        <f>MAX(A8:A833)</f>
        <v>42452</v>
      </c>
      <c r="K3" s="12">
        <f>VLOOKUP(MAX(A8:A833),A8:AF833,21,TRUE)</f>
        <v>0</v>
      </c>
      <c r="L3" s="39"/>
      <c r="M3" s="2">
        <f>VLOOKUP(MAX(A8:A833),A8:AG833,22,TRUE)</f>
        <v>0</v>
      </c>
      <c r="N3" s="2"/>
      <c r="Q3" s="11"/>
      <c r="R3" s="41"/>
      <c r="S3" s="65"/>
      <c r="T3" s="66"/>
      <c r="U3" s="66"/>
      <c r="V3" s="66"/>
      <c r="W3" s="66"/>
      <c r="X3" s="66"/>
      <c r="Y3" s="66"/>
      <c r="Z3" s="67"/>
      <c r="AF3" s="7"/>
    </row>
    <row r="4" spans="1:40">
      <c r="N4" s="11"/>
      <c r="Q4" s="11"/>
      <c r="R4" s="11"/>
      <c r="AL4" s="48"/>
      <c r="AN4" s="11"/>
    </row>
    <row r="5" spans="1:40" s="6" customFormat="1" ht="15" customHeight="1">
      <c r="A5" s="57"/>
      <c r="B5" s="20" t="s">
        <v>40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18" t="s">
        <v>45</v>
      </c>
      <c r="P5" s="53"/>
      <c r="Q5" s="19"/>
      <c r="R5" s="56" t="s">
        <v>43</v>
      </c>
      <c r="S5" s="38" t="s">
        <v>49</v>
      </c>
      <c r="T5" s="42" t="s">
        <v>51</v>
      </c>
      <c r="U5" s="34" t="s">
        <v>28</v>
      </c>
      <c r="V5" s="34"/>
      <c r="W5" s="34"/>
      <c r="X5" s="34"/>
      <c r="Y5" s="34"/>
      <c r="Z5" s="34"/>
      <c r="AA5" s="35"/>
      <c r="AB5" s="23" t="s">
        <v>38</v>
      </c>
      <c r="AC5" s="24"/>
    </row>
    <row r="6" spans="1:40" s="6" customFormat="1">
      <c r="A6" s="57"/>
      <c r="B6" s="27"/>
      <c r="C6" s="28" t="s">
        <v>39</v>
      </c>
      <c r="D6" s="29"/>
      <c r="E6" s="28" t="s">
        <v>23</v>
      </c>
      <c r="F6" s="29"/>
      <c r="G6" s="28" t="s">
        <v>24</v>
      </c>
      <c r="H6" s="29"/>
      <c r="I6" s="28" t="s">
        <v>15</v>
      </c>
      <c r="J6" s="29"/>
      <c r="K6" s="80" t="s">
        <v>18</v>
      </c>
      <c r="L6" s="81"/>
      <c r="M6" s="28" t="s">
        <v>25</v>
      </c>
      <c r="N6" s="29"/>
      <c r="O6" s="124" t="s">
        <v>16</v>
      </c>
      <c r="P6" s="55" t="s">
        <v>46</v>
      </c>
      <c r="Q6" s="55"/>
      <c r="R6" s="56"/>
      <c r="S6" s="38"/>
      <c r="T6" s="42"/>
      <c r="U6" s="36"/>
      <c r="V6" s="36"/>
      <c r="W6" s="36"/>
      <c r="X6" s="36"/>
      <c r="Y6" s="36"/>
      <c r="Z6" s="36"/>
      <c r="AA6" s="37"/>
      <c r="AB6" s="25"/>
      <c r="AC6" s="26"/>
    </row>
    <row r="7" spans="1:40" s="6" customFormat="1">
      <c r="A7" s="57" t="s">
        <v>1</v>
      </c>
      <c r="B7" s="104" t="s">
        <v>54</v>
      </c>
      <c r="C7" s="31" t="s">
        <v>9</v>
      </c>
      <c r="D7" s="30" t="s">
        <v>10</v>
      </c>
      <c r="E7" s="31" t="s">
        <v>9</v>
      </c>
      <c r="F7" s="30" t="s">
        <v>10</v>
      </c>
      <c r="G7" s="31" t="s">
        <v>9</v>
      </c>
      <c r="H7" s="30" t="s">
        <v>10</v>
      </c>
      <c r="I7" s="31" t="s">
        <v>9</v>
      </c>
      <c r="J7" s="30" t="s">
        <v>10</v>
      </c>
      <c r="K7" s="31" t="s">
        <v>9</v>
      </c>
      <c r="L7" s="30" t="s">
        <v>10</v>
      </c>
      <c r="M7" s="31" t="s">
        <v>9</v>
      </c>
      <c r="N7" s="14" t="s">
        <v>10</v>
      </c>
      <c r="O7" s="125" t="s">
        <v>47</v>
      </c>
      <c r="P7" s="150" t="s">
        <v>47</v>
      </c>
      <c r="Q7" s="54" t="s">
        <v>48</v>
      </c>
      <c r="R7" s="56"/>
      <c r="S7" s="38"/>
      <c r="T7" s="42"/>
      <c r="U7" s="33" t="s">
        <v>29</v>
      </c>
      <c r="V7" s="33" t="s">
        <v>30</v>
      </c>
      <c r="W7" s="45" t="s">
        <v>31</v>
      </c>
      <c r="X7" s="45" t="s">
        <v>32</v>
      </c>
      <c r="Y7" s="45" t="s">
        <v>33</v>
      </c>
      <c r="Z7" s="45" t="s">
        <v>34</v>
      </c>
      <c r="AA7" s="49" t="s">
        <v>35</v>
      </c>
      <c r="AB7" s="32" t="s">
        <v>36</v>
      </c>
      <c r="AC7" s="13" t="s">
        <v>37</v>
      </c>
    </row>
    <row r="8" spans="1:40">
      <c r="A8" s="1">
        <f>'Jason-SESSION'!A9</f>
        <v>42136</v>
      </c>
      <c r="B8" t="s">
        <v>84</v>
      </c>
      <c r="C8" s="132" t="e">
        <f>MAX(C9:C13)</f>
        <v>#N/A</v>
      </c>
      <c r="D8" s="50" t="e">
        <f t="array" ref="D8">MAX(IF(C9:C13=C8,D9:D13))</f>
        <v>#N/A</v>
      </c>
      <c r="E8" s="131" t="e">
        <f>MAX(E9:E13)</f>
        <v>#N/A</v>
      </c>
      <c r="F8" s="132" t="e">
        <f t="array" ref="F8">MAX(IF(E9:E13=E8,F9:F13))</f>
        <v>#N/A</v>
      </c>
      <c r="G8" s="131" t="e">
        <f>MAX(G9:G13)</f>
        <v>#N/A</v>
      </c>
      <c r="H8" s="132" t="e">
        <f t="array" ref="H8">MAX(IF(G9:G13=G8,H9:H13))</f>
        <v>#N/A</v>
      </c>
      <c r="I8" s="131" t="e">
        <f>MAX(I9:I13)</f>
        <v>#N/A</v>
      </c>
      <c r="J8" s="132" t="e">
        <f t="array" ref="J8">MAX(IF(I9:I13=I8,J9:J13))</f>
        <v>#N/A</v>
      </c>
      <c r="K8" s="131" t="e">
        <f>MAX(K9:K13)</f>
        <v>#N/A</v>
      </c>
      <c r="L8" s="132" t="e">
        <f t="array" ref="L8">MAX(IF(K9:K13=K8,L9:L13))</f>
        <v>#N/A</v>
      </c>
      <c r="M8" s="131" t="e">
        <f>MAX(M9:M13)</f>
        <v>#N/A</v>
      </c>
      <c r="N8" s="132" t="e">
        <f t="array" ref="N8">MAX(IF(M9:M13=M8,N9:N13))</f>
        <v>#N/A</v>
      </c>
      <c r="O8" s="151" t="e">
        <f>IF($A$8='Jason-SESSION'!$A$9,INDEX('Jason-SESSION'!$K$9:$T$41, MATCH("*1k Row*",'Jason-SESSION'!$B$9:$B$15,0), MATCH("*1st*",'Jason-SESSION'!$K$7:$T$7,0)),"")</f>
        <v>#N/A</v>
      </c>
      <c r="P8" s="151" t="e">
        <f>IF($A$8='Jason-SESSION'!$A$9,INDEX('Jason-SESSION'!$K$9:$T$41, MATCH("*HIIT*",'Jason-SESSION'!$B$9:$B$15,0), MATCH("*1st*",'Jason-SESSION'!$K$7:$T$7,0)),"")</f>
        <v>#N/A</v>
      </c>
      <c r="Q8" s="10" t="e">
        <f>INDEX('Jason-SESSION'!$L$9:$U$41, MATCH("*HIIT*",'Jason-SESSION'!$B$9:$B$15,0), MATCH("*1st*",'Jason-SESSION'!$K$7:$T$7,0))</f>
        <v>#N/A</v>
      </c>
      <c r="R8" s="10">
        <f>'Jason-SESSION'!U9</f>
        <v>0</v>
      </c>
      <c r="U8" s="8">
        <f>'Jason-SESSION'!A10</f>
        <v>0</v>
      </c>
      <c r="V8" s="8">
        <f>'Jason-SESSION'!A11</f>
        <v>0</v>
      </c>
      <c r="W8">
        <v>27</v>
      </c>
      <c r="X8">
        <v>95</v>
      </c>
      <c r="Y8">
        <v>87</v>
      </c>
      <c r="Z8">
        <v>98</v>
      </c>
      <c r="AA8">
        <v>49</v>
      </c>
      <c r="AM8" s="51"/>
    </row>
    <row r="9" spans="1:40">
      <c r="B9" t="s">
        <v>3</v>
      </c>
      <c r="C9" s="132" t="e">
        <f>IF($A8='Jason-SESSION'!$A9,INDEX('Jason-SESSION'!$K9:$T41, MATCH("*Squat*",'Jason-SESSION'!$B$9:$B$15,0), MATCH("*1st*",'Jason-SESSION'!$K$7:$T$7,0)),"")</f>
        <v>#N/A</v>
      </c>
      <c r="D9" s="50" t="e">
        <f>INDEX('Jason-SESSION'!$L$9:$U$41, MATCH("*Squat*",'Jason-SESSION'!$B$9:$B$15,0), MATCH("*1st*",'Jason-SESSION'!$K$7:$T$7,0))</f>
        <v>#N/A</v>
      </c>
      <c r="E9" s="112" t="e">
        <f>IF($A$8='Jason-SESSION'!$A$9,INDEX('Jason-SESSION'!$K$9:$T$41, MATCH("*Deadlift*",'Jason-SESSION'!$B$9:$B$15,0), MATCH("*1st*",'Jason-SESSION'!$K$7:$T$7,0)),"")</f>
        <v>#N/A</v>
      </c>
      <c r="F9" s="112" t="e">
        <f>INDEX('Jason-SESSION'!$L$9:$U$41, MATCH("*Deadlift*",'Jason-SESSION'!$B$9:$B$15,0), MATCH("*1st*",'Jason-SESSION'!$K$7:$T$7,0))</f>
        <v>#N/A</v>
      </c>
      <c r="G9" s="112" t="e">
        <f>IF($A$8='Jason-SESSION'!$A$9,INDEX('Jason-SESSION'!$K$9:$T$41, MATCH("*Bench Press*",'Jason-SESSION'!$B$9:$B$15,0), MATCH("*1st*",'Jason-SESSION'!$K$7:$T$7,0)),"")</f>
        <v>#N/A</v>
      </c>
      <c r="H9" s="112" t="e">
        <f>INDEX('Jason-SESSION'!$L$9:$U$41, MATCH("*Bench Press*",'Jason-SESSION'!$B$9:$B$15,0), MATCH("*1st*",'Jason-SESSION'!$K$7:$T$7,0))</f>
        <v>#N/A</v>
      </c>
      <c r="I9" s="118" t="e">
        <f>IF($A$8='Jason-SESSION'!$A$9,INDEX('Jason-SESSION'!$K$9:$T$41, MATCH("*Military*",'Jason-SESSION'!$B$9:$B$15,0), MATCH("*1st*",'Jason-SESSION'!$K$7:$T$7,0)),"")</f>
        <v>#N/A</v>
      </c>
      <c r="J9" s="52" t="e">
        <f>INDEX('Jason-SESSION'!$L$9:$U$41, MATCH("*Military*",'Jason-SESSION'!$B$9:$B$15,0), MATCH("*1st*",'Jason-SESSION'!$K$7:$T$7,0))</f>
        <v>#N/A</v>
      </c>
      <c r="K9" s="112" t="e">
        <f>IF($A$8='Jason-SESSION'!$A$9,INDEX('Jason-SESSION'!$K$9:$T$41, MATCH("*Clean *",'Jason-SESSION'!$B$9:$B$15,0), MATCH("*1st*",'Jason-SESSION'!$K$7:$T$7,0)),"")</f>
        <v>#N/A</v>
      </c>
      <c r="L9" s="112" t="e">
        <f>INDEX('Jason-SESSION'!$L$9:$U$41, MATCH("*Clean *",'Jason-SESSION'!$B$9:$B$15,0), MATCH("*1st*",'Jason-SESSION'!$K$7:$T$7,0))</f>
        <v>#N/A</v>
      </c>
      <c r="M9" s="112" t="e">
        <f>IF($A$8='Jason-SESSION'!$A$9,INDEX('Jason-SESSION'!$K$9:$T$41, MATCH("*Lat Pulldown*",'Jason-SESSION'!$B$9:$B$15,0), MATCH("*1st*",'Jason-SESSION'!$K$7:$T$7,0)),"")</f>
        <v>#N/A</v>
      </c>
      <c r="N9" s="112" t="e">
        <f>INDEX('Jason-SESSION'!$L$9:$U$41, MATCH("*Lat Pulldown*",'Jason-SESSION'!$B$9:$B$15,0), MATCH("*1st*",'Jason-SESSION'!$K$7:$T$7,0))</f>
        <v>#N/A</v>
      </c>
      <c r="O9" s="151"/>
      <c r="P9" s="151"/>
    </row>
    <row r="10" spans="1:40">
      <c r="B10" t="s">
        <v>4</v>
      </c>
      <c r="C10" s="132" t="e">
        <f>IF($A$8='Jason-SESSION'!$A$9,INDEX('Jason-SESSION'!$K$9:$T$41, MATCH("*Squat*",'Jason-SESSION'!$B$9:$B$15,0), MATCH("*2ND*",'Jason-SESSION'!$K$7:$T$7,0)),"")</f>
        <v>#N/A</v>
      </c>
      <c r="D10" s="50" t="e">
        <f>INDEX('Jason-SESSION'!$L$9:$U$41, MATCH("*Squat*",'Jason-SESSION'!$B$9:$B$15,0), MATCH("*2nd*",'Jason-SESSION'!$K$7:$T$7,0))</f>
        <v>#N/A</v>
      </c>
      <c r="E10" s="112" t="e">
        <f>IF($A$8='Jason-SESSION'!$A$9,INDEX('Jason-SESSION'!$K$9:$T$41, MATCH("*Deadlift*",'Jason-SESSION'!$B$9:$B$15,0), MATCH("*2ND*",'Jason-SESSION'!$K$7:$T$7,0)),"")</f>
        <v>#N/A</v>
      </c>
      <c r="F10" s="112" t="e">
        <f>INDEX('Jason-SESSION'!$L$9:$U$41, MATCH("*Deadlift*",'Jason-SESSION'!$B$9:$B$15,0), MATCH("*2nd*",'Jason-SESSION'!$K$7:$T$7,0))</f>
        <v>#N/A</v>
      </c>
      <c r="G10" s="112" t="e">
        <f>IF($A$8='Jason-SESSION'!$A$9,INDEX('Jason-SESSION'!$K$9:$T$41, MATCH("*Bench Press*",'Jason-SESSION'!$B$9:$B$15,0), MATCH("*2ND*",'Jason-SESSION'!$K$7:$T$7,0)),"")</f>
        <v>#N/A</v>
      </c>
      <c r="H10" s="112" t="e">
        <f>INDEX('Jason-SESSION'!$L$9:$U$41, MATCH("*Bench Press*",'Jason-SESSION'!$B$9:$B$15,0), MATCH("*2nd*",'Jason-SESSION'!$K$7:$T$7,0))</f>
        <v>#N/A</v>
      </c>
      <c r="I10" s="118" t="e">
        <f>IF($A$8='Jason-SESSION'!$A$9,INDEX('Jason-SESSION'!$K$9:$T$41, MATCH("*Military*",'Jason-SESSION'!$B$9:$B$15,0), MATCH("*2ND*",'Jason-SESSION'!$K$7:$T$7,0)),"")</f>
        <v>#N/A</v>
      </c>
      <c r="J10" s="52" t="e">
        <f>INDEX('Jason-SESSION'!$L$9:$U$41, MATCH("*Military*",'Jason-SESSION'!$B$9:$B$15,0), MATCH("*2nd*",'Jason-SESSION'!$K$7:$T$7,0))</f>
        <v>#N/A</v>
      </c>
      <c r="K10" s="112" t="e">
        <f>IF($A$8='Jason-SESSION'!$A$9,INDEX('Jason-SESSION'!$K$9:$T$41, MATCH("*Clean *",'Jason-SESSION'!$B$9:$B$15,0), MATCH("*2ND*",'Jason-SESSION'!$K$7:$T$7,0)),"")</f>
        <v>#N/A</v>
      </c>
      <c r="L10" s="112" t="e">
        <f>INDEX('Jason-SESSION'!$L$9:$U$41, MATCH("*Clean *",'Jason-SESSION'!$B$9:$B$15,0), MATCH("*2nd*",'Jason-SESSION'!$K$7:$T$7,0))</f>
        <v>#N/A</v>
      </c>
      <c r="M10" s="112" t="e">
        <f>IF($A$8='Jason-SESSION'!$A$9,INDEX('Jason-SESSION'!$K$9:$T$41, MATCH("*Lat Pulldown*",'Jason-SESSION'!$B$9:$B$15,0), MATCH("*2ND*",'Jason-SESSION'!$K$7:$T$7,0)),"")</f>
        <v>#N/A</v>
      </c>
      <c r="N10" s="112" t="e">
        <f>INDEX('Jason-SESSION'!$L$9:$U$41, MATCH("*Lat Pulldown*",'Jason-SESSION'!$B$9:$B$15,0), MATCH("*2nd*",'Jason-SESSION'!$K$7:$T$7,0))</f>
        <v>#N/A</v>
      </c>
      <c r="O10" s="151"/>
      <c r="P10" s="151"/>
    </row>
    <row r="11" spans="1:40">
      <c r="B11" t="s">
        <v>5</v>
      </c>
      <c r="C11" s="132" t="e">
        <f>IF($A$8='Jason-SESSION'!$A$9,INDEX('Jason-SESSION'!$K$9:$T$41, MATCH("*Squat*",'Jason-SESSION'!$B$9:$B$15,0), MATCH("*3rd*",'Jason-SESSION'!$K$7:$T$7,0)),"")</f>
        <v>#N/A</v>
      </c>
      <c r="D11" s="50" t="e">
        <f>INDEX('Jason-SESSION'!$L$9:$U$41, MATCH("*Squat*",'Jason-SESSION'!$B$9:$B$15,0), MATCH("*3rd*",'Jason-SESSION'!$K$7:$T$7,0))</f>
        <v>#N/A</v>
      </c>
      <c r="E11" s="112" t="e">
        <f>IF($A$8='Jason-SESSION'!$A$9,INDEX('Jason-SESSION'!$K$9:$T$41, MATCH("*Deadlift*",'Jason-SESSION'!$B$9:$B$15,0), MATCH("*3rd*",'Jason-SESSION'!$K$7:$T$7,0)),"")</f>
        <v>#N/A</v>
      </c>
      <c r="F11" s="112" t="e">
        <f>INDEX('Jason-SESSION'!$L$9:$U$41, MATCH("*Deadlift*",'Jason-SESSION'!$B$9:$B$15,0), MATCH("*3rd*",'Jason-SESSION'!$K$7:$T$7,0))</f>
        <v>#N/A</v>
      </c>
      <c r="G11" s="112" t="e">
        <f>IF($A$8='Jason-SESSION'!$A$9,INDEX('Jason-SESSION'!$K$9:$T$41, MATCH("*Bench Press*",'Jason-SESSION'!$B$9:$B$15,0), MATCH("*3rd*",'Jason-SESSION'!$K$7:$T$7,0)),"")</f>
        <v>#N/A</v>
      </c>
      <c r="H11" s="112" t="e">
        <f>INDEX('Jason-SESSION'!$L$9:$U$41, MATCH("*Bench Press*",'Jason-SESSION'!$B$9:$B$15,0), MATCH("*3rd*",'Jason-SESSION'!$K$7:$T$7,0))</f>
        <v>#N/A</v>
      </c>
      <c r="I11" s="118" t="e">
        <f>IF($A$8='Jason-SESSION'!$A$9,INDEX('Jason-SESSION'!$K$9:$T$41, MATCH("*Military*",'Jason-SESSION'!$B$9:$B$15,0), MATCH("*3rd*",'Jason-SESSION'!$K$7:$T$7,0)),"")</f>
        <v>#N/A</v>
      </c>
      <c r="J11" s="52" t="e">
        <f>INDEX('Jason-SESSION'!$L$9:$U$41, MATCH("*Military*",'Jason-SESSION'!$B$9:$B$15,0), MATCH("*3rd*",'Jason-SESSION'!$K$7:$T$7,0))</f>
        <v>#N/A</v>
      </c>
      <c r="K11" s="112" t="e">
        <f>IF($A$8='Jason-SESSION'!$A$9,INDEX('Jason-SESSION'!$K$9:$T$41, MATCH("*Clean *",'Jason-SESSION'!$B$9:$B$15,0), MATCH("*3rd*",'Jason-SESSION'!$K$7:$T$7,0)),"")</f>
        <v>#N/A</v>
      </c>
      <c r="L11" s="112" t="e">
        <f>INDEX('Jason-SESSION'!$L$9:$U$41, MATCH("*Clean *",'Jason-SESSION'!$B$9:$B$15,0), MATCH("*3rd*",'Jason-SESSION'!$K$7:$T$7,0))</f>
        <v>#N/A</v>
      </c>
      <c r="M11" s="112" t="e">
        <f>IF($A$8='Jason-SESSION'!$A$9,INDEX('Jason-SESSION'!$K$9:$T$41, MATCH("*Lat Pulldown*",'Jason-SESSION'!$B$9:$B$15,0), MATCH("*3rd*",'Jason-SESSION'!$K$7:$T$7,0)),"")</f>
        <v>#N/A</v>
      </c>
      <c r="N11" s="112" t="e">
        <f>INDEX('Jason-SESSION'!$L$9:$U$41, MATCH("*Lat Pulldown*",'Jason-SESSION'!$B$9:$B$15,0), MATCH("*3rd*",'Jason-SESSION'!$K$7:$T$7,0))</f>
        <v>#N/A</v>
      </c>
      <c r="O11" s="151"/>
      <c r="P11" s="151"/>
    </row>
    <row r="12" spans="1:40">
      <c r="B12" t="s">
        <v>6</v>
      </c>
      <c r="C12" s="132" t="e">
        <f>IF($A$8='Jason-SESSION'!$A$9,INDEX('Jason-SESSION'!$K$9:$T$41, MATCH("*Squat*",'Jason-SESSION'!$B$9:$B$15,0), MATCH("*4th*",'Jason-SESSION'!$K$7:$T$7,0)),"")</f>
        <v>#N/A</v>
      </c>
      <c r="D12" s="50" t="e">
        <f>INDEX('Jason-SESSION'!$L$9:$U$41, MATCH("*Squat*",'Jason-SESSION'!$B$9:$B$15,0), MATCH("*4th*",'Jason-SESSION'!$K$7:$T$7,0))</f>
        <v>#N/A</v>
      </c>
      <c r="E12" s="112" t="e">
        <f>IF($A$8='Jason-SESSION'!$A$9,INDEX('Jason-SESSION'!$K$9:$T$41, MATCH("*Deadlift*",'Jason-SESSION'!$B$9:$B$15,0), MATCH("*4th*",'Jason-SESSION'!$K$7:$T$7,0)),"")</f>
        <v>#N/A</v>
      </c>
      <c r="F12" s="112" t="e">
        <f>INDEX('Jason-SESSION'!$L$9:$U$41, MATCH("*Deadlift*",'Jason-SESSION'!$B$9:$B$15,0), MATCH("*4th*",'Jason-SESSION'!$K$7:$T$7,0))</f>
        <v>#N/A</v>
      </c>
      <c r="G12" s="112" t="e">
        <f>IF($A$8='Jason-SESSION'!$A$9,INDEX('Jason-SESSION'!$K$9:$T$41, MATCH("*Bench Press*",'Jason-SESSION'!$B$9:$B$15,0), MATCH("*4th*",'Jason-SESSION'!$K$7:$T$7,0)),"")</f>
        <v>#N/A</v>
      </c>
      <c r="H12" s="112" t="e">
        <f>INDEX('Jason-SESSION'!$L$9:$U$41, MATCH("*Bench Press*",'Jason-SESSION'!$B$9:$B$15,0), MATCH("*4th*",'Jason-SESSION'!$K$7:$T$7,0))</f>
        <v>#N/A</v>
      </c>
      <c r="I12" s="118" t="e">
        <f>IF($A$8='Jason-SESSION'!$A$9,INDEX('Jason-SESSION'!$K$9:$T$41, MATCH("*Military*",'Jason-SESSION'!$B$9:$B$15,0), MATCH("*4th*",'Jason-SESSION'!$K$7:$T$7,0)),"")</f>
        <v>#N/A</v>
      </c>
      <c r="J12" s="52" t="e">
        <f>INDEX('Jason-SESSION'!$L$9:$U$41, MATCH("*Military*",'Jason-SESSION'!$B$9:$B$15,0), MATCH("*4th*",'Jason-SESSION'!$K$7:$T$7,0))</f>
        <v>#N/A</v>
      </c>
      <c r="K12" s="112" t="e">
        <f>IF($A$8='Jason-SESSION'!$A$9,INDEX('Jason-SESSION'!$K$9:$T$41, MATCH("*Clean *",'Jason-SESSION'!$B$9:$B$15,0), MATCH("*4th*",'Jason-SESSION'!$K$7:$T$7,0)),"")</f>
        <v>#N/A</v>
      </c>
      <c r="L12" s="112" t="e">
        <f>INDEX('Jason-SESSION'!$L$9:$U$41, MATCH("*Clean *",'Jason-SESSION'!$B$9:$B$15,0), MATCH("*4th*",'Jason-SESSION'!$K$7:$T$7,0))</f>
        <v>#N/A</v>
      </c>
      <c r="M12" s="112" t="e">
        <f>IF($A$8='Jason-SESSION'!$A$9,INDEX('Jason-SESSION'!$K$9:$T$41, MATCH("*Lat Pulldown*",'Jason-SESSION'!$B$9:$B$15,0), MATCH("*4th*",'Jason-SESSION'!$K$7:$T$7,0)),"")</f>
        <v>#N/A</v>
      </c>
      <c r="N12" s="112" t="e">
        <f>INDEX('Jason-SESSION'!$L$9:$U$41, MATCH("*Lat Pulldown*",'Jason-SESSION'!$B$9:$B$15,0), MATCH("*4th*",'Jason-SESSION'!$K$7:$T$7,0))</f>
        <v>#N/A</v>
      </c>
      <c r="O12" s="151"/>
      <c r="P12" s="151"/>
    </row>
    <row r="13" spans="1:40">
      <c r="B13" t="s">
        <v>7</v>
      </c>
      <c r="C13" s="132" t="e">
        <f>IF($A$8='Jason-SESSION'!$A$9,INDEX('Jason-SESSION'!$K$9:$T$41, MATCH("*Squat*",'Jason-SESSION'!$B$9:$B$15,0), MATCH("*5th*",'Jason-SESSION'!$K$7:$T$7,0)),"")</f>
        <v>#N/A</v>
      </c>
      <c r="D13" s="50" t="e">
        <f>INDEX('Jason-SESSION'!$L$9:$U$41, MATCH("*Squat*",'Jason-SESSION'!$B$9:$B$15,0), MATCH("*5th*",'Jason-SESSION'!$K$7:$T$7,0))</f>
        <v>#N/A</v>
      </c>
      <c r="E13" s="112" t="e">
        <f>IF($A$8='Jason-SESSION'!$A$9,INDEX('Jason-SESSION'!$K$9:$T$41, MATCH("*Deadlift*",'Jason-SESSION'!$B$9:$B$15,0), MATCH("*5th*",'Jason-SESSION'!$K$7:$T$7,0)),"")</f>
        <v>#N/A</v>
      </c>
      <c r="F13" s="112" t="e">
        <f>INDEX('Jason-SESSION'!$L$9:$U$41, MATCH("*Deadlift*",'Jason-SESSION'!$B$9:$B$15,0), MATCH("*5th*",'Jason-SESSION'!$K$7:$T$7,0))</f>
        <v>#N/A</v>
      </c>
      <c r="G13" s="112" t="e">
        <f>IF($A$8='Jason-SESSION'!$A$9,INDEX('Jason-SESSION'!$K$9:$T$41, MATCH("*Bench Press*",'Jason-SESSION'!$B$9:$B$15,0), MATCH("*5th*",'Jason-SESSION'!$K$7:$T$7,0)),"")</f>
        <v>#N/A</v>
      </c>
      <c r="H13" s="112" t="e">
        <f>INDEX('Jason-SESSION'!$L$9:$U$41, MATCH("*Bench Press*",'Jason-SESSION'!$B$9:$B$15,0), MATCH("*5th*",'Jason-SESSION'!$K$7:$T$7,0))</f>
        <v>#N/A</v>
      </c>
      <c r="I13" s="118" t="e">
        <f>IF($A$8='Jason-SESSION'!$A$9,INDEX('Jason-SESSION'!$K$9:$T$41, MATCH("*Military*",'Jason-SESSION'!$B$9:$B$15,0), MATCH("*5th*",'Jason-SESSION'!$K$7:$T$7,0)),"")</f>
        <v>#N/A</v>
      </c>
      <c r="J13" s="52" t="e">
        <f>INDEX('Jason-SESSION'!$L$9:$U$41, MATCH("*Military*",'Jason-SESSION'!$B$9:$B$15,0), MATCH("*5th*",'Jason-SESSION'!$K$7:$T$7,0))</f>
        <v>#N/A</v>
      </c>
      <c r="K13" s="112" t="e">
        <f>IF($A$8='Jason-SESSION'!$A$9,INDEX('Jason-SESSION'!$K$9:$T$41, MATCH("*Clean *",'Jason-SESSION'!$B$9:$B$15,0), MATCH("*5th*",'Jason-SESSION'!$K$7:$T$7,0)),"")</f>
        <v>#N/A</v>
      </c>
      <c r="L13" s="112" t="e">
        <f>INDEX('Jason-SESSION'!$L$9:$U$41, MATCH("*Clean *",'Jason-SESSION'!$B$9:$B$15,0), MATCH("*5th*",'Jason-SESSION'!$K$7:$T$7,0))</f>
        <v>#N/A</v>
      </c>
      <c r="M13" s="112" t="e">
        <f>IF($A$8='Jason-SESSION'!$A$9,INDEX('Jason-SESSION'!$K$9:$T$41, MATCH("*Lat Pulldown*",'Jason-SESSION'!$B$9:$B$15,0), MATCH("*5th*",'Jason-SESSION'!$K$7:$T$7,0)),"")</f>
        <v>#N/A</v>
      </c>
      <c r="N13" s="112" t="e">
        <f>INDEX('Jason-SESSION'!$L$9:$U$41, MATCH("*Lat Pulldown*",'Jason-SESSION'!$B$9:$B$15,0), MATCH("*5th*",'Jason-SESSION'!$K$7:$T$7,0))</f>
        <v>#N/A</v>
      </c>
      <c r="O13" s="174"/>
      <c r="P13" s="151"/>
    </row>
    <row r="14" spans="1:40">
      <c r="A14" s="129">
        <f>'Jason-SESSION'!A17</f>
        <v>42143</v>
      </c>
      <c r="B14" s="116" t="s">
        <v>84</v>
      </c>
      <c r="C14" s="133" t="e">
        <f>MAX(C15:C19)</f>
        <v>#N/A</v>
      </c>
      <c r="D14" s="140" t="e">
        <f t="array" ref="D14">MAX(IF(C15:C19=C14,D15:D19))</f>
        <v>#N/A</v>
      </c>
      <c r="E14" s="134" t="e">
        <f>MAX(E15:E19)</f>
        <v>#N/A</v>
      </c>
      <c r="F14" s="140" t="e">
        <f t="array" ref="F14">MAX(IF(E15:E19=E14,F15:F19))</f>
        <v>#N/A</v>
      </c>
      <c r="G14" s="134" t="e">
        <f>MAX(G15:G19)</f>
        <v>#N/A</v>
      </c>
      <c r="H14" s="140" t="e">
        <f t="array" ref="H14">MAX(IF(G15:G19=G14,H15:H19))</f>
        <v>#N/A</v>
      </c>
      <c r="I14" s="134" t="e">
        <f>MAX(I15:I19)</f>
        <v>#N/A</v>
      </c>
      <c r="J14" s="140" t="e">
        <f t="array" ref="J14">MAX(IF(I15:I19=I14,J15:J19))</f>
        <v>#N/A</v>
      </c>
      <c r="K14" s="134" t="e">
        <f>MAX(K15:K19)</f>
        <v>#N/A</v>
      </c>
      <c r="L14" s="140" t="e">
        <f t="array" ref="L14">MAX(IF(K15:K19=K14,L15:L19))</f>
        <v>#N/A</v>
      </c>
      <c r="M14" s="134">
        <f>MAX(M15:M19)</f>
        <v>40</v>
      </c>
      <c r="N14" s="140">
        <f t="array" ref="N14">MAX(IF(M15:M19=M14,N15:N19))</f>
        <v>10</v>
      </c>
      <c r="O14" s="152" t="e">
        <f>IF($A$14='Jason-SESSION'!$A$17,INDEX('Jason-SESSION'!$K$17:$T$23, MATCH("*1k Row*",'Jason-SESSION'!$B$9:$B$15,0), MATCH("*1st*",'Jason-SESSION'!$K$7:$T$7,0)),"")</f>
        <v>#N/A</v>
      </c>
      <c r="P14" s="152" t="e">
        <f>IF($A$14='Jason-SESSION'!$A$17,INDEX('Jason-SESSION'!$K$17:$T$23, MATCH("*HIIT*",'Jason-SESSION'!$B$17:$B$23,0), MATCH("*1st*",'Jason-SESSION'!$K$7:$T$7,0)),"")</f>
        <v>#N/A</v>
      </c>
      <c r="Q14" s="117" t="e">
        <f>INDEX('Jason-SESSION'!$L$17:$U$23, MATCH("*HIIT*",'Jason-SESSION'!$B$17:$B$23,0), MATCH("*1st*",'Jason-SESSION'!$K$7:$T$7,0))</f>
        <v>#N/A</v>
      </c>
      <c r="R14" s="117">
        <f>'Jason-SESSION'!U17</f>
        <v>0</v>
      </c>
      <c r="S14" s="116"/>
      <c r="T14" s="116"/>
      <c r="U14" s="120">
        <f>IF('Jason-SESSION'!A18&lt;&gt;"",'Jason-SESSION'!A18,"")</f>
        <v>119.5</v>
      </c>
      <c r="V14" s="120" t="str">
        <f>IF('Jason-SESSION'!A19&lt;&gt;"",'Jason-SESSION'!A19,"")</f>
        <v/>
      </c>
      <c r="W14" s="116"/>
      <c r="X14" s="116"/>
      <c r="Y14" s="116"/>
      <c r="Z14" s="116"/>
      <c r="AA14" s="116"/>
      <c r="AB14" s="116">
        <v>19</v>
      </c>
      <c r="AC14" s="116"/>
      <c r="AM14" s="51"/>
    </row>
    <row r="15" spans="1:40">
      <c r="B15" s="11" t="s">
        <v>3</v>
      </c>
      <c r="C15" s="132" t="e">
        <f>IF($A$14='Jason-SESSION'!$A$17,INDEX('Jason-SESSION'!$K$17:$T$23, MATCH("*Squat*",'Jason-SESSION'!$B$17:$B$23,0), MATCH("*1st*",'Jason-SESSION'!$K$7:$T$7,0)),"")</f>
        <v>#N/A</v>
      </c>
      <c r="D15" s="50" t="e">
        <f>INDEX('Jason-SESSION'!$L$17:$U$23, MATCH("*Squat*",'Jason-SESSION'!$B$17:$B$23,0), MATCH("*1ST*",'Jason-SESSION'!$K$7:$T$7,0))</f>
        <v>#N/A</v>
      </c>
      <c r="E15" s="131" t="e">
        <f>IF($A$14='Jason-SESSION'!$A$17,INDEX('Jason-SESSION'!$K$17:$T$23, MATCH("*Deadlift*",'Jason-SESSION'!$B$17:$B$23,0), MATCH("*1st*",'Jason-SESSION'!$K$7:$T$7,0)),"")</f>
        <v>#N/A</v>
      </c>
      <c r="F15" s="131" t="e">
        <f>INDEX('Jason-SESSION'!$L$17:$U$23, MATCH("*Deadlift*",'Jason-SESSION'!$B$17:$B$23,0), MATCH("*1st*",'Jason-SESSION'!$K$7:$T$7,0))</f>
        <v>#N/A</v>
      </c>
      <c r="G15" s="131" t="e">
        <f>IF($A$14='Jason-SESSION'!$A$17,INDEX('Jason-SESSION'!$K$17:$T$23, MATCH("*Bench Press*",'Jason-SESSION'!$B$17:$B$23,0), MATCH("*1st*",'Jason-SESSION'!$K$7:$T$7,0)),"")</f>
        <v>#N/A</v>
      </c>
      <c r="H15" s="131" t="e">
        <f>INDEX('Jason-SESSION'!$L$17:$U$23, MATCH("*Bench Press*",'Jason-SESSION'!$B$17:$B$23,0), MATCH("*1st*",'Jason-SESSION'!$K$7:$T$7,0))</f>
        <v>#N/A</v>
      </c>
      <c r="I15" s="132" t="e">
        <f>IF($A$14='Jason-SESSION'!$A$17,INDEX('Jason-SESSION'!$K$17:$T$23, MATCH("*Military*",'Jason-SESSION'!$B$17:$B$23,0), MATCH("*1st*",'Jason-SESSION'!$K$7:$T$7,0)),"")</f>
        <v>#N/A</v>
      </c>
      <c r="J15" s="51" t="e">
        <f>INDEX('Jason-SESSION'!$L$17:$U$23, MATCH("*Military*",'Jason-SESSION'!$B$17:$B$23,0), MATCH("*1st*",'Jason-SESSION'!$K$7:$T$7,0))</f>
        <v>#N/A</v>
      </c>
      <c r="K15" s="138" t="e">
        <f>IF($A$14='Jason-SESSION'!$A$17,INDEX('Jason-SESSION'!$K$17:$T$23, MATCH("*Clean *",'Jason-SESSION'!$B$17:$B$23,0), MATCH("*1st*",'Jason-SESSION'!$K$7:$T$7,0)),"")</f>
        <v>#N/A</v>
      </c>
      <c r="L15" s="51" t="e">
        <f>INDEX('Jason-SESSION'!$L$17:$U$23, MATCH("*Clean *",'Jason-SESSION'!$B$17:$B$23,0), MATCH("*1st*",'Jason-SESSION'!$K$7:$T$7,0))</f>
        <v>#N/A</v>
      </c>
      <c r="M15" s="131">
        <f>IF($A$14='Jason-SESSION'!$A$17,INDEX('Jason-SESSION'!$K$17:$T$23, MATCH("*Lat Pulldown*",'Jason-SESSION'!$B$17:$B$23,0), MATCH("*1st*",'Jason-SESSION'!$K$7:$T$7,0)),"")</f>
        <v>40</v>
      </c>
      <c r="N15" s="48">
        <f>INDEX('Jason-SESSION'!$L$17:$U$23, MATCH("*Lat Pulldown*",'Jason-SESSION'!$B$17:$B$23,0), MATCH("*1st*",'Jason-SESSION'!$K$7:$T$7,0))</f>
        <v>10</v>
      </c>
      <c r="O15" s="151"/>
      <c r="P15" s="151"/>
    </row>
    <row r="16" spans="1:40">
      <c r="B16" t="s">
        <v>4</v>
      </c>
      <c r="C16" s="132" t="e">
        <f>IF($A$14='Jason-SESSION'!$A$17,INDEX('Jason-SESSION'!$K$17:$T$23, MATCH("*Squat*",'Jason-SESSION'!$B$17:$B$23,0), MATCH("*2ND*",'Jason-SESSION'!$K$7:$T$7,0)),"")</f>
        <v>#N/A</v>
      </c>
      <c r="D16" s="50" t="e">
        <f>INDEX('Jason-SESSION'!$L$17:$U$41, MATCH("*Squat*",'Jason-SESSION'!$B$17:$B$23,0), MATCH("*2nd*",'Jason-SESSION'!$K$7:$T$7,0))</f>
        <v>#N/A</v>
      </c>
      <c r="E16" s="131" t="e">
        <f>IF($A$14='Jason-SESSION'!$A$17,INDEX('Jason-SESSION'!$K$17:$T$23, MATCH("*Deadlift*",'Jason-SESSION'!$B$17:$B$23,0), MATCH("*2ND*",'Jason-SESSION'!$K$7:$T$7,0)),"")</f>
        <v>#N/A</v>
      </c>
      <c r="F16" s="131" t="e">
        <f>INDEX('Jason-SESSION'!$L$9:$U$41, MATCH("*Deadlift*",'Jason-SESSION'!$B$17:$B$23,0), MATCH("*2nd*",'Jason-SESSION'!$K$7:$T$7,0))</f>
        <v>#N/A</v>
      </c>
      <c r="G16" s="131" t="e">
        <f>IF($A$14='Jason-SESSION'!$A$17,INDEX('Jason-SESSION'!$K$17:$T$23, MATCH("*Bench Press*",'Jason-SESSION'!$B$17:$B$23,0), MATCH("*2ND*",'Jason-SESSION'!$K$7:$T$7,0)),"")</f>
        <v>#N/A</v>
      </c>
      <c r="H16" s="131" t="e">
        <f>INDEX('Jason-SESSION'!$L$9:$U$41, MATCH("*Bench Press*",'Jason-SESSION'!$B$17:$B$23,0), MATCH("*2nd*",'Jason-SESSION'!$K$7:$T$7,0))</f>
        <v>#N/A</v>
      </c>
      <c r="I16" s="132" t="e">
        <f>IF($A$14='Jason-SESSION'!$A$17,INDEX('Jason-SESSION'!$K$17:$T$23, MATCH("*Military*",'Jason-SESSION'!$B$17:$B$23,0), MATCH("*2ND*",'Jason-SESSION'!$K$7:$T$7,0)),"")</f>
        <v>#N/A</v>
      </c>
      <c r="J16" s="51" t="e">
        <f>INDEX('Jason-SESSION'!$L$17:$U$41, MATCH("*Military*",'Jason-SESSION'!$B$17:$B$23,0), MATCH("*2nd*",'Jason-SESSION'!$K$7:$T$7,0))</f>
        <v>#N/A</v>
      </c>
      <c r="K16" s="138" t="e">
        <f>IF($A$14='Jason-SESSION'!$A$17,INDEX('Jason-SESSION'!$K$17:$T$23, MATCH("*Clean *",'Jason-SESSION'!$B$17:$B$23,0), MATCH("*2ND*",'Jason-SESSION'!$K$7:$T$7,0)),"")</f>
        <v>#N/A</v>
      </c>
      <c r="L16" s="51" t="e">
        <f>INDEX('Jason-SESSION'!$L$17:$U$41, MATCH("*Clean *",'Jason-SESSION'!$B$17:$B$23,0), MATCH("*2nd*",'Jason-SESSION'!$K$7:$T$7,0))</f>
        <v>#N/A</v>
      </c>
      <c r="M16" s="131">
        <f>IF($A$14='Jason-SESSION'!$A$17,INDEX('Jason-SESSION'!$K$17:$T$23, MATCH("*Lat Pulldown*",'Jason-SESSION'!$B$17:$B$23,0), MATCH("*2ND*",'Jason-SESSION'!$K$7:$T$7,0)),"")</f>
        <v>40</v>
      </c>
      <c r="N16" s="48">
        <f>INDEX('Jason-SESSION'!$L$17:$U$41, MATCH("*Lat Pulldown*",'Jason-SESSION'!$B$17:$B$23,0), MATCH("*2nd*",'Jason-SESSION'!$K$7:$T$7,0))</f>
        <v>10</v>
      </c>
      <c r="O16" s="151"/>
      <c r="P16" s="151"/>
    </row>
    <row r="17" spans="1:39">
      <c r="B17" t="s">
        <v>5</v>
      </c>
      <c r="C17" s="132" t="e">
        <f>IF($A$14='Jason-SESSION'!$A$17,INDEX('Jason-SESSION'!$K$17:$T$23, MATCH("*Squat*",'Jason-SESSION'!$B$17:$B$23,0), MATCH("*3rd*",'Jason-SESSION'!$K$7:$T$7,0)),"")</f>
        <v>#N/A</v>
      </c>
      <c r="D17" s="50" t="e">
        <f>INDEX('Jason-SESSION'!$L$17:$U$41, MATCH("*Squat*",'Jason-SESSION'!$B$17:$B$23,0), MATCH("*3rd*",'Jason-SESSION'!$K$7:$T$7,0))</f>
        <v>#N/A</v>
      </c>
      <c r="E17" s="131" t="e">
        <f>IF($A$14='Jason-SESSION'!$A$17,INDEX('Jason-SESSION'!$K$17:$T$23, MATCH("*Deadlift*",'Jason-SESSION'!$B$17:$B$23,0), MATCH("*3rd*",'Jason-SESSION'!$K$7:$T$7,0)),"")</f>
        <v>#N/A</v>
      </c>
      <c r="F17" s="131" t="e">
        <f>INDEX('Jason-SESSION'!$L$9:$U$41, MATCH("*Deadlift*",'Jason-SESSION'!$B$17:$B$23,0), MATCH("*3rd*",'Jason-SESSION'!$K$7:$T$7,0))</f>
        <v>#N/A</v>
      </c>
      <c r="G17" s="131" t="e">
        <f>IF($A$14='Jason-SESSION'!$A$17,INDEX('Jason-SESSION'!$K$17:$T$23, MATCH("*Bench Press*",'Jason-SESSION'!$B$17:$B$23,0), MATCH("*3rd*",'Jason-SESSION'!$K$7:$T$7,0)),"")</f>
        <v>#N/A</v>
      </c>
      <c r="H17" s="131" t="e">
        <f>INDEX('Jason-SESSION'!$L$17:$U$41, MATCH("*Bench Press*",'Jason-SESSION'!$B$17:$B$23,0), MATCH("*3rd*",'Jason-SESSION'!$K$7:$T$7,0))</f>
        <v>#N/A</v>
      </c>
      <c r="I17" s="132" t="e">
        <f>IF($A$14='Jason-SESSION'!$A$17,INDEX('Jason-SESSION'!$K$17:$T$23, MATCH("*Military*",'Jason-SESSION'!$B$17:$B$23,0), MATCH("*3rd*",'Jason-SESSION'!$K$7:$T$7,0)),"")</f>
        <v>#N/A</v>
      </c>
      <c r="J17" s="51" t="e">
        <f>INDEX('Jason-SESSION'!$L$17:$U$41, MATCH("*Military*",'Jason-SESSION'!$B$17:$B$23,0), MATCH("*3rd*",'Jason-SESSION'!$K$7:$T$7,0))</f>
        <v>#N/A</v>
      </c>
      <c r="K17" s="138" t="e">
        <f>IF($A$14='Jason-SESSION'!$A$17,INDEX('Jason-SESSION'!$K$17:$T$23, MATCH("*Clean *",'Jason-SESSION'!$B$17:$B$23,0), MATCH("*3rd*",'Jason-SESSION'!$K$7:$T$7,0)),"")</f>
        <v>#N/A</v>
      </c>
      <c r="L17" s="51" t="e">
        <f>INDEX('Jason-SESSION'!$L$17:$U$41, MATCH("*Clean *",'Jason-SESSION'!$B$17:$B$23,0), MATCH("*3rd*",'Jason-SESSION'!$K$7:$T$7,0))</f>
        <v>#N/A</v>
      </c>
      <c r="M17" s="131">
        <f>IF($A$14='Jason-SESSION'!$A$17,INDEX('Jason-SESSION'!$K$17:$T$23, MATCH("*Lat Pulldown*",'Jason-SESSION'!$B$17:$B$23,0), MATCH("*3rd*",'Jason-SESSION'!$K$7:$T$7,0)),"")</f>
        <v>40</v>
      </c>
      <c r="N17" s="48">
        <f>INDEX('Jason-SESSION'!$L$17:$U$41, MATCH("*Lat Pulldown*",'Jason-SESSION'!$B$17:$B$23,0), MATCH("*3rd*",'Jason-SESSION'!$K$7:$T$7,0))</f>
        <v>10</v>
      </c>
      <c r="O17" s="151"/>
      <c r="P17" s="151"/>
    </row>
    <row r="18" spans="1:39">
      <c r="B18" t="s">
        <v>6</v>
      </c>
      <c r="C18" s="132" t="e">
        <f>IF($A$14='Jason-SESSION'!$A$17,INDEX('Jason-SESSION'!$K$17:$T$23, MATCH("*Squat*",'Jason-SESSION'!$B$17:$B$23,0), MATCH("*4th*",'Jason-SESSION'!$K$7:$T$7,0)),"")</f>
        <v>#N/A</v>
      </c>
      <c r="D18" s="50" t="e">
        <f>INDEX('Jason-SESSION'!$L$17:$U$41, MATCH("*Squat*",'Jason-SESSION'!$B$17:$B$23,0), MATCH("*4th*",'Jason-SESSION'!$K$7:$T$7,0))</f>
        <v>#N/A</v>
      </c>
      <c r="E18" s="131" t="e">
        <f>IF($A$14='Jason-SESSION'!$A$17,INDEX('Jason-SESSION'!$K$17:$T$23, MATCH("*Deadlift*",'Jason-SESSION'!$B$17:$B$23,0), MATCH("*4th*",'Jason-SESSION'!$K$7:$T$7,0)),"")</f>
        <v>#N/A</v>
      </c>
      <c r="F18" s="131" t="e">
        <f>INDEX('Jason-SESSION'!$L$9:$U$41, MATCH("*Deadlift*",'Jason-SESSION'!$B$17:$B$23,0), MATCH("*4th*",'Jason-SESSION'!$K$7:$T$7,0))</f>
        <v>#N/A</v>
      </c>
      <c r="G18" s="131" t="e">
        <f>IF($A$14='Jason-SESSION'!$A$17,INDEX('Jason-SESSION'!$K$17:$T$23, MATCH("*Bench Press*",'Jason-SESSION'!$B$17:$B$23,0), MATCH("*4th*",'Jason-SESSION'!$K$7:$T$7,0)),"")</f>
        <v>#N/A</v>
      </c>
      <c r="H18" s="131" t="e">
        <f>INDEX('Jason-SESSION'!$L$17:$U$41, MATCH("*Bench Press*",'Jason-SESSION'!$B$17:$B$23,0), MATCH("*4th*",'Jason-SESSION'!$K$7:$T$7,0))</f>
        <v>#N/A</v>
      </c>
      <c r="I18" s="132" t="e">
        <f>IF($A$14='Jason-SESSION'!$A$17,INDEX('Jason-SESSION'!$K$17:$T$23, MATCH("*Military*",'Jason-SESSION'!$B$17:$B$23,0), MATCH("*4th*",'Jason-SESSION'!$K$7:$T$7,0)),"")</f>
        <v>#N/A</v>
      </c>
      <c r="J18" s="51" t="e">
        <f>INDEX('Jason-SESSION'!$L$17:$U$41, MATCH("*Military*",'Jason-SESSION'!$B$17:$B$23,0), MATCH("*4th*",'Jason-SESSION'!$K$7:$T$7,0))</f>
        <v>#N/A</v>
      </c>
      <c r="K18" s="138" t="e">
        <f>IF($A$14='Jason-SESSION'!$A$17,INDEX('Jason-SESSION'!$K$17:$T$23, MATCH("*Clean *",'Jason-SESSION'!$B$17:$B$23,0), MATCH("*4th*",'Jason-SESSION'!$K$7:$T$7,0)),"")</f>
        <v>#N/A</v>
      </c>
      <c r="L18" s="51" t="e">
        <f>INDEX('Jason-SESSION'!$L$17:$U$41, MATCH("*Clean *",'Jason-SESSION'!$B$17:$B$23,0), MATCH("*4th*",'Jason-SESSION'!$K$7:$T$7,0))</f>
        <v>#N/A</v>
      </c>
      <c r="M18" s="131">
        <f>IF($A$14='Jason-SESSION'!$A$17,INDEX('Jason-SESSION'!$K$17:$T$23, MATCH("*Lat Pulldown*",'Jason-SESSION'!$B$17:$B$23,0), MATCH("*4th*",'Jason-SESSION'!$K$7:$T$7,0)),"")</f>
        <v>0</v>
      </c>
      <c r="N18" s="48">
        <f>INDEX('Jason-SESSION'!$L$17:$U$41, MATCH("*Lat Pulldown*",'Jason-SESSION'!$B$17:$B$23,0), MATCH("*4th*",'Jason-SESSION'!$K$7:$T$7,0))</f>
        <v>0</v>
      </c>
      <c r="O18" s="151"/>
      <c r="P18" s="151"/>
    </row>
    <row r="19" spans="1:39">
      <c r="B19" t="s">
        <v>7</v>
      </c>
      <c r="C19" s="132" t="e">
        <f>IF($A$14='Jason-SESSION'!$A$17,INDEX('Jason-SESSION'!$K$17:$T$23, MATCH("*Squat*",'Jason-SESSION'!$B$17:$B$23,0), MATCH("*5th*",'Jason-SESSION'!$K$7:$T$7,0)),"")</f>
        <v>#N/A</v>
      </c>
      <c r="D19" s="50" t="e">
        <f>INDEX('Jason-SESSION'!$L$17:$U$41, MATCH("*Squat*",'Jason-SESSION'!$B$17:$B$23,0), MATCH("*5th*",'Jason-SESSION'!K$7:$T$7,0))</f>
        <v>#N/A</v>
      </c>
      <c r="E19" s="131" t="e">
        <f>IF($A$14='Jason-SESSION'!$A$17,INDEX('Jason-SESSION'!$K$17:$T$23, MATCH("*Deadlift*",'Jason-SESSION'!$B$17:$B$23,0), MATCH("*5th*",'Jason-SESSION'!$K$7:$T$7,0)),"")</f>
        <v>#N/A</v>
      </c>
      <c r="F19" s="131" t="e">
        <f>INDEX('Jason-SESSION'!$L$9:$U$41, MATCH("*Deadlift*",'Jason-SESSION'!$B$17:$B$23,0), MATCH("*5th*",'Jason-SESSION'!$K$7:$T$7,0))</f>
        <v>#N/A</v>
      </c>
      <c r="G19" s="131" t="e">
        <f>IF($A$14='Jason-SESSION'!$A$17,INDEX('Jason-SESSION'!$K$17:$T$23, MATCH("*Bench Press*",'Jason-SESSION'!$B$17:$B$23,0), MATCH("*5th*",'Jason-SESSION'!$K$7:$T$7,0)),"")</f>
        <v>#N/A</v>
      </c>
      <c r="H19" s="131" t="e">
        <f>INDEX('Jason-SESSION'!$L$17:$U$41, MATCH("*Bench Press*",'Jason-SESSION'!$B$17:$B$23,0), MATCH("*5th*",'Jason-SESSION'!$K$7:$T$7,0))</f>
        <v>#N/A</v>
      </c>
      <c r="I19" s="132" t="e">
        <f>IF($A$14='Jason-SESSION'!$A$17,INDEX('Jason-SESSION'!$K$17:$T$23, MATCH("*Military*",'Jason-SESSION'!$B$17:$B$23,0), MATCH("*5th*",'Jason-SESSION'!$K$7:$T$7,0)),"")</f>
        <v>#N/A</v>
      </c>
      <c r="J19" s="51" t="e">
        <f>INDEX('Jason-SESSION'!$L$17:$U$41, MATCH("*Military*",'Jason-SESSION'!$B$17:$B$23,0), MATCH("*5th*",'Jason-SESSION'!$K$7:$T$7,0))</f>
        <v>#N/A</v>
      </c>
      <c r="K19" s="138" t="e">
        <f>IF($A$14='Jason-SESSION'!$A$17,INDEX('Jason-SESSION'!$K$17:$T$23, MATCH("*Clean *",'Jason-SESSION'!$B$17:$B$23,0), MATCH("*5th*",'Jason-SESSION'!$K$7:$T$7,0)),"")</f>
        <v>#N/A</v>
      </c>
      <c r="L19" s="51" t="e">
        <f>INDEX('Jason-SESSION'!$L$17:$U$41, MATCH("*Clean *",'Jason-SESSION'!$B$17:$B$23,0), MATCH("*5th*",'Jason-SESSION'!$K$7:$T$7,0))</f>
        <v>#N/A</v>
      </c>
      <c r="M19" s="131">
        <f>IF($A$14='Jason-SESSION'!$A$17,INDEX('Jason-SESSION'!$K$17:$T$23, MATCH("*Lat Pulldown*",'Jason-SESSION'!$B$17:$B$23,0), MATCH("*5th*",'Jason-SESSION'!$K$7:$T$7,0)),"")</f>
        <v>0</v>
      </c>
      <c r="N19" s="48">
        <f>INDEX('Jason-SESSION'!$L$17:$U$41, MATCH("*Lat Pulldown*",'Jason-SESSION'!$B$17:$B$23,0), MATCH("*5th*",'Jason-SESSION'!$K$7:$T$7,0))</f>
        <v>0</v>
      </c>
      <c r="O19" s="151"/>
      <c r="P19" s="151"/>
    </row>
    <row r="20" spans="1:39">
      <c r="A20" s="129">
        <f>'Jason-SESSION'!A25</f>
        <v>42152</v>
      </c>
      <c r="B20" s="116" t="s">
        <v>84</v>
      </c>
      <c r="C20" s="133" t="e">
        <f>MAX(C21:C25)</f>
        <v>#N/A</v>
      </c>
      <c r="D20" s="139" t="e">
        <f t="array" ref="D20">MAX(IF(C21:C25=C20,D21:D25))</f>
        <v>#N/A</v>
      </c>
      <c r="E20" s="134">
        <f>MAX(E21:E25)</f>
        <v>60</v>
      </c>
      <c r="F20" s="134">
        <f t="array" ref="F20">MAX(IF(E21:E25=E20,F21:F25))</f>
        <v>12</v>
      </c>
      <c r="G20" s="134" t="e">
        <f>MAX(G21:G25)</f>
        <v>#N/A</v>
      </c>
      <c r="H20" s="134" t="e">
        <f t="array" ref="H20">MAX(IF(G21:G25=G20,H21:H25))</f>
        <v>#N/A</v>
      </c>
      <c r="I20" s="133" t="e">
        <f>MAX(I21:I25)</f>
        <v>#N/A</v>
      </c>
      <c r="J20" s="135" t="e">
        <f t="array" ref="J20">MAX(IF(I21:I25=I20,J21:J25))</f>
        <v>#N/A</v>
      </c>
      <c r="K20" s="136" t="e">
        <f>MAX(K21:K25)</f>
        <v>#N/A</v>
      </c>
      <c r="L20" s="135" t="e">
        <f t="array" ref="L20">MAX(IF(K21:K25=K20,L21:L25))</f>
        <v>#N/A</v>
      </c>
      <c r="M20" s="134" t="e">
        <f>MAX(M21:M25)</f>
        <v>#N/A</v>
      </c>
      <c r="N20" s="140" t="e">
        <f t="array" ref="N20">MAX(IF(M21:M25=M20,N21:N25))</f>
        <v>#N/A</v>
      </c>
      <c r="O20" s="152" t="e">
        <f>IF($A$20='Jason-SESSION'!$A$25,INDEX('Jason-SESSION'!$K$25:$T$33, MATCH("*1k Row*",'Jason-SESSION'!$B$25:$B$33,0), MATCH("*1st*",'Jason-SESSION'!$K$7:$T$7,0)),"")</f>
        <v>#N/A</v>
      </c>
      <c r="P20" s="152" t="e">
        <f>IF($A$20='Jason-SESSION'!$A$25,INDEX('Jason-SESSION'!$K$25:$T$33, MATCH("*HIIT*",'Jason-SESSION'!$B$25:$B$33,0), MATCH("*1st*",'Jason-SESSION'!$K$7:$T$7,0)),"")</f>
        <v>#N/A</v>
      </c>
      <c r="Q20" s="117" t="e">
        <f>INDEX('Jason-SESSION'!$L$25:$U$33, MATCH("*HIIT*",'Jason-SESSION'!$B$25:$B$33,0), MATCH("*1st*",'Jason-SESSION'!$K$7:$T$7,0))</f>
        <v>#N/A</v>
      </c>
      <c r="R20" s="117">
        <f>'Jason-SESSION'!U25</f>
        <v>0</v>
      </c>
      <c r="S20" s="116"/>
      <c r="T20" s="116"/>
      <c r="U20" s="120">
        <f>'Jason-SESSION'!A26</f>
        <v>120</v>
      </c>
      <c r="V20" s="120">
        <f>'Jason-SESSION'!A27</f>
        <v>32.299999999999997</v>
      </c>
      <c r="W20" s="116"/>
      <c r="X20" s="116"/>
      <c r="Y20" s="116"/>
      <c r="Z20" s="116"/>
      <c r="AA20" s="116"/>
      <c r="AB20" s="116">
        <v>19</v>
      </c>
      <c r="AC20" s="116"/>
      <c r="AM20" s="51"/>
    </row>
    <row r="21" spans="1:39">
      <c r="B21" s="11" t="s">
        <v>3</v>
      </c>
      <c r="C21" s="132" t="e">
        <f>IF($A$20='Jason-SESSION'!$A$25,INDEX('Jason-SESSION'!$K$25:$T$33, MATCH("*Squat*",'Jason-SESSION'!$B$25:$B$33,0), MATCH("*1st*",'Jason-SESSION'!$K$7:$T$7,0)),"")</f>
        <v>#N/A</v>
      </c>
      <c r="D21" s="87" t="e">
        <f>INDEX('Jason-SESSION'!$L$25:$U$33, MATCH("*Squat*",'Jason-SESSION'!$B$25:$B$33,0), MATCH("*1ST*",'Jason-SESSION'!$K$7:$T$7,0))</f>
        <v>#N/A</v>
      </c>
      <c r="E21" s="131">
        <f>IF($A$20='Jason-SESSION'!$A$25,INDEX('Jason-SESSION'!$K$25:$T$33, MATCH("*Deadlift*",'Jason-SESSION'!$B$25:$B$33,0), MATCH("*1st*",'Jason-SESSION'!$K$7:$T$7,0)),"")</f>
        <v>20</v>
      </c>
      <c r="F21" s="131">
        <f>INDEX('Jason-SESSION'!$L$25:$U$33, MATCH("*Deadlift*",'Jason-SESSION'!$B$25:$B$33,0), MATCH("*1st*",'Jason-SESSION'!$K$7:$T$7,0))</f>
        <v>12</v>
      </c>
      <c r="G21" s="131" t="e">
        <f>IF($A$20='Jason-SESSION'!$A$25,INDEX('Jason-SESSION'!$K$25:$T$33, MATCH("*Bench Press*",'Jason-SESSION'!$B$25:$B$33,0), MATCH("*1st*",'Jason-SESSION'!$K$7:$T$7,0)),"")</f>
        <v>#N/A</v>
      </c>
      <c r="H21" s="131" t="e">
        <f>INDEX('Jason-SESSION'!$L$25:$U$33, MATCH("*Bench Press*",'Jason-SESSION'!$B$25:$B$33,0), MATCH("*1st*",'Jason-SESSION'!$K$7:$T$7,0))</f>
        <v>#N/A</v>
      </c>
      <c r="I21" s="132" t="e">
        <f>IF($A$20='Jason-SESSION'!$A$25,INDEX('Jason-SESSION'!$K$25:$T$33, MATCH("*Military*",'Jason-SESSION'!$B$25:$B$33,0), MATCH("*1st*",'Jason-SESSION'!$K$7:$T$7,0)),"")</f>
        <v>#N/A</v>
      </c>
      <c r="J21" s="51" t="e">
        <f>INDEX('Jason-SESSION'!$L$25:$U$33, MATCH("*Military*",'Jason-SESSION'!$B$25:$B$33,0), MATCH("*1st*",'Jason-SESSION'!$K$7:$T$7,0))</f>
        <v>#N/A</v>
      </c>
      <c r="K21" s="138" t="e">
        <f>IF($A$20='Jason-SESSION'!$A$25,INDEX('Jason-SESSION'!$K$25:$T$33, MATCH("*Clean *",'Jason-SESSION'!$B$25:$B$33,0), MATCH("*1st*",'Jason-SESSION'!$K$7:$T$7,0)),"")</f>
        <v>#N/A</v>
      </c>
      <c r="L21" s="51" t="e">
        <f>INDEX('Jason-SESSION'!$L$25:$U$33, MATCH("*Clean *",'Jason-SESSION'!$B$25:$B$33,0), MATCH("*1st*",'Jason-SESSION'!$K$7:$T$7,0))</f>
        <v>#N/A</v>
      </c>
      <c r="M21" s="131" t="e">
        <f>IF($A$20='Jason-SESSION'!$A$25,INDEX('Jason-SESSION'!$K$25:$T$33, MATCH("*Lat Pulldown*",'Jason-SESSION'!$B$25:$B$33,0), MATCH("*1st*",'Jason-SESSION'!$K$7:$T$7,0)),"")</f>
        <v>#N/A</v>
      </c>
      <c r="N21" s="48" t="e">
        <f>INDEX('Jason-SESSION'!$L$25:$U$33, MATCH("*Lat Pulldown*",'Jason-SESSION'!$B$25:$B$33,0), MATCH("*1st*",'Jason-SESSION'!$K$7:$T$7,0))</f>
        <v>#N/A</v>
      </c>
      <c r="O21" s="151"/>
      <c r="P21" s="151"/>
    </row>
    <row r="22" spans="1:39">
      <c r="B22" t="s">
        <v>4</v>
      </c>
      <c r="C22" s="132" t="e">
        <f>IF($A$20='Jason-SESSION'!$A$25,INDEX('Jason-SESSION'!$K$25:$T$33, MATCH("*Squat*",'Jason-SESSION'!$B$25:$B$33,0), MATCH("*2nd*",'Jason-SESSION'!$K$7:$T$7,0)),"")</f>
        <v>#N/A</v>
      </c>
      <c r="D22" s="87" t="e">
        <f>INDEX('Jason-SESSION'!L$25:U$33, MATCH("*Squat*",'Jason-SESSION'!$B$25:$B$33,0), MATCH("*2nd*",'Jason-SESSION'!K$7:T$7,0))</f>
        <v>#N/A</v>
      </c>
      <c r="E22" s="131">
        <f>IF($A$20='Jason-SESSION'!$A$25,INDEX('Jason-SESSION'!$K$25:$T$33, MATCH("*Deadlift*",'Jason-SESSION'!$B$25:$B$33,0), MATCH("*2ND*",'Jason-SESSION'!$K$7:$T$7,0)),"")</f>
        <v>40</v>
      </c>
      <c r="F22" s="131">
        <f>INDEX('Jason-SESSION'!$L$25:$U$33, MATCH("*Deadlift*",'Jason-SESSION'!$B$25:$B$33,0), MATCH("*2nd*",'Jason-SESSION'!$K$7:$T$7,0))</f>
        <v>12</v>
      </c>
      <c r="G22" s="131" t="e">
        <f>IF($A$20='Jason-SESSION'!$A$25,INDEX('Jason-SESSION'!$K$25:$T$33, MATCH("*Bench Press*",'Jason-SESSION'!$B$25:$B$33,0), MATCH("*2ND*",'Jason-SESSION'!$K$7:$T$7,0)),"")</f>
        <v>#N/A</v>
      </c>
      <c r="H22" s="131" t="e">
        <f>INDEX('Jason-SESSION'!$L$25:$U$33, MATCH("*Bench Press*",'Jason-SESSION'!$B$25:$B$33,0), MATCH("*2nd*",'Jason-SESSION'!$K$7:$T$7,0))</f>
        <v>#N/A</v>
      </c>
      <c r="I22" s="132" t="e">
        <f>IF($A$20='Jason-SESSION'!$A$25,INDEX('Jason-SESSION'!$K$25:$T$33, MATCH("*Military*",'Jason-SESSION'!$B$25:$B$33,0), MATCH("*2ND*",'Jason-SESSION'!$K$7:$T$7,0)),"")</f>
        <v>#N/A</v>
      </c>
      <c r="J22" s="51" t="e">
        <f>INDEX('Jason-SESSION'!$L$25:$U$33, MATCH("*Military*",'Jason-SESSION'!$B$25:$B$33,0), MATCH("*2nd*",'Jason-SESSION'!$K$7:$T$7,0))</f>
        <v>#N/A</v>
      </c>
      <c r="K22" s="138" t="e">
        <f>IF($A$20='Jason-SESSION'!$A$25,INDEX('Jason-SESSION'!$K$25:$T$33, MATCH("*Clean *",'Jason-SESSION'!$B$25:$B$33,0), MATCH("*2ND*",'Jason-SESSION'!$K$7:$T$7,0)),"")</f>
        <v>#N/A</v>
      </c>
      <c r="L22" s="51" t="e">
        <f>INDEX('Jason-SESSION'!$L$25:$U$33, MATCH("*Clean *",'Jason-SESSION'!$B$25:$B$33,0), MATCH("*2nd*",'Jason-SESSION'!$K$7:$T$7,0))</f>
        <v>#N/A</v>
      </c>
      <c r="M22" s="131" t="e">
        <f>IF($A$20='Jason-SESSION'!$A$25,INDEX('Jason-SESSION'!$K$25:$T$33, MATCH("*Lat Pulldown*",'Jason-SESSION'!$B$25:$B$33,0), MATCH("*2ND*",'Jason-SESSION'!$K$7:$T$7,0)),"")</f>
        <v>#N/A</v>
      </c>
      <c r="N22" s="48" t="e">
        <f>INDEX('Jason-SESSION'!$L$25:$U$33, MATCH("*Lat Pulldown*",'Jason-SESSION'!$B$25:$B$33,0), MATCH("*2nd*",'Jason-SESSION'!$K$7:$T$7,0))</f>
        <v>#N/A</v>
      </c>
      <c r="O22" s="151"/>
      <c r="P22" s="151"/>
    </row>
    <row r="23" spans="1:39">
      <c r="B23" t="s">
        <v>5</v>
      </c>
      <c r="C23" s="132" t="e">
        <f>IF($A$20='Jason-SESSION'!$A$25,INDEX('Jason-SESSION'!$K$25:$T$33, MATCH("*Squat*",'Jason-SESSION'!$B$25:$B$33,0), MATCH("*3rd*",'Jason-SESSION'!$K$7:$T$7,0)),"")</f>
        <v>#N/A</v>
      </c>
      <c r="D23" s="87" t="e">
        <f>INDEX('Jason-SESSION'!L$25:U$33, MATCH("*Squat*",'Jason-SESSION'!$B$25:$B$33,0), MATCH("*3rd*",'Jason-SESSION'!K$7:T$7,0))</f>
        <v>#N/A</v>
      </c>
      <c r="E23" s="131">
        <f>IF($A$20='Jason-SESSION'!$A$25,INDEX('Jason-SESSION'!$K$25:$T$33, MATCH("*Deadlift*",'Jason-SESSION'!$B$25:$B$33,0), MATCH("*3rd*",'Jason-SESSION'!$K$7:$T$7,0)),"")</f>
        <v>60</v>
      </c>
      <c r="F23" s="131">
        <f>INDEX('Jason-SESSION'!$L$25:$U$33, MATCH("*Deadlift*",'Jason-SESSION'!$B$25:$B$33,0), MATCH("*3rd*",'Jason-SESSION'!$K$7:$T$7,0))</f>
        <v>12</v>
      </c>
      <c r="G23" s="131" t="e">
        <f>IF($A$20='Jason-SESSION'!$A$25,INDEX('Jason-SESSION'!$K$25:$T$33, MATCH("*Bench Press*",'Jason-SESSION'!$B$25:$B$33,0), MATCH("*3rd*",'Jason-SESSION'!$K$7:$T$7,0)),"")</f>
        <v>#N/A</v>
      </c>
      <c r="H23" s="131" t="e">
        <f>INDEX('Jason-SESSION'!$L$25:$U$33, MATCH("*Bench Press*",'Jason-SESSION'!$B$25:$B$33,0), MATCH("*3rd*",'Jason-SESSION'!$K$7:$T$7,0))</f>
        <v>#N/A</v>
      </c>
      <c r="I23" s="132" t="e">
        <f>IF($A$20='Jason-SESSION'!$A$25,INDEX('Jason-SESSION'!$K$25:$T$33, MATCH("*Military*",'Jason-SESSION'!$B$25:$B$33,0), MATCH("*3rd*",'Jason-SESSION'!$K$7:$T$7,0)),"")</f>
        <v>#N/A</v>
      </c>
      <c r="J23" s="51" t="e">
        <f>INDEX('Jason-SESSION'!$L$25:$U$33, MATCH("*Military*",'Jason-SESSION'!$B$25:$B$33,0), MATCH("*3rd*",'Jason-SESSION'!$K$7:$T$7,0))</f>
        <v>#N/A</v>
      </c>
      <c r="K23" s="138" t="e">
        <f>IF($A$20='Jason-SESSION'!$A$25,INDEX('Jason-SESSION'!$K$25:$T$33, MATCH("*Clean *",'Jason-SESSION'!$B$25:$B$33,0), MATCH("*3rd*",'Jason-SESSION'!$K$7:$T$7,0)),"")</f>
        <v>#N/A</v>
      </c>
      <c r="L23" s="51" t="e">
        <f>INDEX('Jason-SESSION'!$L$25:$U$33, MATCH("*Clean *",'Jason-SESSION'!$B$25:$B$33,0), MATCH("*3rd*",'Jason-SESSION'!$K$7:$T$7,0))</f>
        <v>#N/A</v>
      </c>
      <c r="M23" s="131" t="e">
        <f>IF($A$20='Jason-SESSION'!$A$25,INDEX('Jason-SESSION'!$K$25:$T$33, MATCH("*Lat Pulldown*",'Jason-SESSION'!$B$25:$B$33,0), MATCH("*3rd*",'Jason-SESSION'!$K$7:$T$7,0)),"")</f>
        <v>#N/A</v>
      </c>
      <c r="N23" s="48" t="e">
        <f>INDEX('Jason-SESSION'!$L$25:$U$33, MATCH("*Lat Pulldown*",'Jason-SESSION'!$B$25:$B$33,0), MATCH("*3rd*",'Jason-SESSION'!$K$7:$T$7,0))</f>
        <v>#N/A</v>
      </c>
      <c r="O23" s="151"/>
      <c r="P23" s="151"/>
    </row>
    <row r="24" spans="1:39">
      <c r="B24" t="s">
        <v>6</v>
      </c>
      <c r="C24" s="132" t="e">
        <f>IF($A$20='Jason-SESSION'!$A$25,INDEX('Jason-SESSION'!$K$25:$T$33, MATCH("*Squat*",'Jason-SESSION'!$B$25:$B$33,0), MATCH("*4th*",'Jason-SESSION'!$K$7:$T$7,0)),"")</f>
        <v>#N/A</v>
      </c>
      <c r="D24" s="87" t="e">
        <f>INDEX('Jason-SESSION'!L$25:U$33, MATCH("*Squat*",'Jason-SESSION'!$B$25:$B$33,0), MATCH("*4th*",'Jason-SESSION'!K$7:T$7,0))</f>
        <v>#N/A</v>
      </c>
      <c r="E24" s="131">
        <f>IF($A$20='Jason-SESSION'!$A$25,INDEX('Jason-SESSION'!$K$25:$T$33, MATCH("*Deadlift*",'Jason-SESSION'!$B$25:$B$33,0), MATCH("*4th*",'Jason-SESSION'!$K$7:$T$7,0)),"")</f>
        <v>60</v>
      </c>
      <c r="F24" s="131">
        <f>INDEX('Jason-SESSION'!$L$25:$U$33, MATCH("*Deadlift*",'Jason-SESSION'!$B$25:$B$33,0), MATCH("*4th*",'Jason-SESSION'!$K$7:$T$7,0))</f>
        <v>12</v>
      </c>
      <c r="G24" s="131" t="e">
        <f>IF($A$20='Jason-SESSION'!$A$25,INDEX('Jason-SESSION'!$K$25:$T$33, MATCH("*Bench Press*",'Jason-SESSION'!$B$25:$B$33,0), MATCH("*4th*",'Jason-SESSION'!$K$7:$T$7,0)),"")</f>
        <v>#N/A</v>
      </c>
      <c r="H24" s="131" t="e">
        <f>INDEX('Jason-SESSION'!$L$25:$U$33, MATCH("*Bench Press*",'Jason-SESSION'!$B$25:$B$33,0), MATCH("*4th*",'Jason-SESSION'!$K$7:$T$7,0))</f>
        <v>#N/A</v>
      </c>
      <c r="I24" s="132" t="e">
        <f>IF($A$20='Jason-SESSION'!$A$25,INDEX('Jason-SESSION'!$K$25:$T$33, MATCH("*Military*",'Jason-SESSION'!$B$25:$B$33,0), MATCH("*4th*",'Jason-SESSION'!$K$7:$T$7,0)),"")</f>
        <v>#N/A</v>
      </c>
      <c r="J24" s="51" t="e">
        <f>INDEX('Jason-SESSION'!$L$25:$U$33, MATCH("*Military*",'Jason-SESSION'!$B$25:$B$33,0), MATCH("*4th*",'Jason-SESSION'!$K$7:$T$7,0))</f>
        <v>#N/A</v>
      </c>
      <c r="K24" s="138" t="e">
        <f>IF($A$20='Jason-SESSION'!$A$25,INDEX('Jason-SESSION'!$K$25:$T$33, MATCH("*Clean *",'Jason-SESSION'!$B$25:$B$33,0), MATCH("*4th*",'Jason-SESSION'!$K$7:$T$7,0)),"")</f>
        <v>#N/A</v>
      </c>
      <c r="L24" s="51" t="e">
        <f>INDEX('Jason-SESSION'!$L$25:$U$33, MATCH("*Clean *",'Jason-SESSION'!$B$25:$B$33,0), MATCH("*4th*",'Jason-SESSION'!$K$7:$T$7,0))</f>
        <v>#N/A</v>
      </c>
      <c r="M24" s="131" t="e">
        <f>IF($A$20='Jason-SESSION'!$A$25,INDEX('Jason-SESSION'!$K$25:$T$33, MATCH("*Lat Pulldown*",'Jason-SESSION'!$B$25:$B$33,0), MATCH("*4th*",'Jason-SESSION'!$K$7:$T$7,0)),"")</f>
        <v>#N/A</v>
      </c>
      <c r="N24" s="48" t="e">
        <f>INDEX('Jason-SESSION'!$L$25:$U$33, MATCH("*Lat Pulldown*",'Jason-SESSION'!$B$25:$B$33,0), MATCH("*4th*",'Jason-SESSION'!$K$7:$T$7,0))</f>
        <v>#N/A</v>
      </c>
      <c r="O24" s="151"/>
      <c r="P24" s="151"/>
    </row>
    <row r="25" spans="1:39">
      <c r="B25" t="s">
        <v>7</v>
      </c>
      <c r="C25" s="132" t="e">
        <f>IF($A$20='Jason-SESSION'!$A$25,INDEX('Jason-SESSION'!$K$25:$T$33, MATCH("*Squat*",'Jason-SESSION'!$B$25:$B$33,0), MATCH("*5th*",'Jason-SESSION'!$K$7:$T$7,0)),"")</f>
        <v>#N/A</v>
      </c>
      <c r="D25" s="87" t="e">
        <f>INDEX('Jason-SESSION'!L$25:U$33, MATCH("*Squat*",'Jason-SESSION'!$B$25:$B$33,0), MATCH("*5th*",'Jason-SESSION'!K$7:T$7,0))</f>
        <v>#N/A</v>
      </c>
      <c r="E25" s="131">
        <f>IF($A$20='Jason-SESSION'!$A$25,INDEX('Jason-SESSION'!$K$25:$T$33, MATCH("*Deadlift*",'Jason-SESSION'!$B$25:$B$33,0), MATCH("*5th*",'Jason-SESSION'!$K$7:$T$7,0)),"")</f>
        <v>0</v>
      </c>
      <c r="F25" s="131">
        <f>INDEX('Jason-SESSION'!$L$25:$U$33, MATCH("*Deadlift*",'Jason-SESSION'!$B$25:$B$33,0), MATCH("*5th*",'Jason-SESSION'!$K$7:$T$7,0))</f>
        <v>0</v>
      </c>
      <c r="G25" s="131" t="e">
        <f>IF($A$20='Jason-SESSION'!$A$25,INDEX('Jason-SESSION'!$K$25:$T$33, MATCH("*Bench Press*",'Jason-SESSION'!$B$25:$B$33,0), MATCH("*5th*",'Jason-SESSION'!$K$7:$T$7,0)),"")</f>
        <v>#N/A</v>
      </c>
      <c r="H25" s="131" t="e">
        <f>INDEX('Jason-SESSION'!$L$25:$U$33, MATCH("*Bench Press*",'Jason-SESSION'!$B$25:$B$33,0), MATCH("*5th*",'Jason-SESSION'!$K$7:$T$7,0))</f>
        <v>#N/A</v>
      </c>
      <c r="I25" s="132" t="e">
        <f>IF($A$20='Jason-SESSION'!$A$25,INDEX('Jason-SESSION'!$K$25:$T$33, MATCH("*Military*",'Jason-SESSION'!$B$25:$B$33,0), MATCH("*5th*",'Jason-SESSION'!$K$7:$T$7,0)),"")</f>
        <v>#N/A</v>
      </c>
      <c r="J25" s="51" t="e">
        <f>INDEX('Jason-SESSION'!$L$25:$U$33, MATCH("*Military*",'Jason-SESSION'!$B$25:$B$33,0), MATCH("*5th*",'Jason-SESSION'!$K$7:$T$7,0))</f>
        <v>#N/A</v>
      </c>
      <c r="K25" s="138" t="e">
        <f>IF($A$20='Jason-SESSION'!$A$25,INDEX('Jason-SESSION'!$K$25:$T$33, MATCH("*Clean *",'Jason-SESSION'!$B$25:$B$33,0), MATCH("*5th*",'Jason-SESSION'!$K$7:$T$7,0)),"")</f>
        <v>#N/A</v>
      </c>
      <c r="L25" s="51" t="e">
        <f>INDEX('Jason-SESSION'!$L$25:$U$33, MATCH("*Clean *",'Jason-SESSION'!$B$25:$B$33,0), MATCH("*5th*",'Jason-SESSION'!$K$7:$T$7,0))</f>
        <v>#N/A</v>
      </c>
      <c r="M25" s="131" t="e">
        <f>IF($A$20='Jason-SESSION'!$A$25,INDEX('Jason-SESSION'!$K$25:$T$33, MATCH("*Lat Pulldown*",'Jason-SESSION'!$B$25:$B$33,0), MATCH("*5th*",'Jason-SESSION'!$K$7:$T$7,0)),"")</f>
        <v>#N/A</v>
      </c>
      <c r="N25" s="48" t="e">
        <f>INDEX('Jason-SESSION'!$L$25:$U$33, MATCH("*Lat Pulldown*",'Jason-SESSION'!$B$25:$B$33,0), MATCH("*5th*",'Jason-SESSION'!$K$7:$T$7,0))</f>
        <v>#N/A</v>
      </c>
      <c r="O25" s="151"/>
      <c r="P25" s="151"/>
    </row>
    <row r="26" spans="1:39">
      <c r="A26" s="129">
        <f>'Jason-SESSION'!A34</f>
        <v>42166</v>
      </c>
      <c r="B26" s="116" t="s">
        <v>84</v>
      </c>
      <c r="C26" s="133" t="e">
        <f>MAX(C27:C31)</f>
        <v>#N/A</v>
      </c>
      <c r="D26" s="139" t="e">
        <f t="array" ref="D26">MAX(IF(C27:C31=C26,D27:D31))</f>
        <v>#N/A</v>
      </c>
      <c r="E26" s="134">
        <f>MAX(E27:E31)</f>
        <v>60</v>
      </c>
      <c r="F26" s="134">
        <f t="array" ref="F26">MAX(IF(E27:E31=E26,F27:F31))</f>
        <v>12</v>
      </c>
      <c r="G26" s="134" t="e">
        <f>MAX(G27:G31)</f>
        <v>#N/A</v>
      </c>
      <c r="H26" s="134" t="e">
        <f t="array" ref="H26">MAX(IF(G27:G31=G26,H27:H31))</f>
        <v>#N/A</v>
      </c>
      <c r="I26" s="133" t="e">
        <f>MAX(I27:I31)</f>
        <v>#N/A</v>
      </c>
      <c r="J26" s="135" t="e">
        <f t="array" ref="J26">MAX(IF(I27:I31=I26,J27:J31))</f>
        <v>#N/A</v>
      </c>
      <c r="K26" s="136" t="e">
        <f>MAX(K27:K31)</f>
        <v>#N/A</v>
      </c>
      <c r="L26" s="135" t="e">
        <f t="array" ref="L26">MAX(IF(K27:K31=K26,L27:L31))</f>
        <v>#N/A</v>
      </c>
      <c r="M26" s="134" t="e">
        <f>MAX(M27:M31)</f>
        <v>#N/A</v>
      </c>
      <c r="N26" s="140" t="e">
        <f t="array" ref="N26">MAX(IF(M27:M31=M26,N27:N31))</f>
        <v>#N/A</v>
      </c>
      <c r="O26" s="152" t="e">
        <f>IF($A$26='Jason-SESSION'!$A$34,INDEX('Jason-SESSION'!$K$34:$T$41, MATCH("*1k Row*",'Jason-SESSION'!$B$34:$B$41,0), MATCH("*1st*",'Jason-SESSION'!$K$7:$T$7,0)),"")</f>
        <v>#N/A</v>
      </c>
      <c r="P26" s="152">
        <f>IF($A$26='Jason-SESSION'!$A$34,INDEX('Jason-SESSION'!$K$34:$T$41, MATCH("*HIIT*",'Jason-SESSION'!$B$34:$B$41,0), MATCH("*1st*",'Jason-SESSION'!$K$7:$T$7,0)),"")</f>
        <v>1.3888888888888888E-2</v>
      </c>
      <c r="Q26" s="117" t="str">
        <f>INDEX('Jason-SESSION'!$L$34:$U$41, MATCH("*HIIT*",'Jason-SESSION'!$B$34:$B$41,0), MATCH("*1st*",'Jason-SESSION'!$K$7:$T$7,0))</f>
        <v>45/15</v>
      </c>
      <c r="R26" s="117">
        <f>'Jason-SESSION'!U34</f>
        <v>0</v>
      </c>
      <c r="S26" s="116"/>
      <c r="T26" s="116"/>
      <c r="U26" s="120">
        <f>'Jason-SESSION'!A35</f>
        <v>117</v>
      </c>
      <c r="V26" s="120">
        <f>'Jason-SESSION'!A36</f>
        <v>30.4</v>
      </c>
      <c r="W26" s="116"/>
      <c r="X26" s="116"/>
      <c r="Y26" s="116"/>
      <c r="Z26" s="116"/>
      <c r="AA26" s="116"/>
      <c r="AB26" s="116"/>
      <c r="AC26" s="116"/>
      <c r="AM26" s="51"/>
    </row>
    <row r="27" spans="1:39">
      <c r="B27" s="11" t="s">
        <v>3</v>
      </c>
      <c r="C27" s="132" t="e">
        <f>IF($A$26='Jason-SESSION'!$A$34,INDEX('Jason-SESSION'!$K$34:$T$41, MATCH("*Squat*",'Jason-SESSION'!$B$34:$B$41,0), MATCH("*1st*",'Jason-SESSION'!$K$7:$T$7,0)),"")</f>
        <v>#N/A</v>
      </c>
      <c r="D27" s="87" t="e">
        <f>INDEX('Jason-SESSION'!L$34:U$41, MATCH("*Squat*",'Jason-SESSION'!$B$34:$B$41,0), MATCH("*1ST*",'Jason-SESSION'!K$7:T$7,0))</f>
        <v>#N/A</v>
      </c>
      <c r="E27" s="131">
        <f>IF($A$26='Jason-SESSION'!$A$34,INDEX('Jason-SESSION'!$K$34:$T$41, MATCH("*Deadlift*",'Jason-SESSION'!$B$34:$B$41,0), MATCH("*1st*",'Jason-SESSION'!$K$7:$T$7,0)),"")</f>
        <v>60</v>
      </c>
      <c r="F27" s="131">
        <f>INDEX('Jason-SESSION'!$L$34:$U$41, MATCH("*Deadlift*",'Jason-SESSION'!$B$34:$B$41,0), MATCH("*1st*",'Jason-SESSION'!$K$7:$T$7,0))</f>
        <v>12</v>
      </c>
      <c r="G27" s="131" t="e">
        <f>IF($A$26='Jason-SESSION'!$A$34,INDEX('Jason-SESSION'!$K$34:$T$41, MATCH("*Bench Press*",'Jason-SESSION'!$B$34:$B$41,0), MATCH("*1st*",'Jason-SESSION'!$K$7:$T$7,0)),"")</f>
        <v>#N/A</v>
      </c>
      <c r="H27" s="131" t="e">
        <f>INDEX('Jason-SESSION'!$L$34:$U$41, MATCH("*Bench Press*",'Jason-SESSION'!$B$34:$B$41,0), MATCH("*1st*",'Jason-SESSION'!$K$7:$T$7,0))</f>
        <v>#N/A</v>
      </c>
      <c r="I27" s="132" t="e">
        <f>IF($A$26='Jason-SESSION'!$A$34,INDEX('Jason-SESSION'!$K$34:$T$41, MATCH("*Military*",'Jason-SESSION'!$B$34:$B$41,0), MATCH("*1st*",'Jason-SESSION'!$K$7:$T$7,0)),"")</f>
        <v>#N/A</v>
      </c>
      <c r="J27" s="51" t="e">
        <f>INDEX('Jason-SESSION'!$L$34:$U$41, MATCH("*Military*",'Jason-SESSION'!$B$34:$B$41,0), MATCH("*1st*",'Jason-SESSION'!$K$7:$T$7,0))</f>
        <v>#N/A</v>
      </c>
      <c r="K27" s="138" t="e">
        <f>IF($A$26='Jason-SESSION'!$A$34,INDEX('Jason-SESSION'!$K$34:$T$41, MATCH("*Clean *",'Jason-SESSION'!$B$34:$B$41,0), MATCH("*1st*",'Jason-SESSION'!$K$7:$T$7,0)),"")</f>
        <v>#N/A</v>
      </c>
      <c r="L27" s="51" t="e">
        <f>INDEX('Jason-SESSION'!$L$34:$U$41, MATCH("*Clean *",'Jason-SESSION'!$B$34:$B$41,0), MATCH("*1st*",'Jason-SESSION'!$K$7:$T$7,0))</f>
        <v>#N/A</v>
      </c>
      <c r="M27" s="131" t="e">
        <f>IF($A$26='Jason-SESSION'!$A$34,INDEX('Jason-SESSION'!$K$34:$T$41, MATCH("*Lat Pulldown*",'Jason-SESSION'!$B$34:$B$41,0), MATCH("*1st*",'Jason-SESSION'!$K$7:$T$7,0)),"")</f>
        <v>#N/A</v>
      </c>
      <c r="N27" s="48" t="e">
        <f>INDEX('Jason-SESSION'!$L$34:$U$41, MATCH("*Lat Pulldown*",'Jason-SESSION'!$B$34:$B$41,0), MATCH("*1st*",'Jason-SESSION'!$K$7:$T$7,0))</f>
        <v>#N/A</v>
      </c>
      <c r="O27" s="151"/>
      <c r="P27" s="151"/>
    </row>
    <row r="28" spans="1:39">
      <c r="B28" t="s">
        <v>4</v>
      </c>
      <c r="C28" s="132" t="e">
        <f>IF($A$26='Jason-SESSION'!$A$34,INDEX('Jason-SESSION'!$K$34:$T$41, MATCH("*Squat*",'Jason-SESSION'!$B$34:$B$41,0), MATCH("*2nd*",'Jason-SESSION'!$K$7:$T$7,0)),"")</f>
        <v>#N/A</v>
      </c>
      <c r="D28" s="87" t="e">
        <f>INDEX('Jason-SESSION'!L$34:U$41, MATCH("*Squat*",'Jason-SESSION'!$B$34:$B$41,0), MATCH("*2nd*",'Jason-SESSION'!K$7:T$7,0))</f>
        <v>#N/A</v>
      </c>
      <c r="E28" s="131">
        <f>IF($A$26='Jason-SESSION'!$A$34,INDEX('Jason-SESSION'!$K$34:$T$41, MATCH("*Deadlift*",'Jason-SESSION'!$B$34:$B$41,0), MATCH("*2ND*",'Jason-SESSION'!$K$7:$T$7,0)),"")</f>
        <v>60</v>
      </c>
      <c r="F28" s="131">
        <f>INDEX('Jason-SESSION'!$L$34:$U$41, MATCH("*Deadlift*",'Jason-SESSION'!$B$34:$B$41,0), MATCH("*2nd*",'Jason-SESSION'!$K$7:$T$7,0))</f>
        <v>12</v>
      </c>
      <c r="G28" s="131" t="e">
        <f>IF($A$26='Jason-SESSION'!$A$34,INDEX('Jason-SESSION'!$K$34:$T$41, MATCH("*Bench Press*",'Jason-SESSION'!$B$34:$B$41,0), MATCH("*2ND*",'Jason-SESSION'!$K$7:$T$7,0)),"")</f>
        <v>#N/A</v>
      </c>
      <c r="H28" s="131" t="e">
        <f>INDEX('Jason-SESSION'!$L$34:$U$41, MATCH("*Bench Press*",'Jason-SESSION'!$B$34:$B$41,0), MATCH("*2nd*",'Jason-SESSION'!$K$7:$T$7,0))</f>
        <v>#N/A</v>
      </c>
      <c r="I28" s="132" t="e">
        <f>IF($A$26='Jason-SESSION'!$A$34,INDEX('Jason-SESSION'!$K$34:$T$41, MATCH("*Military*",'Jason-SESSION'!$B$34:$B$41,0), MATCH("*2ND*",'Jason-SESSION'!$K$7:$T$7,0)),"")</f>
        <v>#N/A</v>
      </c>
      <c r="J28" s="51" t="e">
        <f>INDEX('Jason-SESSION'!$L$34:$U$41, MATCH("*Military*",'Jason-SESSION'!$B$34:$B$41,0), MATCH("*2nd*",'Jason-SESSION'!$K$7:$T$7,0))</f>
        <v>#N/A</v>
      </c>
      <c r="K28" s="138" t="e">
        <f>IF($A$26='Jason-SESSION'!$A$34,INDEX('Jason-SESSION'!$K$34:$T$41, MATCH("*Clean *",'Jason-SESSION'!$B$34:$B$41,0), MATCH("*2ND*",'Jason-SESSION'!$K$7:$T$7,0)),"")</f>
        <v>#N/A</v>
      </c>
      <c r="L28" s="51" t="e">
        <f>INDEX('Jason-SESSION'!$L$34:$U$41, MATCH("*Clean *",'Jason-SESSION'!$B$34:$B$41,0), MATCH("*2nd*",'Jason-SESSION'!$K$7:$T$7,0))</f>
        <v>#N/A</v>
      </c>
      <c r="M28" s="131" t="e">
        <f>IF($A$26='Jason-SESSION'!$A$34,INDEX('Jason-SESSION'!$K$34:$T$41, MATCH("*Lat Pulldown*",'Jason-SESSION'!$B$34:$B$41,0), MATCH("*2ND*",'Jason-SESSION'!$K$7:$T$7,0)),"")</f>
        <v>#N/A</v>
      </c>
      <c r="N28" s="48" t="e">
        <f>INDEX('Jason-SESSION'!$L$34:$U$41, MATCH("*Lat Pulldown*",'Jason-SESSION'!$B$34:$B$41,0), MATCH("*2nd*",'Jason-SESSION'!$K$7:$T$7,0))</f>
        <v>#N/A</v>
      </c>
      <c r="O28" s="151"/>
      <c r="P28" s="151"/>
    </row>
    <row r="29" spans="1:39">
      <c r="B29" t="s">
        <v>5</v>
      </c>
      <c r="C29" s="132" t="e">
        <f>IF($A$26='Jason-SESSION'!$A$34,INDEX('Jason-SESSION'!$K$34:$T$41, MATCH("*Squat*",'Jason-SESSION'!$B$34:$B$41,0), MATCH("*3rd*",'Jason-SESSION'!$K$7:$T$7,0)),"")</f>
        <v>#N/A</v>
      </c>
      <c r="D29" s="87" t="e">
        <f>INDEX('Jason-SESSION'!L$34:U$41, MATCH("*Squat*",'Jason-SESSION'!$B$34:$B$41,0), MATCH("*3rd*",'Jason-SESSION'!K$7:T$7,0))</f>
        <v>#N/A</v>
      </c>
      <c r="E29" s="131">
        <f>IF($A$26='Jason-SESSION'!$A$34,INDEX('Jason-SESSION'!$K$34:$T$41, MATCH("*Deadlift*",'Jason-SESSION'!$B$34:$B$41,0), MATCH("*3rd*",'Jason-SESSION'!$K$7:$T$7,0)),"")</f>
        <v>60</v>
      </c>
      <c r="F29" s="131">
        <f>INDEX('Jason-SESSION'!$L$34:$U$41, MATCH("*Deadlift*",'Jason-SESSION'!$B$34:$B$41,0), MATCH("*3rd*",'Jason-SESSION'!$K$7:$T$7,0))</f>
        <v>12</v>
      </c>
      <c r="G29" s="131" t="e">
        <f>IF($A$26='Jason-SESSION'!$A$34,INDEX('Jason-SESSION'!$K$34:$T$41, MATCH("*Bench Press*",'Jason-SESSION'!$B$34:$B$41,0), MATCH("*3rd*",'Jason-SESSION'!$K$7:$T$7,0)),"")</f>
        <v>#N/A</v>
      </c>
      <c r="H29" s="131" t="e">
        <f>INDEX('Jason-SESSION'!$L$34:$U$41, MATCH("*Bench Press*",'Jason-SESSION'!$B$34:$B$41,0), MATCH("*3rd*",'Jason-SESSION'!$K$7:$T$7,0))</f>
        <v>#N/A</v>
      </c>
      <c r="I29" s="132" t="e">
        <f>IF($A$26='Jason-SESSION'!$A$34,INDEX('Jason-SESSION'!$K$34:$T$41, MATCH("*Military*",'Jason-SESSION'!$B$34:$B$41,0), MATCH("*3rd*",'Jason-SESSION'!$K$7:$T$7,0)),"")</f>
        <v>#N/A</v>
      </c>
      <c r="J29" s="51" t="e">
        <f>INDEX('Jason-SESSION'!$L$34:$U$41, MATCH("*Military*",'Jason-SESSION'!$B$34:$B$41,0), MATCH("*3rd*",'Jason-SESSION'!$K$7:$T$7,0))</f>
        <v>#N/A</v>
      </c>
      <c r="K29" s="138" t="e">
        <f>IF($A$26='Jason-SESSION'!$A$34,INDEX('Jason-SESSION'!$K$34:$T$41, MATCH("*Clean *",'Jason-SESSION'!$B$34:$B$41,0), MATCH("*3rd*",'Jason-SESSION'!$K$7:$T$7,0)),"")</f>
        <v>#N/A</v>
      </c>
      <c r="L29" s="51" t="e">
        <f>INDEX('Jason-SESSION'!$L$34:$U$41, MATCH("*Clean *",'Jason-SESSION'!$B$34:$B$41,0), MATCH("*3rd*",'Jason-SESSION'!$K$7:$T$7,0))</f>
        <v>#N/A</v>
      </c>
      <c r="M29" s="131" t="e">
        <f>IF($A$26='Jason-SESSION'!$A$34,INDEX('Jason-SESSION'!$K$34:$T$41, MATCH("*Lat Pulldown*",'Jason-SESSION'!$B$34:$B$41,0), MATCH("*3rd*",'Jason-SESSION'!$K$7:$T$7,0)),"")</f>
        <v>#N/A</v>
      </c>
      <c r="N29" s="48" t="e">
        <f>INDEX('Jason-SESSION'!$L$34:$U$41, MATCH("*Lat Pulldown*",'Jason-SESSION'!$B$34:$B$41,0), MATCH("*3rd*",'Jason-SESSION'!$K$7:$T$7,0))</f>
        <v>#N/A</v>
      </c>
      <c r="O29" s="151"/>
      <c r="P29" s="151"/>
    </row>
    <row r="30" spans="1:39">
      <c r="B30" t="s">
        <v>6</v>
      </c>
      <c r="C30" s="132" t="e">
        <f>IF($A$26='Jason-SESSION'!$A$34,INDEX('Jason-SESSION'!$K$34:$T$41, MATCH("*Squat*",'Jason-SESSION'!$B$34:$B$41,0), MATCH("*4th*",'Jason-SESSION'!$K$7:$T$7,0)),"")</f>
        <v>#N/A</v>
      </c>
      <c r="D30" s="87" t="e">
        <f>INDEX('Jason-SESSION'!L$34:U$41, MATCH("*Squat*",'Jason-SESSION'!$B$34:$B$41,0), MATCH("*4th*",'Jason-SESSION'!K$7:T$7,0))</f>
        <v>#N/A</v>
      </c>
      <c r="E30" s="131">
        <f>IF($A$26='Jason-SESSION'!$A$34,INDEX('Jason-SESSION'!$K$34:$T$41, MATCH("*Deadlift*",'Jason-SESSION'!$B$34:$B$41,0), MATCH("*4th*",'Jason-SESSION'!$K$7:$T$7,0)),"")</f>
        <v>60</v>
      </c>
      <c r="F30" s="131">
        <f>INDEX('Jason-SESSION'!$L$34:$U$41, MATCH("*Deadlift*",'Jason-SESSION'!$B$34:$B$41,0), MATCH("*4th*",'Jason-SESSION'!$K$7:$T$7,0))</f>
        <v>12</v>
      </c>
      <c r="G30" s="131" t="e">
        <f>IF($A$26='Jason-SESSION'!$A$34,INDEX('Jason-SESSION'!$K$34:$T$41, MATCH("*Bench Press*",'Jason-SESSION'!$B$34:$B$41,0), MATCH("*4th*",'Jason-SESSION'!$K$7:$T$7,0)),"")</f>
        <v>#N/A</v>
      </c>
      <c r="H30" s="131" t="e">
        <f>INDEX('Jason-SESSION'!$L$34:$U$41, MATCH("*Bench Press*",'Jason-SESSION'!$B$34:$B$41,0), MATCH("*4th*",'Jason-SESSION'!$K$7:$T$7,0))</f>
        <v>#N/A</v>
      </c>
      <c r="I30" s="132" t="e">
        <f>IF($A$26='Jason-SESSION'!$A$34,INDEX('Jason-SESSION'!$K$34:$T$41, MATCH("*Military*",'Jason-SESSION'!$B$34:$B$41,0), MATCH("*4th*",'Jason-SESSION'!$K$7:$T$7,0)),"")</f>
        <v>#N/A</v>
      </c>
      <c r="J30" s="51" t="e">
        <f>INDEX('Jason-SESSION'!$L$34:$U$41, MATCH("*Military*",'Jason-SESSION'!$B$34:$B$41,0), MATCH("*4th*",'Jason-SESSION'!$K$7:$T$7,0))</f>
        <v>#N/A</v>
      </c>
      <c r="K30" s="138" t="e">
        <f>IF($A$26='Jason-SESSION'!$A$34,INDEX('Jason-SESSION'!$K$34:$T$41, MATCH("*Clean *",'Jason-SESSION'!$B$34:$B$41,0), MATCH("*4th*",'Jason-SESSION'!$K$7:$T$7,0)),"")</f>
        <v>#N/A</v>
      </c>
      <c r="L30" s="51" t="e">
        <f>INDEX('Jason-SESSION'!$L$34:$U$41, MATCH("*Clean *",'Jason-SESSION'!$B$34:$B$41,0), MATCH("*4th*",'Jason-SESSION'!$K$7:$T$7,0))</f>
        <v>#N/A</v>
      </c>
      <c r="M30" s="131" t="e">
        <f>IF($A$26='Jason-SESSION'!$A$34,INDEX('Jason-SESSION'!$K$34:$T$41, MATCH("*Lat Pulldown*",'Jason-SESSION'!$B$34:$B$41,0), MATCH("*4th*",'Jason-SESSION'!$K$7:$T$7,0)),"")</f>
        <v>#N/A</v>
      </c>
      <c r="N30" s="48" t="e">
        <f>INDEX('Jason-SESSION'!$L$34:$U$41, MATCH("*Lat Pulldown*",'Jason-SESSION'!$B$34:$B$41,0), MATCH("*4th*",'Jason-SESSION'!$K$7:$T$7,0))</f>
        <v>#N/A</v>
      </c>
      <c r="O30" s="151"/>
      <c r="P30" s="151"/>
    </row>
    <row r="31" spans="1:39">
      <c r="B31" t="s">
        <v>7</v>
      </c>
      <c r="C31" s="132" t="e">
        <f>IF($A$26='Jason-SESSION'!$A$34,INDEX('Jason-SESSION'!$K$34:$T$41, MATCH("*Squat*",'Jason-SESSION'!$B$34:$B$41,0), MATCH("*5th*",'Jason-SESSION'!K$7:T$7,0)),"")</f>
        <v>#N/A</v>
      </c>
      <c r="D31" s="87" t="e">
        <f>INDEX('Jason-SESSION'!L$34:U$41, MATCH("*Squat*",'Jason-SESSION'!$B$34:$B$41,0), MATCH("*5th*",'Jason-SESSION'!K$7:T$7,0))</f>
        <v>#N/A</v>
      </c>
      <c r="E31" s="131">
        <f>IF($A$26='Jason-SESSION'!$A$34,INDEX('Jason-SESSION'!$K$34:$T$41, MATCH("*Deadlift*",'Jason-SESSION'!$B$34:$B$41,0), MATCH("*5th*",'Jason-SESSION'!$K$7:$T$7,0)),"")</f>
        <v>0</v>
      </c>
      <c r="F31" s="131">
        <f>INDEX('Jason-SESSION'!$L$34:$U$41, MATCH("*Deadlift*",'Jason-SESSION'!$B$34:$B$41,0), MATCH("*5th*",'Jason-SESSION'!$K$7:$T$7,0))</f>
        <v>0</v>
      </c>
      <c r="G31" s="131" t="e">
        <f>IF($A$26='Jason-SESSION'!$A$34,INDEX('Jason-SESSION'!$K$34:$T$41, MATCH("*Bench Press*",'Jason-SESSION'!$B$34:$B$41,0), MATCH("*5th*",'Jason-SESSION'!$K$7:$T$7,0)),"")</f>
        <v>#N/A</v>
      </c>
      <c r="H31" s="131" t="e">
        <f>INDEX('Jason-SESSION'!$L$34:$U$41, MATCH("*Bench Press*",'Jason-SESSION'!$B$34:$B$41,0), MATCH("*5th*",'Jason-SESSION'!$K$7:$T$7,0))</f>
        <v>#N/A</v>
      </c>
      <c r="I31" s="132" t="e">
        <f>IF($A$26='Jason-SESSION'!$A$34,INDEX('Jason-SESSION'!$K$34:$T$41, MATCH("*Military*",'Jason-SESSION'!$B$34:$B$41,0), MATCH("*5th*",'Jason-SESSION'!$K$7:$T$7,0)),"")</f>
        <v>#N/A</v>
      </c>
      <c r="J31" s="51" t="e">
        <f>INDEX('Jason-SESSION'!$L$34:$U$41, MATCH("*Military*",'Jason-SESSION'!$B$34:$B$41,0), MATCH("*5th*",'Jason-SESSION'!$K$7:$T$7,0))</f>
        <v>#N/A</v>
      </c>
      <c r="K31" s="138" t="e">
        <f>IF($A$26='Jason-SESSION'!$A$34,INDEX('Jason-SESSION'!$K$34:$T$41, MATCH("*Clean *",'Jason-SESSION'!$B$34:$B$41,0), MATCH("*5th*",'Jason-SESSION'!$K$7:$T$7,0)),"")</f>
        <v>#N/A</v>
      </c>
      <c r="L31" s="51" t="e">
        <f>INDEX('Jason-SESSION'!$L$34:$U$41, MATCH("*Clean *",'Jason-SESSION'!$B$34:$B$41,0), MATCH("*5th*",'Jason-SESSION'!$K$7:$T$7,0))</f>
        <v>#N/A</v>
      </c>
      <c r="M31" s="131" t="e">
        <f>IF($A$26='Jason-SESSION'!$A$34,INDEX('Jason-SESSION'!$K$34:$T$41, MATCH("*Lat Pulldown*",'Jason-SESSION'!$B$34:$B$41,0), MATCH("*5th*",'Jason-SESSION'!$K$7:$T$7,0)),"")</f>
        <v>#N/A</v>
      </c>
      <c r="N31" s="48" t="e">
        <f>INDEX('Jason-SESSION'!$L$34:$U$41, MATCH("*Lat Pulldown*",'Jason-SESSION'!$B$34:$B$41,0), MATCH("*5th*",'Jason-SESSION'!$K$7:$T$7,0))</f>
        <v>#N/A</v>
      </c>
      <c r="O31" s="151"/>
      <c r="P31" s="151"/>
    </row>
    <row r="32" spans="1:39">
      <c r="A32" s="129">
        <f>'Jason-SESSION'!A43</f>
        <v>42171</v>
      </c>
      <c r="B32" s="116" t="s">
        <v>84</v>
      </c>
      <c r="C32" s="117" t="e">
        <f>MAX(C33:C37)</f>
        <v>#N/A</v>
      </c>
      <c r="D32" s="116" t="e">
        <f t="array" ref="D32">MAX(IF(C33:C37=C32,D33:D37))</f>
        <v>#N/A</v>
      </c>
      <c r="E32" s="116" t="e">
        <f>MAX(E33:E37)</f>
        <v>#N/A</v>
      </c>
      <c r="F32" s="116" t="e">
        <f t="array" ref="F32">MAX(IF(E33:E37=E32,F33:F37))</f>
        <v>#N/A</v>
      </c>
      <c r="G32" s="116" t="e">
        <f>MAX(G33:G37)</f>
        <v>#N/A</v>
      </c>
      <c r="H32" s="116" t="e">
        <f t="array" ref="H32">MAX(IF(G33:G37=G32,H33:H37))</f>
        <v>#N/A</v>
      </c>
      <c r="I32" s="116" t="e">
        <f>MAX(I33:I37)</f>
        <v>#N/A</v>
      </c>
      <c r="J32" s="116" t="e">
        <f t="array" ref="J32">MAX(IF(I33:I37=I32,J33:J37))</f>
        <v>#N/A</v>
      </c>
      <c r="K32" s="116">
        <f>MAX(K33:K37)</f>
        <v>30</v>
      </c>
      <c r="L32" s="116">
        <f t="array" ref="L32">MAX(IF(K33:K37=K32,L33:L37))</f>
        <v>10</v>
      </c>
      <c r="M32" s="116">
        <f>MAX(M33:M37)</f>
        <v>45</v>
      </c>
      <c r="N32" s="117">
        <f t="array" ref="N32">MAX(IF(M33:M37=M32,N33:N37))</f>
        <v>12</v>
      </c>
      <c r="O32" s="152">
        <f>IF($A$32='Jason-SESSION'!$A$43,INDEX('Jason-SESSION'!$K$43:$T$50, MATCH("*1k Row*",'Jason-SESSION'!$B$43:$B$50,0), MATCH("*1st*",'Jason-SESSION'!$K$7:$T$7,0)),"")</f>
        <v>2.7199074074074074E-3</v>
      </c>
      <c r="P32" s="152">
        <f>IF($A$32='Jason-SESSION'!$A$43,INDEX('Jason-SESSION'!$K$43:$T$50, MATCH("*HIIT*",'Jason-SESSION'!$B$43:$B$50,0), MATCH("*1st*",'Jason-SESSION'!$K$7:$T$7,0)),"")</f>
        <v>4.8611111111111112E-3</v>
      </c>
      <c r="Q32" s="117">
        <f>INDEX('Jason-SESSION'!$L$43:$U$50, MATCH("*HIIT*",'Jason-SESSION'!$B$43:$B$50,0), MATCH("*1st*",'Jason-SESSION'!$K$7:$T$7,0))</f>
        <v>0</v>
      </c>
      <c r="R32" s="117">
        <f>'Jason-SESSION'!U43</f>
        <v>0</v>
      </c>
      <c r="S32" s="116"/>
      <c r="T32" s="116"/>
      <c r="U32" s="120">
        <f>'Jason-SESSION'!A44</f>
        <v>115</v>
      </c>
      <c r="V32" s="120">
        <f>'Jason-SESSION'!A45</f>
        <v>31.2</v>
      </c>
      <c r="W32" s="116"/>
      <c r="X32" s="116"/>
      <c r="Y32" s="116"/>
      <c r="Z32" s="116"/>
      <c r="AA32" s="116"/>
      <c r="AB32" s="116">
        <v>17</v>
      </c>
      <c r="AC32" s="116"/>
    </row>
    <row r="33" spans="1:40">
      <c r="A33" s="145"/>
      <c r="B33" s="11" t="s">
        <v>3</v>
      </c>
      <c r="C33" s="131" t="e">
        <f>IF($A$32='Jason-SESSION'!$A$43,INDEX('Jason-SESSION'!$K$43:$T$50, MATCH("*Squat*",'Jason-SESSION'!$B$43:$B$50,0), MATCH("*1st*",'Jason-SESSION'!$K$7:$T$7,0)),"")</f>
        <v>#N/A</v>
      </c>
      <c r="D33" s="132" t="e">
        <f>INDEX('Jason-SESSION'!$L$43:$U$50, MATCH("*Squat*",'Jason-SESSION'!$B$43:$B$50,0), MATCH("*1st*",'Jason-SESSION'!$K$7:$T$7,0))</f>
        <v>#N/A</v>
      </c>
      <c r="E33" s="131" t="e">
        <f>IF($A$32='Jason-SESSION'!$A$43,INDEX('Jason-SESSION'!$K$43:$T$50, MATCH("*Deadlift*",'Jason-SESSION'!$B$43:$B$50,0), MATCH("*1st*",'Jason-SESSION'!$K$7:$T$7,0)),"")</f>
        <v>#N/A</v>
      </c>
      <c r="F33" s="131" t="e">
        <f>INDEX('Jason-SESSION'!$L$43:$U$50, MATCH("*Deadlift*",'Jason-SESSION'!$B$43:$B$50,0), MATCH("*1st*",'Jason-SESSION'!$K$7:$T$7,0))</f>
        <v>#N/A</v>
      </c>
      <c r="G33" s="131" t="e">
        <f>IF($A$32='Jason-SESSION'!$A$43,INDEX('Jason-SESSION'!$K$43:$T$50, MATCH("*Bench Press*",'Jason-SESSION'!$B$43:$B$50,0), MATCH("*1st*",'Jason-SESSION'!$K$7:$T$7,0)),"")</f>
        <v>#N/A</v>
      </c>
      <c r="H33" s="131" t="e">
        <f>INDEX('Jason-SESSION'!$L$43:$U$50, MATCH("*Bench Press*",'Jason-SESSION'!$B$43:$B$50,0), MATCH("*1st*",'Jason-SESSION'!$K$7:$T$7,0))</f>
        <v>#N/A</v>
      </c>
      <c r="I33" s="132" t="e">
        <f>IF($A$32='Jason-SESSION'!$A$43,INDEX('Jason-SESSION'!$K$43:$T$50, MATCH("*Military*",'Jason-SESSION'!$B$43:$B$50,0), MATCH("*1st*",'Jason-SESSION'!$K$7:$T$7,0)),"")</f>
        <v>#N/A</v>
      </c>
      <c r="J33" s="48" t="e">
        <f>INDEX('Jason-SESSION'!$L$43:$U$50, MATCH("*Military*",'Jason-SESSION'!$B$43:$B$50,0), MATCH("*1st*",'Jason-SESSION'!$K$7:$T$7,0))</f>
        <v>#N/A</v>
      </c>
      <c r="K33" s="131">
        <f>IF($A$32='Jason-SESSION'!$A$43,INDEX('Jason-SESSION'!$K$43:$T$50, MATCH("*Clean *",'Jason-SESSION'!$B$43:$B$50,0), MATCH("*1st*",'Jason-SESSION'!$K$7:$T$7,0)),"")</f>
        <v>20</v>
      </c>
      <c r="L33" s="48">
        <f>INDEX('Jason-SESSION'!$L$43:$U$50, MATCH("*Clean *",'Jason-SESSION'!$B$43:$B$50,0), MATCH("*1st*",'Jason-SESSION'!$K$7:$T$7,0))</f>
        <v>10</v>
      </c>
      <c r="M33" s="131">
        <f>IF($A$32='Jason-SESSION'!$A$43,INDEX('Jason-SESSION'!$K$43:$T$50, MATCH("*Lat Pulldown*",'Jason-SESSION'!$B$43:$B$50,0), MATCH("*1st*",'Jason-SESSION'!$K$7:$T$7,0)),"")</f>
        <v>40</v>
      </c>
      <c r="N33" s="48">
        <f>INDEX('Jason-SESSION'!$L$43:$U$50, MATCH("*Lat Pulldown*",'Jason-SESSION'!$B$43:$B$50,0), MATCH("*1st*",'Jason-SESSION'!$K$7:$T$7,0))</f>
        <v>12</v>
      </c>
      <c r="O33" s="151"/>
      <c r="P33" s="151"/>
      <c r="S33" s="11"/>
      <c r="T33" s="11"/>
      <c r="U33" s="47"/>
      <c r="V33" s="47"/>
      <c r="W33" s="11"/>
      <c r="X33" s="11"/>
      <c r="Y33" s="11"/>
      <c r="Z33" s="11"/>
      <c r="AA33" s="11"/>
      <c r="AB33" s="11"/>
      <c r="AC33" s="11"/>
    </row>
    <row r="34" spans="1:40">
      <c r="B34" t="s">
        <v>4</v>
      </c>
      <c r="C34" s="131" t="e">
        <f>IF($A$32='Jason-SESSION'!$A$43,INDEX('Jason-SESSION'!$K$43:$T$50, MATCH("*Squat*",'Jason-SESSION'!$B$43:$B$50,0), MATCH("*2nd*",'Jason-SESSION'!$K$7:$T$7,0)),"")</f>
        <v>#N/A</v>
      </c>
      <c r="D34" s="132" t="e">
        <f>INDEX('Jason-SESSION'!$L$43:$U$50, MATCH("*Squat*",'Jason-SESSION'!$B$43:$B$50,0), MATCH("*2nd*",'Jason-SESSION'!$K$7:$T$7,0))</f>
        <v>#N/A</v>
      </c>
      <c r="E34" s="131" t="e">
        <f>IF($A$32='Jason-SESSION'!$A$43,INDEX('Jason-SESSION'!$K$43:$T$50, MATCH("*Deadlift*",'Jason-SESSION'!$B$43:$B$50,0), MATCH("*2ND*",'Jason-SESSION'!$K$7:$T$7,0)),"")</f>
        <v>#N/A</v>
      </c>
      <c r="F34" s="131" t="e">
        <f>INDEX('Jason-SESSION'!$L$43:$U$50, MATCH("*Deadlift*",'Jason-SESSION'!$B$43:$B$50,0), MATCH("*2nd*",'Jason-SESSION'!$K$7:$T$7,0))</f>
        <v>#N/A</v>
      </c>
      <c r="G34" s="131" t="e">
        <f>IF($A$32='Jason-SESSION'!$A$43,INDEX('Jason-SESSION'!$K$43:$T$50, MATCH("*Bench Press*",'Jason-SESSION'!$B$43:$B$50,0), MATCH("*2ND*",'Jason-SESSION'!$K$7:$T$7,0)),"")</f>
        <v>#N/A</v>
      </c>
      <c r="H34" s="131" t="e">
        <f>INDEX('Jason-SESSION'!$L$43:$U$50, MATCH("*Bench Press*",'Jason-SESSION'!$B$43:$B$50,0), MATCH("*2nd*",'Jason-SESSION'!$K$7:$T$7,0))</f>
        <v>#N/A</v>
      </c>
      <c r="I34" s="132" t="e">
        <f>IF($A$32='Jason-SESSION'!$A$43,INDEX('Jason-SESSION'!$K$43:$T$50, MATCH("*Military*",'Jason-SESSION'!$B$43:$B$50,0), MATCH("*2ND*",'Jason-SESSION'!$K$7:$T$7,0)),"")</f>
        <v>#N/A</v>
      </c>
      <c r="J34" s="44" t="e">
        <f>INDEX('Jason-SESSION'!$L$43:$U$50, MATCH("*Military*",'Jason-SESSION'!$B$43:$B$50,0), MATCH("*2nd*",'Jason-SESSION'!$K$7:$T$7,0))</f>
        <v>#N/A</v>
      </c>
      <c r="K34" s="131">
        <f>IF($A$32='Jason-SESSION'!$A$43,INDEX('Jason-SESSION'!$K$43:$T$50, MATCH("*Clean *",'Jason-SESSION'!$B$43:$B$50,0), MATCH("*2ND*",'Jason-SESSION'!$K$7:$T$7,0)),"")</f>
        <v>25</v>
      </c>
      <c r="L34" s="44">
        <f>INDEX('Jason-SESSION'!$L$43:$U$50, MATCH("*Clean *",'Jason-SESSION'!$B$43:$B$50,0), MATCH("*2nd*",'Jason-SESSION'!$K$7:$T$7,0))</f>
        <v>12</v>
      </c>
      <c r="M34" s="131">
        <f>IF($A$32='Jason-SESSION'!$A$43,INDEX('Jason-SESSION'!$K$43:$T$50, MATCH("*Lat Pulldown*",'Jason-SESSION'!$B$43:$B$50,0), MATCH("*2ND*",'Jason-SESSION'!$K$7:$T$7,0)),"")</f>
        <v>45</v>
      </c>
      <c r="N34" s="48">
        <f>INDEX('Jason-SESSION'!$L$43:$U$50, MATCH("*Lat Pulldown*",'Jason-SESSION'!$B$43:$B$50,0), MATCH("*2nd*",'Jason-SESSION'!$K$7:$T$7,0))</f>
        <v>12</v>
      </c>
      <c r="O34" s="151"/>
      <c r="P34" s="151"/>
    </row>
    <row r="35" spans="1:40">
      <c r="B35" t="s">
        <v>5</v>
      </c>
      <c r="C35" s="131" t="e">
        <f>IF($A$32='Jason-SESSION'!$A$43,INDEX('Jason-SESSION'!$K$43:$T$50, MATCH("*Squat*",'Jason-SESSION'!$B$43:$B$50,0), MATCH("*3rd*",'Jason-SESSION'!$K$7:$T$7,0)),"")</f>
        <v>#N/A</v>
      </c>
      <c r="D35" s="132" t="e">
        <f>INDEX('Jason-SESSION'!$L$43:$U$50, MATCH("*Squat*",'Jason-SESSION'!$B$43:$B$50,0), MATCH("*3rd*",'Jason-SESSION'!$K$7:$T$7,0))</f>
        <v>#N/A</v>
      </c>
      <c r="E35" s="131" t="e">
        <f>IF($A$32='Jason-SESSION'!$A$43,INDEX('Jason-SESSION'!$K$43:$T$50, MATCH("*Deadlift*",'Jason-SESSION'!$B$43:$B$50,0), MATCH("*3rd*",'Jason-SESSION'!$K$7:$T$7,0)),"")</f>
        <v>#N/A</v>
      </c>
      <c r="F35" s="131" t="e">
        <f>INDEX('Jason-SESSION'!$L$43:$U$50, MATCH("*Deadlift*",'Jason-SESSION'!$B$43:$B$50,0), MATCH("*3rd*",'Jason-SESSION'!$K$7:$T$7,0))</f>
        <v>#N/A</v>
      </c>
      <c r="G35" s="131" t="e">
        <f>IF($A$32='Jason-SESSION'!$A$43,INDEX('Jason-SESSION'!$K$43:$T$50, MATCH("*Bench Press*",'Jason-SESSION'!$B$43:$B$50,0), MATCH("*3rd*",'Jason-SESSION'!$K$7:$T$7,0)),"")</f>
        <v>#N/A</v>
      </c>
      <c r="H35" s="131" t="e">
        <f>INDEX('Jason-SESSION'!$L$43:$U$50, MATCH("*Bench Press*",'Jason-SESSION'!$B$43:$B$50,0), MATCH("*3rd*",'Jason-SESSION'!$K$7:$T$7,0))</f>
        <v>#N/A</v>
      </c>
      <c r="I35" s="132" t="e">
        <f>IF($A$32='Jason-SESSION'!$A$43,INDEX('Jason-SESSION'!$K$43:$T$50, MATCH("*Military*",'Jason-SESSION'!$B$43:$B$50,0), MATCH("*3rd*",'Jason-SESSION'!$K$7:$T$7,0)),"")</f>
        <v>#N/A</v>
      </c>
      <c r="J35" s="44" t="e">
        <f>INDEX('Jason-SESSION'!$L$43:$U$50, MATCH("*Military*",'Jason-SESSION'!$B$43:$B$50,0), MATCH("*3rd*",'Jason-SESSION'!$K$7:$T$7,0))</f>
        <v>#N/A</v>
      </c>
      <c r="K35" s="131">
        <f>IF($A$32='Jason-SESSION'!$A$43,INDEX('Jason-SESSION'!$K$43:$T$50, MATCH("*Clean *",'Jason-SESSION'!$B$43:$B$50,0), MATCH("*3rd*",'Jason-SESSION'!$K$7:$T$7,0)),"")</f>
        <v>30</v>
      </c>
      <c r="L35" s="44">
        <f>INDEX('Jason-SESSION'!$L$43:$U$50, MATCH("*Clean *",'Jason-SESSION'!$B$43:$B$50,0), MATCH("*3rd*",'Jason-SESSION'!$K$7:$T$7,0))</f>
        <v>10</v>
      </c>
      <c r="M35" s="131">
        <f>IF($A$32='Jason-SESSION'!$A$43,INDEX('Jason-SESSION'!$K$43:$T$50, MATCH("*Lat Pulldown*",'Jason-SESSION'!$B$43:$B$50,0), MATCH("*3rd*",'Jason-SESSION'!$K$7:$T$7,0)),"")</f>
        <v>45</v>
      </c>
      <c r="N35" s="48">
        <f>INDEX('Jason-SESSION'!$L$43:$U$50, MATCH("*Lat Pulldown*",'Jason-SESSION'!$B$43:$B$50,0), MATCH("*3rd*",'Jason-SESSION'!$K$7:$T$7,0))</f>
        <v>12</v>
      </c>
      <c r="O35" s="151"/>
      <c r="P35" s="151"/>
    </row>
    <row r="36" spans="1:40">
      <c r="B36" t="s">
        <v>6</v>
      </c>
      <c r="C36" s="131" t="e">
        <f>IF($A$32='Jason-SESSION'!$A$43,INDEX('Jason-SESSION'!$K$43:$T$50, MATCH("*Squat*",'Jason-SESSION'!$B$43:$B$50,0), MATCH("*4th*",'Jason-SESSION'!$K$7:$T$7,0)),"")</f>
        <v>#N/A</v>
      </c>
      <c r="D36" s="132" t="e">
        <f>INDEX('Jason-SESSION'!$L$43:$U$50, MATCH("*Squat*",'Jason-SESSION'!$B$43:$B$50,0), MATCH("*4th*",'Jason-SESSION'!$K$7:$T$7,0))</f>
        <v>#N/A</v>
      </c>
      <c r="E36" s="131" t="e">
        <f>IF($A$32='Jason-SESSION'!$A$43,INDEX('Jason-SESSION'!$K$43:$T$50, MATCH("*Deadlift*",'Jason-SESSION'!$B$43:$B$50,0), MATCH("*4th*",'Jason-SESSION'!$K$7:$T$7,0)),"")</f>
        <v>#N/A</v>
      </c>
      <c r="F36" s="131" t="e">
        <f>INDEX('Jason-SESSION'!$L$43:$U$50, MATCH("*Deadlift*",'Jason-SESSION'!$B$43:$B$50,0), MATCH("*4th*",'Jason-SESSION'!$K$7:$T$7,0))</f>
        <v>#N/A</v>
      </c>
      <c r="G36" s="131" t="e">
        <f>IF($A$32='Jason-SESSION'!$A$43,INDEX('Jason-SESSION'!$K$43:$T$50, MATCH("*Bench Press*",'Jason-SESSION'!$B$43:$B$50,0), MATCH("*4th*",'Jason-SESSION'!$K$7:$T$7,0)),"")</f>
        <v>#N/A</v>
      </c>
      <c r="H36" s="131" t="e">
        <f>INDEX('Jason-SESSION'!$L$43:$U$50, MATCH("*Bench Press*",'Jason-SESSION'!$B$43:$B$50,0), MATCH("*4th*",'Jason-SESSION'!$K$7:$T$7,0))</f>
        <v>#N/A</v>
      </c>
      <c r="I36" s="132" t="e">
        <f>IF($A$32='Jason-SESSION'!$A$43,INDEX('Jason-SESSION'!$K$43:$T$50, MATCH("*Military*",'Jason-SESSION'!$B$43:$B$50,0), MATCH("*4th*",'Jason-SESSION'!$K$7:$T$7,0)),"")</f>
        <v>#N/A</v>
      </c>
      <c r="J36" s="44" t="e">
        <f>INDEX('Jason-SESSION'!$L$43:$U$50, MATCH("*Military*",'Jason-SESSION'!$B$43:$B$50,0), MATCH("*4th*",'Jason-SESSION'!$K$7:$T$7,0))</f>
        <v>#N/A</v>
      </c>
      <c r="K36" s="131">
        <f>IF($A$32='Jason-SESSION'!$A$43,INDEX('Jason-SESSION'!$K$43:$T$50, MATCH("*Clean *",'Jason-SESSION'!$B$43:$B$50,0), MATCH("*4th*",'Jason-SESSION'!$K$7:$T$7,0)),"")</f>
        <v>0</v>
      </c>
      <c r="L36" s="44">
        <f>INDEX('Jason-SESSION'!$L$43:$U$50, MATCH("*Clean *",'Jason-SESSION'!$B$43:$B$50,0), MATCH("*4th*",'Jason-SESSION'!$K$7:$T$7,0))</f>
        <v>0</v>
      </c>
      <c r="M36" s="131">
        <f>IF($A$32='Jason-SESSION'!$A$43,INDEX('Jason-SESSION'!$K$43:$T$50, MATCH("*Lat Pulldown*",'Jason-SESSION'!$B$43:$B$50,0), MATCH("*4th*",'Jason-SESSION'!$K$7:$T$7,0)),"")</f>
        <v>0</v>
      </c>
      <c r="N36" s="48">
        <f>INDEX('Jason-SESSION'!$L$43:$U$50, MATCH("*Lat Pulldown*",'Jason-SESSION'!$B$43:$B$50,0), MATCH("*4th*",'Jason-SESSION'!$K$7:$T$7,0))</f>
        <v>0</v>
      </c>
      <c r="O36" s="151"/>
      <c r="P36" s="151"/>
    </row>
    <row r="37" spans="1:40">
      <c r="B37" t="s">
        <v>7</v>
      </c>
      <c r="C37" s="131" t="e">
        <f>IF($A$32='Jason-SESSION'!$A$43,INDEX('Jason-SESSION'!$K$43:$T$50, MATCH("*Squat*",'Jason-SESSION'!$B$43:$B$50,0), MATCH("*5th*",'Jason-SESSION'!$K$7:$T$7,0)),"")</f>
        <v>#N/A</v>
      </c>
      <c r="D37" s="132" t="e">
        <f>INDEX('Jason-SESSION'!$L$43:$U$50, MATCH("*Squat*",'Jason-SESSION'!$B$43:$B$50,0), MATCH("*5th*",'Jason-SESSION'!$K$7:$T$7,0))</f>
        <v>#N/A</v>
      </c>
      <c r="E37" s="131" t="e">
        <f>IF($A$32='Jason-SESSION'!$A$43,INDEX('Jason-SESSION'!$K$43:$T$50, MATCH("*Deadlift*",'Jason-SESSION'!$B$43:$B$50,0), MATCH("*5th*",'Jason-SESSION'!$K$7:$T$7,0)),"")</f>
        <v>#N/A</v>
      </c>
      <c r="F37" s="131" t="e">
        <f>INDEX('Jason-SESSION'!$L$43:$U$50, MATCH("*Deadlift*",'Jason-SESSION'!$B$43:$B$50,0), MATCH("*5th*",'Jason-SESSION'!$K$7:$T$7,0))</f>
        <v>#N/A</v>
      </c>
      <c r="G37" s="131" t="e">
        <f>IF($A$32='Jason-SESSION'!$A$43,INDEX('Jason-SESSION'!$K$43:$T$50, MATCH("*Bench Press*",'Jason-SESSION'!$B$43:$B$50,0), MATCH("*5th*",'Jason-SESSION'!$K$7:$T$7,0)),"")</f>
        <v>#N/A</v>
      </c>
      <c r="H37" s="131" t="e">
        <f>INDEX('Jason-SESSION'!$L$43:$U$50, MATCH("*Bench Press*",'Jason-SESSION'!$B$43:$B$50,0), MATCH("*5th*",'Jason-SESSION'!$K$7:$T$7,0))</f>
        <v>#N/A</v>
      </c>
      <c r="I37" s="132" t="e">
        <f>IF($A$32='Jason-SESSION'!$A$43,INDEX('Jason-SESSION'!$K$43:$T$50, MATCH("*Military*",'Jason-SESSION'!$B$43:$B$50,0), MATCH("*5th*",'Jason-SESSION'!$K$7:$T$7,0)),"")</f>
        <v>#N/A</v>
      </c>
      <c r="J37" s="44" t="e">
        <f>INDEX('Jason-SESSION'!$L$43:$U$50, MATCH("*Military*",'Jason-SESSION'!$B$43:$B$50,0), MATCH("*5th*",'Jason-SESSION'!$K$7:$T$7,0))</f>
        <v>#N/A</v>
      </c>
      <c r="K37" s="131">
        <f>IF($A$32='Jason-SESSION'!$A$43,INDEX('Jason-SESSION'!$K$43:$T$50, MATCH("*Clean *",'Jason-SESSION'!$B$43:$B$50,0), MATCH("*5th*",'Jason-SESSION'!$K$7:$T$7,0)),"")</f>
        <v>0</v>
      </c>
      <c r="L37" s="44">
        <f>INDEX('Jason-SESSION'!$L$43:$U$50, MATCH("*Clean *",'Jason-SESSION'!$B$43:$B$50,0), MATCH("*5th*",'Jason-SESSION'!$K$7:$T$7,0))</f>
        <v>0</v>
      </c>
      <c r="M37" s="131">
        <f>IF($A$32='Jason-SESSION'!$A$43,INDEX('Jason-SESSION'!$K$43:$T$50, MATCH("*Lat Pulldown*",'Jason-SESSION'!$B$43:$B$50,0), MATCH("*5th*",'Jason-SESSION'!$K$7:$T$7,0)),"")</f>
        <v>0</v>
      </c>
      <c r="N37" s="48">
        <f>INDEX('Jason-SESSION'!$L$43:$U$50, MATCH("*Lat Pulldown*",'Jason-SESSION'!$B$43:$B$50,0), MATCH("*5th*",'Jason-SESSION'!$K$7:$T$7,0))</f>
        <v>0</v>
      </c>
      <c r="O37" s="151"/>
      <c r="P37" s="151"/>
    </row>
    <row r="38" spans="1:40">
      <c r="A38" s="129">
        <f>'Jason-SESSION'!A52</f>
        <v>42172</v>
      </c>
      <c r="B38" s="116" t="s">
        <v>84</v>
      </c>
      <c r="C38" s="117" t="e">
        <f>MAX(C39:C43)</f>
        <v>#N/A</v>
      </c>
      <c r="D38" s="116" t="e">
        <f t="array" ref="D38">MAX(IF(C39:C43=C38,D39:D43))</f>
        <v>#N/A</v>
      </c>
      <c r="E38" s="116" t="e">
        <f>MAX(E39:E43)</f>
        <v>#N/A</v>
      </c>
      <c r="F38" s="116" t="e">
        <f t="array" ref="F38">MAX(IF(E39:E43=E38,F39:F43))</f>
        <v>#N/A</v>
      </c>
      <c r="G38" s="116" t="e">
        <f>MAX(G39:G43)</f>
        <v>#N/A</v>
      </c>
      <c r="H38" s="116" t="e">
        <f t="array" ref="H38">MAX(IF(G39:G43=G38,H39:H43))</f>
        <v>#N/A</v>
      </c>
      <c r="I38" s="116" t="e">
        <f>MAX(I39:I43)</f>
        <v>#N/A</v>
      </c>
      <c r="J38" s="116" t="e">
        <f t="array" ref="J38">MAX(IF(I39:I43=I38,J39:J43))</f>
        <v>#N/A</v>
      </c>
      <c r="K38" s="116" t="e">
        <f>MAX(K39:K43)</f>
        <v>#N/A</v>
      </c>
      <c r="L38" s="116" t="e">
        <f t="array" ref="L38">MAX(IF(K39:K43=K38,L39:L43))</f>
        <v>#N/A</v>
      </c>
      <c r="M38" s="116" t="e">
        <f>MAX(M39:M43)</f>
        <v>#N/A</v>
      </c>
      <c r="N38" s="117" t="e">
        <f t="array" ref="N38">MAX(IF(M39:M43=M38,N39:N43))</f>
        <v>#N/A</v>
      </c>
      <c r="O38" s="152" t="e">
        <f>IF($A$38='Jason-SESSION'!$A$52,INDEX('Jason-SESSION'!$K$52:$T$59, MATCH("*1k Row*",'Jason-SESSION'!$B$52:$B$59,0), MATCH("*1st*",'Jason-SESSION'!$K$7:$T$7,0)),"")</f>
        <v>#N/A</v>
      </c>
      <c r="P38" s="152" t="e">
        <f>IF($A$38='Jason-SESSION'!$A$52,INDEX('Jason-SESSION'!$K$52:$T$59, MATCH("*HIIT*",'Jason-SESSION'!$B$52:$B$59,0), MATCH("*1st*",'Jason-SESSION'!$K$7:$T$7,0)),"")</f>
        <v>#N/A</v>
      </c>
      <c r="Q38" s="117" t="e">
        <f>INDEX('Jason-SESSION'!$L$52:$U$59, MATCH("*HIIT*",'Jason-SESSION'!$B$52:$B$59,0), MATCH("*1st*",'Jason-SESSION'!$K$7:$T$7,0))</f>
        <v>#N/A</v>
      </c>
      <c r="R38" s="117">
        <f>'Jason-SESSION'!U52</f>
        <v>0</v>
      </c>
      <c r="S38" s="116"/>
      <c r="T38" s="116"/>
      <c r="U38" s="120">
        <f>'Jason-SESSION'!A53</f>
        <v>0</v>
      </c>
      <c r="V38" s="120">
        <f>'Jason-SESSION'!A54</f>
        <v>0</v>
      </c>
      <c r="W38" s="116"/>
      <c r="X38" s="116">
        <v>97</v>
      </c>
      <c r="Y38" s="116"/>
      <c r="Z38" s="116"/>
      <c r="AA38" s="116"/>
      <c r="AB38" s="116"/>
      <c r="AC38" s="116"/>
    </row>
    <row r="39" spans="1:40">
      <c r="A39" s="145"/>
      <c r="B39" s="11" t="s">
        <v>3</v>
      </c>
      <c r="C39" s="131" t="e">
        <f>IF($A$38='Jason-SESSION'!$A$52,INDEX('Jason-SESSION'!$K$52:$T$59, MATCH("*Squat*",'Jason-SESSION'!$B$52:$B$59,0), MATCH("*1st*",'Jason-SESSION'!$K$7:$T$7,0)),"")</f>
        <v>#N/A</v>
      </c>
      <c r="D39" s="132" t="e">
        <f>INDEX('Jason-SESSION'!L$52:U$59, MATCH("*Squat*",'Jason-SESSION'!$B$52:$B$59,0), MATCH("*1st*",'Jason-SESSION'!K$7:T$7,0))</f>
        <v>#N/A</v>
      </c>
      <c r="E39" s="131" t="e">
        <f>IF($A$38='Jason-SESSION'!$A$52,INDEX('Jason-SESSION'!$K$52:$T$59, MATCH("*Deadlift*",'Jason-SESSION'!$B$52:$B$59,0), MATCH("*1st*",'Jason-SESSION'!$K$7:$T$7,0)),"")</f>
        <v>#N/A</v>
      </c>
      <c r="F39" s="131" t="e">
        <f>INDEX('Jason-SESSION'!$L$52:$U$59, MATCH("*Deadlift*",'Jason-SESSION'!$B$52:$B$59,0), MATCH("*1st*",'Jason-SESSION'!$K$7:$T$7,0))</f>
        <v>#N/A</v>
      </c>
      <c r="G39" s="131" t="e">
        <f>IF($A$38='Jason-SESSION'!$A$52,INDEX('Jason-SESSION'!$K$52:$T$59, MATCH("*Bench Press*",'Jason-SESSION'!$B$52:$B$59,0), MATCH("*1st*",'Jason-SESSION'!$K$7:$T$7,0)),"")</f>
        <v>#N/A</v>
      </c>
      <c r="H39" s="131" t="e">
        <f>INDEX('Jason-SESSION'!$L$52:$U$59, MATCH("*Bench Press*",'Jason-SESSION'!$B$52:$B$59,0), MATCH("*1st*",'Jason-SESSION'!$K$7:$T$7,0))</f>
        <v>#N/A</v>
      </c>
      <c r="I39" s="132" t="e">
        <f>IF($A$38='Jason-SESSION'!$A$52,INDEX('Jason-SESSION'!$K$52:$T$59, MATCH("*Military*",'Jason-SESSION'!$B$52:$B$59,0), MATCH("*1st*",'Jason-SESSION'!$K$7:$T$7,0)),"")</f>
        <v>#N/A</v>
      </c>
      <c r="J39" s="48" t="e">
        <f>INDEX('Jason-SESSION'!$L$52:$U$59, MATCH("*Military*",'Jason-SESSION'!$B$52:$B$59,0), MATCH("*1st*",'Jason-SESSION'!$K$7:$T$7,0))</f>
        <v>#N/A</v>
      </c>
      <c r="K39" s="131" t="e">
        <f>IF($A$38='Jason-SESSION'!$A$52,INDEX('Jason-SESSION'!$K$52:$T$59, MATCH("*Clean *",'Jason-SESSION'!$B$52:$B$59,0), MATCH("*1st*",'Jason-SESSION'!$K$7:$T$7,0)),"")</f>
        <v>#N/A</v>
      </c>
      <c r="L39" s="48" t="e">
        <f>INDEX('Jason-SESSION'!$L$52:$U$59, MATCH("*Clean *",'Jason-SESSION'!$B$52:$B$59,0), MATCH("*1st*",'Jason-SESSION'!$K$7:$T$7,0))</f>
        <v>#N/A</v>
      </c>
      <c r="M39" s="131" t="e">
        <f>IF($A$38='Jason-SESSION'!$A$52,INDEX('Jason-SESSION'!$K$52:$T$59, MATCH("*Lat Pulldown*",'Jason-SESSION'!$B$52:$B$59,0), MATCH("*1st*",'Jason-SESSION'!$K$7:$T$7,0)),"")</f>
        <v>#N/A</v>
      </c>
      <c r="N39" s="48" t="e">
        <f>INDEX('Jason-SESSION'!$L$52:$U$59, MATCH("*Lat Pulldown*",'Jason-SESSION'!$B$52:$B$59,0), MATCH("*1st*",'Jason-SESSION'!$K$7:$T$7,0))</f>
        <v>#N/A</v>
      </c>
      <c r="O39" s="151"/>
      <c r="P39" s="151"/>
      <c r="S39" s="11"/>
      <c r="T39" s="11"/>
      <c r="V39" s="47"/>
      <c r="W39" s="11"/>
      <c r="X39" s="11"/>
      <c r="Y39" s="11"/>
      <c r="Z39" s="11"/>
      <c r="AA39" s="11"/>
      <c r="AB39" s="11"/>
      <c r="AC39" s="11"/>
    </row>
    <row r="40" spans="1:40">
      <c r="B40" t="s">
        <v>4</v>
      </c>
      <c r="C40" s="131" t="e">
        <f>IF($A$38='Jason-SESSION'!$A$52,INDEX('Jason-SESSION'!$K$52:$T$59, MATCH("*Squat*",'Jason-SESSION'!$B$52:$B$59,0), MATCH("*2nd*",'Jason-SESSION'!$K$7:$T$7,0)),"")</f>
        <v>#N/A</v>
      </c>
      <c r="D40" s="132" t="e">
        <f>INDEX('Jason-SESSION'!L$52:U$59, MATCH("*Squat*",'Jason-SESSION'!$B$52:$B$59,0), MATCH("*2nd*",'Jason-SESSION'!K$7:T$7,0))</f>
        <v>#N/A</v>
      </c>
      <c r="E40" s="131" t="e">
        <f>IF($A$38='Jason-SESSION'!$A$52,INDEX('Jason-SESSION'!$K$52:$T$59, MATCH("*Deadlift*",'Jason-SESSION'!$B$52:$B$59,0), MATCH("*2ND*",'Jason-SESSION'!$K$7:$T$7,0)),"")</f>
        <v>#N/A</v>
      </c>
      <c r="F40" s="131" t="e">
        <f>INDEX('Jason-SESSION'!$L$52:$U$59, MATCH("*Deadlift*",'Jason-SESSION'!$B$52:$B$59,0), MATCH("*2nd*",'Jason-SESSION'!$K$7:$T$7,0))</f>
        <v>#N/A</v>
      </c>
      <c r="G40" s="131" t="e">
        <f>IF($A$38='Jason-SESSION'!$A$52,INDEX('Jason-SESSION'!$K$52:$T$59, MATCH("*Bench Press*",'Jason-SESSION'!$B$52:$B$59,0), MATCH("*2ND*",'Jason-SESSION'!$K$7:$T$7,0)),"")</f>
        <v>#N/A</v>
      </c>
      <c r="H40" s="131" t="e">
        <f>INDEX('Jason-SESSION'!$L$52:$U$59, MATCH("*Bench Press*",'Jason-SESSION'!$B$52:$B$59,0), MATCH("*2nd*",'Jason-SESSION'!$K$7:$T$7,0))</f>
        <v>#N/A</v>
      </c>
      <c r="I40" s="132" t="e">
        <f>IF($A$38='Jason-SESSION'!$A$52,INDEX('Jason-SESSION'!$K$52:$T$59, MATCH("*Military*",'Jason-SESSION'!$B$52:$B$59,0), MATCH("*2ND*",'Jason-SESSION'!$K$7:$T$7,0)),"")</f>
        <v>#N/A</v>
      </c>
      <c r="J40" s="44" t="e">
        <f>INDEX('Jason-SESSION'!$L$52:$U$59, MATCH("*Military*",'Jason-SESSION'!$B$52:$B$59,0), MATCH("*2nd*",'Jason-SESSION'!$K$7:$T$7,0))</f>
        <v>#N/A</v>
      </c>
      <c r="K40" s="131" t="e">
        <f>IF($A$38='Jason-SESSION'!$A$52,INDEX('Jason-SESSION'!$K$52:$T$59, MATCH("*Clean *",'Jason-SESSION'!$B$52:$B$59,0), MATCH("*2ND*",'Jason-SESSION'!$K$7:$T$7,0)),"")</f>
        <v>#N/A</v>
      </c>
      <c r="L40" s="44" t="e">
        <f>INDEX('Jason-SESSION'!$L$52:$U$59, MATCH("*Clean *",'Jason-SESSION'!$B$52:$B$59,0), MATCH("*2nd*",'Jason-SESSION'!$K$7:$T$7,0))</f>
        <v>#N/A</v>
      </c>
      <c r="M40" s="131" t="e">
        <f>IF($A$38='Jason-SESSION'!$A$52,INDEX('Jason-SESSION'!$K$52:$T$59, MATCH("*Lat Pulldown*",'Jason-SESSION'!$B$52:$B$59,0), MATCH("*2ND*",'Jason-SESSION'!$K$7:$T$7,0)),"")</f>
        <v>#N/A</v>
      </c>
      <c r="N40" s="48" t="e">
        <f>INDEX('Jason-SESSION'!$L$52:$U$59, MATCH("*Lat Pulldown*",'Jason-SESSION'!$B$52:$B$59,0), MATCH("*2nd*",'Jason-SESSION'!$K$7:$T$7,0))</f>
        <v>#N/A</v>
      </c>
      <c r="O40" s="151"/>
      <c r="P40" s="151"/>
    </row>
    <row r="41" spans="1:40">
      <c r="B41" t="s">
        <v>5</v>
      </c>
      <c r="C41" s="131" t="e">
        <f>IF($A$38='Jason-SESSION'!$A$52,INDEX('Jason-SESSION'!$K$52:$T$59, MATCH("*Squat*",'Jason-SESSION'!$B$52:$B$59,0), MATCH("*3rd*",'Jason-SESSION'!$K$7:$T$7,0)),"")</f>
        <v>#N/A</v>
      </c>
      <c r="D41" s="132" t="e">
        <f>INDEX('Jason-SESSION'!L$52:U$59, MATCH("*Squat*",'Jason-SESSION'!$B$52:$B$59,0), MATCH("*3rd*",'Jason-SESSION'!K$7:T$7,0))</f>
        <v>#N/A</v>
      </c>
      <c r="E41" s="131" t="e">
        <f>IF($A$38='Jason-SESSION'!$A$52,INDEX('Jason-SESSION'!$K$52:$T$59, MATCH("*Deadlift*",'Jason-SESSION'!$B$52:$B$59,0), MATCH("*3rd*",'Jason-SESSION'!$K$7:$T$7,0)),"")</f>
        <v>#N/A</v>
      </c>
      <c r="F41" s="131" t="e">
        <f>INDEX('Jason-SESSION'!$L$52:$U$59, MATCH("*Deadlift*",'Jason-SESSION'!$B$52:$B$59,0), MATCH("*3rd*",'Jason-SESSION'!$K$7:$T$7,0))</f>
        <v>#N/A</v>
      </c>
      <c r="G41" s="131" t="e">
        <f>IF($A$38='Jason-SESSION'!$A$52,INDEX('Jason-SESSION'!$K$52:$T$59, MATCH("*Bench Press*",'Jason-SESSION'!$B$52:$B$59,0), MATCH("*3rd*",'Jason-SESSION'!$K$7:$T$7,0)),"")</f>
        <v>#N/A</v>
      </c>
      <c r="H41" s="131" t="e">
        <f>INDEX('Jason-SESSION'!$L$52:$U$59, MATCH("*Bench Press*",'Jason-SESSION'!$B$52:$B$59,0), MATCH("*3rd*",'Jason-SESSION'!$K$7:$T$7,0))</f>
        <v>#N/A</v>
      </c>
      <c r="I41" s="132" t="e">
        <f>IF($A$38='Jason-SESSION'!$A$52,INDEX('Jason-SESSION'!$K$52:$T$59, MATCH("*Military*",'Jason-SESSION'!$B$52:$B$59,0), MATCH("*3rd*",'Jason-SESSION'!$K$7:$T$7,0)),"")</f>
        <v>#N/A</v>
      </c>
      <c r="J41" s="44" t="e">
        <f>INDEX('Jason-SESSION'!$L$52:$U$59, MATCH("*Military*",'Jason-SESSION'!$B$52:$B$59,0), MATCH("*3rd*",'Jason-SESSION'!$K$7:$T$7,0))</f>
        <v>#N/A</v>
      </c>
      <c r="K41" s="131" t="e">
        <f>IF($A$38='Jason-SESSION'!$A$52,INDEX('Jason-SESSION'!$K$52:$T$59, MATCH("*Clean *",'Jason-SESSION'!$B$52:$B$59,0), MATCH("*3rd*",'Jason-SESSION'!$K$7:$T$7,0)),"")</f>
        <v>#N/A</v>
      </c>
      <c r="L41" s="44" t="e">
        <f>INDEX('Jason-SESSION'!$L$52:$U$59, MATCH("*Clean *",'Jason-SESSION'!$B$52:$B$59,0), MATCH("*3rd*",'Jason-SESSION'!$K$7:$T$7,0))</f>
        <v>#N/A</v>
      </c>
      <c r="M41" s="131" t="e">
        <f>IF($A$38='Jason-SESSION'!$A$52,INDEX('Jason-SESSION'!$K$52:$T$59, MATCH("*Lat Pulldown*",'Jason-SESSION'!$B$52:$B$59,0), MATCH("*3rd*",'Jason-SESSION'!$K$7:$T$7,0)),"")</f>
        <v>#N/A</v>
      </c>
      <c r="N41" s="48" t="e">
        <f>INDEX('Jason-SESSION'!$L$52:$U$59, MATCH("*Lat Pulldown*",'Jason-SESSION'!$B$52:$B$59,0), MATCH("*3rd*",'Jason-SESSION'!$K$7:$T$7,0))</f>
        <v>#N/A</v>
      </c>
      <c r="O41" s="151"/>
      <c r="P41" s="151"/>
      <c r="Q41" s="118"/>
      <c r="R41" s="118"/>
    </row>
    <row r="42" spans="1:40">
      <c r="B42" t="s">
        <v>6</v>
      </c>
      <c r="C42" s="131" t="e">
        <f>IF($A$38='Jason-SESSION'!$A$52,INDEX('Jason-SESSION'!$K$52:$T$59, MATCH("*Squat*",'Jason-SESSION'!$B$52:$B$59,0), MATCH("*4th*",'Jason-SESSION'!$K$7:$T$7,0)),"")</f>
        <v>#N/A</v>
      </c>
      <c r="D42" s="132" t="e">
        <f>INDEX('Jason-SESSION'!L$52:U$59, MATCH("*Squat*",'Jason-SESSION'!$B$52:$B$59,0), MATCH("*4th*",'Jason-SESSION'!K$7:T$7,0))</f>
        <v>#N/A</v>
      </c>
      <c r="E42" s="131" t="e">
        <f>IF($A$38='Jason-SESSION'!$A$52,INDEX('Jason-SESSION'!$K$52:$T$59, MATCH("*Deadlift*",'Jason-SESSION'!$B$52:$B$59,0), MATCH("*4th*",'Jason-SESSION'!$K$7:$T$7,0)),"")</f>
        <v>#N/A</v>
      </c>
      <c r="F42" s="131" t="e">
        <f>INDEX('Jason-SESSION'!$L$52:$U$59, MATCH("*Deadlift*",'Jason-SESSION'!$B$52:$B$59,0), MATCH("*4th*",'Jason-SESSION'!$K$7:$T$7,0))</f>
        <v>#N/A</v>
      </c>
      <c r="G42" s="131" t="e">
        <f>IF($A$38='Jason-SESSION'!$A$52,INDEX('Jason-SESSION'!$K$52:$T$59, MATCH("*Bench Press*",'Jason-SESSION'!$B$52:$B$59,0), MATCH("*4th*",'Jason-SESSION'!$K$7:$T$7,0)),"")</f>
        <v>#N/A</v>
      </c>
      <c r="H42" s="131" t="e">
        <f>INDEX('Jason-SESSION'!$L$52:$U$59, MATCH("*Bench Press*",'Jason-SESSION'!$B$52:$B$59,0), MATCH("*4th*",'Jason-SESSION'!$K$7:$T$7,0))</f>
        <v>#N/A</v>
      </c>
      <c r="I42" s="132" t="e">
        <f>IF($A$38='Jason-SESSION'!$A$52,INDEX('Jason-SESSION'!$K$52:$T$59, MATCH("*Military*",'Jason-SESSION'!$B$52:$B$59,0), MATCH("*4th*",'Jason-SESSION'!$K$7:$T$7,0)),"")</f>
        <v>#N/A</v>
      </c>
      <c r="J42" s="44" t="e">
        <f>INDEX('Jason-SESSION'!$L$52:$U$59, MATCH("*Military*",'Jason-SESSION'!$B$52:$B$59,0), MATCH("*4th*",'Jason-SESSION'!$K$7:$T$7,0))</f>
        <v>#N/A</v>
      </c>
      <c r="K42" s="131" t="e">
        <f>IF($A$38='Jason-SESSION'!$A$52,INDEX('Jason-SESSION'!$K$52:$T$59, MATCH("*Clean *",'Jason-SESSION'!$B$52:$B$59,0), MATCH("*4th*",'Jason-SESSION'!$K$7:$T$7,0)),"")</f>
        <v>#N/A</v>
      </c>
      <c r="L42" s="44" t="e">
        <f>INDEX('Jason-SESSION'!$L$52:$U$59, MATCH("*Clean *",'Jason-SESSION'!$B$52:$B$59,0), MATCH("*4th*",'Jason-SESSION'!$K$7:$T$7,0))</f>
        <v>#N/A</v>
      </c>
      <c r="M42" s="131" t="e">
        <f>IF($A$38='Jason-SESSION'!$A$52,INDEX('Jason-SESSION'!$K$52:$T$59, MATCH("*Lat Pulldown*",'Jason-SESSION'!$B$52:$B$59,0), MATCH("*4th*",'Jason-SESSION'!$K$7:$T$7,0)),"")</f>
        <v>#N/A</v>
      </c>
      <c r="N42" s="44" t="e">
        <f>INDEX('Jason-SESSION'!$L$52:$U$59, MATCH("*Lat Pulldown*",'Jason-SESSION'!$B$52:$B$59,0), MATCH("*4th*",'Jason-SESSION'!$K$7:$T$7,0))</f>
        <v>#N/A</v>
      </c>
      <c r="O42" s="151"/>
      <c r="P42" s="151"/>
      <c r="Q42" s="118"/>
      <c r="R42" s="118"/>
      <c r="AF42"/>
      <c r="AG42"/>
      <c r="AH42"/>
      <c r="AI42"/>
      <c r="AJ42"/>
      <c r="AK42"/>
      <c r="AL42"/>
      <c r="AN42"/>
    </row>
    <row r="43" spans="1:40">
      <c r="B43" t="s">
        <v>7</v>
      </c>
      <c r="C43" s="131" t="e">
        <f>IF($A$38='Jason-SESSION'!$A$52,INDEX('Jason-SESSION'!$K$52:$T$59, MATCH("*Squat*",'Jason-SESSION'!$B$52:$B$59,0), MATCH("*5th*",'Jason-SESSION'!$K$7:$T$7,0)),"")</f>
        <v>#N/A</v>
      </c>
      <c r="D43" s="132" t="e">
        <f>INDEX('Jason-SESSION'!L$52:U$59, MATCH("*Squat*",'Jason-SESSION'!$B$52:$B$59,0), MATCH("*5th*",'Jason-SESSION'!K$7:T$7,0))</f>
        <v>#N/A</v>
      </c>
      <c r="E43" s="131" t="e">
        <f>IF($A$38='Jason-SESSION'!$A$52,INDEX('Jason-SESSION'!$K$52:$T$59, MATCH("*Deadlift*",'Jason-SESSION'!$B$52:$B$59,0), MATCH("*5th*",'Jason-SESSION'!$K$7:$T$7,0)),"")</f>
        <v>#N/A</v>
      </c>
      <c r="F43" s="131" t="e">
        <f>INDEX('Jason-SESSION'!$L$52:$U$59, MATCH("*Deadlift*",'Jason-SESSION'!$B$52:$B$59,0), MATCH("*5th*",'Jason-SESSION'!$K$7:$T$7,0))</f>
        <v>#N/A</v>
      </c>
      <c r="G43" s="131" t="e">
        <f>IF($A$38='Jason-SESSION'!$A$52,INDEX('Jason-SESSION'!$K$52:$T$59, MATCH("*Bench Press*",'Jason-SESSION'!$B$52:$B$59,0), MATCH("*5th*",'Jason-SESSION'!$K$7:$T$7,0)),"")</f>
        <v>#N/A</v>
      </c>
      <c r="H43" s="131" t="e">
        <f>INDEX('Jason-SESSION'!$L$52:$U$59, MATCH("*Bench Press*",'Jason-SESSION'!$B$52:$B$59,0), MATCH("*5th*",'Jason-SESSION'!$K$7:$T$7,0))</f>
        <v>#N/A</v>
      </c>
      <c r="I43" s="132" t="e">
        <f>IF($A$38='Jason-SESSION'!$A$52,INDEX('Jason-SESSION'!$K$52:$T$59, MATCH("*Military*",'Jason-SESSION'!$B$52:$B$59,0), MATCH("*5th*",'Jason-SESSION'!$K$7:$T$7,0)),"")</f>
        <v>#N/A</v>
      </c>
      <c r="J43" s="44" t="e">
        <f>INDEX('Jason-SESSION'!$L$52:$U$59, MATCH("*Military*",'Jason-SESSION'!$B$52:$B$59,0), MATCH("*5th*",'Jason-SESSION'!$K$7:$T$7,0))</f>
        <v>#N/A</v>
      </c>
      <c r="K43" s="131" t="e">
        <f>IF($A$38='Jason-SESSION'!$A$52,INDEX('Jason-SESSION'!$K$52:$T$59, MATCH("*Clean *",'Jason-SESSION'!$B$52:$B$59,0), MATCH("*5th*",'Jason-SESSION'!$K$7:$T$7,0)),"")</f>
        <v>#N/A</v>
      </c>
      <c r="L43" s="44" t="e">
        <f>INDEX('Jason-SESSION'!$L$52:$U$59, MATCH("*Clean *",'Jason-SESSION'!$B$52:$B$59,0), MATCH("*5th*",'Jason-SESSION'!$K$7:$T$7,0))</f>
        <v>#N/A</v>
      </c>
      <c r="M43" s="131" t="e">
        <f>IF($A$38='Jason-SESSION'!$A$52,INDEX('Jason-SESSION'!$K$52:$T$59, MATCH("*Lat Pulldown*",'Jason-SESSION'!$B$52:$B$59,0), MATCH("*5th*",'Jason-SESSION'!$K$7:$T$7,0)),"")</f>
        <v>#N/A</v>
      </c>
      <c r="N43" s="44" t="e">
        <f>INDEX('Jason-SESSION'!$L$52:$U$59, MATCH("*Lat Pulldown*",'Jason-SESSION'!$B$52:$B$59,0), MATCH("*5th*",'Jason-SESSION'!$K$7:$T$7,0))</f>
        <v>#N/A</v>
      </c>
      <c r="O43" s="151"/>
      <c r="P43" s="151"/>
      <c r="Q43" s="118"/>
      <c r="R43" s="118"/>
      <c r="AF43"/>
      <c r="AG43"/>
      <c r="AH43"/>
      <c r="AI43"/>
      <c r="AJ43"/>
      <c r="AK43"/>
      <c r="AL43"/>
      <c r="AN43"/>
    </row>
    <row r="44" spans="1:40">
      <c r="A44" s="129">
        <f>'Jason-SESSION'!A61</f>
        <v>42180</v>
      </c>
      <c r="B44" s="116" t="s">
        <v>84</v>
      </c>
      <c r="C44" s="117" t="e">
        <f>MAX(C45:C49)</f>
        <v>#N/A</v>
      </c>
      <c r="D44" s="116" t="e">
        <f t="array" ref="D44">MAX(IF(C45:C49=C44,D45:D49))</f>
        <v>#N/A</v>
      </c>
      <c r="E44" s="116" t="e">
        <f>MAX(E45:E49)</f>
        <v>#N/A</v>
      </c>
      <c r="F44" s="116" t="e">
        <f t="array" ref="F44">MAX(IF(E45:E49=E44,F45:F49))</f>
        <v>#N/A</v>
      </c>
      <c r="G44" s="116" t="e">
        <f>MAX(G45:G49)</f>
        <v>#N/A</v>
      </c>
      <c r="H44" s="116" t="e">
        <f t="array" ref="H44">MAX(IF(G45:G49=G44,H45:H49))</f>
        <v>#N/A</v>
      </c>
      <c r="I44" s="116" t="e">
        <f>MAX(I45:I49)</f>
        <v>#N/A</v>
      </c>
      <c r="J44" s="116" t="e">
        <f t="array" ref="J44">MAX(IF(I45:I49=I44,J45:J49))</f>
        <v>#N/A</v>
      </c>
      <c r="K44" s="116" t="e">
        <f>MAX(K45:K49)</f>
        <v>#N/A</v>
      </c>
      <c r="L44" s="116" t="e">
        <f t="array" ref="L44">MAX(IF(K45:K49=K44,L45:L49))</f>
        <v>#N/A</v>
      </c>
      <c r="M44" s="116" t="e">
        <f>MAX(M45:M49)</f>
        <v>#N/A</v>
      </c>
      <c r="N44" s="117" t="e">
        <f t="array" ref="N44">MAX(IF(M45:M49=M44,N45:N49))</f>
        <v>#N/A</v>
      </c>
      <c r="O44" s="152" t="e">
        <f>IF($A$44='Jason-SESSION'!$A$61,INDEX('Jason-SESSION'!$K$61:$T$68, MATCH("*1k Row*",'Jason-SESSION'!$B$61:$B$68,0), MATCH("*1st*",'Jason-SESSION'!$K$7:$T$7,0)),"")</f>
        <v>#N/A</v>
      </c>
      <c r="P44" s="152">
        <f>IF($A$44='Jason-SESSION'!$A$61,INDEX('Jason-SESSION'!$K$61:$T$68, MATCH("*HIIT*",'Jason-SESSION'!$B$61:$B$68,0), MATCH("*1st*",'Jason-SESSION'!$K$7:$T$7,0)),"")</f>
        <v>6.9444444444444441E-3</v>
      </c>
      <c r="Q44" s="119">
        <f>INDEX('Jason-SESSION'!$L$61:$U$68, MATCH("*HIIT*",'Jason-SESSION'!$B$61:$B$68,0), MATCH("*1st*",'Jason-SESSION'!$K$7:$T$7,0))</f>
        <v>0</v>
      </c>
      <c r="R44" s="119">
        <f>'Jason-SESSION'!U61</f>
        <v>0</v>
      </c>
      <c r="S44" s="116"/>
      <c r="T44" s="116"/>
      <c r="U44" s="120">
        <f>'Jason-SESSION'!A62</f>
        <v>114</v>
      </c>
      <c r="V44" s="120">
        <f>'Jason-SESSION'!A63</f>
        <v>31.9</v>
      </c>
      <c r="W44" s="116"/>
      <c r="X44" s="116">
        <v>116</v>
      </c>
      <c r="Y44" s="116">
        <v>113</v>
      </c>
      <c r="Z44" s="116">
        <v>112</v>
      </c>
      <c r="AA44" s="116"/>
      <c r="AB44" s="116"/>
      <c r="AC44" s="116"/>
      <c r="AF44"/>
      <c r="AG44"/>
      <c r="AH44"/>
      <c r="AI44"/>
      <c r="AJ44"/>
      <c r="AK44"/>
      <c r="AL44"/>
      <c r="AN44"/>
    </row>
    <row r="45" spans="1:40">
      <c r="A45" s="145"/>
      <c r="B45" s="11" t="s">
        <v>3</v>
      </c>
      <c r="C45" s="131" t="e">
        <f>IF($A$44='Jason-SESSION'!$A$61,INDEX('Jason-SESSION'!$K$61:$T$69, MATCH("*Squat*",'Jason-SESSION'!$B$61:$B$69,0), MATCH("*1st*",'Jason-SESSION'!$K$7:$T$7,0)),"")</f>
        <v>#N/A</v>
      </c>
      <c r="D45" s="132" t="e">
        <f>INDEX('Jason-SESSION'!L$61:U$69, MATCH("*Squat*",'Jason-SESSION'!$B$61:$B$69,0), MATCH("*1st*",'Jason-SESSION'!K$7:T$7,0))</f>
        <v>#N/A</v>
      </c>
      <c r="E45" s="131" t="e">
        <f>IF($A$44='Jason-SESSION'!$A$61,INDEX('Jason-SESSION'!$K$61:$T$68, MATCH("*Deadlift*",'Jason-SESSION'!$B$61:$B$68,0), MATCH("*1st*",'Jason-SESSION'!$K$7:$T$7,0)),"")</f>
        <v>#N/A</v>
      </c>
      <c r="F45" s="131" t="e">
        <f>INDEX('Jason-SESSION'!$L$61:$U$68, MATCH("*Deadlift*",'Jason-SESSION'!$B$61:$B$68,0), MATCH("*1st*",'Jason-SESSION'!$K$7:$T$7,0))</f>
        <v>#N/A</v>
      </c>
      <c r="G45" s="131" t="e">
        <f>IF($A$44='Jason-SESSION'!$A$61,INDEX('Jason-SESSION'!$K$61:$T$68, MATCH("*Bench Press*",'Jason-SESSION'!$B$61:$B$68,0), MATCH("*1st*",'Jason-SESSION'!$K$7:$T$7,0)),"")</f>
        <v>#N/A</v>
      </c>
      <c r="H45" s="131" t="e">
        <f>INDEX('Jason-SESSION'!$L$61:$U$68, MATCH("*Bench Press*",'Jason-SESSION'!$B$61:$B$68,0), MATCH("*1st*",'Jason-SESSION'!$K$7:$T$7,0))</f>
        <v>#N/A</v>
      </c>
      <c r="I45" s="132" t="e">
        <f>IF($A$44='Jason-SESSION'!$A$61,INDEX('Jason-SESSION'!$K$61:$T$68, MATCH("*Military*",'Jason-SESSION'!$B$61:$B$68,0), MATCH("*1st*",'Jason-SESSION'!$K$7:$T$7,0)),"")</f>
        <v>#N/A</v>
      </c>
      <c r="J45" s="48" t="e">
        <f>INDEX('Jason-SESSION'!$L$61:$U$68, MATCH("*Military*",'Jason-SESSION'!$B$61:$B$68,0), MATCH("*1st*",'Jason-SESSION'!$K$7:$T$7,0))</f>
        <v>#N/A</v>
      </c>
      <c r="K45" s="131" t="e">
        <f>IF($A$44='Jason-SESSION'!$A$61,INDEX('Jason-SESSION'!$K$61:$T$68, MATCH("*Clean *",'Jason-SESSION'!$B$61:$B$68,0), MATCH("*1st*",'Jason-SESSION'!$K$7:$T$7,0)),"")</f>
        <v>#N/A</v>
      </c>
      <c r="L45" s="48" t="e">
        <f>INDEX('Jason-SESSION'!$L$61:$U$68, MATCH("*Clean *",'Jason-SESSION'!$B$61:$B$68,0), MATCH("*1st*",'Jason-SESSION'!$K$7:$T$7,0))</f>
        <v>#N/A</v>
      </c>
      <c r="M45" s="131" t="e">
        <f>IF($A$44='Jason-SESSION'!$A$61,INDEX('Jason-SESSION'!$K$61:$T$68, MATCH("*Lat Pulldown*",'Jason-SESSION'!$B$61:$B$68,0), MATCH("*1st*",'Jason-SESSION'!$K$7:$T$7,0)),"")</f>
        <v>#N/A</v>
      </c>
      <c r="N45" s="48" t="e">
        <f>INDEX('Jason-SESSION'!$L$61:$U$68, MATCH("*Lat Pulldown*",'Jason-SESSION'!$B$61:$B$68,0), MATCH("*1st*",'Jason-SESSION'!$K$7:$T$7,0))</f>
        <v>#N/A</v>
      </c>
      <c r="O45" s="151"/>
      <c r="P45" s="151"/>
      <c r="Q45" s="118"/>
      <c r="R45" s="118"/>
      <c r="S45" s="11"/>
      <c r="T45" s="11"/>
      <c r="V45" s="47"/>
      <c r="W45" s="11"/>
      <c r="X45" s="11"/>
      <c r="Y45" s="11"/>
      <c r="Z45" s="11"/>
      <c r="AA45" s="11"/>
      <c r="AB45" s="11"/>
      <c r="AC45" s="11"/>
      <c r="AF45"/>
      <c r="AG45"/>
      <c r="AH45"/>
      <c r="AI45"/>
      <c r="AJ45"/>
      <c r="AK45"/>
      <c r="AL45"/>
      <c r="AN45"/>
    </row>
    <row r="46" spans="1:40">
      <c r="B46" t="s">
        <v>4</v>
      </c>
      <c r="C46" s="131" t="e">
        <f>IF($A$44='Jason-SESSION'!$A$61,INDEX('Jason-SESSION'!$K$61:$T$69, MATCH("*Squat*",'Jason-SESSION'!$B$61:$B$69,0), MATCH("*2nd*",'Jason-SESSION'!$K$7:$T$7,0)),"")</f>
        <v>#N/A</v>
      </c>
      <c r="D46" s="132" t="e">
        <f>INDEX('Jason-SESSION'!L$61:U$69, MATCH("*Squat*",'Jason-SESSION'!$B$61:$B$69,0), MATCH("*2nd*",'Jason-SESSION'!K$7:T$7,0))</f>
        <v>#N/A</v>
      </c>
      <c r="E46" s="131" t="e">
        <f>IF($A$44='Jason-SESSION'!$A$61,INDEX('Jason-SESSION'!$K$61:$T$68, MATCH("*Deadlift*",'Jason-SESSION'!$B$61:$B$68,0), MATCH("*2ND*",'Jason-SESSION'!$K$7:$T$7,0)),"")</f>
        <v>#N/A</v>
      </c>
      <c r="F46" s="131" t="e">
        <f>INDEX('Jason-SESSION'!$L$61:$U$68, MATCH("*Deadlift*",'Jason-SESSION'!$B$61:$B$68,0), MATCH("*2nd*",'Jason-SESSION'!$K$7:$T$7,0))</f>
        <v>#N/A</v>
      </c>
      <c r="G46" s="131" t="e">
        <f>IF($A$44='Jason-SESSION'!$A$61,INDEX('Jason-SESSION'!$K$61:$T$68, MATCH("*Bench Press*",'Jason-SESSION'!$B$61:$B$68,0), MATCH("*2ND*",'Jason-SESSION'!$K$7:$T$7,0)),"")</f>
        <v>#N/A</v>
      </c>
      <c r="H46" s="131" t="e">
        <f>INDEX('Jason-SESSION'!$L$61:$U$68, MATCH("*Bench Press*",'Jason-SESSION'!$B$61:$B$68,0), MATCH("*2nd*",'Jason-SESSION'!$K$7:$T$7,0))</f>
        <v>#N/A</v>
      </c>
      <c r="I46" s="132" t="e">
        <f>IF($A$44='Jason-SESSION'!$A$61,INDEX('Jason-SESSION'!$K$61:$T$68, MATCH("*Military*",'Jason-SESSION'!$B$61:$B$68,0), MATCH("*2ND*",'Jason-SESSION'!$K$7:$T$7,0)),"")</f>
        <v>#N/A</v>
      </c>
      <c r="J46" s="44" t="e">
        <f>INDEX('Jason-SESSION'!$L$61:$U$68, MATCH("*Military*",'Jason-SESSION'!$B$61:$B$68,0), MATCH("*2nd*",'Jason-SESSION'!$K$7:$T$7,0))</f>
        <v>#N/A</v>
      </c>
      <c r="K46" s="131" t="e">
        <f>IF($A$44='Jason-SESSION'!$A$61,INDEX('Jason-SESSION'!$K$61:$T$68, MATCH("*Clean *",'Jason-SESSION'!$B$61:$B$68,0), MATCH("*2ND*",'Jason-SESSION'!$K$7:$T$7,0)),"")</f>
        <v>#N/A</v>
      </c>
      <c r="L46" s="44" t="e">
        <f>INDEX('Jason-SESSION'!$L$61:$U$68, MATCH("*Clean *",'Jason-SESSION'!$B$61:$B$68,0), MATCH("*2nd*",'Jason-SESSION'!$K$7:$T$7,0))</f>
        <v>#N/A</v>
      </c>
      <c r="M46" s="131" t="e">
        <f>IF($A$44='Jason-SESSION'!$A$61,INDEX('Jason-SESSION'!$K$61:$T$68, MATCH("*Lat Pulldown*",'Jason-SESSION'!$B$61:$B$68,0), MATCH("*2ND*",'Jason-SESSION'!$K$7:$T$7,0)),"")</f>
        <v>#N/A</v>
      </c>
      <c r="N46" s="44" t="e">
        <f>INDEX('Jason-SESSION'!$L$61:$U$68, MATCH("*Lat Pulldown*",'Jason-SESSION'!$B$61:$B$68,0), MATCH("*2nd*",'Jason-SESSION'!$K$7:$T$7,0))</f>
        <v>#N/A</v>
      </c>
      <c r="O46" s="151"/>
      <c r="P46" s="151"/>
      <c r="Q46" s="118"/>
      <c r="R46" s="118"/>
      <c r="AF46"/>
      <c r="AG46"/>
      <c r="AH46"/>
      <c r="AI46"/>
      <c r="AJ46"/>
      <c r="AK46"/>
      <c r="AL46"/>
      <c r="AN46"/>
    </row>
    <row r="47" spans="1:40">
      <c r="B47" t="s">
        <v>5</v>
      </c>
      <c r="C47" s="131" t="e">
        <f>IF($A$44='Jason-SESSION'!$A$61,INDEX('Jason-SESSION'!$K$61:$T$69, MATCH("*Squat*",'Jason-SESSION'!$B$61:$B$69,0), MATCH("*3rd*",'Jason-SESSION'!$K$7:$T$7,0)),"")</f>
        <v>#N/A</v>
      </c>
      <c r="D47" s="132" t="e">
        <f>INDEX('Jason-SESSION'!L$61:U$69, MATCH("*Squat*",'Jason-SESSION'!$B$61:$B$69,0), MATCH("*3rd*",'Jason-SESSION'!K$7:T$7,0))</f>
        <v>#N/A</v>
      </c>
      <c r="E47" s="131" t="e">
        <f>IF($A$44='Jason-SESSION'!$A$61,INDEX('Jason-SESSION'!$K$61:$T$68, MATCH("*Deadlift*",'Jason-SESSION'!$B$61:$B$68,0), MATCH("*3rd*",'Jason-SESSION'!$K$7:$T$7,0)),"")</f>
        <v>#N/A</v>
      </c>
      <c r="F47" s="131" t="e">
        <f>INDEX('Jason-SESSION'!$L$61:$U$68, MATCH("*Deadlift*",'Jason-SESSION'!$B$61:$B$68,0), MATCH("*3rd*",'Jason-SESSION'!$K$7:$T$7,0))</f>
        <v>#N/A</v>
      </c>
      <c r="G47" s="131" t="e">
        <f>IF($A$44='Jason-SESSION'!$A$61,INDEX('Jason-SESSION'!$K$61:$T$68, MATCH("*Bench Press*",'Jason-SESSION'!$B$61:$B$68,0), MATCH("*3rd*",'Jason-SESSION'!$K$7:$T$7,0)),"")</f>
        <v>#N/A</v>
      </c>
      <c r="H47" s="131" t="e">
        <f>INDEX('Jason-SESSION'!$L$61:$U$68, MATCH("*Bench Press*",'Jason-SESSION'!$B$61:$B$68,0), MATCH("*3rd*",'Jason-SESSION'!$K$7:$T$7,0))</f>
        <v>#N/A</v>
      </c>
      <c r="I47" s="132" t="e">
        <f>IF($A$44='Jason-SESSION'!$A$61,INDEX('Jason-SESSION'!$K$61:$T$68, MATCH("*Military*",'Jason-SESSION'!$B$61:$B$68,0), MATCH("*3rd*",'Jason-SESSION'!$K$7:$T$7,0)),"")</f>
        <v>#N/A</v>
      </c>
      <c r="J47" s="44" t="e">
        <f>INDEX('Jason-SESSION'!$L$61:$U$68, MATCH("*Military*",'Jason-SESSION'!$B$61:$B$68,0), MATCH("*3rd*",'Jason-SESSION'!$K$7:$T$7,0))</f>
        <v>#N/A</v>
      </c>
      <c r="K47" s="131" t="e">
        <f>IF($A$44='Jason-SESSION'!$A$61,INDEX('Jason-SESSION'!$K$61:$T$68, MATCH("*Clean *",'Jason-SESSION'!$B$61:$B$68,0), MATCH("*3rd*",'Jason-SESSION'!$K$7:$T$7,0)),"")</f>
        <v>#N/A</v>
      </c>
      <c r="L47" s="44" t="e">
        <f>INDEX('Jason-SESSION'!$L$61:$U$68, MATCH("*Clean *",'Jason-SESSION'!$B$61:$B$68,0), MATCH("*3rd*",'Jason-SESSION'!$K$7:$T$7,0))</f>
        <v>#N/A</v>
      </c>
      <c r="M47" s="131" t="e">
        <f>IF($A$44='Jason-SESSION'!$A$61,INDEX('Jason-SESSION'!$K$61:$T$68, MATCH("*Lat Pulldown*",'Jason-SESSION'!$B$61:$B$68,0), MATCH("*3rd*",'Jason-SESSION'!$K$7:$T$7,0)),"")</f>
        <v>#N/A</v>
      </c>
      <c r="N47" s="44" t="e">
        <f>INDEX('Jason-SESSION'!$L$61:$U$68, MATCH("*Lat Pulldown*",'Jason-SESSION'!$B$61:$B$68,0), MATCH("*3rd*",'Jason-SESSION'!$K$7:$T$7,0))</f>
        <v>#N/A</v>
      </c>
      <c r="O47" s="151"/>
      <c r="P47" s="151"/>
      <c r="Q47" s="118"/>
      <c r="R47" s="118"/>
      <c r="AF47"/>
      <c r="AG47"/>
      <c r="AH47"/>
      <c r="AI47"/>
      <c r="AJ47"/>
      <c r="AK47"/>
      <c r="AL47"/>
      <c r="AN47"/>
    </row>
    <row r="48" spans="1:40">
      <c r="B48" t="s">
        <v>6</v>
      </c>
      <c r="C48" s="131" t="e">
        <f>IF($A$44='Jason-SESSION'!$A$61,INDEX('Jason-SESSION'!$K$61:$T$69, MATCH("*Squat*",'Jason-SESSION'!$B$61:$B$69,0), MATCH("*4th*",'Jason-SESSION'!$K$7:$T$7,0)),"")</f>
        <v>#N/A</v>
      </c>
      <c r="D48" s="132" t="e">
        <f>INDEX('Jason-SESSION'!L$61:U$69, MATCH("*Squat*",'Jason-SESSION'!$B$61:$B$69,0), MATCH("*4th*",'Jason-SESSION'!K$7:T$7,0))</f>
        <v>#N/A</v>
      </c>
      <c r="E48" s="131" t="e">
        <f>IF($A$44='Jason-SESSION'!$A$61,INDEX('Jason-SESSION'!$K$61:$T$68, MATCH("*Deadlift*",'Jason-SESSION'!$B$61:$B$68,0), MATCH("*4th*",'Jason-SESSION'!$K$7:$T$7,0)),"")</f>
        <v>#N/A</v>
      </c>
      <c r="F48" s="131" t="e">
        <f>INDEX('Jason-SESSION'!$L$61:$U$68, MATCH("*Deadlift*",'Jason-SESSION'!$B$61:$B$68,0), MATCH("*4th*",'Jason-SESSION'!$K$7:$T$7,0))</f>
        <v>#N/A</v>
      </c>
      <c r="G48" s="131" t="e">
        <f>IF($A$44='Jason-SESSION'!$A$61,INDEX('Jason-SESSION'!$K$61:$T$68, MATCH("*Bench Press*",'Jason-SESSION'!$B$61:$B$68,0), MATCH("*4th*",'Jason-SESSION'!$K$7:$T$7,0)),"")</f>
        <v>#N/A</v>
      </c>
      <c r="H48" s="131" t="e">
        <f>INDEX('Jason-SESSION'!$L$61:$U$68, MATCH("*Bench Press*",'Jason-SESSION'!$B$61:$B$68,0), MATCH("*4th*",'Jason-SESSION'!$K$7:$T$7,0))</f>
        <v>#N/A</v>
      </c>
      <c r="I48" s="132" t="e">
        <f>IF($A$44='Jason-SESSION'!$A$61,INDEX('Jason-SESSION'!$K$61:$T$68, MATCH("*Military*",'Jason-SESSION'!$B$61:$B$68,0), MATCH("*4th*",'Jason-SESSION'!$K$7:$T$7,0)),"")</f>
        <v>#N/A</v>
      </c>
      <c r="J48" s="44" t="e">
        <f>INDEX('Jason-SESSION'!$L$61:$U$68, MATCH("*Military*",'Jason-SESSION'!$B$61:$B$68,0), MATCH("*4th*",'Jason-SESSION'!$K$7:$T$7,0))</f>
        <v>#N/A</v>
      </c>
      <c r="K48" s="131" t="e">
        <f>IF($A$44='Jason-SESSION'!$A$61,INDEX('Jason-SESSION'!$K$61:$T$68, MATCH("*Clean *",'Jason-SESSION'!$B$61:$B$68,0), MATCH("*4th*",'Jason-SESSION'!$K$7:$T$7,0)),"")</f>
        <v>#N/A</v>
      </c>
      <c r="L48" s="44" t="e">
        <f>INDEX('Jason-SESSION'!$L$61:$U$68, MATCH("*Clean *",'Jason-SESSION'!$B$61:$B$68,0), MATCH("*4th*",'Jason-SESSION'!$K$7:$T$7,0))</f>
        <v>#N/A</v>
      </c>
      <c r="M48" s="131" t="e">
        <f>IF($A$44='Jason-SESSION'!$A$61,INDEX('Jason-SESSION'!$K$61:$T$68, MATCH("*Lat Pulldown*",'Jason-SESSION'!$B$61:$B$68,0), MATCH("*4th*",'Jason-SESSION'!$K$7:$T$7,0)),"")</f>
        <v>#N/A</v>
      </c>
      <c r="N48" s="44" t="e">
        <f>INDEX('Jason-SESSION'!$L$61:$U$68, MATCH("*Lat Pulldown*",'Jason-SESSION'!$B$61:$B$68,0), MATCH("*4th*",'Jason-SESSION'!$K$7:$T$7,0))</f>
        <v>#N/A</v>
      </c>
      <c r="O48" s="151"/>
      <c r="P48" s="151"/>
      <c r="Q48" s="118"/>
      <c r="R48" s="118"/>
      <c r="AF48"/>
      <c r="AG48"/>
      <c r="AH48"/>
      <c r="AI48"/>
      <c r="AJ48"/>
      <c r="AK48"/>
      <c r="AL48"/>
      <c r="AN48"/>
    </row>
    <row r="49" spans="1:40">
      <c r="B49" t="s">
        <v>7</v>
      </c>
      <c r="C49" s="131" t="e">
        <f>IF($A$44='Jason-SESSION'!$A$61,INDEX('Jason-SESSION'!$K$61:$T$69, MATCH("*Squat*",'Jason-SESSION'!$B$61:$B$69,0), MATCH("*5th*",'Jason-SESSION'!$K$7:$T$7,0)),"")</f>
        <v>#N/A</v>
      </c>
      <c r="D49" s="132" t="e">
        <f>INDEX('Jason-SESSION'!L$61:U$69, MATCH("*Squat*",'Jason-SESSION'!$B$61:$B$69,0), MATCH("*5th*",'Jason-SESSION'!K$7:T$7,0))</f>
        <v>#N/A</v>
      </c>
      <c r="E49" s="131" t="e">
        <f>IF($A$44='Jason-SESSION'!$A$61,INDEX('Jason-SESSION'!$K$61:$T$68, MATCH("*Deadlift*",'Jason-SESSION'!$B$61:$B$68,0), MATCH("*5th*",'Jason-SESSION'!$K$7:$T$7,0)),"")</f>
        <v>#N/A</v>
      </c>
      <c r="F49" s="131" t="e">
        <f>INDEX('Jason-SESSION'!$L$61:$U$68, MATCH("*Deadlift*",'Jason-SESSION'!$B$61:$B$68,0), MATCH("*5th*",'Jason-SESSION'!$K$7:$T$7,0))</f>
        <v>#N/A</v>
      </c>
      <c r="G49" s="131" t="e">
        <f>IF($A$44='Jason-SESSION'!$A$61,INDEX('Jason-SESSION'!$K$61:$T$68, MATCH("*Bench Press*",'Jason-SESSION'!$B$61:$B$68,0), MATCH("*5th*",'Jason-SESSION'!$K$7:$T$7,0)),"")</f>
        <v>#N/A</v>
      </c>
      <c r="H49" s="131" t="e">
        <f>INDEX('Jason-SESSION'!$L$61:$U$68, MATCH("*Bench Press*",'Jason-SESSION'!$B$61:$B$68,0), MATCH("*5th*",'Jason-SESSION'!$K$7:$T$7,0))</f>
        <v>#N/A</v>
      </c>
      <c r="I49" s="132" t="e">
        <f>IF($A$44='Jason-SESSION'!$A$61,INDEX('Jason-SESSION'!$K$61:$T$68, MATCH("*Military*",'Jason-SESSION'!$B$61:$B$68,0), MATCH("*5th*",'Jason-SESSION'!$K$7:$T$7,0)),"")</f>
        <v>#N/A</v>
      </c>
      <c r="J49" s="44" t="e">
        <f>INDEX('Jason-SESSION'!$L$61:$U$68, MATCH("*Military*",'Jason-SESSION'!$B$61:$B$68,0), MATCH("*5th*",'Jason-SESSION'!$K$7:$T$7,0))</f>
        <v>#N/A</v>
      </c>
      <c r="K49" s="131" t="e">
        <f>IF($A$44='Jason-SESSION'!$A$61,INDEX('Jason-SESSION'!$K$61:$T$68, MATCH("*Clean *",'Jason-SESSION'!$B$61:$B$68,0), MATCH("*5th*",'Jason-SESSION'!$K$7:$T$7,0)),"")</f>
        <v>#N/A</v>
      </c>
      <c r="L49" s="44" t="e">
        <f>INDEX('Jason-SESSION'!$L$61:$U$68, MATCH("*Clean *",'Jason-SESSION'!$B$61:$B$68,0), MATCH("*5th*",'Jason-SESSION'!$K$7:$T$7,0))</f>
        <v>#N/A</v>
      </c>
      <c r="M49" s="131" t="e">
        <f>IF($A$44='Jason-SESSION'!$A$61,INDEX('Jason-SESSION'!$K$61:$T$68, MATCH("*Lat Pulldown*",'Jason-SESSION'!$B$61:$B$68,0), MATCH("*5th*",'Jason-SESSION'!$K$7:$T$7,0)),"")</f>
        <v>#N/A</v>
      </c>
      <c r="N49" s="44" t="e">
        <f>INDEX('Jason-SESSION'!$L$61:$U$68, MATCH("*Lat Pulldown*",'Jason-SESSION'!$B$61:$B$68,0), MATCH("*5th*",'Jason-SESSION'!$K$7:$T$7,0))</f>
        <v>#N/A</v>
      </c>
      <c r="O49" s="151"/>
      <c r="P49" s="151"/>
      <c r="Q49" s="118"/>
      <c r="R49" s="118"/>
      <c r="AF49"/>
      <c r="AG49"/>
      <c r="AH49"/>
      <c r="AI49"/>
      <c r="AJ49"/>
      <c r="AK49"/>
      <c r="AL49"/>
      <c r="AN49"/>
    </row>
    <row r="50" spans="1:40">
      <c r="A50" s="129">
        <f>'Jason-SESSION'!A79</f>
        <v>42209</v>
      </c>
      <c r="B50" s="116" t="s">
        <v>84</v>
      </c>
      <c r="C50" s="117" t="e">
        <f>MAX(C51:C55)</f>
        <v>#N/A</v>
      </c>
      <c r="D50" s="116" t="e">
        <f t="array" ref="D50">MAX(IF(C51:C55=C50,D51:D55))</f>
        <v>#N/A</v>
      </c>
      <c r="E50" s="116" t="e">
        <f>MAX(E51:E55)</f>
        <v>#N/A</v>
      </c>
      <c r="F50" s="116" t="e">
        <f t="array" ref="F50">MAX(IF(E51:E55=E50,F51:F55))</f>
        <v>#N/A</v>
      </c>
      <c r="G50" s="116" t="e">
        <f>MAX(G51:G55)</f>
        <v>#N/A</v>
      </c>
      <c r="H50" s="116" t="e">
        <f t="array" ref="H50">MAX(IF(G51:G55=G50,H51:H55))</f>
        <v>#N/A</v>
      </c>
      <c r="I50" s="116" t="e">
        <f>MAX(I51:I55)</f>
        <v>#N/A</v>
      </c>
      <c r="J50" s="116" t="e">
        <f t="array" ref="J50">MAX(IF(I51:I55=I50,J51:J55))</f>
        <v>#N/A</v>
      </c>
      <c r="K50" s="116" t="e">
        <f>MAX(K51:K55)</f>
        <v>#N/A</v>
      </c>
      <c r="L50" s="116" t="e">
        <f t="array" ref="L50">MAX(IF(K51:K55=K50,L51:L55))</f>
        <v>#N/A</v>
      </c>
      <c r="M50" s="116" t="e">
        <f>MAX(M51:M55)</f>
        <v>#N/A</v>
      </c>
      <c r="N50" s="117" t="e">
        <f t="array" ref="N50">MAX(IF(M51:M55=M50,N51:N55))</f>
        <v>#N/A</v>
      </c>
      <c r="O50" s="152" t="e">
        <f>IF($A$50='Jason-SESSION'!$A$79,INDEX('Jason-SESSION'!$K$70:$T$77, MATCH("*1k Row*",'Jason-SESSION'!$B$70:$B$77,0), MATCH("*1st*",'Jason-SESSION'!$K$7:$T$7,0)),"")</f>
        <v>#N/A</v>
      </c>
      <c r="P50" s="152">
        <f>IF($A$50='Jason-SESSION'!$A$79,INDEX('Jason-SESSION'!$K$70:$T$77, MATCH("*HIIT*",'Jason-SESSION'!$B$70:$B$77,0), MATCH("*1st*",'Jason-SESSION'!$K$7:$T$7,0)),"")</f>
        <v>6.9444444444444441E-3</v>
      </c>
      <c r="Q50" s="119">
        <f>INDEX('Jason-SESSION'!$L$70:$U$77, MATCH("*HIIT*",'Jason-SESSION'!$B$70:$B$77,0), MATCH("*1st*",'Jason-SESSION'!$K$7:$T$7,0))</f>
        <v>0</v>
      </c>
      <c r="R50" s="119">
        <f>'Jason-SESSION'!U79</f>
        <v>0</v>
      </c>
      <c r="S50" s="116"/>
      <c r="T50" s="116"/>
      <c r="U50" s="120">
        <f>'Jason-SESSION'!A80</f>
        <v>109.5</v>
      </c>
      <c r="V50" s="120">
        <f>'Jason-SESSION'!A81</f>
        <v>27.9</v>
      </c>
      <c r="W50" s="116">
        <v>28</v>
      </c>
      <c r="X50" s="116">
        <v>96</v>
      </c>
      <c r="Y50" s="116"/>
      <c r="Z50" s="116"/>
      <c r="AA50" s="116"/>
      <c r="AB50" s="116">
        <v>16</v>
      </c>
      <c r="AC50" s="116"/>
      <c r="AF50"/>
      <c r="AG50"/>
      <c r="AH50"/>
      <c r="AI50"/>
      <c r="AJ50"/>
      <c r="AK50"/>
      <c r="AL50"/>
      <c r="AN50"/>
    </row>
    <row r="51" spans="1:40">
      <c r="A51" s="145"/>
      <c r="B51" s="11" t="s">
        <v>3</v>
      </c>
      <c r="C51" s="131" t="e">
        <f>IF($A$50='Jason-SESSION'!$A$79,INDEX('Jason-SESSION'!$K$70:$T$77, MATCH("*Squat*",'Jason-SESSION'!$B$70:$B$77,0), MATCH("*1st*",'Jason-SESSION'!$K$7:$T$7,0)),"")</f>
        <v>#N/A</v>
      </c>
      <c r="D51" s="132" t="e">
        <f>INDEX('Jason-SESSION'!L$70:U$77, MATCH("*Squat*",'Jason-SESSION'!$B$70:$B$77,0), MATCH("*1st*",'Jason-SESSION'!K$7:T$7,0))</f>
        <v>#N/A</v>
      </c>
      <c r="E51" s="131" t="e">
        <f>IF($A$50='Jason-SESSION'!$A$79,INDEX('Jason-SESSION'!$K$70:$T$77, MATCH("*Deadlift*",'Jason-SESSION'!$B$70:$B$77,0), MATCH("*1st*",'Jason-SESSION'!$K$7:$T$7,0)),"")</f>
        <v>#N/A</v>
      </c>
      <c r="F51" s="131" t="e">
        <f>INDEX('Jason-SESSION'!$L$70:$U$77, MATCH("*Deadlift*",'Jason-SESSION'!$B$70:$B$77,0), MATCH("*1st*",'Jason-SESSION'!$K$7:$T$7,0))</f>
        <v>#N/A</v>
      </c>
      <c r="G51" s="131" t="e">
        <f>IF($A$50='Jason-SESSION'!$A$79,INDEX('Jason-SESSION'!$K$70:$T$77, MATCH("*Bench Press*",'Jason-SESSION'!$B$70:$B$77,0), MATCH("*1st*",'Jason-SESSION'!$K$7:$T$7,0)),"")</f>
        <v>#N/A</v>
      </c>
      <c r="H51" s="131" t="e">
        <f>INDEX('Jason-SESSION'!$L$70:$U$77, MATCH("*Bench Press*",'Jason-SESSION'!$B$70:$B$77,0), MATCH("*1st*",'Jason-SESSION'!$K$7:$T$7,0))</f>
        <v>#N/A</v>
      </c>
      <c r="I51" s="132" t="e">
        <f>IF($A$50='Jason-SESSION'!$A$79,INDEX('Jason-SESSION'!$K$70:$T$77, MATCH("*Military*",'Jason-SESSION'!$B$70:$B$77,0), MATCH("*1st*",'Jason-SESSION'!$K$7:$T$7,0)),"")</f>
        <v>#N/A</v>
      </c>
      <c r="J51" s="48" t="e">
        <f>INDEX('Jason-SESSION'!$L$70:$U$77, MATCH("*Military*",'Jason-SESSION'!$B$70:$B$77,0), MATCH("*1st*",'Jason-SESSION'!$K$7:$T$7,0))</f>
        <v>#N/A</v>
      </c>
      <c r="K51" s="131" t="e">
        <f>IF($A$50='Jason-SESSION'!$A$79,INDEX('Jason-SESSION'!$K$70:$T$77, MATCH("*Clean *",'Jason-SESSION'!$B$70:$B$77,0), MATCH("*1st*",'Jason-SESSION'!$K$7:$T$7,0)),"")</f>
        <v>#N/A</v>
      </c>
      <c r="L51" s="48" t="e">
        <f>INDEX('Jason-SESSION'!$L$70:$U$77, MATCH("*Clean *",'Jason-SESSION'!$B$70:$B$77,0), MATCH("*1st*",'Jason-SESSION'!$K$7:$T$7,0))</f>
        <v>#N/A</v>
      </c>
      <c r="M51" s="131" t="e">
        <f>IF($A$50='Jason-SESSION'!$A$79,INDEX('Jason-SESSION'!$K$70:$T$77, MATCH("*Lat Pulldown*",'Jason-SESSION'!$B$70:$B$77,0), MATCH("*1st*",'Jason-SESSION'!$K$7:$T$7,0)),"")</f>
        <v>#N/A</v>
      </c>
      <c r="N51" s="48" t="e">
        <f>INDEX('Jason-SESSION'!$L$70:$U$77, MATCH("*Lat Pulldown*",'Jason-SESSION'!$B$70:$B$77,0), MATCH("*1st*",'Jason-SESSION'!$K$7:$T$7,0))</f>
        <v>#N/A</v>
      </c>
      <c r="O51" s="151"/>
      <c r="P51" s="151"/>
      <c r="Q51" s="118"/>
      <c r="R51" s="118"/>
      <c r="S51" s="11"/>
      <c r="T51" s="11"/>
      <c r="V51" s="47"/>
      <c r="W51" s="11"/>
      <c r="X51" s="11"/>
      <c r="Y51" s="11"/>
      <c r="Z51" s="11"/>
      <c r="AA51" s="11"/>
      <c r="AB51" s="11"/>
      <c r="AC51" s="11"/>
      <c r="AF51"/>
      <c r="AG51"/>
      <c r="AH51"/>
      <c r="AI51"/>
      <c r="AJ51"/>
      <c r="AK51"/>
      <c r="AL51"/>
      <c r="AN51"/>
    </row>
    <row r="52" spans="1:40">
      <c r="B52" t="s">
        <v>4</v>
      </c>
      <c r="C52" s="131" t="e">
        <f>IF($A$50='Jason-SESSION'!$A$79,INDEX('Jason-SESSION'!$K$70:$T$77, MATCH("*Squat*",'Jason-SESSION'!$B$70:$B$77,0), MATCH("*2nd*",'Jason-SESSION'!$K$7:$T$7,0)),"")</f>
        <v>#N/A</v>
      </c>
      <c r="D52" s="132" t="e">
        <f>INDEX('Jason-SESSION'!L$70:U$77, MATCH("*Squat*",'Jason-SESSION'!$B$70:$B$77,0), MATCH("*2nd*",'Jason-SESSION'!K$7:T$7,0))</f>
        <v>#N/A</v>
      </c>
      <c r="E52" s="131" t="e">
        <f>IF($A$50='Jason-SESSION'!$A$79,INDEX('Jason-SESSION'!$K$70:$T$77, MATCH("*Deadlift*",'Jason-SESSION'!$B$70:$B$77,0), MATCH("*2ND*",'Jason-SESSION'!$K$7:$T$7,0)),"")</f>
        <v>#N/A</v>
      </c>
      <c r="F52" s="131" t="e">
        <f>INDEX('Jason-SESSION'!$L$70:$U$77, MATCH("*Deadlift*",'Jason-SESSION'!$B$70:$B$77,0), MATCH("*2nd*",'Jason-SESSION'!$K$7:$T$7,0))</f>
        <v>#N/A</v>
      </c>
      <c r="G52" s="131" t="e">
        <f>IF($A$50='Jason-SESSION'!$A$79,INDEX('Jason-SESSION'!$K$70:$T$77, MATCH("*Bench Press*",'Jason-SESSION'!$B$70:$B$77,0), MATCH("*2ND*",'Jason-SESSION'!$K$7:$T$7,0)),"")</f>
        <v>#N/A</v>
      </c>
      <c r="H52" s="131" t="e">
        <f>INDEX('Jason-SESSION'!$L$70:$U$77, MATCH("*Bench Press*",'Jason-SESSION'!$B$70:$B$77,0), MATCH("*2nd*",'Jason-SESSION'!$K$7:$T$7,0))</f>
        <v>#N/A</v>
      </c>
      <c r="I52" s="132" t="e">
        <f>IF($A$50='Jason-SESSION'!$A$79,INDEX('Jason-SESSION'!$K$70:$T$77, MATCH("*Military*",'Jason-SESSION'!$B$70:$B$77,0), MATCH("*2ND*",'Jason-SESSION'!$K$7:$T$7,0)),"")</f>
        <v>#N/A</v>
      </c>
      <c r="J52" s="44" t="e">
        <f>INDEX('Jason-SESSION'!$L$70:$U$77, MATCH("*Military*",'Jason-SESSION'!$B$70:$B$77,0), MATCH("*2nd*",'Jason-SESSION'!$K$7:$T$7,0))</f>
        <v>#N/A</v>
      </c>
      <c r="K52" s="131" t="e">
        <f>IF($A$50='Jason-SESSION'!$A$79,INDEX('Jason-SESSION'!$K$70:$T$77, MATCH("*Clean *",'Jason-SESSION'!$B$70:$B$77,0), MATCH("*2ND*",'Jason-SESSION'!$K$7:$T$7,0)),"")</f>
        <v>#N/A</v>
      </c>
      <c r="L52" s="44" t="e">
        <f>INDEX('Jason-SESSION'!$L$70:$U$77, MATCH("*Clean *",'Jason-SESSION'!$B$70:$B$77,0), MATCH("*2nd*",'Jason-SESSION'!$K$7:$T$7,0))</f>
        <v>#N/A</v>
      </c>
      <c r="M52" s="131" t="e">
        <f>IF($A$50='Jason-SESSION'!$A$79,INDEX('Jason-SESSION'!$K$70:$T$77, MATCH("*Lat Pulldown*",'Jason-SESSION'!$B$70:$B$77,0), MATCH("*2ND*",'Jason-SESSION'!$K$7:$T$7,0)),"")</f>
        <v>#N/A</v>
      </c>
      <c r="N52" s="44" t="e">
        <f>INDEX('Jason-SESSION'!$L$70:$U$77, MATCH("*Lat Pulldown*",'Jason-SESSION'!$B$70:$B$77,0), MATCH("*2nd*",'Jason-SESSION'!$K$7:$T$7,0))</f>
        <v>#N/A</v>
      </c>
      <c r="O52" s="151"/>
      <c r="P52" s="151"/>
      <c r="Q52" s="118"/>
      <c r="R52" s="118"/>
      <c r="AF52"/>
      <c r="AG52"/>
      <c r="AH52"/>
      <c r="AI52"/>
      <c r="AJ52"/>
      <c r="AK52"/>
      <c r="AL52"/>
      <c r="AN52"/>
    </row>
    <row r="53" spans="1:40">
      <c r="B53" t="s">
        <v>5</v>
      </c>
      <c r="C53" s="131" t="e">
        <f>IF($A$50='Jason-SESSION'!$A$79,INDEX('Jason-SESSION'!$K$70:$T$77, MATCH("*Squat*",'Jason-SESSION'!$B$70:$B$77,0), MATCH("*3rd*",'Jason-SESSION'!$K$7:$T$7,0)),"")</f>
        <v>#N/A</v>
      </c>
      <c r="D53" s="132" t="e">
        <f>INDEX('Jason-SESSION'!L$70:U$77, MATCH("*Squat*",'Jason-SESSION'!$B$70:$B$77,0), MATCH("*3rd*",'Jason-SESSION'!K$7:T$7,0))</f>
        <v>#N/A</v>
      </c>
      <c r="E53" s="131" t="e">
        <f>IF($A$50='Jason-SESSION'!$A$79,INDEX('Jason-SESSION'!$K$70:$T$77, MATCH("*Deadlift*",'Jason-SESSION'!$B$70:$B$77,0), MATCH("*3rd*",'Jason-SESSION'!$K$7:$T$7,0)),"")</f>
        <v>#N/A</v>
      </c>
      <c r="F53" s="131" t="e">
        <f>INDEX('Jason-SESSION'!$L$70:$U$77, MATCH("*Deadlift*",'Jason-SESSION'!$B$70:$B$77,0), MATCH("*3rd*",'Jason-SESSION'!$K$7:$T$7,0))</f>
        <v>#N/A</v>
      </c>
      <c r="G53" s="131" t="e">
        <f>IF($A$50='Jason-SESSION'!$A$79,INDEX('Jason-SESSION'!$K$70:$T$77, MATCH("*Bench Press*",'Jason-SESSION'!$B$70:$B$77,0), MATCH("*3rd*",'Jason-SESSION'!$K$7:$T$7,0)),"")</f>
        <v>#N/A</v>
      </c>
      <c r="H53" s="131" t="e">
        <f>INDEX('Jason-SESSION'!$L$70:$U$77, MATCH("*Bench Press*",'Jason-SESSION'!$B$70:$B$77,0), MATCH("*3rd*",'Jason-SESSION'!$K$7:$T$7,0))</f>
        <v>#N/A</v>
      </c>
      <c r="I53" s="132" t="e">
        <f>IF($A$50='Jason-SESSION'!$A$79,INDEX('Jason-SESSION'!$K$70:$T$77, MATCH("*Military*",'Jason-SESSION'!$B$70:$B$77,0), MATCH("*3rd*",'Jason-SESSION'!$K$7:$T$7,0)),"")</f>
        <v>#N/A</v>
      </c>
      <c r="J53" s="44" t="e">
        <f>INDEX('Jason-SESSION'!$L$70:$U$77, MATCH("*Military*",'Jason-SESSION'!$B$70:$B$77,0), MATCH("*3rd*",'Jason-SESSION'!$K$7:$T$7,0))</f>
        <v>#N/A</v>
      </c>
      <c r="K53" s="131" t="e">
        <f>IF($A$50='Jason-SESSION'!$A$79,INDEX('Jason-SESSION'!$K$70:$T$77, MATCH("*Clean *",'Jason-SESSION'!$B$70:$B$77,0), MATCH("*3rd*",'Jason-SESSION'!$K$7:$T$7,0)),"")</f>
        <v>#N/A</v>
      </c>
      <c r="L53" s="44" t="e">
        <f>INDEX('Jason-SESSION'!$L$70:$U$77, MATCH("*Clean *",'Jason-SESSION'!$B$70:$B$77,0), MATCH("*3rd*",'Jason-SESSION'!$K$7:$T$7,0))</f>
        <v>#N/A</v>
      </c>
      <c r="M53" s="131" t="e">
        <f>IF($A$50='Jason-SESSION'!$A$79,INDEX('Jason-SESSION'!$K$70:$T$77, MATCH("*Lat Pulldown*",'Jason-SESSION'!$B$70:$B$77,0), MATCH("*3rd*",'Jason-SESSION'!$K$7:$T$7,0)),"")</f>
        <v>#N/A</v>
      </c>
      <c r="N53" s="44" t="e">
        <f>INDEX('Jason-SESSION'!$L$70:$U$77, MATCH("*Lat Pulldown*",'Jason-SESSION'!$B$70:$B$77,0), MATCH("*3rd*",'Jason-SESSION'!$K$7:$T$7,0))</f>
        <v>#N/A</v>
      </c>
      <c r="O53" s="151"/>
      <c r="P53" s="151"/>
      <c r="Q53" s="118"/>
      <c r="R53" s="118"/>
      <c r="AF53"/>
      <c r="AG53"/>
      <c r="AH53"/>
      <c r="AI53"/>
      <c r="AJ53"/>
      <c r="AK53"/>
      <c r="AL53"/>
      <c r="AN53"/>
    </row>
    <row r="54" spans="1:40">
      <c r="B54" t="s">
        <v>6</v>
      </c>
      <c r="C54" s="131" t="e">
        <f>IF($A$50='Jason-SESSION'!$A$79,INDEX('Jason-SESSION'!$K$70:$T$77, MATCH("*Squat*",'Jason-SESSION'!$B$70:$B$77,0), MATCH("*4th*",'Jason-SESSION'!$K$7:$T$7,0)),"")</f>
        <v>#N/A</v>
      </c>
      <c r="D54" s="132" t="e">
        <f>INDEX('Jason-SESSION'!L$70:U$77, MATCH("*Squat*",'Jason-SESSION'!$B$70:$B$77,0), MATCH("*4th*",'Jason-SESSION'!K$7:T$7,0))</f>
        <v>#N/A</v>
      </c>
      <c r="E54" s="131" t="e">
        <f>IF($A$50='Jason-SESSION'!$A$79,INDEX('Jason-SESSION'!$K$70:$T$77, MATCH("*Deadlift*",'Jason-SESSION'!$B$70:$B$77,0), MATCH("*4th*",'Jason-SESSION'!$K$7:$T$7,0)),"")</f>
        <v>#N/A</v>
      </c>
      <c r="F54" s="131" t="e">
        <f>INDEX('Jason-SESSION'!$L$70:$U$77, MATCH("*Deadlift*",'Jason-SESSION'!$B$70:$B$77,0), MATCH("*4th*",'Jason-SESSION'!$K$7:$T$7,0))</f>
        <v>#N/A</v>
      </c>
      <c r="G54" s="131" t="e">
        <f>IF($A$50='Jason-SESSION'!$A$79,INDEX('Jason-SESSION'!$K$70:$T$77, MATCH("*Bench Press*",'Jason-SESSION'!$B$70:$B$77,0), MATCH("*4th*",'Jason-SESSION'!$K$7:$T$7,0)),"")</f>
        <v>#N/A</v>
      </c>
      <c r="H54" s="131" t="e">
        <f>INDEX('Jason-SESSION'!$L$70:$U$77, MATCH("*Bench Press*",'Jason-SESSION'!$B$70:$B$77,0), MATCH("*4th*",'Jason-SESSION'!$K$7:$T$7,0))</f>
        <v>#N/A</v>
      </c>
      <c r="I54" s="132" t="e">
        <f>IF($A$50='Jason-SESSION'!$A$79,INDEX('Jason-SESSION'!$K$70:$T$77, MATCH("*Military*",'Jason-SESSION'!$B$70:$B$77,0), MATCH("*4th*",'Jason-SESSION'!$K$7:$T$7,0)),"")</f>
        <v>#N/A</v>
      </c>
      <c r="J54" s="44" t="e">
        <f>INDEX('Jason-SESSION'!$L$70:$U$77, MATCH("*Military*",'Jason-SESSION'!$B$70:$B$77,0), MATCH("*4th*",'Jason-SESSION'!$K$7:$T$7,0))</f>
        <v>#N/A</v>
      </c>
      <c r="K54" s="131" t="e">
        <f>IF($A$50='Jason-SESSION'!$A$79,INDEX('Jason-SESSION'!$K$70:$T$77, MATCH("*Clean *",'Jason-SESSION'!$B$70:$B$77,0), MATCH("*4th*",'Jason-SESSION'!$K$7:$T$7,0)),"")</f>
        <v>#N/A</v>
      </c>
      <c r="L54" s="44" t="e">
        <f>INDEX('Jason-SESSION'!$L$70:$U$77, MATCH("*Clean *",'Jason-SESSION'!$B$70:$B$77,0), MATCH("*4th*",'Jason-SESSION'!$K$7:$T$7,0))</f>
        <v>#N/A</v>
      </c>
      <c r="M54" s="131" t="e">
        <f>IF($A$50='Jason-SESSION'!$A$79,INDEX('Jason-SESSION'!$K$70:$T$77, MATCH("*Lat Pulldown*",'Jason-SESSION'!$B$70:$B$77,0), MATCH("*4th*",'Jason-SESSION'!$K$7:$T$7,0)),"")</f>
        <v>#N/A</v>
      </c>
      <c r="N54" s="44" t="e">
        <f>INDEX('Jason-SESSION'!$L$70:$U$77, MATCH("*Lat Pulldown*",'Jason-SESSION'!$B$70:$B$77,0), MATCH("*4th*",'Jason-SESSION'!$K$7:$T$7,0))</f>
        <v>#N/A</v>
      </c>
      <c r="O54" s="151"/>
      <c r="P54" s="151"/>
      <c r="Q54" s="118"/>
      <c r="R54" s="118"/>
      <c r="AF54"/>
      <c r="AG54"/>
      <c r="AH54"/>
      <c r="AI54"/>
      <c r="AJ54"/>
      <c r="AK54"/>
      <c r="AL54"/>
      <c r="AN54"/>
    </row>
    <row r="55" spans="1:40">
      <c r="B55" t="s">
        <v>7</v>
      </c>
      <c r="C55" s="131" t="e">
        <f>IF($A$50='Jason-SESSION'!$A$79,INDEX('Jason-SESSION'!$K$70:$T$77, MATCH("*Squat*",'Jason-SESSION'!$B$70:$B$77,0), MATCH("*5th*",'Jason-SESSION'!$K$7:$T$7,0)),"")</f>
        <v>#N/A</v>
      </c>
      <c r="D55" s="132" t="e">
        <f>INDEX('Jason-SESSION'!L$70:U$77, MATCH("*Squat*",'Jason-SESSION'!$B$70:$B$77,0), MATCH("*5th*",'Jason-SESSION'!K$7:T$7,0))</f>
        <v>#N/A</v>
      </c>
      <c r="E55" s="131" t="e">
        <f>IF($A$50='Jason-SESSION'!$A$79,INDEX('Jason-SESSION'!$K$70:$T$77, MATCH("*Deadlift*",'Jason-SESSION'!$B$70:$B$77,0), MATCH("*5th*",'Jason-SESSION'!$K$7:$T$7,0)),"")</f>
        <v>#N/A</v>
      </c>
      <c r="F55" s="131" t="e">
        <f>INDEX('Jason-SESSION'!$L$70:$U$77, MATCH("*Deadlift*",'Jason-SESSION'!$B$70:$B$77,0), MATCH("*5th*",'Jason-SESSION'!$K$7:$T$7,0))</f>
        <v>#N/A</v>
      </c>
      <c r="G55" s="131" t="e">
        <f>IF($A$50='Jason-SESSION'!$A$79,INDEX('Jason-SESSION'!$K$70:$T$77, MATCH("*Bench Press*",'Jason-SESSION'!$B$70:$B$77,0), MATCH("*5th*",'Jason-SESSION'!$K$7:$T$7,0)),"")</f>
        <v>#N/A</v>
      </c>
      <c r="H55" s="131" t="e">
        <f>INDEX('Jason-SESSION'!$L$70:$U$77, MATCH("*Bench Press*",'Jason-SESSION'!$B$70:$B$77,0), MATCH("*5th*",'Jason-SESSION'!$K$7:$T$7,0))</f>
        <v>#N/A</v>
      </c>
      <c r="I55" s="132" t="e">
        <f>IF($A$50='Jason-SESSION'!$A$79,INDEX('Jason-SESSION'!$K$70:$T$77, MATCH("*Military*",'Jason-SESSION'!$B$70:$B$77,0), MATCH("*5th*",'Jason-SESSION'!$K$7:$T$7,0)),"")</f>
        <v>#N/A</v>
      </c>
      <c r="J55" s="44" t="e">
        <f>INDEX('Jason-SESSION'!$L$70:$U$77, MATCH("*Military*",'Jason-SESSION'!$B$70:$B$77,0), MATCH("*5th*",'Jason-SESSION'!$K$7:$T$7,0))</f>
        <v>#N/A</v>
      </c>
      <c r="K55" s="131" t="e">
        <f>IF($A$50='Jason-SESSION'!$A$79,INDEX('Jason-SESSION'!$K$70:$T$77, MATCH("*Clean *",'Jason-SESSION'!$B$70:$B$77,0), MATCH("*5th*",'Jason-SESSION'!$K$7:$T$7,0)),"")</f>
        <v>#N/A</v>
      </c>
      <c r="L55" s="44" t="e">
        <f>INDEX('Jason-SESSION'!$L$70:$U$77, MATCH("*Clean *",'Jason-SESSION'!$B$70:$B$77,0), MATCH("*5th*",'Jason-SESSION'!$K$7:$T$7,0))</f>
        <v>#N/A</v>
      </c>
      <c r="M55" s="131" t="e">
        <f>IF($A$50='Jason-SESSION'!$A$79,INDEX('Jason-SESSION'!$K$70:$T$77, MATCH("*Lat Pulldown*",'Jason-SESSION'!$B$70:$B$77,0), MATCH("*5th*",'Jason-SESSION'!$K$7:$T$7,0)),"")</f>
        <v>#N/A</v>
      </c>
      <c r="N55" s="44" t="e">
        <f>INDEX('Jason-SESSION'!$L$70:$U$77, MATCH("*Lat Pulldown*",'Jason-SESSION'!$B$70:$B$77,0), MATCH("*5th*",'Jason-SESSION'!$K$7:$T$7,0))</f>
        <v>#N/A</v>
      </c>
      <c r="O55" s="151"/>
      <c r="P55" s="151"/>
      <c r="Q55" s="118"/>
      <c r="R55" s="118"/>
      <c r="AF55"/>
      <c r="AG55"/>
      <c r="AH55"/>
      <c r="AI55"/>
      <c r="AJ55"/>
      <c r="AK55"/>
      <c r="AL55"/>
      <c r="AN55"/>
    </row>
    <row r="56" spans="1:40">
      <c r="A56" s="129">
        <f>'Jason-SESSION'!A88</f>
        <v>42227</v>
      </c>
      <c r="B56" s="116" t="s">
        <v>84</v>
      </c>
      <c r="C56" s="117" t="e">
        <f>MAX(C57:C61)</f>
        <v>#N/A</v>
      </c>
      <c r="D56" s="116" t="e">
        <f t="array" ref="D56">MAX(IF(C57:C61=C56,D57:D61))</f>
        <v>#N/A</v>
      </c>
      <c r="E56" s="116" t="e">
        <f>MAX(E57:E61)</f>
        <v>#N/A</v>
      </c>
      <c r="F56" s="116" t="e">
        <f t="array" ref="F56">MAX(IF(E57:E61=E56,F57:F61))</f>
        <v>#N/A</v>
      </c>
      <c r="G56" s="116" t="e">
        <f>MAX(G57:G61)</f>
        <v>#N/A</v>
      </c>
      <c r="H56" s="116" t="e">
        <f t="array" ref="H56">MAX(IF(G57:G61=G56,H57:H61))</f>
        <v>#N/A</v>
      </c>
      <c r="I56" s="116" t="e">
        <f>MAX(I57:I61)</f>
        <v>#N/A</v>
      </c>
      <c r="J56" s="116" t="e">
        <f t="array" ref="J56">MAX(IF(I57:I61=I56,J57:J61))</f>
        <v>#N/A</v>
      </c>
      <c r="K56" s="116" t="e">
        <f>MAX(K57:K61)</f>
        <v>#N/A</v>
      </c>
      <c r="L56" s="116" t="e">
        <f t="array" ref="L56">MAX(IF(K57:K61=K56,L57:L61))</f>
        <v>#N/A</v>
      </c>
      <c r="M56" s="116">
        <f>MAX(M57:M61)</f>
        <v>50</v>
      </c>
      <c r="N56" s="117">
        <f t="array" ref="N56">MAX(IF(M57:M61=M56,N57:N61))</f>
        <v>12</v>
      </c>
      <c r="O56" s="152" t="e">
        <f>IF($A$56='Jason-SESSION'!$A$88,INDEX('Jason-SESSION'!$K$79:$T$86, MATCH("*1k Row*",'Jason-SESSION'!$B$79:$B$86,0), MATCH("*1st*",'Jason-SESSION'!$K$7:$T$7,0)),"")</f>
        <v>#N/A</v>
      </c>
      <c r="P56" s="152" t="e">
        <f>IF($A$56='Jason-SESSION'!$A$88,INDEX('Jason-SESSION'!$K$79:$T$86, MATCH("*HIIT*",'Jason-SESSION'!$B$79:$B$86,0), MATCH("*1st*",'Jason-SESSION'!$K$7:$T$7,0)),"")</f>
        <v>#N/A</v>
      </c>
      <c r="Q56" s="119" t="e">
        <f>INDEX('Jason-SESSION'!$L$79:$U$86, MATCH("*HIIT*",'Jason-SESSION'!$B$79:$B$86,0), MATCH("*1st*",'Jason-SESSION'!$K$7:$T$7,0))</f>
        <v>#N/A</v>
      </c>
      <c r="R56" s="119">
        <f>'Jason-SESSION'!U88</f>
        <v>0</v>
      </c>
      <c r="S56" s="116"/>
      <c r="T56" s="116"/>
      <c r="U56" s="120">
        <f>'Jason-SESSION'!A89</f>
        <v>110</v>
      </c>
      <c r="V56" s="120">
        <f>'Jason-SESSION'!A90</f>
        <v>0</v>
      </c>
      <c r="W56" s="116"/>
      <c r="X56" s="116"/>
      <c r="Y56" s="116"/>
      <c r="Z56" s="116"/>
      <c r="AA56" s="116"/>
      <c r="AB56" s="116"/>
      <c r="AC56" s="116"/>
      <c r="AF56"/>
      <c r="AG56"/>
      <c r="AH56"/>
      <c r="AI56"/>
      <c r="AJ56"/>
      <c r="AK56"/>
      <c r="AL56"/>
      <c r="AN56"/>
    </row>
    <row r="57" spans="1:40">
      <c r="A57" s="145"/>
      <c r="B57" s="11" t="s">
        <v>3</v>
      </c>
      <c r="C57" s="131" t="e">
        <f>IF($A$56='Jason-SESSION'!$A$88,INDEX('Jason-SESSION'!$K$79:$T$86, MATCH("*Squat*",'Jason-SESSION'!$B$79:$B$86,0), MATCH("*1st*",'Jason-SESSION'!$K$7:$T$7,0)),"")</f>
        <v>#N/A</v>
      </c>
      <c r="D57" s="132" t="e">
        <f>INDEX('Jason-SESSION'!L$79:U$86, MATCH("*Squat*",'Jason-SESSION'!$B$79:$B$86,0), MATCH("*1st*",'Jason-SESSION'!K$7:T$7,0))</f>
        <v>#N/A</v>
      </c>
      <c r="E57" s="131" t="e">
        <f>IF($A$56='Jason-SESSION'!$A$88,INDEX('Jason-SESSION'!$K$79:$T$86, MATCH("*Deadlift*",'Jason-SESSION'!$B$79:$B$86,0), MATCH("*1st*",'Jason-SESSION'!$K$7:$T$7,0)),"")</f>
        <v>#N/A</v>
      </c>
      <c r="F57" s="131" t="e">
        <f>INDEX('Jason-SESSION'!$L$79:$U$86, MATCH("*Deadlift*",'Jason-SESSION'!$B$79:$B$86,0), MATCH("*1st*",'Jason-SESSION'!$K$7:$T$7,0))</f>
        <v>#N/A</v>
      </c>
      <c r="G57" s="131" t="e">
        <f>IF($A$56='Jason-SESSION'!$A$88,INDEX('Jason-SESSION'!$K$79:$T$86, MATCH("*Bench Press*",'Jason-SESSION'!$B$79:$B$86,0), MATCH("*1st*",'Jason-SESSION'!$K$7:$T$7,0)),"")</f>
        <v>#N/A</v>
      </c>
      <c r="H57" s="131" t="e">
        <f>INDEX('Jason-SESSION'!$L$79:$U$86, MATCH("*Bench Press*",'Jason-SESSION'!$B$79:$B$86,0), MATCH("*1st*",'Jason-SESSION'!$K$7:$T$7,0))</f>
        <v>#N/A</v>
      </c>
      <c r="I57" s="132" t="e">
        <f>IF($A$56='Jason-SESSION'!$A$88,INDEX('Jason-SESSION'!$K$79:$T$86, MATCH("*Military*",'Jason-SESSION'!$B$79:$B$86,0), MATCH("*1st*",'Jason-SESSION'!$K$7:$T$7,0)),"")</f>
        <v>#N/A</v>
      </c>
      <c r="J57" s="48" t="e">
        <f>INDEX('Jason-SESSION'!$L$79:$U$86, MATCH("*Military*",'Jason-SESSION'!$B$79:$B$86,0), MATCH("*1st*",'Jason-SESSION'!$K$7:$T$7,0))</f>
        <v>#N/A</v>
      </c>
      <c r="K57" s="131" t="e">
        <f>IF($A$56='Jason-SESSION'!$A$88,INDEX('Jason-SESSION'!$K$79:$T$86, MATCH("*Clean *",'Jason-SESSION'!$B$79:$B$86,0), MATCH("*1st*",'Jason-SESSION'!$K$7:$T$7,0)),"")</f>
        <v>#N/A</v>
      </c>
      <c r="L57" s="48" t="e">
        <f>INDEX('Jason-SESSION'!$L$79:$U$86, MATCH("*Clean *",'Jason-SESSION'!$B$79:$B$86,0), MATCH("*1st*",'Jason-SESSION'!$K$7:$T$7,0))</f>
        <v>#N/A</v>
      </c>
      <c r="M57" s="131">
        <f>IF($A$56='Jason-SESSION'!$A$88,INDEX('Jason-SESSION'!$K$79:$T$86, MATCH("*Lat Pulldown*",'Jason-SESSION'!$B$79:$B$86,0), MATCH("*1st*",'Jason-SESSION'!$K$7:$T$7,0)),"")</f>
        <v>50</v>
      </c>
      <c r="N57" s="48">
        <f>INDEX('Jason-SESSION'!$L$79:$U$86, MATCH("*Lat Pulldown*",'Jason-SESSION'!$B$79:$B$86,0), MATCH("*1st*",'Jason-SESSION'!$K$7:$T$7,0))</f>
        <v>12</v>
      </c>
      <c r="O57" s="151"/>
      <c r="P57" s="151"/>
      <c r="Q57" s="118"/>
      <c r="R57" s="118"/>
      <c r="S57" s="11"/>
      <c r="T57" s="11"/>
      <c r="V57" s="47"/>
      <c r="W57" s="11"/>
      <c r="X57" s="11"/>
      <c r="Y57" s="11"/>
      <c r="Z57" s="11"/>
      <c r="AA57" s="11"/>
      <c r="AB57" s="11"/>
      <c r="AC57" s="11"/>
      <c r="AF57"/>
      <c r="AG57"/>
      <c r="AH57"/>
      <c r="AI57"/>
      <c r="AJ57"/>
      <c r="AK57"/>
      <c r="AL57"/>
      <c r="AN57"/>
    </row>
    <row r="58" spans="1:40">
      <c r="B58" t="s">
        <v>4</v>
      </c>
      <c r="C58" s="131" t="e">
        <f>IF($A$56='Jason-SESSION'!$A$88,INDEX('Jason-SESSION'!$K$79:$T$86, MATCH("*Squat*",'Jason-SESSION'!$B$79:$B$86,0), MATCH("*2nd*",'Jason-SESSION'!$K$7:$T$7,0)),"")</f>
        <v>#N/A</v>
      </c>
      <c r="D58" s="132" t="e">
        <f>INDEX('Jason-SESSION'!L$79:U$86, MATCH("*Squat*",'Jason-SESSION'!$B$79:$B$86,0), MATCH("*2nd*",'Jason-SESSION'!K$7:T$7,0))</f>
        <v>#N/A</v>
      </c>
      <c r="E58" s="131" t="e">
        <f>IF($A$56='Jason-SESSION'!$A$88,INDEX('Jason-SESSION'!$K$79:$T$86, MATCH("*Deadlift*",'Jason-SESSION'!$B$79:$B$86,0), MATCH("*2ND*",'Jason-SESSION'!$K$7:$T$7,0)),"")</f>
        <v>#N/A</v>
      </c>
      <c r="F58" s="131" t="e">
        <f>INDEX('Jason-SESSION'!$L$79:$U$86, MATCH("*Deadlift*",'Jason-SESSION'!$B$79:$B$86,0), MATCH("*2nd*",'Jason-SESSION'!$K$7:$T$7,0))</f>
        <v>#N/A</v>
      </c>
      <c r="G58" s="131" t="e">
        <f>IF($A$56='Jason-SESSION'!$A$88,INDEX('Jason-SESSION'!$K$79:$T$86, MATCH("*Bench Press*",'Jason-SESSION'!$B$79:$B$86,0), MATCH("*2ND*",'Jason-SESSION'!$K$7:$T$7,0)),"")</f>
        <v>#N/A</v>
      </c>
      <c r="H58" s="131" t="e">
        <f>INDEX('Jason-SESSION'!$L$79:$U$86, MATCH("*Bench Press*",'Jason-SESSION'!$B$79:$B$86,0), MATCH("*2nd*",'Jason-SESSION'!$K$7:$T$7,0))</f>
        <v>#N/A</v>
      </c>
      <c r="I58" s="132" t="e">
        <f>IF($A$56='Jason-SESSION'!$A$88,INDEX('Jason-SESSION'!$K$79:$T$86, MATCH("*Military*",'Jason-SESSION'!$B$79:$B$86,0), MATCH("*2ND*",'Jason-SESSION'!$K$7:$T$7,0)),"")</f>
        <v>#N/A</v>
      </c>
      <c r="J58" s="44" t="e">
        <f>INDEX('Jason-SESSION'!$L$79:$U$86, MATCH("*Military*",'Jason-SESSION'!$B$79:$B$86,0), MATCH("*2nd*",'Jason-SESSION'!$K$7:$T$7,0))</f>
        <v>#N/A</v>
      </c>
      <c r="K58" s="131" t="e">
        <f>IF($A$56='Jason-SESSION'!$A$88,INDEX('Jason-SESSION'!$K$79:$T$86, MATCH("*Clean *",'Jason-SESSION'!$B$79:$B$86,0), MATCH("*2ND*",'Jason-SESSION'!$K$7:$T$7,0)),"")</f>
        <v>#N/A</v>
      </c>
      <c r="L58" s="44" t="e">
        <f>INDEX('Jason-SESSION'!$L$79:$U$86, MATCH("*Clean *",'Jason-SESSION'!$B$79:$B$86,0), MATCH("*2nd*",'Jason-SESSION'!$K$7:$T$7,0))</f>
        <v>#N/A</v>
      </c>
      <c r="M58" s="131">
        <f>IF($A$56='Jason-SESSION'!$A$88,INDEX('Jason-SESSION'!$K$79:$T$86, MATCH("*Lat Pulldown*",'Jason-SESSION'!$B$79:$B$86,0), MATCH("*2ND*",'Jason-SESSION'!$K$7:$T$7,0)),"")</f>
        <v>50</v>
      </c>
      <c r="N58" s="44">
        <f>INDEX('Jason-SESSION'!$L$79:$U$86, MATCH("*Lat Pulldown*",'Jason-SESSION'!$B$79:$B$86,0), MATCH("*2nd*",'Jason-SESSION'!$K$7:$T$7,0))</f>
        <v>12</v>
      </c>
      <c r="O58" s="151"/>
      <c r="P58" s="151"/>
      <c r="Q58" s="118"/>
      <c r="R58" s="118"/>
      <c r="AF58"/>
      <c r="AG58"/>
      <c r="AH58"/>
      <c r="AI58"/>
      <c r="AJ58"/>
      <c r="AK58"/>
      <c r="AL58"/>
      <c r="AN58"/>
    </row>
    <row r="59" spans="1:40">
      <c r="B59" t="s">
        <v>5</v>
      </c>
      <c r="C59" s="131" t="e">
        <f>IF($A$56='Jason-SESSION'!$A$88,INDEX('Jason-SESSION'!$K$79:$T$86, MATCH("*Squat*",'Jason-SESSION'!$B$79:$B$86,0), MATCH("*3rd*",'Jason-SESSION'!$K$7:$T$7,0)),"")</f>
        <v>#N/A</v>
      </c>
      <c r="D59" s="132" t="e">
        <f>INDEX('Jason-SESSION'!L$79:U$86, MATCH("*Squat*",'Jason-SESSION'!$B$79:$B$86,0), MATCH("*3rd*",'Jason-SESSION'!K$7:T$7,0))</f>
        <v>#N/A</v>
      </c>
      <c r="E59" s="131" t="e">
        <f>IF($A$56='Jason-SESSION'!$A$88,INDEX('Jason-SESSION'!$K$79:$T$86, MATCH("*Deadlift*",'Jason-SESSION'!$B$79:$B$86,0), MATCH("*3rd*",'Jason-SESSION'!$K$7:$T$7,0)),"")</f>
        <v>#N/A</v>
      </c>
      <c r="F59" s="131" t="e">
        <f>INDEX('Jason-SESSION'!$L$79:$U$86, MATCH("*Deadlift*",'Jason-SESSION'!$B$79:$B$86,0), MATCH("*3rd*",'Jason-SESSION'!$K$7:$T$7,0))</f>
        <v>#N/A</v>
      </c>
      <c r="G59" s="131" t="e">
        <f>IF($A$56='Jason-SESSION'!$A$88,INDEX('Jason-SESSION'!$K$79:$T$86, MATCH("*Bench Press*",'Jason-SESSION'!$B$79:$B$86,0), MATCH("*3rd*",'Jason-SESSION'!$K$7:$T$7,0)),"")</f>
        <v>#N/A</v>
      </c>
      <c r="H59" s="131" t="e">
        <f>INDEX('Jason-SESSION'!$L$79:$U$86, MATCH("*Bench Press*",'Jason-SESSION'!$B$79:$B$86,0), MATCH("*3rd*",'Jason-SESSION'!$K$7:$T$7,0))</f>
        <v>#N/A</v>
      </c>
      <c r="I59" s="132" t="e">
        <f>IF($A$56='Jason-SESSION'!$A$88,INDEX('Jason-SESSION'!$K$79:$T$86, MATCH("*Military*",'Jason-SESSION'!$B$79:$B$86,0), MATCH("*3rd*",'Jason-SESSION'!$K$7:$T$7,0)),"")</f>
        <v>#N/A</v>
      </c>
      <c r="J59" s="44" t="e">
        <f>INDEX('Jason-SESSION'!$L$79:$U$86, MATCH("*Military*",'Jason-SESSION'!$B$79:$B$86,0), MATCH("*3rd*",'Jason-SESSION'!$K$7:$T$7,0))</f>
        <v>#N/A</v>
      </c>
      <c r="K59" s="131" t="e">
        <f>IF($A$56='Jason-SESSION'!$A$88,INDEX('Jason-SESSION'!$K$79:$T$86, MATCH("*Clean *",'Jason-SESSION'!$B$79:$B$86,0), MATCH("*3rd*",'Jason-SESSION'!$K$7:$T$7,0)),"")</f>
        <v>#N/A</v>
      </c>
      <c r="L59" s="44" t="e">
        <f>INDEX('Jason-SESSION'!$L$79:$U$86, MATCH("*Clean *",'Jason-SESSION'!$B$79:$B$86,0), MATCH("*3rd*",'Jason-SESSION'!$K$7:$T$7,0))</f>
        <v>#N/A</v>
      </c>
      <c r="M59" s="131">
        <f>IF($A$56='Jason-SESSION'!$A$88,INDEX('Jason-SESSION'!$K$79:$T$86, MATCH("*Lat Pulldown*",'Jason-SESSION'!$B$79:$B$86,0), MATCH("*3rd*",'Jason-SESSION'!$K$7:$T$7,0)),"")</f>
        <v>50</v>
      </c>
      <c r="N59" s="44">
        <f>INDEX('Jason-SESSION'!$L$79:$U$86, MATCH("*Lat Pulldown*",'Jason-SESSION'!$B$79:$B$86,0), MATCH("*3rd*",'Jason-SESSION'!$K$7:$T$7,0))</f>
        <v>12</v>
      </c>
      <c r="O59" s="151"/>
      <c r="P59" s="151"/>
      <c r="Q59" s="118"/>
      <c r="R59" s="118"/>
      <c r="AF59"/>
      <c r="AG59"/>
      <c r="AH59"/>
      <c r="AI59"/>
      <c r="AJ59"/>
      <c r="AK59"/>
      <c r="AL59"/>
      <c r="AN59"/>
    </row>
    <row r="60" spans="1:40">
      <c r="B60" t="s">
        <v>6</v>
      </c>
      <c r="C60" s="131" t="e">
        <f>IF($A$56='Jason-SESSION'!$A$88,INDEX('Jason-SESSION'!$K$79:$T$86, MATCH("*Squat*",'Jason-SESSION'!$B$79:$B$86,0), MATCH("*4th*",'Jason-SESSION'!$K$7:$T$7,0)),"")</f>
        <v>#N/A</v>
      </c>
      <c r="D60" s="132" t="e">
        <f>INDEX('Jason-SESSION'!L$79:U$86, MATCH("*Squat*",'Jason-SESSION'!$B$79:$B$86,0), MATCH("*4th*",'Jason-SESSION'!K$7:T$7,0))</f>
        <v>#N/A</v>
      </c>
      <c r="E60" s="131" t="e">
        <f>IF($A$56='Jason-SESSION'!$A$88,INDEX('Jason-SESSION'!$K$79:$T$86, MATCH("*Deadlift*",'Jason-SESSION'!$B$79:$B$86,0), MATCH("*4th*",'Jason-SESSION'!$K$7:$T$7,0)),"")</f>
        <v>#N/A</v>
      </c>
      <c r="F60" s="131" t="e">
        <f>INDEX('Jason-SESSION'!$L$79:$U$86, MATCH("*Deadlift*",'Jason-SESSION'!$B$79:$B$86,0), MATCH("*4th*",'Jason-SESSION'!$K$7:$T$7,0))</f>
        <v>#N/A</v>
      </c>
      <c r="G60" s="131" t="e">
        <f>IF($A$56='Jason-SESSION'!$A$88,INDEX('Jason-SESSION'!$K$79:$T$86, MATCH("*Bench Press*",'Jason-SESSION'!$B$79:$B$86,0), MATCH("*4th*",'Jason-SESSION'!$K$7:$T$7,0)),"")</f>
        <v>#N/A</v>
      </c>
      <c r="H60" s="131" t="e">
        <f>INDEX('Jason-SESSION'!$L$79:$U$86, MATCH("*Bench Press*",'Jason-SESSION'!$B$79:$B$86,0), MATCH("*4th*",'Jason-SESSION'!$K$7:$T$7,0))</f>
        <v>#N/A</v>
      </c>
      <c r="I60" s="132" t="e">
        <f>IF($A$56='Jason-SESSION'!$A$88,INDEX('Jason-SESSION'!$K$79:$T$86, MATCH("*Military*",'Jason-SESSION'!$B$79:$B$86,0), MATCH("*4th*",'Jason-SESSION'!$K$7:$T$7,0)),"")</f>
        <v>#N/A</v>
      </c>
      <c r="J60" s="44" t="e">
        <f>INDEX('Jason-SESSION'!$L$79:$U$86, MATCH("*Military*",'Jason-SESSION'!$B$79:$B$86,0), MATCH("*4th*",'Jason-SESSION'!$K$7:$T$7,0))</f>
        <v>#N/A</v>
      </c>
      <c r="K60" s="131" t="e">
        <f>IF($A$56='Jason-SESSION'!$A$88,INDEX('Jason-SESSION'!$K$79:$T$86, MATCH("*Clean *",'Jason-SESSION'!$B$79:$B$86,0), MATCH("*4th*",'Jason-SESSION'!$K$7:$T$7,0)),"")</f>
        <v>#N/A</v>
      </c>
      <c r="L60" s="44" t="e">
        <f>INDEX('Jason-SESSION'!$L$79:$U$86, MATCH("*Clean *",'Jason-SESSION'!$B$79:$B$86,0), MATCH("*4th*",'Jason-SESSION'!$K$7:$T$7,0))</f>
        <v>#N/A</v>
      </c>
      <c r="M60" s="131">
        <f>IF($A$56='Jason-SESSION'!$A$88,INDEX('Jason-SESSION'!$K$79:$T$86, MATCH("*Lat Pulldown*",'Jason-SESSION'!$B$79:$B$86,0), MATCH("*4th*",'Jason-SESSION'!$K$7:$T$7,0)),"")</f>
        <v>50</v>
      </c>
      <c r="N60" s="44">
        <f>INDEX('Jason-SESSION'!$L$79:$U$86, MATCH("*Lat Pulldown*",'Jason-SESSION'!$B$79:$B$86,0), MATCH("*4th*",'Jason-SESSION'!$K$7:$T$7,0))</f>
        <v>12</v>
      </c>
      <c r="O60" s="151"/>
      <c r="P60" s="151"/>
      <c r="Q60" s="118"/>
      <c r="R60" s="118"/>
      <c r="AF60"/>
      <c r="AG60"/>
      <c r="AH60"/>
      <c r="AI60"/>
      <c r="AJ60"/>
      <c r="AK60"/>
      <c r="AL60"/>
      <c r="AN60"/>
    </row>
    <row r="61" spans="1:40">
      <c r="B61" t="s">
        <v>7</v>
      </c>
      <c r="C61" s="131" t="e">
        <f>IF($A$56='Jason-SESSION'!$A$88,INDEX('Jason-SESSION'!$K$79:$T$86, MATCH("*Squat*",'Jason-SESSION'!$B$79:$B$86,0), MATCH("*5th*",'Jason-SESSION'!$K$7:$T$7,0)),"")</f>
        <v>#N/A</v>
      </c>
      <c r="D61" s="132" t="e">
        <f>INDEX('Jason-SESSION'!L$79:U$86, MATCH("*Squat*",'Jason-SESSION'!$B$79:$B$86,0), MATCH("*5th*",'Jason-SESSION'!K$7:T$7,0))</f>
        <v>#N/A</v>
      </c>
      <c r="E61" s="131" t="e">
        <f>IF($A$56='Jason-SESSION'!$A$88,INDEX('Jason-SESSION'!$K$79:$T$86, MATCH("*Deadlift*",'Jason-SESSION'!$B$79:$B$86,0), MATCH("*5th*",'Jason-SESSION'!$K$7:$T$7,0)),"")</f>
        <v>#N/A</v>
      </c>
      <c r="F61" s="131" t="e">
        <f>INDEX('Jason-SESSION'!$L$79:$U$86, MATCH("*Deadlift*",'Jason-SESSION'!$B$79:$B$86,0), MATCH("*5th*",'Jason-SESSION'!$K$7:$T$7,0))</f>
        <v>#N/A</v>
      </c>
      <c r="G61" s="131" t="e">
        <f>IF($A$56='Jason-SESSION'!$A$88,INDEX('Jason-SESSION'!$K$79:$T$86, MATCH("*Bench Press*",'Jason-SESSION'!$B$79:$B$86,0), MATCH("*5th*",'Jason-SESSION'!$K$7:$T$7,0)),"")</f>
        <v>#N/A</v>
      </c>
      <c r="H61" s="131" t="e">
        <f>INDEX('Jason-SESSION'!$L$79:$U$86, MATCH("*Bench Press*",'Jason-SESSION'!$B$79:$B$86,0), MATCH("*5th*",'Jason-SESSION'!$K$7:$T$7,0))</f>
        <v>#N/A</v>
      </c>
      <c r="I61" s="132" t="e">
        <f>IF($A$56='Jason-SESSION'!$A$88,INDEX('Jason-SESSION'!$K$79:$T$86, MATCH("*Military*",'Jason-SESSION'!$B$79:$B$86,0), MATCH("*5th*",'Jason-SESSION'!$K$7:$T$7,0)),"")</f>
        <v>#N/A</v>
      </c>
      <c r="J61" s="44" t="e">
        <f>INDEX('Jason-SESSION'!$L$79:$U$86, MATCH("*Military*",'Jason-SESSION'!$B$79:$B$86,0), MATCH("*5th*",'Jason-SESSION'!$K$7:$T$7,0))</f>
        <v>#N/A</v>
      </c>
      <c r="K61" s="131" t="e">
        <f>IF($A$56='Jason-SESSION'!$A$88,INDEX('Jason-SESSION'!$K$79:$T$86, MATCH("*Clean *",'Jason-SESSION'!$B$79:$B$86,0), MATCH("*5th*",'Jason-SESSION'!$K$7:$T$7,0)),"")</f>
        <v>#N/A</v>
      </c>
      <c r="L61" s="44" t="e">
        <f>INDEX('Jason-SESSION'!$L$79:$U$86, MATCH("*Clean *",'Jason-SESSION'!$B$79:$B$86,0), MATCH("*5th*",'Jason-SESSION'!$K$7:$T$7,0))</f>
        <v>#N/A</v>
      </c>
      <c r="M61" s="131">
        <f>IF($A$56='Jason-SESSION'!$A$88,INDEX('Jason-SESSION'!$K$79:$T$86, MATCH("*Lat Pulldown*",'Jason-SESSION'!$B$79:$B$86,0), MATCH("*5th*",'Jason-SESSION'!$K$7:$T$7,0)),"")</f>
        <v>0</v>
      </c>
      <c r="N61" s="44">
        <f>INDEX('Jason-SESSION'!$L$79:$U$86, MATCH("*Lat Pulldown*",'Jason-SESSION'!$B$79:$B$86,0), MATCH("*5th*",'Jason-SESSION'!$K$7:$T$7,0))</f>
        <v>0</v>
      </c>
      <c r="O61" s="151"/>
      <c r="P61" s="151"/>
      <c r="Q61" s="118"/>
      <c r="R61" s="118"/>
      <c r="AF61"/>
      <c r="AG61"/>
      <c r="AH61"/>
      <c r="AI61"/>
      <c r="AJ61"/>
      <c r="AK61"/>
      <c r="AL61"/>
      <c r="AN61"/>
    </row>
    <row r="62" spans="1:40">
      <c r="A62" s="1">
        <f>'Jason-SESSION'!A97</f>
        <v>42236</v>
      </c>
      <c r="B62" s="116" t="s">
        <v>84</v>
      </c>
      <c r="C62" s="117" t="e">
        <f>MAX(C63:C67)</f>
        <v>#N/A</v>
      </c>
      <c r="D62" s="116" t="e">
        <f t="array" ref="D62">MAX(IF(C63:C67=C62,D63:D67))</f>
        <v>#N/A</v>
      </c>
      <c r="E62" s="116" t="e">
        <f>MAX(E63:E67)</f>
        <v>#N/A</v>
      </c>
      <c r="F62" s="116" t="e">
        <f t="array" ref="F62">MAX(IF(E63:E67=E62,F63:F67))</f>
        <v>#N/A</v>
      </c>
      <c r="G62" s="116">
        <f>MAX(G63:G67)</f>
        <v>30</v>
      </c>
      <c r="H62" s="116">
        <f t="array" ref="H62">MAX(IF(G63:G67=G62,H63:H67))</f>
        <v>12</v>
      </c>
      <c r="I62" s="116" t="e">
        <f>MAX(I63:I67)</f>
        <v>#N/A</v>
      </c>
      <c r="J62" s="116" t="e">
        <f t="array" ref="J62">MAX(IF(I63:I67=I62,J63:J67))</f>
        <v>#N/A</v>
      </c>
      <c r="K62" s="116" t="e">
        <f>MAX(K63:K67)</f>
        <v>#N/A</v>
      </c>
      <c r="L62" s="116" t="e">
        <f t="array" ref="L62">MAX(IF(K63:K67=K62,L63:L67))</f>
        <v>#N/A</v>
      </c>
      <c r="M62" s="116">
        <f>MAX(M63:M67)</f>
        <v>55</v>
      </c>
      <c r="N62" s="117">
        <f t="array" ref="N62">MAX(IF(M63:M67=M62,N63:N67))</f>
        <v>12</v>
      </c>
      <c r="O62" s="152" t="e">
        <f>IF(A62='Jason-SESSION'!$A$97,INDEX('Jason-SESSION'!$K$97:$T$104, MATCH("*1k Row*",'Jason-SESSION'!$B$97:$B$104,0), MATCH("*1st*",'Jason-SESSION'!$K$7:$T$7,0)),"")</f>
        <v>#N/A</v>
      </c>
      <c r="P62" s="152">
        <f>IF(A62='Jason-SESSION'!$A$97,INDEX('Jason-SESSION'!$K$97:$T$104, MATCH("*HIIT*",'Jason-SESSION'!$B$97:$B$104,0), MATCH("*1st*",'Jason-SESSION'!$K$7:$T$7,0)),"")</f>
        <v>1.0416666666666666E-2</v>
      </c>
      <c r="Q62" s="119" t="str">
        <f>INDEX('Jason-SESSION'!$L$97:$U$104, MATCH("*HIIT*",'Jason-SESSION'!$B$97:$B$104,0), MATCH("*1st*",'Jason-SESSION'!$K$7:$T$7,0))</f>
        <v>40/20</v>
      </c>
      <c r="R62" s="119">
        <f>'Jason-SESSION'!U97</f>
        <v>0</v>
      </c>
      <c r="S62" s="116"/>
      <c r="T62" s="116"/>
      <c r="U62" s="120">
        <f>'Jason-SESSION'!A98</f>
        <v>108.5</v>
      </c>
      <c r="V62" s="120">
        <f>'Jason-SESSION'!A99</f>
        <v>25.7</v>
      </c>
      <c r="W62" s="116"/>
      <c r="X62" s="116"/>
      <c r="Y62" s="116"/>
      <c r="Z62" s="116"/>
      <c r="AA62" s="116"/>
      <c r="AB62" s="116"/>
      <c r="AC62" s="116"/>
      <c r="AF62"/>
      <c r="AG62"/>
      <c r="AH62"/>
      <c r="AI62"/>
      <c r="AJ62"/>
      <c r="AK62"/>
      <c r="AL62"/>
      <c r="AN62"/>
    </row>
    <row r="63" spans="1:40">
      <c r="A63" s="145"/>
      <c r="B63" s="11" t="s">
        <v>3</v>
      </c>
      <c r="C63" s="131" t="e">
        <f>IF(A62='Jason-SESSION'!$A$97,INDEX('Jason-SESSION'!$K$97:$T$104, MATCH("*Squat*",'Jason-SESSION'!$B$97:$B$104,0), MATCH("*1st*",'Jason-SESSION'!$K$7:$T$7,0)),"")</f>
        <v>#N/A</v>
      </c>
      <c r="D63" s="132" t="e">
        <f>INDEX('Jason-SESSION'!L$97:U$104, MATCH("*Squat*",'Jason-SESSION'!$B$97:$B$104,0), MATCH("*1st*",'Jason-SESSION'!K$7:T$7,0))</f>
        <v>#N/A</v>
      </c>
      <c r="E63" s="131" t="e">
        <f>IF(A62='Jason-SESSION'!$A$97,INDEX('Jason-SESSION'!$K$97:$T$104, MATCH("*Deadlift*",'Jason-SESSION'!$B$97:$B$104,0), MATCH("*1st*",'Jason-SESSION'!$K$7:$T$7,0)),"")</f>
        <v>#N/A</v>
      </c>
      <c r="F63" s="131" t="e">
        <f>INDEX('Jason-SESSION'!$L$97:$U$104, MATCH("*Deadlift*",'Jason-SESSION'!$B$97:$B$104,0), MATCH("*1st*",'Jason-SESSION'!$K$7:$T$7,0))</f>
        <v>#N/A</v>
      </c>
      <c r="G63" s="131">
        <f>IF(A62='Jason-SESSION'!$A$97,INDEX('Jason-SESSION'!$K$97:$T$104, MATCH("*Bench Press*",'Jason-SESSION'!$B$97:$B$104,0), MATCH("*1st*",'Jason-SESSION'!$K$7:$T$7,0)),"")</f>
        <v>20</v>
      </c>
      <c r="H63" s="131">
        <f>INDEX('Jason-SESSION'!$L$97:$U$104, MATCH("*Bench Press*",'Jason-SESSION'!$B$97:$B$104,0), MATCH("*1st*",'Jason-SESSION'!$K$7:$T$7,0))</f>
        <v>15</v>
      </c>
      <c r="I63" s="132" t="e">
        <f>IF(A62='Jason-SESSION'!$A$97,INDEX('Jason-SESSION'!$K$97:$T$104, MATCH("*Military*",'Jason-SESSION'!$B$97:$B$104,0), MATCH("*1st*",'Jason-SESSION'!$K$7:$T$7,0)),"")</f>
        <v>#N/A</v>
      </c>
      <c r="J63" s="48" t="e">
        <f>INDEX('Jason-SESSION'!$L$97:$U$104, MATCH("*Military*",'Jason-SESSION'!$B$97:$B$104,0), MATCH("*1st*",'Jason-SESSION'!$K$7:$T$7,0))</f>
        <v>#N/A</v>
      </c>
      <c r="K63" s="131" t="e">
        <f>IF(A62='Jason-SESSION'!$A$97,INDEX('Jason-SESSION'!$K$97:$T$104, MATCH("*Clean *",'Jason-SESSION'!$B$97:$B$104,0), MATCH("*1st*",'Jason-SESSION'!$K$7:$T$7,0)),"")</f>
        <v>#N/A</v>
      </c>
      <c r="L63" s="48" t="e">
        <f>INDEX('Jason-SESSION'!$L$97:$U$104, MATCH("*Clean *",'Jason-SESSION'!$B$97:$B$104,0), MATCH("*1st*",'Jason-SESSION'!$K$7:$T$7,0))</f>
        <v>#N/A</v>
      </c>
      <c r="M63" s="131">
        <f>IF(A62='Jason-SESSION'!$A$97,INDEX('Jason-SESSION'!$K$97:$T$104, MATCH("*Lat Pulldown*",'Jason-SESSION'!$B$97:$B$104,0), MATCH("*1st*",'Jason-SESSION'!$K$7:$T$7,0)),"")</f>
        <v>55</v>
      </c>
      <c r="N63" s="50">
        <f>INDEX('Jason-SESSION'!$L$97:$U$104, MATCH("*Lat Pulldown*",'Jason-SESSION'!$B$97:$B$104,0), MATCH("*1st*",'Jason-SESSION'!$K$7:$T$7,0))</f>
        <v>12</v>
      </c>
      <c r="O63" s="151"/>
      <c r="P63" s="151"/>
      <c r="Q63" s="118"/>
      <c r="R63" s="118"/>
      <c r="S63" s="11"/>
      <c r="T63" s="11"/>
      <c r="V63" s="47"/>
      <c r="W63" s="11"/>
      <c r="X63" s="11"/>
      <c r="Y63" s="11"/>
      <c r="Z63" s="11"/>
      <c r="AA63" s="11"/>
      <c r="AB63" s="11"/>
      <c r="AC63" s="11"/>
      <c r="AF63"/>
      <c r="AG63"/>
      <c r="AH63"/>
      <c r="AI63"/>
      <c r="AJ63"/>
      <c r="AK63"/>
      <c r="AL63"/>
      <c r="AN63"/>
    </row>
    <row r="64" spans="1:40">
      <c r="B64" t="s">
        <v>4</v>
      </c>
      <c r="C64" s="131" t="e">
        <f>IF(A62='Jason-SESSION'!$A$97,INDEX('Jason-SESSION'!$K$97:$T$104, MATCH("*Squat*",'Jason-SESSION'!$B$97:$B$104,0), MATCH("*2nd*",'Jason-SESSION'!$K$7:$T$7,0)),"")</f>
        <v>#N/A</v>
      </c>
      <c r="D64" s="132" t="e">
        <f>INDEX('Jason-SESSION'!L$97:U$104, MATCH("*Squat*",'Jason-SESSION'!$B$97:$B$104,0), MATCH("*2nd*",'Jason-SESSION'!K$7:T$7,0))</f>
        <v>#N/A</v>
      </c>
      <c r="E64" s="131" t="e">
        <f>IF(A62='Jason-SESSION'!$A$97,INDEX('Jason-SESSION'!$K$97:$T$104, MATCH("*Deadlift*",'Jason-SESSION'!$B$97:$B$104,0), MATCH("*2ND*",'Jason-SESSION'!$K$7:$T$7,0)),"")</f>
        <v>#N/A</v>
      </c>
      <c r="F64" s="131" t="e">
        <f>INDEX('Jason-SESSION'!$L$97:$U$104, MATCH("*Deadlift*",'Jason-SESSION'!$B$97:$B$104,0), MATCH("*2nd*",'Jason-SESSION'!$K$7:$T$7,0))</f>
        <v>#N/A</v>
      </c>
      <c r="G64" s="131">
        <f>IF(A62='Jason-SESSION'!$A$97,INDEX('Jason-SESSION'!$K$97:$T$104, MATCH("*Bench Press*",'Jason-SESSION'!$B$97:$B$104,0), MATCH("*2ND*",'Jason-SESSION'!$K$7:$T$7,0)),"")</f>
        <v>30</v>
      </c>
      <c r="H64" s="131">
        <f>INDEX('Jason-SESSION'!$L$97:$U$104, MATCH("*Bench Press*",'Jason-SESSION'!$B$97:$B$104,0), MATCH("*2nd*",'Jason-SESSION'!$K$7:$T$7,0))</f>
        <v>12</v>
      </c>
      <c r="I64" s="132" t="e">
        <f>IF(A62='Jason-SESSION'!$A$97,INDEX('Jason-SESSION'!$K$97:$T$104, MATCH("*Military*",'Jason-SESSION'!$B$97:$B$104,0), MATCH("*2ND*",'Jason-SESSION'!$K$7:$T$7,0)),"")</f>
        <v>#N/A</v>
      </c>
      <c r="J64" s="44" t="e">
        <f>INDEX('Jason-SESSION'!$L$97:$U$104, MATCH("*Military*",'Jason-SESSION'!$B$97:$B$104,0), MATCH("*2nd*",'Jason-SESSION'!$K$7:$T$7,0))</f>
        <v>#N/A</v>
      </c>
      <c r="K64" s="131" t="e">
        <f>IF(A62='Jason-SESSION'!$A$97,INDEX('Jason-SESSION'!$K$97:$T$104, MATCH("*Clean *",'Jason-SESSION'!$B$97:$B$104,0), MATCH("*2ND*",'Jason-SESSION'!$K$7:$T$7,0)),"")</f>
        <v>#N/A</v>
      </c>
      <c r="L64" s="44" t="e">
        <f>INDEX('Jason-SESSION'!$L$97:$U$104, MATCH("*Clean *",'Jason-SESSION'!$B$97:$B$104,0), MATCH("*2nd*",'Jason-SESSION'!$K$7:$T$7,0))</f>
        <v>#N/A</v>
      </c>
      <c r="M64" s="131">
        <f>IF(A62='Jason-SESSION'!$A$97,INDEX('Jason-SESSION'!$K$97:$T$104, MATCH("*Lat Pulldown*",'Jason-SESSION'!$B$97:$B$104,0), MATCH("*2ND*",'Jason-SESSION'!$K$7:$T$7,0)),"")</f>
        <v>55</v>
      </c>
      <c r="N64" s="44">
        <f>INDEX('Jason-SESSION'!$L$97:$U$104, MATCH("*Lat Pulldown*",'Jason-SESSION'!$B$97:$B$104,0), MATCH("*2nd*",'Jason-SESSION'!$K$7:$T$7,0))</f>
        <v>12</v>
      </c>
      <c r="O64" s="151"/>
      <c r="P64" s="151"/>
      <c r="Q64" s="118"/>
      <c r="R64" s="118"/>
      <c r="AF64"/>
      <c r="AG64"/>
      <c r="AH64"/>
      <c r="AI64"/>
      <c r="AJ64"/>
      <c r="AK64"/>
      <c r="AL64"/>
      <c r="AN64"/>
    </row>
    <row r="65" spans="1:40">
      <c r="B65" t="s">
        <v>5</v>
      </c>
      <c r="C65" s="131" t="e">
        <f>IF(A62='Jason-SESSION'!$A$97,INDEX('Jason-SESSION'!$K$97:$T$104, MATCH("*Squat*",'Jason-SESSION'!$B$97:$B$104,0), MATCH("*3rd*",'Jason-SESSION'!$K$7:$T$7,0)),"")</f>
        <v>#N/A</v>
      </c>
      <c r="D65" s="132" t="e">
        <f>INDEX('Jason-SESSION'!L$97:U$104, MATCH("*Squat*",'Jason-SESSION'!$B$97:$B$104,0), MATCH("*3rd*",'Jason-SESSION'!K$7:T$7,0))</f>
        <v>#N/A</v>
      </c>
      <c r="E65" s="131" t="e">
        <f>IF(A62='Jason-SESSION'!$A$97,INDEX('Jason-SESSION'!$K$97:$T$104, MATCH("*Deadlift*",'Jason-SESSION'!$B$97:$B$104,0), MATCH("*3rd*",'Jason-SESSION'!$K$7:$T$7,0)),"")</f>
        <v>#N/A</v>
      </c>
      <c r="F65" s="131" t="e">
        <f>INDEX('Jason-SESSION'!$L$97:$U$104, MATCH("*Deadlift*",'Jason-SESSION'!$B$97:$B$104,0), MATCH("*3rd*",'Jason-SESSION'!$K$7:$T$7,0))</f>
        <v>#N/A</v>
      </c>
      <c r="G65" s="131">
        <f>IF(A62='Jason-SESSION'!$A$97,INDEX('Jason-SESSION'!$K$97:$T$104, MATCH("*Bench Press*",'Jason-SESSION'!$B$97:$B$104,0), MATCH("*3rd*",'Jason-SESSION'!$K$7:$T$7,0)),"")</f>
        <v>30</v>
      </c>
      <c r="H65" s="131">
        <f>INDEX('Jason-SESSION'!$L$97:$U$104, MATCH("*Bench Press*",'Jason-SESSION'!$B$97:$B$104,0), MATCH("*3rd*",'Jason-SESSION'!$K$7:$T$7,0))</f>
        <v>12</v>
      </c>
      <c r="I65" s="132" t="e">
        <f>IF(A62='Jason-SESSION'!$A$97,INDEX('Jason-SESSION'!$K$97:$T$104, MATCH("*Military*",'Jason-SESSION'!$B$97:$B$104,0), MATCH("*3rd*",'Jason-SESSION'!$K$7:$T$7,0)),"")</f>
        <v>#N/A</v>
      </c>
      <c r="J65" s="44" t="e">
        <f>INDEX('Jason-SESSION'!$L$97:$U$104, MATCH("*Military*",'Jason-SESSION'!$B$97:$B$104,0), MATCH("*3rd*",'Jason-SESSION'!$K$7:$T$7,0))</f>
        <v>#N/A</v>
      </c>
      <c r="K65" s="131" t="e">
        <f>IF(A62='Jason-SESSION'!$A$97,INDEX('Jason-SESSION'!$K$97:$T$104, MATCH("*Clean *",'Jason-SESSION'!$B$97:$B$104,0), MATCH("*3rd*",'Jason-SESSION'!$K$7:$T$7,0)),"")</f>
        <v>#N/A</v>
      </c>
      <c r="L65" s="44" t="e">
        <f>INDEX('Jason-SESSION'!$L$97:$U$104, MATCH("*Clean *",'Jason-SESSION'!$B$97:$B$104,0), MATCH("*3rd*",'Jason-SESSION'!$K$7:$T$7,0))</f>
        <v>#N/A</v>
      </c>
      <c r="M65" s="131">
        <f>IF(A62='Jason-SESSION'!$A$97,INDEX('Jason-SESSION'!$K$97:$T$104, MATCH("*Lat Pulldown*",'Jason-SESSION'!$B$97:$B$104,0), MATCH("*3rd*",'Jason-SESSION'!$K$7:$T$7,0)),"")</f>
        <v>55</v>
      </c>
      <c r="N65" s="44">
        <f>INDEX('Jason-SESSION'!$L$97:$U$104, MATCH("*Lat Pulldown*",'Jason-SESSION'!$B$97:$B$104,0), MATCH("*3rd*",'Jason-SESSION'!$K$7:$T$7,0))</f>
        <v>12</v>
      </c>
      <c r="O65" s="151"/>
      <c r="P65" s="151"/>
      <c r="Q65" s="118"/>
      <c r="R65" s="118"/>
      <c r="AF65"/>
      <c r="AG65"/>
      <c r="AH65"/>
      <c r="AI65"/>
      <c r="AJ65"/>
      <c r="AK65"/>
      <c r="AL65"/>
      <c r="AN65"/>
    </row>
    <row r="66" spans="1:40">
      <c r="B66" t="s">
        <v>6</v>
      </c>
      <c r="C66" s="131" t="e">
        <f>IF(A62='Jason-SESSION'!$A$97,INDEX('Jason-SESSION'!$K$97:$T$104, MATCH("*Squat*",'Jason-SESSION'!$B$97:$B$104,0), MATCH("*4th*",'Jason-SESSION'!$K$7:$T$7,0)),"")</f>
        <v>#N/A</v>
      </c>
      <c r="D66" s="132" t="e">
        <f>INDEX('Jason-SESSION'!L$97:U$104, MATCH("*Squat*",'Jason-SESSION'!$B$97:$B$104,0), MATCH("*4th*",'Jason-SESSION'!K$7:T$7,0))</f>
        <v>#N/A</v>
      </c>
      <c r="E66" s="131" t="e">
        <f>IF(A62='Jason-SESSION'!$A$97,INDEX('Jason-SESSION'!$K$97:$T$104, MATCH("*Deadlift*",'Jason-SESSION'!$B$97:$B$104,0), MATCH("*4th*",'Jason-SESSION'!$K$7:$T$7,0)),"")</f>
        <v>#N/A</v>
      </c>
      <c r="F66" s="131" t="e">
        <f>INDEX('Jason-SESSION'!$L$97:$U$104, MATCH("*Deadlift*",'Jason-SESSION'!$B$97:$B$104,0), MATCH("*4th*",'Jason-SESSION'!$K$7:$T$7,0))</f>
        <v>#N/A</v>
      </c>
      <c r="G66" s="131">
        <f>IF(A62='Jason-SESSION'!$A$97,INDEX('Jason-SESSION'!$K$97:$T$104, MATCH("*Bench Press*",'Jason-SESSION'!$B$97:$B$104,0), MATCH("*4th*",'Jason-SESSION'!$K$7:$T$7,0)),"")</f>
        <v>30</v>
      </c>
      <c r="H66" s="131">
        <f>INDEX('Jason-SESSION'!$L$97:$U$104, MATCH("*Bench Press*",'Jason-SESSION'!$B$97:$B$104,0), MATCH("*4th*",'Jason-SESSION'!$K$7:$T$7,0))</f>
        <v>11</v>
      </c>
      <c r="I66" s="132" t="e">
        <f>IF(A62='Jason-SESSION'!$A$97,INDEX('Jason-SESSION'!$K$97:$T$104, MATCH("*Military*",'Jason-SESSION'!$B$97:$B$104,0), MATCH("*4th*",'Jason-SESSION'!$K$7:$T$7,0)),"")</f>
        <v>#N/A</v>
      </c>
      <c r="J66" s="44" t="e">
        <f>INDEX('Jason-SESSION'!$L$97:$U$104, MATCH("*Military*",'Jason-SESSION'!$B$97:$B$104,0), MATCH("*4th*",'Jason-SESSION'!$K$7:$T$7,0))</f>
        <v>#N/A</v>
      </c>
      <c r="K66" s="131" t="e">
        <f>IF(A62='Jason-SESSION'!$A$97,INDEX('Jason-SESSION'!$K$97:$T$104, MATCH("*Clean *",'Jason-SESSION'!$B$97:$B$104,0), MATCH("*4th*",'Jason-SESSION'!$K$7:$T$7,0)),"")</f>
        <v>#N/A</v>
      </c>
      <c r="L66" s="44" t="e">
        <f>INDEX('Jason-SESSION'!$L$97:$U$104, MATCH("*Clean *",'Jason-SESSION'!$B$97:$B$104,0), MATCH("*4th*",'Jason-SESSION'!$K$7:$T$7,0))</f>
        <v>#N/A</v>
      </c>
      <c r="M66" s="131">
        <f>IF(A62='Jason-SESSION'!$A$97,INDEX('Jason-SESSION'!$K$97:$T$104, MATCH("*Lat Pulldown*",'Jason-SESSION'!$B$97:$B$104,0), MATCH("*4th*",'Jason-SESSION'!$K$7:$T$7,0)),"")</f>
        <v>0</v>
      </c>
      <c r="N66" s="44">
        <f>INDEX('Jason-SESSION'!$L$97:$U$104, MATCH("*Lat Pulldown*",'Jason-SESSION'!$B$97:$B$104,0), MATCH("*4th*",'Jason-SESSION'!$K$7:$T$7,0))</f>
        <v>0</v>
      </c>
      <c r="O66" s="151"/>
      <c r="P66" s="151"/>
      <c r="Q66" s="118"/>
      <c r="R66" s="118"/>
      <c r="AF66"/>
      <c r="AG66"/>
      <c r="AH66"/>
      <c r="AI66"/>
      <c r="AJ66"/>
      <c r="AK66"/>
      <c r="AL66"/>
      <c r="AN66"/>
    </row>
    <row r="67" spans="1:40">
      <c r="B67" t="s">
        <v>7</v>
      </c>
      <c r="C67" s="131" t="e">
        <f>IF(A62='Jason-SESSION'!$A$97,INDEX('Jason-SESSION'!$K$97:$T$104, MATCH("*Squat*",'Jason-SESSION'!$B$97:$B$104,0), MATCH("*5th*",'Jason-SESSION'!$K$7:$T$7,0)),"")</f>
        <v>#N/A</v>
      </c>
      <c r="D67" s="132" t="e">
        <f>INDEX('Jason-SESSION'!L$97:U$104, MATCH("*Squat*",'Jason-SESSION'!$B$97:$B$104,0), MATCH("*5th*",'Jason-SESSION'!K$7:T$7,0))</f>
        <v>#N/A</v>
      </c>
      <c r="E67" s="131" t="e">
        <f>IF(A62='Jason-SESSION'!$A$97,INDEX('Jason-SESSION'!$K$97:$T$104, MATCH("*Deadlift*",'Jason-SESSION'!$B$97:$B$104,0), MATCH("*5th*",'Jason-SESSION'!$K$7:$T$7,0)),"")</f>
        <v>#N/A</v>
      </c>
      <c r="F67" s="131" t="e">
        <f>INDEX('Jason-SESSION'!$L$97:$U$104, MATCH("*Deadlift*",'Jason-SESSION'!$B$97:$B$104,0), MATCH("*5th*",'Jason-SESSION'!$K$7:$T$7,0))</f>
        <v>#N/A</v>
      </c>
      <c r="G67" s="131">
        <f>IF(A62='Jason-SESSION'!$A$97,INDEX('Jason-SESSION'!$K$97:$T$104, MATCH("*Bench Press*",'Jason-SESSION'!$B$97:$B$104,0), MATCH("*5th*",'Jason-SESSION'!$K$7:$T$7,0)),"")</f>
        <v>0</v>
      </c>
      <c r="H67" s="131">
        <f>INDEX('Jason-SESSION'!$L$97:$U$104, MATCH("*Bench Press*",'Jason-SESSION'!$B$97:$B$104,0), MATCH("*5th*",'Jason-SESSION'!$K$7:$T$7,0))</f>
        <v>0</v>
      </c>
      <c r="I67" s="132" t="e">
        <f>IF(A62='Jason-SESSION'!$A$97,INDEX('Jason-SESSION'!$K$97:$T$104, MATCH("*Military*",'Jason-SESSION'!$B$97:$B$104,0), MATCH("*5th*",'Jason-SESSION'!$K$7:$T$7,0)),"")</f>
        <v>#N/A</v>
      </c>
      <c r="J67" s="44" t="e">
        <f>INDEX('Jason-SESSION'!$L$97:$U$104, MATCH("*Military*",'Jason-SESSION'!$B$97:$B$104,0), MATCH("*5th*",'Jason-SESSION'!$K$7:$T$7,0))</f>
        <v>#N/A</v>
      </c>
      <c r="K67" s="131" t="e">
        <f>IF(A62='Jason-SESSION'!$A$97,INDEX('Jason-SESSION'!$K$97:$T$104, MATCH("*Clean *",'Jason-SESSION'!$B$97:$B$104,0), MATCH("*5th*",'Jason-SESSION'!$K$7:$T$7,0)),"")</f>
        <v>#N/A</v>
      </c>
      <c r="L67" s="44" t="e">
        <f>INDEX('Jason-SESSION'!$L$97:$U$104, MATCH("*Clean *",'Jason-SESSION'!$B$97:$B$104,0), MATCH("*5th*",'Jason-SESSION'!$K$7:$T$7,0))</f>
        <v>#N/A</v>
      </c>
      <c r="M67" s="131">
        <f>IF(A62='Jason-SESSION'!$A$97,INDEX('Jason-SESSION'!$K$97:$T$104, MATCH("*Lat Pulldown*",'Jason-SESSION'!$B$97:$B$104,0), MATCH("*5th*",'Jason-SESSION'!$K$7:$T$7,0)),"")</f>
        <v>0</v>
      </c>
      <c r="N67" s="44">
        <f>INDEX('Jason-SESSION'!$L$97:$U$104, MATCH("*Lat Pulldown*",'Jason-SESSION'!$B$97:$B$104,0), MATCH("*5th*",'Jason-SESSION'!$K$7:$T$7,0))</f>
        <v>0</v>
      </c>
      <c r="O67" s="151"/>
      <c r="P67" s="151"/>
      <c r="Q67" s="118"/>
      <c r="R67" s="118"/>
      <c r="AF67"/>
      <c r="AG67"/>
      <c r="AH67"/>
      <c r="AI67"/>
      <c r="AJ67"/>
      <c r="AK67"/>
      <c r="AL67"/>
      <c r="AN67"/>
    </row>
    <row r="68" spans="1:40">
      <c r="A68" s="129">
        <f>'Jason-SESSION'!A106</f>
        <v>42242</v>
      </c>
      <c r="B68" s="116" t="s">
        <v>84</v>
      </c>
      <c r="C68" s="117" t="e">
        <f>MAX(C69:C73)</f>
        <v>#N/A</v>
      </c>
      <c r="D68" s="116" t="e">
        <f t="array" ref="D68">MAX(IF(C69:C73=C68,D69:D73))</f>
        <v>#N/A</v>
      </c>
      <c r="E68" s="116" t="e">
        <f>MAX(E69:E73)</f>
        <v>#N/A</v>
      </c>
      <c r="F68" s="116" t="e">
        <f t="array" ref="F68">MAX(IF(E69:E73=E68,F69:F73))</f>
        <v>#N/A</v>
      </c>
      <c r="G68" s="116">
        <f>MAX(G69:G73)</f>
        <v>32.5</v>
      </c>
      <c r="H68" s="116">
        <f t="array" ref="H68">MAX(IF(G69:G73=G68,H69:H73))</f>
        <v>12</v>
      </c>
      <c r="I68" s="116" t="e">
        <f>MAX(I69:I73)</f>
        <v>#N/A</v>
      </c>
      <c r="J68" s="116" t="e">
        <f t="array" ref="J68">MAX(IF(I69:I73=I68,J69:J73))</f>
        <v>#N/A</v>
      </c>
      <c r="K68" s="116" t="e">
        <f>MAX(K69:K73)</f>
        <v>#N/A</v>
      </c>
      <c r="L68" s="116" t="e">
        <f t="array" ref="L68">MAX(IF(K69:K73=K68,L69:L73))</f>
        <v>#N/A</v>
      </c>
      <c r="M68" s="116" t="e">
        <f>MAX(M69:M73)</f>
        <v>#N/A</v>
      </c>
      <c r="N68" s="117" t="e">
        <f t="array" ref="N68">MAX(IF(M69:M73=M68,N69:N73))</f>
        <v>#N/A</v>
      </c>
      <c r="O68" s="152" t="e">
        <f>IF($A$68='Jason-SESSION'!$A$106,INDEX('Jason-SESSION'!$K$106:$T$113, MATCH("*1k Row*",'Jason-SESSION'!$B$106:$B$113,0), MATCH("*1st*",'Jason-SESSION'!$K$7:$T$7,0)),"")</f>
        <v>#N/A</v>
      </c>
      <c r="P68" s="152">
        <f>IF($A$68='Jason-SESSION'!$A$106,INDEX('Jason-SESSION'!$K$106:$T$113, MATCH("*HIIT*",'Jason-SESSION'!$B$106:$B$113,0), MATCH("*1st*",'Jason-SESSION'!$K$7:$T$7,0)),"")</f>
        <v>2.0833333333333332E-2</v>
      </c>
      <c r="Q68" s="119" t="str">
        <f>INDEX('Jason-SESSION'!$L$106:$U$113, MATCH("*HIIT*",'Jason-SESSION'!$B$106:$B$113,0), MATCH("*1st*",'Jason-SESSION'!$K$7:$T$7,0))</f>
        <v>40/20</v>
      </c>
      <c r="R68" s="119">
        <f>'Jason-SESSION'!U106</f>
        <v>0</v>
      </c>
      <c r="S68" s="116"/>
      <c r="T68" s="116"/>
      <c r="U68" s="120">
        <f>'Jason-SESSION'!A107</f>
        <v>0</v>
      </c>
      <c r="V68" s="120">
        <f>'Jason-SESSION'!A108</f>
        <v>0</v>
      </c>
      <c r="W68" s="116"/>
      <c r="X68" s="116"/>
      <c r="Y68" s="116"/>
      <c r="Z68" s="116"/>
      <c r="AA68" s="116"/>
      <c r="AB68" s="116"/>
      <c r="AC68" s="116"/>
      <c r="AF68"/>
      <c r="AG68"/>
      <c r="AH68"/>
      <c r="AI68"/>
      <c r="AJ68"/>
      <c r="AK68"/>
      <c r="AL68"/>
      <c r="AN68"/>
    </row>
    <row r="69" spans="1:40">
      <c r="A69" s="145"/>
      <c r="B69" s="11" t="s">
        <v>3</v>
      </c>
      <c r="C69" s="131" t="e">
        <f>IF(A68='Jason-SESSION'!$A$106,INDEX('Jason-SESSION'!$K$106:$T$113, MATCH("*Squat*",'Jason-SESSION'!$B$106:$B$113,0), MATCH("*1st*",'Jason-SESSION'!$K$7:$T$7,0)),"")</f>
        <v>#N/A</v>
      </c>
      <c r="D69" s="132" t="e">
        <f>INDEX('Jason-SESSION'!L$106:U$113, MATCH("*Squat*",'Jason-SESSION'!$B$106:$B$113,0), MATCH("*1st*",'Jason-SESSION'!K$7:T$7,0))</f>
        <v>#N/A</v>
      </c>
      <c r="E69" s="131" t="e">
        <f>IF($A$68='Jason-SESSION'!$A$106,INDEX('Jason-SESSION'!$K$106:$T$113, MATCH("*Deadlift*",'Jason-SESSION'!$B$106:$B$113,0), MATCH("*1st*",'Jason-SESSION'!$K$7:$T$7,0)),"")</f>
        <v>#N/A</v>
      </c>
      <c r="F69" s="131" t="e">
        <f>INDEX('Jason-SESSION'!$L$106:$U$113, MATCH("*Deadlift*",'Jason-SESSION'!$B$106:$B$113,0), MATCH("*1st*",'Jason-SESSION'!$K$7:$T$7,0))</f>
        <v>#N/A</v>
      </c>
      <c r="G69" s="131">
        <f>IF($A$68='Jason-SESSION'!$A$106,INDEX('Jason-SESSION'!$K$106:$T$113, MATCH("*Bench Press*",'Jason-SESSION'!$B$106:$B$113,0), MATCH("*1st*",'Jason-SESSION'!$K$7:$T$7,0)),"")</f>
        <v>30</v>
      </c>
      <c r="H69" s="131">
        <f>INDEX('Jason-SESSION'!$L$106:$U$113, MATCH("*Bench Press*",'Jason-SESSION'!$B$106:$B$113,0), MATCH("*1st*",'Jason-SESSION'!$K$7:$T$7,0))</f>
        <v>12</v>
      </c>
      <c r="I69" s="132" t="e">
        <f>IF($A$68='Jason-SESSION'!$A$106,INDEX('Jason-SESSION'!$K$106:$T$113, MATCH("*Military*",'Jason-SESSION'!$B$106:$B$113,0), MATCH("*1st*",'Jason-SESSION'!$K$7:$T$7,0)),"")</f>
        <v>#N/A</v>
      </c>
      <c r="J69" s="48" t="e">
        <f>INDEX('Jason-SESSION'!$L$106:$U$113, MATCH("*Military*",'Jason-SESSION'!$B$106:$B$113,0), MATCH("*1st*",'Jason-SESSION'!$K$7:$T$7,0))</f>
        <v>#N/A</v>
      </c>
      <c r="K69" s="131" t="e">
        <f>IF($A$68='Jason-SESSION'!$A$106,INDEX('Jason-SESSION'!$K$106:$T$113, MATCH("*Clean *",'Jason-SESSION'!$B$106:$B$113,0), MATCH("*1st*",'Jason-SESSION'!$K$7:$T$7,0)),"")</f>
        <v>#N/A</v>
      </c>
      <c r="L69" s="48" t="e">
        <f>INDEX('Jason-SESSION'!$L$106:$U$113, MATCH("*Clean *",'Jason-SESSION'!$B$106:$B$113,0), MATCH("*1st*",'Jason-SESSION'!$K$7:$T$7,0))</f>
        <v>#N/A</v>
      </c>
      <c r="M69" s="131" t="e">
        <f>IF($A$68='Jason-SESSION'!$A$106,INDEX('Jason-SESSION'!$K$106:$T$113, MATCH("*Lat Pulldown*",'Jason-SESSION'!$B$106:$B$113,0), MATCH("*1st*",'Jason-SESSION'!$K$7:$T$7,0)),"")</f>
        <v>#N/A</v>
      </c>
      <c r="N69" s="48" t="e">
        <f>INDEX('Jason-SESSION'!$L$106:$U$113, MATCH("*Lat Pulldown*",'Jason-SESSION'!$B$106:$B$113,0), MATCH("*1st*",'Jason-SESSION'!$K$7:$T$7,0))</f>
        <v>#N/A</v>
      </c>
      <c r="O69" s="151"/>
      <c r="P69" s="151"/>
      <c r="Q69" s="118"/>
      <c r="R69" s="118"/>
      <c r="S69" s="11"/>
      <c r="T69" s="11"/>
      <c r="V69" s="47"/>
      <c r="W69" s="11"/>
      <c r="X69" s="11"/>
      <c r="Y69" s="11"/>
      <c r="Z69" s="11"/>
      <c r="AA69" s="11"/>
      <c r="AB69" s="11"/>
      <c r="AC69" s="11"/>
      <c r="AF69"/>
      <c r="AG69"/>
      <c r="AH69"/>
      <c r="AI69"/>
      <c r="AJ69"/>
      <c r="AK69"/>
      <c r="AL69"/>
      <c r="AN69"/>
    </row>
    <row r="70" spans="1:40">
      <c r="B70" t="s">
        <v>4</v>
      </c>
      <c r="C70" s="131" t="e">
        <f>IF(A68='Jason-SESSION'!$A$106,INDEX('Jason-SESSION'!$K$106:$T$113, MATCH("*Squat*",'Jason-SESSION'!$B$106:$B$113,0), MATCH("*2nd*",'Jason-SESSION'!$K$7:$T$7,0)),"")</f>
        <v>#N/A</v>
      </c>
      <c r="D70" s="132" t="e">
        <f>INDEX('Jason-SESSION'!L$106:U$113, MATCH("*Squat*",'Jason-SESSION'!$B$106:$B$113,0), MATCH("*2nd*",'Jason-SESSION'!K$7:T$7,0))</f>
        <v>#N/A</v>
      </c>
      <c r="E70" s="131" t="e">
        <f>IF($A$68='Jason-SESSION'!$A$106,INDEX('Jason-SESSION'!$K$106:$T$113, MATCH("*Deadlift*",'Jason-SESSION'!$B$106:$B$113,0), MATCH("*2ND*",'Jason-SESSION'!$K$7:$T$7,0)),"")</f>
        <v>#N/A</v>
      </c>
      <c r="F70" s="131" t="e">
        <f>INDEX('Jason-SESSION'!$L$106:$U$113, MATCH("*Deadlift*",'Jason-SESSION'!$B$106:$B$113,0), MATCH("*2nd*",'Jason-SESSION'!$K$7:$T$7,0))</f>
        <v>#N/A</v>
      </c>
      <c r="G70" s="131">
        <f>IF($A$68='Jason-SESSION'!$A$106,INDEX('Jason-SESSION'!$K$106:$T$113, MATCH("*Bench Press*",'Jason-SESSION'!$B$106:$B$113,0), MATCH("*2ND*",'Jason-SESSION'!$K$7:$T$7,0)),"")</f>
        <v>30</v>
      </c>
      <c r="H70" s="131">
        <f>INDEX('Jason-SESSION'!$L$106:$U$113, MATCH("*Bench Press*",'Jason-SESSION'!$B$106:$B$113,0), MATCH("*2nd*",'Jason-SESSION'!$K$7:$T$7,0))</f>
        <v>12</v>
      </c>
      <c r="I70" s="132" t="e">
        <f>IF($A$68='Jason-SESSION'!$A$106,INDEX('Jason-SESSION'!$K$106:$T$113, MATCH("*Military*",'Jason-SESSION'!$B$106:$B$113,0), MATCH("*2ND*",'Jason-SESSION'!$K$7:$T$7,0)),"")</f>
        <v>#N/A</v>
      </c>
      <c r="J70" s="44" t="e">
        <f>INDEX('Jason-SESSION'!$L$106:$U$113, MATCH("*Military*",'Jason-SESSION'!$B$106:$B$113,0), MATCH("*2nd*",'Jason-SESSION'!$K$7:$T$7,0))</f>
        <v>#N/A</v>
      </c>
      <c r="K70" s="131" t="e">
        <f>IF($A$68='Jason-SESSION'!$A$106,INDEX('Jason-SESSION'!$K$106:$T$113, MATCH("*Clean *",'Jason-SESSION'!$B$106:$B$113,0), MATCH("*2ND*",'Jason-SESSION'!$K$7:$T$7,0)),"")</f>
        <v>#N/A</v>
      </c>
      <c r="L70" s="44" t="e">
        <f>INDEX('Jason-SESSION'!$L$106:$U$113, MATCH("*Clean *",'Jason-SESSION'!$B$106:$B$113,0), MATCH("*2nd*",'Jason-SESSION'!$K$7:$T$7,0))</f>
        <v>#N/A</v>
      </c>
      <c r="M70" s="131" t="e">
        <f>IF($A$68='Jason-SESSION'!$A$106,INDEX('Jason-SESSION'!$K$106:$T$113, MATCH("*Lat Pulldown*",'Jason-SESSION'!$B$106:$B$113,0), MATCH("*2ND*",'Jason-SESSION'!$K$7:$T$7,0)),"")</f>
        <v>#N/A</v>
      </c>
      <c r="N70" s="44" t="e">
        <f>INDEX('Jason-SESSION'!$L$106:$U$113, MATCH("*Lat Pulldown*",'Jason-SESSION'!$B$106:$B$113,0), MATCH("*2nd*",'Jason-SESSION'!$K$7:$T$7,0))</f>
        <v>#N/A</v>
      </c>
      <c r="O70" s="151"/>
      <c r="P70" s="151"/>
      <c r="Q70" s="118"/>
      <c r="R70" s="118"/>
      <c r="AF70"/>
      <c r="AG70"/>
      <c r="AH70"/>
      <c r="AI70"/>
      <c r="AJ70"/>
      <c r="AK70"/>
      <c r="AL70"/>
      <c r="AN70"/>
    </row>
    <row r="71" spans="1:40">
      <c r="B71" t="s">
        <v>5</v>
      </c>
      <c r="C71" s="131" t="e">
        <f>IF(A68='Jason-SESSION'!$A$106,INDEX('Jason-SESSION'!$K$106:$T$113, MATCH("*Squat*",'Jason-SESSION'!$B$106:$B$113,0), MATCH("*3rd*",'Jason-SESSION'!$K$7:$T$7,0)),"")</f>
        <v>#N/A</v>
      </c>
      <c r="D71" s="132" t="e">
        <f>INDEX('Jason-SESSION'!L$106:U$113, MATCH("*Squat*",'Jason-SESSION'!$B$106:$B$113,0), MATCH("*3rd*",'Jason-SESSION'!K$7:T$7,0))</f>
        <v>#N/A</v>
      </c>
      <c r="E71" s="131" t="e">
        <f>IF($A$68='Jason-SESSION'!$A$106,INDEX('Jason-SESSION'!$K$106:$T$113, MATCH("*Deadlift*",'Jason-SESSION'!$B$106:$B$113,0), MATCH("*3rd*",'Jason-SESSION'!$K$7:$T$7,0)),"")</f>
        <v>#N/A</v>
      </c>
      <c r="F71" s="131" t="e">
        <f>INDEX('Jason-SESSION'!$L$106:$U$113, MATCH("*Deadlift*",'Jason-SESSION'!$B$106:$B$113,0), MATCH("*3rd*",'Jason-SESSION'!$K$7:$T$7,0))</f>
        <v>#N/A</v>
      </c>
      <c r="G71" s="131">
        <f>IF($A$68='Jason-SESSION'!$A$106,INDEX('Jason-SESSION'!$K$106:$T$113, MATCH("*Bench Press*",'Jason-SESSION'!$B$106:$B$113,0), MATCH("*3rd*",'Jason-SESSION'!$K$7:$T$7,0)),"")</f>
        <v>32.5</v>
      </c>
      <c r="H71" s="131">
        <f>INDEX('Jason-SESSION'!$L$106:$U$113, MATCH("*Bench Press*",'Jason-SESSION'!$B$106:$B$113,0), MATCH("*3rd*",'Jason-SESSION'!$K$7:$T$7,0))</f>
        <v>12</v>
      </c>
      <c r="I71" s="132" t="e">
        <f>IF($A$68='Jason-SESSION'!$A$106,INDEX('Jason-SESSION'!$K$106:$T$113, MATCH("*Military*",'Jason-SESSION'!$B$106:$B$113,0), MATCH("*3rd*",'Jason-SESSION'!$K$7:$T$7,0)),"")</f>
        <v>#N/A</v>
      </c>
      <c r="J71" s="44" t="e">
        <f>INDEX('Jason-SESSION'!$L$106:$U$113, MATCH("*Military*",'Jason-SESSION'!$B$106:$B$113,0), MATCH("*3rd*",'Jason-SESSION'!$K$7:$T$7,0))</f>
        <v>#N/A</v>
      </c>
      <c r="K71" s="131" t="e">
        <f>IF($A$68='Jason-SESSION'!$A$106,INDEX('Jason-SESSION'!$K$106:$T$113, MATCH("*Clean *",'Jason-SESSION'!$B$106:$B$113,0), MATCH("*3rd*",'Jason-SESSION'!$K$7:$T$7,0)),"")</f>
        <v>#N/A</v>
      </c>
      <c r="L71" s="44" t="e">
        <f>INDEX('Jason-SESSION'!$L$106:$U$113, MATCH("*Clean *",'Jason-SESSION'!$B$106:$B$113,0), MATCH("*3rd*",'Jason-SESSION'!$K$7:$T$7,0))</f>
        <v>#N/A</v>
      </c>
      <c r="M71" s="131" t="e">
        <f>IF($A$68='Jason-SESSION'!$A$106,INDEX('Jason-SESSION'!$K$106:$T$113, MATCH("*Lat Pulldown*",'Jason-SESSION'!$B$106:$B$113,0), MATCH("*3rd*",'Jason-SESSION'!$K$7:$T$7,0)),"")</f>
        <v>#N/A</v>
      </c>
      <c r="N71" s="44" t="e">
        <f>INDEX('Jason-SESSION'!$L$106:$U$113, MATCH("*Lat Pulldown*",'Jason-SESSION'!$B$106:$B$113,0), MATCH("*3rd*",'Jason-SESSION'!$K$7:$T$7,0))</f>
        <v>#N/A</v>
      </c>
      <c r="O71" s="151"/>
      <c r="P71" s="151"/>
      <c r="Q71" s="118"/>
      <c r="R71" s="118"/>
      <c r="AF71"/>
      <c r="AG71"/>
      <c r="AH71"/>
      <c r="AI71"/>
      <c r="AJ71"/>
      <c r="AK71"/>
      <c r="AL71"/>
      <c r="AN71"/>
    </row>
    <row r="72" spans="1:40">
      <c r="B72" t="s">
        <v>6</v>
      </c>
      <c r="C72" s="131" t="e">
        <f>IF(A68='Jason-SESSION'!$A$106,INDEX('Jason-SESSION'!$K$106:$T$113, MATCH("*Squat*",'Jason-SESSION'!$B$106:$B$113,0), MATCH("*4th*",'Jason-SESSION'!$K$7:$T$7,0)),"")</f>
        <v>#N/A</v>
      </c>
      <c r="D72" s="132" t="e">
        <f>INDEX('Jason-SESSION'!L$106:U$113, MATCH("*Squat*",'Jason-SESSION'!$B$106:$B$113,0), MATCH("*4th*",'Jason-SESSION'!K$7:T$7,0))</f>
        <v>#N/A</v>
      </c>
      <c r="E72" s="131" t="e">
        <f>IF($A$68='Jason-SESSION'!$A$106,INDEX('Jason-SESSION'!$K$106:$T$113, MATCH("*Deadlift*",'Jason-SESSION'!$B$106:$B$113,0), MATCH("*4th*",'Jason-SESSION'!$K$7:$T$7,0)),"")</f>
        <v>#N/A</v>
      </c>
      <c r="F72" s="131" t="e">
        <f>INDEX('Jason-SESSION'!$L$106:$U$113, MATCH("*Deadlift*",'Jason-SESSION'!$B$106:$B$113,0), MATCH("*4th*",'Jason-SESSION'!$K$7:$T$7,0))</f>
        <v>#N/A</v>
      </c>
      <c r="G72" s="131">
        <f>IF($A$68='Jason-SESSION'!$A$106,INDEX('Jason-SESSION'!$K$106:$T$113, MATCH("*Bench Press*",'Jason-SESSION'!$B$106:$B$113,0), MATCH("*4th*",'Jason-SESSION'!$K$7:$T$7,0)),"")</f>
        <v>32.5</v>
      </c>
      <c r="H72" s="131">
        <f>INDEX('Jason-SESSION'!$L$106:$U$113, MATCH("*Bench Press*",'Jason-SESSION'!$B$106:$B$113,0), MATCH("*4th*",'Jason-SESSION'!$K$7:$T$7,0))</f>
        <v>12</v>
      </c>
      <c r="I72" s="132" t="e">
        <f>IF($A$68='Jason-SESSION'!$A$106,INDEX('Jason-SESSION'!$K$106:$T$113, MATCH("*Military*",'Jason-SESSION'!$B$106:$B$113,0), MATCH("*4th*",'Jason-SESSION'!$K$7:$T$7,0)),"")</f>
        <v>#N/A</v>
      </c>
      <c r="J72" s="44" t="e">
        <f>INDEX('Jason-SESSION'!$L$106:$U$113, MATCH("*Military*",'Jason-SESSION'!$B$106:$B$113,0), MATCH("*4th*",'Jason-SESSION'!$K$7:$T$7,0))</f>
        <v>#N/A</v>
      </c>
      <c r="K72" s="131" t="e">
        <f>IF($A$68='Jason-SESSION'!$A$106,INDEX('Jason-SESSION'!$K$106:$T$113, MATCH("*Clean *",'Jason-SESSION'!$B$106:$B$113,0), MATCH("*4th*",'Jason-SESSION'!$K$7:$T$7,0)),"")</f>
        <v>#N/A</v>
      </c>
      <c r="L72" s="44" t="e">
        <f>INDEX('Jason-SESSION'!$L$106:$U$113, MATCH("*Clean *",'Jason-SESSION'!$B$106:$B$113,0), MATCH("*4th*",'Jason-SESSION'!$K$7:$T$7,0))</f>
        <v>#N/A</v>
      </c>
      <c r="M72" s="131" t="e">
        <f>IF($A$68='Jason-SESSION'!$A$106,INDEX('Jason-SESSION'!$K$106:$T$113, MATCH("*Lat Pulldown*",'Jason-SESSION'!$B$106:$B$113,0), MATCH("*4th*",'Jason-SESSION'!$K$7:$T$7,0)),"")</f>
        <v>#N/A</v>
      </c>
      <c r="N72" s="44" t="e">
        <f>INDEX('Jason-SESSION'!$L$106:$U$113, MATCH("*Lat Pulldown*",'Jason-SESSION'!$B$106:$B$113,0), MATCH("*4th*",'Jason-SESSION'!$K$7:$T$7,0))</f>
        <v>#N/A</v>
      </c>
      <c r="O72" s="151"/>
      <c r="P72" s="151"/>
      <c r="Q72" s="118"/>
      <c r="R72" s="118"/>
      <c r="AF72"/>
      <c r="AG72"/>
      <c r="AH72"/>
      <c r="AI72"/>
      <c r="AJ72"/>
      <c r="AK72"/>
      <c r="AL72"/>
      <c r="AN72"/>
    </row>
    <row r="73" spans="1:40">
      <c r="B73" t="s">
        <v>7</v>
      </c>
      <c r="C73" s="131" t="e">
        <f>IF(A68='Jason-SESSION'!$A$106,INDEX('Jason-SESSION'!$K$106:$T$113, MATCH("*Squat*",'Jason-SESSION'!$B$106:$B$113,0), MATCH("*5th*",'Jason-SESSION'!$K$7:$T$7,0)),"")</f>
        <v>#N/A</v>
      </c>
      <c r="D73" s="132" t="e">
        <f>INDEX('Jason-SESSION'!L$106:U$113, MATCH("*Squat*",'Jason-SESSION'!$B$106:$B$113,0), MATCH("*5th*",'Jason-SESSION'!K$7:T$7,0))</f>
        <v>#N/A</v>
      </c>
      <c r="E73" s="131" t="e">
        <f>IF($A$68='Jason-SESSION'!$A$106,INDEX('Jason-SESSION'!$K$106:$T$113, MATCH("*Deadlift*",'Jason-SESSION'!$B$106:$B$113,0), MATCH("*5th*",'Jason-SESSION'!$K$7:$T$7,0)),"")</f>
        <v>#N/A</v>
      </c>
      <c r="F73" s="131" t="e">
        <f>INDEX('Jason-SESSION'!$L$106:$U$113, MATCH("*Deadlift*",'Jason-SESSION'!$B$106:$B$113,0), MATCH("*5th*",'Jason-SESSION'!$K$7:$T$7,0))</f>
        <v>#N/A</v>
      </c>
      <c r="G73" s="131">
        <f>IF($A$68='Jason-SESSION'!$A$106,INDEX('Jason-SESSION'!$K$106:$T$113, MATCH("*Bench Press*",'Jason-SESSION'!$B$106:$B$113,0), MATCH("*5th*",'Jason-SESSION'!$K$7:$T$7,0)),"")</f>
        <v>0</v>
      </c>
      <c r="H73" s="131">
        <f>INDEX('Jason-SESSION'!$L$106:$U$113, MATCH("*Bench Press*",'Jason-SESSION'!$B$106:$B$113,0), MATCH("*5th*",'Jason-SESSION'!$K$7:$T$7,0))</f>
        <v>0</v>
      </c>
      <c r="I73" s="132" t="e">
        <f>IF($A$68='Jason-SESSION'!$A$106,INDEX('Jason-SESSION'!$K$106:$T$113, MATCH("*Military*",'Jason-SESSION'!$B$106:$B$113,0), MATCH("*5th*",'Jason-SESSION'!$K$7:$T$7,0)),"")</f>
        <v>#N/A</v>
      </c>
      <c r="J73" s="44" t="e">
        <f>INDEX('Jason-SESSION'!$L$106:$U$113, MATCH("*Military*",'Jason-SESSION'!$B$106:$B$113,0), MATCH("*5th*",'Jason-SESSION'!$K$7:$T$7,0))</f>
        <v>#N/A</v>
      </c>
      <c r="K73" s="131" t="e">
        <f>IF($A$68='Jason-SESSION'!$A$106,INDEX('Jason-SESSION'!$K$106:$T$113, MATCH("*Clean *",'Jason-SESSION'!$B$106:$B$113,0), MATCH("*5th*",'Jason-SESSION'!$K$7:$T$7,0)),"")</f>
        <v>#N/A</v>
      </c>
      <c r="L73" s="44" t="e">
        <f>INDEX('Jason-SESSION'!$L$106:$U$113, MATCH("*Clean *",'Jason-SESSION'!$B$106:$B$113,0), MATCH("*5th*",'Jason-SESSION'!$K$7:$T$7,0))</f>
        <v>#N/A</v>
      </c>
      <c r="M73" s="131" t="e">
        <f>IF($A$68='Jason-SESSION'!$A$106,INDEX('Jason-SESSION'!$K$106:$T$113, MATCH("*Lat Pulldown*",'Jason-SESSION'!$B$106:$B$113,0), MATCH("*5th*",'Jason-SESSION'!$K$7:$T$7,0)),"")</f>
        <v>#N/A</v>
      </c>
      <c r="N73" s="44" t="e">
        <f>INDEX('Jason-SESSION'!$L$106:$U$113, MATCH("*Lat Pulldown*",'Jason-SESSION'!$B$106:$B$113,0), MATCH("*5th*",'Jason-SESSION'!$K$7:$T$7,0))</f>
        <v>#N/A</v>
      </c>
      <c r="O73" s="151"/>
      <c r="P73" s="151"/>
      <c r="Q73" s="118"/>
      <c r="R73" s="118"/>
      <c r="AF73"/>
      <c r="AG73"/>
      <c r="AH73"/>
      <c r="AI73"/>
      <c r="AJ73"/>
      <c r="AK73"/>
      <c r="AL73"/>
      <c r="AN73"/>
    </row>
    <row r="74" spans="1:40">
      <c r="A74" s="129">
        <f>'Jason-SESSION'!A115</f>
        <v>42248</v>
      </c>
      <c r="B74" s="116" t="s">
        <v>84</v>
      </c>
      <c r="C74" s="117" t="e">
        <f>MAX(C75:C79)</f>
        <v>#N/A</v>
      </c>
      <c r="D74" s="116" t="e">
        <f t="array" ref="D74">MAX(IF(C75:C79=C74,D75:D79))</f>
        <v>#N/A</v>
      </c>
      <c r="E74" s="116" t="e">
        <f>MAX(E75:E79)</f>
        <v>#N/A</v>
      </c>
      <c r="F74" s="116" t="e">
        <f t="array" ref="F74">MAX(IF(E75:E79=E74,F75:F79))</f>
        <v>#N/A</v>
      </c>
      <c r="G74" s="116" t="e">
        <f>MAX(G75:G79)</f>
        <v>#N/A</v>
      </c>
      <c r="H74" s="116" t="e">
        <f t="array" ref="H74">MAX(IF(G75:G79=G74,H75:H79))</f>
        <v>#N/A</v>
      </c>
      <c r="I74" s="116" t="e">
        <f>MAX(I75:I79)</f>
        <v>#N/A</v>
      </c>
      <c r="J74" s="116" t="e">
        <f t="array" ref="J74">MAX(IF(I75:I79=I74,J75:J79))</f>
        <v>#N/A</v>
      </c>
      <c r="K74" s="116" t="e">
        <f>MAX(K75:K79)</f>
        <v>#N/A</v>
      </c>
      <c r="L74" s="116" t="e">
        <f t="array" ref="L74">MAX(IF(K75:K79=K74,L75:L79))</f>
        <v>#N/A</v>
      </c>
      <c r="M74" s="116" t="e">
        <f>MAX(M75:M79)</f>
        <v>#N/A</v>
      </c>
      <c r="N74" s="117" t="e">
        <f t="array" ref="N74">MAX(IF(M75:M79=M74,N75:N79))</f>
        <v>#N/A</v>
      </c>
      <c r="O74" s="152" t="e">
        <f>IF($A$74='Jason-SESSION'!$A$115,INDEX('Jason-SESSION'!$K$115:$T$122, MATCH("*1k Row*",'Jason-SESSION'!$B$115:$B$122,0), MATCH("*1st*",'Jason-SESSION'!$K$7:$T$7,0)),"")</f>
        <v>#N/A</v>
      </c>
      <c r="P74" s="152">
        <f>IF($A$74='Jason-SESSION'!$A$115,INDEX('Jason-SESSION'!$K$115:$T$122, MATCH("*HIIT*",'Jason-SESSION'!$B$115:$B$122,0), MATCH("*1st*",'Jason-SESSION'!$K$7:$T$7,0)),"")</f>
        <v>1.3888888888888888E-2</v>
      </c>
      <c r="Q74" s="123" t="str">
        <f>INDEX('Jason-SESSION'!$L$115:$U$122, MATCH("*HIIT*",'Jason-SESSION'!$B$115:$B$122,0), MATCH("*1st*",'Jason-SESSION'!$K$7:$T$7,0))</f>
        <v>40/20</v>
      </c>
      <c r="R74" s="119">
        <f>'Jason-SESSION'!U115</f>
        <v>0</v>
      </c>
      <c r="S74" s="116"/>
      <c r="T74" s="116"/>
      <c r="U74" s="120">
        <f>'Jason-SESSION'!A116</f>
        <v>106.5</v>
      </c>
      <c r="V74" s="120">
        <f>'Jason-SESSION'!A117</f>
        <v>26.7</v>
      </c>
      <c r="W74" s="116"/>
      <c r="X74" s="116"/>
      <c r="Y74" s="116"/>
      <c r="Z74" s="116"/>
      <c r="AA74" s="116"/>
      <c r="AB74" s="116">
        <v>10</v>
      </c>
      <c r="AC74" s="116"/>
      <c r="AF74"/>
      <c r="AG74"/>
      <c r="AH74"/>
      <c r="AI74"/>
      <c r="AJ74"/>
      <c r="AK74"/>
      <c r="AL74"/>
      <c r="AN74"/>
    </row>
    <row r="75" spans="1:40">
      <c r="A75" s="145"/>
      <c r="B75" s="11" t="s">
        <v>3</v>
      </c>
      <c r="C75" s="131" t="e">
        <f>IF($A$74='Jason-SESSION'!$A$115,INDEX('Jason-SESSION'!$K$115:$T$122, MATCH("*Squat*",'Jason-SESSION'!$B$115:$B$122,0), MATCH("*1st*",'Jason-SESSION'!$K$7:$T$7,0)),"")</f>
        <v>#N/A</v>
      </c>
      <c r="D75" s="132" t="e">
        <f>INDEX('Jason-SESSION'!L$115:U$122, MATCH("*Squat*",'Jason-SESSION'!$B$115:$B$122,0), MATCH("*1st*",'Jason-SESSION'!K$7:T$7,0))</f>
        <v>#N/A</v>
      </c>
      <c r="E75" s="131" t="e">
        <f>IF($A$74='Jason-SESSION'!$A$115,INDEX('Jason-SESSION'!$K$115:$T$122, MATCH("*Deadlift*",'Jason-SESSION'!$B$115:$B$122,0), MATCH("*1st*",'Jason-SESSION'!$K$7:$T$7,0)),"")</f>
        <v>#N/A</v>
      </c>
      <c r="F75" s="131" t="e">
        <f>INDEX('Jason-SESSION'!$L$115:$U$122, MATCH("*Deadlift*",'Jason-SESSION'!$B$115:$B$122,0), MATCH("*1st*",'Jason-SESSION'!$K$7:$T$7,0))</f>
        <v>#N/A</v>
      </c>
      <c r="G75" s="131" t="e">
        <f>IF($A$74='Jason-SESSION'!$A$115,INDEX('Jason-SESSION'!$K$115:$T$122, MATCH("*Bench Press*",'Jason-SESSION'!$B$115:$B$122,0), MATCH("*1st*",'Jason-SESSION'!$K$7:$T$7,0)),"")</f>
        <v>#N/A</v>
      </c>
      <c r="H75" s="131" t="e">
        <f>INDEX('Jason-SESSION'!$L$115:$U$122, MATCH("*Bench Press*",'Jason-SESSION'!$B$115:$B$122,0), MATCH("*1st*",'Jason-SESSION'!$K$7:$T$7,0))</f>
        <v>#N/A</v>
      </c>
      <c r="I75" s="132" t="e">
        <f>IF($A$74='Jason-SESSION'!$A$115,INDEX('Jason-SESSION'!$K$115:$T$122, MATCH("*Military*",'Jason-SESSION'!$B$115:$B$122,0), MATCH("*1st*",'Jason-SESSION'!$K$7:$T$7,0)),"")</f>
        <v>#N/A</v>
      </c>
      <c r="J75" s="48" t="e">
        <f>INDEX('Jason-SESSION'!$L$115:$U$122, MATCH("*Military*",'Jason-SESSION'!$B$115:$B$122,0), MATCH("*1st*",'Jason-SESSION'!$K$7:$T$7,0))</f>
        <v>#N/A</v>
      </c>
      <c r="K75" s="131" t="e">
        <f>IF($A$74='Jason-SESSION'!$A$115,INDEX('Jason-SESSION'!$K$115:$T$122, MATCH("*Clean *",'Jason-SESSION'!$B$115:$B$122,0), MATCH("*1st*",'Jason-SESSION'!$K$7:$T$7,0)),"")</f>
        <v>#N/A</v>
      </c>
      <c r="L75" s="48" t="e">
        <f>INDEX('Jason-SESSION'!$L$115:$U$122, MATCH("*Clean *",'Jason-SESSION'!$B$115:$B$122,0), MATCH("*1st*",'Jason-SESSION'!$K$7:$T$7,0))</f>
        <v>#N/A</v>
      </c>
      <c r="M75" s="131" t="e">
        <f>IF($A$74='Jason-SESSION'!$A$115,INDEX('Jason-SESSION'!$K$115:$T$122, MATCH("*Lat Pulldown*",'Jason-SESSION'!$B$115:$B$122,0), MATCH("*1st*",'Jason-SESSION'!$K$7:$T$7,0)),"")</f>
        <v>#N/A</v>
      </c>
      <c r="N75" s="48" t="e">
        <f>INDEX('Jason-SESSION'!$L$115:$U$122, MATCH("*Lat Pulldown*",'Jason-SESSION'!$B$115:$B$122,0), MATCH("*1st*",'Jason-SESSION'!$K$7:$T$7,0))</f>
        <v>#N/A</v>
      </c>
      <c r="O75" s="151"/>
      <c r="P75" s="151"/>
      <c r="Q75" s="122"/>
      <c r="R75" s="118"/>
      <c r="S75" s="11"/>
      <c r="T75" s="11"/>
      <c r="V75" s="47"/>
      <c r="W75" s="11"/>
      <c r="X75" s="11"/>
      <c r="Y75" s="11"/>
      <c r="Z75" s="11"/>
      <c r="AA75" s="11"/>
      <c r="AB75" s="11"/>
      <c r="AC75" s="11"/>
      <c r="AF75"/>
      <c r="AG75"/>
      <c r="AH75"/>
      <c r="AI75"/>
      <c r="AJ75"/>
      <c r="AK75"/>
      <c r="AL75"/>
      <c r="AN75"/>
    </row>
    <row r="76" spans="1:40">
      <c r="B76" t="s">
        <v>4</v>
      </c>
      <c r="C76" s="131" t="e">
        <f>IF($A$74='Jason-SESSION'!$A$115,INDEX('Jason-SESSION'!$K$115:$T$122, MATCH("*Squat*",'Jason-SESSION'!$B$115:$B$122,0), MATCH("*2nd*",'Jason-SESSION'!$K$7:$T$7,0)),"")</f>
        <v>#N/A</v>
      </c>
      <c r="D76" s="132" t="e">
        <f>INDEX('Jason-SESSION'!L$115:U$122, MATCH("*Squat*",'Jason-SESSION'!$B$115:$B$122,0), MATCH("*2nd*",'Jason-SESSION'!K$7:T$7,0))</f>
        <v>#N/A</v>
      </c>
      <c r="E76" s="131" t="e">
        <f>IF($A$74='Jason-SESSION'!$A$115,INDEX('Jason-SESSION'!$K$115:$T$122, MATCH("*Deadlift*",'Jason-SESSION'!$B$115:$B$122,0), MATCH("*2ND*",'Jason-SESSION'!$K$7:$T$7,0)),"")</f>
        <v>#N/A</v>
      </c>
      <c r="F76" s="131" t="e">
        <f>INDEX('Jason-SESSION'!$L$115:$U$122, MATCH("*Deadlift*",'Jason-SESSION'!$B$115:$B$122,0), MATCH("*2nd*",'Jason-SESSION'!$K$7:$T$7,0))</f>
        <v>#N/A</v>
      </c>
      <c r="G76" s="131" t="e">
        <f>IF($A$74='Jason-SESSION'!$A$115,INDEX('Jason-SESSION'!$K$115:$T$122, MATCH("*Bench Press*",'Jason-SESSION'!$B$115:$B$122,0), MATCH("*2ND*",'Jason-SESSION'!$K$7:$T$7,0)),"")</f>
        <v>#N/A</v>
      </c>
      <c r="H76" s="131" t="e">
        <f>INDEX('Jason-SESSION'!$L$115:$U$122, MATCH("*Bench Press*",'Jason-SESSION'!$B$115:$B$122,0), MATCH("*2nd*",'Jason-SESSION'!$K$7:$T$7,0))</f>
        <v>#N/A</v>
      </c>
      <c r="I76" s="132" t="e">
        <f>IF($A$74='Jason-SESSION'!$A$115,INDEX('Jason-SESSION'!$K$115:$T$122, MATCH("*Military*",'Jason-SESSION'!$B$115:$B$122,0), MATCH("*2ND*",'Jason-SESSION'!$K$7:$T$7,0)),"")</f>
        <v>#N/A</v>
      </c>
      <c r="J76" s="44" t="e">
        <f>INDEX('Jason-SESSION'!$L$115:$U$122, MATCH("*Military*",'Jason-SESSION'!$B$115:$B$122,0), MATCH("*2nd*",'Jason-SESSION'!$K$7:$T$7,0))</f>
        <v>#N/A</v>
      </c>
      <c r="K76" s="131" t="e">
        <f>IF($A$74='Jason-SESSION'!$A$115,INDEX('Jason-SESSION'!$K$115:$T$122, MATCH("*Clean *",'Jason-SESSION'!$B$115:$B$122,0), MATCH("*2ND*",'Jason-SESSION'!$K$7:$T$7,0)),"")</f>
        <v>#N/A</v>
      </c>
      <c r="L76" s="44" t="e">
        <f>INDEX('Jason-SESSION'!$L$115:$U$122, MATCH("*Clean *",'Jason-SESSION'!$B$115:$B$122,0), MATCH("*2nd*",'Jason-SESSION'!$K$7:$T$7,0))</f>
        <v>#N/A</v>
      </c>
      <c r="M76" s="131" t="e">
        <f>IF($A$74='Jason-SESSION'!$A$115,INDEX('Jason-SESSION'!$K$115:$T$122, MATCH("*Lat Pulldown*",'Jason-SESSION'!$B$115:$B$122,0), MATCH("*2ND*",'Jason-SESSION'!$K$7:$T$7,0)),"")</f>
        <v>#N/A</v>
      </c>
      <c r="N76" s="44" t="e">
        <f>INDEX('Jason-SESSION'!$L$115:$U$122, MATCH("*Lat Pulldown*",'Jason-SESSION'!$B$115:$B$122,0), MATCH("*2nd*",'Jason-SESSION'!$K$7:$T$7,0))</f>
        <v>#N/A</v>
      </c>
      <c r="O76" s="151"/>
      <c r="P76" s="151"/>
      <c r="Q76" s="122"/>
      <c r="R76" s="118"/>
      <c r="AF76"/>
      <c r="AG76"/>
      <c r="AH76"/>
      <c r="AI76"/>
      <c r="AJ76"/>
      <c r="AK76"/>
      <c r="AL76"/>
      <c r="AN76"/>
    </row>
    <row r="77" spans="1:40">
      <c r="B77" t="s">
        <v>5</v>
      </c>
      <c r="C77" s="131" t="e">
        <f>IF($A$74='Jason-SESSION'!$A$115,INDEX('Jason-SESSION'!$K$115:$T$122, MATCH("*Squat*",'Jason-SESSION'!$B$115:$B$122,0), MATCH("*3rd*",'Jason-SESSION'!$K$7:$T$7,0)),"")</f>
        <v>#N/A</v>
      </c>
      <c r="D77" s="132" t="e">
        <f>INDEX('Jason-SESSION'!L$115:U$122, MATCH("*Squat*",'Jason-SESSION'!$B$115:$B$122,0), MATCH("*3rd*",'Jason-SESSION'!K$7:T$7,0))</f>
        <v>#N/A</v>
      </c>
      <c r="E77" s="131" t="e">
        <f>IF($A$74='Jason-SESSION'!$A$115,INDEX('Jason-SESSION'!$K$115:$T$122, MATCH("*Deadlift*",'Jason-SESSION'!$B$115:$B$122,0), MATCH("*3rd*",'Jason-SESSION'!$K$7:$T$7,0)),"")</f>
        <v>#N/A</v>
      </c>
      <c r="F77" s="131" t="e">
        <f>INDEX('Jason-SESSION'!$L$115:$U$122, MATCH("*Deadlift*",'Jason-SESSION'!$B$115:$B$122,0), MATCH("*3rd*",'Jason-SESSION'!$K$7:$T$7,0))</f>
        <v>#N/A</v>
      </c>
      <c r="G77" s="131" t="e">
        <f>IF($A$74='Jason-SESSION'!$A$115,INDEX('Jason-SESSION'!$K$115:$T$122, MATCH("*Bench Press*",'Jason-SESSION'!$B$115:$B$122,0), MATCH("*3rd*",'Jason-SESSION'!$K$7:$T$7,0)),"")</f>
        <v>#N/A</v>
      </c>
      <c r="H77" s="131" t="e">
        <f>INDEX('Jason-SESSION'!$L$115:$U$122, MATCH("*Bench Press*",'Jason-SESSION'!$B$115:$B$122,0), MATCH("*3rd*",'Jason-SESSION'!$K$7:$T$7,0))</f>
        <v>#N/A</v>
      </c>
      <c r="I77" s="132" t="e">
        <f>IF($A$74='Jason-SESSION'!$A$115,INDEX('Jason-SESSION'!$K$115:$T$122, MATCH("*Military*",'Jason-SESSION'!$B$115:$B$122,0), MATCH("*3rd*",'Jason-SESSION'!$K$7:$T$7,0)),"")</f>
        <v>#N/A</v>
      </c>
      <c r="J77" s="44" t="e">
        <f>INDEX('Jason-SESSION'!$L$115:$U$122, MATCH("*Military*",'Jason-SESSION'!$B$115:$B$122,0), MATCH("*3rd*",'Jason-SESSION'!$K$7:$T$7,0))</f>
        <v>#N/A</v>
      </c>
      <c r="K77" s="131" t="e">
        <f>IF($A$74='Jason-SESSION'!$A$115,INDEX('Jason-SESSION'!$K$115:$T$122, MATCH("*Clean *",'Jason-SESSION'!$B$115:$B$122,0), MATCH("*3rd*",'Jason-SESSION'!$K$7:$T$7,0)),"")</f>
        <v>#N/A</v>
      </c>
      <c r="L77" s="44" t="e">
        <f>INDEX('Jason-SESSION'!$L$115:$U$122, MATCH("*Clean *",'Jason-SESSION'!$B$115:$B$122,0), MATCH("*3rd*",'Jason-SESSION'!$K$7:$T$7,0))</f>
        <v>#N/A</v>
      </c>
      <c r="M77" s="131" t="e">
        <f>IF($A$74='Jason-SESSION'!$A$115,INDEX('Jason-SESSION'!$K$115:$T$122, MATCH("*Lat Pulldown*",'Jason-SESSION'!$B$115:$B$122,0), MATCH("*3rd*",'Jason-SESSION'!$K$7:$T$7,0)),"")</f>
        <v>#N/A</v>
      </c>
      <c r="N77" s="44" t="e">
        <f>INDEX('Jason-SESSION'!$L$115:$U$122, MATCH("*Lat Pulldown*",'Jason-SESSION'!$B$115:$B$122,0), MATCH("*3rd*",'Jason-SESSION'!$K$7:$T$7,0))</f>
        <v>#N/A</v>
      </c>
      <c r="O77" s="151"/>
      <c r="P77" s="151"/>
      <c r="Q77" s="122"/>
      <c r="R77" s="118"/>
      <c r="AF77"/>
      <c r="AG77"/>
      <c r="AH77"/>
      <c r="AI77"/>
      <c r="AJ77"/>
      <c r="AK77"/>
      <c r="AL77"/>
      <c r="AN77"/>
    </row>
    <row r="78" spans="1:40">
      <c r="B78" t="s">
        <v>6</v>
      </c>
      <c r="C78" s="131" t="e">
        <f>IF($A$74='Jason-SESSION'!$A$115,INDEX('Jason-SESSION'!$K$115:$T$122, MATCH("*Squat*",'Jason-SESSION'!$B$115:$B$122,0), MATCH("*4th*",'Jason-SESSION'!$K$7:$T$7,0)),"")</f>
        <v>#N/A</v>
      </c>
      <c r="D78" s="132" t="e">
        <f>INDEX('Jason-SESSION'!L$115:U$122, MATCH("*Squat*",'Jason-SESSION'!$B$115:$B$122,0), MATCH("*4th*",'Jason-SESSION'!K$7:T$7,0))</f>
        <v>#N/A</v>
      </c>
      <c r="E78" s="131" t="e">
        <f>IF($A$74='Jason-SESSION'!$A$115,INDEX('Jason-SESSION'!$K$115:$T$122, MATCH("*Deadlift*",'Jason-SESSION'!$B$115:$B$122,0), MATCH("*4th*",'Jason-SESSION'!$K$7:$T$7,0)),"")</f>
        <v>#N/A</v>
      </c>
      <c r="F78" s="131" t="e">
        <f>INDEX('Jason-SESSION'!$L$115:$U$122, MATCH("*Deadlift*",'Jason-SESSION'!$B$115:$B$122,0), MATCH("*4th*",'Jason-SESSION'!$K$7:$T$7,0))</f>
        <v>#N/A</v>
      </c>
      <c r="G78" s="131" t="e">
        <f>IF($A$74='Jason-SESSION'!$A$115,INDEX('Jason-SESSION'!$K$115:$T$122, MATCH("*Bench Press*",'Jason-SESSION'!$B$115:$B$122,0), MATCH("*4th*",'Jason-SESSION'!$K$7:$T$7,0)),"")</f>
        <v>#N/A</v>
      </c>
      <c r="H78" s="131" t="e">
        <f>INDEX('Jason-SESSION'!$L$115:$U$122, MATCH("*Bench Press*",'Jason-SESSION'!$B$115:$B$122,0), MATCH("*4th*",'Jason-SESSION'!$K$7:$T$7,0))</f>
        <v>#N/A</v>
      </c>
      <c r="I78" s="132" t="e">
        <f>IF($A$74='Jason-SESSION'!$A$115,INDEX('Jason-SESSION'!$K$115:$T$122, MATCH("*Military*",'Jason-SESSION'!$B$115:$B$122,0), MATCH("*4th*",'Jason-SESSION'!$K$7:$T$7,0)),"")</f>
        <v>#N/A</v>
      </c>
      <c r="J78" s="44" t="e">
        <f>INDEX('Jason-SESSION'!$L$115:$U$122, MATCH("*Military*",'Jason-SESSION'!$B$115:$B$122,0), MATCH("*4th*",'Jason-SESSION'!$K$7:$T$7,0))</f>
        <v>#N/A</v>
      </c>
      <c r="K78" s="131" t="e">
        <f>IF($A$74='Jason-SESSION'!$A$115,INDEX('Jason-SESSION'!$K$115:$T$122, MATCH("*Clean *",'Jason-SESSION'!$B$115:$B$122,0), MATCH("*4th*",'Jason-SESSION'!$K$7:$T$7,0)),"")</f>
        <v>#N/A</v>
      </c>
      <c r="L78" s="44" t="e">
        <f>INDEX('Jason-SESSION'!$L$115:$U$122, MATCH("*Clean *",'Jason-SESSION'!$B$115:$B$122,0), MATCH("*4th*",'Jason-SESSION'!$K$7:$T$7,0))</f>
        <v>#N/A</v>
      </c>
      <c r="M78" s="131" t="e">
        <f>IF($A$74='Jason-SESSION'!$A$115,INDEX('Jason-SESSION'!$K$115:$T$122, MATCH("*Lat Pulldown*",'Jason-SESSION'!$B$115:$B$122,0), MATCH("*4th*",'Jason-SESSION'!$K$7:$T$7,0)),"")</f>
        <v>#N/A</v>
      </c>
      <c r="N78" s="44" t="e">
        <f>INDEX('Jason-SESSION'!$L$115:$U$122, MATCH("*Lat Pulldown*",'Jason-SESSION'!$B$115:$B$122,0), MATCH("*4th*",'Jason-SESSION'!$K$7:$T$7,0))</f>
        <v>#N/A</v>
      </c>
      <c r="O78" s="151"/>
      <c r="P78" s="151"/>
      <c r="Q78" s="122"/>
      <c r="R78" s="118"/>
      <c r="AF78"/>
      <c r="AG78"/>
      <c r="AH78"/>
      <c r="AI78"/>
      <c r="AJ78"/>
      <c r="AK78"/>
      <c r="AL78"/>
      <c r="AN78"/>
    </row>
    <row r="79" spans="1:40">
      <c r="B79" t="s">
        <v>7</v>
      </c>
      <c r="C79" s="131" t="e">
        <f>IF($A$74='Jason-SESSION'!$A$115,INDEX('Jason-SESSION'!$K$115:$T$122, MATCH("*Squat*",'Jason-SESSION'!$B$115:$B$122,0), MATCH("*5th*",'Jason-SESSION'!$K$7:$T$7,0)),"")</f>
        <v>#N/A</v>
      </c>
      <c r="D79" s="132" t="e">
        <f>INDEX('Jason-SESSION'!L$115:U$122, MATCH("*Squat*",'Jason-SESSION'!$B$115:$B$122,0), MATCH("*5th*",'Jason-SESSION'!K$7:T$7,0))</f>
        <v>#N/A</v>
      </c>
      <c r="E79" s="131" t="e">
        <f>IF($A$74='Jason-SESSION'!$A$115,INDEX('Jason-SESSION'!$K$115:$T$122, MATCH("*Deadlift*",'Jason-SESSION'!$B$115:$B$122,0), MATCH("*5th*",'Jason-SESSION'!$K$7:$T$7,0)),"")</f>
        <v>#N/A</v>
      </c>
      <c r="F79" s="131" t="e">
        <f>INDEX('Jason-SESSION'!$L$115:$U$122, MATCH("*Deadlift*",'Jason-SESSION'!$B$115:$B$122,0), MATCH("*5th*",'Jason-SESSION'!$K$7:$T$7,0))</f>
        <v>#N/A</v>
      </c>
      <c r="G79" s="131" t="e">
        <f>IF($A$74='Jason-SESSION'!$A$115,INDEX('Jason-SESSION'!$K$115:$T$122, MATCH("*Bench Press*",'Jason-SESSION'!$B$115:$B$122,0), MATCH("*5th*",'Jason-SESSION'!$K$7:$T$7,0)),"")</f>
        <v>#N/A</v>
      </c>
      <c r="H79" s="131" t="e">
        <f>INDEX('Jason-SESSION'!$L$115:$U$122, MATCH("*Bench Press*",'Jason-SESSION'!$B$115:$B$122,0), MATCH("*5th*",'Jason-SESSION'!$K$7:$T$7,0))</f>
        <v>#N/A</v>
      </c>
      <c r="I79" s="132" t="e">
        <f>IF($A$74='Jason-SESSION'!$A$115,INDEX('Jason-SESSION'!$K$115:$T$122, MATCH("*Military*",'Jason-SESSION'!$B$115:$B$122,0), MATCH("*5th*",'Jason-SESSION'!$K$7:$T$7,0)),"")</f>
        <v>#N/A</v>
      </c>
      <c r="J79" s="44" t="e">
        <f>INDEX('Jason-SESSION'!$L$115:$U$122, MATCH("*Military*",'Jason-SESSION'!$B$115:$B$122,0), MATCH("*5th*",'Jason-SESSION'!$K$7:$T$7,0))</f>
        <v>#N/A</v>
      </c>
      <c r="K79" s="131" t="e">
        <f>IF($A$74='Jason-SESSION'!$A$115,INDEX('Jason-SESSION'!$K$115:$T$122, MATCH("*Clean *",'Jason-SESSION'!$B$115:$B$122,0), MATCH("*5th*",'Jason-SESSION'!$K$7:$T$7,0)),"")</f>
        <v>#N/A</v>
      </c>
      <c r="L79" s="44" t="e">
        <f>INDEX('Jason-SESSION'!$L$115:$U$122, MATCH("*Clean *",'Jason-SESSION'!$B$115:$B$122,0), MATCH("*5th*",'Jason-SESSION'!$K$7:$T$7,0))</f>
        <v>#N/A</v>
      </c>
      <c r="M79" s="131" t="e">
        <f>IF($A$74='Jason-SESSION'!$A$115,INDEX('Jason-SESSION'!$K$115:$T$122, MATCH("*Lat Pulldown*",'Jason-SESSION'!$B$115:$B$122,0), MATCH("*5th*",'Jason-SESSION'!$K$7:$T$7,0)),"")</f>
        <v>#N/A</v>
      </c>
      <c r="N79" s="44" t="e">
        <f>INDEX('Jason-SESSION'!$L$115:$U$122, MATCH("*Lat Pulldown*",'Jason-SESSION'!$B$115:$B$122,0), MATCH("*5th*",'Jason-SESSION'!$K$7:$T$7,0))</f>
        <v>#N/A</v>
      </c>
      <c r="O79" s="151"/>
      <c r="P79" s="151"/>
      <c r="Q79" s="122"/>
      <c r="R79" s="118"/>
      <c r="AF79"/>
      <c r="AG79"/>
      <c r="AH79"/>
      <c r="AI79"/>
      <c r="AJ79"/>
      <c r="AK79"/>
      <c r="AL79"/>
      <c r="AN79"/>
    </row>
    <row r="80" spans="1:40">
      <c r="A80" s="129">
        <f>'Jason-SESSION'!A124</f>
        <v>42250</v>
      </c>
      <c r="B80" s="116" t="s">
        <v>84</v>
      </c>
      <c r="C80" s="117" t="e">
        <f>MAX(C81:C85)</f>
        <v>#N/A</v>
      </c>
      <c r="D80" s="116" t="e">
        <f t="array" ref="D80">MAX(IF(C81:C85=C80,D81:D85))</f>
        <v>#N/A</v>
      </c>
      <c r="E80" s="116" t="e">
        <f>MAX(E81:E85)</f>
        <v>#N/A</v>
      </c>
      <c r="F80" s="116" t="e">
        <f t="array" ref="F80">MAX(IF(E81:E85=E80,F81:F85))</f>
        <v>#N/A</v>
      </c>
      <c r="G80" s="116" t="e">
        <f>MAX(G81:G85)</f>
        <v>#N/A</v>
      </c>
      <c r="H80" s="116" t="e">
        <f t="array" ref="H80">MAX(IF(G81:G85=G80,H81:H85))</f>
        <v>#N/A</v>
      </c>
      <c r="I80" s="116" t="e">
        <f>MAX(I81:I85)</f>
        <v>#N/A</v>
      </c>
      <c r="J80" s="116" t="e">
        <f t="array" ref="J80">MAX(IF(I81:I85=I80,J81:J85))</f>
        <v>#N/A</v>
      </c>
      <c r="K80" s="116" t="e">
        <f>MAX(K81:K85)</f>
        <v>#N/A</v>
      </c>
      <c r="L80" s="116" t="e">
        <f t="array" ref="L80">MAX(IF(K81:K85=K80,L81:L85))</f>
        <v>#N/A</v>
      </c>
      <c r="M80" s="116" t="e">
        <f>MAX(M81:M85)</f>
        <v>#N/A</v>
      </c>
      <c r="N80" s="117" t="e">
        <f t="array" ref="N80">MAX(IF(M81:M85=M80,N81:N85))</f>
        <v>#N/A</v>
      </c>
      <c r="O80" s="152" t="e">
        <f>IF($A$80='Jason-SESSION'!$A$124,INDEX('Jason-SESSION'!$K$124:$T$131, MATCH("*1k Row*",'Jason-SESSION'!$B$124:$B$131,0), MATCH("*1st*",'Jason-SESSION'!$K$7:$T$7,0)),"")</f>
        <v>#N/A</v>
      </c>
      <c r="P80" s="152">
        <f>IF($A$80='Jason-SESSION'!$A$124,INDEX('Jason-SESSION'!$K$124:$T$131, MATCH("*HIIT*",'Jason-SESSION'!$B$124:$B$131,0), MATCH("*1st*",'Jason-SESSION'!$K$7:$T$7,0)),"")</f>
        <v>7.6388888888888886E-3</v>
      </c>
      <c r="Q80" s="123" t="str">
        <f>INDEX('Jason-SESSION'!$L$124:$U$131, MATCH("*HIIT*",'Jason-SESSION'!$B$124:$B$131,0), MATCH("*1st*",'Jason-SESSION'!$K$7:$T$7,0))</f>
        <v>40/20</v>
      </c>
      <c r="R80" s="119">
        <f>'Jason-SESSION'!U124</f>
        <v>0</v>
      </c>
      <c r="S80" s="116"/>
      <c r="T80" s="116"/>
      <c r="U80" s="120">
        <f>'Jason-SESSION'!A134</f>
        <v>0</v>
      </c>
      <c r="V80" s="120">
        <f>'Jason-SESSION'!A135</f>
        <v>0</v>
      </c>
      <c r="W80" s="116">
        <v>33</v>
      </c>
      <c r="X80" s="116">
        <v>109</v>
      </c>
      <c r="Y80" s="116">
        <v>105</v>
      </c>
      <c r="Z80" s="116">
        <v>180</v>
      </c>
      <c r="AA80" s="116">
        <v>60</v>
      </c>
      <c r="AB80" s="116"/>
      <c r="AC80" s="116"/>
      <c r="AF80"/>
      <c r="AG80"/>
      <c r="AH80"/>
      <c r="AI80"/>
      <c r="AJ80"/>
      <c r="AK80"/>
      <c r="AL80"/>
      <c r="AN80"/>
    </row>
    <row r="81" spans="1:40">
      <c r="A81" s="145"/>
      <c r="B81" s="11" t="s">
        <v>3</v>
      </c>
      <c r="C81" s="131" t="e">
        <f>IF($A$80='Jason-SESSION'!$A$124,INDEX('Jason-SESSION'!$K$124:$T$131, MATCH("*Squat*",'Jason-SESSION'!$B$124:$B$131,0), MATCH("*1st*",'Jason-SESSION'!$K$7:$T$7,0)),"")</f>
        <v>#N/A</v>
      </c>
      <c r="D81" s="132" t="e">
        <f>INDEX('Jason-SESSION'!L$124:U$131, MATCH("*Squat*",'Jason-SESSION'!$B$124:$B$131,0), MATCH("*1st*",'Jason-SESSION'!K$7:T$7,0))</f>
        <v>#N/A</v>
      </c>
      <c r="E81" s="131" t="e">
        <f>IF($A$80='Jason-SESSION'!$A$124,INDEX('Jason-SESSION'!$K$124:$T$131, MATCH("*Deadlift*",'Jason-SESSION'!$B$124:$B$131,0), MATCH("*1st*",'Jason-SESSION'!$K$7:$T$7,0)),"")</f>
        <v>#N/A</v>
      </c>
      <c r="F81" s="131" t="e">
        <f>INDEX('Jason-SESSION'!$L$124:$U$131, MATCH("*Deadlift*",'Jason-SESSION'!$B$124:$B$131,0), MATCH("*1st*",'Jason-SESSION'!$K$7:$T$7,0))</f>
        <v>#N/A</v>
      </c>
      <c r="G81" s="131" t="e">
        <f>IF($A$80='Jason-SESSION'!$A$124,INDEX('Jason-SESSION'!$K$124:$T$131, MATCH("*Bench Press*",'Jason-SESSION'!$B$124:$B$131,0), MATCH("*1st*",'Jason-SESSION'!$K$7:$T$7,0)),"")</f>
        <v>#N/A</v>
      </c>
      <c r="H81" s="131" t="e">
        <f>INDEX('Jason-SESSION'!$L$124:$U$131, MATCH("*Bench Press*",'Jason-SESSION'!$B$124:$B$131,0), MATCH("*1st*",'Jason-SESSION'!$K$7:$T$7,0))</f>
        <v>#N/A</v>
      </c>
      <c r="I81" s="132" t="e">
        <f>IF($A$80='Jason-SESSION'!$A$124,INDEX('Jason-SESSION'!$K$124:$T$131, MATCH("*Military*",'Jason-SESSION'!$B$124:$B$131,0), MATCH("*1st*",'Jason-SESSION'!$K$7:$T$7,0)),"")</f>
        <v>#N/A</v>
      </c>
      <c r="J81" s="48" t="e">
        <f>INDEX('Jason-SESSION'!$L$124:$U$131, MATCH("*Military*",'Jason-SESSION'!$B$124:$B$131,0), MATCH("*1st*",'Jason-SESSION'!$K$7:$T$7,0))</f>
        <v>#N/A</v>
      </c>
      <c r="K81" s="131" t="e">
        <f>IF($A$80='Jason-SESSION'!$A$124,INDEX('Jason-SESSION'!$K$124:$T$131, MATCH("*Clean *",'Jason-SESSION'!$B$124:$B$131,0), MATCH("*1st*",'Jason-SESSION'!$K$7:$T$7,0)),"")</f>
        <v>#N/A</v>
      </c>
      <c r="L81" s="48" t="e">
        <f>INDEX('Jason-SESSION'!$L$124:$U$131, MATCH("*Clean *",'Jason-SESSION'!$B$124:$B$131,0), MATCH("*1st*",'Jason-SESSION'!$K$7:$T$7,0))</f>
        <v>#N/A</v>
      </c>
      <c r="M81" s="131" t="e">
        <f>IF($A$80='Jason-SESSION'!$A$124,INDEX('Jason-SESSION'!$K$124:$T$131, MATCH("*Lat Pulldown*",'Jason-SESSION'!$B$124:$B$131,0), MATCH("*1st*",'Jason-SESSION'!$K$7:$T$7,0)),"")</f>
        <v>#N/A</v>
      </c>
      <c r="N81" s="48" t="e">
        <f>INDEX('Jason-SESSION'!$L$124:$U$131, MATCH("*Lat Pulldown*",'Jason-SESSION'!$B$124:$B$131,0), MATCH("*1st*",'Jason-SESSION'!$K$7:$T$7,0))</f>
        <v>#N/A</v>
      </c>
      <c r="O81" s="151"/>
      <c r="P81" s="151"/>
      <c r="Q81" s="118"/>
      <c r="R81" s="118"/>
      <c r="S81" s="11"/>
      <c r="T81" s="11"/>
      <c r="V81" s="47"/>
      <c r="W81" s="11"/>
      <c r="X81" s="11"/>
      <c r="Y81" s="11"/>
      <c r="Z81" s="11"/>
      <c r="AA81" s="11"/>
      <c r="AB81" s="11"/>
      <c r="AC81" s="11"/>
      <c r="AF81"/>
      <c r="AG81"/>
      <c r="AH81"/>
      <c r="AI81"/>
      <c r="AJ81"/>
      <c r="AK81"/>
      <c r="AL81"/>
      <c r="AN81"/>
    </row>
    <row r="82" spans="1:40">
      <c r="B82" t="s">
        <v>4</v>
      </c>
      <c r="C82" s="131" t="e">
        <f>IF($A$80='Jason-SESSION'!$A$124,INDEX('Jason-SESSION'!$K$124:$T$131, MATCH("*Squat*",'Jason-SESSION'!$B$124:$B$131,0), MATCH("*1st*",'Jason-SESSION'!$K$7:$T$7,0)),"")</f>
        <v>#N/A</v>
      </c>
      <c r="D82" s="132" t="e">
        <f>INDEX('Jason-SESSION'!L$124:U$131, MATCH("*Squat*",'Jason-SESSION'!$B$124:$B$131,0), MATCH("*1st*",'Jason-SESSION'!K$7:T$7,0))</f>
        <v>#N/A</v>
      </c>
      <c r="E82" s="131" t="e">
        <f>IF($A$80='Jason-SESSION'!$A$124,INDEX('Jason-SESSION'!$K$124:$T$131, MATCH("*Deadlift*",'Jason-SESSION'!$B$124:$B$131,0), MATCH("*2ND*",'Jason-SESSION'!$K$7:$T$7,0)),"")</f>
        <v>#N/A</v>
      </c>
      <c r="F82" s="131" t="e">
        <f>INDEX('Jason-SESSION'!$L$124:$U$131, MATCH("*Deadlift*",'Jason-SESSION'!$B$124:$B$131,0), MATCH("*2nd*",'Jason-SESSION'!$K$7:$T$7,0))</f>
        <v>#N/A</v>
      </c>
      <c r="G82" s="131" t="e">
        <f>IF($A$80='Jason-SESSION'!$A$124,INDEX('Jason-SESSION'!$K$124:$T$131, MATCH("*Bench Press*",'Jason-SESSION'!$B$124:$B$131,0), MATCH("*2ND*",'Jason-SESSION'!$K$7:$T$7,0)),"")</f>
        <v>#N/A</v>
      </c>
      <c r="H82" s="131" t="e">
        <f>INDEX('Jason-SESSION'!$L$124:$U$131, MATCH("*Bench Press*",'Jason-SESSION'!$B$124:$B$131,0), MATCH("*2nd*",'Jason-SESSION'!$K$7:$T$7,0))</f>
        <v>#N/A</v>
      </c>
      <c r="I82" s="132" t="e">
        <f>IF($A$80='Jason-SESSION'!$A$124,INDEX('Jason-SESSION'!$K$124:$T$131, MATCH("*Military*",'Jason-SESSION'!$B$124:$B$131,0), MATCH("*2ND*",'Jason-SESSION'!$K$7:$T$7,0)),"")</f>
        <v>#N/A</v>
      </c>
      <c r="J82" s="44" t="e">
        <f>INDEX('Jason-SESSION'!$L$124:$U$131, MATCH("*Military*",'Jason-SESSION'!$B$124:$B$131,0), MATCH("*2nd*",'Jason-SESSION'!$K$7:$T$7,0))</f>
        <v>#N/A</v>
      </c>
      <c r="K82" s="131" t="e">
        <f>IF($A$80='Jason-SESSION'!$A$124,INDEX('Jason-SESSION'!$K$124:$T$131, MATCH("*Clean *",'Jason-SESSION'!$B$124:$B$131,0), MATCH("*2ND*",'Jason-SESSION'!$K$7:$T$7,0)),"")</f>
        <v>#N/A</v>
      </c>
      <c r="L82" s="44" t="e">
        <f>INDEX('Jason-SESSION'!$L$124:$U$131, MATCH("*Clean *",'Jason-SESSION'!$B$124:$B$131,0), MATCH("*2nd*",'Jason-SESSION'!$K$7:$T$7,0))</f>
        <v>#N/A</v>
      </c>
      <c r="M82" s="131" t="e">
        <f>IF($A$80='Jason-SESSION'!$A$124,INDEX('Jason-SESSION'!$K$124:$T$131, MATCH("*Lat Pulldown*",'Jason-SESSION'!$B$124:$B$131,0), MATCH("*2ND*",'Jason-SESSION'!$K$7:$T$7,0)),"")</f>
        <v>#N/A</v>
      </c>
      <c r="N82" s="44" t="e">
        <f>INDEX('Jason-SESSION'!$L$124:$U$131, MATCH("*Lat Pulldown*",'Jason-SESSION'!$B$124:$B$131,0), MATCH("*2nd*",'Jason-SESSION'!$K$7:$T$7,0))</f>
        <v>#N/A</v>
      </c>
      <c r="O82" s="151"/>
      <c r="P82" s="151"/>
      <c r="Q82" s="118"/>
      <c r="R82" s="118"/>
      <c r="AF82"/>
      <c r="AG82"/>
      <c r="AH82"/>
      <c r="AI82"/>
      <c r="AJ82"/>
      <c r="AK82"/>
      <c r="AL82"/>
      <c r="AN82"/>
    </row>
    <row r="83" spans="1:40">
      <c r="B83" t="s">
        <v>5</v>
      </c>
      <c r="C83" s="131" t="e">
        <f>IF($A$80='Jason-SESSION'!$A$124,INDEX('Jason-SESSION'!$K$124:$T$131, MATCH("*Squat*",'Jason-SESSION'!$B$124:$B$131,0), MATCH("*1st*",'Jason-SESSION'!$K$7:$T$7,0)),"")</f>
        <v>#N/A</v>
      </c>
      <c r="D83" s="132" t="e">
        <f>INDEX('Jason-SESSION'!L$124:U$131, MATCH("*Squat*",'Jason-SESSION'!$B$124:$B$131,0), MATCH("*1st*",'Jason-SESSION'!K$7:T$7,0))</f>
        <v>#N/A</v>
      </c>
      <c r="E83" s="131" t="e">
        <f>IF($A$80='Jason-SESSION'!$A$124,INDEX('Jason-SESSION'!$K$124:$T$131, MATCH("*Deadlift*",'Jason-SESSION'!$B$124:$B$131,0), MATCH("*3rd*",'Jason-SESSION'!$K$7:$T$7,0)),"")</f>
        <v>#N/A</v>
      </c>
      <c r="F83" s="131" t="e">
        <f>INDEX('Jason-SESSION'!$L$124:$U$131, MATCH("*Deadlift*",'Jason-SESSION'!$B$124:$B$131,0), MATCH("*3rd*",'Jason-SESSION'!$K$7:$T$7,0))</f>
        <v>#N/A</v>
      </c>
      <c r="G83" s="131" t="e">
        <f>IF($A$80='Jason-SESSION'!$A$124,INDEX('Jason-SESSION'!$K$124:$T$131, MATCH("*Bench Press*",'Jason-SESSION'!$B$124:$B$131,0), MATCH("*3rd*",'Jason-SESSION'!$K$7:$T$7,0)),"")</f>
        <v>#N/A</v>
      </c>
      <c r="H83" s="131" t="e">
        <f>INDEX('Jason-SESSION'!$L$124:$U$131, MATCH("*Bench Press*",'Jason-SESSION'!$B$124:$B$131,0), MATCH("*3rd*",'Jason-SESSION'!$K$7:$T$7,0))</f>
        <v>#N/A</v>
      </c>
      <c r="I83" s="132" t="e">
        <f>IF($A$80='Jason-SESSION'!$A$124,INDEX('Jason-SESSION'!$K$124:$T$131, MATCH("*Military*",'Jason-SESSION'!$B$124:$B$131,0), MATCH("*3rd*",'Jason-SESSION'!$K$7:$T$7,0)),"")</f>
        <v>#N/A</v>
      </c>
      <c r="J83" s="44" t="e">
        <f>INDEX('Jason-SESSION'!$L$124:$U$131, MATCH("*Military*",'Jason-SESSION'!$B$124:$B$131,0), MATCH("*3rd*",'Jason-SESSION'!$K$7:$T$7,0))</f>
        <v>#N/A</v>
      </c>
      <c r="K83" s="131" t="e">
        <f>IF($A$80='Jason-SESSION'!$A$124,INDEX('Jason-SESSION'!$K$124:$T$131, MATCH("*Clean *",'Jason-SESSION'!$B$124:$B$131,0), MATCH("*3rd*",'Jason-SESSION'!$K$7:$T$7,0)),"")</f>
        <v>#N/A</v>
      </c>
      <c r="L83" s="44" t="e">
        <f>INDEX('Jason-SESSION'!$L$124:$U$131, MATCH("*Clean *",'Jason-SESSION'!$B$124:$B$131,0), MATCH("*3rd*",'Jason-SESSION'!$K$7:$T$7,0))</f>
        <v>#N/A</v>
      </c>
      <c r="M83" s="131" t="e">
        <f>IF($A$80='Jason-SESSION'!$A$124,INDEX('Jason-SESSION'!$K$124:$T$131, MATCH("*Lat Pulldown*",'Jason-SESSION'!$B$124:$B$131,0), MATCH("*3rd*",'Jason-SESSION'!$K$7:$T$7,0)),"")</f>
        <v>#N/A</v>
      </c>
      <c r="N83" s="44" t="e">
        <f>INDEX('Jason-SESSION'!$L$124:$U$131, MATCH("*Lat Pulldown*",'Jason-SESSION'!$B$124:$B$131,0), MATCH("*3rd*",'Jason-SESSION'!$K$7:$T$7,0))</f>
        <v>#N/A</v>
      </c>
      <c r="O83" s="151"/>
      <c r="P83" s="151"/>
      <c r="Q83" s="118"/>
      <c r="R83" s="118"/>
      <c r="AF83"/>
      <c r="AG83"/>
      <c r="AH83"/>
      <c r="AI83"/>
      <c r="AJ83"/>
      <c r="AK83"/>
      <c r="AL83"/>
      <c r="AN83"/>
    </row>
    <row r="84" spans="1:40">
      <c r="B84" t="s">
        <v>6</v>
      </c>
      <c r="C84" s="131" t="e">
        <f>IF($A$80='Jason-SESSION'!$A$124,INDEX('Jason-SESSION'!$K$124:$T$131, MATCH("*Squat*",'Jason-SESSION'!$B$124:$B$131,0), MATCH("*1st*",'Jason-SESSION'!$K$7:$T$7,0)),"")</f>
        <v>#N/A</v>
      </c>
      <c r="D84" s="132" t="e">
        <f>INDEX('Jason-SESSION'!L$124:U$131, MATCH("*Squat*",'Jason-SESSION'!$B$124:$B$131,0), MATCH("*1st*",'Jason-SESSION'!K$7:T$7,0))</f>
        <v>#N/A</v>
      </c>
      <c r="E84" s="131" t="e">
        <f>IF($A$80='Jason-SESSION'!$A$124,INDEX('Jason-SESSION'!$K$124:$T$131, MATCH("*Deadlift*",'Jason-SESSION'!$B$124:$B$131,0), MATCH("*4th*",'Jason-SESSION'!$K$7:$T$7,0)),"")</f>
        <v>#N/A</v>
      </c>
      <c r="F84" s="131" t="e">
        <f>INDEX('Jason-SESSION'!$L$124:$U$131, MATCH("*Deadlift*",'Jason-SESSION'!$B$124:$B$131,0), MATCH("*4th*",'Jason-SESSION'!$K$7:$T$7,0))</f>
        <v>#N/A</v>
      </c>
      <c r="G84" s="131" t="e">
        <f>IF($A$80='Jason-SESSION'!$A$124,INDEX('Jason-SESSION'!$K$124:$T$131, MATCH("*Bench Press*",'Jason-SESSION'!$B$124:$B$131,0), MATCH("*4th*",'Jason-SESSION'!$K$7:$T$7,0)),"")</f>
        <v>#N/A</v>
      </c>
      <c r="H84" s="131" t="e">
        <f>INDEX('Jason-SESSION'!$L$124:$U$131, MATCH("*Bench Press*",'Jason-SESSION'!$B$124:$B$131,0), MATCH("*4th*",'Jason-SESSION'!$K$7:$T$7,0))</f>
        <v>#N/A</v>
      </c>
      <c r="I84" s="132" t="e">
        <f>IF($A$80='Jason-SESSION'!$A$124,INDEX('Jason-SESSION'!$K$124:$T$131, MATCH("*Military*",'Jason-SESSION'!$B$124:$B$131,0), MATCH("*4th*",'Jason-SESSION'!$K$7:$T$7,0)),"")</f>
        <v>#N/A</v>
      </c>
      <c r="J84" s="44" t="e">
        <f>INDEX('Jason-SESSION'!$L$124:$U$131, MATCH("*Military*",'Jason-SESSION'!$B$124:$B$131,0), MATCH("*4th*",'Jason-SESSION'!$K$7:$T$7,0))</f>
        <v>#N/A</v>
      </c>
      <c r="K84" s="131" t="e">
        <f>IF($A$80='Jason-SESSION'!$A$124,INDEX('Jason-SESSION'!$K$124:$T$131, MATCH("*Clean *",'Jason-SESSION'!$B$124:$B$131,0), MATCH("*4th*",'Jason-SESSION'!$K$7:$T$7,0)),"")</f>
        <v>#N/A</v>
      </c>
      <c r="L84" s="44" t="e">
        <f>INDEX('Jason-SESSION'!$L$124:$U$131, MATCH("*Clean *",'Jason-SESSION'!$B$124:$B$131,0), MATCH("*4th*",'Jason-SESSION'!$K$7:$T$7,0))</f>
        <v>#N/A</v>
      </c>
      <c r="M84" s="131" t="e">
        <f>IF($A$80='Jason-SESSION'!$A$124,INDEX('Jason-SESSION'!$K$124:$T$131, MATCH("*Lat Pulldown*",'Jason-SESSION'!$B$124:$B$131,0), MATCH("*4th*",'Jason-SESSION'!$K$7:$T$7,0)),"")</f>
        <v>#N/A</v>
      </c>
      <c r="N84" s="44" t="e">
        <f>INDEX('Jason-SESSION'!$L$124:$U$131, MATCH("*Lat Pulldown*",'Jason-SESSION'!$B$124:$B$131,0), MATCH("*4th*",'Jason-SESSION'!$K$7:$T$7,0))</f>
        <v>#N/A</v>
      </c>
      <c r="O84" s="151"/>
      <c r="P84" s="151"/>
      <c r="Q84" s="118"/>
      <c r="R84" s="118"/>
      <c r="AF84"/>
      <c r="AG84"/>
      <c r="AH84"/>
      <c r="AI84"/>
      <c r="AJ84"/>
      <c r="AK84"/>
      <c r="AL84"/>
      <c r="AN84"/>
    </row>
    <row r="85" spans="1:40">
      <c r="B85" t="s">
        <v>7</v>
      </c>
      <c r="C85" s="131" t="e">
        <f>IF($A$80='Jason-SESSION'!$A$124,INDEX('Jason-SESSION'!$K$124:$T$131, MATCH("*Squat*",'Jason-SESSION'!$B$124:$B$131,0), MATCH("*1st*",'Jason-SESSION'!$K$7:$T$7,0)),"")</f>
        <v>#N/A</v>
      </c>
      <c r="D85" s="132" t="e">
        <f>INDEX('Jason-SESSION'!L$124:U$131, MATCH("*Squat*",'Jason-SESSION'!$B$124:$B$131,0), MATCH("*1st*",'Jason-SESSION'!K$7:T$7,0))</f>
        <v>#N/A</v>
      </c>
      <c r="E85" s="131" t="e">
        <f>IF($A$80='Jason-SESSION'!$A$124,INDEX('Jason-SESSION'!$K$124:$T$131, MATCH("*Deadlift*",'Jason-SESSION'!$B$124:$B$131,0), MATCH("*5th*",'Jason-SESSION'!$K$7:$T$7,0)),"")</f>
        <v>#N/A</v>
      </c>
      <c r="F85" s="131" t="e">
        <f>INDEX('Jason-SESSION'!$L$124:$U$131, MATCH("*Deadlift*",'Jason-SESSION'!$B$124:$B$131,0), MATCH("*5th*",'Jason-SESSION'!$K$7:$T$7,0))</f>
        <v>#N/A</v>
      </c>
      <c r="G85" s="131" t="e">
        <f>IF($A$80='Jason-SESSION'!$A$124,INDEX('Jason-SESSION'!$K$124:$T$131, MATCH("*Bench Press*",'Jason-SESSION'!$B$124:$B$131,0), MATCH("*5th*",'Jason-SESSION'!$K$7:$T$7,0)),"")</f>
        <v>#N/A</v>
      </c>
      <c r="H85" s="131" t="e">
        <f>INDEX('Jason-SESSION'!$L$124:$U$131, MATCH("*Bench Press*",'Jason-SESSION'!$B$124:$B$131,0), MATCH("*5th*",'Jason-SESSION'!$K$7:$T$7,0))</f>
        <v>#N/A</v>
      </c>
      <c r="I85" s="132" t="e">
        <f>IF($A$80='Jason-SESSION'!$A$124,INDEX('Jason-SESSION'!$K$124:$T$131, MATCH("*Military*",'Jason-SESSION'!$B$124:$B$131,0), MATCH("*5th*",'Jason-SESSION'!$K$7:$T$7,0)),"")</f>
        <v>#N/A</v>
      </c>
      <c r="J85" s="44" t="e">
        <f>INDEX('Jason-SESSION'!$L$124:$U$131, MATCH("*Military*",'Jason-SESSION'!$B$124:$B$131,0), MATCH("*5th*",'Jason-SESSION'!$K$7:$T$7,0))</f>
        <v>#N/A</v>
      </c>
      <c r="K85" s="131" t="e">
        <f>IF($A$80='Jason-SESSION'!$A$124,INDEX('Jason-SESSION'!$K$124:$T$131, MATCH("*Clean *",'Jason-SESSION'!$B$124:$B$131,0), MATCH("*5th*",'Jason-SESSION'!$K$7:$T$7,0)),"")</f>
        <v>#N/A</v>
      </c>
      <c r="L85" s="44" t="e">
        <f>INDEX('Jason-SESSION'!$L$124:$U$131, MATCH("*Clean *",'Jason-SESSION'!$B$124:$B$131,0), MATCH("*5th*",'Jason-SESSION'!$K$7:$T$7,0))</f>
        <v>#N/A</v>
      </c>
      <c r="M85" s="131" t="e">
        <f>IF($A$80='Jason-SESSION'!$A$124,INDEX('Jason-SESSION'!$K$124:$T$131, MATCH("*Lat Pulldown*",'Jason-SESSION'!$B$124:$B$131,0), MATCH("*5th*",'Jason-SESSION'!$K$7:$T$7,0)),"")</f>
        <v>#N/A</v>
      </c>
      <c r="N85" s="44" t="e">
        <f>INDEX('Jason-SESSION'!$L$124:$U$131, MATCH("*Lat Pulldown*",'Jason-SESSION'!$B$124:$B$131,0), MATCH("*5th*",'Jason-SESSION'!$K$7:$T$7,0))</f>
        <v>#N/A</v>
      </c>
      <c r="O85" s="151"/>
      <c r="P85" s="151"/>
      <c r="Q85" s="118"/>
      <c r="R85" s="118"/>
      <c r="AF85"/>
      <c r="AG85"/>
      <c r="AH85"/>
      <c r="AI85"/>
      <c r="AJ85"/>
      <c r="AK85"/>
      <c r="AL85"/>
      <c r="AN85"/>
    </row>
    <row r="86" spans="1:40">
      <c r="A86" s="129">
        <f>'Jason-SESSION'!A133</f>
        <v>42254</v>
      </c>
      <c r="B86" s="116" t="s">
        <v>84</v>
      </c>
      <c r="C86" s="117" t="e">
        <f>MAX(C87:C91)</f>
        <v>#N/A</v>
      </c>
      <c r="D86" s="116" t="e">
        <f t="array" ref="D86">MAX(IF(C87:C91=C86,D87:D91))</f>
        <v>#N/A</v>
      </c>
      <c r="E86" s="116" t="e">
        <f>MAX(E87:E91)</f>
        <v>#N/A</v>
      </c>
      <c r="F86" s="116" t="e">
        <f t="array" ref="F86">MAX(IF(E87:E91=E86,F87:F91))</f>
        <v>#N/A</v>
      </c>
      <c r="G86" s="116" t="e">
        <f>MAX(G87:G91)</f>
        <v>#N/A</v>
      </c>
      <c r="H86" s="116" t="e">
        <f t="array" ref="H86">MAX(IF(G87:G91=G86,H87:H91))</f>
        <v>#N/A</v>
      </c>
      <c r="I86" s="116" t="e">
        <f>MAX(I87:I91)</f>
        <v>#N/A</v>
      </c>
      <c r="J86" s="116" t="e">
        <f t="array" ref="J86">MAX(IF(I87:I91=I86,J87:J91))</f>
        <v>#N/A</v>
      </c>
      <c r="K86" s="116" t="e">
        <f>MAX(K87:K91)</f>
        <v>#N/A</v>
      </c>
      <c r="L86" s="116" t="e">
        <f t="array" ref="L86">MAX(IF(K87:K91=K86,L87:L91))</f>
        <v>#N/A</v>
      </c>
      <c r="M86" s="116">
        <f>MAX(M87:M91)</f>
        <v>60</v>
      </c>
      <c r="N86" s="117">
        <f t="array" ref="N86">MAX(IF(M87:M91=M86,N87:N91))</f>
        <v>12</v>
      </c>
      <c r="O86" s="152" t="e">
        <f>IF($A$86='Jason-SESSION'!$A$133,INDEX('Jason-SESSION'!$K$133:$T$140, MATCH("*1k Row*",'Jason-SESSION'!$B$133:$B$140,0), MATCH("*1st*",'Jason-SESSION'!$K$7:$T$7,0)),"")</f>
        <v>#N/A</v>
      </c>
      <c r="P86" s="152">
        <f>IF($A$86='Jason-SESSION'!$A$133,INDEX('Jason-SESSION'!$K$133:$T$140, MATCH("*HIIT*",'Jason-SESSION'!$B$133:$B$140,0), MATCH("*1st*",'Jason-SESSION'!$K$7:$T$7,0)),"")</f>
        <v>9.7222222222222224E-3</v>
      </c>
      <c r="Q86" s="119" t="str">
        <f>INDEX('Jason-SESSION'!$L$133:$U$140, MATCH("*HIIT*",'Jason-SESSION'!$B$133:$B$140,0), MATCH("*1st*",'Jason-SESSION'!$K$7:$T$7,0))</f>
        <v>40/20</v>
      </c>
      <c r="R86" s="119">
        <f>'Jason-SESSION'!U133</f>
        <v>0</v>
      </c>
      <c r="S86" s="116"/>
      <c r="T86" s="116"/>
      <c r="U86" s="120">
        <f>'Jason-SESSION'!A143</f>
        <v>0</v>
      </c>
      <c r="V86" s="120">
        <f>'Jason-SESSION'!A144</f>
        <v>0</v>
      </c>
      <c r="W86" s="116"/>
      <c r="X86" s="116"/>
      <c r="Y86" s="116"/>
      <c r="Z86" s="116"/>
      <c r="AA86" s="116"/>
      <c r="AB86" s="116"/>
      <c r="AC86" s="116"/>
      <c r="AF86"/>
      <c r="AG86"/>
      <c r="AH86"/>
      <c r="AI86"/>
      <c r="AJ86"/>
      <c r="AK86"/>
      <c r="AL86"/>
      <c r="AN86"/>
    </row>
    <row r="87" spans="1:40">
      <c r="A87" s="145"/>
      <c r="B87" s="11" t="s">
        <v>3</v>
      </c>
      <c r="C87" s="131" t="e">
        <f>IF($A$86='Jason-SESSION'!$A$133,INDEX('Jason-SESSION'!$K$133:$T$140, MATCH("*Squat*",'Jason-SESSION'!$B$133:$B$140,0), MATCH("*1st*",'Jason-SESSION'!$K$7:$T$7,0)),"")</f>
        <v>#N/A</v>
      </c>
      <c r="D87" s="132" t="e">
        <f>INDEX('Jason-SESSION'!L$133:U$140, MATCH("*Squat*",'Jason-SESSION'!$B$133:$B$140,0), MATCH("*1st*",'Jason-SESSION'!K$7:T$7,0))</f>
        <v>#N/A</v>
      </c>
      <c r="E87" s="131" t="e">
        <f>IF($A$86='Jason-SESSION'!$A$133,INDEX('Jason-SESSION'!$K$133:$T$140, MATCH("*Deadlift*",'Jason-SESSION'!$B$133:$B$140,0), MATCH("*1st*",'Jason-SESSION'!$K$7:$T$7,0)),"")</f>
        <v>#N/A</v>
      </c>
      <c r="F87" s="131" t="e">
        <f>INDEX('Jason-SESSION'!$L$133:$U$140, MATCH("*Deadlift*",'Jason-SESSION'!$B$133:$B$140,0), MATCH("*1st*",'Jason-SESSION'!$K$7:$T$7,0))</f>
        <v>#N/A</v>
      </c>
      <c r="G87" s="131" t="e">
        <f>IF($A$86='Jason-SESSION'!$A$133,INDEX('Jason-SESSION'!$K$133:$T$140, MATCH("*Bench Press*",'Jason-SESSION'!$B$133:$B$140,0), MATCH("*1st*",'Jason-SESSION'!$K$7:$T$7,0)),"")</f>
        <v>#N/A</v>
      </c>
      <c r="H87" s="131" t="e">
        <f>INDEX('Jason-SESSION'!$L$133:$U$140, MATCH("*Bench Press*",'Jason-SESSION'!$B$133:$B$140,0), MATCH("*1st*",'Jason-SESSION'!$K$7:$T$7,0))</f>
        <v>#N/A</v>
      </c>
      <c r="I87" s="132" t="e">
        <f>IF($A$86='Jason-SESSION'!$A$133,INDEX('Jason-SESSION'!$K$133:$T$140, MATCH("*Military*",'Jason-SESSION'!$B$133:$B$140,0), MATCH("*1st*",'Jason-SESSION'!$K$7:$T$7,0)),"")</f>
        <v>#N/A</v>
      </c>
      <c r="J87" s="48" t="e">
        <f>INDEX('Jason-SESSION'!$L$133:$U$140, MATCH("*Military*",'Jason-SESSION'!$B$133:$B$140,0), MATCH("*1st*",'Jason-SESSION'!$K$7:$T$7,0))</f>
        <v>#N/A</v>
      </c>
      <c r="K87" s="131" t="e">
        <f>IF($A$86='Jason-SESSION'!$A$133,INDEX('Jason-SESSION'!$K$133:$T$140, MATCH("*Clean *",'Jason-SESSION'!$B$133:$B$140,0), MATCH("*1st*",'Jason-SESSION'!$K$7:$T$7,0)),"")</f>
        <v>#N/A</v>
      </c>
      <c r="L87" s="48" t="e">
        <f>INDEX('Jason-SESSION'!$L$133:$U$140, MATCH("*Clean *",'Jason-SESSION'!$B$133:$B$140,0), MATCH("*1st*",'Jason-SESSION'!$K$7:$T$7,0))</f>
        <v>#N/A</v>
      </c>
      <c r="M87" s="131">
        <f>IF($A$86='Jason-SESSION'!$A$133,INDEX('Jason-SESSION'!$K$133:$T$140, MATCH("*Lat Pulldown*",'Jason-SESSION'!$B$133:$B$140,0), MATCH("*1st*",'Jason-SESSION'!$K$7:$T$7,0)),"")</f>
        <v>60</v>
      </c>
      <c r="N87" s="48">
        <f>INDEX('Jason-SESSION'!$L$133:$U$140, MATCH("*Lat Pulldown*",'Jason-SESSION'!$B$133:$B$140,0), MATCH("*1st*",'Jason-SESSION'!$K$7:$T$7,0))</f>
        <v>12</v>
      </c>
      <c r="O87" s="151"/>
      <c r="P87" s="151"/>
      <c r="Q87" s="118"/>
      <c r="R87" s="118"/>
      <c r="S87" s="11"/>
      <c r="T87" s="11"/>
      <c r="V87" s="47"/>
      <c r="W87" s="11"/>
      <c r="X87" s="11"/>
      <c r="Y87" s="11"/>
      <c r="Z87" s="11"/>
      <c r="AA87" s="11"/>
      <c r="AB87" s="11"/>
      <c r="AC87" s="11"/>
      <c r="AF87"/>
      <c r="AG87"/>
      <c r="AH87"/>
      <c r="AI87"/>
      <c r="AJ87"/>
      <c r="AK87"/>
      <c r="AL87"/>
      <c r="AN87"/>
    </row>
    <row r="88" spans="1:40">
      <c r="B88" t="s">
        <v>4</v>
      </c>
      <c r="C88" s="131" t="e">
        <f>IF($A$86='Jason-SESSION'!$A$133,INDEX('Jason-SESSION'!$K$133:$T$140, MATCH("*Squat*",'Jason-SESSION'!$B$133:$B$140,0), MATCH("*2nd*",'Jason-SESSION'!$K$7:$T$7,0)),"")</f>
        <v>#N/A</v>
      </c>
      <c r="D88" s="132" t="e">
        <f>INDEX('Jason-SESSION'!L$133:U$140, MATCH("*Squat*",'Jason-SESSION'!$B$133:$B$140,0), MATCH("*2nd*",'Jason-SESSION'!K$7:T$7,0))</f>
        <v>#N/A</v>
      </c>
      <c r="E88" s="131" t="e">
        <f>IF($A$86='Jason-SESSION'!$A$133,INDEX('Jason-SESSION'!$K$133:$T$140, MATCH("*Deadlift*",'Jason-SESSION'!$B$133:$B$140,0), MATCH("*2ND*",'Jason-SESSION'!$K$7:$T$7,0)),"")</f>
        <v>#N/A</v>
      </c>
      <c r="F88" s="131" t="e">
        <f>INDEX('Jason-SESSION'!$L$133:$U$140, MATCH("*Deadlift*",'Jason-SESSION'!$B$133:$B$140,0), MATCH("*2nd*",'Jason-SESSION'!$K$7:$T$7,0))</f>
        <v>#N/A</v>
      </c>
      <c r="G88" s="131" t="e">
        <f>IF($A$86='Jason-SESSION'!$A$133,INDEX('Jason-SESSION'!$K$133:$T$140, MATCH("*Bench Press*",'Jason-SESSION'!$B$133:$B$140,0), MATCH("*2ND*",'Jason-SESSION'!$K$7:$T$7,0)),"")</f>
        <v>#N/A</v>
      </c>
      <c r="H88" s="131" t="e">
        <f>INDEX('Jason-SESSION'!$L$133:$U$140, MATCH("*Bench Press*",'Jason-SESSION'!$B$133:$B$140,0), MATCH("*2nd*",'Jason-SESSION'!$K$7:$T$7,0))</f>
        <v>#N/A</v>
      </c>
      <c r="I88" s="132" t="e">
        <f>IF($A$86='Jason-SESSION'!$A$133,INDEX('Jason-SESSION'!$K$133:$T$140, MATCH("*Military*",'Jason-SESSION'!$B$133:$B$140,0), MATCH("*2ND*",'Jason-SESSION'!$K$7:$T$7,0)),"")</f>
        <v>#N/A</v>
      </c>
      <c r="J88" s="44" t="e">
        <f>INDEX('Jason-SESSION'!$L$133:$U$140, MATCH("*Military*",'Jason-SESSION'!$B$133:$B$140,0), MATCH("*2nd*",'Jason-SESSION'!$K$7:$T$7,0))</f>
        <v>#N/A</v>
      </c>
      <c r="K88" s="131" t="e">
        <f>IF($A$86='Jason-SESSION'!$A$133,INDEX('Jason-SESSION'!$K$133:$T$140, MATCH("*Clean *",'Jason-SESSION'!$B$133:$B$140,0), MATCH("*2ND*",'Jason-SESSION'!$K$7:$T$7,0)),"")</f>
        <v>#N/A</v>
      </c>
      <c r="L88" s="44" t="e">
        <f>INDEX('Jason-SESSION'!$L$133:$U$140, MATCH("*Clean *",'Jason-SESSION'!$B$133:$B$140,0), MATCH("*2nd*",'Jason-SESSION'!$K$7:$T$7,0))</f>
        <v>#N/A</v>
      </c>
      <c r="M88" s="131">
        <f>IF($A$86='Jason-SESSION'!$A$133,INDEX('Jason-SESSION'!$K$133:$T$140, MATCH("*Lat Pulldown*",'Jason-SESSION'!$B$133:$B$140,0), MATCH("*2ND*",'Jason-SESSION'!$K$7:$T$7,0)),"")</f>
        <v>60</v>
      </c>
      <c r="N88" s="44">
        <f>INDEX('Jason-SESSION'!$L$133:$U$140, MATCH("*Lat Pulldown*",'Jason-SESSION'!$B$133:$B$140,0), MATCH("*2nd*",'Jason-SESSION'!$K$7:$T$7,0))</f>
        <v>12</v>
      </c>
      <c r="O88" s="151"/>
      <c r="P88" s="151"/>
      <c r="Q88" s="118"/>
      <c r="R88" s="118"/>
      <c r="AF88"/>
      <c r="AG88"/>
      <c r="AH88"/>
      <c r="AI88"/>
      <c r="AJ88"/>
      <c r="AK88"/>
      <c r="AL88"/>
      <c r="AN88"/>
    </row>
    <row r="89" spans="1:40">
      <c r="B89" t="s">
        <v>5</v>
      </c>
      <c r="C89" s="131" t="e">
        <f>IF($A$86='Jason-SESSION'!$A$133,INDEX('Jason-SESSION'!$K$133:$T$140, MATCH("*Squat*",'Jason-SESSION'!$B$133:$B$140,0), MATCH("*3rd*",'Jason-SESSION'!$K$7:$T$7,0)),"")</f>
        <v>#N/A</v>
      </c>
      <c r="D89" s="132" t="e">
        <f>INDEX('Jason-SESSION'!L$133:U$140, MATCH("*Squat*",'Jason-SESSION'!$B$133:$B$140,0), MATCH("*3rd*",'Jason-SESSION'!K$7:T$7,0))</f>
        <v>#N/A</v>
      </c>
      <c r="E89" s="131" t="e">
        <f>IF($A$86='Jason-SESSION'!$A$133,INDEX('Jason-SESSION'!$K$133:$T$140, MATCH("*Deadlift*",'Jason-SESSION'!$B$133:$B$140,0), MATCH("*3rd*",'Jason-SESSION'!$K$7:$T$7,0)),"")</f>
        <v>#N/A</v>
      </c>
      <c r="F89" s="131" t="e">
        <f>INDEX('Jason-SESSION'!$L$133:$U$140, MATCH("*Deadlift*",'Jason-SESSION'!$B$133:$B$140,0), MATCH("*3rd*",'Jason-SESSION'!$K$7:$T$7,0))</f>
        <v>#N/A</v>
      </c>
      <c r="G89" s="131" t="e">
        <f>IF($A$86='Jason-SESSION'!$A$133,INDEX('Jason-SESSION'!$K$133:$T$140, MATCH("*Bench Press*",'Jason-SESSION'!$B$133:$B$140,0), MATCH("*3rd*",'Jason-SESSION'!$K$7:$T$7,0)),"")</f>
        <v>#N/A</v>
      </c>
      <c r="H89" s="131" t="e">
        <f>INDEX('Jason-SESSION'!$L$133:$U$140, MATCH("*Bench Press*",'Jason-SESSION'!$B$133:$B$140,0), MATCH("*3rd*",'Jason-SESSION'!$K$7:$T$7,0))</f>
        <v>#N/A</v>
      </c>
      <c r="I89" s="132" t="e">
        <f>IF($A$86='Jason-SESSION'!$A$133,INDEX('Jason-SESSION'!$K$133:$T$140, MATCH("*Military*",'Jason-SESSION'!$B$133:$B$140,0), MATCH("*3rd*",'Jason-SESSION'!$K$7:$T$7,0)),"")</f>
        <v>#N/A</v>
      </c>
      <c r="J89" s="44" t="e">
        <f>INDEX('Jason-SESSION'!$L$133:$U$140, MATCH("*Military*",'Jason-SESSION'!$B$133:$B$140,0), MATCH("*3rd*",'Jason-SESSION'!$K$7:$T$7,0))</f>
        <v>#N/A</v>
      </c>
      <c r="K89" s="131" t="e">
        <f>IF($A$86='Jason-SESSION'!$A$133,INDEX('Jason-SESSION'!$K$133:$T$140, MATCH("*Clean *",'Jason-SESSION'!$B$133:$B$140,0), MATCH("*3rd*",'Jason-SESSION'!$K$7:$T$7,0)),"")</f>
        <v>#N/A</v>
      </c>
      <c r="L89" s="44" t="e">
        <f>INDEX('Jason-SESSION'!$L$133:$U$140, MATCH("*Clean *",'Jason-SESSION'!$B$133:$B$140,0), MATCH("*3rd*",'Jason-SESSION'!$K$7:$T$7,0))</f>
        <v>#N/A</v>
      </c>
      <c r="M89" s="131">
        <f>IF($A$86='Jason-SESSION'!$A$133,INDEX('Jason-SESSION'!$K$133:$T$140, MATCH("*Lat Pulldown*",'Jason-SESSION'!$B$133:$B$140,0), MATCH("*3rd*",'Jason-SESSION'!$K$7:$T$7,0)),"")</f>
        <v>60</v>
      </c>
      <c r="N89" s="44">
        <f>INDEX('Jason-SESSION'!$L$133:$U$140, MATCH("*Lat Pulldown*",'Jason-SESSION'!$B$133:$B$140,0), MATCH("*3rd*",'Jason-SESSION'!$K$7:$T$7,0))</f>
        <v>12</v>
      </c>
      <c r="O89" s="151"/>
      <c r="P89" s="151"/>
      <c r="Q89" s="118"/>
      <c r="R89" s="118"/>
      <c r="AF89"/>
      <c r="AG89"/>
      <c r="AH89"/>
      <c r="AI89"/>
      <c r="AJ89"/>
      <c r="AK89"/>
      <c r="AL89"/>
      <c r="AN89"/>
    </row>
    <row r="90" spans="1:40">
      <c r="B90" t="s">
        <v>6</v>
      </c>
      <c r="C90" s="131" t="e">
        <f>IF($A$86='Jason-SESSION'!$A$133,INDEX('Jason-SESSION'!$K$133:$T$140, MATCH("*Squat*",'Jason-SESSION'!$B$133:$B$140,0), MATCH("*4th*",'Jason-SESSION'!$K$7:$T$7,0)),"")</f>
        <v>#N/A</v>
      </c>
      <c r="D90" s="132" t="e">
        <f>INDEX('Jason-SESSION'!L$133:U$140, MATCH("*Squat*",'Jason-SESSION'!$B$133:$B$140,0), MATCH("*4th*",'Jason-SESSION'!K$7:T$7,0))</f>
        <v>#N/A</v>
      </c>
      <c r="E90" s="131" t="e">
        <f>IF($A$86='Jason-SESSION'!$A$133,INDEX('Jason-SESSION'!$K$133:$T$140, MATCH("*Deadlift*",'Jason-SESSION'!$B$133:$B$140,0), MATCH("*4th*",'Jason-SESSION'!$K$7:$T$7,0)),"")</f>
        <v>#N/A</v>
      </c>
      <c r="F90" s="131" t="e">
        <f>INDEX('Jason-SESSION'!$L$133:$U$140, MATCH("*Deadlift*",'Jason-SESSION'!$B$133:$B$140,0), MATCH("*4th*",'Jason-SESSION'!$K$7:$T$7,0))</f>
        <v>#N/A</v>
      </c>
      <c r="G90" s="131" t="e">
        <f>IF($A$86='Jason-SESSION'!$A$133,INDEX('Jason-SESSION'!$K$133:$T$140, MATCH("*Bench Press*",'Jason-SESSION'!$B$133:$B$140,0), MATCH("*4th*",'Jason-SESSION'!$K$7:$T$7,0)),"")</f>
        <v>#N/A</v>
      </c>
      <c r="H90" s="131" t="e">
        <f>INDEX('Jason-SESSION'!$L$133:$U$140, MATCH("*Bench Press*",'Jason-SESSION'!$B$133:$B$140,0), MATCH("*4th*",'Jason-SESSION'!$K$7:$T$7,0))</f>
        <v>#N/A</v>
      </c>
      <c r="I90" s="132" t="e">
        <f>IF($A$86='Jason-SESSION'!$A$133,INDEX('Jason-SESSION'!$K$133:$T$140, MATCH("*Military*",'Jason-SESSION'!$B$133:$B$140,0), MATCH("*4th*",'Jason-SESSION'!$K$7:$T$7,0)),"")</f>
        <v>#N/A</v>
      </c>
      <c r="J90" s="44" t="e">
        <f>INDEX('Jason-SESSION'!$L$133:$U$140, MATCH("*Military*",'Jason-SESSION'!$B$133:$B$140,0), MATCH("*4th*",'Jason-SESSION'!$K$7:$T$7,0))</f>
        <v>#N/A</v>
      </c>
      <c r="K90" s="131" t="e">
        <f>IF($A$86='Jason-SESSION'!$A$133,INDEX('Jason-SESSION'!$K$133:$T$140, MATCH("*Clean *",'Jason-SESSION'!$B$133:$B$140,0), MATCH("*4th*",'Jason-SESSION'!$K$7:$T$7,0)),"")</f>
        <v>#N/A</v>
      </c>
      <c r="L90" s="44" t="e">
        <f>INDEX('Jason-SESSION'!$L$133:$U$140, MATCH("*Clean *",'Jason-SESSION'!$B$133:$B$140,0), MATCH("*4th*",'Jason-SESSION'!$K$7:$T$7,0))</f>
        <v>#N/A</v>
      </c>
      <c r="M90" s="131">
        <f>IF($A$86='Jason-SESSION'!$A$133,INDEX('Jason-SESSION'!$K$133:$T$140, MATCH("*Lat Pulldown*",'Jason-SESSION'!$B$133:$B$140,0), MATCH("*4th*",'Jason-SESSION'!$K$7:$T$7,0)),"")</f>
        <v>60</v>
      </c>
      <c r="N90" s="44">
        <f>INDEX('Jason-SESSION'!$L$133:$U$140, MATCH("*Lat Pulldown*",'Jason-SESSION'!$B$133:$B$140,0), MATCH("*4th*",'Jason-SESSION'!$K$7:$T$7,0))</f>
        <v>12</v>
      </c>
      <c r="O90" s="151"/>
      <c r="P90" s="151"/>
      <c r="Q90" s="118"/>
      <c r="R90" s="118"/>
      <c r="AF90"/>
      <c r="AG90"/>
      <c r="AH90"/>
      <c r="AI90"/>
      <c r="AJ90"/>
      <c r="AK90"/>
      <c r="AL90"/>
      <c r="AN90"/>
    </row>
    <row r="91" spans="1:40">
      <c r="B91" t="s">
        <v>7</v>
      </c>
      <c r="C91" s="131" t="e">
        <f>IF($A$86='Jason-SESSION'!$A$133,INDEX('Jason-SESSION'!$K$133:$T$140, MATCH("*Squat*",'Jason-SESSION'!$B$133:$B$140,0), MATCH("*5th*",'Jason-SESSION'!$K$7:$T$7,0)),"")</f>
        <v>#N/A</v>
      </c>
      <c r="D91" s="132" t="e">
        <f>INDEX('Jason-SESSION'!L$133:U$140, MATCH("*Squat*",'Jason-SESSION'!$B$133:$B$140,0), MATCH("*5th*",'Jason-SESSION'!K$7:T$7,0))</f>
        <v>#N/A</v>
      </c>
      <c r="E91" s="131" t="e">
        <f>IF($A$86='Jason-SESSION'!$A$133,INDEX('Jason-SESSION'!$K$133:$T$140, MATCH("*Deadlift*",'Jason-SESSION'!$B$133:$B$140,0), MATCH("*5th*",'Jason-SESSION'!$K$7:$T$7,0)),"")</f>
        <v>#N/A</v>
      </c>
      <c r="F91" s="131" t="e">
        <f>INDEX('Jason-SESSION'!$L$133:$U$140, MATCH("*Deadlift*",'Jason-SESSION'!$B$133:$B$140,0), MATCH("*5th*",'Jason-SESSION'!$K$7:$T$7,0))</f>
        <v>#N/A</v>
      </c>
      <c r="G91" s="131" t="e">
        <f>IF($A$86='Jason-SESSION'!$A$133,INDEX('Jason-SESSION'!$K$133:$T$140, MATCH("*Bench Press*",'Jason-SESSION'!$B$133:$B$140,0), MATCH("*5th*",'Jason-SESSION'!$K$7:$T$7,0)),"")</f>
        <v>#N/A</v>
      </c>
      <c r="H91" s="131" t="e">
        <f>INDEX('Jason-SESSION'!$L$133:$U$140, MATCH("*Bench Press*",'Jason-SESSION'!$B$133:$B$140,0), MATCH("*5th*",'Jason-SESSION'!$K$7:$T$7,0))</f>
        <v>#N/A</v>
      </c>
      <c r="I91" s="132" t="e">
        <f>IF($A$86='Jason-SESSION'!$A$133,INDEX('Jason-SESSION'!$K$133:$T$140, MATCH("*Military*",'Jason-SESSION'!$B$133:$B$140,0), MATCH("*5th*",'Jason-SESSION'!$K$7:$T$7,0)),"")</f>
        <v>#N/A</v>
      </c>
      <c r="J91" s="44" t="e">
        <f>INDEX('Jason-SESSION'!$L$133:$U$140, MATCH("*Military*",'Jason-SESSION'!$B$133:$B$140,0), MATCH("*5th*",'Jason-SESSION'!$K$7:$T$7,0))</f>
        <v>#N/A</v>
      </c>
      <c r="K91" s="131" t="e">
        <f>IF($A$86='Jason-SESSION'!$A$133,INDEX('Jason-SESSION'!$K$133:$T$140, MATCH("*Clean *",'Jason-SESSION'!$B$133:$B$140,0), MATCH("*5th*",'Jason-SESSION'!$K$7:$T$7,0)),"")</f>
        <v>#N/A</v>
      </c>
      <c r="L91" s="44" t="e">
        <f>INDEX('Jason-SESSION'!$L$133:$U$140, MATCH("*Clean *",'Jason-SESSION'!$B$133:$B$140,0), MATCH("*5th*",'Jason-SESSION'!$K$7:$T$7,0))</f>
        <v>#N/A</v>
      </c>
      <c r="M91" s="131">
        <f>IF($A$86='Jason-SESSION'!$A$133,INDEX('Jason-SESSION'!$K$133:$T$140, MATCH("*Lat Pulldown*",'Jason-SESSION'!$B$133:$B$140,0), MATCH("*5th*",'Jason-SESSION'!$K$7:$T$7,0)),"")</f>
        <v>0</v>
      </c>
      <c r="N91" s="44">
        <f>INDEX('Jason-SESSION'!$L$133:$U$140, MATCH("*Lat Pulldown*",'Jason-SESSION'!$B$133:$B$140,0), MATCH("*5th*",'Jason-SESSION'!$K$7:$T$7,0))</f>
        <v>0</v>
      </c>
      <c r="O91" s="151"/>
      <c r="P91" s="151"/>
      <c r="Q91" s="118"/>
      <c r="R91" s="118"/>
      <c r="AF91"/>
      <c r="AG91"/>
      <c r="AH91"/>
      <c r="AI91"/>
      <c r="AJ91"/>
      <c r="AK91"/>
      <c r="AL91"/>
      <c r="AN91"/>
    </row>
    <row r="92" spans="1:40">
      <c r="A92" s="129">
        <f>'Jason-SESSION'!A142</f>
        <v>42257</v>
      </c>
      <c r="B92" s="116" t="s">
        <v>84</v>
      </c>
      <c r="C92" s="117" t="e">
        <f>MAX(C93:C97)</f>
        <v>#N/A</v>
      </c>
      <c r="D92" s="116" t="e">
        <f t="array" ref="D92">MAX(IF(C93:C97=C92,D93:D97))</f>
        <v>#N/A</v>
      </c>
      <c r="E92" s="116" t="e">
        <f>MAX(E93:E97)</f>
        <v>#N/A</v>
      </c>
      <c r="F92" s="116" t="e">
        <f t="array" ref="F92">MAX(IF(E93:E97=E92,F93:F97))</f>
        <v>#N/A</v>
      </c>
      <c r="G92" s="116" t="e">
        <f>MAX(G93:G97)</f>
        <v>#N/A</v>
      </c>
      <c r="H92" s="116" t="e">
        <f t="array" ref="H92">MAX(IF(G93:G97=G92,H93:H97))</f>
        <v>#N/A</v>
      </c>
      <c r="I92" s="116" t="e">
        <f>MAX(I93:I97)</f>
        <v>#N/A</v>
      </c>
      <c r="J92" s="116" t="e">
        <f t="array" ref="J92">MAX(IF(I93:I97=I92,J93:J97))</f>
        <v>#N/A</v>
      </c>
      <c r="K92" s="116" t="e">
        <f>MAX(K93:K97)</f>
        <v>#N/A</v>
      </c>
      <c r="L92" s="116" t="e">
        <f t="array" ref="L92">MAX(IF(K93:K97=K92,L93:L97))</f>
        <v>#N/A</v>
      </c>
      <c r="M92" s="116" t="e">
        <f>MAX(M93:M97)</f>
        <v>#N/A</v>
      </c>
      <c r="N92" s="117" t="e">
        <f t="array" ref="N92">MAX(IF(M93:M97=M92,N93:N97))</f>
        <v>#N/A</v>
      </c>
      <c r="O92" s="152" t="e">
        <f>IF($A$92='Jason-SESSION'!$A$142,INDEX('Jason-SESSION'!$K$142:$T$149, MATCH("*1k Row*",'Jason-SESSION'!$B$142:$B$149,0), MATCH("*1st*",'Jason-SESSION'!$K$7:$T$7,0)),"")</f>
        <v>#N/A</v>
      </c>
      <c r="P92" s="152">
        <f>IF($A$92='Jason-SESSION'!$A$142,INDEX('Jason-SESSION'!$K$142:$T$149, MATCH("*HIIT*",'Jason-SESSION'!$B$142:$B$149,0), MATCH("*1st*",'Jason-SESSION'!$K$7:$T$7,0)),"")</f>
        <v>1.7361111111111112E-2</v>
      </c>
      <c r="Q92" s="119">
        <f>INDEX('Jason-SESSION'!$L$142:$U$149, MATCH("*HIIT*",'Jason-SESSION'!$B$142:$B$149,0), MATCH("*1st*",'Jason-SESSION'!$K$7:$T$7,0))</f>
        <v>0</v>
      </c>
      <c r="R92" s="119">
        <f>'Jason-SESSION'!U142</f>
        <v>0</v>
      </c>
      <c r="S92" s="116"/>
      <c r="T92" s="116"/>
      <c r="U92" s="120">
        <f>'Jason-SESSION'!A152</f>
        <v>0</v>
      </c>
      <c r="V92" s="120">
        <f>'Jason-SESSION'!A153</f>
        <v>0</v>
      </c>
      <c r="W92" s="116"/>
      <c r="X92" s="116"/>
      <c r="Y92" s="116"/>
      <c r="Z92" s="116"/>
      <c r="AA92" s="116"/>
      <c r="AB92" s="116">
        <v>17</v>
      </c>
      <c r="AC92" s="116"/>
      <c r="AF92"/>
      <c r="AG92"/>
      <c r="AH92"/>
      <c r="AI92"/>
      <c r="AJ92"/>
      <c r="AK92"/>
      <c r="AL92"/>
      <c r="AN92"/>
    </row>
    <row r="93" spans="1:40">
      <c r="A93" s="145"/>
      <c r="B93" s="11" t="s">
        <v>3</v>
      </c>
      <c r="C93" s="131" t="e">
        <f>IF($A$92='Jason-SESSION'!$A$142,INDEX('Jason-SESSION'!$K$142:$T$149, MATCH("*Squat*",'Jason-SESSION'!$B$142:$B$149,0), MATCH("*1st*",'Jason-SESSION'!$K$7:$T$7,0)),"")</f>
        <v>#N/A</v>
      </c>
      <c r="D93" s="132" t="e">
        <f>INDEX('Jason-SESSION'!L$142:U$149, MATCH("*Squat*",'Jason-SESSION'!$B$142:$B$149,0), MATCH("*1st*",'Jason-SESSION'!K$7:T$7,0))</f>
        <v>#N/A</v>
      </c>
      <c r="E93" s="131" t="e">
        <f>IF($A$92='Jason-SESSION'!$A$142,INDEX('Jason-SESSION'!$K$142:$T$149, MATCH("*Deadlift*",'Jason-SESSION'!$B$142:$B$149,0), MATCH("*1st*",'Jason-SESSION'!$K$7:$T$7,0)),"")</f>
        <v>#N/A</v>
      </c>
      <c r="F93" s="131" t="e">
        <f>INDEX('Jason-SESSION'!$L$142:$U$149, MATCH("*Deadlift*",'Jason-SESSION'!$B$142:$B$149,0), MATCH("*1st*",'Jason-SESSION'!$K$7:$T$7,0))</f>
        <v>#N/A</v>
      </c>
      <c r="G93" s="131" t="e">
        <f>IF($A$92='Jason-SESSION'!$A$142,INDEX('Jason-SESSION'!$K$142:$T$149, MATCH("*Bench Press*",'Jason-SESSION'!$B$142:$B$149,0), MATCH("*1st*",'Jason-SESSION'!$K$7:$T$7,0)),"")</f>
        <v>#N/A</v>
      </c>
      <c r="H93" s="131" t="e">
        <f>INDEX('Jason-SESSION'!$L$142:$U$149, MATCH("*Bench Press*",'Jason-SESSION'!$B$142:$B$149,0), MATCH("*1st*",'Jason-SESSION'!$K$7:$T$7,0))</f>
        <v>#N/A</v>
      </c>
      <c r="I93" s="132" t="e">
        <f>IF($A$92='Jason-SESSION'!$A$142,INDEX('Jason-SESSION'!$K$142:$T$149, MATCH("*Military*",'Jason-SESSION'!$B$142:$B$149,0), MATCH("*1st*",'Jason-SESSION'!$K$7:$T$7,0)),"")</f>
        <v>#N/A</v>
      </c>
      <c r="J93" s="48" t="e">
        <f>INDEX('Jason-SESSION'!$L$142:$U$149, MATCH("*Military*",'Jason-SESSION'!$B$142:$B$149,0), MATCH("*1st*",'Jason-SESSION'!$K$7:$T$7,0))</f>
        <v>#N/A</v>
      </c>
      <c r="K93" s="131" t="e">
        <f>IF($A$92='Jason-SESSION'!$A$142,INDEX('Jason-SESSION'!$K$142:$T$149, MATCH("*Clean *",'Jason-SESSION'!$B$142:$B$149,0), MATCH("*1st*",'Jason-SESSION'!$K$7:$T$7,0)),"")</f>
        <v>#N/A</v>
      </c>
      <c r="L93" s="48" t="e">
        <f>INDEX('Jason-SESSION'!$L$142:$U$149, MATCH("*Clean *",'Jason-SESSION'!$B$142:$B$149,0), MATCH("*1st*",'Jason-SESSION'!$K$7:$T$7,0))</f>
        <v>#N/A</v>
      </c>
      <c r="M93" s="131" t="e">
        <f>IF($A$92='Jason-SESSION'!$A$142,INDEX('Jason-SESSION'!$K$142:$T$149, MATCH("*Lat Pulldown*",'Jason-SESSION'!$B$142:$B$149,0), MATCH("*1st*",'Jason-SESSION'!$K$7:$T$7,0)),"")</f>
        <v>#N/A</v>
      </c>
      <c r="N93" s="48" t="e">
        <f>INDEX('Jason-SESSION'!$L$142:$U$149, MATCH("*Lat Pulldown*",'Jason-SESSION'!$B$142:$B$149,0), MATCH("*1st*",'Jason-SESSION'!$K$7:$T$7,0))</f>
        <v>#N/A</v>
      </c>
      <c r="O93" s="151"/>
      <c r="P93" s="151"/>
      <c r="Q93" s="118"/>
      <c r="R93" s="118"/>
      <c r="S93" s="11"/>
      <c r="T93" s="11"/>
      <c r="V93" s="47"/>
      <c r="W93" s="11"/>
      <c r="X93" s="11"/>
      <c r="Y93" s="11"/>
      <c r="Z93" s="11"/>
      <c r="AA93" s="11"/>
      <c r="AB93" s="11"/>
      <c r="AC93" s="11"/>
      <c r="AF93"/>
      <c r="AG93"/>
      <c r="AH93"/>
      <c r="AI93"/>
      <c r="AJ93"/>
      <c r="AK93"/>
      <c r="AL93"/>
      <c r="AN93"/>
    </row>
    <row r="94" spans="1:40">
      <c r="B94" t="s">
        <v>4</v>
      </c>
      <c r="C94" s="131" t="e">
        <f>IF($A$92='Jason-SESSION'!$A$142,INDEX('Jason-SESSION'!$K$142:$T$149, MATCH("*Squat*",'Jason-SESSION'!$B$142:$B$149,0), MATCH("*2nd*",'Jason-SESSION'!$K$7:$T$7,0)),"")</f>
        <v>#N/A</v>
      </c>
      <c r="D94" s="132" t="e">
        <f>INDEX('Jason-SESSION'!L$142:U$149, MATCH("*Squat*",'Jason-SESSION'!$B$142:$B$149,0), MATCH("*2nd*",'Jason-SESSION'!K$7:T$7,0))</f>
        <v>#N/A</v>
      </c>
      <c r="E94" s="131" t="e">
        <f>IF($A$92='Jason-SESSION'!$A$142,INDEX('Jason-SESSION'!$K$142:$T$149, MATCH("*Deadlift*",'Jason-SESSION'!$B$142:$B$149,0), MATCH("*2ND*",'Jason-SESSION'!$K$7:$T$7,0)),"")</f>
        <v>#N/A</v>
      </c>
      <c r="F94" s="131" t="e">
        <f>INDEX('Jason-SESSION'!$L$142:$U$149, MATCH("*Deadlift*",'Jason-SESSION'!$B$142:$B$149,0), MATCH("*2nd*",'Jason-SESSION'!$K$7:$T$7,0))</f>
        <v>#N/A</v>
      </c>
      <c r="G94" s="131" t="e">
        <f>IF($A$92='Jason-SESSION'!$A$142,INDEX('Jason-SESSION'!$K$142:$T$149, MATCH("*Bench Press*",'Jason-SESSION'!$B$142:$B$149,0), MATCH("*2ND*",'Jason-SESSION'!$K$7:$T$7,0)),"")</f>
        <v>#N/A</v>
      </c>
      <c r="H94" s="131" t="e">
        <f>INDEX('Jason-SESSION'!$L$142:$U$149, MATCH("*Bench Press*",'Jason-SESSION'!$B$142:$B$149,0), MATCH("*2nd*",'Jason-SESSION'!$K$7:$T$7,0))</f>
        <v>#N/A</v>
      </c>
      <c r="I94" s="132" t="e">
        <f>IF($A$92='Jason-SESSION'!$A$142,INDEX('Jason-SESSION'!$K$142:$T$149, MATCH("*Military*",'Jason-SESSION'!$B$142:$B$149,0), MATCH("*2ND*",'Jason-SESSION'!$K$7:$T$7,0)),"")</f>
        <v>#N/A</v>
      </c>
      <c r="J94" s="44" t="e">
        <f>INDEX('Jason-SESSION'!$L$142:$U$149, MATCH("*Military*",'Jason-SESSION'!$B$142:$B$149,0), MATCH("*2nd*",'Jason-SESSION'!$K$7:$T$7,0))</f>
        <v>#N/A</v>
      </c>
      <c r="K94" s="131" t="e">
        <f>IF($A$92='Jason-SESSION'!$A$142,INDEX('Jason-SESSION'!$K$142:$T$149, MATCH("*Clean *",'Jason-SESSION'!$B$142:$B$149,0), MATCH("*2ND*",'Jason-SESSION'!$K$7:$T$7,0)),"")</f>
        <v>#N/A</v>
      </c>
      <c r="L94" s="44" t="e">
        <f>INDEX('Jason-SESSION'!$L$142:$U$149, MATCH("*Clean *",'Jason-SESSION'!$B$142:$B$149,0), MATCH("*2nd*",'Jason-SESSION'!$K$7:$T$7,0))</f>
        <v>#N/A</v>
      </c>
      <c r="M94" s="131" t="e">
        <f>IF($A$92='Jason-SESSION'!$A$142,INDEX('Jason-SESSION'!$K$142:$T$149, MATCH("*Lat Pulldown*",'Jason-SESSION'!$B$142:$B$149,0), MATCH("*2ND*",'Jason-SESSION'!$K$7:$T$7,0)),"")</f>
        <v>#N/A</v>
      </c>
      <c r="N94" s="44" t="e">
        <f>INDEX('Jason-SESSION'!$L$142:$U$149, MATCH("*Lat Pulldown*",'Jason-SESSION'!$B$142:$B$149,0), MATCH("*2nd*",'Jason-SESSION'!$K$7:$T$7,0))</f>
        <v>#N/A</v>
      </c>
      <c r="O94" s="151"/>
      <c r="P94" s="151"/>
      <c r="Q94" s="118"/>
      <c r="R94" s="118"/>
      <c r="AF94"/>
      <c r="AG94"/>
      <c r="AH94"/>
      <c r="AI94"/>
      <c r="AJ94"/>
      <c r="AK94"/>
      <c r="AL94"/>
      <c r="AN94"/>
    </row>
    <row r="95" spans="1:40">
      <c r="B95" t="s">
        <v>5</v>
      </c>
      <c r="C95" s="131" t="e">
        <f>IF($A$92='Jason-SESSION'!$A$142,INDEX('Jason-SESSION'!$K$142:$T$149, MATCH("*Squat*",'Jason-SESSION'!$B$142:$B$149,0), MATCH("*3rd*",'Jason-SESSION'!$K$7:$T$7,0)),"")</f>
        <v>#N/A</v>
      </c>
      <c r="D95" s="132" t="e">
        <f>INDEX('Jason-SESSION'!L$142:U$149, MATCH("*Squat*",'Jason-SESSION'!$B$142:$B$149,0), MATCH("*3rd*",'Jason-SESSION'!K$7:T$7,0))</f>
        <v>#N/A</v>
      </c>
      <c r="E95" s="131" t="e">
        <f>IF($A$92='Jason-SESSION'!$A$142,INDEX('Jason-SESSION'!$K$142:$T$149, MATCH("*Deadlift*",'Jason-SESSION'!$B$142:$B$149,0), MATCH("*3rd*",'Jason-SESSION'!$K$7:$T$7,0)),"")</f>
        <v>#N/A</v>
      </c>
      <c r="F95" s="131" t="e">
        <f>INDEX('Jason-SESSION'!$L$142:$U$149, MATCH("*Deadlift*",'Jason-SESSION'!$B$142:$B$149,0), MATCH("*3rd*",'Jason-SESSION'!$K$7:$T$7,0))</f>
        <v>#N/A</v>
      </c>
      <c r="G95" s="131" t="e">
        <f>IF($A$92='Jason-SESSION'!$A$142,INDEX('Jason-SESSION'!$K$142:$T$149, MATCH("*Bench Press*",'Jason-SESSION'!$B$142:$B$149,0), MATCH("*3rd*",'Jason-SESSION'!$K$7:$T$7,0)),"")</f>
        <v>#N/A</v>
      </c>
      <c r="H95" s="131" t="e">
        <f>INDEX('Jason-SESSION'!$L$142:$U$149, MATCH("*Bench Press*",'Jason-SESSION'!$B$142:$B$149,0), MATCH("*3rd*",'Jason-SESSION'!$K$7:$T$7,0))</f>
        <v>#N/A</v>
      </c>
      <c r="I95" s="132" t="e">
        <f>IF($A$92='Jason-SESSION'!$A$142,INDEX('Jason-SESSION'!$K$142:$T$149, MATCH("*Military*",'Jason-SESSION'!$B$142:$B$149,0), MATCH("*3rd*",'Jason-SESSION'!$K$7:$T$7,0)),"")</f>
        <v>#N/A</v>
      </c>
      <c r="J95" s="44" t="e">
        <f>INDEX('Jason-SESSION'!$L$142:$U$149, MATCH("*Military*",'Jason-SESSION'!$B$142:$B$149,0), MATCH("*3rd*",'Jason-SESSION'!$K$7:$T$7,0))</f>
        <v>#N/A</v>
      </c>
      <c r="K95" s="131" t="e">
        <f>IF($A$92='Jason-SESSION'!$A$142,INDEX('Jason-SESSION'!$K$142:$T$149, MATCH("*Clean *",'Jason-SESSION'!$B$142:$B$149,0), MATCH("*3rd*",'Jason-SESSION'!$K$7:$T$7,0)),"")</f>
        <v>#N/A</v>
      </c>
      <c r="L95" s="44" t="e">
        <f>INDEX('Jason-SESSION'!$L$142:$U$149, MATCH("*Clean *",'Jason-SESSION'!$B$142:$B$149,0), MATCH("*3rd*",'Jason-SESSION'!$K$7:$T$7,0))</f>
        <v>#N/A</v>
      </c>
      <c r="M95" s="131" t="e">
        <f>IF($A$92='Jason-SESSION'!$A$142,INDEX('Jason-SESSION'!$K$142:$T$149, MATCH("*Lat Pulldown*",'Jason-SESSION'!$B$142:$B$149,0), MATCH("*3rd*",'Jason-SESSION'!$K$7:$T$7,0)),"")</f>
        <v>#N/A</v>
      </c>
      <c r="N95" s="44" t="e">
        <f>INDEX('Jason-SESSION'!$L$142:$U$149, MATCH("*Lat Pulldown*",'Jason-SESSION'!$B$142:$B$149,0), MATCH("*3rd*",'Jason-SESSION'!$K$7:$T$7,0))</f>
        <v>#N/A</v>
      </c>
      <c r="O95" s="151"/>
      <c r="P95" s="151"/>
      <c r="Q95" s="118"/>
      <c r="R95" s="118"/>
      <c r="AF95"/>
      <c r="AG95"/>
      <c r="AH95"/>
      <c r="AI95"/>
      <c r="AJ95"/>
      <c r="AK95"/>
      <c r="AL95"/>
      <c r="AN95"/>
    </row>
    <row r="96" spans="1:40">
      <c r="B96" t="s">
        <v>6</v>
      </c>
      <c r="C96" s="131" t="e">
        <f>IF($A$92='Jason-SESSION'!$A$142,INDEX('Jason-SESSION'!$K$142:$T$149, MATCH("*Squat*",'Jason-SESSION'!$B$142:$B$149,0), MATCH("*4th*",'Jason-SESSION'!$K$7:$T$7,0)),"")</f>
        <v>#N/A</v>
      </c>
      <c r="D96" s="132" t="e">
        <f>INDEX('Jason-SESSION'!L$142:U$149, MATCH("*Squat*",'Jason-SESSION'!$B$142:$B$149,0), MATCH("*4th*",'Jason-SESSION'!K$7:T$7,0))</f>
        <v>#N/A</v>
      </c>
      <c r="E96" s="131" t="e">
        <f>IF($A$92='Jason-SESSION'!$A$142,INDEX('Jason-SESSION'!$K$142:$T$149, MATCH("*Deadlift*",'Jason-SESSION'!$B$142:$B$149,0), MATCH("*4th*",'Jason-SESSION'!$K$7:$T$7,0)),"")</f>
        <v>#N/A</v>
      </c>
      <c r="F96" s="131" t="e">
        <f>INDEX('Jason-SESSION'!$L$142:$U$149, MATCH("*Deadlift*",'Jason-SESSION'!$B$142:$B$149,0), MATCH("*4th*",'Jason-SESSION'!$K$7:$T$7,0))</f>
        <v>#N/A</v>
      </c>
      <c r="G96" s="131" t="e">
        <f>IF($A$92='Jason-SESSION'!$A$142,INDEX('Jason-SESSION'!$K$142:$T$149, MATCH("*Bench Press*",'Jason-SESSION'!$B$142:$B$149,0), MATCH("*4th*",'Jason-SESSION'!$K$7:$T$7,0)),"")</f>
        <v>#N/A</v>
      </c>
      <c r="H96" s="131" t="e">
        <f>INDEX('Jason-SESSION'!$L$142:$U$149, MATCH("*Bench Press*",'Jason-SESSION'!$B$142:$B$149,0), MATCH("*4th*",'Jason-SESSION'!$K$7:$T$7,0))</f>
        <v>#N/A</v>
      </c>
      <c r="I96" s="132" t="e">
        <f>IF($A$92='Jason-SESSION'!$A$142,INDEX('Jason-SESSION'!$K$142:$T$149, MATCH("*Military*",'Jason-SESSION'!$B$142:$B$149,0), MATCH("*4th*",'Jason-SESSION'!$K$7:$T$7,0)),"")</f>
        <v>#N/A</v>
      </c>
      <c r="J96" s="44" t="e">
        <f>INDEX('Jason-SESSION'!$L$142:$U$149, MATCH("*Military*",'Jason-SESSION'!$B$142:$B$149,0), MATCH("*4th*",'Jason-SESSION'!$K$7:$T$7,0))</f>
        <v>#N/A</v>
      </c>
      <c r="K96" s="131" t="e">
        <f>IF($A$92='Jason-SESSION'!$A$142,INDEX('Jason-SESSION'!$K$142:$T$149, MATCH("*Clean *",'Jason-SESSION'!$B$142:$B$149,0), MATCH("*4th*",'Jason-SESSION'!$K$7:$T$7,0)),"")</f>
        <v>#N/A</v>
      </c>
      <c r="L96" s="44" t="e">
        <f>INDEX('Jason-SESSION'!$L$142:$U$149, MATCH("*Clean *",'Jason-SESSION'!$B$142:$B$149,0), MATCH("*4th*",'Jason-SESSION'!$K$7:$T$7,0))</f>
        <v>#N/A</v>
      </c>
      <c r="M96" s="131" t="e">
        <f>IF($A$92='Jason-SESSION'!$A$142,INDEX('Jason-SESSION'!$K$142:$T$149, MATCH("*Lat Pulldown*",'Jason-SESSION'!$B$142:$B$149,0), MATCH("*4th*",'Jason-SESSION'!$K$7:$T$7,0)),"")</f>
        <v>#N/A</v>
      </c>
      <c r="N96" s="44" t="e">
        <f>INDEX('Jason-SESSION'!$L$142:$U$149, MATCH("*Lat Pulldown*",'Jason-SESSION'!$B$142:$B$149,0), MATCH("*4th*",'Jason-SESSION'!$K$7:$T$7,0))</f>
        <v>#N/A</v>
      </c>
      <c r="O96" s="151"/>
      <c r="P96" s="151"/>
      <c r="Q96" s="118"/>
      <c r="R96" s="118"/>
      <c r="AF96"/>
      <c r="AG96"/>
      <c r="AH96"/>
      <c r="AI96"/>
      <c r="AJ96"/>
      <c r="AK96"/>
      <c r="AL96"/>
      <c r="AN96"/>
    </row>
    <row r="97" spans="1:40">
      <c r="B97" t="s">
        <v>7</v>
      </c>
      <c r="C97" s="131" t="e">
        <f>IF($A$92='Jason-SESSION'!$A$142,INDEX('Jason-SESSION'!$K$142:$T$149, MATCH("*Squat*",'Jason-SESSION'!$B$142:$B$149,0), MATCH("*5th*",'Jason-SESSION'!$K$7:$T$7,0)),"")</f>
        <v>#N/A</v>
      </c>
      <c r="D97" s="132" t="e">
        <f>INDEX('Jason-SESSION'!L$142:U$149, MATCH("*Squat*",'Jason-SESSION'!$B$142:$B$149,0), MATCH("*5th*",'Jason-SESSION'!K$7:T$7,0))</f>
        <v>#N/A</v>
      </c>
      <c r="E97" s="131" t="e">
        <f>IF($A$92='Jason-SESSION'!$A$142,INDEX('Jason-SESSION'!$K$142:$T$149, MATCH("*Deadlift*",'Jason-SESSION'!$B$142:$B$149,0), MATCH("*5th*",'Jason-SESSION'!$K$7:$T$7,0)),"")</f>
        <v>#N/A</v>
      </c>
      <c r="F97" s="131" t="e">
        <f>INDEX('Jason-SESSION'!$L$142:$U$149, MATCH("*Deadlift*",'Jason-SESSION'!$B$142:$B$149,0), MATCH("*5th*",'Jason-SESSION'!$K$7:$T$7,0))</f>
        <v>#N/A</v>
      </c>
      <c r="G97" s="131" t="e">
        <f>IF($A$92='Jason-SESSION'!$A$142,INDEX('Jason-SESSION'!$K$142:$T$149, MATCH("*Bench Press*",'Jason-SESSION'!$B$142:$B$149,0), MATCH("*5th*",'Jason-SESSION'!$K$7:$T$7,0)),"")</f>
        <v>#N/A</v>
      </c>
      <c r="H97" s="131" t="e">
        <f>INDEX('Jason-SESSION'!$L$142:$U$149, MATCH("*Bench Press*",'Jason-SESSION'!$B$142:$B$149,0), MATCH("*5th*",'Jason-SESSION'!$K$7:$T$7,0))</f>
        <v>#N/A</v>
      </c>
      <c r="I97" s="132" t="e">
        <f>IF($A$92='Jason-SESSION'!$A$142,INDEX('Jason-SESSION'!$K$142:$T$149, MATCH("*Military*",'Jason-SESSION'!$B$142:$B$149,0), MATCH("*5th*",'Jason-SESSION'!$K$7:$T$7,0)),"")</f>
        <v>#N/A</v>
      </c>
      <c r="J97" s="44" t="e">
        <f>INDEX('Jason-SESSION'!$L$142:$U$149, MATCH("*Military*",'Jason-SESSION'!$B$142:$B$149,0), MATCH("*5th*",'Jason-SESSION'!$K$7:$T$7,0))</f>
        <v>#N/A</v>
      </c>
      <c r="K97" s="131" t="e">
        <f>IF($A$92='Jason-SESSION'!$A$142,INDEX('Jason-SESSION'!$K$142:$T$149, MATCH("*Clean *",'Jason-SESSION'!$B$142:$B$149,0), MATCH("*5th*",'Jason-SESSION'!$K$7:$T$7,0)),"")</f>
        <v>#N/A</v>
      </c>
      <c r="L97" s="44" t="e">
        <f>INDEX('Jason-SESSION'!$L$142:$U$149, MATCH("*Clean *",'Jason-SESSION'!$B$142:$B$149,0), MATCH("*5th*",'Jason-SESSION'!$K$7:$T$7,0))</f>
        <v>#N/A</v>
      </c>
      <c r="M97" s="131" t="e">
        <f>IF($A$92='Jason-SESSION'!$A$142,INDEX('Jason-SESSION'!$K$142:$T$149, MATCH("*Lat Pulldown*",'Jason-SESSION'!$B$142:$B$149,0), MATCH("*5th*",'Jason-SESSION'!$K$7:$T$7,0)),"")</f>
        <v>#N/A</v>
      </c>
      <c r="N97" s="44" t="e">
        <f>INDEX('Jason-SESSION'!$L$142:$U$149, MATCH("*Lat Pulldown*",'Jason-SESSION'!$B$142:$B$149,0), MATCH("*5th*",'Jason-SESSION'!$K$7:$T$7,0))</f>
        <v>#N/A</v>
      </c>
      <c r="O97" s="151"/>
      <c r="P97" s="151"/>
      <c r="Q97" s="118"/>
      <c r="R97" s="118"/>
      <c r="AF97"/>
      <c r="AG97"/>
      <c r="AH97"/>
      <c r="AI97"/>
      <c r="AJ97"/>
      <c r="AK97"/>
      <c r="AL97"/>
      <c r="AN97"/>
    </row>
    <row r="98" spans="1:40">
      <c r="A98" s="129">
        <f>'Jason-SESSION'!A151</f>
        <v>42271</v>
      </c>
      <c r="B98" s="116" t="s">
        <v>84</v>
      </c>
      <c r="C98" s="117" t="e">
        <f>MAX(C99:C103)</f>
        <v>#N/A</v>
      </c>
      <c r="D98" s="116" t="e">
        <f t="array" ref="D98">MAX(IF(C99:C103=C98,D99:D103))</f>
        <v>#N/A</v>
      </c>
      <c r="E98" s="116" t="e">
        <f>MAX(E99:E103)</f>
        <v>#N/A</v>
      </c>
      <c r="F98" s="116" t="e">
        <f t="array" ref="F98">MAX(IF(E99:E103=E98,F99:F103))</f>
        <v>#N/A</v>
      </c>
      <c r="G98" s="116">
        <f>MAX(G99:G103)</f>
        <v>37.5</v>
      </c>
      <c r="H98" s="116" t="e">
        <f t="array" ref="H98">MAX(IF(G99:G103=G98,H99:H103))</f>
        <v>#REF!</v>
      </c>
      <c r="I98" s="116" t="e">
        <f>MAX(I99:I103)</f>
        <v>#N/A</v>
      </c>
      <c r="J98" s="116" t="e">
        <f t="array" ref="J98">MAX(IF(I99:I103=I98,J99:J103))</f>
        <v>#N/A</v>
      </c>
      <c r="K98" s="116" t="e">
        <f>MAX(K99:K103)</f>
        <v>#N/A</v>
      </c>
      <c r="L98" s="116" t="e">
        <f t="array" ref="L98">MAX(IF(K99:K103=K98,L99:L103))</f>
        <v>#N/A</v>
      </c>
      <c r="M98" s="116" t="e">
        <f>MAX(M99:M103)</f>
        <v>#N/A</v>
      </c>
      <c r="N98" s="117" t="e">
        <f t="array" ref="N98">MAX(IF(M99:M103=M98,N99:N103))</f>
        <v>#N/A</v>
      </c>
      <c r="O98" s="152" t="e">
        <f>IF($A$98='Jason-SESSION'!$A$151,INDEX('Jason-SESSION'!$K$151:$T$159, MATCH("*1k Row*",'Jason-SESSION'!$B$151:$B$159,0), MATCH("*1st*",'Jason-SESSION'!$K$7:$T$7,0)),"")</f>
        <v>#N/A</v>
      </c>
      <c r="P98" s="152">
        <f>IF($A$98='Jason-SESSION'!$A$151,INDEX('Jason-SESSION'!$K$151:$T$159, MATCH("*HIIT*",'Jason-SESSION'!$B$151:$B$159,0), MATCH("*1st*",'Jason-SESSION'!$K$7:$T$7,0)),"")</f>
        <v>8.3333333333333332E-3</v>
      </c>
      <c r="Q98" s="119">
        <f>INDEX('Jason-SESSION'!$K$151:$L$159, MATCH("*HIIT*",'Jason-SESSION'!$B$151:$B$159,0), MATCH("*1st*",'Jason-SESSION'!$K$7:$T$7,0))</f>
        <v>8.3333333333333332E-3</v>
      </c>
      <c r="R98" s="119">
        <f>'Jason-SESSION'!U151</f>
        <v>0</v>
      </c>
      <c r="S98" s="116"/>
      <c r="T98" s="116"/>
      <c r="U98" s="120">
        <f>'Jason-SESSION'!A161</f>
        <v>0</v>
      </c>
      <c r="V98" s="120">
        <f>'Jason-SESSION'!A162</f>
        <v>0</v>
      </c>
      <c r="W98" s="116"/>
      <c r="X98" s="116"/>
      <c r="Y98" s="116"/>
      <c r="Z98" s="116"/>
      <c r="AA98" s="116"/>
      <c r="AB98" s="116">
        <v>17</v>
      </c>
      <c r="AC98" s="116"/>
      <c r="AF98"/>
      <c r="AG98"/>
      <c r="AH98"/>
      <c r="AI98"/>
      <c r="AJ98"/>
      <c r="AK98"/>
      <c r="AL98"/>
      <c r="AN98"/>
    </row>
    <row r="99" spans="1:40">
      <c r="A99" s="145"/>
      <c r="B99" s="11" t="s">
        <v>3</v>
      </c>
      <c r="C99" s="131" t="e">
        <f>IF($A$98='Jason-SESSION'!$A$151,INDEX('Jason-SESSION'!$K$151:$T$158, MATCH("*Squat*",'Jason-SESSION'!$B$151:$B$158,0), MATCH("*1st*",'Jason-SESSION'!$K$7:$T$7,0)),"")</f>
        <v>#N/A</v>
      </c>
      <c r="D99" s="132" t="e">
        <f>INDEX('Jason-SESSION'!L$151:U$158, MATCH("*Squat*",'Jason-SESSION'!$B$151:$B$158,0), MATCH("*1st*",'Jason-SESSION'!K$7:T$7,0))</f>
        <v>#N/A</v>
      </c>
      <c r="E99" s="131" t="e">
        <f>IF($A$98='Jason-SESSION'!$A$151,INDEX('Jason-SESSION'!$K$151:$T$159, MATCH("*Deadlift*",'Jason-SESSION'!$B$151:$B$159,0), MATCH("*1st*",'Jason-SESSION'!$K$7:$T$7,0)),"")</f>
        <v>#N/A</v>
      </c>
      <c r="F99" s="131" t="e">
        <f>INDEX('Jason-SESSION'!$L$151:$U$159, MATCH("*Deadlift*",'Jason-SESSION'!$B$151:$B$159,0), MATCH("*1st*",'Jason-SESSION'!$K$7:$T$7,0))</f>
        <v>#N/A</v>
      </c>
      <c r="G99" s="131">
        <f>IF($A$98='Jason-SESSION'!$A$151,INDEX('Jason-SESSION'!$K$151:$T$159, MATCH("*Bench Press*",'Jason-SESSION'!$B$151:$B$159,0), MATCH("*1st*",'Jason-SESSION'!$K$7:$T$7,0)),"")</f>
        <v>30</v>
      </c>
      <c r="H99" s="131">
        <f>INDEX('Jason-SESSION'!$K$151:$L$159, MATCH("*Bench Press*",'Jason-SESSION'!$B$151:$B$159,0), MATCH("*1st*",'Jason-SESSION'!$K$7:$T$7,0))</f>
        <v>30</v>
      </c>
      <c r="I99" s="132" t="e">
        <f>IF($A$98='Jason-SESSION'!$A$151,INDEX('Jason-SESSION'!$K$151:$T$159, MATCH("*Military*",'Jason-SESSION'!$B$151:$B$159,0), MATCH("*1st*",'Jason-SESSION'!$K$7:$T$7,0)),"")</f>
        <v>#N/A</v>
      </c>
      <c r="J99" s="48" t="e">
        <f>INDEX('Jason-SESSION'!$K$151:$L$159, MATCH("*Military*",'Jason-SESSION'!$B$151:$B$159,0), MATCH("*1st*",'Jason-SESSION'!$K$7:$T$7,0))</f>
        <v>#N/A</v>
      </c>
      <c r="K99" s="131" t="e">
        <f>IF($A$98='Jason-SESSION'!$A$151,INDEX('Jason-SESSION'!$K$151:$T$159, MATCH("*Clean *",'Jason-SESSION'!$B$151:$B$159,0), MATCH("*1st*",'Jason-SESSION'!$K$7:$T$7,0)),"")</f>
        <v>#N/A</v>
      </c>
      <c r="L99" s="48" t="e">
        <f>INDEX('Jason-SESSION'!$K$151:$L$159, MATCH("*Clean *",'Jason-SESSION'!$B$151:$B$159,0), MATCH("*1st*",'Jason-SESSION'!$K$7:$T$7,0))</f>
        <v>#N/A</v>
      </c>
      <c r="M99" s="131" t="e">
        <f>IF($A$98='Jason-SESSION'!$A$151,INDEX('Jason-SESSION'!$K$151:$T$159, MATCH("*Lat Pulldown*",'Jason-SESSION'!$B$151:$B$159,0), MATCH("*1st*",'Jason-SESSION'!$K$7:$T$7,0)),"")</f>
        <v>#N/A</v>
      </c>
      <c r="N99" s="48" t="e">
        <f>INDEX('Jason-SESSION'!$K$151:$L$159, MATCH("*Lat Pulldown*",'Jason-SESSION'!$B$151:$B$159,0), MATCH("*1st*",'Jason-SESSION'!$K$7:$T$7,0))</f>
        <v>#N/A</v>
      </c>
      <c r="O99" s="151"/>
      <c r="P99" s="151"/>
      <c r="Q99" s="118"/>
      <c r="R99" s="118"/>
      <c r="S99" s="11"/>
      <c r="T99" s="11"/>
      <c r="V99" s="47"/>
      <c r="W99" s="11"/>
      <c r="X99" s="11"/>
      <c r="Y99" s="11"/>
      <c r="Z99" s="11"/>
      <c r="AA99" s="11"/>
      <c r="AB99" s="11"/>
      <c r="AC99" s="11"/>
      <c r="AF99"/>
      <c r="AG99"/>
      <c r="AH99"/>
      <c r="AI99"/>
      <c r="AJ99"/>
      <c r="AK99"/>
      <c r="AL99"/>
      <c r="AN99"/>
    </row>
    <row r="100" spans="1:40">
      <c r="B100" t="s">
        <v>4</v>
      </c>
      <c r="C100" s="131" t="e">
        <f>IF($A$98='Jason-SESSION'!$A$151,INDEX('Jason-SESSION'!$K$151:$T$158, MATCH("*Squat*",'Jason-SESSION'!$B$151:$B$158,0), MATCH("*2nd*",'Jason-SESSION'!$K$7:$T$7,0)),"")</f>
        <v>#N/A</v>
      </c>
      <c r="D100" s="132" t="e">
        <f>INDEX('Jason-SESSION'!L$151:U$158, MATCH("*Squat*",'Jason-SESSION'!$B$151:$B$158,0), MATCH("*2nd*",'Jason-SESSION'!K$7:T$7,0))</f>
        <v>#N/A</v>
      </c>
      <c r="E100" s="131" t="e">
        <f>IF($A$98='Jason-SESSION'!$A$151,INDEX('Jason-SESSION'!$K$151:$T$159, MATCH("*Deadlift*",'Jason-SESSION'!$B$151:$B$159,0), MATCH("*2ND*",'Jason-SESSION'!$K$7:$T$7,0)),"")</f>
        <v>#N/A</v>
      </c>
      <c r="F100" s="131" t="e">
        <f>INDEX('Jason-SESSION'!$L$151:$U$159, MATCH("*Deadlift*",'Jason-SESSION'!$B$151:$B$159,0), MATCH("*2nd*",'Jason-SESSION'!$K$7:$T$7,0))</f>
        <v>#N/A</v>
      </c>
      <c r="G100" s="131">
        <f>IF($A$98='Jason-SESSION'!$A$151,INDEX('Jason-SESSION'!$K$151:$T$159, MATCH("*Bench Press*",'Jason-SESSION'!$B$151:$B$159,0), MATCH("*2ND*",'Jason-SESSION'!$K$7:$T$7,0)),"")</f>
        <v>32.5</v>
      </c>
      <c r="H100" s="131" t="e">
        <f>INDEX('Jason-SESSION'!$K$151:$L$159, MATCH("*Bench Press*",'Jason-SESSION'!$B$151:$B$159,0), MATCH("*2nd*",'Jason-SESSION'!$K$7:$T$7,0))</f>
        <v>#REF!</v>
      </c>
      <c r="I100" s="132" t="e">
        <f>IF($A$98='Jason-SESSION'!$A$151,INDEX('Jason-SESSION'!$K$151:$T$159, MATCH("*Military*",'Jason-SESSION'!$B$151:$B$159,0), MATCH("*2ND*",'Jason-SESSION'!$K$7:$T$7,0)),"")</f>
        <v>#N/A</v>
      </c>
      <c r="J100" s="44" t="e">
        <f>INDEX('Jason-SESSION'!$L$151:$U$159, MATCH("*Military*",'Jason-SESSION'!$B$151:$B$159,0), MATCH("*2nd*",'Jason-SESSION'!$K$7:$T$7,0))</f>
        <v>#N/A</v>
      </c>
      <c r="K100" s="131" t="e">
        <f>IF($A$98='Jason-SESSION'!$A$151,INDEX('Jason-SESSION'!$K$151:$T$159, MATCH("*Clean *",'Jason-SESSION'!$B$151:$B$159,0), MATCH("*2ND*",'Jason-SESSION'!$K$7:$T$7,0)),"")</f>
        <v>#N/A</v>
      </c>
      <c r="L100" s="44" t="e">
        <f>INDEX('Jason-SESSION'!$K$151:$L$159, MATCH("*Clean *",'Jason-SESSION'!$B$151:$B$159,0), MATCH("*2nd*",'Jason-SESSION'!$K$7:$T$7,0))</f>
        <v>#N/A</v>
      </c>
      <c r="M100" s="131" t="e">
        <f>IF($A$98='Jason-SESSION'!$A$151,INDEX('Jason-SESSION'!$K$151:$T$159, MATCH("*Lat Pulldown*",'Jason-SESSION'!$B$151:$B$159,0), MATCH("*2ND*",'Jason-SESSION'!$K$7:$T$7,0)),"")</f>
        <v>#N/A</v>
      </c>
      <c r="N100" s="44" t="e">
        <f>INDEX('Jason-SESSION'!$L$151:$U$159, MATCH("*Lat Pulldown*",'Jason-SESSION'!$B$151:$B$159,0), MATCH("*2nd*",'Jason-SESSION'!$K$7:$T$7,0))</f>
        <v>#N/A</v>
      </c>
      <c r="O100" s="151"/>
      <c r="P100" s="151"/>
      <c r="Q100" s="118"/>
      <c r="R100" s="118"/>
      <c r="AF100"/>
      <c r="AG100"/>
      <c r="AH100"/>
      <c r="AI100"/>
      <c r="AJ100"/>
      <c r="AK100"/>
      <c r="AL100"/>
      <c r="AN100"/>
    </row>
    <row r="101" spans="1:40">
      <c r="B101" t="s">
        <v>5</v>
      </c>
      <c r="C101" s="131" t="e">
        <f>IF($A$98='Jason-SESSION'!$A$151,INDEX('Jason-SESSION'!$K$151:$T$158, MATCH("*Squat*",'Jason-SESSION'!$B$151:$B$158,0), MATCH("*3rd*",'Jason-SESSION'!$K$7:$T$7,0)),"")</f>
        <v>#N/A</v>
      </c>
      <c r="D101" s="132" t="e">
        <f>INDEX('Jason-SESSION'!L$151:U$158, MATCH("*Squat*",'Jason-SESSION'!$B$151:$B$158,0), MATCH("*3rd*",'Jason-SESSION'!K$7:T$7,0))</f>
        <v>#N/A</v>
      </c>
      <c r="E101" s="131" t="e">
        <f>IF($A$98='Jason-SESSION'!$A$151,INDEX('Jason-SESSION'!$K$151:$T$159, MATCH("*Deadlift*",'Jason-SESSION'!$B$151:$B$159,0), MATCH("*3rd*",'Jason-SESSION'!$K$7:$T$7,0)),"")</f>
        <v>#N/A</v>
      </c>
      <c r="F101" s="131" t="e">
        <f>INDEX('Jason-SESSION'!$L$151:$U$159, MATCH("*Deadlift*",'Jason-SESSION'!$B$151:$B$159,0), MATCH("*3rd*",'Jason-SESSION'!$K$7:$T$7,0))</f>
        <v>#N/A</v>
      </c>
      <c r="G101" s="131">
        <f>IF($A$98='Jason-SESSION'!$A$151,INDEX('Jason-SESSION'!$K$151:$T$159, MATCH("*Bench Press*",'Jason-SESSION'!$B$151:$B$159,0), MATCH("*3rd*",'Jason-SESSION'!$K$7:$T$7,0)),"")</f>
        <v>35</v>
      </c>
      <c r="H101" s="131" t="e">
        <f>INDEX('Jason-SESSION'!$K$151:$L$159, MATCH("*Bench Press*",'Jason-SESSION'!$B$151:$B$159,0), MATCH("*3rd*",'Jason-SESSION'!$K$7:$T$7,0))</f>
        <v>#REF!</v>
      </c>
      <c r="I101" s="132" t="e">
        <f>IF($A$98='Jason-SESSION'!$A$151,INDEX('Jason-SESSION'!$K$151:$T$159, MATCH("*Military*",'Jason-SESSION'!$B$151:$B$159,0), MATCH("*3rd*",'Jason-SESSION'!$K$7:$T$7,0)),"")</f>
        <v>#N/A</v>
      </c>
      <c r="J101" s="44" t="e">
        <f>INDEX('Jason-SESSION'!$L$151:$U$159, MATCH("*Military*",'Jason-SESSION'!$B$151:$B$159,0), MATCH("*3rd*",'Jason-SESSION'!$K$7:$T$7,0))</f>
        <v>#N/A</v>
      </c>
      <c r="K101" s="131" t="e">
        <f>IF($A$98='Jason-SESSION'!$A$151,INDEX('Jason-SESSION'!$K$151:$T$159, MATCH("*Clean *",'Jason-SESSION'!$B$151:$B$159,0), MATCH("*3rd*",'Jason-SESSION'!$K$7:$T$7,0)),"")</f>
        <v>#N/A</v>
      </c>
      <c r="L101" s="44" t="e">
        <f>INDEX('Jason-SESSION'!$K$151:$L$159, MATCH("*Clean *",'Jason-SESSION'!$B$151:$B$159,0), MATCH("*3rd*",'Jason-SESSION'!$K$7:$T$7,0))</f>
        <v>#N/A</v>
      </c>
      <c r="M101" s="131" t="e">
        <f>IF($A$98='Jason-SESSION'!$A$151,INDEX('Jason-SESSION'!$K$151:$T$159, MATCH("*Lat Pulldown*",'Jason-SESSION'!$B$151:$B$159,0), MATCH("*3rd*",'Jason-SESSION'!$K$7:$T$7,0)),"")</f>
        <v>#N/A</v>
      </c>
      <c r="N101" s="44" t="e">
        <f>INDEX('Jason-SESSION'!$L$151:$U$159, MATCH("*Lat Pulldown*",'Jason-SESSION'!$B$151:$B$159,0), MATCH("*3rd*",'Jason-SESSION'!$K$7:$T$7,0))</f>
        <v>#N/A</v>
      </c>
      <c r="O101" s="151"/>
      <c r="P101" s="151"/>
      <c r="Q101" s="118"/>
      <c r="R101" s="118"/>
      <c r="AF101"/>
      <c r="AG101"/>
      <c r="AH101"/>
      <c r="AI101"/>
      <c r="AJ101"/>
      <c r="AK101"/>
      <c r="AL101"/>
      <c r="AN101"/>
    </row>
    <row r="102" spans="1:40">
      <c r="B102" t="s">
        <v>6</v>
      </c>
      <c r="C102" s="131" t="e">
        <f>IF($A$98='Jason-SESSION'!$A$151,INDEX('Jason-SESSION'!$K$151:$T$158, MATCH("*Squat*",'Jason-SESSION'!$B$151:$B$158,0), MATCH("*4th*",'Jason-SESSION'!$K$7:$T$7,0)),"")</f>
        <v>#N/A</v>
      </c>
      <c r="D102" s="132" t="e">
        <f>INDEX('Jason-SESSION'!L$151:U$158, MATCH("*Squat*",'Jason-SESSION'!$B$151:$B$158,0), MATCH("*4th*",'Jason-SESSION'!K$7:T$7,0))</f>
        <v>#N/A</v>
      </c>
      <c r="E102" s="131" t="e">
        <f>IF($A$98='Jason-SESSION'!$A$151,INDEX('Jason-SESSION'!$K$151:$T$159, MATCH("*Deadlift*",'Jason-SESSION'!$B$151:$B$159,0), MATCH("*4th*",'Jason-SESSION'!$K$7:$T$7,0)),"")</f>
        <v>#N/A</v>
      </c>
      <c r="F102" s="131" t="e">
        <f>INDEX('Jason-SESSION'!$L$151:$U$159, MATCH("*Deadlift*",'Jason-SESSION'!$B$151:$B$159,0), MATCH("*4th*",'Jason-SESSION'!$K$7:$T$7,0))</f>
        <v>#N/A</v>
      </c>
      <c r="G102" s="131">
        <f>IF($A$98='Jason-SESSION'!$A$151,INDEX('Jason-SESSION'!$K$151:$T$159, MATCH("*Bench Press*",'Jason-SESSION'!$B$151:$B$159,0), MATCH("*4th*",'Jason-SESSION'!$K$7:$T$7,0)),"")</f>
        <v>37.5</v>
      </c>
      <c r="H102" s="131" t="e">
        <f>INDEX('Jason-SESSION'!$K$151:$L$159, MATCH("*Bench Press*",'Jason-SESSION'!$B$151:$B$159,0), MATCH("*4th*",'Jason-SESSION'!$K$7:$T$7,0))</f>
        <v>#REF!</v>
      </c>
      <c r="I102" s="132" t="e">
        <f>IF($A$98='Jason-SESSION'!$A$151,INDEX('Jason-SESSION'!$K$151:$T$159, MATCH("*Military*",'Jason-SESSION'!$B$151:$B$159,0), MATCH("*4th*",'Jason-SESSION'!$K$7:$T$7,0)),"")</f>
        <v>#N/A</v>
      </c>
      <c r="J102" s="44" t="e">
        <f>INDEX('Jason-SESSION'!$L$151:$U$159, MATCH("*Military*",'Jason-SESSION'!$B$151:$B$159,0), MATCH("*4th*",'Jason-SESSION'!$K$7:$T$7,0))</f>
        <v>#N/A</v>
      </c>
      <c r="K102" s="131" t="e">
        <f>IF($A$98='Jason-SESSION'!$A$151,INDEX('Jason-SESSION'!$K$151:$T$159, MATCH("*Clean *",'Jason-SESSION'!$B$151:$B$159,0), MATCH("*4th*",'Jason-SESSION'!$K$7:$T$7,0)),"")</f>
        <v>#N/A</v>
      </c>
      <c r="L102" s="44" t="e">
        <f>INDEX('Jason-SESSION'!$K$151:$L$159, MATCH("*Clean *",'Jason-SESSION'!$B$151:$B$159,0), MATCH("*4th*",'Jason-SESSION'!$K$7:$T$7,0))</f>
        <v>#N/A</v>
      </c>
      <c r="M102" s="131" t="e">
        <f>IF($A$98='Jason-SESSION'!$A$151,INDEX('Jason-SESSION'!$K$151:$T$159, MATCH("*Lat Pulldown*",'Jason-SESSION'!$B$151:$B$159,0), MATCH("*4th*",'Jason-SESSION'!$K$7:$T$7,0)),"")</f>
        <v>#N/A</v>
      </c>
      <c r="N102" s="44" t="e">
        <f>INDEX('Jason-SESSION'!$L$151:$U$159, MATCH("*Lat Pulldown*",'Jason-SESSION'!$B$151:$B$159,0), MATCH("*4th*",'Jason-SESSION'!$K$7:$T$7,0))</f>
        <v>#N/A</v>
      </c>
      <c r="O102" s="151"/>
      <c r="P102" s="151"/>
      <c r="Q102" s="118"/>
      <c r="R102" s="118"/>
      <c r="AF102"/>
      <c r="AG102"/>
      <c r="AH102"/>
      <c r="AI102"/>
      <c r="AJ102"/>
      <c r="AK102"/>
      <c r="AL102"/>
      <c r="AN102"/>
    </row>
    <row r="103" spans="1:40">
      <c r="B103" t="s">
        <v>7</v>
      </c>
      <c r="C103" s="131" t="e">
        <f>IF($A$98='Jason-SESSION'!$A$151,INDEX('Jason-SESSION'!$K$151:$T$158, MATCH("*Squat*",'Jason-SESSION'!$B$151:$B$158,0), MATCH("*5th*",'Jason-SESSION'!$K$7:$T$7,0)),"")</f>
        <v>#N/A</v>
      </c>
      <c r="D103" s="132" t="e">
        <f>INDEX('Jason-SESSION'!L$151:U$158, MATCH("*Squat*",'Jason-SESSION'!$B$151:$B$158,0), MATCH("*5th*",'Jason-SESSION'!K$7:T$7,0))</f>
        <v>#N/A</v>
      </c>
      <c r="E103" s="131" t="e">
        <f>IF($A$98='Jason-SESSION'!$A$151,INDEX('Jason-SESSION'!$K$151:$T$159, MATCH("*Deadlift*",'Jason-SESSION'!$B$151:$B$159,0), MATCH("*5th*",'Jason-SESSION'!$K$7:$T$7,0)),"")</f>
        <v>#N/A</v>
      </c>
      <c r="F103" s="131" t="e">
        <f>INDEX('Jason-SESSION'!$L$151:$U$159, MATCH("*Deadlift*",'Jason-SESSION'!$B$151:$B$159,0), MATCH("*5th*",'Jason-SESSION'!$K$7:$T$7,0))</f>
        <v>#N/A</v>
      </c>
      <c r="G103" s="131">
        <f>IF($A$98='Jason-SESSION'!$A$151,INDEX('Jason-SESSION'!$K$151:$T$159, MATCH("*Bench Press*",'Jason-SESSION'!$B$151:$B$159,0), MATCH("*5th*",'Jason-SESSION'!$K$7:$T$7,0)),"")</f>
        <v>0</v>
      </c>
      <c r="H103" s="131" t="e">
        <f>INDEX('Jason-SESSION'!$K$151:$L$159, MATCH("*Bench Press*",'Jason-SESSION'!$B$151:$B$159,0), MATCH("*5th*",'Jason-SESSION'!$K$7:$T$7,0))</f>
        <v>#REF!</v>
      </c>
      <c r="I103" s="132" t="e">
        <f>IF($A$98='Jason-SESSION'!$A$151,INDEX('Jason-SESSION'!$K$151:$T$159, MATCH("*Military*",'Jason-SESSION'!$B$151:$B$159,0), MATCH("*5th*",'Jason-SESSION'!$K$7:$T$7,0)),"")</f>
        <v>#N/A</v>
      </c>
      <c r="J103" s="44" t="e">
        <f>INDEX('Jason-SESSION'!$L$151:$U$159, MATCH("*Military*",'Jason-SESSION'!$B$151:$B$159,0), MATCH("*5th*",'Jason-SESSION'!$K$7:$T$7,0))</f>
        <v>#N/A</v>
      </c>
      <c r="K103" s="131" t="e">
        <f>IF($A$98='Jason-SESSION'!$A$151,INDEX('Jason-SESSION'!$K$151:$T$159, MATCH("*Clean *",'Jason-SESSION'!$B$151:$B$159,0), MATCH("*5th*",'Jason-SESSION'!$K$7:$T$7,0)),"")</f>
        <v>#N/A</v>
      </c>
      <c r="L103" s="44" t="e">
        <f>INDEX('Jason-SESSION'!$K$151:$L$159, MATCH("*Clean *",'Jason-SESSION'!$B$151:$B$159,0), MATCH("*5th*",'Jason-SESSION'!$K$7:$T$7,0))</f>
        <v>#N/A</v>
      </c>
      <c r="M103" s="131" t="e">
        <f>IF($A$98='Jason-SESSION'!$A$151,INDEX('Jason-SESSION'!$K$151:$T$159, MATCH("*Lat Pulldown*",'Jason-SESSION'!$B$151:$B$159,0), MATCH("*5th*",'Jason-SESSION'!$K$7:$T$7,0)),"")</f>
        <v>#N/A</v>
      </c>
      <c r="N103" s="44" t="e">
        <f>INDEX('Jason-SESSION'!$L$151:$U$159, MATCH("*Lat Pulldown*",'Jason-SESSION'!$B$151:$B$159,0), MATCH("*5th*",'Jason-SESSION'!$K$7:$T$7,0))</f>
        <v>#N/A</v>
      </c>
      <c r="O103" s="151"/>
      <c r="P103" s="151"/>
      <c r="Q103" s="118"/>
      <c r="R103" s="118"/>
      <c r="AF103"/>
      <c r="AG103"/>
      <c r="AH103"/>
      <c r="AI103"/>
      <c r="AJ103"/>
      <c r="AK103"/>
      <c r="AL103"/>
      <c r="AN103"/>
    </row>
    <row r="104" spans="1:40">
      <c r="A104" s="129">
        <f>'Jason-SESSION'!A160</f>
        <v>42293</v>
      </c>
      <c r="B104" s="116" t="s">
        <v>84</v>
      </c>
      <c r="C104" s="117" t="e">
        <f>MAX(C105:C109)</f>
        <v>#N/A</v>
      </c>
      <c r="D104" s="116" t="e">
        <f t="array" ref="D104">MAX(IF(C105:C109=C104,D105:D109))</f>
        <v>#N/A</v>
      </c>
      <c r="E104" s="116" t="e">
        <f>MAX(E105:E109)</f>
        <v>#N/A</v>
      </c>
      <c r="F104" s="116" t="e">
        <f t="array" ref="F104">MAX(IF(E105:E109=E104,F105:F109))</f>
        <v>#N/A</v>
      </c>
      <c r="G104" s="116" t="e">
        <f>MAX(G105:G109)</f>
        <v>#N/A</v>
      </c>
      <c r="H104" s="116" t="e">
        <f t="array" ref="H104">MAX(IF(G105:G109=G104,H105:H109))</f>
        <v>#N/A</v>
      </c>
      <c r="I104" s="116" t="e">
        <f>MAX(I105:I109)</f>
        <v>#N/A</v>
      </c>
      <c r="J104" s="116" t="e">
        <f t="array" ref="J104">MAX(IF(I105:I109=I104,J105:J109))</f>
        <v>#N/A</v>
      </c>
      <c r="K104" s="116" t="e">
        <f>MAX(K105:K109)</f>
        <v>#N/A</v>
      </c>
      <c r="L104" s="116" t="e">
        <f t="array" ref="L104">MAX(IF(K105:K109=K104,L105:L109))</f>
        <v>#N/A</v>
      </c>
      <c r="M104" s="116" t="e">
        <f>MAX(M105:M109)</f>
        <v>#N/A</v>
      </c>
      <c r="N104" s="117" t="e">
        <f t="array" ref="N104">MAX(IF(M105:M109=M104,N105:N109))</f>
        <v>#N/A</v>
      </c>
      <c r="O104" s="152" t="e">
        <f>IF($A$104='Jason-SESSION'!$A$160,INDEX('Jason-SESSION'!$K$160:$T$167, MATCH("*1k Row*",'Jason-SESSION'!$B$160:$B$167,0), MATCH("*1st*",'Jason-SESSION'!$K$7:$T$7,0)),"")</f>
        <v>#N/A</v>
      </c>
      <c r="P104" s="152" t="e">
        <f>IF($A$104='Jason-SESSION'!$A$160,INDEX('Jason-SESSION'!$K$160:$T$167, MATCH("*HIIT*",'Jason-SESSION'!$B$160:$B$167,0), MATCH("*1st*",'Jason-SESSION'!$K$7:$T$7,0)),"")</f>
        <v>#N/A</v>
      </c>
      <c r="Q104" s="119" t="e">
        <f>INDEX('Jason-SESSION'!$L$160:$U$167, MATCH("*HIIT*",'Jason-SESSION'!$B$160:$B$167,0), MATCH("*1st*",'Jason-SESSION'!$K$7:$T$7,0))</f>
        <v>#N/A</v>
      </c>
      <c r="R104" s="119">
        <f>'Jason-SESSION'!U160</f>
        <v>0</v>
      </c>
      <c r="S104" s="116"/>
      <c r="T104" s="116"/>
      <c r="U104" s="120">
        <f>'Jason-SESSION'!A170</f>
        <v>0</v>
      </c>
      <c r="V104" s="120">
        <f>'Jason-SESSION'!A171</f>
        <v>0</v>
      </c>
      <c r="W104" s="116"/>
      <c r="X104" s="116"/>
      <c r="Y104" s="116"/>
      <c r="Z104" s="116"/>
      <c r="AA104" s="116"/>
      <c r="AB104" s="116"/>
      <c r="AC104" s="116"/>
      <c r="AF104"/>
      <c r="AG104"/>
      <c r="AH104"/>
      <c r="AI104"/>
      <c r="AJ104"/>
      <c r="AK104"/>
      <c r="AL104"/>
      <c r="AN104"/>
    </row>
    <row r="105" spans="1:40">
      <c r="A105" s="145"/>
      <c r="B105" s="11" t="s">
        <v>3</v>
      </c>
      <c r="C105" s="131" t="e">
        <f t="array" ref="C105">IF($A$104='Jason-SESSION'!$A$160,INDEX('Jason-SESSION'!$K$160:$T$167, MATCH("*Squat*",'Jason-SESSION'!$B$160:$B$167,0), MATCH("*1st*",'Jason-SESSION'!$K$7:$T$7,0)),"")</f>
        <v>#N/A</v>
      </c>
      <c r="D105" s="132" t="e">
        <f>INDEX('Jason-SESSION'!L$160:U$167, MATCH("*Squat*",'Jason-SESSION'!$B$160:$B$167,0), MATCH("*1st*",'Jason-SESSION'!K$7:T$7,0))</f>
        <v>#N/A</v>
      </c>
      <c r="E105" s="131" t="e">
        <f>IF($A$104='Jason-SESSION'!$A$160,INDEX('Jason-SESSION'!$K$160:$T$167, MATCH("*Deadlift*",'Jason-SESSION'!$B$160:$B$167,0), MATCH("*1st*",'Jason-SESSION'!$K$7:$T$7,0)),"")</f>
        <v>#N/A</v>
      </c>
      <c r="F105" s="131" t="e">
        <f>INDEX('Jason-SESSION'!$L$160:$U$167, MATCH("*Deadlift*",'Jason-SESSION'!$B$160:$B$167,0), MATCH("*1st*",'Jason-SESSION'!$K$7:$T$7,0))</f>
        <v>#N/A</v>
      </c>
      <c r="G105" s="131" t="e">
        <f>IF($A$104='Jason-SESSION'!$A$160,INDEX('Jason-SESSION'!$K$160:$T$167, MATCH("*Bench Press*",'Jason-SESSION'!$B$160:$B$167,0), MATCH("*1st*",'Jason-SESSION'!$K$7:$T$7,0)),"")</f>
        <v>#N/A</v>
      </c>
      <c r="H105" s="131" t="e">
        <f>INDEX('Jason-SESSION'!$L$160:$U$167, MATCH("*Bench Press*",'Jason-SESSION'!$B$160:$B$167,0), MATCH("*1st*",'Jason-SESSION'!$K$7:$T$7,0))</f>
        <v>#N/A</v>
      </c>
      <c r="I105" s="132" t="e">
        <f>IF($A$104='Jason-SESSION'!$A$160,INDEX('Jason-SESSION'!$K$160:$T$167, MATCH("*Military*",'Jason-SESSION'!$B$160:$B$167,0), MATCH("*1st*",'Jason-SESSION'!$K$7:$T$7,0)),"")</f>
        <v>#N/A</v>
      </c>
      <c r="J105" s="48" t="e">
        <f>INDEX('Jason-SESSION'!$L$160:$U$167, MATCH("*Military*",'Jason-SESSION'!$B$160:$B$167,0), MATCH("*1st*",'Jason-SESSION'!$K$7:$T$7,0))</f>
        <v>#N/A</v>
      </c>
      <c r="K105" s="131" t="e">
        <f>IF($A$104='Jason-SESSION'!$A$160,INDEX('Jason-SESSION'!$K$160:$T$167, MATCH("*Clean *",'Jason-SESSION'!$B$160:$B$167,0), MATCH("*1st*",'Jason-SESSION'!$K$7:$T$7,0)),"")</f>
        <v>#N/A</v>
      </c>
      <c r="L105" s="48" t="e">
        <f>INDEX('Jason-SESSION'!$L$160:$U$167, MATCH("*Clean *",'Jason-SESSION'!$B$160:$B$167,0), MATCH("*1st*",'Jason-SESSION'!$K$7:$T$7,0))</f>
        <v>#N/A</v>
      </c>
      <c r="M105" s="131" t="e">
        <f>IF($A$104='Jason-SESSION'!$A$160,INDEX('Jason-SESSION'!$K$160:$T$167, MATCH("*Lat Pulldown*",'Jason-SESSION'!$B$160:$B$167,0), MATCH("*1st*",'Jason-SESSION'!$K$7:$T$7,0)),"")</f>
        <v>#N/A</v>
      </c>
      <c r="N105" s="48" t="e">
        <f>INDEX('Jason-SESSION'!$L$160:$U$167, MATCH("*Lat Pulldown*",'Jason-SESSION'!$B$160:$B$167,0), MATCH("*1st*",'Jason-SESSION'!$K$7:$T$7,0))</f>
        <v>#N/A</v>
      </c>
      <c r="O105" s="151"/>
      <c r="P105" s="151"/>
      <c r="Q105" s="118"/>
      <c r="R105" s="118"/>
      <c r="S105" s="11"/>
      <c r="T105" s="11"/>
      <c r="V105" s="47"/>
      <c r="W105" s="11"/>
      <c r="X105" s="11"/>
      <c r="Y105" s="11"/>
      <c r="Z105" s="11"/>
      <c r="AA105" s="11"/>
      <c r="AB105" s="11"/>
      <c r="AC105" s="11"/>
      <c r="AF105"/>
      <c r="AG105"/>
      <c r="AH105"/>
      <c r="AI105"/>
      <c r="AJ105"/>
      <c r="AK105"/>
      <c r="AL105"/>
      <c r="AN105"/>
    </row>
    <row r="106" spans="1:40">
      <c r="B106" t="s">
        <v>4</v>
      </c>
      <c r="C106" s="131" t="e">
        <f>IF($A$104='Jason-SESSION'!$A$160,INDEX('Jason-SESSION'!$K$160:$T$167, MATCH("*Squat*",'Jason-SESSION'!$B$160:$B$167,0), MATCH("*2nd*",'Jason-SESSION'!$K$7:$T$7,0)),"")</f>
        <v>#N/A</v>
      </c>
      <c r="D106" s="132" t="e">
        <f>INDEX('Jason-SESSION'!L$160:U$167, MATCH("*Squat*",'Jason-SESSION'!$B$160:$B$167,0), MATCH("*2nd*",'Jason-SESSION'!K$7:T$7,0))</f>
        <v>#N/A</v>
      </c>
      <c r="E106" s="131" t="e">
        <f>IF($A$104='Jason-SESSION'!$A$160,INDEX('Jason-SESSION'!$K$160:$T$167, MATCH("*Deadlift*",'Jason-SESSION'!$B$160:$B$167,0), MATCH("*2ND*",'Jason-SESSION'!$K$7:$T$7,0)),"")</f>
        <v>#N/A</v>
      </c>
      <c r="F106" s="131" t="e">
        <f>INDEX('Jason-SESSION'!$L$160:$U$167, MATCH("*Deadlift*",'Jason-SESSION'!$B$160:$B$167,0), MATCH("*2nd*",'Jason-SESSION'!$K$7:$T$7,0))</f>
        <v>#N/A</v>
      </c>
      <c r="G106" s="131" t="e">
        <f>IF($A$104='Jason-SESSION'!$A$160,INDEX('Jason-SESSION'!$K$160:$T$167, MATCH("*Bench Press*",'Jason-SESSION'!$B$160:$B$167,0), MATCH("*2ND*",'Jason-SESSION'!$K$7:$T$7,0)),"")</f>
        <v>#N/A</v>
      </c>
      <c r="H106" s="131" t="e">
        <f>INDEX('Jason-SESSION'!$L$160:$U$167, MATCH("*Bench Press*",'Jason-SESSION'!$B$160:$B$167,0), MATCH("*2nd*",'Jason-SESSION'!$K$7:$T$7,0))</f>
        <v>#N/A</v>
      </c>
      <c r="I106" s="132" t="e">
        <f>IF($A$104='Jason-SESSION'!$A$160,INDEX('Jason-SESSION'!$K$160:$T$167, MATCH("*Military*",'Jason-SESSION'!$B$160:$B$167,0), MATCH("*2ND*",'Jason-SESSION'!$K$7:$T$7,0)),"")</f>
        <v>#N/A</v>
      </c>
      <c r="J106" s="44" t="e">
        <f>INDEX('Jason-SESSION'!$L$160:$U$167, MATCH("*Military*",'Jason-SESSION'!$B$160:$B$167,0), MATCH("*2nd*",'Jason-SESSION'!$K$7:$T$7,0))</f>
        <v>#N/A</v>
      </c>
      <c r="K106" s="131" t="e">
        <f>IF($A$104='Jason-SESSION'!$A$160,INDEX('Jason-SESSION'!$K$160:$T$167, MATCH("*Clean *",'Jason-SESSION'!$B$160:$B$167,0), MATCH("*2ND*",'Jason-SESSION'!$K$7:$T$7,0)),"")</f>
        <v>#N/A</v>
      </c>
      <c r="L106" s="44" t="e">
        <f>INDEX('Jason-SESSION'!$L$160:$U$167, MATCH("*Clean *",'Jason-SESSION'!$B$160:$B$167,0), MATCH("*2nd*",'Jason-SESSION'!$K$7:$T$7,0))</f>
        <v>#N/A</v>
      </c>
      <c r="M106" s="131" t="e">
        <f>IF($A$104='Jason-SESSION'!$A$160,INDEX('Jason-SESSION'!$K$160:$T$167, MATCH("*Lat Pulldown*",'Jason-SESSION'!$B$160:$B$167,0), MATCH("*2ND*",'Jason-SESSION'!$K$7:$T$7,0)),"")</f>
        <v>#N/A</v>
      </c>
      <c r="N106" s="44" t="e">
        <f>INDEX('Jason-SESSION'!$L$160:$U$167, MATCH("*Lat Pulldown*",'Jason-SESSION'!$B$160:$B$167,0), MATCH("*2nd*",'Jason-SESSION'!$K$7:$T$7,0))</f>
        <v>#N/A</v>
      </c>
      <c r="O106" s="151"/>
      <c r="P106" s="151"/>
      <c r="Q106" s="118"/>
      <c r="R106" s="118"/>
      <c r="AF106"/>
      <c r="AG106"/>
      <c r="AH106"/>
      <c r="AI106"/>
      <c r="AJ106"/>
      <c r="AK106"/>
      <c r="AL106"/>
      <c r="AN106"/>
    </row>
    <row r="107" spans="1:40">
      <c r="B107" t="s">
        <v>5</v>
      </c>
      <c r="C107" s="131" t="e">
        <f>IF($A$104='Jason-SESSION'!$A$160,INDEX('Jason-SESSION'!$K$160:$T$167, MATCH("*Squat*",'Jason-SESSION'!$B$160:$B$167,0), MATCH("*3rd*",'Jason-SESSION'!$K$7:$T$7,0)),"")</f>
        <v>#N/A</v>
      </c>
      <c r="D107" s="132" t="e">
        <f>INDEX('Jason-SESSION'!L$160:U$167, MATCH("*Squat*",'Jason-SESSION'!$B$160:$B$167,0), MATCH("*3rd*",'Jason-SESSION'!K$7:T$7,0))</f>
        <v>#N/A</v>
      </c>
      <c r="E107" s="131" t="e">
        <f>IF($A$104='Jason-SESSION'!$A$160,INDEX('Jason-SESSION'!$K$160:$T$167, MATCH("*Deadlift*",'Jason-SESSION'!$B$160:$B$167,0), MATCH("*3rd*",'Jason-SESSION'!$K$7:$T$7,0)),"")</f>
        <v>#N/A</v>
      </c>
      <c r="F107" s="131" t="e">
        <f>INDEX('Jason-SESSION'!$L$160:$U$167, MATCH("*Deadlift*",'Jason-SESSION'!$B$160:$B$167,0), MATCH("*3rd*",'Jason-SESSION'!$K$7:$T$7,0))</f>
        <v>#N/A</v>
      </c>
      <c r="G107" s="131" t="e">
        <f>IF($A$104='Jason-SESSION'!$A$160,INDEX('Jason-SESSION'!$K$160:$T$167, MATCH("*Bench Press*",'Jason-SESSION'!$B$160:$B$167,0), MATCH("*3rd*",'Jason-SESSION'!$K$7:$T$7,0)),"")</f>
        <v>#N/A</v>
      </c>
      <c r="H107" s="131" t="e">
        <f>INDEX('Jason-SESSION'!$L$160:$U$167, MATCH("*Bench Press*",'Jason-SESSION'!$B$160:$B$167,0), MATCH("*3rd*",'Jason-SESSION'!$K$7:$T$7,0))</f>
        <v>#N/A</v>
      </c>
      <c r="I107" s="132" t="e">
        <f>IF($A$104='Jason-SESSION'!$A$160,INDEX('Jason-SESSION'!$K$160:$T$167, MATCH("*Military*",'Jason-SESSION'!$B$160:$B$167,0), MATCH("*3rd*",'Jason-SESSION'!$K$7:$T$7,0)),"")</f>
        <v>#N/A</v>
      </c>
      <c r="J107" s="44" t="e">
        <f>INDEX('Jason-SESSION'!$L$160:$U$167, MATCH("*Military*",'Jason-SESSION'!$B$160:$B$167,0), MATCH("*3rd*",'Jason-SESSION'!$K$7:$T$7,0))</f>
        <v>#N/A</v>
      </c>
      <c r="K107" s="131" t="e">
        <f>IF($A$104='Jason-SESSION'!$A$160,INDEX('Jason-SESSION'!$K$160:$T$167, MATCH("*Clean *",'Jason-SESSION'!$B$160:$B$167,0), MATCH("*3rd*",'Jason-SESSION'!$K$7:$T$7,0)),"")</f>
        <v>#N/A</v>
      </c>
      <c r="L107" s="44" t="e">
        <f>INDEX('Jason-SESSION'!$L$160:$U$167, MATCH("*Clean *",'Jason-SESSION'!$B$160:$B$167,0), MATCH("*3rd*",'Jason-SESSION'!$K$7:$T$7,0))</f>
        <v>#N/A</v>
      </c>
      <c r="M107" s="131" t="e">
        <f>IF($A$104='Jason-SESSION'!$A$160,INDEX('Jason-SESSION'!$K$160:$T$167, MATCH("*Lat Pulldown*",'Jason-SESSION'!$B$160:$B$167,0), MATCH("*3rd*",'Jason-SESSION'!$K$7:$T$7,0)),"")</f>
        <v>#N/A</v>
      </c>
      <c r="N107" s="44" t="e">
        <f>INDEX('Jason-SESSION'!$L$160:$U$167, MATCH("*Lat Pulldown*",'Jason-SESSION'!$B$160:$B$167,0), MATCH("*3rd*",'Jason-SESSION'!$K$7:$T$7,0))</f>
        <v>#N/A</v>
      </c>
      <c r="O107" s="151"/>
      <c r="P107" s="151"/>
      <c r="Q107" s="118"/>
      <c r="R107" s="118"/>
      <c r="AF107"/>
      <c r="AG107"/>
      <c r="AH107"/>
      <c r="AI107"/>
      <c r="AJ107"/>
      <c r="AK107"/>
      <c r="AL107"/>
      <c r="AN107"/>
    </row>
    <row r="108" spans="1:40">
      <c r="B108" t="s">
        <v>6</v>
      </c>
      <c r="C108" s="131" t="e">
        <f>IF($A$104='Jason-SESSION'!$A$160,INDEX('Jason-SESSION'!$K$160:$T$167, MATCH("*Squat*",'Jason-SESSION'!$B$160:$B$167,0), MATCH("*4th*",'Jason-SESSION'!$K$7:$T$7,0)),"")</f>
        <v>#N/A</v>
      </c>
      <c r="D108" s="132" t="e">
        <f>INDEX('Jason-SESSION'!L$160:U$167, MATCH("*Squat*",'Jason-SESSION'!$B$160:$B$167,0), MATCH("*4th*",'Jason-SESSION'!K$7:T$7,0))</f>
        <v>#N/A</v>
      </c>
      <c r="E108" s="131" t="e">
        <f>IF($A$104='Jason-SESSION'!$A$160,INDEX('Jason-SESSION'!$K$160:$T$167, MATCH("*Deadlift*",'Jason-SESSION'!$B$160:$B$167,0), MATCH("*4th*",'Jason-SESSION'!$K$7:$T$7,0)),"")</f>
        <v>#N/A</v>
      </c>
      <c r="F108" s="131" t="e">
        <f>INDEX('Jason-SESSION'!$L$160:$U$167, MATCH("*Deadlift*",'Jason-SESSION'!$B$160:$B$167,0), MATCH("*4th*",'Jason-SESSION'!$K$7:$T$7,0))</f>
        <v>#N/A</v>
      </c>
      <c r="G108" s="131" t="e">
        <f>IF($A$104='Jason-SESSION'!$A$160,INDEX('Jason-SESSION'!$K$160:$T$167, MATCH("*Bench Press*",'Jason-SESSION'!$B$160:$B$167,0), MATCH("*4th*",'Jason-SESSION'!$K$7:$T$7,0)),"")</f>
        <v>#N/A</v>
      </c>
      <c r="H108" s="131" t="e">
        <f>INDEX('Jason-SESSION'!$L$160:$U$167, MATCH("*Bench Press*",'Jason-SESSION'!$B$160:$B$167,0), MATCH("*4th*",'Jason-SESSION'!$K$7:$T$7,0))</f>
        <v>#N/A</v>
      </c>
      <c r="I108" s="132" t="e">
        <f>IF($A$104='Jason-SESSION'!$A$160,INDEX('Jason-SESSION'!$K$160:$T$167, MATCH("*Military*",'Jason-SESSION'!$B$160:$B$167,0), MATCH("*4th*",'Jason-SESSION'!$K$7:$T$7,0)),"")</f>
        <v>#N/A</v>
      </c>
      <c r="J108" s="44" t="e">
        <f>INDEX('Jason-SESSION'!$L$160:$U$167, MATCH("*Military*",'Jason-SESSION'!$B$160:$B$167,0), MATCH("*4th*",'Jason-SESSION'!$K$7:$T$7,0))</f>
        <v>#N/A</v>
      </c>
      <c r="K108" s="131" t="e">
        <f>IF($A$104='Jason-SESSION'!$A$160,INDEX('Jason-SESSION'!$K$160:$T$167, MATCH("*Clean *",'Jason-SESSION'!$B$160:$B$167,0), MATCH("*4th*",'Jason-SESSION'!$K$7:$T$7,0)),"")</f>
        <v>#N/A</v>
      </c>
      <c r="L108" s="44" t="e">
        <f>INDEX('Jason-SESSION'!$L$160:$U$167, MATCH("*Clean *",'Jason-SESSION'!$B$160:$B$167,0), MATCH("*4th*",'Jason-SESSION'!$K$7:$T$7,0))</f>
        <v>#N/A</v>
      </c>
      <c r="M108" s="131" t="e">
        <f>IF($A$104='Jason-SESSION'!$A$160,INDEX('Jason-SESSION'!$K$160:$T$167, MATCH("*Lat Pulldown*",'Jason-SESSION'!$B$160:$B$167,0), MATCH("*4th*",'Jason-SESSION'!$K$7:$T$7,0)),"")</f>
        <v>#N/A</v>
      </c>
      <c r="N108" s="44" t="e">
        <f>INDEX('Jason-SESSION'!$L$160:$U$167, MATCH("*Lat Pulldown*",'Jason-SESSION'!$B$160:$B$167,0), MATCH("*4th*",'Jason-SESSION'!$K$7:$T$7,0))</f>
        <v>#N/A</v>
      </c>
      <c r="O108" s="151"/>
      <c r="P108" s="151"/>
      <c r="Q108" s="118"/>
      <c r="R108" s="118"/>
      <c r="AF108"/>
      <c r="AG108"/>
      <c r="AH108"/>
      <c r="AI108"/>
      <c r="AJ108"/>
      <c r="AK108"/>
      <c r="AL108"/>
      <c r="AN108"/>
    </row>
    <row r="109" spans="1:40">
      <c r="B109" t="s">
        <v>7</v>
      </c>
      <c r="C109" s="131" t="e">
        <f>IF($A$104='Jason-SESSION'!$A$160,INDEX('Jason-SESSION'!$K$160:$T$167, MATCH("*Squat*",'Jason-SESSION'!$B$160:$B$167,0), MATCH("*5th*",'Jason-SESSION'!$K$7:$T$7,0)),"")</f>
        <v>#N/A</v>
      </c>
      <c r="D109" s="132" t="e">
        <f>INDEX('Jason-SESSION'!L$160:U$167, MATCH("*Squat*",'Jason-SESSION'!$B$160:$B$167,0), MATCH("*5th*",'Jason-SESSION'!K$7:T$7,0))</f>
        <v>#N/A</v>
      </c>
      <c r="E109" s="131" t="e">
        <f>IF($A$104='Jason-SESSION'!$A$160,INDEX('Jason-SESSION'!$K$160:$T$167, MATCH("*Deadlift*",'Jason-SESSION'!$B$160:$B$167,0), MATCH("*5th*",'Jason-SESSION'!$K$7:$T$7,0)),"")</f>
        <v>#N/A</v>
      </c>
      <c r="F109" s="131" t="e">
        <f>INDEX('Jason-SESSION'!$L$160:$U$167, MATCH("*Deadlift*",'Jason-SESSION'!$B$160:$B$167,0), MATCH("*5th*",'Jason-SESSION'!$K$7:$T$7,0))</f>
        <v>#N/A</v>
      </c>
      <c r="G109" s="131" t="e">
        <f>IF($A$104='Jason-SESSION'!$A$160,INDEX('Jason-SESSION'!$K$160:$T$167, MATCH("*Bench Press*",'Jason-SESSION'!$B$160:$B$167,0), MATCH("*5th*",'Jason-SESSION'!$K$7:$T$7,0)),"")</f>
        <v>#N/A</v>
      </c>
      <c r="H109" s="131" t="e">
        <f>INDEX('Jason-SESSION'!$L$160:$U$167, MATCH("*Bench Press*",'Jason-SESSION'!$B$160:$B$167,0), MATCH("*5th*",'Jason-SESSION'!$K$7:$T$7,0))</f>
        <v>#N/A</v>
      </c>
      <c r="I109" s="132" t="e">
        <f>IF($A$104='Jason-SESSION'!$A$160,INDEX('Jason-SESSION'!$K$160:$T$167, MATCH("*Military*",'Jason-SESSION'!$B$160:$B$167,0), MATCH("*5th*",'Jason-SESSION'!$K$7:$T$7,0)),"")</f>
        <v>#N/A</v>
      </c>
      <c r="J109" s="44" t="e">
        <f>INDEX('Jason-SESSION'!$L$160:$U$167, MATCH("*Military*",'Jason-SESSION'!$B$160:$B$167,0), MATCH("*5th*",'Jason-SESSION'!$K$7:$T$7,0))</f>
        <v>#N/A</v>
      </c>
      <c r="K109" s="131" t="e">
        <f>IF($A$104='Jason-SESSION'!$A$160,INDEX('Jason-SESSION'!$K$160:$T$167, MATCH("*Clean *",'Jason-SESSION'!$B$160:$B$167,0), MATCH("*5th*",'Jason-SESSION'!$K$7:$T$7,0)),"")</f>
        <v>#N/A</v>
      </c>
      <c r="L109" s="44" t="e">
        <f>INDEX('Jason-SESSION'!$L$160:$U$167, MATCH("*Clean *",'Jason-SESSION'!$B$160:$B$167,0), MATCH("*5th*",'Jason-SESSION'!$K$7:$T$7,0))</f>
        <v>#N/A</v>
      </c>
      <c r="M109" s="131" t="e">
        <f>IF($A$104='Jason-SESSION'!$A$160,INDEX('Jason-SESSION'!$K$160:$T$167, MATCH("*Lat Pulldown*",'Jason-SESSION'!$B$160:$B$167,0), MATCH("*5th*",'Jason-SESSION'!$K$7:$T$7,0)),"")</f>
        <v>#N/A</v>
      </c>
      <c r="N109" s="44" t="e">
        <f>INDEX('Jason-SESSION'!$L$160:$U$167, MATCH("*Lat Pulldown*",'Jason-SESSION'!$B$160:$B$167,0), MATCH("*5th*",'Jason-SESSION'!$K$7:$T$7,0))</f>
        <v>#N/A</v>
      </c>
      <c r="O109" s="151"/>
      <c r="P109" s="151"/>
      <c r="Q109" s="118"/>
      <c r="R109" s="118"/>
      <c r="AF109"/>
      <c r="AG109"/>
      <c r="AH109"/>
      <c r="AI109"/>
      <c r="AJ109"/>
      <c r="AK109"/>
      <c r="AL109"/>
      <c r="AN109"/>
    </row>
    <row r="110" spans="1:40">
      <c r="A110" s="129">
        <f>'Jason-SESSION'!A169</f>
        <v>42297</v>
      </c>
      <c r="B110" s="116" t="s">
        <v>84</v>
      </c>
      <c r="C110" s="117" t="e">
        <f>MAX(C111:C115)</f>
        <v>#N/A</v>
      </c>
      <c r="D110" s="116" t="e">
        <f t="array" ref="D110">MAX(IF(C111:C115=C110,D111:D115))</f>
        <v>#N/A</v>
      </c>
      <c r="E110" s="116" t="e">
        <f>MAX(E111:E115)</f>
        <v>#N/A</v>
      </c>
      <c r="F110" s="116" t="e">
        <f t="array" ref="F110">MAX(IF(E111:E115=E110,F111:F115))</f>
        <v>#N/A</v>
      </c>
      <c r="G110" s="116">
        <f>MAX(G111:G115)</f>
        <v>40</v>
      </c>
      <c r="H110" s="116">
        <f t="array" ref="H110">MAX(IF(G111:G115=G110,H111:H115))</f>
        <v>12</v>
      </c>
      <c r="I110" s="116">
        <f>MAX(I111:I115)</f>
        <v>20</v>
      </c>
      <c r="J110" s="116">
        <f t="array" ref="J110">MAX(IF(I111:I115=I110,J111:J115))</f>
        <v>12</v>
      </c>
      <c r="K110" s="116" t="e">
        <f>MAX(K111:K115)</f>
        <v>#N/A</v>
      </c>
      <c r="L110" s="116" t="e">
        <f t="array" ref="L110">MAX(IF(K111:K115=K110,L111:L115))</f>
        <v>#N/A</v>
      </c>
      <c r="M110" s="116">
        <f>MAX(M111:M115)</f>
        <v>60</v>
      </c>
      <c r="N110" s="117">
        <f t="array" ref="N110">MAX(IF(M111:M115=M110,N111:N115))</f>
        <v>12</v>
      </c>
      <c r="O110" s="152" t="e">
        <f>IF($A$110='Jason-SESSION'!$A$169,INDEX('Jason-SESSION'!$K$169:$T$176, MATCH("*1k Row*",'Jason-SESSION'!$B$169:$B$176,0), MATCH("*1st*",'Jason-SESSION'!$K$7:$T$7,0)),"")</f>
        <v>#N/A</v>
      </c>
      <c r="P110" s="152" t="e">
        <f>IF($A$110='Jason-SESSION'!$A$169,INDEX('Jason-SESSION'!$K$169:$T$176, MATCH("*HIIT*",'Jason-SESSION'!$B$169:$B$176,0), MATCH("*1st*",'Jason-SESSION'!$K$7:$T$7,0)),"")</f>
        <v>#N/A</v>
      </c>
      <c r="Q110" s="119" t="e">
        <f>INDEX('Jason-SESSION'!$L$169:$U$176, MATCH("*HIIT*",'Jason-SESSION'!$B$169:$B$176,0), MATCH("*1st*",'Jason-SESSION'!$K$7:$T$7,0))</f>
        <v>#N/A</v>
      </c>
      <c r="R110" s="119">
        <f>'Jason-SESSION'!U169</f>
        <v>0</v>
      </c>
      <c r="S110" s="116"/>
      <c r="T110" s="116"/>
      <c r="U110" s="120">
        <f>'Jason-SESSION'!A179</f>
        <v>101</v>
      </c>
      <c r="V110" s="120">
        <f>'Jason-SESSION'!A180</f>
        <v>0</v>
      </c>
      <c r="W110" s="116">
        <v>28</v>
      </c>
      <c r="X110" s="116">
        <v>98</v>
      </c>
      <c r="Y110" s="116"/>
      <c r="Z110" s="116"/>
      <c r="AA110" s="116"/>
      <c r="AB110" s="116"/>
      <c r="AC110" s="116"/>
      <c r="AF110"/>
      <c r="AG110"/>
      <c r="AH110"/>
      <c r="AI110"/>
      <c r="AJ110"/>
      <c r="AK110"/>
      <c r="AL110"/>
      <c r="AN110"/>
    </row>
    <row r="111" spans="1:40">
      <c r="A111" s="145"/>
      <c r="B111" s="11" t="s">
        <v>3</v>
      </c>
      <c r="C111" s="131" t="e">
        <f>IF($A$110='Jason-SESSION'!$A$169,INDEX('Jason-SESSION'!$K$169:$T$176, MATCH("*Squat*",'Jason-SESSION'!$B$169:$B$176,0), MATCH("*1st*",'Jason-SESSION'!$K$7:$T$7,0)),"")</f>
        <v>#N/A</v>
      </c>
      <c r="D111" s="132" t="e">
        <f>INDEX('Jason-SESSION'!L$169:U$176, MATCH("*Squat*",'Jason-SESSION'!$B$169:$B$176,0), MATCH("*1st*",'Jason-SESSION'!K$7:T$7,0))</f>
        <v>#N/A</v>
      </c>
      <c r="E111" s="131" t="e">
        <f>IF($A$110='Jason-SESSION'!$A$169,INDEX('Jason-SESSION'!$K$169:$T$176, MATCH("*Deadlift*",'Jason-SESSION'!$B$169:$B$176,0), MATCH("*1st*",'Jason-SESSION'!$K$7:$T$7,0)),"")</f>
        <v>#N/A</v>
      </c>
      <c r="F111" s="131" t="e">
        <f>INDEX('Jason-SESSION'!$L$169:$U$176, MATCH("*Deadlift*",'Jason-SESSION'!$B$169:$B$176,0), MATCH("*1st*",'Jason-SESSION'!$K$7:$T$7,0))</f>
        <v>#N/A</v>
      </c>
      <c r="G111" s="131">
        <f>IF($A$110='Jason-SESSION'!$A$169,INDEX('Jason-SESSION'!$K$169:$T$176, MATCH("*Bench Press*",'Jason-SESSION'!$B$169:$B$176,0), MATCH("*1st*",'Jason-SESSION'!$K$7:$T$7,0)),"")</f>
        <v>35</v>
      </c>
      <c r="H111" s="131">
        <f>INDEX('Jason-SESSION'!$L$169:$U$176, MATCH("*Bench Press*",'Jason-SESSION'!$B$169:$B$176,0), MATCH("*1st*",'Jason-SESSION'!$K$7:$T$7,0))</f>
        <v>12</v>
      </c>
      <c r="I111" s="132">
        <f>IF($A$110='Jason-SESSION'!$A$169,INDEX('Jason-SESSION'!$K$169:$T$176, MATCH("*Military*",'Jason-SESSION'!$B$169:$B$176,0), MATCH("*1st*",'Jason-SESSION'!$K$7:$T$7,0)),"")</f>
        <v>20</v>
      </c>
      <c r="J111" s="48">
        <f>INDEX('Jason-SESSION'!$L$169:$U$176, MATCH("*Military*",'Jason-SESSION'!$B$169:$B$176,0), MATCH("*1st*",'Jason-SESSION'!$K$7:$T$7,0))</f>
        <v>12</v>
      </c>
      <c r="K111" s="131" t="e">
        <f>IF($A$110='Jason-SESSION'!$A$169,INDEX('Jason-SESSION'!$K$169:$T$176, MATCH("*Clean *",'Jason-SESSION'!$B$169:$B$176,0), MATCH("*1st*",'Jason-SESSION'!$K$7:$T$7,0)),"")</f>
        <v>#N/A</v>
      </c>
      <c r="L111" s="48" t="e">
        <f>INDEX('Jason-SESSION'!$L$169:$U$176, MATCH("*Clean *",'Jason-SESSION'!$B$169:$B$176,0), MATCH("*1st*",'Jason-SESSION'!$K$7:$T$7,0))</f>
        <v>#N/A</v>
      </c>
      <c r="M111" s="131">
        <f>IF($A$110='Jason-SESSION'!$A$169,INDEX('Jason-SESSION'!$K$169:$T$176, MATCH("*Lat Pulldown*",'Jason-SESSION'!$B$169:$B$176,0), MATCH("*1st*",'Jason-SESSION'!$K$7:$T$7,0)),"")</f>
        <v>55</v>
      </c>
      <c r="N111" s="48">
        <f>INDEX('Jason-SESSION'!$L$169:$U$176, MATCH("*Lat Pulldown*",'Jason-SESSION'!$B$169:$B$176,0), MATCH("*1st*",'Jason-SESSION'!$K$7:$T$7,0))</f>
        <v>12</v>
      </c>
      <c r="O111" s="151"/>
      <c r="P111" s="151"/>
      <c r="Q111" s="118"/>
      <c r="R111" s="118"/>
      <c r="S111" s="11"/>
      <c r="T111" s="11"/>
      <c r="V111" s="47"/>
      <c r="W111" s="11"/>
      <c r="X111" s="11"/>
      <c r="Y111" s="11"/>
      <c r="Z111" s="11"/>
      <c r="AA111" s="11"/>
      <c r="AB111" s="11"/>
      <c r="AC111" s="11"/>
      <c r="AF111"/>
      <c r="AG111"/>
      <c r="AH111"/>
      <c r="AI111"/>
      <c r="AJ111"/>
      <c r="AK111"/>
      <c r="AL111"/>
      <c r="AN111"/>
    </row>
    <row r="112" spans="1:40">
      <c r="B112" t="s">
        <v>4</v>
      </c>
      <c r="C112" s="131" t="e">
        <f>IF($A$110='Jason-SESSION'!$A$169,INDEX('Jason-SESSION'!$K$169:$T$176, MATCH("*Squat*",'Jason-SESSION'!$B$169:$B$176,0), MATCH("*2nd*",'Jason-SESSION'!$K$7:$T$7,0)),"")</f>
        <v>#N/A</v>
      </c>
      <c r="D112" s="132" t="e">
        <f>INDEX('Jason-SESSION'!L$169:U$176, MATCH("*Squat*",'Jason-SESSION'!$B$169:$B$176,0), MATCH("*2nd*",'Jason-SESSION'!K$7:T$7,0))</f>
        <v>#N/A</v>
      </c>
      <c r="E112" s="131" t="e">
        <f>IF($A$110='Jason-SESSION'!$A$169,INDEX('Jason-SESSION'!$K$169:$T$176, MATCH("*Deadlift*",'Jason-SESSION'!$B$169:$B$176,0), MATCH("*2ND*",'Jason-SESSION'!$K$7:$T$7,0)),"")</f>
        <v>#N/A</v>
      </c>
      <c r="F112" s="131" t="e">
        <f>INDEX('Jason-SESSION'!$L$169:$U$176, MATCH("*Deadlift*",'Jason-SESSION'!$B$169:$B$176,0), MATCH("*2nd*",'Jason-SESSION'!$K$7:$T$7,0))</f>
        <v>#N/A</v>
      </c>
      <c r="G112" s="131">
        <f>IF($A$110='Jason-SESSION'!$A$169,INDEX('Jason-SESSION'!$K$169:$T$176, MATCH("*Bench Press*",'Jason-SESSION'!$B$169:$B$176,0), MATCH("*2ND*",'Jason-SESSION'!$K$7:$T$7,0)),"")</f>
        <v>40</v>
      </c>
      <c r="H112" s="131">
        <f>INDEX('Jason-SESSION'!$L$169:$U$176, MATCH("*Bench Press*",'Jason-SESSION'!$B$169:$B$176,0), MATCH("*2nd*",'Jason-SESSION'!$K$7:$T$7,0))</f>
        <v>12</v>
      </c>
      <c r="I112" s="132">
        <f>IF($A$110='Jason-SESSION'!$A$169,INDEX('Jason-SESSION'!$K$169:$T$176, MATCH("*Military*",'Jason-SESSION'!$B$169:$B$176,0), MATCH("*2ND*",'Jason-SESSION'!$K$7:$T$7,0)),"")</f>
        <v>20</v>
      </c>
      <c r="J112" s="44">
        <f>INDEX('Jason-SESSION'!$L$169:$U$176, MATCH("*Military*",'Jason-SESSION'!$B$169:$B$176,0), MATCH("*2nd*",'Jason-SESSION'!$K$7:$T$7,0))</f>
        <v>12</v>
      </c>
      <c r="K112" s="131" t="e">
        <f>IF($A$110='Jason-SESSION'!$A$169,INDEX('Jason-SESSION'!$K$169:$T$176, MATCH("*Clean *",'Jason-SESSION'!$B$169:$B$176,0), MATCH("*2ND*",'Jason-SESSION'!$K$7:$T$7,0)),"")</f>
        <v>#N/A</v>
      </c>
      <c r="L112" s="44" t="e">
        <f>INDEX('Jason-SESSION'!$L$169:$U$176, MATCH("*Clean *",'Jason-SESSION'!$B$169:$B$176,0), MATCH("*2nd*",'Jason-SESSION'!$K$7:$T$7,0))</f>
        <v>#N/A</v>
      </c>
      <c r="M112" s="131">
        <f>IF($A$110='Jason-SESSION'!$A$169,INDEX('Jason-SESSION'!$K$169:$T$176, MATCH("*Lat Pulldown*",'Jason-SESSION'!$B$169:$B$176,0), MATCH("*2ND*",'Jason-SESSION'!$K$7:$T$7,0)),"")</f>
        <v>60</v>
      </c>
      <c r="N112" s="44">
        <f>INDEX('Jason-SESSION'!$L$169:$U$176, MATCH("*Lat Pulldown*",'Jason-SESSION'!$B$169:$B$176,0), MATCH("*2nd*",'Jason-SESSION'!$K$7:$T$7,0))</f>
        <v>12</v>
      </c>
      <c r="O112" s="151"/>
      <c r="P112" s="151"/>
      <c r="Q112" s="118"/>
      <c r="R112" s="118"/>
      <c r="AF112"/>
      <c r="AG112"/>
      <c r="AH112"/>
      <c r="AI112"/>
      <c r="AJ112"/>
      <c r="AK112"/>
      <c r="AL112"/>
      <c r="AN112"/>
    </row>
    <row r="113" spans="1:40">
      <c r="B113" t="s">
        <v>5</v>
      </c>
      <c r="C113" s="131" t="e">
        <f>IF($A$110='Jason-SESSION'!$A$169,INDEX('Jason-SESSION'!$K$169:$T$176, MATCH("*Squat*",'Jason-SESSION'!$B$169:$B$176,0), MATCH("*3rd*",'Jason-SESSION'!$K$7:$T$7,0)),"")</f>
        <v>#N/A</v>
      </c>
      <c r="D113" s="132" t="e">
        <f>INDEX('Jason-SESSION'!L$169:U$176, MATCH("*Squat*",'Jason-SESSION'!$B$169:$B$176,0), MATCH("*3rd*",'Jason-SESSION'!K$7:T$7,0))</f>
        <v>#N/A</v>
      </c>
      <c r="E113" s="131" t="e">
        <f>IF($A$110='Jason-SESSION'!$A$169,INDEX('Jason-SESSION'!$K$169:$T$176, MATCH("*Deadlift*",'Jason-SESSION'!$B$169:$B$176,0), MATCH("*3rd*",'Jason-SESSION'!$K$7:$T$7,0)),"")</f>
        <v>#N/A</v>
      </c>
      <c r="F113" s="131" t="e">
        <f>INDEX('Jason-SESSION'!$L$169:$U$176, MATCH("*Deadlift*",'Jason-SESSION'!$B$169:$B$176,0), MATCH("*3rd*",'Jason-SESSION'!$K$7:$T$7,0))</f>
        <v>#N/A</v>
      </c>
      <c r="G113" s="131">
        <f>IF($A$110='Jason-SESSION'!$A$169,INDEX('Jason-SESSION'!$K$169:$T$176, MATCH("*Bench Press*",'Jason-SESSION'!$B$169:$B$176,0), MATCH("*3rd*",'Jason-SESSION'!$K$7:$T$7,0)),"")</f>
        <v>40</v>
      </c>
      <c r="H113" s="131">
        <f>INDEX('Jason-SESSION'!$L$169:$U$176, MATCH("*Bench Press*",'Jason-SESSION'!$B$169:$B$176,0), MATCH("*3rd*",'Jason-SESSION'!$K$7:$T$7,0))</f>
        <v>10</v>
      </c>
      <c r="I113" s="132">
        <f>IF($A$110='Jason-SESSION'!$A$169,INDEX('Jason-SESSION'!$K$169:$T$176, MATCH("*Military*",'Jason-SESSION'!$B$169:$B$176,0), MATCH("*3rd*",'Jason-SESSION'!$K$7:$T$7,0)),"")</f>
        <v>20</v>
      </c>
      <c r="J113" s="44">
        <f>INDEX('Jason-SESSION'!$L$169:$U$176, MATCH("*Military*",'Jason-SESSION'!$B$169:$B$176,0), MATCH("*3rd*",'Jason-SESSION'!$K$7:$T$7,0))</f>
        <v>10</v>
      </c>
      <c r="K113" s="131" t="e">
        <f>IF($A$110='Jason-SESSION'!$A$169,INDEX('Jason-SESSION'!$K$169:$T$176, MATCH("*Clean *",'Jason-SESSION'!$B$169:$B$176,0), MATCH("*3rd*",'Jason-SESSION'!$K$7:$T$7,0)),"")</f>
        <v>#N/A</v>
      </c>
      <c r="L113" s="44" t="e">
        <f>INDEX('Jason-SESSION'!$L$169:$U$176, MATCH("*Clean *",'Jason-SESSION'!$B$169:$B$176,0), MATCH("*3rd*",'Jason-SESSION'!$K$7:$T$7,0))</f>
        <v>#N/A</v>
      </c>
      <c r="M113" s="131">
        <f>IF($A$110='Jason-SESSION'!$A$169,INDEX('Jason-SESSION'!$K$169:$T$176, MATCH("*Lat Pulldown*",'Jason-SESSION'!$B$169:$B$176,0), MATCH("*3rd*",'Jason-SESSION'!$K$7:$T$7,0)),"")</f>
        <v>60</v>
      </c>
      <c r="N113" s="44">
        <f>INDEX('Jason-SESSION'!$L$169:$U$176, MATCH("*Lat Pulldown*",'Jason-SESSION'!$B$169:$B$176,0), MATCH("*3rd*",'Jason-SESSION'!$K$7:$T$7,0))</f>
        <v>12</v>
      </c>
      <c r="O113" s="151"/>
      <c r="P113" s="151"/>
      <c r="Q113" s="118"/>
      <c r="R113" s="118"/>
      <c r="AF113"/>
      <c r="AG113"/>
      <c r="AH113"/>
      <c r="AI113"/>
      <c r="AJ113"/>
      <c r="AK113"/>
      <c r="AL113"/>
      <c r="AN113"/>
    </row>
    <row r="114" spans="1:40">
      <c r="B114" t="s">
        <v>6</v>
      </c>
      <c r="C114" s="131" t="e">
        <f>IF($A$110='Jason-SESSION'!$A$169,INDEX('Jason-SESSION'!$K$169:$T$176, MATCH("*Squat*",'Jason-SESSION'!$B$169:$B$176,0), MATCH("*4th*",'Jason-SESSION'!$K$7:$T$7,0)),"")</f>
        <v>#N/A</v>
      </c>
      <c r="D114" s="132" t="e">
        <f>INDEX('Jason-SESSION'!L$169:U$176, MATCH("*Squat*",'Jason-SESSION'!$B$169:$B$176,0), MATCH("*4th*",'Jason-SESSION'!K$7:T$7,0))</f>
        <v>#N/A</v>
      </c>
      <c r="E114" s="131" t="e">
        <f>IF($A$110='Jason-SESSION'!$A$169,INDEX('Jason-SESSION'!$K$169:$T$176, MATCH("*Deadlift*",'Jason-SESSION'!$B$169:$B$176,0), MATCH("*4th*",'Jason-SESSION'!$K$7:$T$7,0)),"")</f>
        <v>#N/A</v>
      </c>
      <c r="F114" s="131" t="e">
        <f>INDEX('Jason-SESSION'!$L$169:$U$176, MATCH("*Deadlift*",'Jason-SESSION'!$B$169:$B$176,0), MATCH("*4th*",'Jason-SESSION'!$K$7:$T$7,0))</f>
        <v>#N/A</v>
      </c>
      <c r="G114" s="131">
        <f>IF($A$110='Jason-SESSION'!$A$169,INDEX('Jason-SESSION'!$K$169:$T$176, MATCH("*Bench Press*",'Jason-SESSION'!$B$169:$B$176,0), MATCH("*4th*",'Jason-SESSION'!$K$7:$T$7,0)),"")</f>
        <v>0</v>
      </c>
      <c r="H114" s="131">
        <f>INDEX('Jason-SESSION'!$L$169:$U$176, MATCH("*Bench Press*",'Jason-SESSION'!$B$169:$B$176,0), MATCH("*4th*",'Jason-SESSION'!$K$7:$T$7,0))</f>
        <v>0</v>
      </c>
      <c r="I114" s="132">
        <f>IF($A$110='Jason-SESSION'!$A$169,INDEX('Jason-SESSION'!$K$169:$T$176, MATCH("*Military*",'Jason-SESSION'!$B$169:$B$176,0), MATCH("*4th*",'Jason-SESSION'!$K$7:$T$7,0)),"")</f>
        <v>0</v>
      </c>
      <c r="J114" s="44">
        <f>INDEX('Jason-SESSION'!$L$169:$U$176, MATCH("*Military*",'Jason-SESSION'!$B$169:$B$176,0), MATCH("*4th*",'Jason-SESSION'!$K$7:$T$7,0))</f>
        <v>0</v>
      </c>
      <c r="K114" s="131" t="e">
        <f>IF($A$110='Jason-SESSION'!$A$169,INDEX('Jason-SESSION'!$K$169:$T$176, MATCH("*Clean *",'Jason-SESSION'!$B$169:$B$176,0), MATCH("*4th*",'Jason-SESSION'!$K$7:$T$7,0)),"")</f>
        <v>#N/A</v>
      </c>
      <c r="L114" s="44" t="e">
        <f>INDEX('Jason-SESSION'!$L$169:$U$176, MATCH("*Clean *",'Jason-SESSION'!$B$169:$B$176,0), MATCH("*4th*",'Jason-SESSION'!$K$7:$T$7,0))</f>
        <v>#N/A</v>
      </c>
      <c r="M114" s="131">
        <f>IF($A$110='Jason-SESSION'!$A$169,INDEX('Jason-SESSION'!$K$169:$T$176, MATCH("*Lat Pulldown*",'Jason-SESSION'!$B$169:$B$176,0), MATCH("*4th*",'Jason-SESSION'!$K$7:$T$7,0)),"")</f>
        <v>0</v>
      </c>
      <c r="N114" s="44">
        <f>INDEX('Jason-SESSION'!$L$169:$U$176, MATCH("*Lat Pulldown*",'Jason-SESSION'!$B$169:$B$176,0), MATCH("*4th*",'Jason-SESSION'!$K$7:$T$7,0))</f>
        <v>0</v>
      </c>
      <c r="O114" s="151"/>
      <c r="P114" s="151"/>
      <c r="Q114" s="118"/>
      <c r="R114" s="118"/>
      <c r="AF114"/>
      <c r="AG114"/>
      <c r="AH114"/>
      <c r="AI114"/>
      <c r="AJ114"/>
      <c r="AK114"/>
      <c r="AL114"/>
      <c r="AN114"/>
    </row>
    <row r="115" spans="1:40">
      <c r="B115" t="s">
        <v>7</v>
      </c>
      <c r="C115" s="131" t="e">
        <f>IF($A$110='Jason-SESSION'!$A$169,INDEX('Jason-SESSION'!$K$169:$T$176, MATCH("*Squat*",'Jason-SESSION'!$B$169:$B$176,0), MATCH("*5th*",'Jason-SESSION'!$K$7:$T$7,0)),"")</f>
        <v>#N/A</v>
      </c>
      <c r="D115" s="132" t="e">
        <f>INDEX('Jason-SESSION'!L$169:U$176, MATCH("*Squat*",'Jason-SESSION'!$B$169:$B$176,0), MATCH("*5th*",'Jason-SESSION'!K$7:T$7,0))</f>
        <v>#N/A</v>
      </c>
      <c r="E115" s="131" t="e">
        <f>IF($A$110='Jason-SESSION'!$A$169,INDEX('Jason-SESSION'!$K$169:$T$176, MATCH("*Deadlift*",'Jason-SESSION'!$B$169:$B$176,0), MATCH("*5th*",'Jason-SESSION'!$K$7:$T$7,0)),"")</f>
        <v>#N/A</v>
      </c>
      <c r="F115" s="131" t="e">
        <f>INDEX('Jason-SESSION'!$L$169:$U$176, MATCH("*Deadlift*",'Jason-SESSION'!$B$169:$B$176,0), MATCH("*5th*",'Jason-SESSION'!$K$7:$T$7,0))</f>
        <v>#N/A</v>
      </c>
      <c r="G115" s="131">
        <f>IF($A$110='Jason-SESSION'!$A$169,INDEX('Jason-SESSION'!$K$169:$T$176, MATCH("*Bench Press*",'Jason-SESSION'!$B$169:$B$176,0), MATCH("*5th*",'Jason-SESSION'!$K$7:$T$7,0)),"")</f>
        <v>0</v>
      </c>
      <c r="H115" s="131">
        <f>INDEX('Jason-SESSION'!$L$169:$U$176, MATCH("*Bench Press*",'Jason-SESSION'!$B$169:$B$176,0), MATCH("*5th*",'Jason-SESSION'!$K$7:$T$7,0))</f>
        <v>0</v>
      </c>
      <c r="I115" s="132">
        <f>IF($A$110='Jason-SESSION'!$A$169,INDEX('Jason-SESSION'!$K$169:$T$176, MATCH("*Military*",'Jason-SESSION'!$B$169:$B$176,0), MATCH("*5th*",'Jason-SESSION'!$K$7:$T$7,0)),"")</f>
        <v>0</v>
      </c>
      <c r="J115" s="44">
        <f>INDEX('Jason-SESSION'!$L$169:$U$176, MATCH("*Military*",'Jason-SESSION'!$B$169:$B$176,0), MATCH("*5th*",'Jason-SESSION'!$K$7:$T$7,0))</f>
        <v>0</v>
      </c>
      <c r="K115" s="131" t="e">
        <f>IF($A$110='Jason-SESSION'!$A$169,INDEX('Jason-SESSION'!$K$169:$T$176, MATCH("*Clean *",'Jason-SESSION'!$B$169:$B$176,0), MATCH("*5th*",'Jason-SESSION'!$K$7:$T$7,0)),"")</f>
        <v>#N/A</v>
      </c>
      <c r="L115" s="44" t="e">
        <f>INDEX('Jason-SESSION'!$L$169:$U$176, MATCH("*Clean *",'Jason-SESSION'!$B$169:$B$176,0), MATCH("*5th*",'Jason-SESSION'!$K$7:$T$7,0))</f>
        <v>#N/A</v>
      </c>
      <c r="M115" s="131">
        <f>IF($A$110='Jason-SESSION'!$A$169,INDEX('Jason-SESSION'!$K$169:$T$176, MATCH("*Lat Pulldown*",'Jason-SESSION'!$B$169:$B$176,0), MATCH("*5th*",'Jason-SESSION'!$K$7:$T$7,0)),"")</f>
        <v>0</v>
      </c>
      <c r="N115" s="44">
        <f>INDEX('Jason-SESSION'!$L$169:$U$176, MATCH("*Lat Pulldown*",'Jason-SESSION'!$B$169:$B$176,0), MATCH("*5th*",'Jason-SESSION'!$K$7:$T$7,0))</f>
        <v>0</v>
      </c>
      <c r="O115" s="151"/>
      <c r="P115" s="151"/>
      <c r="Q115" s="118"/>
      <c r="R115" s="118"/>
      <c r="AF115"/>
      <c r="AG115"/>
      <c r="AH115"/>
      <c r="AI115"/>
      <c r="AJ115"/>
      <c r="AK115"/>
      <c r="AL115"/>
      <c r="AN115"/>
    </row>
    <row r="116" spans="1:40">
      <c r="A116" s="129">
        <f>'Jason-SESSION'!A178</f>
        <v>42307</v>
      </c>
      <c r="B116" s="116" t="s">
        <v>84</v>
      </c>
      <c r="C116" s="117" t="e">
        <f>MAX(C117:C121)</f>
        <v>#N/A</v>
      </c>
      <c r="D116" s="116" t="e">
        <f t="array" ref="D116">MAX(IF(C117:C121=C116,D117:D121))</f>
        <v>#N/A</v>
      </c>
      <c r="E116" s="116">
        <f>MAX(E117:E121)</f>
        <v>60</v>
      </c>
      <c r="F116" s="116">
        <f t="array" ref="F116">MAX(IF(E117:E121=E116,F117:F121))</f>
        <v>10</v>
      </c>
      <c r="G116" s="116" t="e">
        <f>MAX(G117:G121)</f>
        <v>#N/A</v>
      </c>
      <c r="H116" s="116" t="e">
        <f t="array" ref="H116">MAX(IF(G117:G121=G116,H117:H121))</f>
        <v>#N/A</v>
      </c>
      <c r="I116" s="116" t="e">
        <f>MAX(I117:I121)</f>
        <v>#N/A</v>
      </c>
      <c r="J116" s="116" t="e">
        <f t="array" ref="J116">MAX(IF(I117:I121=I116,J117:J121))</f>
        <v>#N/A</v>
      </c>
      <c r="K116" s="116" t="e">
        <f>MAX(K117:K121)</f>
        <v>#N/A</v>
      </c>
      <c r="L116" s="116" t="e">
        <f t="array" ref="L116">MAX(IF(K117:K121=K116,L117:L121))</f>
        <v>#N/A</v>
      </c>
      <c r="M116" s="116">
        <f>MAX(M117:M121)</f>
        <v>60</v>
      </c>
      <c r="N116" s="117">
        <f t="array" ref="N116">MAX(IF(M117:M121=M116,N117:N121))</f>
        <v>12</v>
      </c>
      <c r="O116" s="152" t="e">
        <f>IF($A$116='Jason-SESSION'!$A$178,INDEX('Jason-SESSION'!$K$178:$T$185, MATCH("*1k Row*",'Jason-SESSION'!$B$178:$B$185,0), MATCH("*1st*",'Jason-SESSION'!$K$7:$T$7,0)),"")</f>
        <v>#N/A</v>
      </c>
      <c r="P116" s="152">
        <f>IF($A$116='Jason-SESSION'!$A$178,INDEX('Jason-SESSION'!$K$178:$T$185, MATCH("*HIIT*",'Jason-SESSION'!$B$178:$B$185,0), MATCH("*1st*",'Jason-SESSION'!$K$7:$T$7,0)),"")</f>
        <v>6.9444444444444441E-3</v>
      </c>
      <c r="Q116" s="119" t="str">
        <f>INDEX('Jason-SESSION'!$L$178:$U$185, MATCH("*HIIT*",'Jason-SESSION'!$B$178:$B$185,0), MATCH("*1st*",'Jason-SESSION'!$K$7:$T$7,0))</f>
        <v>45/15</v>
      </c>
      <c r="R116" s="119">
        <f>'Jason-SESSION'!U178</f>
        <v>0</v>
      </c>
      <c r="S116" s="116"/>
      <c r="T116" s="116"/>
      <c r="U116" s="120">
        <f>'Jason-SESSION'!A188</f>
        <v>0</v>
      </c>
      <c r="V116" s="120">
        <f>'Jason-SESSION'!A189</f>
        <v>0</v>
      </c>
      <c r="W116" s="116"/>
      <c r="X116" s="116"/>
      <c r="Y116" s="116"/>
      <c r="Z116" s="116"/>
      <c r="AA116" s="116"/>
      <c r="AB116" s="116"/>
      <c r="AC116" s="116"/>
      <c r="AF116"/>
      <c r="AG116"/>
      <c r="AH116"/>
      <c r="AI116"/>
      <c r="AJ116"/>
      <c r="AK116"/>
      <c r="AL116"/>
      <c r="AN116"/>
    </row>
    <row r="117" spans="1:40">
      <c r="A117" s="145"/>
      <c r="B117" s="11" t="s">
        <v>3</v>
      </c>
      <c r="C117" s="131" t="e">
        <f>IF($A$116='Jason-SESSION'!$A$178,INDEX('Jason-SESSION'!$K$178:$T$185, MATCH("*Squat*",'Jason-SESSION'!$B$178:$B$185,0), MATCH("*1st*",'Jason-SESSION'!$K$7:$T$7,0)),"")</f>
        <v>#N/A</v>
      </c>
      <c r="D117" s="132" t="e">
        <f>INDEX('Jason-SESSION'!L$178:U$185, MATCH("*Squat*",'Jason-SESSION'!$B$178:$B$185,0), MATCH("*1st*",'Jason-SESSION'!K$7:T$7,0))</f>
        <v>#N/A</v>
      </c>
      <c r="E117" s="131">
        <f>IF($A$116='Jason-SESSION'!$A$178,INDEX('Jason-SESSION'!$K$178:$T$185, MATCH("*Deadlift*",'Jason-SESSION'!$B$178:$B$185,0), MATCH("*1st*",'Jason-SESSION'!$K$7:$T$7,0)),"")</f>
        <v>20</v>
      </c>
      <c r="F117" s="131">
        <f>INDEX('Jason-SESSION'!$L$178:$U$185, MATCH("*Deadlift*",'Jason-SESSION'!$B$178:$B$185,0), MATCH("*1st*",'Jason-SESSION'!$K$7:$T$7,0))</f>
        <v>10</v>
      </c>
      <c r="G117" s="131" t="e">
        <f>IF($A$116='Jason-SESSION'!$A$178,INDEX('Jason-SESSION'!$K$178:$T$185, MATCH("*Bench Press*",'Jason-SESSION'!$B$178:$B$185,0), MATCH("*1st*",'Jason-SESSION'!$K$7:$T$7,0)),"")</f>
        <v>#N/A</v>
      </c>
      <c r="H117" s="131" t="e">
        <f>INDEX('Jason-SESSION'!$L$178:$U$185, MATCH("*Bench Press*",'Jason-SESSION'!$B$178:$B$185,0), MATCH("*1st*",'Jason-SESSION'!$K$7:$T$7,0))</f>
        <v>#N/A</v>
      </c>
      <c r="I117" s="132" t="e">
        <f>IF($A$116='Jason-SESSION'!$A$178,INDEX('Jason-SESSION'!$K$178:$T$185, MATCH("*Military*",'Jason-SESSION'!$B$178:$B$185,0), MATCH("*1st*",'Jason-SESSION'!$K$7:$T$7,0)),"")</f>
        <v>#N/A</v>
      </c>
      <c r="J117" s="48" t="e">
        <f>INDEX('Jason-SESSION'!$L$178:$U$185, MATCH("*Military*",'Jason-SESSION'!$B$178:$B$185,0), MATCH("*1st*",'Jason-SESSION'!$K$7:$T$7,0))</f>
        <v>#N/A</v>
      </c>
      <c r="K117" s="131" t="e">
        <f>IF($A$116='Jason-SESSION'!$A$178,INDEX('Jason-SESSION'!$K$178:$T$185, MATCH("*Clean *",'Jason-SESSION'!$B$178:$B$185,0), MATCH("*1st*",'Jason-SESSION'!$K$7:$T$7,0)),"")</f>
        <v>#N/A</v>
      </c>
      <c r="L117" s="48" t="e">
        <f>INDEX('Jason-SESSION'!$L$178:$U$185, MATCH("*Clean *",'Jason-SESSION'!$B$178:$B$185,0), MATCH("*1st*",'Jason-SESSION'!$K$7:$T$7,0))</f>
        <v>#N/A</v>
      </c>
      <c r="M117" s="131">
        <f>IF($A$116='Jason-SESSION'!$A$178,INDEX('Jason-SESSION'!$K$178:$T$185, MATCH("*Lat Pulldown*",'Jason-SESSION'!$B$178:$B$185,0), MATCH("*1st*",'Jason-SESSION'!$K$7:$T$7,0)),"")</f>
        <v>60</v>
      </c>
      <c r="N117" s="48">
        <f>INDEX('Jason-SESSION'!$L$178:$U$185, MATCH("*Lat Pulldown*",'Jason-SESSION'!$B$178:$B$185,0), MATCH("*1st*",'Jason-SESSION'!$K$7:$T$7,0))</f>
        <v>12</v>
      </c>
      <c r="O117" s="151"/>
      <c r="P117" s="151"/>
      <c r="Q117" s="118"/>
      <c r="R117" s="118"/>
      <c r="S117" s="11"/>
      <c r="T117" s="11"/>
      <c r="V117" s="47"/>
      <c r="W117" s="11"/>
      <c r="X117" s="11"/>
      <c r="Y117" s="11"/>
      <c r="Z117" s="11"/>
      <c r="AA117" s="11"/>
      <c r="AB117" s="11"/>
      <c r="AC117" s="11"/>
      <c r="AF117"/>
      <c r="AG117"/>
      <c r="AH117"/>
      <c r="AI117"/>
      <c r="AJ117"/>
      <c r="AK117"/>
      <c r="AL117"/>
      <c r="AN117"/>
    </row>
    <row r="118" spans="1:40">
      <c r="B118" t="s">
        <v>4</v>
      </c>
      <c r="C118" s="131" t="e">
        <f>IF($A$116='Jason-SESSION'!$A$178,INDEX('Jason-SESSION'!$K$178:$T$185, MATCH("*Squat*",'Jason-SESSION'!$B$178:$B$185,0), MATCH("*2nd*",'Jason-SESSION'!$K$7:$T$7,0)),"")</f>
        <v>#N/A</v>
      </c>
      <c r="D118" s="132" t="e">
        <f>INDEX('Jason-SESSION'!L$178:U$185, MATCH("*Squat*",'Jason-SESSION'!$B$178:$B$185,0), MATCH("*2nd*",'Jason-SESSION'!K$7:T$7,0))</f>
        <v>#N/A</v>
      </c>
      <c r="E118" s="131">
        <f>IF($A$116='Jason-SESSION'!$A$178,INDEX('Jason-SESSION'!$K$178:$T$185, MATCH("*Deadlift*",'Jason-SESSION'!$B$178:$B$185,0), MATCH("*2ND*",'Jason-SESSION'!$K$7:$T$7,0)),"")</f>
        <v>40</v>
      </c>
      <c r="F118" s="131">
        <f>INDEX('Jason-SESSION'!$L$178:$U$185, MATCH("*Deadlift*",'Jason-SESSION'!$B$178:$B$185,0), MATCH("*2nd*",'Jason-SESSION'!$K$7:$T$7,0))</f>
        <v>12</v>
      </c>
      <c r="G118" s="131" t="e">
        <f>IF($A$116='Jason-SESSION'!$A$178,INDEX('Jason-SESSION'!$K$178:$T$185, MATCH("*Bench Press*",'Jason-SESSION'!$B$178:$B$185,0), MATCH("*2ND*",'Jason-SESSION'!$K$7:$T$7,0)),"")</f>
        <v>#N/A</v>
      </c>
      <c r="H118" s="131" t="e">
        <f>INDEX('Jason-SESSION'!$L$178:$U$185, MATCH("*Bench Press*",'Jason-SESSION'!$B$178:$B$185,0), MATCH("*2nd*",'Jason-SESSION'!$K$7:$T$7,0))</f>
        <v>#N/A</v>
      </c>
      <c r="I118" s="132" t="e">
        <f>IF($A$116='Jason-SESSION'!$A$178,INDEX('Jason-SESSION'!$K$178:$T$185, MATCH("*Military*",'Jason-SESSION'!$B$178:$B$185,0), MATCH("*2ND*",'Jason-SESSION'!$K$7:$T$7,0)),"")</f>
        <v>#N/A</v>
      </c>
      <c r="J118" s="44" t="e">
        <f>INDEX('Jason-SESSION'!$L$178:$U$185, MATCH("*Military*",'Jason-SESSION'!$B$178:$B$185,0), MATCH("*2nd*",'Jason-SESSION'!$K$7:$T$7,0))</f>
        <v>#N/A</v>
      </c>
      <c r="K118" s="131" t="e">
        <f>IF($A$116='Jason-SESSION'!$A$178,INDEX('Jason-SESSION'!$K$178:$T$185, MATCH("*Clean *",'Jason-SESSION'!$B$178:$B$185,0), MATCH("*2ND*",'Jason-SESSION'!$K$7:$T$7,0)),"")</f>
        <v>#N/A</v>
      </c>
      <c r="L118" s="44" t="e">
        <f>INDEX('Jason-SESSION'!$L$178:$U$185, MATCH("*Clean *",'Jason-SESSION'!$B$178:$B$185,0), MATCH("*2nd*",'Jason-SESSION'!$K$7:$T$7,0))</f>
        <v>#N/A</v>
      </c>
      <c r="M118" s="131">
        <f>IF($A$116='Jason-SESSION'!$A$178,INDEX('Jason-SESSION'!$K$178:$T$185, MATCH("*Lat Pulldown*",'Jason-SESSION'!$B$178:$B$185,0), MATCH("*2ND*",'Jason-SESSION'!$K$7:$T$7,0)),"")</f>
        <v>60</v>
      </c>
      <c r="N118" s="44">
        <f>INDEX('Jason-SESSION'!$L$178:$U$185, MATCH("*Lat Pulldown*",'Jason-SESSION'!$B$178:$B$185,0), MATCH("*2nd*",'Jason-SESSION'!$K$7:$T$7,0))</f>
        <v>12</v>
      </c>
      <c r="O118" s="151"/>
      <c r="P118" s="151"/>
      <c r="Q118" s="118"/>
      <c r="R118" s="118"/>
      <c r="AF118"/>
      <c r="AG118"/>
      <c r="AH118"/>
      <c r="AI118"/>
      <c r="AJ118"/>
      <c r="AK118"/>
      <c r="AL118"/>
      <c r="AN118"/>
    </row>
    <row r="119" spans="1:40">
      <c r="B119" t="s">
        <v>5</v>
      </c>
      <c r="C119" s="131" t="e">
        <f>IF($A$116='Jason-SESSION'!$A$178,INDEX('Jason-SESSION'!$K$178:$T$185, MATCH("*Squat*",'Jason-SESSION'!$B$178:$B$185,0), MATCH("*3rd*",'Jason-SESSION'!$K$7:$T$7,0)),"")</f>
        <v>#N/A</v>
      </c>
      <c r="D119" s="132" t="e">
        <f>INDEX('Jason-SESSION'!L$178:U$185, MATCH("*Squat*",'Jason-SESSION'!$B$178:$B$185,0), MATCH("*3rd*",'Jason-SESSION'!K$7:T$7,0))</f>
        <v>#N/A</v>
      </c>
      <c r="E119" s="131">
        <f>IF($A$116='Jason-SESSION'!$A$178,INDEX('Jason-SESSION'!$K$178:$T$185, MATCH("*Deadlift*",'Jason-SESSION'!$B$178:$B$185,0), MATCH("*3rd*",'Jason-SESSION'!$K$7:$T$7,0)),"")</f>
        <v>60</v>
      </c>
      <c r="F119" s="131">
        <f>INDEX('Jason-SESSION'!$L$178:$U$185, MATCH("*Deadlift*",'Jason-SESSION'!$B$178:$B$185,0), MATCH("*3rd*",'Jason-SESSION'!$K$7:$T$7,0))</f>
        <v>10</v>
      </c>
      <c r="G119" s="131" t="e">
        <f>IF($A$116='Jason-SESSION'!$A$178,INDEX('Jason-SESSION'!$K$178:$T$185, MATCH("*Bench Press*",'Jason-SESSION'!$B$178:$B$185,0), MATCH("*3rd*",'Jason-SESSION'!$K$7:$T$7,0)),"")</f>
        <v>#N/A</v>
      </c>
      <c r="H119" s="131" t="e">
        <f>INDEX('Jason-SESSION'!$L$178:$U$185, MATCH("*Bench Press*",'Jason-SESSION'!$B$178:$B$185,0), MATCH("*3rd*",'Jason-SESSION'!$K$7:$T$7,0))</f>
        <v>#N/A</v>
      </c>
      <c r="I119" s="132" t="e">
        <f>IF($A$116='Jason-SESSION'!$A$178,INDEX('Jason-SESSION'!$K$178:$T$185, MATCH("*Military*",'Jason-SESSION'!$B$178:$B$185,0), MATCH("*3rd*",'Jason-SESSION'!$K$7:$T$7,0)),"")</f>
        <v>#N/A</v>
      </c>
      <c r="J119" s="44" t="e">
        <f>INDEX('Jason-SESSION'!$L$178:$U$185, MATCH("*Military*",'Jason-SESSION'!$B$178:$B$185,0), MATCH("*3rd*",'Jason-SESSION'!$K$7:$T$7,0))</f>
        <v>#N/A</v>
      </c>
      <c r="K119" s="131" t="e">
        <f>IF($A$116='Jason-SESSION'!$A$178,INDEX('Jason-SESSION'!$K$178:$T$185, MATCH("*Clean *",'Jason-SESSION'!$B$178:$B$185,0), MATCH("*3rd*",'Jason-SESSION'!$K$7:$T$7,0)),"")</f>
        <v>#N/A</v>
      </c>
      <c r="L119" s="44" t="e">
        <f>INDEX('Jason-SESSION'!$L$178:$U$185, MATCH("*Clean *",'Jason-SESSION'!$B$178:$B$185,0), MATCH("*3rd*",'Jason-SESSION'!$K$7:$T$7,0))</f>
        <v>#N/A</v>
      </c>
      <c r="M119" s="131">
        <f>IF($A$116='Jason-SESSION'!$A$178,INDEX('Jason-SESSION'!$K$178:$T$185, MATCH("*Lat Pulldown*",'Jason-SESSION'!$B$178:$B$185,0), MATCH("*3rd*",'Jason-SESSION'!$K$7:$T$7,0)),"")</f>
        <v>60</v>
      </c>
      <c r="N119" s="44">
        <f>INDEX('Jason-SESSION'!$L$178:$U$185, MATCH("*Lat Pulldown*",'Jason-SESSION'!$B$178:$B$185,0), MATCH("*3rd*",'Jason-SESSION'!$K$7:$T$7,0))</f>
        <v>12</v>
      </c>
      <c r="O119" s="151"/>
      <c r="P119" s="151"/>
      <c r="Q119" s="118"/>
      <c r="R119" s="118"/>
      <c r="AF119"/>
      <c r="AG119"/>
      <c r="AH119"/>
      <c r="AI119"/>
      <c r="AJ119"/>
      <c r="AK119"/>
      <c r="AL119"/>
      <c r="AN119"/>
    </row>
    <row r="120" spans="1:40">
      <c r="B120" t="s">
        <v>6</v>
      </c>
      <c r="C120" s="131" t="e">
        <f>IF($A$116='Jason-SESSION'!$A$178,INDEX('Jason-SESSION'!$K$178:$T$185, MATCH("*Squat*",'Jason-SESSION'!$B$178:$B$185,0), MATCH("*4th*",'Jason-SESSION'!$K$7:$T$7,0)),"")</f>
        <v>#N/A</v>
      </c>
      <c r="D120" s="132" t="e">
        <f>INDEX('Jason-SESSION'!L$178:U$185, MATCH("*Squat*",'Jason-SESSION'!$B$178:$B$185,0), MATCH("*4th*",'Jason-SESSION'!K$7:T$7,0))</f>
        <v>#N/A</v>
      </c>
      <c r="E120" s="131">
        <f>IF($A$116='Jason-SESSION'!$A$178,INDEX('Jason-SESSION'!$K$178:$T$185, MATCH("*Deadlift*",'Jason-SESSION'!$B$178:$B$185,0), MATCH("*4th*",'Jason-SESSION'!$K$7:$T$7,0)),"")</f>
        <v>60</v>
      </c>
      <c r="F120" s="131">
        <f>INDEX('Jason-SESSION'!$L$178:$U$185, MATCH("*Deadlift*",'Jason-SESSION'!$B$178:$B$185,0), MATCH("*4th*",'Jason-SESSION'!$K$7:$T$7,0))</f>
        <v>10</v>
      </c>
      <c r="G120" s="131" t="e">
        <f>IF($A$116='Jason-SESSION'!$A$178,INDEX('Jason-SESSION'!$K$178:$T$185, MATCH("*Bench Press*",'Jason-SESSION'!$B$178:$B$185,0), MATCH("*4th*",'Jason-SESSION'!$K$7:$T$7,0)),"")</f>
        <v>#N/A</v>
      </c>
      <c r="H120" s="131" t="e">
        <f>INDEX('Jason-SESSION'!$L$178:$U$185, MATCH("*Bench Press*",'Jason-SESSION'!$B$178:$B$185,0), MATCH("*4th*",'Jason-SESSION'!$K$7:$T$7,0))</f>
        <v>#N/A</v>
      </c>
      <c r="I120" s="132" t="e">
        <f>IF($A$116='Jason-SESSION'!$A$178,INDEX('Jason-SESSION'!$K$178:$T$185, MATCH("*Military*",'Jason-SESSION'!$B$178:$B$185,0), MATCH("*4th*",'Jason-SESSION'!$K$7:$T$7,0)),"")</f>
        <v>#N/A</v>
      </c>
      <c r="J120" s="44" t="e">
        <f>INDEX('Jason-SESSION'!$L$178:$U$185, MATCH("*Military*",'Jason-SESSION'!$B$178:$B$185,0), MATCH("*4th*",'Jason-SESSION'!$K$7:$T$7,0))</f>
        <v>#N/A</v>
      </c>
      <c r="K120" s="131" t="e">
        <f>IF($A$116='Jason-SESSION'!$A$178,INDEX('Jason-SESSION'!$K$178:$T$185, MATCH("*Clean *",'Jason-SESSION'!$B$178:$B$185,0), MATCH("*4th*",'Jason-SESSION'!$K$7:$T$7,0)),"")</f>
        <v>#N/A</v>
      </c>
      <c r="L120" s="44" t="e">
        <f>INDEX('Jason-SESSION'!$L$178:$U$185, MATCH("*Clean *",'Jason-SESSION'!$B$178:$B$185,0), MATCH("*4th*",'Jason-SESSION'!$K$7:$T$7,0))</f>
        <v>#N/A</v>
      </c>
      <c r="M120" s="131">
        <f>IF($A$116='Jason-SESSION'!$A$178,INDEX('Jason-SESSION'!$K$178:$T$185, MATCH("*Lat Pulldown*",'Jason-SESSION'!$B$178:$B$185,0), MATCH("*4th*",'Jason-SESSION'!$K$7:$T$7,0)),"")</f>
        <v>60</v>
      </c>
      <c r="N120" s="44">
        <f>INDEX('Jason-SESSION'!$L$178:$U$185, MATCH("*Lat Pulldown*",'Jason-SESSION'!$B$178:$B$185,0), MATCH("*4th*",'Jason-SESSION'!$K$7:$T$7,0))</f>
        <v>12</v>
      </c>
      <c r="O120" s="151"/>
      <c r="P120" s="151"/>
      <c r="Q120" s="118"/>
      <c r="R120" s="118"/>
      <c r="AF120"/>
      <c r="AG120"/>
      <c r="AH120"/>
      <c r="AI120"/>
      <c r="AJ120"/>
      <c r="AK120"/>
      <c r="AL120"/>
      <c r="AN120"/>
    </row>
    <row r="121" spans="1:40">
      <c r="B121" t="s">
        <v>7</v>
      </c>
      <c r="C121" s="131" t="e">
        <f>IF($A$116='Jason-SESSION'!$A$178,INDEX('Jason-SESSION'!$K$178:$T$185, MATCH("*Squat*",'Jason-SESSION'!$B$178:$B$185,0), MATCH("*5th*",'Jason-SESSION'!$K$7:$T$7,0)),"")</f>
        <v>#N/A</v>
      </c>
      <c r="D121" s="132" t="e">
        <f>INDEX('Jason-SESSION'!L$178:U$185, MATCH("*Squat*",'Jason-SESSION'!$B$178:$B$185,0), MATCH("*5th*",'Jason-SESSION'!K$7:T$7,0))</f>
        <v>#N/A</v>
      </c>
      <c r="E121" s="131">
        <f>IF($A$116='Jason-SESSION'!$A$178,INDEX('Jason-SESSION'!$K$178:$T$185, MATCH("*Deadlift*",'Jason-SESSION'!$B$178:$B$185,0), MATCH("*5th*",'Jason-SESSION'!$K$7:$T$7,0)),"")</f>
        <v>0</v>
      </c>
      <c r="F121" s="131">
        <f>INDEX('Jason-SESSION'!$L$178:$U$185, MATCH("*Deadlift*",'Jason-SESSION'!$B$178:$B$185,0), MATCH("*5th*",'Jason-SESSION'!$K$7:$T$7,0))</f>
        <v>0</v>
      </c>
      <c r="G121" s="131" t="e">
        <f>IF($A$116='Jason-SESSION'!$A$178,INDEX('Jason-SESSION'!$K$178:$T$185, MATCH("*Bench Press*",'Jason-SESSION'!$B$178:$B$185,0), MATCH("*5th*",'Jason-SESSION'!$K$7:$T$7,0)),"")</f>
        <v>#N/A</v>
      </c>
      <c r="H121" s="131" t="e">
        <f>INDEX('Jason-SESSION'!$L$178:$U$185, MATCH("*Bench Press*",'Jason-SESSION'!$B$178:$B$185,0), MATCH("*5th*",'Jason-SESSION'!$K$7:$T$7,0))</f>
        <v>#N/A</v>
      </c>
      <c r="I121" s="132" t="e">
        <f>IF($A$116='Jason-SESSION'!$A$178,INDEX('Jason-SESSION'!$K$178:$T$185, MATCH("*Military*",'Jason-SESSION'!$B$178:$B$185,0), MATCH("*5th*",'Jason-SESSION'!$K$7:$T$7,0)),"")</f>
        <v>#N/A</v>
      </c>
      <c r="J121" s="44" t="e">
        <f>INDEX('Jason-SESSION'!$L$178:$U$185, MATCH("*Military*",'Jason-SESSION'!$B$178:$B$185,0), MATCH("*5th*",'Jason-SESSION'!$K$7:$T$7,0))</f>
        <v>#N/A</v>
      </c>
      <c r="K121" s="131" t="e">
        <f>IF($A$116='Jason-SESSION'!$A$178,INDEX('Jason-SESSION'!$K$178:$T$185, MATCH("*Clean *",'Jason-SESSION'!$B$178:$B$185,0), MATCH("*5th*",'Jason-SESSION'!$K$7:$T$7,0)),"")</f>
        <v>#N/A</v>
      </c>
      <c r="L121" s="44" t="e">
        <f>INDEX('Jason-SESSION'!$L$178:$U$185, MATCH("*Clean *",'Jason-SESSION'!$B$178:$B$185,0), MATCH("*5th*",'Jason-SESSION'!$K$7:$T$7,0))</f>
        <v>#N/A</v>
      </c>
      <c r="M121" s="131">
        <f>IF($A$116='Jason-SESSION'!$A$178,INDEX('Jason-SESSION'!$K$178:$T$185, MATCH("*Lat Pulldown*",'Jason-SESSION'!$B$178:$B$185,0), MATCH("*5th*",'Jason-SESSION'!$K$7:$T$7,0)),"")</f>
        <v>0</v>
      </c>
      <c r="N121" s="44">
        <f>INDEX('Jason-SESSION'!$L$178:$U$185, MATCH("*Lat Pulldown*",'Jason-SESSION'!$B$178:$B$185,0), MATCH("*5th*",'Jason-SESSION'!$K$7:$T$7,0))</f>
        <v>0</v>
      </c>
      <c r="O121" s="151"/>
      <c r="P121" s="151"/>
      <c r="Q121" s="118"/>
      <c r="R121" s="118"/>
      <c r="AF121"/>
      <c r="AG121"/>
      <c r="AH121"/>
      <c r="AI121"/>
      <c r="AJ121"/>
      <c r="AK121"/>
      <c r="AL121"/>
      <c r="AN121"/>
    </row>
    <row r="122" spans="1:40">
      <c r="A122" s="129">
        <f>'Jason-SESSION'!A187</f>
        <v>42310</v>
      </c>
      <c r="B122" s="116" t="s">
        <v>84</v>
      </c>
      <c r="C122" s="117" t="e">
        <f>MAX(C123:C127)</f>
        <v>#N/A</v>
      </c>
      <c r="D122" s="116" t="e">
        <f t="array" ref="D122">MAX(IF(C123:C127=C122,D123:D127))</f>
        <v>#N/A</v>
      </c>
      <c r="E122" s="116" t="e">
        <f>MAX(E123:E127)</f>
        <v>#N/A</v>
      </c>
      <c r="F122" s="116" t="e">
        <f t="array" ref="F122">MAX(IF(E123:E127=E122,F123:F127))</f>
        <v>#N/A</v>
      </c>
      <c r="G122" s="116" t="e">
        <f>MAX(G123:G127)</f>
        <v>#N/A</v>
      </c>
      <c r="H122" s="116" t="e">
        <f t="array" ref="H122">MAX(IF(G123:G127=G122,H123:H127))</f>
        <v>#N/A</v>
      </c>
      <c r="I122" s="116" t="e">
        <f>MAX(I123:I127)</f>
        <v>#N/A</v>
      </c>
      <c r="J122" s="116" t="e">
        <f t="array" ref="J122">MAX(IF(I123:I127=I122,J123:J127))</f>
        <v>#N/A</v>
      </c>
      <c r="K122" s="116" t="e">
        <f>MAX(K123:K127)</f>
        <v>#N/A</v>
      </c>
      <c r="L122" s="116" t="e">
        <f t="array" ref="L122">MAX(IF(K123:K127=K122,L123:L127))</f>
        <v>#N/A</v>
      </c>
      <c r="M122" s="116">
        <f>MAX(M123:M127)</f>
        <v>60</v>
      </c>
      <c r="N122" s="117">
        <f t="array" ref="N122">MAX(IF(M123:M127=M122,N123:N127))</f>
        <v>12</v>
      </c>
      <c r="O122" s="152" t="e">
        <f>IF($A$122='Jason-SESSION'!$A$187,INDEX('Jason-SESSION'!$K$187:$T$194, MATCH("*1k Row*",'Jason-SESSION'!$B$187:$B$194,0), MATCH("*1st*",'Jason-SESSION'!$K$7:$T$7,0)),"")</f>
        <v>#N/A</v>
      </c>
      <c r="P122" s="152">
        <f>IF($A$122='Jason-SESSION'!$A$187,INDEX('Jason-SESSION'!$K$187:$T$194, MATCH("*HIIT*",'Jason-SESSION'!$B$187:$B$194,0), MATCH("*1st*",'Jason-SESSION'!$K$7:$T$7,0)),"")</f>
        <v>6.9444444444444441E-3</v>
      </c>
      <c r="Q122" s="119" t="str">
        <f>INDEX('Jason-SESSION'!$L$187:$U$194, MATCH("*HIIT*",'Jason-SESSION'!$B$187:$B$194,0), MATCH("*1st*",'Jason-SESSION'!$K$7:$T$7,0))</f>
        <v>45/15</v>
      </c>
      <c r="R122" s="119">
        <f>'Jason-SESSION'!U187</f>
        <v>0</v>
      </c>
      <c r="S122" s="116"/>
      <c r="T122" s="116"/>
      <c r="U122" s="120">
        <f>'Jason-SESSION'!A197</f>
        <v>0</v>
      </c>
      <c r="V122" s="120">
        <f>'Jason-SESSION'!A198</f>
        <v>0</v>
      </c>
      <c r="W122" s="116"/>
      <c r="X122" s="116"/>
      <c r="Y122" s="116"/>
      <c r="Z122" s="116"/>
      <c r="AA122" s="116"/>
      <c r="AB122" s="116"/>
      <c r="AC122" s="116"/>
      <c r="AF122"/>
      <c r="AG122"/>
      <c r="AH122"/>
      <c r="AI122"/>
      <c r="AJ122"/>
      <c r="AK122"/>
      <c r="AL122"/>
      <c r="AN122"/>
    </row>
    <row r="123" spans="1:40">
      <c r="A123" s="145"/>
      <c r="B123" s="11" t="s">
        <v>3</v>
      </c>
      <c r="C123" s="131" t="e">
        <f>IF($A$122='Jason-SESSION'!$A$187,INDEX('Jason-SESSION'!$K$187:$T$194, MATCH("*Squat*",'Jason-SESSION'!$B$187:$B$194,0), MATCH("*1st*",'Jason-SESSION'!$K$7:$T$7,0)),"")</f>
        <v>#N/A</v>
      </c>
      <c r="D123" s="132" t="e">
        <f>INDEX('Jason-SESSION'!L$187:U$194, MATCH("*Squat*",'Jason-SESSION'!$B$187:$B$194,0), MATCH("*1st*",'Jason-SESSION'!K$7:T$7,0))</f>
        <v>#N/A</v>
      </c>
      <c r="E123" s="131" t="e">
        <f>IF($A$122='Jason-SESSION'!$A$187,INDEX('Jason-SESSION'!$K$187:$T$194, MATCH("*Deadlift*",'Jason-SESSION'!$B$187:$B$194,0), MATCH("*1st*",'Jason-SESSION'!$K$7:$T$7,0)),"")</f>
        <v>#N/A</v>
      </c>
      <c r="F123" s="131" t="e">
        <f>INDEX('Jason-SESSION'!$L$187:$U$194, MATCH("*Deadlift*",'Jason-SESSION'!$B$187:$B$194,0), MATCH("*1st*",'Jason-SESSION'!$K$7:$T$7,0))</f>
        <v>#N/A</v>
      </c>
      <c r="G123" s="131" t="e">
        <f>IF($A$122='Jason-SESSION'!$A$187,INDEX('Jason-SESSION'!$K$187:$T$194, MATCH("*Bench Press*",'Jason-SESSION'!$B$187:$B$194,0), MATCH("*1st*",'Jason-SESSION'!$K$7:$T$7,0)),"")</f>
        <v>#N/A</v>
      </c>
      <c r="H123" s="131" t="e">
        <f>INDEX('Jason-SESSION'!$L$187:$U$194, MATCH("*Bench Press*",'Jason-SESSION'!$B$187:$B$194,0), MATCH("*1st*",'Jason-SESSION'!$K$7:$T$7,0))</f>
        <v>#N/A</v>
      </c>
      <c r="I123" s="132" t="e">
        <f>IF($A$122='Jason-SESSION'!$A$187,INDEX('Jason-SESSION'!$K$187:$T$194, MATCH("*Military*",'Jason-SESSION'!$B$187:$B$194,0), MATCH("*1st*",'Jason-SESSION'!$K$7:$T$7,0)),"")</f>
        <v>#N/A</v>
      </c>
      <c r="J123" s="48" t="e">
        <f>INDEX('Jason-SESSION'!$L$187:$U$194, MATCH("*Military*",'Jason-SESSION'!$B$187:$B$194,0), MATCH("*1st*",'Jason-SESSION'!$K$7:$T$7,0))</f>
        <v>#N/A</v>
      </c>
      <c r="K123" s="131" t="e">
        <f>IF($A$122='Jason-SESSION'!$A$187,INDEX('Jason-SESSION'!$K$187:$T$194, MATCH("*Clean *",'Jason-SESSION'!$B$187:$B$194,0), MATCH("*1st*",'Jason-SESSION'!$K$7:$T$7,0)),"")</f>
        <v>#N/A</v>
      </c>
      <c r="L123" s="48" t="e">
        <f>INDEX('Jason-SESSION'!$L$187:$U$194, MATCH("*Clean *",'Jason-SESSION'!$B$187:$B$194,0), MATCH("*1st*",'Jason-SESSION'!$K$7:$T$7,0))</f>
        <v>#N/A</v>
      </c>
      <c r="M123" s="131">
        <f>IF($A$122='Jason-SESSION'!$A$187,INDEX('Jason-SESSION'!$K$187:$T$194, MATCH("*Lat Pulldown*",'Jason-SESSION'!$B$187:$B$194,0), MATCH("*1st*",'Jason-SESSION'!$K$7:$T$7,0)),"")</f>
        <v>60</v>
      </c>
      <c r="N123" s="48">
        <f>INDEX('Jason-SESSION'!$L$187:$U$194, MATCH("*Lat Pulldown*",'Jason-SESSION'!$B$187:$B$194,0), MATCH("*1st*",'Jason-SESSION'!$K$7:$T$7,0))</f>
        <v>12</v>
      </c>
      <c r="O123" s="151"/>
      <c r="P123" s="151"/>
      <c r="Q123" s="118"/>
      <c r="R123" s="118"/>
      <c r="S123" s="11"/>
      <c r="T123" s="11"/>
      <c r="V123" s="47"/>
      <c r="W123" s="11"/>
      <c r="X123" s="11"/>
      <c r="Y123" s="11"/>
      <c r="Z123" s="11"/>
      <c r="AA123" s="11"/>
      <c r="AB123" s="11"/>
      <c r="AC123" s="11"/>
      <c r="AF123"/>
      <c r="AG123"/>
      <c r="AH123"/>
      <c r="AI123"/>
      <c r="AJ123"/>
      <c r="AK123"/>
      <c r="AL123"/>
      <c r="AN123"/>
    </row>
    <row r="124" spans="1:40">
      <c r="B124" t="s">
        <v>4</v>
      </c>
      <c r="C124" s="131" t="e">
        <f>IF($A$122='Jason-SESSION'!$A$187,INDEX('Jason-SESSION'!$K$187:$T$194, MATCH("*Squat*",'Jason-SESSION'!$B$187:$B$194,0), MATCH("*2nd*",'Jason-SESSION'!$K$7:$T$7,0)),"")</f>
        <v>#N/A</v>
      </c>
      <c r="D124" s="132" t="e">
        <f>INDEX('Jason-SESSION'!L$187:U$194, MATCH("*Squat*",'Jason-SESSION'!$B$187:$B$194,0), MATCH("*2nd*",'Jason-SESSION'!K$7:T$7,0))</f>
        <v>#N/A</v>
      </c>
      <c r="E124" s="131" t="e">
        <f>IF($A$122='Jason-SESSION'!$A$187,INDEX('Jason-SESSION'!$K$187:$T$194, MATCH("*Deadlift*",'Jason-SESSION'!$B$187:$B$194,0), MATCH("*2ND*",'Jason-SESSION'!$K$7:$T$7,0)),"")</f>
        <v>#N/A</v>
      </c>
      <c r="F124" s="131" t="e">
        <f>INDEX('Jason-SESSION'!$L$187:$U$194, MATCH("*Deadlift*",'Jason-SESSION'!$B$187:$B$194,0), MATCH("*2nd*",'Jason-SESSION'!$K$7:$T$7,0))</f>
        <v>#N/A</v>
      </c>
      <c r="G124" s="131" t="e">
        <f>IF($A$122='Jason-SESSION'!$A$187,INDEX('Jason-SESSION'!$K$187:$T$194, MATCH("*Bench Press*",'Jason-SESSION'!$B$187:$B$194,0), MATCH("*2ND*",'Jason-SESSION'!$K$7:$T$7,0)),"")</f>
        <v>#N/A</v>
      </c>
      <c r="H124" s="131" t="e">
        <f>INDEX('Jason-SESSION'!$L$187:$U$194, MATCH("*Bench Press*",'Jason-SESSION'!$B$187:$B$194,0), MATCH("*2nd*",'Jason-SESSION'!$K$7:$T$7,0))</f>
        <v>#N/A</v>
      </c>
      <c r="I124" s="132" t="e">
        <f>IF($A$122='Jason-SESSION'!$A$187,INDEX('Jason-SESSION'!$K$187:$T$194, MATCH("*Military*",'Jason-SESSION'!$B$187:$B$194,0), MATCH("*2ND*",'Jason-SESSION'!$K$7:$T$7,0)),"")</f>
        <v>#N/A</v>
      </c>
      <c r="J124" s="44" t="e">
        <f>INDEX('Jason-SESSION'!$L$187:$U$194, MATCH("*Military*",'Jason-SESSION'!$B$187:$B$194,0), MATCH("*2nd*",'Jason-SESSION'!$K$7:$T$7,0))</f>
        <v>#N/A</v>
      </c>
      <c r="K124" s="131" t="e">
        <f>IF($A$122='Jason-SESSION'!$A$187,INDEX('Jason-SESSION'!$K$187:$T$194, MATCH("*Clean *",'Jason-SESSION'!$B$187:$B$194,0), MATCH("*2ND*",'Jason-SESSION'!$K$7:$T$7,0)),"")</f>
        <v>#N/A</v>
      </c>
      <c r="L124" s="44" t="e">
        <f>INDEX('Jason-SESSION'!$L$187:$U$194, MATCH("*Clean *",'Jason-SESSION'!$B$187:$B$194,0), MATCH("*2nd*",'Jason-SESSION'!$K$7:$T$7,0))</f>
        <v>#N/A</v>
      </c>
      <c r="M124" s="131">
        <f>IF($A$122='Jason-SESSION'!$A$187,INDEX('Jason-SESSION'!$K$187:$T$194, MATCH("*Lat Pulldown*",'Jason-SESSION'!$B$187:$B$194,0), MATCH("*2ND*",'Jason-SESSION'!$K$7:$T$7,0)),"")</f>
        <v>60</v>
      </c>
      <c r="N124" s="44">
        <f>INDEX('Jason-SESSION'!$L$187:$U$194, MATCH("*Lat Pulldown*",'Jason-SESSION'!$B$187:$B$194,0), MATCH("*2nd*",'Jason-SESSION'!$K$7:$T$7,0))</f>
        <v>12</v>
      </c>
      <c r="O124" s="151"/>
      <c r="P124" s="151"/>
      <c r="Q124" s="118"/>
      <c r="R124" s="118"/>
      <c r="AF124"/>
      <c r="AG124"/>
      <c r="AH124"/>
      <c r="AI124"/>
      <c r="AJ124"/>
      <c r="AK124"/>
      <c r="AL124"/>
      <c r="AN124"/>
    </row>
    <row r="125" spans="1:40">
      <c r="B125" t="s">
        <v>5</v>
      </c>
      <c r="C125" s="131" t="e">
        <f>IF($A$122='Jason-SESSION'!$A$187,INDEX('Jason-SESSION'!$K$187:$T$194, MATCH("*Squat*",'Jason-SESSION'!$B$187:$B$194,0), MATCH("*3rd*",'Jason-SESSION'!$K$7:$T$7,0)),"")</f>
        <v>#N/A</v>
      </c>
      <c r="D125" s="132" t="e">
        <f>INDEX('Jason-SESSION'!L$187:U$194, MATCH("*Squat*",'Jason-SESSION'!$B$187:$B$194,0), MATCH("*3rd*",'Jason-SESSION'!K$7:T$7,0))</f>
        <v>#N/A</v>
      </c>
      <c r="E125" s="131" t="e">
        <f>IF($A$122='Jason-SESSION'!$A$187,INDEX('Jason-SESSION'!$K$187:$T$194, MATCH("*Deadlift*",'Jason-SESSION'!$B$187:$B$194,0), MATCH("*3rd*",'Jason-SESSION'!$K$7:$T$7,0)),"")</f>
        <v>#N/A</v>
      </c>
      <c r="F125" s="131" t="e">
        <f>INDEX('Jason-SESSION'!$L$187:$U$194, MATCH("*Deadlift*",'Jason-SESSION'!$B$187:$B$194,0), MATCH("*3rd*",'Jason-SESSION'!$K$7:$T$7,0))</f>
        <v>#N/A</v>
      </c>
      <c r="G125" s="131" t="e">
        <f>IF($A$122='Jason-SESSION'!$A$187,INDEX('Jason-SESSION'!$K$187:$T$194, MATCH("*Bench Press*",'Jason-SESSION'!$B$187:$B$194,0), MATCH("*3rd*",'Jason-SESSION'!$K$7:$T$7,0)),"")</f>
        <v>#N/A</v>
      </c>
      <c r="H125" s="131" t="e">
        <f>INDEX('Jason-SESSION'!$L$187:$U$194, MATCH("*Bench Press*",'Jason-SESSION'!$B$187:$B$194,0), MATCH("*3rd*",'Jason-SESSION'!$K$7:$T$7,0))</f>
        <v>#N/A</v>
      </c>
      <c r="I125" s="132" t="e">
        <f>IF($A$122='Jason-SESSION'!$A$187,INDEX('Jason-SESSION'!$K$187:$T$194, MATCH("*Military*",'Jason-SESSION'!$B$187:$B$194,0), MATCH("*3rd*",'Jason-SESSION'!$K$7:$T$7,0)),"")</f>
        <v>#N/A</v>
      </c>
      <c r="J125" s="44" t="e">
        <f>INDEX('Jason-SESSION'!$L$187:$U$194, MATCH("*Military*",'Jason-SESSION'!$B$187:$B$194,0), MATCH("*3rd*",'Jason-SESSION'!$K$7:$T$7,0))</f>
        <v>#N/A</v>
      </c>
      <c r="K125" s="131" t="e">
        <f>IF($A$122='Jason-SESSION'!$A$187,INDEX('Jason-SESSION'!$K$187:$T$194, MATCH("*Clean *",'Jason-SESSION'!$B$187:$B$194,0), MATCH("*3rd*",'Jason-SESSION'!$K$7:$T$7,0)),"")</f>
        <v>#N/A</v>
      </c>
      <c r="L125" s="44" t="e">
        <f>INDEX('Jason-SESSION'!$L$187:$U$194, MATCH("*Clean *",'Jason-SESSION'!$B$187:$B$194,0), MATCH("*3rd*",'Jason-SESSION'!$K$7:$T$7,0))</f>
        <v>#N/A</v>
      </c>
      <c r="M125" s="131">
        <f>IF($A$122='Jason-SESSION'!$A$187,INDEX('Jason-SESSION'!$K$187:$T$194, MATCH("*Lat Pulldown*",'Jason-SESSION'!$B$187:$B$194,0), MATCH("*3rd*",'Jason-SESSION'!$K$7:$T$7,0)),"")</f>
        <v>60</v>
      </c>
      <c r="N125" s="44">
        <f>INDEX('Jason-SESSION'!$L$187:$U$194, MATCH("*Lat Pulldown*",'Jason-SESSION'!$B$187:$B$194,0), MATCH("*3rd*",'Jason-SESSION'!$K$7:$T$7,0))</f>
        <v>12</v>
      </c>
      <c r="O125" s="151"/>
      <c r="P125" s="151"/>
      <c r="Q125" s="118"/>
      <c r="R125" s="118"/>
      <c r="AF125"/>
      <c r="AG125"/>
      <c r="AH125"/>
      <c r="AI125"/>
      <c r="AJ125"/>
      <c r="AK125"/>
      <c r="AL125"/>
      <c r="AN125"/>
    </row>
    <row r="126" spans="1:40">
      <c r="B126" t="s">
        <v>6</v>
      </c>
      <c r="C126" s="131" t="e">
        <f>IF($A$122='Jason-SESSION'!$A$187,INDEX('Jason-SESSION'!$K$187:$T$194, MATCH("*Squat*",'Jason-SESSION'!$B$187:$B$194,0), MATCH("*4th*",'Jason-SESSION'!$K$7:$T$7,0)),"")</f>
        <v>#N/A</v>
      </c>
      <c r="D126" s="132" t="e">
        <f>INDEX('Jason-SESSION'!L$187:U$194, MATCH("*Squat*",'Jason-SESSION'!$B$187:$B$194,0), MATCH("*4th*",'Jason-SESSION'!K$7:T$7,0))</f>
        <v>#N/A</v>
      </c>
      <c r="E126" s="131" t="e">
        <f>IF($A$122='Jason-SESSION'!$A$187,INDEX('Jason-SESSION'!$K$187:$T$194, MATCH("*Deadlift*",'Jason-SESSION'!$B$187:$B$194,0), MATCH("*4th*",'Jason-SESSION'!$K$7:$T$7,0)),"")</f>
        <v>#N/A</v>
      </c>
      <c r="F126" s="131" t="e">
        <f>INDEX('Jason-SESSION'!$L$187:$U$194, MATCH("*Deadlift*",'Jason-SESSION'!$B$187:$B$194,0), MATCH("*4th*",'Jason-SESSION'!$K$7:$T$7,0))</f>
        <v>#N/A</v>
      </c>
      <c r="G126" s="131" t="e">
        <f>IF($A$122='Jason-SESSION'!$A$187,INDEX('Jason-SESSION'!$K$187:$T$194, MATCH("*Bench Press*",'Jason-SESSION'!$B$187:$B$194,0), MATCH("*4th*",'Jason-SESSION'!$K$7:$T$7,0)),"")</f>
        <v>#N/A</v>
      </c>
      <c r="H126" s="131" t="e">
        <f>INDEX('Jason-SESSION'!$L$187:$U$194, MATCH("*Bench Press*",'Jason-SESSION'!$B$187:$B$194,0), MATCH("*4th*",'Jason-SESSION'!$K$7:$T$7,0))</f>
        <v>#N/A</v>
      </c>
      <c r="I126" s="132" t="e">
        <f>IF($A$122='Jason-SESSION'!$A$187,INDEX('Jason-SESSION'!$K$187:$T$194, MATCH("*Military*",'Jason-SESSION'!$B$187:$B$194,0), MATCH("*4th*",'Jason-SESSION'!$K$7:$T$7,0)),"")</f>
        <v>#N/A</v>
      </c>
      <c r="J126" s="44" t="e">
        <f>INDEX('Jason-SESSION'!$L$187:$U$194, MATCH("*Military*",'Jason-SESSION'!$B$187:$B$194,0), MATCH("*4th*",'Jason-SESSION'!$K$7:$T$7,0))</f>
        <v>#N/A</v>
      </c>
      <c r="K126" s="131" t="e">
        <f>IF($A$122='Jason-SESSION'!$A$187,INDEX('Jason-SESSION'!$K$187:$T$194, MATCH("*Clean *",'Jason-SESSION'!$B$187:$B$194,0), MATCH("*4th*",'Jason-SESSION'!$K$7:$T$7,0)),"")</f>
        <v>#N/A</v>
      </c>
      <c r="L126" s="44" t="e">
        <f>INDEX('Jason-SESSION'!$L$187:$U$194, MATCH("*Clean *",'Jason-SESSION'!$B$187:$B$194,0), MATCH("*4th*",'Jason-SESSION'!$K$7:$T$7,0))</f>
        <v>#N/A</v>
      </c>
      <c r="M126" s="131">
        <f>IF($A$122='Jason-SESSION'!$A$187,INDEX('Jason-SESSION'!$K$187:$T$194, MATCH("*Lat Pulldown*",'Jason-SESSION'!$B$187:$B$194,0), MATCH("*4th*",'Jason-SESSION'!$K$7:$T$7,0)),"")</f>
        <v>0</v>
      </c>
      <c r="N126" s="44">
        <f>INDEX('Jason-SESSION'!$L$187:$U$194, MATCH("*Lat Pulldown*",'Jason-SESSION'!$B$187:$B$194,0), MATCH("*4th*",'Jason-SESSION'!$K$7:$T$7,0))</f>
        <v>0</v>
      </c>
      <c r="O126" s="151"/>
      <c r="P126" s="151"/>
      <c r="Q126" s="118"/>
      <c r="R126" s="118"/>
      <c r="AF126"/>
      <c r="AG126"/>
      <c r="AH126"/>
      <c r="AI126"/>
      <c r="AJ126"/>
      <c r="AK126"/>
      <c r="AL126"/>
      <c r="AN126"/>
    </row>
    <row r="127" spans="1:40">
      <c r="B127" t="s">
        <v>7</v>
      </c>
      <c r="C127" s="131" t="e">
        <f>IF($A$122='Jason-SESSION'!$A$187,INDEX('Jason-SESSION'!$K$187:$T$194, MATCH("*Squat*",'Jason-SESSION'!$B$187:$B$194,0), MATCH("*5th*",'Jason-SESSION'!$K$7:$T$7,0)),"")</f>
        <v>#N/A</v>
      </c>
      <c r="D127" s="132" t="e">
        <f>INDEX('Jason-SESSION'!L$187:U$194, MATCH("*Squat*",'Jason-SESSION'!$B$187:$B$194,0), MATCH("*5th*",'Jason-SESSION'!K$7:T$7,0))</f>
        <v>#N/A</v>
      </c>
      <c r="E127" s="131" t="e">
        <f>IF($A$122='Jason-SESSION'!$A$187,INDEX('Jason-SESSION'!$K$187:$T$194, MATCH("*Deadlift*",'Jason-SESSION'!$B$187:$B$194,0), MATCH("*5th*",'Jason-SESSION'!$K$7:$T$7,0)),"")</f>
        <v>#N/A</v>
      </c>
      <c r="F127" s="131" t="e">
        <f>INDEX('Jason-SESSION'!$L$187:$U$194, MATCH("*Deadlift*",'Jason-SESSION'!$B$187:$B$194,0), MATCH("*5th*",'Jason-SESSION'!$K$7:$T$7,0))</f>
        <v>#N/A</v>
      </c>
      <c r="G127" s="131" t="e">
        <f>IF($A$122='Jason-SESSION'!$A$187,INDEX('Jason-SESSION'!$K$187:$T$194, MATCH("*Bench Press*",'Jason-SESSION'!$B$187:$B$194,0), MATCH("*5th*",'Jason-SESSION'!$K$7:$T$7,0)),"")</f>
        <v>#N/A</v>
      </c>
      <c r="H127" s="131" t="e">
        <f>INDEX('Jason-SESSION'!$L$187:$U$194, MATCH("*Bench Press*",'Jason-SESSION'!$B$187:$B$194,0), MATCH("*5th*",'Jason-SESSION'!$K$7:$T$7,0))</f>
        <v>#N/A</v>
      </c>
      <c r="I127" s="132" t="e">
        <f>IF($A$122='Jason-SESSION'!$A$187,INDEX('Jason-SESSION'!$K$187:$T$194, MATCH("*Military*",'Jason-SESSION'!$B$187:$B$194,0), MATCH("*5th*",'Jason-SESSION'!$K$7:$T$7,0)),"")</f>
        <v>#N/A</v>
      </c>
      <c r="J127" s="44" t="e">
        <f>INDEX('Jason-SESSION'!$L$187:$U$194, MATCH("*Military*",'Jason-SESSION'!$B$187:$B$194,0), MATCH("*5th*",'Jason-SESSION'!$K$7:$T$7,0))</f>
        <v>#N/A</v>
      </c>
      <c r="K127" s="131" t="e">
        <f>IF($A$122='Jason-SESSION'!$A$187,INDEX('Jason-SESSION'!$K$187:$T$194, MATCH("*Clean *",'Jason-SESSION'!$B$187:$B$194,0), MATCH("*5th*",'Jason-SESSION'!$K$7:$T$7,0)),"")</f>
        <v>#N/A</v>
      </c>
      <c r="L127" s="44" t="e">
        <f>INDEX('Jason-SESSION'!$L$187:$U$194, MATCH("*Clean *",'Jason-SESSION'!$B$187:$B$194,0), MATCH("*5th*",'Jason-SESSION'!$K$7:$T$7,0))</f>
        <v>#N/A</v>
      </c>
      <c r="M127" s="131">
        <f>IF($A$122='Jason-SESSION'!$A$187,INDEX('Jason-SESSION'!$K$187:$T$194, MATCH("*Lat Pulldown*",'Jason-SESSION'!$B$187:$B$194,0), MATCH("*5th*",'Jason-SESSION'!$K$7:$T$7,0)),"")</f>
        <v>0</v>
      </c>
      <c r="N127" s="44">
        <f>INDEX('Jason-SESSION'!$L$187:$U$194, MATCH("*Lat Pulldown*",'Jason-SESSION'!$B$187:$B$194,0), MATCH("*5th*",'Jason-SESSION'!$K$7:$T$7,0))</f>
        <v>0</v>
      </c>
      <c r="O127" s="151"/>
      <c r="P127" s="151"/>
      <c r="Q127" s="118"/>
      <c r="R127" s="118"/>
      <c r="AF127"/>
      <c r="AG127"/>
      <c r="AH127"/>
      <c r="AI127"/>
      <c r="AJ127"/>
      <c r="AK127"/>
      <c r="AL127"/>
      <c r="AN127"/>
    </row>
    <row r="128" spans="1:40">
      <c r="A128" s="129">
        <f>'Jason-SESSION'!A196</f>
        <v>42318</v>
      </c>
      <c r="B128" s="116" t="s">
        <v>84</v>
      </c>
      <c r="C128" s="117" t="e">
        <f>MAX(C129:C133)</f>
        <v>#N/A</v>
      </c>
      <c r="D128" s="116" t="e">
        <f t="array" ref="D128">MAX(IF(C129:C133=C128,D129:D133))</f>
        <v>#N/A</v>
      </c>
      <c r="E128" s="116">
        <f>MAX(E129:E133)</f>
        <v>65</v>
      </c>
      <c r="F128" s="116">
        <f t="array" ref="F128">MAX(IF(E129:E133=E128,F129:F133))</f>
        <v>12</v>
      </c>
      <c r="G128" s="116" t="e">
        <f>MAX(G129:G133)</f>
        <v>#N/A</v>
      </c>
      <c r="H128" s="116" t="e">
        <f t="array" ref="H128">MAX(IF(G129:G133=G128,H129:H133))</f>
        <v>#N/A</v>
      </c>
      <c r="I128" s="116" t="e">
        <f>MAX(I129:I133)</f>
        <v>#N/A</v>
      </c>
      <c r="J128" s="116" t="e">
        <f t="array" ref="J128">MAX(IF(I129:I133=I128,J129:J133))</f>
        <v>#N/A</v>
      </c>
      <c r="K128" s="116" t="e">
        <f>MAX(K129:K133)</f>
        <v>#N/A</v>
      </c>
      <c r="L128" s="116" t="e">
        <f t="array" ref="L128">MAX(IF(K129:K133=K128,L129:L133))</f>
        <v>#N/A</v>
      </c>
      <c r="M128" s="116" t="e">
        <f>MAX(M129:M133)</f>
        <v>#N/A</v>
      </c>
      <c r="N128" s="117" t="e">
        <f t="array" ref="N128">MAX(IF(M129:M133=M128,N129:N133))</f>
        <v>#N/A</v>
      </c>
      <c r="O128" s="152" t="e">
        <f>IF($A$128='Jason-SESSION'!$A$196,INDEX('Jason-SESSION'!$K$196:$T$203, MATCH("*1k Row*",'Jason-SESSION'!$B$196:$B$203,0), MATCH("*1st*",'Jason-SESSION'!$K$7:$T$7,0)),"")</f>
        <v>#N/A</v>
      </c>
      <c r="P128" s="152">
        <f>IF($A$128='Jason-SESSION'!$A$196,INDEX('Jason-SESSION'!$K$196:$T$203, MATCH("*HIIT*",'Jason-SESSION'!$B$196:$B$203,0), MATCH("*1st*",'Jason-SESSION'!$K$7:$T$7,0)),"")</f>
        <v>6.9444444444444441E-3</v>
      </c>
      <c r="Q128" s="119" t="str">
        <f>INDEX('Jason-SESSION'!$L$196:$U$203, MATCH("*HIIT*",'Jason-SESSION'!$B$196:$B$203,0), MATCH("*1st*",'Jason-SESSION'!$K$7:$T$7,0))</f>
        <v>45/15</v>
      </c>
      <c r="R128" s="119">
        <f>'Jason-SESSION'!U196</f>
        <v>0</v>
      </c>
      <c r="S128" s="116"/>
      <c r="T128" s="116"/>
      <c r="U128" s="120">
        <f>'Jason-SESSION'!A206</f>
        <v>0</v>
      </c>
      <c r="V128" s="120">
        <f>'Jason-SESSION'!A207</f>
        <v>0</v>
      </c>
      <c r="W128" s="116"/>
      <c r="X128" s="116"/>
      <c r="Y128" s="116"/>
      <c r="Z128" s="116"/>
      <c r="AA128" s="116"/>
      <c r="AB128" s="116"/>
      <c r="AC128" s="116"/>
      <c r="AF128"/>
      <c r="AG128"/>
      <c r="AH128"/>
      <c r="AI128"/>
      <c r="AJ128"/>
      <c r="AK128"/>
      <c r="AL128"/>
      <c r="AN128"/>
    </row>
    <row r="129" spans="1:40">
      <c r="A129" s="145"/>
      <c r="B129" s="11" t="s">
        <v>3</v>
      </c>
      <c r="C129" s="131" t="e">
        <f>IF($A$128='Jason-SESSION'!$A$196,INDEX('Jason-SESSION'!$K$196:$T$203, MATCH("*Squat*",'Jason-SESSION'!$B$196:$B$203,0), MATCH("*1st*",'Jason-SESSION'!$K$7:$T$7,0)),"")</f>
        <v>#N/A</v>
      </c>
      <c r="D129" s="132" t="e">
        <f>INDEX('Jason-SESSION'!L$196:U$203, MATCH("*Squat*",'Jason-SESSION'!$B$196:$B$203,0), MATCH("*1st*",'Jason-SESSION'!K$7:T$7,0))</f>
        <v>#N/A</v>
      </c>
      <c r="E129" s="131">
        <f>IF($A$128='Jason-SESSION'!$A$196,INDEX('Jason-SESSION'!$K$196:$T$203, MATCH("*Deadlift*",'Jason-SESSION'!$B$196:$B$203,0), MATCH("*1st*",'Jason-SESSION'!$K$7:$T$7,0)),"")</f>
        <v>60</v>
      </c>
      <c r="F129" s="131">
        <f>INDEX('Jason-SESSION'!$L$196:$U$203, MATCH("*Deadlift*",'Jason-SESSION'!$B$196:$B$203,0), MATCH("*1st*",'Jason-SESSION'!$K$7:$T$7,0))</f>
        <v>12</v>
      </c>
      <c r="G129" s="131" t="e">
        <f>IF($A$128='Jason-SESSION'!$A$196,INDEX('Jason-SESSION'!$K$196:$T$203, MATCH("*Bench Press*",'Jason-SESSION'!$B$196:$B$203,0), MATCH("*1st*",'Jason-SESSION'!$K$7:$T$7,0)),"")</f>
        <v>#N/A</v>
      </c>
      <c r="H129" s="131" t="e">
        <f>INDEX('Jason-SESSION'!$L$196:$U$203, MATCH("*Bench Press*",'Jason-SESSION'!$B$196:$B$203,0), MATCH("*1st*",'Jason-SESSION'!$K$7:$T$7,0))</f>
        <v>#N/A</v>
      </c>
      <c r="I129" s="132" t="e">
        <f>IF($A$128='Jason-SESSION'!$A$196,INDEX('Jason-SESSION'!$K$196:$T$203, MATCH("*Military*",'Jason-SESSION'!$B$196:$B$203,0), MATCH("*1st*",'Jason-SESSION'!$K$7:$T$7,0)),"")</f>
        <v>#N/A</v>
      </c>
      <c r="J129" s="48" t="e">
        <f>INDEX('Jason-SESSION'!$L$196:$U$203, MATCH("*Military*",'Jason-SESSION'!$B$196:$B$203,0), MATCH("*1st*",'Jason-SESSION'!$K$7:$T$7,0))</f>
        <v>#N/A</v>
      </c>
      <c r="K129" s="131" t="e">
        <f>IF($A$128='Jason-SESSION'!$A$196,INDEX('Jason-SESSION'!$K$196:$T$203, MATCH("*Clean *",'Jason-SESSION'!$B$196:$B$203,0), MATCH("*1st*",'Jason-SESSION'!$K$7:$T$7,0)),"")</f>
        <v>#N/A</v>
      </c>
      <c r="L129" s="48" t="e">
        <f>INDEX('Jason-SESSION'!$L$196:$U$203, MATCH("*Clean *",'Jason-SESSION'!$B$196:$B$203,0), MATCH("*1st*",'Jason-SESSION'!$K$7:$T$7,0))</f>
        <v>#N/A</v>
      </c>
      <c r="M129" s="131" t="e">
        <f>IF($A$128='Jason-SESSION'!$A$196,INDEX('Jason-SESSION'!$K$196:$T$203, MATCH("*Lat Pulldown*",'Jason-SESSION'!$B$196:$B$203,0), MATCH("*1st*",'Jason-SESSION'!$K$7:$T$7,0)),"")</f>
        <v>#N/A</v>
      </c>
      <c r="N129" s="48" t="e">
        <f>INDEX('Jason-SESSION'!$L$196:$U$203, MATCH("*Lat Pulldown*",'Jason-SESSION'!$B$196:$B$203,0), MATCH("*1st*",'Jason-SESSION'!$K$7:$T$7,0))</f>
        <v>#N/A</v>
      </c>
      <c r="O129" s="151"/>
      <c r="P129" s="151"/>
      <c r="Q129" s="118"/>
      <c r="R129" s="118"/>
      <c r="S129" s="11"/>
      <c r="T129" s="11"/>
      <c r="V129" s="47"/>
      <c r="W129" s="11"/>
      <c r="X129" s="11"/>
      <c r="Y129" s="11"/>
      <c r="Z129" s="11"/>
      <c r="AA129" s="11"/>
      <c r="AB129" s="11"/>
      <c r="AC129" s="11"/>
      <c r="AF129"/>
      <c r="AG129"/>
      <c r="AH129"/>
      <c r="AI129"/>
      <c r="AJ129"/>
      <c r="AK129"/>
      <c r="AL129"/>
      <c r="AN129"/>
    </row>
    <row r="130" spans="1:40">
      <c r="B130" t="s">
        <v>4</v>
      </c>
      <c r="C130" s="131" t="e">
        <f>IF($A$128='Jason-SESSION'!$A$196,INDEX('Jason-SESSION'!$K$196:$T$203, MATCH("*Squat*",'Jason-SESSION'!$B$196:$B$203,0), MATCH("*2nd*",'Jason-SESSION'!$K$7:$T$7,0)),"")</f>
        <v>#N/A</v>
      </c>
      <c r="D130" s="132" t="e">
        <f>INDEX('Jason-SESSION'!L$196:U$203, MATCH("*Squat*",'Jason-SESSION'!$B$196:$B$203,0), MATCH("*2nd*",'Jason-SESSION'!K$7:T$7,0))</f>
        <v>#N/A</v>
      </c>
      <c r="E130" s="131">
        <f>IF($A$128='Jason-SESSION'!$A$196,INDEX('Jason-SESSION'!$K$196:$T$203, MATCH("*Deadlift*",'Jason-SESSION'!$B$196:$B$203,0), MATCH("*2ND*",'Jason-SESSION'!$K$7:$T$7,0)),"")</f>
        <v>65</v>
      </c>
      <c r="F130" s="131">
        <f>INDEX('Jason-SESSION'!$L$196:$U$203, MATCH("*Deadlift*",'Jason-SESSION'!$B$196:$B$203,0), MATCH("*2nd*",'Jason-SESSION'!$K$7:$T$7,0))</f>
        <v>12</v>
      </c>
      <c r="G130" s="131" t="e">
        <f>IF($A$128='Jason-SESSION'!$A$196,INDEX('Jason-SESSION'!$K$196:$T$203, MATCH("*Bench Press*",'Jason-SESSION'!$B$196:$B$203,0), MATCH("*2ND*",'Jason-SESSION'!$K$7:$T$7,0)),"")</f>
        <v>#N/A</v>
      </c>
      <c r="H130" s="131" t="e">
        <f>INDEX('Jason-SESSION'!$L$196:$U$203, MATCH("*Bench Press*",'Jason-SESSION'!$B$196:$B$203,0), MATCH("*2nd*",'Jason-SESSION'!$K$7:$T$7,0))</f>
        <v>#N/A</v>
      </c>
      <c r="I130" s="132" t="e">
        <f>IF($A$128='Jason-SESSION'!$A$196,INDEX('Jason-SESSION'!$K$196:$T$203, MATCH("*Military*",'Jason-SESSION'!$B$196:$B$203,0), MATCH("*2ND*",'Jason-SESSION'!$K$7:$T$7,0)),"")</f>
        <v>#N/A</v>
      </c>
      <c r="J130" s="44" t="e">
        <f>INDEX('Jason-SESSION'!$L$196:$U$203, MATCH("*Military*",'Jason-SESSION'!$B$196:$B$203,0), MATCH("*2nd*",'Jason-SESSION'!$K$7:$T$7,0))</f>
        <v>#N/A</v>
      </c>
      <c r="K130" s="131" t="e">
        <f>IF($A$128='Jason-SESSION'!$A$196,INDEX('Jason-SESSION'!$K$196:$T$203, MATCH("*Clean *",'Jason-SESSION'!$B$196:$B$203,0), MATCH("*2ND*",'Jason-SESSION'!$K$7:$T$7,0)),"")</f>
        <v>#N/A</v>
      </c>
      <c r="L130" s="44" t="e">
        <f>INDEX('Jason-SESSION'!$L$196:$U$203, MATCH("*Clean *",'Jason-SESSION'!$B$196:$B$203,0), MATCH("*2nd*",'Jason-SESSION'!$K$7:$T$7,0))</f>
        <v>#N/A</v>
      </c>
      <c r="M130" s="131" t="e">
        <f>IF($A$128='Jason-SESSION'!$A$196,INDEX('Jason-SESSION'!$K$196:$T$203, MATCH("*Lat Pulldown*",'Jason-SESSION'!$B$196:$B$203,0), MATCH("*2ND*",'Jason-SESSION'!$K$7:$T$7,0)),"")</f>
        <v>#N/A</v>
      </c>
      <c r="N130" s="44" t="e">
        <f>INDEX('Jason-SESSION'!$L$196:$U$203, MATCH("*Lat Pulldown*",'Jason-SESSION'!$B$196:$B$203,0), MATCH("*2nd*",'Jason-SESSION'!$K$7:$T$7,0))</f>
        <v>#N/A</v>
      </c>
      <c r="O130" s="151"/>
      <c r="P130" s="151"/>
      <c r="Q130" s="118"/>
      <c r="R130" s="118"/>
      <c r="AF130"/>
      <c r="AG130"/>
      <c r="AH130"/>
      <c r="AI130"/>
      <c r="AJ130"/>
      <c r="AK130"/>
      <c r="AL130"/>
      <c r="AN130"/>
    </row>
    <row r="131" spans="1:40">
      <c r="B131" t="s">
        <v>5</v>
      </c>
      <c r="C131" s="131" t="e">
        <f>IF($A$128='Jason-SESSION'!$A$196,INDEX('Jason-SESSION'!$K$196:$T$203, MATCH("*Squat*",'Jason-SESSION'!$B$196:$B$203,0), MATCH("*3rd*",'Jason-SESSION'!$K$7:$T$7,0)),"")</f>
        <v>#N/A</v>
      </c>
      <c r="D131" s="132" t="e">
        <f>INDEX('Jason-SESSION'!L$196:U$203, MATCH("*Squat*",'Jason-SESSION'!$B$196:$B$203,0), MATCH("*3rd*",'Jason-SESSION'!K$7:T$7,0))</f>
        <v>#N/A</v>
      </c>
      <c r="E131" s="131">
        <f>IF($A$128='Jason-SESSION'!$A$196,INDEX('Jason-SESSION'!$K$196:$T$203, MATCH("*Deadlift*",'Jason-SESSION'!$B$196:$B$203,0), MATCH("*3rd*",'Jason-SESSION'!$K$7:$T$7,0)),"")</f>
        <v>65</v>
      </c>
      <c r="F131" s="131">
        <f>INDEX('Jason-SESSION'!$L$196:$U$203, MATCH("*Deadlift*",'Jason-SESSION'!$B$196:$B$203,0), MATCH("*3rd*",'Jason-SESSION'!$K$7:$T$7,0))</f>
        <v>12</v>
      </c>
      <c r="G131" s="131" t="e">
        <f>IF($A$128='Jason-SESSION'!$A$196,INDEX('Jason-SESSION'!$K$196:$T$203, MATCH("*Bench Press*",'Jason-SESSION'!$B$196:$B$203,0), MATCH("*3rd*",'Jason-SESSION'!$K$7:$T$7,0)),"")</f>
        <v>#N/A</v>
      </c>
      <c r="H131" s="131" t="e">
        <f>INDEX('Jason-SESSION'!$L$196:$U$203, MATCH("*Bench Press*",'Jason-SESSION'!$B$196:$B$203,0), MATCH("*3rd*",'Jason-SESSION'!$K$7:$T$7,0))</f>
        <v>#N/A</v>
      </c>
      <c r="I131" s="132" t="e">
        <f>IF($A$128='Jason-SESSION'!$A$196,INDEX('Jason-SESSION'!$K$196:$T$203, MATCH("*Military*",'Jason-SESSION'!$B$196:$B$203,0), MATCH("*3rd*",'Jason-SESSION'!$K$7:$T$7,0)),"")</f>
        <v>#N/A</v>
      </c>
      <c r="J131" s="44" t="e">
        <f>INDEX('Jason-SESSION'!$L$196:$U$203, MATCH("*Military*",'Jason-SESSION'!$B$196:$B$203,0), MATCH("*3rd*",'Jason-SESSION'!$K$7:$T$7,0))</f>
        <v>#N/A</v>
      </c>
      <c r="K131" s="131" t="e">
        <f>IF($A$128='Jason-SESSION'!$A$196,INDEX('Jason-SESSION'!$K$196:$T$203, MATCH("*Clean *",'Jason-SESSION'!$B$196:$B$203,0), MATCH("*3rd*",'Jason-SESSION'!$K$7:$T$7,0)),"")</f>
        <v>#N/A</v>
      </c>
      <c r="L131" s="44" t="e">
        <f>INDEX('Jason-SESSION'!$L$196:$U$203, MATCH("*Clean *",'Jason-SESSION'!$B$196:$B$203,0), MATCH("*3rd*",'Jason-SESSION'!$K$7:$T$7,0))</f>
        <v>#N/A</v>
      </c>
      <c r="M131" s="131" t="e">
        <f>IF($A$128='Jason-SESSION'!$A$196,INDEX('Jason-SESSION'!$K$196:$T$203, MATCH("*Lat Pulldown*",'Jason-SESSION'!$B$196:$B$203,0), MATCH("*3rd*",'Jason-SESSION'!$K$7:$T$7,0)),"")</f>
        <v>#N/A</v>
      </c>
      <c r="N131" s="44" t="e">
        <f>INDEX('Jason-SESSION'!$L$196:$U$203, MATCH("*Lat Pulldown*",'Jason-SESSION'!$B$196:$B$203,0), MATCH("*3rd*",'Jason-SESSION'!$K$7:$T$7,0))</f>
        <v>#N/A</v>
      </c>
      <c r="O131" s="151"/>
      <c r="P131" s="151"/>
      <c r="Q131" s="118"/>
      <c r="R131" s="118"/>
      <c r="AF131"/>
      <c r="AG131"/>
      <c r="AH131"/>
      <c r="AI131"/>
      <c r="AJ131"/>
      <c r="AK131"/>
      <c r="AL131"/>
      <c r="AN131"/>
    </row>
    <row r="132" spans="1:40">
      <c r="B132" t="s">
        <v>6</v>
      </c>
      <c r="C132" s="131" t="e">
        <f>IF($A$128='Jason-SESSION'!$A$196,INDEX('Jason-SESSION'!$K$196:$T$203, MATCH("*Squat*",'Jason-SESSION'!$B$196:$B$203,0), MATCH("*4th*",'Jason-SESSION'!$K$7:$T$7,0)),"")</f>
        <v>#N/A</v>
      </c>
      <c r="D132" s="132" t="e">
        <f>INDEX('Jason-SESSION'!L$196:U$203, MATCH("*Squat*",'Jason-SESSION'!$B$196:$B$203,0), MATCH("*4th*",'Jason-SESSION'!K$7:T$7,0))</f>
        <v>#N/A</v>
      </c>
      <c r="E132" s="131">
        <f>IF($A$128='Jason-SESSION'!$A$196,INDEX('Jason-SESSION'!$K$196:$T$203, MATCH("*Deadlift*",'Jason-SESSION'!$B$196:$B$203,0), MATCH("*4th*",'Jason-SESSION'!$K$7:$T$7,0)),"")</f>
        <v>0</v>
      </c>
      <c r="F132" s="131">
        <f>INDEX('Jason-SESSION'!$L$196:$U$203, MATCH("*Deadlift*",'Jason-SESSION'!$B$196:$B$203,0), MATCH("*4th*",'Jason-SESSION'!$K$7:$T$7,0))</f>
        <v>0</v>
      </c>
      <c r="G132" s="131" t="e">
        <f>IF($A$128='Jason-SESSION'!$A$196,INDEX('Jason-SESSION'!$K$196:$T$203, MATCH("*Bench Press*",'Jason-SESSION'!$B$196:$B$203,0), MATCH("*4th*",'Jason-SESSION'!$K$7:$T$7,0)),"")</f>
        <v>#N/A</v>
      </c>
      <c r="H132" s="131" t="e">
        <f>INDEX('Jason-SESSION'!$L$196:$U$203, MATCH("*Bench Press*",'Jason-SESSION'!$B$196:$B$203,0), MATCH("*4th*",'Jason-SESSION'!$K$7:$T$7,0))</f>
        <v>#N/A</v>
      </c>
      <c r="I132" s="132" t="e">
        <f>IF($A$128='Jason-SESSION'!$A$196,INDEX('Jason-SESSION'!$K$196:$T$203, MATCH("*Military*",'Jason-SESSION'!$B$196:$B$203,0), MATCH("*4th*",'Jason-SESSION'!$K$7:$T$7,0)),"")</f>
        <v>#N/A</v>
      </c>
      <c r="J132" s="44" t="e">
        <f>INDEX('Jason-SESSION'!$L$196:$U$203, MATCH("*Military*",'Jason-SESSION'!$B$196:$B$203,0), MATCH("*4th*",'Jason-SESSION'!$K$7:$T$7,0))</f>
        <v>#N/A</v>
      </c>
      <c r="K132" s="131" t="e">
        <f>IF($A$128='Jason-SESSION'!$A$196,INDEX('Jason-SESSION'!$K$196:$T$203, MATCH("*Clean *",'Jason-SESSION'!$B$196:$B$203,0), MATCH("*4th*",'Jason-SESSION'!$K$7:$T$7,0)),"")</f>
        <v>#N/A</v>
      </c>
      <c r="L132" s="44" t="e">
        <f>INDEX('Jason-SESSION'!$L$196:$U$203, MATCH("*Clean *",'Jason-SESSION'!$B$196:$B$203,0), MATCH("*4th*",'Jason-SESSION'!$K$7:$T$7,0))</f>
        <v>#N/A</v>
      </c>
      <c r="M132" s="131" t="e">
        <f>IF($A$128='Jason-SESSION'!$A$196,INDEX('Jason-SESSION'!$K$196:$T$203, MATCH("*Lat Pulldown*",'Jason-SESSION'!$B$196:$B$203,0), MATCH("*4th*",'Jason-SESSION'!$K$7:$T$7,0)),"")</f>
        <v>#N/A</v>
      </c>
      <c r="N132" s="44" t="e">
        <f>INDEX('Jason-SESSION'!$L$196:$U$203, MATCH("*Lat Pulldown*",'Jason-SESSION'!$B$196:$B$203,0), MATCH("*4th*",'Jason-SESSION'!$K$7:$T$7,0))</f>
        <v>#N/A</v>
      </c>
      <c r="O132" s="151"/>
      <c r="P132" s="151"/>
      <c r="Q132" s="118"/>
      <c r="R132" s="118"/>
      <c r="AF132"/>
      <c r="AG132"/>
      <c r="AH132"/>
      <c r="AI132"/>
      <c r="AJ132"/>
      <c r="AK132"/>
      <c r="AL132"/>
      <c r="AN132"/>
    </row>
    <row r="133" spans="1:40">
      <c r="B133" t="s">
        <v>7</v>
      </c>
      <c r="C133" s="131" t="e">
        <f>IF($A$128='Jason-SESSION'!$A$196,INDEX('Jason-SESSION'!$K$196:$T$203, MATCH("*Squat*",'Jason-SESSION'!$B$196:$B$203,0), MATCH("*5th*",'Jason-SESSION'!$K$7:$T$7,0)),"")</f>
        <v>#N/A</v>
      </c>
      <c r="D133" s="132" t="e">
        <f>INDEX('Jason-SESSION'!L$196:U$203, MATCH("*Squat*",'Jason-SESSION'!$B$196:$B$203,0), MATCH("*5th*",'Jason-SESSION'!K$7:T$7,0))</f>
        <v>#N/A</v>
      </c>
      <c r="E133" s="131">
        <f>IF($A$128='Jason-SESSION'!$A$196,INDEX('Jason-SESSION'!$K$196:$T$203, MATCH("*Deadlift*",'Jason-SESSION'!$B$196:$B$203,0), MATCH("*5th*",'Jason-SESSION'!$K$7:$T$7,0)),"")</f>
        <v>0</v>
      </c>
      <c r="F133" s="131">
        <f>INDEX('Jason-SESSION'!$L$196:$U$203, MATCH("*Deadlift*",'Jason-SESSION'!$B$196:$B$203,0), MATCH("*5th*",'Jason-SESSION'!$K$7:$T$7,0))</f>
        <v>0</v>
      </c>
      <c r="G133" s="131" t="e">
        <f>IF($A$128='Jason-SESSION'!$A$196,INDEX('Jason-SESSION'!$K$196:$T$203, MATCH("*Bench Press*",'Jason-SESSION'!$B$196:$B$203,0), MATCH("*5th*",'Jason-SESSION'!$K$7:$T$7,0)),"")</f>
        <v>#N/A</v>
      </c>
      <c r="H133" s="131" t="e">
        <f>INDEX('Jason-SESSION'!$L$196:$U$203, MATCH("*Bench Press*",'Jason-SESSION'!$B$196:$B$203,0), MATCH("*5th*",'Jason-SESSION'!$K$7:$T$7,0))</f>
        <v>#N/A</v>
      </c>
      <c r="I133" s="132" t="e">
        <f>IF($A$128='Jason-SESSION'!$A$196,INDEX('Jason-SESSION'!$K$196:$T$203, MATCH("*Military*",'Jason-SESSION'!$B$196:$B$203,0), MATCH("*5th*",'Jason-SESSION'!$K$7:$T$7,0)),"")</f>
        <v>#N/A</v>
      </c>
      <c r="J133" s="44" t="e">
        <f>INDEX('Jason-SESSION'!$L$196:$U$203, MATCH("*Military*",'Jason-SESSION'!$B$196:$B$203,0), MATCH("*5th*",'Jason-SESSION'!$K$7:$T$7,0))</f>
        <v>#N/A</v>
      </c>
      <c r="K133" s="131" t="e">
        <f>IF($A$128='Jason-SESSION'!$A$196,INDEX('Jason-SESSION'!$K$196:$T$203, MATCH("*Clean *",'Jason-SESSION'!$B$196:$B$203,0), MATCH("*5th*",'Jason-SESSION'!$K$7:$T$7,0)),"")</f>
        <v>#N/A</v>
      </c>
      <c r="L133" s="44" t="e">
        <f>INDEX('Jason-SESSION'!$L$196:$U$203, MATCH("*Clean *",'Jason-SESSION'!$B$196:$B$203,0), MATCH("*5th*",'Jason-SESSION'!$K$7:$T$7,0))</f>
        <v>#N/A</v>
      </c>
      <c r="M133" s="131" t="e">
        <f>IF($A$128='Jason-SESSION'!$A$196,INDEX('Jason-SESSION'!$K$196:$T$203, MATCH("*Lat Pulldown*",'Jason-SESSION'!$B$196:$B$203,0), MATCH("*5th*",'Jason-SESSION'!$K$7:$T$7,0)),"")</f>
        <v>#N/A</v>
      </c>
      <c r="N133" s="44" t="e">
        <f>INDEX('Jason-SESSION'!$L$196:$U$203, MATCH("*Lat Pulldown*",'Jason-SESSION'!$B$196:$B$203,0), MATCH("*5th*",'Jason-SESSION'!$K$7:$T$7,0))</f>
        <v>#N/A</v>
      </c>
      <c r="O133" s="151"/>
      <c r="P133" s="151"/>
      <c r="Q133" s="118"/>
      <c r="R133" s="118"/>
      <c r="AF133"/>
      <c r="AG133"/>
      <c r="AH133"/>
      <c r="AI133"/>
      <c r="AJ133"/>
      <c r="AK133"/>
      <c r="AL133"/>
      <c r="AN133"/>
    </row>
    <row r="134" spans="1:40">
      <c r="A134" s="129">
        <f>'Jason-SESSION'!A205</f>
        <v>42331</v>
      </c>
      <c r="B134" s="116" t="s">
        <v>84</v>
      </c>
      <c r="C134" s="117" t="e">
        <f>MAX(C135:C139)</f>
        <v>#N/A</v>
      </c>
      <c r="D134" s="116" t="e">
        <f t="array" ref="D134">MAX(IF(C135:C139=C134,D135:D139))</f>
        <v>#N/A</v>
      </c>
      <c r="E134" s="116">
        <f>MAX(E135:E139)</f>
        <v>65</v>
      </c>
      <c r="F134" s="116">
        <f t="array" ref="F134">MAX(IF(E135:E139=E134,F135:F139))</f>
        <v>12</v>
      </c>
      <c r="G134" s="116" t="e">
        <f>MAX(G135:G139)</f>
        <v>#N/A</v>
      </c>
      <c r="H134" s="116" t="e">
        <f t="array" ref="H134">MAX(IF(G135:G139=G134,H135:H139))</f>
        <v>#N/A</v>
      </c>
      <c r="I134" s="116" t="e">
        <f>MAX(I135:I139)</f>
        <v>#N/A</v>
      </c>
      <c r="J134" s="116" t="e">
        <f t="array" ref="J134">MAX(IF(I135:I139=I134,J135:J139))</f>
        <v>#N/A</v>
      </c>
      <c r="K134" s="116" t="e">
        <f>MAX(K135:K139)</f>
        <v>#N/A</v>
      </c>
      <c r="L134" s="116" t="e">
        <f t="array" ref="L134">MAX(IF(K135:K139=K134,L135:L139))</f>
        <v>#N/A</v>
      </c>
      <c r="M134" s="116">
        <f>MAX(M135:M139)</f>
        <v>65</v>
      </c>
      <c r="N134" s="117">
        <f t="array" ref="N134">MAX(IF(M135:M139=M134,N135:N139))</f>
        <v>12</v>
      </c>
      <c r="O134" s="152" t="e">
        <f>IF($A$134='Jason-SESSION'!$A$205,INDEX('Jason-SESSION'!$K$205:$T$212, MATCH("*1k Row*",'Jason-SESSION'!$B$205:$B$212,0), MATCH("*1st*",'Jason-SESSION'!$K$7:$T$7,0)),"")</f>
        <v>#N/A</v>
      </c>
      <c r="P134" s="152">
        <f>IF($A$134='Jason-SESSION'!$A$205,INDEX('Jason-SESSION'!$K$205:$T$212, MATCH("*HIIT*",'Jason-SESSION'!$B$205:$B$212,0), MATCH("*1st*",'Jason-SESSION'!$K$7:$T$7,0)),"")</f>
        <v>6.9444444444444441E-3</v>
      </c>
      <c r="Q134" s="119" t="str">
        <f>INDEX('Jason-SESSION'!$L$205:$U$212, MATCH("*HIIT*",'Jason-SESSION'!$B$205:$B$212,0), MATCH("*1st*",'Jason-SESSION'!$K$7:$T$7,0))</f>
        <v>45/15</v>
      </c>
      <c r="R134" s="119">
        <f>'Jason-SESSION'!U205</f>
        <v>0</v>
      </c>
      <c r="S134" s="116"/>
      <c r="T134" s="116"/>
      <c r="U134" s="120">
        <f>'Jason-SESSION'!A206</f>
        <v>0</v>
      </c>
      <c r="V134" s="120">
        <f>'Jason-SESSION'!A207</f>
        <v>0</v>
      </c>
      <c r="W134" s="116"/>
      <c r="X134" s="116"/>
      <c r="Y134" s="116"/>
      <c r="Z134" s="116"/>
      <c r="AA134" s="116"/>
      <c r="AB134" s="116"/>
      <c r="AC134" s="116"/>
      <c r="AF134"/>
      <c r="AG134"/>
      <c r="AH134"/>
      <c r="AI134"/>
      <c r="AJ134"/>
      <c r="AK134"/>
      <c r="AL134"/>
      <c r="AN134"/>
    </row>
    <row r="135" spans="1:40">
      <c r="A135" s="145"/>
      <c r="B135" s="11" t="s">
        <v>3</v>
      </c>
      <c r="C135" s="131" t="e">
        <f>IF($A$134='Jason-SESSION'!$A$205,INDEX('Jason-SESSION'!$K$205:$T$212, MATCH("*Squat*",'Jason-SESSION'!$B$205:$B$212,0), MATCH("*1st*",'Jason-SESSION'!$K$7:$T$7,0)),"")</f>
        <v>#N/A</v>
      </c>
      <c r="D135" s="132" t="e">
        <f>INDEX('Jason-SESSION'!L$205:U$212, MATCH("*Squat*",'Jason-SESSION'!$B$205:$B$212,0), MATCH("*1st*",'Jason-SESSION'!K$7:T$7,0))</f>
        <v>#N/A</v>
      </c>
      <c r="E135" s="131">
        <f>IF($A$134='Jason-SESSION'!$A$205,INDEX('Jason-SESSION'!$K$205:$T$212, MATCH("*Deadlift*",'Jason-SESSION'!$B$205:$B$212,0), MATCH("*1st*",'Jason-SESSION'!$K$7:$T$7,0)),"")</f>
        <v>35</v>
      </c>
      <c r="F135" s="131">
        <f>INDEX('Jason-SESSION'!$L$205:$U$212, MATCH("*Deadlift*",'Jason-SESSION'!$B$205:$B$212,0), MATCH("*1st*",'Jason-SESSION'!$K$7:$T$7,0))</f>
        <v>12</v>
      </c>
      <c r="G135" s="131" t="e">
        <f>IF($A$134='Jason-SESSION'!$A$205,INDEX('Jason-SESSION'!$K$205:$T$212, MATCH("*Bench Press*",'Jason-SESSION'!$B$205:$B$212,0), MATCH("*1st*",'Jason-SESSION'!$K$7:$T$7,0)),"")</f>
        <v>#N/A</v>
      </c>
      <c r="H135" s="131" t="e">
        <f>INDEX('Jason-SESSION'!$L$205:$U$212, MATCH("*Bench Press*",'Jason-SESSION'!$B$205:$B$212,0), MATCH("*1st*",'Jason-SESSION'!$K$7:$T$7,0))</f>
        <v>#N/A</v>
      </c>
      <c r="I135" s="132" t="e">
        <f>IF($A$134='Jason-SESSION'!$A$205,INDEX('Jason-SESSION'!$K$205:$T$212, MATCH("*Military*",'Jason-SESSION'!$B$205:$B$212,0), MATCH("*1st*",'Jason-SESSION'!$K$7:$T$7,0)),"")</f>
        <v>#N/A</v>
      </c>
      <c r="J135" s="48" t="e">
        <f>INDEX('Jason-SESSION'!$L$205:$U$212, MATCH("*Military*",'Jason-SESSION'!$B$205:$B$212,0), MATCH("*1st*",'Jason-SESSION'!$K$7:$T$7,0))</f>
        <v>#N/A</v>
      </c>
      <c r="K135" s="131" t="e">
        <f>IF($A$134='Jason-SESSION'!$A$205,INDEX('Jason-SESSION'!$K$205:$T$212, MATCH("*Clean *",'Jason-SESSION'!$B$205:$B$212,0), MATCH("*1st*",'Jason-SESSION'!$K$7:$T$7,0)),"")</f>
        <v>#N/A</v>
      </c>
      <c r="L135" s="48" t="e">
        <f>INDEX('Jason-SESSION'!$L$205:$U$212, MATCH("*Clean *",'Jason-SESSION'!$B$205:$B$212,0), MATCH("*1st*",'Jason-SESSION'!$K$7:$T$7,0))</f>
        <v>#N/A</v>
      </c>
      <c r="M135" s="131">
        <f>IF($A$134='Jason-SESSION'!$A$205,INDEX('Jason-SESSION'!$K$205:$T$212, MATCH("*Lat Pulldown*",'Jason-SESSION'!$B$205:$B$212,0), MATCH("*1st*",'Jason-SESSION'!$K$7:$T$7,0)),"")</f>
        <v>65</v>
      </c>
      <c r="N135" s="48">
        <f>INDEX('Jason-SESSION'!$L$205:$U$212, MATCH("*Lat Pulldown*",'Jason-SESSION'!$B$205:$B$212,0), MATCH("*1st*",'Jason-SESSION'!$K$7:$T$7,0))</f>
        <v>12</v>
      </c>
      <c r="O135" s="151"/>
      <c r="P135" s="151"/>
      <c r="Q135" s="118"/>
      <c r="R135" s="118"/>
      <c r="S135" s="11"/>
      <c r="T135" s="11"/>
      <c r="V135" s="47"/>
      <c r="W135" s="11"/>
      <c r="X135" s="11"/>
      <c r="Y135" s="11"/>
      <c r="Z135" s="11"/>
      <c r="AA135" s="11"/>
      <c r="AB135" s="11"/>
      <c r="AC135" s="11"/>
      <c r="AF135"/>
      <c r="AG135"/>
      <c r="AH135"/>
      <c r="AI135"/>
      <c r="AJ135"/>
      <c r="AK135"/>
      <c r="AL135"/>
      <c r="AN135"/>
    </row>
    <row r="136" spans="1:40">
      <c r="B136" t="s">
        <v>4</v>
      </c>
      <c r="C136" s="131" t="e">
        <f>IF($A$134='Jason-SESSION'!$A$205,INDEX('Jason-SESSION'!$K$205:$T$212, MATCH("*Squat*",'Jason-SESSION'!$B$205:$B$212,0), MATCH("*2nd*",'Jason-SESSION'!$K$7:$T$7,0)),"")</f>
        <v>#N/A</v>
      </c>
      <c r="D136" s="132" t="e">
        <f>INDEX('Jason-SESSION'!L$205:U$212, MATCH("*Squat*",'Jason-SESSION'!$B$205:$B$212,0), MATCH("*2nd*",'Jason-SESSION'!K$7:T$7,0))</f>
        <v>#N/A</v>
      </c>
      <c r="E136" s="131">
        <f>IF($A$134='Jason-SESSION'!$A$205,INDEX('Jason-SESSION'!$K$205:$T$212, MATCH("*Deadlift*",'Jason-SESSION'!$B$205:$B$212,0), MATCH("*2ND*",'Jason-SESSION'!$K$7:$T$7,0)),"")</f>
        <v>55</v>
      </c>
      <c r="F136" s="131">
        <f>INDEX('Jason-SESSION'!$L$205:$U$212, MATCH("*Deadlift*",'Jason-SESSION'!$B$205:$B$212,0), MATCH("*2nd*",'Jason-SESSION'!$K$7:$T$7,0))</f>
        <v>12</v>
      </c>
      <c r="G136" s="131" t="e">
        <f>IF($A$134='Jason-SESSION'!$A$205,INDEX('Jason-SESSION'!$K$205:$T$212, MATCH("*Bench Press*",'Jason-SESSION'!$B$205:$B$212,0), MATCH("*2ND*",'Jason-SESSION'!$K$7:$T$7,0)),"")</f>
        <v>#N/A</v>
      </c>
      <c r="H136" s="131" t="e">
        <f>INDEX('Jason-SESSION'!$L$205:$U$212, MATCH("*Bench Press*",'Jason-SESSION'!$B$205:$B$212,0), MATCH("*2nd*",'Jason-SESSION'!$K$7:$T$7,0))</f>
        <v>#N/A</v>
      </c>
      <c r="I136" s="132" t="e">
        <f>IF($A$134='Jason-SESSION'!$A$205,INDEX('Jason-SESSION'!$K$205:$T$212, MATCH("*Military*",'Jason-SESSION'!$B$205:$B$212,0), MATCH("*2ND*",'Jason-SESSION'!$K$7:$T$7,0)),"")</f>
        <v>#N/A</v>
      </c>
      <c r="J136" s="44" t="e">
        <f>INDEX('Jason-SESSION'!$L$205:$U$212, MATCH("*Military*",'Jason-SESSION'!$B$205:$B$212,0), MATCH("*2nd*",'Jason-SESSION'!$K$7:$T$7,0))</f>
        <v>#N/A</v>
      </c>
      <c r="K136" s="131" t="e">
        <f>IF($A$134='Jason-SESSION'!$A$205,INDEX('Jason-SESSION'!$K$205:$T$212, MATCH("*Clean *",'Jason-SESSION'!$B$205:$B$212,0), MATCH("*2ND*",'Jason-SESSION'!$K$7:$T$7,0)),"")</f>
        <v>#N/A</v>
      </c>
      <c r="L136" s="44" t="e">
        <f>INDEX('Jason-SESSION'!$L$205:$U$212, MATCH("*Clean *",'Jason-SESSION'!$B$205:$B$212,0), MATCH("*2nd*",'Jason-SESSION'!$K$7:$T$7,0))</f>
        <v>#N/A</v>
      </c>
      <c r="M136" s="131">
        <f>IF($A$134='Jason-SESSION'!$A$205,INDEX('Jason-SESSION'!$K$205:$T$212, MATCH("*Lat Pulldown*",'Jason-SESSION'!$B$205:$B$212,0), MATCH("*2ND*",'Jason-SESSION'!$K$7:$T$7,0)),"")</f>
        <v>65</v>
      </c>
      <c r="N136" s="44">
        <f>INDEX('Jason-SESSION'!$L$205:$U$212, MATCH("*Lat Pulldown*",'Jason-SESSION'!$B$205:$B$212,0), MATCH("*2nd*",'Jason-SESSION'!$K$7:$T$7,0))</f>
        <v>12</v>
      </c>
      <c r="O136" s="151"/>
      <c r="P136" s="151"/>
      <c r="Q136" s="118"/>
      <c r="R136" s="118"/>
      <c r="AF136"/>
      <c r="AG136"/>
      <c r="AH136"/>
      <c r="AI136"/>
      <c r="AJ136"/>
      <c r="AK136"/>
      <c r="AL136"/>
      <c r="AN136"/>
    </row>
    <row r="137" spans="1:40">
      <c r="B137" t="s">
        <v>5</v>
      </c>
      <c r="C137" s="131" t="e">
        <f>IF($A$134='Jason-SESSION'!$A$205,INDEX('Jason-SESSION'!$K$205:$T$212, MATCH("*Squat*",'Jason-SESSION'!$B$205:$B$212,0), MATCH("*3rd*",'Jason-SESSION'!$K$7:$T$7,0)),"")</f>
        <v>#N/A</v>
      </c>
      <c r="D137" s="132" t="e">
        <f>INDEX('Jason-SESSION'!L$205:U$212, MATCH("*Squat*",'Jason-SESSION'!$B$205:$B$212,0), MATCH("*3rd*",'Jason-SESSION'!K$7:T$7,0))</f>
        <v>#N/A</v>
      </c>
      <c r="E137" s="131">
        <f>IF($A$134='Jason-SESSION'!$A$205,INDEX('Jason-SESSION'!$K$205:$T$212, MATCH("*Deadlift*",'Jason-SESSION'!$B$205:$B$212,0), MATCH("*3rd*",'Jason-SESSION'!$K$7:$T$7,0)),"")</f>
        <v>65</v>
      </c>
      <c r="F137" s="131">
        <f>INDEX('Jason-SESSION'!$L$205:$U$212, MATCH("*Deadlift*",'Jason-SESSION'!$B$205:$B$212,0), MATCH("*3rd*",'Jason-SESSION'!$K$7:$T$7,0))</f>
        <v>12</v>
      </c>
      <c r="G137" s="131" t="e">
        <f>IF($A$134='Jason-SESSION'!$A$205,INDEX('Jason-SESSION'!$K$205:$T$212, MATCH("*Bench Press*",'Jason-SESSION'!$B$205:$B$212,0), MATCH("*3rd*",'Jason-SESSION'!$K$7:$T$7,0)),"")</f>
        <v>#N/A</v>
      </c>
      <c r="H137" s="131" t="e">
        <f>INDEX('Jason-SESSION'!$L$205:$U$212, MATCH("*Bench Press*",'Jason-SESSION'!$B$205:$B$212,0), MATCH("*3rd*",'Jason-SESSION'!$K$7:$T$7,0))</f>
        <v>#N/A</v>
      </c>
      <c r="I137" s="132" t="e">
        <f>IF($A$134='Jason-SESSION'!$A$205,INDEX('Jason-SESSION'!$K$205:$T$212, MATCH("*Military*",'Jason-SESSION'!$B$205:$B$212,0), MATCH("*3rd*",'Jason-SESSION'!$K$7:$T$7,0)),"")</f>
        <v>#N/A</v>
      </c>
      <c r="J137" s="44" t="e">
        <f>INDEX('Jason-SESSION'!$L$205:$U$212, MATCH("*Military*",'Jason-SESSION'!$B$205:$B$212,0), MATCH("*3rd*",'Jason-SESSION'!$K$7:$T$7,0))</f>
        <v>#N/A</v>
      </c>
      <c r="K137" s="131" t="e">
        <f>IF($A$134='Jason-SESSION'!$A$205,INDEX('Jason-SESSION'!$K$205:$T$212, MATCH("*Clean *",'Jason-SESSION'!$B$205:$B$212,0), MATCH("*3rd*",'Jason-SESSION'!$K$7:$T$7,0)),"")</f>
        <v>#N/A</v>
      </c>
      <c r="L137" s="44" t="e">
        <f>INDEX('Jason-SESSION'!$L$205:$U$212, MATCH("*Clean *",'Jason-SESSION'!$B$205:$B$212,0), MATCH("*3rd*",'Jason-SESSION'!$K$7:$T$7,0))</f>
        <v>#N/A</v>
      </c>
      <c r="M137" s="131">
        <f>IF($A$134='Jason-SESSION'!$A$205,INDEX('Jason-SESSION'!$K$205:$T$212, MATCH("*Lat Pulldown*",'Jason-SESSION'!$B$205:$B$212,0), MATCH("*3rd*",'Jason-SESSION'!$K$7:$T$7,0)),"")</f>
        <v>65</v>
      </c>
      <c r="N137" s="44">
        <f>INDEX('Jason-SESSION'!$L$205:$U$212, MATCH("*Lat Pulldown*",'Jason-SESSION'!$B$205:$B$212,0), MATCH("*3rd*",'Jason-SESSION'!$K$7:$T$7,0))</f>
        <v>12</v>
      </c>
      <c r="O137" s="151"/>
      <c r="P137" s="151"/>
      <c r="Q137" s="118"/>
      <c r="R137" s="118"/>
      <c r="AF137"/>
      <c r="AG137"/>
      <c r="AH137"/>
      <c r="AI137"/>
      <c r="AJ137"/>
      <c r="AK137"/>
      <c r="AL137"/>
      <c r="AN137"/>
    </row>
    <row r="138" spans="1:40">
      <c r="B138" t="s">
        <v>6</v>
      </c>
      <c r="C138" s="131" t="e">
        <f>IF($A$134='Jason-SESSION'!$A$205,INDEX('Jason-SESSION'!$K$205:$T$212, MATCH("*Squat*",'Jason-SESSION'!$B$205:$B$212,0), MATCH("*4th*",'Jason-SESSION'!$K$7:$T$7,0)),"")</f>
        <v>#N/A</v>
      </c>
      <c r="D138" s="132" t="e">
        <f>INDEX('Jason-SESSION'!L$205:U$212, MATCH("*Squat*",'Jason-SESSION'!$B$205:$B$212,0), MATCH("*4th*",'Jason-SESSION'!K$7:T$7,0))</f>
        <v>#N/A</v>
      </c>
      <c r="E138" s="131">
        <f>IF($A$134='Jason-SESSION'!$A$205,INDEX('Jason-SESSION'!$K$205:$T$212, MATCH("*Deadlift*",'Jason-SESSION'!$B$205:$B$212,0), MATCH("*4th*",'Jason-SESSION'!$K$7:$T$7,0)),"")</f>
        <v>0</v>
      </c>
      <c r="F138" s="131">
        <f>INDEX('Jason-SESSION'!$L$205:$U$212, MATCH("*Deadlift*",'Jason-SESSION'!$B$205:$B$212,0), MATCH("*4th*",'Jason-SESSION'!$K$7:$T$7,0))</f>
        <v>0</v>
      </c>
      <c r="G138" s="131" t="e">
        <f>IF($A$134='Jason-SESSION'!$A$205,INDEX('Jason-SESSION'!$K$205:$T$212, MATCH("*Bench Press*",'Jason-SESSION'!$B$205:$B$212,0), MATCH("*4th*",'Jason-SESSION'!$K$7:$T$7,0)),"")</f>
        <v>#N/A</v>
      </c>
      <c r="H138" s="131" t="e">
        <f>INDEX('Jason-SESSION'!$L$205:$U$212, MATCH("*Bench Press*",'Jason-SESSION'!$B$205:$B$212,0), MATCH("*4th*",'Jason-SESSION'!$K$7:$T$7,0))</f>
        <v>#N/A</v>
      </c>
      <c r="I138" s="132" t="e">
        <f>IF($A$134='Jason-SESSION'!$A$205,INDEX('Jason-SESSION'!$K$205:$T$212, MATCH("*Military*",'Jason-SESSION'!$B$205:$B$212,0), MATCH("*4th*",'Jason-SESSION'!$K$7:$T$7,0)),"")</f>
        <v>#N/A</v>
      </c>
      <c r="J138" s="44" t="e">
        <f>INDEX('Jason-SESSION'!$L$205:$U$212, MATCH("*Military*",'Jason-SESSION'!$B$205:$B$212,0), MATCH("*4th*",'Jason-SESSION'!$K$7:$T$7,0))</f>
        <v>#N/A</v>
      </c>
      <c r="K138" s="131" t="e">
        <f>IF($A$134='Jason-SESSION'!$A$205,INDEX('Jason-SESSION'!$K$205:$T$212, MATCH("*Clean *",'Jason-SESSION'!$B$205:$B$212,0), MATCH("*4th*",'Jason-SESSION'!$K$7:$T$7,0)),"")</f>
        <v>#N/A</v>
      </c>
      <c r="L138" s="44" t="e">
        <f>INDEX('Jason-SESSION'!$L$205:$U$212, MATCH("*Clean *",'Jason-SESSION'!$B$205:$B$212,0), MATCH("*4th*",'Jason-SESSION'!$K$7:$T$7,0))</f>
        <v>#N/A</v>
      </c>
      <c r="M138" s="131">
        <f>IF($A$134='Jason-SESSION'!$A$205,INDEX('Jason-SESSION'!$K$205:$T$212, MATCH("*Lat Pulldown*",'Jason-SESSION'!$B$205:$B$212,0), MATCH("*4th*",'Jason-SESSION'!$K$7:$T$7,0)),"")</f>
        <v>0</v>
      </c>
      <c r="N138" s="44">
        <f>INDEX('Jason-SESSION'!$L$205:$U$212, MATCH("*Lat Pulldown*",'Jason-SESSION'!$B$205:$B$212,0), MATCH("*4th*",'Jason-SESSION'!$K$7:$T$7,0))</f>
        <v>0</v>
      </c>
      <c r="O138" s="151"/>
      <c r="P138" s="151"/>
      <c r="Q138" s="118"/>
      <c r="R138" s="118"/>
      <c r="AF138"/>
      <c r="AG138"/>
      <c r="AH138"/>
      <c r="AI138"/>
      <c r="AJ138"/>
      <c r="AK138"/>
      <c r="AL138"/>
      <c r="AN138"/>
    </row>
    <row r="139" spans="1:40">
      <c r="B139" t="s">
        <v>7</v>
      </c>
      <c r="C139" s="131" t="e">
        <f>IF($A$134='Jason-SESSION'!$A$205,INDEX('Jason-SESSION'!$K$205:$T$212, MATCH("*Squat*",'Jason-SESSION'!$B$205:$B$212,0), MATCH("*5th*",'Jason-SESSION'!$K$7:$T$7,0)),"")</f>
        <v>#N/A</v>
      </c>
      <c r="D139" s="132" t="e">
        <f>INDEX('Jason-SESSION'!L$205:U$212, MATCH("*Squat*",'Jason-SESSION'!$B$205:$B$212,0), MATCH("*5th*",'Jason-SESSION'!K$7:T$7,0))</f>
        <v>#N/A</v>
      </c>
      <c r="E139" s="131">
        <f>IF($A$134='Jason-SESSION'!$A$205,INDEX('Jason-SESSION'!$K$205:$T$212, MATCH("*Deadlift*",'Jason-SESSION'!$B$205:$B$212,0), MATCH("*5th*",'Jason-SESSION'!$K$7:$T$7,0)),"")</f>
        <v>0</v>
      </c>
      <c r="F139" s="131">
        <f>INDEX('Jason-SESSION'!$L$205:$U$212, MATCH("*Deadlift*",'Jason-SESSION'!$B$205:$B$212,0), MATCH("*5th*",'Jason-SESSION'!$K$7:$T$7,0))</f>
        <v>0</v>
      </c>
      <c r="G139" s="131" t="e">
        <f>IF($A$134='Jason-SESSION'!$A$205,INDEX('Jason-SESSION'!$K$205:$T$212, MATCH("*Bench Press*",'Jason-SESSION'!$B$205:$B$212,0), MATCH("*5th*",'Jason-SESSION'!$K$7:$T$7,0)),"")</f>
        <v>#N/A</v>
      </c>
      <c r="H139" s="131" t="e">
        <f>INDEX('Jason-SESSION'!$L$205:$U$212, MATCH("*Bench Press*",'Jason-SESSION'!$B$205:$B$212,0), MATCH("*5th*",'Jason-SESSION'!$K$7:$T$7,0))</f>
        <v>#N/A</v>
      </c>
      <c r="I139" s="132" t="e">
        <f>IF($A$134='Jason-SESSION'!$A$205,INDEX('Jason-SESSION'!$K$205:$T$212, MATCH("*Military*",'Jason-SESSION'!$B$205:$B$212,0), MATCH("*5th*",'Jason-SESSION'!$K$7:$T$7,0)),"")</f>
        <v>#N/A</v>
      </c>
      <c r="J139" s="44" t="e">
        <f>INDEX('Jason-SESSION'!$L$205:$U$212, MATCH("*Military*",'Jason-SESSION'!$B$205:$B$212,0), MATCH("*5th*",'Jason-SESSION'!$K$7:$T$7,0))</f>
        <v>#N/A</v>
      </c>
      <c r="K139" s="131" t="e">
        <f>IF($A$134='Jason-SESSION'!$A$205,INDEX('Jason-SESSION'!$K$205:$T$212, MATCH("*Clean *",'Jason-SESSION'!$B$205:$B$212,0), MATCH("*5th*",'Jason-SESSION'!$K$7:$T$7,0)),"")</f>
        <v>#N/A</v>
      </c>
      <c r="L139" s="44" t="e">
        <f>INDEX('Jason-SESSION'!$L$205:$U$212, MATCH("*Clean *",'Jason-SESSION'!$B$205:$B$212,0), MATCH("*5th*",'Jason-SESSION'!$K$7:$T$7,0))</f>
        <v>#N/A</v>
      </c>
      <c r="M139" s="131">
        <f>IF($A$134='Jason-SESSION'!$A$205,INDEX('Jason-SESSION'!$K$205:$T$212, MATCH("*Lat Pulldown*",'Jason-SESSION'!$B$205:$B$212,0), MATCH("*5th*",'Jason-SESSION'!$K$7:$T$7,0)),"")</f>
        <v>0</v>
      </c>
      <c r="N139" s="44">
        <f>INDEX('Jason-SESSION'!$L$205:$U$212, MATCH("*Lat Pulldown*",'Jason-SESSION'!$B$205:$B$212,0), MATCH("*5th*",'Jason-SESSION'!$K$7:$T$7,0))</f>
        <v>0</v>
      </c>
      <c r="O139" s="151"/>
      <c r="P139" s="151"/>
      <c r="Q139" s="118"/>
      <c r="R139" s="118"/>
      <c r="AF139"/>
      <c r="AG139"/>
      <c r="AH139"/>
      <c r="AI139"/>
      <c r="AJ139"/>
      <c r="AK139"/>
      <c r="AL139"/>
      <c r="AN139"/>
    </row>
    <row r="140" spans="1:40">
      <c r="A140" s="129">
        <f>'Jason-SESSION'!A214</f>
        <v>42335</v>
      </c>
      <c r="B140" s="116" t="s">
        <v>84</v>
      </c>
      <c r="C140" s="117" t="e">
        <f>MAX(C141:C145)</f>
        <v>#N/A</v>
      </c>
      <c r="D140" s="116" t="e">
        <f t="array" ref="D140">MAX(IF(C141:C145=C140,D141:D145))</f>
        <v>#N/A</v>
      </c>
      <c r="E140" s="116" t="e">
        <f>MAX(E141:E145)</f>
        <v>#N/A</v>
      </c>
      <c r="F140" s="116" t="e">
        <f t="array" ref="F140">MAX(IF(E141:E145=E140,F141:F145))</f>
        <v>#N/A</v>
      </c>
      <c r="G140" s="116" t="e">
        <f>MAX(G141:G145)</f>
        <v>#N/A</v>
      </c>
      <c r="H140" s="116" t="e">
        <f t="array" ref="H140">MAX(IF(G141:G145=G140,H141:H145))</f>
        <v>#N/A</v>
      </c>
      <c r="I140" s="116" t="e">
        <f>MAX(I141:I145)</f>
        <v>#N/A</v>
      </c>
      <c r="J140" s="116" t="e">
        <f t="array" ref="J140">MAX(IF(I141:I145=I140,J141:J145))</f>
        <v>#N/A</v>
      </c>
      <c r="K140" s="116" t="e">
        <f>MAX(K141:K145)</f>
        <v>#N/A</v>
      </c>
      <c r="L140" s="116" t="e">
        <f t="array" ref="L140">MAX(IF(K141:K145=K140,L141:L145))</f>
        <v>#N/A</v>
      </c>
      <c r="M140" s="116" t="e">
        <f>MAX(M141:M145)</f>
        <v>#N/A</v>
      </c>
      <c r="N140" s="117" t="e">
        <f t="array" ref="N140">MAX(IF(M141:M145=M140,N141:N145))</f>
        <v>#N/A</v>
      </c>
      <c r="O140" s="152" t="e">
        <f>IF($A$140='Jason-SESSION'!$A$214,INDEX('Jason-SESSION'!$K$214:$T$221, MATCH("*1k Row*",'Jason-SESSION'!$B$214:$B$221,0), MATCH("*1st*",'Jason-SESSION'!$K$7:$T$7,0)),"")</f>
        <v>#N/A</v>
      </c>
      <c r="P140" s="152">
        <f>IF($A$140='Jason-SESSION'!$A$214,INDEX('Jason-SESSION'!$K$214:$T$221, MATCH("*HIIT*",'Jason-SESSION'!$B$214:$B$221,0), MATCH("*1st*",'Jason-SESSION'!$K$7:$T$7,0)),"")</f>
        <v>6.9444444444444441E-3</v>
      </c>
      <c r="Q140" s="119" t="e">
        <f>INDEX('Jason-SESSION'!$L$212:$U$214, MATCH("*HIIT*",'Jason-SESSION'!$B$212:$B$214,0), MATCH("*1st*",'Jason-SESSION'!$K$7:$T$7,0))</f>
        <v>#N/A</v>
      </c>
      <c r="R140" s="119">
        <f>'Jason-SESSION'!U214</f>
        <v>0</v>
      </c>
      <c r="S140" s="116"/>
      <c r="T140" s="116"/>
      <c r="U140" s="120">
        <f>'Jason-SESSION'!A215</f>
        <v>98.9</v>
      </c>
      <c r="V140" s="120">
        <f>'Jason-SESSION'!A216</f>
        <v>21.5</v>
      </c>
      <c r="W140" s="116">
        <v>31</v>
      </c>
      <c r="X140" s="116">
        <v>106</v>
      </c>
      <c r="Y140" s="116">
        <v>100</v>
      </c>
      <c r="Z140" s="116">
        <v>108</v>
      </c>
      <c r="AA140" s="116">
        <v>55</v>
      </c>
      <c r="AB140" s="116"/>
      <c r="AC140" s="116"/>
      <c r="AF140"/>
      <c r="AG140"/>
      <c r="AH140"/>
      <c r="AI140"/>
      <c r="AJ140"/>
      <c r="AK140"/>
      <c r="AL140"/>
      <c r="AN140"/>
    </row>
    <row r="141" spans="1:40">
      <c r="A141" s="145"/>
      <c r="B141" s="11" t="s">
        <v>3</v>
      </c>
      <c r="C141" s="131" t="e">
        <f>IF($A$140='Jason-SESSION'!$A$214,INDEX('Jason-SESSION'!$K$214:$T$221, MATCH("*Squat*",'Jason-SESSION'!$B$214:$B$221,0), MATCH("*1st*",'Jason-SESSION'!$K$7:$T$7,0)),"")</f>
        <v>#N/A</v>
      </c>
      <c r="D141" s="132" t="e">
        <f>INDEX('Jason-SESSION'!L$214:U$221, MATCH("*Squat*",'Jason-SESSION'!$B$214:$B$221,0), MATCH("*1st*",'Jason-SESSION'!K$7:T$7,0))</f>
        <v>#N/A</v>
      </c>
      <c r="E141" s="131" t="e">
        <f>IF($A$140='Jason-SESSION'!$A$214,INDEX('Jason-SESSION'!$K$214:$T$221, MATCH("*Deadlift*",'Jason-SESSION'!$B$214:$B$221,0), MATCH("*1st*",'Jason-SESSION'!$K$7:$T$7,0)),"")</f>
        <v>#N/A</v>
      </c>
      <c r="F141" s="131" t="e">
        <f>INDEX('Jason-SESSION'!$L$214:$U$221, MATCH("*Deadlift*",'Jason-SESSION'!$B$214:$B$221,0), MATCH("*1st*",'Jason-SESSION'!$K$7:$T$7,0))</f>
        <v>#N/A</v>
      </c>
      <c r="G141" s="131" t="e">
        <f>IF($A$140='Jason-SESSION'!$A$214,INDEX('Jason-SESSION'!$K$214:$T$221, MATCH("*Bench Press*",'Jason-SESSION'!$B$214:$B$221,0), MATCH("*1st*",'Jason-SESSION'!$K$7:$T$7,0)),"")</f>
        <v>#N/A</v>
      </c>
      <c r="H141" s="131" t="e">
        <f>INDEX('Jason-SESSION'!$L$214:$U$221, MATCH("*Bench Press*",'Jason-SESSION'!$B$214:$B$221,0), MATCH("*1st*",'Jason-SESSION'!$K$7:$T$7,0))</f>
        <v>#N/A</v>
      </c>
      <c r="I141" s="132" t="e">
        <f>IF($A$140='Jason-SESSION'!$A$214,INDEX('Jason-SESSION'!$K$214:$T$221, MATCH("*Military*",'Jason-SESSION'!$B$214:$B$221,0), MATCH("*1st*",'Jason-SESSION'!$K$7:$T$7,0)),"")</f>
        <v>#N/A</v>
      </c>
      <c r="J141" s="48" t="e">
        <f>INDEX('Jason-SESSION'!$L$214:$U$221, MATCH("*Military*",'Jason-SESSION'!$B$214:$B$221,0), MATCH("*1st*",'Jason-SESSION'!$K$7:$T$7,0))</f>
        <v>#N/A</v>
      </c>
      <c r="K141" s="131" t="e">
        <f>IF($A$140='Jason-SESSION'!$A$214,INDEX('Jason-SESSION'!$K$214:$T$221, MATCH("*Clean *",'Jason-SESSION'!$B$214:$B$221,0), MATCH("*1st*",'Jason-SESSION'!$K$7:$T$7,0)),"")</f>
        <v>#N/A</v>
      </c>
      <c r="L141" s="48" t="e">
        <f>INDEX('Jason-SESSION'!$L$214:$U$221, MATCH("*Clean *",'Jason-SESSION'!$B$214:$B$221,0), MATCH("*1st*",'Jason-SESSION'!$K$7:$T$7,0))</f>
        <v>#N/A</v>
      </c>
      <c r="M141" s="131" t="e">
        <f>IF($A$140='Jason-SESSION'!$A$214,INDEX('Jason-SESSION'!$K$214:$T$221, MATCH("*Lat Pulldown*",'Jason-SESSION'!$B$214:$B$221,0), MATCH("*1st*",'Jason-SESSION'!$K$7:$T$7,0)),"")</f>
        <v>#N/A</v>
      </c>
      <c r="N141" s="48" t="e">
        <f>INDEX('Jason-SESSION'!$L$214:$U$221, MATCH("*Lat Pulldown*",'Jason-SESSION'!$B$214:$B$221,0), MATCH("*1st*",'Jason-SESSION'!$K$7:$T$7,0))</f>
        <v>#N/A</v>
      </c>
      <c r="O141" s="151"/>
      <c r="P141" s="151"/>
      <c r="Q141" s="118"/>
      <c r="R141" s="118"/>
      <c r="S141" s="11"/>
      <c r="T141" s="11"/>
      <c r="V141" s="47"/>
      <c r="W141" s="11"/>
      <c r="X141" s="11"/>
      <c r="Y141" s="11"/>
      <c r="Z141" s="11"/>
      <c r="AA141" s="11"/>
      <c r="AB141" s="11"/>
      <c r="AC141" s="11"/>
      <c r="AF141"/>
      <c r="AG141"/>
      <c r="AH141"/>
      <c r="AI141"/>
      <c r="AJ141"/>
      <c r="AK141"/>
      <c r="AL141"/>
      <c r="AN141"/>
    </row>
    <row r="142" spans="1:40">
      <c r="B142" t="s">
        <v>4</v>
      </c>
      <c r="C142" s="131" t="e">
        <f>IF($A$140='Jason-SESSION'!$A$214,INDEX('Jason-SESSION'!$K$214:$T$221, MATCH("*Squat*",'Jason-SESSION'!$B$214:$B$221,0), MATCH("*2nd*",'Jason-SESSION'!$K$7:$T$7,0)),"")</f>
        <v>#N/A</v>
      </c>
      <c r="D142" s="132" t="e">
        <f>INDEX('Jason-SESSION'!L$214:U$221, MATCH("*Squat*",'Jason-SESSION'!$B$214:$B$221,0), MATCH("*2nd*",'Jason-SESSION'!K$7:T$7,0))</f>
        <v>#N/A</v>
      </c>
      <c r="E142" s="131" t="e">
        <f>IF($A$140='Jason-SESSION'!$A$214,INDEX('Jason-SESSION'!$K$214:$T$221, MATCH("*Deadlift*",'Jason-SESSION'!$B$214:$B$221,0), MATCH("*2ND*",'Jason-SESSION'!$K$7:$T$7,0)),"")</f>
        <v>#N/A</v>
      </c>
      <c r="F142" s="131" t="e">
        <f>INDEX('Jason-SESSION'!$L$214:$U$221, MATCH("*Deadlift*",'Jason-SESSION'!$B$214:$B$221,0), MATCH("*2nd*",'Jason-SESSION'!$K$7:$T$7,0))</f>
        <v>#N/A</v>
      </c>
      <c r="G142" s="131" t="e">
        <f>IF($A$140='Jason-SESSION'!$A$214,INDEX('Jason-SESSION'!$K$214:$T$221, MATCH("*Bench Press*",'Jason-SESSION'!$B$214:$B$221,0), MATCH("*2ND*",'Jason-SESSION'!$K$7:$T$7,0)),"")</f>
        <v>#N/A</v>
      </c>
      <c r="H142" s="131" t="e">
        <f>INDEX('Jason-SESSION'!$L$214:$U$221, MATCH("*Bench Press*",'Jason-SESSION'!$B$214:$B$221,0), MATCH("*2nd*",'Jason-SESSION'!$K$7:$T$7,0))</f>
        <v>#N/A</v>
      </c>
      <c r="I142" s="132" t="e">
        <f>IF($A$140='Jason-SESSION'!$A$214,INDEX('Jason-SESSION'!$K$214:$T$221, MATCH("*Military*",'Jason-SESSION'!$B$214:$B$221,0), MATCH("*2ND*",'Jason-SESSION'!$K$7:$T$7,0)),"")</f>
        <v>#N/A</v>
      </c>
      <c r="J142" s="44" t="e">
        <f>INDEX('Jason-SESSION'!$L$214:$U$221, MATCH("*Military*",'Jason-SESSION'!$B$214:$B$221,0), MATCH("*2nd*",'Jason-SESSION'!$K$7:$T$7,0))</f>
        <v>#N/A</v>
      </c>
      <c r="K142" s="131" t="e">
        <f>IF($A$140='Jason-SESSION'!$A$214,INDEX('Jason-SESSION'!$K$214:$T$221, MATCH("*Clean *",'Jason-SESSION'!$B$214:$B$221,0), MATCH("*2ND*",'Jason-SESSION'!$K$7:$T$7,0)),"")</f>
        <v>#N/A</v>
      </c>
      <c r="L142" s="44" t="e">
        <f>INDEX('Jason-SESSION'!$L$214:$U$221, MATCH("*Clean *",'Jason-SESSION'!$B$214:$B$221,0), MATCH("*2nd*",'Jason-SESSION'!$K$7:$T$7,0))</f>
        <v>#N/A</v>
      </c>
      <c r="M142" s="131" t="e">
        <f>IF($A$140='Jason-SESSION'!$A$214,INDEX('Jason-SESSION'!$K$214:$T$221, MATCH("*Lat Pulldown*",'Jason-SESSION'!$B$214:$B$221,0), MATCH("*2ND*",'Jason-SESSION'!$K$7:$T$7,0)),"")</f>
        <v>#N/A</v>
      </c>
      <c r="N142" s="44" t="e">
        <f>INDEX('Jason-SESSION'!$L$214:$U$221, MATCH("*Lat Pulldown*",'Jason-SESSION'!$B$214:$B$221,0), MATCH("*2nd*",'Jason-SESSION'!$K$7:$T$7,0))</f>
        <v>#N/A</v>
      </c>
      <c r="O142" s="151"/>
      <c r="P142" s="151"/>
      <c r="Q142" s="118"/>
      <c r="R142" s="118"/>
      <c r="AF142"/>
      <c r="AG142"/>
      <c r="AH142"/>
      <c r="AI142"/>
      <c r="AJ142"/>
      <c r="AK142"/>
      <c r="AL142"/>
      <c r="AN142"/>
    </row>
    <row r="143" spans="1:40">
      <c r="B143" t="s">
        <v>5</v>
      </c>
      <c r="C143" s="131" t="e">
        <f>IF($A$140='Jason-SESSION'!$A$214,INDEX('Jason-SESSION'!$K$214:$T$221, MATCH("*Squat*",'Jason-SESSION'!$B$214:$B$221,0), MATCH("*3rd*",'Jason-SESSION'!$K$7:$T$7,0)),"")</f>
        <v>#N/A</v>
      </c>
      <c r="D143" s="132" t="e">
        <f>INDEX('Jason-SESSION'!L$214:U$221, MATCH("*Squat*",'Jason-SESSION'!$B$214:$B$221,0), MATCH("*3rd*",'Jason-SESSION'!K$7:T$7,0))</f>
        <v>#N/A</v>
      </c>
      <c r="E143" s="131" t="e">
        <f>IF($A$140='Jason-SESSION'!$A$214,INDEX('Jason-SESSION'!$K$214:$T$221, MATCH("*Deadlift*",'Jason-SESSION'!$B$214:$B$221,0), MATCH("*3rd*",'Jason-SESSION'!$K$7:$T$7,0)),"")</f>
        <v>#N/A</v>
      </c>
      <c r="F143" s="131" t="e">
        <f>INDEX('Jason-SESSION'!$L$214:$U$221, MATCH("*Deadlift*",'Jason-SESSION'!$B$214:$B$221,0), MATCH("*3rd*",'Jason-SESSION'!$K$7:$T$7,0))</f>
        <v>#N/A</v>
      </c>
      <c r="G143" s="131" t="e">
        <f>IF($A$140='Jason-SESSION'!$A$214,INDEX('Jason-SESSION'!$K$214:$T$221, MATCH("*Bench Press*",'Jason-SESSION'!$B$214:$B$221,0), MATCH("*3rd*",'Jason-SESSION'!$K$7:$T$7,0)),"")</f>
        <v>#N/A</v>
      </c>
      <c r="H143" s="131" t="e">
        <f>INDEX('Jason-SESSION'!$L$214:$U$221, MATCH("*Bench Press*",'Jason-SESSION'!$B$214:$B$221,0), MATCH("*3rd*",'Jason-SESSION'!$K$7:$T$7,0))</f>
        <v>#N/A</v>
      </c>
      <c r="I143" s="132" t="e">
        <f>IF($A$140='Jason-SESSION'!$A$214,INDEX('Jason-SESSION'!$K$214:$T$221, MATCH("*Military*",'Jason-SESSION'!$B$214:$B$221,0), MATCH("*3rd*",'Jason-SESSION'!$K$7:$T$7,0)),"")</f>
        <v>#N/A</v>
      </c>
      <c r="J143" s="44" t="e">
        <f>INDEX('Jason-SESSION'!$L$214:$U$221, MATCH("*Military*",'Jason-SESSION'!$B$214:$B$221,0), MATCH("*3rd*",'Jason-SESSION'!$K$7:$T$7,0))</f>
        <v>#N/A</v>
      </c>
      <c r="K143" s="131" t="e">
        <f>IF($A$140='Jason-SESSION'!$A$214,INDEX('Jason-SESSION'!$K$214:$T$221, MATCH("*Clean *",'Jason-SESSION'!$B$214:$B$221,0), MATCH("*3rd*",'Jason-SESSION'!$K$7:$T$7,0)),"")</f>
        <v>#N/A</v>
      </c>
      <c r="L143" s="44" t="e">
        <f>INDEX('Jason-SESSION'!$L$214:$U$221, MATCH("*Clean *",'Jason-SESSION'!$B$214:$B$221,0), MATCH("*3rd*",'Jason-SESSION'!$K$7:$T$7,0))</f>
        <v>#N/A</v>
      </c>
      <c r="M143" s="131" t="e">
        <f>IF($A$140='Jason-SESSION'!$A$214,INDEX('Jason-SESSION'!$K$214:$T$221, MATCH("*Lat Pulldown*",'Jason-SESSION'!$B$214:$B$221,0), MATCH("*3rd*",'Jason-SESSION'!$K$7:$T$7,0)),"")</f>
        <v>#N/A</v>
      </c>
      <c r="N143" s="44" t="e">
        <f>INDEX('Jason-SESSION'!$L$214:$U$221, MATCH("*Lat Pulldown*",'Jason-SESSION'!$B$214:$B$221,0), MATCH("*3rd*",'Jason-SESSION'!$K$7:$T$7,0))</f>
        <v>#N/A</v>
      </c>
      <c r="O143" s="151"/>
      <c r="P143" s="151"/>
      <c r="Q143" s="118"/>
      <c r="R143" s="118"/>
      <c r="AF143"/>
      <c r="AG143"/>
      <c r="AH143"/>
      <c r="AI143"/>
      <c r="AJ143"/>
      <c r="AK143"/>
      <c r="AL143"/>
      <c r="AN143"/>
    </row>
    <row r="144" spans="1:40">
      <c r="B144" t="s">
        <v>6</v>
      </c>
      <c r="C144" s="131" t="e">
        <f>IF($A$140='Jason-SESSION'!$A$214,INDEX('Jason-SESSION'!$K$214:$T$221, MATCH("*Squat*",'Jason-SESSION'!$B$214:$B$221,0), MATCH("*4th*",'Jason-SESSION'!$K$7:$T$7,0)),"")</f>
        <v>#N/A</v>
      </c>
      <c r="D144" s="132" t="e">
        <f>INDEX('Jason-SESSION'!L$214:U$221, MATCH("*Squat*",'Jason-SESSION'!$B$214:$B$221,0), MATCH("*4th*",'Jason-SESSION'!K$7:T$7,0))</f>
        <v>#N/A</v>
      </c>
      <c r="E144" s="131" t="e">
        <f>IF($A$140='Jason-SESSION'!$A$214,INDEX('Jason-SESSION'!$K$214:$T$221, MATCH("*Deadlift*",'Jason-SESSION'!$B$214:$B$221,0), MATCH("*4th*",'Jason-SESSION'!$K$7:$T$7,0)),"")</f>
        <v>#N/A</v>
      </c>
      <c r="F144" s="131" t="e">
        <f>INDEX('Jason-SESSION'!$L$214:$U$221, MATCH("*Deadlift*",'Jason-SESSION'!$B$214:$B$221,0), MATCH("*4th*",'Jason-SESSION'!$K$7:$T$7,0))</f>
        <v>#N/A</v>
      </c>
      <c r="G144" s="131" t="e">
        <f>IF($A$140='Jason-SESSION'!$A$214,INDEX('Jason-SESSION'!$K$214:$T$221, MATCH("*Bench Press*",'Jason-SESSION'!$B$214:$B$221,0), MATCH("*4th*",'Jason-SESSION'!$K$7:$T$7,0)),"")</f>
        <v>#N/A</v>
      </c>
      <c r="H144" s="131" t="e">
        <f>INDEX('Jason-SESSION'!$L$214:$U$221, MATCH("*Bench Press*",'Jason-SESSION'!$B$214:$B$221,0), MATCH("*4th*",'Jason-SESSION'!$K$7:$T$7,0))</f>
        <v>#N/A</v>
      </c>
      <c r="I144" s="132" t="e">
        <f>IF($A$140='Jason-SESSION'!$A$214,INDEX('Jason-SESSION'!$K$214:$T$221, MATCH("*Military*",'Jason-SESSION'!$B$214:$B$221,0), MATCH("*4th*",'Jason-SESSION'!$K$7:$T$7,0)),"")</f>
        <v>#N/A</v>
      </c>
      <c r="J144" s="44" t="e">
        <f>INDEX('Jason-SESSION'!$L$214:$U$221, MATCH("*Military*",'Jason-SESSION'!$B$214:$B$221,0), MATCH("*4th*",'Jason-SESSION'!$K$7:$T$7,0))</f>
        <v>#N/A</v>
      </c>
      <c r="K144" s="131" t="e">
        <f>IF($A$140='Jason-SESSION'!$A$214,INDEX('Jason-SESSION'!$K$214:$T$221, MATCH("*Clean *",'Jason-SESSION'!$B$214:$B$221,0), MATCH("*4th*",'Jason-SESSION'!$K$7:$T$7,0)),"")</f>
        <v>#N/A</v>
      </c>
      <c r="L144" s="44" t="e">
        <f>INDEX('Jason-SESSION'!$L$214:$U$221, MATCH("*Clean *",'Jason-SESSION'!$B$214:$B$221,0), MATCH("*4th*",'Jason-SESSION'!$K$7:$T$7,0))</f>
        <v>#N/A</v>
      </c>
      <c r="M144" s="131" t="e">
        <f>IF($A$140='Jason-SESSION'!$A$214,INDEX('Jason-SESSION'!$K$214:$T$221, MATCH("*Lat Pulldown*",'Jason-SESSION'!$B$214:$B$221,0), MATCH("*4th*",'Jason-SESSION'!$K$7:$T$7,0)),"")</f>
        <v>#N/A</v>
      </c>
      <c r="N144" s="44" t="e">
        <f>INDEX('Jason-SESSION'!$L$214:$U$221, MATCH("*Lat Pulldown*",'Jason-SESSION'!$B$214:$B$221,0), MATCH("*4th*",'Jason-SESSION'!$K$7:$T$7,0))</f>
        <v>#N/A</v>
      </c>
      <c r="O144" s="151"/>
      <c r="P144" s="151"/>
      <c r="Q144" s="118"/>
      <c r="R144" s="118"/>
      <c r="AF144"/>
      <c r="AG144"/>
      <c r="AH144"/>
      <c r="AI144"/>
      <c r="AJ144"/>
      <c r="AK144"/>
      <c r="AL144"/>
      <c r="AN144"/>
    </row>
    <row r="145" spans="1:40">
      <c r="B145" t="s">
        <v>7</v>
      </c>
      <c r="C145" s="131" t="e">
        <f>IF($A$140='Jason-SESSION'!$A$214,INDEX('Jason-SESSION'!$K$214:$T$221, MATCH("*Squat*",'Jason-SESSION'!$B$214:$B$221,0), MATCH("*5th*",'Jason-SESSION'!$K$7:$T$7,0)),"")</f>
        <v>#N/A</v>
      </c>
      <c r="D145" s="132" t="e">
        <f>INDEX('Jason-SESSION'!L$214:U$221, MATCH("*Squat*",'Jason-SESSION'!$B$214:$B$221,0), MATCH("*5th*",'Jason-SESSION'!K$7:T$7,0))</f>
        <v>#N/A</v>
      </c>
      <c r="E145" s="131" t="e">
        <f>IF($A$140='Jason-SESSION'!$A$214,INDEX('Jason-SESSION'!$K$214:$T$221, MATCH("*Deadlift*",'Jason-SESSION'!$B$214:$B$221,0), MATCH("*5th*",'Jason-SESSION'!$K$7:$T$7,0)),"")</f>
        <v>#N/A</v>
      </c>
      <c r="F145" s="131" t="e">
        <f>INDEX('Jason-SESSION'!$L$214:$U$221, MATCH("*Deadlift*",'Jason-SESSION'!$B$214:$B$221,0), MATCH("*5th*",'Jason-SESSION'!$K$7:$T$7,0))</f>
        <v>#N/A</v>
      </c>
      <c r="G145" s="131" t="e">
        <f>IF($A$140='Jason-SESSION'!$A$214,INDEX('Jason-SESSION'!$K$214:$T$221, MATCH("*Bench Press*",'Jason-SESSION'!$B$214:$B$221,0), MATCH("*5th*",'Jason-SESSION'!$K$7:$T$7,0)),"")</f>
        <v>#N/A</v>
      </c>
      <c r="H145" s="131" t="e">
        <f>INDEX('Jason-SESSION'!$L$214:$U$221, MATCH("*Bench Press*",'Jason-SESSION'!$B$214:$B$221,0), MATCH("*5th*",'Jason-SESSION'!$K$7:$T$7,0))</f>
        <v>#N/A</v>
      </c>
      <c r="I145" s="132" t="e">
        <f>IF($A$140='Jason-SESSION'!$A$214,INDEX('Jason-SESSION'!$K$214:$T$221, MATCH("*Military*",'Jason-SESSION'!$B$214:$B$221,0), MATCH("*5th*",'Jason-SESSION'!$K$7:$T$7,0)),"")</f>
        <v>#N/A</v>
      </c>
      <c r="J145" s="44" t="e">
        <f>INDEX('Jason-SESSION'!$L$214:$U$221, MATCH("*Military*",'Jason-SESSION'!$B$214:$B$221,0), MATCH("*5th*",'Jason-SESSION'!$K$7:$T$7,0))</f>
        <v>#N/A</v>
      </c>
      <c r="K145" s="131" t="e">
        <f>IF($A$140='Jason-SESSION'!$A$214,INDEX('Jason-SESSION'!$K$214:$T$221, MATCH("*Clean *",'Jason-SESSION'!$B$214:$B$221,0), MATCH("*5th*",'Jason-SESSION'!$K$7:$T$7,0)),"")</f>
        <v>#N/A</v>
      </c>
      <c r="L145" s="44" t="e">
        <f>INDEX('Jason-SESSION'!$L$214:$U$221, MATCH("*Clean *",'Jason-SESSION'!$B$214:$B$221,0), MATCH("*5th*",'Jason-SESSION'!$K$7:$T$7,0))</f>
        <v>#N/A</v>
      </c>
      <c r="M145" s="131" t="e">
        <f>IF($A$140='Jason-SESSION'!$A$214,INDEX('Jason-SESSION'!$K$214:$T$221, MATCH("*Lat Pulldown*",'Jason-SESSION'!$B$214:$B$221,0), MATCH("*5th*",'Jason-SESSION'!$K$7:$T$7,0)),"")</f>
        <v>#N/A</v>
      </c>
      <c r="N145" s="44" t="e">
        <f>INDEX('Jason-SESSION'!$L$214:$U$221, MATCH("*Lat Pulldown*",'Jason-SESSION'!$B$214:$B$221,0), MATCH("*5th*",'Jason-SESSION'!$K$7:$T$7,0))</f>
        <v>#N/A</v>
      </c>
      <c r="O145" s="151"/>
      <c r="P145" s="151"/>
      <c r="Q145" s="118"/>
      <c r="R145" s="118"/>
      <c r="AF145"/>
      <c r="AG145"/>
      <c r="AH145"/>
      <c r="AI145"/>
      <c r="AJ145"/>
      <c r="AK145"/>
      <c r="AL145"/>
      <c r="AN145"/>
    </row>
    <row r="146" spans="1:40">
      <c r="A146" s="129">
        <f>'Jason-SESSION'!A223</f>
        <v>42376</v>
      </c>
      <c r="B146" s="116" t="s">
        <v>84</v>
      </c>
      <c r="C146" s="117" t="e">
        <f>MAX(C147:C151)</f>
        <v>#N/A</v>
      </c>
      <c r="D146" s="116" t="e">
        <f t="array" ref="D146">MAX(IF(C147:C151=C146,D147:D151))</f>
        <v>#N/A</v>
      </c>
      <c r="E146" s="116" t="e">
        <f>MAX(E147:E151)</f>
        <v>#N/A</v>
      </c>
      <c r="F146" s="116" t="e">
        <f t="array" ref="F146">MAX(IF(E147:E151=E146,F147:F151))</f>
        <v>#N/A</v>
      </c>
      <c r="G146" s="116">
        <f>MAX(G147:G151)</f>
        <v>42.5</v>
      </c>
      <c r="H146" s="116">
        <f t="array" ref="H146">MAX(IF(G147:G151=G146,H147:H151))</f>
        <v>10</v>
      </c>
      <c r="I146" s="116" t="e">
        <f>MAX(I147:I151)</f>
        <v>#N/A</v>
      </c>
      <c r="J146" s="116" t="e">
        <f t="array" ref="J146">MAX(IF(I147:I151=I146,J147:J151))</f>
        <v>#N/A</v>
      </c>
      <c r="K146" s="116" t="e">
        <f>MAX(K147:K151)</f>
        <v>#N/A</v>
      </c>
      <c r="L146" s="116" t="e">
        <f t="array" ref="L146">MAX(IF(K147:K151=K146,L147:L151))</f>
        <v>#N/A</v>
      </c>
      <c r="M146" s="116" t="e">
        <f>MAX(M147:M151)</f>
        <v>#N/A</v>
      </c>
      <c r="N146" s="117" t="e">
        <f t="array" ref="N146">MAX(IF(M147:M151=M146,N147:N151))</f>
        <v>#N/A</v>
      </c>
      <c r="O146" s="152" t="e">
        <f>IF($A$146='Jason-SESSION'!$A$223,INDEX('Jason-SESSION'!$K$223:$T$230, MATCH("*1k Row*",'Jason-SESSION'!$B$223:$B$230,0), MATCH("*1st*",'Jason-SESSION'!$K$7:$T$7,0)),"")</f>
        <v>#N/A</v>
      </c>
      <c r="P146" s="152" t="e">
        <f>IF($A$146='Jason-SESSION'!$A$223,INDEX('Jason-SESSION'!$K$223:$T$230, MATCH("*HIIT*",'Jason-SESSION'!$B$223:$B$230,0), MATCH("*1st*",'Jason-SESSION'!$K$7:$T$7,0)),"")</f>
        <v>#N/A</v>
      </c>
      <c r="Q146" s="152" t="e">
        <f>INDEX('Jason-SESSION'!$L$223:$U$230, MATCH("*HIIT*",'Jason-SESSION'!$B$223:$B$230,0), MATCH("*1st*",'Jason-SESSION'!$K$7:$T$7,0))</f>
        <v>#N/A</v>
      </c>
      <c r="R146" s="119">
        <f>'Jason-SESSION'!U223</f>
        <v>0</v>
      </c>
      <c r="S146" s="116"/>
      <c r="T146" s="116"/>
      <c r="U146" s="120">
        <f>'Jason-SESSION'!A227</f>
        <v>0</v>
      </c>
      <c r="V146" s="120">
        <f>'Jason-SESSION'!A228</f>
        <v>0</v>
      </c>
      <c r="W146" s="116">
        <v>31</v>
      </c>
      <c r="X146" s="116">
        <v>103</v>
      </c>
      <c r="Y146" s="116">
        <v>98</v>
      </c>
      <c r="Z146" s="116">
        <v>104</v>
      </c>
      <c r="AA146" s="116">
        <v>60</v>
      </c>
      <c r="AB146" s="116"/>
      <c r="AC146" s="116"/>
      <c r="AF146"/>
      <c r="AG146"/>
      <c r="AH146"/>
      <c r="AI146"/>
      <c r="AJ146"/>
      <c r="AK146"/>
      <c r="AL146"/>
      <c r="AN146"/>
    </row>
    <row r="147" spans="1:40">
      <c r="A147" s="145"/>
      <c r="B147" s="11" t="s">
        <v>3</v>
      </c>
      <c r="C147" s="131" t="e">
        <f>IF($A$146='Jason-SESSION'!$A$223,INDEX('Jason-SESSION'!$K$223:$T$230, MATCH("*Squat*",'Jason-SESSION'!$B$223:$B$230,0), MATCH("*1st*",'Jason-SESSION'!$K$7:$T$7,0)),"")</f>
        <v>#N/A</v>
      </c>
      <c r="D147" s="132" t="e">
        <f>INDEX('Jason-SESSION'!L$223:U$230, MATCH("*Squat*",'Jason-SESSION'!$B$223:$B$230,0), MATCH("*1st*",'Jason-SESSION'!K$7:T$7,0))</f>
        <v>#N/A</v>
      </c>
      <c r="E147" s="131" t="e">
        <f>IF($A$146='Jason-SESSION'!$A$223,INDEX('Jason-SESSION'!$K$223:$T$230, MATCH("*Deadlift*",'Jason-SESSION'!$B$223:$B$230,0), MATCH("*1st*",'Jason-SESSION'!$K$7:$T$7,0)),"")</f>
        <v>#N/A</v>
      </c>
      <c r="F147" s="131" t="e">
        <f>INDEX('Jason-SESSION'!$L$223:$U$230, MATCH("*Deadlift*",'Jason-SESSION'!$B$223:$B$230,0), MATCH("*1st*",'Jason-SESSION'!$K$7:$T$7,0))</f>
        <v>#N/A</v>
      </c>
      <c r="G147" s="131">
        <f>IF($A$146='Jason-SESSION'!$A$223,INDEX('Jason-SESSION'!$K$223:$T$230, MATCH("*Bench Press*",'Jason-SESSION'!$B$223:$B$230,0), MATCH("*1st*",'Jason-SESSION'!$K$7:$T$7,0)),"")</f>
        <v>40</v>
      </c>
      <c r="H147" s="131">
        <f>INDEX('Jason-SESSION'!$L$223:$U$230, MATCH("*Bench Press*",'Jason-SESSION'!$B$223:$B$230,0), MATCH("*1st*",'Jason-SESSION'!$K$7:$T$7,0))</f>
        <v>12</v>
      </c>
      <c r="I147" s="132" t="e">
        <f>IF($A$146='Jason-SESSION'!$A$223,INDEX('Jason-SESSION'!$K$223:$T$230, MATCH("*Military*",'Jason-SESSION'!$B$223:$B$230,0), MATCH("*1st*",'Jason-SESSION'!$K$7:$T$7,0)),"")</f>
        <v>#N/A</v>
      </c>
      <c r="J147" s="48" t="e">
        <f>INDEX('Jason-SESSION'!$L$223:$U$230, MATCH("*Military*",'Jason-SESSION'!$B$223:$B$230,0), MATCH("*1st*",'Jason-SESSION'!$K$7:$T$7,0))</f>
        <v>#N/A</v>
      </c>
      <c r="K147" s="131" t="e">
        <f>IF($A$146='Jason-SESSION'!$A$223,INDEX('Jason-SESSION'!$K$223:$T$230, MATCH("*Clean *",'Jason-SESSION'!$B$223:$B$230,0), MATCH("*1st*",'Jason-SESSION'!$K$7:$T$7,0)),"")</f>
        <v>#N/A</v>
      </c>
      <c r="L147" s="48" t="e">
        <f>INDEX('Jason-SESSION'!$L$223:$U$230, MATCH("*Clean *",'Jason-SESSION'!$B$223:$B$230,0), MATCH("*1st*",'Jason-SESSION'!$K$7:$T$7,0))</f>
        <v>#N/A</v>
      </c>
      <c r="M147" s="131" t="e">
        <f>IF($A$146='Jason-SESSION'!$A$223,INDEX('Jason-SESSION'!$K$223:$T$230, MATCH("*Lat Pulldown*",'Jason-SESSION'!$B$223:$B$230,0), MATCH("*1st*",'Jason-SESSION'!$K$7:$T$7,0)),"")</f>
        <v>#N/A</v>
      </c>
      <c r="N147" s="48" t="e">
        <f>INDEX('Jason-SESSION'!$L$223:$U$230, MATCH("*Lat Pulldown*",'Jason-SESSION'!$B$223:$B$230,0), MATCH("*1st*",'Jason-SESSION'!$K$7:$T$7,0))</f>
        <v>#N/A</v>
      </c>
      <c r="O147" s="151"/>
      <c r="P147" s="151"/>
      <c r="Q147" s="118"/>
      <c r="R147" s="118"/>
      <c r="S147" s="11"/>
      <c r="T147" s="11"/>
      <c r="V147" s="47"/>
      <c r="W147" s="11"/>
      <c r="X147" s="11"/>
      <c r="Y147" s="11"/>
      <c r="Z147" s="11"/>
      <c r="AA147" s="11"/>
      <c r="AB147" s="11"/>
      <c r="AC147" s="11"/>
      <c r="AF147"/>
      <c r="AG147"/>
      <c r="AH147"/>
      <c r="AI147"/>
      <c r="AJ147"/>
      <c r="AK147"/>
      <c r="AL147"/>
      <c r="AN147"/>
    </row>
    <row r="148" spans="1:40">
      <c r="B148" t="s">
        <v>4</v>
      </c>
      <c r="C148" s="131" t="e">
        <f>IF($A$146='Jason-SESSION'!$A$223,INDEX('Jason-SESSION'!$K$223:$T$230, MATCH("*Squat*",'Jason-SESSION'!$B$223:$B$230,0), MATCH("*2nd*",'Jason-SESSION'!$K$7:$T$7,0)),"")</f>
        <v>#N/A</v>
      </c>
      <c r="D148" s="132" t="e">
        <f>INDEX('Jason-SESSION'!L$223:U$230, MATCH("*Squat*",'Jason-SESSION'!$B$223:$B$230,0), MATCH("*2nd*",'Jason-SESSION'!K$7:T$7,0))</f>
        <v>#N/A</v>
      </c>
      <c r="E148" s="131" t="e">
        <f>IF($A$146='Jason-SESSION'!$A$223,INDEX('Jason-SESSION'!$K$223:$T$230, MATCH("*Deadlift*",'Jason-SESSION'!$B$223:$B$230,0), MATCH("*2ND*",'Jason-SESSION'!$K$7:$T$7,0)),"")</f>
        <v>#N/A</v>
      </c>
      <c r="F148" s="131" t="e">
        <f>INDEX('Jason-SESSION'!$L$223:$U$230, MATCH("*Deadlift*",'Jason-SESSION'!$B$223:$B$230,0), MATCH("*2nd*",'Jason-SESSION'!$K$7:$T$7,0))</f>
        <v>#N/A</v>
      </c>
      <c r="G148" s="131">
        <f>IF($A$146='Jason-SESSION'!$A$223,INDEX('Jason-SESSION'!$K$223:$T$230, MATCH("*Bench Press*",'Jason-SESSION'!$B$223:$B$230,0), MATCH("*2ND*",'Jason-SESSION'!$K$7:$T$7,0)),"")</f>
        <v>42.5</v>
      </c>
      <c r="H148" s="131">
        <f>INDEX('Jason-SESSION'!$L$223:$U$230, MATCH("*Bench Press*",'Jason-SESSION'!$B$223:$B$230,0), MATCH("*2nd*",'Jason-SESSION'!$K$7:$T$7,0))</f>
        <v>10</v>
      </c>
      <c r="I148" s="132" t="e">
        <f>IF($A$146='Jason-SESSION'!$A$223,INDEX('Jason-SESSION'!$K$223:$T$230, MATCH("*Military*",'Jason-SESSION'!$B$223:$B$230,0), MATCH("*2ND*",'Jason-SESSION'!$K$7:$T$7,0)),"")</f>
        <v>#N/A</v>
      </c>
      <c r="J148" s="44" t="e">
        <f>INDEX('Jason-SESSION'!$L$223:$U$230, MATCH("*Military*",'Jason-SESSION'!$B$223:$B$230,0), MATCH("*2nd*",'Jason-SESSION'!$K$7:$T$7,0))</f>
        <v>#N/A</v>
      </c>
      <c r="K148" s="131" t="e">
        <f>IF($A$146='Jason-SESSION'!$A$223,INDEX('Jason-SESSION'!$K$223:$T$230, MATCH("*Clean *",'Jason-SESSION'!$B$223:$B$230,0), MATCH("*2ND*",'Jason-SESSION'!$K$7:$T$7,0)),"")</f>
        <v>#N/A</v>
      </c>
      <c r="L148" s="44" t="e">
        <f>INDEX('Jason-SESSION'!$L$223:$U$230, MATCH("*Clean *",'Jason-SESSION'!$B$223:$B$230,0), MATCH("*2nd*",'Jason-SESSION'!$K$7:$T$7,0))</f>
        <v>#N/A</v>
      </c>
      <c r="M148" s="131" t="e">
        <f>IF($A$146='Jason-SESSION'!$A$223,INDEX('Jason-SESSION'!$K$223:$T$230, MATCH("*Lat Pulldown*",'Jason-SESSION'!$B$223:$B$230,0), MATCH("*2ND*",'Jason-SESSION'!$K$7:$T$7,0)),"")</f>
        <v>#N/A</v>
      </c>
      <c r="N148" s="44" t="e">
        <f>INDEX('Jason-SESSION'!$L$223:$U$230, MATCH("*Lat Pulldown*",'Jason-SESSION'!$B$223:$B$230,0), MATCH("*2nd*",'Jason-SESSION'!$K$7:$T$7,0))</f>
        <v>#N/A</v>
      </c>
      <c r="O148" s="151"/>
      <c r="P148" s="151"/>
      <c r="Q148" s="118"/>
      <c r="R148" s="118"/>
      <c r="AF148"/>
      <c r="AG148"/>
      <c r="AH148"/>
      <c r="AI148"/>
      <c r="AJ148"/>
      <c r="AK148"/>
      <c r="AL148"/>
      <c r="AN148"/>
    </row>
    <row r="149" spans="1:40">
      <c r="B149" t="s">
        <v>5</v>
      </c>
      <c r="C149" s="131" t="e">
        <f>IF($A$146='Jason-SESSION'!$A$223,INDEX('Jason-SESSION'!$K$223:$T$230, MATCH("*Squat*",'Jason-SESSION'!$B$223:$B$230,0), MATCH("*3rd*",'Jason-SESSION'!$K$7:$T$7,0)),"")</f>
        <v>#N/A</v>
      </c>
      <c r="D149" s="132" t="e">
        <f>INDEX('Jason-SESSION'!L$223:U$230, MATCH("*Squat*",'Jason-SESSION'!$B$223:$B$230,0), MATCH("*3rd*",'Jason-SESSION'!K$7:T$7,0))</f>
        <v>#N/A</v>
      </c>
      <c r="E149" s="131" t="e">
        <f>IF($A$146='Jason-SESSION'!$A$223,INDEX('Jason-SESSION'!$K$223:$T$230, MATCH("*Deadlift*",'Jason-SESSION'!$B$223:$B$230,0), MATCH("*3rd*",'Jason-SESSION'!$K$7:$T$7,0)),"")</f>
        <v>#N/A</v>
      </c>
      <c r="F149" s="131" t="e">
        <f>INDEX('Jason-SESSION'!$L$223:$U$230, MATCH("*Deadlift*",'Jason-SESSION'!$B$223:$B$230,0), MATCH("*3rd*",'Jason-SESSION'!$K$7:$T$7,0))</f>
        <v>#N/A</v>
      </c>
      <c r="G149" s="131">
        <f>IF($A$146='Jason-SESSION'!$A$223,INDEX('Jason-SESSION'!$K$223:$T$230, MATCH("*Bench Press*",'Jason-SESSION'!$B$223:$B$230,0), MATCH("*3rd*",'Jason-SESSION'!$K$7:$T$7,0)),"")</f>
        <v>42.5</v>
      </c>
      <c r="H149" s="131">
        <f>INDEX('Jason-SESSION'!$L$223:$U$230, MATCH("*Bench Press*",'Jason-SESSION'!$B$223:$B$230,0), MATCH("*3rd*",'Jason-SESSION'!$K$7:$T$7,0))</f>
        <v>10</v>
      </c>
      <c r="I149" s="132" t="e">
        <f>IF($A$146='Jason-SESSION'!$A$223,INDEX('Jason-SESSION'!$K$223:$T$230, MATCH("*Military*",'Jason-SESSION'!$B$223:$B$230,0), MATCH("*3rd*",'Jason-SESSION'!$K$7:$T$7,0)),"")</f>
        <v>#N/A</v>
      </c>
      <c r="J149" s="44" t="e">
        <f>INDEX('Jason-SESSION'!$L$223:$U$230, MATCH("*Military*",'Jason-SESSION'!$B$223:$B$230,0), MATCH("*3rd*",'Jason-SESSION'!$K$7:$T$7,0))</f>
        <v>#N/A</v>
      </c>
      <c r="K149" s="131" t="e">
        <f>IF($A$146='Jason-SESSION'!$A$223,INDEX('Jason-SESSION'!$K$223:$T$230, MATCH("*Clean *",'Jason-SESSION'!$B$223:$B$230,0), MATCH("*3rd*",'Jason-SESSION'!$K$7:$T$7,0)),"")</f>
        <v>#N/A</v>
      </c>
      <c r="L149" s="44" t="e">
        <f>INDEX('Jason-SESSION'!$L$223:$U$230, MATCH("*Clean *",'Jason-SESSION'!$B$223:$B$230,0), MATCH("*3rd*",'Jason-SESSION'!$K$7:$T$7,0))</f>
        <v>#N/A</v>
      </c>
      <c r="M149" s="131" t="e">
        <f>IF($A$146='Jason-SESSION'!$A$223,INDEX('Jason-SESSION'!$K$223:$T$230, MATCH("*Lat Pulldown*",'Jason-SESSION'!$B$223:$B$230,0), MATCH("*3rd*",'Jason-SESSION'!$K$7:$T$7,0)),"")</f>
        <v>#N/A</v>
      </c>
      <c r="N149" s="44" t="e">
        <f>INDEX('Jason-SESSION'!$L$223:$U$230, MATCH("*Lat Pulldown*",'Jason-SESSION'!$B$223:$B$230,0), MATCH("*3rd*",'Jason-SESSION'!$K$7:$T$7,0))</f>
        <v>#N/A</v>
      </c>
      <c r="O149" s="151"/>
      <c r="P149" s="151"/>
      <c r="Q149" s="118"/>
      <c r="R149" s="118"/>
      <c r="AF149"/>
      <c r="AG149"/>
      <c r="AH149"/>
      <c r="AI149"/>
      <c r="AJ149"/>
      <c r="AK149"/>
      <c r="AL149"/>
      <c r="AN149"/>
    </row>
    <row r="150" spans="1:40">
      <c r="B150" t="s">
        <v>6</v>
      </c>
      <c r="C150" s="131" t="e">
        <f>IF($A$146='Jason-SESSION'!$A$223,INDEX('Jason-SESSION'!$K$223:$T$230, MATCH("*Squat*",'Jason-SESSION'!$B$223:$B$230,0), MATCH("*4th*",'Jason-SESSION'!$K$7:$T$7,0)),"")</f>
        <v>#N/A</v>
      </c>
      <c r="D150" s="132" t="e">
        <f>INDEX('Jason-SESSION'!L$223:U$230, MATCH("*Squat*",'Jason-SESSION'!$B$223:$B$230,0), MATCH("*4th*",'Jason-SESSION'!K$7:T$7,0))</f>
        <v>#N/A</v>
      </c>
      <c r="E150" s="131" t="e">
        <f>IF($A$146='Jason-SESSION'!$A$223,INDEX('Jason-SESSION'!$K$223:$T$230, MATCH("*Deadlift*",'Jason-SESSION'!$B$223:$B$230,0), MATCH("*4th*",'Jason-SESSION'!$K$7:$T$7,0)),"")</f>
        <v>#N/A</v>
      </c>
      <c r="F150" s="131" t="e">
        <f>INDEX('Jason-SESSION'!$L$223:$U$230, MATCH("*Deadlift*",'Jason-SESSION'!$B$223:$B$230,0), MATCH("*4th*",'Jason-SESSION'!$K$7:$T$7,0))</f>
        <v>#N/A</v>
      </c>
      <c r="G150" s="131">
        <f>IF($A$146='Jason-SESSION'!$A$223,INDEX('Jason-SESSION'!$K$223:$T$230, MATCH("*Bench Press*",'Jason-SESSION'!$B$223:$B$230,0), MATCH("*4th*",'Jason-SESSION'!$K$7:$T$7,0)),"")</f>
        <v>0</v>
      </c>
      <c r="H150" s="131">
        <f>INDEX('Jason-SESSION'!$L$223:$U$230, MATCH("*Bench Press*",'Jason-SESSION'!$B$223:$B$230,0), MATCH("*4th*",'Jason-SESSION'!$K$7:$T$7,0))</f>
        <v>0</v>
      </c>
      <c r="I150" s="132" t="e">
        <f>IF($A$146='Jason-SESSION'!$A$223,INDEX('Jason-SESSION'!$K$223:$T$230, MATCH("*Military*",'Jason-SESSION'!$B$223:$B$230,0), MATCH("*4th*",'Jason-SESSION'!$K$7:$T$7,0)),"")</f>
        <v>#N/A</v>
      </c>
      <c r="J150" s="44" t="e">
        <f>INDEX('Jason-SESSION'!$L$223:$U$230, MATCH("*Military*",'Jason-SESSION'!$B$223:$B$230,0), MATCH("*4th*",'Jason-SESSION'!$K$7:$T$7,0))</f>
        <v>#N/A</v>
      </c>
      <c r="K150" s="131" t="e">
        <f>IF($A$146='Jason-SESSION'!$A$223,INDEX('Jason-SESSION'!$K$223:$T$230, MATCH("*Clean *",'Jason-SESSION'!$B$223:$B$230,0), MATCH("*4th*",'Jason-SESSION'!$K$7:$T$7,0)),"")</f>
        <v>#N/A</v>
      </c>
      <c r="L150" s="44" t="e">
        <f>INDEX('Jason-SESSION'!$L$223:$U$230, MATCH("*Clean *",'Jason-SESSION'!$B$223:$B$230,0), MATCH("*4th*",'Jason-SESSION'!$K$7:$T$7,0))</f>
        <v>#N/A</v>
      </c>
      <c r="M150" s="131" t="e">
        <f>IF($A$146='Jason-SESSION'!$A$223,INDEX('Jason-SESSION'!$K$223:$T$230, MATCH("*Lat Pulldown*",'Jason-SESSION'!$B$223:$B$230,0), MATCH("*4th*",'Jason-SESSION'!$K$7:$T$7,0)),"")</f>
        <v>#N/A</v>
      </c>
      <c r="N150" s="44" t="e">
        <f>INDEX('Jason-SESSION'!$L$223:$U$230, MATCH("*Lat Pulldown*",'Jason-SESSION'!$B$223:$B$230,0), MATCH("*4th*",'Jason-SESSION'!$K$7:$T$7,0))</f>
        <v>#N/A</v>
      </c>
      <c r="O150" s="151"/>
      <c r="P150" s="151"/>
      <c r="Q150" s="118"/>
      <c r="R150" s="118"/>
      <c r="AF150"/>
      <c r="AG150"/>
      <c r="AH150"/>
      <c r="AI150"/>
      <c r="AJ150"/>
      <c r="AK150"/>
      <c r="AL150"/>
      <c r="AN150"/>
    </row>
    <row r="151" spans="1:40">
      <c r="B151" t="s">
        <v>7</v>
      </c>
      <c r="C151" s="131" t="e">
        <f>IF($A$146='Jason-SESSION'!$A$223,INDEX('Jason-SESSION'!$K$223:$T$230, MATCH("*Squat*",'Jason-SESSION'!$B$223:$B$230,0), MATCH("*5th*",'Jason-SESSION'!$K$7:$T$7,0)),"")</f>
        <v>#N/A</v>
      </c>
      <c r="D151" s="132" t="e">
        <f>INDEX('Jason-SESSION'!L$223:U$230, MATCH("*Squat*",'Jason-SESSION'!$B$223:$B$230,0), MATCH("*5th*",'Jason-SESSION'!K$7:T$7,0))</f>
        <v>#N/A</v>
      </c>
      <c r="E151" s="131" t="e">
        <f>IF($A$146='Jason-SESSION'!$A$223,INDEX('Jason-SESSION'!$K$223:$T$230, MATCH("*Deadlift*",'Jason-SESSION'!$B$223:$B$230,0), MATCH("*5th*",'Jason-SESSION'!$K$7:$T$7,0)),"")</f>
        <v>#N/A</v>
      </c>
      <c r="F151" s="131" t="e">
        <f>INDEX('Jason-SESSION'!$L$223:$U$230, MATCH("*Deadlift*",'Jason-SESSION'!$B$223:$B$230,0), MATCH("*5th*",'Jason-SESSION'!$K$7:$T$7,0))</f>
        <v>#N/A</v>
      </c>
      <c r="G151" s="131">
        <f>IF($A$146='Jason-SESSION'!$A$223,INDEX('Jason-SESSION'!$K$223:$T$230, MATCH("*Bench Press*",'Jason-SESSION'!$B$223:$B$230,0), MATCH("*5th*",'Jason-SESSION'!$K$7:$T$7,0)),"")</f>
        <v>0</v>
      </c>
      <c r="H151" s="131">
        <f>INDEX('Jason-SESSION'!$L$223:$U$230, MATCH("*Bench Press*",'Jason-SESSION'!$B$223:$B$230,0), MATCH("*5th*",'Jason-SESSION'!$K$7:$T$7,0))</f>
        <v>0</v>
      </c>
      <c r="I151" s="132" t="e">
        <f>IF($A$146='Jason-SESSION'!$A$223,INDEX('Jason-SESSION'!$K$223:$T$230, MATCH("*Military*",'Jason-SESSION'!$B$223:$B$230,0), MATCH("*5th*",'Jason-SESSION'!$K$7:$T$7,0)),"")</f>
        <v>#N/A</v>
      </c>
      <c r="J151" s="44" t="e">
        <f>INDEX('Jason-SESSION'!$L$223:$U$230, MATCH("*Military*",'Jason-SESSION'!$B$223:$B$230,0), MATCH("*5th*",'Jason-SESSION'!$K$7:$T$7,0))</f>
        <v>#N/A</v>
      </c>
      <c r="K151" s="131" t="e">
        <f>IF($A$146='Jason-SESSION'!$A$223,INDEX('Jason-SESSION'!$K$223:$T$230, MATCH("*Clean *",'Jason-SESSION'!$B$223:$B$230,0), MATCH("*5th*",'Jason-SESSION'!$K$7:$T$7,0)),"")</f>
        <v>#N/A</v>
      </c>
      <c r="L151" s="44" t="e">
        <f>INDEX('Jason-SESSION'!$L$223:$U$230, MATCH("*Clean *",'Jason-SESSION'!$B$223:$B$230,0), MATCH("*5th*",'Jason-SESSION'!$K$7:$T$7,0))</f>
        <v>#N/A</v>
      </c>
      <c r="M151" s="131" t="e">
        <f>IF($A$146='Jason-SESSION'!$A$223,INDEX('Jason-SESSION'!$K$223:$T$230, MATCH("*Lat Pulldown*",'Jason-SESSION'!$B$223:$B$230,0), MATCH("*5th*",'Jason-SESSION'!$K$7:$T$7,0)),"")</f>
        <v>#N/A</v>
      </c>
      <c r="N151" s="44" t="e">
        <f>INDEX('Jason-SESSION'!$L$223:$U$230, MATCH("*Lat Pulldown*",'Jason-SESSION'!$B$223:$B$230,0), MATCH("*5th*",'Jason-SESSION'!$K$7:$T$7,0))</f>
        <v>#N/A</v>
      </c>
      <c r="O151" s="151"/>
      <c r="P151" s="151"/>
      <c r="Q151" s="118"/>
      <c r="R151" s="118"/>
      <c r="AF151"/>
      <c r="AG151"/>
      <c r="AH151"/>
      <c r="AI151"/>
      <c r="AJ151"/>
      <c r="AK151"/>
      <c r="AL151"/>
      <c r="AN151"/>
    </row>
    <row r="152" spans="1:40">
      <c r="A152" s="129">
        <f>'Jason-SESSION'!A232</f>
        <v>42380</v>
      </c>
      <c r="B152" s="116" t="s">
        <v>84</v>
      </c>
      <c r="C152" s="117" t="e">
        <f>MAX(C153:C157)</f>
        <v>#N/A</v>
      </c>
      <c r="D152" s="116" t="e">
        <f t="array" ref="D152">MAX(IF(C153:C157=C152,D153:D157))</f>
        <v>#N/A</v>
      </c>
      <c r="E152" s="116" t="e">
        <f>MAX(E153:E157)</f>
        <v>#N/A</v>
      </c>
      <c r="F152" s="116" t="e">
        <f t="array" ref="F152">MAX(IF(E153:E157=E152,F153:F157))</f>
        <v>#N/A</v>
      </c>
      <c r="G152" s="116" t="e">
        <f>MAX(G153:G157)</f>
        <v>#N/A</v>
      </c>
      <c r="H152" s="116" t="e">
        <f t="array" ref="H152">MAX(IF(G153:G157=G152,H153:H157))</f>
        <v>#N/A</v>
      </c>
      <c r="I152" s="116" t="e">
        <f>MAX(I153:I157)</f>
        <v>#N/A</v>
      </c>
      <c r="J152" s="116" t="e">
        <f t="array" ref="J152">MAX(IF(I153:I157=I152,J153:J157))</f>
        <v>#N/A</v>
      </c>
      <c r="K152" s="116" t="e">
        <f>MAX(K153:K157)</f>
        <v>#N/A</v>
      </c>
      <c r="L152" s="116" t="e">
        <f t="array" ref="L152">MAX(IF(K153:K157=K152,L153:L157))</f>
        <v>#N/A</v>
      </c>
      <c r="M152" s="116" t="e">
        <f>MAX(M153:M157)</f>
        <v>#N/A</v>
      </c>
      <c r="N152" s="117" t="e">
        <f t="array" ref="N152">MAX(IF(M153:M157=M152,N153:N157))</f>
        <v>#N/A</v>
      </c>
      <c r="O152" s="152" t="e">
        <f>IF($A$140='Jason-SESSION'!$A$214,INDEX('Jason-SESSION'!$K$214:$T$221, MATCH("*1k Row*",'Jason-SESSION'!$B$214:$B$221,0), MATCH("*1st*",'Jason-SESSION'!$K$7:$T$7,0)),"")</f>
        <v>#N/A</v>
      </c>
      <c r="P152" s="152">
        <f>IF($A$140='Jason-SESSION'!$A$214,INDEX('Jason-SESSION'!$K$214:$T$221, MATCH("*HIIT*",'Jason-SESSION'!$B$214:$B$221,0), MATCH("*1st*",'Jason-SESSION'!$K$7:$T$7,0)),"")</f>
        <v>6.9444444444444441E-3</v>
      </c>
      <c r="Q152" s="119" t="e">
        <f>INDEX('Jason-SESSION'!$L$212:$U$214, MATCH("*HIIT*",'Jason-SESSION'!$B$212:$B$214,0), MATCH("*1st*",'Jason-SESSION'!$K$7:$T$7,0))</f>
        <v>#N/A</v>
      </c>
      <c r="R152" s="119">
        <f>'Jason-SESSION'!U232</f>
        <v>0</v>
      </c>
      <c r="S152" s="116"/>
      <c r="T152" s="116"/>
      <c r="U152" s="120">
        <f>'Jason-SESSION'!A233</f>
        <v>0</v>
      </c>
      <c r="V152" s="120">
        <f>'Jason-SESSION'!A234</f>
        <v>0</v>
      </c>
      <c r="W152" s="116"/>
      <c r="X152" s="116"/>
      <c r="Y152" s="116"/>
      <c r="Z152" s="116"/>
      <c r="AA152" s="116"/>
      <c r="AB152" s="116"/>
      <c r="AC152" s="116"/>
      <c r="AF152"/>
      <c r="AG152"/>
      <c r="AH152"/>
      <c r="AI152"/>
      <c r="AJ152"/>
      <c r="AK152"/>
      <c r="AL152"/>
      <c r="AN152"/>
    </row>
    <row r="153" spans="1:40">
      <c r="A153" s="145"/>
      <c r="B153" s="11" t="s">
        <v>3</v>
      </c>
      <c r="C153" s="131" t="e">
        <f>IF($A$152='Jason-SESSION'!$A$232,INDEX('Jason-SESSION'!$K$232:$T$239, MATCH("*Squat*",'Jason-SESSION'!$B$232:$B$239,0), MATCH("*1st*",'Jason-SESSION'!$K$7:$T$7,0)),"")</f>
        <v>#N/A</v>
      </c>
      <c r="D153" s="132" t="e">
        <f>INDEX('Jason-SESSION'!L$232:U$239, MATCH("*Squat*",'Jason-SESSION'!$B$232:$B$239,0), MATCH("*1st*",'Jason-SESSION'!K$7:T$7,0))</f>
        <v>#N/A</v>
      </c>
      <c r="E153" s="131" t="e">
        <f>IF($A$152='Jason-SESSION'!$A$232,INDEX('Jason-SESSION'!$K$232:$T$239, MATCH("*Deadlift*",'Jason-SESSION'!$B$232:$B$239,0), MATCH("*1st*",'Jason-SESSION'!$K$7:$T$7,0)),"")</f>
        <v>#N/A</v>
      </c>
      <c r="F153" s="131" t="e">
        <f>INDEX('Jason-SESSION'!$L$232:$U$239, MATCH("*Deadlift*",'Jason-SESSION'!$B$232:$B$239,0), MATCH("*1st*",'Jason-SESSION'!$K$7:$T$7,0))</f>
        <v>#N/A</v>
      </c>
      <c r="G153" s="131" t="e">
        <f>IF($A$152='Jason-SESSION'!$A$232,INDEX('Jason-SESSION'!$K$232:$T$239, MATCH("*Bench Press*",'Jason-SESSION'!$B$232:$B$239,0), MATCH("*1st*",'Jason-SESSION'!$K$7:$T$7,0)),"")</f>
        <v>#N/A</v>
      </c>
      <c r="H153" s="131" t="e">
        <f>INDEX('Jason-SESSION'!$L$232:$U$239, MATCH("*Bench Press*",'Jason-SESSION'!$B$232:$B$239,0), MATCH("*1st*",'Jason-SESSION'!$K$7:$T$7,0))</f>
        <v>#N/A</v>
      </c>
      <c r="I153" s="132" t="e">
        <f>IF($A$152='Jason-SESSION'!$A$232,INDEX('Jason-SESSION'!$K$232:$T$239, MATCH("*Military*",'Jason-SESSION'!$B$232:$B$239,0), MATCH("*1st*",'Jason-SESSION'!$K$7:$T$7,0)),"")</f>
        <v>#N/A</v>
      </c>
      <c r="J153" s="48" t="e">
        <f>INDEX('Jason-SESSION'!$L$232:$U$239, MATCH("*Military*",'Jason-SESSION'!$B$232:$B$239,0), MATCH("*1st*",'Jason-SESSION'!$K$7:$T$7,0))</f>
        <v>#N/A</v>
      </c>
      <c r="K153" s="131" t="e">
        <f>IF($A$152='Jason-SESSION'!$A$232,INDEX('Jason-SESSION'!$K$232:$T$239, MATCH("*Clean *",'Jason-SESSION'!$B$232:$B$239,0), MATCH("*1st*",'Jason-SESSION'!$K$7:$T$7,0)),"")</f>
        <v>#N/A</v>
      </c>
      <c r="L153" s="48" t="e">
        <f>INDEX('Jason-SESSION'!$L$232:$U$239, MATCH("*Clean *",'Jason-SESSION'!$B$232:$B$239,0), MATCH("*1st*",'Jason-SESSION'!$K$7:$T$7,0))</f>
        <v>#N/A</v>
      </c>
      <c r="M153" s="131" t="e">
        <f>IF($A$152='Jason-SESSION'!$A$232,INDEX('Jason-SESSION'!$K$232:$T$239, MATCH("*Lat Pulldown*",'Jason-SESSION'!$B$232:$B$239,0), MATCH("*1st*",'Jason-SESSION'!$K$7:$T$7,0)),"")</f>
        <v>#N/A</v>
      </c>
      <c r="N153" s="48" t="e">
        <f>INDEX('Jason-SESSION'!$L$232:$U$239, MATCH("*Lat Pulldown*",'Jason-SESSION'!$B$232:$B$239,0), MATCH("*1st*",'Jason-SESSION'!$K$7:$T$7,0))</f>
        <v>#N/A</v>
      </c>
      <c r="O153" s="151"/>
      <c r="P153" s="151"/>
      <c r="Q153" s="118"/>
      <c r="R153" s="118"/>
      <c r="S153" s="11"/>
      <c r="T153" s="11"/>
      <c r="V153" s="47"/>
      <c r="W153" s="11"/>
      <c r="X153" s="11"/>
      <c r="Y153" s="11"/>
      <c r="Z153" s="11"/>
      <c r="AA153" s="11"/>
      <c r="AB153" s="11"/>
      <c r="AC153" s="11"/>
      <c r="AF153"/>
      <c r="AG153"/>
      <c r="AH153"/>
      <c r="AI153"/>
      <c r="AJ153"/>
      <c r="AK153"/>
      <c r="AL153"/>
      <c r="AN153"/>
    </row>
    <row r="154" spans="1:40">
      <c r="B154" t="s">
        <v>4</v>
      </c>
      <c r="C154" s="131" t="e">
        <f>IF($A$152='Jason-SESSION'!$A$232,INDEX('Jason-SESSION'!$K$232:$T$239, MATCH("*Squat*",'Jason-SESSION'!$B$232:$B$239,0), MATCH("*2nd*",'Jason-SESSION'!$K$7:$T$7,0)),"")</f>
        <v>#N/A</v>
      </c>
      <c r="D154" s="132" t="e">
        <f>INDEX('Jason-SESSION'!L$232:U$239, MATCH("*Squat*",'Jason-SESSION'!$B$232:$B$239,0), MATCH("*2nd*",'Jason-SESSION'!K$7:T$7,0))</f>
        <v>#N/A</v>
      </c>
      <c r="E154" s="131" t="e">
        <f>IF($A$152='Jason-SESSION'!$A$232,INDEX('Jason-SESSION'!$K$232:$T$239, MATCH("*Deadlift*",'Jason-SESSION'!$B$232:$B$239,0), MATCH("*2ND*",'Jason-SESSION'!$K$7:$T$7,0)),"")</f>
        <v>#N/A</v>
      </c>
      <c r="F154" s="131" t="e">
        <f>INDEX('Jason-SESSION'!$L$232:$U$239, MATCH("*Deadlift*",'Jason-SESSION'!$B$232:$B$239,0), MATCH("*2nd*",'Jason-SESSION'!$K$7:$T$7,0))</f>
        <v>#N/A</v>
      </c>
      <c r="G154" s="131" t="e">
        <f>IF($A$152='Jason-SESSION'!$A$232,INDEX('Jason-SESSION'!$K$232:$T$239, MATCH("*Bench Press*",'Jason-SESSION'!$B$232:$B$239,0), MATCH("*2ND*",'Jason-SESSION'!$K$7:$T$7,0)),"")</f>
        <v>#N/A</v>
      </c>
      <c r="H154" s="131" t="e">
        <f>INDEX('Jason-SESSION'!$L$232:$U$239, MATCH("*Bench Press*",'Jason-SESSION'!$B$232:$B$239,0), MATCH("*2nd*",'Jason-SESSION'!$K$7:$T$7,0))</f>
        <v>#N/A</v>
      </c>
      <c r="I154" s="132" t="e">
        <f>IF($A$152='Jason-SESSION'!$A$232,INDEX('Jason-SESSION'!$K$232:$T$239, MATCH("*Military*",'Jason-SESSION'!$B$232:$B$239,0), MATCH("*2ND*",'Jason-SESSION'!$K$7:$T$7,0)),"")</f>
        <v>#N/A</v>
      </c>
      <c r="J154" s="44" t="e">
        <f>INDEX('Jason-SESSION'!$L$232:$U$239, MATCH("*Military*",'Jason-SESSION'!$B$232:$B$239,0), MATCH("*2nd*",'Jason-SESSION'!$K$7:$T$7,0))</f>
        <v>#N/A</v>
      </c>
      <c r="K154" s="131" t="e">
        <f>IF($A$152='Jason-SESSION'!$A$232,INDEX('Jason-SESSION'!$K$232:$T$239, MATCH("*Clean *",'Jason-SESSION'!$B$232:$B$239,0), MATCH("*2ND*",'Jason-SESSION'!$K$7:$T$7,0)),"")</f>
        <v>#N/A</v>
      </c>
      <c r="L154" s="44" t="e">
        <f>INDEX('Jason-SESSION'!$L$232:$U$239, MATCH("*Clean *",'Jason-SESSION'!$B$232:$B$239,0), MATCH("*2nd*",'Jason-SESSION'!$K$7:$T$7,0))</f>
        <v>#N/A</v>
      </c>
      <c r="M154" s="131" t="e">
        <f>IF($A$152='Jason-SESSION'!$A$232,INDEX('Jason-SESSION'!$K$232:$T$239, MATCH("*Lat Pulldown*",'Jason-SESSION'!$B$232:$B$239,0), MATCH("*2ND*",'Jason-SESSION'!$K$7:$T$7,0)),"")</f>
        <v>#N/A</v>
      </c>
      <c r="N154" s="44" t="e">
        <f>INDEX('Jason-SESSION'!$L$232:$U$239, MATCH("*Lat Pulldown*",'Jason-SESSION'!$B$232:$B$239,0), MATCH("*2nd*",'Jason-SESSION'!$K$7:$T$7,0))</f>
        <v>#N/A</v>
      </c>
      <c r="O154" s="151"/>
      <c r="P154" s="151"/>
      <c r="Q154" s="118"/>
      <c r="R154" s="118"/>
      <c r="AF154"/>
      <c r="AG154"/>
      <c r="AH154"/>
      <c r="AI154"/>
      <c r="AJ154"/>
      <c r="AK154"/>
      <c r="AL154"/>
      <c r="AN154"/>
    </row>
    <row r="155" spans="1:40">
      <c r="B155" t="s">
        <v>5</v>
      </c>
      <c r="C155" s="131" t="e">
        <f>IF($A$152='Jason-SESSION'!$A$232,INDEX('Jason-SESSION'!$K$232:$T$239, MATCH("*Squat*",'Jason-SESSION'!$B$232:$B$239,0), MATCH("*3rd*",'Jason-SESSION'!$K$7:$T$7,0)),"")</f>
        <v>#N/A</v>
      </c>
      <c r="D155" s="132" t="e">
        <f>INDEX('Jason-SESSION'!L$232:U$239, MATCH("*Squat*",'Jason-SESSION'!$B$232:$B$239,0), MATCH("*3rd*",'Jason-SESSION'!K$7:T$7,0))</f>
        <v>#N/A</v>
      </c>
      <c r="E155" s="131" t="e">
        <f>IF($A$152='Jason-SESSION'!$A$232,INDEX('Jason-SESSION'!$K$232:$T$239, MATCH("*Deadlift*",'Jason-SESSION'!$B$232:$B$239,0), MATCH("*3rd*",'Jason-SESSION'!$K$7:$T$7,0)),"")</f>
        <v>#N/A</v>
      </c>
      <c r="F155" s="131" t="e">
        <f>INDEX('Jason-SESSION'!$L$232:$U$239, MATCH("*Deadlift*",'Jason-SESSION'!$B$232:$B$239,0), MATCH("*3rd*",'Jason-SESSION'!$K$7:$T$7,0))</f>
        <v>#N/A</v>
      </c>
      <c r="G155" s="131" t="e">
        <f>IF($A$152='Jason-SESSION'!$A$232,INDEX('Jason-SESSION'!$K$232:$T$239, MATCH("*Bench Press*",'Jason-SESSION'!$B$232:$B$239,0), MATCH("*3rd*",'Jason-SESSION'!$K$7:$T$7,0)),"")</f>
        <v>#N/A</v>
      </c>
      <c r="H155" s="131" t="e">
        <f>INDEX('Jason-SESSION'!$L$232:$U$239, MATCH("*Bench Press*",'Jason-SESSION'!$B$232:$B$239,0), MATCH("*3rd*",'Jason-SESSION'!$K$7:$T$7,0))</f>
        <v>#N/A</v>
      </c>
      <c r="I155" s="132" t="e">
        <f>IF($A$152='Jason-SESSION'!$A$232,INDEX('Jason-SESSION'!$K$232:$T$239, MATCH("*Military*",'Jason-SESSION'!$B$232:$B$239,0), MATCH("*3rd*",'Jason-SESSION'!$K$7:$T$7,0)),"")</f>
        <v>#N/A</v>
      </c>
      <c r="J155" s="44" t="e">
        <f>INDEX('Jason-SESSION'!$L$232:$U$239, MATCH("*Military*",'Jason-SESSION'!$B$232:$B$239,0), MATCH("*3rd*",'Jason-SESSION'!$K$7:$T$7,0))</f>
        <v>#N/A</v>
      </c>
      <c r="K155" s="131" t="e">
        <f>IF($A$152='Jason-SESSION'!$A$232,INDEX('Jason-SESSION'!$K$232:$T$239, MATCH("*Clean *",'Jason-SESSION'!$B$232:$B$239,0), MATCH("*3rd*",'Jason-SESSION'!$K$7:$T$7,0)),"")</f>
        <v>#N/A</v>
      </c>
      <c r="L155" s="44" t="e">
        <f>INDEX('Jason-SESSION'!$L$232:$U$239, MATCH("*Clean *",'Jason-SESSION'!$B$232:$B$239,0), MATCH("*3rd*",'Jason-SESSION'!$K$7:$T$7,0))</f>
        <v>#N/A</v>
      </c>
      <c r="M155" s="131" t="e">
        <f>IF($A$152='Jason-SESSION'!$A$232,INDEX('Jason-SESSION'!$K$232:$T$239, MATCH("*Lat Pulldown*",'Jason-SESSION'!$B$232:$B$239,0), MATCH("*3rd*",'Jason-SESSION'!$K$7:$T$7,0)),"")</f>
        <v>#N/A</v>
      </c>
      <c r="N155" s="44" t="e">
        <f>INDEX('Jason-SESSION'!$L$232:$U$239, MATCH("*Lat Pulldown*",'Jason-SESSION'!$B$232:$B$239,0), MATCH("*3rd*",'Jason-SESSION'!$K$7:$T$7,0))</f>
        <v>#N/A</v>
      </c>
      <c r="O155" s="151"/>
      <c r="P155" s="151"/>
      <c r="Q155" s="118"/>
      <c r="R155" s="118"/>
      <c r="AF155"/>
      <c r="AG155"/>
      <c r="AH155"/>
      <c r="AI155"/>
      <c r="AJ155"/>
      <c r="AK155"/>
      <c r="AL155"/>
      <c r="AN155"/>
    </row>
    <row r="156" spans="1:40">
      <c r="B156" t="s">
        <v>6</v>
      </c>
      <c r="C156" s="131" t="e">
        <f>IF($A$152='Jason-SESSION'!$A$232,INDEX('Jason-SESSION'!$K$232:$T$239, MATCH("*Squat*",'Jason-SESSION'!$B$232:$B$239,0), MATCH("*4th*",'Jason-SESSION'!$K$7:$T$7,0)),"")</f>
        <v>#N/A</v>
      </c>
      <c r="D156" s="132" t="e">
        <f>INDEX('Jason-SESSION'!L$232:U$239, MATCH("*Squat*",'Jason-SESSION'!$B$232:$B$239,0), MATCH("*4th*",'Jason-SESSION'!K$7:T$7,0))</f>
        <v>#N/A</v>
      </c>
      <c r="E156" s="131" t="e">
        <f>IF($A$152='Jason-SESSION'!$A$232,INDEX('Jason-SESSION'!$K$232:$T$239, MATCH("*Deadlift*",'Jason-SESSION'!$B$232:$B$239,0), MATCH("*4th*",'Jason-SESSION'!$K$7:$T$7,0)),"")</f>
        <v>#N/A</v>
      </c>
      <c r="F156" s="131" t="e">
        <f>INDEX('Jason-SESSION'!$L$232:$U$239, MATCH("*Deadlift*",'Jason-SESSION'!$B$232:$B$239,0), MATCH("*4th*",'Jason-SESSION'!$K$7:$T$7,0))</f>
        <v>#N/A</v>
      </c>
      <c r="G156" s="131" t="e">
        <f>IF($A$152='Jason-SESSION'!$A$232,INDEX('Jason-SESSION'!$K$232:$T$239, MATCH("*Bench Press*",'Jason-SESSION'!$B$232:$B$239,0), MATCH("*4th*",'Jason-SESSION'!$K$7:$T$7,0)),"")</f>
        <v>#N/A</v>
      </c>
      <c r="H156" s="131" t="e">
        <f>INDEX('Jason-SESSION'!$L$232:$U$239, MATCH("*Bench Press*",'Jason-SESSION'!$B$232:$B$239,0), MATCH("*4th*",'Jason-SESSION'!$K$7:$T$7,0))</f>
        <v>#N/A</v>
      </c>
      <c r="I156" s="132" t="e">
        <f>IF($A$152='Jason-SESSION'!$A$232,INDEX('Jason-SESSION'!$K$232:$T$239, MATCH("*Military*",'Jason-SESSION'!$B$232:$B$239,0), MATCH("*4th*",'Jason-SESSION'!$K$7:$T$7,0)),"")</f>
        <v>#N/A</v>
      </c>
      <c r="J156" s="44" t="e">
        <f>INDEX('Jason-SESSION'!$L$232:$U$239, MATCH("*Military*",'Jason-SESSION'!$B$232:$B$239,0), MATCH("*4th*",'Jason-SESSION'!$K$7:$T$7,0))</f>
        <v>#N/A</v>
      </c>
      <c r="K156" s="131" t="e">
        <f>IF($A$152='Jason-SESSION'!$A$232,INDEX('Jason-SESSION'!$K$232:$T$239, MATCH("*Clean *",'Jason-SESSION'!$B$232:$B$239,0), MATCH("*4th*",'Jason-SESSION'!$K$7:$T$7,0)),"")</f>
        <v>#N/A</v>
      </c>
      <c r="L156" s="44" t="e">
        <f>INDEX('Jason-SESSION'!$L$232:$U$239, MATCH("*Clean *",'Jason-SESSION'!$B$232:$B$239,0), MATCH("*4th*",'Jason-SESSION'!$K$7:$T$7,0))</f>
        <v>#N/A</v>
      </c>
      <c r="M156" s="131" t="e">
        <f>IF($A$152='Jason-SESSION'!$A$232,INDEX('Jason-SESSION'!$K$232:$T$239, MATCH("*Lat Pulldown*",'Jason-SESSION'!$B$232:$B$239,0), MATCH("*4th*",'Jason-SESSION'!$K$7:$T$7,0)),"")</f>
        <v>#N/A</v>
      </c>
      <c r="N156" s="44" t="e">
        <f>INDEX('Jason-SESSION'!$L$232:$U$239, MATCH("*Lat Pulldown*",'Jason-SESSION'!$B$232:$B$239,0), MATCH("*4th*",'Jason-SESSION'!$K$7:$T$7,0))</f>
        <v>#N/A</v>
      </c>
      <c r="O156" s="151"/>
      <c r="P156" s="151"/>
      <c r="Q156" s="118"/>
      <c r="R156" s="118"/>
      <c r="AF156"/>
      <c r="AG156"/>
      <c r="AH156"/>
      <c r="AI156"/>
      <c r="AJ156"/>
      <c r="AK156"/>
      <c r="AL156"/>
      <c r="AN156"/>
    </row>
    <row r="157" spans="1:40">
      <c r="B157" t="s">
        <v>7</v>
      </c>
      <c r="C157" s="131" t="e">
        <f>IF($A$152='Jason-SESSION'!$A$232,INDEX('Jason-SESSION'!$K$232:$T$239, MATCH("*Squat*",'Jason-SESSION'!$B$232:$B$239,0), MATCH("*5th*",'Jason-SESSION'!$K$7:$T$7,0)),"")</f>
        <v>#N/A</v>
      </c>
      <c r="D157" s="132" t="e">
        <f>INDEX('Jason-SESSION'!L$232:U$239, MATCH("*Squat*",'Jason-SESSION'!$B$232:$B$239,0), MATCH("*5th*",'Jason-SESSION'!K$7:T$7,0))</f>
        <v>#N/A</v>
      </c>
      <c r="E157" s="131" t="e">
        <f>IF($A$152='Jason-SESSION'!$A$232,INDEX('Jason-SESSION'!$K$232:$T$239, MATCH("*Deadlift*",'Jason-SESSION'!$B$232:$B$239,0), MATCH("*5th*",'Jason-SESSION'!$K$7:$T$7,0)),"")</f>
        <v>#N/A</v>
      </c>
      <c r="F157" s="131" t="e">
        <f>INDEX('Jason-SESSION'!$L$232:$U$239, MATCH("*Deadlift*",'Jason-SESSION'!$B$232:$B$239,0), MATCH("*5th*",'Jason-SESSION'!$K$7:$T$7,0))</f>
        <v>#N/A</v>
      </c>
      <c r="G157" s="131" t="e">
        <f>IF($A$152='Jason-SESSION'!$A$232,INDEX('Jason-SESSION'!$K$232:$T$239, MATCH("*Bench Press*",'Jason-SESSION'!$B$232:$B$239,0), MATCH("*5th*",'Jason-SESSION'!$K$7:$T$7,0)),"")</f>
        <v>#N/A</v>
      </c>
      <c r="H157" s="131" t="e">
        <f>INDEX('Jason-SESSION'!$L$232:$U$239, MATCH("*Bench Press*",'Jason-SESSION'!$B$232:$B$239,0), MATCH("*5th*",'Jason-SESSION'!$K$7:$T$7,0))</f>
        <v>#N/A</v>
      </c>
      <c r="I157" s="132" t="e">
        <f>IF($A$152='Jason-SESSION'!$A$232,INDEX('Jason-SESSION'!$K$232:$T$239, MATCH("*Military*",'Jason-SESSION'!$B$232:$B$239,0), MATCH("*5th*",'Jason-SESSION'!$K$7:$T$7,0)),"")</f>
        <v>#N/A</v>
      </c>
      <c r="J157" s="44" t="e">
        <f>INDEX('Jason-SESSION'!$L$232:$U$239, MATCH("*Military*",'Jason-SESSION'!$B$232:$B$239,0), MATCH("*5th*",'Jason-SESSION'!$K$7:$T$7,0))</f>
        <v>#N/A</v>
      </c>
      <c r="K157" s="131" t="e">
        <f>IF($A$152='Jason-SESSION'!$A$232,INDEX('Jason-SESSION'!$K$232:$T$239, MATCH("*Clean *",'Jason-SESSION'!$B$232:$B$239,0), MATCH("*5th*",'Jason-SESSION'!$K$7:$T$7,0)),"")</f>
        <v>#N/A</v>
      </c>
      <c r="L157" s="44" t="e">
        <f>INDEX('Jason-SESSION'!$L$232:$U$239, MATCH("*Clean *",'Jason-SESSION'!$B$232:$B$239,0), MATCH("*5th*",'Jason-SESSION'!$K$7:$T$7,0))</f>
        <v>#N/A</v>
      </c>
      <c r="M157" s="131" t="e">
        <f>IF($A$152='Jason-SESSION'!$A$232,INDEX('Jason-SESSION'!$K$232:$T$239, MATCH("*Lat Pulldown*",'Jason-SESSION'!$B$232:$B$239,0), MATCH("*5th*",'Jason-SESSION'!$K$7:$T$7,0)),"")</f>
        <v>#N/A</v>
      </c>
      <c r="N157" s="44" t="e">
        <f>INDEX('Jason-SESSION'!$L$232:$U$239, MATCH("*Lat Pulldown*",'Jason-SESSION'!$B$232:$B$239,0), MATCH("*5th*",'Jason-SESSION'!$K$7:$T$7,0))</f>
        <v>#N/A</v>
      </c>
      <c r="O157" s="151"/>
      <c r="P157" s="151"/>
      <c r="Q157" s="118"/>
      <c r="R157" s="118"/>
      <c r="AF157"/>
      <c r="AG157"/>
      <c r="AH157"/>
      <c r="AI157"/>
      <c r="AJ157"/>
      <c r="AK157"/>
      <c r="AL157"/>
      <c r="AN157"/>
    </row>
    <row r="158" spans="1:40">
      <c r="A158" s="129">
        <f>'Jason-SESSION'!A241</f>
        <v>42382</v>
      </c>
      <c r="B158" s="116" t="s">
        <v>84</v>
      </c>
      <c r="C158" s="117">
        <f>MAX(C159:C163)</f>
        <v>10</v>
      </c>
      <c r="D158" s="116">
        <f t="array" ref="D158">MAX(IF(C159:C163=C158,D159:D163))</f>
        <v>20</v>
      </c>
      <c r="E158" s="116" t="e">
        <f>MAX(E159:E163)</f>
        <v>#N/A</v>
      </c>
      <c r="F158" s="116" t="e">
        <f t="array" ref="F158">MAX(IF(E159:E163=E158,F159:F163))</f>
        <v>#N/A</v>
      </c>
      <c r="G158" s="116" t="e">
        <f>MAX(G159:G163)</f>
        <v>#N/A</v>
      </c>
      <c r="H158" s="116" t="e">
        <f t="array" ref="H158">MAX(IF(G159:G163=G158,H159:H163))</f>
        <v>#N/A</v>
      </c>
      <c r="I158" s="116" t="e">
        <f>MAX(I159:I163)</f>
        <v>#N/A</v>
      </c>
      <c r="J158" s="116" t="e">
        <f t="array" ref="J158">MAX(IF(I159:I163=I158,J159:J163))</f>
        <v>#N/A</v>
      </c>
      <c r="K158" s="116" t="e">
        <f>MAX(K159:K163)</f>
        <v>#N/A</v>
      </c>
      <c r="L158" s="116" t="e">
        <f t="array" ref="L158">MAX(IF(K159:K163=K158,L159:L163))</f>
        <v>#N/A</v>
      </c>
      <c r="M158" s="116" t="e">
        <f>MAX(M159:M163)</f>
        <v>#N/A</v>
      </c>
      <c r="N158" s="117" t="e">
        <f t="array" ref="N158">MAX(IF(M159:M163=M158,N159:N163))</f>
        <v>#N/A</v>
      </c>
      <c r="O158" s="152" t="e">
        <f>IF($A$134='Jason-SESSION'!$A$205,INDEX('Jason-SESSION'!$K$205:$T$212, MATCH("*1k Row*",'Jason-SESSION'!$B$205:$B$212,0), MATCH("*1st*",'Jason-SESSION'!$K$7:$T$7,0)),"")</f>
        <v>#N/A</v>
      </c>
      <c r="P158" s="152">
        <f>IF($A$134='Jason-SESSION'!$A$205,INDEX('Jason-SESSION'!$K$205:$T$212, MATCH("*HIIT*",'Jason-SESSION'!$B$205:$B$212,0), MATCH("*1st*",'Jason-SESSION'!$K$7:$T$7,0)),"")</f>
        <v>6.9444444444444441E-3</v>
      </c>
      <c r="Q158" s="119" t="str">
        <f>INDEX('Jason-SESSION'!$L$205:$U$212, MATCH("*HIIT*",'Jason-SESSION'!$B$205:$B$212,0), MATCH("*1st*",'Jason-SESSION'!$K$7:$T$7,0))</f>
        <v>45/15</v>
      </c>
      <c r="R158" s="119">
        <f>'Jason-SESSION'!U241</f>
        <v>0</v>
      </c>
      <c r="S158" s="116"/>
      <c r="T158" s="116"/>
      <c r="U158" s="120" t="str">
        <f>'Jason-SESSION'!B242</f>
        <v>chest press machine</v>
      </c>
      <c r="V158" s="120">
        <f>'Jason-SESSION'!A243</f>
        <v>0</v>
      </c>
      <c r="W158" s="116"/>
      <c r="X158" s="116"/>
      <c r="Y158" s="116"/>
      <c r="Z158" s="116"/>
      <c r="AA158" s="116"/>
      <c r="AB158" s="116"/>
      <c r="AC158" s="116"/>
      <c r="AF158"/>
      <c r="AG158"/>
      <c r="AH158"/>
      <c r="AI158"/>
      <c r="AJ158"/>
      <c r="AK158"/>
      <c r="AL158"/>
      <c r="AN158"/>
    </row>
    <row r="159" spans="1:40">
      <c r="A159" s="145"/>
      <c r="B159" s="11" t="s">
        <v>3</v>
      </c>
      <c r="C159" s="131">
        <f>IF($A$158='Jason-SESSION'!$A$241,INDEX('Jason-SESSION'!$K$241:$T$248, MATCH("*Squat*",'Jason-SESSION'!$B$241:$B$248,0), MATCH("*1st*",'Jason-SESSION'!$K$7:$T$7,0)),"")</f>
        <v>10</v>
      </c>
      <c r="D159" s="132">
        <f>INDEX('Jason-SESSION'!L$241:U$248, MATCH("*Squat*",'Jason-SESSION'!$B$241:$B$248,0), MATCH("*1st*",'Jason-SESSION'!K$7:T$7,0))</f>
        <v>20</v>
      </c>
      <c r="E159" s="131" t="e">
        <f>IF($A$158='Jason-SESSION'!$A$241,INDEX('Jason-SESSION'!$K$241:$T$248, MATCH("*Deadlift*",'Jason-SESSION'!$B$241:$B$248,0), MATCH("*1st*",'Jason-SESSION'!$K$7:$T$7,0)),"")</f>
        <v>#N/A</v>
      </c>
      <c r="F159" s="131" t="e">
        <f>INDEX('Jason-SESSION'!$L$241:$U$248, MATCH("*Deadlift*",'Jason-SESSION'!$B$241:$B$248,0), MATCH("*1st*",'Jason-SESSION'!$K$7:$T$7,0))</f>
        <v>#N/A</v>
      </c>
      <c r="G159" s="131" t="e">
        <f>IF($A$158='Jason-SESSION'!$A$241,INDEX('Jason-SESSION'!$K$241:$T$248, MATCH("*Bench Press*",'Jason-SESSION'!$B$241:$B$248,0), MATCH("*1st*",'Jason-SESSION'!$K$7:$T$7,0)),"")</f>
        <v>#N/A</v>
      </c>
      <c r="H159" s="131" t="e">
        <f>INDEX('Jason-SESSION'!$L$241:$U$248, MATCH("*Bench Press*",'Jason-SESSION'!$B$241:$B$248,0), MATCH("*1st*",'Jason-SESSION'!$K$7:$T$7,0))</f>
        <v>#N/A</v>
      </c>
      <c r="I159" s="132" t="e">
        <f>IF($A$158='Jason-SESSION'!$A$241,INDEX('Jason-SESSION'!$K$241:$T$248, MATCH("*Military*",'Jason-SESSION'!$B$241:$B$248,0), MATCH("*1st*",'Jason-SESSION'!$K$7:$T$7,0)),"")</f>
        <v>#N/A</v>
      </c>
      <c r="J159" s="48" t="e">
        <f>INDEX('Jason-SESSION'!$L$241:$U$248, MATCH("*Military*",'Jason-SESSION'!$B$241:$B$248,0), MATCH("*1st*",'Jason-SESSION'!$K$7:$T$7,0))</f>
        <v>#N/A</v>
      </c>
      <c r="K159" s="131" t="e">
        <f>IF($A$158='Jason-SESSION'!$A$241,INDEX('Jason-SESSION'!$K$241:$T$248, MATCH("*Clean *",'Jason-SESSION'!$B$241:$B$248,0), MATCH("*1st*",'Jason-SESSION'!$K$7:$T$7,0)),"")</f>
        <v>#N/A</v>
      </c>
      <c r="L159" s="48" t="e">
        <f>INDEX('Jason-SESSION'!$L$241:$U$248, MATCH("*Clean *",'Jason-SESSION'!$B$241:$B$248,0), MATCH("*1st*",'Jason-SESSION'!$K$7:$T$7,0))</f>
        <v>#N/A</v>
      </c>
      <c r="M159" s="131" t="e">
        <f>IF($A$158='Jason-SESSION'!$A$241,INDEX('Jason-SESSION'!$K$241:$T$248, MATCH("*Lat Pulldown*",'Jason-SESSION'!$B$241:$B$248,0), MATCH("*1st*",'Jason-SESSION'!$K$7:$T$7,0)),"")</f>
        <v>#N/A</v>
      </c>
      <c r="N159" s="48" t="e">
        <f>INDEX('Jason-SESSION'!$L$241:$U$248, MATCH("*Lat Pulldown*",'Jason-SESSION'!$B$241:$B$248,0), MATCH("*1st*",'Jason-SESSION'!$K$7:$T$7,0))</f>
        <v>#N/A</v>
      </c>
      <c r="O159" s="151"/>
      <c r="P159" s="151"/>
      <c r="Q159" s="118"/>
      <c r="R159" s="118"/>
      <c r="S159" s="11"/>
      <c r="T159" s="11"/>
      <c r="V159" s="47"/>
      <c r="W159" s="11"/>
      <c r="X159" s="11"/>
      <c r="Y159" s="11"/>
      <c r="Z159" s="11"/>
      <c r="AA159" s="11"/>
      <c r="AB159" s="11"/>
      <c r="AC159" s="11"/>
      <c r="AF159"/>
      <c r="AG159"/>
      <c r="AH159"/>
      <c r="AI159"/>
      <c r="AJ159"/>
      <c r="AK159"/>
      <c r="AL159"/>
      <c r="AN159"/>
    </row>
    <row r="160" spans="1:40">
      <c r="B160" t="s">
        <v>4</v>
      </c>
      <c r="C160" s="131">
        <f>IF($A$158='Jason-SESSION'!$A$241,INDEX('Jason-SESSION'!$K$241:$T$248, MATCH("*Squat*",'Jason-SESSION'!$B$241:$B$248,0), MATCH("*2nd*",'Jason-SESSION'!$K$7:$T$7,0)),"")</f>
        <v>10</v>
      </c>
      <c r="D160" s="132">
        <f>INDEX('Jason-SESSION'!L$241:U$248, MATCH("*Squat*",'Jason-SESSION'!$B$241:$B$248,0), MATCH("*2nd*",'Jason-SESSION'!K$7:T$7,0))</f>
        <v>20</v>
      </c>
      <c r="E160" s="131" t="e">
        <f>IF($A$158='Jason-SESSION'!$A$241,INDEX('Jason-SESSION'!$K$241:$T$248, MATCH("*Deadlift*",'Jason-SESSION'!$B$241:$B$248,0), MATCH("*2ND*",'Jason-SESSION'!$K$7:$T$7,0)),"")</f>
        <v>#N/A</v>
      </c>
      <c r="F160" s="131" t="e">
        <f>INDEX('Jason-SESSION'!$L$241:$U$248, MATCH("*Deadlift*",'Jason-SESSION'!$B$241:$B$248,0), MATCH("*2nd*",'Jason-SESSION'!$K$7:$T$7,0))</f>
        <v>#N/A</v>
      </c>
      <c r="G160" s="131" t="e">
        <f>IF($A$158='Jason-SESSION'!$A$241,INDEX('Jason-SESSION'!$K$241:$T$248, MATCH("*Bench Press*",'Jason-SESSION'!$B$241:$B$248,0), MATCH("*2ND*",'Jason-SESSION'!$K$7:$T$7,0)),"")</f>
        <v>#N/A</v>
      </c>
      <c r="H160" s="131" t="e">
        <f>INDEX('Jason-SESSION'!$L$241:$U$248, MATCH("*Bench Press*",'Jason-SESSION'!$B$241:$B$248,0), MATCH("*2nd*",'Jason-SESSION'!$K$7:$T$7,0))</f>
        <v>#N/A</v>
      </c>
      <c r="I160" s="132" t="e">
        <f>IF($A$158='Jason-SESSION'!$A$241,INDEX('Jason-SESSION'!$K$241:$T$248, MATCH("*Military*",'Jason-SESSION'!$B$241:$B$248,0), MATCH("*2ND*",'Jason-SESSION'!$K$7:$T$7,0)),"")</f>
        <v>#N/A</v>
      </c>
      <c r="J160" s="44" t="e">
        <f>INDEX('Jason-SESSION'!$L$241:$U$248, MATCH("*Military*",'Jason-SESSION'!$B$241:$B$248,0), MATCH("*2nd*",'Jason-SESSION'!$K$7:$T$7,0))</f>
        <v>#N/A</v>
      </c>
      <c r="K160" s="131" t="e">
        <f>IF($A$158='Jason-SESSION'!$A$241,INDEX('Jason-SESSION'!$K$241:$T$248, MATCH("*Clean *",'Jason-SESSION'!$B$241:$B$248,0), MATCH("*2ND*",'Jason-SESSION'!$K$7:$T$7,0)),"")</f>
        <v>#N/A</v>
      </c>
      <c r="L160" s="44" t="e">
        <f>INDEX('Jason-SESSION'!$L$241:$U$248, MATCH("*Clean *",'Jason-SESSION'!$B$241:$B$248,0), MATCH("*2nd*",'Jason-SESSION'!$K$7:$T$7,0))</f>
        <v>#N/A</v>
      </c>
      <c r="M160" s="131" t="e">
        <f>IF($A$158='Jason-SESSION'!$A$241,INDEX('Jason-SESSION'!$K$241:$T$248, MATCH("*Lat Pulldown*",'Jason-SESSION'!$B$241:$B$248,0), MATCH("*2ND*",'Jason-SESSION'!$K$7:$T$7,0)),"")</f>
        <v>#N/A</v>
      </c>
      <c r="N160" s="44" t="e">
        <f>INDEX('Jason-SESSION'!$L$241:$U$248, MATCH("*Lat Pulldown*",'Jason-SESSION'!$B$241:$B$248,0), MATCH("*2nd*",'Jason-SESSION'!$K$7:$T$7,0))</f>
        <v>#N/A</v>
      </c>
      <c r="O160" s="151"/>
      <c r="P160" s="151"/>
      <c r="Q160" s="118"/>
      <c r="R160" s="118"/>
      <c r="AF160"/>
      <c r="AG160"/>
      <c r="AH160"/>
      <c r="AI160"/>
      <c r="AJ160"/>
      <c r="AK160"/>
      <c r="AL160"/>
      <c r="AN160"/>
    </row>
    <row r="161" spans="1:40">
      <c r="B161" t="s">
        <v>5</v>
      </c>
      <c r="C161" s="131">
        <f>IF($A$158='Jason-SESSION'!$A$241,INDEX('Jason-SESSION'!$K$241:$T$248, MATCH("*Squat*",'Jason-SESSION'!$B$241:$B$248,0), MATCH("*3rd*",'Jason-SESSION'!$K$7:$T$7,0)),"")</f>
        <v>10</v>
      </c>
      <c r="D161" s="132">
        <f>INDEX('Jason-SESSION'!L$241:U$248, MATCH("*Squat*",'Jason-SESSION'!$B$241:$B$248,0), MATCH("*3rd*",'Jason-SESSION'!K$7:T$7,0))</f>
        <v>20</v>
      </c>
      <c r="E161" s="131" t="e">
        <f>IF($A$158='Jason-SESSION'!$A$241,INDEX('Jason-SESSION'!$K$241:$T$248, MATCH("*Deadlift*",'Jason-SESSION'!$B$241:$B$248,0), MATCH("*3rd*",'Jason-SESSION'!$K$7:$T$7,0)),"")</f>
        <v>#N/A</v>
      </c>
      <c r="F161" s="131" t="e">
        <f>INDEX('Jason-SESSION'!$L$241:$U$248, MATCH("*Deadlift*",'Jason-SESSION'!$B$241:$B$248,0), MATCH("*3rd*",'Jason-SESSION'!$K$7:$T$7,0))</f>
        <v>#N/A</v>
      </c>
      <c r="G161" s="131" t="e">
        <f>IF($A$158='Jason-SESSION'!$A$241,INDEX('Jason-SESSION'!$K$241:$T$248, MATCH("*Bench Press*",'Jason-SESSION'!$B$241:$B$248,0), MATCH("*3rd*",'Jason-SESSION'!$K$7:$T$7,0)),"")</f>
        <v>#N/A</v>
      </c>
      <c r="H161" s="131" t="e">
        <f>INDEX('Jason-SESSION'!$L$241:$U$248, MATCH("*Bench Press*",'Jason-SESSION'!$B$241:$B$248,0), MATCH("*3rd*",'Jason-SESSION'!$K$7:$T$7,0))</f>
        <v>#N/A</v>
      </c>
      <c r="I161" s="132" t="e">
        <f>IF($A$158='Jason-SESSION'!$A$241,INDEX('Jason-SESSION'!$K$241:$T$248, MATCH("*Military*",'Jason-SESSION'!$B$241:$B$248,0), MATCH("*3rd*",'Jason-SESSION'!$K$7:$T$7,0)),"")</f>
        <v>#N/A</v>
      </c>
      <c r="J161" s="44" t="e">
        <f>INDEX('Jason-SESSION'!$L$241:$U$248, MATCH("*Military*",'Jason-SESSION'!$B$241:$B$248,0), MATCH("*3rd*",'Jason-SESSION'!$K$7:$T$7,0))</f>
        <v>#N/A</v>
      </c>
      <c r="K161" s="131" t="e">
        <f>IF($A$158='Jason-SESSION'!$A$241,INDEX('Jason-SESSION'!$K$241:$T$248, MATCH("*Clean *",'Jason-SESSION'!$B$241:$B$248,0), MATCH("*3rd*",'Jason-SESSION'!$K$7:$T$7,0)),"")</f>
        <v>#N/A</v>
      </c>
      <c r="L161" s="44" t="e">
        <f>INDEX('Jason-SESSION'!$L$241:$U$248, MATCH("*Clean *",'Jason-SESSION'!$B$241:$B$248,0), MATCH("*3rd*",'Jason-SESSION'!$K$7:$T$7,0))</f>
        <v>#N/A</v>
      </c>
      <c r="M161" s="131" t="e">
        <f>IF($A$158='Jason-SESSION'!$A$241,INDEX('Jason-SESSION'!$K$241:$T$248, MATCH("*Lat Pulldown*",'Jason-SESSION'!$B$241:$B$248,0), MATCH("*3rd*",'Jason-SESSION'!$K$7:$T$7,0)),"")</f>
        <v>#N/A</v>
      </c>
      <c r="N161" s="44" t="e">
        <f>INDEX('Jason-SESSION'!$L$241:$U$248, MATCH("*Lat Pulldown*",'Jason-SESSION'!$B$241:$B$248,0), MATCH("*3rd*",'Jason-SESSION'!$K$7:$T$7,0))</f>
        <v>#N/A</v>
      </c>
      <c r="O161" s="151"/>
      <c r="P161" s="151"/>
      <c r="Q161" s="118"/>
      <c r="R161" s="118"/>
      <c r="AF161"/>
      <c r="AG161"/>
      <c r="AH161"/>
      <c r="AI161"/>
      <c r="AJ161"/>
      <c r="AK161"/>
      <c r="AL161"/>
      <c r="AN161"/>
    </row>
    <row r="162" spans="1:40">
      <c r="B162" t="s">
        <v>6</v>
      </c>
      <c r="C162" s="131">
        <f>IF($A$158='Jason-SESSION'!$A$241,INDEX('Jason-SESSION'!$K$241:$T$248, MATCH("*Squat*",'Jason-SESSION'!$B$241:$B$248,0), MATCH("*4th*",'Jason-SESSION'!$K$7:$T$7,0)),"")</f>
        <v>0</v>
      </c>
      <c r="D162" s="132">
        <f>INDEX('Jason-SESSION'!L$241:U$248, MATCH("*Squat*",'Jason-SESSION'!$B$241:$B$248,0), MATCH("*4th*",'Jason-SESSION'!K$7:T$7,0))</f>
        <v>0</v>
      </c>
      <c r="E162" s="131" t="e">
        <f>IF($A$158='Jason-SESSION'!$A$241,INDEX('Jason-SESSION'!$K$241:$T$248, MATCH("*Deadlift*",'Jason-SESSION'!$B$241:$B$248,0), MATCH("*4th*",'Jason-SESSION'!$K$7:$T$7,0)),"")</f>
        <v>#N/A</v>
      </c>
      <c r="F162" s="131" t="e">
        <f>INDEX('Jason-SESSION'!$L$241:$U$248, MATCH("*Deadlift*",'Jason-SESSION'!$B$241:$B$248,0), MATCH("*4th*",'Jason-SESSION'!$K$7:$T$7,0))</f>
        <v>#N/A</v>
      </c>
      <c r="G162" s="131" t="e">
        <f>IF($A$158='Jason-SESSION'!$A$241,INDEX('Jason-SESSION'!$K$241:$T$248, MATCH("*Bench Press*",'Jason-SESSION'!$B$241:$B$248,0), MATCH("*4th*",'Jason-SESSION'!$K$7:$T$7,0)),"")</f>
        <v>#N/A</v>
      </c>
      <c r="H162" s="131" t="e">
        <f>INDEX('Jason-SESSION'!$L$241:$U$248, MATCH("*Bench Press*",'Jason-SESSION'!$B$241:$B$248,0), MATCH("*4th*",'Jason-SESSION'!$K$7:$T$7,0))</f>
        <v>#N/A</v>
      </c>
      <c r="I162" s="132" t="e">
        <f>IF($A$158='Jason-SESSION'!$A$241,INDEX('Jason-SESSION'!$K$241:$T$248, MATCH("*Military*",'Jason-SESSION'!$B$241:$B$248,0), MATCH("*4th*",'Jason-SESSION'!$K$7:$T$7,0)),"")</f>
        <v>#N/A</v>
      </c>
      <c r="J162" s="44" t="e">
        <f>INDEX('Jason-SESSION'!$L$241:$U$248, MATCH("*Military*",'Jason-SESSION'!$B$241:$B$248,0), MATCH("*4th*",'Jason-SESSION'!$K$7:$T$7,0))</f>
        <v>#N/A</v>
      </c>
      <c r="K162" s="131" t="e">
        <f>IF($A$158='Jason-SESSION'!$A$241,INDEX('Jason-SESSION'!$K$241:$T$248, MATCH("*Clean *",'Jason-SESSION'!$B$241:$B$248,0), MATCH("*4th*",'Jason-SESSION'!$K$7:$T$7,0)),"")</f>
        <v>#N/A</v>
      </c>
      <c r="L162" s="44" t="e">
        <f>INDEX('Jason-SESSION'!$L$241:$U$248, MATCH("*Clean *",'Jason-SESSION'!$B$241:$B$248,0), MATCH("*4th*",'Jason-SESSION'!$K$7:$T$7,0))</f>
        <v>#N/A</v>
      </c>
      <c r="M162" s="131" t="e">
        <f>IF($A$158='Jason-SESSION'!$A$241,INDEX('Jason-SESSION'!$K$241:$T$248, MATCH("*Lat Pulldown*",'Jason-SESSION'!$B$241:$B$248,0), MATCH("*4th*",'Jason-SESSION'!$K$7:$T$7,0)),"")</f>
        <v>#N/A</v>
      </c>
      <c r="N162" s="44" t="e">
        <f>INDEX('Jason-SESSION'!$L$241:$U$248, MATCH("*Lat Pulldown*",'Jason-SESSION'!$B$241:$B$248,0), MATCH("*4th*",'Jason-SESSION'!$K$7:$T$7,0))</f>
        <v>#N/A</v>
      </c>
      <c r="O162" s="151"/>
      <c r="P162" s="151"/>
      <c r="Q162" s="118"/>
      <c r="R162" s="118"/>
      <c r="AF162"/>
      <c r="AG162"/>
      <c r="AH162"/>
      <c r="AI162"/>
      <c r="AJ162"/>
      <c r="AK162"/>
      <c r="AL162"/>
      <c r="AN162"/>
    </row>
    <row r="163" spans="1:40">
      <c r="B163" t="s">
        <v>7</v>
      </c>
      <c r="C163" s="131">
        <f>IF($A$158='Jason-SESSION'!$A$241,INDEX('Jason-SESSION'!$K$241:$T$248, MATCH("*Squat*",'Jason-SESSION'!$B$241:$B$248,0), MATCH("*5th*",'Jason-SESSION'!$K$7:$T$7,0)),"")</f>
        <v>0</v>
      </c>
      <c r="D163" s="132">
        <f>INDEX('Jason-SESSION'!L$241:U$248, MATCH("*Squat*",'Jason-SESSION'!$B$241:$B$248,0), MATCH("*5th*",'Jason-SESSION'!K$7:T$7,0))</f>
        <v>0</v>
      </c>
      <c r="E163" s="131" t="e">
        <f>IF($A$158='Jason-SESSION'!$A$241,INDEX('Jason-SESSION'!$K$241:$T$248, MATCH("*Deadlift*",'Jason-SESSION'!$B$241:$B$248,0), MATCH("*5th*",'Jason-SESSION'!$K$7:$T$7,0)),"")</f>
        <v>#N/A</v>
      </c>
      <c r="F163" s="131" t="e">
        <f>INDEX('Jason-SESSION'!$L$241:$U$248, MATCH("*Deadlift*",'Jason-SESSION'!$B$241:$B$248,0), MATCH("*5th*",'Jason-SESSION'!$K$7:$T$7,0))</f>
        <v>#N/A</v>
      </c>
      <c r="G163" s="131" t="e">
        <f>IF($A$158='Jason-SESSION'!$A$241,INDEX('Jason-SESSION'!$K$241:$T$248, MATCH("*Bench Press*",'Jason-SESSION'!$B$241:$B$248,0), MATCH("*5th*",'Jason-SESSION'!$K$7:$T$7,0)),"")</f>
        <v>#N/A</v>
      </c>
      <c r="H163" s="131" t="e">
        <f>INDEX('Jason-SESSION'!$L$241:$U$248, MATCH("*Bench Press*",'Jason-SESSION'!$B$241:$B$248,0), MATCH("*5th*",'Jason-SESSION'!$K$7:$T$7,0))</f>
        <v>#N/A</v>
      </c>
      <c r="I163" s="132" t="e">
        <f>IF($A$158='Jason-SESSION'!$A$241,INDEX('Jason-SESSION'!$K$241:$T$248, MATCH("*Military*",'Jason-SESSION'!$B$241:$B$248,0), MATCH("*5th*",'Jason-SESSION'!$K$7:$T$7,0)),"")</f>
        <v>#N/A</v>
      </c>
      <c r="J163" s="44" t="e">
        <f>INDEX('Jason-SESSION'!$L$241:$U$248, MATCH("*Military*",'Jason-SESSION'!$B$241:$B$248,0), MATCH("*5th*",'Jason-SESSION'!$K$7:$T$7,0))</f>
        <v>#N/A</v>
      </c>
      <c r="K163" s="131" t="e">
        <f>IF($A$158='Jason-SESSION'!$A$241,INDEX('Jason-SESSION'!$K$241:$T$248, MATCH("*Clean *",'Jason-SESSION'!$B$241:$B$248,0), MATCH("*5th*",'Jason-SESSION'!$K$7:$T$7,0)),"")</f>
        <v>#N/A</v>
      </c>
      <c r="L163" s="44" t="e">
        <f>INDEX('Jason-SESSION'!$L$241:$U$248, MATCH("*Clean *",'Jason-SESSION'!$B$241:$B$248,0), MATCH("*5th*",'Jason-SESSION'!$K$7:$T$7,0))</f>
        <v>#N/A</v>
      </c>
      <c r="M163" s="131" t="e">
        <f>IF($A$158='Jason-SESSION'!$A$241,INDEX('Jason-SESSION'!$K$241:$T$248, MATCH("*Lat Pulldown*",'Jason-SESSION'!$B$241:$B$248,0), MATCH("*5th*",'Jason-SESSION'!$K$7:$T$7,0)),"")</f>
        <v>#N/A</v>
      </c>
      <c r="N163" s="44" t="e">
        <f>INDEX('Jason-SESSION'!$L$241:$U$248, MATCH("*Lat Pulldown*",'Jason-SESSION'!$B$241:$B$248,0), MATCH("*5th*",'Jason-SESSION'!$K$7:$T$7,0))</f>
        <v>#N/A</v>
      </c>
      <c r="O163" s="151"/>
      <c r="P163" s="151"/>
      <c r="Q163" s="118"/>
      <c r="R163" s="118"/>
      <c r="AF163"/>
      <c r="AG163"/>
      <c r="AH163"/>
      <c r="AI163"/>
      <c r="AJ163"/>
      <c r="AK163"/>
      <c r="AL163"/>
      <c r="AN163"/>
    </row>
    <row r="164" spans="1:40">
      <c r="A164" s="129">
        <f>'Jason-SESSION'!A250</f>
        <v>42384</v>
      </c>
      <c r="B164" s="116" t="s">
        <v>84</v>
      </c>
      <c r="C164" s="117" t="e">
        <f>MAX(C165:C169)</f>
        <v>#N/A</v>
      </c>
      <c r="D164" s="116" t="e">
        <f t="array" ref="D164">MAX(IF(C165:C169=C164,D165:D169))</f>
        <v>#N/A</v>
      </c>
      <c r="E164" s="116" t="e">
        <f>MAX(E165:E169)</f>
        <v>#N/A</v>
      </c>
      <c r="F164" s="116" t="e">
        <f t="array" ref="F164">MAX(IF(E165:E169=E164,F165:F169))</f>
        <v>#N/A</v>
      </c>
      <c r="G164" s="116" t="e">
        <f>MAX(G165:G169)</f>
        <v>#N/A</v>
      </c>
      <c r="H164" s="116" t="e">
        <f t="array" ref="H164">MAX(IF(G165:G169=G164,H165:H169))</f>
        <v>#N/A</v>
      </c>
      <c r="I164" s="116" t="e">
        <f>MAX(I165:I169)</f>
        <v>#N/A</v>
      </c>
      <c r="J164" s="116" t="e">
        <f t="array" ref="J164">MAX(IF(I165:I169=I164,J165:J169))</f>
        <v>#N/A</v>
      </c>
      <c r="K164" s="116" t="e">
        <f>MAX(K165:K169)</f>
        <v>#N/A</v>
      </c>
      <c r="L164" s="116" t="e">
        <f t="array" ref="L164">MAX(IF(K165:K169=K164,L165:L169))</f>
        <v>#N/A</v>
      </c>
      <c r="M164" s="116" t="e">
        <f>MAX(M165:M169)</f>
        <v>#N/A</v>
      </c>
      <c r="N164" s="117" t="e">
        <f t="array" ref="N164">MAX(IF(M165:M169=M164,N165:N169))</f>
        <v>#N/A</v>
      </c>
      <c r="O164" s="152" t="e">
        <f>IF($A$164='Jason-SESSION'!$A$250,INDEX('Jason-SESSION'!$K$250:$T$257, MATCH("*1k Row*",'Jason-SESSION'!$B$250:$B$257,0), MATCH("*1st*",'Jason-SESSION'!$K$7:$T$7,0)),"")</f>
        <v>#N/A</v>
      </c>
      <c r="P164" s="152" t="e">
        <f>IF($A$164='Jason-SESSION'!$A$250,INDEX('Jason-SESSION'!$K$250:$T$257, MATCH("*HIIT*",'Jason-SESSION'!$B$250:$B$257,0), MATCH("*1st*",'Jason-SESSION'!$K$7:$T$7,0)),"")</f>
        <v>#N/A</v>
      </c>
      <c r="Q164" s="119" t="e">
        <f>INDEX('Jason-SESSION'!$L$250:$U$257, MATCH("*HIIT*",'Jason-SESSION'!$B$250:$B$257,0), MATCH("*1st*",'Jason-SESSION'!$K$7:$T$7,0))</f>
        <v>#N/A</v>
      </c>
      <c r="R164" s="119">
        <f>'Jason-SESSION'!U250</f>
        <v>0</v>
      </c>
      <c r="S164" s="116"/>
      <c r="T164" s="116"/>
      <c r="U164" s="120">
        <f>'Jason-SESSION'!A251</f>
        <v>0</v>
      </c>
      <c r="V164" s="120">
        <f>'Jason-SESSION'!A252</f>
        <v>0</v>
      </c>
      <c r="W164" s="116"/>
      <c r="X164" s="116"/>
      <c r="Y164" s="116"/>
      <c r="Z164" s="116"/>
      <c r="AA164" s="116"/>
      <c r="AB164" s="116"/>
      <c r="AC164" s="116"/>
      <c r="AF164"/>
      <c r="AG164"/>
      <c r="AH164"/>
      <c r="AI164"/>
      <c r="AJ164"/>
      <c r="AK164"/>
      <c r="AL164"/>
      <c r="AN164"/>
    </row>
    <row r="165" spans="1:40">
      <c r="A165" s="145"/>
      <c r="B165" s="11" t="s">
        <v>3</v>
      </c>
      <c r="C165" s="131" t="e">
        <f>IF($A$164='Jason-SESSION'!$A$250,INDEX('Jason-SESSION'!$K$250:$T$257, MATCH("*Squat*",'Jason-SESSION'!$B$250:$B$257,0), MATCH("*1st*",'Jason-SESSION'!$K$7:$T$7,0)),"")</f>
        <v>#N/A</v>
      </c>
      <c r="D165" s="132" t="e">
        <f>INDEX('Jason-SESSION'!L$250:U$257, MATCH("*Squat*",'Jason-SESSION'!$B$250:$B$257,0), MATCH("*1st*",'Jason-SESSION'!K$7:T$7,0))</f>
        <v>#N/A</v>
      </c>
      <c r="E165" s="131" t="e">
        <f>IF($A$164='Jason-SESSION'!$A$250,INDEX('Jason-SESSION'!$K$250:$T$257, MATCH("*Deadlift*",'Jason-SESSION'!$B$250:$B$257,0), MATCH("*1st*",'Jason-SESSION'!$K$7:$T$7,0)),"")</f>
        <v>#N/A</v>
      </c>
      <c r="F165" s="131" t="e">
        <f>INDEX('Jason-SESSION'!$L$250:$U$257, MATCH("*Deadlift*",'Jason-SESSION'!$B$250:$B$257,0), MATCH("*1st*",'Jason-SESSION'!$K$7:$T$7,0))</f>
        <v>#N/A</v>
      </c>
      <c r="G165" s="131" t="e">
        <f>IF($A$164='Jason-SESSION'!$A$250,INDEX('Jason-SESSION'!$K$250:$T$257, MATCH("*Bench Press*",'Jason-SESSION'!$B$250:$B$257,0), MATCH("*1st*",'Jason-SESSION'!$K$7:$T$7,0)),"")</f>
        <v>#N/A</v>
      </c>
      <c r="H165" s="131" t="e">
        <f>INDEX('Jason-SESSION'!$L$250:$U$257, MATCH("*Bench Press*",'Jason-SESSION'!$B$250:$B$257,0), MATCH("*1st*",'Jason-SESSION'!$K$7:$T$7,0))</f>
        <v>#N/A</v>
      </c>
      <c r="I165" s="132" t="e">
        <f>IF($A$164='Jason-SESSION'!$A$250,INDEX('Jason-SESSION'!$K$250:$T$257, MATCH("*Military*",'Jason-SESSION'!$B$250:$B$257,0), MATCH("*1st*",'Jason-SESSION'!$K$7:$T$7,0)),"")</f>
        <v>#N/A</v>
      </c>
      <c r="J165" s="48" t="e">
        <f>INDEX('Jason-SESSION'!$L$250:$U$257, MATCH("*Military*",'Jason-SESSION'!$B$250:$B$257,0), MATCH("*1st*",'Jason-SESSION'!$K$7:$T$7,0))</f>
        <v>#N/A</v>
      </c>
      <c r="K165" s="131" t="e">
        <f>IF($A$164='Jason-SESSION'!$A$250,INDEX('Jason-SESSION'!$K$250:$T$257, MATCH("*Clean *",'Jason-SESSION'!$B$250:$B$257,0), MATCH("*1st*",'Jason-SESSION'!$K$7:$T$7,0)),"")</f>
        <v>#N/A</v>
      </c>
      <c r="L165" s="48" t="e">
        <f>INDEX('Jason-SESSION'!$L$250:$U$257, MATCH("*Clean *",'Jason-SESSION'!$B$250:$B$257,0), MATCH("*1st*",'Jason-SESSION'!$K$7:$T$7,0))</f>
        <v>#N/A</v>
      </c>
      <c r="M165" s="131" t="e">
        <f>IF($A$164='Jason-SESSION'!$A$250,INDEX('Jason-SESSION'!$K$250:$T$257, MATCH("*Lat Pulldown*",'Jason-SESSION'!$B$250:$B$257,0), MATCH("*1st*",'Jason-SESSION'!$K$7:$T$7,0)),"")</f>
        <v>#N/A</v>
      </c>
      <c r="N165" s="48" t="e">
        <f>INDEX('Jason-SESSION'!$L$250:$U$257, MATCH("*Lat Pulldown*",'Jason-SESSION'!$B$250:$B$257,0), MATCH("*1st*",'Jason-SESSION'!$K$7:$T$7,0))</f>
        <v>#N/A</v>
      </c>
      <c r="O165" s="151"/>
      <c r="P165" s="151"/>
      <c r="Q165" s="118"/>
      <c r="R165" s="118"/>
      <c r="S165" s="11"/>
      <c r="T165" s="11"/>
      <c r="V165" s="47"/>
      <c r="W165" s="11"/>
      <c r="X165" s="11"/>
      <c r="Y165" s="11"/>
      <c r="Z165" s="11"/>
      <c r="AA165" s="11"/>
      <c r="AB165" s="11"/>
      <c r="AC165" s="11"/>
      <c r="AF165"/>
      <c r="AG165"/>
      <c r="AH165"/>
      <c r="AI165"/>
      <c r="AJ165"/>
      <c r="AK165"/>
      <c r="AL165"/>
      <c r="AN165"/>
    </row>
    <row r="166" spans="1:40">
      <c r="B166" t="s">
        <v>4</v>
      </c>
      <c r="C166" s="131" t="e">
        <f>IF($A$164='Jason-SESSION'!$A$250,INDEX('Jason-SESSION'!$K$250:$T$257, MATCH("*Squat*",'Jason-SESSION'!$B$250:$B$257,0), MATCH("*2nd*",'Jason-SESSION'!$K$7:$T$7,0)),"")</f>
        <v>#N/A</v>
      </c>
      <c r="D166" s="132" t="e">
        <f>INDEX('Jason-SESSION'!L$250:U$257, MATCH("*Squat*",'Jason-SESSION'!$B$250:$B$257,0), MATCH("*2nd*",'Jason-SESSION'!K$7:T$7,0))</f>
        <v>#N/A</v>
      </c>
      <c r="E166" s="131" t="e">
        <f>IF($A$164='Jason-SESSION'!$A$250,INDEX('Jason-SESSION'!$K$250:$T$257, MATCH("*Deadlift*",'Jason-SESSION'!$B$250:$B$257,0), MATCH("*2ND*",'Jason-SESSION'!$K$7:$T$7,0)),"")</f>
        <v>#N/A</v>
      </c>
      <c r="F166" s="131" t="e">
        <f>INDEX('Jason-SESSION'!$L$250:$U$257, MATCH("*Deadlift*",'Jason-SESSION'!$B$250:$B$257,0), MATCH("*2nd*",'Jason-SESSION'!$K$7:$T$7,0))</f>
        <v>#N/A</v>
      </c>
      <c r="G166" s="131" t="e">
        <f>IF($A$164='Jason-SESSION'!$A$250,INDEX('Jason-SESSION'!$K$250:$T$257, MATCH("*Bench Press*",'Jason-SESSION'!$B$250:$B$257,0), MATCH("*2ND*",'Jason-SESSION'!$K$7:$T$7,0)),"")</f>
        <v>#N/A</v>
      </c>
      <c r="H166" s="131" t="e">
        <f>INDEX('Jason-SESSION'!$L$250:$U$257, MATCH("*Bench Press*",'Jason-SESSION'!$B$250:$B$257,0), MATCH("*2nd*",'Jason-SESSION'!$K$7:$T$7,0))</f>
        <v>#N/A</v>
      </c>
      <c r="I166" s="132" t="e">
        <f>IF($A$164='Jason-SESSION'!$A$250,INDEX('Jason-SESSION'!$K$250:$T$257, MATCH("*Military*",'Jason-SESSION'!$B$250:$B$257,0), MATCH("*2ND*",'Jason-SESSION'!$K$7:$T$7,0)),"")</f>
        <v>#N/A</v>
      </c>
      <c r="J166" s="44" t="e">
        <f>INDEX('Jason-SESSION'!$L$250:$U$257, MATCH("*Military*",'Jason-SESSION'!$B$250:$B$257,0), MATCH("*2nd*",'Jason-SESSION'!$K$7:$T$7,0))</f>
        <v>#N/A</v>
      </c>
      <c r="K166" s="131" t="e">
        <f>IF($A$164='Jason-SESSION'!$A$250,INDEX('Jason-SESSION'!$K$250:$T$257, MATCH("*Clean *",'Jason-SESSION'!$B$250:$B$257,0), MATCH("*2ND*",'Jason-SESSION'!$K$7:$T$7,0)),"")</f>
        <v>#N/A</v>
      </c>
      <c r="L166" s="44" t="e">
        <f>INDEX('Jason-SESSION'!$L$250:$U$257, MATCH("*Clean *",'Jason-SESSION'!$B$250:$B$257,0), MATCH("*2nd*",'Jason-SESSION'!$K$7:$T$7,0))</f>
        <v>#N/A</v>
      </c>
      <c r="M166" s="131" t="e">
        <f>IF($A$164='Jason-SESSION'!$A$250,INDEX('Jason-SESSION'!$K$250:$T$257, MATCH("*Lat Pulldown*",'Jason-SESSION'!$B$250:$B$257,0), MATCH("*2ND*",'Jason-SESSION'!$K$7:$T$7,0)),"")</f>
        <v>#N/A</v>
      </c>
      <c r="N166" s="44" t="e">
        <f>INDEX('Jason-SESSION'!$L$250:$U$257, MATCH("*Lat Pulldown*",'Jason-SESSION'!$B$250:$B$257,0), MATCH("*2nd*",'Jason-SESSION'!$K$7:$T$7,0))</f>
        <v>#N/A</v>
      </c>
      <c r="O166" s="151"/>
      <c r="P166" s="151"/>
      <c r="Q166" s="118"/>
      <c r="R166" s="118"/>
      <c r="AF166"/>
      <c r="AG166"/>
      <c r="AH166"/>
      <c r="AI166"/>
      <c r="AJ166"/>
      <c r="AK166"/>
      <c r="AL166"/>
      <c r="AN166"/>
    </row>
    <row r="167" spans="1:40">
      <c r="B167" t="s">
        <v>5</v>
      </c>
      <c r="C167" s="131" t="e">
        <f>IF($A$164='Jason-SESSION'!$A$250,INDEX('Jason-SESSION'!$K$250:$T$257, MATCH("*Squat*",'Jason-SESSION'!$B$250:$B$257,0), MATCH("*3rd*",'Jason-SESSION'!$K$7:$T$7,0)),"")</f>
        <v>#N/A</v>
      </c>
      <c r="D167" s="132" t="e">
        <f>INDEX('Jason-SESSION'!L$250:U$257, MATCH("*Squat*",'Jason-SESSION'!$B$250:$B$257,0), MATCH("*3rd*",'Jason-SESSION'!K$7:T$7,0))</f>
        <v>#N/A</v>
      </c>
      <c r="E167" s="131" t="e">
        <f>IF($A$164='Jason-SESSION'!$A$250,INDEX('Jason-SESSION'!$K$250:$T$257, MATCH("*Deadlift*",'Jason-SESSION'!$B$250:$B$257,0), MATCH("*3rd*",'Jason-SESSION'!$K$7:$T$7,0)),"")</f>
        <v>#N/A</v>
      </c>
      <c r="F167" s="131" t="e">
        <f>INDEX('Jason-SESSION'!$L$250:$U$257, MATCH("*Deadlift*",'Jason-SESSION'!$B$250:$B$257,0), MATCH("*3rd*",'Jason-SESSION'!$K$7:$T$7,0))</f>
        <v>#N/A</v>
      </c>
      <c r="G167" s="131" t="e">
        <f>IF($A$164='Jason-SESSION'!$A$250,INDEX('Jason-SESSION'!$K$250:$T$257, MATCH("*Bench Press*",'Jason-SESSION'!$B$250:$B$257,0), MATCH("*3rd*",'Jason-SESSION'!$K$7:$T$7,0)),"")</f>
        <v>#N/A</v>
      </c>
      <c r="H167" s="131" t="e">
        <f>INDEX('Jason-SESSION'!$L$250:$U$257, MATCH("*Bench Press*",'Jason-SESSION'!$B$250:$B$257,0), MATCH("*3rd*",'Jason-SESSION'!$K$7:$T$7,0))</f>
        <v>#N/A</v>
      </c>
      <c r="I167" s="132" t="e">
        <f>IF($A$164='Jason-SESSION'!$A$250,INDEX('Jason-SESSION'!$K$250:$T$257, MATCH("*Military*",'Jason-SESSION'!$B$250:$B$257,0), MATCH("*3rd*",'Jason-SESSION'!$K$7:$T$7,0)),"")</f>
        <v>#N/A</v>
      </c>
      <c r="J167" s="44" t="e">
        <f>INDEX('Jason-SESSION'!$L$250:$U$257, MATCH("*Military*",'Jason-SESSION'!$B$250:$B$257,0), MATCH("*3rd*",'Jason-SESSION'!$K$7:$T$7,0))</f>
        <v>#N/A</v>
      </c>
      <c r="K167" s="131" t="e">
        <f>IF($A$164='Jason-SESSION'!$A$250,INDEX('Jason-SESSION'!$K$250:$T$257, MATCH("*Clean *",'Jason-SESSION'!$B$250:$B$257,0), MATCH("*3rd*",'Jason-SESSION'!$K$7:$T$7,0)),"")</f>
        <v>#N/A</v>
      </c>
      <c r="L167" s="44" t="e">
        <f>INDEX('Jason-SESSION'!$L$250:$U$257, MATCH("*Clean *",'Jason-SESSION'!$B$250:$B$257,0), MATCH("*3rd*",'Jason-SESSION'!$K$7:$T$7,0))</f>
        <v>#N/A</v>
      </c>
      <c r="M167" s="131" t="e">
        <f>IF($A$164='Jason-SESSION'!$A$250,INDEX('Jason-SESSION'!$K$250:$T$257, MATCH("*Lat Pulldown*",'Jason-SESSION'!$B$250:$B$257,0), MATCH("*3rd*",'Jason-SESSION'!$K$7:$T$7,0)),"")</f>
        <v>#N/A</v>
      </c>
      <c r="N167" s="44" t="e">
        <f>INDEX('Jason-SESSION'!$L$250:$U$257, MATCH("*Lat Pulldown*",'Jason-SESSION'!$B$250:$B$257,0), MATCH("*3rd*",'Jason-SESSION'!$K$7:$T$7,0))</f>
        <v>#N/A</v>
      </c>
      <c r="O167" s="151"/>
      <c r="P167" s="151"/>
      <c r="Q167" s="118"/>
      <c r="R167" s="118"/>
      <c r="AF167"/>
      <c r="AG167"/>
      <c r="AH167"/>
      <c r="AI167"/>
      <c r="AJ167"/>
      <c r="AK167"/>
      <c r="AL167"/>
      <c r="AN167"/>
    </row>
    <row r="168" spans="1:40">
      <c r="B168" t="s">
        <v>6</v>
      </c>
      <c r="C168" s="131" t="e">
        <f>IF($A$164='Jason-SESSION'!$A$250,INDEX('Jason-SESSION'!$K$250:$T$257, MATCH("*Squat*",'Jason-SESSION'!$B$250:$B$257,0), MATCH("*4th*",'Jason-SESSION'!$K$7:$T$7,0)),"")</f>
        <v>#N/A</v>
      </c>
      <c r="D168" s="132" t="e">
        <f>INDEX('Jason-SESSION'!L$250:U$257, MATCH("*Squat*",'Jason-SESSION'!$B$250:$B$257,0), MATCH("*4th*",'Jason-SESSION'!K$7:T$7,0))</f>
        <v>#N/A</v>
      </c>
      <c r="E168" s="131" t="e">
        <f>IF($A$164='Jason-SESSION'!$A$250,INDEX('Jason-SESSION'!$K$250:$T$257, MATCH("*Deadlift*",'Jason-SESSION'!$B$250:$B$257,0), MATCH("*4th*",'Jason-SESSION'!$K$7:$T$7,0)),"")</f>
        <v>#N/A</v>
      </c>
      <c r="F168" s="131" t="e">
        <f>INDEX('Jason-SESSION'!$L$250:$U$257, MATCH("*Deadlift*",'Jason-SESSION'!$B$250:$B$257,0), MATCH("*4th*",'Jason-SESSION'!$K$7:$T$7,0))</f>
        <v>#N/A</v>
      </c>
      <c r="G168" s="131" t="e">
        <f>IF($A$164='Jason-SESSION'!$A$250,INDEX('Jason-SESSION'!$K$250:$T$257, MATCH("*Bench Press*",'Jason-SESSION'!$B$250:$B$257,0), MATCH("*4th*",'Jason-SESSION'!$K$7:$T$7,0)),"")</f>
        <v>#N/A</v>
      </c>
      <c r="H168" s="131" t="e">
        <f>INDEX('Jason-SESSION'!$L$250:$U$257, MATCH("*Bench Press*",'Jason-SESSION'!$B$250:$B$257,0), MATCH("*4th*",'Jason-SESSION'!$K$7:$T$7,0))</f>
        <v>#N/A</v>
      </c>
      <c r="I168" s="132" t="e">
        <f>IF($A$164='Jason-SESSION'!$A$250,INDEX('Jason-SESSION'!$K$250:$T$257, MATCH("*Military*",'Jason-SESSION'!$B$250:$B$257,0), MATCH("*4th*",'Jason-SESSION'!$K$7:$T$7,0)),"")</f>
        <v>#N/A</v>
      </c>
      <c r="J168" s="44" t="e">
        <f>INDEX('Jason-SESSION'!$L$250:$U$257, MATCH("*Military*",'Jason-SESSION'!$B$250:$B$257,0), MATCH("*4th*",'Jason-SESSION'!$K$7:$T$7,0))</f>
        <v>#N/A</v>
      </c>
      <c r="K168" s="131" t="e">
        <f>IF($A$164='Jason-SESSION'!$A$250,INDEX('Jason-SESSION'!$K$250:$T$257, MATCH("*Clean *",'Jason-SESSION'!$B$250:$B$257,0), MATCH("*4th*",'Jason-SESSION'!$K$7:$T$7,0)),"")</f>
        <v>#N/A</v>
      </c>
      <c r="L168" s="44" t="e">
        <f>INDEX('Jason-SESSION'!$L$250:$U$257, MATCH("*Clean *",'Jason-SESSION'!$B$250:$B$257,0), MATCH("*4th*",'Jason-SESSION'!$K$7:$T$7,0))</f>
        <v>#N/A</v>
      </c>
      <c r="M168" s="131" t="e">
        <f>IF($A$164='Jason-SESSION'!$A$250,INDEX('Jason-SESSION'!$K$250:$T$257, MATCH("*Lat Pulldown*",'Jason-SESSION'!$B$250:$B$257,0), MATCH("*4th*",'Jason-SESSION'!$K$7:$T$7,0)),"")</f>
        <v>#N/A</v>
      </c>
      <c r="N168" s="44" t="e">
        <f>INDEX('Jason-SESSION'!$L$250:$U$257, MATCH("*Lat Pulldown*",'Jason-SESSION'!$B$250:$B$257,0), MATCH("*4th*",'Jason-SESSION'!$K$7:$T$7,0))</f>
        <v>#N/A</v>
      </c>
      <c r="O168" s="151"/>
      <c r="P168" s="151"/>
      <c r="Q168" s="118"/>
      <c r="R168" s="118"/>
      <c r="AF168"/>
      <c r="AG168"/>
      <c r="AH168"/>
      <c r="AI168"/>
      <c r="AJ168"/>
      <c r="AK168"/>
      <c r="AL168"/>
      <c r="AN168"/>
    </row>
    <row r="169" spans="1:40">
      <c r="B169" t="s">
        <v>7</v>
      </c>
      <c r="C169" s="131" t="e">
        <f>IF($A$164='Jason-SESSION'!$A$250,INDEX('Jason-SESSION'!$K$250:$T$257, MATCH("*Squat*",'Jason-SESSION'!$B$250:$B$257,0), MATCH("*5th*",'Jason-SESSION'!$K$7:$T$7,0)),"")</f>
        <v>#N/A</v>
      </c>
      <c r="D169" s="132" t="e">
        <f>INDEX('Jason-SESSION'!L$250:U$257, MATCH("*Squat*",'Jason-SESSION'!$B$250:$B$257,0), MATCH("*5th*",'Jason-SESSION'!K$7:T$7,0))</f>
        <v>#N/A</v>
      </c>
      <c r="E169" s="131" t="e">
        <f>IF($A$164='Jason-SESSION'!$A$250,INDEX('Jason-SESSION'!$K$250:$T$257, MATCH("*Deadlift*",'Jason-SESSION'!$B$250:$B$257,0), MATCH("*5th*",'Jason-SESSION'!$K$7:$T$7,0)),"")</f>
        <v>#N/A</v>
      </c>
      <c r="F169" s="131" t="e">
        <f>INDEX('Jason-SESSION'!$L$250:$U$257, MATCH("*Deadlift*",'Jason-SESSION'!$B$250:$B$257,0), MATCH("*5th*",'Jason-SESSION'!$K$7:$T$7,0))</f>
        <v>#N/A</v>
      </c>
      <c r="G169" s="131" t="e">
        <f>IF($A$164='Jason-SESSION'!$A$250,INDEX('Jason-SESSION'!$K$250:$T$257, MATCH("*Bench Press*",'Jason-SESSION'!$B$250:$B$257,0), MATCH("*5th*",'Jason-SESSION'!$K$7:$T$7,0)),"")</f>
        <v>#N/A</v>
      </c>
      <c r="H169" s="131" t="e">
        <f>INDEX('Jason-SESSION'!$L$250:$U$257, MATCH("*Bench Press*",'Jason-SESSION'!$B$250:$B$257,0), MATCH("*5th*",'Jason-SESSION'!$K$7:$T$7,0))</f>
        <v>#N/A</v>
      </c>
      <c r="I169" s="132" t="e">
        <f>IF($A$164='Jason-SESSION'!$A$250,INDEX('Jason-SESSION'!$K$250:$T$257, MATCH("*Military*",'Jason-SESSION'!$B$250:$B$257,0), MATCH("*5th*",'Jason-SESSION'!$K$7:$T$7,0)),"")</f>
        <v>#N/A</v>
      </c>
      <c r="J169" s="44" t="e">
        <f>INDEX('Jason-SESSION'!$L$250:$U$257, MATCH("*Military*",'Jason-SESSION'!$B$250:$B$257,0), MATCH("*5th*",'Jason-SESSION'!$K$7:$T$7,0))</f>
        <v>#N/A</v>
      </c>
      <c r="K169" s="131" t="e">
        <f>IF($A$164='Jason-SESSION'!$A$250,INDEX('Jason-SESSION'!$K$250:$T$257, MATCH("*Clean *",'Jason-SESSION'!$B$250:$B$257,0), MATCH("*5th*",'Jason-SESSION'!$K$7:$T$7,0)),"")</f>
        <v>#N/A</v>
      </c>
      <c r="L169" s="44" t="e">
        <f>INDEX('Jason-SESSION'!$L$250:$U$257, MATCH("*Clean *",'Jason-SESSION'!$B$250:$B$257,0), MATCH("*5th*",'Jason-SESSION'!$K$7:$T$7,0))</f>
        <v>#N/A</v>
      </c>
      <c r="M169" s="131" t="e">
        <f>IF($A$164='Jason-SESSION'!$A$250,INDEX('Jason-SESSION'!$K$250:$T$257, MATCH("*Lat Pulldown*",'Jason-SESSION'!$B$250:$B$257,0), MATCH("*5th*",'Jason-SESSION'!$K$7:$T$7,0)),"")</f>
        <v>#N/A</v>
      </c>
      <c r="N169" s="44" t="e">
        <f>INDEX('Jason-SESSION'!$L$250:$U$257, MATCH("*Lat Pulldown*",'Jason-SESSION'!$B$250:$B$257,0), MATCH("*5th*",'Jason-SESSION'!$K$7:$T$7,0))</f>
        <v>#N/A</v>
      </c>
      <c r="O169" s="151"/>
      <c r="P169" s="151"/>
      <c r="Q169" s="118"/>
      <c r="R169" s="118"/>
      <c r="AF169"/>
      <c r="AG169"/>
      <c r="AH169"/>
      <c r="AI169"/>
      <c r="AJ169"/>
      <c r="AK169"/>
      <c r="AL169"/>
      <c r="AN169"/>
    </row>
    <row r="170" spans="1:40">
      <c r="A170" s="129">
        <f>'Jason-SESSION'!A259</f>
        <v>42389</v>
      </c>
      <c r="B170" s="116" t="s">
        <v>84</v>
      </c>
      <c r="C170" s="117">
        <f>MAX(C171:C175)</f>
        <v>10</v>
      </c>
      <c r="D170" s="116">
        <f t="array" ref="D170">MAX(IF(C171:C175=C170,D171:D175))</f>
        <v>20</v>
      </c>
      <c r="E170" s="116" t="e">
        <f>MAX(E171:E175)</f>
        <v>#N/A</v>
      </c>
      <c r="F170" s="116" t="e">
        <f t="array" ref="F170">MAX(IF(E171:E175=E170,F171:F175))</f>
        <v>#N/A</v>
      </c>
      <c r="G170" s="116">
        <f>MAX(G171:G175)</f>
        <v>50</v>
      </c>
      <c r="H170" s="116">
        <f t="array" ref="H170">MAX(IF(G171:G175=G170,H171:H175))</f>
        <v>7</v>
      </c>
      <c r="I170" s="116" t="e">
        <f>MAX(I171:I175)</f>
        <v>#N/A</v>
      </c>
      <c r="J170" s="116" t="e">
        <f t="array" ref="J170">MAX(IF(I171:I175=I170,J171:J175))</f>
        <v>#N/A</v>
      </c>
      <c r="K170" s="116" t="e">
        <f>MAX(K171:K175)</f>
        <v>#N/A</v>
      </c>
      <c r="L170" s="116" t="e">
        <f t="array" ref="L170">MAX(IF(K171:K175=K170,L171:L175))</f>
        <v>#N/A</v>
      </c>
      <c r="M170" s="116" t="e">
        <f>MAX(M171:M175)</f>
        <v>#N/A</v>
      </c>
      <c r="N170" s="117" t="e">
        <f t="array" ref="N170">MAX(IF(M171:M175=M170,N171:N175))</f>
        <v>#N/A</v>
      </c>
      <c r="O170" s="152" t="e">
        <f>IF($A$170='Jason-SESSION'!$A$259,INDEX('Jason-SESSION'!$K$259:$T$266, MATCH("*1k Row*",'Jason-SESSION'!$B$259:$B$266,0), MATCH("*1st*",'Jason-SESSION'!$K$7:$T$7,0)),"")</f>
        <v>#N/A</v>
      </c>
      <c r="P170" s="152" t="e">
        <f>IF($A$170='Jason-SESSION'!$A$259,INDEX('Jason-SESSION'!$K259:$T$266, MATCH("*HIIT*",'Jason-SESSION'!$B$259:$B$266,0), MATCH("*1st*",'Jason-SESSION'!$K$7:$T$7,0)),"")</f>
        <v>#N/A</v>
      </c>
      <c r="Q170" s="119" t="e">
        <f>INDEX('Jason-SESSION'!$L$259:$U$266, MATCH("*HIIT*",'Jason-SESSION'!$B$259:$B$266,0), MATCH("*1st*",'Jason-SESSION'!$K$7:$T$7,0))</f>
        <v>#N/A</v>
      </c>
      <c r="R170" s="119">
        <f>'Jason-SESSION'!U259</f>
        <v>0</v>
      </c>
      <c r="S170" s="116"/>
      <c r="T170" s="116"/>
      <c r="U170" s="120">
        <f>'Jason-SESSION'!A260</f>
        <v>0</v>
      </c>
      <c r="V170" s="120">
        <f>'Jason-SESSION'!A261</f>
        <v>0</v>
      </c>
      <c r="W170" s="116"/>
      <c r="X170" s="116"/>
      <c r="Y170" s="116"/>
      <c r="Z170" s="116"/>
      <c r="AA170" s="116"/>
      <c r="AB170" s="116"/>
      <c r="AC170" s="116"/>
      <c r="AF170"/>
      <c r="AG170"/>
      <c r="AH170"/>
      <c r="AI170"/>
      <c r="AJ170"/>
      <c r="AK170"/>
      <c r="AL170"/>
      <c r="AN170"/>
    </row>
    <row r="171" spans="1:40">
      <c r="A171" s="145"/>
      <c r="B171" s="11" t="s">
        <v>3</v>
      </c>
      <c r="C171" s="131">
        <f>IF($A$170='Jason-SESSION'!$A$259,INDEX('Jason-SESSION'!$K$259:$T$266, MATCH("*Squat*",'Jason-SESSION'!$B$259:$B$266,0), MATCH("*1st*",'Jason-SESSION'!$K$7:$T$7,0)),"")</f>
        <v>10</v>
      </c>
      <c r="D171" s="132">
        <f>INDEX('Jason-SESSION'!L$259:U$266, MATCH("*Squat*",'Jason-SESSION'!$B$259:$B$266,0), MATCH("*1st*",'Jason-SESSION'!K$7:T$7,0))</f>
        <v>20</v>
      </c>
      <c r="E171" s="131" t="e">
        <f>IF($A$170='Jason-SESSION'!$A$259,INDEX('Jason-SESSION'!$K$259:$T$266, MATCH("*Deadlift*",'Jason-SESSION'!$B$259:$B$266,0), MATCH("*1st*",'Jason-SESSION'!$K$7:$T$7,0)),"")</f>
        <v>#N/A</v>
      </c>
      <c r="F171" s="131" t="e">
        <f>INDEX('Jason-SESSION'!$L$259:$U$266, MATCH("*Deadlift*",'Jason-SESSION'!$B$259:$B$266,0), MATCH("*1st*",'Jason-SESSION'!$K$7:$T$7,0))</f>
        <v>#N/A</v>
      </c>
      <c r="G171" s="131">
        <f>IF($A$170='Jason-SESSION'!$A$259,INDEX('Jason-SESSION'!$K$259:$T$266, MATCH("*Bench Press*",'Jason-SESSION'!$B$259:$B$266,0), MATCH("*1st*",'Jason-SESSION'!$K$7:$T$7,0)),"")</f>
        <v>40</v>
      </c>
      <c r="H171" s="131">
        <f>INDEX('Jason-SESSION'!$L$259:$U$266, MATCH("*Bench Press*",'Jason-SESSION'!$B$259:$B$266,0), MATCH("*1st*",'Jason-SESSION'!$K$7:$T$7,0))</f>
        <v>12</v>
      </c>
      <c r="I171" s="132" t="e">
        <f>IF($A$170='Jason-SESSION'!$A$259,INDEX('Jason-SESSION'!$K$259:$T$266, MATCH("*Military*",'Jason-SESSION'!$B$259:$B$266,0), MATCH("*1st*",'Jason-SESSION'!$K$7:$T$7,0)),"")</f>
        <v>#N/A</v>
      </c>
      <c r="J171" s="48" t="e">
        <f>INDEX('Jason-SESSION'!$L$259:$U$266, MATCH("*Military*",'Jason-SESSION'!$B$259:$B$266,0), MATCH("*1st*",'Jason-SESSION'!$K$7:$T$7,0))</f>
        <v>#N/A</v>
      </c>
      <c r="K171" s="131" t="e">
        <f>IF($A$170='Jason-SESSION'!$A$259,INDEX('Jason-SESSION'!$K$259:$T$266, MATCH("*Clean *",'Jason-SESSION'!$B$259:$B$266,0), MATCH("*1st*",'Jason-SESSION'!$K$7:$T$7,0)),"")</f>
        <v>#N/A</v>
      </c>
      <c r="L171" s="48" t="e">
        <f>INDEX('Jason-SESSION'!$L$259:$U$266, MATCH("*Clean *",'Jason-SESSION'!$B$259:$B$266,0), MATCH("*1st*",'Jason-SESSION'!$K$7:$T$7,0))</f>
        <v>#N/A</v>
      </c>
      <c r="M171" s="131" t="e">
        <f>IF($A$170='Jason-SESSION'!$A$259,INDEX('Jason-SESSION'!$K$259:$T$266, MATCH("*Lat Pulldown*",'Jason-SESSION'!$B$259:$B$266,0), MATCH("*1st*",'Jason-SESSION'!$K$7:$T$7,0)),"")</f>
        <v>#N/A</v>
      </c>
      <c r="N171" s="48" t="e">
        <f>INDEX('Jason-SESSION'!$L$259:$U$266, MATCH("*Lat Pulldown*",'Jason-SESSION'!$B$259:$B$266,0), MATCH("*1st*",'Jason-SESSION'!$K$7:$T$7,0))</f>
        <v>#N/A</v>
      </c>
      <c r="O171" s="151"/>
      <c r="P171" s="151"/>
      <c r="Q171" s="118"/>
      <c r="R171" s="118"/>
      <c r="S171" s="11"/>
      <c r="T171" s="11"/>
      <c r="V171" s="47"/>
      <c r="W171" s="11"/>
      <c r="X171" s="11"/>
      <c r="Y171" s="11"/>
      <c r="Z171" s="11"/>
      <c r="AA171" s="11"/>
      <c r="AB171" s="11"/>
      <c r="AC171" s="11"/>
      <c r="AF171"/>
      <c r="AG171"/>
      <c r="AH171"/>
      <c r="AI171"/>
      <c r="AJ171"/>
      <c r="AK171"/>
      <c r="AL171"/>
      <c r="AN171"/>
    </row>
    <row r="172" spans="1:40">
      <c r="B172" t="s">
        <v>4</v>
      </c>
      <c r="C172" s="131">
        <f>IF($A$170='Jason-SESSION'!$A$259,INDEX('Jason-SESSION'!$K$259:$T$266, MATCH("*Squat*",'Jason-SESSION'!$B$259:$B$266,0), MATCH("*2nd*",'Jason-SESSION'!$K$7:$T$7,0)),"")</f>
        <v>10</v>
      </c>
      <c r="D172" s="132">
        <f>INDEX('Jason-SESSION'!L$259:U$266, MATCH("*Squat*",'Jason-SESSION'!$B$259:$B$266,0), MATCH("*2nd*",'Jason-SESSION'!K$7:T$7,0))</f>
        <v>20</v>
      </c>
      <c r="E172" s="131" t="e">
        <f>IF($A$170='Jason-SESSION'!$A$259,INDEX('Jason-SESSION'!$K$259:$T$266, MATCH("*Deadlift*",'Jason-SESSION'!$B$259:$B$266,0), MATCH("*2ND*",'Jason-SESSION'!$K$7:$T$7,0)),"")</f>
        <v>#N/A</v>
      </c>
      <c r="F172" s="131" t="e">
        <f>INDEX('Jason-SESSION'!$L$259:$U$266, MATCH("*Deadlift*",'Jason-SESSION'!$B$259:$B$266,0), MATCH("*2nd*",'Jason-SESSION'!$K$7:$T$7,0))</f>
        <v>#N/A</v>
      </c>
      <c r="G172" s="131">
        <f>IF($A$170='Jason-SESSION'!$A$259,INDEX('Jason-SESSION'!$K$259:$T$266, MATCH("*Bench Press*",'Jason-SESSION'!$B$259:$B$266,0), MATCH("*2ND*",'Jason-SESSION'!$K$7:$T$7,0)),"")</f>
        <v>47.5</v>
      </c>
      <c r="H172" s="131">
        <f>INDEX('Jason-SESSION'!$L$259:$U$266, MATCH("*Bench Press*",'Jason-SESSION'!$B$259:$B$266,0), MATCH("*2nd*",'Jason-SESSION'!$K$7:$T$7,0))</f>
        <v>10</v>
      </c>
      <c r="I172" s="132" t="e">
        <f>IF($A$170='Jason-SESSION'!$A$259,INDEX('Jason-SESSION'!$K$259:$T$266, MATCH("*Military*",'Jason-SESSION'!$B$259:$B$266,0), MATCH("*2ND*",'Jason-SESSION'!$K$7:$T$7,0)),"")</f>
        <v>#N/A</v>
      </c>
      <c r="J172" s="44" t="e">
        <f>INDEX('Jason-SESSION'!$L$259:$U$266, MATCH("*Military*",'Jason-SESSION'!$B$259:$B$266,0), MATCH("*2nd*",'Jason-SESSION'!$K$7:$T$7,0))</f>
        <v>#N/A</v>
      </c>
      <c r="K172" s="131" t="e">
        <f>IF($A$170='Jason-SESSION'!$A$259,INDEX('Jason-SESSION'!$K$259:$T$266, MATCH("*Clean *",'Jason-SESSION'!$B$259:$B$266,0), MATCH("*2ND*",'Jason-SESSION'!$K$7:$T$7,0)),"")</f>
        <v>#N/A</v>
      </c>
      <c r="L172" s="44" t="e">
        <f>INDEX('Jason-SESSION'!$L$259:$U$266, MATCH("*Clean *",'Jason-SESSION'!$B$259:$B$266,0), MATCH("*2nd*",'Jason-SESSION'!$K$7:$T$7,0))</f>
        <v>#N/A</v>
      </c>
      <c r="M172" s="131" t="e">
        <f>IF($A$170='Jason-SESSION'!$A$259,INDEX('Jason-SESSION'!$K$259:$T$266, MATCH("*Lat Pulldown*",'Jason-SESSION'!$B$259:$B$266,0), MATCH("*2ND*",'Jason-SESSION'!$K$7:$T$7,0)),"")</f>
        <v>#N/A</v>
      </c>
      <c r="N172" s="44" t="e">
        <f>INDEX('Jason-SESSION'!$L$259:$U$266, MATCH("*Lat Pulldown*",'Jason-SESSION'!$B$259:$B$266,0), MATCH("*2nd*",'Jason-SESSION'!$K$7:$T$7,0))</f>
        <v>#N/A</v>
      </c>
      <c r="O172" s="151"/>
      <c r="P172" s="151"/>
      <c r="Q172" s="118"/>
      <c r="R172" s="118"/>
      <c r="AF172"/>
      <c r="AG172"/>
      <c r="AH172"/>
      <c r="AI172"/>
      <c r="AJ172"/>
      <c r="AK172"/>
      <c r="AL172"/>
      <c r="AN172"/>
    </row>
    <row r="173" spans="1:40">
      <c r="B173" t="s">
        <v>5</v>
      </c>
      <c r="C173" s="131">
        <f>IF($A$170='Jason-SESSION'!$A$259,INDEX('Jason-SESSION'!$K$259:$T$266, MATCH("*Squat*",'Jason-SESSION'!$B$259:$B$266,0), MATCH("*3rd*",'Jason-SESSION'!$K$7:$T$7,0)),"")</f>
        <v>10</v>
      </c>
      <c r="D173" s="132">
        <f>INDEX('Jason-SESSION'!L$259:U$266, MATCH("*Squat*",'Jason-SESSION'!$B$259:$B$266,0), MATCH("*3rd*",'Jason-SESSION'!K$7:T$7,0))</f>
        <v>20</v>
      </c>
      <c r="E173" s="131" t="e">
        <f>IF($A$170='Jason-SESSION'!$A$259,INDEX('Jason-SESSION'!$K$259:$T$266, MATCH("*Deadlift*",'Jason-SESSION'!$B$259:$B$266,0), MATCH("*3rd*",'Jason-SESSION'!$K$7:$T$7,0)),"")</f>
        <v>#N/A</v>
      </c>
      <c r="F173" s="131" t="e">
        <f>INDEX('Jason-SESSION'!$L$259:$U$266, MATCH("*Deadlift*",'Jason-SESSION'!$B$259:$B$266,0), MATCH("*3rd*",'Jason-SESSION'!$K$7:$T$7,0))</f>
        <v>#N/A</v>
      </c>
      <c r="G173" s="131">
        <f>IF($A$170='Jason-SESSION'!$A$259,INDEX('Jason-SESSION'!$K$259:$T$266, MATCH("*Bench Press*",'Jason-SESSION'!$B$259:$B$266,0), MATCH("*3rd*",'Jason-SESSION'!$K$7:$T$7,0)),"")</f>
        <v>50</v>
      </c>
      <c r="H173" s="131">
        <f>INDEX('Jason-SESSION'!$L$259:$U$266, MATCH("*Bench Press*",'Jason-SESSION'!$B$259:$B$266,0), MATCH("*3rd*",'Jason-SESSION'!$K$7:$T$7,0))</f>
        <v>7</v>
      </c>
      <c r="I173" s="132" t="e">
        <f>IF($A$170='Jason-SESSION'!$A$259,INDEX('Jason-SESSION'!$K$259:$T$266, MATCH("*Military*",'Jason-SESSION'!$B$259:$B$266,0), MATCH("*3rd*",'Jason-SESSION'!$K$7:$T$7,0)),"")</f>
        <v>#N/A</v>
      </c>
      <c r="J173" s="44" t="e">
        <f>INDEX('Jason-SESSION'!$L$259:$U$266, MATCH("*Military*",'Jason-SESSION'!$B$259:$B$266,0), MATCH("*3rd*",'Jason-SESSION'!$K$7:$T$7,0))</f>
        <v>#N/A</v>
      </c>
      <c r="K173" s="131" t="e">
        <f>IF($A$170='Jason-SESSION'!$A$259,INDEX('Jason-SESSION'!$K$259:$T$266, MATCH("*Clean *",'Jason-SESSION'!$B$259:$B$266,0), MATCH("*3rd*",'Jason-SESSION'!$K$7:$T$7,0)),"")</f>
        <v>#N/A</v>
      </c>
      <c r="L173" s="44" t="e">
        <f>INDEX('Jason-SESSION'!$L$259:$U$266, MATCH("*Clean *",'Jason-SESSION'!$B$259:$B$266,0), MATCH("*3rd*",'Jason-SESSION'!$K$7:$T$7,0))</f>
        <v>#N/A</v>
      </c>
      <c r="M173" s="131" t="e">
        <f>IF($A$170='Jason-SESSION'!$A$259,INDEX('Jason-SESSION'!$K$259:$T$266, MATCH("*Lat Pulldown*",'Jason-SESSION'!$B$259:$B$266,0), MATCH("*3rd*",'Jason-SESSION'!$K$7:$T$7,0)),"")</f>
        <v>#N/A</v>
      </c>
      <c r="N173" s="44" t="e">
        <f>INDEX('Jason-SESSION'!$L$259:$U$266, MATCH("*Lat Pulldown*",'Jason-SESSION'!$B$259:$B$266,0), MATCH("*3rd*",'Jason-SESSION'!$K$7:$T$7,0))</f>
        <v>#N/A</v>
      </c>
      <c r="O173" s="151"/>
      <c r="P173" s="151"/>
      <c r="Q173" s="118"/>
      <c r="R173" s="118"/>
      <c r="AF173"/>
      <c r="AG173"/>
      <c r="AH173"/>
      <c r="AI173"/>
      <c r="AJ173"/>
      <c r="AK173"/>
      <c r="AL173"/>
      <c r="AN173"/>
    </row>
    <row r="174" spans="1:40">
      <c r="B174" t="s">
        <v>6</v>
      </c>
      <c r="C174" s="131">
        <f>IF($A$170='Jason-SESSION'!$A$259,INDEX('Jason-SESSION'!$K$259:$T$266, MATCH("*Squat*",'Jason-SESSION'!$B$259:$B$266,0), MATCH("*4th*",'Jason-SESSION'!$K$7:$T$7,0)),"")</f>
        <v>0</v>
      </c>
      <c r="D174" s="132">
        <f>INDEX('Jason-SESSION'!L$259:U$266, MATCH("*Squat*",'Jason-SESSION'!$B$259:$B$266,0), MATCH("*4th*",'Jason-SESSION'!K$7:T$7,0))</f>
        <v>0</v>
      </c>
      <c r="E174" s="131" t="e">
        <f>IF($A$170='Jason-SESSION'!$A$259,INDEX('Jason-SESSION'!$K$259:$T$266, MATCH("*Deadlift*",'Jason-SESSION'!$B$259:$B$266,0), MATCH("*4th*",'Jason-SESSION'!$K$7:$T$7,0)),"")</f>
        <v>#N/A</v>
      </c>
      <c r="F174" s="131" t="e">
        <f>INDEX('Jason-SESSION'!$L$259:$U$266, MATCH("*Deadlift*",'Jason-SESSION'!$B$259:$B$266,0), MATCH("*4th*",'Jason-SESSION'!$K$7:$T$7,0))</f>
        <v>#N/A</v>
      </c>
      <c r="G174" s="131">
        <f>IF($A$170='Jason-SESSION'!$A$259,INDEX('Jason-SESSION'!$K$259:$T$266, MATCH("*Bench Press*",'Jason-SESSION'!$B$259:$B$266,0), MATCH("*4th*",'Jason-SESSION'!$K$7:$T$7,0)),"")</f>
        <v>0</v>
      </c>
      <c r="H174" s="131">
        <f>INDEX('Jason-SESSION'!$L$259:$U$266, MATCH("*Bench Press*",'Jason-SESSION'!$B$259:$B$266,0), MATCH("*4th*",'Jason-SESSION'!$K$7:$T$7,0))</f>
        <v>0</v>
      </c>
      <c r="I174" s="132" t="e">
        <f>IF($A$170='Jason-SESSION'!$A$259,INDEX('Jason-SESSION'!$K$259:$T$266, MATCH("*Military*",'Jason-SESSION'!$B$259:$B$266,0), MATCH("*4th*",'Jason-SESSION'!$K$7:$T$7,0)),"")</f>
        <v>#N/A</v>
      </c>
      <c r="J174" s="44" t="e">
        <f>INDEX('Jason-SESSION'!$L$259:$U$266, MATCH("*Military*",'Jason-SESSION'!$B$259:$B$266,0), MATCH("*4th*",'Jason-SESSION'!$K$7:$T$7,0))</f>
        <v>#N/A</v>
      </c>
      <c r="K174" s="131" t="e">
        <f>IF($A$170='Jason-SESSION'!$A$259,INDEX('Jason-SESSION'!$K$259:$T$266, MATCH("*Clean *",'Jason-SESSION'!$B$259:$B$266,0), MATCH("*4th*",'Jason-SESSION'!$K$7:$T$7,0)),"")</f>
        <v>#N/A</v>
      </c>
      <c r="L174" s="44" t="e">
        <f>INDEX('Jason-SESSION'!$L$259:$U$266, MATCH("*Clean *",'Jason-SESSION'!$B$259:$B$266,0), MATCH("*4th*",'Jason-SESSION'!$K$7:$T$7,0))</f>
        <v>#N/A</v>
      </c>
      <c r="M174" s="131" t="e">
        <f>IF($A$170='Jason-SESSION'!$A$259,INDEX('Jason-SESSION'!$K$259:$T$266, MATCH("*Lat Pulldown*",'Jason-SESSION'!$B$259:$B$266,0), MATCH("*4th*",'Jason-SESSION'!$K$7:$T$7,0)),"")</f>
        <v>#N/A</v>
      </c>
      <c r="N174" s="44" t="e">
        <f>INDEX('Jason-SESSION'!$L$259:$U$266, MATCH("*Lat Pulldown*",'Jason-SESSION'!$B$259:$B$266,0), MATCH("*4th*",'Jason-SESSION'!$K$7:$T$7,0))</f>
        <v>#N/A</v>
      </c>
      <c r="O174" s="151"/>
      <c r="P174" s="151"/>
      <c r="Q174" s="118"/>
      <c r="R174" s="118"/>
      <c r="AF174"/>
      <c r="AG174"/>
      <c r="AH174"/>
      <c r="AI174"/>
      <c r="AJ174"/>
      <c r="AK174"/>
      <c r="AL174"/>
      <c r="AN174"/>
    </row>
    <row r="175" spans="1:40">
      <c r="B175" t="s">
        <v>7</v>
      </c>
      <c r="C175" s="131">
        <f>IF($A$170='Jason-SESSION'!$A$259,INDEX('Jason-SESSION'!$K$259:$T$266, MATCH("*Squat*",'Jason-SESSION'!$B$259:$B$266,0), MATCH("*5th*",'Jason-SESSION'!$K$7:$T$7,0)),"")</f>
        <v>0</v>
      </c>
      <c r="D175" s="132">
        <f>INDEX('Jason-SESSION'!L$259:U$266, MATCH("*Squat*",'Jason-SESSION'!$B$259:$B$266,0), MATCH("*5th*",'Jason-SESSION'!K$7:T$7,0))</f>
        <v>0</v>
      </c>
      <c r="E175" s="131" t="e">
        <f>IF($A$170='Jason-SESSION'!$A$259,INDEX('Jason-SESSION'!$K$259:$T$266, MATCH("*Deadlift*",'Jason-SESSION'!$B$259:$B$266,0), MATCH("*5th*",'Jason-SESSION'!$K$7:$T$7,0)),"")</f>
        <v>#N/A</v>
      </c>
      <c r="F175" s="131" t="e">
        <f>INDEX('Jason-SESSION'!$L$259:$U$266, MATCH("*Deadlift*",'Jason-SESSION'!$B$259:$B$266,0), MATCH("*5th*",'Jason-SESSION'!$K$7:$T$7,0))</f>
        <v>#N/A</v>
      </c>
      <c r="G175" s="131">
        <f>IF($A$170='Jason-SESSION'!$A$259,INDEX('Jason-SESSION'!$K$259:$T$266, MATCH("*Bench Press*",'Jason-SESSION'!$B$259:$B$266,0), MATCH("*5th*",'Jason-SESSION'!$K$7:$T$7,0)),"")</f>
        <v>0</v>
      </c>
      <c r="H175" s="131">
        <f>INDEX('Jason-SESSION'!$L$259:$U$266, MATCH("*Bench Press*",'Jason-SESSION'!$B$259:$B$266,0), MATCH("*5th*",'Jason-SESSION'!$K$7:$T$7,0))</f>
        <v>0</v>
      </c>
      <c r="I175" s="132" t="e">
        <f>IF($A$170='Jason-SESSION'!$A$259,INDEX('Jason-SESSION'!$K$259:$T$266, MATCH("*Military*",'Jason-SESSION'!$B$259:$B$266,0), MATCH("*5th*",'Jason-SESSION'!$K$7:$T$7,0)),"")</f>
        <v>#N/A</v>
      </c>
      <c r="J175" s="44" t="e">
        <f>INDEX('Jason-SESSION'!$L$259:$U$266, MATCH("*Military*",'Jason-SESSION'!$B$259:$B$266,0), MATCH("*5th*",'Jason-SESSION'!$K$7:$T$7,0))</f>
        <v>#N/A</v>
      </c>
      <c r="K175" s="131" t="e">
        <f>IF($A$170='Jason-SESSION'!$A$259,INDEX('Jason-SESSION'!$K$259:$T$266, MATCH("*Clean *",'Jason-SESSION'!$B$259:$B$266,0), MATCH("*5th*",'Jason-SESSION'!$K$7:$T$7,0)),"")</f>
        <v>#N/A</v>
      </c>
      <c r="L175" s="44" t="e">
        <f>INDEX('Jason-SESSION'!$L$259:$U$266, MATCH("*Clean *",'Jason-SESSION'!$B$259:$B$266,0), MATCH("*5th*",'Jason-SESSION'!$K$7:$T$7,0))</f>
        <v>#N/A</v>
      </c>
      <c r="M175" s="131" t="e">
        <f>IF($A$170='Jason-SESSION'!$A$259,INDEX('Jason-SESSION'!$K$259:$T$266, MATCH("*Lat Pulldown*",'Jason-SESSION'!$B$259:$B$266,0), MATCH("*5th*",'Jason-SESSION'!$K$7:$T$7,0)),"")</f>
        <v>#N/A</v>
      </c>
      <c r="N175" s="44" t="e">
        <f>INDEX('Jason-SESSION'!$L$259:$U$266, MATCH("*Lat Pulldown*",'Jason-SESSION'!$B$259:$B$266,0), MATCH("*5th*",'Jason-SESSION'!$K$7:$T$7,0))</f>
        <v>#N/A</v>
      </c>
      <c r="O175" s="151"/>
      <c r="P175" s="151"/>
      <c r="Q175" s="118"/>
      <c r="R175" s="118"/>
      <c r="AF175"/>
      <c r="AG175"/>
      <c r="AH175"/>
      <c r="AI175"/>
      <c r="AJ175"/>
      <c r="AK175"/>
      <c r="AL175"/>
      <c r="AN175"/>
    </row>
    <row r="176" spans="1:40">
      <c r="A176" s="129">
        <f>'Jason-SESSION'!A268</f>
        <v>42405</v>
      </c>
      <c r="B176" s="116" t="s">
        <v>84</v>
      </c>
      <c r="C176" s="117" t="e">
        <f>MAX(C177:C181)</f>
        <v>#N/A</v>
      </c>
      <c r="D176" s="116" t="e">
        <f t="array" ref="D176">MAX(IF(C177:C181=C176,D177:D181))</f>
        <v>#N/A</v>
      </c>
      <c r="E176" s="116" t="e">
        <f>MAX(E177:E181)</f>
        <v>#N/A</v>
      </c>
      <c r="F176" s="116" t="e">
        <f t="array" ref="F176">MAX(IF(E177:E181=E176,F177:F181))</f>
        <v>#N/A</v>
      </c>
      <c r="G176" s="116" t="e">
        <f>MAX(G177:G181)</f>
        <v>#N/A</v>
      </c>
      <c r="H176" s="116" t="e">
        <f t="array" ref="H176">MAX(IF(G177:G181=G176,H177:H181))</f>
        <v>#N/A</v>
      </c>
      <c r="I176" s="116" t="e">
        <f>MAX(I177:I181)</f>
        <v>#N/A</v>
      </c>
      <c r="J176" s="116" t="e">
        <f t="array" ref="J176">MAX(IF(I177:I181=I176,J177:J181))</f>
        <v>#N/A</v>
      </c>
      <c r="K176" s="116" t="e">
        <f>MAX(K177:K181)</f>
        <v>#N/A</v>
      </c>
      <c r="L176" s="116" t="e">
        <f t="array" ref="L176">MAX(IF(K177:K181=K176,L177:L181))</f>
        <v>#N/A</v>
      </c>
      <c r="M176" s="116" t="e">
        <f>MAX(M177:M181)</f>
        <v>#N/A</v>
      </c>
      <c r="N176" s="117" t="e">
        <f t="array" ref="N176">MAX(IF(M177:M181=M176,N177:N181))</f>
        <v>#N/A</v>
      </c>
      <c r="O176" s="152" t="e">
        <f>IF($A$176='Jason-SESSION'!$A$268,INDEX('Jason-SESSION'!$K$268:$T$275, MATCH("*1k Row*",'Jason-SESSION'!$B$268:$B$275,0), MATCH("*1st*",'Jason-SESSION'!$K$7:$T$7,0)),"")</f>
        <v>#N/A</v>
      </c>
      <c r="P176" s="152" t="e">
        <f>IF($A$176='Jason-SESSION'!$A$268,INDEX('Jason-SESSION'!$K$268:$T$275, MATCH("*HIIT*",'Jason-SESSION'!$B$268:$B$275,0), MATCH("*1st*",'Jason-SESSION'!$K$7:$T$7,0)),"")</f>
        <v>#N/A</v>
      </c>
      <c r="Q176" s="119" t="e">
        <f>INDEX('Jason-SESSION'!$L$268:$U$275, MATCH("*HIIT*",'Jason-SESSION'!$B$268:$B$275,0), MATCH("*1st*",'Jason-SESSION'!$K$7:$T$7,0))</f>
        <v>#N/A</v>
      </c>
      <c r="R176" s="119">
        <f>'Jason-SESSION'!U268</f>
        <v>0</v>
      </c>
      <c r="S176" s="116"/>
      <c r="T176" s="116"/>
      <c r="U176" s="120">
        <f>'Jason-SESSION'!A269</f>
        <v>93.4</v>
      </c>
      <c r="V176" s="120">
        <f>'Jason-SESSION'!A270</f>
        <v>0</v>
      </c>
      <c r="W176" s="116"/>
      <c r="X176" s="116"/>
      <c r="Y176" s="116"/>
      <c r="Z176" s="116"/>
      <c r="AA176" s="116"/>
      <c r="AB176" s="116"/>
      <c r="AC176" s="116"/>
      <c r="AF176"/>
      <c r="AG176"/>
      <c r="AH176"/>
      <c r="AI176"/>
      <c r="AJ176"/>
      <c r="AK176"/>
      <c r="AL176"/>
      <c r="AN176"/>
    </row>
    <row r="177" spans="1:40">
      <c r="A177" s="145"/>
      <c r="B177" s="11" t="s">
        <v>3</v>
      </c>
      <c r="C177" s="131" t="e">
        <f>IF($A$176='Jason-SESSION'!$A$268,INDEX('Jason-SESSION'!$K$268:$T$275, MATCH("*Squat*",'Jason-SESSION'!$B$268:$B$275,0), MATCH("*1st*",'Jason-SESSION'!$K$7:$T$7,0)),"")</f>
        <v>#N/A</v>
      </c>
      <c r="D177" s="132" t="e">
        <f>INDEX('Jason-SESSION'!L$268:U$275, MATCH("*Squat*",'Jason-SESSION'!$B$268:$B$275,0), MATCH("*1st*",'Jason-SESSION'!K$7:T$7,0))</f>
        <v>#N/A</v>
      </c>
      <c r="E177" s="131" t="e">
        <f>IF($A$176='Jason-SESSION'!$A$268,INDEX('Jason-SESSION'!$K$268:$T$275, MATCH("*Deadlift*",'Jason-SESSION'!$B$268:$B$275,0), MATCH("*1st*",'Jason-SESSION'!$K$7:$T$7,0)),"")</f>
        <v>#N/A</v>
      </c>
      <c r="F177" s="131" t="e">
        <f>INDEX('Jason-SESSION'!$L$268:$U$275, MATCH("*Deadlift*",'Jason-SESSION'!$B$268:$B$275,0), MATCH("*1st*",'Jason-SESSION'!$K$7:$T$7,0))</f>
        <v>#N/A</v>
      </c>
      <c r="G177" s="131" t="e">
        <f>IF($A$176='Jason-SESSION'!$A$268,INDEX('Jason-SESSION'!$K$268:$T$275, MATCH("*Bench Press*",'Jason-SESSION'!$B$268:$B$275,0), MATCH("*1st*",'Jason-SESSION'!$K$7:$T$7,0)),"")</f>
        <v>#N/A</v>
      </c>
      <c r="H177" s="131" t="e">
        <f>INDEX('Jason-SESSION'!$L$268:$U$275, MATCH("*Bench Press*",'Jason-SESSION'!$B$268:$B$275,0), MATCH("*1st*",'Jason-SESSION'!$K$7:$T$7,0))</f>
        <v>#N/A</v>
      </c>
      <c r="I177" s="132" t="e">
        <f>IF($A$176='Jason-SESSION'!$A$268,INDEX('Jason-SESSION'!$K$268:$T$275, MATCH("*Military*",'Jason-SESSION'!$B$268:$B$275,0), MATCH("*1st*",'Jason-SESSION'!$K$7:$T$7,0)),"")</f>
        <v>#N/A</v>
      </c>
      <c r="J177" s="48" t="e">
        <f>INDEX('Jason-SESSION'!$L$268:$U$275, MATCH("*Military*",'Jason-SESSION'!$B$268:$B$275,0), MATCH("*1st*",'Jason-SESSION'!$K$7:$T$7,0))</f>
        <v>#N/A</v>
      </c>
      <c r="K177" s="131" t="e">
        <f>IF($A$176='Jason-SESSION'!$A$268,INDEX('Jason-SESSION'!$K$268:$T$275, MATCH("*Clean *",'Jason-SESSION'!$B$268:$B$275,0), MATCH("*1st*",'Jason-SESSION'!$K$7:$T$7,0)),"")</f>
        <v>#N/A</v>
      </c>
      <c r="L177" s="48" t="e">
        <f>INDEX('Jason-SESSION'!$L$268:$U$275, MATCH("*Clean *",'Jason-SESSION'!$B$268:$B$275,0), MATCH("*1st*",'Jason-SESSION'!$K$7:$T$7,0))</f>
        <v>#N/A</v>
      </c>
      <c r="M177" s="131" t="e">
        <f>IF($A$176='Jason-SESSION'!$A$268,INDEX('Jason-SESSION'!$K$268:$T$275, MATCH("*Lat Pulldown*",'Jason-SESSION'!$B$268:$B$275,0), MATCH("*1st*",'Jason-SESSION'!$K$7:$T$7,0)),"")</f>
        <v>#N/A</v>
      </c>
      <c r="N177" s="48" t="e">
        <f>INDEX('Jason-SESSION'!$L$268:$U$275, MATCH("*Lat Pulldown*",'Jason-SESSION'!$B$268:$B$275,0), MATCH("*1st*",'Jason-SESSION'!$K$7:$T$7,0))</f>
        <v>#N/A</v>
      </c>
      <c r="O177" s="151"/>
      <c r="P177" s="151"/>
      <c r="Q177" s="118"/>
      <c r="R177" s="118"/>
      <c r="S177" s="11"/>
      <c r="T177" s="11"/>
      <c r="V177" s="47"/>
      <c r="W177" s="11"/>
      <c r="X177" s="11"/>
      <c r="Y177" s="11"/>
      <c r="Z177" s="11"/>
      <c r="AA177" s="11"/>
      <c r="AB177" s="11"/>
      <c r="AC177" s="11"/>
      <c r="AF177"/>
      <c r="AG177"/>
      <c r="AH177"/>
      <c r="AI177"/>
      <c r="AJ177"/>
      <c r="AK177"/>
      <c r="AL177"/>
      <c r="AN177"/>
    </row>
    <row r="178" spans="1:40">
      <c r="B178" t="s">
        <v>4</v>
      </c>
      <c r="C178" s="131" t="e">
        <f>IF($A$176='Jason-SESSION'!$A$268,INDEX('Jason-SESSION'!$K$268:$T$275, MATCH("*Squat*",'Jason-SESSION'!$B$268:$B$275,0), MATCH("*2nd*",'Jason-SESSION'!$K$7:$T$7,0)),"")</f>
        <v>#N/A</v>
      </c>
      <c r="D178" s="132" t="e">
        <f>INDEX('Jason-SESSION'!L$268:U$275, MATCH("*Squat*",'Jason-SESSION'!$B$268:$B$275,0), MATCH("*2nd*",'Jason-SESSION'!K$7:T$7,0))</f>
        <v>#N/A</v>
      </c>
      <c r="E178" s="131" t="e">
        <f>IF($A$176='Jason-SESSION'!$A$268,INDEX('Jason-SESSION'!$K$268:$T$275, MATCH("*Deadlift*",'Jason-SESSION'!$B$268:$B$275,0), MATCH("*2ND*",'Jason-SESSION'!$K$7:$T$7,0)),"")</f>
        <v>#N/A</v>
      </c>
      <c r="F178" s="131" t="e">
        <f>INDEX('Jason-SESSION'!$L$268:$U$275, MATCH("*Deadlift*",'Jason-SESSION'!$B$268:$B$275,0), MATCH("*2nd*",'Jason-SESSION'!$K$7:$T$7,0))</f>
        <v>#N/A</v>
      </c>
      <c r="G178" s="131" t="e">
        <f>IF($A$176='Jason-SESSION'!$A$268,INDEX('Jason-SESSION'!$K$268:$T$275, MATCH("*Bench Press*",'Jason-SESSION'!$B$268:$B$275,0), MATCH("*2ND*",'Jason-SESSION'!$K$7:$T$7,0)),"")</f>
        <v>#N/A</v>
      </c>
      <c r="H178" s="131" t="e">
        <f>INDEX('Jason-SESSION'!$L$268:$U$275, MATCH("*Bench Press*",'Jason-SESSION'!$B$268:$B$275,0), MATCH("*2nd*",'Jason-SESSION'!$K$7:$T$7,0))</f>
        <v>#N/A</v>
      </c>
      <c r="I178" s="132" t="e">
        <f>IF($A$176='Jason-SESSION'!$A$268,INDEX('Jason-SESSION'!$K$268:$T$275, MATCH("*Military*",'Jason-SESSION'!$B$268:$B$275,0), MATCH("*2ND*",'Jason-SESSION'!$K$7:$T$7,0)),"")</f>
        <v>#N/A</v>
      </c>
      <c r="J178" s="44" t="e">
        <f>INDEX('Jason-SESSION'!$L$268:$U$275, MATCH("*Military*",'Jason-SESSION'!$B$268:$B$275,0), MATCH("*2nd*",'Jason-SESSION'!$K$7:$T$7,0))</f>
        <v>#N/A</v>
      </c>
      <c r="K178" s="131" t="e">
        <f>IF($A$176='Jason-SESSION'!$A$268,INDEX('Jason-SESSION'!$K$268:$T$275, MATCH("*Clean *",'Jason-SESSION'!$B$268:$B$275,0), MATCH("*2ND*",'Jason-SESSION'!$K$7:$T$7,0)),"")</f>
        <v>#N/A</v>
      </c>
      <c r="L178" s="44" t="e">
        <f>INDEX('Jason-SESSION'!$L$268:$U$275, MATCH("*Clean *",'Jason-SESSION'!$B$268:$B$275,0), MATCH("*2nd*",'Jason-SESSION'!$K$7:$T$7,0))</f>
        <v>#N/A</v>
      </c>
      <c r="M178" s="131" t="e">
        <f>IF($A$176='Jason-SESSION'!$A$268,INDEX('Jason-SESSION'!$K$268:$T$275, MATCH("*Lat Pulldown*",'Jason-SESSION'!$B$268:$B$275,0), MATCH("*2ND*",'Jason-SESSION'!$K$7:$T$7,0)),"")</f>
        <v>#N/A</v>
      </c>
      <c r="N178" s="44" t="e">
        <f>INDEX('Jason-SESSION'!$L$268:$U$275, MATCH("*Lat Pulldown*",'Jason-SESSION'!$B$268:$B$275,0), MATCH("*2nd*",'Jason-SESSION'!$K$7:$T$7,0))</f>
        <v>#N/A</v>
      </c>
      <c r="O178" s="151"/>
      <c r="P178" s="151"/>
      <c r="Q178" s="118"/>
      <c r="R178" s="118"/>
      <c r="AF178"/>
      <c r="AG178"/>
      <c r="AH178"/>
      <c r="AI178"/>
      <c r="AJ178"/>
      <c r="AK178"/>
      <c r="AL178"/>
      <c r="AN178"/>
    </row>
    <row r="179" spans="1:40">
      <c r="B179" t="s">
        <v>5</v>
      </c>
      <c r="C179" s="131" t="e">
        <f>IF($A$176='Jason-SESSION'!$A$268,INDEX('Jason-SESSION'!$K$268:$T$275, MATCH("*Squat*",'Jason-SESSION'!$B$268:$B$275,0), MATCH("*3rd*",'Jason-SESSION'!$K$7:$T$7,0)),"")</f>
        <v>#N/A</v>
      </c>
      <c r="D179" s="132" t="e">
        <f>INDEX('Jason-SESSION'!L$268:U$275, MATCH("*Squat*",'Jason-SESSION'!$B$268:$B$275,0), MATCH("*3rd*",'Jason-SESSION'!K$7:T$7,0))</f>
        <v>#N/A</v>
      </c>
      <c r="E179" s="131" t="e">
        <f>IF($A$176='Jason-SESSION'!$A$268,INDEX('Jason-SESSION'!$K$268:$T$275, MATCH("*Deadlift*",'Jason-SESSION'!$B$268:$B$275,0), MATCH("*3rd*",'Jason-SESSION'!$K$7:$T$7,0)),"")</f>
        <v>#N/A</v>
      </c>
      <c r="F179" s="131" t="e">
        <f>INDEX('Jason-SESSION'!$L$268:$U$275, MATCH("*Deadlift*",'Jason-SESSION'!$B$268:$B$275,0), MATCH("*3rd*",'Jason-SESSION'!$K$7:$T$7,0))</f>
        <v>#N/A</v>
      </c>
      <c r="G179" s="131" t="e">
        <f>IF($A$176='Jason-SESSION'!$A$268,INDEX('Jason-SESSION'!$K$268:$T$275, MATCH("*Bench Press*",'Jason-SESSION'!$B$268:$B$275,0), MATCH("*3rd*",'Jason-SESSION'!$K$7:$T$7,0)),"")</f>
        <v>#N/A</v>
      </c>
      <c r="H179" s="131" t="e">
        <f>INDEX('Jason-SESSION'!$L$268:$U$275, MATCH("*Bench Press*",'Jason-SESSION'!$B$268:$B$275,0), MATCH("*3rd*",'Jason-SESSION'!$K$7:$T$7,0))</f>
        <v>#N/A</v>
      </c>
      <c r="I179" s="132" t="e">
        <f>IF($A$176='Jason-SESSION'!$A$268,INDEX('Jason-SESSION'!$K$268:$T$275, MATCH("*Military*",'Jason-SESSION'!$B$268:$B$275,0), MATCH("*3rd*",'Jason-SESSION'!$K$7:$T$7,0)),"")</f>
        <v>#N/A</v>
      </c>
      <c r="J179" s="44" t="e">
        <f>INDEX('Jason-SESSION'!$L$268:$U$275, MATCH("*Military*",'Jason-SESSION'!$B$268:$B$275,0), MATCH("*3rd*",'Jason-SESSION'!$K$7:$T$7,0))</f>
        <v>#N/A</v>
      </c>
      <c r="K179" s="131" t="e">
        <f>IF($A$176='Jason-SESSION'!$A$268,INDEX('Jason-SESSION'!$K$268:$T$275, MATCH("*Clean *",'Jason-SESSION'!$B$268:$B$275,0), MATCH("*3rd*",'Jason-SESSION'!$K$7:$T$7,0)),"")</f>
        <v>#N/A</v>
      </c>
      <c r="L179" s="44" t="e">
        <f>INDEX('Jason-SESSION'!$L$268:$U$275, MATCH("*Clean *",'Jason-SESSION'!$B$268:$B$275,0), MATCH("*3rd*",'Jason-SESSION'!$K$7:$T$7,0))</f>
        <v>#N/A</v>
      </c>
      <c r="M179" s="131" t="e">
        <f>IF($A$176='Jason-SESSION'!$A$268,INDEX('Jason-SESSION'!$K$268:$T$275, MATCH("*Lat Pulldown*",'Jason-SESSION'!$B$268:$B$275,0), MATCH("*3rd*",'Jason-SESSION'!$K$7:$T$7,0)),"")</f>
        <v>#N/A</v>
      </c>
      <c r="N179" s="44" t="e">
        <f>INDEX('Jason-SESSION'!$L$268:$U$275, MATCH("*Lat Pulldown*",'Jason-SESSION'!$B$268:$B$275,0), MATCH("*3rd*",'Jason-SESSION'!$K$7:$T$7,0))</f>
        <v>#N/A</v>
      </c>
      <c r="O179" s="151"/>
      <c r="P179" s="151"/>
      <c r="Q179" s="118"/>
      <c r="R179" s="118"/>
      <c r="AF179"/>
      <c r="AG179"/>
      <c r="AH179"/>
      <c r="AI179"/>
      <c r="AJ179"/>
      <c r="AK179"/>
      <c r="AL179"/>
      <c r="AN179"/>
    </row>
    <row r="180" spans="1:40">
      <c r="B180" t="s">
        <v>6</v>
      </c>
      <c r="C180" s="131" t="e">
        <f>IF($A$176='Jason-SESSION'!$A$268,INDEX('Jason-SESSION'!$K$268:$T$275, MATCH("*Squat*",'Jason-SESSION'!$B$268:$B$275,0), MATCH("*4th*",'Jason-SESSION'!$K$7:$T$7,0)),"")</f>
        <v>#N/A</v>
      </c>
      <c r="D180" s="132" t="e">
        <f>INDEX('Jason-SESSION'!L$268:U$275, MATCH("*Squat*",'Jason-SESSION'!$B$268:$B$275,0), MATCH("*4th*",'Jason-SESSION'!K$7:T$7,0))</f>
        <v>#N/A</v>
      </c>
      <c r="E180" s="131" t="e">
        <f>IF($A$176='Jason-SESSION'!$A$268,INDEX('Jason-SESSION'!$K$268:$T$275, MATCH("*Deadlift*",'Jason-SESSION'!$B$268:$B$275,0), MATCH("*4th*",'Jason-SESSION'!$K$7:$T$7,0)),"")</f>
        <v>#N/A</v>
      </c>
      <c r="F180" s="131" t="e">
        <f>INDEX('Jason-SESSION'!$L$268:$U$275, MATCH("*Deadlift*",'Jason-SESSION'!$B$268:$B$275,0), MATCH("*4th*",'Jason-SESSION'!$K$7:$T$7,0))</f>
        <v>#N/A</v>
      </c>
      <c r="G180" s="131" t="e">
        <f>IF($A$176='Jason-SESSION'!$A$268,INDEX('Jason-SESSION'!$K$268:$T$275, MATCH("*Bench Press*",'Jason-SESSION'!$B$268:$B$275,0), MATCH("*4th*",'Jason-SESSION'!$K$7:$T$7,0)),"")</f>
        <v>#N/A</v>
      </c>
      <c r="H180" s="131" t="e">
        <f>INDEX('Jason-SESSION'!$L$268:$U$275, MATCH("*Bench Press*",'Jason-SESSION'!$B$268:$B$275,0), MATCH("*4th*",'Jason-SESSION'!$K$7:$T$7,0))</f>
        <v>#N/A</v>
      </c>
      <c r="I180" s="132" t="e">
        <f>IF($A$176='Jason-SESSION'!$A$268,INDEX('Jason-SESSION'!$K$268:$T$275, MATCH("*Military*",'Jason-SESSION'!$B$268:$B$275,0), MATCH("*4th*",'Jason-SESSION'!$K$7:$T$7,0)),"")</f>
        <v>#N/A</v>
      </c>
      <c r="J180" s="44" t="e">
        <f>INDEX('Jason-SESSION'!$L$268:$U$275, MATCH("*Military*",'Jason-SESSION'!$B$268:$B$275,0), MATCH("*4th*",'Jason-SESSION'!$K$7:$T$7,0))</f>
        <v>#N/A</v>
      </c>
      <c r="K180" s="131" t="e">
        <f>IF($A$176='Jason-SESSION'!$A$268,INDEX('Jason-SESSION'!$K$268:$T$275, MATCH("*Clean *",'Jason-SESSION'!$B$268:$B$275,0), MATCH("*4th*",'Jason-SESSION'!$K$7:$T$7,0)),"")</f>
        <v>#N/A</v>
      </c>
      <c r="L180" s="44" t="e">
        <f>INDEX('Jason-SESSION'!$L$268:$U$275, MATCH("*Clean *",'Jason-SESSION'!$B$268:$B$275,0), MATCH("*4th*",'Jason-SESSION'!$K$7:$T$7,0))</f>
        <v>#N/A</v>
      </c>
      <c r="M180" s="131" t="e">
        <f>IF($A$176='Jason-SESSION'!$A$268,INDEX('Jason-SESSION'!$K$268:$T$275, MATCH("*Lat Pulldown*",'Jason-SESSION'!$B$268:$B$275,0), MATCH("*4th*",'Jason-SESSION'!$K$7:$T$7,0)),"")</f>
        <v>#N/A</v>
      </c>
      <c r="N180" s="44" t="e">
        <f>INDEX('Jason-SESSION'!$L$268:$U$275, MATCH("*Lat Pulldown*",'Jason-SESSION'!$B$268:$B$275,0), MATCH("*4th*",'Jason-SESSION'!$K$7:$T$7,0))</f>
        <v>#N/A</v>
      </c>
      <c r="O180" s="151"/>
      <c r="P180" s="151"/>
      <c r="Q180" s="118"/>
      <c r="R180" s="118"/>
      <c r="AF180"/>
      <c r="AG180"/>
      <c r="AH180"/>
      <c r="AI180"/>
      <c r="AJ180"/>
      <c r="AK180"/>
      <c r="AL180"/>
      <c r="AN180"/>
    </row>
    <row r="181" spans="1:40">
      <c r="B181" t="s">
        <v>7</v>
      </c>
      <c r="C181" s="131" t="e">
        <f>IF($A$176='Jason-SESSION'!$A$268,INDEX('Jason-SESSION'!$K$268:$T$275, MATCH("*Squat*",'Jason-SESSION'!$B$268:$B$275,0), MATCH("*5th*",'Jason-SESSION'!$K$7:$T$7,0)),"")</f>
        <v>#N/A</v>
      </c>
      <c r="D181" s="132" t="e">
        <f>INDEX('Jason-SESSION'!L$268:U$275, MATCH("*Squat*",'Jason-SESSION'!$B$268:$B$275,0), MATCH("*5th*",'Jason-SESSION'!K$7:T$7,0))</f>
        <v>#N/A</v>
      </c>
      <c r="E181" s="131" t="e">
        <f>IF($A$176='Jason-SESSION'!$A$268,INDEX('Jason-SESSION'!$K$268:$T$275, MATCH("*Deadlift*",'Jason-SESSION'!$B$268:$B$275,0), MATCH("*5th*",'Jason-SESSION'!$K$7:$T$7,0)),"")</f>
        <v>#N/A</v>
      </c>
      <c r="F181" s="131" t="e">
        <f>INDEX('Jason-SESSION'!$L$268:$U$275, MATCH("*Deadlift*",'Jason-SESSION'!$B$268:$B$275,0), MATCH("*5th*",'Jason-SESSION'!$K$7:$T$7,0))</f>
        <v>#N/A</v>
      </c>
      <c r="G181" s="131" t="e">
        <f>IF($A$176='Jason-SESSION'!$A$268,INDEX('Jason-SESSION'!$K$268:$T$275, MATCH("*Bench Press*",'Jason-SESSION'!$B$268:$B$275,0), MATCH("*5th*",'Jason-SESSION'!$K$7:$T$7,0)),"")</f>
        <v>#N/A</v>
      </c>
      <c r="H181" s="131" t="e">
        <f>INDEX('Jason-SESSION'!$L$268:$U$275, MATCH("*Bench Press*",'Jason-SESSION'!$B$268:$B$275,0), MATCH("*5th*",'Jason-SESSION'!$K$7:$T$7,0))</f>
        <v>#N/A</v>
      </c>
      <c r="I181" s="132" t="e">
        <f>IF($A$176='Jason-SESSION'!$A$268,INDEX('Jason-SESSION'!$K$268:$T$275, MATCH("*Military*",'Jason-SESSION'!$B$268:$B$275,0), MATCH("*5th*",'Jason-SESSION'!$K$7:$T$7,0)),"")</f>
        <v>#N/A</v>
      </c>
      <c r="J181" s="44" t="e">
        <f>INDEX('Jason-SESSION'!$L$268:$U$275, MATCH("*Military*",'Jason-SESSION'!$B$268:$B$275,0), MATCH("*5th*",'Jason-SESSION'!$K$7:$T$7,0))</f>
        <v>#N/A</v>
      </c>
      <c r="K181" s="131" t="e">
        <f>IF($A$176='Jason-SESSION'!$A$268,INDEX('Jason-SESSION'!$K$268:$T$275, MATCH("*Clean *",'Jason-SESSION'!$B$268:$B$275,0), MATCH("*5th*",'Jason-SESSION'!$K$7:$T$7,0)),"")</f>
        <v>#N/A</v>
      </c>
      <c r="L181" s="44" t="e">
        <f>INDEX('Jason-SESSION'!$L$268:$U$275, MATCH("*Clean *",'Jason-SESSION'!$B$268:$B$275,0), MATCH("*5th*",'Jason-SESSION'!$K$7:$T$7,0))</f>
        <v>#N/A</v>
      </c>
      <c r="M181" s="131" t="e">
        <f>IF($A$176='Jason-SESSION'!$A$268,INDEX('Jason-SESSION'!$K$268:$T$275, MATCH("*Lat Pulldown*",'Jason-SESSION'!$B$268:$B$275,0), MATCH("*5th*",'Jason-SESSION'!$K$7:$T$7,0)),"")</f>
        <v>#N/A</v>
      </c>
      <c r="N181" s="44" t="e">
        <f>INDEX('Jason-SESSION'!$L$268:$U$275, MATCH("*Lat Pulldown*",'Jason-SESSION'!$B$268:$B$275,0), MATCH("*5th*",'Jason-SESSION'!$K$7:$T$7,0))</f>
        <v>#N/A</v>
      </c>
      <c r="O181" s="151"/>
      <c r="P181" s="151"/>
      <c r="Q181" s="118"/>
      <c r="R181" s="118"/>
      <c r="AF181"/>
      <c r="AG181"/>
      <c r="AH181"/>
      <c r="AI181"/>
      <c r="AJ181"/>
      <c r="AK181"/>
      <c r="AL181"/>
      <c r="AN181"/>
    </row>
    <row r="182" spans="1:40">
      <c r="A182" s="129">
        <f>'Jason-SESSION'!A277</f>
        <v>42410</v>
      </c>
      <c r="B182" s="116" t="s">
        <v>84</v>
      </c>
      <c r="C182" s="117">
        <f>MAX(C183:C187)</f>
        <v>20</v>
      </c>
      <c r="D182" s="116">
        <f t="array" ref="D182">MAX(IF(C183:C187=C182,D183:D187))</f>
        <v>15</v>
      </c>
      <c r="E182" s="116" t="e">
        <f>MAX(E183:E187)</f>
        <v>#N/A</v>
      </c>
      <c r="F182" s="116" t="e">
        <f t="array" ref="F182">MAX(IF(E183:E187=E182,F183:F187))</f>
        <v>#N/A</v>
      </c>
      <c r="G182" s="116" t="e">
        <f>MAX(G183:G187)</f>
        <v>#N/A</v>
      </c>
      <c r="H182" s="116" t="e">
        <f t="array" ref="H182">MAX(IF(G183:G187=G182,H183:H187))</f>
        <v>#N/A</v>
      </c>
      <c r="I182" s="116">
        <f>MAX(I183:I187)</f>
        <v>25</v>
      </c>
      <c r="J182" s="116">
        <f t="array" ref="J182">MAX(IF(I183:I187=I182,J183:J187))</f>
        <v>12</v>
      </c>
      <c r="K182" s="116" t="e">
        <f>MAX(K183:K187)</f>
        <v>#N/A</v>
      </c>
      <c r="L182" s="116" t="e">
        <f t="array" ref="L182">MAX(IF(K183:K187=K182,L183:L187))</f>
        <v>#N/A</v>
      </c>
      <c r="M182" s="116" t="e">
        <f>MAX(M183:M187)</f>
        <v>#N/A</v>
      </c>
      <c r="N182" s="117" t="e">
        <f t="array" ref="N182">MAX(IF(M183:M187=M182,N183:N187))</f>
        <v>#N/A</v>
      </c>
      <c r="O182" s="152" t="e">
        <f>IF($A$182='Jason-SESSION'!$A$277,INDEX('Jason-SESSION'!$K$277:$T$284, MATCH("*1k Row*",'Jason-SESSION'!$B$277:$B$284,0), MATCH("*1st*",'Jason-SESSION'!$K$7:$T$7,0)),"")</f>
        <v>#N/A</v>
      </c>
      <c r="P182" s="152" t="e">
        <f>IF($A$182='Jason-SESSION'!$A$277,INDEX('Jason-SESSION'!$K$277:$T$284, MATCH("*HIIT*",'Jason-SESSION'!$B$277:$B$284,0), MATCH("*1st*",'Jason-SESSION'!$K$7:$T$7,0)),"")</f>
        <v>#N/A</v>
      </c>
      <c r="Q182" s="119" t="str">
        <f>INDEX('Jason-SESSION'!$L$212:$U$277, MATCH("*HIIT*",'Jason-SESSION'!$B$212:$B$277,0), MATCH("*1st*",'Jason-SESSION'!$K$7:$T$7,0))</f>
        <v>45/15</v>
      </c>
      <c r="R182" s="119">
        <f>'Jason-SESSION'!U277</f>
        <v>0</v>
      </c>
      <c r="S182" s="116"/>
      <c r="T182" s="116"/>
      <c r="U182" s="120">
        <f>'Jason-SESSION'!A278</f>
        <v>93.1</v>
      </c>
      <c r="V182" s="120">
        <f>'Jason-SESSION'!A279</f>
        <v>19.600000000000001</v>
      </c>
      <c r="W182" s="116"/>
      <c r="X182" s="116"/>
      <c r="Y182" s="116"/>
      <c r="Z182" s="116"/>
      <c r="AA182" s="116"/>
      <c r="AB182" s="116"/>
      <c r="AC182" s="116"/>
      <c r="AF182"/>
      <c r="AG182"/>
      <c r="AH182"/>
      <c r="AI182"/>
      <c r="AJ182"/>
      <c r="AK182"/>
      <c r="AL182"/>
      <c r="AN182"/>
    </row>
    <row r="183" spans="1:40">
      <c r="A183" s="145"/>
      <c r="B183" s="11" t="s">
        <v>3</v>
      </c>
      <c r="C183" s="131">
        <f>IF($A$182='Jason-SESSION'!$A$277,INDEX('Jason-SESSION'!$K$277:$T$284, MATCH("*Squat*",'Jason-SESSION'!$B$277:$B$284,0), MATCH("*1st*",'Jason-SESSION'!$K$7:$T$7,0)),"")</f>
        <v>10</v>
      </c>
      <c r="D183" s="132">
        <f>INDEX('Jason-SESSION'!L$277:U$284, MATCH("*Squat*",'Jason-SESSION'!$B$277:$B$284,0), MATCH("*1st*",'Jason-SESSION'!K$7:T$7,0))</f>
        <v>15</v>
      </c>
      <c r="E183" s="131" t="e">
        <f>IF($A$182='Jason-SESSION'!$A$277,INDEX('Jason-SESSION'!$K$277:$T$284, MATCH("*Deadlift*",'Jason-SESSION'!$B$277:$B$284,0), MATCH("*1st*",'Jason-SESSION'!$K$7:$T$7,0)),"")</f>
        <v>#N/A</v>
      </c>
      <c r="F183" s="131" t="e">
        <f>INDEX('Jason-SESSION'!$L$277:$U$284, MATCH("*Deadlift*",'Jason-SESSION'!$B$277:$B$284,0), MATCH("*1st*",'Jason-SESSION'!$K$7:$T$7,0))</f>
        <v>#N/A</v>
      </c>
      <c r="G183" s="131" t="e">
        <f>IF($A$182='Jason-SESSION'!$A$277,INDEX('Jason-SESSION'!$K$277:$T$284, MATCH("*Bench Press*",'Jason-SESSION'!$B$277:$B$284,0), MATCH("*1st*",'Jason-SESSION'!$K$7:$T$7,0)),"")</f>
        <v>#N/A</v>
      </c>
      <c r="H183" s="131" t="e">
        <f>INDEX('Jason-SESSION'!$L$277:$U$284, MATCH("*Bench Press*",'Jason-SESSION'!$B$277:$B$284,0), MATCH("*1st*",'Jason-SESSION'!$K$7:$T$7,0))</f>
        <v>#N/A</v>
      </c>
      <c r="I183" s="132">
        <f>IF($A$182='Jason-SESSION'!$A$277,INDEX('Jason-SESSION'!$K$277:$T$284, MATCH("*Military*",'Jason-SESSION'!$B$277:$B$284,0), MATCH("*1st*",'Jason-SESSION'!$K$7:$T$7,0)),"")</f>
        <v>17.5</v>
      </c>
      <c r="J183" s="48">
        <f>INDEX('Jason-SESSION'!$L$277:$U$284, MATCH("*Military*",'Jason-SESSION'!$B$277:$B$284,0), MATCH("*1st*",'Jason-SESSION'!$K$7:$T$7,0))</f>
        <v>12</v>
      </c>
      <c r="K183" s="131" t="e">
        <f>IF($A$182='Jason-SESSION'!$A$277,INDEX('Jason-SESSION'!$K$277:$T$284, MATCH("*Clean *",'Jason-SESSION'!$B$277:$B$284,0), MATCH("*1st*",'Jason-SESSION'!$K$7:$T$7,0)),"")</f>
        <v>#N/A</v>
      </c>
      <c r="L183" s="48" t="e">
        <f>INDEX('Jason-SESSION'!$L$277:$U$284, MATCH("*Clean *",'Jason-SESSION'!$B$277:$B$284,0), MATCH("*1st*",'Jason-SESSION'!$K$7:$T$7,0))</f>
        <v>#N/A</v>
      </c>
      <c r="M183" s="131" t="e">
        <f>IF($A$182='Jason-SESSION'!$A$277,INDEX('Jason-SESSION'!$K$277:$T$284, MATCH("*Lat Pulldown*",'Jason-SESSION'!$B$277:$B$284,0), MATCH("*1st*",'Jason-SESSION'!$K$7:$T$7,0)),"")</f>
        <v>#N/A</v>
      </c>
      <c r="N183" s="48" t="e">
        <f>INDEX('Jason-SESSION'!$L$277:$U$284, MATCH("*Lat Pulldown*",'Jason-SESSION'!$B$277:$B$284,0), MATCH("*1st*",'Jason-SESSION'!$K$7:$T$7,0))</f>
        <v>#N/A</v>
      </c>
      <c r="O183" s="151"/>
      <c r="P183" s="151"/>
      <c r="Q183" s="118"/>
      <c r="R183" s="118"/>
      <c r="S183" s="11"/>
      <c r="T183" s="11"/>
      <c r="V183" s="47"/>
      <c r="W183" s="11"/>
      <c r="X183" s="11"/>
      <c r="Y183" s="11"/>
      <c r="Z183" s="11"/>
      <c r="AA183" s="11"/>
      <c r="AB183" s="11"/>
      <c r="AC183" s="11"/>
      <c r="AF183"/>
      <c r="AG183"/>
      <c r="AH183"/>
      <c r="AI183"/>
      <c r="AJ183"/>
      <c r="AK183"/>
      <c r="AL183"/>
      <c r="AN183"/>
    </row>
    <row r="184" spans="1:40">
      <c r="B184" t="s">
        <v>4</v>
      </c>
      <c r="C184" s="131">
        <f>IF($A$182='Jason-SESSION'!$A$277,INDEX('Jason-SESSION'!$K$277:$T$284, MATCH("*Squat*",'Jason-SESSION'!$B$277:$B$284,0), MATCH("*2nd*",'Jason-SESSION'!$K$7:$T$7,0)),"")</f>
        <v>20</v>
      </c>
      <c r="D184" s="132">
        <f>INDEX('Jason-SESSION'!L$277:U$284, MATCH("*Squat*",'Jason-SESSION'!$B$277:$B$284,0), MATCH("*2nd*",'Jason-SESSION'!K$7:T$7,0))</f>
        <v>15</v>
      </c>
      <c r="E184" s="131" t="e">
        <f>IF($A$182='Jason-SESSION'!$A$277,INDEX('Jason-SESSION'!$K$277:$T$284, MATCH("*Deadlift*",'Jason-SESSION'!$B$277:$B$284,0), MATCH("*2ND*",'Jason-SESSION'!$K$7:$T$7,0)),"")</f>
        <v>#N/A</v>
      </c>
      <c r="F184" s="131" t="e">
        <f>INDEX('Jason-SESSION'!$L$277:$U$284, MATCH("*Deadlift*",'Jason-SESSION'!$B$277:$B$284,0), MATCH("*2nd*",'Jason-SESSION'!$K$7:$T$7,0))</f>
        <v>#N/A</v>
      </c>
      <c r="G184" s="131" t="e">
        <f>IF($A$182='Jason-SESSION'!$A$277,INDEX('Jason-SESSION'!$K$277:$T$284, MATCH("*Bench Press*",'Jason-SESSION'!$B$277:$B$284,0), MATCH("*2ND*",'Jason-SESSION'!$K$7:$T$7,0)),"")</f>
        <v>#N/A</v>
      </c>
      <c r="H184" s="131" t="e">
        <f>INDEX('Jason-SESSION'!$L$277:$U$284, MATCH("*Bench Press*",'Jason-SESSION'!$B$277:$B$284,0), MATCH("*2nd*",'Jason-SESSION'!$K$7:$T$7,0))</f>
        <v>#N/A</v>
      </c>
      <c r="I184" s="132">
        <f>IF($A$182='Jason-SESSION'!$A$277,INDEX('Jason-SESSION'!$K$277:$T$284, MATCH("*Military*",'Jason-SESSION'!$B$277:$B$284,0), MATCH("*2ND*",'Jason-SESSION'!$K$7:$T$7,0)),"")</f>
        <v>25</v>
      </c>
      <c r="J184" s="44">
        <f>INDEX('Jason-SESSION'!$L$277:$U$284, MATCH("*Military*",'Jason-SESSION'!$B$277:$B$284,0), MATCH("*2nd*",'Jason-SESSION'!$K$7:$T$7,0))</f>
        <v>12</v>
      </c>
      <c r="K184" s="131" t="e">
        <f>IF($A$182='Jason-SESSION'!$A$277,INDEX('Jason-SESSION'!$K$277:$T$284, MATCH("*Clean *",'Jason-SESSION'!$B$277:$B$284,0), MATCH("*2ND*",'Jason-SESSION'!$K$7:$T$7,0)),"")</f>
        <v>#N/A</v>
      </c>
      <c r="L184" s="44" t="e">
        <f>INDEX('Jason-SESSION'!$L$277:$U$284, MATCH("*Clean *",'Jason-SESSION'!$B$277:$B$284,0), MATCH("*2nd*",'Jason-SESSION'!$K$7:$T$7,0))</f>
        <v>#N/A</v>
      </c>
      <c r="M184" s="131" t="e">
        <f>IF($A$182='Jason-SESSION'!$A$277,INDEX('Jason-SESSION'!$K$277:$T$284, MATCH("*Lat Pulldown*",'Jason-SESSION'!$B$277:$B$284,0), MATCH("*2ND*",'Jason-SESSION'!$K$7:$T$7,0)),"")</f>
        <v>#N/A</v>
      </c>
      <c r="N184" s="44" t="e">
        <f>INDEX('Jason-SESSION'!$L$277:$U$284, MATCH("*Lat Pulldown*",'Jason-SESSION'!$B$277:$B$284,0), MATCH("*2nd*",'Jason-SESSION'!$K$7:$T$7,0))</f>
        <v>#N/A</v>
      </c>
      <c r="O184" s="151"/>
      <c r="P184" s="151"/>
      <c r="Q184" s="118"/>
      <c r="R184" s="118"/>
      <c r="AF184"/>
      <c r="AG184"/>
      <c r="AH184"/>
      <c r="AI184"/>
      <c r="AJ184"/>
      <c r="AK184"/>
      <c r="AL184"/>
      <c r="AN184"/>
    </row>
    <row r="185" spans="1:40">
      <c r="B185" t="s">
        <v>5</v>
      </c>
      <c r="C185" s="131">
        <f>IF($A$182='Jason-SESSION'!$A$277,INDEX('Jason-SESSION'!$K$277:$T$284, MATCH("*Squat*",'Jason-SESSION'!$B$277:$B$284,0), MATCH("*3rd*",'Jason-SESSION'!$K$7:$T$7,0)),"")</f>
        <v>20</v>
      </c>
      <c r="D185" s="132">
        <f>INDEX('Jason-SESSION'!L$277:U$284, MATCH("*Squat*",'Jason-SESSION'!$B$277:$B$284,0), MATCH("*3rd*",'Jason-SESSION'!K$7:T$7,0))</f>
        <v>15</v>
      </c>
      <c r="E185" s="131" t="e">
        <f>IF($A$182='Jason-SESSION'!$A$277,INDEX('Jason-SESSION'!$K$277:$T$284, MATCH("*Deadlift*",'Jason-SESSION'!$B$277:$B$284,0), MATCH("*3rd*",'Jason-SESSION'!$K$7:$T$7,0)),"")</f>
        <v>#N/A</v>
      </c>
      <c r="F185" s="131" t="e">
        <f>INDEX('Jason-SESSION'!$L$277:$U$284, MATCH("*Deadlift*",'Jason-SESSION'!$B$277:$B$284,0), MATCH("*3rd*",'Jason-SESSION'!$K$7:$T$7,0))</f>
        <v>#N/A</v>
      </c>
      <c r="G185" s="131" t="e">
        <f>IF($A$182='Jason-SESSION'!$A$277,INDEX('Jason-SESSION'!$K$277:$T$284, MATCH("*Bench Press*",'Jason-SESSION'!$B$277:$B$284,0), MATCH("*3rd*",'Jason-SESSION'!$K$7:$T$7,0)),"")</f>
        <v>#N/A</v>
      </c>
      <c r="H185" s="131" t="e">
        <f>INDEX('Jason-SESSION'!$L$277:$U$284, MATCH("*Bench Press*",'Jason-SESSION'!$B$277:$B$284,0), MATCH("*3rd*",'Jason-SESSION'!$K$7:$T$7,0))</f>
        <v>#N/A</v>
      </c>
      <c r="I185" s="132">
        <f>IF($A$182='Jason-SESSION'!$A$277,INDEX('Jason-SESSION'!$K$277:$T$284, MATCH("*Military*",'Jason-SESSION'!$B$277:$B$284,0), MATCH("*3rd*",'Jason-SESSION'!$K$7:$T$7,0)),"")</f>
        <v>25</v>
      </c>
      <c r="J185" s="44">
        <f>INDEX('Jason-SESSION'!$L$277:$U$284, MATCH("*Military*",'Jason-SESSION'!$B$277:$B$284,0), MATCH("*3rd*",'Jason-SESSION'!$K$7:$T$7,0))</f>
        <v>12</v>
      </c>
      <c r="K185" s="131" t="e">
        <f>IF($A$182='Jason-SESSION'!$A$277,INDEX('Jason-SESSION'!$K$277:$T$284, MATCH("*Clean *",'Jason-SESSION'!$B$277:$B$284,0), MATCH("*3rd*",'Jason-SESSION'!$K$7:$T$7,0)),"")</f>
        <v>#N/A</v>
      </c>
      <c r="L185" s="44" t="e">
        <f>INDEX('Jason-SESSION'!$L$277:$U$284, MATCH("*Clean *",'Jason-SESSION'!$B$277:$B$284,0), MATCH("*3rd*",'Jason-SESSION'!$K$7:$T$7,0))</f>
        <v>#N/A</v>
      </c>
      <c r="M185" s="131" t="e">
        <f>IF($A$182='Jason-SESSION'!$A$277,INDEX('Jason-SESSION'!$K$277:$T$284, MATCH("*Lat Pulldown*",'Jason-SESSION'!$B$277:$B$284,0), MATCH("*3rd*",'Jason-SESSION'!$K$7:$T$7,0)),"")</f>
        <v>#N/A</v>
      </c>
      <c r="N185" s="44" t="e">
        <f>INDEX('Jason-SESSION'!$L$277:$U$284, MATCH("*Lat Pulldown*",'Jason-SESSION'!$B$277:$B$284,0), MATCH("*3rd*",'Jason-SESSION'!$K$7:$T$7,0))</f>
        <v>#N/A</v>
      </c>
      <c r="O185" s="151"/>
      <c r="P185" s="151"/>
      <c r="Q185" s="118"/>
      <c r="R185" s="118"/>
      <c r="AF185"/>
      <c r="AG185"/>
      <c r="AH185"/>
      <c r="AI185"/>
      <c r="AJ185"/>
      <c r="AK185"/>
      <c r="AL185"/>
      <c r="AN185"/>
    </row>
    <row r="186" spans="1:40">
      <c r="B186" t="s">
        <v>6</v>
      </c>
      <c r="C186" s="131">
        <f>IF($A$182='Jason-SESSION'!$A$277,INDEX('Jason-SESSION'!$K$277:$T$284, MATCH("*Squat*",'Jason-SESSION'!$B$277:$B$284,0), MATCH("*4th*",'Jason-SESSION'!$K$7:$T$7,0)),"")</f>
        <v>0</v>
      </c>
      <c r="D186" s="132">
        <f>INDEX('Jason-SESSION'!L$277:U$284, MATCH("*Squat*",'Jason-SESSION'!$B$277:$B$284,0), MATCH("*4th*",'Jason-SESSION'!K$7:T$7,0))</f>
        <v>0</v>
      </c>
      <c r="E186" s="131" t="e">
        <f>IF($A$182='Jason-SESSION'!$A$277,INDEX('Jason-SESSION'!$K$277:$T$284, MATCH("*Deadlift*",'Jason-SESSION'!$B$277:$B$284,0), MATCH("*4th*",'Jason-SESSION'!$K$7:$T$7,0)),"")</f>
        <v>#N/A</v>
      </c>
      <c r="F186" s="131" t="e">
        <f>INDEX('Jason-SESSION'!$L$277:$U$284, MATCH("*Deadlift*",'Jason-SESSION'!$B$277:$B$284,0), MATCH("*4th*",'Jason-SESSION'!$K$7:$T$7,0))</f>
        <v>#N/A</v>
      </c>
      <c r="G186" s="131" t="e">
        <f>IF($A$182='Jason-SESSION'!$A$277,INDEX('Jason-SESSION'!$K$277:$T$284, MATCH("*Bench Press*",'Jason-SESSION'!$B$277:$B$284,0), MATCH("*4th*",'Jason-SESSION'!$K$7:$T$7,0)),"")</f>
        <v>#N/A</v>
      </c>
      <c r="H186" s="131" t="e">
        <f>INDEX('Jason-SESSION'!$L$277:$U$284, MATCH("*Bench Press*",'Jason-SESSION'!$B$277:$B$284,0), MATCH("*4th*",'Jason-SESSION'!$K$7:$T$7,0))</f>
        <v>#N/A</v>
      </c>
      <c r="I186" s="132">
        <f>IF($A$182='Jason-SESSION'!$A$277,INDEX('Jason-SESSION'!$K$277:$T$284, MATCH("*Military*",'Jason-SESSION'!$B$277:$B$284,0), MATCH("*4th*",'Jason-SESSION'!$K$7:$T$7,0)),"")</f>
        <v>0</v>
      </c>
      <c r="J186" s="44">
        <f>INDEX('Jason-SESSION'!$L$277:$U$284, MATCH("*Military*",'Jason-SESSION'!$B$277:$B$284,0), MATCH("*4th*",'Jason-SESSION'!$K$7:$T$7,0))</f>
        <v>0</v>
      </c>
      <c r="K186" s="131" t="e">
        <f>IF($A$182='Jason-SESSION'!$A$277,INDEX('Jason-SESSION'!$K$277:$T$284, MATCH("*Clean *",'Jason-SESSION'!$B$277:$B$284,0), MATCH("*4th*",'Jason-SESSION'!$K$7:$T$7,0)),"")</f>
        <v>#N/A</v>
      </c>
      <c r="L186" s="44" t="e">
        <f>INDEX('Jason-SESSION'!$L$277:$U$284, MATCH("*Clean *",'Jason-SESSION'!$B$277:$B$284,0), MATCH("*4th*",'Jason-SESSION'!$K$7:$T$7,0))</f>
        <v>#N/A</v>
      </c>
      <c r="M186" s="131" t="e">
        <f>IF($A$182='Jason-SESSION'!$A$277,INDEX('Jason-SESSION'!$K$277:$T$284, MATCH("*Lat Pulldown*",'Jason-SESSION'!$B$277:$B$284,0), MATCH("*4th*",'Jason-SESSION'!$K$7:$T$7,0)),"")</f>
        <v>#N/A</v>
      </c>
      <c r="N186" s="44" t="e">
        <f>INDEX('Jason-SESSION'!$L$277:$U$284, MATCH("*Lat Pulldown*",'Jason-SESSION'!$B$277:$B$284,0), MATCH("*4th*",'Jason-SESSION'!$K$7:$T$7,0))</f>
        <v>#N/A</v>
      </c>
      <c r="O186" s="151"/>
      <c r="P186" s="151"/>
      <c r="Q186" s="118"/>
      <c r="R186" s="118"/>
      <c r="AF186"/>
      <c r="AG186"/>
      <c r="AH186"/>
      <c r="AI186"/>
      <c r="AJ186"/>
      <c r="AK186"/>
      <c r="AL186"/>
      <c r="AN186"/>
    </row>
    <row r="187" spans="1:40">
      <c r="B187" t="s">
        <v>7</v>
      </c>
      <c r="C187" s="131">
        <f>IF($A$182='Jason-SESSION'!$A$277,INDEX('Jason-SESSION'!$K$277:$T$284, MATCH("*Squat*",'Jason-SESSION'!$B$277:$B$284,0), MATCH("*5th*",'Jason-SESSION'!$K$7:$T$7,0)),"")</f>
        <v>0</v>
      </c>
      <c r="D187" s="132">
        <f>INDEX('Jason-SESSION'!L$277:U$284, MATCH("*Squat*",'Jason-SESSION'!$B$277:$B$284,0), MATCH("*5th*",'Jason-SESSION'!K$7:T$7,0))</f>
        <v>0</v>
      </c>
      <c r="E187" s="131" t="e">
        <f>IF($A$182='Jason-SESSION'!$A$277,INDEX('Jason-SESSION'!$K$277:$T$284, MATCH("*Deadlift*",'Jason-SESSION'!$B$277:$B$284,0), MATCH("*5th*",'Jason-SESSION'!$K$7:$T$7,0)),"")</f>
        <v>#N/A</v>
      </c>
      <c r="F187" s="131" t="e">
        <f>INDEX('Jason-SESSION'!$L$277:$U$284, MATCH("*Deadlift*",'Jason-SESSION'!$B$277:$B$284,0), MATCH("*5th*",'Jason-SESSION'!$K$7:$T$7,0))</f>
        <v>#N/A</v>
      </c>
      <c r="G187" s="131" t="e">
        <f>IF($A$182='Jason-SESSION'!$A$277,INDEX('Jason-SESSION'!$K$277:$T$284, MATCH("*Bench Press*",'Jason-SESSION'!$B$277:$B$284,0), MATCH("*5th*",'Jason-SESSION'!$K$7:$T$7,0)),"")</f>
        <v>#N/A</v>
      </c>
      <c r="H187" s="131" t="e">
        <f>INDEX('Jason-SESSION'!$L$277:$U$284, MATCH("*Bench Press*",'Jason-SESSION'!$B$277:$B$284,0), MATCH("*5th*",'Jason-SESSION'!$K$7:$T$7,0))</f>
        <v>#N/A</v>
      </c>
      <c r="I187" s="132">
        <f>IF($A$182='Jason-SESSION'!$A$277,INDEX('Jason-SESSION'!$K$277:$T$284, MATCH("*Military*",'Jason-SESSION'!$B$277:$B$284,0), MATCH("*5th*",'Jason-SESSION'!$K$7:$T$7,0)),"")</f>
        <v>0</v>
      </c>
      <c r="J187" s="44">
        <f>INDEX('Jason-SESSION'!$L$277:$U$284, MATCH("*Military*",'Jason-SESSION'!$B$277:$B$284,0), MATCH("*5th*",'Jason-SESSION'!$K$7:$T$7,0))</f>
        <v>0</v>
      </c>
      <c r="K187" s="131" t="e">
        <f>IF($A$182='Jason-SESSION'!$A$277,INDEX('Jason-SESSION'!$K$277:$T$284, MATCH("*Clean *",'Jason-SESSION'!$B$277:$B$284,0), MATCH("*5th*",'Jason-SESSION'!$K$7:$T$7,0)),"")</f>
        <v>#N/A</v>
      </c>
      <c r="L187" s="44" t="e">
        <f>INDEX('Jason-SESSION'!$L$277:$U$284, MATCH("*Clean *",'Jason-SESSION'!$B$277:$B$284,0), MATCH("*5th*",'Jason-SESSION'!$K$7:$T$7,0))</f>
        <v>#N/A</v>
      </c>
      <c r="M187" s="131" t="e">
        <f>IF($A$182='Jason-SESSION'!$A$277,INDEX('Jason-SESSION'!$K$277:$T$284, MATCH("*Lat Pulldown*",'Jason-SESSION'!$B$277:$B$284,0), MATCH("*5th*",'Jason-SESSION'!$K$7:$T$7,0)),"")</f>
        <v>#N/A</v>
      </c>
      <c r="N187" s="44" t="e">
        <f>INDEX('Jason-SESSION'!$L$277:$U$284, MATCH("*Lat Pulldown*",'Jason-SESSION'!$B$277:$B$284,0), MATCH("*5th*",'Jason-SESSION'!$K$7:$T$7,0))</f>
        <v>#N/A</v>
      </c>
      <c r="O187" s="151"/>
      <c r="P187" s="151"/>
      <c r="Q187" s="118"/>
      <c r="R187" s="118"/>
      <c r="AF187"/>
      <c r="AG187"/>
      <c r="AH187"/>
      <c r="AI187"/>
      <c r="AJ187"/>
      <c r="AK187"/>
      <c r="AL187"/>
      <c r="AN187"/>
    </row>
    <row r="188" spans="1:40">
      <c r="A188" s="129">
        <f>'Jason-SESSION'!A286</f>
        <v>42417</v>
      </c>
      <c r="B188" s="116" t="s">
        <v>84</v>
      </c>
      <c r="C188" s="117" t="e">
        <f>MAX(C189:C193)</f>
        <v>#N/A</v>
      </c>
      <c r="D188" s="116" t="e">
        <f t="array" ref="D188">MAX(IF(C189:C193=C188,D189:D193))</f>
        <v>#N/A</v>
      </c>
      <c r="E188" s="116" t="e">
        <f>MAX(E189:E193)</f>
        <v>#N/A</v>
      </c>
      <c r="F188" s="116" t="e">
        <f t="array" ref="F188">MAX(IF(E189:E193=E188,F189:F193))</f>
        <v>#N/A</v>
      </c>
      <c r="G188" s="116" t="e">
        <f>MAX(G189:G193)</f>
        <v>#N/A</v>
      </c>
      <c r="H188" s="116" t="e">
        <f t="array" ref="H188">MAX(IF(G189:G193=G188,H189:H193))</f>
        <v>#N/A</v>
      </c>
      <c r="I188" s="116" t="e">
        <f>MAX(I189:I193)</f>
        <v>#N/A</v>
      </c>
      <c r="J188" s="116" t="e">
        <f t="array" ref="J188">MAX(IF(I189:I193=I188,J189:J193))</f>
        <v>#N/A</v>
      </c>
      <c r="K188" s="116" t="e">
        <f>MAX(K189:K193)</f>
        <v>#N/A</v>
      </c>
      <c r="L188" s="116" t="e">
        <f t="array" ref="L188">MAX(IF(K189:K193=K188,L189:L193))</f>
        <v>#N/A</v>
      </c>
      <c r="M188" s="116" t="e">
        <f>MAX(M189:M193)</f>
        <v>#N/A</v>
      </c>
      <c r="N188" s="117" t="e">
        <f t="array" ref="N188">MAX(IF(M189:M193=M188,N189:N193))</f>
        <v>#N/A</v>
      </c>
      <c r="O188" s="152">
        <f>IF($A$188='Jason-SESSION'!$A$286,INDEX('Jason-SESSION'!$K$286:$T$293, MATCH("*1k Row*",'Jason-SESSION'!$B$286:$B$293,0), MATCH("*1st*",'Jason-SESSION'!$K$7:$T$7,0)),"")</f>
        <v>2.7662037037037034E-3</v>
      </c>
      <c r="P188" s="152" t="e">
        <f>IF($A$188='Jason-SESSION'!$A$286,INDEX('Jason-SESSION'!$K$286:$T$293, MATCH("*HIIT*",'Jason-SESSION'!$B$286:$B$293,0), MATCH("*1st*",'Jason-SESSION'!$K$7:$T$7,0)),"")</f>
        <v>#N/A</v>
      </c>
      <c r="Q188" s="119" t="e">
        <f>INDEX('Jason-SESSION'!$L$286:$U$293, MATCH("*HIIT*",'Jason-SESSION'!$B$286:$B$293,0), MATCH("*1st*",'Jason-SESSION'!$K$7:$T$7,0))</f>
        <v>#N/A</v>
      </c>
      <c r="R188" s="119">
        <f>'Jason-SESSION'!U286</f>
        <v>0</v>
      </c>
      <c r="S188" s="116"/>
      <c r="T188" s="116"/>
      <c r="U188" s="120">
        <f>'Jason-SESSION'!A287</f>
        <v>0</v>
      </c>
      <c r="V188" s="120">
        <f>'Jason-SESSION'!A288</f>
        <v>0</v>
      </c>
      <c r="W188" s="116"/>
      <c r="X188" s="116"/>
      <c r="Y188" s="116"/>
      <c r="Z188" s="116"/>
      <c r="AA188" s="116"/>
      <c r="AB188" s="116"/>
      <c r="AC188" s="116"/>
      <c r="AF188"/>
      <c r="AG188"/>
      <c r="AH188"/>
      <c r="AI188"/>
      <c r="AJ188"/>
      <c r="AK188"/>
      <c r="AL188"/>
      <c r="AN188"/>
    </row>
    <row r="189" spans="1:40">
      <c r="A189" s="145"/>
      <c r="B189" s="11" t="s">
        <v>3</v>
      </c>
      <c r="C189" s="131" t="e">
        <f>IF($A$188='Jason-SESSION'!$A$286,INDEX('Jason-SESSION'!$K$286:$T$293, MATCH("*Squat*",'Jason-SESSION'!$B$286:$B$293,0), MATCH("*1st*",'Jason-SESSION'!$K$7:$T$7,0)),"")</f>
        <v>#N/A</v>
      </c>
      <c r="D189" s="132" t="e">
        <f>INDEX('Jason-SESSION'!L$188:U$293, MATCH("*Squat*",'Jason-SESSION'!$B$286:$B$293,0), MATCH("*1st*",'Jason-SESSION'!K$7:T$7,0))</f>
        <v>#N/A</v>
      </c>
      <c r="E189" s="131" t="e">
        <f>IF($A$188='Jason-SESSION'!$A$286,INDEX('Jason-SESSION'!$K$286:$T$293, MATCH("*Deadlift*",'Jason-SESSION'!$B$286:$B$293,0), MATCH("*1st*",'Jason-SESSION'!$K$7:$T$7,0)),"")</f>
        <v>#N/A</v>
      </c>
      <c r="F189" s="131" t="e">
        <f>INDEX('Jason-SESSION'!$L$188:$U$293, MATCH("*Deadlift*",'Jason-SESSION'!$B$286:$B$293,0), MATCH("*1st*",'Jason-SESSION'!$K$7:$T$7,0))</f>
        <v>#N/A</v>
      </c>
      <c r="G189" s="131" t="e">
        <f>IF($A$188='Jason-SESSION'!$A$286,INDEX('Jason-SESSION'!$K$286:$T$293, MATCH("*Bench Press*",'Jason-SESSION'!$B$286:$B$293,0), MATCH("*1st*",'Jason-SESSION'!$K$7:$T$7,0)),"")</f>
        <v>#N/A</v>
      </c>
      <c r="H189" s="131" t="e">
        <f>INDEX('Jason-SESSION'!$L$188:$U$293, MATCH("*Bench Press*",'Jason-SESSION'!$B$286:$B$293,0), MATCH("*1st*",'Jason-SESSION'!$K$7:$T$7,0))</f>
        <v>#N/A</v>
      </c>
      <c r="I189" s="132" t="e">
        <f>IF($A$188='Jason-SESSION'!$A$286,INDEX('Jason-SESSION'!$K$286:$T$293, MATCH("*Military*",'Jason-SESSION'!$B$286:$B$293,0), MATCH("*1st*",'Jason-SESSION'!$K$7:$T$7,0)),"")</f>
        <v>#N/A</v>
      </c>
      <c r="J189" s="48" t="e">
        <f>INDEX('Jason-SESSION'!$L$188:$U$293, MATCH("*Military*",'Jason-SESSION'!$B$286:$B$293,0), MATCH("*1st*",'Jason-SESSION'!$K$7:$T$7,0))</f>
        <v>#N/A</v>
      </c>
      <c r="K189" s="131" t="e">
        <f>IF($A$188='Jason-SESSION'!$A$286,INDEX('Jason-SESSION'!$K$286:$T$293, MATCH("*Clean *",'Jason-SESSION'!$B$286:$B$293,0), MATCH("*1st*",'Jason-SESSION'!$K$7:$T$7,0)),"")</f>
        <v>#N/A</v>
      </c>
      <c r="L189" s="48" t="e">
        <f>INDEX('Jason-SESSION'!$L$188:$U$293, MATCH("*Clean *",'Jason-SESSION'!$B$286:$B$293,0), MATCH("*1st*",'Jason-SESSION'!$K$7:$T$7,0))</f>
        <v>#N/A</v>
      </c>
      <c r="M189" s="131" t="e">
        <f>IF($A$188='Jason-SESSION'!$A$286,INDEX('Jason-SESSION'!$K$286:$T$293, MATCH("*Lat Pulldown*",'Jason-SESSION'!$B$286:$B$293,0), MATCH("*1st*",'Jason-SESSION'!$K$7:$T$7,0)),"")</f>
        <v>#N/A</v>
      </c>
      <c r="N189" s="48" t="e">
        <f>INDEX('Jason-SESSION'!$L$188:$U$293, MATCH("*Lat Pulldown*",'Jason-SESSION'!$B$286:$B$293,0), MATCH("*1st*",'Jason-SESSION'!$K$7:$T$7,0))</f>
        <v>#N/A</v>
      </c>
      <c r="O189" s="151"/>
      <c r="P189" s="151"/>
      <c r="Q189" s="118"/>
      <c r="R189" s="118"/>
      <c r="S189" s="11"/>
      <c r="T189" s="11"/>
      <c r="V189" s="47"/>
      <c r="W189" s="11"/>
      <c r="X189" s="11"/>
      <c r="Y189" s="11"/>
      <c r="Z189" s="11"/>
      <c r="AA189" s="11"/>
      <c r="AB189" s="11"/>
      <c r="AC189" s="11"/>
      <c r="AF189"/>
      <c r="AG189"/>
      <c r="AH189"/>
      <c r="AI189"/>
      <c r="AJ189"/>
      <c r="AK189"/>
      <c r="AL189"/>
      <c r="AN189"/>
    </row>
    <row r="190" spans="1:40">
      <c r="B190" t="s">
        <v>4</v>
      </c>
      <c r="C190" s="131" t="e">
        <f>IF($A$188='Jason-SESSION'!$A$286,INDEX('Jason-SESSION'!$K$286:$T$293, MATCH("*Squat*",'Jason-SESSION'!$B$286:$B$293,0), MATCH("*2nd*",'Jason-SESSION'!$K$7:$T$7,0)),"")</f>
        <v>#N/A</v>
      </c>
      <c r="D190" s="132" t="e">
        <f>INDEX('Jason-SESSION'!L$188:U$293, MATCH("*Squat*",'Jason-SESSION'!$B$286:$B$293,0), MATCH("*2nd*",'Jason-SESSION'!K$7:T$7,0))</f>
        <v>#N/A</v>
      </c>
      <c r="E190" s="131" t="e">
        <f>IF($A$188='Jason-SESSION'!$A$286,INDEX('Jason-SESSION'!$K$286:$T$293, MATCH("*Deadlift*",'Jason-SESSION'!$B$286:$B$293,0), MATCH("*2ND*",'Jason-SESSION'!$K$7:$T$7,0)),"")</f>
        <v>#N/A</v>
      </c>
      <c r="F190" s="131" t="e">
        <f>INDEX('Jason-SESSION'!$L$188:$U$293, MATCH("*Deadlift*",'Jason-SESSION'!$B$286:$B$293,0), MATCH("*2nd*",'Jason-SESSION'!$K$7:$T$7,0))</f>
        <v>#N/A</v>
      </c>
      <c r="G190" s="131" t="e">
        <f>IF($A$188='Jason-SESSION'!$A$286,INDEX('Jason-SESSION'!$K$286:$T$293, MATCH("*Bench Press*",'Jason-SESSION'!$B$286:$B$293,0), MATCH("*2ND*",'Jason-SESSION'!$K$7:$T$7,0)),"")</f>
        <v>#N/A</v>
      </c>
      <c r="H190" s="131" t="e">
        <f>INDEX('Jason-SESSION'!$L$188:$U$293, MATCH("*Bench Press*",'Jason-SESSION'!$B$286:$B$293,0), MATCH("*2nd*",'Jason-SESSION'!$K$7:$T$7,0))</f>
        <v>#N/A</v>
      </c>
      <c r="I190" s="132" t="e">
        <f>IF($A$188='Jason-SESSION'!$A$286,INDEX('Jason-SESSION'!$K$286:$T$293, MATCH("*Military*",'Jason-SESSION'!$B$286:$B$293,0), MATCH("*2ND*",'Jason-SESSION'!$K$7:$T$7,0)),"")</f>
        <v>#N/A</v>
      </c>
      <c r="J190" s="44" t="e">
        <f>INDEX('Jason-SESSION'!$L$188:$U$293, MATCH("*Military*",'Jason-SESSION'!$B$286:$B$293,0), MATCH("*2nd*",'Jason-SESSION'!$K$7:$T$7,0))</f>
        <v>#N/A</v>
      </c>
      <c r="K190" s="131" t="e">
        <f>IF($A$188='Jason-SESSION'!$A$286,INDEX('Jason-SESSION'!$K$286:$T$293, MATCH("*Clean *",'Jason-SESSION'!$B$286:$B$293,0), MATCH("*2ND*",'Jason-SESSION'!$K$7:$T$7,0)),"")</f>
        <v>#N/A</v>
      </c>
      <c r="L190" s="44" t="e">
        <f>INDEX('Jason-SESSION'!$L$188:$U$293, MATCH("*Clean *",'Jason-SESSION'!$B$286:$B$293,0), MATCH("*2nd*",'Jason-SESSION'!$K$7:$T$7,0))</f>
        <v>#N/A</v>
      </c>
      <c r="M190" s="131" t="e">
        <f>IF($A$188='Jason-SESSION'!$A$286,INDEX('Jason-SESSION'!$K$286:$T$293, MATCH("*Lat Pulldown*",'Jason-SESSION'!$B$286:$B$293,0), MATCH("*2ND*",'Jason-SESSION'!$K$7:$T$7,0)),"")</f>
        <v>#N/A</v>
      </c>
      <c r="N190" s="44" t="e">
        <f>INDEX('Jason-SESSION'!$L$188:$U$293, MATCH("*Lat Pulldown*",'Jason-SESSION'!$B$286:$B$293,0), MATCH("*2nd*",'Jason-SESSION'!$K$7:$T$7,0))</f>
        <v>#N/A</v>
      </c>
      <c r="O190" s="151"/>
      <c r="P190" s="151"/>
      <c r="Q190" s="118"/>
      <c r="R190" s="118"/>
      <c r="AF190"/>
      <c r="AG190"/>
      <c r="AH190"/>
      <c r="AI190"/>
      <c r="AJ190"/>
      <c r="AK190"/>
      <c r="AL190"/>
      <c r="AN190"/>
    </row>
    <row r="191" spans="1:40">
      <c r="B191" t="s">
        <v>5</v>
      </c>
      <c r="C191" s="131" t="e">
        <f>IF($A$188='Jason-SESSION'!$A$286,INDEX('Jason-SESSION'!$K$286:$T$293, MATCH("*Squat*",'Jason-SESSION'!$B$286:$B$293,0), MATCH("*3rd*",'Jason-SESSION'!$K$7:$T$7,0)),"")</f>
        <v>#N/A</v>
      </c>
      <c r="D191" s="132" t="e">
        <f>INDEX('Jason-SESSION'!L$188:U$293, MATCH("*Squat*",'Jason-SESSION'!$B$286:$B$293,0), MATCH("*3rd*",'Jason-SESSION'!K$7:T$7,0))</f>
        <v>#N/A</v>
      </c>
      <c r="E191" s="131" t="e">
        <f>IF($A$188='Jason-SESSION'!$A$286,INDEX('Jason-SESSION'!$K$286:$T$293, MATCH("*Deadlift*",'Jason-SESSION'!$B$286:$B$293,0), MATCH("*3rd*",'Jason-SESSION'!$K$7:$T$7,0)),"")</f>
        <v>#N/A</v>
      </c>
      <c r="F191" s="131" t="e">
        <f>INDEX('Jason-SESSION'!$L$188:$U$293, MATCH("*Deadlift*",'Jason-SESSION'!$B$286:$B$293,0), MATCH("*3rd*",'Jason-SESSION'!$K$7:$T$7,0))</f>
        <v>#N/A</v>
      </c>
      <c r="G191" s="131" t="e">
        <f>IF($A$188='Jason-SESSION'!$A$286,INDEX('Jason-SESSION'!$K$286:$T$293, MATCH("*Bench Press*",'Jason-SESSION'!$B$286:$B$293,0), MATCH("*3rd*",'Jason-SESSION'!$K$7:$T$7,0)),"")</f>
        <v>#N/A</v>
      </c>
      <c r="H191" s="131" t="e">
        <f>INDEX('Jason-SESSION'!$L$188:$U$293, MATCH("*Bench Press*",'Jason-SESSION'!$B$286:$B$293,0), MATCH("*3rd*",'Jason-SESSION'!$K$7:$T$7,0))</f>
        <v>#N/A</v>
      </c>
      <c r="I191" s="132" t="e">
        <f>IF($A$188='Jason-SESSION'!$A$286,INDEX('Jason-SESSION'!$K$286:$T$293, MATCH("*Military*",'Jason-SESSION'!$B$286:$B$293,0), MATCH("*3rd*",'Jason-SESSION'!$K$7:$T$7,0)),"")</f>
        <v>#N/A</v>
      </c>
      <c r="J191" s="44" t="e">
        <f>INDEX('Jason-SESSION'!$L$188:$U$293, MATCH("*Military*",'Jason-SESSION'!$B$286:$B$293,0), MATCH("*3rd*",'Jason-SESSION'!$K$7:$T$7,0))</f>
        <v>#N/A</v>
      </c>
      <c r="K191" s="131" t="e">
        <f>IF($A$188='Jason-SESSION'!$A$286,INDEX('Jason-SESSION'!$K$286:$T$293, MATCH("*Clean *",'Jason-SESSION'!$B$286:$B$293,0), MATCH("*3rd*",'Jason-SESSION'!$K$7:$T$7,0)),"")</f>
        <v>#N/A</v>
      </c>
      <c r="L191" s="44" t="e">
        <f>INDEX('Jason-SESSION'!$L$188:$U$293, MATCH("*Clean *",'Jason-SESSION'!$B$286:$B$293,0), MATCH("*3rd*",'Jason-SESSION'!$K$7:$T$7,0))</f>
        <v>#N/A</v>
      </c>
      <c r="M191" s="131" t="e">
        <f>IF($A$188='Jason-SESSION'!$A$286,INDEX('Jason-SESSION'!$K$286:$T$293, MATCH("*Lat Pulldown*",'Jason-SESSION'!$B$286:$B$293,0), MATCH("*3rd*",'Jason-SESSION'!$K$7:$T$7,0)),"")</f>
        <v>#N/A</v>
      </c>
      <c r="N191" s="44" t="e">
        <f>INDEX('Jason-SESSION'!$L$188:$U$293, MATCH("*Lat Pulldown*",'Jason-SESSION'!$B$286:$B$293,0), MATCH("*3rd*",'Jason-SESSION'!$K$7:$T$7,0))</f>
        <v>#N/A</v>
      </c>
      <c r="O191" s="151"/>
      <c r="P191" s="151"/>
      <c r="Q191" s="118"/>
      <c r="R191" s="118"/>
      <c r="AF191"/>
      <c r="AG191"/>
      <c r="AH191"/>
      <c r="AI191"/>
      <c r="AJ191"/>
      <c r="AK191"/>
      <c r="AL191"/>
      <c r="AN191"/>
    </row>
    <row r="192" spans="1:40">
      <c r="B192" t="s">
        <v>6</v>
      </c>
      <c r="C192" s="131" t="e">
        <f>IF($A$188='Jason-SESSION'!$A$286,INDEX('Jason-SESSION'!$K$286:$T$293, MATCH("*Squat*",'Jason-SESSION'!$B$286:$B$293,0), MATCH("*4th*",'Jason-SESSION'!$K$7:$T$7,0)),"")</f>
        <v>#N/A</v>
      </c>
      <c r="D192" s="132" t="e">
        <f>INDEX('Jason-SESSION'!L$188:U$293, MATCH("*Squat*",'Jason-SESSION'!$B$286:$B$293,0), MATCH("*4th*",'Jason-SESSION'!K$7:T$7,0))</f>
        <v>#N/A</v>
      </c>
      <c r="E192" s="131" t="e">
        <f>IF($A$188='Jason-SESSION'!$A$286,INDEX('Jason-SESSION'!$K$286:$T$293, MATCH("*Deadlift*",'Jason-SESSION'!$B$286:$B$293,0), MATCH("*4th*",'Jason-SESSION'!$K$7:$T$7,0)),"")</f>
        <v>#N/A</v>
      </c>
      <c r="F192" s="131" t="e">
        <f>INDEX('Jason-SESSION'!$L$188:$U$293, MATCH("*Deadlift*",'Jason-SESSION'!$B$286:$B$293,0), MATCH("*4th*",'Jason-SESSION'!$K$7:$T$7,0))</f>
        <v>#N/A</v>
      </c>
      <c r="G192" s="131" t="e">
        <f>IF($A$188='Jason-SESSION'!$A$286,INDEX('Jason-SESSION'!$K$286:$T$293, MATCH("*Bench Press*",'Jason-SESSION'!$B$286:$B$293,0), MATCH("*4th*",'Jason-SESSION'!$K$7:$T$7,0)),"")</f>
        <v>#N/A</v>
      </c>
      <c r="H192" s="131" t="e">
        <f>INDEX('Jason-SESSION'!$L$188:$U$293, MATCH("*Bench Press*",'Jason-SESSION'!$B$286:$B$293,0), MATCH("*4th*",'Jason-SESSION'!$K$7:$T$7,0))</f>
        <v>#N/A</v>
      </c>
      <c r="I192" s="132" t="e">
        <f>IF($A$188='Jason-SESSION'!$A$286,INDEX('Jason-SESSION'!$K$286:$T$293, MATCH("*Military*",'Jason-SESSION'!$B$286:$B$293,0), MATCH("*4th*",'Jason-SESSION'!$K$7:$T$7,0)),"")</f>
        <v>#N/A</v>
      </c>
      <c r="J192" s="44" t="e">
        <f>INDEX('Jason-SESSION'!$L$188:$U$293, MATCH("*Military*",'Jason-SESSION'!$B$286:$B$293,0), MATCH("*4th*",'Jason-SESSION'!$K$7:$T$7,0))</f>
        <v>#N/A</v>
      </c>
      <c r="K192" s="131" t="e">
        <f>IF($A$188='Jason-SESSION'!$A$286,INDEX('Jason-SESSION'!$K$286:$T$293, MATCH("*Clean *",'Jason-SESSION'!$B$286:$B$293,0), MATCH("*4th*",'Jason-SESSION'!$K$7:$T$7,0)),"")</f>
        <v>#N/A</v>
      </c>
      <c r="L192" s="44" t="e">
        <f>INDEX('Jason-SESSION'!$L$188:$U$293, MATCH("*Clean *",'Jason-SESSION'!$B$286:$B$293,0), MATCH("*4th*",'Jason-SESSION'!$K$7:$T$7,0))</f>
        <v>#N/A</v>
      </c>
      <c r="M192" s="131" t="e">
        <f>IF($A$188='Jason-SESSION'!$A$286,INDEX('Jason-SESSION'!$K$286:$T$293, MATCH("*Lat Pulldown*",'Jason-SESSION'!$B$286:$B$293,0), MATCH("*4th*",'Jason-SESSION'!$K$7:$T$7,0)),"")</f>
        <v>#N/A</v>
      </c>
      <c r="N192" s="44" t="e">
        <f>INDEX('Jason-SESSION'!$L$188:$U$293, MATCH("*Lat Pulldown*",'Jason-SESSION'!$B$286:$B$293,0), MATCH("*4th*",'Jason-SESSION'!$K$7:$T$7,0))</f>
        <v>#N/A</v>
      </c>
      <c r="O192" s="151"/>
      <c r="P192" s="151"/>
      <c r="Q192" s="118"/>
      <c r="R192" s="118"/>
      <c r="AF192"/>
      <c r="AG192"/>
      <c r="AH192"/>
      <c r="AI192"/>
      <c r="AJ192"/>
      <c r="AK192"/>
      <c r="AL192"/>
      <c r="AN192"/>
    </row>
    <row r="193" spans="1:40">
      <c r="B193" t="s">
        <v>7</v>
      </c>
      <c r="C193" s="131" t="e">
        <f>IF($A$188='Jason-SESSION'!$A$286,INDEX('Jason-SESSION'!$K$286:$T$293, MATCH("*Squat*",'Jason-SESSION'!$B$286:$B$293,0), MATCH("*5th*",'Jason-SESSION'!$K$7:$T$7,0)),"")</f>
        <v>#N/A</v>
      </c>
      <c r="D193" s="132" t="e">
        <f>INDEX('Jason-SESSION'!L$188:U$293, MATCH("*Squat*",'Jason-SESSION'!$B$286:$B$293,0), MATCH("*5th*",'Jason-SESSION'!K$7:T$7,0))</f>
        <v>#N/A</v>
      </c>
      <c r="E193" s="131" t="e">
        <f>IF($A$188='Jason-SESSION'!$A$286,INDEX('Jason-SESSION'!$K$286:$T$293, MATCH("*Deadlift*",'Jason-SESSION'!$B$286:$B$293,0), MATCH("*5th*",'Jason-SESSION'!$K$7:$T$7,0)),"")</f>
        <v>#N/A</v>
      </c>
      <c r="F193" s="131" t="e">
        <f>INDEX('Jason-SESSION'!$L$188:$U$293, MATCH("*Deadlift*",'Jason-SESSION'!$B$286:$B$293,0), MATCH("*5th*",'Jason-SESSION'!$K$7:$T$7,0))</f>
        <v>#N/A</v>
      </c>
      <c r="G193" s="131" t="e">
        <f>IF($A$188='Jason-SESSION'!$A$286,INDEX('Jason-SESSION'!$K$286:$T$293, MATCH("*Bench Press*",'Jason-SESSION'!$B$286:$B$293,0), MATCH("*5th*",'Jason-SESSION'!$K$7:$T$7,0)),"")</f>
        <v>#N/A</v>
      </c>
      <c r="H193" s="131" t="e">
        <f>INDEX('Jason-SESSION'!$L$188:$U$293, MATCH("*Bench Press*",'Jason-SESSION'!$B$286:$B$293,0), MATCH("*5th*",'Jason-SESSION'!$K$7:$T$7,0))</f>
        <v>#N/A</v>
      </c>
      <c r="I193" s="132" t="e">
        <f>IF($A$188='Jason-SESSION'!$A$286,INDEX('Jason-SESSION'!$K$286:$T$293, MATCH("*Military*",'Jason-SESSION'!$B$286:$B$293,0), MATCH("*5th*",'Jason-SESSION'!$K$7:$T$7,0)),"")</f>
        <v>#N/A</v>
      </c>
      <c r="J193" s="44" t="e">
        <f>INDEX('Jason-SESSION'!$L$188:$U$293, MATCH("*Military*",'Jason-SESSION'!$B$286:$B$293,0), MATCH("*5th*",'Jason-SESSION'!$K$7:$T$7,0))</f>
        <v>#N/A</v>
      </c>
      <c r="K193" s="131" t="e">
        <f>IF($A$188='Jason-SESSION'!$A$286,INDEX('Jason-SESSION'!$K$286:$T$293, MATCH("*Clean *",'Jason-SESSION'!$B$286:$B$293,0), MATCH("*5th*",'Jason-SESSION'!$K$7:$T$7,0)),"")</f>
        <v>#N/A</v>
      </c>
      <c r="L193" s="44" t="e">
        <f>INDEX('Jason-SESSION'!$L$188:$U$293, MATCH("*Clean *",'Jason-SESSION'!$B$286:$B$293,0), MATCH("*5th*",'Jason-SESSION'!$K$7:$T$7,0))</f>
        <v>#N/A</v>
      </c>
      <c r="M193" s="131" t="e">
        <f>IF($A$188='Jason-SESSION'!$A$286,INDEX('Jason-SESSION'!$K$286:$T$293, MATCH("*Lat Pulldown*",'Jason-SESSION'!$B$286:$B$293,0), MATCH("*5th*",'Jason-SESSION'!$K$7:$T$7,0)),"")</f>
        <v>#N/A</v>
      </c>
      <c r="N193" s="44" t="e">
        <f>INDEX('Jason-SESSION'!$L$188:$U$293, MATCH("*Lat Pulldown*",'Jason-SESSION'!$B$286:$B$293,0), MATCH("*5th*",'Jason-SESSION'!$K$7:$T$7,0))</f>
        <v>#N/A</v>
      </c>
      <c r="O193" s="151"/>
      <c r="P193" s="151"/>
      <c r="Q193" s="118"/>
      <c r="R193" s="118"/>
      <c r="AF193"/>
      <c r="AG193"/>
      <c r="AH193"/>
      <c r="AI193"/>
      <c r="AJ193"/>
      <c r="AK193"/>
      <c r="AL193"/>
      <c r="AN193"/>
    </row>
    <row r="194" spans="1:40">
      <c r="A194" s="129">
        <f>'Jason-SESSION'!A295</f>
        <v>42439</v>
      </c>
      <c r="B194" s="116" t="s">
        <v>84</v>
      </c>
      <c r="C194" s="117" t="e">
        <f>MAX(C195:C199)</f>
        <v>#N/A</v>
      </c>
      <c r="D194" s="116" t="e">
        <f t="array" ref="D194">MAX(IF(C195:C199=C194,D195:D199))</f>
        <v>#N/A</v>
      </c>
      <c r="E194" s="116" t="e">
        <f>MAX(E195:E199)</f>
        <v>#N/A</v>
      </c>
      <c r="F194" s="116" t="e">
        <f t="array" ref="F194">MAX(IF(E195:E199=E194,F195:F199))</f>
        <v>#N/A</v>
      </c>
      <c r="G194" s="116">
        <f>MAX(G195:G199)</f>
        <v>55</v>
      </c>
      <c r="H194" s="116">
        <f t="array" ref="H194">MAX(IF(G195:G199=G194,H195:H199))</f>
        <v>8</v>
      </c>
      <c r="I194" s="116" t="e">
        <f>MAX(I195:I199)</f>
        <v>#N/A</v>
      </c>
      <c r="J194" s="116" t="e">
        <f t="array" ref="J194">MAX(IF(I195:I199=I194,J195:J199))</f>
        <v>#N/A</v>
      </c>
      <c r="K194" s="116" t="e">
        <f>MAX(K195:K199)</f>
        <v>#N/A</v>
      </c>
      <c r="L194" s="116" t="e">
        <f t="array" ref="L194">MAX(IF(K195:K199=K194,L195:L199))</f>
        <v>#N/A</v>
      </c>
      <c r="M194" s="116" t="e">
        <f>MAX(M195:M199)</f>
        <v>#N/A</v>
      </c>
      <c r="N194" s="117" t="e">
        <f t="array" ref="N194">MAX(IF(M195:M199=M194,N195:N199))</f>
        <v>#N/A</v>
      </c>
      <c r="O194" s="152" t="e">
        <f>IF($A$194='Jason-SESSION'!$A$295,INDEX('Jason-SESSION'!$K$295:$T$302, MATCH("*1k Row*",'Jason-SESSION'!$B$295:$B$302,0), MATCH("*1st*",'Jason-SESSION'!$K$7:$T$7,0)),"")</f>
        <v>#N/A</v>
      </c>
      <c r="P194" s="152" t="e">
        <f>IF($A$194='Jason-SESSION'!$A$295,INDEX('Jason-SESSION'!$K$295:$T$302, MATCH("*HIIT*",'Jason-SESSION'!$B$295:$B$302,0), MATCH("*1st*",'Jason-SESSION'!$K$7:$T$7,0)),"")</f>
        <v>#N/A</v>
      </c>
      <c r="Q194" s="119" t="str">
        <f>INDEX('Jason-SESSION'!$L$212:$U$295, MATCH("*HIIT*",'Jason-SESSION'!$B$212:$B$295,0), MATCH("*1st*",'Jason-SESSION'!$K$7:$T$7,0))</f>
        <v>45/15</v>
      </c>
      <c r="R194" s="119">
        <f>'Jason-SESSION'!U295</f>
        <v>0</v>
      </c>
      <c r="S194" s="116"/>
      <c r="T194" s="116"/>
      <c r="U194" s="120">
        <f>'Jason-SESSION'!A296</f>
        <v>90</v>
      </c>
      <c r="V194" s="120">
        <f>'Jason-SESSION'!A297</f>
        <v>0</v>
      </c>
      <c r="W194" s="116"/>
      <c r="X194" s="116"/>
      <c r="Y194" s="116"/>
      <c r="Z194" s="116"/>
      <c r="AA194" s="116"/>
      <c r="AB194" s="116"/>
      <c r="AC194" s="116"/>
      <c r="AF194"/>
      <c r="AG194"/>
      <c r="AH194"/>
      <c r="AI194"/>
      <c r="AJ194"/>
      <c r="AK194"/>
      <c r="AL194"/>
      <c r="AN194"/>
    </row>
    <row r="195" spans="1:40">
      <c r="A195" s="145"/>
      <c r="B195" s="11" t="s">
        <v>3</v>
      </c>
      <c r="C195" s="131" t="e">
        <f>IF($A$194='Jason-SESSION'!$A$295,INDEX('Jason-SESSION'!$K$295:$T$302, MATCH("*Squat*",'Jason-SESSION'!$B$295:$B$302,0), MATCH("*1st*",'Jason-SESSION'!$K$7:$T$7,0)),"")</f>
        <v>#N/A</v>
      </c>
      <c r="D195" s="132" t="e">
        <f>INDEX('Jason-SESSION'!L$295:U$302, MATCH("*Squat*",'Jason-SESSION'!$B$295:$B$302,0), MATCH("*1st*",'Jason-SESSION'!K$7:T$7,0))</f>
        <v>#N/A</v>
      </c>
      <c r="E195" s="131" t="e">
        <f>IF($A$194='Jason-SESSION'!$A$295,INDEX('Jason-SESSION'!$K$295:$T$302, MATCH("*Deadlift*",'Jason-SESSION'!$B$295:$B$302,0), MATCH("*1st*",'Jason-SESSION'!$K$7:$T$7,0)),"")</f>
        <v>#N/A</v>
      </c>
      <c r="F195" s="131" t="e">
        <f>INDEX('Jason-SESSION'!$L$295:$U$302, MATCH("*Deadlift*",'Jason-SESSION'!$B$295:$B$302,0), MATCH("*1st*",'Jason-SESSION'!$K$7:$T$7,0))</f>
        <v>#N/A</v>
      </c>
      <c r="G195" s="131">
        <f>IF($A$194='Jason-SESSION'!$A$295,INDEX('Jason-SESSION'!$K$295:$T$302, MATCH("*Bench Press*",'Jason-SESSION'!$B$295:$B$302,0), MATCH("*1st*",'Jason-SESSION'!$K$7:$T$7,0)),"")</f>
        <v>55</v>
      </c>
      <c r="H195" s="131">
        <f>INDEX('Jason-SESSION'!$L$295:$U$302, MATCH("*Bench Press*",'Jason-SESSION'!$B$295:$B$302,0), MATCH("*1st*",'Jason-SESSION'!$K$7:$T$7,0))</f>
        <v>8</v>
      </c>
      <c r="I195" s="132" t="e">
        <f>IF($A$194='Jason-SESSION'!$A$295,INDEX('Jason-SESSION'!$K$295:$T$302, MATCH("*Military*",'Jason-SESSION'!$B$295:$B$302,0), MATCH("*1st*",'Jason-SESSION'!$K$7:$T$7,0)),"")</f>
        <v>#N/A</v>
      </c>
      <c r="J195" s="48" t="e">
        <f>INDEX('Jason-SESSION'!$L$295:$U$302, MATCH("*Military*",'Jason-SESSION'!$B$295:$B$302,0), MATCH("*1st*",'Jason-SESSION'!$K$7:$T$7,0))</f>
        <v>#N/A</v>
      </c>
      <c r="K195" s="131" t="e">
        <f>IF($A$194='Jason-SESSION'!$A$295,INDEX('Jason-SESSION'!$K$295:$T$302, MATCH("*Clean *",'Jason-SESSION'!$B$295:$B$302,0), MATCH("*1st*",'Jason-SESSION'!$K$7:$T$7,0)),"")</f>
        <v>#N/A</v>
      </c>
      <c r="L195" s="48" t="e">
        <f>INDEX('Jason-SESSION'!$L$295:$U$302, MATCH("*Clean *",'Jason-SESSION'!$B$295:$B$302,0), MATCH("*1st*",'Jason-SESSION'!$K$7:$T$7,0))</f>
        <v>#N/A</v>
      </c>
      <c r="M195" s="131" t="e">
        <f>IF($A$194='Jason-SESSION'!$A$295,INDEX('Jason-SESSION'!$K$295:$T$302, MATCH("*Lat Pulldown*",'Jason-SESSION'!$B$295:$B$302,0), MATCH("*1st*",'Jason-SESSION'!$K$7:$T$7,0)),"")</f>
        <v>#N/A</v>
      </c>
      <c r="N195" s="48" t="e">
        <f>INDEX('Jason-SESSION'!$L$295:$U$302, MATCH("*Lat Pulldown*",'Jason-SESSION'!$B$295:$B$302,0), MATCH("*1st*",'Jason-SESSION'!$K$7:$T$7,0))</f>
        <v>#N/A</v>
      </c>
      <c r="O195" s="151"/>
      <c r="P195" s="151"/>
      <c r="Q195" s="118"/>
      <c r="R195" s="118"/>
      <c r="S195" s="11"/>
      <c r="T195" s="11"/>
      <c r="V195" s="47"/>
      <c r="W195" s="11"/>
      <c r="X195" s="11"/>
      <c r="Y195" s="11"/>
      <c r="Z195" s="11"/>
      <c r="AA195" s="11"/>
      <c r="AB195" s="11"/>
      <c r="AC195" s="11"/>
      <c r="AF195"/>
      <c r="AG195"/>
      <c r="AH195"/>
      <c r="AI195"/>
      <c r="AJ195"/>
      <c r="AK195"/>
      <c r="AL195"/>
      <c r="AN195"/>
    </row>
    <row r="196" spans="1:40">
      <c r="B196" t="s">
        <v>4</v>
      </c>
      <c r="C196" s="131" t="e">
        <f>IF($A$194='Jason-SESSION'!$A$295,INDEX('Jason-SESSION'!$K$295:$T$302, MATCH("*Squat*",'Jason-SESSION'!$B$295:$B$302,0), MATCH("*2nd*",'Jason-SESSION'!$K$7:$T$7,0)),"")</f>
        <v>#N/A</v>
      </c>
      <c r="D196" s="132" t="e">
        <f>INDEX('Jason-SESSION'!L$295:U$302, MATCH("*Squat*",'Jason-SESSION'!$B$295:$B$302,0), MATCH("*2nd*",'Jason-SESSION'!K$7:T$7,0))</f>
        <v>#N/A</v>
      </c>
      <c r="E196" s="131" t="e">
        <f>IF($A$194='Jason-SESSION'!$A$295,INDEX('Jason-SESSION'!$K$295:$T$302, MATCH("*Deadlift*",'Jason-SESSION'!$B$295:$B$302,0), MATCH("*2ND*",'Jason-SESSION'!$K$7:$T$7,0)),"")</f>
        <v>#N/A</v>
      </c>
      <c r="F196" s="131" t="e">
        <f>INDEX('Jason-SESSION'!$L$295:$U$302, MATCH("*Deadlift*",'Jason-SESSION'!$B$295:$B$302,0), MATCH("*2nd*",'Jason-SESSION'!$K$7:$T$7,0))</f>
        <v>#N/A</v>
      </c>
      <c r="G196" s="131">
        <f>IF($A$194='Jason-SESSION'!$A$295,INDEX('Jason-SESSION'!$K$295:$T$302, MATCH("*Bench Press*",'Jason-SESSION'!$B$295:$B$302,0), MATCH("*2ND*",'Jason-SESSION'!$K$7:$T$7,0)),"")</f>
        <v>55</v>
      </c>
      <c r="H196" s="131">
        <f>INDEX('Jason-SESSION'!$L$295:$U$302, MATCH("*Bench Press*",'Jason-SESSION'!$B$295:$B$302,0), MATCH("*2nd*",'Jason-SESSION'!$K$7:$T$7,0))</f>
        <v>8</v>
      </c>
      <c r="I196" s="132" t="e">
        <f>IF($A$194='Jason-SESSION'!$A$295,INDEX('Jason-SESSION'!$K$295:$T$302, MATCH("*Military*",'Jason-SESSION'!$B$295:$B$302,0), MATCH("*2ND*",'Jason-SESSION'!$K$7:$T$7,0)),"")</f>
        <v>#N/A</v>
      </c>
      <c r="J196" s="44" t="e">
        <f>INDEX('Jason-SESSION'!$L$295:$U$302, MATCH("*Military*",'Jason-SESSION'!$B$295:$B$302,0), MATCH("*2nd*",'Jason-SESSION'!$K$7:$T$7,0))</f>
        <v>#N/A</v>
      </c>
      <c r="K196" s="131" t="e">
        <f>IF($A$194='Jason-SESSION'!$A$295,INDEX('Jason-SESSION'!$K$295:$T$302, MATCH("*Clean *",'Jason-SESSION'!$B$295:$B$302,0), MATCH("*2ND*",'Jason-SESSION'!$K$7:$T$7,0)),"")</f>
        <v>#N/A</v>
      </c>
      <c r="L196" s="44" t="e">
        <f>INDEX('Jason-SESSION'!$L$295:$U$302, MATCH("*Clean *",'Jason-SESSION'!$B$295:$B$302,0), MATCH("*2nd*",'Jason-SESSION'!$K$7:$T$7,0))</f>
        <v>#N/A</v>
      </c>
      <c r="M196" s="131" t="e">
        <f>IF($A$194='Jason-SESSION'!$A$295,INDEX('Jason-SESSION'!$K$295:$T$302, MATCH("*Lat Pulldown*",'Jason-SESSION'!$B$295:$B$302,0), MATCH("*2ND*",'Jason-SESSION'!$K$7:$T$7,0)),"")</f>
        <v>#N/A</v>
      </c>
      <c r="N196" s="44" t="e">
        <f>INDEX('Jason-SESSION'!$L$295:$U$302, MATCH("*Lat Pulldown*",'Jason-SESSION'!$B$295:$B$302,0), MATCH("*2nd*",'Jason-SESSION'!$K$7:$T$7,0))</f>
        <v>#N/A</v>
      </c>
      <c r="O196" s="151"/>
      <c r="P196" s="151"/>
      <c r="Q196" s="118"/>
      <c r="R196" s="118"/>
      <c r="AF196"/>
      <c r="AG196"/>
      <c r="AH196"/>
      <c r="AI196"/>
      <c r="AJ196"/>
      <c r="AK196"/>
      <c r="AL196"/>
      <c r="AN196"/>
    </row>
    <row r="197" spans="1:40">
      <c r="B197" t="s">
        <v>5</v>
      </c>
      <c r="C197" s="131" t="e">
        <f>IF($A$194='Jason-SESSION'!$A$295,INDEX('Jason-SESSION'!$K$295:$T$302, MATCH("*Squat*",'Jason-SESSION'!$B$295:$B$302,0), MATCH("*3rd*",'Jason-SESSION'!$K$7:$T$7,0)),"")</f>
        <v>#N/A</v>
      </c>
      <c r="D197" s="132" t="e">
        <f>INDEX('Jason-SESSION'!L$295:U$302, MATCH("*Squat*",'Jason-SESSION'!$B$295:$B$302,0), MATCH("*3rd*",'Jason-SESSION'!K$7:T$7,0))</f>
        <v>#N/A</v>
      </c>
      <c r="E197" s="131" t="e">
        <f>IF($A$194='Jason-SESSION'!$A$295,INDEX('Jason-SESSION'!$K$295:$T$302, MATCH("*Deadlift*",'Jason-SESSION'!$B$295:$B$302,0), MATCH("*3rd*",'Jason-SESSION'!$K$7:$T$7,0)),"")</f>
        <v>#N/A</v>
      </c>
      <c r="F197" s="131" t="e">
        <f>INDEX('Jason-SESSION'!$L$295:$U$302, MATCH("*Deadlift*",'Jason-SESSION'!$B$295:$B$302,0), MATCH("*3rd*",'Jason-SESSION'!$K$7:$T$7,0))</f>
        <v>#N/A</v>
      </c>
      <c r="G197" s="131">
        <f>IF($A$194='Jason-SESSION'!$A$295,INDEX('Jason-SESSION'!$K$295:$T$302, MATCH("*Bench Press*",'Jason-SESSION'!$B$295:$B$302,0), MATCH("*3rd*",'Jason-SESSION'!$K$7:$T$7,0)),"")</f>
        <v>55</v>
      </c>
      <c r="H197" s="131">
        <f>INDEX('Jason-SESSION'!$L$295:$U$302, MATCH("*Bench Press*",'Jason-SESSION'!$B$295:$B$302,0), MATCH("*3rd*",'Jason-SESSION'!$K$7:$T$7,0))</f>
        <v>6</v>
      </c>
      <c r="I197" s="132" t="e">
        <f>IF($A$194='Jason-SESSION'!$A$295,INDEX('Jason-SESSION'!$K$295:$T$302, MATCH("*Military*",'Jason-SESSION'!$B$295:$B$302,0), MATCH("*3rd*",'Jason-SESSION'!$K$7:$T$7,0)),"")</f>
        <v>#N/A</v>
      </c>
      <c r="J197" s="44" t="e">
        <f>INDEX('Jason-SESSION'!$L$295:$U$302, MATCH("*Military*",'Jason-SESSION'!$B$295:$B$302,0), MATCH("*3rd*",'Jason-SESSION'!$K$7:$T$7,0))</f>
        <v>#N/A</v>
      </c>
      <c r="K197" s="131" t="e">
        <f>IF($A$194='Jason-SESSION'!$A$295,INDEX('Jason-SESSION'!$K$295:$T$302, MATCH("*Clean *",'Jason-SESSION'!$B$295:$B$302,0), MATCH("*3rd*",'Jason-SESSION'!$K$7:$T$7,0)),"")</f>
        <v>#N/A</v>
      </c>
      <c r="L197" s="44" t="e">
        <f>INDEX('Jason-SESSION'!$L$295:$U$302, MATCH("*Clean *",'Jason-SESSION'!$B$295:$B$302,0), MATCH("*3rd*",'Jason-SESSION'!$K$7:$T$7,0))</f>
        <v>#N/A</v>
      </c>
      <c r="M197" s="131" t="e">
        <f>IF($A$194='Jason-SESSION'!$A$295,INDEX('Jason-SESSION'!$K$295:$T$302, MATCH("*Lat Pulldown*",'Jason-SESSION'!$B$295:$B$302,0), MATCH("*3rd*",'Jason-SESSION'!$K$7:$T$7,0)),"")</f>
        <v>#N/A</v>
      </c>
      <c r="N197" s="44" t="e">
        <f>INDEX('Jason-SESSION'!$L$295:$U$302, MATCH("*Lat Pulldown*",'Jason-SESSION'!$B$295:$B$302,0), MATCH("*3rd*",'Jason-SESSION'!$K$7:$T$7,0))</f>
        <v>#N/A</v>
      </c>
      <c r="O197" s="151"/>
      <c r="P197" s="151"/>
      <c r="Q197" s="118"/>
      <c r="R197" s="118"/>
      <c r="AF197"/>
      <c r="AG197"/>
      <c r="AH197"/>
      <c r="AI197"/>
      <c r="AJ197"/>
      <c r="AK197"/>
      <c r="AL197"/>
      <c r="AN197"/>
    </row>
    <row r="198" spans="1:40">
      <c r="B198" t="s">
        <v>6</v>
      </c>
      <c r="C198" s="131" t="e">
        <f>IF($A$194='Jason-SESSION'!$A$295,INDEX('Jason-SESSION'!$K$295:$T$302, MATCH("*Squat*",'Jason-SESSION'!$B$295:$B$302,0), MATCH("*4th*",'Jason-SESSION'!$K$7:$T$7,0)),"")</f>
        <v>#N/A</v>
      </c>
      <c r="D198" s="132" t="e">
        <f>INDEX('Jason-SESSION'!L$295:U$302, MATCH("*Squat*",'Jason-SESSION'!$B$295:$B$302,0), MATCH("*4th*",'Jason-SESSION'!K$7:T$7,0))</f>
        <v>#N/A</v>
      </c>
      <c r="E198" s="131" t="e">
        <f>IF($A$194='Jason-SESSION'!$A$295,INDEX('Jason-SESSION'!$K$295:$T$302, MATCH("*Deadlift*",'Jason-SESSION'!$B$295:$B$302,0), MATCH("*4th*",'Jason-SESSION'!$K$7:$T$7,0)),"")</f>
        <v>#N/A</v>
      </c>
      <c r="F198" s="131" t="e">
        <f>INDEX('Jason-SESSION'!$L$295:$U$302, MATCH("*Deadlift*",'Jason-SESSION'!$B$295:$B$302,0), MATCH("*4th*",'Jason-SESSION'!$K$7:$T$7,0))</f>
        <v>#N/A</v>
      </c>
      <c r="G198" s="131">
        <f>IF($A$194='Jason-SESSION'!$A$295,INDEX('Jason-SESSION'!$K$295:$T$302, MATCH("*Bench Press*",'Jason-SESSION'!$B$295:$B$302,0), MATCH("*4th*",'Jason-SESSION'!$K$7:$T$7,0)),"")</f>
        <v>0</v>
      </c>
      <c r="H198" s="131">
        <f>INDEX('Jason-SESSION'!$L$295:$U$302, MATCH("*Bench Press*",'Jason-SESSION'!$B$295:$B$302,0), MATCH("*4th*",'Jason-SESSION'!$K$7:$T$7,0))</f>
        <v>0</v>
      </c>
      <c r="I198" s="132" t="e">
        <f>IF($A$194='Jason-SESSION'!$A$295,INDEX('Jason-SESSION'!$K$295:$T$302, MATCH("*Military*",'Jason-SESSION'!$B$295:$B$302,0), MATCH("*4th*",'Jason-SESSION'!$K$7:$T$7,0)),"")</f>
        <v>#N/A</v>
      </c>
      <c r="J198" s="44" t="e">
        <f>INDEX('Jason-SESSION'!$L$295:$U$302, MATCH("*Military*",'Jason-SESSION'!$B$295:$B$302,0), MATCH("*4th*",'Jason-SESSION'!$K$7:$T$7,0))</f>
        <v>#N/A</v>
      </c>
      <c r="K198" s="131" t="e">
        <f>IF($A$194='Jason-SESSION'!$A$295,INDEX('Jason-SESSION'!$K$295:$T$302, MATCH("*Clean *",'Jason-SESSION'!$B$295:$B$302,0), MATCH("*4th*",'Jason-SESSION'!$K$7:$T$7,0)),"")</f>
        <v>#N/A</v>
      </c>
      <c r="L198" s="44" t="e">
        <f>INDEX('Jason-SESSION'!$L$295:$U$302, MATCH("*Clean *",'Jason-SESSION'!$B$295:$B$302,0), MATCH("*4th*",'Jason-SESSION'!$K$7:$T$7,0))</f>
        <v>#N/A</v>
      </c>
      <c r="M198" s="131" t="e">
        <f>IF($A$194='Jason-SESSION'!$A$295,INDEX('Jason-SESSION'!$K$295:$T$302, MATCH("*Lat Pulldown*",'Jason-SESSION'!$B$295:$B$302,0), MATCH("*4th*",'Jason-SESSION'!$K$7:$T$7,0)),"")</f>
        <v>#N/A</v>
      </c>
      <c r="N198" s="44" t="e">
        <f>INDEX('Jason-SESSION'!$L$295:$U$302, MATCH("*Lat Pulldown*",'Jason-SESSION'!$B$295:$B$302,0), MATCH("*4th*",'Jason-SESSION'!$K$7:$T$7,0))</f>
        <v>#N/A</v>
      </c>
      <c r="O198" s="151"/>
      <c r="P198" s="151"/>
      <c r="Q198" s="118"/>
      <c r="R198" s="118"/>
      <c r="AF198"/>
      <c r="AG198"/>
      <c r="AH198"/>
      <c r="AI198"/>
      <c r="AJ198"/>
      <c r="AK198"/>
      <c r="AL198"/>
      <c r="AN198"/>
    </row>
    <row r="199" spans="1:40">
      <c r="B199" t="s">
        <v>7</v>
      </c>
      <c r="C199" s="131" t="e">
        <f>IF($A$194='Jason-SESSION'!$A$295,INDEX('Jason-SESSION'!$K$295:$T$302, MATCH("*Squat*",'Jason-SESSION'!$B$295:$B$302,0), MATCH("*5th*",'Jason-SESSION'!$K$7:$T$7,0)),"")</f>
        <v>#N/A</v>
      </c>
      <c r="D199" s="132" t="e">
        <f>INDEX('Jason-SESSION'!L$295:U$302, MATCH("*Squat*",'Jason-SESSION'!$B$295:$B$302,0), MATCH("*5th*",'Jason-SESSION'!K$7:T$7,0))</f>
        <v>#N/A</v>
      </c>
      <c r="E199" s="131" t="e">
        <f>IF($A$194='Jason-SESSION'!$A$295,INDEX('Jason-SESSION'!$K$295:$T$302, MATCH("*Deadlift*",'Jason-SESSION'!$B$295:$B$302,0), MATCH("*5th*",'Jason-SESSION'!$K$7:$T$7,0)),"")</f>
        <v>#N/A</v>
      </c>
      <c r="F199" s="131" t="e">
        <f>INDEX('Jason-SESSION'!$L$295:$U$302, MATCH("*Deadlift*",'Jason-SESSION'!$B$295:$B$302,0), MATCH("*5th*",'Jason-SESSION'!$K$7:$T$7,0))</f>
        <v>#N/A</v>
      </c>
      <c r="G199" s="131">
        <f>IF($A$194='Jason-SESSION'!$A$295,INDEX('Jason-SESSION'!$K$295:$T$302, MATCH("*Bench Press*",'Jason-SESSION'!$B$295:$B$302,0), MATCH("*5th*",'Jason-SESSION'!$K$7:$T$7,0)),"")</f>
        <v>0</v>
      </c>
      <c r="H199" s="131">
        <f>INDEX('Jason-SESSION'!$L$295:$U$302, MATCH("*Bench Press*",'Jason-SESSION'!$B$295:$B$302,0), MATCH("*5th*",'Jason-SESSION'!$K$7:$T$7,0))</f>
        <v>0</v>
      </c>
      <c r="I199" s="132" t="e">
        <f>IF($A$194='Jason-SESSION'!$A$295,INDEX('Jason-SESSION'!$K$295:$T$302, MATCH("*Military*",'Jason-SESSION'!$B$295:$B$302,0), MATCH("*5th*",'Jason-SESSION'!$K$7:$T$7,0)),"")</f>
        <v>#N/A</v>
      </c>
      <c r="J199" s="44" t="e">
        <f>INDEX('Jason-SESSION'!$L$295:$U$302, MATCH("*Military*",'Jason-SESSION'!$B$295:$B$302,0), MATCH("*5th*",'Jason-SESSION'!$K$7:$T$7,0))</f>
        <v>#N/A</v>
      </c>
      <c r="K199" s="131" t="e">
        <f>IF($A$194='Jason-SESSION'!$A$295,INDEX('Jason-SESSION'!$K$295:$T$302, MATCH("*Clean *",'Jason-SESSION'!$B$295:$B$302,0), MATCH("*5th*",'Jason-SESSION'!$K$7:$T$7,0)),"")</f>
        <v>#N/A</v>
      </c>
      <c r="L199" s="44" t="e">
        <f>INDEX('Jason-SESSION'!$L$295:$U$302, MATCH("*Clean *",'Jason-SESSION'!$B$295:$B$302,0), MATCH("*5th*",'Jason-SESSION'!$K$7:$T$7,0))</f>
        <v>#N/A</v>
      </c>
      <c r="M199" s="131" t="e">
        <f>IF($A$194='Jason-SESSION'!$A$295,INDEX('Jason-SESSION'!$K$295:$T$302, MATCH("*Lat Pulldown*",'Jason-SESSION'!$B$295:$B$302,0), MATCH("*5th*",'Jason-SESSION'!$K$7:$T$7,0)),"")</f>
        <v>#N/A</v>
      </c>
      <c r="N199" s="44" t="e">
        <f>INDEX('Jason-SESSION'!$L$295:$U$302, MATCH("*Lat Pulldown*",'Jason-SESSION'!$B$295:$B$302,0), MATCH("*5th*",'Jason-SESSION'!$K$7:$T$7,0))</f>
        <v>#N/A</v>
      </c>
      <c r="O199" s="151"/>
      <c r="P199" s="151"/>
      <c r="Q199" s="118"/>
      <c r="R199" s="118"/>
      <c r="AF199"/>
      <c r="AG199"/>
      <c r="AH199"/>
      <c r="AI199"/>
      <c r="AJ199"/>
      <c r="AK199"/>
      <c r="AL199"/>
      <c r="AN199"/>
    </row>
    <row r="200" spans="1:40">
      <c r="A200" s="129">
        <f>'Jason-SESSION'!A304</f>
        <v>42440</v>
      </c>
      <c r="B200" s="116" t="s">
        <v>84</v>
      </c>
      <c r="C200" s="117" t="e">
        <f>MAX(C201:C205)</f>
        <v>#N/A</v>
      </c>
      <c r="D200" s="116" t="e">
        <f t="array" ref="D200">MAX(IF(C201:C205=C200,D201:D205))</f>
        <v>#N/A</v>
      </c>
      <c r="E200" s="116" t="e">
        <f>MAX(E201:E205)</f>
        <v>#N/A</v>
      </c>
      <c r="F200" s="116" t="e">
        <f t="array" ref="F200">MAX(IF(E201:E205=E200,F201:F205))</f>
        <v>#N/A</v>
      </c>
      <c r="G200" s="116" t="e">
        <f>MAX(G201:G205)</f>
        <v>#N/A</v>
      </c>
      <c r="H200" s="116" t="e">
        <f t="array" ref="H200">MAX(IF(G201:G205=G200,H201:H205))</f>
        <v>#N/A</v>
      </c>
      <c r="I200" s="116" t="e">
        <f>MAX(I201:I205)</f>
        <v>#N/A</v>
      </c>
      <c r="J200" s="116" t="e">
        <f t="array" ref="J200">MAX(IF(I201:I205=I200,J201:J205))</f>
        <v>#N/A</v>
      </c>
      <c r="K200" s="116" t="e">
        <f>MAX(K201:K205)</f>
        <v>#N/A</v>
      </c>
      <c r="L200" s="116" t="e">
        <f t="array" ref="L200">MAX(IF(K201:K205=K200,L201:L205))</f>
        <v>#N/A</v>
      </c>
      <c r="M200" s="116">
        <f>MAX(M201:M205)</f>
        <v>65</v>
      </c>
      <c r="N200" s="117">
        <f t="array" ref="N200">MAX(IF(M201:M205=M200,N201:N205))</f>
        <v>10</v>
      </c>
      <c r="O200" s="152" t="e">
        <f>IF($A$200='Jason-SESSION'!$A$304,INDEX('Jason-SESSION'!$K$304:$T$311, MATCH("*1k Row*",'Jason-SESSION'!$B$304:$B$311,0), MATCH("*1st*",'Jason-SESSION'!$K$7:$T$7,0)),"")</f>
        <v>#N/A</v>
      </c>
      <c r="P200" s="152" t="e">
        <f>IF($A$200='Jason-SESSION'!$A$304,INDEX('Jason-SESSION'!$K$304:$T$311, MATCH("*HIIT*",'Jason-SESSION'!$B$304:$B$311,0), MATCH("*1st*",'Jason-SESSION'!$K$7:$T$7,0)),"")</f>
        <v>#N/A</v>
      </c>
      <c r="Q200" s="119" t="e">
        <f>INDEX('Jason-SESSION'!$L$304:$U$311, MATCH("*HIIT*",'Jason-SESSION'!$B$304:$B$311,0), MATCH("*1st*",'Jason-SESSION'!$K$7:$T$7,0))</f>
        <v>#N/A</v>
      </c>
      <c r="R200" s="119">
        <f>'Jason-SESSION'!U304</f>
        <v>0</v>
      </c>
      <c r="S200" s="116"/>
      <c r="T200" s="116"/>
      <c r="U200" s="120" t="str">
        <f>'Jason-SESSION'!A305</f>
        <v>gvt</v>
      </c>
      <c r="V200" s="120">
        <f>'Jason-SESSION'!A306</f>
        <v>0</v>
      </c>
      <c r="W200" s="116"/>
      <c r="X200" s="116"/>
      <c r="Y200" s="116"/>
      <c r="Z200" s="116"/>
      <c r="AA200" s="116"/>
      <c r="AB200" s="116"/>
      <c r="AC200" s="116"/>
      <c r="AF200"/>
      <c r="AG200"/>
      <c r="AH200"/>
      <c r="AI200"/>
      <c r="AJ200"/>
      <c r="AK200"/>
      <c r="AL200"/>
      <c r="AN200"/>
    </row>
    <row r="201" spans="1:40">
      <c r="A201" s="145"/>
      <c r="B201" s="11" t="s">
        <v>3</v>
      </c>
      <c r="C201" s="131" t="e">
        <f>IF($A$200='Jason-SESSION'!$A$304,INDEX('Jason-SESSION'!$K$304:$T$311, MATCH("*Squat*",'Jason-SESSION'!$B$304:$B$311,0), MATCH("*1st*",'Jason-SESSION'!$K$7:$T$7,0)),"")</f>
        <v>#N/A</v>
      </c>
      <c r="D201" s="132" t="e">
        <f>INDEX('Jason-SESSION'!L$304:U$311, MATCH("*Squat*",'Jason-SESSION'!$B$304:$B$311,0), MATCH("*1st*",'Jason-SESSION'!K$7:T$7,0))</f>
        <v>#N/A</v>
      </c>
      <c r="E201" s="131" t="e">
        <f>IF($A$200='Jason-SESSION'!$A$304,INDEX('Jason-SESSION'!$K$304:$T$311, MATCH("*Deadlift*",'Jason-SESSION'!$B$304:$B$311,0), MATCH("*1st*",'Jason-SESSION'!$K$7:$T$7,0)),"")</f>
        <v>#N/A</v>
      </c>
      <c r="F201" s="131" t="e">
        <f>INDEX('Jason-SESSION'!$L$304:$U$311, MATCH("*Deadlift*",'Jason-SESSION'!$B$304:$B$311,0), MATCH("*1st*",'Jason-SESSION'!$K$7:$T$7,0))</f>
        <v>#N/A</v>
      </c>
      <c r="G201" s="131" t="e">
        <f>IF($A$200='Jason-SESSION'!$A$304,INDEX('Jason-SESSION'!$K$304:$T$311, MATCH("*Bench Press*",'Jason-SESSION'!$B$304:$B$311,0), MATCH("*1st*",'Jason-SESSION'!$K$7:$T$7,0)),"")</f>
        <v>#N/A</v>
      </c>
      <c r="H201" s="131" t="e">
        <f>INDEX('Jason-SESSION'!$L$304:$U$311, MATCH("*Bench Press*",'Jason-SESSION'!$B$304:$B$311,0), MATCH("*1st*",'Jason-SESSION'!$K$7:$T$7,0))</f>
        <v>#N/A</v>
      </c>
      <c r="I201" s="132" t="e">
        <f>IF($A$200='Jason-SESSION'!$A$304,INDEX('Jason-SESSION'!$K$304:$T$311, MATCH("*Military*",'Jason-SESSION'!$B$304:$B$311,0), MATCH("*1st*",'Jason-SESSION'!$K$7:$T$7,0)),"")</f>
        <v>#N/A</v>
      </c>
      <c r="J201" s="48" t="e">
        <f>INDEX('Jason-SESSION'!$L$304:$U$311, MATCH("*Military*",'Jason-SESSION'!$B$304:$B$311,0), MATCH("*1st*",'Jason-SESSION'!$K$7:$T$7,0))</f>
        <v>#N/A</v>
      </c>
      <c r="K201" s="131" t="e">
        <f>IF($A$200='Jason-SESSION'!$A$304,INDEX('Jason-SESSION'!$K$304:$T$311, MATCH("*Clean *",'Jason-SESSION'!$B$304:$B$311,0), MATCH("*1st*",'Jason-SESSION'!$K$7:$T$7,0)),"")</f>
        <v>#N/A</v>
      </c>
      <c r="L201" s="48" t="e">
        <f>INDEX('Jason-SESSION'!$L$304:$U$311, MATCH("*Clean *",'Jason-SESSION'!$B$304:$B$311,0), MATCH("*1st*",'Jason-SESSION'!$K$7:$T$7,0))</f>
        <v>#N/A</v>
      </c>
      <c r="M201" s="131">
        <f>IF($A$200='Jason-SESSION'!$A$304,INDEX('Jason-SESSION'!$K$304:$T$311, MATCH("*Lat Pulldown*",'Jason-SESSION'!$B$304:$B$311,0), MATCH("*1st*",'Jason-SESSION'!$K$7:$T$7,0)),"")</f>
        <v>65</v>
      </c>
      <c r="N201" s="48">
        <f>INDEX('Jason-SESSION'!$L$304:$U$311, MATCH("*Lat Pulldown*",'Jason-SESSION'!$B$304:$B$311,0), MATCH("*1st*",'Jason-SESSION'!$K$7:$T$7,0))</f>
        <v>10</v>
      </c>
      <c r="O201" s="151"/>
      <c r="P201" s="151"/>
      <c r="Q201" s="118"/>
      <c r="R201" s="118"/>
      <c r="S201" s="11"/>
      <c r="T201" s="11"/>
      <c r="V201" s="47"/>
      <c r="W201" s="11"/>
      <c r="X201" s="11"/>
      <c r="Y201" s="11"/>
      <c r="Z201" s="11"/>
      <c r="AA201" s="11"/>
      <c r="AB201" s="11"/>
      <c r="AC201" s="11"/>
      <c r="AF201"/>
      <c r="AG201"/>
      <c r="AH201"/>
      <c r="AI201"/>
      <c r="AJ201"/>
      <c r="AK201"/>
      <c r="AL201"/>
      <c r="AN201"/>
    </row>
    <row r="202" spans="1:40">
      <c r="B202" t="s">
        <v>4</v>
      </c>
      <c r="C202" s="131" t="e">
        <f>IF($A$200='Jason-SESSION'!$A$304,INDEX('Jason-SESSION'!$K$304:$T$311, MATCH("*Squat*",'Jason-SESSION'!$B$304:$B$311,0), MATCH("*2nd*",'Jason-SESSION'!$K$7:$T$7,0)),"")</f>
        <v>#N/A</v>
      </c>
      <c r="D202" s="132" t="e">
        <f>INDEX('Jason-SESSION'!L$304:U$311, MATCH("*Squat*",'Jason-SESSION'!$B$304:$B$311,0), MATCH("*2nd*",'Jason-SESSION'!K$7:T$7,0))</f>
        <v>#N/A</v>
      </c>
      <c r="E202" s="131" t="e">
        <f>IF($A$200='Jason-SESSION'!$A$304,INDEX('Jason-SESSION'!$K$304:$T$311, MATCH("*Deadlift*",'Jason-SESSION'!$B$304:$B$311,0), MATCH("*2ND*",'Jason-SESSION'!$K$7:$T$7,0)),"")</f>
        <v>#N/A</v>
      </c>
      <c r="F202" s="131" t="e">
        <f>INDEX('Jason-SESSION'!$L$304:$U$311, MATCH("*Deadlift*",'Jason-SESSION'!$B$304:$B$311,0), MATCH("*2nd*",'Jason-SESSION'!$K$7:$T$7,0))</f>
        <v>#N/A</v>
      </c>
      <c r="G202" s="131" t="e">
        <f>IF($A$200='Jason-SESSION'!$A$304,INDEX('Jason-SESSION'!$K$304:$T$311, MATCH("*Bench Press*",'Jason-SESSION'!$B$304:$B$311,0), MATCH("*2ND*",'Jason-SESSION'!$K$7:$T$7,0)),"")</f>
        <v>#N/A</v>
      </c>
      <c r="H202" s="131" t="e">
        <f>INDEX('Jason-SESSION'!$L$304:$U$311, MATCH("*Bench Press*",'Jason-SESSION'!$B$304:$B$311,0), MATCH("*2nd*",'Jason-SESSION'!$K$7:$T$7,0))</f>
        <v>#N/A</v>
      </c>
      <c r="I202" s="132" t="e">
        <f>IF($A$200='Jason-SESSION'!$A$304,INDEX('Jason-SESSION'!$K$304:$T$311, MATCH("*Military*",'Jason-SESSION'!$B$304:$B$311,0), MATCH("*2ND*",'Jason-SESSION'!$K$7:$T$7,0)),"")</f>
        <v>#N/A</v>
      </c>
      <c r="J202" s="44" t="e">
        <f>INDEX('Jason-SESSION'!$L$304:$U$311, MATCH("*Military*",'Jason-SESSION'!$B$304:$B$311,0), MATCH("*2nd*",'Jason-SESSION'!$K$7:$T$7,0))</f>
        <v>#N/A</v>
      </c>
      <c r="K202" s="131" t="e">
        <f>IF($A$200='Jason-SESSION'!$A$304,INDEX('Jason-SESSION'!$K$304:$T$311, MATCH("*Clean *",'Jason-SESSION'!$B$304:$B$311,0), MATCH("*2ND*",'Jason-SESSION'!$K$7:$T$7,0)),"")</f>
        <v>#N/A</v>
      </c>
      <c r="L202" s="44" t="e">
        <f>INDEX('Jason-SESSION'!$L$304:$U$311, MATCH("*Clean *",'Jason-SESSION'!$B$304:$B$311,0), MATCH("*2nd*",'Jason-SESSION'!$K$7:$T$7,0))</f>
        <v>#N/A</v>
      </c>
      <c r="M202" s="131">
        <f>IF($A$200='Jason-SESSION'!$A$304,INDEX('Jason-SESSION'!$K$304:$T$311, MATCH("*Lat Pulldown*",'Jason-SESSION'!$B$304:$B$311,0), MATCH("*2ND*",'Jason-SESSION'!$K$7:$T$7,0)),"")</f>
        <v>65</v>
      </c>
      <c r="N202" s="44">
        <f>INDEX('Jason-SESSION'!$L$304:$U$311, MATCH("*Lat Pulldown*",'Jason-SESSION'!$B$304:$B$311,0), MATCH("*2nd*",'Jason-SESSION'!$K$7:$T$7,0))</f>
        <v>10</v>
      </c>
      <c r="O202" s="151"/>
      <c r="P202" s="151"/>
      <c r="Q202" s="118"/>
      <c r="R202" s="118"/>
      <c r="AF202"/>
      <c r="AG202"/>
      <c r="AH202"/>
      <c r="AI202"/>
      <c r="AJ202"/>
      <c r="AK202"/>
      <c r="AL202"/>
      <c r="AN202"/>
    </row>
    <row r="203" spans="1:40">
      <c r="B203" t="s">
        <v>5</v>
      </c>
      <c r="C203" s="131" t="e">
        <f>IF($A$200='Jason-SESSION'!$A$304,INDEX('Jason-SESSION'!$K$304:$T$311, MATCH("*Squat*",'Jason-SESSION'!$B$304:$B$311,0), MATCH("*3rd*",'Jason-SESSION'!$K$7:$T$7,0)),"")</f>
        <v>#N/A</v>
      </c>
      <c r="D203" s="132" t="e">
        <f>INDEX('Jason-SESSION'!L$304:U$311, MATCH("*Squat*",'Jason-SESSION'!$B$304:$B$311,0), MATCH("*3rd*",'Jason-SESSION'!K$7:T$7,0))</f>
        <v>#N/A</v>
      </c>
      <c r="E203" s="131" t="e">
        <f>IF($A$200='Jason-SESSION'!$A$304,INDEX('Jason-SESSION'!$K$304:$T$311, MATCH("*Deadlift*",'Jason-SESSION'!$B$304:$B$311,0), MATCH("*3rd*",'Jason-SESSION'!$K$7:$T$7,0)),"")</f>
        <v>#N/A</v>
      </c>
      <c r="F203" s="131" t="e">
        <f>INDEX('Jason-SESSION'!$L$304:$U$311, MATCH("*Deadlift*",'Jason-SESSION'!$B$304:$B$311,0), MATCH("*3rd*",'Jason-SESSION'!$K$7:$T$7,0))</f>
        <v>#N/A</v>
      </c>
      <c r="G203" s="131" t="e">
        <f>IF($A$200='Jason-SESSION'!$A$304,INDEX('Jason-SESSION'!$K$304:$T$311, MATCH("*Bench Press*",'Jason-SESSION'!$B$304:$B$311,0), MATCH("*3rd*",'Jason-SESSION'!$K$7:$T$7,0)),"")</f>
        <v>#N/A</v>
      </c>
      <c r="H203" s="131" t="e">
        <f>INDEX('Jason-SESSION'!$L$304:$U$311, MATCH("*Bench Press*",'Jason-SESSION'!$B$304:$B$311,0), MATCH("*3rd*",'Jason-SESSION'!$K$7:$T$7,0))</f>
        <v>#N/A</v>
      </c>
      <c r="I203" s="132" t="e">
        <f>IF($A$200='Jason-SESSION'!$A$304,INDEX('Jason-SESSION'!$K$304:$T$311, MATCH("*Military*",'Jason-SESSION'!$B$304:$B$311,0), MATCH("*3rd*",'Jason-SESSION'!$K$7:$T$7,0)),"")</f>
        <v>#N/A</v>
      </c>
      <c r="J203" s="44" t="e">
        <f>INDEX('Jason-SESSION'!$L$304:$U$311, MATCH("*Military*",'Jason-SESSION'!$B$304:$B$311,0), MATCH("*3rd*",'Jason-SESSION'!$K$7:$T$7,0))</f>
        <v>#N/A</v>
      </c>
      <c r="K203" s="131" t="e">
        <f>IF($A$200='Jason-SESSION'!$A$304,INDEX('Jason-SESSION'!$K$304:$T$311, MATCH("*Clean *",'Jason-SESSION'!$B$304:$B$311,0), MATCH("*3rd*",'Jason-SESSION'!$K$7:$T$7,0)),"")</f>
        <v>#N/A</v>
      </c>
      <c r="L203" s="44" t="e">
        <f>INDEX('Jason-SESSION'!$L$304:$U$311, MATCH("*Clean *",'Jason-SESSION'!$B$304:$B$311,0), MATCH("*3rd*",'Jason-SESSION'!$K$7:$T$7,0))</f>
        <v>#N/A</v>
      </c>
      <c r="M203" s="131">
        <f>IF($A$200='Jason-SESSION'!$A$304,INDEX('Jason-SESSION'!$K$304:$T$311, MATCH("*Lat Pulldown*",'Jason-SESSION'!$B$304:$B$311,0), MATCH("*3rd*",'Jason-SESSION'!$K$7:$T$7,0)),"")</f>
        <v>65</v>
      </c>
      <c r="N203" s="44">
        <f>INDEX('Jason-SESSION'!$L$304:$U$311, MATCH("*Lat Pulldown*",'Jason-SESSION'!$B$304:$B$311,0), MATCH("*3rd*",'Jason-SESSION'!$K$7:$T$7,0))</f>
        <v>10</v>
      </c>
      <c r="O203" s="151"/>
      <c r="P203" s="151"/>
      <c r="Q203" s="118"/>
      <c r="R203" s="118"/>
      <c r="AF203"/>
      <c r="AG203"/>
      <c r="AH203"/>
      <c r="AI203"/>
      <c r="AJ203"/>
      <c r="AK203"/>
      <c r="AL203"/>
      <c r="AN203"/>
    </row>
    <row r="204" spans="1:40">
      <c r="B204" t="s">
        <v>6</v>
      </c>
      <c r="C204" s="131" t="e">
        <f>IF($A$200='Jason-SESSION'!$A$304,INDEX('Jason-SESSION'!$K$304:$T$311, MATCH("*Squat*",'Jason-SESSION'!$B$304:$B$311,0), MATCH("*4th*",'Jason-SESSION'!$K$7:$T$7,0)),"")</f>
        <v>#N/A</v>
      </c>
      <c r="D204" s="132" t="e">
        <f>INDEX('Jason-SESSION'!L$304:U$311, MATCH("*Squat*",'Jason-SESSION'!$B$304:$B$311,0), MATCH("*4th*",'Jason-SESSION'!K$7:T$7,0))</f>
        <v>#N/A</v>
      </c>
      <c r="E204" s="131" t="e">
        <f>IF($A$200='Jason-SESSION'!$A$304,INDEX('Jason-SESSION'!$K$304:$T$311, MATCH("*Deadlift*",'Jason-SESSION'!$B$304:$B$311,0), MATCH("*4th*",'Jason-SESSION'!$K$7:$T$7,0)),"")</f>
        <v>#N/A</v>
      </c>
      <c r="F204" s="131" t="e">
        <f>INDEX('Jason-SESSION'!$L$304:$U$311, MATCH("*Deadlift*",'Jason-SESSION'!$B$304:$B$311,0), MATCH("*4th*",'Jason-SESSION'!$K$7:$T$7,0))</f>
        <v>#N/A</v>
      </c>
      <c r="G204" s="131" t="e">
        <f>IF($A$200='Jason-SESSION'!$A$304,INDEX('Jason-SESSION'!$K$304:$T$311, MATCH("*Bench Press*",'Jason-SESSION'!$B$304:$B$311,0), MATCH("*4th*",'Jason-SESSION'!$K$7:$T$7,0)),"")</f>
        <v>#N/A</v>
      </c>
      <c r="H204" s="131" t="e">
        <f>INDEX('Jason-SESSION'!$L$304:$U$311, MATCH("*Bench Press*",'Jason-SESSION'!$B$304:$B$311,0), MATCH("*4th*",'Jason-SESSION'!$K$7:$T$7,0))</f>
        <v>#N/A</v>
      </c>
      <c r="I204" s="132" t="e">
        <f>IF($A$200='Jason-SESSION'!$A$304,INDEX('Jason-SESSION'!$K$304:$T$311, MATCH("*Military*",'Jason-SESSION'!$B$304:$B$311,0), MATCH("*4th*",'Jason-SESSION'!$K$7:$T$7,0)),"")</f>
        <v>#N/A</v>
      </c>
      <c r="J204" s="44" t="e">
        <f>INDEX('Jason-SESSION'!$L$304:$U$311, MATCH("*Military*",'Jason-SESSION'!$B$304:$B$311,0), MATCH("*4th*",'Jason-SESSION'!$K$7:$T$7,0))</f>
        <v>#N/A</v>
      </c>
      <c r="K204" s="131" t="e">
        <f>IF($A$200='Jason-SESSION'!$A$304,INDEX('Jason-SESSION'!$K$304:$T$311, MATCH("*Clean *",'Jason-SESSION'!$B$304:$B$311,0), MATCH("*4th*",'Jason-SESSION'!$K$7:$T$7,0)),"")</f>
        <v>#N/A</v>
      </c>
      <c r="L204" s="44" t="e">
        <f>INDEX('Jason-SESSION'!$L$304:$U$311, MATCH("*Clean *",'Jason-SESSION'!$B$304:$B$311,0), MATCH("*4th*",'Jason-SESSION'!$K$7:$T$7,0))</f>
        <v>#N/A</v>
      </c>
      <c r="M204" s="131">
        <f>IF($A$200='Jason-SESSION'!$A$304,INDEX('Jason-SESSION'!$K$304:$T$311, MATCH("*Lat Pulldown*",'Jason-SESSION'!$B$304:$B$311,0), MATCH("*4th*",'Jason-SESSION'!$K$7:$T$7,0)),"")</f>
        <v>65</v>
      </c>
      <c r="N204" s="44">
        <f>INDEX('Jason-SESSION'!$L$304:$U$311, MATCH("*Lat Pulldown*",'Jason-SESSION'!$B$304:$B$311,0), MATCH("*4th*",'Jason-SESSION'!$K$7:$T$7,0))</f>
        <v>10</v>
      </c>
      <c r="O204" s="151"/>
      <c r="P204" s="151"/>
      <c r="Q204" s="118"/>
      <c r="R204" s="118"/>
      <c r="AF204"/>
      <c r="AG204"/>
      <c r="AH204"/>
      <c r="AI204"/>
      <c r="AJ204"/>
      <c r="AK204"/>
      <c r="AL204"/>
      <c r="AN204"/>
    </row>
    <row r="205" spans="1:40">
      <c r="B205" t="s">
        <v>7</v>
      </c>
      <c r="C205" s="131" t="e">
        <f>IF($A$200='Jason-SESSION'!$A$304,INDEX('Jason-SESSION'!$K$304:$T$311, MATCH("*Squat*",'Jason-SESSION'!$B$304:$B$311,0), MATCH("*5th*",'Jason-SESSION'!$K$7:$T$7,0)),"")</f>
        <v>#N/A</v>
      </c>
      <c r="D205" s="132" t="e">
        <f>INDEX('Jason-SESSION'!L$304:U$311, MATCH("*Squat*",'Jason-SESSION'!$B$304:$B$311,0), MATCH("*5th*",'Jason-SESSION'!K$7:T$7,0))</f>
        <v>#N/A</v>
      </c>
      <c r="E205" s="131" t="e">
        <f>IF($A$200='Jason-SESSION'!$A$304,INDEX('Jason-SESSION'!$K$304:$T$311, MATCH("*Deadlift*",'Jason-SESSION'!$B$304:$B$311,0), MATCH("*5th*",'Jason-SESSION'!$K$7:$T$7,0)),"")</f>
        <v>#N/A</v>
      </c>
      <c r="F205" s="131" t="e">
        <f>INDEX('Jason-SESSION'!$L$304:$U$311, MATCH("*Deadlift*",'Jason-SESSION'!$B$304:$B$311,0), MATCH("*5th*",'Jason-SESSION'!$K$7:$T$7,0))</f>
        <v>#N/A</v>
      </c>
      <c r="G205" s="131" t="e">
        <f>IF($A$200='Jason-SESSION'!$A$304,INDEX('Jason-SESSION'!$K$304:$T$311, MATCH("*Bench Press*",'Jason-SESSION'!$B$304:$B$311,0), MATCH("*5th*",'Jason-SESSION'!$K$7:$T$7,0)),"")</f>
        <v>#N/A</v>
      </c>
      <c r="H205" s="131" t="e">
        <f>INDEX('Jason-SESSION'!$L$304:$U$311, MATCH("*Bench Press*",'Jason-SESSION'!$B$304:$B$311,0), MATCH("*5th*",'Jason-SESSION'!$K$7:$T$7,0))</f>
        <v>#N/A</v>
      </c>
      <c r="I205" s="132" t="e">
        <f>IF($A$200='Jason-SESSION'!$A$304,INDEX('Jason-SESSION'!$K$304:$T$311, MATCH("*Military*",'Jason-SESSION'!$B$304:$B$311,0), MATCH("*5th*",'Jason-SESSION'!$K$7:$T$7,0)),"")</f>
        <v>#N/A</v>
      </c>
      <c r="J205" s="44" t="e">
        <f>INDEX('Jason-SESSION'!$L$304:$U$311, MATCH("*Military*",'Jason-SESSION'!$B$304:$B$311,0), MATCH("*5th*",'Jason-SESSION'!$K$7:$T$7,0))</f>
        <v>#N/A</v>
      </c>
      <c r="K205" s="131" t="e">
        <f>IF($A$200='Jason-SESSION'!$A$304,INDEX('Jason-SESSION'!$K$304:$T$311, MATCH("*Clean *",'Jason-SESSION'!$B$304:$B$311,0), MATCH("*5th*",'Jason-SESSION'!$K$7:$T$7,0)),"")</f>
        <v>#N/A</v>
      </c>
      <c r="L205" s="44" t="e">
        <f>INDEX('Jason-SESSION'!$L$304:$U$311, MATCH("*Clean *",'Jason-SESSION'!$B$304:$B$311,0), MATCH("*5th*",'Jason-SESSION'!$K$7:$T$7,0))</f>
        <v>#N/A</v>
      </c>
      <c r="M205" s="131">
        <f>IF($A$200='Jason-SESSION'!$A$304,INDEX('Jason-SESSION'!$K$304:$T$311, MATCH("*Lat Pulldown*",'Jason-SESSION'!$B$304:$B$311,0), MATCH("*5th*",'Jason-SESSION'!$K$7:$T$7,0)),"")</f>
        <v>65</v>
      </c>
      <c r="N205" s="44">
        <f>INDEX('Jason-SESSION'!$L$304:$U$311, MATCH("*Lat Pulldown*",'Jason-SESSION'!$B$304:$B$311,0), MATCH("*5th*",'Jason-SESSION'!$K$7:$T$7,0))</f>
        <v>10</v>
      </c>
      <c r="O205" s="151"/>
      <c r="P205" s="151"/>
      <c r="Q205" s="118"/>
      <c r="R205" s="118"/>
      <c r="AF205"/>
      <c r="AG205"/>
      <c r="AH205"/>
      <c r="AI205"/>
      <c r="AJ205"/>
      <c r="AK205"/>
      <c r="AL205"/>
      <c r="AN205"/>
    </row>
    <row r="206" spans="1:40">
      <c r="A206" s="129">
        <f>'Jason-SESSION'!A313</f>
        <v>42452</v>
      </c>
      <c r="B206" s="116" t="s">
        <v>84</v>
      </c>
      <c r="C206" s="117" t="e">
        <f>MAX(C207:C211)</f>
        <v>#N/A</v>
      </c>
      <c r="D206" s="116" t="e">
        <f t="array" ref="D206">MAX(IF(C207:C211=C206,D207:D211))</f>
        <v>#N/A</v>
      </c>
      <c r="E206" s="116" t="e">
        <f>MAX(E207:E211)</f>
        <v>#N/A</v>
      </c>
      <c r="F206" s="116" t="e">
        <f t="array" ref="F206">MAX(IF(E207:E211=E206,F207:F211))</f>
        <v>#N/A</v>
      </c>
      <c r="G206" s="116" t="e">
        <f>MAX(G207:G211)</f>
        <v>#N/A</v>
      </c>
      <c r="H206" s="116" t="e">
        <f t="array" ref="H206">MAX(IF(G207:G211=G206,H207:H211))</f>
        <v>#N/A</v>
      </c>
      <c r="I206" s="116" t="e">
        <f>MAX(I207:I211)</f>
        <v>#N/A</v>
      </c>
      <c r="J206" s="116" t="e">
        <f t="array" ref="J206">MAX(IF(I207:I211=I206,J207:J211))</f>
        <v>#N/A</v>
      </c>
      <c r="K206" s="116" t="e">
        <f>MAX(K207:K211)</f>
        <v>#N/A</v>
      </c>
      <c r="L206" s="116" t="e">
        <f t="array" ref="L206">MAX(IF(K207:K211=K206,L207:L211))</f>
        <v>#N/A</v>
      </c>
      <c r="M206" s="116" t="e">
        <f>MAX(M207:M211)</f>
        <v>#N/A</v>
      </c>
      <c r="N206" s="117" t="e">
        <f t="array" ref="N206">MAX(IF(M207:M211=M206,N207:N211))</f>
        <v>#N/A</v>
      </c>
      <c r="O206" s="152" t="e">
        <f>IF($A$206='Jason-SESSION'!$A$313,INDEX('Jason-SESSION'!$K$313:$T$320, MATCH("*1k Row*",'Jason-SESSION'!$B$313:$B$320,0), MATCH("*1st*",'Jason-SESSION'!$K$7:$T$7,0)),"")</f>
        <v>#N/A</v>
      </c>
      <c r="P206" s="152" t="e">
        <f>IF($A$206='Jason-SESSION'!$A$313,INDEX('Jason-SESSION'!$K$313:$T$320, MATCH("*HIIT*",'Jason-SESSION'!$B$313:$B$320,0), MATCH("*1st*",'Jason-SESSION'!$K$7:$T$7,0)),"")</f>
        <v>#N/A</v>
      </c>
      <c r="Q206" s="119" t="e">
        <f>INDEX('Jason-SESSION'!$L$313:$U$320, MATCH("*HIIT*",'Jason-SESSION'!$B$313:$B$320,0), MATCH("*1st*",'Jason-SESSION'!$K$7:$T$7,0))</f>
        <v>#N/A</v>
      </c>
      <c r="R206" s="119">
        <f>'Jason-SESSION'!U313</f>
        <v>0</v>
      </c>
      <c r="S206" s="116"/>
      <c r="T206" s="116"/>
      <c r="U206" s="120">
        <f>'Jason-SESSION'!A314</f>
        <v>0</v>
      </c>
      <c r="V206" s="120">
        <f>'Jason-SESSION'!A315</f>
        <v>0</v>
      </c>
      <c r="W206" s="116"/>
      <c r="X206" s="116"/>
      <c r="Y206" s="116"/>
      <c r="Z206" s="116"/>
      <c r="AA206" s="116"/>
      <c r="AB206" s="116"/>
      <c r="AC206" s="116"/>
      <c r="AF206"/>
      <c r="AG206"/>
      <c r="AH206"/>
      <c r="AI206"/>
      <c r="AJ206"/>
      <c r="AK206"/>
      <c r="AL206"/>
      <c r="AN206"/>
    </row>
    <row r="207" spans="1:40">
      <c r="A207" s="145"/>
      <c r="B207" s="11" t="s">
        <v>3</v>
      </c>
      <c r="C207" s="131" t="e">
        <f>IF($A$206='Jason-SESSION'!$A$313,INDEX('Jason-SESSION'!$K$313:$T$320, MATCH("*Squat*",'Jason-SESSION'!$B$313:$B$320,0), MATCH("*1st*",'Jason-SESSION'!$K$7:$T$7,0)),"")</f>
        <v>#N/A</v>
      </c>
      <c r="D207" s="132" t="e">
        <f>INDEX('Jason-SESSION'!L$313:U$320, MATCH("*Squat*",'Jason-SESSION'!$B$313:$B$320,0), MATCH("*1st*",'Jason-SESSION'!K$7:T$7,0))</f>
        <v>#N/A</v>
      </c>
      <c r="E207" s="131" t="e">
        <f>IF($A$206='Jason-SESSION'!$A$313,INDEX('Jason-SESSION'!$K$313:$T$320, MATCH("*Deadlift*",'Jason-SESSION'!$B$313:$B$320,0), MATCH("*1st*",'Jason-SESSION'!$K$7:$T$7,0)),"")</f>
        <v>#N/A</v>
      </c>
      <c r="F207" s="131" t="e">
        <f>INDEX('Jason-SESSION'!$L$313:$U$320, MATCH("*Deadlift*",'Jason-SESSION'!$B$313:$B$320,0), MATCH("*1st*",'Jason-SESSION'!$K$7:$T$7,0))</f>
        <v>#N/A</v>
      </c>
      <c r="G207" s="131" t="e">
        <f>IF($A$206='Jason-SESSION'!$A$313,INDEX('Jason-SESSION'!$K$313:$T$320, MATCH("*Bench Press*",'Jason-SESSION'!$B$313:$B$320,0), MATCH("*1st*",'Jason-SESSION'!$K$7:$T$7,0)),"")</f>
        <v>#N/A</v>
      </c>
      <c r="H207" s="131" t="e">
        <f>INDEX('Jason-SESSION'!$L$313:$U$320, MATCH("*Bench Press*",'Jason-SESSION'!$B$313:$B$320,0), MATCH("*1st*",'Jason-SESSION'!$K$7:$T$7,0))</f>
        <v>#N/A</v>
      </c>
      <c r="I207" s="132" t="e">
        <f>IF($A$206='Jason-SESSION'!$A$313,INDEX('Jason-SESSION'!$K$313:$T$320, MATCH("*Military*",'Jason-SESSION'!$B$313:$B$320,0), MATCH("*1st*",'Jason-SESSION'!$K$7:$T$7,0)),"")</f>
        <v>#N/A</v>
      </c>
      <c r="J207" s="48" t="e">
        <f>INDEX('Jason-SESSION'!$L$313:$U$320, MATCH("*Military*",'Jason-SESSION'!$B$313:$B$320,0), MATCH("*1st*",'Jason-SESSION'!$K$7:$T$7,0))</f>
        <v>#N/A</v>
      </c>
      <c r="K207" s="131" t="e">
        <f>IF($A$206='Jason-SESSION'!$A$313,INDEX('Jason-SESSION'!$K$313:$T$320, MATCH("*Clean *",'Jason-SESSION'!$B$313:$B$320,0), MATCH("*1st*",'Jason-SESSION'!$K$7:$T$7,0)),"")</f>
        <v>#N/A</v>
      </c>
      <c r="L207" s="48" t="e">
        <f>INDEX('Jason-SESSION'!$L$313:$U$320, MATCH("*Clean *",'Jason-SESSION'!$B$313:$B$320,0), MATCH("*1st*",'Jason-SESSION'!$K$7:$T$7,0))</f>
        <v>#N/A</v>
      </c>
      <c r="M207" s="131" t="e">
        <f>IF($A$206='Jason-SESSION'!$A$313,INDEX('Jason-SESSION'!$K$313:$T$320, MATCH("*Lat Pulldown*",'Jason-SESSION'!$B$313:$B$320,0), MATCH("*1st*",'Jason-SESSION'!$K$7:$T$7,0)),"")</f>
        <v>#N/A</v>
      </c>
      <c r="N207" s="48" t="e">
        <f>INDEX('Jason-SESSION'!$L$313:$U$320, MATCH("*Lat Pulldown*",'Jason-SESSION'!$B$313:$B$320,0), MATCH("*1st*",'Jason-SESSION'!$K$7:$T$7,0))</f>
        <v>#N/A</v>
      </c>
      <c r="O207" s="151"/>
      <c r="P207" s="151"/>
      <c r="Q207" s="118"/>
      <c r="R207" s="118"/>
      <c r="S207" s="11"/>
      <c r="T207" s="11"/>
      <c r="V207" s="47"/>
      <c r="W207" s="11"/>
      <c r="X207" s="11"/>
      <c r="Y207" s="11"/>
      <c r="Z207" s="11"/>
      <c r="AA207" s="11"/>
      <c r="AB207" s="11"/>
      <c r="AC207" s="11"/>
      <c r="AF207"/>
      <c r="AG207"/>
      <c r="AH207"/>
      <c r="AI207"/>
      <c r="AJ207"/>
      <c r="AK207"/>
      <c r="AL207"/>
      <c r="AN207"/>
    </row>
    <row r="208" spans="1:40">
      <c r="B208" t="s">
        <v>4</v>
      </c>
      <c r="C208" s="131" t="e">
        <f>IF($A$206='Jason-SESSION'!$A$313,INDEX('Jason-SESSION'!$K$313:$T$320, MATCH("*Squat*",'Jason-SESSION'!$B$313:$B$320,0), MATCH("*2nd*",'Jason-SESSION'!$K$7:$T$7,0)),"")</f>
        <v>#N/A</v>
      </c>
      <c r="D208" s="132" t="e">
        <f>INDEX('Jason-SESSION'!L$313:U$320, MATCH("*Squat*",'Jason-SESSION'!$B$313:$B$320,0), MATCH("*2nd*",'Jason-SESSION'!K$7:T$7,0))</f>
        <v>#N/A</v>
      </c>
      <c r="E208" s="131" t="e">
        <f>IF($A$206='Jason-SESSION'!$A$313,INDEX('Jason-SESSION'!$K$313:$T$320, MATCH("*Deadlift*",'Jason-SESSION'!$B$313:$B$320,0), MATCH("*2ND*",'Jason-SESSION'!$K$7:$T$7,0)),"")</f>
        <v>#N/A</v>
      </c>
      <c r="F208" s="131" t="e">
        <f>INDEX('Jason-SESSION'!$L$313:$U$320, MATCH("*Deadlift*",'Jason-SESSION'!$B$313:$B$320,0), MATCH("*2nd*",'Jason-SESSION'!$K$7:$T$7,0))</f>
        <v>#N/A</v>
      </c>
      <c r="G208" s="131" t="e">
        <f>IF($A$206='Jason-SESSION'!$A$313,INDEX('Jason-SESSION'!$K$313:$T$320, MATCH("*Bench Press*",'Jason-SESSION'!$B$313:$B$320,0), MATCH("*2ND*",'Jason-SESSION'!$K$7:$T$7,0)),"")</f>
        <v>#N/A</v>
      </c>
      <c r="H208" s="131" t="e">
        <f>INDEX('Jason-SESSION'!$L$313:$U$320, MATCH("*Bench Press*",'Jason-SESSION'!$B$313:$B$320,0), MATCH("*2nd*",'Jason-SESSION'!$K$7:$T$7,0))</f>
        <v>#N/A</v>
      </c>
      <c r="I208" s="132" t="e">
        <f>IF($A$206='Jason-SESSION'!$A$313,INDEX('Jason-SESSION'!$K$313:$T$320, MATCH("*Military*",'Jason-SESSION'!$B$313:$B$320,0), MATCH("*2ND*",'Jason-SESSION'!$K$7:$T$7,0)),"")</f>
        <v>#N/A</v>
      </c>
      <c r="J208" s="44" t="e">
        <f>INDEX('Jason-SESSION'!$L$313:$U$320, MATCH("*Military*",'Jason-SESSION'!$B$313:$B$320,0), MATCH("*2nd*",'Jason-SESSION'!$K$7:$T$7,0))</f>
        <v>#N/A</v>
      </c>
      <c r="K208" s="131" t="e">
        <f>IF($A$206='Jason-SESSION'!$A$313,INDEX('Jason-SESSION'!$K$313:$T$320, MATCH("*Clean *",'Jason-SESSION'!$B$313:$B$320,0), MATCH("*2ND*",'Jason-SESSION'!$K$7:$T$7,0)),"")</f>
        <v>#N/A</v>
      </c>
      <c r="L208" s="44" t="e">
        <f>INDEX('Jason-SESSION'!$L$313:$U$320, MATCH("*Clean *",'Jason-SESSION'!$B$313:$B$320,0), MATCH("*2nd*",'Jason-SESSION'!$K$7:$T$7,0))</f>
        <v>#N/A</v>
      </c>
      <c r="M208" s="131" t="e">
        <f>IF($A$206='Jason-SESSION'!$A$313,INDEX('Jason-SESSION'!$K$313:$T$320, MATCH("*Lat Pulldown*",'Jason-SESSION'!$B$313:$B$320,0), MATCH("*2ND*",'Jason-SESSION'!$K$7:$T$7,0)),"")</f>
        <v>#N/A</v>
      </c>
      <c r="N208" s="44" t="e">
        <f>INDEX('Jason-SESSION'!$L$313:$U$320, MATCH("*Lat Pulldown*",'Jason-SESSION'!$B$313:$B$320,0), MATCH("*2nd*",'Jason-SESSION'!$K$7:$T$7,0))</f>
        <v>#N/A</v>
      </c>
      <c r="O208" s="151"/>
      <c r="P208" s="151"/>
      <c r="Q208" s="118"/>
      <c r="R208" s="118"/>
      <c r="AF208"/>
      <c r="AG208"/>
      <c r="AH208"/>
      <c r="AI208"/>
      <c r="AJ208"/>
      <c r="AK208"/>
      <c r="AL208"/>
      <c r="AN208"/>
    </row>
    <row r="209" spans="1:40">
      <c r="B209" t="s">
        <v>5</v>
      </c>
      <c r="C209" s="131" t="e">
        <f>IF($A$206='Jason-SESSION'!$A$313,INDEX('Jason-SESSION'!$K$313:$T$320, MATCH("*Squat*",'Jason-SESSION'!$B$313:$B$320,0), MATCH("*3rd*",'Jason-SESSION'!$K$7:$T$7,0)),"")</f>
        <v>#N/A</v>
      </c>
      <c r="D209" s="132" t="e">
        <f>INDEX('Jason-SESSION'!L$313:U$320, MATCH("*Squat*",'Jason-SESSION'!$B$313:$B$320,0), MATCH("*3rd*",'Jason-SESSION'!K$7:T$7,0))</f>
        <v>#N/A</v>
      </c>
      <c r="E209" s="131" t="e">
        <f>IF($A$206='Jason-SESSION'!$A$313,INDEX('Jason-SESSION'!$K$313:$T$320, MATCH("*Deadlift*",'Jason-SESSION'!$B$313:$B$320,0), MATCH("*3rd*",'Jason-SESSION'!$K$7:$T$7,0)),"")</f>
        <v>#N/A</v>
      </c>
      <c r="F209" s="131" t="e">
        <f>INDEX('Jason-SESSION'!$L$313:$U$320, MATCH("*Deadlift*",'Jason-SESSION'!$B$313:$B$320,0), MATCH("*3rd*",'Jason-SESSION'!$K$7:$T$7,0))</f>
        <v>#N/A</v>
      </c>
      <c r="G209" s="131" t="e">
        <f>IF($A$206='Jason-SESSION'!$A$313,INDEX('Jason-SESSION'!$K$313:$T$320, MATCH("*Bench Press*",'Jason-SESSION'!$B$313:$B$320,0), MATCH("*3rd*",'Jason-SESSION'!$K$7:$T$7,0)),"")</f>
        <v>#N/A</v>
      </c>
      <c r="H209" s="131" t="e">
        <f>INDEX('Jason-SESSION'!$L$313:$U$320, MATCH("*Bench Press*",'Jason-SESSION'!$B$313:$B$320,0), MATCH("*3rd*",'Jason-SESSION'!$K$7:$T$7,0))</f>
        <v>#N/A</v>
      </c>
      <c r="I209" s="132" t="e">
        <f>IF($A$206='Jason-SESSION'!$A$313,INDEX('Jason-SESSION'!$K$313:$T$320, MATCH("*Military*",'Jason-SESSION'!$B$313:$B$320,0), MATCH("*3rd*",'Jason-SESSION'!$K$7:$T$7,0)),"")</f>
        <v>#N/A</v>
      </c>
      <c r="J209" s="44" t="e">
        <f>INDEX('Jason-SESSION'!$L$313:$U$320, MATCH("*Military*",'Jason-SESSION'!$B$313:$B$320,0), MATCH("*3rd*",'Jason-SESSION'!$K$7:$T$7,0))</f>
        <v>#N/A</v>
      </c>
      <c r="K209" s="131" t="e">
        <f>IF($A$206='Jason-SESSION'!$A$313,INDEX('Jason-SESSION'!$K$313:$T$320, MATCH("*Clean *",'Jason-SESSION'!$B$313:$B$320,0), MATCH("*3rd*",'Jason-SESSION'!$K$7:$T$7,0)),"")</f>
        <v>#N/A</v>
      </c>
      <c r="L209" s="44" t="e">
        <f>INDEX('Jason-SESSION'!$L$313:$U$320, MATCH("*Clean *",'Jason-SESSION'!$B$313:$B$320,0), MATCH("*3rd*",'Jason-SESSION'!$K$7:$T$7,0))</f>
        <v>#N/A</v>
      </c>
      <c r="M209" s="131" t="e">
        <f>IF($A$206='Jason-SESSION'!$A$313,INDEX('Jason-SESSION'!$K$313:$T$320, MATCH("*Lat Pulldown*",'Jason-SESSION'!$B$313:$B$320,0), MATCH("*3rd*",'Jason-SESSION'!$K$7:$T$7,0)),"")</f>
        <v>#N/A</v>
      </c>
      <c r="N209" s="44" t="e">
        <f>INDEX('Jason-SESSION'!$L$313:$U$320, MATCH("*Lat Pulldown*",'Jason-SESSION'!$B$313:$B$320,0), MATCH("*3rd*",'Jason-SESSION'!$K$7:$T$7,0))</f>
        <v>#N/A</v>
      </c>
      <c r="O209" s="151"/>
      <c r="P209" s="151"/>
      <c r="Q209" s="118"/>
      <c r="R209" s="118"/>
      <c r="AF209"/>
      <c r="AG209"/>
      <c r="AH209"/>
      <c r="AI209"/>
      <c r="AJ209"/>
      <c r="AK209"/>
      <c r="AL209"/>
      <c r="AN209"/>
    </row>
    <row r="210" spans="1:40">
      <c r="B210" t="s">
        <v>6</v>
      </c>
      <c r="C210" s="131" t="e">
        <f>IF($A$206='Jason-SESSION'!$A$313,INDEX('Jason-SESSION'!$K$313:$T$320, MATCH("*Squat*",'Jason-SESSION'!$B$313:$B$320,0), MATCH("*4th*",'Jason-SESSION'!$K$7:$T$7,0)),"")</f>
        <v>#N/A</v>
      </c>
      <c r="D210" s="132" t="e">
        <f>INDEX('Jason-SESSION'!L$313:U$320, MATCH("*Squat*",'Jason-SESSION'!$B$313:$B$320,0), MATCH("*4th*",'Jason-SESSION'!K$7:T$7,0))</f>
        <v>#N/A</v>
      </c>
      <c r="E210" s="131" t="e">
        <f>IF($A$206='Jason-SESSION'!$A$313,INDEX('Jason-SESSION'!$K$313:$T$320, MATCH("*Deadlift*",'Jason-SESSION'!$B$313:$B$320,0), MATCH("*4th*",'Jason-SESSION'!$K$7:$T$7,0)),"")</f>
        <v>#N/A</v>
      </c>
      <c r="F210" s="131" t="e">
        <f>INDEX('Jason-SESSION'!$L$313:$U$320, MATCH("*Deadlift*",'Jason-SESSION'!$B$313:$B$320,0), MATCH("*4th*",'Jason-SESSION'!$K$7:$T$7,0))</f>
        <v>#N/A</v>
      </c>
      <c r="G210" s="131" t="e">
        <f>IF($A$206='Jason-SESSION'!$A$313,INDEX('Jason-SESSION'!$K$313:$T$320, MATCH("*Bench Press*",'Jason-SESSION'!$B$313:$B$320,0), MATCH("*4th*",'Jason-SESSION'!$K$7:$T$7,0)),"")</f>
        <v>#N/A</v>
      </c>
      <c r="H210" s="131" t="e">
        <f>INDEX('Jason-SESSION'!$L$313:$U$320, MATCH("*Bench Press*",'Jason-SESSION'!$B$313:$B$320,0), MATCH("*4th*",'Jason-SESSION'!$K$7:$T$7,0))</f>
        <v>#N/A</v>
      </c>
      <c r="I210" s="132" t="e">
        <f>IF($A$206='Jason-SESSION'!$A$313,INDEX('Jason-SESSION'!$K$313:$T$320, MATCH("*Military*",'Jason-SESSION'!$B$313:$B$320,0), MATCH("*4th*",'Jason-SESSION'!$K$7:$T$7,0)),"")</f>
        <v>#N/A</v>
      </c>
      <c r="J210" s="44" t="e">
        <f>INDEX('Jason-SESSION'!$L$313:$U$320, MATCH("*Military*",'Jason-SESSION'!$B$313:$B$320,0), MATCH("*4th*",'Jason-SESSION'!$K$7:$T$7,0))</f>
        <v>#N/A</v>
      </c>
      <c r="K210" s="131" t="e">
        <f>IF($A$206='Jason-SESSION'!$A$313,INDEX('Jason-SESSION'!$K$313:$T$320, MATCH("*Clean *",'Jason-SESSION'!$B$313:$B$320,0), MATCH("*4th*",'Jason-SESSION'!$K$7:$T$7,0)),"")</f>
        <v>#N/A</v>
      </c>
      <c r="L210" s="44" t="e">
        <f>INDEX('Jason-SESSION'!$L$313:$U$320, MATCH("*Clean *",'Jason-SESSION'!$B$313:$B$320,0), MATCH("*4th*",'Jason-SESSION'!$K$7:$T$7,0))</f>
        <v>#N/A</v>
      </c>
      <c r="M210" s="131" t="e">
        <f>IF($A$206='Jason-SESSION'!$A$313,INDEX('Jason-SESSION'!$K$313:$T$320, MATCH("*Lat Pulldown*",'Jason-SESSION'!$B$313:$B$320,0), MATCH("*4th*",'Jason-SESSION'!$K$7:$T$7,0)),"")</f>
        <v>#N/A</v>
      </c>
      <c r="N210" s="44" t="e">
        <f>INDEX('Jason-SESSION'!$L$313:$U$320, MATCH("*Lat Pulldown*",'Jason-SESSION'!$B$313:$B$320,0), MATCH("*4th*",'Jason-SESSION'!$K$7:$T$7,0))</f>
        <v>#N/A</v>
      </c>
      <c r="O210" s="151"/>
      <c r="P210" s="151"/>
      <c r="Q210" s="118"/>
      <c r="R210" s="118"/>
      <c r="AF210"/>
      <c r="AG210"/>
      <c r="AH210"/>
      <c r="AI210"/>
      <c r="AJ210"/>
      <c r="AK210"/>
      <c r="AL210"/>
      <c r="AN210"/>
    </row>
    <row r="211" spans="1:40">
      <c r="B211" t="s">
        <v>7</v>
      </c>
      <c r="C211" s="131" t="e">
        <f>IF($A$206='Jason-SESSION'!$A$313,INDEX('Jason-SESSION'!$K$313:$T$320, MATCH("*Squat*",'Jason-SESSION'!$B$313:$B$320,0), MATCH("*5th*",'Jason-SESSION'!$K$7:$T$7,0)),"")</f>
        <v>#N/A</v>
      </c>
      <c r="D211" s="132" t="e">
        <f>INDEX('Jason-SESSION'!L$313:U$320, MATCH("*Squat*",'Jason-SESSION'!$B$313:$B$320,0), MATCH("*5th*",'Jason-SESSION'!K$7:T$7,0))</f>
        <v>#N/A</v>
      </c>
      <c r="E211" s="131" t="e">
        <f>IF($A$206='Jason-SESSION'!$A$313,INDEX('Jason-SESSION'!$K$313:$T$320, MATCH("*Deadlift*",'Jason-SESSION'!$B$313:$B$320,0), MATCH("*5th*",'Jason-SESSION'!$K$7:$T$7,0)),"")</f>
        <v>#N/A</v>
      </c>
      <c r="F211" s="131" t="e">
        <f>INDEX('Jason-SESSION'!$L$313:$U$320, MATCH("*Deadlift*",'Jason-SESSION'!$B$313:$B$320,0), MATCH("*5th*",'Jason-SESSION'!$K$7:$T$7,0))</f>
        <v>#N/A</v>
      </c>
      <c r="G211" s="131" t="e">
        <f>IF($A$206='Jason-SESSION'!$A$313,INDEX('Jason-SESSION'!$K$313:$T$320, MATCH("*Bench Press*",'Jason-SESSION'!$B$313:$B$320,0), MATCH("*5th*",'Jason-SESSION'!$K$7:$T$7,0)),"")</f>
        <v>#N/A</v>
      </c>
      <c r="H211" s="131" t="e">
        <f>INDEX('Jason-SESSION'!$L$313:$U$320, MATCH("*Bench Press*",'Jason-SESSION'!$B$313:$B$320,0), MATCH("*5th*",'Jason-SESSION'!$K$7:$T$7,0))</f>
        <v>#N/A</v>
      </c>
      <c r="I211" s="132" t="e">
        <f>IF($A$206='Jason-SESSION'!$A$313,INDEX('Jason-SESSION'!$K$313:$T$320, MATCH("*Military*",'Jason-SESSION'!$B$313:$B$320,0), MATCH("*5th*",'Jason-SESSION'!$K$7:$T$7,0)),"")</f>
        <v>#N/A</v>
      </c>
      <c r="J211" s="44" t="e">
        <f>INDEX('Jason-SESSION'!$L$313:$U$320, MATCH("*Military*",'Jason-SESSION'!$B$313:$B$320,0), MATCH("*5th*",'Jason-SESSION'!$K$7:$T$7,0))</f>
        <v>#N/A</v>
      </c>
      <c r="K211" s="131" t="e">
        <f>IF($A$206='Jason-SESSION'!$A$313,INDEX('Jason-SESSION'!$K$313:$T$320, MATCH("*Clean *",'Jason-SESSION'!$B$313:$B$320,0), MATCH("*5th*",'Jason-SESSION'!$K$7:$T$7,0)),"")</f>
        <v>#N/A</v>
      </c>
      <c r="L211" s="44" t="e">
        <f>INDEX('Jason-SESSION'!$L$313:$U$320, MATCH("*Clean *",'Jason-SESSION'!$B$313:$B$320,0), MATCH("*5th*",'Jason-SESSION'!$K$7:$T$7,0))</f>
        <v>#N/A</v>
      </c>
      <c r="M211" s="131" t="e">
        <f>IF($A$206='Jason-SESSION'!$A$313,INDEX('Jason-SESSION'!$K$313:$T$320, MATCH("*Lat Pulldown*",'Jason-SESSION'!$B$313:$B$320,0), MATCH("*5th*",'Jason-SESSION'!$K$7:$T$7,0)),"")</f>
        <v>#N/A</v>
      </c>
      <c r="N211" s="44" t="e">
        <f>INDEX('Jason-SESSION'!$L$313:$U$320, MATCH("*Lat Pulldown*",'Jason-SESSION'!$B$313:$B$320,0), MATCH("*5th*",'Jason-SESSION'!$K$7:$T$7,0))</f>
        <v>#N/A</v>
      </c>
      <c r="O211" s="151"/>
      <c r="P211" s="151"/>
      <c r="Q211" s="118"/>
      <c r="R211" s="118"/>
      <c r="AF211"/>
      <c r="AG211"/>
      <c r="AH211"/>
      <c r="AI211"/>
      <c r="AJ211"/>
      <c r="AK211"/>
      <c r="AL211"/>
      <c r="AN211"/>
    </row>
    <row r="212" spans="1:40">
      <c r="A212" s="129">
        <f>'Jason-SESSION'!A322</f>
        <v>0</v>
      </c>
      <c r="B212" s="116" t="s">
        <v>84</v>
      </c>
      <c r="C212" s="117" t="e">
        <f>MAX(C213:C217)</f>
        <v>#N/A</v>
      </c>
      <c r="D212" s="116" t="e">
        <f t="array" ref="D212">MAX(IF(C213:C217=C212,D213:D217))</f>
        <v>#N/A</v>
      </c>
      <c r="E212" s="116" t="e">
        <f>MAX(E213:E217)</f>
        <v>#N/A</v>
      </c>
      <c r="F212" s="116" t="e">
        <f t="array" ref="F212">MAX(IF(E213:E217=E212,F213:F217))</f>
        <v>#N/A</v>
      </c>
      <c r="G212" s="116" t="e">
        <f>MAX(G213:G217)</f>
        <v>#N/A</v>
      </c>
      <c r="H212" s="116" t="e">
        <f t="array" ref="H212">MAX(IF(G213:G217=G212,H213:H217))</f>
        <v>#N/A</v>
      </c>
      <c r="I212" s="116" t="e">
        <f>MAX(I213:I217)</f>
        <v>#N/A</v>
      </c>
      <c r="J212" s="116" t="e">
        <f t="array" ref="J212">MAX(IF(I213:I217=I212,J213:J217))</f>
        <v>#N/A</v>
      </c>
      <c r="K212" s="116" t="e">
        <f>MAX(K213:K217)</f>
        <v>#N/A</v>
      </c>
      <c r="L212" s="116" t="e">
        <f t="array" ref="L212">MAX(IF(K213:K217=K212,L213:L217))</f>
        <v>#N/A</v>
      </c>
      <c r="M212" s="116" t="e">
        <f>MAX(M213:M217)</f>
        <v>#N/A</v>
      </c>
      <c r="N212" s="117" t="e">
        <f t="array" ref="N212">MAX(IF(M213:M217=M212,N213:N217))</f>
        <v>#N/A</v>
      </c>
      <c r="O212" s="152" t="e">
        <f>IF($A$212='Jason-SESSION'!$A$322,INDEX('Jason-SESSION'!$K$322:$T$329, MATCH("*1k Row*",'Jason-SESSION'!$B$322:$B$329,0), MATCH("*1st*",'Jason-SESSION'!$K$7:$T$7,0)),"")</f>
        <v>#N/A</v>
      </c>
      <c r="P212" s="152" t="e">
        <f>IF($A$212='Jason-SESSION'!$A$322,INDEX('Jason-SESSION'!$K$322:$T$329, MATCH("*HIIT*",'Jason-SESSION'!$B$322:$B$329,0), MATCH("*1st*",'Jason-SESSION'!$K$7:$T$7,0)),"")</f>
        <v>#N/A</v>
      </c>
      <c r="Q212" s="119" t="e">
        <f>INDEX('Jason-SESSION'!$L$322:$U$329, MATCH("*HIIT*",'Jason-SESSION'!$B$322:$B$329,0), MATCH("*1st*",'Jason-SESSION'!$K$7:$T$7,0))</f>
        <v>#N/A</v>
      </c>
      <c r="R212" s="119">
        <f>'Jason-SESSION'!U322</f>
        <v>0</v>
      </c>
      <c r="S212" s="116"/>
      <c r="T212" s="116"/>
      <c r="U212" s="120">
        <f>'Jason-SESSION'!A323</f>
        <v>0</v>
      </c>
      <c r="V212" s="120">
        <f>'Jason-SESSION'!A324</f>
        <v>0</v>
      </c>
      <c r="W212" s="116"/>
      <c r="X212" s="116"/>
      <c r="Y212" s="116"/>
      <c r="Z212" s="116"/>
      <c r="AA212" s="116"/>
      <c r="AB212" s="116"/>
      <c r="AC212" s="116"/>
      <c r="AF212"/>
      <c r="AG212"/>
      <c r="AH212"/>
      <c r="AI212"/>
      <c r="AJ212"/>
      <c r="AK212"/>
      <c r="AL212"/>
      <c r="AN212"/>
    </row>
    <row r="213" spans="1:40">
      <c r="A213" s="145"/>
      <c r="B213" s="11" t="s">
        <v>3</v>
      </c>
      <c r="C213" s="131" t="e">
        <f>IF($A$212='Jason-SESSION'!$A$322,INDEX('Jason-SESSION'!$K$322:$T$329, MATCH("*Squat*",'Jason-SESSION'!$B$322:$B$329,0), MATCH("*1st*",'Jason-SESSION'!$K$7:$T$7,0)),"")</f>
        <v>#N/A</v>
      </c>
      <c r="D213" s="132" t="e">
        <f>INDEX('Jason-SESSION'!L$322:U$329, MATCH("*Squat*",'Jason-SESSION'!$B$322:$B$329,0), MATCH("*1st*",'Jason-SESSION'!K$7:T$7,0))</f>
        <v>#N/A</v>
      </c>
      <c r="E213" s="131" t="e">
        <f>IF($A$212='Jason-SESSION'!$A$322,INDEX('Jason-SESSION'!$K$322:$T$329, MATCH("*Deadlift*",'Jason-SESSION'!$B$322:$B$329,0), MATCH("*1st*",'Jason-SESSION'!$K$7:$T$7,0)),"")</f>
        <v>#N/A</v>
      </c>
      <c r="F213" s="131" t="e">
        <f>INDEX('Jason-SESSION'!$L$322:$U$329, MATCH("*Deadlift*",'Jason-SESSION'!$B$322:$B$329,0), MATCH("*1st*",'Jason-SESSION'!$K$7:$T$7,0))</f>
        <v>#N/A</v>
      </c>
      <c r="G213" s="131" t="e">
        <f>IF($A$212='Jason-SESSION'!$A$322,INDEX('Jason-SESSION'!$K$322:$T$329, MATCH("*Bench Press*",'Jason-SESSION'!$B$322:$B$329,0), MATCH("*1st*",'Jason-SESSION'!$K$7:$T$7,0)),"")</f>
        <v>#N/A</v>
      </c>
      <c r="H213" s="131" t="e">
        <f>INDEX('Jason-SESSION'!$L$322:$U$329, MATCH("*Bench Press*",'Jason-SESSION'!$B$322:$B$329,0), MATCH("*1st*",'Jason-SESSION'!$K$7:$T$7,0))</f>
        <v>#N/A</v>
      </c>
      <c r="I213" s="132" t="e">
        <f>IF($A$212='Jason-SESSION'!$A$322,INDEX('Jason-SESSION'!$K$322:$T$329, MATCH("*Military*",'Jason-SESSION'!$B$322:$B$329,0), MATCH("*1st*",'Jason-SESSION'!$K$7:$T$7,0)),"")</f>
        <v>#N/A</v>
      </c>
      <c r="J213" s="48" t="e">
        <f>INDEX('Jason-SESSION'!$L$322:$U$329, MATCH("*Military*",'Jason-SESSION'!$B$322:$B$329,0), MATCH("*1st*",'Jason-SESSION'!$K$7:$T$7,0))</f>
        <v>#N/A</v>
      </c>
      <c r="K213" s="131" t="e">
        <f>IF($A$212='Jason-SESSION'!$A$322,INDEX('Jason-SESSION'!$K$322:$T$329, MATCH("*Clean *",'Jason-SESSION'!$B$322:$B$329,0), MATCH("*1st*",'Jason-SESSION'!$K$7:$T$7,0)),"")</f>
        <v>#N/A</v>
      </c>
      <c r="L213" s="48" t="e">
        <f>INDEX('Jason-SESSION'!$L$322:$U$329, MATCH("*Clean *",'Jason-SESSION'!$B$322:$B$329,0), MATCH("*1st*",'Jason-SESSION'!$K$7:$T$7,0))</f>
        <v>#N/A</v>
      </c>
      <c r="M213" s="131" t="e">
        <f>IF($A$212='Jason-SESSION'!$A$322,INDEX('Jason-SESSION'!$K$322:$T$329, MATCH("*Lat Pulldown*",'Jason-SESSION'!$B$322:$B$329,0), MATCH("*1st*",'Jason-SESSION'!$K$7:$T$7,0)),"")</f>
        <v>#N/A</v>
      </c>
      <c r="N213" s="48" t="e">
        <f>INDEX('Jason-SESSION'!$L$322:$U$329, MATCH("*Lat Pulldown*",'Jason-SESSION'!$B$322:$B$329,0), MATCH("*1st*",'Jason-SESSION'!$K$7:$T$7,0))</f>
        <v>#N/A</v>
      </c>
      <c r="O213" s="151"/>
      <c r="P213" s="151"/>
      <c r="Q213" s="118"/>
      <c r="R213" s="118"/>
      <c r="S213" s="11"/>
      <c r="T213" s="11"/>
      <c r="V213" s="47"/>
      <c r="W213" s="11"/>
      <c r="X213" s="11"/>
      <c r="Y213" s="11"/>
      <c r="Z213" s="11"/>
      <c r="AA213" s="11"/>
      <c r="AB213" s="11"/>
      <c r="AC213" s="11"/>
      <c r="AF213"/>
      <c r="AG213"/>
      <c r="AH213"/>
      <c r="AI213"/>
      <c r="AJ213"/>
      <c r="AK213"/>
      <c r="AL213"/>
      <c r="AN213"/>
    </row>
    <row r="214" spans="1:40">
      <c r="B214" t="s">
        <v>4</v>
      </c>
      <c r="C214" s="131" t="e">
        <f>IF($A$212='Jason-SESSION'!$A$322,INDEX('Jason-SESSION'!$K$322:$T$329, MATCH("*Squat*",'Jason-SESSION'!$B$322:$B$329,0), MATCH("*2nd*",'Jason-SESSION'!$K$7:$T$7,0)),"")</f>
        <v>#N/A</v>
      </c>
      <c r="D214" s="132" t="e">
        <f>INDEX('Jason-SESSION'!L$322:U$329, MATCH("*Squat*",'Jason-SESSION'!$B$322:$B$329,0), MATCH("*2nd*",'Jason-SESSION'!K$7:T$7,0))</f>
        <v>#N/A</v>
      </c>
      <c r="E214" s="131" t="e">
        <f>IF($A$212='Jason-SESSION'!$A$322,INDEX('Jason-SESSION'!$K$322:$T$329, MATCH("*Deadlift*",'Jason-SESSION'!$B$322:$B$329,0), MATCH("*2ND*",'Jason-SESSION'!$K$7:$T$7,0)),"")</f>
        <v>#N/A</v>
      </c>
      <c r="F214" s="131" t="e">
        <f>INDEX('Jason-SESSION'!$L$322:$U$329, MATCH("*Deadlift*",'Jason-SESSION'!$B$322:$B$329,0), MATCH("*2nd*",'Jason-SESSION'!$K$7:$T$7,0))</f>
        <v>#N/A</v>
      </c>
      <c r="G214" s="131" t="e">
        <f>IF($A$212='Jason-SESSION'!$A$322,INDEX('Jason-SESSION'!$K$322:$T$329, MATCH("*Bench Press*",'Jason-SESSION'!$B$322:$B$329,0), MATCH("*2ND*",'Jason-SESSION'!$K$7:$T$7,0)),"")</f>
        <v>#N/A</v>
      </c>
      <c r="H214" s="131" t="e">
        <f>INDEX('Jason-SESSION'!$L$322:$U$329, MATCH("*Bench Press*",'Jason-SESSION'!$B$322:$B$329,0), MATCH("*2nd*",'Jason-SESSION'!$K$7:$T$7,0))</f>
        <v>#N/A</v>
      </c>
      <c r="I214" s="132" t="e">
        <f>IF($A$212='Jason-SESSION'!$A$322,INDEX('Jason-SESSION'!$K$322:$T$329, MATCH("*Military*",'Jason-SESSION'!$B$322:$B$329,0), MATCH("*2ND*",'Jason-SESSION'!$K$7:$T$7,0)),"")</f>
        <v>#N/A</v>
      </c>
      <c r="J214" s="44" t="e">
        <f>INDEX('Jason-SESSION'!$L$322:$U$329, MATCH("*Military*",'Jason-SESSION'!$B$322:$B$329,0), MATCH("*2nd*",'Jason-SESSION'!$K$7:$T$7,0))</f>
        <v>#N/A</v>
      </c>
      <c r="K214" s="131" t="e">
        <f>IF($A$212='Jason-SESSION'!$A$322,INDEX('Jason-SESSION'!$K$322:$T$329, MATCH("*Clean *",'Jason-SESSION'!$B$322:$B$329,0), MATCH("*2ND*",'Jason-SESSION'!$K$7:$T$7,0)),"")</f>
        <v>#N/A</v>
      </c>
      <c r="L214" s="44" t="e">
        <f>INDEX('Jason-SESSION'!$L$322:$U$329, MATCH("*Clean *",'Jason-SESSION'!$B$322:$B$329,0), MATCH("*2nd*",'Jason-SESSION'!$K$7:$T$7,0))</f>
        <v>#N/A</v>
      </c>
      <c r="M214" s="131" t="e">
        <f>IF($A$212='Jason-SESSION'!$A$322,INDEX('Jason-SESSION'!$K$322:$T$329, MATCH("*Lat Pulldown*",'Jason-SESSION'!$B$322:$B$329,0), MATCH("*2ND*",'Jason-SESSION'!$K$7:$T$7,0)),"")</f>
        <v>#N/A</v>
      </c>
      <c r="N214" s="44" t="e">
        <f>INDEX('Jason-SESSION'!$L$322:$U$329, MATCH("*Lat Pulldown*",'Jason-SESSION'!$B$322:$B$329,0), MATCH("*2nd*",'Jason-SESSION'!$K$7:$T$7,0))</f>
        <v>#N/A</v>
      </c>
      <c r="O214" s="151"/>
      <c r="P214" s="151"/>
      <c r="Q214" s="118"/>
      <c r="R214" s="118"/>
      <c r="AF214"/>
      <c r="AG214"/>
      <c r="AH214"/>
      <c r="AI214"/>
      <c r="AJ214"/>
      <c r="AK214"/>
      <c r="AL214"/>
      <c r="AN214"/>
    </row>
    <row r="215" spans="1:40">
      <c r="B215" t="s">
        <v>5</v>
      </c>
      <c r="C215" s="131" t="e">
        <f>IF($A$212='Jason-SESSION'!$A$322,INDEX('Jason-SESSION'!$K$322:$T$329, MATCH("*Squat*",'Jason-SESSION'!$B$322:$B$329,0), MATCH("*3rd*",'Jason-SESSION'!$K$7:$T$7,0)),"")</f>
        <v>#N/A</v>
      </c>
      <c r="D215" s="132" t="e">
        <f>INDEX('Jason-SESSION'!L$322:U$329, MATCH("*Squat*",'Jason-SESSION'!$B$322:$B$329,0), MATCH("*3rd*",'Jason-SESSION'!K$7:T$7,0))</f>
        <v>#N/A</v>
      </c>
      <c r="E215" s="131" t="e">
        <f>IF($A$212='Jason-SESSION'!$A$322,INDEX('Jason-SESSION'!$K$322:$T$329, MATCH("*Deadlift*",'Jason-SESSION'!$B$322:$B$329,0), MATCH("*3rd*",'Jason-SESSION'!$K$7:$T$7,0)),"")</f>
        <v>#N/A</v>
      </c>
      <c r="F215" s="131" t="e">
        <f>INDEX('Jason-SESSION'!$L$322:$U$329, MATCH("*Deadlift*",'Jason-SESSION'!$B$322:$B$329,0), MATCH("*3rd*",'Jason-SESSION'!$K$7:$T$7,0))</f>
        <v>#N/A</v>
      </c>
      <c r="G215" s="131" t="e">
        <f>IF($A$212='Jason-SESSION'!$A$322,INDEX('Jason-SESSION'!$K$322:$T$329, MATCH("*Bench Press*",'Jason-SESSION'!$B$322:$B$329,0), MATCH("*3rd*",'Jason-SESSION'!$K$7:$T$7,0)),"")</f>
        <v>#N/A</v>
      </c>
      <c r="H215" s="131" t="e">
        <f>INDEX('Jason-SESSION'!$L$322:$U$329, MATCH("*Bench Press*",'Jason-SESSION'!$B$322:$B$329,0), MATCH("*3rd*",'Jason-SESSION'!$K$7:$T$7,0))</f>
        <v>#N/A</v>
      </c>
      <c r="I215" s="132" t="e">
        <f>IF($A$212='Jason-SESSION'!$A$322,INDEX('Jason-SESSION'!$K$322:$T$329, MATCH("*Military*",'Jason-SESSION'!$B$322:$B$329,0), MATCH("*3rd*",'Jason-SESSION'!$K$7:$T$7,0)),"")</f>
        <v>#N/A</v>
      </c>
      <c r="J215" s="44" t="e">
        <f>INDEX('Jason-SESSION'!$L$322:$U$329, MATCH("*Military*",'Jason-SESSION'!$B$322:$B$329,0), MATCH("*3rd*",'Jason-SESSION'!$K$7:$T$7,0))</f>
        <v>#N/A</v>
      </c>
      <c r="K215" s="131" t="e">
        <f>IF($A$212='Jason-SESSION'!$A$322,INDEX('Jason-SESSION'!$K$322:$T$329, MATCH("*Clean *",'Jason-SESSION'!$B$322:$B$329,0), MATCH("*3rd*",'Jason-SESSION'!$K$7:$T$7,0)),"")</f>
        <v>#N/A</v>
      </c>
      <c r="L215" s="44" t="e">
        <f>INDEX('Jason-SESSION'!$L$322:$U$329, MATCH("*Clean *",'Jason-SESSION'!$B$322:$B$329,0), MATCH("*3rd*",'Jason-SESSION'!$K$7:$T$7,0))</f>
        <v>#N/A</v>
      </c>
      <c r="M215" s="131" t="e">
        <f>IF($A$212='Jason-SESSION'!$A$322,INDEX('Jason-SESSION'!$K$322:$T$329, MATCH("*Lat Pulldown*",'Jason-SESSION'!$B$322:$B$329,0), MATCH("*3rd*",'Jason-SESSION'!$K$7:$T$7,0)),"")</f>
        <v>#N/A</v>
      </c>
      <c r="N215" s="44" t="e">
        <f>INDEX('Jason-SESSION'!$L$322:$U$329, MATCH("*Lat Pulldown*",'Jason-SESSION'!$B$322:$B$329,0), MATCH("*3rd*",'Jason-SESSION'!$K$7:$T$7,0))</f>
        <v>#N/A</v>
      </c>
      <c r="O215" s="151"/>
      <c r="P215" s="151"/>
      <c r="Q215" s="118"/>
      <c r="R215" s="118"/>
      <c r="AF215"/>
      <c r="AG215"/>
      <c r="AH215"/>
      <c r="AI215"/>
      <c r="AJ215"/>
      <c r="AK215"/>
      <c r="AL215"/>
      <c r="AN215"/>
    </row>
    <row r="216" spans="1:40">
      <c r="B216" t="s">
        <v>6</v>
      </c>
      <c r="C216" s="131" t="e">
        <f>IF($A$212='Jason-SESSION'!$A$322,INDEX('Jason-SESSION'!$K$322:$T$329, MATCH("*Squat*",'Jason-SESSION'!$B$322:$B$329,0), MATCH("*4th*",'Jason-SESSION'!$K$7:$T$7,0)),"")</f>
        <v>#N/A</v>
      </c>
      <c r="D216" s="132" t="e">
        <f>INDEX('Jason-SESSION'!L$322:U$329, MATCH("*Squat*",'Jason-SESSION'!$B$322:$B$329,0), MATCH("*4th*",'Jason-SESSION'!K$7:T$7,0))</f>
        <v>#N/A</v>
      </c>
      <c r="E216" s="131" t="e">
        <f>IF($A$212='Jason-SESSION'!$A$322,INDEX('Jason-SESSION'!$K$322:$T$329, MATCH("*Deadlift*",'Jason-SESSION'!$B$322:$B$329,0), MATCH("*4th*",'Jason-SESSION'!$K$7:$T$7,0)),"")</f>
        <v>#N/A</v>
      </c>
      <c r="F216" s="131" t="e">
        <f>INDEX('Jason-SESSION'!$L$322:$U$329, MATCH("*Deadlift*",'Jason-SESSION'!$B$322:$B$329,0), MATCH("*4th*",'Jason-SESSION'!$K$7:$T$7,0))</f>
        <v>#N/A</v>
      </c>
      <c r="G216" s="131" t="e">
        <f>IF($A$212='Jason-SESSION'!$A$322,INDEX('Jason-SESSION'!$K$322:$T$329, MATCH("*Bench Press*",'Jason-SESSION'!$B$322:$B$329,0), MATCH("*4th*",'Jason-SESSION'!$K$7:$T$7,0)),"")</f>
        <v>#N/A</v>
      </c>
      <c r="H216" s="131" t="e">
        <f>INDEX('Jason-SESSION'!$L$322:$U$329, MATCH("*Bench Press*",'Jason-SESSION'!$B$322:$B$329,0), MATCH("*4th*",'Jason-SESSION'!$K$7:$T$7,0))</f>
        <v>#N/A</v>
      </c>
      <c r="I216" s="132" t="e">
        <f>IF($A$212='Jason-SESSION'!$A$322,INDEX('Jason-SESSION'!$K$322:$T$329, MATCH("*Military*",'Jason-SESSION'!$B$322:$B$329,0), MATCH("*4th*",'Jason-SESSION'!$K$7:$T$7,0)),"")</f>
        <v>#N/A</v>
      </c>
      <c r="J216" s="44" t="e">
        <f>INDEX('Jason-SESSION'!$L$322:$U$329, MATCH("*Military*",'Jason-SESSION'!$B$322:$B$329,0), MATCH("*4th*",'Jason-SESSION'!$K$7:$T$7,0))</f>
        <v>#N/A</v>
      </c>
      <c r="K216" s="131" t="e">
        <f>IF($A$212='Jason-SESSION'!$A$322,INDEX('Jason-SESSION'!$K$322:$T$329, MATCH("*Clean *",'Jason-SESSION'!$B$322:$B$329,0), MATCH("*4th*",'Jason-SESSION'!$K$7:$T$7,0)),"")</f>
        <v>#N/A</v>
      </c>
      <c r="L216" s="44" t="e">
        <f>INDEX('Jason-SESSION'!$L$322:$U$329, MATCH("*Clean *",'Jason-SESSION'!$B$322:$B$329,0), MATCH("*4th*",'Jason-SESSION'!$K$7:$T$7,0))</f>
        <v>#N/A</v>
      </c>
      <c r="M216" s="131" t="e">
        <f>IF($A$212='Jason-SESSION'!$A$322,INDEX('Jason-SESSION'!$K$322:$T$329, MATCH("*Lat Pulldown*",'Jason-SESSION'!$B$322:$B$329,0), MATCH("*4th*",'Jason-SESSION'!$K$7:$T$7,0)),"")</f>
        <v>#N/A</v>
      </c>
      <c r="N216" s="44" t="e">
        <f>INDEX('Jason-SESSION'!$L$322:$U$329, MATCH("*Lat Pulldown*",'Jason-SESSION'!$B$322:$B$329,0), MATCH("*4th*",'Jason-SESSION'!$K$7:$T$7,0))</f>
        <v>#N/A</v>
      </c>
      <c r="O216" s="151"/>
      <c r="P216" s="151"/>
      <c r="Q216" s="118"/>
      <c r="R216" s="118"/>
      <c r="AF216"/>
      <c r="AG216"/>
      <c r="AH216"/>
      <c r="AI216"/>
      <c r="AJ216"/>
      <c r="AK216"/>
      <c r="AL216"/>
      <c r="AN216"/>
    </row>
    <row r="217" spans="1:40">
      <c r="B217" t="s">
        <v>7</v>
      </c>
      <c r="C217" s="131" t="e">
        <f>IF($A$212='Jason-SESSION'!$A$322,INDEX('Jason-SESSION'!$K$322:$T$329, MATCH("*Squat*",'Jason-SESSION'!$B$322:$B$329,0), MATCH("*5th*",'Jason-SESSION'!$K$7:$T$7,0)),"")</f>
        <v>#N/A</v>
      </c>
      <c r="D217" s="132" t="e">
        <f>INDEX('Jason-SESSION'!L$322:U$329, MATCH("*Squat*",'Jason-SESSION'!$B$322:$B$329,0), MATCH("*5th*",'Jason-SESSION'!K$7:T$7,0))</f>
        <v>#N/A</v>
      </c>
      <c r="E217" s="131" t="e">
        <f>IF($A$212='Jason-SESSION'!$A$322,INDEX('Jason-SESSION'!$K$322:$T$329, MATCH("*Deadlift*",'Jason-SESSION'!$B$322:$B$329,0), MATCH("*5th*",'Jason-SESSION'!$K$7:$T$7,0)),"")</f>
        <v>#N/A</v>
      </c>
      <c r="F217" s="131" t="e">
        <f>INDEX('Jason-SESSION'!$L$322:$U$329, MATCH("*Deadlift*",'Jason-SESSION'!$B$322:$B$329,0), MATCH("*5th*",'Jason-SESSION'!$K$7:$T$7,0))</f>
        <v>#N/A</v>
      </c>
      <c r="G217" s="131" t="e">
        <f>IF($A$212='Jason-SESSION'!$A$322,INDEX('Jason-SESSION'!$K$322:$T$329, MATCH("*Bench Press*",'Jason-SESSION'!$B$322:$B$329,0), MATCH("*5th*",'Jason-SESSION'!$K$7:$T$7,0)),"")</f>
        <v>#N/A</v>
      </c>
      <c r="H217" s="131" t="e">
        <f>INDEX('Jason-SESSION'!$L$322:$U$329, MATCH("*Bench Press*",'Jason-SESSION'!$B$322:$B$329,0), MATCH("*5th*",'Jason-SESSION'!$K$7:$T$7,0))</f>
        <v>#N/A</v>
      </c>
      <c r="I217" s="132" t="e">
        <f>IF($A$212='Jason-SESSION'!$A$322,INDEX('Jason-SESSION'!$K$322:$T$329, MATCH("*Military*",'Jason-SESSION'!$B$322:$B$329,0), MATCH("*5th*",'Jason-SESSION'!$K$7:$T$7,0)),"")</f>
        <v>#N/A</v>
      </c>
      <c r="J217" s="44" t="e">
        <f>INDEX('Jason-SESSION'!$L$322:$U$329, MATCH("*Military*",'Jason-SESSION'!$B$322:$B$329,0), MATCH("*5th*",'Jason-SESSION'!$K$7:$T$7,0))</f>
        <v>#N/A</v>
      </c>
      <c r="K217" s="131" t="e">
        <f>IF($A$212='Jason-SESSION'!$A$322,INDEX('Jason-SESSION'!$K$322:$T$329, MATCH("*Clean *",'Jason-SESSION'!$B$322:$B$329,0), MATCH("*5th*",'Jason-SESSION'!$K$7:$T$7,0)),"")</f>
        <v>#N/A</v>
      </c>
      <c r="L217" s="44" t="e">
        <f>INDEX('Jason-SESSION'!$L$322:$U$329, MATCH("*Clean *",'Jason-SESSION'!$B$322:$B$329,0), MATCH("*5th*",'Jason-SESSION'!$K$7:$T$7,0))</f>
        <v>#N/A</v>
      </c>
      <c r="M217" s="131" t="e">
        <f>IF($A$212='Jason-SESSION'!$A$322,INDEX('Jason-SESSION'!$K$322:$T$329, MATCH("*Lat Pulldown*",'Jason-SESSION'!$B$322:$B$329,0), MATCH("*5th*",'Jason-SESSION'!$K$7:$T$7,0)),"")</f>
        <v>#N/A</v>
      </c>
      <c r="N217" s="44" t="e">
        <f>INDEX('Jason-SESSION'!$L$322:$U$329, MATCH("*Lat Pulldown*",'Jason-SESSION'!$B$322:$B$329,0), MATCH("*5th*",'Jason-SESSION'!$K$7:$T$7,0))</f>
        <v>#N/A</v>
      </c>
      <c r="O217" s="151"/>
      <c r="P217" s="151"/>
      <c r="Q217" s="118"/>
      <c r="R217" s="118"/>
      <c r="AF217"/>
      <c r="AG217"/>
      <c r="AH217"/>
      <c r="AI217"/>
      <c r="AJ217"/>
      <c r="AK217"/>
      <c r="AL217"/>
      <c r="AN217"/>
    </row>
    <row r="218" spans="1:40">
      <c r="A218" s="129">
        <f>'Jason-SESSION'!A331</f>
        <v>0</v>
      </c>
      <c r="B218" s="116" t="s">
        <v>84</v>
      </c>
      <c r="C218" s="117" t="e">
        <f>MAX(C219:C223)</f>
        <v>#N/A</v>
      </c>
      <c r="D218" s="116" t="e">
        <f t="array" ref="D218">MAX(IF(C219:C223=C218,D219:D223))</f>
        <v>#N/A</v>
      </c>
      <c r="E218" s="116" t="e">
        <f>MAX(E219:E223)</f>
        <v>#N/A</v>
      </c>
      <c r="F218" s="116" t="e">
        <f t="array" ref="F218">MAX(IF(E219:E223=E218,F219:F223))</f>
        <v>#N/A</v>
      </c>
      <c r="G218" s="116" t="e">
        <f>MAX(G219:G223)</f>
        <v>#N/A</v>
      </c>
      <c r="H218" s="116" t="e">
        <f t="array" ref="H218">MAX(IF(G219:G223=G218,H219:H223))</f>
        <v>#N/A</v>
      </c>
      <c r="I218" s="116" t="e">
        <f>MAX(I219:I223)</f>
        <v>#N/A</v>
      </c>
      <c r="J218" s="116" t="e">
        <f t="array" ref="J218">MAX(IF(I219:I223=I218,J219:J223))</f>
        <v>#N/A</v>
      </c>
      <c r="K218" s="116" t="e">
        <f>MAX(K219:K223)</f>
        <v>#N/A</v>
      </c>
      <c r="L218" s="116" t="e">
        <f t="array" ref="L218">MAX(IF(K219:K223=K218,L219:L223))</f>
        <v>#N/A</v>
      </c>
      <c r="M218" s="116" t="e">
        <f>MAX(M219:M223)</f>
        <v>#N/A</v>
      </c>
      <c r="N218" s="117" t="e">
        <f t="array" ref="N218">MAX(IF(M219:M223=M218,N219:N223))</f>
        <v>#N/A</v>
      </c>
      <c r="O218" s="152" t="e">
        <f>IF($A$218='Jason-SESSION'!$A$331,INDEX('Jason-SESSION'!$K$331:$T$338, MATCH("*1k Row*",'Jason-SESSION'!$B$331:$B$338,0), MATCH("*1st*",'Jason-SESSION'!$K$7:$T$7,0)),"")</f>
        <v>#N/A</v>
      </c>
      <c r="P218" s="152" t="e">
        <f>IF($A$218='Jason-SESSION'!$A$331,INDEX('Jason-SESSION'!$K$331:$T$338, MATCH("*HIIT*",'Jason-SESSION'!$B$331:$B$338,0), MATCH("*1st*",'Jason-SESSION'!$K$7:$T$7,0)),"")</f>
        <v>#N/A</v>
      </c>
      <c r="Q218" s="119" t="str">
        <f>INDEX('Jason-SESSION'!$L$212:$U$331, MATCH("*HIIT*",'Jason-SESSION'!$B$212:$B$331,0), MATCH("*1st*",'Jason-SESSION'!$K$7:$T$7,0))</f>
        <v>45/15</v>
      </c>
      <c r="R218" s="119">
        <f>'Jason-SESSION'!U331</f>
        <v>0</v>
      </c>
      <c r="S218" s="116"/>
      <c r="T218" s="116"/>
      <c r="U218" s="120">
        <f>'Jason-SESSION'!A332</f>
        <v>0</v>
      </c>
      <c r="V218" s="120">
        <f>'Jason-SESSION'!A333</f>
        <v>0</v>
      </c>
      <c r="W218" s="116"/>
      <c r="X218" s="116"/>
      <c r="Y218" s="116"/>
      <c r="Z218" s="116"/>
      <c r="AA218" s="116"/>
      <c r="AB218" s="116"/>
      <c r="AC218" s="116"/>
      <c r="AF218"/>
      <c r="AG218"/>
      <c r="AH218"/>
      <c r="AI218"/>
      <c r="AJ218"/>
      <c r="AK218"/>
      <c r="AL218"/>
      <c r="AN218"/>
    </row>
    <row r="219" spans="1:40">
      <c r="A219" s="145"/>
      <c r="B219" s="11" t="s">
        <v>3</v>
      </c>
      <c r="C219" s="131" t="e">
        <f>IF($A$218='Jason-SESSION'!$A$331,INDEX('Jason-SESSION'!$K$331:$T$338, MATCH("*Squat*",'Jason-SESSION'!$B$331:$B$338,0), MATCH("*1st*",'Jason-SESSION'!$K$7:$T$7,0)),"")</f>
        <v>#N/A</v>
      </c>
      <c r="D219" s="132" t="e">
        <f>INDEX('Jason-SESSION'!L$331:U$338, MATCH("*Squat*",'Jason-SESSION'!$B$331:$B$338,0), MATCH("*1st*",'Jason-SESSION'!K$7:T$7,0))</f>
        <v>#N/A</v>
      </c>
      <c r="E219" s="131" t="e">
        <f>IF($A$218='Jason-SESSION'!$A$331,INDEX('Jason-SESSION'!$K$331:$T$338, MATCH("*Deadlift*",'Jason-SESSION'!$B$331:$B$338,0), MATCH("*1st*",'Jason-SESSION'!$K$7:$T$7,0)),"")</f>
        <v>#N/A</v>
      </c>
      <c r="F219" s="131" t="e">
        <f>INDEX('Jason-SESSION'!$L$331:$U$338, MATCH("*Deadlift*",'Jason-SESSION'!$B$331:$B$338,0), MATCH("*1st*",'Jason-SESSION'!$K$7:$T$7,0))</f>
        <v>#N/A</v>
      </c>
      <c r="G219" s="131" t="e">
        <f>IF($A$218='Jason-SESSION'!$A$331,INDEX('Jason-SESSION'!$K$331:$T$338, MATCH("*Bench Press*",'Jason-SESSION'!$B$338:$B$338,0), MATCH("*1st*",'Jason-SESSION'!$K$7:$T$7,0)),"")</f>
        <v>#N/A</v>
      </c>
      <c r="H219" s="131" t="e">
        <f>INDEX('Jason-SESSION'!$L$331:$U$338, MATCH("*Bench Press*",'Jason-SESSION'!$B$331:$B$338,0), MATCH("*1st*",'Jason-SESSION'!$K$7:$T$7,0))</f>
        <v>#N/A</v>
      </c>
      <c r="I219" s="132" t="e">
        <f>IF($A$218='Jason-SESSION'!$A$331,INDEX('Jason-SESSION'!$K$331:$T$338, MATCH("*Military*",'Jason-SESSION'!$B$338:$B$338,0), MATCH("*1st*",'Jason-SESSION'!$K$7:$T$7,0)),"")</f>
        <v>#N/A</v>
      </c>
      <c r="J219" s="48" t="e">
        <f>INDEX('Jason-SESSION'!$L$331:$U$338, MATCH("*Military*",'Jason-SESSION'!$B$331:$B$338,0), MATCH("*1st*",'Jason-SESSION'!$K$7:$T$7,0))</f>
        <v>#N/A</v>
      </c>
      <c r="K219" s="131" t="e">
        <f>IF($A$218='Jason-SESSION'!$A$331,INDEX('Jason-SESSION'!$K$331:$T$338, MATCH("*Clean *",'Jason-SESSION'!$B$338:$B$338,0), MATCH("*1st*",'Jason-SESSION'!$K$7:$T$7,0)),"")</f>
        <v>#N/A</v>
      </c>
      <c r="L219" s="48" t="e">
        <f>INDEX('Jason-SESSION'!$L$331:$U$338, MATCH("*Clean *",'Jason-SESSION'!$B$331:$B$338,0), MATCH("*1st*",'Jason-SESSION'!$K$7:$T$7,0))</f>
        <v>#N/A</v>
      </c>
      <c r="M219" s="131" t="e">
        <f>IF($A$218='Jason-SESSION'!$A$331,INDEX('Jason-SESSION'!$K$331:$T$338, MATCH("*Lat Pulldown*",'Jason-SESSION'!$B$338:$B$338,0), MATCH("*1st*",'Jason-SESSION'!$K$7:$T$7,0)),"")</f>
        <v>#N/A</v>
      </c>
      <c r="N219" s="48" t="e">
        <f>INDEX('Jason-SESSION'!$L$331:$U$338, MATCH("*Lat Pulldown*",'Jason-SESSION'!$B$331:$B$338,0), MATCH("*1st*",'Jason-SESSION'!$K$7:$T$7,0))</f>
        <v>#N/A</v>
      </c>
      <c r="O219" s="151"/>
      <c r="P219" s="151"/>
      <c r="Q219" s="118"/>
      <c r="R219" s="118"/>
      <c r="S219" s="11"/>
      <c r="T219" s="11"/>
      <c r="V219" s="47"/>
      <c r="W219" s="11"/>
      <c r="X219" s="11"/>
      <c r="Y219" s="11"/>
      <c r="Z219" s="11"/>
      <c r="AA219" s="11"/>
      <c r="AB219" s="11"/>
      <c r="AC219" s="11"/>
      <c r="AF219"/>
      <c r="AG219"/>
      <c r="AH219"/>
      <c r="AI219"/>
      <c r="AJ219"/>
      <c r="AK219"/>
      <c r="AL219"/>
      <c r="AN219"/>
    </row>
    <row r="220" spans="1:40">
      <c r="B220" t="s">
        <v>4</v>
      </c>
      <c r="C220" s="131" t="e">
        <f>IF($A$218='Jason-SESSION'!$A$331,INDEX('Jason-SESSION'!$K$331:$T$338, MATCH("*Squat*",'Jason-SESSION'!$B$331:$B$338,0), MATCH("*2nd*",'Jason-SESSION'!$K$7:$T$7,0)),"")</f>
        <v>#N/A</v>
      </c>
      <c r="D220" s="132" t="e">
        <f>INDEX('Jason-SESSION'!L$331:U$338, MATCH("*Squat*",'Jason-SESSION'!$B$331:$B$338,0), MATCH("*2nd*",'Jason-SESSION'!K$7:T$7,0))</f>
        <v>#N/A</v>
      </c>
      <c r="E220" s="131" t="e">
        <f>IF($A$218='Jason-SESSION'!$A$331,INDEX('Jason-SESSION'!$K$331:$T$338, MATCH("*Deadlift*",'Jason-SESSION'!$B$331:$B$338,0), MATCH("*2ND*",'Jason-SESSION'!$K$7:$T$7,0)),"")</f>
        <v>#N/A</v>
      </c>
      <c r="F220" s="131" t="e">
        <f>INDEX('Jason-SESSION'!$L$331:$U$338, MATCH("*Deadlift*",'Jason-SESSION'!$B$331:$B$338,0), MATCH("*2nd*",'Jason-SESSION'!$K$7:$T$7,0))</f>
        <v>#N/A</v>
      </c>
      <c r="G220" s="131" t="e">
        <f>IF($A$218='Jason-SESSION'!$A$331,INDEX('Jason-SESSION'!$K$331:$T$338, MATCH("*Bench Press*",'Jason-SESSION'!$B$338:$B$338,0), MATCH("*2ND*",'Jason-SESSION'!$K$7:$T$7,0)),"")</f>
        <v>#N/A</v>
      </c>
      <c r="H220" s="131" t="e">
        <f>INDEX('Jason-SESSION'!$L$331:$U$338, MATCH("*Bench Press*",'Jason-SESSION'!$B$331:$B$338,0), MATCH("*2nd*",'Jason-SESSION'!$K$7:$T$7,0))</f>
        <v>#N/A</v>
      </c>
      <c r="I220" s="132" t="e">
        <f>IF($A$218='Jason-SESSION'!$A$331,INDEX('Jason-SESSION'!$K$331:$T$338, MATCH("*Military*",'Jason-SESSION'!$B$338:$B$338,0), MATCH("*2ND*",'Jason-SESSION'!$K$7:$T$7,0)),"")</f>
        <v>#N/A</v>
      </c>
      <c r="J220" s="44" t="e">
        <f>INDEX('Jason-SESSION'!$L$331:$U$338, MATCH("*Military*",'Jason-SESSION'!$B$331:$B$338,0), MATCH("*2nd*",'Jason-SESSION'!$K$7:$T$7,0))</f>
        <v>#N/A</v>
      </c>
      <c r="K220" s="131" t="e">
        <f>IF($A$218='Jason-SESSION'!$A$331,INDEX('Jason-SESSION'!$K$331:$T$338, MATCH("*Clean *",'Jason-SESSION'!$B$338:$B$338,0), MATCH("*2ND*",'Jason-SESSION'!$K$7:$T$7,0)),"")</f>
        <v>#N/A</v>
      </c>
      <c r="L220" s="44" t="e">
        <f>INDEX('Jason-SESSION'!$L$331:$U$338, MATCH("*Clean *",'Jason-SESSION'!$B$331:$B$338,0), MATCH("*2nd*",'Jason-SESSION'!$K$7:$T$7,0))</f>
        <v>#N/A</v>
      </c>
      <c r="M220" s="131" t="e">
        <f>IF($A$218='Jason-SESSION'!$A$331,INDEX('Jason-SESSION'!$K$331:$T$338, MATCH("*Lat Pulldown*",'Jason-SESSION'!$B$338:$B$338,0), MATCH("*2ND*",'Jason-SESSION'!$K$7:$T$7,0)),"")</f>
        <v>#N/A</v>
      </c>
      <c r="N220" s="44" t="e">
        <f>INDEX('Jason-SESSION'!$L$331:$U$338, MATCH("*Lat Pulldown*",'Jason-SESSION'!$B$331:$B$338,0), MATCH("*2nd*",'Jason-SESSION'!$K$7:$T$7,0))</f>
        <v>#N/A</v>
      </c>
      <c r="O220" s="151"/>
      <c r="P220" s="151"/>
      <c r="Q220" s="118"/>
      <c r="R220" s="118"/>
      <c r="AF220"/>
      <c r="AG220"/>
      <c r="AH220"/>
      <c r="AI220"/>
      <c r="AJ220"/>
      <c r="AK220"/>
      <c r="AL220"/>
      <c r="AN220"/>
    </row>
    <row r="221" spans="1:40">
      <c r="B221" t="s">
        <v>5</v>
      </c>
      <c r="C221" s="131" t="e">
        <f>IF($A$218='Jason-SESSION'!$A$331,INDEX('Jason-SESSION'!$K$331:$T$338, MATCH("*Squat*",'Jason-SESSION'!$B$331:$B$338,0), MATCH("*3rd*",'Jason-SESSION'!$K$7:$T$7,0)),"")</f>
        <v>#N/A</v>
      </c>
      <c r="D221" s="132" t="e">
        <f>INDEX('Jason-SESSION'!L$331:U$338, MATCH("*Squat*",'Jason-SESSION'!$B$331:$B$338,0), MATCH("*3rd*",'Jason-SESSION'!K$7:T$7,0))</f>
        <v>#N/A</v>
      </c>
      <c r="E221" s="131" t="e">
        <f>IF($A$218='Jason-SESSION'!$A$331,INDEX('Jason-SESSION'!$K$331:$T$338, MATCH("*Deadlift*",'Jason-SESSION'!$B$331:$B$338,0), MATCH("*3rd*",'Jason-SESSION'!$K$7:$T$7,0)),"")</f>
        <v>#N/A</v>
      </c>
      <c r="F221" s="131" t="e">
        <f>INDEX('Jason-SESSION'!$L$331:$U$338, MATCH("*Deadlift*",'Jason-SESSION'!$B$331:$B$338,0), MATCH("*3rd*",'Jason-SESSION'!$K$7:$T$7,0))</f>
        <v>#N/A</v>
      </c>
      <c r="G221" s="131" t="e">
        <f>IF($A$218='Jason-SESSION'!$A$331,INDEX('Jason-SESSION'!$K$331:$T$338, MATCH("*Bench Press*",'Jason-SESSION'!$B$338:$B$338,0), MATCH("*3rd*",'Jason-SESSION'!$K$7:$T$7,0)),"")</f>
        <v>#N/A</v>
      </c>
      <c r="H221" s="131" t="e">
        <f>INDEX('Jason-SESSION'!$L$331:$U$338, MATCH("*Bench Press*",'Jason-SESSION'!$B$331:$B$338,0), MATCH("*3rd*",'Jason-SESSION'!$K$7:$T$7,0))</f>
        <v>#N/A</v>
      </c>
      <c r="I221" s="132" t="e">
        <f>IF($A$218='Jason-SESSION'!$A$331,INDEX('Jason-SESSION'!$K$331:$T$338, MATCH("*Military*",'Jason-SESSION'!$B$338:$B$338,0), MATCH("*3rd*",'Jason-SESSION'!$K$7:$T$7,0)),"")</f>
        <v>#N/A</v>
      </c>
      <c r="J221" s="44" t="e">
        <f>INDEX('Jason-SESSION'!$L$331:$U$338, MATCH("*Military*",'Jason-SESSION'!$B$331:$B$338,0), MATCH("*3rd*",'Jason-SESSION'!$K$7:$T$7,0))</f>
        <v>#N/A</v>
      </c>
      <c r="K221" s="131" t="e">
        <f>IF($A$218='Jason-SESSION'!$A$331,INDEX('Jason-SESSION'!$K$331:$T$338, MATCH("*Clean *",'Jason-SESSION'!$B$338:$B$338,0), MATCH("*3rd*",'Jason-SESSION'!$K$7:$T$7,0)),"")</f>
        <v>#N/A</v>
      </c>
      <c r="L221" s="44" t="e">
        <f>INDEX('Jason-SESSION'!$L$331:$U$338, MATCH("*Clean *",'Jason-SESSION'!$B$331:$B$338,0), MATCH("*3rd*",'Jason-SESSION'!$K$7:$T$7,0))</f>
        <v>#N/A</v>
      </c>
      <c r="M221" s="131" t="e">
        <f>IF($A$218='Jason-SESSION'!$A$331,INDEX('Jason-SESSION'!$K$331:$T$338, MATCH("*Lat Pulldown*",'Jason-SESSION'!$B$338:$B$338,0), MATCH("*3rd*",'Jason-SESSION'!$K$7:$T$7,0)),"")</f>
        <v>#N/A</v>
      </c>
      <c r="N221" s="44" t="e">
        <f>INDEX('Jason-SESSION'!$L$331:$U$338, MATCH("*Lat Pulldown*",'Jason-SESSION'!$B$331:$B$338,0), MATCH("*3rd*",'Jason-SESSION'!$K$7:$T$7,0))</f>
        <v>#N/A</v>
      </c>
      <c r="O221" s="151"/>
      <c r="P221" s="151"/>
      <c r="Q221" s="118"/>
      <c r="R221" s="118"/>
      <c r="AF221"/>
      <c r="AG221"/>
      <c r="AH221"/>
      <c r="AI221"/>
      <c r="AJ221"/>
      <c r="AK221"/>
      <c r="AL221"/>
      <c r="AN221"/>
    </row>
    <row r="222" spans="1:40">
      <c r="B222" t="s">
        <v>6</v>
      </c>
      <c r="C222" s="131" t="e">
        <f>IF($A$218='Jason-SESSION'!$A$331,INDEX('Jason-SESSION'!$K$331:$T$338, MATCH("*Squat*",'Jason-SESSION'!$B$331:$B$338,0), MATCH("*4th*",'Jason-SESSION'!$K$7:$T$7,0)),"")</f>
        <v>#N/A</v>
      </c>
      <c r="D222" s="132" t="e">
        <f>INDEX('Jason-SESSION'!L$331:U$338, MATCH("*Squat*",'Jason-SESSION'!$B$331:$B$338,0), MATCH("*4th*",'Jason-SESSION'!K$7:T$7,0))</f>
        <v>#N/A</v>
      </c>
      <c r="E222" s="131" t="e">
        <f>IF($A$218='Jason-SESSION'!$A$331,INDEX('Jason-SESSION'!$K$331:$T$338, MATCH("*Deadlift*",'Jason-SESSION'!$B$331:$B$338,0), MATCH("*4th*",'Jason-SESSION'!$K$7:$T$7,0)),"")</f>
        <v>#N/A</v>
      </c>
      <c r="F222" s="131" t="e">
        <f>INDEX('Jason-SESSION'!$L$331:$U$338, MATCH("*Deadlift*",'Jason-SESSION'!$B$331:$B$338,0), MATCH("*4th*",'Jason-SESSION'!$K$7:$T$7,0))</f>
        <v>#N/A</v>
      </c>
      <c r="G222" s="131" t="e">
        <f>IF($A$218='Jason-SESSION'!$A$331,INDEX('Jason-SESSION'!$K$331:$T$338, MATCH("*Bench Press*",'Jason-SESSION'!$B$338:$B$338,0), MATCH("*4th*",'Jason-SESSION'!$K$7:$T$7,0)),"")</f>
        <v>#N/A</v>
      </c>
      <c r="H222" s="131" t="e">
        <f>INDEX('Jason-SESSION'!$L$331:$U$338, MATCH("*Bench Press*",'Jason-SESSION'!$B$331:$B$338,0), MATCH("*4th*",'Jason-SESSION'!$K$7:$T$7,0))</f>
        <v>#N/A</v>
      </c>
      <c r="I222" s="132" t="e">
        <f>IF($A$218='Jason-SESSION'!$A$331,INDEX('Jason-SESSION'!$K$331:$T$338, MATCH("*Military*",'Jason-SESSION'!$B$338:$B$338,0), MATCH("*4th*",'Jason-SESSION'!$K$7:$T$7,0)),"")</f>
        <v>#N/A</v>
      </c>
      <c r="J222" s="44" t="e">
        <f>INDEX('Jason-SESSION'!$L$331:$U$338, MATCH("*Military*",'Jason-SESSION'!$B$331:$B$338,0), MATCH("*4th*",'Jason-SESSION'!$K$7:$T$7,0))</f>
        <v>#N/A</v>
      </c>
      <c r="K222" s="131" t="e">
        <f>IF($A$218='Jason-SESSION'!$A$331,INDEX('Jason-SESSION'!$K$331:$T$338, MATCH("*Clean *",'Jason-SESSION'!$B$338:$B$338,0), MATCH("*4th*",'Jason-SESSION'!$K$7:$T$7,0)),"")</f>
        <v>#N/A</v>
      </c>
      <c r="L222" s="44" t="e">
        <f>INDEX('Jason-SESSION'!$L$331:$U$338, MATCH("*Clean *",'Jason-SESSION'!$B$331:$B$338,0), MATCH("*4th*",'Jason-SESSION'!$K$7:$T$7,0))</f>
        <v>#N/A</v>
      </c>
      <c r="M222" s="131" t="e">
        <f>IF($A$218='Jason-SESSION'!$A$331,INDEX('Jason-SESSION'!$K$331:$T$338, MATCH("*Lat Pulldown*",'Jason-SESSION'!$B$338:$B$338,0), MATCH("*4th*",'Jason-SESSION'!$K$7:$T$7,0)),"")</f>
        <v>#N/A</v>
      </c>
      <c r="N222" s="44" t="e">
        <f>INDEX('Jason-SESSION'!$L$331:$U$338, MATCH("*Lat Pulldown*",'Jason-SESSION'!$B$331:$B$338,0), MATCH("*4th*",'Jason-SESSION'!$K$7:$T$7,0))</f>
        <v>#N/A</v>
      </c>
      <c r="O222" s="151"/>
      <c r="P222" s="151"/>
      <c r="Q222" s="118"/>
      <c r="R222" s="118"/>
      <c r="AF222"/>
      <c r="AG222"/>
      <c r="AH222"/>
      <c r="AI222"/>
      <c r="AJ222"/>
      <c r="AK222"/>
      <c r="AL222"/>
      <c r="AN222"/>
    </row>
    <row r="223" spans="1:40">
      <c r="B223" t="s">
        <v>7</v>
      </c>
      <c r="C223" s="131" t="e">
        <f>IF($A$218='Jason-SESSION'!$A$331,INDEX('Jason-SESSION'!$K$331:$T$338, MATCH("*Squat*",'Jason-SESSION'!$B$331:$B$338,0), MATCH("*5th*",'Jason-SESSION'!$K$7:$T$7,0)),"")</f>
        <v>#N/A</v>
      </c>
      <c r="D223" s="132" t="e">
        <f>INDEX('Jason-SESSION'!L$331:U$338, MATCH("*Squat*",'Jason-SESSION'!$B$331:$B$338,0), MATCH("*5th*",'Jason-SESSION'!K$7:T$7,0))</f>
        <v>#N/A</v>
      </c>
      <c r="E223" s="131" t="e">
        <f>IF($A$218='Jason-SESSION'!$A$331,INDEX('Jason-SESSION'!$K$331:$T$338, MATCH("*Deadlift*",'Jason-SESSION'!$B$331:$B$338,0), MATCH("*5th*",'Jason-SESSION'!$K$7:$T$7,0)),"")</f>
        <v>#N/A</v>
      </c>
      <c r="F223" s="131" t="e">
        <f>INDEX('Jason-SESSION'!$L$331:$U$338, MATCH("*Deadlift*",'Jason-SESSION'!$B$331:$B$338,0), MATCH("*5th*",'Jason-SESSION'!$K$7:$T$7,0))</f>
        <v>#N/A</v>
      </c>
      <c r="G223" s="131" t="e">
        <f>IF($A$218='Jason-SESSION'!$A$331,INDEX('Jason-SESSION'!$K$331:$T$338, MATCH("*Bench Press*",'Jason-SESSION'!$B$338:$B$338,0), MATCH("*5th*",'Jason-SESSION'!$K$7:$T$7,0)),"")</f>
        <v>#N/A</v>
      </c>
      <c r="H223" s="131" t="e">
        <f>INDEX('Jason-SESSION'!$L$331:$U$338, MATCH("*Bench Press*",'Jason-SESSION'!$B$331:$B$338,0), MATCH("*5th*",'Jason-SESSION'!$K$7:$T$7,0))</f>
        <v>#N/A</v>
      </c>
      <c r="I223" s="132" t="e">
        <f>IF($A$218='Jason-SESSION'!$A$331,INDEX('Jason-SESSION'!$K$331:$T$338, MATCH("*Military*",'Jason-SESSION'!$B$338:$B$338,0), MATCH("*5th*",'Jason-SESSION'!$K$7:$T$7,0)),"")</f>
        <v>#N/A</v>
      </c>
      <c r="J223" s="44" t="e">
        <f>INDEX('Jason-SESSION'!$L$331:$U$338, MATCH("*Military*",'Jason-SESSION'!$B$331:$B$338,0), MATCH("*5th*",'Jason-SESSION'!$K$7:$T$7,0))</f>
        <v>#N/A</v>
      </c>
      <c r="K223" s="131" t="e">
        <f>IF($A$218='Jason-SESSION'!$A$331,INDEX('Jason-SESSION'!$K$331:$T$338, MATCH("*Clean *",'Jason-SESSION'!$B$338:$B$338,0), MATCH("*5th*",'Jason-SESSION'!$K$7:$T$7,0)),"")</f>
        <v>#N/A</v>
      </c>
      <c r="L223" s="44" t="e">
        <f>INDEX('Jason-SESSION'!$L$331:$U$338, MATCH("*Clean *",'Jason-SESSION'!$B$331:$B$338,0), MATCH("*5th*",'Jason-SESSION'!$K$7:$T$7,0))</f>
        <v>#N/A</v>
      </c>
      <c r="M223" s="131" t="e">
        <f>IF($A$218='Jason-SESSION'!$A$331,INDEX('Jason-SESSION'!$K$331:$T$338, MATCH("*Lat Pulldown*",'Jason-SESSION'!$B$338:$B$338,0), MATCH("*5th*",'Jason-SESSION'!$K$7:$T$7,0)),"")</f>
        <v>#N/A</v>
      </c>
      <c r="N223" s="44" t="e">
        <f>INDEX('Jason-SESSION'!$L$331:$U$338, MATCH("*Lat Pulldown*",'Jason-SESSION'!$B$331:$B$338,0), MATCH("*5th*",'Jason-SESSION'!$K$7:$T$7,0))</f>
        <v>#N/A</v>
      </c>
      <c r="O223" s="151"/>
      <c r="P223" s="151"/>
      <c r="Q223" s="118"/>
      <c r="R223" s="118"/>
      <c r="AF223"/>
      <c r="AG223"/>
      <c r="AH223"/>
      <c r="AI223"/>
      <c r="AJ223"/>
      <c r="AK223"/>
      <c r="AL223"/>
      <c r="AN223"/>
    </row>
    <row r="224" spans="1:40">
      <c r="A224" s="129">
        <f>'Jason-SESSION'!A340</f>
        <v>0</v>
      </c>
      <c r="B224" s="116" t="s">
        <v>84</v>
      </c>
      <c r="C224" s="117" t="e">
        <f>MAX(C225:C229)</f>
        <v>#N/A</v>
      </c>
      <c r="D224" s="116" t="e">
        <f t="array" ref="D224">MAX(IF(C225:C229=C224,D225:D229))</f>
        <v>#N/A</v>
      </c>
      <c r="E224" s="116" t="e">
        <f>MAX(E225:E229)</f>
        <v>#N/A</v>
      </c>
      <c r="F224" s="116" t="e">
        <f t="array" ref="F224">MAX(IF(E225:E229=E224,F225:F229))</f>
        <v>#N/A</v>
      </c>
      <c r="G224" s="116" t="e">
        <f>MAX(G225:G229)</f>
        <v>#N/A</v>
      </c>
      <c r="H224" s="116" t="e">
        <f t="array" ref="H224">MAX(IF(G225:G229=G224,H225:H229))</f>
        <v>#N/A</v>
      </c>
      <c r="I224" s="116" t="e">
        <f>MAX(I225:I229)</f>
        <v>#N/A</v>
      </c>
      <c r="J224" s="116" t="e">
        <f t="array" ref="J224">MAX(IF(I225:I229=I224,J225:J229))</f>
        <v>#N/A</v>
      </c>
      <c r="K224" s="116" t="e">
        <f>MAX(K225:K229)</f>
        <v>#N/A</v>
      </c>
      <c r="L224" s="116" t="e">
        <f t="array" ref="L224">MAX(IF(K225:K229=K224,L225:L229))</f>
        <v>#N/A</v>
      </c>
      <c r="M224" s="116" t="e">
        <f>MAX(M225:M229)</f>
        <v>#N/A</v>
      </c>
      <c r="N224" s="117" t="e">
        <f t="array" ref="N224">MAX(IF(M225:M229=M224,N225:N229))</f>
        <v>#N/A</v>
      </c>
      <c r="O224" s="152" t="e">
        <f>IF($A$224='Jason-SESSION'!$A$340,INDEX('Jason-SESSION'!$K$340:$T$347, MATCH("*1k Row*",'Jason-SESSION'!$B$340:$B$347,0), MATCH("*1st*",'Jason-SESSION'!$K$7:$T$7,0)),"")</f>
        <v>#N/A</v>
      </c>
      <c r="P224" s="152" t="e">
        <f>IF($A$224='Jason-SESSION'!$A$340,INDEX('Jason-SESSION'!$K$340:$T$347, MATCH("*HIIT*",'Jason-SESSION'!$B$340:$B$347,0), MATCH("*1st*",'Jason-SESSION'!$K$7:$T$7,0)),"")</f>
        <v>#N/A</v>
      </c>
      <c r="Q224" s="119" t="e">
        <f>INDEX('Jason-SESSION'!$L$340:$U$347, MATCH("*HIIT*",'Jason-SESSION'!$B$340:$B$347,0), MATCH("*1st*",'Jason-SESSION'!$K$7:$T$7,0))</f>
        <v>#N/A</v>
      </c>
      <c r="R224" s="119">
        <f>'Jason-SESSION'!U340</f>
        <v>0</v>
      </c>
      <c r="S224" s="116"/>
      <c r="T224" s="116"/>
      <c r="U224" s="120">
        <f>'Jason-SESSION'!A341</f>
        <v>0</v>
      </c>
      <c r="V224" s="120">
        <f>'Jason-SESSION'!A342</f>
        <v>0</v>
      </c>
      <c r="W224" s="116"/>
      <c r="X224" s="116"/>
      <c r="Y224" s="116"/>
      <c r="Z224" s="116"/>
      <c r="AA224" s="116"/>
      <c r="AB224" s="116"/>
      <c r="AC224" s="116"/>
      <c r="AF224"/>
      <c r="AG224"/>
      <c r="AH224"/>
      <c r="AI224"/>
      <c r="AJ224"/>
      <c r="AK224"/>
      <c r="AL224"/>
      <c r="AN224"/>
    </row>
    <row r="225" spans="1:40">
      <c r="A225" s="145"/>
      <c r="B225" s="11" t="s">
        <v>3</v>
      </c>
      <c r="C225" s="131" t="e">
        <f>IF($A$224='Jason-SESSION'!$A$340,INDEX('Jason-SESSION'!$K$340:$T$347, MATCH("*Squat*",'Jason-SESSION'!$B$340:$B$347,0), MATCH("*1st*",'Jason-SESSION'!$K$7:$T$7,0)),"")</f>
        <v>#N/A</v>
      </c>
      <c r="D225" s="132" t="e">
        <f>INDEX('Jason-SESSION'!L$340:U$347, MATCH("*Squat*",'Jason-SESSION'!$B$340:$B$347,0), MATCH("*1st*",'Jason-SESSION'!K$7:T$7,0))</f>
        <v>#N/A</v>
      </c>
      <c r="E225" s="131" t="e">
        <f>IF($A$224='Jason-SESSION'!$A$340,INDEX('Jason-SESSION'!$K$340:$T$347, MATCH("*Deadlift*",'Jason-SESSION'!$B$340:$B$347,0), MATCH("*1st*",'Jason-SESSION'!$K$7:$T$7,0)),"")</f>
        <v>#N/A</v>
      </c>
      <c r="F225" s="131" t="e">
        <f>INDEX('Jason-SESSION'!$L$340:$U$347, MATCH("*Deadlift*",'Jason-SESSION'!$B$340:$B$347,0), MATCH("*1st*",'Jason-SESSION'!$K$7:$T$7,0))</f>
        <v>#N/A</v>
      </c>
      <c r="G225" s="131" t="e">
        <f>IF($A$224='Jason-SESSION'!$A$340,INDEX('Jason-SESSION'!$K$340:$T$347, MATCH("*Bench Press*",'Jason-SESSION'!$B$340:$B$347,0), MATCH("*1st*",'Jason-SESSION'!$K$7:$T$7,0)),"")</f>
        <v>#N/A</v>
      </c>
      <c r="H225" s="131" t="e">
        <f>INDEX('Jason-SESSION'!$L$340:$U$347, MATCH("*Bench Press*",'Jason-SESSION'!$B$340:$B$347,0), MATCH("*1st*",'Jason-SESSION'!$K$7:$T$7,0))</f>
        <v>#N/A</v>
      </c>
      <c r="I225" s="132" t="e">
        <f>IF($A$224='Jason-SESSION'!$A$340,INDEX('Jason-SESSION'!$K$340:$T$347, MATCH("*Military*",'Jason-SESSION'!$B$340:$B$347,0), MATCH("*1st*",'Jason-SESSION'!$K$7:$T$7,0)),"")</f>
        <v>#N/A</v>
      </c>
      <c r="J225" s="48" t="e">
        <f>INDEX('Jason-SESSION'!$L$340:$U$347, MATCH("*Military*",'Jason-SESSION'!$B$340:$B$347,0), MATCH("*1st*",'Jason-SESSION'!$K$7:$T$7,0))</f>
        <v>#N/A</v>
      </c>
      <c r="K225" s="131" t="e">
        <f>IF($A$224='Jason-SESSION'!$A$340,INDEX('Jason-SESSION'!$K$340:$T$347, MATCH("*Clean *",'Jason-SESSION'!$B$340:$B$347,0), MATCH("*1st*",'Jason-SESSION'!$K$7:$T$7,0)),"")</f>
        <v>#N/A</v>
      </c>
      <c r="L225" s="48" t="e">
        <f>INDEX('Jason-SESSION'!$L$340:$U$347, MATCH("*Clean *",'Jason-SESSION'!$B$340:$B$347,0), MATCH("*1st*",'Jason-SESSION'!$K$7:$T$7,0))</f>
        <v>#N/A</v>
      </c>
      <c r="M225" s="131" t="e">
        <f>IF($A$224='Jason-SESSION'!$A$340,INDEX('Jason-SESSION'!$K$340:$T$347, MATCH("*Lat Pulldown*",'Jason-SESSION'!$B$340:$B$347,0), MATCH("*1st*",'Jason-SESSION'!$K$7:$T$7,0)),"")</f>
        <v>#N/A</v>
      </c>
      <c r="N225" s="48" t="e">
        <f>INDEX('Jason-SESSION'!$L$340:$U$347, MATCH("*Lat Pulldown*",'Jason-SESSION'!$B$340:$B$347,0), MATCH("*1st*",'Jason-SESSION'!$K$7:$T$7,0))</f>
        <v>#N/A</v>
      </c>
      <c r="O225" s="151"/>
      <c r="P225" s="151"/>
      <c r="Q225" s="118"/>
      <c r="R225" s="118"/>
      <c r="S225" s="11"/>
      <c r="T225" s="11"/>
      <c r="V225" s="47"/>
      <c r="W225" s="11"/>
      <c r="X225" s="11"/>
      <c r="Y225" s="11"/>
      <c r="Z225" s="11"/>
      <c r="AA225" s="11"/>
      <c r="AB225" s="11"/>
      <c r="AC225" s="11"/>
      <c r="AF225"/>
      <c r="AG225"/>
      <c r="AH225"/>
      <c r="AI225"/>
      <c r="AJ225"/>
      <c r="AK225"/>
      <c r="AL225"/>
      <c r="AN225"/>
    </row>
    <row r="226" spans="1:40">
      <c r="B226" t="s">
        <v>4</v>
      </c>
      <c r="C226" s="131" t="e">
        <f>IF($A$224='Jason-SESSION'!$A$340,INDEX('Jason-SESSION'!$K$340:$T$347, MATCH("*Squat*",'Jason-SESSION'!$B$340:$B$347,0), MATCH("*2nd*",'Jason-SESSION'!$K$7:$T$7,0)),"")</f>
        <v>#N/A</v>
      </c>
      <c r="D226" s="132" t="e">
        <f>INDEX('Jason-SESSION'!L$340:U$347, MATCH("*Squat*",'Jason-SESSION'!$B$340:$B$347,0), MATCH("*2nd*",'Jason-SESSION'!K$7:T$7,0))</f>
        <v>#N/A</v>
      </c>
      <c r="E226" s="131" t="e">
        <f>IF($A$224='Jason-SESSION'!$A$340,INDEX('Jason-SESSION'!$K$340:$T$347, MATCH("*Deadlift*",'Jason-SESSION'!$B$340:$B$347,0), MATCH("*2ND*",'Jason-SESSION'!$K$7:$T$7,0)),"")</f>
        <v>#N/A</v>
      </c>
      <c r="F226" s="131" t="e">
        <f>INDEX('Jason-SESSION'!$L$340:$U$347, MATCH("*Deadlift*",'Jason-SESSION'!$B$340:$B$347,0), MATCH("*2nd*",'Jason-SESSION'!$K$7:$T$7,0))</f>
        <v>#N/A</v>
      </c>
      <c r="G226" s="131" t="e">
        <f>IF($A$224='Jason-SESSION'!$A$340,INDEX('Jason-SESSION'!$K$340:$T$347, MATCH("*Bench Press*",'Jason-SESSION'!$B$340:$B$347,0), MATCH("*2ND*",'Jason-SESSION'!$K$7:$T$7,0)),"")</f>
        <v>#N/A</v>
      </c>
      <c r="H226" s="131" t="e">
        <f>INDEX('Jason-SESSION'!$L$340:$U$347, MATCH("*Bench Press*",'Jason-SESSION'!$B$340:$B$347,0), MATCH("*2nd*",'Jason-SESSION'!$K$7:$T$7,0))</f>
        <v>#N/A</v>
      </c>
      <c r="I226" s="132" t="e">
        <f>IF($A$224='Jason-SESSION'!$A$340,INDEX('Jason-SESSION'!$K$340:$T$347, MATCH("*Military*",'Jason-SESSION'!$B$340:$B$347,0), MATCH("*2ND*",'Jason-SESSION'!$K$7:$T$7,0)),"")</f>
        <v>#N/A</v>
      </c>
      <c r="J226" s="44" t="e">
        <f>INDEX('Jason-SESSION'!$L$340:$U$347, MATCH("*Military*",'Jason-SESSION'!$B$340:$B$347,0), MATCH("*2nd*",'Jason-SESSION'!$K$7:$T$7,0))</f>
        <v>#N/A</v>
      </c>
      <c r="K226" s="131" t="e">
        <f>IF($A$224='Jason-SESSION'!$A$340,INDEX('Jason-SESSION'!$K$340:$T$347, MATCH("*Clean *",'Jason-SESSION'!$B$340:$B$347,0), MATCH("*2ND*",'Jason-SESSION'!$K$7:$T$7,0)),"")</f>
        <v>#N/A</v>
      </c>
      <c r="L226" s="44" t="e">
        <f>INDEX('Jason-SESSION'!$L$340:$U$347, MATCH("*Clean *",'Jason-SESSION'!$B$340:$B$347,0), MATCH("*2nd*",'Jason-SESSION'!$K$7:$T$7,0))</f>
        <v>#N/A</v>
      </c>
      <c r="M226" s="131" t="e">
        <f>IF($A$224='Jason-SESSION'!$A$340,INDEX('Jason-SESSION'!$K$340:$T$347, MATCH("*Lat Pulldown*",'Jason-SESSION'!$B$340:$B$347,0), MATCH("*2ND*",'Jason-SESSION'!$K$7:$T$7,0)),"")</f>
        <v>#N/A</v>
      </c>
      <c r="N226" s="44" t="e">
        <f>INDEX('Jason-SESSION'!$L$340:$U$347, MATCH("*Lat Pulldown*",'Jason-SESSION'!$B$340:$B$347,0), MATCH("*2nd*",'Jason-SESSION'!$K$7:$T$7,0))</f>
        <v>#N/A</v>
      </c>
      <c r="O226" s="151"/>
      <c r="P226" s="151"/>
      <c r="Q226" s="118"/>
      <c r="R226" s="118"/>
      <c r="AF226"/>
      <c r="AG226"/>
      <c r="AH226"/>
      <c r="AI226"/>
      <c r="AJ226"/>
      <c r="AK226"/>
      <c r="AL226"/>
      <c r="AN226"/>
    </row>
    <row r="227" spans="1:40">
      <c r="B227" t="s">
        <v>5</v>
      </c>
      <c r="C227" s="131" t="e">
        <f>IF($A$224='Jason-SESSION'!$A$340,INDEX('Jason-SESSION'!$K$340:$T$347, MATCH("*Squat*",'Jason-SESSION'!$B$340:$B$347,0), MATCH("*3rd*",'Jason-SESSION'!$K$7:$T$7,0)),"")</f>
        <v>#N/A</v>
      </c>
      <c r="D227" s="132" t="e">
        <f>INDEX('Jason-SESSION'!L$340:U$347, MATCH("*Squat*",'Jason-SESSION'!$B$340:$B$347,0), MATCH("*3rd*",'Jason-SESSION'!K$7:T$7,0))</f>
        <v>#N/A</v>
      </c>
      <c r="E227" s="131" t="e">
        <f>IF($A$224='Jason-SESSION'!$A$340,INDEX('Jason-SESSION'!$K$340:$T$347, MATCH("*Deadlift*",'Jason-SESSION'!$B$340:$B$347,0), MATCH("*3rd*",'Jason-SESSION'!$K$7:$T$7,0)),"")</f>
        <v>#N/A</v>
      </c>
      <c r="F227" s="131" t="e">
        <f>INDEX('Jason-SESSION'!$L$340:$U$347, MATCH("*Deadlift*",'Jason-SESSION'!$B$340:$B$347,0), MATCH("*3rd*",'Jason-SESSION'!$K$7:$T$7,0))</f>
        <v>#N/A</v>
      </c>
      <c r="G227" s="131" t="e">
        <f>IF($A$224='Jason-SESSION'!$A$340,INDEX('Jason-SESSION'!$K$340:$T$347, MATCH("*Bench Press*",'Jason-SESSION'!$B$340:$B$347,0), MATCH("*3rd*",'Jason-SESSION'!$K$7:$T$7,0)),"")</f>
        <v>#N/A</v>
      </c>
      <c r="H227" s="131" t="e">
        <f>INDEX('Jason-SESSION'!$L$340:$U$347, MATCH("*Bench Press*",'Jason-SESSION'!$B$340:$B$347,0), MATCH("*3rd*",'Jason-SESSION'!$K$7:$T$7,0))</f>
        <v>#N/A</v>
      </c>
      <c r="I227" s="132" t="e">
        <f>IF($A$224='Jason-SESSION'!$A$340,INDEX('Jason-SESSION'!$K$340:$T$347, MATCH("*Military*",'Jason-SESSION'!$B$340:$B$347,0), MATCH("*3rd*",'Jason-SESSION'!$K$7:$T$7,0)),"")</f>
        <v>#N/A</v>
      </c>
      <c r="J227" s="44" t="e">
        <f>INDEX('Jason-SESSION'!$L$340:$U$347, MATCH("*Military*",'Jason-SESSION'!$B$340:$B$347,0), MATCH("*3rd*",'Jason-SESSION'!$K$7:$T$7,0))</f>
        <v>#N/A</v>
      </c>
      <c r="K227" s="131" t="e">
        <f>IF($A$224='Jason-SESSION'!$A$340,INDEX('Jason-SESSION'!$K$340:$T$347, MATCH("*Clean *",'Jason-SESSION'!$B$340:$B$347,0), MATCH("*3rd*",'Jason-SESSION'!$K$7:$T$7,0)),"")</f>
        <v>#N/A</v>
      </c>
      <c r="L227" s="44" t="e">
        <f>INDEX('Jason-SESSION'!$L$340:$U$347, MATCH("*Clean *",'Jason-SESSION'!$B$340:$B$347,0), MATCH("*3rd*",'Jason-SESSION'!$K$7:$T$7,0))</f>
        <v>#N/A</v>
      </c>
      <c r="M227" s="131" t="e">
        <f>IF($A$224='Jason-SESSION'!$A$340,INDEX('Jason-SESSION'!$K$340:$T$347, MATCH("*Lat Pulldown*",'Jason-SESSION'!$B$340:$B$347,0), MATCH("*3rd*",'Jason-SESSION'!$K$7:$T$7,0)),"")</f>
        <v>#N/A</v>
      </c>
      <c r="N227" s="44" t="e">
        <f>INDEX('Jason-SESSION'!$L$340:$U$347, MATCH("*Lat Pulldown*",'Jason-SESSION'!$B$340:$B$347,0), MATCH("*3rd*",'Jason-SESSION'!$K$7:$T$7,0))</f>
        <v>#N/A</v>
      </c>
      <c r="O227" s="151"/>
      <c r="P227" s="151"/>
      <c r="Q227" s="118"/>
      <c r="R227" s="118"/>
      <c r="AF227"/>
      <c r="AG227"/>
      <c r="AH227"/>
      <c r="AI227"/>
      <c r="AJ227"/>
      <c r="AK227"/>
      <c r="AL227"/>
      <c r="AN227"/>
    </row>
    <row r="228" spans="1:40">
      <c r="B228" t="s">
        <v>6</v>
      </c>
      <c r="C228" s="131" t="e">
        <f>IF($A$224='Jason-SESSION'!$A$340,INDEX('Jason-SESSION'!$K$340:$T$347, MATCH("*Squat*",'Jason-SESSION'!$B$340:$B$347,0), MATCH("*4th*",'Jason-SESSION'!$K$7:$T$7,0)),"")</f>
        <v>#N/A</v>
      </c>
      <c r="D228" s="132" t="e">
        <f>INDEX('Jason-SESSION'!L$340:U$347, MATCH("*Squat*",'Jason-SESSION'!$B$340:$B$347,0), MATCH("*4th*",'Jason-SESSION'!K$7:T$7,0))</f>
        <v>#N/A</v>
      </c>
      <c r="E228" s="131" t="e">
        <f>IF($A$224='Jason-SESSION'!$A$340,INDEX('Jason-SESSION'!$K$340:$T$347, MATCH("*Deadlift*",'Jason-SESSION'!$B$340:$B$347,0), MATCH("*4th*",'Jason-SESSION'!$K$7:$T$7,0)),"")</f>
        <v>#N/A</v>
      </c>
      <c r="F228" s="131" t="e">
        <f>INDEX('Jason-SESSION'!$L$340:$U$347, MATCH("*Deadlift*",'Jason-SESSION'!$B$340:$B$347,0), MATCH("*4th*",'Jason-SESSION'!$K$7:$T$7,0))</f>
        <v>#N/A</v>
      </c>
      <c r="G228" s="131" t="e">
        <f>IF($A$224='Jason-SESSION'!$A$340,INDEX('Jason-SESSION'!$K$340:$T$347, MATCH("*Bench Press*",'Jason-SESSION'!$B$340:$B$347,0), MATCH("*4th*",'Jason-SESSION'!$K$7:$T$7,0)),"")</f>
        <v>#N/A</v>
      </c>
      <c r="H228" s="131" t="e">
        <f>INDEX('Jason-SESSION'!$L$340:$U$347, MATCH("*Bench Press*",'Jason-SESSION'!$B$340:$B$347,0), MATCH("*4th*",'Jason-SESSION'!$K$7:$T$7,0))</f>
        <v>#N/A</v>
      </c>
      <c r="I228" s="132" t="e">
        <f>IF($A$224='Jason-SESSION'!$A$340,INDEX('Jason-SESSION'!$K$340:$T$347, MATCH("*Military*",'Jason-SESSION'!$B$340:$B$347,0), MATCH("*4th*",'Jason-SESSION'!$K$7:$T$7,0)),"")</f>
        <v>#N/A</v>
      </c>
      <c r="J228" s="44" t="e">
        <f>INDEX('Jason-SESSION'!$L$340:$U$347, MATCH("*Military*",'Jason-SESSION'!$B$340:$B$347,0), MATCH("*4th*",'Jason-SESSION'!$K$7:$T$7,0))</f>
        <v>#N/A</v>
      </c>
      <c r="K228" s="131" t="e">
        <f>IF($A$224='Jason-SESSION'!$A$340,INDEX('Jason-SESSION'!$K$340:$T$347, MATCH("*Clean *",'Jason-SESSION'!$B$340:$B$347,0), MATCH("*4th*",'Jason-SESSION'!$K$7:$T$7,0)),"")</f>
        <v>#N/A</v>
      </c>
      <c r="L228" s="44" t="e">
        <f>INDEX('Jason-SESSION'!$L$340:$U$347, MATCH("*Clean *",'Jason-SESSION'!$B$340:$B$347,0), MATCH("*4th*",'Jason-SESSION'!$K$7:$T$7,0))</f>
        <v>#N/A</v>
      </c>
      <c r="M228" s="131" t="e">
        <f>IF($A$224='Jason-SESSION'!$A$340,INDEX('Jason-SESSION'!$K$340:$T$347, MATCH("*Lat Pulldown*",'Jason-SESSION'!$B$340:$B$347,0), MATCH("*4th*",'Jason-SESSION'!$K$7:$T$7,0)),"")</f>
        <v>#N/A</v>
      </c>
      <c r="N228" s="44" t="e">
        <f>INDEX('Jason-SESSION'!$L$340:$U$347, MATCH("*Lat Pulldown*",'Jason-SESSION'!$B$340:$B$347,0), MATCH("*4th*",'Jason-SESSION'!$K$7:$T$7,0))</f>
        <v>#N/A</v>
      </c>
      <c r="O228" s="151"/>
      <c r="P228" s="151"/>
      <c r="Q228" s="118"/>
      <c r="R228" s="118"/>
      <c r="AF228"/>
      <c r="AG228"/>
      <c r="AH228"/>
      <c r="AI228"/>
      <c r="AJ228"/>
      <c r="AK228"/>
      <c r="AL228"/>
      <c r="AN228"/>
    </row>
    <row r="229" spans="1:40">
      <c r="B229" t="s">
        <v>7</v>
      </c>
      <c r="C229" s="131" t="e">
        <f>IF($A$224='Jason-SESSION'!$A$340,INDEX('Jason-SESSION'!$K$340:$T$347, MATCH("*Squat*",'Jason-SESSION'!$B$340:$B$347,0), MATCH("*5th*",'Jason-SESSION'!$K$7:$T$7,0)),"")</f>
        <v>#N/A</v>
      </c>
      <c r="D229" s="132" t="e">
        <f>INDEX('Jason-SESSION'!L$340:U$347, MATCH("*Squat*",'Jason-SESSION'!$B$340:$B$347,0), MATCH("*5th*",'Jason-SESSION'!K$7:T$7,0))</f>
        <v>#N/A</v>
      </c>
      <c r="E229" s="131" t="e">
        <f>IF($A$224='Jason-SESSION'!$A$340,INDEX('Jason-SESSION'!$K$340:$T$347, MATCH("*Deadlift*",'Jason-SESSION'!$B$340:$B$347,0), MATCH("*5th*",'Jason-SESSION'!$K$7:$T$7,0)),"")</f>
        <v>#N/A</v>
      </c>
      <c r="F229" s="131" t="e">
        <f>INDEX('Jason-SESSION'!$L$340:$U$347, MATCH("*Deadlift*",'Jason-SESSION'!$B$340:$B$347,0), MATCH("*5th*",'Jason-SESSION'!$K$7:$T$7,0))</f>
        <v>#N/A</v>
      </c>
      <c r="G229" s="131" t="e">
        <f>IF($A$224='Jason-SESSION'!$A$340,INDEX('Jason-SESSION'!$K$340:$T$347, MATCH("*Bench Press*",'Jason-SESSION'!$B$340:$B$347,0), MATCH("*5th*",'Jason-SESSION'!$K$7:$T$7,0)),"")</f>
        <v>#N/A</v>
      </c>
      <c r="H229" s="131" t="e">
        <f>INDEX('Jason-SESSION'!$L$340:$U$347, MATCH("*Bench Press*",'Jason-SESSION'!$B$340:$B$347,0), MATCH("*5th*",'Jason-SESSION'!$K$7:$T$7,0))</f>
        <v>#N/A</v>
      </c>
      <c r="I229" s="132" t="e">
        <f>IF($A$224='Jason-SESSION'!$A$340,INDEX('Jason-SESSION'!$K$340:$T$347, MATCH("*Military*",'Jason-SESSION'!$B$340:$B$347,0), MATCH("*5th*",'Jason-SESSION'!$K$7:$T$7,0)),"")</f>
        <v>#N/A</v>
      </c>
      <c r="J229" s="44" t="e">
        <f>INDEX('Jason-SESSION'!$L$340:$U$347, MATCH("*Military*",'Jason-SESSION'!$B$340:$B$347,0), MATCH("*5th*",'Jason-SESSION'!$K$7:$T$7,0))</f>
        <v>#N/A</v>
      </c>
      <c r="K229" s="131" t="e">
        <f>IF($A$224='Jason-SESSION'!$A$340,INDEX('Jason-SESSION'!$K$340:$T$347, MATCH("*Clean *",'Jason-SESSION'!$B$340:$B$347,0), MATCH("*5th*",'Jason-SESSION'!$K$7:$T$7,0)),"")</f>
        <v>#N/A</v>
      </c>
      <c r="L229" s="44" t="e">
        <f>INDEX('Jason-SESSION'!$L$340:$U$347, MATCH("*Clean *",'Jason-SESSION'!$B$340:$B$347,0), MATCH("*5th*",'Jason-SESSION'!$K$7:$T$7,0))</f>
        <v>#N/A</v>
      </c>
      <c r="M229" s="131" t="e">
        <f>IF($A$224='Jason-SESSION'!$A$340,INDEX('Jason-SESSION'!$K$340:$T$347, MATCH("*Lat Pulldown*",'Jason-SESSION'!$B$340:$B$347,0), MATCH("*5th*",'Jason-SESSION'!$K$7:$T$7,0)),"")</f>
        <v>#N/A</v>
      </c>
      <c r="N229" s="44" t="e">
        <f>INDEX('Jason-SESSION'!$L$340:$U$347, MATCH("*Lat Pulldown*",'Jason-SESSION'!$B$340:$B$347,0), MATCH("*5th*",'Jason-SESSION'!$K$7:$T$7,0))</f>
        <v>#N/A</v>
      </c>
      <c r="O229" s="151"/>
      <c r="P229" s="151"/>
      <c r="Q229" s="118"/>
      <c r="R229" s="118"/>
      <c r="AF229"/>
      <c r="AG229"/>
      <c r="AH229"/>
      <c r="AI229"/>
      <c r="AJ229"/>
      <c r="AK229"/>
      <c r="AL229"/>
      <c r="AN229"/>
    </row>
    <row r="230" spans="1:40">
      <c r="A230" s="129">
        <f>'Jason-SESSION'!A349</f>
        <v>0</v>
      </c>
      <c r="B230" s="116" t="s">
        <v>84</v>
      </c>
      <c r="C230" s="117" t="e">
        <f>MAX(C231:C235)</f>
        <v>#N/A</v>
      </c>
      <c r="D230" s="116" t="e">
        <f t="array" ref="D230">MAX(IF(C231:C235=C230,D231:D235))</f>
        <v>#N/A</v>
      </c>
      <c r="E230" s="116" t="e">
        <f>MAX(E231:E235)</f>
        <v>#N/A</v>
      </c>
      <c r="F230" s="116" t="e">
        <f t="array" ref="F230">MAX(IF(E231:E235=E230,F231:F235))</f>
        <v>#N/A</v>
      </c>
      <c r="G230" s="116" t="e">
        <f>MAX(G231:G235)</f>
        <v>#N/A</v>
      </c>
      <c r="H230" s="116" t="e">
        <f t="array" ref="H230">MAX(IF(G231:G235=G230,H231:H235))</f>
        <v>#N/A</v>
      </c>
      <c r="I230" s="116" t="e">
        <f>MAX(I231:I235)</f>
        <v>#N/A</v>
      </c>
      <c r="J230" s="116" t="e">
        <f t="array" ref="J230">MAX(IF(I231:I235=I230,J231:J235))</f>
        <v>#N/A</v>
      </c>
      <c r="K230" s="116" t="e">
        <f>MAX(K231:K235)</f>
        <v>#N/A</v>
      </c>
      <c r="L230" s="116" t="e">
        <f t="array" ref="L230">MAX(IF(K231:K235=K230,L231:L235))</f>
        <v>#N/A</v>
      </c>
      <c r="M230" s="116" t="e">
        <f>MAX(M231:M235)</f>
        <v>#N/A</v>
      </c>
      <c r="N230" s="117" t="e">
        <f t="array" ref="N230">MAX(IF(M231:M235=M230,N231:N235))</f>
        <v>#N/A</v>
      </c>
      <c r="O230" s="152" t="e">
        <f>IF($A$230='Jason-SESSION'!$A$349,INDEX('Jason-SESSION'!$K$349:$T$356, MATCH("*1k Row*",'Jason-SESSION'!$B$349:$B$356,0), MATCH("*1st*",'Jason-SESSION'!$K$7:$T$7,0)),"")</f>
        <v>#N/A</v>
      </c>
      <c r="P230" s="152" t="e">
        <f>IF($A$230='Jason-SESSION'!$A$349,INDEX('Jason-SESSION'!$K$349:$T$356, MATCH("*HIIT*",'Jason-SESSION'!$B$349:$B$356,0), MATCH("*1st*",'Jason-SESSION'!$K$7:$T$7,0)),"")</f>
        <v>#N/A</v>
      </c>
      <c r="Q230" s="119" t="str">
        <f>INDEX('Jason-SESSION'!$L$212:$U$349, MATCH("*HIIT*",'Jason-SESSION'!$B$212:$B$349,0), MATCH("*1st*",'Jason-SESSION'!$K$7:$T$7,0))</f>
        <v>45/15</v>
      </c>
      <c r="R230" s="119">
        <f>'Jason-SESSION'!U349</f>
        <v>0</v>
      </c>
      <c r="S230" s="116"/>
      <c r="T230" s="116"/>
      <c r="U230" s="120">
        <f>'Jason-SESSION'!A548</f>
        <v>0</v>
      </c>
      <c r="V230" s="120">
        <f>'Jason-SESSION'!A351</f>
        <v>0</v>
      </c>
      <c r="W230" s="116"/>
      <c r="X230" s="116"/>
      <c r="Y230" s="116"/>
      <c r="Z230" s="116"/>
      <c r="AA230" s="116"/>
      <c r="AB230" s="116"/>
      <c r="AC230" s="116"/>
      <c r="AF230"/>
      <c r="AG230"/>
      <c r="AH230"/>
      <c r="AI230"/>
      <c r="AJ230"/>
      <c r="AK230"/>
      <c r="AL230"/>
      <c r="AN230"/>
    </row>
    <row r="231" spans="1:40">
      <c r="A231" s="145"/>
      <c r="B231" s="11" t="s">
        <v>3</v>
      </c>
      <c r="C231" s="131" t="e">
        <f>IF($A$230='Jason-SESSION'!$A$349,INDEX('Jason-SESSION'!$K$349:$T$356, MATCH("*Squat*",'Jason-SESSION'!$B$349:$B$356,0), MATCH("*1st*",'Jason-SESSION'!$K$7:$T$7,0)),"")</f>
        <v>#N/A</v>
      </c>
      <c r="D231" s="132" t="e">
        <f>INDEX('Jason-SESSION'!L$349:U$356, MATCH("*Squat*",'Jason-SESSION'!$B$349:$B$356,0), MATCH("*1st*",'Jason-SESSION'!K$7:T$7,0))</f>
        <v>#N/A</v>
      </c>
      <c r="E231" s="131" t="e">
        <f>IF($A$230='Jason-SESSION'!$A$349,INDEX('Jason-SESSION'!$K$349:$T$356, MATCH("*Deadlift*",'Jason-SESSION'!$B$349:$B$356,0), MATCH("*1st*",'Jason-SESSION'!$K$7:$T$7,0)),"")</f>
        <v>#N/A</v>
      </c>
      <c r="F231" s="131" t="e">
        <f>INDEX('Jason-SESSION'!$L$349:$U$356, MATCH("*Deadlift*",'Jason-SESSION'!$B$349:$B$356,0), MATCH("*1st*",'Jason-SESSION'!$K$7:$T$7,0))</f>
        <v>#N/A</v>
      </c>
      <c r="G231" s="131" t="e">
        <f>IF($A$230='Jason-SESSION'!$A$349,INDEX('Jason-SESSION'!$K$349:$T$356, MATCH("*Bench Press*",'Jason-SESSION'!$B$349:$B$356,0), MATCH("*1st*",'Jason-SESSION'!$K$7:$T$7,0)),"")</f>
        <v>#N/A</v>
      </c>
      <c r="H231" s="131" t="e">
        <f>INDEX('Jason-SESSION'!$L$349:$U$356, MATCH("*Bench Press*",'Jason-SESSION'!$B$349:$B$356,0), MATCH("*1st*",'Jason-SESSION'!$K$7:$T$7,0))</f>
        <v>#N/A</v>
      </c>
      <c r="I231" s="132" t="e">
        <f>IF($A$230='Jason-SESSION'!$A$349,INDEX('Jason-SESSION'!$K$349:$T$356, MATCH("*Military*",'Jason-SESSION'!$B$349:$B$356,0), MATCH("*1st*",'Jason-SESSION'!$K$7:$T$7,0)),"")</f>
        <v>#N/A</v>
      </c>
      <c r="J231" s="48" t="e">
        <f>INDEX('Jason-SESSION'!$L$349:$U$356, MATCH("*Military*",'Jason-SESSION'!$B$349:$B$356,0), MATCH("*1st*",'Jason-SESSION'!$K$7:$T$7,0))</f>
        <v>#N/A</v>
      </c>
      <c r="K231" s="131" t="e">
        <f>IF($A$230='Jason-SESSION'!$A$349,INDEX('Jason-SESSION'!$K$349:$T$356, MATCH("*Clean *",'Jason-SESSION'!$B$349:$B$356,0), MATCH("*1st*",'Jason-SESSION'!$K$7:$T$7,0)),"")</f>
        <v>#N/A</v>
      </c>
      <c r="L231" s="48" t="e">
        <f>INDEX('Jason-SESSION'!$L$349:$U$356, MATCH("*Clean *",'Jason-SESSION'!$B$349:$B$356,0), MATCH("*1st*",'Jason-SESSION'!$K$7:$T$7,0))</f>
        <v>#N/A</v>
      </c>
      <c r="M231" s="131" t="e">
        <f>IF($A$230='Jason-SESSION'!$A$349,INDEX('Jason-SESSION'!$K$349:$T$356, MATCH("*Lat Pulldown*",'Jason-SESSION'!$B$349:$B$356,0), MATCH("*1st*",'Jason-SESSION'!$K$7:$T$7,0)),"")</f>
        <v>#N/A</v>
      </c>
      <c r="N231" s="48" t="e">
        <f>INDEX('Jason-SESSION'!$L$349:$U$356, MATCH("*Lat Pulldown*",'Jason-SESSION'!$B$349:$B$356,0), MATCH("*1st*",'Jason-SESSION'!$K$7:$T$7,0))</f>
        <v>#N/A</v>
      </c>
      <c r="O231" s="151"/>
      <c r="P231" s="151"/>
      <c r="Q231" s="118"/>
      <c r="R231" s="118"/>
      <c r="S231" s="11"/>
      <c r="T231" s="11"/>
      <c r="V231" s="47"/>
      <c r="W231" s="11"/>
      <c r="X231" s="11"/>
      <c r="Y231" s="11"/>
      <c r="Z231" s="11"/>
      <c r="AA231" s="11"/>
      <c r="AB231" s="11"/>
      <c r="AC231" s="11"/>
      <c r="AF231"/>
      <c r="AG231"/>
      <c r="AH231"/>
      <c r="AI231"/>
      <c r="AJ231"/>
      <c r="AK231"/>
      <c r="AL231"/>
      <c r="AN231"/>
    </row>
    <row r="232" spans="1:40">
      <c r="B232" t="s">
        <v>4</v>
      </c>
      <c r="C232" s="131" t="e">
        <f>IF($A$230='Jason-SESSION'!$A$349,INDEX('Jason-SESSION'!$K$349:$T$356, MATCH("*Squat*",'Jason-SESSION'!$B$349:$B$356,0), MATCH("*2nd*",'Jason-SESSION'!$K$7:$T$7,0)),"")</f>
        <v>#N/A</v>
      </c>
      <c r="D232" s="132" t="e">
        <f>INDEX('Jason-SESSION'!L$349:U$356, MATCH("*Squat*",'Jason-SESSION'!$B$349:$B$356,0), MATCH("*2nd*",'Jason-SESSION'!K$7:T$7,0))</f>
        <v>#N/A</v>
      </c>
      <c r="E232" s="131" t="e">
        <f>IF($A$230='Jason-SESSION'!$A$349,INDEX('Jason-SESSION'!$K$349:$T$356, MATCH("*Deadlift*",'Jason-SESSION'!$B$349:$B$356,0), MATCH("*2ND*",'Jason-SESSION'!$K$7:$T$7,0)),"")</f>
        <v>#N/A</v>
      </c>
      <c r="F232" s="131" t="e">
        <f>INDEX('Jason-SESSION'!$L$349:$U$356, MATCH("*Deadlift*",'Jason-SESSION'!$B$349:$B$356,0), MATCH("*2nd*",'Jason-SESSION'!$K$7:$T$7,0))</f>
        <v>#N/A</v>
      </c>
      <c r="G232" s="131" t="e">
        <f>IF($A$230='Jason-SESSION'!$A$349,INDEX('Jason-SESSION'!$K$349:$T$356, MATCH("*Bench Press*",'Jason-SESSION'!$B$349:$B$356,0), MATCH("*2ND*",'Jason-SESSION'!$K$7:$T$7,0)),"")</f>
        <v>#N/A</v>
      </c>
      <c r="H232" s="131" t="e">
        <f>INDEX('Jason-SESSION'!$L$349:$U$356, MATCH("*Bench Press*",'Jason-SESSION'!$B$349:$B$356,0), MATCH("*2nd*",'Jason-SESSION'!$K$7:$T$7,0))</f>
        <v>#N/A</v>
      </c>
      <c r="I232" s="132" t="e">
        <f>IF($A$230='Jason-SESSION'!$A$349,INDEX('Jason-SESSION'!$K$349:$T$356, MATCH("*Military*",'Jason-SESSION'!$B$349:$B$356,0), MATCH("*2ND*",'Jason-SESSION'!$K$7:$T$7,0)),"")</f>
        <v>#N/A</v>
      </c>
      <c r="J232" s="44" t="e">
        <f>INDEX('Jason-SESSION'!$L$349:$U$356, MATCH("*Military*",'Jason-SESSION'!$B$349:$B$356,0), MATCH("*2nd*",'Jason-SESSION'!$K$7:$T$7,0))</f>
        <v>#N/A</v>
      </c>
      <c r="K232" s="131" t="e">
        <f>IF($A$230='Jason-SESSION'!$A$349,INDEX('Jason-SESSION'!$K$349:$T$356, MATCH("*Clean *",'Jason-SESSION'!$B$349:$B$356,0), MATCH("*2ND*",'Jason-SESSION'!$K$7:$T$7,0)),"")</f>
        <v>#N/A</v>
      </c>
      <c r="L232" s="44" t="e">
        <f>INDEX('Jason-SESSION'!$L$349:$U$356, MATCH("*Clean *",'Jason-SESSION'!$B$349:$B$356,0), MATCH("*2nd*",'Jason-SESSION'!$K$7:$T$7,0))</f>
        <v>#N/A</v>
      </c>
      <c r="M232" s="131" t="e">
        <f>IF($A$230='Jason-SESSION'!$A$349,INDEX('Jason-SESSION'!$K$349:$T$356, MATCH("*Lat Pulldown*",'Jason-SESSION'!$B$349:$B$356,0), MATCH("*2ND*",'Jason-SESSION'!$K$7:$T$7,0)),"")</f>
        <v>#N/A</v>
      </c>
      <c r="N232" s="44" t="e">
        <f>INDEX('Jason-SESSION'!$L$349:$U$356, MATCH("*Lat Pulldown*",'Jason-SESSION'!$B$349:$B$356,0), MATCH("*2nd*",'Jason-SESSION'!$K$7:$T$7,0))</f>
        <v>#N/A</v>
      </c>
      <c r="O232" s="151"/>
      <c r="P232" s="151"/>
      <c r="Q232" s="118"/>
      <c r="R232" s="118"/>
      <c r="AF232"/>
      <c r="AG232"/>
      <c r="AH232"/>
      <c r="AI232"/>
      <c r="AJ232"/>
      <c r="AK232"/>
      <c r="AL232"/>
      <c r="AN232"/>
    </row>
    <row r="233" spans="1:40">
      <c r="B233" t="s">
        <v>5</v>
      </c>
      <c r="C233" s="131" t="e">
        <f>IF($A$230='Jason-SESSION'!$A$349,INDEX('Jason-SESSION'!$K$349:$T$356, MATCH("*Squat*",'Jason-SESSION'!$B$349:$B$356,0), MATCH("*3rd*",'Jason-SESSION'!$K$7:$T$7,0)),"")</f>
        <v>#N/A</v>
      </c>
      <c r="D233" s="132" t="e">
        <f>INDEX('Jason-SESSION'!L$349:U$356, MATCH("*Squat*",'Jason-SESSION'!$B$349:$B$356,0), MATCH("*3rd*",'Jason-SESSION'!K$7:T$7,0))</f>
        <v>#N/A</v>
      </c>
      <c r="E233" s="131" t="e">
        <f>IF($A$230='Jason-SESSION'!$A$349,INDEX('Jason-SESSION'!$K$349:$T$356, MATCH("*Deadlift*",'Jason-SESSION'!$B$349:$B$356,0), MATCH("*3rd*",'Jason-SESSION'!$K$7:$T$7,0)),"")</f>
        <v>#N/A</v>
      </c>
      <c r="F233" s="131" t="e">
        <f>INDEX('Jason-SESSION'!$L$349:$U$356, MATCH("*Deadlift*",'Jason-SESSION'!$B$349:$B$356,0), MATCH("*3rd*",'Jason-SESSION'!$K$7:$T$7,0))</f>
        <v>#N/A</v>
      </c>
      <c r="G233" s="131" t="e">
        <f>IF($A$230='Jason-SESSION'!$A$349,INDEX('Jason-SESSION'!$K$349:$T$356, MATCH("*Bench Press*",'Jason-SESSION'!$B$349:$B$356,0), MATCH("*3rd*",'Jason-SESSION'!$K$7:$T$7,0)),"")</f>
        <v>#N/A</v>
      </c>
      <c r="H233" s="131" t="e">
        <f>INDEX('Jason-SESSION'!$L$349:$U$356, MATCH("*Bench Press*",'Jason-SESSION'!$B$349:$B$356,0), MATCH("*3rd*",'Jason-SESSION'!$K$7:$T$7,0))</f>
        <v>#N/A</v>
      </c>
      <c r="I233" s="132" t="e">
        <f>IF($A$230='Jason-SESSION'!$A$349,INDEX('Jason-SESSION'!$K$349:$T$356, MATCH("*Military*",'Jason-SESSION'!$B$349:$B$356,0), MATCH("*3rd*",'Jason-SESSION'!$K$7:$T$7,0)),"")</f>
        <v>#N/A</v>
      </c>
      <c r="J233" s="44" t="e">
        <f>INDEX('Jason-SESSION'!$L$349:$U$356, MATCH("*Military*",'Jason-SESSION'!$B$349:$B$356,0), MATCH("*3rd*",'Jason-SESSION'!$K$7:$T$7,0))</f>
        <v>#N/A</v>
      </c>
      <c r="K233" s="131" t="e">
        <f>IF($A$230='Jason-SESSION'!$A$349,INDEX('Jason-SESSION'!$K$349:$T$356, MATCH("*Clean *",'Jason-SESSION'!$B$349:$B$356,0), MATCH("*3rd*",'Jason-SESSION'!$K$7:$T$7,0)),"")</f>
        <v>#N/A</v>
      </c>
      <c r="L233" s="44" t="e">
        <f>INDEX('Jason-SESSION'!$L$349:$U$356, MATCH("*Clean *",'Jason-SESSION'!$B$349:$B$356,0), MATCH("*3rd*",'Jason-SESSION'!$K$7:$T$7,0))</f>
        <v>#N/A</v>
      </c>
      <c r="M233" s="131" t="e">
        <f>IF($A$230='Jason-SESSION'!$A$349,INDEX('Jason-SESSION'!$K$349:$T$356, MATCH("*Lat Pulldown*",'Jason-SESSION'!$B$349:$B$356,0), MATCH("*3rd*",'Jason-SESSION'!$K$7:$T$7,0)),"")</f>
        <v>#N/A</v>
      </c>
      <c r="N233" s="44" t="e">
        <f>INDEX('Jason-SESSION'!$L$349:$U$356, MATCH("*Lat Pulldown*",'Jason-SESSION'!$B$349:$B$356,0), MATCH("*3rd*",'Jason-SESSION'!$K$7:$T$7,0))</f>
        <v>#N/A</v>
      </c>
      <c r="O233" s="151"/>
      <c r="P233" s="151"/>
      <c r="Q233" s="118"/>
      <c r="R233" s="118"/>
      <c r="AF233"/>
      <c r="AG233"/>
      <c r="AH233"/>
      <c r="AI233"/>
      <c r="AJ233"/>
      <c r="AK233"/>
      <c r="AL233"/>
      <c r="AN233"/>
    </row>
    <row r="234" spans="1:40">
      <c r="B234" t="s">
        <v>6</v>
      </c>
      <c r="C234" s="131" t="e">
        <f>IF($A$230='Jason-SESSION'!$A$349,INDEX('Jason-SESSION'!$K$349:$T$356, MATCH("*Squat*",'Jason-SESSION'!$B$349:$B$356,0), MATCH("*4th*",'Jason-SESSION'!$K$7:$T$7,0)),"")</f>
        <v>#N/A</v>
      </c>
      <c r="D234" s="132" t="e">
        <f>INDEX('Jason-SESSION'!L$349:U$356, MATCH("*Squat*",'Jason-SESSION'!$B$349:$B$356,0), MATCH("*4th*",'Jason-SESSION'!K$7:T$7,0))</f>
        <v>#N/A</v>
      </c>
      <c r="E234" s="131" t="e">
        <f>IF($A$230='Jason-SESSION'!$A$349,INDEX('Jason-SESSION'!$K$349:$T$356, MATCH("*Deadlift*",'Jason-SESSION'!$B$349:$B$356,0), MATCH("*4th*",'Jason-SESSION'!$K$7:$T$7,0)),"")</f>
        <v>#N/A</v>
      </c>
      <c r="F234" s="131" t="e">
        <f>INDEX('Jason-SESSION'!$L$349:$U$356, MATCH("*Deadlift*",'Jason-SESSION'!$B$349:$B$356,0), MATCH("*4th*",'Jason-SESSION'!$K$7:$T$7,0))</f>
        <v>#N/A</v>
      </c>
      <c r="G234" s="131" t="e">
        <f>IF($A$230='Jason-SESSION'!$A$349,INDEX('Jason-SESSION'!$K$349:$T$356, MATCH("*Bench Press*",'Jason-SESSION'!$B$349:$B$356,0), MATCH("*4th*",'Jason-SESSION'!$K$7:$T$7,0)),"")</f>
        <v>#N/A</v>
      </c>
      <c r="H234" s="131" t="e">
        <f>INDEX('Jason-SESSION'!$L$349:$U$356, MATCH("*Bench Press*",'Jason-SESSION'!$B$349:$B$356,0), MATCH("*4th*",'Jason-SESSION'!$K$7:$T$7,0))</f>
        <v>#N/A</v>
      </c>
      <c r="I234" s="132" t="e">
        <f>IF($A$230='Jason-SESSION'!$A$349,INDEX('Jason-SESSION'!$K$349:$T$356, MATCH("*Military*",'Jason-SESSION'!$B$349:$B$356,0), MATCH("*4th*",'Jason-SESSION'!$K$7:$T$7,0)),"")</f>
        <v>#N/A</v>
      </c>
      <c r="J234" s="44" t="e">
        <f>INDEX('Jason-SESSION'!$L$349:$U$356, MATCH("*Military*",'Jason-SESSION'!$B$349:$B$356,0), MATCH("*4th*",'Jason-SESSION'!$K$7:$T$7,0))</f>
        <v>#N/A</v>
      </c>
      <c r="K234" s="131" t="e">
        <f>IF($A$230='Jason-SESSION'!$A$349,INDEX('Jason-SESSION'!$K$349:$T$356, MATCH("*Clean *",'Jason-SESSION'!$B$349:$B$356,0), MATCH("*4th*",'Jason-SESSION'!$K$7:$T$7,0)),"")</f>
        <v>#N/A</v>
      </c>
      <c r="L234" s="44" t="e">
        <f>INDEX('Jason-SESSION'!$L$349:$U$356, MATCH("*Clean *",'Jason-SESSION'!$B$349:$B$356,0), MATCH("*4th*",'Jason-SESSION'!$K$7:$T$7,0))</f>
        <v>#N/A</v>
      </c>
      <c r="M234" s="131" t="e">
        <f>IF($A$230='Jason-SESSION'!$A$349,INDEX('Jason-SESSION'!$K$349:$T$356, MATCH("*Lat Pulldown*",'Jason-SESSION'!$B$349:$B$356,0), MATCH("*4th*",'Jason-SESSION'!$K$7:$T$7,0)),"")</f>
        <v>#N/A</v>
      </c>
      <c r="N234" s="44" t="e">
        <f>INDEX('Jason-SESSION'!$L$349:$U$356, MATCH("*Lat Pulldown*",'Jason-SESSION'!$B$349:$B$356,0), MATCH("*4th*",'Jason-SESSION'!$K$7:$T$7,0))</f>
        <v>#N/A</v>
      </c>
      <c r="O234" s="151"/>
      <c r="P234" s="151"/>
      <c r="Q234" s="118"/>
      <c r="R234" s="118"/>
      <c r="AF234"/>
      <c r="AG234"/>
      <c r="AH234"/>
      <c r="AI234"/>
      <c r="AJ234"/>
      <c r="AK234"/>
      <c r="AL234"/>
      <c r="AN234"/>
    </row>
    <row r="235" spans="1:40">
      <c r="B235" t="s">
        <v>7</v>
      </c>
      <c r="C235" s="131" t="e">
        <f>IF($A$230='Jason-SESSION'!$A$349,INDEX('Jason-SESSION'!$K$349:$T$356, MATCH("*Squat*",'Jason-SESSION'!$B$349:$B$356,0), MATCH("*5th*",'Jason-SESSION'!$K$7:$T$7,0)),"")</f>
        <v>#N/A</v>
      </c>
      <c r="D235" s="132" t="e">
        <f>INDEX('Jason-SESSION'!L$349:U$356, MATCH("*Squat*",'Jason-SESSION'!$B$349:$B$356,0), MATCH("*5th*",'Jason-SESSION'!K$7:T$7,0))</f>
        <v>#N/A</v>
      </c>
      <c r="E235" s="131" t="e">
        <f>IF($A$230='Jason-SESSION'!$A$349,INDEX('Jason-SESSION'!$K$349:$T$356, MATCH("*Deadlift*",'Jason-SESSION'!$B$349:$B$356,0), MATCH("*5th*",'Jason-SESSION'!$K$7:$T$7,0)),"")</f>
        <v>#N/A</v>
      </c>
      <c r="F235" s="131" t="e">
        <f>INDEX('Jason-SESSION'!$L$349:$U$356, MATCH("*Deadlift*",'Jason-SESSION'!$B$349:$B$356,0), MATCH("*5th*",'Jason-SESSION'!$K$7:$T$7,0))</f>
        <v>#N/A</v>
      </c>
      <c r="G235" s="131" t="e">
        <f>IF($A$230='Jason-SESSION'!$A$349,INDEX('Jason-SESSION'!$K$349:$T$356, MATCH("*Bench Press*",'Jason-SESSION'!$B$349:$B$356,0), MATCH("*5th*",'Jason-SESSION'!$K$7:$T$7,0)),"")</f>
        <v>#N/A</v>
      </c>
      <c r="H235" s="131" t="e">
        <f>INDEX('Jason-SESSION'!$L$349:$U$356, MATCH("*Bench Press*",'Jason-SESSION'!$B$349:$B$356,0), MATCH("*5th*",'Jason-SESSION'!$K$7:$T$7,0))</f>
        <v>#N/A</v>
      </c>
      <c r="I235" s="132" t="e">
        <f>IF($A$230='Jason-SESSION'!$A$349,INDEX('Jason-SESSION'!$K$349:$T$356, MATCH("*Military*",'Jason-SESSION'!$B$349:$B$356,0), MATCH("*5th*",'Jason-SESSION'!$K$7:$T$7,0)),"")</f>
        <v>#N/A</v>
      </c>
      <c r="J235" s="44" t="e">
        <f>INDEX('Jason-SESSION'!$L$349:$U$356, MATCH("*Military*",'Jason-SESSION'!$B$349:$B$356,0), MATCH("*5th*",'Jason-SESSION'!$K$7:$T$7,0))</f>
        <v>#N/A</v>
      </c>
      <c r="K235" s="131" t="e">
        <f>IF($A$230='Jason-SESSION'!$A$349,INDEX('Jason-SESSION'!$K$349:$T$356, MATCH("*Clean *",'Jason-SESSION'!$B$349:$B$356,0), MATCH("*5th*",'Jason-SESSION'!$K$7:$T$7,0)),"")</f>
        <v>#N/A</v>
      </c>
      <c r="L235" s="44" t="e">
        <f>INDEX('Jason-SESSION'!$L$349:$U$356, MATCH("*Clean *",'Jason-SESSION'!$B$349:$B$356,0), MATCH("*5th*",'Jason-SESSION'!$K$7:$T$7,0))</f>
        <v>#N/A</v>
      </c>
      <c r="M235" s="131" t="e">
        <f>IF($A$230='Jason-SESSION'!$A$349,INDEX('Jason-SESSION'!$K$349:$T$356, MATCH("*Lat Pulldown*",'Jason-SESSION'!$B$349:$B$356,0), MATCH("*5th*",'Jason-SESSION'!$K$7:$T$7,0)),"")</f>
        <v>#N/A</v>
      </c>
      <c r="N235" s="44" t="e">
        <f>INDEX('Jason-SESSION'!$L$349:$U$356, MATCH("*Lat Pulldown*",'Jason-SESSION'!$B$349:$B$356,0), MATCH("*5th*",'Jason-SESSION'!$K$7:$T$7,0))</f>
        <v>#N/A</v>
      </c>
      <c r="O235" s="151"/>
      <c r="P235" s="151"/>
      <c r="Q235" s="118"/>
      <c r="R235" s="118"/>
      <c r="AF235"/>
      <c r="AG235"/>
      <c r="AH235"/>
      <c r="AI235"/>
      <c r="AJ235"/>
      <c r="AK235"/>
      <c r="AL235"/>
      <c r="AN235"/>
    </row>
    <row r="236" spans="1:40">
      <c r="A236" s="129">
        <f>'Jason-SESSION'!A358</f>
        <v>0</v>
      </c>
      <c r="B236" s="116" t="s">
        <v>84</v>
      </c>
      <c r="C236" s="117" t="e">
        <f>MAX(C237:C241)</f>
        <v>#N/A</v>
      </c>
      <c r="D236" s="116" t="e">
        <f t="array" ref="D236">MAX(IF(C237:C241=C236,D237:D241))</f>
        <v>#N/A</v>
      </c>
      <c r="E236" s="116" t="e">
        <f>MAX(E237:E241)</f>
        <v>#N/A</v>
      </c>
      <c r="F236" s="116" t="e">
        <f t="array" ref="F236">MAX(IF(E237:E241=E236,F237:F241))</f>
        <v>#N/A</v>
      </c>
      <c r="G236" s="116" t="e">
        <f>MAX(G237:G241)</f>
        <v>#N/A</v>
      </c>
      <c r="H236" s="116" t="e">
        <f t="array" ref="H236">MAX(IF(G237:G241=G236,H237:H241))</f>
        <v>#N/A</v>
      </c>
      <c r="I236" s="116" t="e">
        <f>MAX(I237:I241)</f>
        <v>#N/A</v>
      </c>
      <c r="J236" s="116" t="e">
        <f t="array" ref="J236">MAX(IF(I237:I241=I236,J237:J241))</f>
        <v>#N/A</v>
      </c>
      <c r="K236" s="116" t="e">
        <f>MAX(K237:K241)</f>
        <v>#N/A</v>
      </c>
      <c r="L236" s="116" t="e">
        <f t="array" ref="L236">MAX(IF(K237:K241=K236,L237:L241))</f>
        <v>#N/A</v>
      </c>
      <c r="M236" s="116" t="e">
        <f>MAX(M237:M241)</f>
        <v>#N/A</v>
      </c>
      <c r="N236" s="117" t="e">
        <f t="array" ref="N236">MAX(IF(M237:M241=M236,N237:N241))</f>
        <v>#N/A</v>
      </c>
      <c r="O236" s="152" t="e">
        <f>IF($A$236='Jason-SESSION'!$A$358,INDEX('Jason-SESSION'!$K$358:$T$365, MATCH("*1k Row*",'Jason-SESSION'!$B$358:$B$365,0), MATCH("*1st*",'Jason-SESSION'!$K$7:$T$7,0)),"")</f>
        <v>#N/A</v>
      </c>
      <c r="P236" s="152" t="e">
        <f>IF($A$236='Jason-SESSION'!$A$358,INDEX('Jason-SESSION'!$K$358:$T$365, MATCH("*HIIT*",'Jason-SESSION'!$B$358:$B$365,0), MATCH("*1st*",'Jason-SESSION'!$K$7:$T$7,0)),"")</f>
        <v>#N/A</v>
      </c>
      <c r="Q236" s="119" t="e">
        <f>INDEX('Jason-SESSION'!$L$358:$U$365, MATCH("*HIIT*",'Jason-SESSION'!$B$358:$B$365,0), MATCH("*1st*",'Jason-SESSION'!$K$7:$T$7,0))</f>
        <v>#N/A</v>
      </c>
      <c r="R236" s="119">
        <f>'Jason-SESSION'!U358</f>
        <v>0</v>
      </c>
      <c r="S236" s="116"/>
      <c r="T236" s="116"/>
      <c r="U236" s="120">
        <f>'Jason-SESSION'!A358</f>
        <v>0</v>
      </c>
      <c r="V236" s="120">
        <f>'Jason-SESSION'!A359</f>
        <v>0</v>
      </c>
      <c r="W236" s="116"/>
      <c r="X236" s="116"/>
      <c r="Y236" s="116"/>
      <c r="Z236" s="116"/>
      <c r="AA236" s="116"/>
      <c r="AB236" s="116"/>
      <c r="AC236" s="116"/>
      <c r="AF236"/>
      <c r="AG236"/>
      <c r="AH236"/>
      <c r="AI236"/>
      <c r="AJ236"/>
      <c r="AK236"/>
      <c r="AL236"/>
      <c r="AN236"/>
    </row>
    <row r="237" spans="1:40">
      <c r="A237" s="145"/>
      <c r="B237" s="11" t="s">
        <v>3</v>
      </c>
      <c r="C237" s="131" t="e">
        <f>IF($A$236='Jason-SESSION'!$A$358,INDEX('Jason-SESSION'!$K$358:$T$365, MATCH("*Squat*",'Jason-SESSION'!$B$358:$B$365,0), MATCH("*1st*",'Jason-SESSION'!$K$7:$T$7,0)),"")</f>
        <v>#N/A</v>
      </c>
      <c r="D237" s="132" t="e">
        <f>INDEX('Jason-SESSION'!L$358:U$365, MATCH("*Squat*",'Jason-SESSION'!$B$358:$B$365,0), MATCH("*1st*",'Jason-SESSION'!K$7:T$7,0))</f>
        <v>#N/A</v>
      </c>
      <c r="E237" s="131" t="e">
        <f>IF($A$236='Jason-SESSION'!$A$358,INDEX('Jason-SESSION'!$K$358:$T$365, MATCH("*Deadlift*",'Jason-SESSION'!$B$358:$B$365,0), MATCH("*1st*",'Jason-SESSION'!$K$7:$T$7,0)),"")</f>
        <v>#N/A</v>
      </c>
      <c r="F237" s="131" t="e">
        <f>INDEX('Jason-SESSION'!$L$358:$U$365, MATCH("*Deadlift*",'Jason-SESSION'!$B$358:$B$365,0), MATCH("*1st*",'Jason-SESSION'!$K$7:$T$7,0))</f>
        <v>#N/A</v>
      </c>
      <c r="G237" s="131" t="e">
        <f>IF($A$236='Jason-SESSION'!$A$358,INDEX('Jason-SESSION'!$K$358:$T$365, MATCH("*Bench Press*",'Jason-SESSION'!$B$358:$B$365,0), MATCH("*1st*",'Jason-SESSION'!$K$7:$T$7,0)),"")</f>
        <v>#N/A</v>
      </c>
      <c r="H237" s="131" t="e">
        <f>INDEX('Jason-SESSION'!$L$358:$U$365, MATCH("*Bench Press*",'Jason-SESSION'!$B$358:$B$365,0), MATCH("*1st*",'Jason-SESSION'!$K$7:$T$7,0))</f>
        <v>#N/A</v>
      </c>
      <c r="I237" s="132" t="e">
        <f>IF($A$236='Jason-SESSION'!$A$358,INDEX('Jason-SESSION'!$K$358:$T$365, MATCH("*Military*",'Jason-SESSION'!$B$358:$B$365,0), MATCH("*1st*",'Jason-SESSION'!$K$7:$T$7,0)),"")</f>
        <v>#N/A</v>
      </c>
      <c r="J237" s="48" t="e">
        <f>INDEX('Jason-SESSION'!$L$358:$U$365, MATCH("*Military*",'Jason-SESSION'!$B$358:$B$365,0), MATCH("*1st*",'Jason-SESSION'!$K$7:$T$7,0))</f>
        <v>#N/A</v>
      </c>
      <c r="K237" s="131" t="e">
        <f>IF($A$236='Jason-SESSION'!$A$358,INDEX('Jason-SESSION'!$K$358:$T$365, MATCH("*Clean *",'Jason-SESSION'!$B$358:$B$365,0), MATCH("*1st*",'Jason-SESSION'!$K$7:$T$7,0)),"")</f>
        <v>#N/A</v>
      </c>
      <c r="L237" s="48" t="e">
        <f>INDEX('Jason-SESSION'!$L$358:$U$365, MATCH("*Clean *",'Jason-SESSION'!$B$358:$B$365,0), MATCH("*1st*",'Jason-SESSION'!$K$7:$T$7,0))</f>
        <v>#N/A</v>
      </c>
      <c r="M237" s="131" t="e">
        <f>IF($A$236='Jason-SESSION'!$A$358,INDEX('Jason-SESSION'!$K$358:$T$365, MATCH("*Lat Pulldown*",'Jason-SESSION'!$B$358:$B$365,0), MATCH("*1st*",'Jason-SESSION'!$K$7:$T$7,0)),"")</f>
        <v>#N/A</v>
      </c>
      <c r="N237" s="48" t="e">
        <f>INDEX('Jason-SESSION'!$L$358:$U$365, MATCH("*Lat Pulldown*",'Jason-SESSION'!$B$358:$B$365,0), MATCH("*1st*",'Jason-SESSION'!$K$7:$T$7,0))</f>
        <v>#N/A</v>
      </c>
      <c r="O237" s="151"/>
      <c r="P237" s="151"/>
      <c r="Q237" s="118"/>
      <c r="R237" s="118"/>
      <c r="S237" s="11"/>
      <c r="T237" s="11"/>
      <c r="V237" s="47"/>
      <c r="W237" s="11"/>
      <c r="X237" s="11"/>
      <c r="Y237" s="11"/>
      <c r="Z237" s="11"/>
      <c r="AA237" s="11"/>
      <c r="AB237" s="11"/>
      <c r="AC237" s="11"/>
      <c r="AF237"/>
      <c r="AG237"/>
      <c r="AH237"/>
      <c r="AI237"/>
      <c r="AJ237"/>
      <c r="AK237"/>
      <c r="AL237"/>
      <c r="AN237"/>
    </row>
    <row r="238" spans="1:40">
      <c r="B238" t="s">
        <v>4</v>
      </c>
      <c r="C238" s="131" t="e">
        <f>IF($A$236='Jason-SESSION'!$A$358,INDEX('Jason-SESSION'!$K$358:$T$365, MATCH("*Squat*",'Jason-SESSION'!$B$358:$B$365,0), MATCH("*2nd*",'Jason-SESSION'!$K$7:$T$7,0)),"")</f>
        <v>#N/A</v>
      </c>
      <c r="D238" s="132" t="e">
        <f>INDEX('Jason-SESSION'!L$358:U$365, MATCH("*Squat*",'Jason-SESSION'!$B$358:$B$365,0), MATCH("*2nd*",'Jason-SESSION'!K$7:T$7,0))</f>
        <v>#N/A</v>
      </c>
      <c r="E238" s="131" t="e">
        <f>IF($A$236='Jason-SESSION'!$A$358,INDEX('Jason-SESSION'!$K$358:$T$365, MATCH("*Deadlift*",'Jason-SESSION'!$B$358:$B$365,0), MATCH("*2ND*",'Jason-SESSION'!$K$7:$T$7,0)),"")</f>
        <v>#N/A</v>
      </c>
      <c r="F238" s="131" t="e">
        <f>INDEX('Jason-SESSION'!$L$358:$U$365, MATCH("*Deadlift*",'Jason-SESSION'!$B$358:$B$365,0), MATCH("*2nd*",'Jason-SESSION'!$K$7:$T$7,0))</f>
        <v>#N/A</v>
      </c>
      <c r="G238" s="131" t="e">
        <f>IF($A$236='Jason-SESSION'!$A$358,INDEX('Jason-SESSION'!$K$358:$T$365, MATCH("*Bench Press*",'Jason-SESSION'!$B$358:$B$365,0), MATCH("*2ND*",'Jason-SESSION'!$K$7:$T$7,0)),"")</f>
        <v>#N/A</v>
      </c>
      <c r="H238" s="131" t="e">
        <f>INDEX('Jason-SESSION'!$L$358:$U$365, MATCH("*Bench Press*",'Jason-SESSION'!$B$358:$B$365,0), MATCH("*2nd*",'Jason-SESSION'!$K$7:$T$7,0))</f>
        <v>#N/A</v>
      </c>
      <c r="I238" s="132" t="e">
        <f>IF($A$236='Jason-SESSION'!$A$358,INDEX('Jason-SESSION'!$K$358:$T$365, MATCH("*Military*",'Jason-SESSION'!$B$358:$B$365,0), MATCH("*2ND*",'Jason-SESSION'!$K$7:$T$7,0)),"")</f>
        <v>#N/A</v>
      </c>
      <c r="J238" s="44" t="e">
        <f>INDEX('Jason-SESSION'!$L$358:$U$365, MATCH("*Military*",'Jason-SESSION'!$B$358:$B$365,0), MATCH("*2nd*",'Jason-SESSION'!$K$7:$T$7,0))</f>
        <v>#N/A</v>
      </c>
      <c r="K238" s="131" t="e">
        <f>IF($A$236='Jason-SESSION'!$A$358,INDEX('Jason-SESSION'!$K$358:$T$365, MATCH("*Clean *",'Jason-SESSION'!$B$358:$B$365,0), MATCH("*2ND*",'Jason-SESSION'!$K$7:$T$7,0)),"")</f>
        <v>#N/A</v>
      </c>
      <c r="L238" s="44" t="e">
        <f>INDEX('Jason-SESSION'!$L$358:$U$365, MATCH("*Clean *",'Jason-SESSION'!$B$358:$B$365,0), MATCH("*2nd*",'Jason-SESSION'!$K$7:$T$7,0))</f>
        <v>#N/A</v>
      </c>
      <c r="M238" s="131" t="e">
        <f>IF($A$236='Jason-SESSION'!$A$358,INDEX('Jason-SESSION'!$K$358:$T$365, MATCH("*Lat Pulldown*",'Jason-SESSION'!$B$358:$B$365,0), MATCH("*2ND*",'Jason-SESSION'!$K$7:$T$7,0)),"")</f>
        <v>#N/A</v>
      </c>
      <c r="N238" s="44" t="e">
        <f>INDEX('Jason-SESSION'!$L$358:$U$365, MATCH("*Lat Pulldown*",'Jason-SESSION'!$B$358:$B$365,0), MATCH("*2nd*",'Jason-SESSION'!$K$7:$T$7,0))</f>
        <v>#N/A</v>
      </c>
      <c r="O238" s="151"/>
      <c r="P238" s="151"/>
      <c r="Q238" s="118"/>
      <c r="R238" s="118"/>
      <c r="AF238"/>
      <c r="AG238"/>
      <c r="AH238"/>
      <c r="AI238"/>
      <c r="AJ238"/>
      <c r="AK238"/>
      <c r="AL238"/>
      <c r="AN238"/>
    </row>
    <row r="239" spans="1:40">
      <c r="B239" t="s">
        <v>5</v>
      </c>
      <c r="C239" s="131" t="e">
        <f>IF($A$236='Jason-SESSION'!$A$358,INDEX('Jason-SESSION'!$K$358:$T$365, MATCH("*Squat*",'Jason-SESSION'!$B$358:$B$365,0), MATCH("*3rd*",'Jason-SESSION'!$K$7:$T$7,0)),"")</f>
        <v>#N/A</v>
      </c>
      <c r="D239" s="132" t="e">
        <f>INDEX('Jason-SESSION'!L$358:U$365, MATCH("*Squat*",'Jason-SESSION'!$B$358:$B$365,0), MATCH("*3rd*",'Jason-SESSION'!K$7:T$7,0))</f>
        <v>#N/A</v>
      </c>
      <c r="E239" s="131" t="e">
        <f>IF($A$236='Jason-SESSION'!$A$358,INDEX('Jason-SESSION'!$K$358:$T$365, MATCH("*Deadlift*",'Jason-SESSION'!$B$358:$B$365,0), MATCH("*3rd*",'Jason-SESSION'!$K$7:$T$7,0)),"")</f>
        <v>#N/A</v>
      </c>
      <c r="F239" s="131" t="e">
        <f>INDEX('Jason-SESSION'!$L$358:$U$365, MATCH("*Deadlift*",'Jason-SESSION'!$B$358:$B$365,0), MATCH("*3rd*",'Jason-SESSION'!$K$7:$T$7,0))</f>
        <v>#N/A</v>
      </c>
      <c r="G239" s="131" t="e">
        <f>IF($A$236='Jason-SESSION'!$A$358,INDEX('Jason-SESSION'!$K$358:$T$365, MATCH("*Bench Press*",'Jason-SESSION'!$B$358:$B$365,0), MATCH("*3rd*",'Jason-SESSION'!$K$7:$T$7,0)),"")</f>
        <v>#N/A</v>
      </c>
      <c r="H239" s="131" t="e">
        <f>INDEX('Jason-SESSION'!$L$358:$U$365, MATCH("*Bench Press*",'Jason-SESSION'!$B$358:$B$365,0), MATCH("*3rd*",'Jason-SESSION'!$K$7:$T$7,0))</f>
        <v>#N/A</v>
      </c>
      <c r="I239" s="132" t="e">
        <f>IF($A$236='Jason-SESSION'!$A$358,INDEX('Jason-SESSION'!$K$358:$T$365, MATCH("*Military*",'Jason-SESSION'!$B$358:$B$365,0), MATCH("*3rd*",'Jason-SESSION'!$K$7:$T$7,0)),"")</f>
        <v>#N/A</v>
      </c>
      <c r="J239" s="44" t="e">
        <f>INDEX('Jason-SESSION'!$L$358:$U$365, MATCH("*Military*",'Jason-SESSION'!$B$358:$B$365,0), MATCH("*3rd*",'Jason-SESSION'!$K$7:$T$7,0))</f>
        <v>#N/A</v>
      </c>
      <c r="K239" s="131" t="e">
        <f>IF($A$236='Jason-SESSION'!$A$358,INDEX('Jason-SESSION'!$K$358:$T$365, MATCH("*Clean *",'Jason-SESSION'!$B$358:$B$365,0), MATCH("*3rd*",'Jason-SESSION'!$K$7:$T$7,0)),"")</f>
        <v>#N/A</v>
      </c>
      <c r="L239" s="44" t="e">
        <f>INDEX('Jason-SESSION'!$L$358:$U$365, MATCH("*Clean *",'Jason-SESSION'!$B$358:$B$365,0), MATCH("*3rd*",'Jason-SESSION'!$K$7:$T$7,0))</f>
        <v>#N/A</v>
      </c>
      <c r="M239" s="131" t="e">
        <f>IF($A$236='Jason-SESSION'!$A$358,INDEX('Jason-SESSION'!$K$358:$T$365, MATCH("*Lat Pulldown*",'Jason-SESSION'!$B$358:$B$365,0), MATCH("*3rd*",'Jason-SESSION'!$K$7:$T$7,0)),"")</f>
        <v>#N/A</v>
      </c>
      <c r="N239" s="44" t="e">
        <f>INDEX('Jason-SESSION'!$L$358:$U$365, MATCH("*Lat Pulldown*",'Jason-SESSION'!$B$358:$B$365,0), MATCH("*3rd*",'Jason-SESSION'!$K$7:$T$7,0))</f>
        <v>#N/A</v>
      </c>
      <c r="O239" s="151"/>
      <c r="P239" s="151"/>
      <c r="Q239" s="118"/>
      <c r="R239" s="118"/>
      <c r="AF239"/>
      <c r="AG239"/>
      <c r="AH239"/>
      <c r="AI239"/>
      <c r="AJ239"/>
      <c r="AK239"/>
      <c r="AL239"/>
      <c r="AN239"/>
    </row>
    <row r="240" spans="1:40">
      <c r="B240" t="s">
        <v>6</v>
      </c>
      <c r="C240" s="131" t="e">
        <f>IF($A$236='Jason-SESSION'!$A$358,INDEX('Jason-SESSION'!$K$358:$T$365, MATCH("*Squat*",'Jason-SESSION'!$B$358:$B$365,0), MATCH("*4th*",'Jason-SESSION'!$K$7:$T$7,0)),"")</f>
        <v>#N/A</v>
      </c>
      <c r="D240" s="132" t="e">
        <f>INDEX('Jason-SESSION'!L$358:U$365, MATCH("*Squat*",'Jason-SESSION'!$B$358:$B$365,0), MATCH("*4th*",'Jason-SESSION'!K$7:T$7,0))</f>
        <v>#N/A</v>
      </c>
      <c r="E240" s="131" t="e">
        <f>IF($A$236='Jason-SESSION'!$A$358,INDEX('Jason-SESSION'!$K$358:$T$365, MATCH("*Deadlift*",'Jason-SESSION'!$B$358:$B$365,0), MATCH("*4th*",'Jason-SESSION'!$K$7:$T$7,0)),"")</f>
        <v>#N/A</v>
      </c>
      <c r="F240" s="131" t="e">
        <f>INDEX('Jason-SESSION'!$L$358:$U$365, MATCH("*Deadlift*",'Jason-SESSION'!$B$358:$B$365,0), MATCH("*4th*",'Jason-SESSION'!$K$7:$T$7,0))</f>
        <v>#N/A</v>
      </c>
      <c r="G240" s="131" t="e">
        <f>IF($A$236='Jason-SESSION'!$A$358,INDEX('Jason-SESSION'!$K$358:$T$365, MATCH("*Bench Press*",'Jason-SESSION'!$B$358:$B$365,0), MATCH("*4th*",'Jason-SESSION'!$K$7:$T$7,0)),"")</f>
        <v>#N/A</v>
      </c>
      <c r="H240" s="131" t="e">
        <f>INDEX('Jason-SESSION'!$L$358:$U$365, MATCH("*Bench Press*",'Jason-SESSION'!$B$358:$B$365,0), MATCH("*4th*",'Jason-SESSION'!$K$7:$T$7,0))</f>
        <v>#N/A</v>
      </c>
      <c r="I240" s="132" t="e">
        <f>IF($A$236='Jason-SESSION'!$A$358,INDEX('Jason-SESSION'!$K$358:$T$365, MATCH("*Military*",'Jason-SESSION'!$B$358:$B$365,0), MATCH("*4th*",'Jason-SESSION'!$K$7:$T$7,0)),"")</f>
        <v>#N/A</v>
      </c>
      <c r="J240" s="44" t="e">
        <f>INDEX('Jason-SESSION'!$L$358:$U$365, MATCH("*Military*",'Jason-SESSION'!$B$358:$B$365,0), MATCH("*4th*",'Jason-SESSION'!$K$7:$T$7,0))</f>
        <v>#N/A</v>
      </c>
      <c r="K240" s="131" t="e">
        <f>IF($A$236='Jason-SESSION'!$A$358,INDEX('Jason-SESSION'!$K$358:$T$365, MATCH("*Clean *",'Jason-SESSION'!$B$358:$B$365,0), MATCH("*4th*",'Jason-SESSION'!$K$7:$T$7,0)),"")</f>
        <v>#N/A</v>
      </c>
      <c r="L240" s="44" t="e">
        <f>INDEX('Jason-SESSION'!$L$358:$U$365, MATCH("*Clean *",'Jason-SESSION'!$B$358:$B$365,0), MATCH("*4th*",'Jason-SESSION'!$K$7:$T$7,0))</f>
        <v>#N/A</v>
      </c>
      <c r="M240" s="131" t="e">
        <f>IF($A$236='Jason-SESSION'!$A$358,INDEX('Jason-SESSION'!$K$358:$T$365, MATCH("*Lat Pulldown*",'Jason-SESSION'!$B$358:$B$365,0), MATCH("*4th*",'Jason-SESSION'!$K$7:$T$7,0)),"")</f>
        <v>#N/A</v>
      </c>
      <c r="N240" s="44" t="e">
        <f>INDEX('Jason-SESSION'!$L$358:$U$365, MATCH("*Lat Pulldown*",'Jason-SESSION'!$B$358:$B$365,0), MATCH("*4th*",'Jason-SESSION'!$K$7:$T$7,0))</f>
        <v>#N/A</v>
      </c>
      <c r="O240" s="151"/>
      <c r="P240" s="151"/>
      <c r="Q240" s="118"/>
      <c r="R240" s="118"/>
      <c r="AF240"/>
      <c r="AG240"/>
      <c r="AH240"/>
      <c r="AI240"/>
      <c r="AJ240"/>
      <c r="AK240"/>
      <c r="AL240"/>
      <c r="AN240"/>
    </row>
    <row r="241" spans="1:40">
      <c r="B241" t="s">
        <v>7</v>
      </c>
      <c r="C241" s="131" t="e">
        <f>IF($A$236='Jason-SESSION'!$A$358,INDEX('Jason-SESSION'!$K$358:$T$365, MATCH("*Squat*",'Jason-SESSION'!$B$358:$B$365,0), MATCH("*5th*",'Jason-SESSION'!$K$7:$T$7,0)),"")</f>
        <v>#N/A</v>
      </c>
      <c r="D241" s="132" t="e">
        <f>INDEX('Jason-SESSION'!L$358:U$365, MATCH("*Squat*",'Jason-SESSION'!$B$358:$B$365,0), MATCH("*5th*",'Jason-SESSION'!K$7:T$7,0))</f>
        <v>#N/A</v>
      </c>
      <c r="E241" s="131" t="e">
        <f>IF($A$236='Jason-SESSION'!$A$358,INDEX('Jason-SESSION'!$K$358:$T$365, MATCH("*Deadlift*",'Jason-SESSION'!$B$358:$B$365,0), MATCH("*5th*",'Jason-SESSION'!$K$7:$T$7,0)),"")</f>
        <v>#N/A</v>
      </c>
      <c r="F241" s="131" t="e">
        <f>INDEX('Jason-SESSION'!$L$358:$U$365, MATCH("*Deadlift*",'Jason-SESSION'!$B$358:$B$365,0), MATCH("*5th*",'Jason-SESSION'!$K$7:$T$7,0))</f>
        <v>#N/A</v>
      </c>
      <c r="G241" s="131" t="e">
        <f>IF($A$236='Jason-SESSION'!$A$358,INDEX('Jason-SESSION'!$K$358:$T$365, MATCH("*Bench Press*",'Jason-SESSION'!$B$358:$B$365,0), MATCH("*5th*",'Jason-SESSION'!$K$7:$T$7,0)),"")</f>
        <v>#N/A</v>
      </c>
      <c r="H241" s="131" t="e">
        <f>INDEX('Jason-SESSION'!$L$358:$U$365, MATCH("*Bench Press*",'Jason-SESSION'!$B$358:$B$365,0), MATCH("*5th*",'Jason-SESSION'!$K$7:$T$7,0))</f>
        <v>#N/A</v>
      </c>
      <c r="I241" s="132" t="e">
        <f>IF($A$236='Jason-SESSION'!$A$358,INDEX('Jason-SESSION'!$K$358:$T$365, MATCH("*Military*",'Jason-SESSION'!$B$358:$B$365,0), MATCH("*5th*",'Jason-SESSION'!$K$7:$T$7,0)),"")</f>
        <v>#N/A</v>
      </c>
      <c r="J241" s="44" t="e">
        <f>INDEX('Jason-SESSION'!$L$358:$U$365, MATCH("*Military*",'Jason-SESSION'!$B$358:$B$365,0), MATCH("*5th*",'Jason-SESSION'!$K$7:$T$7,0))</f>
        <v>#N/A</v>
      </c>
      <c r="K241" s="131" t="e">
        <f>IF($A$236='Jason-SESSION'!$A$358,INDEX('Jason-SESSION'!$K$358:$T$365, MATCH("*Clean *",'Jason-SESSION'!$B$358:$B$365,0), MATCH("*5th*",'Jason-SESSION'!$K$7:$T$7,0)),"")</f>
        <v>#N/A</v>
      </c>
      <c r="L241" s="44" t="e">
        <f>INDEX('Jason-SESSION'!$L$358:$U$365, MATCH("*Clean *",'Jason-SESSION'!$B$358:$B$365,0), MATCH("*5th*",'Jason-SESSION'!$K$7:$T$7,0))</f>
        <v>#N/A</v>
      </c>
      <c r="M241" s="131" t="e">
        <f>IF($A$236='Jason-SESSION'!$A$358,INDEX('Jason-SESSION'!$K$358:$T$365, MATCH("*Lat Pulldown*",'Jason-SESSION'!$B$358:$B$365,0), MATCH("*5th*",'Jason-SESSION'!$K$7:$T$7,0)),"")</f>
        <v>#N/A</v>
      </c>
      <c r="N241" s="44" t="e">
        <f>INDEX('Jason-SESSION'!$L$358:$U$365, MATCH("*Lat Pulldown*",'Jason-SESSION'!$B$358:$B$365,0), MATCH("*5th*",'Jason-SESSION'!$K$7:$T$7,0))</f>
        <v>#N/A</v>
      </c>
      <c r="O241" s="151"/>
      <c r="P241" s="151"/>
      <c r="Q241" s="118"/>
      <c r="R241" s="118"/>
      <c r="AF241"/>
      <c r="AG241"/>
      <c r="AH241"/>
      <c r="AI241"/>
      <c r="AJ241"/>
      <c r="AK241"/>
      <c r="AL241"/>
      <c r="AN241"/>
    </row>
    <row r="242" spans="1:40">
      <c r="A242" s="129">
        <f>'Jason-SESSION'!A367</f>
        <v>0</v>
      </c>
      <c r="B242" s="116" t="s">
        <v>84</v>
      </c>
      <c r="C242" s="117" t="e">
        <f>MAX(C243:C247)</f>
        <v>#N/A</v>
      </c>
      <c r="D242" s="116" t="e">
        <f t="array" ref="D242">MAX(IF(C243:C247=C242,D243:D247))</f>
        <v>#N/A</v>
      </c>
      <c r="E242" s="116" t="e">
        <f>MAX(E243:E247)</f>
        <v>#N/A</v>
      </c>
      <c r="F242" s="116" t="e">
        <f t="array" ref="F242">MAX(IF(E243:E247=E242,F243:F247))</f>
        <v>#N/A</v>
      </c>
      <c r="G242" s="116" t="e">
        <f>MAX(G243:G247)</f>
        <v>#N/A</v>
      </c>
      <c r="H242" s="116" t="e">
        <f t="array" ref="H242">MAX(IF(G243:G247=G242,H243:H247))</f>
        <v>#N/A</v>
      </c>
      <c r="I242" s="116" t="e">
        <f>MAX(I243:I247)</f>
        <v>#N/A</v>
      </c>
      <c r="J242" s="116" t="e">
        <f t="array" ref="J242">MAX(IF(I243:I247=I242,J243:J247))</f>
        <v>#N/A</v>
      </c>
      <c r="K242" s="116" t="e">
        <f>MAX(K243:K247)</f>
        <v>#N/A</v>
      </c>
      <c r="L242" s="116" t="e">
        <f t="array" ref="L242">MAX(IF(K243:K247=K242,L243:L247))</f>
        <v>#N/A</v>
      </c>
      <c r="M242" s="116" t="e">
        <f>MAX(M243:M247)</f>
        <v>#N/A</v>
      </c>
      <c r="N242" s="117" t="e">
        <f t="array" ref="N242">MAX(IF(M243:M247=M242,N243:N247))</f>
        <v>#N/A</v>
      </c>
      <c r="O242" s="152" t="e">
        <f>IF($A$242='Jason-SESSION'!$A$367,INDEX('Jason-SESSION'!$K$367:$T$374, MATCH("*1k Row*",'Jason-SESSION'!$B$367:$B$374,0), MATCH("*1st*",'Jason-SESSION'!$K$7:$T$7,0)),"")</f>
        <v>#N/A</v>
      </c>
      <c r="P242" s="152" t="e">
        <f>IF($A$242='Jason-SESSION'!$A$367,INDEX('Jason-SESSION'!$K$367:$T$374, MATCH("*HIIT*",'Jason-SESSION'!$B$367:$B$374,0), MATCH("*1st*",'Jason-SESSION'!$K$7:$T$7,0)),"")</f>
        <v>#N/A</v>
      </c>
      <c r="Q242" s="119" t="str">
        <f>INDEX('Jason-SESSION'!$L$212:$U$367, MATCH("*HIIT*",'Jason-SESSION'!$B$212:$B$367,0), MATCH("*1st*",'Jason-SESSION'!$K$7:$T$7,0))</f>
        <v>45/15</v>
      </c>
      <c r="R242" s="119">
        <f>'Jason-SESSION'!U367</f>
        <v>0</v>
      </c>
      <c r="S242" s="116"/>
      <c r="T242" s="116"/>
      <c r="U242" s="120">
        <f>'Jason-SESSION'!A368</f>
        <v>0</v>
      </c>
      <c r="V242" s="120">
        <f>'Jason-SESSION'!A369</f>
        <v>0</v>
      </c>
      <c r="W242" s="116"/>
      <c r="X242" s="116"/>
      <c r="Y242" s="116"/>
      <c r="Z242" s="116"/>
      <c r="AA242" s="116"/>
      <c r="AB242" s="116"/>
      <c r="AC242" s="116"/>
      <c r="AF242"/>
      <c r="AG242"/>
      <c r="AH242"/>
      <c r="AI242"/>
      <c r="AJ242"/>
      <c r="AK242"/>
      <c r="AL242"/>
      <c r="AN242"/>
    </row>
    <row r="243" spans="1:40">
      <c r="A243" s="145"/>
      <c r="B243" s="11" t="s">
        <v>3</v>
      </c>
      <c r="C243" s="131" t="e">
        <f>IF($A$242='Jason-SESSION'!$A$367,INDEX('Jason-SESSION'!$K$367:$T$374, MATCH("*Squat*",'Jason-SESSION'!$B$367:$B$374,0), MATCH("*1st*",'Jason-SESSION'!$K$7:$T$7,0)),"")</f>
        <v>#N/A</v>
      </c>
      <c r="D243" s="132" t="e">
        <f>INDEX('Jason-SESSION'!L$367:U$374, MATCH("*Squat*",'Jason-SESSION'!$B$367:$B$374,0), MATCH("*1st*",'Jason-SESSION'!K$7:T$7,0))</f>
        <v>#N/A</v>
      </c>
      <c r="E243" s="131" t="e">
        <f>IF($A$242='Jason-SESSION'!$A$367,INDEX('Jason-SESSION'!$K$367:$T$374, MATCH("*Deadlift*",'Jason-SESSION'!$B$367:$B$374,0), MATCH("*1st*",'Jason-SESSION'!$K$7:$T$7,0)),"")</f>
        <v>#N/A</v>
      </c>
      <c r="F243" s="131" t="e">
        <f>INDEX('Jason-SESSION'!$L$367:$U$374, MATCH("*Deadlift*",'Jason-SESSION'!$B$367:$B$374,0), MATCH("*1st*",'Jason-SESSION'!$K$7:$T$7,0))</f>
        <v>#N/A</v>
      </c>
      <c r="G243" s="131" t="e">
        <f>IF($A$242='Jason-SESSION'!$A$367,INDEX('Jason-SESSION'!$K$367:$T$374, MATCH("*Bench Press*",'Jason-SESSION'!$B$367:$B$374,0), MATCH("*1st*",'Jason-SESSION'!$K$7:$T$7,0)),"")</f>
        <v>#N/A</v>
      </c>
      <c r="H243" s="131" t="e">
        <f>INDEX('Jason-SESSION'!$L$367:$U$374, MATCH("*Bench Press*",'Jason-SESSION'!$B$367:$B$374,0), MATCH("*1st*",'Jason-SESSION'!$K$7:$T$7,0))</f>
        <v>#N/A</v>
      </c>
      <c r="I243" s="132" t="e">
        <f>IF($A$242='Jason-SESSION'!$A$367,INDEX('Jason-SESSION'!$K$367:$T$374, MATCH("*Military*",'Jason-SESSION'!$B$367:$B$374,0), MATCH("*1st*",'Jason-SESSION'!$K$7:$T$7,0)),"")</f>
        <v>#N/A</v>
      </c>
      <c r="J243" s="48" t="e">
        <f>INDEX('Jason-SESSION'!$L$367:$U$374, MATCH("*Military*",'Jason-SESSION'!$B$367:$B$374,0), MATCH("*1st*",'Jason-SESSION'!$K$7:$T$7,0))</f>
        <v>#N/A</v>
      </c>
      <c r="K243" s="131" t="e">
        <f>IF($A$242='Jason-SESSION'!$A$367,INDEX('Jason-SESSION'!$K$367:$T$374, MATCH("*Clean *",'Jason-SESSION'!$B$367:$B$374,0), MATCH("*1st*",'Jason-SESSION'!$K$7:$T$7,0)),"")</f>
        <v>#N/A</v>
      </c>
      <c r="L243" s="48" t="e">
        <f>INDEX('Jason-SESSION'!$L$367:$U$374, MATCH("*Clean *",'Jason-SESSION'!$B$367:$B$374,0), MATCH("*1st*",'Jason-SESSION'!$K$7:$T$7,0))</f>
        <v>#N/A</v>
      </c>
      <c r="M243" s="131" t="e">
        <f>IF($A$242='Jason-SESSION'!$A$367,INDEX('Jason-SESSION'!$K$367:$T$374, MATCH("*Lat Pulldown*",'Jason-SESSION'!$B$367:$B$374,0), MATCH("*1st*",'Jason-SESSION'!$K$7:$T$7,0)),"")</f>
        <v>#N/A</v>
      </c>
      <c r="N243" s="48" t="e">
        <f>INDEX('Jason-SESSION'!$L$367:$U$374, MATCH("*Lat Pulldown*",'Jason-SESSION'!$B$367:$B$374,0), MATCH("*1st*",'Jason-SESSION'!$K$7:$T$7,0))</f>
        <v>#N/A</v>
      </c>
      <c r="O243" s="151"/>
      <c r="P243" s="151"/>
      <c r="Q243" s="118"/>
      <c r="R243" s="118"/>
      <c r="S243" s="11"/>
      <c r="T243" s="11"/>
      <c r="V243" s="47"/>
      <c r="W243" s="11"/>
      <c r="X243" s="11"/>
      <c r="Y243" s="11"/>
      <c r="Z243" s="11"/>
      <c r="AA243" s="11"/>
      <c r="AB243" s="11"/>
      <c r="AC243" s="11"/>
      <c r="AF243"/>
      <c r="AG243"/>
      <c r="AH243"/>
      <c r="AI243"/>
      <c r="AJ243"/>
      <c r="AK243"/>
      <c r="AL243"/>
      <c r="AN243"/>
    </row>
    <row r="244" spans="1:40">
      <c r="B244" t="s">
        <v>4</v>
      </c>
      <c r="C244" s="131" t="e">
        <f>IF($A$242='Jason-SESSION'!$A$367,INDEX('Jason-SESSION'!$K$367:$T$374, MATCH("*Squat*",'Jason-SESSION'!$B$367:$B$374,0), MATCH("*2nd*",'Jason-SESSION'!$K$7:$T$7,0)),"")</f>
        <v>#N/A</v>
      </c>
      <c r="D244" s="132" t="e">
        <f>INDEX('Jason-SESSION'!L$367:U$374, MATCH("*Squat*",'Jason-SESSION'!$B$367:$B$374,0), MATCH("*2nd*",'Jason-SESSION'!K$7:T$7,0))</f>
        <v>#N/A</v>
      </c>
      <c r="E244" s="131" t="e">
        <f>IF($A$242='Jason-SESSION'!$A$367,INDEX('Jason-SESSION'!$K$367:$T$374, MATCH("*Deadlift*",'Jason-SESSION'!$B$367:$B$374,0), MATCH("*2ND*",'Jason-SESSION'!$K$7:$T$7,0)),"")</f>
        <v>#N/A</v>
      </c>
      <c r="F244" s="131" t="e">
        <f>INDEX('Jason-SESSION'!$L$367:$U$374, MATCH("*Deadlift*",'Jason-SESSION'!$B$367:$B$374,0), MATCH("*2nd*",'Jason-SESSION'!$K$7:$T$7,0))</f>
        <v>#N/A</v>
      </c>
      <c r="G244" s="131" t="e">
        <f>IF($A$242='Jason-SESSION'!$A$367,INDEX('Jason-SESSION'!$K$367:$T$374, MATCH("*Bench Press*",'Jason-SESSION'!$B$367:$B$374,0), MATCH("*2ND*",'Jason-SESSION'!$K$7:$T$7,0)),"")</f>
        <v>#N/A</v>
      </c>
      <c r="H244" s="131" t="e">
        <f>INDEX('Jason-SESSION'!$L$367:$U$374, MATCH("*Bench Press*",'Jason-SESSION'!$B$367:$B$374,0), MATCH("*2nd*",'Jason-SESSION'!$K$7:$T$7,0))</f>
        <v>#N/A</v>
      </c>
      <c r="I244" s="132" t="e">
        <f>IF($A$242='Jason-SESSION'!$A$367,INDEX('Jason-SESSION'!$K$367:$T$374, MATCH("*Military*",'Jason-SESSION'!$B$367:$B$374,0), MATCH("*2ND*",'Jason-SESSION'!$K$7:$T$7,0)),"")</f>
        <v>#N/A</v>
      </c>
      <c r="J244" s="44" t="e">
        <f>INDEX('Jason-SESSION'!$L$367:$U$374, MATCH("*Military*",'Jason-SESSION'!$B$367:$B$374,0), MATCH("*2nd*",'Jason-SESSION'!$K$7:$T$7,0))</f>
        <v>#N/A</v>
      </c>
      <c r="K244" s="131" t="e">
        <f>IF($A$242='Jason-SESSION'!$A$367,INDEX('Jason-SESSION'!$K$367:$T$374, MATCH("*Clean *",'Jason-SESSION'!$B$367:$B$374,0), MATCH("*2ND*",'Jason-SESSION'!$K$7:$T$7,0)),"")</f>
        <v>#N/A</v>
      </c>
      <c r="L244" s="44" t="e">
        <f>INDEX('Jason-SESSION'!$L$367:$U$374, MATCH("*Clean *",'Jason-SESSION'!$B$367:$B$374,0), MATCH("*2nd*",'Jason-SESSION'!$K$7:$T$7,0))</f>
        <v>#N/A</v>
      </c>
      <c r="M244" s="131" t="e">
        <f>IF($A$242='Jason-SESSION'!$A$367,INDEX('Jason-SESSION'!$K$367:$T$374, MATCH("*Lat Pulldown*",'Jason-SESSION'!$B$367:$B$374,0), MATCH("*2ND*",'Jason-SESSION'!$K$7:$T$7,0)),"")</f>
        <v>#N/A</v>
      </c>
      <c r="N244" s="44" t="e">
        <f>INDEX('Jason-SESSION'!$L$367:$U$374, MATCH("*Lat Pulldown*",'Jason-SESSION'!$B$367:$B$374,0), MATCH("*2nd*",'Jason-SESSION'!$K$7:$T$7,0))</f>
        <v>#N/A</v>
      </c>
      <c r="O244" s="151"/>
      <c r="P244" s="151"/>
      <c r="Q244" s="118"/>
      <c r="R244" s="118"/>
      <c r="AF244"/>
      <c r="AG244"/>
      <c r="AH244"/>
      <c r="AI244"/>
      <c r="AJ244"/>
      <c r="AK244"/>
      <c r="AL244"/>
      <c r="AN244"/>
    </row>
    <row r="245" spans="1:40">
      <c r="B245" t="s">
        <v>5</v>
      </c>
      <c r="C245" s="131" t="e">
        <f>IF($A$242='Jason-SESSION'!$A$367,INDEX('Jason-SESSION'!$K$367:$T$374, MATCH("*Squat*",'Jason-SESSION'!$B$367:$B$374,0), MATCH("*3rd*",'Jason-SESSION'!$K$7:$T$7,0)),"")</f>
        <v>#N/A</v>
      </c>
      <c r="D245" s="132" t="e">
        <f>INDEX('Jason-SESSION'!L$367:U$374, MATCH("*Squat*",'Jason-SESSION'!$B$367:$B$374,0), MATCH("*3rd*",'Jason-SESSION'!K$7:T$7,0))</f>
        <v>#N/A</v>
      </c>
      <c r="E245" s="131" t="e">
        <f>IF($A$242='Jason-SESSION'!$A$367,INDEX('Jason-SESSION'!$K$367:$T$374, MATCH("*Deadlift*",'Jason-SESSION'!$B$367:$B$374,0), MATCH("*3rd*",'Jason-SESSION'!$K$7:$T$7,0)),"")</f>
        <v>#N/A</v>
      </c>
      <c r="F245" s="131" t="e">
        <f>INDEX('Jason-SESSION'!$L$367:$U$374, MATCH("*Deadlift*",'Jason-SESSION'!$B$367:$B$374,0), MATCH("*3rd*",'Jason-SESSION'!$K$7:$T$7,0))</f>
        <v>#N/A</v>
      </c>
      <c r="G245" s="131" t="e">
        <f>IF($A$242='Jason-SESSION'!$A$367,INDEX('Jason-SESSION'!$K$367:$T$374, MATCH("*Bench Press*",'Jason-SESSION'!$B$367:$B$374,0), MATCH("*3rd*",'Jason-SESSION'!$K$7:$T$7,0)),"")</f>
        <v>#N/A</v>
      </c>
      <c r="H245" s="131" t="e">
        <f>INDEX('Jason-SESSION'!$L$367:$U$374, MATCH("*Bench Press*",'Jason-SESSION'!$B$367:$B$374,0), MATCH("*3rd*",'Jason-SESSION'!$K$7:$T$7,0))</f>
        <v>#N/A</v>
      </c>
      <c r="I245" s="132" t="e">
        <f>IF($A$242='Jason-SESSION'!$A$367,INDEX('Jason-SESSION'!$K$367:$T$374, MATCH("*Military*",'Jason-SESSION'!$B$367:$B$374,0), MATCH("*3rd*",'Jason-SESSION'!$K$7:$T$7,0)),"")</f>
        <v>#N/A</v>
      </c>
      <c r="J245" s="44" t="e">
        <f>INDEX('Jason-SESSION'!$L$367:$U$374, MATCH("*Military*",'Jason-SESSION'!$B$367:$B$374,0), MATCH("*3rd*",'Jason-SESSION'!$K$7:$T$7,0))</f>
        <v>#N/A</v>
      </c>
      <c r="K245" s="131" t="e">
        <f>IF($A$242='Jason-SESSION'!$A$367,INDEX('Jason-SESSION'!$K$367:$T$374, MATCH("*Clean *",'Jason-SESSION'!$B$367:$B$374,0), MATCH("*3rd*",'Jason-SESSION'!$K$7:$T$7,0)),"")</f>
        <v>#N/A</v>
      </c>
      <c r="L245" s="44" t="e">
        <f>INDEX('Jason-SESSION'!$L$367:$U$374, MATCH("*Clean *",'Jason-SESSION'!$B$367:$B$374,0), MATCH("*3rd*",'Jason-SESSION'!$K$7:$T$7,0))</f>
        <v>#N/A</v>
      </c>
      <c r="M245" s="131" t="e">
        <f>IF($A$242='Jason-SESSION'!$A$367,INDEX('Jason-SESSION'!$K$367:$T$374, MATCH("*Lat Pulldown*",'Jason-SESSION'!$B$367:$B$374,0), MATCH("*3rd*",'Jason-SESSION'!$K$7:$T$7,0)),"")</f>
        <v>#N/A</v>
      </c>
      <c r="N245" s="44" t="e">
        <f>INDEX('Jason-SESSION'!$L$367:$U$374, MATCH("*Lat Pulldown*",'Jason-SESSION'!$B$367:$B$374,0), MATCH("*3rd*",'Jason-SESSION'!$K$7:$T$7,0))</f>
        <v>#N/A</v>
      </c>
      <c r="O245" s="151"/>
      <c r="P245" s="151"/>
      <c r="Q245" s="118"/>
      <c r="R245" s="118"/>
      <c r="AF245"/>
      <c r="AG245"/>
      <c r="AH245"/>
      <c r="AI245"/>
      <c r="AJ245"/>
      <c r="AK245"/>
      <c r="AL245"/>
      <c r="AN245"/>
    </row>
    <row r="246" spans="1:40">
      <c r="B246" t="s">
        <v>6</v>
      </c>
      <c r="C246" s="131" t="e">
        <f>IF($A$242='Jason-SESSION'!$A$367,INDEX('Jason-SESSION'!$K$367:$T$374, MATCH("*Squat*",'Jason-SESSION'!$B$367:$B$374,0), MATCH("*4th*",'Jason-SESSION'!$K$7:$T$7,0)),"")</f>
        <v>#N/A</v>
      </c>
      <c r="D246" s="132" t="e">
        <f>INDEX('Jason-SESSION'!L$367:U$374, MATCH("*Squat*",'Jason-SESSION'!$B$367:$B$374,0), MATCH("*4th*",'Jason-SESSION'!K$7:T$7,0))</f>
        <v>#N/A</v>
      </c>
      <c r="E246" s="131" t="e">
        <f>IF($A$242='Jason-SESSION'!$A$367,INDEX('Jason-SESSION'!$K$367:$T$374, MATCH("*Deadlift*",'Jason-SESSION'!$B$367:$B$374,0), MATCH("*4th*",'Jason-SESSION'!$K$7:$T$7,0)),"")</f>
        <v>#N/A</v>
      </c>
      <c r="F246" s="131" t="e">
        <f>INDEX('Jason-SESSION'!$L$367:$U$374, MATCH("*Deadlift*",'Jason-SESSION'!$B$367:$B$374,0), MATCH("*4th*",'Jason-SESSION'!$K$7:$T$7,0))</f>
        <v>#N/A</v>
      </c>
      <c r="G246" s="131" t="e">
        <f>IF($A$242='Jason-SESSION'!$A$367,INDEX('Jason-SESSION'!$K$367:$T$374, MATCH("*Bench Press*",'Jason-SESSION'!$B$367:$B$374,0), MATCH("*4th*",'Jason-SESSION'!$K$7:$T$7,0)),"")</f>
        <v>#N/A</v>
      </c>
      <c r="H246" s="131" t="e">
        <f>INDEX('Jason-SESSION'!$L$367:$U$374, MATCH("*Bench Press*",'Jason-SESSION'!$B$367:$B$374,0), MATCH("*4th*",'Jason-SESSION'!$K$7:$T$7,0))</f>
        <v>#N/A</v>
      </c>
      <c r="I246" s="132" t="e">
        <f>IF($A$242='Jason-SESSION'!$A$367,INDEX('Jason-SESSION'!$K$367:$T$374, MATCH("*Military*",'Jason-SESSION'!$B$367:$B$374,0), MATCH("*4th*",'Jason-SESSION'!$K$7:$T$7,0)),"")</f>
        <v>#N/A</v>
      </c>
      <c r="J246" s="44" t="e">
        <f>INDEX('Jason-SESSION'!$L$367:$U$374, MATCH("*Military*",'Jason-SESSION'!$B$367:$B$374,0), MATCH("*4th*",'Jason-SESSION'!$K$7:$T$7,0))</f>
        <v>#N/A</v>
      </c>
      <c r="K246" s="131" t="e">
        <f>IF($A$242='Jason-SESSION'!$A$367,INDEX('Jason-SESSION'!$K$367:$T$374, MATCH("*Clean *",'Jason-SESSION'!$B$367:$B$374,0), MATCH("*4th*",'Jason-SESSION'!$K$7:$T$7,0)),"")</f>
        <v>#N/A</v>
      </c>
      <c r="L246" s="44" t="e">
        <f>INDEX('Jason-SESSION'!$L$367:$U$374, MATCH("*Clean *",'Jason-SESSION'!$B$367:$B$374,0), MATCH("*4th*",'Jason-SESSION'!$K$7:$T$7,0))</f>
        <v>#N/A</v>
      </c>
      <c r="M246" s="131" t="e">
        <f>IF($A$242='Jason-SESSION'!$A$367,INDEX('Jason-SESSION'!$K$367:$T$374, MATCH("*Lat Pulldown*",'Jason-SESSION'!$B$367:$B$374,0), MATCH("*4th*",'Jason-SESSION'!$K$7:$T$7,0)),"")</f>
        <v>#N/A</v>
      </c>
      <c r="N246" s="44" t="e">
        <f>INDEX('Jason-SESSION'!$L$367:$U$374, MATCH("*Lat Pulldown*",'Jason-SESSION'!$B$367:$B$374,0), MATCH("*4th*",'Jason-SESSION'!$K$7:$T$7,0))</f>
        <v>#N/A</v>
      </c>
      <c r="O246" s="151"/>
      <c r="P246" s="151"/>
      <c r="Q246" s="118"/>
      <c r="R246" s="118"/>
      <c r="AF246"/>
      <c r="AG246"/>
      <c r="AH246"/>
      <c r="AI246"/>
      <c r="AJ246"/>
      <c r="AK246"/>
      <c r="AL246"/>
      <c r="AN246"/>
    </row>
    <row r="247" spans="1:40">
      <c r="B247" t="s">
        <v>7</v>
      </c>
      <c r="C247" s="131" t="e">
        <f>IF($A$242='Jason-SESSION'!$A$367,INDEX('Jason-SESSION'!$K$367:$T$374, MATCH("*Squat*",'Jason-SESSION'!$B$367:$B$374,0), MATCH("*5th*",'Jason-SESSION'!$K$7:$T$7,0)),"")</f>
        <v>#N/A</v>
      </c>
      <c r="D247" s="132" t="e">
        <f>INDEX('Jason-SESSION'!L$367:U$374, MATCH("*Squat*",'Jason-SESSION'!$B$367:$B$374,0), MATCH("*5th*",'Jason-SESSION'!K$7:T$7,0))</f>
        <v>#N/A</v>
      </c>
      <c r="E247" s="131" t="e">
        <f>IF($A$242='Jason-SESSION'!$A$367,INDEX('Jason-SESSION'!$K$367:$T$374, MATCH("*Deadlift*",'Jason-SESSION'!$B$367:$B$374,0), MATCH("*5th*",'Jason-SESSION'!$K$7:$T$7,0)),"")</f>
        <v>#N/A</v>
      </c>
      <c r="F247" s="131" t="e">
        <f>INDEX('Jason-SESSION'!$L$367:$U$374, MATCH("*Deadlift*",'Jason-SESSION'!$B$367:$B$374,0), MATCH("*5th*",'Jason-SESSION'!$K$7:$T$7,0))</f>
        <v>#N/A</v>
      </c>
      <c r="G247" s="131" t="e">
        <f>IF($A$242='Jason-SESSION'!$A$367,INDEX('Jason-SESSION'!$K$367:$T$374, MATCH("*Bench Press*",'Jason-SESSION'!$B$367:$B$374,0), MATCH("*5th*",'Jason-SESSION'!$K$7:$T$7,0)),"")</f>
        <v>#N/A</v>
      </c>
      <c r="H247" s="131" t="e">
        <f>INDEX('Jason-SESSION'!$L$367:$U$374, MATCH("*Bench Press*",'Jason-SESSION'!$B$367:$B$374,0), MATCH("*5th*",'Jason-SESSION'!$K$7:$T$7,0))</f>
        <v>#N/A</v>
      </c>
      <c r="I247" s="132" t="e">
        <f>IF($A$242='Jason-SESSION'!$A$367,INDEX('Jason-SESSION'!$K$367:$T$374, MATCH("*Military*",'Jason-SESSION'!$B$367:$B$374,0), MATCH("*5th*",'Jason-SESSION'!$K$7:$T$7,0)),"")</f>
        <v>#N/A</v>
      </c>
      <c r="J247" s="44" t="e">
        <f>INDEX('Jason-SESSION'!$L$367:$U$374, MATCH("*Military*",'Jason-SESSION'!$B$367:$B$374,0), MATCH("*5th*",'Jason-SESSION'!$K$7:$T$7,0))</f>
        <v>#N/A</v>
      </c>
      <c r="K247" s="131" t="e">
        <f>IF($A$242='Jason-SESSION'!$A$367,INDEX('Jason-SESSION'!$K$367:$T$374, MATCH("*Clean *",'Jason-SESSION'!$B$367:$B$374,0), MATCH("*5th*",'Jason-SESSION'!$K$7:$T$7,0)),"")</f>
        <v>#N/A</v>
      </c>
      <c r="L247" s="44" t="e">
        <f>INDEX('Jason-SESSION'!$L$367:$U$374, MATCH("*Clean *",'Jason-SESSION'!$B$367:$B$374,0), MATCH("*5th*",'Jason-SESSION'!$K$7:$T$7,0))</f>
        <v>#N/A</v>
      </c>
      <c r="M247" s="131" t="e">
        <f>IF($A$242='Jason-SESSION'!$A$367,INDEX('Jason-SESSION'!$K$367:$T$374, MATCH("*Lat Pulldown*",'Jason-SESSION'!$B$367:$B$374,0), MATCH("*5th*",'Jason-SESSION'!$K$7:$T$7,0)),"")</f>
        <v>#N/A</v>
      </c>
      <c r="N247" s="44" t="e">
        <f>INDEX('Jason-SESSION'!$L$367:$U$374, MATCH("*Lat Pulldown*",'Jason-SESSION'!$B$367:$B$374,0), MATCH("*5th*",'Jason-SESSION'!$K$7:$T$7,0))</f>
        <v>#N/A</v>
      </c>
      <c r="O247" s="151"/>
      <c r="P247" s="151"/>
      <c r="Q247" s="118"/>
      <c r="R247" s="118"/>
      <c r="AF247"/>
      <c r="AG247"/>
      <c r="AH247"/>
      <c r="AI247"/>
      <c r="AJ247"/>
      <c r="AK247"/>
      <c r="AL247"/>
      <c r="AN247"/>
    </row>
    <row r="248" spans="1:40">
      <c r="A248" s="129">
        <f>'Jason-SESSION'!A376</f>
        <v>0</v>
      </c>
      <c r="B248" s="116" t="s">
        <v>84</v>
      </c>
      <c r="C248" s="117" t="e">
        <f>MAX(C249:C253)</f>
        <v>#N/A</v>
      </c>
      <c r="D248" s="116" t="e">
        <f t="array" ref="D248">MAX(IF(C249:C253=C248,D249:D253))</f>
        <v>#N/A</v>
      </c>
      <c r="E248" s="116" t="e">
        <f>MAX(E249:E253)</f>
        <v>#N/A</v>
      </c>
      <c r="F248" s="116" t="e">
        <f t="array" ref="F248">MAX(IF(E249:E253=E248,F249:F253))</f>
        <v>#N/A</v>
      </c>
      <c r="G248" s="116" t="e">
        <f>MAX(G249:G253)</f>
        <v>#N/A</v>
      </c>
      <c r="H248" s="116" t="e">
        <f t="array" ref="H248">MAX(IF(G249:G253=G248,H249:H253))</f>
        <v>#N/A</v>
      </c>
      <c r="I248" s="116" t="e">
        <f>MAX(I249:I253)</f>
        <v>#N/A</v>
      </c>
      <c r="J248" s="116" t="e">
        <f t="array" ref="J248">MAX(IF(I249:I253=I248,J249:J253))</f>
        <v>#N/A</v>
      </c>
      <c r="K248" s="116" t="e">
        <f>MAX(K249:K253)</f>
        <v>#N/A</v>
      </c>
      <c r="L248" s="116" t="e">
        <f t="array" ref="L248">MAX(IF(K249:K253=K248,L249:L253))</f>
        <v>#N/A</v>
      </c>
      <c r="M248" s="116" t="e">
        <f>MAX(M249:M253)</f>
        <v>#N/A</v>
      </c>
      <c r="N248" s="117" t="e">
        <f t="array" ref="N248">MAX(IF(M249:M253=M248,N249:N253))</f>
        <v>#N/A</v>
      </c>
      <c r="O248" s="152" t="e">
        <f>IF($A$248='Jason-SESSION'!$A$376,INDEX('Jason-SESSION'!$K$376:$T$383, MATCH("*1k Row*",'Jason-SESSION'!$B$376:$B$383,0), MATCH("*1st*",'Jason-SESSION'!$K$7:$T$7,0)),"")</f>
        <v>#N/A</v>
      </c>
      <c r="P248" s="152" t="e">
        <f>IF($A$248='Jason-SESSION'!$A$376,INDEX('Jason-SESSION'!$K$376:$T$383, MATCH("*HIIT*",'Jason-SESSION'!$B$376:$B$383,0), MATCH("*1st*",'Jason-SESSION'!$K$7:$T$7,0)),"")</f>
        <v>#N/A</v>
      </c>
      <c r="Q248" s="119" t="e">
        <f>INDEX('Jason-SESSION'!$L$376:$U$383, MATCH("*HIIT*",'Jason-SESSION'!$B$376:$B$383,0), MATCH("*1st*",'Jason-SESSION'!$K$7:$T$7,0))</f>
        <v>#N/A</v>
      </c>
      <c r="R248" s="119">
        <f>'Jason-SESSION'!U376</f>
        <v>0</v>
      </c>
      <c r="S248" s="116"/>
      <c r="T248" s="116"/>
      <c r="U248" s="120">
        <f>'Jason-SESSION'!A377</f>
        <v>0</v>
      </c>
      <c r="V248" s="120">
        <f>'Jason-SESSION'!A378</f>
        <v>0</v>
      </c>
      <c r="W248" s="116"/>
      <c r="X248" s="116"/>
      <c r="Y248" s="116"/>
      <c r="Z248" s="116"/>
      <c r="AA248" s="116"/>
      <c r="AB248" s="116"/>
      <c r="AC248" s="116"/>
      <c r="AF248"/>
      <c r="AG248"/>
      <c r="AH248"/>
      <c r="AI248"/>
      <c r="AJ248"/>
      <c r="AK248"/>
      <c r="AL248"/>
      <c r="AN248"/>
    </row>
    <row r="249" spans="1:40">
      <c r="A249" s="145"/>
      <c r="B249" s="11" t="s">
        <v>3</v>
      </c>
      <c r="C249" s="131" t="e">
        <f>IF($A$248='Jason-SESSION'!$A$376,INDEX('Jason-SESSION'!$K$376:$T$383, MATCH("*Squat*",'Jason-SESSION'!$B$376:$B$383,0), MATCH("*1st*",'Jason-SESSION'!$K$7:$T$7,0)),"")</f>
        <v>#N/A</v>
      </c>
      <c r="D249" s="132" t="e">
        <f>INDEX('Jason-SESSION'!L$376:U$383, MATCH("*Squat*",'Jason-SESSION'!$B$376:$B$383,0), MATCH("*1st*",'Jason-SESSION'!K$7:T$7,0))</f>
        <v>#N/A</v>
      </c>
      <c r="E249" s="131" t="e">
        <f>IF($A$248='Jason-SESSION'!$A$376,INDEX('Jason-SESSION'!$K$376:$T$383, MATCH("*Deadlift*",'Jason-SESSION'!$B$376:$B$383,0), MATCH("*1st*",'Jason-SESSION'!$K$7:$T$7,0)),"")</f>
        <v>#N/A</v>
      </c>
      <c r="F249" s="131" t="e">
        <f>INDEX('Jason-SESSION'!$L$376:$U$383, MATCH("*Deadlift*",'Jason-SESSION'!$B$376:$B$383,0), MATCH("*1st*",'Jason-SESSION'!$K$7:$T$7,0))</f>
        <v>#N/A</v>
      </c>
      <c r="G249" s="131" t="e">
        <f>IF($A$248='Jason-SESSION'!$A$376,INDEX('Jason-SESSION'!$K$376:$T$383, MATCH("*Bench Press*",'Jason-SESSION'!$B$376:$B$383,0), MATCH("*1st*",'Jason-SESSION'!$K$7:$T$7,0)),"")</f>
        <v>#N/A</v>
      </c>
      <c r="H249" s="131" t="e">
        <f>INDEX('Jason-SESSION'!$L$376:$U$383, MATCH("*Bench Press*",'Jason-SESSION'!$B$376:$B$383,0), MATCH("*1st*",'Jason-SESSION'!$K$7:$T$7,0))</f>
        <v>#N/A</v>
      </c>
      <c r="I249" s="132" t="e">
        <f>IF($A$248='Jason-SESSION'!$A$376,INDEX('Jason-SESSION'!$K$376:$T$383, MATCH("*Military*",'Jason-SESSION'!$B$376:$B$383,0), MATCH("*1st*",'Jason-SESSION'!$K$7:$T$7,0)),"")</f>
        <v>#N/A</v>
      </c>
      <c r="J249" s="48" t="e">
        <f>INDEX('Jason-SESSION'!$L$376:$U$383, MATCH("*Military*",'Jason-SESSION'!$B$376:$B$383,0), MATCH("*1st*",'Jason-SESSION'!$K$7:$T$7,0))</f>
        <v>#N/A</v>
      </c>
      <c r="K249" s="131" t="e">
        <f>IF($A$248='Jason-SESSION'!$A$376,INDEX('Jason-SESSION'!$K$376:$T$383, MATCH("*Clean *",'Jason-SESSION'!$B$376:$B$383,0), MATCH("*1st*",'Jason-SESSION'!$K$7:$T$7,0)),"")</f>
        <v>#N/A</v>
      </c>
      <c r="L249" s="48" t="e">
        <f>INDEX('Jason-SESSION'!$L$376:$U$383, MATCH("*Clean *",'Jason-SESSION'!$B$376:$B$383,0), MATCH("*1st*",'Jason-SESSION'!$K$7:$T$7,0))</f>
        <v>#N/A</v>
      </c>
      <c r="M249" s="131" t="e">
        <f>IF($A$248='Jason-SESSION'!$A$376,INDEX('Jason-SESSION'!$K$376:$T$383, MATCH("*Lat Pulldown*",'Jason-SESSION'!$B$376:$B$383,0), MATCH("*1st*",'Jason-SESSION'!$K$7:$T$7,0)),"")</f>
        <v>#N/A</v>
      </c>
      <c r="N249" s="48" t="e">
        <f>INDEX('Jason-SESSION'!$L$376:$U$383, MATCH("*Lat Pulldown*",'Jason-SESSION'!$B$376:$B$383,0), MATCH("*1st*",'Jason-SESSION'!$K$7:$T$7,0))</f>
        <v>#N/A</v>
      </c>
      <c r="O249" s="151"/>
      <c r="P249" s="151"/>
      <c r="Q249" s="118"/>
      <c r="R249" s="118"/>
      <c r="S249" s="11"/>
      <c r="T249" s="11"/>
      <c r="V249" s="47"/>
      <c r="W249" s="11"/>
      <c r="X249" s="11"/>
      <c r="Y249" s="11"/>
      <c r="Z249" s="11"/>
      <c r="AA249" s="11"/>
      <c r="AB249" s="11"/>
      <c r="AC249" s="11"/>
      <c r="AF249"/>
      <c r="AG249"/>
      <c r="AH249"/>
      <c r="AI249"/>
      <c r="AJ249"/>
      <c r="AK249"/>
      <c r="AL249"/>
      <c r="AN249"/>
    </row>
    <row r="250" spans="1:40">
      <c r="B250" t="s">
        <v>4</v>
      </c>
      <c r="C250" s="131" t="e">
        <f>IF($A$248='Jason-SESSION'!$A$376,INDEX('Jason-SESSION'!$K$376:$T$383, MATCH("*Squat*",'Jason-SESSION'!$B$376:$B$383,0), MATCH("*2nd*",'Jason-SESSION'!$K$7:$T$7,0)),"")</f>
        <v>#N/A</v>
      </c>
      <c r="D250" s="132" t="e">
        <f>INDEX('Jason-SESSION'!L$376:U$383, MATCH("*Squat*",'Jason-SESSION'!$B$376:$B$383,0), MATCH("*2nd*",'Jason-SESSION'!K$7:T$7,0))</f>
        <v>#N/A</v>
      </c>
      <c r="E250" s="131" t="e">
        <f>IF($A$248='Jason-SESSION'!$A$376,INDEX('Jason-SESSION'!$K$376:$T$383, MATCH("*Deadlift*",'Jason-SESSION'!$B$376:$B$383,0), MATCH("*2ND*",'Jason-SESSION'!$K$7:$T$7,0)),"")</f>
        <v>#N/A</v>
      </c>
      <c r="F250" s="131" t="e">
        <f>INDEX('Jason-SESSION'!$L$376:$U$383, MATCH("*Deadlift*",'Jason-SESSION'!$B$376:$B$383,0), MATCH("*2nd*",'Jason-SESSION'!$K$7:$T$7,0))</f>
        <v>#N/A</v>
      </c>
      <c r="G250" s="131" t="e">
        <f>IF($A$248='Jason-SESSION'!$A$376,INDEX('Jason-SESSION'!$K$376:$T$383, MATCH("*Bench Press*",'Jason-SESSION'!$B$376:$B$383,0), MATCH("*2ND*",'Jason-SESSION'!$K$7:$T$7,0)),"")</f>
        <v>#N/A</v>
      </c>
      <c r="H250" s="131" t="e">
        <f>INDEX('Jason-SESSION'!$L$376:$U$383, MATCH("*Bench Press*",'Jason-SESSION'!$B$376:$B$383,0), MATCH("*2nd*",'Jason-SESSION'!$K$7:$T$7,0))</f>
        <v>#N/A</v>
      </c>
      <c r="I250" s="132" t="e">
        <f>IF($A$248='Jason-SESSION'!$A$376,INDEX('Jason-SESSION'!$K$376:$T$383, MATCH("*Military*",'Jason-SESSION'!$B$376:$B$383,0), MATCH("*2ND*",'Jason-SESSION'!$K$7:$T$7,0)),"")</f>
        <v>#N/A</v>
      </c>
      <c r="J250" s="44" t="e">
        <f>INDEX('Jason-SESSION'!$L$376:$U$383, MATCH("*Military*",'Jason-SESSION'!$B$376:$B$383,0), MATCH("*2nd*",'Jason-SESSION'!$K$7:$T$7,0))</f>
        <v>#N/A</v>
      </c>
      <c r="K250" s="131" t="e">
        <f>IF($A$248='Jason-SESSION'!$A$376,INDEX('Jason-SESSION'!$K$376:$T$383, MATCH("*Clean *",'Jason-SESSION'!$B$376:$B$383,0), MATCH("*2ND*",'Jason-SESSION'!$K$7:$T$7,0)),"")</f>
        <v>#N/A</v>
      </c>
      <c r="L250" s="44" t="e">
        <f>INDEX('Jason-SESSION'!$L$376:$U$383, MATCH("*Clean *",'Jason-SESSION'!$B$376:$B$383,0), MATCH("*2nd*",'Jason-SESSION'!$K$7:$T$7,0))</f>
        <v>#N/A</v>
      </c>
      <c r="M250" s="131" t="e">
        <f>IF($A$248='Jason-SESSION'!$A$376,INDEX('Jason-SESSION'!$K$376:$T$383, MATCH("*Lat Pulldown*",'Jason-SESSION'!$B$376:$B$383,0), MATCH("*2ND*",'Jason-SESSION'!$K$7:$T$7,0)),"")</f>
        <v>#N/A</v>
      </c>
      <c r="N250" s="44" t="e">
        <f>INDEX('Jason-SESSION'!$L$376:$U$383, MATCH("*Lat Pulldown*",'Jason-SESSION'!$B$376:$B$383,0), MATCH("*2nd*",'Jason-SESSION'!$K$7:$T$7,0))</f>
        <v>#N/A</v>
      </c>
      <c r="O250" s="151"/>
      <c r="P250" s="151"/>
      <c r="Q250" s="118"/>
      <c r="R250" s="118"/>
      <c r="AF250"/>
      <c r="AG250"/>
      <c r="AH250"/>
      <c r="AI250"/>
      <c r="AJ250"/>
      <c r="AK250"/>
      <c r="AL250"/>
      <c r="AN250"/>
    </row>
    <row r="251" spans="1:40">
      <c r="B251" t="s">
        <v>5</v>
      </c>
      <c r="C251" s="131" t="e">
        <f>IF($A$248='Jason-SESSION'!$A$376,INDEX('Jason-SESSION'!$K$376:$T$383, MATCH("*Squat*",'Jason-SESSION'!$B$376:$B$383,0), MATCH("*3rd*",'Jason-SESSION'!$K$7:$T$7,0)),"")</f>
        <v>#N/A</v>
      </c>
      <c r="D251" s="132" t="e">
        <f>INDEX('Jason-SESSION'!L$376:U$383, MATCH("*Squat*",'Jason-SESSION'!$B$376:$B$383,0), MATCH("*3rd*",'Jason-SESSION'!K$7:T$7,0))</f>
        <v>#N/A</v>
      </c>
      <c r="E251" s="131" t="e">
        <f>IF($A$248='Jason-SESSION'!$A$376,INDEX('Jason-SESSION'!$K$376:$T$383, MATCH("*Deadlift*",'Jason-SESSION'!$B$376:$B$383,0), MATCH("*3rd*",'Jason-SESSION'!$K$7:$T$7,0)),"")</f>
        <v>#N/A</v>
      </c>
      <c r="F251" s="131" t="e">
        <f>INDEX('Jason-SESSION'!$L$376:$U$383, MATCH("*Deadlift*",'Jason-SESSION'!$B$376:$B$383,0), MATCH("*3rd*",'Jason-SESSION'!$K$7:$T$7,0))</f>
        <v>#N/A</v>
      </c>
      <c r="G251" s="131" t="e">
        <f>IF($A$248='Jason-SESSION'!$A$376,INDEX('Jason-SESSION'!$K$376:$T$383, MATCH("*Bench Press*",'Jason-SESSION'!$B$376:$B$383,0), MATCH("*3rd*",'Jason-SESSION'!$K$7:$T$7,0)),"")</f>
        <v>#N/A</v>
      </c>
      <c r="H251" s="131" t="e">
        <f>INDEX('Jason-SESSION'!$L$376:$U$383, MATCH("*Bench Press*",'Jason-SESSION'!$B$376:$B$383,0), MATCH("*3rd*",'Jason-SESSION'!$K$7:$T$7,0))</f>
        <v>#N/A</v>
      </c>
      <c r="I251" s="132" t="e">
        <f>IF($A$248='Jason-SESSION'!$A$376,INDEX('Jason-SESSION'!$K$376:$T$383, MATCH("*Military*",'Jason-SESSION'!$B$376:$B$383,0), MATCH("*3rd*",'Jason-SESSION'!$K$7:$T$7,0)),"")</f>
        <v>#N/A</v>
      </c>
      <c r="J251" s="44" t="e">
        <f>INDEX('Jason-SESSION'!$L$376:$U$383, MATCH("*Military*",'Jason-SESSION'!$B$376:$B$383,0), MATCH("*3rd*",'Jason-SESSION'!$K$7:$T$7,0))</f>
        <v>#N/A</v>
      </c>
      <c r="K251" s="131" t="e">
        <f>IF($A$248='Jason-SESSION'!$A$376,INDEX('Jason-SESSION'!$K$376:$T$383, MATCH("*Clean *",'Jason-SESSION'!$B$376:$B$383,0), MATCH("*3rd*",'Jason-SESSION'!$K$7:$T$7,0)),"")</f>
        <v>#N/A</v>
      </c>
      <c r="L251" s="44" t="e">
        <f>INDEX('Jason-SESSION'!$L$376:$U$383, MATCH("*Clean *",'Jason-SESSION'!$B$376:$B$383,0), MATCH("*3rd*",'Jason-SESSION'!$K$7:$T$7,0))</f>
        <v>#N/A</v>
      </c>
      <c r="M251" s="131" t="e">
        <f>IF($A$248='Jason-SESSION'!$A$376,INDEX('Jason-SESSION'!$K$376:$T$383, MATCH("*Lat Pulldown*",'Jason-SESSION'!$B$376:$B$383,0), MATCH("*3rd*",'Jason-SESSION'!$K$7:$T$7,0)),"")</f>
        <v>#N/A</v>
      </c>
      <c r="N251" s="44" t="e">
        <f>INDEX('Jason-SESSION'!$L$376:$U$383, MATCH("*Lat Pulldown*",'Jason-SESSION'!$B$376:$B$383,0), MATCH("*3rd*",'Jason-SESSION'!$K$7:$T$7,0))</f>
        <v>#N/A</v>
      </c>
      <c r="O251" s="151"/>
      <c r="P251" s="151"/>
      <c r="Q251" s="118"/>
      <c r="R251" s="118"/>
      <c r="AF251"/>
      <c r="AG251"/>
      <c r="AH251"/>
      <c r="AI251"/>
      <c r="AJ251"/>
      <c r="AK251"/>
      <c r="AL251"/>
      <c r="AN251"/>
    </row>
    <row r="252" spans="1:40">
      <c r="B252" t="s">
        <v>6</v>
      </c>
      <c r="C252" s="131" t="e">
        <f>IF($A$248='Jason-SESSION'!$A$376,INDEX('Jason-SESSION'!$K$376:$T$383, MATCH("*Squat*",'Jason-SESSION'!$B$376:$B$383,0), MATCH("*4th*",'Jason-SESSION'!$K$7:$T$7,0)),"")</f>
        <v>#N/A</v>
      </c>
      <c r="D252" s="132" t="e">
        <f>INDEX('Jason-SESSION'!L$376:U$383, MATCH("*Squat*",'Jason-SESSION'!$B$376:$B$383,0), MATCH("*4th*",'Jason-SESSION'!K$7:T$7,0))</f>
        <v>#N/A</v>
      </c>
      <c r="E252" s="131" t="e">
        <f>IF($A$248='Jason-SESSION'!$A$376,INDEX('Jason-SESSION'!$K$376:$T$383, MATCH("*Deadlift*",'Jason-SESSION'!$B$376:$B$383,0), MATCH("*4th*",'Jason-SESSION'!$K$7:$T$7,0)),"")</f>
        <v>#N/A</v>
      </c>
      <c r="F252" s="131" t="e">
        <f>INDEX('Jason-SESSION'!$L$376:$U$383, MATCH("*Deadlift*",'Jason-SESSION'!$B$376:$B$383,0), MATCH("*4th*",'Jason-SESSION'!$K$7:$T$7,0))</f>
        <v>#N/A</v>
      </c>
      <c r="G252" s="131" t="e">
        <f>IF($A$248='Jason-SESSION'!$A$376,INDEX('Jason-SESSION'!$K$376:$T$383, MATCH("*Bench Press*",'Jason-SESSION'!$B$376:$B$383,0), MATCH("*4th*",'Jason-SESSION'!$K$7:$T$7,0)),"")</f>
        <v>#N/A</v>
      </c>
      <c r="H252" s="131" t="e">
        <f>INDEX('Jason-SESSION'!$L$376:$U$383, MATCH("*Bench Press*",'Jason-SESSION'!$B$376:$B$383,0), MATCH("*4th*",'Jason-SESSION'!$K$7:$T$7,0))</f>
        <v>#N/A</v>
      </c>
      <c r="I252" s="132" t="e">
        <f>IF($A$248='Jason-SESSION'!$A$376,INDEX('Jason-SESSION'!$K$376:$T$383, MATCH("*Military*",'Jason-SESSION'!$B$376:$B$383,0), MATCH("*4th*",'Jason-SESSION'!$K$7:$T$7,0)),"")</f>
        <v>#N/A</v>
      </c>
      <c r="J252" s="44" t="e">
        <f>INDEX('Jason-SESSION'!$L$376:$U$383, MATCH("*Military*",'Jason-SESSION'!$B$376:$B$383,0), MATCH("*4th*",'Jason-SESSION'!$K$7:$T$7,0))</f>
        <v>#N/A</v>
      </c>
      <c r="K252" s="131" t="e">
        <f>IF($A$248='Jason-SESSION'!$A$376,INDEX('Jason-SESSION'!$K$376:$T$383, MATCH("*Clean *",'Jason-SESSION'!$B$376:$B$383,0), MATCH("*4th*",'Jason-SESSION'!$K$7:$T$7,0)),"")</f>
        <v>#N/A</v>
      </c>
      <c r="L252" s="44" t="e">
        <f>INDEX('Jason-SESSION'!$L$376:$U$383, MATCH("*Clean *",'Jason-SESSION'!$B$376:$B$383,0), MATCH("*4th*",'Jason-SESSION'!$K$7:$T$7,0))</f>
        <v>#N/A</v>
      </c>
      <c r="M252" s="131" t="e">
        <f>IF($A$248='Jason-SESSION'!$A$376,INDEX('Jason-SESSION'!$K$376:$T$383, MATCH("*Lat Pulldown*",'Jason-SESSION'!$B$376:$B$383,0), MATCH("*4th*",'Jason-SESSION'!$K$7:$T$7,0)),"")</f>
        <v>#N/A</v>
      </c>
      <c r="N252" s="44" t="e">
        <f>INDEX('Jason-SESSION'!$L$376:$U$383, MATCH("*Lat Pulldown*",'Jason-SESSION'!$B$376:$B$383,0), MATCH("*4th*",'Jason-SESSION'!$K$7:$T$7,0))</f>
        <v>#N/A</v>
      </c>
      <c r="O252" s="151"/>
      <c r="P252" s="151"/>
      <c r="Q252" s="118"/>
      <c r="R252" s="118"/>
      <c r="AF252"/>
      <c r="AG252"/>
      <c r="AH252"/>
      <c r="AI252"/>
      <c r="AJ252"/>
      <c r="AK252"/>
      <c r="AL252"/>
      <c r="AN252"/>
    </row>
    <row r="253" spans="1:40">
      <c r="B253" t="s">
        <v>7</v>
      </c>
      <c r="C253" s="131" t="e">
        <f>IF($A$248='Jason-SESSION'!$A$376,INDEX('Jason-SESSION'!$K$376:$T$383, MATCH("*Squat*",'Jason-SESSION'!$B$376:$B$383,0), MATCH("*5th*",'Jason-SESSION'!$K$7:$T$7,0)),"")</f>
        <v>#N/A</v>
      </c>
      <c r="D253" s="132" t="e">
        <f>INDEX('Jason-SESSION'!L$376:U$383, MATCH("*Squat*",'Jason-SESSION'!$B$376:$B$383,0), MATCH("*5th*",'Jason-SESSION'!K$7:T$7,0))</f>
        <v>#N/A</v>
      </c>
      <c r="E253" s="131" t="e">
        <f>IF($A$248='Jason-SESSION'!$A$376,INDEX('Jason-SESSION'!$K$376:$T$383, MATCH("*Deadlift*",'Jason-SESSION'!$B$376:$B$383,0), MATCH("*5th*",'Jason-SESSION'!$K$7:$T$7,0)),"")</f>
        <v>#N/A</v>
      </c>
      <c r="F253" s="131" t="e">
        <f>INDEX('Jason-SESSION'!$L$376:$U$383, MATCH("*Deadlift*",'Jason-SESSION'!$B$376:$B$383,0), MATCH("*5th*",'Jason-SESSION'!$K$7:$T$7,0))</f>
        <v>#N/A</v>
      </c>
      <c r="G253" s="131" t="e">
        <f>IF($A$248='Jason-SESSION'!$A$376,INDEX('Jason-SESSION'!$K$376:$T$383, MATCH("*Bench Press*",'Jason-SESSION'!$B$376:$B$383,0), MATCH("*5th*",'Jason-SESSION'!$K$7:$T$7,0)),"")</f>
        <v>#N/A</v>
      </c>
      <c r="H253" s="131" t="e">
        <f>INDEX('Jason-SESSION'!$L$376:$U$383, MATCH("*Bench Press*",'Jason-SESSION'!$B$376:$B$383,0), MATCH("*5th*",'Jason-SESSION'!$K$7:$T$7,0))</f>
        <v>#N/A</v>
      </c>
      <c r="I253" s="132" t="e">
        <f>IF($A$248='Jason-SESSION'!$A$376,INDEX('Jason-SESSION'!$K$376:$T$383, MATCH("*Military*",'Jason-SESSION'!$B$376:$B$383,0), MATCH("*5th*",'Jason-SESSION'!$K$7:$T$7,0)),"")</f>
        <v>#N/A</v>
      </c>
      <c r="J253" s="44" t="e">
        <f>INDEX('Jason-SESSION'!$L$376:$U$383, MATCH("*Military*",'Jason-SESSION'!$B$376:$B$383,0), MATCH("*5th*",'Jason-SESSION'!$K$7:$T$7,0))</f>
        <v>#N/A</v>
      </c>
      <c r="K253" s="131" t="e">
        <f>IF($A$248='Jason-SESSION'!$A$376,INDEX('Jason-SESSION'!$K$376:$T$383, MATCH("*Clean *",'Jason-SESSION'!$B$376:$B$383,0), MATCH("*5th*",'Jason-SESSION'!$K$7:$T$7,0)),"")</f>
        <v>#N/A</v>
      </c>
      <c r="L253" s="44" t="e">
        <f>INDEX('Jason-SESSION'!$L$376:$U$383, MATCH("*Clean *",'Jason-SESSION'!$B$376:$B$383,0), MATCH("*5th*",'Jason-SESSION'!$K$7:$T$7,0))</f>
        <v>#N/A</v>
      </c>
      <c r="M253" s="131" t="e">
        <f>IF($A$248='Jason-SESSION'!$A$376,INDEX('Jason-SESSION'!$K$376:$T$383, MATCH("*Lat Pulldown*",'Jason-SESSION'!$B$376:$B$383,0), MATCH("*5th*",'Jason-SESSION'!$K$7:$T$7,0)),"")</f>
        <v>#N/A</v>
      </c>
      <c r="N253" s="44" t="e">
        <f>INDEX('Jason-SESSION'!$L$376:$U$383, MATCH("*Lat Pulldown*",'Jason-SESSION'!$B$376:$B$383,0), MATCH("*5th*",'Jason-SESSION'!$K$7:$T$7,0))</f>
        <v>#N/A</v>
      </c>
      <c r="O253" s="151"/>
      <c r="P253" s="151"/>
      <c r="Q253" s="118"/>
      <c r="R253" s="118"/>
      <c r="AF253"/>
      <c r="AG253"/>
      <c r="AH253"/>
      <c r="AI253"/>
      <c r="AJ253"/>
      <c r="AK253"/>
      <c r="AL253"/>
      <c r="AN253"/>
    </row>
    <row r="254" spans="1:40">
      <c r="A254" s="129">
        <f>'Jason-SESSION'!A385</f>
        <v>0</v>
      </c>
      <c r="B254" s="116" t="s">
        <v>84</v>
      </c>
      <c r="C254" s="117" t="e">
        <f>MAX(C255:C259)</f>
        <v>#N/A</v>
      </c>
      <c r="D254" s="116" t="e">
        <f t="array" ref="D254">MAX(IF(C255:C259=C254,D255:D259))</f>
        <v>#N/A</v>
      </c>
      <c r="E254" s="116" t="e">
        <f>MAX(E255:E259)</f>
        <v>#N/A</v>
      </c>
      <c r="F254" s="116" t="e">
        <f t="array" ref="F254">MAX(IF(E255:E259=E254,F255:F259))</f>
        <v>#N/A</v>
      </c>
      <c r="G254" s="116" t="e">
        <f>MAX(G255:G259)</f>
        <v>#N/A</v>
      </c>
      <c r="H254" s="116" t="e">
        <f t="array" ref="H254">MAX(IF(G255:G259=G254,H255:H259))</f>
        <v>#N/A</v>
      </c>
      <c r="I254" s="116" t="e">
        <f>MAX(I255:I259)</f>
        <v>#N/A</v>
      </c>
      <c r="J254" s="116" t="e">
        <f t="array" ref="J254">MAX(IF(I255:I259=I254,J255:J259))</f>
        <v>#N/A</v>
      </c>
      <c r="K254" s="116" t="e">
        <f>MAX(K255:K259)</f>
        <v>#N/A</v>
      </c>
      <c r="L254" s="116" t="e">
        <f t="array" ref="L254">MAX(IF(K255:K259=K254,L255:L259))</f>
        <v>#N/A</v>
      </c>
      <c r="M254" s="116" t="e">
        <f>MAX(M255:M259)</f>
        <v>#N/A</v>
      </c>
      <c r="N254" s="117" t="e">
        <f t="array" ref="N254">MAX(IF(M255:M259=M254,N255:N259))</f>
        <v>#N/A</v>
      </c>
      <c r="O254" s="152" t="e">
        <f>IF($A$254='Jason-SESSION'!$A$385,INDEX('Jason-SESSION'!$K$385:$T$392, MATCH("*1k Row*",'Jason-SESSION'!$B$385:$B$392,0), MATCH("*1st*",'Jason-SESSION'!$K$7:$T$7,0)),"")</f>
        <v>#N/A</v>
      </c>
      <c r="P254" s="152" t="e">
        <f>IF($A$254='Jason-SESSION'!$A$385,INDEX('Jason-SESSION'!$K$385:$T$392, MATCH("*HIIT*",'Jason-SESSION'!$B$385:$B$392,0), MATCH("*1st*",'Jason-SESSION'!$K$7:$T$7,0)),"")</f>
        <v>#N/A</v>
      </c>
      <c r="Q254" s="119" t="str">
        <f>INDEX('Jason-SESSION'!$L$212:$U$385, MATCH("*HIIT*",'Jason-SESSION'!$B$212:$B$385,0), MATCH("*1st*",'Jason-SESSION'!$K$7:$T$7,0))</f>
        <v>45/15</v>
      </c>
      <c r="R254" s="119">
        <f>'Jason-SESSION'!U385</f>
        <v>0</v>
      </c>
      <c r="S254" s="116"/>
      <c r="T254" s="116"/>
      <c r="U254" s="120">
        <f>'Jason-SESSION'!A386</f>
        <v>0</v>
      </c>
      <c r="V254" s="120">
        <f>'Jason-SESSION'!A387</f>
        <v>0</v>
      </c>
      <c r="W254" s="116"/>
      <c r="X254" s="116"/>
      <c r="Y254" s="116"/>
      <c r="Z254" s="116"/>
      <c r="AA254" s="116"/>
      <c r="AB254" s="116"/>
      <c r="AC254" s="116"/>
      <c r="AF254"/>
      <c r="AG254"/>
      <c r="AH254"/>
      <c r="AI254"/>
      <c r="AJ254"/>
      <c r="AK254"/>
      <c r="AL254"/>
      <c r="AN254"/>
    </row>
    <row r="255" spans="1:40">
      <c r="A255" s="145"/>
      <c r="B255" s="11" t="s">
        <v>3</v>
      </c>
      <c r="C255" s="131" t="e">
        <f>IF($A$254='Jason-SESSION'!$A$385,INDEX('Jason-SESSION'!$K$385:$T$392, MATCH("*Squat*",'Jason-SESSION'!$B$385:$B$392,0), MATCH("*1st*",'Jason-SESSION'!$K$7:$T$7,0)),"")</f>
        <v>#N/A</v>
      </c>
      <c r="D255" s="132" t="e">
        <f>INDEX('Jason-SESSION'!L$385:U$392, MATCH("*Squat*",'Jason-SESSION'!$B$385:$B$392,0), MATCH("*1st*",'Jason-SESSION'!K$7:T$7,0))</f>
        <v>#N/A</v>
      </c>
      <c r="E255" s="131" t="e">
        <f>IF($A$254='Jason-SESSION'!$A$385,INDEX('Jason-SESSION'!$K$385:$T$392, MATCH("*Deadlift*",'Jason-SESSION'!$B$385:$B$392,0), MATCH("*1st*",'Jason-SESSION'!$K$7:$T$7,0)),"")</f>
        <v>#N/A</v>
      </c>
      <c r="F255" s="131" t="e">
        <f>INDEX('Jason-SESSION'!$L$385:$U$392, MATCH("*Deadlift*",'Jason-SESSION'!$B$385:$B$392,0), MATCH("*1st*",'Jason-SESSION'!$K$7:$T$7,0))</f>
        <v>#N/A</v>
      </c>
      <c r="G255" s="131" t="e">
        <f>IF($A$254='Jason-SESSION'!$A$385,INDEX('Jason-SESSION'!$K$385:$T$392, MATCH("*Bench Press*",'Jason-SESSION'!$B$385:$B$392,0), MATCH("*1st*",'Jason-SESSION'!$K$7:$T$7,0)),"")</f>
        <v>#N/A</v>
      </c>
      <c r="H255" s="131" t="e">
        <f>INDEX('Jason-SESSION'!$L$385:$U$392, MATCH("*Bench Press*",'Jason-SESSION'!$B$385:$B$392,0), MATCH("*1st*",'Jason-SESSION'!$K$7:$T$7,0))</f>
        <v>#N/A</v>
      </c>
      <c r="I255" s="132" t="e">
        <f>IF($A$254='Jason-SESSION'!$A$385,INDEX('Jason-SESSION'!$K$385:$T$392, MATCH("*Military*",'Jason-SESSION'!$B$385:$B$392,0), MATCH("*1st*",'Jason-SESSION'!$K$7:$T$7,0)),"")</f>
        <v>#N/A</v>
      </c>
      <c r="J255" s="48" t="e">
        <f>INDEX('Jason-SESSION'!$L$385:$U$392, MATCH("*Military*",'Jason-SESSION'!$B$385:$B$392,0), MATCH("*1st*",'Jason-SESSION'!$K$7:$T$7,0))</f>
        <v>#N/A</v>
      </c>
      <c r="K255" s="131" t="e">
        <f>IF($A$254='Jason-SESSION'!$A$385,INDEX('Jason-SESSION'!$K$385:$T$392, MATCH("*Clean *",'Jason-SESSION'!$B$385:$B$392,0), MATCH("*1st*",'Jason-SESSION'!$K$7:$T$7,0)),"")</f>
        <v>#N/A</v>
      </c>
      <c r="L255" s="48" t="e">
        <f>INDEX('Jason-SESSION'!$L$385:$U$392, MATCH("*Clean *",'Jason-SESSION'!$B$385:$B$392,0), MATCH("*1st*",'Jason-SESSION'!$K$7:$T$7,0))</f>
        <v>#N/A</v>
      </c>
      <c r="M255" s="131" t="e">
        <f>IF($A$254='Jason-SESSION'!$A$385,INDEX('Jason-SESSION'!$K$385:$T$392, MATCH("*Lat Pulldown*",'Jason-SESSION'!$B$385:$B$392,0), MATCH("*1st*",'Jason-SESSION'!$K$7:$T$7,0)),"")</f>
        <v>#N/A</v>
      </c>
      <c r="N255" s="48" t="e">
        <f>INDEX('Jason-SESSION'!$L$385:$U$392, MATCH("*Lat Pulldown*",'Jason-SESSION'!$B$385:$B$392,0), MATCH("*1st*",'Jason-SESSION'!$K$7:$T$7,0))</f>
        <v>#N/A</v>
      </c>
      <c r="O255" s="151"/>
      <c r="P255" s="151"/>
      <c r="Q255" s="118"/>
      <c r="R255" s="118"/>
      <c r="S255" s="11"/>
      <c r="T255" s="11"/>
      <c r="V255" s="47"/>
      <c r="W255" s="11"/>
      <c r="X255" s="11"/>
      <c r="Y255" s="11"/>
      <c r="Z255" s="11"/>
      <c r="AA255" s="11"/>
      <c r="AB255" s="11"/>
      <c r="AC255" s="11"/>
      <c r="AF255"/>
      <c r="AG255"/>
      <c r="AH255"/>
      <c r="AI255"/>
      <c r="AJ255"/>
      <c r="AK255"/>
      <c r="AL255"/>
      <c r="AN255"/>
    </row>
    <row r="256" spans="1:40">
      <c r="B256" t="s">
        <v>4</v>
      </c>
      <c r="C256" s="131" t="e">
        <f>IF($A$254='Jason-SESSION'!$A$385,INDEX('Jason-SESSION'!$K$385:$T$392, MATCH("*Squat*",'Jason-SESSION'!$B$385:$B$392,0), MATCH("*2nd*",'Jason-SESSION'!$K$7:$T$7,0)),"")</f>
        <v>#N/A</v>
      </c>
      <c r="D256" s="132" t="e">
        <f>INDEX('Jason-SESSION'!L$385:U$392, MATCH("*Squat*",'Jason-SESSION'!$B$385:$B$392,0), MATCH("*2nd*",'Jason-SESSION'!K$7:T$7,0))</f>
        <v>#N/A</v>
      </c>
      <c r="E256" s="131" t="e">
        <f>IF($A$254='Jason-SESSION'!$A$385,INDEX('Jason-SESSION'!$K$385:$T$392, MATCH("*Deadlift*",'Jason-SESSION'!$B$385:$B$392,0), MATCH("*2ND*",'Jason-SESSION'!$K$7:$T$7,0)),"")</f>
        <v>#N/A</v>
      </c>
      <c r="F256" s="131" t="e">
        <f>INDEX('Jason-SESSION'!$L$385:$U$392, MATCH("*Deadlift*",'Jason-SESSION'!$B$385:$B$392,0), MATCH("*2nd*",'Jason-SESSION'!$K$7:$T$7,0))</f>
        <v>#N/A</v>
      </c>
      <c r="G256" s="131" t="e">
        <f>IF($A$254='Jason-SESSION'!$A$385,INDEX('Jason-SESSION'!$K$385:$T$392, MATCH("*Bench Press*",'Jason-SESSION'!$B$385:$B$392,0), MATCH("*2ND*",'Jason-SESSION'!$K$7:$T$7,0)),"")</f>
        <v>#N/A</v>
      </c>
      <c r="H256" s="131" t="e">
        <f>INDEX('Jason-SESSION'!$L$385:$U$392, MATCH("*Bench Press*",'Jason-SESSION'!$B$385:$B$392,0), MATCH("*2nd*",'Jason-SESSION'!$K$7:$T$7,0))</f>
        <v>#N/A</v>
      </c>
      <c r="I256" s="132" t="e">
        <f>IF($A$254='Jason-SESSION'!$A$385,INDEX('Jason-SESSION'!$K$385:$T$392, MATCH("*Military*",'Jason-SESSION'!$B$385:$B$392,0), MATCH("*2ND*",'Jason-SESSION'!$K$7:$T$7,0)),"")</f>
        <v>#N/A</v>
      </c>
      <c r="J256" s="44" t="e">
        <f>INDEX('Jason-SESSION'!$L$385:$U$392, MATCH("*Military*",'Jason-SESSION'!$B$385:$B$392,0), MATCH("*2nd*",'Jason-SESSION'!$K$7:$T$7,0))</f>
        <v>#N/A</v>
      </c>
      <c r="K256" s="131" t="e">
        <f>IF($A$254='Jason-SESSION'!$A$385,INDEX('Jason-SESSION'!$K$385:$T$392, MATCH("*Clean *",'Jason-SESSION'!$B$385:$B$392,0), MATCH("*2ND*",'Jason-SESSION'!$K$7:$T$7,0)),"")</f>
        <v>#N/A</v>
      </c>
      <c r="L256" s="44" t="e">
        <f>INDEX('Jason-SESSION'!$L$385:$U$392, MATCH("*Clean *",'Jason-SESSION'!$B$385:$B$392,0), MATCH("*2nd*",'Jason-SESSION'!$K$7:$T$7,0))</f>
        <v>#N/A</v>
      </c>
      <c r="M256" s="131" t="e">
        <f>IF($A$254='Jason-SESSION'!$A$385,INDEX('Jason-SESSION'!$K$385:$T$392, MATCH("*Lat Pulldown*",'Jason-SESSION'!$B$385:$B$392,0), MATCH("*2ND*",'Jason-SESSION'!$K$7:$T$7,0)),"")</f>
        <v>#N/A</v>
      </c>
      <c r="N256" s="44" t="e">
        <f>INDEX('Jason-SESSION'!$L$385:$U$392, MATCH("*Lat Pulldown*",'Jason-SESSION'!$B$385:$B$392,0), MATCH("*2nd*",'Jason-SESSION'!$K$7:$T$7,0))</f>
        <v>#N/A</v>
      </c>
      <c r="O256" s="151"/>
      <c r="P256" s="151"/>
      <c r="Q256" s="118"/>
      <c r="R256" s="118"/>
      <c r="AF256"/>
      <c r="AG256"/>
      <c r="AH256"/>
      <c r="AI256"/>
      <c r="AJ256"/>
      <c r="AK256"/>
      <c r="AL256"/>
      <c r="AN256"/>
    </row>
    <row r="257" spans="1:40">
      <c r="B257" t="s">
        <v>5</v>
      </c>
      <c r="C257" s="131" t="e">
        <f>IF($A$254='Jason-SESSION'!$A$385,INDEX('Jason-SESSION'!$K$385:$T$392, MATCH("*Squat*",'Jason-SESSION'!$B$385:$B$392,0), MATCH("*3rd*",'Jason-SESSION'!$K$7:$T$7,0)),"")</f>
        <v>#N/A</v>
      </c>
      <c r="D257" s="132" t="e">
        <f>INDEX('Jason-SESSION'!L$385:U$392, MATCH("*Squat*",'Jason-SESSION'!$B$385:$B$392,0), MATCH("*3rd*",'Jason-SESSION'!K$7:T$7,0))</f>
        <v>#N/A</v>
      </c>
      <c r="E257" s="131" t="e">
        <f>IF($A$254='Jason-SESSION'!$A$385,INDEX('Jason-SESSION'!$K$385:$T$392, MATCH("*Deadlift*",'Jason-SESSION'!$B$385:$B$392,0), MATCH("*3rd*",'Jason-SESSION'!$K$7:$T$7,0)),"")</f>
        <v>#N/A</v>
      </c>
      <c r="F257" s="131" t="e">
        <f>INDEX('Jason-SESSION'!$L$385:$U$392, MATCH("*Deadlift*",'Jason-SESSION'!$B$385:$B$392,0), MATCH("*3rd*",'Jason-SESSION'!$K$7:$T$7,0))</f>
        <v>#N/A</v>
      </c>
      <c r="G257" s="131" t="e">
        <f>IF($A$254='Jason-SESSION'!$A$385,INDEX('Jason-SESSION'!$K$385:$T$392, MATCH("*Bench Press*",'Jason-SESSION'!$B$385:$B$392,0), MATCH("*3rd*",'Jason-SESSION'!$K$7:$T$7,0)),"")</f>
        <v>#N/A</v>
      </c>
      <c r="H257" s="131" t="e">
        <f>INDEX('Jason-SESSION'!$L$385:$U$392, MATCH("*Bench Press*",'Jason-SESSION'!$B$385:$B$392,0), MATCH("*3rd*",'Jason-SESSION'!$K$7:$T$7,0))</f>
        <v>#N/A</v>
      </c>
      <c r="I257" s="132" t="e">
        <f>IF($A$254='Jason-SESSION'!$A$385,INDEX('Jason-SESSION'!$K$385:$T$392, MATCH("*Military*",'Jason-SESSION'!$B$385:$B$392,0), MATCH("*3rd*",'Jason-SESSION'!$K$7:$T$7,0)),"")</f>
        <v>#N/A</v>
      </c>
      <c r="J257" s="44" t="e">
        <f>INDEX('Jason-SESSION'!$L$385:$U$392, MATCH("*Military*",'Jason-SESSION'!$B$385:$B$392,0), MATCH("*3rd*",'Jason-SESSION'!$K$7:$T$7,0))</f>
        <v>#N/A</v>
      </c>
      <c r="K257" s="131" t="e">
        <f>IF($A$254='Jason-SESSION'!$A$385,INDEX('Jason-SESSION'!$K$385:$T$392, MATCH("*Clean *",'Jason-SESSION'!$B$385:$B$392,0), MATCH("*3rd*",'Jason-SESSION'!$K$7:$T$7,0)),"")</f>
        <v>#N/A</v>
      </c>
      <c r="L257" s="44" t="e">
        <f>INDEX('Jason-SESSION'!$L$385:$U$392, MATCH("*Clean *",'Jason-SESSION'!$B$385:$B$392,0), MATCH("*3rd*",'Jason-SESSION'!$K$7:$T$7,0))</f>
        <v>#N/A</v>
      </c>
      <c r="M257" s="131" t="e">
        <f>IF($A$254='Jason-SESSION'!$A$385,INDEX('Jason-SESSION'!$K$385:$T$392, MATCH("*Lat Pulldown*",'Jason-SESSION'!$B$385:$B$392,0), MATCH("*3rd*",'Jason-SESSION'!$K$7:$T$7,0)),"")</f>
        <v>#N/A</v>
      </c>
      <c r="N257" s="44" t="e">
        <f>INDEX('Jason-SESSION'!$L$385:$U$392, MATCH("*Lat Pulldown*",'Jason-SESSION'!$B$385:$B$392,0), MATCH("*3rd*",'Jason-SESSION'!$K$7:$T$7,0))</f>
        <v>#N/A</v>
      </c>
      <c r="O257" s="151"/>
      <c r="P257" s="151"/>
      <c r="Q257" s="118"/>
      <c r="R257" s="118"/>
      <c r="AF257"/>
      <c r="AG257"/>
      <c r="AH257"/>
      <c r="AI257"/>
      <c r="AJ257"/>
      <c r="AK257"/>
      <c r="AL257"/>
      <c r="AN257"/>
    </row>
    <row r="258" spans="1:40">
      <c r="B258" t="s">
        <v>6</v>
      </c>
      <c r="C258" s="131" t="e">
        <f>IF($A$254='Jason-SESSION'!$A$385,INDEX('Jason-SESSION'!$K$385:$T$392, MATCH("*Squat*",'Jason-SESSION'!$B$385:$B$392,0), MATCH("*4th*",'Jason-SESSION'!$K$7:$T$7,0)),"")</f>
        <v>#N/A</v>
      </c>
      <c r="D258" s="132" t="e">
        <f>INDEX('Jason-SESSION'!L$385:U$392, MATCH("*Squat*",'Jason-SESSION'!$B$385:$B$392,0), MATCH("*4th*",'Jason-SESSION'!K$7:T$7,0))</f>
        <v>#N/A</v>
      </c>
      <c r="E258" s="131" t="e">
        <f>IF($A$254='Jason-SESSION'!$A$385,INDEX('Jason-SESSION'!$K$385:$T$392, MATCH("*Deadlift*",'Jason-SESSION'!$B$385:$B$392,0), MATCH("*4th*",'Jason-SESSION'!$K$7:$T$7,0)),"")</f>
        <v>#N/A</v>
      </c>
      <c r="F258" s="131" t="e">
        <f>INDEX('Jason-SESSION'!$L$385:$U$392, MATCH("*Deadlift*",'Jason-SESSION'!$B$385:$B$392,0), MATCH("*4th*",'Jason-SESSION'!$K$7:$T$7,0))</f>
        <v>#N/A</v>
      </c>
      <c r="G258" s="131" t="e">
        <f>IF($A$254='Jason-SESSION'!$A$385,INDEX('Jason-SESSION'!$K$385:$T$392, MATCH("*Bench Press*",'Jason-SESSION'!$B$385:$B$392,0), MATCH("*4th*",'Jason-SESSION'!$K$7:$T$7,0)),"")</f>
        <v>#N/A</v>
      </c>
      <c r="H258" s="131" t="e">
        <f>INDEX('Jason-SESSION'!$L$385:$U$392, MATCH("*Bench Press*",'Jason-SESSION'!$B$385:$B$392,0), MATCH("*4th*",'Jason-SESSION'!$K$7:$T$7,0))</f>
        <v>#N/A</v>
      </c>
      <c r="I258" s="132" t="e">
        <f>IF($A$254='Jason-SESSION'!$A$385,INDEX('Jason-SESSION'!$K$385:$T$392, MATCH("*Military*",'Jason-SESSION'!$B$385:$B$392,0), MATCH("*4th*",'Jason-SESSION'!$K$7:$T$7,0)),"")</f>
        <v>#N/A</v>
      </c>
      <c r="J258" s="44" t="e">
        <f>INDEX('Jason-SESSION'!$L$385:$U$392, MATCH("*Military*",'Jason-SESSION'!$B$385:$B$392,0), MATCH("*4th*",'Jason-SESSION'!$K$7:$T$7,0))</f>
        <v>#N/A</v>
      </c>
      <c r="K258" s="131" t="e">
        <f>IF($A$254='Jason-SESSION'!$A$385,INDEX('Jason-SESSION'!$K$385:$T$392, MATCH("*Clean *",'Jason-SESSION'!$B$385:$B$392,0), MATCH("*4th*",'Jason-SESSION'!$K$7:$T$7,0)),"")</f>
        <v>#N/A</v>
      </c>
      <c r="L258" s="44" t="e">
        <f>INDEX('Jason-SESSION'!$L$385:$U$392, MATCH("*Clean *",'Jason-SESSION'!$B$385:$B$392,0), MATCH("*4th*",'Jason-SESSION'!$K$7:$T$7,0))</f>
        <v>#N/A</v>
      </c>
      <c r="M258" s="131" t="e">
        <f>IF($A$254='Jason-SESSION'!$A$385,INDEX('Jason-SESSION'!$K$385:$T$392, MATCH("*Lat Pulldown*",'Jason-SESSION'!$B$385:$B$392,0), MATCH("*4th*",'Jason-SESSION'!$K$7:$T$7,0)),"")</f>
        <v>#N/A</v>
      </c>
      <c r="N258" s="44" t="e">
        <f>INDEX('Jason-SESSION'!$L$385:$U$392, MATCH("*Lat Pulldown*",'Jason-SESSION'!$B$385:$B$392,0), MATCH("*4th*",'Jason-SESSION'!$K$7:$T$7,0))</f>
        <v>#N/A</v>
      </c>
      <c r="O258" s="151"/>
      <c r="P258" s="151"/>
      <c r="Q258" s="118"/>
      <c r="R258" s="118"/>
      <c r="AF258"/>
      <c r="AG258"/>
      <c r="AH258"/>
      <c r="AI258"/>
      <c r="AJ258"/>
      <c r="AK258"/>
      <c r="AL258"/>
      <c r="AN258"/>
    </row>
    <row r="259" spans="1:40">
      <c r="B259" t="s">
        <v>7</v>
      </c>
      <c r="C259" s="131" t="e">
        <f>IF($A$254='Jason-SESSION'!$A$385,INDEX('Jason-SESSION'!$K$385:$T$392, MATCH("*Squat*",'Jason-SESSION'!$B$385:$B$392,0), MATCH("*5th*",'Jason-SESSION'!$K$7:$T$7,0)),"")</f>
        <v>#N/A</v>
      </c>
      <c r="D259" s="132" t="e">
        <f>INDEX('Jason-SESSION'!L$385:U$392, MATCH("*Squat*",'Jason-SESSION'!$B$385:$B$392,0), MATCH("*5th*",'Jason-SESSION'!K$7:T$7,0))</f>
        <v>#N/A</v>
      </c>
      <c r="E259" s="131" t="e">
        <f>IF($A$254='Jason-SESSION'!$A$385,INDEX('Jason-SESSION'!$K$385:$T$392, MATCH("*Deadlift*",'Jason-SESSION'!$B$385:$B$392,0), MATCH("*5th*",'Jason-SESSION'!$K$7:$T$7,0)),"")</f>
        <v>#N/A</v>
      </c>
      <c r="F259" s="131" t="e">
        <f>INDEX('Jason-SESSION'!$L$385:$U$392, MATCH("*Deadlift*",'Jason-SESSION'!$B$385:$B$392,0), MATCH("*5th*",'Jason-SESSION'!$K$7:$T$7,0))</f>
        <v>#N/A</v>
      </c>
      <c r="G259" s="131" t="e">
        <f>IF($A$254='Jason-SESSION'!$A$385,INDEX('Jason-SESSION'!$K$385:$T$392, MATCH("*Bench Press*",'Jason-SESSION'!$B$385:$B$392,0), MATCH("*5th*",'Jason-SESSION'!$K$7:$T$7,0)),"")</f>
        <v>#N/A</v>
      </c>
      <c r="H259" s="131" t="e">
        <f>INDEX('Jason-SESSION'!$L$385:$U$392, MATCH("*Bench Press*",'Jason-SESSION'!$B$385:$B$392,0), MATCH("*5th*",'Jason-SESSION'!$K$7:$T$7,0))</f>
        <v>#N/A</v>
      </c>
      <c r="I259" s="132" t="e">
        <f>IF($A$254='Jason-SESSION'!$A$385,INDEX('Jason-SESSION'!$K$385:$T$392, MATCH("*Military*",'Jason-SESSION'!$B$385:$B$392,0), MATCH("*5th*",'Jason-SESSION'!$K$7:$T$7,0)),"")</f>
        <v>#N/A</v>
      </c>
      <c r="J259" s="44" t="e">
        <f>INDEX('Jason-SESSION'!$L$385:$U$392, MATCH("*Military*",'Jason-SESSION'!$B$385:$B$392,0), MATCH("*5th*",'Jason-SESSION'!$K$7:$T$7,0))</f>
        <v>#N/A</v>
      </c>
      <c r="K259" s="131" t="e">
        <f>IF($A$254='Jason-SESSION'!$A$385,INDEX('Jason-SESSION'!$K$385:$T$392, MATCH("*Clean *",'Jason-SESSION'!$B$385:$B$392,0), MATCH("*5th*",'Jason-SESSION'!$K$7:$T$7,0)),"")</f>
        <v>#N/A</v>
      </c>
      <c r="L259" s="44" t="e">
        <f>INDEX('Jason-SESSION'!$L$385:$U$392, MATCH("*Clean *",'Jason-SESSION'!$B$385:$B$392,0), MATCH("*5th*",'Jason-SESSION'!$K$7:$T$7,0))</f>
        <v>#N/A</v>
      </c>
      <c r="M259" s="131" t="e">
        <f>IF($A$254='Jason-SESSION'!$A$385,INDEX('Jason-SESSION'!$K$385:$T$392, MATCH("*Lat Pulldown*",'Jason-SESSION'!$B$385:$B$392,0), MATCH("*5th*",'Jason-SESSION'!$K$7:$T$7,0)),"")</f>
        <v>#N/A</v>
      </c>
      <c r="N259" s="44" t="e">
        <f>INDEX('Jason-SESSION'!$L$385:$U$392, MATCH("*Lat Pulldown*",'Jason-SESSION'!$B$385:$B$392,0), MATCH("*5th*",'Jason-SESSION'!$K$7:$T$7,0))</f>
        <v>#N/A</v>
      </c>
      <c r="O259" s="151"/>
      <c r="P259" s="151"/>
      <c r="Q259" s="118"/>
      <c r="R259" s="118"/>
      <c r="AF259"/>
      <c r="AG259"/>
      <c r="AH259"/>
      <c r="AI259"/>
      <c r="AJ259"/>
      <c r="AK259"/>
      <c r="AL259"/>
      <c r="AN259"/>
    </row>
    <row r="260" spans="1:40">
      <c r="A260" s="129">
        <f>'Jason-SESSION'!A394</f>
        <v>0</v>
      </c>
      <c r="B260" s="116" t="s">
        <v>84</v>
      </c>
      <c r="C260" s="117" t="e">
        <f>MAX(C261:C265)</f>
        <v>#N/A</v>
      </c>
      <c r="D260" s="116" t="e">
        <f t="array" ref="D260">MAX(IF(C261:C265=C260,D261:D265))</f>
        <v>#N/A</v>
      </c>
      <c r="E260" s="116" t="e">
        <f>MAX(E261:E265)</f>
        <v>#N/A</v>
      </c>
      <c r="F260" s="116" t="e">
        <f t="array" ref="F260">MAX(IF(E261:E265=E260,F261:F265))</f>
        <v>#N/A</v>
      </c>
      <c r="G260" s="116" t="e">
        <f>MAX(G261:G265)</f>
        <v>#N/A</v>
      </c>
      <c r="H260" s="116" t="e">
        <f t="array" ref="H260">MAX(IF(G261:G265=G260,H261:H265))</f>
        <v>#N/A</v>
      </c>
      <c r="I260" s="116" t="e">
        <f>MAX(I261:I265)</f>
        <v>#N/A</v>
      </c>
      <c r="J260" s="116" t="e">
        <f t="array" ref="J260">MAX(IF(I261:I265=I260,J261:J265))</f>
        <v>#N/A</v>
      </c>
      <c r="K260" s="116" t="e">
        <f>MAX(K261:K265)</f>
        <v>#N/A</v>
      </c>
      <c r="L260" s="116" t="e">
        <f t="array" ref="L260">MAX(IF(K261:K265=K260,L261:L265))</f>
        <v>#N/A</v>
      </c>
      <c r="M260" s="116" t="e">
        <f>MAX(M261:M265)</f>
        <v>#N/A</v>
      </c>
      <c r="N260" s="117" t="e">
        <f t="array" ref="N260">MAX(IF(M261:M265=M260,N261:N265))</f>
        <v>#N/A</v>
      </c>
      <c r="O260" s="152" t="e">
        <f>IF($A$260='Jason-SESSION'!$A$394,INDEX('Jason-SESSION'!$K$394:$T$401, MATCH("*1k Row*",'Jason-SESSION'!$B$394:$B$401,0), MATCH("*1st*",'Jason-SESSION'!$K$7:$T$7,0)),"")</f>
        <v>#N/A</v>
      </c>
      <c r="P260" s="152" t="e">
        <f>IF($A$260='Jason-SESSION'!$A$394,INDEX('Jason-SESSION'!$K$394:$T$401, MATCH("*HIIT*",'Jason-SESSION'!$B$394:$B$401,0), MATCH("*1st*",'Jason-SESSION'!$K$7:$T$7,0)),"")</f>
        <v>#N/A</v>
      </c>
      <c r="Q260" s="119" t="e">
        <f>INDEX('Jason-SESSION'!$L$394:$U$401, MATCH("*HIIT*",'Jason-SESSION'!$B$394:$B$401,0), MATCH("*1st*",'Jason-SESSION'!$K$7:$T$7,0))</f>
        <v>#N/A</v>
      </c>
      <c r="R260" s="119">
        <f>'Jason-SESSION'!U394</f>
        <v>0</v>
      </c>
      <c r="S260" s="116"/>
      <c r="T260" s="116"/>
      <c r="U260" s="120">
        <f>'Jason-SESSION'!A395</f>
        <v>0</v>
      </c>
      <c r="V260" s="120">
        <f>'Jason-SESSION'!A396</f>
        <v>0</v>
      </c>
      <c r="W260" s="116"/>
      <c r="X260" s="116"/>
      <c r="Y260" s="116"/>
      <c r="Z260" s="116"/>
      <c r="AA260" s="116"/>
      <c r="AB260" s="116"/>
      <c r="AC260" s="116"/>
      <c r="AF260"/>
      <c r="AG260"/>
      <c r="AH260"/>
      <c r="AI260"/>
      <c r="AJ260"/>
      <c r="AK260"/>
      <c r="AL260"/>
      <c r="AN260"/>
    </row>
    <row r="261" spans="1:40">
      <c r="A261" s="145"/>
      <c r="B261" s="11" t="s">
        <v>3</v>
      </c>
      <c r="C261" s="131" t="e">
        <f>IF($A$260='Jason-SESSION'!$A$394,INDEX('Jason-SESSION'!$K$394:$T$401, MATCH("*Squat*",'Jason-SESSION'!$B$394:$B$401,0), MATCH("*1st*",'Jason-SESSION'!$K$7:$T$7,0)),"")</f>
        <v>#N/A</v>
      </c>
      <c r="D261" s="132" t="e">
        <f>INDEX('Jason-SESSION'!L$394:U$401, MATCH("*Squat*",'Jason-SESSION'!$B$394:$B$401,0), MATCH("*1st*",'Jason-SESSION'!K$7:T$7,0))</f>
        <v>#N/A</v>
      </c>
      <c r="E261" s="131" t="e">
        <f>IF($A$260='Jason-SESSION'!$A$394,INDEX('Jason-SESSION'!$K$394:$T$401, MATCH("*Deadlift*",'Jason-SESSION'!$B$394:$B$401,0), MATCH("*1st*",'Jason-SESSION'!$K$7:$T$7,0)),"")</f>
        <v>#N/A</v>
      </c>
      <c r="F261" s="131" t="e">
        <f>INDEX('Jason-SESSION'!$L$394:$U$401, MATCH("*Deadlift*",'Jason-SESSION'!$B$394:$B$401,0), MATCH("*1st*",'Jason-SESSION'!$K$7:$T$7,0))</f>
        <v>#N/A</v>
      </c>
      <c r="G261" s="131" t="e">
        <f>IF($A$260='Jason-SESSION'!$A$394,INDEX('Jason-SESSION'!$K$394:$T$401, MATCH("*Bench Press*",'Jason-SESSION'!$B$394:$B$401,0), MATCH("*1st*",'Jason-SESSION'!$K$7:$T$7,0)),"")</f>
        <v>#N/A</v>
      </c>
      <c r="H261" s="131" t="e">
        <f>INDEX('Jason-SESSION'!$L$394:$U$401, MATCH("*Bench Press*",'Jason-SESSION'!$B$394:$B$401,0), MATCH("*1st*",'Jason-SESSION'!$K$7:$T$7,0))</f>
        <v>#N/A</v>
      </c>
      <c r="I261" s="132" t="e">
        <f>IF($A$260='Jason-SESSION'!$A$394,INDEX('Jason-SESSION'!$K$394:$T$401, MATCH("*Military*",'Jason-SESSION'!$B$394:$B$401,0), MATCH("*1st*",'Jason-SESSION'!$K$7:$T$7,0)),"")</f>
        <v>#N/A</v>
      </c>
      <c r="J261" s="48" t="e">
        <f>INDEX('Jason-SESSION'!$L$394:$U$401, MATCH("*Military*",'Jason-SESSION'!$B$394:$B$401,0), MATCH("*1st*",'Jason-SESSION'!$K$7:$T$7,0))</f>
        <v>#N/A</v>
      </c>
      <c r="K261" s="131" t="e">
        <f>IF($A$260='Jason-SESSION'!$A$394,INDEX('Jason-SESSION'!$K$394:$T$401, MATCH("*Clean *",'Jason-SESSION'!$B$394:$B$401,0), MATCH("*1st*",'Jason-SESSION'!$K$7:$T$7,0)),"")</f>
        <v>#N/A</v>
      </c>
      <c r="L261" s="48" t="e">
        <f>INDEX('Jason-SESSION'!$L$394:$U$401, MATCH("*Clean *",'Jason-SESSION'!$B$394:$B$401,0), MATCH("*1st*",'Jason-SESSION'!$K$7:$T$7,0))</f>
        <v>#N/A</v>
      </c>
      <c r="M261" s="131" t="e">
        <f>IF($A$260='Jason-SESSION'!$A$394,INDEX('Jason-SESSION'!$K$394:$T$401, MATCH("*Lat Pulldown*",'Jason-SESSION'!$B$394:$B$401,0), MATCH("*1st*",'Jason-SESSION'!$K$7:$T$7,0)),"")</f>
        <v>#N/A</v>
      </c>
      <c r="N261" s="48" t="e">
        <f>INDEX('Jason-SESSION'!$L$394:$U$401, MATCH("*Lat Pulldown*",'Jason-SESSION'!$B$394:$B$401,0), MATCH("*1st*",'Jason-SESSION'!$K$7:$T$7,0))</f>
        <v>#N/A</v>
      </c>
      <c r="O261" s="151"/>
      <c r="P261" s="151"/>
      <c r="Q261" s="118"/>
      <c r="R261" s="118"/>
      <c r="S261" s="11"/>
      <c r="T261" s="11"/>
      <c r="V261" s="47"/>
      <c r="W261" s="11"/>
      <c r="X261" s="11"/>
      <c r="Y261" s="11"/>
      <c r="Z261" s="11"/>
      <c r="AA261" s="11"/>
      <c r="AB261" s="11"/>
      <c r="AC261" s="11"/>
      <c r="AF261"/>
      <c r="AG261"/>
      <c r="AH261"/>
      <c r="AI261"/>
      <c r="AJ261"/>
      <c r="AK261"/>
      <c r="AL261"/>
      <c r="AN261"/>
    </row>
    <row r="262" spans="1:40">
      <c r="B262" t="s">
        <v>4</v>
      </c>
      <c r="C262" s="131" t="e">
        <f>IF($A$260='Jason-SESSION'!$A$394,INDEX('Jason-SESSION'!$K$394:$T$401, MATCH("*Squat*",'Jason-SESSION'!$B$394:$B$401,0), MATCH("*2nd*",'Jason-SESSION'!$K$7:$T$7,0)),"")</f>
        <v>#N/A</v>
      </c>
      <c r="D262" s="132" t="e">
        <f>INDEX('Jason-SESSION'!L$394:U$401, MATCH("*Squat*",'Jason-SESSION'!$B$394:$B$401,0), MATCH("*2nd*",'Jason-SESSION'!K$7:T$7,0))</f>
        <v>#N/A</v>
      </c>
      <c r="E262" s="131" t="e">
        <f>IF($A$260='Jason-SESSION'!$A$394,INDEX('Jason-SESSION'!$K$394:$T$401, MATCH("*Deadlift*",'Jason-SESSION'!$B$394:$B$401,0), MATCH("*2ND*",'Jason-SESSION'!$K$7:$T$7,0)),"")</f>
        <v>#N/A</v>
      </c>
      <c r="F262" s="131" t="e">
        <f>INDEX('Jason-SESSION'!$L$394:$U$401, MATCH("*Deadlift*",'Jason-SESSION'!$B$394:$B$401,0), MATCH("*2nd*",'Jason-SESSION'!$K$7:$T$7,0))</f>
        <v>#N/A</v>
      </c>
      <c r="G262" s="131" t="e">
        <f>IF($A$260='Jason-SESSION'!$A$394,INDEX('Jason-SESSION'!$K$394:$T$401, MATCH("*Bench Press*",'Jason-SESSION'!$B$394:$B$401,0), MATCH("*2ND*",'Jason-SESSION'!$K$7:$T$7,0)),"")</f>
        <v>#N/A</v>
      </c>
      <c r="H262" s="131" t="e">
        <f>INDEX('Jason-SESSION'!$L$394:$U$401, MATCH("*Bench Press*",'Jason-SESSION'!$B$394:$B$401,0), MATCH("*2nd*",'Jason-SESSION'!$K$7:$T$7,0))</f>
        <v>#N/A</v>
      </c>
      <c r="I262" s="132" t="e">
        <f>IF($A$260='Jason-SESSION'!$A$394,INDEX('Jason-SESSION'!$K$394:$T$401, MATCH("*Military*",'Jason-SESSION'!$B$394:$B$401,0), MATCH("*2ND*",'Jason-SESSION'!$K$7:$T$7,0)),"")</f>
        <v>#N/A</v>
      </c>
      <c r="J262" s="44" t="e">
        <f>INDEX('Jason-SESSION'!$L$394:$U$401, MATCH("*Military*",'Jason-SESSION'!$B$394:$B$401,0), MATCH("*2nd*",'Jason-SESSION'!$K$7:$T$7,0))</f>
        <v>#N/A</v>
      </c>
      <c r="K262" s="131" t="e">
        <f>IF($A$260='Jason-SESSION'!$A$394,INDEX('Jason-SESSION'!$K$394:$T$401, MATCH("*Clean *",'Jason-SESSION'!$B$394:$B$401,0), MATCH("*2ND*",'Jason-SESSION'!$K$7:$T$7,0)),"")</f>
        <v>#N/A</v>
      </c>
      <c r="L262" s="44" t="e">
        <f>INDEX('Jason-SESSION'!$L$394:$U$401, MATCH("*Clean *",'Jason-SESSION'!$B$394:$B$401,0), MATCH("*2nd*",'Jason-SESSION'!$K$7:$T$7,0))</f>
        <v>#N/A</v>
      </c>
      <c r="M262" s="131" t="e">
        <f>IF($A$260='Jason-SESSION'!$A$394,INDEX('Jason-SESSION'!$K$394:$T$401, MATCH("*Lat Pulldown*",'Jason-SESSION'!$B$394:$B$401,0), MATCH("*2ND*",'Jason-SESSION'!$K$7:$T$7,0)),"")</f>
        <v>#N/A</v>
      </c>
      <c r="N262" s="44" t="e">
        <f>INDEX('Jason-SESSION'!$L$394:$U$401, MATCH("*Lat Pulldown*",'Jason-SESSION'!$B$394:$B$401,0), MATCH("*2nd*",'Jason-SESSION'!$K$7:$T$7,0))</f>
        <v>#N/A</v>
      </c>
      <c r="O262" s="151"/>
      <c r="P262" s="151"/>
      <c r="Q262" s="118"/>
      <c r="R262" s="118"/>
      <c r="AF262"/>
      <c r="AG262"/>
      <c r="AH262"/>
      <c r="AI262"/>
      <c r="AJ262"/>
      <c r="AK262"/>
      <c r="AL262"/>
      <c r="AN262"/>
    </row>
    <row r="263" spans="1:40">
      <c r="B263" t="s">
        <v>5</v>
      </c>
      <c r="C263" s="131" t="e">
        <f>IF($A$260='Jason-SESSION'!$A$394,INDEX('Jason-SESSION'!$K$394:$T$401, MATCH("*Squat*",'Jason-SESSION'!$B$394:$B$401,0), MATCH("*3rd*",'Jason-SESSION'!$K$7:$T$7,0)),"")</f>
        <v>#N/A</v>
      </c>
      <c r="D263" s="132" t="e">
        <f>INDEX('Jason-SESSION'!L$394:U$401, MATCH("*Squat*",'Jason-SESSION'!$B$394:$B$401,0), MATCH("*3rd*",'Jason-SESSION'!K$7:T$7,0))</f>
        <v>#N/A</v>
      </c>
      <c r="E263" s="131" t="e">
        <f>IF($A$260='Jason-SESSION'!$A$394,INDEX('Jason-SESSION'!$K$394:$T$401, MATCH("*Deadlift*",'Jason-SESSION'!$B$394:$B$401,0), MATCH("*3rd*",'Jason-SESSION'!$K$7:$T$7,0)),"")</f>
        <v>#N/A</v>
      </c>
      <c r="F263" s="131" t="e">
        <f>INDEX('Jason-SESSION'!$L$394:$U$401, MATCH("*Deadlift*",'Jason-SESSION'!$B$394:$B$401,0), MATCH("*3rd*",'Jason-SESSION'!$K$7:$T$7,0))</f>
        <v>#N/A</v>
      </c>
      <c r="G263" s="131" t="e">
        <f>IF($A$260='Jason-SESSION'!$A$394,INDEX('Jason-SESSION'!$K$394:$T$401, MATCH("*Bench Press*",'Jason-SESSION'!$B$394:$B$401,0), MATCH("*3rd*",'Jason-SESSION'!$K$7:$T$7,0)),"")</f>
        <v>#N/A</v>
      </c>
      <c r="H263" s="131" t="e">
        <f>INDEX('Jason-SESSION'!$L$394:$U$401, MATCH("*Bench Press*",'Jason-SESSION'!$B$394:$B$401,0), MATCH("*3rd*",'Jason-SESSION'!$K$7:$T$7,0))</f>
        <v>#N/A</v>
      </c>
      <c r="I263" s="132" t="e">
        <f>IF($A$260='Jason-SESSION'!$A$394,INDEX('Jason-SESSION'!$K$394:$T$401, MATCH("*Military*",'Jason-SESSION'!$B$394:$B$401,0), MATCH("*3rd*",'Jason-SESSION'!$K$7:$T$7,0)),"")</f>
        <v>#N/A</v>
      </c>
      <c r="J263" s="44" t="e">
        <f>INDEX('Jason-SESSION'!$L$394:$U$401, MATCH("*Military*",'Jason-SESSION'!$B$394:$B$401,0), MATCH("*3rd*",'Jason-SESSION'!$K$7:$T$7,0))</f>
        <v>#N/A</v>
      </c>
      <c r="K263" s="131" t="e">
        <f>IF($A$260='Jason-SESSION'!$A$394,INDEX('Jason-SESSION'!$K$394:$T$401, MATCH("*Clean *",'Jason-SESSION'!$B$394:$B$401,0), MATCH("*3rd*",'Jason-SESSION'!$K$7:$T$7,0)),"")</f>
        <v>#N/A</v>
      </c>
      <c r="L263" s="44" t="e">
        <f>INDEX('Jason-SESSION'!$L$394:$U$401, MATCH("*Clean *",'Jason-SESSION'!$B$394:$B$401,0), MATCH("*3rd*",'Jason-SESSION'!$K$7:$T$7,0))</f>
        <v>#N/A</v>
      </c>
      <c r="M263" s="131" t="e">
        <f>IF($A$260='Jason-SESSION'!$A$394,INDEX('Jason-SESSION'!$K$394:$T$401, MATCH("*Lat Pulldown*",'Jason-SESSION'!$B$394:$B$401,0), MATCH("*3rd*",'Jason-SESSION'!$K$7:$T$7,0)),"")</f>
        <v>#N/A</v>
      </c>
      <c r="N263" s="44" t="e">
        <f>INDEX('Jason-SESSION'!$L$394:$U$401, MATCH("*Lat Pulldown*",'Jason-SESSION'!$B$394:$B$401,0), MATCH("*3rd*",'Jason-SESSION'!$K$7:$T$7,0))</f>
        <v>#N/A</v>
      </c>
      <c r="O263" s="151"/>
      <c r="P263" s="151"/>
      <c r="Q263" s="118"/>
      <c r="R263" s="118"/>
      <c r="AF263"/>
      <c r="AG263"/>
      <c r="AH263"/>
      <c r="AI263"/>
      <c r="AJ263"/>
      <c r="AK263"/>
      <c r="AL263"/>
      <c r="AN263"/>
    </row>
    <row r="264" spans="1:40">
      <c r="B264" t="s">
        <v>6</v>
      </c>
      <c r="C264" s="131" t="e">
        <f>IF($A$260='Jason-SESSION'!$A$394,INDEX('Jason-SESSION'!$K$394:$T$401, MATCH("*Squat*",'Jason-SESSION'!$B$394:$B$401,0), MATCH("*4th*",'Jason-SESSION'!$K$7:$T$7,0)),"")</f>
        <v>#N/A</v>
      </c>
      <c r="D264" s="132" t="e">
        <f>INDEX('Jason-SESSION'!L$394:U$401, MATCH("*Squat*",'Jason-SESSION'!$B$394:$B$401,0), MATCH("*4th*",'Jason-SESSION'!K$7:T$7,0))</f>
        <v>#N/A</v>
      </c>
      <c r="E264" s="131" t="e">
        <f>IF($A$260='Jason-SESSION'!$A$394,INDEX('Jason-SESSION'!$K$394:$T$401, MATCH("*Deadlift*",'Jason-SESSION'!$B$394:$B$401,0), MATCH("*4th*",'Jason-SESSION'!$K$7:$T$7,0)),"")</f>
        <v>#N/A</v>
      </c>
      <c r="F264" s="131" t="e">
        <f>INDEX('Jason-SESSION'!$L$394:$U$401, MATCH("*Deadlift*",'Jason-SESSION'!$B$394:$B$401,0), MATCH("*4th*",'Jason-SESSION'!$K$7:$T$7,0))</f>
        <v>#N/A</v>
      </c>
      <c r="G264" s="131" t="e">
        <f>IF($A$260='Jason-SESSION'!$A$394,INDEX('Jason-SESSION'!$K$394:$T$401, MATCH("*Bench Press*",'Jason-SESSION'!$B$394:$B$401,0), MATCH("*4th*",'Jason-SESSION'!$K$7:$T$7,0)),"")</f>
        <v>#N/A</v>
      </c>
      <c r="H264" s="131" t="e">
        <f>INDEX('Jason-SESSION'!$L$394:$U$401, MATCH("*Bench Press*",'Jason-SESSION'!$B$394:$B$401,0), MATCH("*4th*",'Jason-SESSION'!$K$7:$T$7,0))</f>
        <v>#N/A</v>
      </c>
      <c r="I264" s="132" t="e">
        <f>IF($A$260='Jason-SESSION'!$A$394,INDEX('Jason-SESSION'!$K$394:$T$401, MATCH("*Military*",'Jason-SESSION'!$B$394:$B$401,0), MATCH("*4th*",'Jason-SESSION'!$K$7:$T$7,0)),"")</f>
        <v>#N/A</v>
      </c>
      <c r="J264" s="44" t="e">
        <f>INDEX('Jason-SESSION'!$L$394:$U$401, MATCH("*Military*",'Jason-SESSION'!$B$394:$B$401,0), MATCH("*4th*",'Jason-SESSION'!$K$7:$T$7,0))</f>
        <v>#N/A</v>
      </c>
      <c r="K264" s="131" t="e">
        <f>IF($A$260='Jason-SESSION'!$A$394,INDEX('Jason-SESSION'!$K$394:$T$401, MATCH("*Clean *",'Jason-SESSION'!$B$394:$B$401,0), MATCH("*4th*",'Jason-SESSION'!$K$7:$T$7,0)),"")</f>
        <v>#N/A</v>
      </c>
      <c r="L264" s="44" t="e">
        <f>INDEX('Jason-SESSION'!$L$394:$U$401, MATCH("*Clean *",'Jason-SESSION'!$B$394:$B$401,0), MATCH("*4th*",'Jason-SESSION'!$K$7:$T$7,0))</f>
        <v>#N/A</v>
      </c>
      <c r="M264" s="131" t="e">
        <f>IF($A$260='Jason-SESSION'!$A$394,INDEX('Jason-SESSION'!$K$394:$T$401, MATCH("*Lat Pulldown*",'Jason-SESSION'!$B$394:$B$401,0), MATCH("*4th*",'Jason-SESSION'!$K$7:$T$7,0)),"")</f>
        <v>#N/A</v>
      </c>
      <c r="N264" s="44" t="e">
        <f>INDEX('Jason-SESSION'!$L$394:$U$401, MATCH("*Lat Pulldown*",'Jason-SESSION'!$B$394:$B$401,0), MATCH("*4th*",'Jason-SESSION'!$K$7:$T$7,0))</f>
        <v>#N/A</v>
      </c>
      <c r="O264" s="151"/>
      <c r="P264" s="151"/>
      <c r="Q264" s="118"/>
      <c r="R264" s="118"/>
      <c r="AF264"/>
      <c r="AG264"/>
      <c r="AH264"/>
      <c r="AI264"/>
      <c r="AJ264"/>
      <c r="AK264"/>
      <c r="AL264"/>
      <c r="AN264"/>
    </row>
    <row r="265" spans="1:40">
      <c r="B265" t="s">
        <v>7</v>
      </c>
      <c r="C265" s="131" t="e">
        <f>IF($A$260='Jason-SESSION'!$A$394,INDEX('Jason-SESSION'!$K$394:$T$401, MATCH("*Squat*",'Jason-SESSION'!$B$394:$B$401,0), MATCH("*5th*",'Jason-SESSION'!$K$7:$T$7,0)),"")</f>
        <v>#N/A</v>
      </c>
      <c r="D265" s="132" t="e">
        <f>INDEX('Jason-SESSION'!L$394:U$401, MATCH("*Squat*",'Jason-SESSION'!$B$394:$B$401,0), MATCH("*5th*",'Jason-SESSION'!K$7:T$7,0))</f>
        <v>#N/A</v>
      </c>
      <c r="E265" s="131" t="e">
        <f>IF($A$260='Jason-SESSION'!$A$394,INDEX('Jason-SESSION'!$K$394:$T$401, MATCH("*Deadlift*",'Jason-SESSION'!$B$394:$B$401,0), MATCH("*5th*",'Jason-SESSION'!$K$7:$T$7,0)),"")</f>
        <v>#N/A</v>
      </c>
      <c r="F265" s="131" t="e">
        <f>INDEX('Jason-SESSION'!$L$394:$U$401, MATCH("*Deadlift*",'Jason-SESSION'!$B$394:$B$401,0), MATCH("*5th*",'Jason-SESSION'!$K$7:$T$7,0))</f>
        <v>#N/A</v>
      </c>
      <c r="G265" s="131" t="e">
        <f>IF($A$260='Jason-SESSION'!$A$394,INDEX('Jason-SESSION'!$K$394:$T$401, MATCH("*Bench Press*",'Jason-SESSION'!$B$394:$B$401,0), MATCH("*5th*",'Jason-SESSION'!$K$7:$T$7,0)),"")</f>
        <v>#N/A</v>
      </c>
      <c r="H265" s="131" t="e">
        <f>INDEX('Jason-SESSION'!$L$394:$U$401, MATCH("*Bench Press*",'Jason-SESSION'!$B$394:$B$401,0), MATCH("*5th*",'Jason-SESSION'!$K$7:$T$7,0))</f>
        <v>#N/A</v>
      </c>
      <c r="I265" s="132" t="e">
        <f>IF($A$260='Jason-SESSION'!$A$394,INDEX('Jason-SESSION'!$K$394:$T$401, MATCH("*Military*",'Jason-SESSION'!$B$394:$B$401,0), MATCH("*5th*",'Jason-SESSION'!$K$7:$T$7,0)),"")</f>
        <v>#N/A</v>
      </c>
      <c r="J265" s="44" t="e">
        <f>INDEX('Jason-SESSION'!$L$394:$U$401, MATCH("*Military*",'Jason-SESSION'!$B$394:$B$401,0), MATCH("*5th*",'Jason-SESSION'!$K$7:$T$7,0))</f>
        <v>#N/A</v>
      </c>
      <c r="K265" s="131" t="e">
        <f>IF($A$260='Jason-SESSION'!$A$394,INDEX('Jason-SESSION'!$K$394:$T$401, MATCH("*Clean *",'Jason-SESSION'!$B$394:$B$401,0), MATCH("*5th*",'Jason-SESSION'!$K$7:$T$7,0)),"")</f>
        <v>#N/A</v>
      </c>
      <c r="L265" s="44" t="e">
        <f>INDEX('Jason-SESSION'!$L$394:$U$401, MATCH("*Clean *",'Jason-SESSION'!$B$394:$B$401,0), MATCH("*5th*",'Jason-SESSION'!$K$7:$T$7,0))</f>
        <v>#N/A</v>
      </c>
      <c r="M265" s="131" t="e">
        <f>IF($A$260='Jason-SESSION'!$A$394,INDEX('Jason-SESSION'!$K$394:$T$401, MATCH("*Lat Pulldown*",'Jason-SESSION'!$B$394:$B$401,0), MATCH("*5th*",'Jason-SESSION'!$K$7:$T$7,0)),"")</f>
        <v>#N/A</v>
      </c>
      <c r="N265" s="44" t="e">
        <f>INDEX('Jason-SESSION'!$L$394:$U$401, MATCH("*Lat Pulldown*",'Jason-SESSION'!$B$394:$B$401,0), MATCH("*5th*",'Jason-SESSION'!$K$7:$T$7,0))</f>
        <v>#N/A</v>
      </c>
      <c r="O265" s="151"/>
      <c r="P265" s="151"/>
      <c r="Q265" s="118"/>
      <c r="R265" s="118"/>
      <c r="AF265"/>
      <c r="AG265"/>
      <c r="AH265"/>
      <c r="AI265"/>
      <c r="AJ265"/>
      <c r="AK265"/>
      <c r="AL265"/>
      <c r="AN265"/>
    </row>
    <row r="266" spans="1:40">
      <c r="A266" s="129">
        <f>'Jason-SESSION'!A403</f>
        <v>0</v>
      </c>
      <c r="B266" s="116" t="s">
        <v>84</v>
      </c>
      <c r="C266" s="117" t="e">
        <f>MAX(C267:C271)</f>
        <v>#N/A</v>
      </c>
      <c r="D266" s="116" t="e">
        <f t="array" ref="D266">MAX(IF(C267:C271=C266,D267:D271))</f>
        <v>#N/A</v>
      </c>
      <c r="E266" s="116" t="e">
        <f>MAX(E267:E271)</f>
        <v>#N/A</v>
      </c>
      <c r="F266" s="116" t="e">
        <f t="array" ref="F266">MAX(IF(E267:E271=E266,F267:F271))</f>
        <v>#N/A</v>
      </c>
      <c r="G266" s="116" t="e">
        <f>MAX(G267:G271)</f>
        <v>#N/A</v>
      </c>
      <c r="H266" s="116" t="e">
        <f t="array" ref="H266">MAX(IF(G267:G271=G266,H267:H271))</f>
        <v>#N/A</v>
      </c>
      <c r="I266" s="116" t="e">
        <f>MAX(I267:I271)</f>
        <v>#N/A</v>
      </c>
      <c r="J266" s="116" t="e">
        <f t="array" ref="J266">MAX(IF(I267:I271=I266,J267:J271))</f>
        <v>#N/A</v>
      </c>
      <c r="K266" s="116" t="e">
        <f>MAX(K267:K271)</f>
        <v>#N/A</v>
      </c>
      <c r="L266" s="116" t="e">
        <f t="array" ref="L266">MAX(IF(K267:K271=K266,L267:L271))</f>
        <v>#N/A</v>
      </c>
      <c r="M266" s="116" t="e">
        <f>MAX(M267:M271)</f>
        <v>#N/A</v>
      </c>
      <c r="N266" s="117" t="e">
        <f t="array" ref="N266">MAX(IF(M267:M271=M266,N267:N271))</f>
        <v>#N/A</v>
      </c>
      <c r="O266" s="152" t="e">
        <f>IF($A$266='Jason-SESSION'!$A$403,INDEX('Jason-SESSION'!$K$403:$T$410, MATCH("*1k Row*",'Jason-SESSION'!$B$403:$B$410,0), MATCH("*1st*",'Jason-SESSION'!$K$7:$T$7,0)),"")</f>
        <v>#N/A</v>
      </c>
      <c r="P266" s="152" t="e">
        <f>IF($A$266='Jason-SESSION'!$A$403,INDEX('Jason-SESSION'!$K$403:$T$410, MATCH("*HIIT*",'Jason-SESSION'!$B$403:$B$410,0), MATCH("*1st*",'Jason-SESSION'!$K$7:$T$7,0)),"")</f>
        <v>#N/A</v>
      </c>
      <c r="Q266" s="119" t="str">
        <f>INDEX('Jason-SESSION'!$L$212:$U$403, MATCH("*HIIT*",'Jason-SESSION'!$B$212:$B$403,0), MATCH("*1st*",'Jason-SESSION'!$K$7:$T$7,0))</f>
        <v>45/15</v>
      </c>
      <c r="R266" s="119">
        <f>'Jason-SESSION'!U403</f>
        <v>0</v>
      </c>
      <c r="S266" s="116"/>
      <c r="T266" s="116"/>
      <c r="U266" s="120">
        <f>'Jason-SESSION'!A413+'Jason-SESSION'!B404</f>
        <v>0</v>
      </c>
      <c r="V266" s="120">
        <f>'Jason-SESSION'!A414+'Jason-SESSION'!B405</f>
        <v>0</v>
      </c>
      <c r="W266" s="116"/>
      <c r="X266" s="116"/>
      <c r="Y266" s="116"/>
      <c r="Z266" s="116"/>
      <c r="AA266" s="116"/>
      <c r="AB266" s="116"/>
      <c r="AC266" s="116"/>
      <c r="AF266"/>
      <c r="AG266"/>
      <c r="AH266"/>
      <c r="AI266"/>
      <c r="AJ266"/>
      <c r="AK266"/>
      <c r="AL266"/>
      <c r="AN266"/>
    </row>
    <row r="267" spans="1:40">
      <c r="A267" s="145"/>
      <c r="B267" s="11" t="s">
        <v>3</v>
      </c>
      <c r="C267" s="131" t="e">
        <f>IF($A$266='Jason-SESSION'!$A$403,INDEX('Jason-SESSION'!$K$403:$T$410, MATCH("*Squat*",'Jason-SESSION'!$B$403:$B$410,0), MATCH("*1st*",'Jason-SESSION'!$K$7:$T$7,0)),"")</f>
        <v>#N/A</v>
      </c>
      <c r="D267" s="132" t="e">
        <f>INDEX('Jason-SESSION'!L$403:U$410, MATCH("*Squat*",'Jason-SESSION'!$B$403:$B$410,0), MATCH("*1st*",'Jason-SESSION'!K$7:T$7,0))</f>
        <v>#N/A</v>
      </c>
      <c r="E267" s="131" t="e">
        <f>IF($A$266='Jason-SESSION'!$A$403,INDEX('Jason-SESSION'!$K$403:$T$410, MATCH("*Deadlift*",'Jason-SESSION'!$B$403:$B$410,0), MATCH("*1st*",'Jason-SESSION'!$K$7:$T$7,0)),"")</f>
        <v>#N/A</v>
      </c>
      <c r="F267" s="131" t="e">
        <f>INDEX('Jason-SESSION'!$L$403:$U$410, MATCH("*Deadlift*",'Jason-SESSION'!$B$403:$B$410,0), MATCH("*1st*",'Jason-SESSION'!$K$7:$T$7,0))</f>
        <v>#N/A</v>
      </c>
      <c r="G267" s="131" t="e">
        <f>IF($A$266='Jason-SESSION'!$A$403,INDEX('Jason-SESSION'!$K$403:$T$410, MATCH("*Bench Press*",'Jason-SESSION'!$B$403:$B$410,0), MATCH("*1st*",'Jason-SESSION'!$K$7:$T$7,0)),"")</f>
        <v>#N/A</v>
      </c>
      <c r="H267" s="131" t="e">
        <f>INDEX('Jason-SESSION'!$L$403:$U$410, MATCH("*Bench Press*",'Jason-SESSION'!$B$403:$B$410,0), MATCH("*1st*",'Jason-SESSION'!$K$7:$T$7,0))</f>
        <v>#N/A</v>
      </c>
      <c r="I267" s="132" t="e">
        <f>IF($A$266='Jason-SESSION'!$A$403,INDEX('Jason-SESSION'!$K$403:$T$410, MATCH("*Military*",'Jason-SESSION'!$B$403:$B$410,0), MATCH("*1st*",'Jason-SESSION'!$K$7:$T$7,0)),"")</f>
        <v>#N/A</v>
      </c>
      <c r="J267" s="48" t="e">
        <f>INDEX('Jason-SESSION'!$L$403:$U$410, MATCH("*Military*",'Jason-SESSION'!$B$403:$B$410,0), MATCH("*1st*",'Jason-SESSION'!$K$7:$T$7,0))</f>
        <v>#N/A</v>
      </c>
      <c r="K267" s="131" t="e">
        <f>IF($A$266='Jason-SESSION'!$A$403,INDEX('Jason-SESSION'!$K$403:$T$410, MATCH("*Clean *",'Jason-SESSION'!$B$403:$B$410,0), MATCH("*1st*",'Jason-SESSION'!$K$7:$T$7,0)),"")</f>
        <v>#N/A</v>
      </c>
      <c r="L267" s="48" t="e">
        <f>INDEX('Jason-SESSION'!$L$403:$U$410, MATCH("*Clean *",'Jason-SESSION'!$B$403:$B$410,0), MATCH("*1st*",'Jason-SESSION'!$K$7:$T$7,0))</f>
        <v>#N/A</v>
      </c>
      <c r="M267" s="131" t="e">
        <f>IF($A$266='Jason-SESSION'!$A$403,INDEX('Jason-SESSION'!$K$403:$T$410, MATCH("*Lat Pulldown*",'Jason-SESSION'!$B$403:$B$410,0), MATCH("*1st*",'Jason-SESSION'!$K$7:$T$7,0)),"")</f>
        <v>#N/A</v>
      </c>
      <c r="N267" s="48" t="e">
        <f>INDEX('Jason-SESSION'!$L$403:$U$410, MATCH("*Lat Pulldown*",'Jason-SESSION'!$B$403:$B$410,0), MATCH("*1st*",'Jason-SESSION'!$K$7:$T$7,0))</f>
        <v>#N/A</v>
      </c>
      <c r="O267" s="151"/>
      <c r="P267" s="151"/>
      <c r="Q267" s="118"/>
      <c r="R267" s="118"/>
      <c r="S267" s="11"/>
      <c r="T267" s="11"/>
      <c r="V267" s="47"/>
      <c r="W267" s="11"/>
      <c r="X267" s="11"/>
      <c r="Y267" s="11"/>
      <c r="Z267" s="11"/>
      <c r="AA267" s="11"/>
      <c r="AB267" s="11"/>
      <c r="AC267" s="11"/>
      <c r="AF267"/>
      <c r="AG267"/>
      <c r="AH267"/>
      <c r="AI267"/>
      <c r="AJ267"/>
      <c r="AK267"/>
      <c r="AL267"/>
      <c r="AN267"/>
    </row>
    <row r="268" spans="1:40">
      <c r="B268" t="s">
        <v>4</v>
      </c>
      <c r="C268" s="131" t="e">
        <f>IF($A$266='Jason-SESSION'!$A$403,INDEX('Jason-SESSION'!$K$403:$T$410, MATCH("*Squat*",'Jason-SESSION'!$B$403:$B$410,0), MATCH("*2nd*",'Jason-SESSION'!$K$7:$T$7,0)),"")</f>
        <v>#N/A</v>
      </c>
      <c r="D268" s="132" t="e">
        <f>INDEX('Jason-SESSION'!L$403:U$410, MATCH("*Squat*",'Jason-SESSION'!$B$403:$B$410,0), MATCH("*2nd*",'Jason-SESSION'!K$7:T$7,0))</f>
        <v>#N/A</v>
      </c>
      <c r="E268" s="131" t="e">
        <f>IF($A$266='Jason-SESSION'!$A$403,INDEX('Jason-SESSION'!$K$403:$T$410, MATCH("*Deadlift*",'Jason-SESSION'!$B$403:$B$410,0), MATCH("*2ND*",'Jason-SESSION'!$K$7:$T$7,0)),"")</f>
        <v>#N/A</v>
      </c>
      <c r="F268" s="131" t="e">
        <f>INDEX('Jason-SESSION'!$L$403:$U$410, MATCH("*Deadlift*",'Jason-SESSION'!$B$403:$B$410,0), MATCH("*2nd*",'Jason-SESSION'!$K$7:$T$7,0))</f>
        <v>#N/A</v>
      </c>
      <c r="G268" s="131" t="e">
        <f>IF($A$266='Jason-SESSION'!$A$403,INDEX('Jason-SESSION'!$K$403:$T$410, MATCH("*Bench Press*",'Jason-SESSION'!$B$403:$B$410,0), MATCH("*2ND*",'Jason-SESSION'!$K$7:$T$7,0)),"")</f>
        <v>#N/A</v>
      </c>
      <c r="H268" s="131" t="e">
        <f>INDEX('Jason-SESSION'!$L$403:$U$410, MATCH("*Bench Press*",'Jason-SESSION'!$B$403:$B$410,0), MATCH("*2nd*",'Jason-SESSION'!$K$7:$T$7,0))</f>
        <v>#N/A</v>
      </c>
      <c r="I268" s="132" t="e">
        <f>IF($A$266='Jason-SESSION'!$A$403,INDEX('Jason-SESSION'!$K$403:$T$410, MATCH("*Military*",'Jason-SESSION'!$B$403:$B$410,0), MATCH("*2ND*",'Jason-SESSION'!$K$7:$T$7,0)),"")</f>
        <v>#N/A</v>
      </c>
      <c r="J268" s="44" t="e">
        <f>INDEX('Jason-SESSION'!$L$403:$U$410, MATCH("*Military*",'Jason-SESSION'!$B$403:$B$410,0), MATCH("*2nd*",'Jason-SESSION'!$K$7:$T$7,0))</f>
        <v>#N/A</v>
      </c>
      <c r="K268" s="131" t="e">
        <f>IF($A$266='Jason-SESSION'!$A$403,INDEX('Jason-SESSION'!$K$403:$T$410, MATCH("*Clean *",'Jason-SESSION'!$B$403:$B$410,0), MATCH("*2ND*",'Jason-SESSION'!$K$7:$T$7,0)),"")</f>
        <v>#N/A</v>
      </c>
      <c r="L268" s="44" t="e">
        <f>INDEX('Jason-SESSION'!$L$403:$U$410, MATCH("*Clean *",'Jason-SESSION'!$B$403:$B$410,0), MATCH("*2nd*",'Jason-SESSION'!$K$7:$T$7,0))</f>
        <v>#N/A</v>
      </c>
      <c r="M268" s="131" t="e">
        <f>IF($A$266='Jason-SESSION'!$A$403,INDEX('Jason-SESSION'!$K$403:$T$410, MATCH("*Lat Pulldown*",'Jason-SESSION'!$B$403:$B$410,0), MATCH("*2ND*",'Jason-SESSION'!$K$7:$T$7,0)),"")</f>
        <v>#N/A</v>
      </c>
      <c r="N268" s="44" t="e">
        <f>INDEX('Jason-SESSION'!$L$403:$U$410, MATCH("*Lat Pulldown*",'Jason-SESSION'!$B$403:$B$410,0), MATCH("*2nd*",'Jason-SESSION'!$K$7:$T$7,0))</f>
        <v>#N/A</v>
      </c>
      <c r="O268" s="151"/>
      <c r="P268" s="151"/>
      <c r="Q268" s="118"/>
      <c r="R268" s="118"/>
      <c r="AF268"/>
      <c r="AG268"/>
      <c r="AH268"/>
      <c r="AI268"/>
      <c r="AJ268"/>
      <c r="AK268"/>
      <c r="AL268"/>
      <c r="AN268"/>
    </row>
    <row r="269" spans="1:40">
      <c r="B269" t="s">
        <v>5</v>
      </c>
      <c r="C269" s="131" t="e">
        <f>IF($A$266='Jason-SESSION'!$A$403,INDEX('Jason-SESSION'!$K$403:$T$410, MATCH("*Squat*",'Jason-SESSION'!$B$403:$B$410,0), MATCH("*3rd*",'Jason-SESSION'!$K$7:$T$7,0)),"")</f>
        <v>#N/A</v>
      </c>
      <c r="D269" s="132" t="e">
        <f>INDEX('Jason-SESSION'!L$403:U$410, MATCH("*Squat*",'Jason-SESSION'!$B$403:$B$410,0), MATCH("*3rd*",'Jason-SESSION'!K$7:T$7,0))</f>
        <v>#N/A</v>
      </c>
      <c r="E269" s="131" t="e">
        <f>IF($A$266='Jason-SESSION'!$A$403,INDEX('Jason-SESSION'!$K$403:$T$410, MATCH("*Deadlift*",'Jason-SESSION'!$B$403:$B$410,0), MATCH("*3rd*",'Jason-SESSION'!$K$7:$T$7,0)),"")</f>
        <v>#N/A</v>
      </c>
      <c r="F269" s="131" t="e">
        <f>INDEX('Jason-SESSION'!$L$403:$U$410, MATCH("*Deadlift*",'Jason-SESSION'!$B$403:$B$410,0), MATCH("*3rd*",'Jason-SESSION'!$K$7:$T$7,0))</f>
        <v>#N/A</v>
      </c>
      <c r="G269" s="131" t="e">
        <f>IF($A$266='Jason-SESSION'!$A$403,INDEX('Jason-SESSION'!$K$403:$T$410, MATCH("*Bench Press*",'Jason-SESSION'!$B$403:$B$410,0), MATCH("*3rd*",'Jason-SESSION'!$K$7:$T$7,0)),"")</f>
        <v>#N/A</v>
      </c>
      <c r="H269" s="131" t="e">
        <f>INDEX('Jason-SESSION'!$L$403:$U$410, MATCH("*Bench Press*",'Jason-SESSION'!$B$403:$B$410,0), MATCH("*3rd*",'Jason-SESSION'!$K$7:$T$7,0))</f>
        <v>#N/A</v>
      </c>
      <c r="I269" s="132" t="e">
        <f>IF($A$266='Jason-SESSION'!$A$403,INDEX('Jason-SESSION'!$K$403:$T$410, MATCH("*Military*",'Jason-SESSION'!$B$403:$B$410,0), MATCH("*3rd*",'Jason-SESSION'!$K$7:$T$7,0)),"")</f>
        <v>#N/A</v>
      </c>
      <c r="J269" s="44" t="e">
        <f>INDEX('Jason-SESSION'!$L$403:$U$410, MATCH("*Military*",'Jason-SESSION'!$B$403:$B$410,0), MATCH("*3rd*",'Jason-SESSION'!$K$7:$T$7,0))</f>
        <v>#N/A</v>
      </c>
      <c r="K269" s="131" t="e">
        <f>IF($A$266='Jason-SESSION'!$A$403,INDEX('Jason-SESSION'!$K$403:$T$410, MATCH("*Clean *",'Jason-SESSION'!$B$403:$B$410,0), MATCH("*3rd*",'Jason-SESSION'!$K$7:$T$7,0)),"")</f>
        <v>#N/A</v>
      </c>
      <c r="L269" s="44" t="e">
        <f>INDEX('Jason-SESSION'!$L$403:$U$410, MATCH("*Clean *",'Jason-SESSION'!$B$403:$B$410,0), MATCH("*3rd*",'Jason-SESSION'!$K$7:$T$7,0))</f>
        <v>#N/A</v>
      </c>
      <c r="M269" s="131" t="e">
        <f>IF($A$266='Jason-SESSION'!$A$403,INDEX('Jason-SESSION'!$K$403:$T$410, MATCH("*Lat Pulldown*",'Jason-SESSION'!$B$403:$B$410,0), MATCH("*3rd*",'Jason-SESSION'!$K$7:$T$7,0)),"")</f>
        <v>#N/A</v>
      </c>
      <c r="N269" s="44" t="e">
        <f>INDEX('Jason-SESSION'!$L$403:$U$410, MATCH("*Lat Pulldown*",'Jason-SESSION'!$B$403:$B$410,0), MATCH("*3rd*",'Jason-SESSION'!$K$7:$T$7,0))</f>
        <v>#N/A</v>
      </c>
      <c r="O269" s="151"/>
      <c r="P269" s="151"/>
      <c r="Q269" s="118"/>
      <c r="R269" s="118"/>
      <c r="AF269"/>
      <c r="AG269"/>
      <c r="AH269"/>
      <c r="AI269"/>
      <c r="AJ269"/>
      <c r="AK269"/>
      <c r="AL269"/>
      <c r="AN269"/>
    </row>
    <row r="270" spans="1:40">
      <c r="B270" t="s">
        <v>6</v>
      </c>
      <c r="C270" s="131" t="e">
        <f>IF($A$266='Jason-SESSION'!$A$403,INDEX('Jason-SESSION'!$K$403:$T$410, MATCH("*Squat*",'Jason-SESSION'!$B$403:$B$410,0), MATCH("*4th*",'Jason-SESSION'!$K$7:$T$7,0)),"")</f>
        <v>#N/A</v>
      </c>
      <c r="D270" s="132" t="e">
        <f>INDEX('Jason-SESSION'!L$403:U$410, MATCH("*Squat*",'Jason-SESSION'!$B$403:$B$410,0), MATCH("*4th*",'Jason-SESSION'!K$7:T$7,0))</f>
        <v>#N/A</v>
      </c>
      <c r="E270" s="131" t="e">
        <f>IF($A$266='Jason-SESSION'!$A$403,INDEX('Jason-SESSION'!$K$403:$T$410, MATCH("*Deadlift*",'Jason-SESSION'!$B$403:$B$410,0), MATCH("*4th*",'Jason-SESSION'!$K$7:$T$7,0)),"")</f>
        <v>#N/A</v>
      </c>
      <c r="F270" s="131" t="e">
        <f>INDEX('Jason-SESSION'!$L$403:$U$410, MATCH("*Deadlift*",'Jason-SESSION'!$B$403:$B$410,0), MATCH("*4th*",'Jason-SESSION'!$K$7:$T$7,0))</f>
        <v>#N/A</v>
      </c>
      <c r="G270" s="131" t="e">
        <f>IF($A$266='Jason-SESSION'!$A$403,INDEX('Jason-SESSION'!$K$403:$T$410, MATCH("*Bench Press*",'Jason-SESSION'!$B$403:$B$410,0), MATCH("*4th*",'Jason-SESSION'!$K$7:$T$7,0)),"")</f>
        <v>#N/A</v>
      </c>
      <c r="H270" s="131" t="e">
        <f>INDEX('Jason-SESSION'!$L$403:$U$410, MATCH("*Bench Press*",'Jason-SESSION'!$B$403:$B$410,0), MATCH("*4th*",'Jason-SESSION'!$K$7:$T$7,0))</f>
        <v>#N/A</v>
      </c>
      <c r="I270" s="132" t="e">
        <f>IF($A$266='Jason-SESSION'!$A$403,INDEX('Jason-SESSION'!$K$403:$T$410, MATCH("*Military*",'Jason-SESSION'!$B$403:$B$410,0), MATCH("*4th*",'Jason-SESSION'!$K$7:$T$7,0)),"")</f>
        <v>#N/A</v>
      </c>
      <c r="J270" s="44" t="e">
        <f>INDEX('Jason-SESSION'!$L$403:$U$410, MATCH("*Military*",'Jason-SESSION'!$B$403:$B$410,0), MATCH("*4th*",'Jason-SESSION'!$K$7:$T$7,0))</f>
        <v>#N/A</v>
      </c>
      <c r="K270" s="131" t="e">
        <f>IF($A$266='Jason-SESSION'!$A$403,INDEX('Jason-SESSION'!$K$403:$T$410, MATCH("*Clean *",'Jason-SESSION'!$B$403:$B$410,0), MATCH("*4th*",'Jason-SESSION'!$K$7:$T$7,0)),"")</f>
        <v>#N/A</v>
      </c>
      <c r="L270" s="44" t="e">
        <f>INDEX('Jason-SESSION'!$L$403:$U$410, MATCH("*Clean *",'Jason-SESSION'!$B$403:$B$410,0), MATCH("*4th*",'Jason-SESSION'!$K$7:$T$7,0))</f>
        <v>#N/A</v>
      </c>
      <c r="M270" s="131" t="e">
        <f>IF($A$266='Jason-SESSION'!$A$403,INDEX('Jason-SESSION'!$K$403:$T$410, MATCH("*Lat Pulldown*",'Jason-SESSION'!$B$403:$B$410,0), MATCH("*4th*",'Jason-SESSION'!$K$7:$T$7,0)),"")</f>
        <v>#N/A</v>
      </c>
      <c r="N270" s="44" t="e">
        <f>INDEX('Jason-SESSION'!$L$403:$U$410, MATCH("*Lat Pulldown*",'Jason-SESSION'!$B$403:$B$410,0), MATCH("*4th*",'Jason-SESSION'!$K$7:$T$7,0))</f>
        <v>#N/A</v>
      </c>
      <c r="O270" s="151"/>
      <c r="P270" s="151"/>
      <c r="Q270" s="118"/>
      <c r="R270" s="118"/>
      <c r="AF270"/>
      <c r="AG270"/>
      <c r="AH270"/>
      <c r="AI270"/>
      <c r="AJ270"/>
      <c r="AK270"/>
      <c r="AL270"/>
      <c r="AN270"/>
    </row>
    <row r="271" spans="1:40">
      <c r="B271" t="s">
        <v>7</v>
      </c>
      <c r="C271" s="131" t="e">
        <f>IF($A$266='Jason-SESSION'!$A$403,INDEX('Jason-SESSION'!$K$403:$T$410, MATCH("*Squat*",'Jason-SESSION'!$B$403:$B$410,0), MATCH("*5th*",'Jason-SESSION'!$K$7:$T$7,0)),"")</f>
        <v>#N/A</v>
      </c>
      <c r="D271" s="132" t="e">
        <f>INDEX('Jason-SESSION'!L$403:U$410, MATCH("*Squat*",'Jason-SESSION'!$B$403:$B$410,0), MATCH("*5th*",'Jason-SESSION'!K$7:T$7,0))</f>
        <v>#N/A</v>
      </c>
      <c r="E271" s="131" t="e">
        <f>IF($A$266='Jason-SESSION'!$A$403,INDEX('Jason-SESSION'!$K$403:$T$410, MATCH("*Deadlift*",'Jason-SESSION'!$B$403:$B$410,0), MATCH("*5th*",'Jason-SESSION'!$K$7:$T$7,0)),"")</f>
        <v>#N/A</v>
      </c>
      <c r="F271" s="131" t="e">
        <f>INDEX('Jason-SESSION'!$L$403:$U$410, MATCH("*Deadlift*",'Jason-SESSION'!$B$403:$B$410,0), MATCH("*5th*",'Jason-SESSION'!$K$7:$T$7,0))</f>
        <v>#N/A</v>
      </c>
      <c r="G271" s="131" t="e">
        <f>IF($A$266='Jason-SESSION'!$A$403,INDEX('Jason-SESSION'!$K$403:$T$410, MATCH("*Bench Press*",'Jason-SESSION'!$B$403:$B$410,0), MATCH("*5th*",'Jason-SESSION'!$K$7:$T$7,0)),"")</f>
        <v>#N/A</v>
      </c>
      <c r="H271" s="131" t="e">
        <f>INDEX('Jason-SESSION'!$L$403:$U$410, MATCH("*Bench Press*",'Jason-SESSION'!$B$403:$B$410,0), MATCH("*5th*",'Jason-SESSION'!$K$7:$T$7,0))</f>
        <v>#N/A</v>
      </c>
      <c r="I271" s="132" t="e">
        <f>IF($A$266='Jason-SESSION'!$A$403,INDEX('Jason-SESSION'!$K$403:$T$410, MATCH("*Military*",'Jason-SESSION'!$B$403:$B$410,0), MATCH("*5th*",'Jason-SESSION'!$K$7:$T$7,0)),"")</f>
        <v>#N/A</v>
      </c>
      <c r="J271" s="44" t="e">
        <f>INDEX('Jason-SESSION'!$L$403:$U$410, MATCH("*Military*",'Jason-SESSION'!$B$403:$B$410,0), MATCH("*5th*",'Jason-SESSION'!$K$7:$T$7,0))</f>
        <v>#N/A</v>
      </c>
      <c r="K271" s="131" t="e">
        <f>IF($A$266='Jason-SESSION'!$A$403,INDEX('Jason-SESSION'!$K$403:$T$410, MATCH("*Clean *",'Jason-SESSION'!$B$403:$B$410,0), MATCH("*5th*",'Jason-SESSION'!$K$7:$T$7,0)),"")</f>
        <v>#N/A</v>
      </c>
      <c r="L271" s="44" t="e">
        <f>INDEX('Jason-SESSION'!$L$403:$U$410, MATCH("*Clean *",'Jason-SESSION'!$B$403:$B$410,0), MATCH("*5th*",'Jason-SESSION'!$K$7:$T$7,0))</f>
        <v>#N/A</v>
      </c>
      <c r="M271" s="131" t="e">
        <f>IF($A$266='Jason-SESSION'!$A$403,INDEX('Jason-SESSION'!$K$403:$T$410, MATCH("*Lat Pulldown*",'Jason-SESSION'!$B$403:$B$410,0), MATCH("*5th*",'Jason-SESSION'!$K$7:$T$7,0)),"")</f>
        <v>#N/A</v>
      </c>
      <c r="N271" s="44" t="e">
        <f>INDEX('Jason-SESSION'!$L$403:$U$410, MATCH("*Lat Pulldown*",'Jason-SESSION'!$B$403:$B$410,0), MATCH("*5th*",'Jason-SESSION'!$K$7:$T$7,0))</f>
        <v>#N/A</v>
      </c>
      <c r="O271" s="151"/>
      <c r="P271" s="151"/>
      <c r="Q271" s="118"/>
      <c r="R271" s="118"/>
      <c r="AF271"/>
      <c r="AG271"/>
      <c r="AH271"/>
      <c r="AI271"/>
      <c r="AJ271"/>
      <c r="AK271"/>
      <c r="AL271"/>
      <c r="AN271"/>
    </row>
    <row r="272" spans="1:40">
      <c r="A272" s="129">
        <f>'Jason-SESSION'!A412</f>
        <v>0</v>
      </c>
      <c r="B272" s="116" t="s">
        <v>84</v>
      </c>
      <c r="C272" s="117" t="e">
        <f>MAX(C273:C277)</f>
        <v>#N/A</v>
      </c>
      <c r="D272" s="116" t="e">
        <f t="array" ref="D272">MAX(IF(C273:C277=C272,D273:D277))</f>
        <v>#N/A</v>
      </c>
      <c r="E272" s="116" t="e">
        <f>MAX(E273:E277)</f>
        <v>#N/A</v>
      </c>
      <c r="F272" s="116" t="e">
        <f t="array" ref="F272">MAX(IF(E273:E277=E272,F273:F277))</f>
        <v>#N/A</v>
      </c>
      <c r="G272" s="116" t="e">
        <f>MAX(G273:G277)</f>
        <v>#N/A</v>
      </c>
      <c r="H272" s="116" t="e">
        <f t="array" ref="H272">MAX(IF(G273:G277=G272,H273:H277))</f>
        <v>#N/A</v>
      </c>
      <c r="I272" s="116" t="e">
        <f>MAX(I273:I277)</f>
        <v>#N/A</v>
      </c>
      <c r="J272" s="116" t="e">
        <f t="array" ref="J272">MAX(IF(I273:I277=I272,J273:J277))</f>
        <v>#N/A</v>
      </c>
      <c r="K272" s="116" t="e">
        <f>MAX(K273:K277)</f>
        <v>#N/A</v>
      </c>
      <c r="L272" s="116" t="e">
        <f t="array" ref="L272">MAX(IF(K273:K277=K272,L273:L277))</f>
        <v>#N/A</v>
      </c>
      <c r="M272" s="116" t="e">
        <f>MAX(M273:M277)</f>
        <v>#N/A</v>
      </c>
      <c r="N272" s="117" t="e">
        <f t="array" ref="N272">MAX(IF(M273:M277=M272,N273:N277))</f>
        <v>#N/A</v>
      </c>
      <c r="O272" s="152" t="e">
        <f>IF($A$272='Jason-SESSION'!$A$412,INDEX('Jason-SESSION'!$K$412:$T$419, MATCH("*1k Row*",'Jason-SESSION'!$B$412:$B$419,0), MATCH("*1st*",'Jason-SESSION'!$K$7:$T$7,0)),"")</f>
        <v>#N/A</v>
      </c>
      <c r="P272" s="152" t="e">
        <f>IF($A$272='Jason-SESSION'!$A$412,INDEX('Jason-SESSION'!$K$412:$T$419, MATCH("*HIIT*",'Jason-SESSION'!$B$412:$B$419,0), MATCH("*1st*",'Jason-SESSION'!$K$7:$T$7,0)),"")</f>
        <v>#N/A</v>
      </c>
      <c r="Q272" s="119" t="e">
        <f>INDEX('Jason-SESSION'!$L$412:$U$419, MATCH("*HIIT*",'Jason-SESSION'!$B$412:$B$419,0), MATCH("*1st*",'Jason-SESSION'!$K$7:$T$7,0))</f>
        <v>#N/A</v>
      </c>
      <c r="R272" s="119">
        <f>'Jason-SESSION'!U412</f>
        <v>0</v>
      </c>
      <c r="S272" s="116"/>
      <c r="T272" s="116"/>
      <c r="U272" s="120">
        <f>'Jason-SESSION'!A413</f>
        <v>0</v>
      </c>
      <c r="V272" s="120">
        <f>'Jason-SESSION'!A414</f>
        <v>0</v>
      </c>
      <c r="W272" s="116"/>
      <c r="X272" s="116"/>
      <c r="Y272" s="116"/>
      <c r="Z272" s="116"/>
      <c r="AA272" s="116"/>
      <c r="AB272" s="116"/>
      <c r="AC272" s="116"/>
      <c r="AF272"/>
      <c r="AG272"/>
      <c r="AH272"/>
      <c r="AI272"/>
      <c r="AJ272"/>
      <c r="AK272"/>
      <c r="AL272"/>
      <c r="AN272"/>
    </row>
    <row r="273" spans="1:40">
      <c r="A273" s="145"/>
      <c r="B273" s="11" t="s">
        <v>3</v>
      </c>
      <c r="C273" s="131" t="e">
        <f>IF($A$272='Jason-SESSION'!$A$412,INDEX('Jason-SESSION'!$K$412:$T$419, MATCH("*Squat*",'Jason-SESSION'!$B$412:$B$419,0), MATCH("*1st*",'Jason-SESSION'!$K$7:$T$7,0)),"")</f>
        <v>#N/A</v>
      </c>
      <c r="D273" s="132" t="e">
        <f>INDEX('Jason-SESSION'!L$412:U$419, MATCH("*Squat*",'Jason-SESSION'!$B$412:$B$419,0), MATCH("*1st*",'Jason-SESSION'!K$7:T$7,0))</f>
        <v>#N/A</v>
      </c>
      <c r="E273" s="131" t="e">
        <f>IF($A$272='Jason-SESSION'!$A$412,INDEX('Jason-SESSION'!$K$412:$T$419, MATCH("*Deadlift*",'Jason-SESSION'!$B$412:$B$419,0), MATCH("*1st*",'Jason-SESSION'!$K$7:$T$7,0)),"")</f>
        <v>#N/A</v>
      </c>
      <c r="F273" s="131" t="e">
        <f>INDEX('Jason-SESSION'!$L$412:$U$419, MATCH("*Deadlift*",'Jason-SESSION'!$B$412:$B$419,0), MATCH("*1st*",'Jason-SESSION'!$K$7:$T$7,0))</f>
        <v>#N/A</v>
      </c>
      <c r="G273" s="131" t="e">
        <f>IF($A$272='Jason-SESSION'!$A$412,INDEX('Jason-SESSION'!$K$412:$T$419, MATCH("*Bench Press*",'Jason-SESSION'!$B$412:$B$419,0), MATCH("*1st*",'Jason-SESSION'!$K$7:$T$7,0)),"")</f>
        <v>#N/A</v>
      </c>
      <c r="H273" s="131" t="e">
        <f>INDEX('Jason-SESSION'!$L$412:$U$419, MATCH("*Bench Press*",'Jason-SESSION'!$B$412:$B$419,0), MATCH("*1st*",'Jason-SESSION'!$K$7:$T$7,0))</f>
        <v>#N/A</v>
      </c>
      <c r="I273" s="132" t="e">
        <f>IF($A$272='Jason-SESSION'!$A$412,INDEX('Jason-SESSION'!$K$412:$T$419, MATCH("*Military*",'Jason-SESSION'!$B$412:$B$419,0), MATCH("*1st*",'Jason-SESSION'!$K$7:$T$7,0)),"")</f>
        <v>#N/A</v>
      </c>
      <c r="J273" s="48" t="e">
        <f>INDEX('Jason-SESSION'!$L$412:$U$419, MATCH("*Military*",'Jason-SESSION'!$B$412:$B$419,0), MATCH("*1st*",'Jason-SESSION'!$K$7:$T$7,0))</f>
        <v>#N/A</v>
      </c>
      <c r="K273" s="131" t="e">
        <f>IF($A$272='Jason-SESSION'!$A$412,INDEX('Jason-SESSION'!$K$412:$T$419, MATCH("*Clean *",'Jason-SESSION'!$B$412:$B$419,0), MATCH("*1st*",'Jason-SESSION'!$K$7:$T$7,0)),"")</f>
        <v>#N/A</v>
      </c>
      <c r="L273" s="48" t="e">
        <f>INDEX('Jason-SESSION'!$L$412:$U$419, MATCH("*Clean *",'Jason-SESSION'!$B$412:$B$419,0), MATCH("*1st*",'Jason-SESSION'!$K$7:$T$7,0))</f>
        <v>#N/A</v>
      </c>
      <c r="M273" s="131" t="e">
        <f>IF($A$272='Jason-SESSION'!$A$412,INDEX('Jason-SESSION'!$K$412:$T$419, MATCH("*Lat Pulldown*",'Jason-SESSION'!$B$412:$B$419,0), MATCH("*1st*",'Jason-SESSION'!$K$7:$T$7,0)),"")</f>
        <v>#N/A</v>
      </c>
      <c r="N273" s="48" t="e">
        <f>INDEX('Jason-SESSION'!$L$412:$U$419, MATCH("*Lat Pulldown*",'Jason-SESSION'!$B$412:$B$419,0), MATCH("*1st*",'Jason-SESSION'!$K$7:$T$7,0))</f>
        <v>#N/A</v>
      </c>
      <c r="O273" s="151"/>
      <c r="P273" s="151"/>
      <c r="Q273" s="118"/>
      <c r="R273" s="118"/>
      <c r="S273" s="11"/>
      <c r="T273" s="11"/>
      <c r="V273" s="47"/>
      <c r="W273" s="11"/>
      <c r="X273" s="11"/>
      <c r="Y273" s="11"/>
      <c r="Z273" s="11"/>
      <c r="AA273" s="11"/>
      <c r="AB273" s="11"/>
      <c r="AC273" s="11"/>
      <c r="AF273"/>
      <c r="AG273"/>
      <c r="AH273"/>
      <c r="AI273"/>
      <c r="AJ273"/>
      <c r="AK273"/>
      <c r="AL273"/>
      <c r="AN273"/>
    </row>
    <row r="274" spans="1:40">
      <c r="B274" t="s">
        <v>4</v>
      </c>
      <c r="C274" s="131" t="e">
        <f>IF($A$272='Jason-SESSION'!$A$412,INDEX('Jason-SESSION'!$K$412:$T$419, MATCH("*Squat*",'Jason-SESSION'!$B$412:$B$419,0), MATCH("*2nd*",'Jason-SESSION'!$K$7:$T$7,0)),"")</f>
        <v>#N/A</v>
      </c>
      <c r="D274" s="132" t="e">
        <f>INDEX('Jason-SESSION'!L$412:U$419, MATCH("*Squat*",'Jason-SESSION'!$B$412:$B$419,0), MATCH("*2nd*",'Jason-SESSION'!K$7:T$7,0))</f>
        <v>#N/A</v>
      </c>
      <c r="E274" s="131" t="e">
        <f>IF($A$272='Jason-SESSION'!$A$412,INDEX('Jason-SESSION'!$K$412:$T$419, MATCH("*Deadlift*",'Jason-SESSION'!$B$412:$B$419,0), MATCH("*2ND*",'Jason-SESSION'!$K$7:$T$7,0)),"")</f>
        <v>#N/A</v>
      </c>
      <c r="F274" s="131" t="e">
        <f>INDEX('Jason-SESSION'!$L$412:$U$419, MATCH("*Deadlift*",'Jason-SESSION'!$B$412:$B$419,0), MATCH("*2nd*",'Jason-SESSION'!$K$7:$T$7,0))</f>
        <v>#N/A</v>
      </c>
      <c r="G274" s="131" t="e">
        <f>IF($A$272='Jason-SESSION'!$A$412,INDEX('Jason-SESSION'!$K$412:$T$419, MATCH("*Bench Press*",'Jason-SESSION'!$B$412:$B$419,0), MATCH("*2ND*",'Jason-SESSION'!$K$7:$T$7,0)),"")</f>
        <v>#N/A</v>
      </c>
      <c r="H274" s="131" t="e">
        <f>INDEX('Jason-SESSION'!$L$412:$U$419, MATCH("*Bench Press*",'Jason-SESSION'!$B$412:$B$419,0), MATCH("*2nd*",'Jason-SESSION'!$K$7:$T$7,0))</f>
        <v>#N/A</v>
      </c>
      <c r="I274" s="132" t="e">
        <f>IF($A$272='Jason-SESSION'!$A$412,INDEX('Jason-SESSION'!$K$412:$T$419, MATCH("*Military*",'Jason-SESSION'!$B$412:$B$419,0), MATCH("*2ND*",'Jason-SESSION'!$K$7:$T$7,0)),"")</f>
        <v>#N/A</v>
      </c>
      <c r="J274" s="44" t="e">
        <f>INDEX('Jason-SESSION'!$L$412:$U$419, MATCH("*Military*",'Jason-SESSION'!$B$412:$B$419,0), MATCH("*2nd*",'Jason-SESSION'!$K$7:$T$7,0))</f>
        <v>#N/A</v>
      </c>
      <c r="K274" s="131" t="e">
        <f>IF($A$272='Jason-SESSION'!$A$412,INDEX('Jason-SESSION'!$K$412:$T$419, MATCH("*Clean *",'Jason-SESSION'!$B$412:$B$419,0), MATCH("*2ND*",'Jason-SESSION'!$K$7:$T$7,0)),"")</f>
        <v>#N/A</v>
      </c>
      <c r="L274" s="44" t="e">
        <f>INDEX('Jason-SESSION'!$L$412:$U$419, MATCH("*Clean *",'Jason-SESSION'!$B$412:$B$419,0), MATCH("*2nd*",'Jason-SESSION'!$K$7:$T$7,0))</f>
        <v>#N/A</v>
      </c>
      <c r="M274" s="131" t="e">
        <f>IF($A$272='Jason-SESSION'!$A$412,INDEX('Jason-SESSION'!$K$412:$T$419, MATCH("*Lat Pulldown*",'Jason-SESSION'!$B$412:$B$419,0), MATCH("*2ND*",'Jason-SESSION'!$K$7:$T$7,0)),"")</f>
        <v>#N/A</v>
      </c>
      <c r="N274" s="44" t="e">
        <f>INDEX('Jason-SESSION'!$L$412:$U$419, MATCH("*Lat Pulldown*",'Jason-SESSION'!$B$412:$B$419,0), MATCH("*2nd*",'Jason-SESSION'!$K$7:$T$7,0))</f>
        <v>#N/A</v>
      </c>
      <c r="O274" s="151"/>
      <c r="P274" s="151"/>
      <c r="Q274" s="118"/>
      <c r="R274" s="118"/>
      <c r="AF274"/>
      <c r="AG274"/>
      <c r="AH274"/>
      <c r="AI274"/>
      <c r="AJ274"/>
      <c r="AK274"/>
      <c r="AL274"/>
      <c r="AN274"/>
    </row>
    <row r="275" spans="1:40">
      <c r="B275" t="s">
        <v>5</v>
      </c>
      <c r="C275" s="131" t="e">
        <f>IF($A$272='Jason-SESSION'!$A$412,INDEX('Jason-SESSION'!$K$412:$T$419, MATCH("*Squat*",'Jason-SESSION'!$B$412:$B$419,0), MATCH("*3rd*",'Jason-SESSION'!$K$7:$T$7,0)),"")</f>
        <v>#N/A</v>
      </c>
      <c r="D275" s="132" t="e">
        <f>INDEX('Jason-SESSION'!L$412:U$419, MATCH("*Squat*",'Jason-SESSION'!$B$412:$B$419,0), MATCH("*3rd*",'Jason-SESSION'!K$7:T$7,0))</f>
        <v>#N/A</v>
      </c>
      <c r="E275" s="131" t="e">
        <f>IF($A$272='Jason-SESSION'!$A$412,INDEX('Jason-SESSION'!$K$412:$T$419, MATCH("*Deadlift*",'Jason-SESSION'!$B$412:$B$419,0), MATCH("*3rd*",'Jason-SESSION'!$K$7:$T$7,0)),"")</f>
        <v>#N/A</v>
      </c>
      <c r="F275" s="131" t="e">
        <f>INDEX('Jason-SESSION'!$L$412:$U$419, MATCH("*Deadlift*",'Jason-SESSION'!$B$412:$B$419,0), MATCH("*3rd*",'Jason-SESSION'!$K$7:$T$7,0))</f>
        <v>#N/A</v>
      </c>
      <c r="G275" s="131" t="e">
        <f>IF($A$272='Jason-SESSION'!$A$412,INDEX('Jason-SESSION'!$K$412:$T$419, MATCH("*Bench Press*",'Jason-SESSION'!$B$412:$B$419,0), MATCH("*3rd*",'Jason-SESSION'!$K$7:$T$7,0)),"")</f>
        <v>#N/A</v>
      </c>
      <c r="H275" s="131" t="e">
        <f>INDEX('Jason-SESSION'!$L$412:$U$419, MATCH("*Bench Press*",'Jason-SESSION'!$B$412:$B$419,0), MATCH("*3rd*",'Jason-SESSION'!$K$7:$T$7,0))</f>
        <v>#N/A</v>
      </c>
      <c r="I275" s="132" t="e">
        <f>IF($A$272='Jason-SESSION'!$A$412,INDEX('Jason-SESSION'!$K$412:$T$419, MATCH("*Military*",'Jason-SESSION'!$B$412:$B$419,0), MATCH("*3rd*",'Jason-SESSION'!$K$7:$T$7,0)),"")</f>
        <v>#N/A</v>
      </c>
      <c r="J275" s="44" t="e">
        <f>INDEX('Jason-SESSION'!$L$412:$U$419, MATCH("*Military*",'Jason-SESSION'!$B$412:$B$419,0), MATCH("*3rd*",'Jason-SESSION'!$K$7:$T$7,0))</f>
        <v>#N/A</v>
      </c>
      <c r="K275" s="131" t="e">
        <f>IF($A$272='Jason-SESSION'!$A$412,INDEX('Jason-SESSION'!$K$412:$T$419, MATCH("*Clean *",'Jason-SESSION'!$B$412:$B$419,0), MATCH("*3rd*",'Jason-SESSION'!$K$7:$T$7,0)),"")</f>
        <v>#N/A</v>
      </c>
      <c r="L275" s="44" t="e">
        <f>INDEX('Jason-SESSION'!$L$412:$U$419, MATCH("*Clean *",'Jason-SESSION'!$B$412:$B$419,0), MATCH("*3rd*",'Jason-SESSION'!$K$7:$T$7,0))</f>
        <v>#N/A</v>
      </c>
      <c r="M275" s="131" t="e">
        <f>IF($A$272='Jason-SESSION'!$A$412,INDEX('Jason-SESSION'!$K$412:$T$419, MATCH("*Lat Pulldown*",'Jason-SESSION'!$B$412:$B$419,0), MATCH("*3rd*",'Jason-SESSION'!$K$7:$T$7,0)),"")</f>
        <v>#N/A</v>
      </c>
      <c r="N275" s="44" t="e">
        <f>INDEX('Jason-SESSION'!$L$412:$U$419, MATCH("*Lat Pulldown*",'Jason-SESSION'!$B$412:$B$419,0), MATCH("*3rd*",'Jason-SESSION'!$K$7:$T$7,0))</f>
        <v>#N/A</v>
      </c>
      <c r="O275" s="151"/>
      <c r="P275" s="151"/>
      <c r="Q275" s="118"/>
      <c r="R275" s="118"/>
      <c r="AF275"/>
      <c r="AG275"/>
      <c r="AH275"/>
      <c r="AI275"/>
      <c r="AJ275"/>
      <c r="AK275"/>
      <c r="AL275"/>
      <c r="AN275"/>
    </row>
    <row r="276" spans="1:40">
      <c r="B276" t="s">
        <v>6</v>
      </c>
      <c r="C276" s="131" t="e">
        <f>IF($A$272='Jason-SESSION'!$A$412,INDEX('Jason-SESSION'!$K$412:$T$419, MATCH("*Squat*",'Jason-SESSION'!$B$412:$B$419,0), MATCH("*4th*",'Jason-SESSION'!$K$7:$T$7,0)),"")</f>
        <v>#N/A</v>
      </c>
      <c r="D276" s="132" t="e">
        <f>INDEX('Jason-SESSION'!L$412:U$419, MATCH("*Squat*",'Jason-SESSION'!$B$412:$B$419,0), MATCH("*4th*",'Jason-SESSION'!K$7:T$7,0))</f>
        <v>#N/A</v>
      </c>
      <c r="E276" s="131" t="e">
        <f>IF($A$272='Jason-SESSION'!$A$412,INDEX('Jason-SESSION'!$K$412:$T$419, MATCH("*Deadlift*",'Jason-SESSION'!$B$412:$B$419,0), MATCH("*4th*",'Jason-SESSION'!$K$7:$T$7,0)),"")</f>
        <v>#N/A</v>
      </c>
      <c r="F276" s="131" t="e">
        <f>INDEX('Jason-SESSION'!$L$412:$U$419, MATCH("*Deadlift*",'Jason-SESSION'!$B$412:$B$419,0), MATCH("*4th*",'Jason-SESSION'!$K$7:$T$7,0))</f>
        <v>#N/A</v>
      </c>
      <c r="G276" s="131" t="e">
        <f>IF($A$272='Jason-SESSION'!$A$412,INDEX('Jason-SESSION'!$K$412:$T$419, MATCH("*Bench Press*",'Jason-SESSION'!$B$412:$B$419,0), MATCH("*4th*",'Jason-SESSION'!$K$7:$T$7,0)),"")</f>
        <v>#N/A</v>
      </c>
      <c r="H276" s="131" t="e">
        <f>INDEX('Jason-SESSION'!$L$412:$U$419, MATCH("*Bench Press*",'Jason-SESSION'!$B$412:$B$419,0), MATCH("*4th*",'Jason-SESSION'!$K$7:$T$7,0))</f>
        <v>#N/A</v>
      </c>
      <c r="I276" s="132" t="e">
        <f>IF($A$272='Jason-SESSION'!$A$412,INDEX('Jason-SESSION'!$K$412:$T$419, MATCH("*Military*",'Jason-SESSION'!$B$412:$B$419,0), MATCH("*4th*",'Jason-SESSION'!$K$7:$T$7,0)),"")</f>
        <v>#N/A</v>
      </c>
      <c r="J276" s="44" t="e">
        <f>INDEX('Jason-SESSION'!$L$412:$U$419, MATCH("*Military*",'Jason-SESSION'!$B$412:$B$419,0), MATCH("*4th*",'Jason-SESSION'!$K$7:$T$7,0))</f>
        <v>#N/A</v>
      </c>
      <c r="K276" s="131" t="e">
        <f>IF($A$272='Jason-SESSION'!$A$412,INDEX('Jason-SESSION'!$K$412:$T$419, MATCH("*Clean *",'Jason-SESSION'!$B$412:$B$419,0), MATCH("*4th*",'Jason-SESSION'!$K$7:$T$7,0)),"")</f>
        <v>#N/A</v>
      </c>
      <c r="L276" s="44" t="e">
        <f>INDEX('Jason-SESSION'!$L$412:$U$419, MATCH("*Clean *",'Jason-SESSION'!$B$412:$B$419,0), MATCH("*4th*",'Jason-SESSION'!$K$7:$T$7,0))</f>
        <v>#N/A</v>
      </c>
      <c r="M276" s="131" t="e">
        <f>IF($A$272='Jason-SESSION'!$A$412,INDEX('Jason-SESSION'!$K$412:$T$419, MATCH("*Lat Pulldown*",'Jason-SESSION'!$B$412:$B$419,0), MATCH("*4th*",'Jason-SESSION'!$K$7:$T$7,0)),"")</f>
        <v>#N/A</v>
      </c>
      <c r="N276" s="44" t="e">
        <f>INDEX('Jason-SESSION'!$L$412:$U$419, MATCH("*Lat Pulldown*",'Jason-SESSION'!$B$412:$B$419,0), MATCH("*4th*",'Jason-SESSION'!$K$7:$T$7,0))</f>
        <v>#N/A</v>
      </c>
      <c r="O276" s="151"/>
      <c r="P276" s="151"/>
      <c r="Q276" s="118"/>
      <c r="R276" s="118"/>
      <c r="AF276"/>
      <c r="AG276"/>
      <c r="AH276"/>
      <c r="AI276"/>
      <c r="AJ276"/>
      <c r="AK276"/>
      <c r="AL276"/>
      <c r="AN276"/>
    </row>
    <row r="277" spans="1:40">
      <c r="B277" t="s">
        <v>7</v>
      </c>
      <c r="C277" s="131" t="e">
        <f>IF($A$272='Jason-SESSION'!$A$412,INDEX('Jason-SESSION'!$K$412:$T$419, MATCH("*Squat*",'Jason-SESSION'!$B$412:$B$419,0), MATCH("*5th*",'Jason-SESSION'!$K$7:$T$7,0)),"")</f>
        <v>#N/A</v>
      </c>
      <c r="D277" s="132" t="e">
        <f>INDEX('Jason-SESSION'!L$412:U$419, MATCH("*Squat*",'Jason-SESSION'!$B$412:$B$419,0), MATCH("*5th*",'Jason-SESSION'!K$7:T$7,0))</f>
        <v>#N/A</v>
      </c>
      <c r="E277" s="131" t="e">
        <f>IF($A$272='Jason-SESSION'!$A$412,INDEX('Jason-SESSION'!$K$412:$T$419, MATCH("*Deadlift*",'Jason-SESSION'!$B$412:$B$419,0), MATCH("*5th*",'Jason-SESSION'!$K$7:$T$7,0)),"")</f>
        <v>#N/A</v>
      </c>
      <c r="F277" s="131" t="e">
        <f>INDEX('Jason-SESSION'!$L$412:$U$419, MATCH("*Deadlift*",'Jason-SESSION'!$B$412:$B$419,0), MATCH("*5th*",'Jason-SESSION'!$K$7:$T$7,0))</f>
        <v>#N/A</v>
      </c>
      <c r="G277" s="131" t="e">
        <f>IF($A$272='Jason-SESSION'!$A$412,INDEX('Jason-SESSION'!$K$412:$T$419, MATCH("*Bench Press*",'Jason-SESSION'!$B$412:$B$419,0), MATCH("*5th*",'Jason-SESSION'!$K$7:$T$7,0)),"")</f>
        <v>#N/A</v>
      </c>
      <c r="H277" s="131" t="e">
        <f>INDEX('Jason-SESSION'!$L$412:$U$419, MATCH("*Bench Press*",'Jason-SESSION'!$B$412:$B$419,0), MATCH("*5th*",'Jason-SESSION'!$K$7:$T$7,0))</f>
        <v>#N/A</v>
      </c>
      <c r="I277" s="132" t="e">
        <f>IF($A$272='Jason-SESSION'!$A$412,INDEX('Jason-SESSION'!$K$412:$T$419, MATCH("*Military*",'Jason-SESSION'!$B$412:$B$419,0), MATCH("*5th*",'Jason-SESSION'!$K$7:$T$7,0)),"")</f>
        <v>#N/A</v>
      </c>
      <c r="J277" s="44" t="e">
        <f>INDEX('Jason-SESSION'!$L$412:$U$419, MATCH("*Military*",'Jason-SESSION'!$B$412:$B$419,0), MATCH("*5th*",'Jason-SESSION'!$K$7:$T$7,0))</f>
        <v>#N/A</v>
      </c>
      <c r="K277" s="131" t="e">
        <f>IF($A$272='Jason-SESSION'!$A$412,INDEX('Jason-SESSION'!$K$412:$T$419, MATCH("*Clean *",'Jason-SESSION'!$B$412:$B$419,0), MATCH("*5th*",'Jason-SESSION'!$K$7:$T$7,0)),"")</f>
        <v>#N/A</v>
      </c>
      <c r="L277" s="44" t="e">
        <f>INDEX('Jason-SESSION'!$L$412:$U$419, MATCH("*Clean *",'Jason-SESSION'!$B$412:$B$419,0), MATCH("*5th*",'Jason-SESSION'!$K$7:$T$7,0))</f>
        <v>#N/A</v>
      </c>
      <c r="M277" s="131" t="e">
        <f>IF($A$272='Jason-SESSION'!$A$412,INDEX('Jason-SESSION'!$K$412:$T$419, MATCH("*Lat Pulldown*",'Jason-SESSION'!$B$412:$B$419,0), MATCH("*5th*",'Jason-SESSION'!$K$7:$T$7,0)),"")</f>
        <v>#N/A</v>
      </c>
      <c r="N277" s="44" t="e">
        <f>INDEX('Jason-SESSION'!$L$412:$U$419, MATCH("*Lat Pulldown*",'Jason-SESSION'!$B$412:$B$419,0), MATCH("*5th*",'Jason-SESSION'!$K$7:$T$7,0))</f>
        <v>#N/A</v>
      </c>
      <c r="O277" s="151"/>
      <c r="P277" s="151"/>
      <c r="Q277" s="118"/>
      <c r="R277" s="118"/>
      <c r="AF277"/>
      <c r="AG277"/>
      <c r="AH277"/>
      <c r="AI277"/>
      <c r="AJ277"/>
      <c r="AK277"/>
      <c r="AL277"/>
      <c r="AN277"/>
    </row>
    <row r="278" spans="1:40">
      <c r="A278" s="129">
        <f>'Jason-SESSION'!A421</f>
        <v>0</v>
      </c>
      <c r="B278" s="116" t="s">
        <v>84</v>
      </c>
      <c r="C278" s="117" t="e">
        <f>MAX(C279:C283)</f>
        <v>#N/A</v>
      </c>
      <c r="D278" s="116" t="e">
        <f t="array" ref="D278">MAX(IF(C279:C283=C278,D279:D283))</f>
        <v>#N/A</v>
      </c>
      <c r="E278" s="116" t="e">
        <f>MAX(E279:E283)</f>
        <v>#N/A</v>
      </c>
      <c r="F278" s="116" t="e">
        <f t="array" ref="F278">MAX(IF(E279:E283=E278,F279:F283))</f>
        <v>#N/A</v>
      </c>
      <c r="G278" s="116" t="e">
        <f>MAX(G279:G283)</f>
        <v>#N/A</v>
      </c>
      <c r="H278" s="116" t="e">
        <f t="array" ref="H278">MAX(IF(G279:G283=G278,H279:H283))</f>
        <v>#N/A</v>
      </c>
      <c r="I278" s="116" t="e">
        <f>MAX(I279:I283)</f>
        <v>#N/A</v>
      </c>
      <c r="J278" s="116" t="e">
        <f t="array" ref="J278">MAX(IF(I279:I283=I278,J279:J283))</f>
        <v>#N/A</v>
      </c>
      <c r="K278" s="116" t="e">
        <f>MAX(K279:K283)</f>
        <v>#N/A</v>
      </c>
      <c r="L278" s="116" t="e">
        <f t="array" ref="L278">MAX(IF(K279:K283=K278,L279:L283))</f>
        <v>#N/A</v>
      </c>
      <c r="M278" s="116" t="e">
        <f>MAX(M279:M283)</f>
        <v>#N/A</v>
      </c>
      <c r="N278" s="117" t="e">
        <f t="array" ref="N278">MAX(IF(M279:M283=M278,N279:N283))</f>
        <v>#N/A</v>
      </c>
      <c r="O278" s="152" t="e">
        <f>IF($A$278='Jason-SESSION'!$A$421,INDEX('Jason-SESSION'!$K$421:$T$428, MATCH("*1k Row*",'Jason-SESSION'!$B$421:$B$428,0), MATCH("*1st*",'Jason-SESSION'!$K$7:$T$7,0)),"")</f>
        <v>#N/A</v>
      </c>
      <c r="P278" s="152" t="e">
        <f>IF($A$278='Jason-SESSION'!$A$421,INDEX('Jason-SESSION'!$K$421:$T$428, MATCH("*HIIT*",'Jason-SESSION'!$B$421:$B$428,0), MATCH("*1st*",'Jason-SESSION'!$K$7:$T$7,0)),"")</f>
        <v>#N/A</v>
      </c>
      <c r="Q278" s="119" t="str">
        <f>INDEX('Jason-SESSION'!$L$212:$U$421, MATCH("*HIIT*",'Jason-SESSION'!$B$212:$B$421,0), MATCH("*1st*",'Jason-SESSION'!$K$7:$T$7,0))</f>
        <v>45/15</v>
      </c>
      <c r="R278" s="119">
        <f>'Jason-SESSION'!U421</f>
        <v>0</v>
      </c>
      <c r="S278" s="116"/>
      <c r="T278" s="116"/>
      <c r="U278" s="120">
        <f>'Jason-SESSION'!A422</f>
        <v>0</v>
      </c>
      <c r="V278" s="120">
        <f>'Jason-SESSION'!A423</f>
        <v>0</v>
      </c>
      <c r="W278" s="116"/>
      <c r="X278" s="116"/>
      <c r="Y278" s="116"/>
      <c r="Z278" s="116"/>
      <c r="AA278" s="116"/>
      <c r="AB278" s="116"/>
      <c r="AC278" s="116"/>
      <c r="AF278"/>
      <c r="AG278"/>
      <c r="AH278"/>
      <c r="AI278"/>
      <c r="AJ278"/>
      <c r="AK278"/>
      <c r="AL278"/>
      <c r="AN278"/>
    </row>
    <row r="279" spans="1:40">
      <c r="A279" s="145"/>
      <c r="B279" s="11" t="s">
        <v>3</v>
      </c>
      <c r="C279" s="131" t="e">
        <f>IF($A$278='Jason-SESSION'!$A$421,INDEX('Jason-SESSION'!$K$421:$T$428, MATCH("*Squat*",'Jason-SESSION'!$B$421:$B$428,0), MATCH("*1st*",'Jason-SESSION'!$K$7:$T$7,0)),"")</f>
        <v>#N/A</v>
      </c>
      <c r="D279" s="132" t="e">
        <f>INDEX('Jason-SESSION'!L$421:U$428, MATCH("*Squat*",'Jason-SESSION'!$B$421:$B$428,0), MATCH("*1st*",'Jason-SESSION'!K$7:T$7,0))</f>
        <v>#N/A</v>
      </c>
      <c r="E279" s="131" t="e">
        <f>IF($A$278='Jason-SESSION'!$A$421,INDEX('Jason-SESSION'!$K$421:$T$428, MATCH("*Deadlift*",'Jason-SESSION'!$B$421:$B$428,0), MATCH("*1st*",'Jason-SESSION'!$K$7:$T$7,0)),"")</f>
        <v>#N/A</v>
      </c>
      <c r="F279" s="131" t="e">
        <f>INDEX('Jason-SESSION'!$L$212:$U$421, MATCH("*Deadlift*",'Jason-SESSION'!$B$212:$B$421,0), MATCH("*1st*",'Jason-SESSION'!$K$7:$T$7,0))</f>
        <v>#N/A</v>
      </c>
      <c r="G279" s="131" t="e">
        <f>IF($A$278='Jason-SESSION'!$A$421,INDEX('Jason-SESSION'!$K$421:$T$428, MATCH("*Bench Press*",'Jason-SESSION'!$B$421:$B$428,0), MATCH("*1st*",'Jason-SESSION'!$K$7:$T$7,0)),"")</f>
        <v>#N/A</v>
      </c>
      <c r="H279" s="131" t="e">
        <f>INDEX('Jason-SESSION'!$L$421:$U$428, MATCH("*Bench Press*",'Jason-SESSION'!$B$421:$B$428,0), MATCH("*1st*",'Jason-SESSION'!$K$7:$T$7,0))</f>
        <v>#N/A</v>
      </c>
      <c r="I279" s="132" t="e">
        <f>IF($A$278='Jason-SESSION'!$A$421,INDEX('Jason-SESSION'!$K$421:$T$428, MATCH("*Military*",'Jason-SESSION'!$B$421:$B$428,0), MATCH("*1st*",'Jason-SESSION'!$K$7:$T$7,0)),"")</f>
        <v>#N/A</v>
      </c>
      <c r="J279" s="48" t="e">
        <f>INDEX('Jason-SESSION'!$L$421:$U$428, MATCH("*Military*",'Jason-SESSION'!$B$421:$B$428,0), MATCH("*1st*",'Jason-SESSION'!$K$7:$T$7,0))</f>
        <v>#N/A</v>
      </c>
      <c r="K279" s="131" t="e">
        <f>IF($A$278='Jason-SESSION'!$A$421,INDEX('Jason-SESSION'!$K$421:$T$428, MATCH("*Clean *",'Jason-SESSION'!$B$421:$B$428,0), MATCH("*1st*",'Jason-SESSION'!$K$7:$T$7,0)),"")</f>
        <v>#N/A</v>
      </c>
      <c r="L279" s="48" t="e">
        <f>INDEX('Jason-SESSION'!$L$421:$U$428, MATCH("*Clean *",'Jason-SESSION'!$B$421:$B$428,0), MATCH("*1st*",'Jason-SESSION'!$K$7:$T$7,0))</f>
        <v>#N/A</v>
      </c>
      <c r="M279" s="131" t="e">
        <f>IF($A$278='Jason-SESSION'!$A$421,INDEX('Jason-SESSION'!$K$421:$T$428, MATCH("*Lat Pulldown*",'Jason-SESSION'!$B$421:$B$428,0), MATCH("*1st*",'Jason-SESSION'!$K$7:$T$7,0)),"")</f>
        <v>#N/A</v>
      </c>
      <c r="N279" s="48" t="e">
        <f>INDEX('Jason-SESSION'!$L$421:$U$428, MATCH("*Lat Pulldown*",'Jason-SESSION'!$B$421:$B$428,0), MATCH("*1st*",'Jason-SESSION'!$K$7:$T$7,0))</f>
        <v>#N/A</v>
      </c>
      <c r="O279" s="151"/>
      <c r="P279" s="151"/>
      <c r="Q279" s="118"/>
      <c r="R279" s="118"/>
      <c r="S279" s="11"/>
      <c r="T279" s="11"/>
      <c r="V279" s="47"/>
      <c r="W279" s="11"/>
      <c r="X279" s="11"/>
      <c r="Y279" s="11"/>
      <c r="Z279" s="11"/>
      <c r="AA279" s="11"/>
      <c r="AB279" s="11"/>
      <c r="AC279" s="11"/>
      <c r="AF279"/>
      <c r="AG279"/>
      <c r="AH279"/>
      <c r="AI279"/>
      <c r="AJ279"/>
      <c r="AK279"/>
      <c r="AL279"/>
      <c r="AN279"/>
    </row>
    <row r="280" spans="1:40">
      <c r="B280" t="s">
        <v>4</v>
      </c>
      <c r="C280" s="131" t="e">
        <f>IF($A$278='Jason-SESSION'!$A$421,INDEX('Jason-SESSION'!$K$421:$T$428, MATCH("*Squat*",'Jason-SESSION'!$B$421:$B$428,0), MATCH("*2nd*",'Jason-SESSION'!$K$7:$T$7,0)),"")</f>
        <v>#N/A</v>
      </c>
      <c r="D280" s="132" t="e">
        <f>INDEX('Jason-SESSION'!L$421:U$428, MATCH("*Squat*",'Jason-SESSION'!$B$421:$B$428,0), MATCH("*2nd*",'Jason-SESSION'!K$7:T$7,0))</f>
        <v>#N/A</v>
      </c>
      <c r="E280" s="131" t="e">
        <f>IF($A$278='Jason-SESSION'!$A$421,INDEX('Jason-SESSION'!$K$421:$T$428, MATCH("*Deadlift*",'Jason-SESSION'!$B$421:$B$428,0), MATCH("*2ND*",'Jason-SESSION'!$K$7:$T$7,0)),"")</f>
        <v>#N/A</v>
      </c>
      <c r="F280" s="131" t="e">
        <f>INDEX('Jason-SESSION'!$L$212:$U$421, MATCH("*Deadlift*",'Jason-SESSION'!$B$212:$B$421,0), MATCH("*2nd*",'Jason-SESSION'!$K$7:$T$7,0))</f>
        <v>#N/A</v>
      </c>
      <c r="G280" s="131" t="e">
        <f>IF($A$278='Jason-SESSION'!$A$421,INDEX('Jason-SESSION'!$K$421:$T$428, MATCH("*Bench Press*",'Jason-SESSION'!$B$421:$B$428,0), MATCH("*2ND*",'Jason-SESSION'!$K$7:$T$7,0)),"")</f>
        <v>#N/A</v>
      </c>
      <c r="H280" s="131" t="e">
        <f>INDEX('Jason-SESSION'!$L$421:$U$428, MATCH("*Bench Press*",'Jason-SESSION'!$B$421:$B$428,0), MATCH("*2nd*",'Jason-SESSION'!$K$7:$T$7,0))</f>
        <v>#N/A</v>
      </c>
      <c r="I280" s="132" t="e">
        <f>IF($A$278='Jason-SESSION'!$A$421,INDEX('Jason-SESSION'!$K$421:$T$428, MATCH("*Military*",'Jason-SESSION'!$B$421:$B$428,0), MATCH("*2ND*",'Jason-SESSION'!$K$7:$T$7,0)),"")</f>
        <v>#N/A</v>
      </c>
      <c r="J280" s="44" t="e">
        <f>INDEX('Jason-SESSION'!$L$421:$U$428, MATCH("*Military*",'Jason-SESSION'!$B$421:$B$428,0), MATCH("*2nd*",'Jason-SESSION'!$K$7:$T$7,0))</f>
        <v>#N/A</v>
      </c>
      <c r="K280" s="131" t="e">
        <f>IF($A$278='Jason-SESSION'!$A$421,INDEX('Jason-SESSION'!$K$421:$T$428, MATCH("*Clean *",'Jason-SESSION'!$B$421:$B$428,0), MATCH("*2ND*",'Jason-SESSION'!$K$7:$T$7,0)),"")</f>
        <v>#N/A</v>
      </c>
      <c r="L280" s="44" t="e">
        <f>INDEX('Jason-SESSION'!$L$421:$U$428, MATCH("*Clean *",'Jason-SESSION'!$B$421:$B$428,0), MATCH("*2nd*",'Jason-SESSION'!$K$7:$T$7,0))</f>
        <v>#N/A</v>
      </c>
      <c r="M280" s="131" t="e">
        <f>IF($A$278='Jason-SESSION'!$A$421,INDEX('Jason-SESSION'!$K$421:$T$428, MATCH("*Lat Pulldown*",'Jason-SESSION'!$B$421:$B$428,0), MATCH("*2ND*",'Jason-SESSION'!$K$7:$T$7,0)),"")</f>
        <v>#N/A</v>
      </c>
      <c r="N280" s="44" t="e">
        <f>INDEX('Jason-SESSION'!$L$421:$U$428, MATCH("*Lat Pulldown*",'Jason-SESSION'!$B$421:$B$428,0), MATCH("*2nd*",'Jason-SESSION'!$K$7:$T$7,0))</f>
        <v>#N/A</v>
      </c>
      <c r="O280" s="151"/>
      <c r="P280" s="151"/>
      <c r="Q280" s="118"/>
      <c r="R280" s="118"/>
      <c r="AF280"/>
      <c r="AG280"/>
      <c r="AH280"/>
      <c r="AI280"/>
      <c r="AJ280"/>
      <c r="AK280"/>
      <c r="AL280"/>
      <c r="AN280"/>
    </row>
    <row r="281" spans="1:40">
      <c r="B281" t="s">
        <v>5</v>
      </c>
      <c r="C281" s="131" t="e">
        <f>IF($A$278='Jason-SESSION'!$A$421,INDEX('Jason-SESSION'!$K$421:$T$428, MATCH("*Squat*",'Jason-SESSION'!$B$421:$B$428,0), MATCH("*3rd*",'Jason-SESSION'!$K$7:$T$7,0)),"")</f>
        <v>#N/A</v>
      </c>
      <c r="D281" s="132" t="e">
        <f>INDEX('Jason-SESSION'!L$421:U$428, MATCH("*Squat*",'Jason-SESSION'!$B$421:$B$428,0), MATCH("*3rd*",'Jason-SESSION'!K$7:T$7,0))</f>
        <v>#N/A</v>
      </c>
      <c r="E281" s="131" t="e">
        <f>IF($A$278='Jason-SESSION'!$A$421,INDEX('Jason-SESSION'!$K$421:$T$428, MATCH("*Deadlift*",'Jason-SESSION'!$B$421:$B$428,0), MATCH("*3rd*",'Jason-SESSION'!$K$7:$T$7,0)),"")</f>
        <v>#N/A</v>
      </c>
      <c r="F281" s="131" t="e">
        <f>INDEX('Jason-SESSION'!$L$212:$U$421, MATCH("*Deadlift*",'Jason-SESSION'!$B$212:$B$421,0), MATCH("*3rd*",'Jason-SESSION'!$K$7:$T$7,0))</f>
        <v>#N/A</v>
      </c>
      <c r="G281" s="131" t="e">
        <f>IF($A$278='Jason-SESSION'!$A$421,INDEX('Jason-SESSION'!$K$421:$T$428, MATCH("*Bench Press*",'Jason-SESSION'!$B$421:$B$428,0), MATCH("*3rd*",'Jason-SESSION'!$K$7:$T$7,0)),"")</f>
        <v>#N/A</v>
      </c>
      <c r="H281" s="131" t="e">
        <f>INDEX('Jason-SESSION'!$L$421:$U$428, MATCH("*Bench Press*",'Jason-SESSION'!$B$421:$B$428,0), MATCH("*3rd*",'Jason-SESSION'!$K$7:$T$7,0))</f>
        <v>#N/A</v>
      </c>
      <c r="I281" s="132" t="e">
        <f>IF($A$278='Jason-SESSION'!$A$421,INDEX('Jason-SESSION'!$K$421:$T$428, MATCH("*Military*",'Jason-SESSION'!$B$421:$B$428,0), MATCH("*3rd*",'Jason-SESSION'!$K$7:$T$7,0)),"")</f>
        <v>#N/A</v>
      </c>
      <c r="J281" s="44" t="e">
        <f>INDEX('Jason-SESSION'!$L$421:$U$428, MATCH("*Military*",'Jason-SESSION'!$B$421:$B$428,0), MATCH("*3rd*",'Jason-SESSION'!$K$7:$T$7,0))</f>
        <v>#N/A</v>
      </c>
      <c r="K281" s="131" t="e">
        <f>IF($A$278='Jason-SESSION'!$A$421,INDEX('Jason-SESSION'!$K$421:$T$428, MATCH("*Clean *",'Jason-SESSION'!$B$421:$B$428,0), MATCH("*3rd*",'Jason-SESSION'!$K$7:$T$7,0)),"")</f>
        <v>#N/A</v>
      </c>
      <c r="L281" s="44" t="e">
        <f>INDEX('Jason-SESSION'!$L$421:$U$428, MATCH("*Clean *",'Jason-SESSION'!$B$421:$B$428,0), MATCH("*3rd*",'Jason-SESSION'!$K$7:$T$7,0))</f>
        <v>#N/A</v>
      </c>
      <c r="M281" s="131" t="e">
        <f>IF($A$278='Jason-SESSION'!$A$421,INDEX('Jason-SESSION'!$K$421:$T$428, MATCH("*Lat Pulldown*",'Jason-SESSION'!$B$421:$B$428,0), MATCH("*3rd*",'Jason-SESSION'!$K$7:$T$7,0)),"")</f>
        <v>#N/A</v>
      </c>
      <c r="N281" s="44" t="e">
        <f>INDEX('Jason-SESSION'!$L$421:$U$428, MATCH("*Lat Pulldown*",'Jason-SESSION'!$B$421:$B$428,0), MATCH("*3rd*",'Jason-SESSION'!$K$7:$T$7,0))</f>
        <v>#N/A</v>
      </c>
      <c r="O281" s="151"/>
      <c r="P281" s="151"/>
      <c r="Q281" s="118"/>
      <c r="R281" s="118"/>
      <c r="AF281"/>
      <c r="AG281"/>
      <c r="AH281"/>
      <c r="AI281"/>
      <c r="AJ281"/>
      <c r="AK281"/>
      <c r="AL281"/>
      <c r="AN281"/>
    </row>
    <row r="282" spans="1:40">
      <c r="B282" t="s">
        <v>6</v>
      </c>
      <c r="C282" s="131" t="e">
        <f>IF($A$278='Jason-SESSION'!$A$421,INDEX('Jason-SESSION'!$K$421:$T$428, MATCH("*Squat*",'Jason-SESSION'!$B$421:$B$428,0), MATCH("*4th*",'Jason-SESSION'!$K$7:$T$7,0)),"")</f>
        <v>#N/A</v>
      </c>
      <c r="D282" s="132" t="e">
        <f>INDEX('Jason-SESSION'!L$421:U$428, MATCH("*Squat*",'Jason-SESSION'!$B$421:$B$428,0), MATCH("*4th*",'Jason-SESSION'!K$7:T$7,0))</f>
        <v>#N/A</v>
      </c>
      <c r="E282" s="131" t="e">
        <f>IF($A$278='Jason-SESSION'!$A$421,INDEX('Jason-SESSION'!$K$421:$T$428, MATCH("*Deadlift*",'Jason-SESSION'!$B$421:$B$428,0), MATCH("*4th*",'Jason-SESSION'!$K$7:$T$7,0)),"")</f>
        <v>#N/A</v>
      </c>
      <c r="F282" s="131" t="e">
        <f>INDEX('Jason-SESSION'!$L$212:$U$421, MATCH("*Deadlift*",'Jason-SESSION'!$B$212:$B$421,0), MATCH("*4th*",'Jason-SESSION'!$K$7:$T$7,0))</f>
        <v>#N/A</v>
      </c>
      <c r="G282" s="131" t="e">
        <f>IF($A$278='Jason-SESSION'!$A$421,INDEX('Jason-SESSION'!$K$421:$T$428, MATCH("*Bench Press*",'Jason-SESSION'!$B$421:$B$428,0), MATCH("*4th*",'Jason-SESSION'!$K$7:$T$7,0)),"")</f>
        <v>#N/A</v>
      </c>
      <c r="H282" s="131" t="e">
        <f>INDEX('Jason-SESSION'!$L$421:$U$428, MATCH("*Bench Press*",'Jason-SESSION'!$B$421:$B$428,0), MATCH("*4th*",'Jason-SESSION'!$K$7:$T$7,0))</f>
        <v>#N/A</v>
      </c>
      <c r="I282" s="132" t="e">
        <f>IF($A$278='Jason-SESSION'!$A$421,INDEX('Jason-SESSION'!$K$421:$T$428, MATCH("*Military*",'Jason-SESSION'!$B$421:$B$428,0), MATCH("*4th*",'Jason-SESSION'!$K$7:$T$7,0)),"")</f>
        <v>#N/A</v>
      </c>
      <c r="J282" s="44" t="e">
        <f>INDEX('Jason-SESSION'!$L$421:$U$428, MATCH("*Military*",'Jason-SESSION'!$B$421:$B$428,0), MATCH("*4th*",'Jason-SESSION'!$K$7:$T$7,0))</f>
        <v>#N/A</v>
      </c>
      <c r="K282" s="131" t="e">
        <f>IF($A$278='Jason-SESSION'!$A$421,INDEX('Jason-SESSION'!$K$421:$T$428, MATCH("*Clean *",'Jason-SESSION'!$B$421:$B$428,0), MATCH("*4th*",'Jason-SESSION'!$K$7:$T$7,0)),"")</f>
        <v>#N/A</v>
      </c>
      <c r="L282" s="44" t="e">
        <f>INDEX('Jason-SESSION'!$L$421:$U$428, MATCH("*Clean *",'Jason-SESSION'!$B$421:$B$428,0), MATCH("*4th*",'Jason-SESSION'!$K$7:$T$7,0))</f>
        <v>#N/A</v>
      </c>
      <c r="M282" s="131" t="e">
        <f>IF($A$278='Jason-SESSION'!$A$421,INDEX('Jason-SESSION'!$K$421:$T$428, MATCH("*Lat Pulldown*",'Jason-SESSION'!$B$421:$B$428,0), MATCH("*4th*",'Jason-SESSION'!$K$7:$T$7,0)),"")</f>
        <v>#N/A</v>
      </c>
      <c r="N282" s="44" t="e">
        <f>INDEX('Jason-SESSION'!$L$421:$U$428, MATCH("*Lat Pulldown*",'Jason-SESSION'!$B$421:$B$428,0), MATCH("*4th*",'Jason-SESSION'!$K$7:$T$7,0))</f>
        <v>#N/A</v>
      </c>
      <c r="O282" s="151"/>
      <c r="P282" s="151"/>
      <c r="Q282" s="118"/>
      <c r="R282" s="118"/>
      <c r="AF282"/>
      <c r="AG282"/>
      <c r="AH282"/>
      <c r="AI282"/>
      <c r="AJ282"/>
      <c r="AK282"/>
      <c r="AL282"/>
      <c r="AN282"/>
    </row>
    <row r="283" spans="1:40">
      <c r="B283" t="s">
        <v>7</v>
      </c>
      <c r="C283" s="131" t="e">
        <f>IF($A$278='Jason-SESSION'!$A$421,INDEX('Jason-SESSION'!$K$421:$T$428, MATCH("*Squat*",'Jason-SESSION'!$B$421:$B$428,0), MATCH("*5th*",'Jason-SESSION'!$K$7:$T$7,0)),"")</f>
        <v>#N/A</v>
      </c>
      <c r="D283" s="132" t="e">
        <f>INDEX('Jason-SESSION'!L$421:U$428, MATCH("*Squat*",'Jason-SESSION'!$B$421:$B$428,0), MATCH("*5th*",'Jason-SESSION'!K$7:T$7,0))</f>
        <v>#N/A</v>
      </c>
      <c r="E283" s="131" t="e">
        <f>IF($A$278='Jason-SESSION'!$A$421,INDEX('Jason-SESSION'!$K$421:$T$428, MATCH("*Deadlift*",'Jason-SESSION'!$B$421:$B$428,0), MATCH("*5th*",'Jason-SESSION'!$K$7:$T$7,0)),"")</f>
        <v>#N/A</v>
      </c>
      <c r="F283" s="131" t="e">
        <f>INDEX('Jason-SESSION'!$L$212:$U$421, MATCH("*Deadlift*",'Jason-SESSION'!$B$212:$B$421,0), MATCH("*5th*",'Jason-SESSION'!$K$7:$T$7,0))</f>
        <v>#N/A</v>
      </c>
      <c r="G283" s="131" t="e">
        <f>IF($A$278='Jason-SESSION'!$A$421,INDEX('Jason-SESSION'!$K$421:$T$428, MATCH("*Bench Press*",'Jason-SESSION'!$B$421:$B$428,0), MATCH("*5th*",'Jason-SESSION'!$K$7:$T$7,0)),"")</f>
        <v>#N/A</v>
      </c>
      <c r="H283" s="131" t="e">
        <f>INDEX('Jason-SESSION'!$L$421:$U$428, MATCH("*Bench Press*",'Jason-SESSION'!$B$421:$B$428,0), MATCH("*5th*",'Jason-SESSION'!$K$7:$T$7,0))</f>
        <v>#N/A</v>
      </c>
      <c r="I283" s="132" t="e">
        <f>IF($A$278='Jason-SESSION'!$A$421,INDEX('Jason-SESSION'!$K$421:$T$428, MATCH("*Military*",'Jason-SESSION'!$B$421:$B$428,0), MATCH("*5th*",'Jason-SESSION'!$K$7:$T$7,0)),"")</f>
        <v>#N/A</v>
      </c>
      <c r="J283" s="44" t="e">
        <f>INDEX('Jason-SESSION'!$L$421:$U$428, MATCH("*Military*",'Jason-SESSION'!$B$421:$B$428,0), MATCH("*5th*",'Jason-SESSION'!$K$7:$T$7,0))</f>
        <v>#N/A</v>
      </c>
      <c r="K283" s="131" t="e">
        <f>IF($A$278='Jason-SESSION'!$A$421,INDEX('Jason-SESSION'!$K$421:$T$428, MATCH("*Clean *",'Jason-SESSION'!$B$421:$B$428,0), MATCH("*5th*",'Jason-SESSION'!$K$7:$T$7,0)),"")</f>
        <v>#N/A</v>
      </c>
      <c r="L283" s="44" t="e">
        <f>INDEX('Jason-SESSION'!$L$421:$U$428, MATCH("*Clean *",'Jason-SESSION'!$B$421:$B$428,0), MATCH("*5th*",'Jason-SESSION'!$K$7:$T$7,0))</f>
        <v>#N/A</v>
      </c>
      <c r="M283" s="131" t="e">
        <f>IF($A$278='Jason-SESSION'!$A$421,INDEX('Jason-SESSION'!$K$421:$T$428, MATCH("*Lat Pulldown*",'Jason-SESSION'!$B$421:$B$428,0), MATCH("*5th*",'Jason-SESSION'!$K$7:$T$7,0)),"")</f>
        <v>#N/A</v>
      </c>
      <c r="N283" s="44" t="e">
        <f>INDEX('Jason-SESSION'!$L$421:$U$428, MATCH("*Lat Pulldown*",'Jason-SESSION'!$B$421:$B$428,0), MATCH("*5th*",'Jason-SESSION'!$K$7:$T$7,0))</f>
        <v>#N/A</v>
      </c>
      <c r="O283" s="151"/>
      <c r="P283" s="151"/>
      <c r="Q283" s="118"/>
      <c r="R283" s="118"/>
      <c r="AF283"/>
      <c r="AG283"/>
      <c r="AH283"/>
      <c r="AI283"/>
      <c r="AJ283"/>
      <c r="AK283"/>
      <c r="AL283"/>
      <c r="AN283"/>
    </row>
    <row r="284" spans="1:40">
      <c r="A284" s="129">
        <f>'Jason-SESSION'!A430</f>
        <v>0</v>
      </c>
      <c r="B284" s="116" t="s">
        <v>84</v>
      </c>
      <c r="C284" s="117" t="e">
        <f>MAX(C285:C289)</f>
        <v>#N/A</v>
      </c>
      <c r="D284" s="116" t="e">
        <f t="array" ref="D284">MAX(IF(C285:C289=C284,D285:D289))</f>
        <v>#N/A</v>
      </c>
      <c r="E284" s="116" t="e">
        <f>MAX(E285:E289)</f>
        <v>#N/A</v>
      </c>
      <c r="F284" s="116" t="e">
        <f t="array" ref="F284">MAX(IF(E285:E289=E284,F285:F289))</f>
        <v>#N/A</v>
      </c>
      <c r="G284" s="116" t="e">
        <f>MAX(G285:G289)</f>
        <v>#N/A</v>
      </c>
      <c r="H284" s="116" t="e">
        <f t="array" ref="H284">MAX(IF(G285:G289=G284,H285:H289))</f>
        <v>#N/A</v>
      </c>
      <c r="I284" s="116" t="e">
        <f>MAX(I285:I289)</f>
        <v>#N/A</v>
      </c>
      <c r="J284" s="116" t="e">
        <f t="array" ref="J284">MAX(IF(I285:I289=I284,J285:J289))</f>
        <v>#N/A</v>
      </c>
      <c r="K284" s="116" t="e">
        <f>MAX(K285:K289)</f>
        <v>#N/A</v>
      </c>
      <c r="L284" s="116" t="e">
        <f t="array" ref="L284">MAX(IF(K285:K289=K284,L285:L289))</f>
        <v>#N/A</v>
      </c>
      <c r="M284" s="116" t="e">
        <f>MAX(M285:M289)</f>
        <v>#N/A</v>
      </c>
      <c r="N284" s="117" t="e">
        <f t="array" ref="N284">MAX(IF(M285:M289=M284,N285:N289))</f>
        <v>#N/A</v>
      </c>
      <c r="O284" s="152" t="e">
        <f>IF($A$284='Jason-SESSION'!$A$430,INDEX('Jason-SESSION'!$K$430:$T$437, MATCH("*1k Row*",'Jason-SESSION'!$B$430:$B$437,0), MATCH("*1st*",'Jason-SESSION'!$K$7:$T$7,0)),"")</f>
        <v>#N/A</v>
      </c>
      <c r="P284" s="152" t="e">
        <f>IF($A$284='Jason-SESSION'!$A$430,INDEX('Jason-SESSION'!$K$430:$T$437, MATCH("*HIIT*",'Jason-SESSION'!$B$430:$B$437,0), MATCH("*1st*",'Jason-SESSION'!$K$7:$T$7,0)),"")</f>
        <v>#N/A</v>
      </c>
      <c r="Q284" s="119" t="e">
        <f>INDEX('Jason-SESSION'!$L$430:$U$437, MATCH("*HIIT*",'Jason-SESSION'!$B$430:$B$437,0), MATCH("*1st*",'Jason-SESSION'!$K$7:$T$7,0))</f>
        <v>#N/A</v>
      </c>
      <c r="R284" s="119">
        <f>'Jason-SESSION'!U430</f>
        <v>0</v>
      </c>
      <c r="S284" s="116"/>
      <c r="T284" s="116"/>
      <c r="U284" s="120">
        <f>'Jason-SESSION'!A431</f>
        <v>0</v>
      </c>
      <c r="V284" s="120">
        <f>'Jason-SESSION'!A432</f>
        <v>0</v>
      </c>
      <c r="W284" s="116"/>
      <c r="X284" s="116"/>
      <c r="Y284" s="116"/>
      <c r="Z284" s="116"/>
      <c r="AA284" s="116"/>
      <c r="AB284" s="116"/>
      <c r="AC284" s="116"/>
      <c r="AF284"/>
      <c r="AG284"/>
      <c r="AH284"/>
      <c r="AI284"/>
      <c r="AJ284"/>
      <c r="AK284"/>
      <c r="AL284"/>
      <c r="AN284"/>
    </row>
    <row r="285" spans="1:40">
      <c r="A285" s="145"/>
      <c r="B285" s="11" t="s">
        <v>3</v>
      </c>
      <c r="C285" s="131" t="e">
        <f>IF($A$284='Jason-SESSION'!$A$430,INDEX('Jason-SESSION'!$K$430:$T$437, MATCH("*Squat*",'Jason-SESSION'!$B$430:$B$437,0), MATCH("*1st*",'Jason-SESSION'!$K$7:$T$7,0)),"")</f>
        <v>#N/A</v>
      </c>
      <c r="D285" s="132" t="e">
        <f>INDEX('Jason-SESSION'!L$430:U$437, MATCH("*Squat*",'Jason-SESSION'!$B$430:$B$437,0), MATCH("*1st*",'Jason-SESSION'!K$7:T$7,0))</f>
        <v>#N/A</v>
      </c>
      <c r="E285" s="131" t="e">
        <f>IF($A$284='Jason-SESSION'!$A$430,INDEX('Jason-SESSION'!$K$430:$T$437, MATCH("*Deadlift*",'Jason-SESSION'!$B$430:$B$437,0), MATCH("*1st*",'Jason-SESSION'!$K$7:$T$7,0)),"")</f>
        <v>#N/A</v>
      </c>
      <c r="F285" s="131" t="e">
        <f>INDEX('Jason-SESSION'!$L$430:$U$437, MATCH("*Deadlift*",'Jason-SESSION'!$B$430:$B$437,0), MATCH("*1st*",'Jason-SESSION'!$K$7:$T$7,0))</f>
        <v>#N/A</v>
      </c>
      <c r="G285" s="131" t="e">
        <f>IF($A$284='Jason-SESSION'!$A$430,INDEX('Jason-SESSION'!$K$430:$T$437, MATCH("*Bench Press*",'Jason-SESSION'!$B$430:$B$437,0), MATCH("*1st*",'Jason-SESSION'!$K$7:$T$7,0)),"")</f>
        <v>#N/A</v>
      </c>
      <c r="H285" s="131" t="e">
        <f>INDEX('Jason-SESSION'!$L$430:$U$437, MATCH("*Bench Press*",'Jason-SESSION'!$B$430:$B$437,0), MATCH("*1st*",'Jason-SESSION'!$K$7:$T$7,0))</f>
        <v>#N/A</v>
      </c>
      <c r="I285" s="132" t="e">
        <f>IF($A$284='Jason-SESSION'!$A$430,INDEX('Jason-SESSION'!$K$430:$T$437, MATCH("*Military*",'Jason-SESSION'!$B$430:$B$437,0), MATCH("*1st*",'Jason-SESSION'!$K$7:$T$7,0)),"")</f>
        <v>#N/A</v>
      </c>
      <c r="J285" s="48" t="e">
        <f>INDEX('Jason-SESSION'!$L$430:$U$437, MATCH("*Military*",'Jason-SESSION'!$B$430:$B$437,0), MATCH("*1st*",'Jason-SESSION'!$K$7:$T$7,0))</f>
        <v>#N/A</v>
      </c>
      <c r="K285" s="131" t="e">
        <f>IF($A$284='Jason-SESSION'!$A$430,INDEX('Jason-SESSION'!$K$430:$T$437, MATCH("*Clean *",'Jason-SESSION'!$B$430:$B$437,0), MATCH("*1st*",'Jason-SESSION'!$K$7:$T$7,0)),"")</f>
        <v>#N/A</v>
      </c>
      <c r="L285" s="48" t="e">
        <f>INDEX('Jason-SESSION'!$L$430:$U$437, MATCH("*Clean *",'Jason-SESSION'!$B$430:$B$437,0), MATCH("*1st*",'Jason-SESSION'!$K$7:$T$7,0))</f>
        <v>#N/A</v>
      </c>
      <c r="M285" s="131" t="e">
        <f>IF($A$284='Jason-SESSION'!$A$430,INDEX('Jason-SESSION'!$K$430:$T$437, MATCH("*Lat Pulldown*",'Jason-SESSION'!$B$430:$B$437,0), MATCH("*1st*",'Jason-SESSION'!$K$7:$T$7,0)),"")</f>
        <v>#N/A</v>
      </c>
      <c r="N285" s="48" t="e">
        <f>INDEX('Jason-SESSION'!$L$430:$U$437, MATCH("*Lat Pulldown*",'Jason-SESSION'!$B$430:$B$437,0), MATCH("*1st*",'Jason-SESSION'!$K$7:$T$7,0))</f>
        <v>#N/A</v>
      </c>
      <c r="O285" s="151"/>
      <c r="P285" s="151"/>
      <c r="Q285" s="118"/>
      <c r="R285" s="118"/>
      <c r="S285" s="11"/>
      <c r="T285" s="11"/>
      <c r="V285" s="47"/>
      <c r="W285" s="11"/>
      <c r="X285" s="11"/>
      <c r="Y285" s="11"/>
      <c r="Z285" s="11"/>
      <c r="AA285" s="11"/>
      <c r="AB285" s="11"/>
      <c r="AC285" s="11"/>
      <c r="AF285"/>
      <c r="AG285"/>
      <c r="AH285"/>
      <c r="AI285"/>
      <c r="AJ285"/>
      <c r="AK285"/>
      <c r="AL285"/>
      <c r="AN285"/>
    </row>
    <row r="286" spans="1:40">
      <c r="B286" t="s">
        <v>4</v>
      </c>
      <c r="C286" s="131" t="e">
        <f>IF($A$284='Jason-SESSION'!$A$430,INDEX('Jason-SESSION'!$K$430:$T$437, MATCH("*Squat*",'Jason-SESSION'!$B$430:$B$437,0), MATCH("*2nd*",'Jason-SESSION'!$K$7:$T$7,0)),"")</f>
        <v>#N/A</v>
      </c>
      <c r="D286" s="132" t="e">
        <f>INDEX('Jason-SESSION'!L$430:U$437, MATCH("*Squat*",'Jason-SESSION'!$B$430:$B$437,0), MATCH("*2nd*",'Jason-SESSION'!K$7:T$7,0))</f>
        <v>#N/A</v>
      </c>
      <c r="E286" s="131" t="e">
        <f>IF($A$284='Jason-SESSION'!$A$430,INDEX('Jason-SESSION'!$K$430:$T$437, MATCH("*Deadlift*",'Jason-SESSION'!$B$430:$B$437,0), MATCH("*2ND*",'Jason-SESSION'!$K$7:$T$7,0)),"")</f>
        <v>#N/A</v>
      </c>
      <c r="F286" s="131" t="e">
        <f>INDEX('Jason-SESSION'!$L$430:$U$437, MATCH("*Deadlift*",'Jason-SESSION'!$B$430:$B$437,0), MATCH("*2nd*",'Jason-SESSION'!$K$7:$T$7,0))</f>
        <v>#N/A</v>
      </c>
      <c r="G286" s="131" t="e">
        <f>IF($A$284='Jason-SESSION'!$A$430,INDEX('Jason-SESSION'!$K$430:$T$437, MATCH("*Bench Press*",'Jason-SESSION'!$B$430:$B$437,0), MATCH("*2ND*",'Jason-SESSION'!$K$7:$T$7,0)),"")</f>
        <v>#N/A</v>
      </c>
      <c r="H286" s="131" t="e">
        <f>INDEX('Jason-SESSION'!$L$430:$U$437, MATCH("*Bench Press*",'Jason-SESSION'!$B$430:$B$437,0), MATCH("*2nd*",'Jason-SESSION'!$K$7:$T$7,0))</f>
        <v>#N/A</v>
      </c>
      <c r="I286" s="132" t="e">
        <f>IF($A$284='Jason-SESSION'!$A$430,INDEX('Jason-SESSION'!$K$430:$T$437, MATCH("*Military*",'Jason-SESSION'!$B$430:$B$437,0), MATCH("*2ND*",'Jason-SESSION'!$K$7:$T$7,0)),"")</f>
        <v>#N/A</v>
      </c>
      <c r="J286" s="44" t="e">
        <f>INDEX('Jason-SESSION'!$L$430:$U$437, MATCH("*Military*",'Jason-SESSION'!$B$430:$B$437,0), MATCH("*2nd*",'Jason-SESSION'!$K$7:$T$7,0))</f>
        <v>#N/A</v>
      </c>
      <c r="K286" s="131" t="e">
        <f>IF($A$284='Jason-SESSION'!$A$430,INDEX('Jason-SESSION'!$K$430:$T$437, MATCH("*Clean *",'Jason-SESSION'!$B$430:$B$437,0), MATCH("*2ND*",'Jason-SESSION'!$K$7:$T$7,0)),"")</f>
        <v>#N/A</v>
      </c>
      <c r="L286" s="44" t="e">
        <f>INDEX('Jason-SESSION'!$L$430:$U$437, MATCH("*Clean *",'Jason-SESSION'!$B$430:$B$437,0), MATCH("*2nd*",'Jason-SESSION'!$K$7:$T$7,0))</f>
        <v>#N/A</v>
      </c>
      <c r="M286" s="131" t="e">
        <f>IF($A$284='Jason-SESSION'!$A$430,INDEX('Jason-SESSION'!$K$430:$T$437, MATCH("*Lat Pulldown*",'Jason-SESSION'!$B$430:$B$437,0), MATCH("*2ND*",'Jason-SESSION'!$K$7:$T$7,0)),"")</f>
        <v>#N/A</v>
      </c>
      <c r="N286" s="44" t="e">
        <f>INDEX('Jason-SESSION'!$L$430:$U$437, MATCH("*Lat Pulldown*",'Jason-SESSION'!$B$430:$B$437,0), MATCH("*2nd*",'Jason-SESSION'!$K$7:$T$7,0))</f>
        <v>#N/A</v>
      </c>
      <c r="O286" s="151"/>
      <c r="P286" s="151"/>
      <c r="Q286" s="118"/>
      <c r="R286" s="118"/>
      <c r="AF286"/>
      <c r="AG286"/>
      <c r="AH286"/>
      <c r="AI286"/>
      <c r="AJ286"/>
      <c r="AK286"/>
      <c r="AL286"/>
      <c r="AN286"/>
    </row>
    <row r="287" spans="1:40">
      <c r="B287" t="s">
        <v>5</v>
      </c>
      <c r="C287" s="131" t="e">
        <f>IF($A$284='Jason-SESSION'!$A$430,INDEX('Jason-SESSION'!$K$430:$T$437, MATCH("*Squat*",'Jason-SESSION'!$B$430:$B$437,0), MATCH("*3rd*",'Jason-SESSION'!$K$7:$T$7,0)),"")</f>
        <v>#N/A</v>
      </c>
      <c r="D287" s="132" t="e">
        <f>INDEX('Jason-SESSION'!L$430:U$437, MATCH("*Squat*",'Jason-SESSION'!$B$430:$B$437,0), MATCH("*3rd*",'Jason-SESSION'!K$7:T$7,0))</f>
        <v>#N/A</v>
      </c>
      <c r="E287" s="131" t="e">
        <f>IF($A$284='Jason-SESSION'!$A$430,INDEX('Jason-SESSION'!$K$430:$T$437, MATCH("*Deadlift*",'Jason-SESSION'!$B$430:$B$437,0), MATCH("*3rd*",'Jason-SESSION'!$K$7:$T$7,0)),"")</f>
        <v>#N/A</v>
      </c>
      <c r="F287" s="131" t="e">
        <f>INDEX('Jason-SESSION'!$L$430:$U$437, MATCH("*Deadlift*",'Jason-SESSION'!$B$430:$B$437,0), MATCH("*3rd*",'Jason-SESSION'!$K$7:$T$7,0))</f>
        <v>#N/A</v>
      </c>
      <c r="G287" s="131" t="e">
        <f>IF($A$284='Jason-SESSION'!$A$430,INDEX('Jason-SESSION'!$K$430:$T$437, MATCH("*Bench Press*",'Jason-SESSION'!$B$430:$B$437,0), MATCH("*3rd*",'Jason-SESSION'!$K$7:$T$7,0)),"")</f>
        <v>#N/A</v>
      </c>
      <c r="H287" s="131" t="e">
        <f>INDEX('Jason-SESSION'!$L$430:$U$437, MATCH("*Bench Press*",'Jason-SESSION'!$B$430:$B$437,0), MATCH("*3rd*",'Jason-SESSION'!$K$7:$T$7,0))</f>
        <v>#N/A</v>
      </c>
      <c r="I287" s="132" t="e">
        <f>IF($A$284='Jason-SESSION'!$A$430,INDEX('Jason-SESSION'!$K$430:$T$437, MATCH("*Military*",'Jason-SESSION'!$B$430:$B$437,0), MATCH("*3rd*",'Jason-SESSION'!$K$7:$T$7,0)),"")</f>
        <v>#N/A</v>
      </c>
      <c r="J287" s="44" t="e">
        <f>INDEX('Jason-SESSION'!$L$430:$U$437, MATCH("*Military*",'Jason-SESSION'!$B$430:$B$437,0), MATCH("*3rd*",'Jason-SESSION'!$K$7:$T$7,0))</f>
        <v>#N/A</v>
      </c>
      <c r="K287" s="131" t="e">
        <f>IF($A$284='Jason-SESSION'!$A$430,INDEX('Jason-SESSION'!$K$430:$T$437, MATCH("*Clean *",'Jason-SESSION'!$B$430:$B$437,0), MATCH("*3rd*",'Jason-SESSION'!$K$7:$T$7,0)),"")</f>
        <v>#N/A</v>
      </c>
      <c r="L287" s="44" t="e">
        <f>INDEX('Jason-SESSION'!$L$430:$U$437, MATCH("*Clean *",'Jason-SESSION'!$B$430:$B$437,0), MATCH("*3rd*",'Jason-SESSION'!$K$7:$T$7,0))</f>
        <v>#N/A</v>
      </c>
      <c r="M287" s="131" t="e">
        <f>IF($A$284='Jason-SESSION'!$A$430,INDEX('Jason-SESSION'!$K$430:$T$437, MATCH("*Lat Pulldown*",'Jason-SESSION'!$B$430:$B$437,0), MATCH("*3rd*",'Jason-SESSION'!$K$7:$T$7,0)),"")</f>
        <v>#N/A</v>
      </c>
      <c r="N287" s="44" t="e">
        <f>INDEX('Jason-SESSION'!$L$430:$U$437, MATCH("*Lat Pulldown*",'Jason-SESSION'!$B$430:$B$437,0), MATCH("*3rd*",'Jason-SESSION'!$K$7:$T$7,0))</f>
        <v>#N/A</v>
      </c>
      <c r="O287" s="151"/>
      <c r="P287" s="151"/>
      <c r="Q287" s="118"/>
      <c r="R287" s="118"/>
      <c r="AF287"/>
      <c r="AG287"/>
      <c r="AH287"/>
      <c r="AI287"/>
      <c r="AJ287"/>
      <c r="AK287"/>
      <c r="AL287"/>
      <c r="AN287"/>
    </row>
    <row r="288" spans="1:40">
      <c r="B288" t="s">
        <v>6</v>
      </c>
      <c r="C288" s="131" t="e">
        <f>IF($A$284='Jason-SESSION'!$A$430,INDEX('Jason-SESSION'!$K$430:$T$437, MATCH("*Squat*",'Jason-SESSION'!$B$430:$B$437,0), MATCH("*4th*",'Jason-SESSION'!$K$7:$T$7,0)),"")</f>
        <v>#N/A</v>
      </c>
      <c r="D288" s="132" t="e">
        <f>INDEX('Jason-SESSION'!L$430:U$437, MATCH("*Squat*",'Jason-SESSION'!$B$430:$B$437,0), MATCH("*4th*",'Jason-SESSION'!K$7:T$7,0))</f>
        <v>#N/A</v>
      </c>
      <c r="E288" s="131" t="e">
        <f>IF($A$284='Jason-SESSION'!$A$430,INDEX('Jason-SESSION'!$K$430:$T$437, MATCH("*Deadlift*",'Jason-SESSION'!$B$430:$B$437,0), MATCH("*4th*",'Jason-SESSION'!$K$7:$T$7,0)),"")</f>
        <v>#N/A</v>
      </c>
      <c r="F288" s="131" t="e">
        <f>INDEX('Jason-SESSION'!$L$430:$U$437, MATCH("*Deadlift*",'Jason-SESSION'!$B$430:$B$437,0), MATCH("*4th*",'Jason-SESSION'!$K$7:$T$7,0))</f>
        <v>#N/A</v>
      </c>
      <c r="G288" s="131" t="e">
        <f>IF($A$284='Jason-SESSION'!$A$430,INDEX('Jason-SESSION'!$K$430:$T$437, MATCH("*Bench Press*",'Jason-SESSION'!$B$430:$B$437,0), MATCH("*4th*",'Jason-SESSION'!$K$7:$T$7,0)),"")</f>
        <v>#N/A</v>
      </c>
      <c r="H288" s="131" t="e">
        <f>INDEX('Jason-SESSION'!$L$430:$U$437, MATCH("*Bench Press*",'Jason-SESSION'!$B$430:$B$437,0), MATCH("*4th*",'Jason-SESSION'!$K$7:$T$7,0))</f>
        <v>#N/A</v>
      </c>
      <c r="I288" s="132" t="e">
        <f>IF($A$284='Jason-SESSION'!$A$430,INDEX('Jason-SESSION'!$K$430:$T$437, MATCH("*Military*",'Jason-SESSION'!$B$430:$B$437,0), MATCH("*4th*",'Jason-SESSION'!$K$7:$T$7,0)),"")</f>
        <v>#N/A</v>
      </c>
      <c r="J288" s="44" t="e">
        <f>INDEX('Jason-SESSION'!$L$430:$U$437, MATCH("*Military*",'Jason-SESSION'!$B$430:$B$437,0), MATCH("*4th*",'Jason-SESSION'!$K$7:$T$7,0))</f>
        <v>#N/A</v>
      </c>
      <c r="K288" s="131" t="e">
        <f>IF($A$284='Jason-SESSION'!$A$430,INDEX('Jason-SESSION'!$K$430:$T$437, MATCH("*Clean *",'Jason-SESSION'!$B$430:$B$437,0), MATCH("*4th*",'Jason-SESSION'!$K$7:$T$7,0)),"")</f>
        <v>#N/A</v>
      </c>
      <c r="L288" s="44" t="e">
        <f>INDEX('Jason-SESSION'!$L$430:$U$437, MATCH("*Clean *",'Jason-SESSION'!$B$430:$B$437,0), MATCH("*4th*",'Jason-SESSION'!$K$7:$T$7,0))</f>
        <v>#N/A</v>
      </c>
      <c r="M288" s="131" t="e">
        <f>IF($A$284='Jason-SESSION'!$A$430,INDEX('Jason-SESSION'!$K$430:$T$437, MATCH("*Lat Pulldown*",'Jason-SESSION'!$B$430:$B$437,0), MATCH("*4th*",'Jason-SESSION'!$K$7:$T$7,0)),"")</f>
        <v>#N/A</v>
      </c>
      <c r="N288" s="44" t="e">
        <f>INDEX('Jason-SESSION'!$L$430:$U$437, MATCH("*Lat Pulldown*",'Jason-SESSION'!$B$430:$B$437,0), MATCH("*4th*",'Jason-SESSION'!$K$7:$T$7,0))</f>
        <v>#N/A</v>
      </c>
      <c r="O288" s="151"/>
      <c r="P288" s="151"/>
      <c r="Q288" s="118"/>
      <c r="R288" s="118"/>
      <c r="AF288"/>
      <c r="AG288"/>
      <c r="AH288"/>
      <c r="AI288"/>
      <c r="AJ288"/>
      <c r="AK288"/>
      <c r="AL288"/>
      <c r="AN288"/>
    </row>
    <row r="289" spans="1:40">
      <c r="B289" t="s">
        <v>7</v>
      </c>
      <c r="C289" s="131" t="e">
        <f>IF($A$284='Jason-SESSION'!$A$430,INDEX('Jason-SESSION'!$K$430:$T$437, MATCH("*Squat*",'Jason-SESSION'!$B$430:$B$437,0), MATCH("*5th*",'Jason-SESSION'!$K$7:$T$7,0)),"")</f>
        <v>#N/A</v>
      </c>
      <c r="D289" s="132" t="e">
        <f>INDEX('Jason-SESSION'!L$430:U$437, MATCH("*Squat*",'Jason-SESSION'!$B$430:$B$437,0), MATCH("*5th*",'Jason-SESSION'!K$7:T$7,0))</f>
        <v>#N/A</v>
      </c>
      <c r="E289" s="131" t="e">
        <f>IF($A$284='Jason-SESSION'!$A$430,INDEX('Jason-SESSION'!$K$430:$T$437, MATCH("*Deadlift*",'Jason-SESSION'!$B$430:$B$437,0), MATCH("*5th*",'Jason-SESSION'!$K$7:$T$7,0)),"")</f>
        <v>#N/A</v>
      </c>
      <c r="F289" s="131" t="e">
        <f>INDEX('Jason-SESSION'!$L$430:$U$437, MATCH("*Deadlift*",'Jason-SESSION'!$B$430:$B$437,0), MATCH("*5th*",'Jason-SESSION'!$K$7:$T$7,0))</f>
        <v>#N/A</v>
      </c>
      <c r="G289" s="131" t="e">
        <f>IF($A$284='Jason-SESSION'!$A$430,INDEX('Jason-SESSION'!$K$430:$T$437, MATCH("*Bench Press*",'Jason-SESSION'!$B$430:$B$437,0), MATCH("*5th*",'Jason-SESSION'!$K$7:$T$7,0)),"")</f>
        <v>#N/A</v>
      </c>
      <c r="H289" s="131" t="e">
        <f>INDEX('Jason-SESSION'!$L$430:$U$437, MATCH("*Bench Press*",'Jason-SESSION'!$B$430:$B$437,0), MATCH("*5th*",'Jason-SESSION'!$K$7:$T$7,0))</f>
        <v>#N/A</v>
      </c>
      <c r="I289" s="132" t="e">
        <f>IF($A$284='Jason-SESSION'!$A$430,INDEX('Jason-SESSION'!$K$430:$T$437, MATCH("*Military*",'Jason-SESSION'!$B$430:$B$437,0), MATCH("*5th*",'Jason-SESSION'!$K$7:$T$7,0)),"")</f>
        <v>#N/A</v>
      </c>
      <c r="J289" s="44" t="e">
        <f>INDEX('Jason-SESSION'!$L$430:$U$437, MATCH("*Military*",'Jason-SESSION'!$B$430:$B$437,0), MATCH("*5th*",'Jason-SESSION'!$K$7:$T$7,0))</f>
        <v>#N/A</v>
      </c>
      <c r="K289" s="131" t="e">
        <f>IF($A$284='Jason-SESSION'!$A$430,INDEX('Jason-SESSION'!$K$430:$T$437, MATCH("*Clean *",'Jason-SESSION'!$B$430:$B$437,0), MATCH("*5th*",'Jason-SESSION'!$K$7:$T$7,0)),"")</f>
        <v>#N/A</v>
      </c>
      <c r="L289" s="44" t="e">
        <f>INDEX('Jason-SESSION'!$L$430:$U$437, MATCH("*Clean *",'Jason-SESSION'!$B$430:$B$437,0), MATCH("*5th*",'Jason-SESSION'!$K$7:$T$7,0))</f>
        <v>#N/A</v>
      </c>
      <c r="M289" s="131" t="e">
        <f>IF($A$284='Jason-SESSION'!$A$430,INDEX('Jason-SESSION'!$K$430:$T$437, MATCH("*Lat Pulldown*",'Jason-SESSION'!$B$430:$B$437,0), MATCH("*5th*",'Jason-SESSION'!$K$7:$T$7,0)),"")</f>
        <v>#N/A</v>
      </c>
      <c r="N289" s="44" t="e">
        <f>INDEX('Jason-SESSION'!$L$430:$U$437, MATCH("*Lat Pulldown*",'Jason-SESSION'!$B$430:$B$437,0), MATCH("*5th*",'Jason-SESSION'!$K$7:$T$7,0))</f>
        <v>#N/A</v>
      </c>
      <c r="O289" s="151"/>
      <c r="P289" s="151"/>
      <c r="Q289" s="118"/>
      <c r="R289" s="118"/>
      <c r="AF289"/>
      <c r="AG289"/>
      <c r="AH289"/>
      <c r="AI289"/>
      <c r="AJ289"/>
      <c r="AK289"/>
      <c r="AL289"/>
      <c r="AN289"/>
    </row>
    <row r="290" spans="1:40">
      <c r="A290" s="129">
        <f>'Jason-SESSION'!A439</f>
        <v>0</v>
      </c>
      <c r="B290" s="116" t="s">
        <v>84</v>
      </c>
      <c r="C290" s="117" t="e">
        <f>MAX(C291:C295)</f>
        <v>#N/A</v>
      </c>
      <c r="D290" s="116" t="e">
        <f t="array" ref="D290">MAX(IF(C291:C295=C290,D291:D295))</f>
        <v>#N/A</v>
      </c>
      <c r="E290" s="116" t="e">
        <f>MAX(E291:E295)</f>
        <v>#N/A</v>
      </c>
      <c r="F290" s="116" t="e">
        <f t="array" ref="F290">MAX(IF(E291:E295=E290,F291:F295))</f>
        <v>#N/A</v>
      </c>
      <c r="G290" s="116" t="e">
        <f>MAX(G291:G295)</f>
        <v>#N/A</v>
      </c>
      <c r="H290" s="116" t="e">
        <f t="array" ref="H290">MAX(IF(G291:G295=G290,H291:H295))</f>
        <v>#N/A</v>
      </c>
      <c r="I290" s="116" t="e">
        <f>MAX(I291:I295)</f>
        <v>#N/A</v>
      </c>
      <c r="J290" s="116" t="e">
        <f t="array" ref="J290">MAX(IF(I291:I295=I290,J291:J295))</f>
        <v>#N/A</v>
      </c>
      <c r="K290" s="116" t="e">
        <f>MAX(K291:K295)</f>
        <v>#N/A</v>
      </c>
      <c r="L290" s="116" t="e">
        <f t="array" ref="L290">MAX(IF(K291:K295=K290,L291:L295))</f>
        <v>#N/A</v>
      </c>
      <c r="M290" s="116" t="e">
        <f>MAX(M291:M295)</f>
        <v>#N/A</v>
      </c>
      <c r="N290" s="117" t="e">
        <f t="array" ref="N290">MAX(IF(M291:M295=M290,N291:N295))</f>
        <v>#N/A</v>
      </c>
      <c r="O290" s="152" t="e">
        <f>IF($A$290='Jason-SESSION'!$A$439,INDEX('Jason-SESSION'!$K$439:$T$446, MATCH("*1k Row*",'Jason-SESSION'!$B$439:$B$446,0), MATCH("*1st*",'Jason-SESSION'!$K$7:$T$7,0)),"")</f>
        <v>#N/A</v>
      </c>
      <c r="P290" s="152" t="e">
        <f>IF($A$290='Jason-SESSION'!$A$439,INDEX('Jason-SESSION'!$K$439:$T$446, MATCH("*HIIT*",'Jason-SESSION'!$B$439:$B$446,0), MATCH("*1st*",'Jason-SESSION'!$K$7:$T$7,0)),"")</f>
        <v>#N/A</v>
      </c>
      <c r="Q290" s="119" t="str">
        <f>INDEX('Jason-SESSION'!$L$212:$U$439, MATCH("*HIIT*",'Jason-SESSION'!$B$212:$B$439,0), MATCH("*1st*",'Jason-SESSION'!$K$7:$T$7,0))</f>
        <v>45/15</v>
      </c>
      <c r="R290" s="119">
        <f>'Jason-SESSION'!U439</f>
        <v>0</v>
      </c>
      <c r="S290" s="116"/>
      <c r="T290" s="116"/>
      <c r="U290" s="120">
        <f>'Jason-SESSION'!A440</f>
        <v>0</v>
      </c>
      <c r="V290" s="120">
        <f>'Jason-SESSION'!A441</f>
        <v>0</v>
      </c>
      <c r="W290" s="116"/>
      <c r="X290" s="116"/>
      <c r="Y290" s="116"/>
      <c r="Z290" s="116"/>
      <c r="AA290" s="116"/>
      <c r="AB290" s="116"/>
      <c r="AC290" s="116"/>
      <c r="AF290"/>
      <c r="AG290"/>
      <c r="AH290"/>
      <c r="AI290"/>
      <c r="AJ290"/>
      <c r="AK290"/>
      <c r="AL290"/>
      <c r="AN290"/>
    </row>
    <row r="291" spans="1:40">
      <c r="A291" s="145"/>
      <c r="B291" s="11" t="s">
        <v>3</v>
      </c>
      <c r="C291" s="131" t="e">
        <f>IF($A$290='Jason-SESSION'!$A$439,INDEX('Jason-SESSION'!$K$439:$T$446, MATCH("*Squat*",'Jason-SESSION'!$B$439:$B$446,0), MATCH("*1st*",'Jason-SESSION'!$K$7:$T$7,0)),"")</f>
        <v>#N/A</v>
      </c>
      <c r="D291" s="132" t="e">
        <f>INDEX('Jason-SESSION'!L$439:U$446, MATCH("*Squat*",'Jason-SESSION'!$B$439:$B$446,0), MATCH("*1st*",'Jason-SESSION'!K$7:T$7,0))</f>
        <v>#N/A</v>
      </c>
      <c r="E291" s="131" t="e">
        <f>IF($A$290='Jason-SESSION'!$A$439,INDEX('Jason-SESSION'!$K$439:$T$446, MATCH("*Deadlift*",'Jason-SESSION'!$B$439:$B$446,0), MATCH("*1st*",'Jason-SESSION'!$K$7:$T$7,0)),"")</f>
        <v>#N/A</v>
      </c>
      <c r="F291" s="131" t="e">
        <f>INDEX('Jason-SESSION'!$L$439:$U$446, MATCH("*Deadlift*",'Jason-SESSION'!$B$439:$B$446,0), MATCH("*1st*",'Jason-SESSION'!$K$7:$T$7,0))</f>
        <v>#N/A</v>
      </c>
      <c r="G291" s="131" t="e">
        <f>IF($A$290='Jason-SESSION'!$A$439,INDEX('Jason-SESSION'!$K$439:$T$446, MATCH("*Bench Press*",'Jason-SESSION'!$B$439:$B$446,0), MATCH("*1st*",'Jason-SESSION'!$K$7:$T$7,0)),"")</f>
        <v>#N/A</v>
      </c>
      <c r="H291" s="131" t="e">
        <f>INDEX('Jason-SESSION'!$L$439:$U$446, MATCH("*Bench Press*",'Jason-SESSION'!$B$439:$B$446,0), MATCH("*1st*",'Jason-SESSION'!$K$7:$T$7,0))</f>
        <v>#N/A</v>
      </c>
      <c r="I291" s="132" t="e">
        <f>IF($A$290='Jason-SESSION'!$A$439,INDEX('Jason-SESSION'!$K$439:$T$446, MATCH("*Military*",'Jason-SESSION'!$B$439:$B$446,0), MATCH("*1st*",'Jason-SESSION'!$K$7:$T$7,0)),"")</f>
        <v>#N/A</v>
      </c>
      <c r="J291" s="48" t="e">
        <f>INDEX('Jason-SESSION'!$L$439:$U$446, MATCH("*Military*",'Jason-SESSION'!$B$439:$B$446,0), MATCH("*1st*",'Jason-SESSION'!$K$7:$T$7,0))</f>
        <v>#N/A</v>
      </c>
      <c r="K291" s="131" t="e">
        <f>IF($A$290='Jason-SESSION'!$A$439,INDEX('Jason-SESSION'!$K$439:$T$446, MATCH("*Clean *",'Jason-SESSION'!$B$439:$B$446,0), MATCH("*1st*",'Jason-SESSION'!$K$7:$T$7,0)),"")</f>
        <v>#N/A</v>
      </c>
      <c r="L291" s="48" t="e">
        <f>INDEX('Jason-SESSION'!$L$439:$U$446, MATCH("*Clean *",'Jason-SESSION'!$B$439:$B$446,0), MATCH("*1st*",'Jason-SESSION'!$K$7:$T$7,0))</f>
        <v>#N/A</v>
      </c>
      <c r="M291" s="131" t="e">
        <f>IF($A$290='Jason-SESSION'!$A$439,INDEX('Jason-SESSION'!$K$439:$T$446, MATCH("*Lat Pulldown*",'Jason-SESSION'!$B$439:$B$446,0), MATCH("*1st*",'Jason-SESSION'!$K$7:$T$7,0)),"")</f>
        <v>#N/A</v>
      </c>
      <c r="N291" s="48" t="e">
        <f>INDEX('Jason-SESSION'!$L$439:$U$446, MATCH("*Lat Pulldown*",'Jason-SESSION'!$B$439:$B$446,0), MATCH("*1st*",'Jason-SESSION'!$K$7:$T$7,0))</f>
        <v>#N/A</v>
      </c>
      <c r="O291" s="151"/>
      <c r="P291" s="151"/>
      <c r="Q291" s="118"/>
      <c r="R291" s="118"/>
      <c r="S291" s="11"/>
      <c r="T291" s="11"/>
      <c r="V291" s="47"/>
      <c r="W291" s="11"/>
      <c r="X291" s="11"/>
      <c r="Y291" s="11"/>
      <c r="Z291" s="11"/>
      <c r="AA291" s="11"/>
      <c r="AB291" s="11"/>
      <c r="AC291" s="11"/>
      <c r="AF291"/>
      <c r="AG291"/>
      <c r="AH291"/>
      <c r="AI291"/>
      <c r="AJ291"/>
      <c r="AK291"/>
      <c r="AL291"/>
      <c r="AN291"/>
    </row>
    <row r="292" spans="1:40">
      <c r="B292" t="s">
        <v>4</v>
      </c>
      <c r="C292" s="131" t="e">
        <f>IF($A$290='Jason-SESSION'!$A$439,INDEX('Jason-SESSION'!$K$439:$T$446, MATCH("*Squat*",'Jason-SESSION'!$B$439:$B$446,0), MATCH("*2nd*",'Jason-SESSION'!$K$7:$T$7,0)),"")</f>
        <v>#N/A</v>
      </c>
      <c r="D292" s="132" t="e">
        <f>INDEX('Jason-SESSION'!L$439:U$446, MATCH("*Squat*",'Jason-SESSION'!$B$439:$B$446,0), MATCH("*2nd*",'Jason-SESSION'!K$7:T$7,0))</f>
        <v>#N/A</v>
      </c>
      <c r="E292" s="131" t="e">
        <f>IF($A$290='Jason-SESSION'!$A$439,INDEX('Jason-SESSION'!$K$439:$T$446, MATCH("*Deadlift*",'Jason-SESSION'!$B$439:$B$446,0), MATCH("*2ND*",'Jason-SESSION'!$K$7:$T$7,0)),"")</f>
        <v>#N/A</v>
      </c>
      <c r="F292" s="131" t="e">
        <f>INDEX('Jason-SESSION'!$L$439:$U$446, MATCH("*Deadlift*",'Jason-SESSION'!$B$439:$B$446,0), MATCH("*2nd*",'Jason-SESSION'!$K$7:$T$7,0))</f>
        <v>#N/A</v>
      </c>
      <c r="G292" s="131" t="e">
        <f>IF($A$290='Jason-SESSION'!$A$439,INDEX('Jason-SESSION'!$K$439:$T$446, MATCH("*Bench Press*",'Jason-SESSION'!$B$439:$B$446,0), MATCH("*2ND*",'Jason-SESSION'!$K$7:$T$7,0)),"")</f>
        <v>#N/A</v>
      </c>
      <c r="H292" s="131" t="e">
        <f>INDEX('Jason-SESSION'!$L$439:$U$446, MATCH("*Bench Press*",'Jason-SESSION'!$B$439:$B$446,0), MATCH("*2nd*",'Jason-SESSION'!$K$7:$T$7,0))</f>
        <v>#N/A</v>
      </c>
      <c r="I292" s="132" t="e">
        <f>IF($A$290='Jason-SESSION'!$A$439,INDEX('Jason-SESSION'!$K$439:$T$446, MATCH("*Military*",'Jason-SESSION'!$B$439:$B$446,0), MATCH("*2ND*",'Jason-SESSION'!$K$7:$T$7,0)),"")</f>
        <v>#N/A</v>
      </c>
      <c r="J292" s="44" t="e">
        <f>INDEX('Jason-SESSION'!$L$439:$U$446, MATCH("*Military*",'Jason-SESSION'!$B$439:$B$446,0), MATCH("*2nd*",'Jason-SESSION'!$K$7:$T$7,0))</f>
        <v>#N/A</v>
      </c>
      <c r="K292" s="131" t="e">
        <f>IF($A$290='Jason-SESSION'!$A$439,INDEX('Jason-SESSION'!$K$439:$T$446, MATCH("*Clean *",'Jason-SESSION'!$B$439:$B$446,0), MATCH("*2ND*",'Jason-SESSION'!$K$7:$T$7,0)),"")</f>
        <v>#N/A</v>
      </c>
      <c r="L292" s="44" t="e">
        <f>INDEX('Jason-SESSION'!$L$439:$U$446, MATCH("*Clean *",'Jason-SESSION'!$B$439:$B$446,0), MATCH("*2nd*",'Jason-SESSION'!$K$7:$T$7,0))</f>
        <v>#N/A</v>
      </c>
      <c r="M292" s="131" t="e">
        <f>IF($A$290='Jason-SESSION'!$A$439,INDEX('Jason-SESSION'!$K$439:$T$446, MATCH("*Lat Pulldown*",'Jason-SESSION'!$B$439:$B$446,0), MATCH("*2ND*",'Jason-SESSION'!$K$7:$T$7,0)),"")</f>
        <v>#N/A</v>
      </c>
      <c r="N292" s="44" t="e">
        <f>INDEX('Jason-SESSION'!$L$439:$U$446, MATCH("*Lat Pulldown*",'Jason-SESSION'!$B$439:$B$446,0), MATCH("*2nd*",'Jason-SESSION'!$K$7:$T$7,0))</f>
        <v>#N/A</v>
      </c>
      <c r="O292" s="151"/>
      <c r="P292" s="151"/>
      <c r="Q292" s="118"/>
      <c r="R292" s="118"/>
      <c r="AF292"/>
      <c r="AG292"/>
      <c r="AH292"/>
      <c r="AI292"/>
      <c r="AJ292"/>
      <c r="AK292"/>
      <c r="AL292"/>
      <c r="AN292"/>
    </row>
    <row r="293" spans="1:40">
      <c r="B293" t="s">
        <v>5</v>
      </c>
      <c r="C293" s="131" t="e">
        <f>IF($A$290='Jason-SESSION'!$A$439,INDEX('Jason-SESSION'!$K$439:$T$446, MATCH("*Squat*",'Jason-SESSION'!$B$439:$B$446,0), MATCH("*3rd*",'Jason-SESSION'!$K$7:$T$7,0)),"")</f>
        <v>#N/A</v>
      </c>
      <c r="D293" s="132" t="e">
        <f>INDEX('Jason-SESSION'!L$439:U$446, MATCH("*Squat*",'Jason-SESSION'!$B$439:$B$446,0), MATCH("*3rd*",'Jason-SESSION'!K$7:T$7,0))</f>
        <v>#N/A</v>
      </c>
      <c r="E293" s="131" t="e">
        <f>IF($A$290='Jason-SESSION'!$A$439,INDEX('Jason-SESSION'!$K$439:$T$446, MATCH("*Deadlift*",'Jason-SESSION'!$B$439:$B$446,0), MATCH("*3rd*",'Jason-SESSION'!$K$7:$T$7,0)),"")</f>
        <v>#N/A</v>
      </c>
      <c r="F293" s="131" t="e">
        <f>INDEX('Jason-SESSION'!$L$439:$U$446, MATCH("*Deadlift*",'Jason-SESSION'!$B$439:$B$446,0), MATCH("*3rd*",'Jason-SESSION'!$K$7:$T$7,0))</f>
        <v>#N/A</v>
      </c>
      <c r="G293" s="131" t="e">
        <f>IF($A$290='Jason-SESSION'!$A$439,INDEX('Jason-SESSION'!$K$439:$T$446, MATCH("*Bench Press*",'Jason-SESSION'!$B$439:$B$446,0), MATCH("*3rd*",'Jason-SESSION'!$K$7:$T$7,0)),"")</f>
        <v>#N/A</v>
      </c>
      <c r="H293" s="131" t="e">
        <f>INDEX('Jason-SESSION'!$L$439:$U$446, MATCH("*Bench Press*",'Jason-SESSION'!$B$439:$B$446,0), MATCH("*3rd*",'Jason-SESSION'!$K$7:$T$7,0))</f>
        <v>#N/A</v>
      </c>
      <c r="I293" s="132" t="e">
        <f>IF($A$290='Jason-SESSION'!$A$439,INDEX('Jason-SESSION'!$K$439:$T$446, MATCH("*Military*",'Jason-SESSION'!$B$439:$B$446,0), MATCH("*3rd*",'Jason-SESSION'!$K$7:$T$7,0)),"")</f>
        <v>#N/A</v>
      </c>
      <c r="J293" s="44" t="e">
        <f>INDEX('Jason-SESSION'!$L$439:$U$446, MATCH("*Military*",'Jason-SESSION'!$B$439:$B$446,0), MATCH("*3rd*",'Jason-SESSION'!$K$7:$T$7,0))</f>
        <v>#N/A</v>
      </c>
      <c r="K293" s="131" t="e">
        <f>IF($A$290='Jason-SESSION'!$A$439,INDEX('Jason-SESSION'!$K$439:$T$446, MATCH("*Clean *",'Jason-SESSION'!$B$439:$B$446,0), MATCH("*3rd*",'Jason-SESSION'!$K$7:$T$7,0)),"")</f>
        <v>#N/A</v>
      </c>
      <c r="L293" s="44" t="e">
        <f>INDEX('Jason-SESSION'!$L$439:$U$446, MATCH("*Clean *",'Jason-SESSION'!$B$439:$B$446,0), MATCH("*3rd*",'Jason-SESSION'!$K$7:$T$7,0))</f>
        <v>#N/A</v>
      </c>
      <c r="M293" s="131" t="e">
        <f>IF($A$290='Jason-SESSION'!$A$439,INDEX('Jason-SESSION'!$K$439:$T$446, MATCH("*Lat Pulldown*",'Jason-SESSION'!$B$439:$B$446,0), MATCH("*3rd*",'Jason-SESSION'!$K$7:$T$7,0)),"")</f>
        <v>#N/A</v>
      </c>
      <c r="N293" s="44" t="e">
        <f>INDEX('Jason-SESSION'!$L$439:$U$446, MATCH("*Lat Pulldown*",'Jason-SESSION'!$B$439:$B$446,0), MATCH("*3rd*",'Jason-SESSION'!$K$7:$T$7,0))</f>
        <v>#N/A</v>
      </c>
      <c r="O293" s="151"/>
      <c r="P293" s="151"/>
      <c r="Q293" s="118"/>
      <c r="R293" s="118"/>
      <c r="AF293"/>
      <c r="AG293"/>
      <c r="AH293"/>
      <c r="AI293"/>
      <c r="AJ293"/>
      <c r="AK293"/>
      <c r="AL293"/>
      <c r="AN293"/>
    </row>
    <row r="294" spans="1:40">
      <c r="B294" t="s">
        <v>6</v>
      </c>
      <c r="C294" s="131" t="e">
        <f>IF($A$290='Jason-SESSION'!$A$439,INDEX('Jason-SESSION'!$K$439:$T$446, MATCH("*Squat*",'Jason-SESSION'!$B$439:$B$446,0), MATCH("*4th*",'Jason-SESSION'!$K$7:$T$7,0)),"")</f>
        <v>#N/A</v>
      </c>
      <c r="D294" s="132" t="e">
        <f>INDEX('Jason-SESSION'!L$439:U$446, MATCH("*Squat*",'Jason-SESSION'!$B$439:$B$446,0), MATCH("*4th*",'Jason-SESSION'!K$7:T$7,0))</f>
        <v>#N/A</v>
      </c>
      <c r="E294" s="131" t="e">
        <f>IF($A$290='Jason-SESSION'!$A$439,INDEX('Jason-SESSION'!$K$439:$T$446, MATCH("*Deadlift*",'Jason-SESSION'!$B$439:$B$446,0), MATCH("*4th*",'Jason-SESSION'!$K$7:$T$7,0)),"")</f>
        <v>#N/A</v>
      </c>
      <c r="F294" s="131" t="e">
        <f>INDEX('Jason-SESSION'!$L$439:$U$446, MATCH("*Deadlift*",'Jason-SESSION'!$B$439:$B$446,0), MATCH("*4th*",'Jason-SESSION'!$K$7:$T$7,0))</f>
        <v>#N/A</v>
      </c>
      <c r="G294" s="131" t="e">
        <f>IF($A$290='Jason-SESSION'!$A$439,INDEX('Jason-SESSION'!$K$439:$T$446, MATCH("*Bench Press*",'Jason-SESSION'!$B$439:$B$446,0), MATCH("*4th*",'Jason-SESSION'!$K$7:$T$7,0)),"")</f>
        <v>#N/A</v>
      </c>
      <c r="H294" s="131" t="e">
        <f>INDEX('Jason-SESSION'!$L$439:$U$446, MATCH("*Bench Press*",'Jason-SESSION'!$B$439:$B$446,0), MATCH("*4th*",'Jason-SESSION'!$K$7:$T$7,0))</f>
        <v>#N/A</v>
      </c>
      <c r="I294" s="132" t="e">
        <f>IF($A$290='Jason-SESSION'!$A$439,INDEX('Jason-SESSION'!$K$439:$T$446, MATCH("*Military*",'Jason-SESSION'!$B$439:$B$446,0), MATCH("*4th*",'Jason-SESSION'!$K$7:$T$7,0)),"")</f>
        <v>#N/A</v>
      </c>
      <c r="J294" s="44" t="e">
        <f>INDEX('Jason-SESSION'!$L$439:$U$446, MATCH("*Military*",'Jason-SESSION'!$B$439:$B$446,0), MATCH("*4th*",'Jason-SESSION'!$K$7:$T$7,0))</f>
        <v>#N/A</v>
      </c>
      <c r="K294" s="131" t="e">
        <f>IF($A$290='Jason-SESSION'!$A$439,INDEX('Jason-SESSION'!$K$439:$T$446, MATCH("*Clean *",'Jason-SESSION'!$B$439:$B$446,0), MATCH("*4th*",'Jason-SESSION'!$K$7:$T$7,0)),"")</f>
        <v>#N/A</v>
      </c>
      <c r="L294" s="44" t="e">
        <f>INDEX('Jason-SESSION'!$L$439:$U$446, MATCH("*Clean *",'Jason-SESSION'!$B$439:$B$446,0), MATCH("*4th*",'Jason-SESSION'!$K$7:$T$7,0))</f>
        <v>#N/A</v>
      </c>
      <c r="M294" s="131" t="e">
        <f>IF($A$290='Jason-SESSION'!$A$439,INDEX('Jason-SESSION'!$K$439:$T$446, MATCH("*Lat Pulldown*",'Jason-SESSION'!$B$439:$B$446,0), MATCH("*4th*",'Jason-SESSION'!$K$7:$T$7,0)),"")</f>
        <v>#N/A</v>
      </c>
      <c r="N294" s="44" t="e">
        <f>INDEX('Jason-SESSION'!$L$439:$U$446, MATCH("*Lat Pulldown*",'Jason-SESSION'!$B$439:$B$446,0), MATCH("*4th*",'Jason-SESSION'!$K$7:$T$7,0))</f>
        <v>#N/A</v>
      </c>
      <c r="O294" s="151"/>
      <c r="P294" s="151"/>
      <c r="Q294" s="118"/>
      <c r="R294" s="118"/>
      <c r="AF294"/>
      <c r="AG294"/>
      <c r="AH294"/>
      <c r="AI294"/>
      <c r="AJ294"/>
      <c r="AK294"/>
      <c r="AL294"/>
      <c r="AN294"/>
    </row>
    <row r="295" spans="1:40">
      <c r="B295" t="s">
        <v>7</v>
      </c>
      <c r="C295" s="131" t="e">
        <f>IF($A$290='Jason-SESSION'!$A$439,INDEX('Jason-SESSION'!$K$439:$T$446, MATCH("*Squat*",'Jason-SESSION'!$B$439:$B$446,0), MATCH("*5th*",'Jason-SESSION'!$K$7:$T$7,0)),"")</f>
        <v>#N/A</v>
      </c>
      <c r="D295" s="132" t="e">
        <f>INDEX('Jason-SESSION'!L$439:U$446, MATCH("*Squat*",'Jason-SESSION'!$B$439:$B$446,0), MATCH("*5th*",'Jason-SESSION'!K$7:T$7,0))</f>
        <v>#N/A</v>
      </c>
      <c r="E295" s="131" t="e">
        <f>IF($A$290='Jason-SESSION'!$A$439,INDEX('Jason-SESSION'!$K$439:$T$446, MATCH("*Deadlift*",'Jason-SESSION'!$B$439:$B$446,0), MATCH("*5th*",'Jason-SESSION'!$K$7:$T$7,0)),"")</f>
        <v>#N/A</v>
      </c>
      <c r="F295" s="131" t="e">
        <f>INDEX('Jason-SESSION'!$L$439:$U$446, MATCH("*Deadlift*",'Jason-SESSION'!$B$439:$B$446,0), MATCH("*5th*",'Jason-SESSION'!$K$7:$T$7,0))</f>
        <v>#N/A</v>
      </c>
      <c r="G295" s="131" t="e">
        <f>IF($A$290='Jason-SESSION'!$A$439,INDEX('Jason-SESSION'!$K$439:$T$446, MATCH("*Bench Press*",'Jason-SESSION'!$B$439:$B$446,0), MATCH("*5th*",'Jason-SESSION'!$K$7:$T$7,0)),"")</f>
        <v>#N/A</v>
      </c>
      <c r="H295" s="131" t="e">
        <f>INDEX('Jason-SESSION'!$L$439:$U$446, MATCH("*Bench Press*",'Jason-SESSION'!$B$439:$B$446,0), MATCH("*5th*",'Jason-SESSION'!$K$7:$T$7,0))</f>
        <v>#N/A</v>
      </c>
      <c r="I295" s="132" t="e">
        <f>IF($A$290='Jason-SESSION'!$A$439,INDEX('Jason-SESSION'!$K$439:$T$446, MATCH("*Military*",'Jason-SESSION'!$B$439:$B$446,0), MATCH("*5th*",'Jason-SESSION'!$K$7:$T$7,0)),"")</f>
        <v>#N/A</v>
      </c>
      <c r="J295" s="44" t="e">
        <f>INDEX('Jason-SESSION'!$L$439:$U$446, MATCH("*Military*",'Jason-SESSION'!$B$439:$B$446,0), MATCH("*5th*",'Jason-SESSION'!$K$7:$T$7,0))</f>
        <v>#N/A</v>
      </c>
      <c r="K295" s="131" t="e">
        <f>IF($A$290='Jason-SESSION'!$A$439,INDEX('Jason-SESSION'!$K$439:$T$446, MATCH("*Clean *",'Jason-SESSION'!$B$439:$B$446,0), MATCH("*5th*",'Jason-SESSION'!$K$7:$T$7,0)),"")</f>
        <v>#N/A</v>
      </c>
      <c r="L295" s="44" t="e">
        <f>INDEX('Jason-SESSION'!$L$439:$U$446, MATCH("*Clean *",'Jason-SESSION'!$B$439:$B$446,0), MATCH("*5th*",'Jason-SESSION'!$K$7:$T$7,0))</f>
        <v>#N/A</v>
      </c>
      <c r="M295" s="131" t="e">
        <f>IF($A$290='Jason-SESSION'!$A$439,INDEX('Jason-SESSION'!$K$439:$T$446, MATCH("*Lat Pulldown*",'Jason-SESSION'!$B$439:$B$446,0), MATCH("*5th*",'Jason-SESSION'!$K$7:$T$7,0)),"")</f>
        <v>#N/A</v>
      </c>
      <c r="N295" s="44" t="e">
        <f>INDEX('Jason-SESSION'!$L$439:$U$446, MATCH("*Lat Pulldown*",'Jason-SESSION'!$B$439:$B$446,0), MATCH("*5th*",'Jason-SESSION'!$K$7:$T$7,0))</f>
        <v>#N/A</v>
      </c>
      <c r="O295" s="151"/>
      <c r="P295" s="151"/>
      <c r="Q295" s="118"/>
      <c r="R295" s="118"/>
      <c r="AF295"/>
      <c r="AG295"/>
      <c r="AH295"/>
      <c r="AI295"/>
      <c r="AJ295"/>
      <c r="AK295"/>
      <c r="AL295"/>
      <c r="AN295"/>
    </row>
    <row r="296" spans="1:40">
      <c r="A296" s="129">
        <f>'Jason-SESSION'!A448</f>
        <v>0</v>
      </c>
      <c r="B296" s="116" t="s">
        <v>84</v>
      </c>
      <c r="C296" s="117" t="e">
        <f>MAX(C297:C301)</f>
        <v>#N/A</v>
      </c>
      <c r="D296" s="116" t="e">
        <f t="array" ref="D296">MAX(IF(C297:C301=C296,D297:D301))</f>
        <v>#N/A</v>
      </c>
      <c r="E296" s="116" t="e">
        <f>MAX(E297:E301)</f>
        <v>#N/A</v>
      </c>
      <c r="F296" s="116" t="e">
        <f t="array" ref="F296">MAX(IF(E297:E301=E296,F297:F301))</f>
        <v>#N/A</v>
      </c>
      <c r="G296" s="116" t="e">
        <f>MAX(G297:G301)</f>
        <v>#N/A</v>
      </c>
      <c r="H296" s="116" t="e">
        <f t="array" ref="H296">MAX(IF(G297:G301=G296,H297:H301))</f>
        <v>#N/A</v>
      </c>
      <c r="I296" s="116" t="e">
        <f>MAX(I297:I301)</f>
        <v>#N/A</v>
      </c>
      <c r="J296" s="116" t="e">
        <f t="array" ref="J296">MAX(IF(I297:I301=I296,J297:J301))</f>
        <v>#N/A</v>
      </c>
      <c r="K296" s="116" t="e">
        <f>MAX(K297:K301)</f>
        <v>#N/A</v>
      </c>
      <c r="L296" s="116" t="e">
        <f t="array" ref="L296">MAX(IF(K297:K301=K296,L297:L301))</f>
        <v>#N/A</v>
      </c>
      <c r="M296" s="116" t="e">
        <f>MAX(M297:M301)</f>
        <v>#N/A</v>
      </c>
      <c r="N296" s="117" t="e">
        <f t="array" ref="N296">MAX(IF(M297:M301=M296,N297:N301))</f>
        <v>#N/A</v>
      </c>
      <c r="O296" s="152" t="e">
        <f>IF($A$296='Jason-SESSION'!$A$448,INDEX('Jason-SESSION'!$K$448:$T$455, MATCH("*1k Row*",'Jason-SESSION'!$B$448:$B$455,0), MATCH("*1st*",'Jason-SESSION'!$K$7:$T$7,0)),"")</f>
        <v>#N/A</v>
      </c>
      <c r="P296" s="152" t="e">
        <f>IF($A$296='Jason-SESSION'!$A$448,INDEX('Jason-SESSION'!$K$448:$T$455, MATCH("*HIIT*",'Jason-SESSION'!$B$448:$B$455,0), MATCH("*1st*",'Jason-SESSION'!$K$7:$T$7,0)),"")</f>
        <v>#N/A</v>
      </c>
      <c r="Q296" s="119" t="e">
        <f>INDEX('Jason-SESSION'!$L$448:$U$455, MATCH("*HIIT*",'Jason-SESSION'!$B$448:$B$455,0), MATCH("*1st*",'Jason-SESSION'!$K$7:$T$7,0))</f>
        <v>#N/A</v>
      </c>
      <c r="R296" s="119">
        <f>'Jason-SESSION'!U448</f>
        <v>0</v>
      </c>
      <c r="S296" s="116"/>
      <c r="T296" s="116"/>
      <c r="U296" s="120">
        <f>'Jason-SESSION'!A449</f>
        <v>0</v>
      </c>
      <c r="V296" s="120">
        <f>'Jason-SESSION'!A450</f>
        <v>0</v>
      </c>
      <c r="W296" s="116"/>
      <c r="X296" s="116"/>
      <c r="Y296" s="116"/>
      <c r="Z296" s="116"/>
      <c r="AA296" s="116"/>
      <c r="AB296" s="116"/>
      <c r="AC296" s="116"/>
      <c r="AF296"/>
      <c r="AG296"/>
      <c r="AH296"/>
      <c r="AI296"/>
      <c r="AJ296"/>
      <c r="AK296"/>
      <c r="AL296"/>
      <c r="AN296"/>
    </row>
    <row r="297" spans="1:40">
      <c r="A297" s="145"/>
      <c r="B297" s="11" t="s">
        <v>3</v>
      </c>
      <c r="C297" s="131" t="e">
        <f>IF($A$296='Jason-SESSION'!$A$448,INDEX('Jason-SESSION'!$K$448:$T$455, MATCH("*Squat*",'Jason-SESSION'!$B$448:$B$455,0), MATCH("*1st*",'Jason-SESSION'!$K$7:$T$7,0)),"")</f>
        <v>#N/A</v>
      </c>
      <c r="D297" s="132" t="e">
        <f>INDEX('Jason-SESSION'!L$448:U$455, MATCH("*Squat*",'Jason-SESSION'!$B$448:$B$455,0), MATCH("*1st*",'Jason-SESSION'!K$7:T$7,0))</f>
        <v>#N/A</v>
      </c>
      <c r="E297" s="131" t="e">
        <f>IF($A$296='Jason-SESSION'!$A$448,INDEX('Jason-SESSION'!$K$448:$T$455, MATCH("*Deadlift*",'Jason-SESSION'!$B$448:$B$455,0), MATCH("*1st*",'Jason-SESSION'!$K$7:$T$7,0)),"")</f>
        <v>#N/A</v>
      </c>
      <c r="F297" s="131" t="e">
        <f>INDEX('Jason-SESSION'!$L$448:$U$455, MATCH("*Deadlift*",'Jason-SESSION'!$B$448:$B$455,0), MATCH("*1st*",'Jason-SESSION'!$K$7:$T$7,0))</f>
        <v>#N/A</v>
      </c>
      <c r="G297" s="131" t="e">
        <f>IF($A$296='Jason-SESSION'!$A$448,INDEX('Jason-SESSION'!$K$448:$T$455, MATCH("*Bench Press*",'Jason-SESSION'!$B$448:$B$455,0), MATCH("*1st*",'Jason-SESSION'!$K$7:$T$7,0)),"")</f>
        <v>#N/A</v>
      </c>
      <c r="H297" s="131" t="e">
        <f>INDEX('Jason-SESSION'!$L$448:$U$455, MATCH("*Bench Press*",'Jason-SESSION'!$B$448:$B$455,0), MATCH("*1st*",'Jason-SESSION'!$K$7:$T$7,0))</f>
        <v>#N/A</v>
      </c>
      <c r="I297" s="132" t="e">
        <f>IF($A$296='Jason-SESSION'!$A$448,INDEX('Jason-SESSION'!$K$448:$T$455, MATCH("*Military*",'Jason-SESSION'!$B$448:$B$455,0), MATCH("*1st*",'Jason-SESSION'!$K$7:$T$7,0)),"")</f>
        <v>#N/A</v>
      </c>
      <c r="J297" s="48" t="e">
        <f>INDEX('Jason-SESSION'!$L$448:$U$455, MATCH("*Military*",'Jason-SESSION'!$B$448:$B$455,0), MATCH("*1st*",'Jason-SESSION'!$K$7:$T$7,0))</f>
        <v>#N/A</v>
      </c>
      <c r="K297" s="131" t="e">
        <f>IF($A$296='Jason-SESSION'!$A$448,INDEX('Jason-SESSION'!$K$448:$T$455, MATCH("*Clean *",'Jason-SESSION'!$B$448:$B$455,0), MATCH("*1st*",'Jason-SESSION'!$K$7:$T$7,0)),"")</f>
        <v>#N/A</v>
      </c>
      <c r="L297" s="48" t="e">
        <f>INDEX('Jason-SESSION'!$L$448:$U$455, MATCH("*Clean *",'Jason-SESSION'!$B$448:$B$455,0), MATCH("*1st*",'Jason-SESSION'!$K$7:$T$7,0))</f>
        <v>#N/A</v>
      </c>
      <c r="M297" s="131" t="e">
        <f>IF($A$296='Jason-SESSION'!$A$448,INDEX('Jason-SESSION'!$K$448:$T$455, MATCH("*Lat Pulldown*",'Jason-SESSION'!$B$448:$B$455,0), MATCH("*1st*",'Jason-SESSION'!$K$7:$T$7,0)),"")</f>
        <v>#N/A</v>
      </c>
      <c r="N297" s="48" t="e">
        <f>INDEX('Jason-SESSION'!$L$448:$U$455, MATCH("*Lat Pulldown*",'Jason-SESSION'!$B$448:$B$455,0), MATCH("*1st*",'Jason-SESSION'!$K$7:$T$7,0))</f>
        <v>#N/A</v>
      </c>
      <c r="O297" s="151"/>
      <c r="P297" s="151"/>
      <c r="Q297" s="118"/>
      <c r="R297" s="118"/>
      <c r="S297" s="11"/>
      <c r="T297" s="11"/>
      <c r="V297" s="47"/>
      <c r="W297" s="11"/>
      <c r="X297" s="11"/>
      <c r="Y297" s="11"/>
      <c r="Z297" s="11"/>
      <c r="AA297" s="11"/>
      <c r="AB297" s="11"/>
      <c r="AC297" s="11"/>
      <c r="AF297"/>
      <c r="AG297"/>
      <c r="AH297"/>
      <c r="AI297"/>
      <c r="AJ297"/>
      <c r="AK297"/>
      <c r="AL297"/>
      <c r="AN297"/>
    </row>
    <row r="298" spans="1:40">
      <c r="B298" t="s">
        <v>4</v>
      </c>
      <c r="C298" s="131" t="e">
        <f>IF($A$296='Jason-SESSION'!$A$448,INDEX('Jason-SESSION'!$K$448:$T$455, MATCH("*Squat*",'Jason-SESSION'!$B$448:$B$455,0), MATCH("*2nd*",'Jason-SESSION'!$K$7:$T$7,0)),"")</f>
        <v>#N/A</v>
      </c>
      <c r="D298" s="132" t="e">
        <f>INDEX('Jason-SESSION'!L$448:U$455, MATCH("*Squat*",'Jason-SESSION'!$B$448:$B$455,0), MATCH("*2nd*",'Jason-SESSION'!K$7:T$7,0))</f>
        <v>#N/A</v>
      </c>
      <c r="E298" s="131" t="e">
        <f>IF($A$296='Jason-SESSION'!$A$448,INDEX('Jason-SESSION'!$K$448:$T$455, MATCH("*Deadlift*",'Jason-SESSION'!$B$448:$B$455,0), MATCH("*2ND*",'Jason-SESSION'!$K$7:$T$7,0)),"")</f>
        <v>#N/A</v>
      </c>
      <c r="F298" s="131" t="e">
        <f>INDEX('Jason-SESSION'!$L$448:$U$455, MATCH("*Deadlift*",'Jason-SESSION'!$B$448:$B$455,0), MATCH("*2nd*",'Jason-SESSION'!$K$7:$T$7,0))</f>
        <v>#N/A</v>
      </c>
      <c r="G298" s="131" t="e">
        <f>IF($A$296='Jason-SESSION'!$A$448,INDEX('Jason-SESSION'!$K$448:$T$455, MATCH("*Bench Press*",'Jason-SESSION'!$B$448:$B$455,0), MATCH("*2ND*",'Jason-SESSION'!$K$7:$T$7,0)),"")</f>
        <v>#N/A</v>
      </c>
      <c r="H298" s="131" t="e">
        <f>INDEX('Jason-SESSION'!$L$448:$U$455, MATCH("*Bench Press*",'Jason-SESSION'!$B$448:$B$455,0), MATCH("*2nd*",'Jason-SESSION'!$K$7:$T$7,0))</f>
        <v>#N/A</v>
      </c>
      <c r="I298" s="132" t="e">
        <f>IF($A$296='Jason-SESSION'!$A$448,INDEX('Jason-SESSION'!$K$448:$T$455, MATCH("*Military*",'Jason-SESSION'!$B$448:$B$455,0), MATCH("*2ND*",'Jason-SESSION'!$K$7:$T$7,0)),"")</f>
        <v>#N/A</v>
      </c>
      <c r="J298" s="44" t="e">
        <f>INDEX('Jason-SESSION'!$L$448:$U$455, MATCH("*Military*",'Jason-SESSION'!$B$448:$B$455,0), MATCH("*2nd*",'Jason-SESSION'!$K$7:$T$7,0))</f>
        <v>#N/A</v>
      </c>
      <c r="K298" s="131" t="e">
        <f>IF($A$296='Jason-SESSION'!$A$448,INDEX('Jason-SESSION'!$K$448:$T$455, MATCH("*Clean *",'Jason-SESSION'!$B$448:$B$455,0), MATCH("*2ND*",'Jason-SESSION'!$K$7:$T$7,0)),"")</f>
        <v>#N/A</v>
      </c>
      <c r="L298" s="44" t="e">
        <f>INDEX('Jason-SESSION'!$L$448:$U$455, MATCH("*Clean *",'Jason-SESSION'!$B$448:$B$455,0), MATCH("*2nd*",'Jason-SESSION'!$K$7:$T$7,0))</f>
        <v>#N/A</v>
      </c>
      <c r="M298" s="131" t="e">
        <f>IF($A$296='Jason-SESSION'!$A$448,INDEX('Jason-SESSION'!$K$448:$T$455, MATCH("*Lat Pulldown*",'Jason-SESSION'!$B$448:$B$455,0), MATCH("*2ND*",'Jason-SESSION'!$K$7:$T$7,0)),"")</f>
        <v>#N/A</v>
      </c>
      <c r="N298" s="44" t="e">
        <f>INDEX('Jason-SESSION'!$L$448:$U$455, MATCH("*Lat Pulldown*",'Jason-SESSION'!$B$448:$B$455,0), MATCH("*2nd*",'Jason-SESSION'!$K$7:$T$7,0))</f>
        <v>#N/A</v>
      </c>
      <c r="O298" s="151"/>
      <c r="P298" s="151"/>
      <c r="Q298" s="118"/>
      <c r="R298" s="118"/>
      <c r="AF298"/>
      <c r="AG298"/>
      <c r="AH298"/>
      <c r="AI298"/>
      <c r="AJ298"/>
      <c r="AK298"/>
      <c r="AL298"/>
      <c r="AN298"/>
    </row>
    <row r="299" spans="1:40">
      <c r="B299" t="s">
        <v>5</v>
      </c>
      <c r="C299" s="131" t="e">
        <f>IF($A$296='Jason-SESSION'!$A$448,INDEX('Jason-SESSION'!$K$448:$T$455, MATCH("*Squat*",'Jason-SESSION'!$B$448:$B$455,0), MATCH("*3rd*",'Jason-SESSION'!$K$7:$T$7,0)),"")</f>
        <v>#N/A</v>
      </c>
      <c r="D299" s="132" t="e">
        <f>INDEX('Jason-SESSION'!L$448:U$455, MATCH("*Squat*",'Jason-SESSION'!$B$448:$B$455,0), MATCH("*3rd*",'Jason-SESSION'!K$7:T$7,0))</f>
        <v>#N/A</v>
      </c>
      <c r="E299" s="131" t="e">
        <f>IF($A$296='Jason-SESSION'!$A$448,INDEX('Jason-SESSION'!$K$448:$T$455, MATCH("*Deadlift*",'Jason-SESSION'!$B$448:$B$455,0), MATCH("*3rd*",'Jason-SESSION'!$K$7:$T$7,0)),"")</f>
        <v>#N/A</v>
      </c>
      <c r="F299" s="131" t="e">
        <f>INDEX('Jason-SESSION'!$L$448:$U$455, MATCH("*Deadlift*",'Jason-SESSION'!$B$448:$B$455,0), MATCH("*3rd*",'Jason-SESSION'!$K$7:$T$7,0))</f>
        <v>#N/A</v>
      </c>
      <c r="G299" s="131" t="e">
        <f>IF($A$296='Jason-SESSION'!$A$448,INDEX('Jason-SESSION'!$K$448:$T$455, MATCH("*Bench Press*",'Jason-SESSION'!$B$448:$B$455,0), MATCH("*3rd*",'Jason-SESSION'!$K$7:$T$7,0)),"")</f>
        <v>#N/A</v>
      </c>
      <c r="H299" s="131" t="e">
        <f>INDEX('Jason-SESSION'!$L$448:$U$455, MATCH("*Bench Press*",'Jason-SESSION'!$B$448:$B$455,0), MATCH("*3rd*",'Jason-SESSION'!$K$7:$T$7,0))</f>
        <v>#N/A</v>
      </c>
      <c r="I299" s="132" t="e">
        <f>IF($A$296='Jason-SESSION'!$A$448,INDEX('Jason-SESSION'!$K$448:$T$455, MATCH("*Military*",'Jason-SESSION'!$B$448:$B$455,0), MATCH("*3rd*",'Jason-SESSION'!$K$7:$T$7,0)),"")</f>
        <v>#N/A</v>
      </c>
      <c r="J299" s="44" t="e">
        <f>INDEX('Jason-SESSION'!$L$448:$U$455, MATCH("*Military*",'Jason-SESSION'!$B$448:$B$455,0), MATCH("*3rd*",'Jason-SESSION'!$K$7:$T$7,0))</f>
        <v>#N/A</v>
      </c>
      <c r="K299" s="131" t="e">
        <f>IF($A$296='Jason-SESSION'!$A$448,INDEX('Jason-SESSION'!$K$448:$T$455, MATCH("*Clean *",'Jason-SESSION'!$B$448:$B$455,0), MATCH("*3rd*",'Jason-SESSION'!$K$7:$T$7,0)),"")</f>
        <v>#N/A</v>
      </c>
      <c r="L299" s="44" t="e">
        <f>INDEX('Jason-SESSION'!$L$448:$U$455, MATCH("*Clean *",'Jason-SESSION'!$B$448:$B$455,0), MATCH("*3rd*",'Jason-SESSION'!$K$7:$T$7,0))</f>
        <v>#N/A</v>
      </c>
      <c r="M299" s="131" t="e">
        <f>IF($A$296='Jason-SESSION'!$A$448,INDEX('Jason-SESSION'!$K$448:$T$455, MATCH("*Lat Pulldown*",'Jason-SESSION'!$B$448:$B$455,0), MATCH("*3rd*",'Jason-SESSION'!$K$7:$T$7,0)),"")</f>
        <v>#N/A</v>
      </c>
      <c r="N299" s="44" t="e">
        <f>INDEX('Jason-SESSION'!$L$448:$U$455, MATCH("*Lat Pulldown*",'Jason-SESSION'!$B$448:$B$455,0), MATCH("*3rd*",'Jason-SESSION'!$K$7:$T$7,0))</f>
        <v>#N/A</v>
      </c>
      <c r="O299" s="151"/>
      <c r="P299" s="151"/>
      <c r="Q299" s="118"/>
      <c r="R299" s="118"/>
      <c r="AF299"/>
      <c r="AG299"/>
      <c r="AH299"/>
      <c r="AI299"/>
      <c r="AJ299"/>
      <c r="AK299"/>
      <c r="AL299"/>
      <c r="AN299"/>
    </row>
    <row r="300" spans="1:40">
      <c r="B300" t="s">
        <v>6</v>
      </c>
      <c r="C300" s="131" t="e">
        <f>IF($A$296='Jason-SESSION'!$A$448,INDEX('Jason-SESSION'!$K$448:$T$455, MATCH("*Squat*",'Jason-SESSION'!$B$448:$B$455,0), MATCH("*4th*",'Jason-SESSION'!$K$7:$T$7,0)),"")</f>
        <v>#N/A</v>
      </c>
      <c r="D300" s="132" t="e">
        <f>INDEX('Jason-SESSION'!L$448:U$455, MATCH("*Squat*",'Jason-SESSION'!$B$448:$B$455,0), MATCH("*4th*",'Jason-SESSION'!K$7:T$7,0))</f>
        <v>#N/A</v>
      </c>
      <c r="E300" s="131" t="e">
        <f>IF($A$296='Jason-SESSION'!$A$448,INDEX('Jason-SESSION'!$K$448:$T$455, MATCH("*Deadlift*",'Jason-SESSION'!$B$448:$B$455,0), MATCH("*4th*",'Jason-SESSION'!$K$7:$T$7,0)),"")</f>
        <v>#N/A</v>
      </c>
      <c r="F300" s="131" t="e">
        <f>INDEX('Jason-SESSION'!$L$448:$U$455, MATCH("*Deadlift*",'Jason-SESSION'!$B$448:$B$455,0), MATCH("*4th*",'Jason-SESSION'!$K$7:$T$7,0))</f>
        <v>#N/A</v>
      </c>
      <c r="G300" s="131" t="e">
        <f>IF($A$296='Jason-SESSION'!$A$448,INDEX('Jason-SESSION'!$K$448:$T$455, MATCH("*Bench Press*",'Jason-SESSION'!$B$448:$B$455,0), MATCH("*4th*",'Jason-SESSION'!$K$7:$T$7,0)),"")</f>
        <v>#N/A</v>
      </c>
      <c r="H300" s="131" t="e">
        <f>INDEX('Jason-SESSION'!$L$448:$U$455, MATCH("*Bench Press*",'Jason-SESSION'!$B$448:$B$455,0), MATCH("*4th*",'Jason-SESSION'!$K$7:$T$7,0))</f>
        <v>#N/A</v>
      </c>
      <c r="I300" s="132" t="e">
        <f>IF($A$296='Jason-SESSION'!$A$448,INDEX('Jason-SESSION'!$K$448:$T$455, MATCH("*Military*",'Jason-SESSION'!$B$448:$B$455,0), MATCH("*4th*",'Jason-SESSION'!$K$7:$T$7,0)),"")</f>
        <v>#N/A</v>
      </c>
      <c r="J300" s="44" t="e">
        <f>INDEX('Jason-SESSION'!$L$448:$U$455, MATCH("*Military*",'Jason-SESSION'!$B$448:$B$455,0), MATCH("*4th*",'Jason-SESSION'!$K$7:$T$7,0))</f>
        <v>#N/A</v>
      </c>
      <c r="K300" s="131" t="e">
        <f>IF($A$296='Jason-SESSION'!$A$448,INDEX('Jason-SESSION'!$K$448:$T$455, MATCH("*Clean *",'Jason-SESSION'!$B$448:$B$455,0), MATCH("*4th*",'Jason-SESSION'!$K$7:$T$7,0)),"")</f>
        <v>#N/A</v>
      </c>
      <c r="L300" s="44" t="e">
        <f>INDEX('Jason-SESSION'!$L$448:$U$455, MATCH("*Clean *",'Jason-SESSION'!$B$448:$B$455,0), MATCH("*4th*",'Jason-SESSION'!$K$7:$T$7,0))</f>
        <v>#N/A</v>
      </c>
      <c r="M300" s="131" t="e">
        <f>IF($A$296='Jason-SESSION'!$A$448,INDEX('Jason-SESSION'!$K$448:$T$455, MATCH("*Lat Pulldown*",'Jason-SESSION'!$B$448:$B$455,0), MATCH("*4th*",'Jason-SESSION'!$K$7:$T$7,0)),"")</f>
        <v>#N/A</v>
      </c>
      <c r="N300" s="44" t="e">
        <f>INDEX('Jason-SESSION'!$L$448:$U$455, MATCH("*Lat Pulldown*",'Jason-SESSION'!$B$448:$B$455,0), MATCH("*4th*",'Jason-SESSION'!$K$7:$T$7,0))</f>
        <v>#N/A</v>
      </c>
      <c r="O300" s="151"/>
      <c r="P300" s="151"/>
      <c r="Q300" s="118"/>
      <c r="R300" s="118"/>
      <c r="AF300"/>
      <c r="AG300"/>
      <c r="AH300"/>
      <c r="AI300"/>
      <c r="AJ300"/>
      <c r="AK300"/>
      <c r="AL300"/>
      <c r="AN300"/>
    </row>
    <row r="301" spans="1:40">
      <c r="B301" t="s">
        <v>7</v>
      </c>
      <c r="C301" s="131" t="e">
        <f>IF($A$296='Jason-SESSION'!$A$448,INDEX('Jason-SESSION'!$K$448:$T$455, MATCH("*Squat*",'Jason-SESSION'!$B$448:$B$455,0), MATCH("*5th*",'Jason-SESSION'!$K$7:$T$7,0)),"")</f>
        <v>#N/A</v>
      </c>
      <c r="D301" s="132" t="e">
        <f>INDEX('Jason-SESSION'!L$448:U$455, MATCH("*Squat*",'Jason-SESSION'!$B$448:$B$455,0), MATCH("*5th*",'Jason-SESSION'!K$7:T$7,0))</f>
        <v>#N/A</v>
      </c>
      <c r="E301" s="131" t="e">
        <f>IF($A$296='Jason-SESSION'!$A$448,INDEX('Jason-SESSION'!$K$448:$T$455, MATCH("*Deadlift*",'Jason-SESSION'!$B$448:$B$455,0), MATCH("*5th*",'Jason-SESSION'!$K$7:$T$7,0)),"")</f>
        <v>#N/A</v>
      </c>
      <c r="F301" s="131" t="e">
        <f>INDEX('Jason-SESSION'!$L$448:$U$455, MATCH("*Deadlift*",'Jason-SESSION'!$B$448:$B$455,0), MATCH("*5th*",'Jason-SESSION'!$K$7:$T$7,0))</f>
        <v>#N/A</v>
      </c>
      <c r="G301" s="131" t="e">
        <f>IF($A$296='Jason-SESSION'!$A$448,INDEX('Jason-SESSION'!$K$448:$T$455, MATCH("*Bench Press*",'Jason-SESSION'!$B$448:$B$455,0), MATCH("*5th*",'Jason-SESSION'!$K$7:$T$7,0)),"")</f>
        <v>#N/A</v>
      </c>
      <c r="H301" s="131" t="e">
        <f>INDEX('Jason-SESSION'!$L$448:$U$455, MATCH("*Bench Press*",'Jason-SESSION'!$B$448:$B$455,0), MATCH("*5th*",'Jason-SESSION'!$K$7:$T$7,0))</f>
        <v>#N/A</v>
      </c>
      <c r="I301" s="132" t="e">
        <f>IF($A$296='Jason-SESSION'!$A$448,INDEX('Jason-SESSION'!$K$448:$T$455, MATCH("*Military*",'Jason-SESSION'!$B$448:$B$455,0), MATCH("*5th*",'Jason-SESSION'!$K$7:$T$7,0)),"")</f>
        <v>#N/A</v>
      </c>
      <c r="J301" s="44" t="e">
        <f>INDEX('Jason-SESSION'!$L$448:$U$455, MATCH("*Military*",'Jason-SESSION'!$B$448:$B$455,0), MATCH("*5th*",'Jason-SESSION'!$K$7:$T$7,0))</f>
        <v>#N/A</v>
      </c>
      <c r="K301" s="131" t="e">
        <f>IF($A$296='Jason-SESSION'!$A$448,INDEX('Jason-SESSION'!$K$448:$T$455, MATCH("*Clean *",'Jason-SESSION'!$B$448:$B$455,0), MATCH("*5th*",'Jason-SESSION'!$K$7:$T$7,0)),"")</f>
        <v>#N/A</v>
      </c>
      <c r="L301" s="44" t="e">
        <f>INDEX('Jason-SESSION'!$L$448:$U$455, MATCH("*Clean *",'Jason-SESSION'!$B$448:$B$455,0), MATCH("*5th*",'Jason-SESSION'!$K$7:$T$7,0))</f>
        <v>#N/A</v>
      </c>
      <c r="M301" s="131" t="e">
        <f>IF($A$296='Jason-SESSION'!$A$448,INDEX('Jason-SESSION'!$K$448:$T$455, MATCH("*Lat Pulldown*",'Jason-SESSION'!$B$448:$B$455,0), MATCH("*5th*",'Jason-SESSION'!$K$7:$T$7,0)),"")</f>
        <v>#N/A</v>
      </c>
      <c r="N301" s="44" t="e">
        <f>INDEX('Jason-SESSION'!$L$448:$U$455, MATCH("*Lat Pulldown*",'Jason-SESSION'!$B$448:$B$455,0), MATCH("*5th*",'Jason-SESSION'!$K$7:$T$7,0))</f>
        <v>#N/A</v>
      </c>
      <c r="O301" s="151"/>
      <c r="P301" s="151"/>
      <c r="Q301" s="118"/>
      <c r="R301" s="118"/>
      <c r="AF301"/>
      <c r="AG301"/>
      <c r="AH301"/>
      <c r="AI301"/>
      <c r="AJ301"/>
      <c r="AK301"/>
      <c r="AL301"/>
      <c r="AN301"/>
    </row>
    <row r="302" spans="1:40">
      <c r="A302" s="129">
        <f>'Jason-SESSION'!A457</f>
        <v>0</v>
      </c>
      <c r="B302" s="116" t="s">
        <v>84</v>
      </c>
      <c r="C302" s="117" t="e">
        <f>MAX(C303:C307)</f>
        <v>#N/A</v>
      </c>
      <c r="D302" s="116" t="e">
        <f t="array" ref="D302">MAX(IF(C303:C307=C302,D303:D307))</f>
        <v>#N/A</v>
      </c>
      <c r="E302" s="116" t="e">
        <f>MAX(E303:E307)</f>
        <v>#N/A</v>
      </c>
      <c r="F302" s="116" t="e">
        <f t="array" ref="F302">MAX(IF(E303:E307=E302,F303:F307))</f>
        <v>#N/A</v>
      </c>
      <c r="G302" s="116" t="e">
        <f>MAX(G303:G307)</f>
        <v>#N/A</v>
      </c>
      <c r="H302" s="116" t="e">
        <f t="array" ref="H302">MAX(IF(G303:G307=G302,H303:H307))</f>
        <v>#N/A</v>
      </c>
      <c r="I302" s="116" t="e">
        <f>MAX(I303:I307)</f>
        <v>#N/A</v>
      </c>
      <c r="J302" s="116" t="e">
        <f t="array" ref="J302">MAX(IF(I303:I307=I302,J303:J307))</f>
        <v>#N/A</v>
      </c>
      <c r="K302" s="116" t="e">
        <f>MAX(K303:K307)</f>
        <v>#N/A</v>
      </c>
      <c r="L302" s="116" t="e">
        <f t="array" ref="L302">MAX(IF(K303:K307=K302,L303:L307))</f>
        <v>#N/A</v>
      </c>
      <c r="M302" s="116" t="e">
        <f>MAX(M303:M307)</f>
        <v>#N/A</v>
      </c>
      <c r="N302" s="117" t="e">
        <f t="array" ref="N302">MAX(IF(M303:M307=M302,N303:N307))</f>
        <v>#N/A</v>
      </c>
      <c r="O302" s="152" t="e">
        <f>IF($A$302='Jason-SESSION'!$A$457,INDEX('Jason-SESSION'!$K$457:$T$464, MATCH("*1k Row*",'Jason-SESSION'!$B$457:$B$464,0), MATCH("*1st*",'Jason-SESSION'!$K$7:$T$7,0)),"")</f>
        <v>#N/A</v>
      </c>
      <c r="P302" s="152" t="e">
        <f>IF($A$302='Jason-SESSION'!$A$457,INDEX('Jason-SESSION'!$K$457:$T$464, MATCH("*HIIT*",'Jason-SESSION'!$B$457:$B$464,0), MATCH("*1st*",'Jason-SESSION'!$K$7:$T$7,0)),"")</f>
        <v>#N/A</v>
      </c>
      <c r="Q302" s="119" t="str">
        <f>INDEX('Jason-SESSION'!$L$212:$U$457, MATCH("*HIIT*",'Jason-SESSION'!$B$212:$B$457,0), MATCH("*1st*",'Jason-SESSION'!$K$7:$T$7,0))</f>
        <v>45/15</v>
      </c>
      <c r="R302" s="119">
        <f>'Jason-SESSION'!U457</f>
        <v>0</v>
      </c>
      <c r="S302" s="116"/>
      <c r="T302" s="116"/>
      <c r="U302" s="120">
        <f>'Jason-SESSION'!A458</f>
        <v>0</v>
      </c>
      <c r="V302" s="120">
        <f>'Jason-SESSION'!A459</f>
        <v>0</v>
      </c>
      <c r="W302" s="116"/>
      <c r="X302" s="116"/>
      <c r="Y302" s="116"/>
      <c r="Z302" s="116"/>
      <c r="AA302" s="116"/>
      <c r="AB302" s="116"/>
      <c r="AC302" s="116"/>
      <c r="AF302"/>
      <c r="AG302"/>
      <c r="AH302"/>
      <c r="AI302"/>
      <c r="AJ302"/>
      <c r="AK302"/>
      <c r="AL302"/>
      <c r="AN302"/>
    </row>
    <row r="303" spans="1:40">
      <c r="A303" s="145"/>
      <c r="B303" s="11" t="s">
        <v>3</v>
      </c>
      <c r="C303" s="131" t="e">
        <f>IF($A$302='Jason-SESSION'!$A$457,INDEX('Jason-SESSION'!$K$457:$T$464, MATCH("*Squat*",'Jason-SESSION'!$B$457:$B$464,0), MATCH("*1st*",'Jason-SESSION'!$K$7:$T$7,0)),"")</f>
        <v>#N/A</v>
      </c>
      <c r="D303" s="132" t="e">
        <f>INDEX('Jason-SESSION'!L$457:U$464, MATCH("*Squat*",'Jason-SESSION'!$B$457:$B$464,0), MATCH("*1st*",'Jason-SESSION'!K$7:T$7,0))</f>
        <v>#N/A</v>
      </c>
      <c r="E303" s="131" t="e">
        <f>IF($A$302='Jason-SESSION'!$A$457,INDEX('Jason-SESSION'!$K$457:$T$464, MATCH("*Deadlift*",'Jason-SESSION'!$B$457:$B$464,0), MATCH("*1st*",'Jason-SESSION'!$K$7:$T$7,0)),"")</f>
        <v>#N/A</v>
      </c>
      <c r="F303" s="131" t="e">
        <f>INDEX('Jason-SESSION'!$L$457:$U$464, MATCH("*Deadlift*",'Jason-SESSION'!$B$457:$B$464,0), MATCH("*1st*",'Jason-SESSION'!$K$7:$T$7,0))</f>
        <v>#N/A</v>
      </c>
      <c r="G303" s="131" t="e">
        <f>IF($A$302='Jason-SESSION'!$A$457,INDEX('Jason-SESSION'!$K$457:$T$464, MATCH("*Bench Press*",'Jason-SESSION'!$B$457:$B$464,0), MATCH("*1st*",'Jason-SESSION'!$K$7:$T$7,0)),"")</f>
        <v>#N/A</v>
      </c>
      <c r="H303" s="131" t="e">
        <f>INDEX('Jason-SESSION'!$L$457:$U$464, MATCH("*Bench Press*",'Jason-SESSION'!$B$457:$B$464,0), MATCH("*1st*",'Jason-SESSION'!$K$7:$T$7,0))</f>
        <v>#N/A</v>
      </c>
      <c r="I303" s="132" t="e">
        <f>IF($A$302='Jason-SESSION'!$A$457,INDEX('Jason-SESSION'!$K$457:$T$464, MATCH("*Military*",'Jason-SESSION'!$B$457:$B$464,0), MATCH("*1st*",'Jason-SESSION'!$K$7:$T$7,0)),"")</f>
        <v>#N/A</v>
      </c>
      <c r="J303" s="48" t="e">
        <f>INDEX('Jason-SESSION'!$L$457:$U$464, MATCH("*Military*",'Jason-SESSION'!$B$457:$B$464,0), MATCH("*1st*",'Jason-SESSION'!$K$7:$T$7,0))</f>
        <v>#N/A</v>
      </c>
      <c r="K303" s="131" t="e">
        <f>IF($A$302='Jason-SESSION'!$A$457,INDEX('Jason-SESSION'!$K$457:$T$464, MATCH("*Clean *",'Jason-SESSION'!$B$457:$B$464,0), MATCH("*1st*",'Jason-SESSION'!$K$7:$T$7,0)),"")</f>
        <v>#N/A</v>
      </c>
      <c r="L303" s="48" t="e">
        <f>INDEX('Jason-SESSION'!$L$457:$U$464, MATCH("*Clean *",'Jason-SESSION'!$B$457:$B$464,0), MATCH("*1st*",'Jason-SESSION'!$K$7:$T$7,0))</f>
        <v>#N/A</v>
      </c>
      <c r="M303" s="131" t="e">
        <f>IF($A$302='Jason-SESSION'!$A$457,INDEX('Jason-SESSION'!$K$457:$T$464, MATCH("*Lat Pulldown*",'Jason-SESSION'!$B$457:$B$464,0), MATCH("*1st*",'Jason-SESSION'!$K$7:$T$7,0)),"")</f>
        <v>#N/A</v>
      </c>
      <c r="N303" s="48" t="e">
        <f>INDEX('Jason-SESSION'!$L$457:$U$464, MATCH("*Lat Pulldown*",'Jason-SESSION'!$B$457:$B$464,0), MATCH("*1st*",'Jason-SESSION'!$K$7:$T$7,0))</f>
        <v>#N/A</v>
      </c>
      <c r="O303" s="151"/>
      <c r="P303" s="151"/>
      <c r="Q303" s="118"/>
      <c r="R303" s="118"/>
      <c r="S303" s="11"/>
      <c r="T303" s="11"/>
      <c r="V303" s="47"/>
      <c r="W303" s="11"/>
      <c r="X303" s="11"/>
      <c r="Y303" s="11"/>
      <c r="Z303" s="11"/>
      <c r="AA303" s="11"/>
      <c r="AB303" s="11"/>
      <c r="AC303" s="11"/>
      <c r="AF303"/>
      <c r="AG303"/>
      <c r="AH303"/>
      <c r="AI303"/>
      <c r="AJ303"/>
      <c r="AK303"/>
      <c r="AL303"/>
      <c r="AN303"/>
    </row>
    <row r="304" spans="1:40">
      <c r="B304" t="s">
        <v>4</v>
      </c>
      <c r="C304" s="131" t="e">
        <f>IF($A$302='Jason-SESSION'!$A$457,INDEX('Jason-SESSION'!$K$457:$T$464, MATCH("*Squat*",'Jason-SESSION'!$B$457:$B$464,0), MATCH("*2nd*",'Jason-SESSION'!$K$7:$T$7,0)),"")</f>
        <v>#N/A</v>
      </c>
      <c r="D304" s="132" t="e">
        <f>INDEX('Jason-SESSION'!L$457:U$464, MATCH("*Squat*",'Jason-SESSION'!$B$457:$B$464,0), MATCH("*2nd*",'Jason-SESSION'!K$7:T$7,0))</f>
        <v>#N/A</v>
      </c>
      <c r="E304" s="131" t="e">
        <f>IF($A$302='Jason-SESSION'!$A$457,INDEX('Jason-SESSION'!$K$457:$T$464, MATCH("*Deadlift*",'Jason-SESSION'!$B$457:$B$464,0), MATCH("*2ND*",'Jason-SESSION'!$K$7:$T$7,0)),"")</f>
        <v>#N/A</v>
      </c>
      <c r="F304" s="131" t="e">
        <f>INDEX('Jason-SESSION'!$L$457:$U$464, MATCH("*Deadlift*",'Jason-SESSION'!$B$457:$B$464,0), MATCH("*2nd*",'Jason-SESSION'!$K$7:$T$7,0))</f>
        <v>#N/A</v>
      </c>
      <c r="G304" s="131" t="e">
        <f>IF($A$302='Jason-SESSION'!$A$457,INDEX('Jason-SESSION'!$K$457:$T$464, MATCH("*Bench Press*",'Jason-SESSION'!$B$457:$B$464,0), MATCH("*2ND*",'Jason-SESSION'!$K$7:$T$7,0)),"")</f>
        <v>#N/A</v>
      </c>
      <c r="H304" s="131" t="e">
        <f>INDEX('Jason-SESSION'!$L$457:$U$464, MATCH("*Bench Press*",'Jason-SESSION'!$B$457:$B$464,0), MATCH("*2nd*",'Jason-SESSION'!$K$7:$T$7,0))</f>
        <v>#N/A</v>
      </c>
      <c r="I304" s="132" t="e">
        <f>IF($A$302='Jason-SESSION'!$A$457,INDEX('Jason-SESSION'!$K$457:$T$464, MATCH("*Military*",'Jason-SESSION'!$B$457:$B$464,0), MATCH("*2ND*",'Jason-SESSION'!$K$7:$T$7,0)),"")</f>
        <v>#N/A</v>
      </c>
      <c r="J304" s="44" t="e">
        <f>INDEX('Jason-SESSION'!$L$457:$U$464, MATCH("*Military*",'Jason-SESSION'!$B$457:$B$464,0), MATCH("*2nd*",'Jason-SESSION'!$K$7:$T$7,0))</f>
        <v>#N/A</v>
      </c>
      <c r="K304" s="131" t="e">
        <f>IF($A$302='Jason-SESSION'!$A$457,INDEX('Jason-SESSION'!$K$457:$T$464, MATCH("*Clean *",'Jason-SESSION'!$B$457:$B$464,0), MATCH("*2ND*",'Jason-SESSION'!$K$7:$T$7,0)),"")</f>
        <v>#N/A</v>
      </c>
      <c r="L304" s="44" t="e">
        <f>INDEX('Jason-SESSION'!$L$457:$U$464, MATCH("*Clean *",'Jason-SESSION'!$B$457:$B$464,0), MATCH("*2nd*",'Jason-SESSION'!$K$7:$T$7,0))</f>
        <v>#N/A</v>
      </c>
      <c r="M304" s="131" t="e">
        <f>IF($A$302='Jason-SESSION'!$A$457,INDEX('Jason-SESSION'!$K$457:$T$464, MATCH("*Lat Pulldown*",'Jason-SESSION'!$B$457:$B$464,0), MATCH("*2ND*",'Jason-SESSION'!$K$7:$T$7,0)),"")</f>
        <v>#N/A</v>
      </c>
      <c r="N304" s="44" t="e">
        <f>INDEX('Jason-SESSION'!$L$457:$U$464, MATCH("*Lat Pulldown*",'Jason-SESSION'!$B$457:$B$464,0), MATCH("*2nd*",'Jason-SESSION'!$K$7:$T$7,0))</f>
        <v>#N/A</v>
      </c>
      <c r="O304" s="151"/>
      <c r="P304" s="151"/>
      <c r="Q304" s="118"/>
      <c r="R304" s="118"/>
      <c r="AF304"/>
      <c r="AG304"/>
      <c r="AH304"/>
      <c r="AI304"/>
      <c r="AJ304"/>
      <c r="AK304"/>
      <c r="AL304"/>
      <c r="AN304"/>
    </row>
    <row r="305" spans="1:40">
      <c r="B305" t="s">
        <v>5</v>
      </c>
      <c r="C305" s="131" t="e">
        <f>IF($A$302='Jason-SESSION'!$A$457,INDEX('Jason-SESSION'!$K$457:$T$464, MATCH("*Squat*",'Jason-SESSION'!$B$457:$B$464,0), MATCH("*3rd*",'Jason-SESSION'!$K$7:$T$7,0)),"")</f>
        <v>#N/A</v>
      </c>
      <c r="D305" s="132" t="e">
        <f>INDEX('Jason-SESSION'!L$457:U$464, MATCH("*Squat*",'Jason-SESSION'!$B$457:$B$464,0), MATCH("*3rd*",'Jason-SESSION'!K$7:T$7,0))</f>
        <v>#N/A</v>
      </c>
      <c r="E305" s="131" t="e">
        <f>IF($A$302='Jason-SESSION'!$A$457,INDEX('Jason-SESSION'!$K$457:$T$464, MATCH("*Deadlift*",'Jason-SESSION'!$B$457:$B$464,0), MATCH("*3rd*",'Jason-SESSION'!$K$7:$T$7,0)),"")</f>
        <v>#N/A</v>
      </c>
      <c r="F305" s="131" t="e">
        <f>INDEX('Jason-SESSION'!$L$457:$U$464, MATCH("*Deadlift*",'Jason-SESSION'!$B$457:$B$464,0), MATCH("*3rd*",'Jason-SESSION'!$K$7:$T$7,0))</f>
        <v>#N/A</v>
      </c>
      <c r="G305" s="131" t="e">
        <f>IF($A$302='Jason-SESSION'!$A$457,INDEX('Jason-SESSION'!$K$457:$T$464, MATCH("*Bench Press*",'Jason-SESSION'!$B$457:$B$464,0), MATCH("*3rd*",'Jason-SESSION'!$K$7:$T$7,0)),"")</f>
        <v>#N/A</v>
      </c>
      <c r="H305" s="131" t="e">
        <f>INDEX('Jason-SESSION'!$L$457:$U$464, MATCH("*Bench Press*",'Jason-SESSION'!$B$457:$B$464,0), MATCH("*3rd*",'Jason-SESSION'!$K$7:$T$7,0))</f>
        <v>#N/A</v>
      </c>
      <c r="I305" s="132" t="e">
        <f>IF($A$302='Jason-SESSION'!$A$457,INDEX('Jason-SESSION'!$K$457:$T$464, MATCH("*Military*",'Jason-SESSION'!$B$457:$B$464,0), MATCH("*3rd*",'Jason-SESSION'!$K$7:$T$7,0)),"")</f>
        <v>#N/A</v>
      </c>
      <c r="J305" s="44" t="e">
        <f>INDEX('Jason-SESSION'!$L$457:$U$464, MATCH("*Military*",'Jason-SESSION'!$B$457:$B$464,0), MATCH("*3rd*",'Jason-SESSION'!$K$7:$T$7,0))</f>
        <v>#N/A</v>
      </c>
      <c r="K305" s="131" t="e">
        <f>IF($A$302='Jason-SESSION'!$A$457,INDEX('Jason-SESSION'!$K$457:$T$464, MATCH("*Clean *",'Jason-SESSION'!$B$457:$B$464,0), MATCH("*3rd*",'Jason-SESSION'!$K$7:$T$7,0)),"")</f>
        <v>#N/A</v>
      </c>
      <c r="L305" s="44" t="e">
        <f>INDEX('Jason-SESSION'!$L$457:$U$464, MATCH("*Clean *",'Jason-SESSION'!$B$457:$B$464,0), MATCH("*3rd*",'Jason-SESSION'!$K$7:$T$7,0))</f>
        <v>#N/A</v>
      </c>
      <c r="M305" s="131" t="e">
        <f>IF($A$302='Jason-SESSION'!$A$457,INDEX('Jason-SESSION'!$K$457:$T$464, MATCH("*Lat Pulldown*",'Jason-SESSION'!$B$457:$B$464,0), MATCH("*3rd*",'Jason-SESSION'!$K$7:$T$7,0)),"")</f>
        <v>#N/A</v>
      </c>
      <c r="N305" s="44" t="e">
        <f>INDEX('Jason-SESSION'!$L$457:$U$464, MATCH("*Lat Pulldown*",'Jason-SESSION'!$B$457:$B$464,0), MATCH("*3rd*",'Jason-SESSION'!$K$7:$T$7,0))</f>
        <v>#N/A</v>
      </c>
      <c r="O305" s="151"/>
      <c r="P305" s="151"/>
      <c r="Q305" s="118"/>
      <c r="R305" s="118"/>
      <c r="AF305"/>
      <c r="AG305"/>
      <c r="AH305"/>
      <c r="AI305"/>
      <c r="AJ305"/>
      <c r="AK305"/>
      <c r="AL305"/>
      <c r="AN305"/>
    </row>
    <row r="306" spans="1:40">
      <c r="B306" t="s">
        <v>6</v>
      </c>
      <c r="C306" s="131" t="e">
        <f>IF($A$302='Jason-SESSION'!$A$457,INDEX('Jason-SESSION'!$K$457:$T$464, MATCH("*Squat*",'Jason-SESSION'!$B$457:$B$464,0), MATCH("*4th*",'Jason-SESSION'!$K$7:$T$7,0)),"")</f>
        <v>#N/A</v>
      </c>
      <c r="D306" s="132" t="e">
        <f>INDEX('Jason-SESSION'!L$457:U$464, MATCH("*Squat*",'Jason-SESSION'!$B$457:$B$464,0), MATCH("*4th*",'Jason-SESSION'!K$7:T$7,0))</f>
        <v>#N/A</v>
      </c>
      <c r="E306" s="131" t="e">
        <f>IF($A$302='Jason-SESSION'!$A$457,INDEX('Jason-SESSION'!$K$457:$T$464, MATCH("*Deadlift*",'Jason-SESSION'!$B$457:$B$464,0), MATCH("*4th*",'Jason-SESSION'!$K$7:$T$7,0)),"")</f>
        <v>#N/A</v>
      </c>
      <c r="F306" s="131" t="e">
        <f>INDEX('Jason-SESSION'!$L$457:$U$464, MATCH("*Deadlift*",'Jason-SESSION'!$B$457:$B$464,0), MATCH("*4th*",'Jason-SESSION'!$K$7:$T$7,0))</f>
        <v>#N/A</v>
      </c>
      <c r="G306" s="131" t="e">
        <f>IF($A$302='Jason-SESSION'!$A$457,INDEX('Jason-SESSION'!$K$457:$T$464, MATCH("*Bench Press*",'Jason-SESSION'!$B$457:$B$464,0), MATCH("*4th*",'Jason-SESSION'!$K$7:$T$7,0)),"")</f>
        <v>#N/A</v>
      </c>
      <c r="H306" s="131" t="e">
        <f>INDEX('Jason-SESSION'!$L$457:$U$464, MATCH("*Bench Press*",'Jason-SESSION'!$B$457:$B$464,0), MATCH("*4th*",'Jason-SESSION'!$K$7:$T$7,0))</f>
        <v>#N/A</v>
      </c>
      <c r="I306" s="132" t="e">
        <f>IF($A$302='Jason-SESSION'!$A$457,INDEX('Jason-SESSION'!$K$457:$T$464, MATCH("*Military*",'Jason-SESSION'!$B$457:$B$464,0), MATCH("*4th*",'Jason-SESSION'!$K$7:$T$7,0)),"")</f>
        <v>#N/A</v>
      </c>
      <c r="J306" s="44" t="e">
        <f>INDEX('Jason-SESSION'!$L$457:$U$464, MATCH("*Military*",'Jason-SESSION'!$B$457:$B$464,0), MATCH("*4th*",'Jason-SESSION'!$K$7:$T$7,0))</f>
        <v>#N/A</v>
      </c>
      <c r="K306" s="131" t="e">
        <f>IF($A$302='Jason-SESSION'!$A$457,INDEX('Jason-SESSION'!$K$457:$T$464, MATCH("*Clean *",'Jason-SESSION'!$B$457:$B$464,0), MATCH("*4th*",'Jason-SESSION'!$K$7:$T$7,0)),"")</f>
        <v>#N/A</v>
      </c>
      <c r="L306" s="44" t="e">
        <f>INDEX('Jason-SESSION'!$L$457:$U$464, MATCH("*Clean *",'Jason-SESSION'!$B$457:$B$464,0), MATCH("*4th*",'Jason-SESSION'!$K$7:$T$7,0))</f>
        <v>#N/A</v>
      </c>
      <c r="M306" s="131" t="e">
        <f>IF($A$302='Jason-SESSION'!$A$457,INDEX('Jason-SESSION'!$K$457:$T$464, MATCH("*Lat Pulldown*",'Jason-SESSION'!$B$457:$B$464,0), MATCH("*4th*",'Jason-SESSION'!$K$7:$T$7,0)),"")</f>
        <v>#N/A</v>
      </c>
      <c r="N306" s="44" t="e">
        <f>INDEX('Jason-SESSION'!$L$457:$U$464, MATCH("*Lat Pulldown*",'Jason-SESSION'!$B$457:$B$464,0), MATCH("*4th*",'Jason-SESSION'!$K$7:$T$7,0))</f>
        <v>#N/A</v>
      </c>
      <c r="O306" s="151"/>
      <c r="P306" s="151"/>
      <c r="Q306" s="118"/>
      <c r="R306" s="118"/>
      <c r="AF306"/>
      <c r="AG306"/>
      <c r="AH306"/>
      <c r="AI306"/>
      <c r="AJ306"/>
      <c r="AK306"/>
      <c r="AL306"/>
      <c r="AN306"/>
    </row>
    <row r="307" spans="1:40">
      <c r="B307" t="s">
        <v>7</v>
      </c>
      <c r="C307" s="131" t="e">
        <f>IF($A$302='Jason-SESSION'!$A$457,INDEX('Jason-SESSION'!$K$457:$T$464, MATCH("*Squat*",'Jason-SESSION'!$B$457:$B$464,0), MATCH("*5th*",'Jason-SESSION'!$K$7:$T$7,0)),"")</f>
        <v>#N/A</v>
      </c>
      <c r="D307" s="132" t="e">
        <f>INDEX('Jason-SESSION'!L$457:U$464, MATCH("*Squat*",'Jason-SESSION'!$B$457:$B$464,0), MATCH("*5th*",'Jason-SESSION'!K$7:T$7,0))</f>
        <v>#N/A</v>
      </c>
      <c r="E307" s="131" t="e">
        <f>IF($A$302='Jason-SESSION'!$A$457,INDEX('Jason-SESSION'!$K$457:$T$464, MATCH("*Deadlift*",'Jason-SESSION'!$B$457:$B$464,0), MATCH("*5th*",'Jason-SESSION'!$K$7:$T$7,0)),"")</f>
        <v>#N/A</v>
      </c>
      <c r="F307" s="131" t="e">
        <f>INDEX('Jason-SESSION'!$L$457:$U$464, MATCH("*Deadlift*",'Jason-SESSION'!$B$457:$B$464,0), MATCH("*5th*",'Jason-SESSION'!$K$7:$T$7,0))</f>
        <v>#N/A</v>
      </c>
      <c r="G307" s="131" t="e">
        <f>IF($A$302='Jason-SESSION'!$A$457,INDEX('Jason-SESSION'!$K$457:$T$464, MATCH("*Bench Press*",'Jason-SESSION'!$B$457:$B$464,0), MATCH("*5th*",'Jason-SESSION'!$K$7:$T$7,0)),"")</f>
        <v>#N/A</v>
      </c>
      <c r="H307" s="131" t="e">
        <f>INDEX('Jason-SESSION'!$L$457:$U$464, MATCH("*Bench Press*",'Jason-SESSION'!$B$457:$B$464,0), MATCH("*5th*",'Jason-SESSION'!$K$7:$T$7,0))</f>
        <v>#N/A</v>
      </c>
      <c r="I307" s="132" t="e">
        <f>IF($A$302='Jason-SESSION'!$A$457,INDEX('Jason-SESSION'!$K$457:$T$464, MATCH("*Military*",'Jason-SESSION'!$B$457:$B$464,0), MATCH("*5th*",'Jason-SESSION'!$K$7:$T$7,0)),"")</f>
        <v>#N/A</v>
      </c>
      <c r="J307" s="44" t="e">
        <f>INDEX('Jason-SESSION'!$L$457:$U$464, MATCH("*Military*",'Jason-SESSION'!$B$457:$B$464,0), MATCH("*5th*",'Jason-SESSION'!$K$7:$T$7,0))</f>
        <v>#N/A</v>
      </c>
      <c r="K307" s="131" t="e">
        <f>IF($A$302='Jason-SESSION'!$A$457,INDEX('Jason-SESSION'!$K$457:$T$464, MATCH("*Clean *",'Jason-SESSION'!$B$457:$B$464,0), MATCH("*5th*",'Jason-SESSION'!$K$7:$T$7,0)),"")</f>
        <v>#N/A</v>
      </c>
      <c r="L307" s="44" t="e">
        <f>INDEX('Jason-SESSION'!$L$457:$U$464, MATCH("*Clean *",'Jason-SESSION'!$B$457:$B$464,0), MATCH("*5th*",'Jason-SESSION'!$K$7:$T$7,0))</f>
        <v>#N/A</v>
      </c>
      <c r="M307" s="131" t="e">
        <f>IF($A$302='Jason-SESSION'!$A$457,INDEX('Jason-SESSION'!$K$457:$T$464, MATCH("*Lat Pulldown*",'Jason-SESSION'!$B$457:$B$464,0), MATCH("*5th*",'Jason-SESSION'!$K$7:$T$7,0)),"")</f>
        <v>#N/A</v>
      </c>
      <c r="N307" s="44" t="e">
        <f>INDEX('Jason-SESSION'!$L$457:$U$464, MATCH("*Lat Pulldown*",'Jason-SESSION'!$B$457:$B$464,0), MATCH("*5th*",'Jason-SESSION'!$K$7:$T$7,0))</f>
        <v>#N/A</v>
      </c>
      <c r="O307" s="151"/>
      <c r="P307" s="151"/>
      <c r="Q307" s="118"/>
      <c r="R307" s="118"/>
      <c r="AF307"/>
      <c r="AG307"/>
      <c r="AH307"/>
      <c r="AI307"/>
      <c r="AJ307"/>
      <c r="AK307"/>
      <c r="AL307"/>
      <c r="AN307"/>
    </row>
    <row r="308" spans="1:40">
      <c r="A308" s="129">
        <f>'Jason-SESSION'!A466</f>
        <v>0</v>
      </c>
      <c r="B308" s="116" t="s">
        <v>84</v>
      </c>
      <c r="C308" s="117" t="e">
        <f>MAX(C309:C313)</f>
        <v>#N/A</v>
      </c>
      <c r="D308" s="116" t="e">
        <f t="array" ref="D308">MAX(IF(C309:C313=C308,D309:D313))</f>
        <v>#N/A</v>
      </c>
      <c r="E308" s="116" t="e">
        <f>MAX(E309:E313)</f>
        <v>#N/A</v>
      </c>
      <c r="F308" s="116" t="e">
        <f t="array" ref="F308">MAX(IF(E309:E313=E308,F309:F313))</f>
        <v>#N/A</v>
      </c>
      <c r="G308" s="116" t="e">
        <f>MAX(G309:G313)</f>
        <v>#N/A</v>
      </c>
      <c r="H308" s="116" t="e">
        <f t="array" ref="H308">MAX(IF(G309:G313=G308,H309:H313))</f>
        <v>#N/A</v>
      </c>
      <c r="I308" s="116" t="e">
        <f>MAX(I309:I313)</f>
        <v>#N/A</v>
      </c>
      <c r="J308" s="116" t="e">
        <f t="array" ref="J308">MAX(IF(I309:I313=I308,J309:J313))</f>
        <v>#N/A</v>
      </c>
      <c r="K308" s="116" t="e">
        <f>MAX(K309:K313)</f>
        <v>#N/A</v>
      </c>
      <c r="L308" s="116" t="e">
        <f t="array" ref="L308">MAX(IF(K309:K313=K308,L309:L313))</f>
        <v>#N/A</v>
      </c>
      <c r="M308" s="116" t="e">
        <f>MAX(M309:M313)</f>
        <v>#N/A</v>
      </c>
      <c r="N308" s="117" t="e">
        <f t="array" ref="N308">MAX(IF(M309:M313=M308,N309:N313))</f>
        <v>#N/A</v>
      </c>
      <c r="O308" s="152" t="e">
        <f>IF($A$308='Jason-SESSION'!$A$466,INDEX('Jason-SESSION'!$K$466:$T$473, MATCH("*1k Row*",'Jason-SESSION'!$B$466:$B$473,0), MATCH("*1st*",'Jason-SESSION'!$K$7:$T$7,0)),"")</f>
        <v>#N/A</v>
      </c>
      <c r="P308" s="152" t="e">
        <f>IF($A$308='Jason-SESSION'!$A$466,INDEX('Jason-SESSION'!$K$466:$T$473, MATCH("*HIIT*",'Jason-SESSION'!$B$466:$B$473,0), MATCH("*1st*",'Jason-SESSION'!$K$7:$T$7,0)),"")</f>
        <v>#N/A</v>
      </c>
      <c r="Q308" s="119" t="e">
        <f>INDEX('Jason-SESSION'!$L$466:$U$473, MATCH("*HIIT*",'Jason-SESSION'!$B$466:$B$473,0), MATCH("*1st*",'Jason-SESSION'!$K$7:$T$7,0))</f>
        <v>#N/A</v>
      </c>
      <c r="R308" s="119">
        <f>'Jason-SESSION'!U466</f>
        <v>0</v>
      </c>
      <c r="S308" s="116"/>
      <c r="T308" s="116"/>
      <c r="U308" s="120">
        <f>'Jason-SESSION'!A467</f>
        <v>0</v>
      </c>
      <c r="V308" s="120">
        <f>'Jason-SESSION'!A468</f>
        <v>0</v>
      </c>
      <c r="W308" s="116"/>
      <c r="X308" s="116"/>
      <c r="Y308" s="116"/>
      <c r="Z308" s="116"/>
      <c r="AA308" s="116"/>
      <c r="AB308" s="116"/>
      <c r="AC308" s="116"/>
      <c r="AF308"/>
      <c r="AG308"/>
      <c r="AH308"/>
      <c r="AI308"/>
      <c r="AJ308"/>
      <c r="AK308"/>
      <c r="AL308"/>
      <c r="AN308"/>
    </row>
    <row r="309" spans="1:40">
      <c r="A309" s="145"/>
      <c r="B309" s="11" t="s">
        <v>3</v>
      </c>
      <c r="C309" s="131" t="e">
        <f>IF($A$308='Jason-SESSION'!$A$466,INDEX('Jason-SESSION'!$K$466:$T$473, MATCH("*Squat*",'Jason-SESSION'!$B$466:$B$473,0), MATCH("*1st*",'Jason-SESSION'!$K$7:$T$7,0)),"")</f>
        <v>#N/A</v>
      </c>
      <c r="D309" s="132" t="e">
        <f>INDEX('Jason-SESSION'!L$466:U$473, MATCH("*Squat*",'Jason-SESSION'!$B$466:$B$473,0), MATCH("*1st*",'Jason-SESSION'!K$7:T$7,0))</f>
        <v>#N/A</v>
      </c>
      <c r="E309" s="131" t="e">
        <f>IF($A$308='Jason-SESSION'!$A$466,INDEX('Jason-SESSION'!$K$466:$T$473, MATCH("*Deadlift*",'Jason-SESSION'!$B$466:$B$473,0), MATCH("*1st*",'Jason-SESSION'!$K$7:$T$7,0)),"")</f>
        <v>#N/A</v>
      </c>
      <c r="F309" s="131" t="e">
        <f>INDEX('Jason-SESSION'!$L$466:$U$473, MATCH("*Deadlift*",'Jason-SESSION'!$B$466:$B$473,0), MATCH("*1st*",'Jason-SESSION'!$K$7:$T$7,0))</f>
        <v>#N/A</v>
      </c>
      <c r="G309" s="131" t="e">
        <f>IF($A$308='Jason-SESSION'!$A$466,INDEX('Jason-SESSION'!$K$466:$T$473, MATCH("*Bench Press*",'Jason-SESSION'!$B$466:$B$473,0), MATCH("*1st*",'Jason-SESSION'!$K$7:$T$7,0)),"")</f>
        <v>#N/A</v>
      </c>
      <c r="H309" s="131" t="e">
        <f>INDEX('Jason-SESSION'!$L$466:$U$473, MATCH("*Bench Press*",'Jason-SESSION'!$B$466:$B$473,0), MATCH("*1st*",'Jason-SESSION'!$K$7:$T$7,0))</f>
        <v>#N/A</v>
      </c>
      <c r="I309" s="132" t="e">
        <f>IF($A$308='Jason-SESSION'!$A$466,INDEX('Jason-SESSION'!$K$466:$T$473, MATCH("*Military*",'Jason-SESSION'!$B$466:$B$473,0), MATCH("*1st*",'Jason-SESSION'!$K$7:$T$7,0)),"")</f>
        <v>#N/A</v>
      </c>
      <c r="J309" s="48" t="e">
        <f>INDEX('Jason-SESSION'!$L$466:$U$473, MATCH("*Military*",'Jason-SESSION'!$B$466:$B$473,0), MATCH("*1st*",'Jason-SESSION'!$K$7:$T$7,0))</f>
        <v>#N/A</v>
      </c>
      <c r="K309" s="131" t="e">
        <f>IF($A$308='Jason-SESSION'!$A$466,INDEX('Jason-SESSION'!$K$466:$T$473, MATCH("*Clean *",'Jason-SESSION'!$B$466:$B$473,0), MATCH("*1st*",'Jason-SESSION'!$K$7:$T$7,0)),"")</f>
        <v>#N/A</v>
      </c>
      <c r="L309" s="48" t="e">
        <f>INDEX('Jason-SESSION'!$L$466:$U$473, MATCH("*Clean *",'Jason-SESSION'!$B$466:$B$473,0), MATCH("*1st*",'Jason-SESSION'!$K$7:$T$7,0))</f>
        <v>#N/A</v>
      </c>
      <c r="M309" s="131" t="e">
        <f>IF($A$308='Jason-SESSION'!$A$466,INDEX('Jason-SESSION'!$K$466:$T$473, MATCH("*Lat Pulldown*",'Jason-SESSION'!$B$466:$B$473,0), MATCH("*1st*",'Jason-SESSION'!$K$7:$T$7,0)),"")</f>
        <v>#N/A</v>
      </c>
      <c r="N309" s="48" t="e">
        <f>INDEX('Jason-SESSION'!$L$466:$U$473, MATCH("*Lat Pulldown*",'Jason-SESSION'!$B$466:$B$473,0), MATCH("*1st*",'Jason-SESSION'!$K$7:$T$7,0))</f>
        <v>#N/A</v>
      </c>
      <c r="O309" s="151"/>
      <c r="P309" s="151"/>
      <c r="Q309" s="118"/>
      <c r="R309" s="118"/>
      <c r="S309" s="11"/>
      <c r="T309" s="11"/>
      <c r="V309" s="47"/>
      <c r="W309" s="11"/>
      <c r="X309" s="11"/>
      <c r="Y309" s="11"/>
      <c r="Z309" s="11"/>
      <c r="AA309" s="11"/>
      <c r="AB309" s="11"/>
      <c r="AC309" s="11"/>
      <c r="AF309"/>
      <c r="AG309"/>
      <c r="AH309"/>
      <c r="AI309"/>
      <c r="AJ309"/>
      <c r="AK309"/>
      <c r="AL309"/>
      <c r="AN309"/>
    </row>
    <row r="310" spans="1:40">
      <c r="B310" t="s">
        <v>4</v>
      </c>
      <c r="C310" s="131" t="e">
        <f>IF($A$308='Jason-SESSION'!$A$466,INDEX('Jason-SESSION'!$K$466:$T$473, MATCH("*Squat*",'Jason-SESSION'!$B$466:$B$473,0), MATCH("*2nd*",'Jason-SESSION'!$K$7:$T$7,0)),"")</f>
        <v>#N/A</v>
      </c>
      <c r="D310" s="132" t="e">
        <f>INDEX('Jason-SESSION'!L$466:U$473, MATCH("*Squat*",'Jason-SESSION'!$B$466:$B$473,0), MATCH("*2nd*",'Jason-SESSION'!K$7:T$7,0))</f>
        <v>#N/A</v>
      </c>
      <c r="E310" s="131" t="e">
        <f>IF($A$308='Jason-SESSION'!$A$466,INDEX('Jason-SESSION'!$K$466:$T$473, MATCH("*Deadlift*",'Jason-SESSION'!$B$466:$B$473,0), MATCH("*2ND*",'Jason-SESSION'!$K$7:$T$7,0)),"")</f>
        <v>#N/A</v>
      </c>
      <c r="F310" s="131" t="e">
        <f>INDEX('Jason-SESSION'!$L$466:$U$473, MATCH("*Deadlift*",'Jason-SESSION'!$B$466:$B$473,0), MATCH("*2nd*",'Jason-SESSION'!$K$7:$T$7,0))</f>
        <v>#N/A</v>
      </c>
      <c r="G310" s="131" t="e">
        <f>IF($A$308='Jason-SESSION'!$A$466,INDEX('Jason-SESSION'!$K$466:$T$473, MATCH("*Bench Press*",'Jason-SESSION'!$B$466:$B$473,0), MATCH("*2ND*",'Jason-SESSION'!$K$7:$T$7,0)),"")</f>
        <v>#N/A</v>
      </c>
      <c r="H310" s="131" t="e">
        <f>INDEX('Jason-SESSION'!$L$466:$U$473, MATCH("*Bench Press*",'Jason-SESSION'!$B$466:$B$473,0), MATCH("*2nd*",'Jason-SESSION'!$K$7:$T$7,0))</f>
        <v>#N/A</v>
      </c>
      <c r="I310" s="132" t="e">
        <f>IF($A$308='Jason-SESSION'!$A$466,INDEX('Jason-SESSION'!$K$466:$T$473, MATCH("*Military*",'Jason-SESSION'!$B$466:$B$473,0), MATCH("*2ND*",'Jason-SESSION'!$K$7:$T$7,0)),"")</f>
        <v>#N/A</v>
      </c>
      <c r="J310" s="44" t="e">
        <f>INDEX('Jason-SESSION'!$L$466:$U$473, MATCH("*Military*",'Jason-SESSION'!$B$466:$B$473,0), MATCH("*2nd*",'Jason-SESSION'!$K$7:$T$7,0))</f>
        <v>#N/A</v>
      </c>
      <c r="K310" s="131" t="e">
        <f>IF($A$308='Jason-SESSION'!$A$466,INDEX('Jason-SESSION'!$K$466:$T$473, MATCH("*Clean *",'Jason-SESSION'!$B$466:$B$473,0), MATCH("*2ND*",'Jason-SESSION'!$K$7:$T$7,0)),"")</f>
        <v>#N/A</v>
      </c>
      <c r="L310" s="44" t="e">
        <f>INDEX('Jason-SESSION'!$L$466:$U$473, MATCH("*Clean *",'Jason-SESSION'!$B$466:$B$473,0), MATCH("*2nd*",'Jason-SESSION'!$K$7:$T$7,0))</f>
        <v>#N/A</v>
      </c>
      <c r="M310" s="131" t="e">
        <f>IF($A$308='Jason-SESSION'!$A$466,INDEX('Jason-SESSION'!$K$466:$T$473, MATCH("*Lat Pulldown*",'Jason-SESSION'!$B$466:$B$473,0), MATCH("*2ND*",'Jason-SESSION'!$K$7:$T$7,0)),"")</f>
        <v>#N/A</v>
      </c>
      <c r="N310" s="44" t="e">
        <f>INDEX('Jason-SESSION'!$L$466:$U$473, MATCH("*Lat Pulldown*",'Jason-SESSION'!$B$466:$B$473,0), MATCH("*2nd*",'Jason-SESSION'!$K$7:$T$7,0))</f>
        <v>#N/A</v>
      </c>
      <c r="O310" s="151"/>
      <c r="P310" s="151"/>
      <c r="Q310" s="118"/>
      <c r="R310" s="118"/>
      <c r="AF310"/>
      <c r="AG310"/>
      <c r="AH310"/>
      <c r="AI310"/>
      <c r="AJ310"/>
      <c r="AK310"/>
      <c r="AL310"/>
      <c r="AN310"/>
    </row>
    <row r="311" spans="1:40">
      <c r="B311" t="s">
        <v>5</v>
      </c>
      <c r="C311" s="131" t="e">
        <f>IF($A$308='Jason-SESSION'!$A$466,INDEX('Jason-SESSION'!$K$466:$T$473, MATCH("*Squat*",'Jason-SESSION'!$B$466:$B$473,0), MATCH("*3rd*",'Jason-SESSION'!$K$7:$T$7,0)),"")</f>
        <v>#N/A</v>
      </c>
      <c r="D311" s="132" t="e">
        <f>INDEX('Jason-SESSION'!L$466:U$473, MATCH("*Squat*",'Jason-SESSION'!$B$466:$B$473,0), MATCH("*3rd*",'Jason-SESSION'!K$7:T$7,0))</f>
        <v>#N/A</v>
      </c>
      <c r="E311" s="131" t="e">
        <f>IF($A$308='Jason-SESSION'!$A$466,INDEX('Jason-SESSION'!$K$466:$T$473, MATCH("*Deadlift*",'Jason-SESSION'!$B$466:$B$473,0), MATCH("*3rd*",'Jason-SESSION'!$K$7:$T$7,0)),"")</f>
        <v>#N/A</v>
      </c>
      <c r="F311" s="131" t="e">
        <f>INDEX('Jason-SESSION'!$L$466:$U$473, MATCH("*Deadlift*",'Jason-SESSION'!$B$466:$B$473,0), MATCH("*3rd*",'Jason-SESSION'!$K$7:$T$7,0))</f>
        <v>#N/A</v>
      </c>
      <c r="G311" s="131" t="e">
        <f>IF($A$308='Jason-SESSION'!$A$466,INDEX('Jason-SESSION'!$K$466:$T$473, MATCH("*Bench Press*",'Jason-SESSION'!$B$466:$B$473,0), MATCH("*3rd*",'Jason-SESSION'!$K$7:$T$7,0)),"")</f>
        <v>#N/A</v>
      </c>
      <c r="H311" s="131" t="e">
        <f>INDEX('Jason-SESSION'!$L$466:$U$473, MATCH("*Bench Press*",'Jason-SESSION'!$B$466:$B$473,0), MATCH("*3rd*",'Jason-SESSION'!$K$7:$T$7,0))</f>
        <v>#N/A</v>
      </c>
      <c r="I311" s="132" t="e">
        <f>IF($A$308='Jason-SESSION'!$A$466,INDEX('Jason-SESSION'!$K$466:$T$473, MATCH("*Military*",'Jason-SESSION'!$B$466:$B$473,0), MATCH("*3rd*",'Jason-SESSION'!$K$7:$T$7,0)),"")</f>
        <v>#N/A</v>
      </c>
      <c r="J311" s="44" t="e">
        <f>INDEX('Jason-SESSION'!$L$466:$U$473, MATCH("*Military*",'Jason-SESSION'!$B$466:$B$473,0), MATCH("*3rd*",'Jason-SESSION'!$K$7:$T$7,0))</f>
        <v>#N/A</v>
      </c>
      <c r="K311" s="131" t="e">
        <f>IF($A$308='Jason-SESSION'!$A$466,INDEX('Jason-SESSION'!$K$466:$T$473, MATCH("*Clean *",'Jason-SESSION'!$B$466:$B$473,0), MATCH("*3rd*",'Jason-SESSION'!$K$7:$T$7,0)),"")</f>
        <v>#N/A</v>
      </c>
      <c r="L311" s="44" t="e">
        <f>INDEX('Jason-SESSION'!$L$466:$U$473, MATCH("*Clean *",'Jason-SESSION'!$B$466:$B$473,0), MATCH("*3rd*",'Jason-SESSION'!$K$7:$T$7,0))</f>
        <v>#N/A</v>
      </c>
      <c r="M311" s="131" t="e">
        <f>IF($A$308='Jason-SESSION'!$A$466,INDEX('Jason-SESSION'!$K$466:$T$473, MATCH("*Lat Pulldown*",'Jason-SESSION'!$B$466:$B$473,0), MATCH("*3rd*",'Jason-SESSION'!$K$7:$T$7,0)),"")</f>
        <v>#N/A</v>
      </c>
      <c r="N311" s="44" t="e">
        <f>INDEX('Jason-SESSION'!$L$466:$U$473, MATCH("*Lat Pulldown*",'Jason-SESSION'!$B$466:$B$473,0), MATCH("*3rd*",'Jason-SESSION'!$K$7:$T$7,0))</f>
        <v>#N/A</v>
      </c>
      <c r="O311" s="151"/>
      <c r="P311" s="151"/>
      <c r="Q311" s="118"/>
      <c r="R311" s="118"/>
      <c r="AF311"/>
      <c r="AG311"/>
      <c r="AH311"/>
      <c r="AI311"/>
      <c r="AJ311"/>
      <c r="AK311"/>
      <c r="AL311"/>
      <c r="AN311"/>
    </row>
    <row r="312" spans="1:40">
      <c r="B312" t="s">
        <v>6</v>
      </c>
      <c r="C312" s="131" t="e">
        <f>IF($A$308='Jason-SESSION'!$A$466,INDEX('Jason-SESSION'!$K$466:$T$473, MATCH("*Squat*",'Jason-SESSION'!$B$466:$B$473,0), MATCH("*4th*",'Jason-SESSION'!$K$7:$T$7,0)),"")</f>
        <v>#N/A</v>
      </c>
      <c r="D312" s="132" t="e">
        <f>INDEX('Jason-SESSION'!L$466:U$473, MATCH("*Squat*",'Jason-SESSION'!$B$466:$B$473,0), MATCH("*4th*",'Jason-SESSION'!K$7:T$7,0))</f>
        <v>#N/A</v>
      </c>
      <c r="E312" s="131" t="e">
        <f>IF($A$308='Jason-SESSION'!$A$466,INDEX('Jason-SESSION'!$K$466:$T$473, MATCH("*Deadlift*",'Jason-SESSION'!$B$466:$B$473,0), MATCH("*4th*",'Jason-SESSION'!$K$7:$T$7,0)),"")</f>
        <v>#N/A</v>
      </c>
      <c r="F312" s="131" t="e">
        <f>INDEX('Jason-SESSION'!$L$466:$U$473, MATCH("*Deadlift*",'Jason-SESSION'!$B$466:$B$473,0), MATCH("*4th*",'Jason-SESSION'!$K$7:$T$7,0))</f>
        <v>#N/A</v>
      </c>
      <c r="G312" s="131" t="e">
        <f>IF($A$308='Jason-SESSION'!$A$466,INDEX('Jason-SESSION'!$K$466:$T$473, MATCH("*Bench Press*",'Jason-SESSION'!$B$466:$B$473,0), MATCH("*4th*",'Jason-SESSION'!$K$7:$T$7,0)),"")</f>
        <v>#N/A</v>
      </c>
      <c r="H312" s="131" t="e">
        <f>INDEX('Jason-SESSION'!$L$466:$U$473, MATCH("*Bench Press*",'Jason-SESSION'!$B$466:$B$473,0), MATCH("*4th*",'Jason-SESSION'!$K$7:$T$7,0))</f>
        <v>#N/A</v>
      </c>
      <c r="I312" s="132" t="e">
        <f>IF($A$308='Jason-SESSION'!$A$466,INDEX('Jason-SESSION'!$K$466:$T$473, MATCH("*Military*",'Jason-SESSION'!$B$466:$B$473,0), MATCH("*4th*",'Jason-SESSION'!$K$7:$T$7,0)),"")</f>
        <v>#N/A</v>
      </c>
      <c r="J312" s="44" t="e">
        <f>INDEX('Jason-SESSION'!$L$466:$U$473, MATCH("*Military*",'Jason-SESSION'!$B$466:$B$473,0), MATCH("*4th*",'Jason-SESSION'!$K$7:$T$7,0))</f>
        <v>#N/A</v>
      </c>
      <c r="K312" s="131" t="e">
        <f>IF($A$308='Jason-SESSION'!$A$466,INDEX('Jason-SESSION'!$K$466:$T$473, MATCH("*Clean *",'Jason-SESSION'!$B$466:$B$473,0), MATCH("*4th*",'Jason-SESSION'!$K$7:$T$7,0)),"")</f>
        <v>#N/A</v>
      </c>
      <c r="L312" s="44" t="e">
        <f>INDEX('Jason-SESSION'!$L$466:$U$473, MATCH("*Clean *",'Jason-SESSION'!$B$466:$B$473,0), MATCH("*4th*",'Jason-SESSION'!$K$7:$T$7,0))</f>
        <v>#N/A</v>
      </c>
      <c r="M312" s="131" t="e">
        <f>IF($A$308='Jason-SESSION'!$A$466,INDEX('Jason-SESSION'!$K$466:$T$473, MATCH("*Lat Pulldown*",'Jason-SESSION'!$B$466:$B$473,0), MATCH("*4th*",'Jason-SESSION'!$K$7:$T$7,0)),"")</f>
        <v>#N/A</v>
      </c>
      <c r="N312" s="44" t="e">
        <f>INDEX('Jason-SESSION'!$L$466:$U$473, MATCH("*Lat Pulldown*",'Jason-SESSION'!$B$466:$B$473,0), MATCH("*4th*",'Jason-SESSION'!$K$7:$T$7,0))</f>
        <v>#N/A</v>
      </c>
      <c r="O312" s="151"/>
      <c r="P312" s="151"/>
      <c r="Q312" s="118"/>
      <c r="R312" s="118"/>
      <c r="AF312"/>
      <c r="AG312"/>
      <c r="AH312"/>
      <c r="AI312"/>
      <c r="AJ312"/>
      <c r="AK312"/>
      <c r="AL312"/>
      <c r="AN312"/>
    </row>
    <row r="313" spans="1:40">
      <c r="B313" t="s">
        <v>7</v>
      </c>
      <c r="C313" s="131" t="e">
        <f>IF($A$308='Jason-SESSION'!$A$466,INDEX('Jason-SESSION'!$K$466:$T$473, MATCH("*Squat*",'Jason-SESSION'!$B$466:$B$473,0), MATCH("*5th*",'Jason-SESSION'!$K$7:$T$7,0)),"")</f>
        <v>#N/A</v>
      </c>
      <c r="D313" s="132" t="e">
        <f>INDEX('Jason-SESSION'!L$466:U$473, MATCH("*Squat*",'Jason-SESSION'!$B$466:$B$473,0), MATCH("*5th*",'Jason-SESSION'!K$7:T$7,0))</f>
        <v>#N/A</v>
      </c>
      <c r="E313" s="131" t="e">
        <f>IF($A$308='Jason-SESSION'!$A$466,INDEX('Jason-SESSION'!$K$466:$T$473, MATCH("*Deadlift*",'Jason-SESSION'!$B$466:$B$473,0), MATCH("*5th*",'Jason-SESSION'!$K$7:$T$7,0)),"")</f>
        <v>#N/A</v>
      </c>
      <c r="F313" s="131" t="e">
        <f>INDEX('Jason-SESSION'!$L$466:$U$473, MATCH("*Deadlift*",'Jason-SESSION'!$B$466:$B$473,0), MATCH("*5th*",'Jason-SESSION'!$K$7:$T$7,0))</f>
        <v>#N/A</v>
      </c>
      <c r="G313" s="131" t="e">
        <f>IF($A$308='Jason-SESSION'!$A$466,INDEX('Jason-SESSION'!$K$466:$T$473, MATCH("*Bench Press*",'Jason-SESSION'!$B$466:$B$473,0), MATCH("*5th*",'Jason-SESSION'!$K$7:$T$7,0)),"")</f>
        <v>#N/A</v>
      </c>
      <c r="H313" s="131" t="e">
        <f>INDEX('Jason-SESSION'!$L$466:$U$473, MATCH("*Bench Press*",'Jason-SESSION'!$B$466:$B$473,0), MATCH("*5th*",'Jason-SESSION'!$K$7:$T$7,0))</f>
        <v>#N/A</v>
      </c>
      <c r="I313" s="132" t="e">
        <f>IF($A$308='Jason-SESSION'!$A$466,INDEX('Jason-SESSION'!$K$466:$T$473, MATCH("*Military*",'Jason-SESSION'!$B$466:$B$473,0), MATCH("*5th*",'Jason-SESSION'!$K$7:$T$7,0)),"")</f>
        <v>#N/A</v>
      </c>
      <c r="J313" s="44" t="e">
        <f>INDEX('Jason-SESSION'!$L$466:$U$473, MATCH("*Military*",'Jason-SESSION'!$B$466:$B$473,0), MATCH("*5th*",'Jason-SESSION'!$K$7:$T$7,0))</f>
        <v>#N/A</v>
      </c>
      <c r="K313" s="131" t="e">
        <f>IF($A$308='Jason-SESSION'!$A$466,INDEX('Jason-SESSION'!$K$466:$T$473, MATCH("*Clean *",'Jason-SESSION'!$B$466:$B$473,0), MATCH("*5th*",'Jason-SESSION'!$K$7:$T$7,0)),"")</f>
        <v>#N/A</v>
      </c>
      <c r="L313" s="44" t="e">
        <f>INDEX('Jason-SESSION'!$L$466:$U$473, MATCH("*Clean *",'Jason-SESSION'!$B$466:$B$473,0), MATCH("*5th*",'Jason-SESSION'!$K$7:$T$7,0))</f>
        <v>#N/A</v>
      </c>
      <c r="M313" s="131" t="e">
        <f>IF($A$308='Jason-SESSION'!$A$466,INDEX('Jason-SESSION'!$K$466:$T$473, MATCH("*Lat Pulldown*",'Jason-SESSION'!$B$466:$B$473,0), MATCH("*5th*",'Jason-SESSION'!$K$7:$T$7,0)),"")</f>
        <v>#N/A</v>
      </c>
      <c r="N313" s="44" t="e">
        <f>INDEX('Jason-SESSION'!$L$466:$U$473, MATCH("*Lat Pulldown*",'Jason-SESSION'!$B$466:$B$473,0), MATCH("*5th*",'Jason-SESSION'!$K$7:$T$7,0))</f>
        <v>#N/A</v>
      </c>
      <c r="O313" s="151"/>
      <c r="P313" s="151"/>
      <c r="Q313" s="118"/>
      <c r="R313" s="118"/>
      <c r="AF313"/>
      <c r="AG313"/>
      <c r="AH313"/>
      <c r="AI313"/>
      <c r="AJ313"/>
      <c r="AK313"/>
      <c r="AL313"/>
      <c r="AN313"/>
    </row>
    <row r="314" spans="1:40">
      <c r="A314" s="129">
        <f>'Jason-SESSION'!A475</f>
        <v>0</v>
      </c>
      <c r="B314" s="116" t="s">
        <v>84</v>
      </c>
      <c r="C314" s="117" t="e">
        <f>MAX(C315:C319)</f>
        <v>#N/A</v>
      </c>
      <c r="D314" s="116" t="e">
        <f t="array" ref="D314">MAX(IF(C315:C319=C314,D315:D319))</f>
        <v>#N/A</v>
      </c>
      <c r="E314" s="116" t="e">
        <f>MAX(E315:E319)</f>
        <v>#N/A</v>
      </c>
      <c r="F314" s="116" t="e">
        <f t="array" ref="F314">MAX(IF(E315:E319=E314,F315:F319))</f>
        <v>#N/A</v>
      </c>
      <c r="G314" s="116" t="e">
        <f>MAX(G315:G319)</f>
        <v>#N/A</v>
      </c>
      <c r="H314" s="116" t="e">
        <f t="array" ref="H314">MAX(IF(G315:G319=G314,H315:H319))</f>
        <v>#N/A</v>
      </c>
      <c r="I314" s="116" t="e">
        <f>MAX(I315:I319)</f>
        <v>#N/A</v>
      </c>
      <c r="J314" s="116" t="e">
        <f t="array" ref="J314">MAX(IF(I315:I319=I314,J315:J319))</f>
        <v>#N/A</v>
      </c>
      <c r="K314" s="116" t="e">
        <f>MAX(K315:K319)</f>
        <v>#N/A</v>
      </c>
      <c r="L314" s="116" t="e">
        <f t="array" ref="L314">MAX(IF(K315:K319=K314,L315:L319))</f>
        <v>#N/A</v>
      </c>
      <c r="M314" s="116" t="e">
        <f>MAX(M315:M319)</f>
        <v>#N/A</v>
      </c>
      <c r="N314" s="117" t="e">
        <f t="array" ref="N314">MAX(IF(M315:M319=M314,N315:N319))</f>
        <v>#N/A</v>
      </c>
      <c r="O314" s="152" t="e">
        <f>IF($A$314='Jason-SESSION'!$A$475,INDEX('Jason-SESSION'!$K$475:$T$482, MATCH("*1k Row*",'Jason-SESSION'!$B$475:$B$482,0), MATCH("*1st*",'Jason-SESSION'!$K$7:$T$7,0)),"")</f>
        <v>#N/A</v>
      </c>
      <c r="P314" s="152" t="e">
        <f>IF($A$314='Jason-SESSION'!$A$475,INDEX('Jason-SESSION'!$K$475:$T$482, MATCH("*HIIT*",'Jason-SESSION'!$B$475:$B$482,0), MATCH("*1st*",'Jason-SESSION'!$K$7:$T$7,0)),"")</f>
        <v>#N/A</v>
      </c>
      <c r="Q314" s="119" t="e">
        <f>INDEX('Jason-SESSION'!$L$475:$U$482, MATCH("*HIIT*",'Jason-SESSION'!$B$475:$B$482,0), MATCH("*1st*",'Jason-SESSION'!$K$7:$T$7,0))</f>
        <v>#N/A</v>
      </c>
      <c r="R314" s="119">
        <f>'Jason-SESSION'!U475</f>
        <v>0</v>
      </c>
      <c r="S314" s="116"/>
      <c r="T314" s="116"/>
      <c r="U314" s="120">
        <f>'Jason-SESSION'!A476</f>
        <v>0</v>
      </c>
      <c r="V314" s="120">
        <f>'Jason-SESSION'!A477</f>
        <v>0</v>
      </c>
      <c r="W314" s="116"/>
      <c r="X314" s="116"/>
      <c r="Y314" s="116"/>
      <c r="Z314" s="116"/>
      <c r="AA314" s="116"/>
      <c r="AB314" s="116"/>
      <c r="AC314" s="116"/>
      <c r="AF314"/>
      <c r="AG314"/>
      <c r="AH314"/>
      <c r="AI314"/>
      <c r="AJ314"/>
      <c r="AK314"/>
      <c r="AL314"/>
      <c r="AN314"/>
    </row>
    <row r="315" spans="1:40">
      <c r="A315" s="145"/>
      <c r="B315" s="11" t="s">
        <v>3</v>
      </c>
      <c r="C315" s="131" t="e">
        <f>IF($A$314='Jason-SESSION'!$A$475,INDEX('Jason-SESSION'!$K$475:$T$482, MATCH("*Squat*",'Jason-SESSION'!$B$475:$B$482,0), MATCH("*1st*",'Jason-SESSION'!$K$7:$T$7,0)),"")</f>
        <v>#N/A</v>
      </c>
      <c r="D315" s="132" t="e">
        <f>INDEX('Jason-SESSION'!L$475:U$482, MATCH("*Squat*",'Jason-SESSION'!$B$475:$B$482,0), MATCH("*1st*",'Jason-SESSION'!K$7:T$7,0))</f>
        <v>#N/A</v>
      </c>
      <c r="E315" s="131" t="e">
        <f>IF($A$314='Jason-SESSION'!$A$475,INDEX('Jason-SESSION'!$K$475:$T$482, MATCH("*Deadlift*",'Jason-SESSION'!$B$475:$B$482,0), MATCH("*1st*",'Jason-SESSION'!$K$7:$T$7,0)),"")</f>
        <v>#N/A</v>
      </c>
      <c r="F315" s="131" t="e">
        <f>INDEX('Jason-SESSION'!$L$475:$U$482, MATCH("*Deadlift*",'Jason-SESSION'!$B$475:$B$482,0), MATCH("*1st*",'Jason-SESSION'!$K$7:$T$7,0))</f>
        <v>#N/A</v>
      </c>
      <c r="G315" s="131" t="e">
        <f>IF($A$314='Jason-SESSION'!$A$475,INDEX('Jason-SESSION'!$K$475:$T$482, MATCH("*Bench Press*",'Jason-SESSION'!$B$475:$B$482,0), MATCH("*1st*",'Jason-SESSION'!$K$7:$T$7,0)),"")</f>
        <v>#N/A</v>
      </c>
      <c r="H315" s="131" t="e">
        <f>INDEX('Jason-SESSION'!$L$475:$U$482, MATCH("*Bench Press*",'Jason-SESSION'!$B$475:$B$482,0), MATCH("*1st*",'Jason-SESSION'!$K$7:$T$7,0))</f>
        <v>#N/A</v>
      </c>
      <c r="I315" s="132" t="e">
        <f>IF($A$314='Jason-SESSION'!$A$475,INDEX('Jason-SESSION'!$K$475:$T$482, MATCH("*Military*",'Jason-SESSION'!$B$475:$B$482,0), MATCH("*1st*",'Jason-SESSION'!$K$7:$T$7,0)),"")</f>
        <v>#N/A</v>
      </c>
      <c r="J315" s="48" t="e">
        <f>INDEX('Jason-SESSION'!$L$475:$U$482, MATCH("*Military*",'Jason-SESSION'!$B$475:$B$482,0), MATCH("*1st*",'Jason-SESSION'!$K$7:$T$7,0))</f>
        <v>#N/A</v>
      </c>
      <c r="K315" s="131" t="e">
        <f>IF($A$314='Jason-SESSION'!$A$475,INDEX('Jason-SESSION'!$K$475:$T$482, MATCH("*Clean *",'Jason-SESSION'!$B$475:$B$482,0), MATCH("*1st*",'Jason-SESSION'!$K$7:$T$7,0)),"")</f>
        <v>#N/A</v>
      </c>
      <c r="L315" s="48" t="e">
        <f>INDEX('Jason-SESSION'!$L$475:$U$482, MATCH("*Clean *",'Jason-SESSION'!$B$475:$B$482,0), MATCH("*1st*",'Jason-SESSION'!$K$7:$T$7,0))</f>
        <v>#N/A</v>
      </c>
      <c r="M315" s="131" t="e">
        <f>IF($A$314='Jason-SESSION'!$A$475,INDEX('Jason-SESSION'!$K$475:$T$482, MATCH("*Lat Pulldown*",'Jason-SESSION'!$B$475:$B$482,0), MATCH("*1st*",'Jason-SESSION'!$K$7:$T$7,0)),"")</f>
        <v>#N/A</v>
      </c>
      <c r="N315" s="48" t="e">
        <f>INDEX('Jason-SESSION'!$L$475:$U$482, MATCH("*Lat Pulldown*",'Jason-SESSION'!$B$475:$B$482,0), MATCH("*1st*",'Jason-SESSION'!$K$7:$T$7,0))</f>
        <v>#N/A</v>
      </c>
      <c r="O315" s="151"/>
      <c r="P315" s="151"/>
      <c r="Q315" s="118"/>
      <c r="R315" s="118"/>
      <c r="S315" s="11"/>
      <c r="T315" s="11"/>
      <c r="V315" s="47"/>
      <c r="W315" s="11"/>
      <c r="X315" s="11"/>
      <c r="Y315" s="11"/>
      <c r="Z315" s="11"/>
      <c r="AA315" s="11"/>
      <c r="AB315" s="11"/>
      <c r="AC315" s="11"/>
      <c r="AF315"/>
      <c r="AG315"/>
      <c r="AH315"/>
      <c r="AI315"/>
      <c r="AJ315"/>
      <c r="AK315"/>
      <c r="AL315"/>
      <c r="AN315"/>
    </row>
    <row r="316" spans="1:40">
      <c r="B316" t="s">
        <v>4</v>
      </c>
      <c r="C316" s="131" t="e">
        <f>IF($A$314='Jason-SESSION'!$A$475,INDEX('Jason-SESSION'!$K$475:$T$482, MATCH("*Squat*",'Jason-SESSION'!$B$475:$B$482,0), MATCH("*2nd*",'Jason-SESSION'!$K$7:$T$7,0)),"")</f>
        <v>#N/A</v>
      </c>
      <c r="D316" s="132" t="e">
        <f>INDEX('Jason-SESSION'!L$475:U$482, MATCH("*Squat*",'Jason-SESSION'!$B$475:$B$482,0), MATCH("*2nd*",'Jason-SESSION'!K$7:T$7,0))</f>
        <v>#N/A</v>
      </c>
      <c r="E316" s="131" t="e">
        <f>IF($A$314='Jason-SESSION'!$A$475,INDEX('Jason-SESSION'!$K$475:$T$482, MATCH("*Deadlift*",'Jason-SESSION'!$B$475:$B$482,0), MATCH("*2ND*",'Jason-SESSION'!$K$7:$T$7,0)),"")</f>
        <v>#N/A</v>
      </c>
      <c r="F316" s="131" t="e">
        <f>INDEX('Jason-SESSION'!$L$475:$U$482, MATCH("*Deadlift*",'Jason-SESSION'!$B$475:$B$482,0), MATCH("*2nd*",'Jason-SESSION'!$K$7:$T$7,0))</f>
        <v>#N/A</v>
      </c>
      <c r="G316" s="131" t="e">
        <f>IF($A$314='Jason-SESSION'!$A$475,INDEX('Jason-SESSION'!$K$475:$T$482, MATCH("*Bench Press*",'Jason-SESSION'!$B$475:$B$482,0), MATCH("*2ND*",'Jason-SESSION'!$K$7:$T$7,0)),"")</f>
        <v>#N/A</v>
      </c>
      <c r="H316" s="131" t="e">
        <f>INDEX('Jason-SESSION'!$L$475:$U$482, MATCH("*Bench Press*",'Jason-SESSION'!$B$475:$B$482,0), MATCH("*2nd*",'Jason-SESSION'!$K$7:$T$7,0))</f>
        <v>#N/A</v>
      </c>
      <c r="I316" s="132" t="e">
        <f>IF($A$314='Jason-SESSION'!$A$475,INDEX('Jason-SESSION'!$K$475:$T$482, MATCH("*Military*",'Jason-SESSION'!$B$475:$B$482,0), MATCH("*2ND*",'Jason-SESSION'!$K$7:$T$7,0)),"")</f>
        <v>#N/A</v>
      </c>
      <c r="J316" s="44" t="e">
        <f>INDEX('Jason-SESSION'!$L$475:$U$482, MATCH("*Military*",'Jason-SESSION'!$B$475:$B$482,0), MATCH("*2nd*",'Jason-SESSION'!$K$7:$T$7,0))</f>
        <v>#N/A</v>
      </c>
      <c r="K316" s="131" t="e">
        <f>IF($A$314='Jason-SESSION'!$A$475,INDEX('Jason-SESSION'!$K$475:$T$482, MATCH("*Clean *",'Jason-SESSION'!$B$475:$B$482,0), MATCH("*2ND*",'Jason-SESSION'!$K$7:$T$7,0)),"")</f>
        <v>#N/A</v>
      </c>
      <c r="L316" s="44" t="e">
        <f>INDEX('Jason-SESSION'!$L$475:$U$482, MATCH("*Clean *",'Jason-SESSION'!$B$475:$B$482,0), MATCH("*2nd*",'Jason-SESSION'!$K$7:$T$7,0))</f>
        <v>#N/A</v>
      </c>
      <c r="M316" s="131" t="e">
        <f>IF($A$314='Jason-SESSION'!$A$475,INDEX('Jason-SESSION'!$K$475:$T$482, MATCH("*Lat Pulldown*",'Jason-SESSION'!$B$475:$B$482,0), MATCH("*2ND*",'Jason-SESSION'!$K$7:$T$7,0)),"")</f>
        <v>#N/A</v>
      </c>
      <c r="N316" s="44" t="e">
        <f>INDEX('Jason-SESSION'!$L$475:$U$482, MATCH("*Lat Pulldown*",'Jason-SESSION'!$B$475:$B$482,0), MATCH("*2nd*",'Jason-SESSION'!$K$7:$T$7,0))</f>
        <v>#N/A</v>
      </c>
      <c r="O316" s="151"/>
      <c r="P316" s="151"/>
      <c r="Q316" s="118"/>
      <c r="R316" s="118"/>
      <c r="AF316"/>
      <c r="AG316"/>
      <c r="AH316"/>
      <c r="AI316"/>
      <c r="AJ316"/>
      <c r="AK316"/>
      <c r="AL316"/>
      <c r="AN316"/>
    </row>
    <row r="317" spans="1:40">
      <c r="B317" t="s">
        <v>5</v>
      </c>
      <c r="C317" s="131" t="e">
        <f>IF($A$314='Jason-SESSION'!$A$475,INDEX('Jason-SESSION'!$K$475:$T$482, MATCH("*Squat*",'Jason-SESSION'!$B$475:$B$482,0), MATCH("*3rd*",'Jason-SESSION'!$K$7:$T$7,0)),"")</f>
        <v>#N/A</v>
      </c>
      <c r="D317" s="132" t="e">
        <f>INDEX('Jason-SESSION'!L$475:U$482, MATCH("*Squat*",'Jason-SESSION'!$B$475:$B$482,0), MATCH("*3rd*",'Jason-SESSION'!K$7:T$7,0))</f>
        <v>#N/A</v>
      </c>
      <c r="E317" s="131" t="e">
        <f>IF($A$314='Jason-SESSION'!$A$475,INDEX('Jason-SESSION'!$K$475:$T$482, MATCH("*Deadlift*",'Jason-SESSION'!$B$475:$B$482,0), MATCH("*3rd*",'Jason-SESSION'!$K$7:$T$7,0)),"")</f>
        <v>#N/A</v>
      </c>
      <c r="F317" s="131" t="e">
        <f>INDEX('Jason-SESSION'!$L$475:$U$482, MATCH("*Deadlift*",'Jason-SESSION'!$B$475:$B$482,0), MATCH("*3rd*",'Jason-SESSION'!$K$7:$T$7,0))</f>
        <v>#N/A</v>
      </c>
      <c r="G317" s="131" t="e">
        <f>IF($A$314='Jason-SESSION'!$A$475,INDEX('Jason-SESSION'!$K$475:$T$482, MATCH("*Bench Press*",'Jason-SESSION'!$B$475:$B$482,0), MATCH("*3rd*",'Jason-SESSION'!$K$7:$T$7,0)),"")</f>
        <v>#N/A</v>
      </c>
      <c r="H317" s="131" t="e">
        <f>INDEX('Jason-SESSION'!$L$475:$U$482, MATCH("*Bench Press*",'Jason-SESSION'!$B$475:$B$482,0), MATCH("*3rd*",'Jason-SESSION'!$K$7:$T$7,0))</f>
        <v>#N/A</v>
      </c>
      <c r="I317" s="132" t="e">
        <f>IF($A$314='Jason-SESSION'!$A$475,INDEX('Jason-SESSION'!$K$475:$T$482, MATCH("*Military*",'Jason-SESSION'!$B$475:$B$482,0), MATCH("*3rd*",'Jason-SESSION'!$K$7:$T$7,0)),"")</f>
        <v>#N/A</v>
      </c>
      <c r="J317" s="44" t="e">
        <f>INDEX('Jason-SESSION'!$L$475:$U$482, MATCH("*Military*",'Jason-SESSION'!$B$475:$B$482,0), MATCH("*3rd*",'Jason-SESSION'!$K$7:$T$7,0))</f>
        <v>#N/A</v>
      </c>
      <c r="K317" s="131" t="e">
        <f>IF($A$314='Jason-SESSION'!$A$475,INDEX('Jason-SESSION'!$K$475:$T$482, MATCH("*Clean *",'Jason-SESSION'!$B$475:$B$482,0), MATCH("*3rd*",'Jason-SESSION'!$K$7:$T$7,0)),"")</f>
        <v>#N/A</v>
      </c>
      <c r="L317" s="44" t="e">
        <f>INDEX('Jason-SESSION'!$L$475:$U$482, MATCH("*Clean *",'Jason-SESSION'!$B$475:$B$482,0), MATCH("*3rd*",'Jason-SESSION'!$K$7:$T$7,0))</f>
        <v>#N/A</v>
      </c>
      <c r="M317" s="131" t="e">
        <f>IF($A$314='Jason-SESSION'!$A$475,INDEX('Jason-SESSION'!$K$475:$T$482, MATCH("*Lat Pulldown*",'Jason-SESSION'!$B$475:$B$482,0), MATCH("*3rd*",'Jason-SESSION'!$K$7:$T$7,0)),"")</f>
        <v>#N/A</v>
      </c>
      <c r="N317" s="44" t="e">
        <f>INDEX('Jason-SESSION'!$L$475:$U$482, MATCH("*Lat Pulldown*",'Jason-SESSION'!$B$475:$B$482,0), MATCH("*3rd*",'Jason-SESSION'!$K$7:$T$7,0))</f>
        <v>#N/A</v>
      </c>
      <c r="O317" s="151"/>
      <c r="P317" s="151"/>
      <c r="Q317" s="118"/>
      <c r="R317" s="118"/>
      <c r="AF317"/>
      <c r="AG317"/>
      <c r="AH317"/>
      <c r="AI317"/>
      <c r="AJ317"/>
      <c r="AK317"/>
      <c r="AL317"/>
      <c r="AN317"/>
    </row>
    <row r="318" spans="1:40">
      <c r="B318" t="s">
        <v>6</v>
      </c>
      <c r="C318" s="131" t="e">
        <f>IF($A$314='Jason-SESSION'!$A$475,INDEX('Jason-SESSION'!$K$475:$T$482, MATCH("*Squat*",'Jason-SESSION'!$B$475:$B$482,0), MATCH("*4th*",'Jason-SESSION'!$K$7:$T$7,0)),"")</f>
        <v>#N/A</v>
      </c>
      <c r="D318" s="132" t="e">
        <f>INDEX('Jason-SESSION'!L$475:U$482, MATCH("*Squat*",'Jason-SESSION'!$B$475:$B$482,0), MATCH("*4th*",'Jason-SESSION'!K$7:T$7,0))</f>
        <v>#N/A</v>
      </c>
      <c r="E318" s="131" t="e">
        <f>IF($A$314='Jason-SESSION'!$A$475,INDEX('Jason-SESSION'!$K$475:$T$482, MATCH("*Deadlift*",'Jason-SESSION'!$B$475:$B$482,0), MATCH("*4th*",'Jason-SESSION'!$K$7:$T$7,0)),"")</f>
        <v>#N/A</v>
      </c>
      <c r="F318" s="131" t="e">
        <f>INDEX('Jason-SESSION'!$L$475:$U$482, MATCH("*Deadlift*",'Jason-SESSION'!$B$475:$B$482,0), MATCH("*4th*",'Jason-SESSION'!$K$7:$T$7,0))</f>
        <v>#N/A</v>
      </c>
      <c r="G318" s="131" t="e">
        <f>IF($A$314='Jason-SESSION'!$A$475,INDEX('Jason-SESSION'!$K$475:$T$482, MATCH("*Bench Press*",'Jason-SESSION'!$B$475:$B$482,0), MATCH("*4th*",'Jason-SESSION'!$K$7:$T$7,0)),"")</f>
        <v>#N/A</v>
      </c>
      <c r="H318" s="131" t="e">
        <f>INDEX('Jason-SESSION'!$L$475:$U$482, MATCH("*Bench Press*",'Jason-SESSION'!$B$475:$B$482,0), MATCH("*4th*",'Jason-SESSION'!$K$7:$T$7,0))</f>
        <v>#N/A</v>
      </c>
      <c r="I318" s="132" t="e">
        <f>IF($A$314='Jason-SESSION'!$A$475,INDEX('Jason-SESSION'!$K$475:$T$482, MATCH("*Military*",'Jason-SESSION'!$B$475:$B$482,0), MATCH("*4th*",'Jason-SESSION'!$K$7:$T$7,0)),"")</f>
        <v>#N/A</v>
      </c>
      <c r="J318" s="44" t="e">
        <f>INDEX('Jason-SESSION'!$L$475:$U$482, MATCH("*Military*",'Jason-SESSION'!$B$475:$B$482,0), MATCH("*4th*",'Jason-SESSION'!$K$7:$T$7,0))</f>
        <v>#N/A</v>
      </c>
      <c r="K318" s="131" t="e">
        <f>IF($A$314='Jason-SESSION'!$A$475,INDEX('Jason-SESSION'!$K$475:$T$482, MATCH("*Clean *",'Jason-SESSION'!$B$475:$B$482,0), MATCH("*4th*",'Jason-SESSION'!$K$7:$T$7,0)),"")</f>
        <v>#N/A</v>
      </c>
      <c r="L318" s="44" t="e">
        <f>INDEX('Jason-SESSION'!$L$475:$U$482, MATCH("*Clean *",'Jason-SESSION'!$B$475:$B$482,0), MATCH("*4th*",'Jason-SESSION'!$K$7:$T$7,0))</f>
        <v>#N/A</v>
      </c>
      <c r="M318" s="131" t="e">
        <f>IF($A$314='Jason-SESSION'!$A$475,INDEX('Jason-SESSION'!$K$475:$T$482, MATCH("*Lat Pulldown*",'Jason-SESSION'!$B$475:$B$482,0), MATCH("*4th*",'Jason-SESSION'!$K$7:$T$7,0)),"")</f>
        <v>#N/A</v>
      </c>
      <c r="N318" s="44" t="e">
        <f>INDEX('Jason-SESSION'!$L$475:$U$482, MATCH("*Lat Pulldown*",'Jason-SESSION'!$B$475:$B$482,0), MATCH("*4th*",'Jason-SESSION'!$K$7:$T$7,0))</f>
        <v>#N/A</v>
      </c>
      <c r="O318" s="151"/>
      <c r="P318" s="151"/>
      <c r="Q318" s="118"/>
      <c r="R318" s="118"/>
      <c r="AF318"/>
      <c r="AG318"/>
      <c r="AH318"/>
      <c r="AI318"/>
      <c r="AJ318"/>
      <c r="AK318"/>
      <c r="AL318"/>
      <c r="AN318"/>
    </row>
    <row r="319" spans="1:40">
      <c r="B319" t="s">
        <v>7</v>
      </c>
      <c r="C319" s="131" t="e">
        <f>IF($A$314='Jason-SESSION'!$A$475,INDEX('Jason-SESSION'!$K$475:$T$482, MATCH("*Squat*",'Jason-SESSION'!$B$475:$B$482,0), MATCH("*5th*",'Jason-SESSION'!$K$7:$T$7,0)),"")</f>
        <v>#N/A</v>
      </c>
      <c r="D319" s="132" t="e">
        <f>INDEX('Jason-SESSION'!L$475:U$482, MATCH("*Squat*",'Jason-SESSION'!$B$475:$B$482,0), MATCH("*5th*",'Jason-SESSION'!K$7:T$7,0))</f>
        <v>#N/A</v>
      </c>
      <c r="E319" s="131" t="e">
        <f>IF($A$314='Jason-SESSION'!$A$475,INDEX('Jason-SESSION'!$K$475:$T$482, MATCH("*Deadlift*",'Jason-SESSION'!$B$475:$B$482,0), MATCH("*5th*",'Jason-SESSION'!$K$7:$T$7,0)),"")</f>
        <v>#N/A</v>
      </c>
      <c r="F319" s="131" t="e">
        <f>INDEX('Jason-SESSION'!$L$475:$U$482, MATCH("*Deadlift*",'Jason-SESSION'!$B$475:$B$482,0), MATCH("*5th*",'Jason-SESSION'!$K$7:$T$7,0))</f>
        <v>#N/A</v>
      </c>
      <c r="G319" s="131" t="e">
        <f>IF($A$314='Jason-SESSION'!$A$475,INDEX('Jason-SESSION'!$K$475:$T$482, MATCH("*Bench Press*",'Jason-SESSION'!$B$475:$B$482,0), MATCH("*5th*",'Jason-SESSION'!$K$7:$T$7,0)),"")</f>
        <v>#N/A</v>
      </c>
      <c r="H319" s="131" t="e">
        <f>INDEX('Jason-SESSION'!$L$475:$U$482, MATCH("*Bench Press*",'Jason-SESSION'!$B$475:$B$482,0), MATCH("*5th*",'Jason-SESSION'!$K$7:$T$7,0))</f>
        <v>#N/A</v>
      </c>
      <c r="I319" s="132" t="e">
        <f>IF($A$314='Jason-SESSION'!$A$475,INDEX('Jason-SESSION'!$K$475:$T$482, MATCH("*Military*",'Jason-SESSION'!$B$475:$B$482,0), MATCH("*5th*",'Jason-SESSION'!$K$7:$T$7,0)),"")</f>
        <v>#N/A</v>
      </c>
      <c r="J319" s="44" t="e">
        <f>INDEX('Jason-SESSION'!$L$475:$U$482, MATCH("*Military*",'Jason-SESSION'!$B$475:$B$482,0), MATCH("*5th*",'Jason-SESSION'!$K$7:$T$7,0))</f>
        <v>#N/A</v>
      </c>
      <c r="K319" s="131" t="e">
        <f>IF($A$314='Jason-SESSION'!$A$475,INDEX('Jason-SESSION'!$K$475:$T$482, MATCH("*Clean *",'Jason-SESSION'!$B$475:$B$482,0), MATCH("*5th*",'Jason-SESSION'!$K$7:$T$7,0)),"")</f>
        <v>#N/A</v>
      </c>
      <c r="L319" s="44" t="e">
        <f>INDEX('Jason-SESSION'!$L$475:$U$482, MATCH("*Clean *",'Jason-SESSION'!$B$475:$B$482,0), MATCH("*5th*",'Jason-SESSION'!$K$7:$T$7,0))</f>
        <v>#N/A</v>
      </c>
      <c r="M319" s="131" t="e">
        <f>IF($A$314='Jason-SESSION'!$A$475,INDEX('Jason-SESSION'!$K$475:$T$482, MATCH("*Lat Pulldown*",'Jason-SESSION'!$B$475:$B$482,0), MATCH("*5th*",'Jason-SESSION'!$K$7:$T$7,0)),"")</f>
        <v>#N/A</v>
      </c>
      <c r="N319" s="44" t="e">
        <f>INDEX('Jason-SESSION'!$L$475:$U$482, MATCH("*Lat Pulldown*",'Jason-SESSION'!$B$475:$B$482,0), MATCH("*5th*",'Jason-SESSION'!$K$7:$T$7,0))</f>
        <v>#N/A</v>
      </c>
      <c r="O319" s="151"/>
      <c r="P319" s="151"/>
      <c r="Q319" s="118"/>
      <c r="R319" s="118"/>
      <c r="AF319"/>
      <c r="AG319"/>
      <c r="AH319"/>
      <c r="AI319"/>
      <c r="AJ319"/>
      <c r="AK319"/>
      <c r="AL319"/>
      <c r="AN319"/>
    </row>
    <row r="320" spans="1:40">
      <c r="A320" s="129">
        <f>'Jason-SESSION'!A484</f>
        <v>0</v>
      </c>
      <c r="B320" s="116" t="s">
        <v>84</v>
      </c>
      <c r="C320" s="117" t="e">
        <f>MAX(C321:C325)</f>
        <v>#N/A</v>
      </c>
      <c r="D320" s="116" t="e">
        <f t="array" ref="D320">MAX(IF(C321:C325=C320,D321:D325))</f>
        <v>#N/A</v>
      </c>
      <c r="E320" s="116" t="e">
        <f>MAX(E321:E325)</f>
        <v>#N/A</v>
      </c>
      <c r="F320" s="116" t="e">
        <f t="array" ref="F320">MAX(IF(E321:E325=E320,F321:F325))</f>
        <v>#N/A</v>
      </c>
      <c r="G320" s="116" t="e">
        <f>MAX(G321:G325)</f>
        <v>#N/A</v>
      </c>
      <c r="H320" s="116" t="e">
        <f t="array" ref="H320">MAX(IF(G321:G325=G320,H321:H325))</f>
        <v>#N/A</v>
      </c>
      <c r="I320" s="116" t="e">
        <f>MAX(I321:I325)</f>
        <v>#N/A</v>
      </c>
      <c r="J320" s="116" t="e">
        <f t="array" ref="J320">MAX(IF(I321:I325=I320,J321:J325))</f>
        <v>#N/A</v>
      </c>
      <c r="K320" s="116" t="e">
        <f>MAX(K321:K325)</f>
        <v>#N/A</v>
      </c>
      <c r="L320" s="116" t="e">
        <f t="array" ref="L320">MAX(IF(K321:K325=K320,L321:L325))</f>
        <v>#N/A</v>
      </c>
      <c r="M320" s="116" t="e">
        <f>MAX(M321:M325)</f>
        <v>#N/A</v>
      </c>
      <c r="N320" s="117" t="e">
        <f t="array" ref="N320">MAX(IF(M321:M325=M320,N321:N325))</f>
        <v>#N/A</v>
      </c>
      <c r="O320" s="152" t="e">
        <f>IF($A$320='Jason-SESSION'!$A$484,INDEX('Jason-SESSION'!$K$484:$T$491, MATCH("*1k Row*",'Jason-SESSION'!$B$484:$B$491,0), MATCH("*1st*",'Jason-SESSION'!$K$7:$T$7,0)),"")</f>
        <v>#N/A</v>
      </c>
      <c r="P320" s="152" t="e">
        <f>IF($A$320='Jason-SESSION'!$A$484,INDEX('Jason-SESSION'!$K$484:$T$491, MATCH("*HIIT*",'Jason-SESSION'!$B$484:$B$491,0), MATCH("*1st*",'Jason-SESSION'!$K$7:$T$7,0)),"")</f>
        <v>#N/A</v>
      </c>
      <c r="Q320" s="119" t="e">
        <f>INDEX('Jason-SESSION'!$L$484:$U$491, MATCH("*HIIT*",'Jason-SESSION'!$B$484:$B$491,0), MATCH("*1st*",'Jason-SESSION'!$K$7:$T$7,0))</f>
        <v>#N/A</v>
      </c>
      <c r="R320" s="119">
        <f>'Jason-SESSION'!U484</f>
        <v>0</v>
      </c>
      <c r="S320" s="116"/>
      <c r="T320" s="116"/>
      <c r="U320" s="120">
        <f>'Jason-SESSION'!A485</f>
        <v>0</v>
      </c>
      <c r="V320" s="120">
        <f>'Jason-SESSION'!A486</f>
        <v>0</v>
      </c>
      <c r="W320" s="116"/>
      <c r="X320" s="116"/>
      <c r="Y320" s="116"/>
      <c r="Z320" s="116"/>
      <c r="AA320" s="116"/>
      <c r="AB320" s="116"/>
      <c r="AC320" s="116"/>
      <c r="AF320"/>
      <c r="AG320"/>
      <c r="AH320"/>
      <c r="AI320"/>
      <c r="AJ320"/>
      <c r="AK320"/>
      <c r="AL320"/>
      <c r="AN320"/>
    </row>
    <row r="321" spans="1:40">
      <c r="A321" s="145"/>
      <c r="B321" s="11" t="s">
        <v>3</v>
      </c>
      <c r="C321" s="131" t="e">
        <f>IF($A$320='Jason-SESSION'!$A$484,INDEX('Jason-SESSION'!$K$484:$T$491, MATCH("*Squat*",'Jason-SESSION'!$B$484:$B$491,0), MATCH("*1st*",'Jason-SESSION'!$K$7:$T$7,0)),"")</f>
        <v>#N/A</v>
      </c>
      <c r="D321" s="132" t="e">
        <f>INDEX('Jason-SESSION'!L$484:U$491, MATCH("*Squat*",'Jason-SESSION'!$B$484:$B$491,0), MATCH("*1st*",'Jason-SESSION'!K$7:T$7,0))</f>
        <v>#N/A</v>
      </c>
      <c r="E321" s="131" t="e">
        <f>IF($A$320='Jason-SESSION'!$A$484,INDEX('Jason-SESSION'!$K$484:$T$491, MATCH("*Deadlift*",'Jason-SESSION'!$B$484:$B$491,0), MATCH("*1st*",'Jason-SESSION'!$K$7:$T$7,0)),"")</f>
        <v>#N/A</v>
      </c>
      <c r="F321" s="131" t="e">
        <f>INDEX('Jason-SESSION'!$L$484:$U$491, MATCH("*Deadlift*",'Jason-SESSION'!$B$484:$B$491,0), MATCH("*1st*",'Jason-SESSION'!$K$7:$T$7,0))</f>
        <v>#N/A</v>
      </c>
      <c r="G321" s="131" t="e">
        <f>IF($A$320='Jason-SESSION'!$A$484,INDEX('Jason-SESSION'!$K$484:$T$491, MATCH("*Bench Press*",'Jason-SESSION'!$B$484:$B$491,0), MATCH("*1st*",'Jason-SESSION'!$K$7:$T$7,0)),"")</f>
        <v>#N/A</v>
      </c>
      <c r="H321" s="131" t="e">
        <f>INDEX('Jason-SESSION'!$L$484:$U$491, MATCH("*Bench Press*",'Jason-SESSION'!$B$484:$B$491,0), MATCH("*1st*",'Jason-SESSION'!$K$7:$T$7,0))</f>
        <v>#N/A</v>
      </c>
      <c r="I321" s="132" t="e">
        <f>IF($A$320='Jason-SESSION'!$A$484,INDEX('Jason-SESSION'!$K$484:$T$491, MATCH("*Military*",'Jason-SESSION'!$B$484:$B$491,0), MATCH("*1st*",'Jason-SESSION'!$K$7:$T$7,0)),"")</f>
        <v>#N/A</v>
      </c>
      <c r="J321" s="48" t="e">
        <f>INDEX('Jason-SESSION'!$L$484:$U$491, MATCH("*Military*",'Jason-SESSION'!$B$484:$B$491,0), MATCH("*1st*",'Jason-SESSION'!$K$7:$T$7,0))</f>
        <v>#N/A</v>
      </c>
      <c r="K321" s="131" t="e">
        <f>IF($A$320='Jason-SESSION'!$A$484,INDEX('Jason-SESSION'!$K$484:$T$491, MATCH("*Clean *",'Jason-SESSION'!$B$484:$B$491,0), MATCH("*1st*",'Jason-SESSION'!$K$7:$T$7,0)),"")</f>
        <v>#N/A</v>
      </c>
      <c r="L321" s="48" t="e">
        <f>INDEX('Jason-SESSION'!$L$484:$U$491, MATCH("*Clean *",'Jason-SESSION'!$B$484:$B$491,0), MATCH("*1st*",'Jason-SESSION'!$K$7:$T$7,0))</f>
        <v>#N/A</v>
      </c>
      <c r="M321" s="131" t="e">
        <f>IF($A$320='Jason-SESSION'!$A$484,INDEX('Jason-SESSION'!$K$484:$T$491, MATCH("*Lat Pulldown*",'Jason-SESSION'!$B$484:$B$491,0), MATCH("*1st*",'Jason-SESSION'!$K$7:$T$7,0)),"")</f>
        <v>#N/A</v>
      </c>
      <c r="N321" s="48" t="e">
        <f>INDEX('Jason-SESSION'!$L$484:$U$491, MATCH("*Lat Pulldown*",'Jason-SESSION'!$B$484:$B$491,0), MATCH("*1st*",'Jason-SESSION'!$K$7:$T$7,0))</f>
        <v>#N/A</v>
      </c>
      <c r="O321" s="151"/>
      <c r="P321" s="151"/>
      <c r="Q321" s="118"/>
      <c r="R321" s="118"/>
      <c r="S321" s="11"/>
      <c r="T321" s="11"/>
      <c r="V321" s="47"/>
      <c r="W321" s="11"/>
      <c r="X321" s="11"/>
      <c r="Y321" s="11"/>
      <c r="Z321" s="11"/>
      <c r="AA321" s="11"/>
      <c r="AB321" s="11"/>
      <c r="AC321" s="11"/>
      <c r="AF321"/>
      <c r="AG321"/>
      <c r="AH321"/>
      <c r="AI321"/>
      <c r="AJ321"/>
      <c r="AK321"/>
      <c r="AL321"/>
      <c r="AN321"/>
    </row>
    <row r="322" spans="1:40">
      <c r="B322" t="s">
        <v>4</v>
      </c>
      <c r="C322" s="131" t="e">
        <f>IF($A$320='Jason-SESSION'!$A$484,INDEX('Jason-SESSION'!$K$484:$T$491, MATCH("*Squat*",'Jason-SESSION'!$B$484:$B$491,0), MATCH("*2nd*",'Jason-SESSION'!$K$7:$T$7,0)),"")</f>
        <v>#N/A</v>
      </c>
      <c r="D322" s="132" t="e">
        <f>INDEX('Jason-SESSION'!L$484:U$491, MATCH("*Squat*",'Jason-SESSION'!$B$484:$B$491,0), MATCH("*2nd*",'Jason-SESSION'!K$7:T$7,0))</f>
        <v>#N/A</v>
      </c>
      <c r="E322" s="131" t="e">
        <f>IF($A$320='Jason-SESSION'!$A$484,INDEX('Jason-SESSION'!$K$484:$T$491, MATCH("*Deadlift*",'Jason-SESSION'!$B$484:$B$491,0), MATCH("*2ND*",'Jason-SESSION'!$K$7:$T$7,0)),"")</f>
        <v>#N/A</v>
      </c>
      <c r="F322" s="131" t="e">
        <f>INDEX('Jason-SESSION'!$L$484:$U$491, MATCH("*Deadlift*",'Jason-SESSION'!$B$484:$B$491,0), MATCH("*2nd*",'Jason-SESSION'!$K$7:$T$7,0))</f>
        <v>#N/A</v>
      </c>
      <c r="G322" s="131" t="e">
        <f>IF($A$320='Jason-SESSION'!$A$484,INDEX('Jason-SESSION'!$K$484:$T$491, MATCH("*Bench Press*",'Jason-SESSION'!$B$484:$B$491,0), MATCH("*2ND*",'Jason-SESSION'!$K$7:$T$7,0)),"")</f>
        <v>#N/A</v>
      </c>
      <c r="H322" s="131" t="e">
        <f>INDEX('Jason-SESSION'!$L$484:$U$491, MATCH("*Bench Press*",'Jason-SESSION'!$B$484:$B$491,0), MATCH("*2nd*",'Jason-SESSION'!$K$7:$T$7,0))</f>
        <v>#N/A</v>
      </c>
      <c r="I322" s="132" t="e">
        <f>IF($A$320='Jason-SESSION'!$A$484,INDEX('Jason-SESSION'!$K$484:$T$491, MATCH("*Military*",'Jason-SESSION'!$B$484:$B$491,0), MATCH("*2ND*",'Jason-SESSION'!$K$7:$T$7,0)),"")</f>
        <v>#N/A</v>
      </c>
      <c r="J322" s="44" t="e">
        <f>INDEX('Jason-SESSION'!$L$484:$U$491, MATCH("*Military*",'Jason-SESSION'!$B$484:$B$491,0), MATCH("*2nd*",'Jason-SESSION'!$K$7:$T$7,0))</f>
        <v>#N/A</v>
      </c>
      <c r="K322" s="131" t="e">
        <f>IF($A$320='Jason-SESSION'!$A$484,INDEX('Jason-SESSION'!$K$484:$T$491, MATCH("*Clean *",'Jason-SESSION'!$B$484:$B$491,0), MATCH("*2ND*",'Jason-SESSION'!$K$7:$T$7,0)),"")</f>
        <v>#N/A</v>
      </c>
      <c r="L322" s="44" t="e">
        <f>INDEX('Jason-SESSION'!$L$484:$U$491, MATCH("*Clean *",'Jason-SESSION'!$B$484:$B$491,0), MATCH("*2nd*",'Jason-SESSION'!$K$7:$T$7,0))</f>
        <v>#N/A</v>
      </c>
      <c r="M322" s="131" t="e">
        <f>IF($A$320='Jason-SESSION'!$A$484,INDEX('Jason-SESSION'!$K$484:$T$491, MATCH("*Lat Pulldown*",'Jason-SESSION'!$B$484:$B$491,0), MATCH("*2ND*",'Jason-SESSION'!$K$7:$T$7,0)),"")</f>
        <v>#N/A</v>
      </c>
      <c r="N322" s="44" t="e">
        <f>INDEX('Jason-SESSION'!$L$484:$U$491, MATCH("*Lat Pulldown*",'Jason-SESSION'!$B$484:$B$491,0), MATCH("*2nd*",'Jason-SESSION'!$K$7:$T$7,0))</f>
        <v>#N/A</v>
      </c>
      <c r="O322" s="151"/>
      <c r="P322" s="151"/>
      <c r="Q322" s="118"/>
      <c r="R322" s="118"/>
      <c r="AF322"/>
      <c r="AG322"/>
      <c r="AH322"/>
      <c r="AI322"/>
      <c r="AJ322"/>
      <c r="AK322"/>
      <c r="AL322"/>
      <c r="AN322"/>
    </row>
    <row r="323" spans="1:40">
      <c r="B323" t="s">
        <v>5</v>
      </c>
      <c r="C323" s="131" t="e">
        <f>IF($A$320='Jason-SESSION'!$A$484,INDEX('Jason-SESSION'!$K$484:$T$491, MATCH("*Squat*",'Jason-SESSION'!$B$484:$B$491,0), MATCH("*3rd*",'Jason-SESSION'!$K$7:$T$7,0)),"")</f>
        <v>#N/A</v>
      </c>
      <c r="D323" s="132" t="e">
        <f>INDEX('Jason-SESSION'!L$484:U$491, MATCH("*Squat*",'Jason-SESSION'!$B$484:$B$491,0), MATCH("*3rd*",'Jason-SESSION'!K$7:T$7,0))</f>
        <v>#N/A</v>
      </c>
      <c r="E323" s="131" t="e">
        <f>IF($A$320='Jason-SESSION'!$A$484,INDEX('Jason-SESSION'!$K$484:$T$491, MATCH("*Deadlift*",'Jason-SESSION'!$B$484:$B$491,0), MATCH("*3rd*",'Jason-SESSION'!$K$7:$T$7,0)),"")</f>
        <v>#N/A</v>
      </c>
      <c r="F323" s="131" t="e">
        <f>INDEX('Jason-SESSION'!$L$484:$U$491, MATCH("*Deadlift*",'Jason-SESSION'!$B$484:$B$491,0), MATCH("*3rd*",'Jason-SESSION'!$K$7:$T$7,0))</f>
        <v>#N/A</v>
      </c>
      <c r="G323" s="131" t="e">
        <f>IF($A$320='Jason-SESSION'!$A$484,INDEX('Jason-SESSION'!$K$484:$T$491, MATCH("*Bench Press*",'Jason-SESSION'!$B$484:$B$491,0), MATCH("*3rd*",'Jason-SESSION'!$K$7:$T$7,0)),"")</f>
        <v>#N/A</v>
      </c>
      <c r="H323" s="131" t="e">
        <f>INDEX('Jason-SESSION'!$L$484:$U$491, MATCH("*Bench Press*",'Jason-SESSION'!$B$484:$B$491,0), MATCH("*3rd*",'Jason-SESSION'!$K$7:$T$7,0))</f>
        <v>#N/A</v>
      </c>
      <c r="I323" s="132" t="e">
        <f>IF($A$320='Jason-SESSION'!$A$484,INDEX('Jason-SESSION'!$K$484:$T$491, MATCH("*Military*",'Jason-SESSION'!$B$484:$B$491,0), MATCH("*3rd*",'Jason-SESSION'!$K$7:$T$7,0)),"")</f>
        <v>#N/A</v>
      </c>
      <c r="J323" s="44" t="e">
        <f>INDEX('Jason-SESSION'!$L$484:$U$491, MATCH("*Military*",'Jason-SESSION'!$B$484:$B$491,0), MATCH("*3rd*",'Jason-SESSION'!$K$7:$T$7,0))</f>
        <v>#N/A</v>
      </c>
      <c r="K323" s="131" t="e">
        <f>IF($A$320='Jason-SESSION'!$A$484,INDEX('Jason-SESSION'!$K$484:$T$491, MATCH("*Clean *",'Jason-SESSION'!$B$484:$B$491,0), MATCH("*3rd*",'Jason-SESSION'!$K$7:$T$7,0)),"")</f>
        <v>#N/A</v>
      </c>
      <c r="L323" s="44" t="e">
        <f>INDEX('Jason-SESSION'!$L$484:$U$491, MATCH("*Clean *",'Jason-SESSION'!$B$484:$B$491,0), MATCH("*3rd*",'Jason-SESSION'!$K$7:$T$7,0))</f>
        <v>#N/A</v>
      </c>
      <c r="M323" s="131" t="e">
        <f>IF($A$320='Jason-SESSION'!$A$484,INDEX('Jason-SESSION'!$K$484:$T$491, MATCH("*Lat Pulldown*",'Jason-SESSION'!$B$484:$B$491,0), MATCH("*3rd*",'Jason-SESSION'!$K$7:$T$7,0)),"")</f>
        <v>#N/A</v>
      </c>
      <c r="N323" s="44" t="e">
        <f>INDEX('Jason-SESSION'!$L$484:$U$491, MATCH("*Lat Pulldown*",'Jason-SESSION'!$B$484:$B$491,0), MATCH("*3rd*",'Jason-SESSION'!$K$7:$T$7,0))</f>
        <v>#N/A</v>
      </c>
      <c r="O323" s="151"/>
      <c r="P323" s="151"/>
      <c r="Q323" s="118"/>
      <c r="R323" s="118"/>
      <c r="AF323"/>
      <c r="AG323"/>
      <c r="AH323"/>
      <c r="AI323"/>
      <c r="AJ323"/>
      <c r="AK323"/>
      <c r="AL323"/>
      <c r="AN323"/>
    </row>
    <row r="324" spans="1:40">
      <c r="B324" t="s">
        <v>6</v>
      </c>
      <c r="C324" s="131" t="e">
        <f>IF($A$320='Jason-SESSION'!$A$484,INDEX('Jason-SESSION'!$K$484:$T$491, MATCH("*Squat*",'Jason-SESSION'!$B$484:$B$491,0), MATCH("*4th*",'Jason-SESSION'!$K$7:$T$7,0)),"")</f>
        <v>#N/A</v>
      </c>
      <c r="D324" s="132" t="e">
        <f>INDEX('Jason-SESSION'!L$484:U$491, MATCH("*Squat*",'Jason-SESSION'!$B$484:$B$491,0), MATCH("*4th*",'Jason-SESSION'!K$7:T$7,0))</f>
        <v>#N/A</v>
      </c>
      <c r="E324" s="131" t="e">
        <f>IF($A$320='Jason-SESSION'!$A$484,INDEX('Jason-SESSION'!$K$484:$T$491, MATCH("*Deadlift*",'Jason-SESSION'!$B$484:$B$491,0), MATCH("*4th*",'Jason-SESSION'!$K$7:$T$7,0)),"")</f>
        <v>#N/A</v>
      </c>
      <c r="F324" s="131" t="e">
        <f>INDEX('Jason-SESSION'!$L$484:$U$491, MATCH("*Deadlift*",'Jason-SESSION'!$B$484:$B$491,0), MATCH("*4th*",'Jason-SESSION'!$K$7:$T$7,0))</f>
        <v>#N/A</v>
      </c>
      <c r="G324" s="131" t="e">
        <f>IF($A$320='Jason-SESSION'!$A$484,INDEX('Jason-SESSION'!$K$484:$T$491, MATCH("*Bench Press*",'Jason-SESSION'!$B$484:$B$491,0), MATCH("*4th*",'Jason-SESSION'!$K$7:$T$7,0)),"")</f>
        <v>#N/A</v>
      </c>
      <c r="H324" s="131" t="e">
        <f>INDEX('Jason-SESSION'!$L$484:$U$491, MATCH("*Bench Press*",'Jason-SESSION'!$B$484:$B$491,0), MATCH("*4th*",'Jason-SESSION'!$K$7:$T$7,0))</f>
        <v>#N/A</v>
      </c>
      <c r="I324" s="132" t="e">
        <f>IF($A$320='Jason-SESSION'!$A$484,INDEX('Jason-SESSION'!$K$484:$T$491, MATCH("*Military*",'Jason-SESSION'!$B$484:$B$491,0), MATCH("*4th*",'Jason-SESSION'!$K$7:$T$7,0)),"")</f>
        <v>#N/A</v>
      </c>
      <c r="J324" s="44" t="e">
        <f>INDEX('Jason-SESSION'!$L$484:$U$491, MATCH("*Military*",'Jason-SESSION'!$B$484:$B$491,0), MATCH("*4th*",'Jason-SESSION'!$K$7:$T$7,0))</f>
        <v>#N/A</v>
      </c>
      <c r="K324" s="131" t="e">
        <f>IF($A$320='Jason-SESSION'!$A$484,INDEX('Jason-SESSION'!$K$484:$T$491, MATCH("*Clean *",'Jason-SESSION'!$B$484:$B$491,0), MATCH("*4th*",'Jason-SESSION'!$K$7:$T$7,0)),"")</f>
        <v>#N/A</v>
      </c>
      <c r="L324" s="44" t="e">
        <f>INDEX('Jason-SESSION'!$L$484:$U$491, MATCH("*Clean *",'Jason-SESSION'!$B$484:$B$491,0), MATCH("*4th*",'Jason-SESSION'!$K$7:$T$7,0))</f>
        <v>#N/A</v>
      </c>
      <c r="M324" s="131" t="e">
        <f>IF($A$320='Jason-SESSION'!$A$484,INDEX('Jason-SESSION'!$K$484:$T$491, MATCH("*Lat Pulldown*",'Jason-SESSION'!$B$484:$B$491,0), MATCH("*4th*",'Jason-SESSION'!$K$7:$T$7,0)),"")</f>
        <v>#N/A</v>
      </c>
      <c r="N324" s="44" t="e">
        <f>INDEX('Jason-SESSION'!$L$484:$U$491, MATCH("*Lat Pulldown*",'Jason-SESSION'!$B$484:$B$491,0), MATCH("*4th*",'Jason-SESSION'!$K$7:$T$7,0))</f>
        <v>#N/A</v>
      </c>
      <c r="O324" s="151"/>
      <c r="P324" s="151"/>
      <c r="Q324" s="118"/>
      <c r="R324" s="118"/>
      <c r="AF324"/>
      <c r="AG324"/>
      <c r="AH324"/>
      <c r="AI324"/>
      <c r="AJ324"/>
      <c r="AK324"/>
      <c r="AL324"/>
      <c r="AN324"/>
    </row>
    <row r="325" spans="1:40">
      <c r="B325" t="s">
        <v>7</v>
      </c>
      <c r="C325" s="131" t="e">
        <f>IF($A$320='Jason-SESSION'!$A$484,INDEX('Jason-SESSION'!$K$484:$T$491, MATCH("*Squat*",'Jason-SESSION'!$B$484:$B$491,0), MATCH("*5th*",'Jason-SESSION'!$K$7:$T$7,0)),"")</f>
        <v>#N/A</v>
      </c>
      <c r="D325" s="132" t="e">
        <f>INDEX('Jason-SESSION'!L$484:U$491, MATCH("*Squat*",'Jason-SESSION'!$B$484:$B$491,0), MATCH("*5th*",'Jason-SESSION'!K$7:T$7,0))</f>
        <v>#N/A</v>
      </c>
      <c r="E325" s="131" t="e">
        <f>IF($A$320='Jason-SESSION'!$A$484,INDEX('Jason-SESSION'!$K$484:$T$491, MATCH("*Deadlift*",'Jason-SESSION'!$B$484:$B$491,0), MATCH("*5th*",'Jason-SESSION'!$K$7:$T$7,0)),"")</f>
        <v>#N/A</v>
      </c>
      <c r="F325" s="131" t="e">
        <f>INDEX('Jason-SESSION'!$L$484:$U$491, MATCH("*Deadlift*",'Jason-SESSION'!$B$484:$B$491,0), MATCH("*5th*",'Jason-SESSION'!$K$7:$T$7,0))</f>
        <v>#N/A</v>
      </c>
      <c r="G325" s="131" t="e">
        <f>IF($A$320='Jason-SESSION'!$A$484,INDEX('Jason-SESSION'!$K$484:$T$491, MATCH("*Bench Press*",'Jason-SESSION'!$B$484:$B$491,0), MATCH("*5th*",'Jason-SESSION'!$K$7:$T$7,0)),"")</f>
        <v>#N/A</v>
      </c>
      <c r="H325" s="131" t="e">
        <f>INDEX('Jason-SESSION'!$L$484:$U$491, MATCH("*Bench Press*",'Jason-SESSION'!$B$484:$B$491,0), MATCH("*5th*",'Jason-SESSION'!$K$7:$T$7,0))</f>
        <v>#N/A</v>
      </c>
      <c r="I325" s="132" t="e">
        <f>IF($A$320='Jason-SESSION'!$A$484,INDEX('Jason-SESSION'!$K$484:$T$491, MATCH("*Military*",'Jason-SESSION'!$B$484:$B$491,0), MATCH("*5th*",'Jason-SESSION'!$K$7:$T$7,0)),"")</f>
        <v>#N/A</v>
      </c>
      <c r="J325" s="44" t="e">
        <f>INDEX('Jason-SESSION'!$L$484:$U$491, MATCH("*Military*",'Jason-SESSION'!$B$484:$B$491,0), MATCH("*5th*",'Jason-SESSION'!$K$7:$T$7,0))</f>
        <v>#N/A</v>
      </c>
      <c r="K325" s="131" t="e">
        <f>IF($A$320='Jason-SESSION'!$A$484,INDEX('Jason-SESSION'!$K$484:$T$491, MATCH("*Clean *",'Jason-SESSION'!$B$484:$B$491,0), MATCH("*5th*",'Jason-SESSION'!$K$7:$T$7,0)),"")</f>
        <v>#N/A</v>
      </c>
      <c r="L325" s="44" t="e">
        <f>INDEX('Jason-SESSION'!$L$484:$U$491, MATCH("*Clean *",'Jason-SESSION'!$B$484:$B$491,0), MATCH("*5th*",'Jason-SESSION'!$K$7:$T$7,0))</f>
        <v>#N/A</v>
      </c>
      <c r="M325" s="131" t="e">
        <f>IF($A$320='Jason-SESSION'!$A$484,INDEX('Jason-SESSION'!$K$484:$T$491, MATCH("*Lat Pulldown*",'Jason-SESSION'!$B$484:$B$491,0), MATCH("*5th*",'Jason-SESSION'!$K$7:$T$7,0)),"")</f>
        <v>#N/A</v>
      </c>
      <c r="N325" s="44" t="e">
        <f>INDEX('Jason-SESSION'!$L$484:$U$491, MATCH("*Lat Pulldown*",'Jason-SESSION'!$B$484:$B$491,0), MATCH("*5th*",'Jason-SESSION'!$K$7:$T$7,0))</f>
        <v>#N/A</v>
      </c>
      <c r="O325" s="151"/>
      <c r="P325" s="151"/>
      <c r="Q325" s="118"/>
      <c r="R325" s="118"/>
      <c r="AF325"/>
      <c r="AG325"/>
      <c r="AH325"/>
      <c r="AI325"/>
      <c r="AJ325"/>
      <c r="AK325"/>
      <c r="AL325"/>
      <c r="AN325"/>
    </row>
    <row r="326" spans="1:40">
      <c r="A326" s="129">
        <f>'Jason-SESSION'!A493</f>
        <v>0</v>
      </c>
      <c r="B326" s="116" t="s">
        <v>84</v>
      </c>
      <c r="C326" s="117" t="e">
        <f>MAX(C327:C331)</f>
        <v>#N/A</v>
      </c>
      <c r="D326" s="116" t="e">
        <f t="array" ref="D326">MAX(IF(C327:C331=C326,D327:D331))</f>
        <v>#N/A</v>
      </c>
      <c r="E326" s="116" t="e">
        <f>MAX(E327:E331)</f>
        <v>#N/A</v>
      </c>
      <c r="F326" s="116" t="e">
        <f t="array" ref="F326">MAX(IF(E327:E331=E326,F327:F331))</f>
        <v>#N/A</v>
      </c>
      <c r="G326" s="116" t="e">
        <f>MAX(G327:G331)</f>
        <v>#N/A</v>
      </c>
      <c r="H326" s="116" t="e">
        <f t="array" ref="H326">MAX(IF(G327:G331=G326,H327:H331))</f>
        <v>#N/A</v>
      </c>
      <c r="I326" s="116" t="e">
        <f>MAX(I327:I331)</f>
        <v>#N/A</v>
      </c>
      <c r="J326" s="116" t="e">
        <f t="array" ref="J326">MAX(IF(I327:I331=I326,J327:J331))</f>
        <v>#N/A</v>
      </c>
      <c r="K326" s="116" t="e">
        <f>MAX(K327:K331)</f>
        <v>#N/A</v>
      </c>
      <c r="L326" s="116" t="e">
        <f t="array" ref="L326">MAX(IF(K327:K331=K326,L327:L331))</f>
        <v>#N/A</v>
      </c>
      <c r="M326" s="116" t="e">
        <f>MAX(M327:M331)</f>
        <v>#N/A</v>
      </c>
      <c r="N326" s="117" t="e">
        <f t="array" ref="N326">MAX(IF(M327:M331=M326,N327:N331))</f>
        <v>#N/A</v>
      </c>
      <c r="O326" s="152" t="e">
        <f>IF($A$326='Jason-SESSION'!$A$493,INDEX('Jason-SESSION'!$K$493:$T$500, MATCH("*1k Row*",'Jason-SESSION'!$B$493:$B$500,0), MATCH("*1st*",'Jason-SESSION'!$K$7:$T$7,0)),"")</f>
        <v>#N/A</v>
      </c>
      <c r="P326" s="152" t="e">
        <f>IF($A$326='Jason-SESSION'!$A$493,INDEX('Jason-SESSION'!$K$493:$T$500, MATCH("*HIIT*",'Jason-SESSION'!$B$493:$B$500,0), MATCH("*1st*",'Jason-SESSION'!$K$7:$T$7,0)),"")</f>
        <v>#N/A</v>
      </c>
      <c r="Q326" s="119" t="e">
        <f>INDEX('Jason-SESSION'!$L$493:$U$500, MATCH("*HIIT*",'Jason-SESSION'!$B$493:$B$500,0), MATCH("*1st*",'Jason-SESSION'!$K$7:$T$7,0))</f>
        <v>#N/A</v>
      </c>
      <c r="R326" s="119">
        <f>'Jason-SESSION'!U493</f>
        <v>0</v>
      </c>
      <c r="S326" s="116"/>
      <c r="T326" s="116"/>
      <c r="U326" s="120">
        <f>'Jason-SESSION'!A494</f>
        <v>0</v>
      </c>
      <c r="V326" s="120">
        <f>'Jason-SESSION'!A495</f>
        <v>0</v>
      </c>
      <c r="W326" s="116"/>
      <c r="X326" s="116"/>
      <c r="Y326" s="116"/>
      <c r="Z326" s="116"/>
      <c r="AA326" s="116"/>
      <c r="AB326" s="116"/>
      <c r="AC326" s="116"/>
      <c r="AF326"/>
      <c r="AG326"/>
      <c r="AH326"/>
      <c r="AI326"/>
      <c r="AJ326"/>
      <c r="AK326"/>
      <c r="AL326"/>
      <c r="AN326"/>
    </row>
    <row r="327" spans="1:40">
      <c r="A327" s="145"/>
      <c r="B327" s="11" t="s">
        <v>3</v>
      </c>
      <c r="C327" s="131" t="e">
        <f>IF($A$326='Jason-SESSION'!$A$493,INDEX('Jason-SESSION'!$K$493:$T$500, MATCH("*Squat*",'Jason-SESSION'!$B$493:$B$500,0), MATCH("*1st*",'Jason-SESSION'!$K$7:$T$7,0)),"")</f>
        <v>#N/A</v>
      </c>
      <c r="D327" s="132" t="e">
        <f>INDEX('Jason-SESSION'!L$493:U$500, MATCH("*Squat*",'Jason-SESSION'!$B$493:$B$500,0), MATCH("*1st*",'Jason-SESSION'!K$7:T$7,0))</f>
        <v>#N/A</v>
      </c>
      <c r="E327" s="131" t="e">
        <f>IF($A$326='Jason-SESSION'!$A$493,INDEX('Jason-SESSION'!$K$493:$T$500, MATCH("*Deadlift*",'Jason-SESSION'!$B$493:$B$500,0), MATCH("*1st*",'Jason-SESSION'!$K$7:$T$7,0)),"")</f>
        <v>#N/A</v>
      </c>
      <c r="F327" s="131" t="e">
        <f>INDEX('Jason-SESSION'!$L$493:$U$500, MATCH("*Deadlift*",'Jason-SESSION'!$B$493:$B$500,0), MATCH("*1st*",'Jason-SESSION'!$K$7:$T$7,0))</f>
        <v>#N/A</v>
      </c>
      <c r="G327" s="131" t="e">
        <f>IF($A$326='Jason-SESSION'!$A$493,INDEX('Jason-SESSION'!$K$493:$T$500, MATCH("*Bench Press*",'Jason-SESSION'!$B$493:$B$500,0), MATCH("*1st*",'Jason-SESSION'!$K$7:$T$7,0)),"")</f>
        <v>#N/A</v>
      </c>
      <c r="H327" s="131" t="e">
        <f>INDEX('Jason-SESSION'!$L$493:$U$500, MATCH("*Bench Press*",'Jason-SESSION'!$B$493:$B$500,0), MATCH("*1st*",'Jason-SESSION'!$K$7:$T$7,0))</f>
        <v>#N/A</v>
      </c>
      <c r="I327" s="132" t="e">
        <f>IF($A$326='Jason-SESSION'!$A$493,INDEX('Jason-SESSION'!$K$493:$T$500, MATCH("*Military*",'Jason-SESSION'!$B$493:$B$500,0), MATCH("*1st*",'Jason-SESSION'!$K$7:$T$7,0)),"")</f>
        <v>#N/A</v>
      </c>
      <c r="J327" s="48" t="e">
        <f>INDEX('Jason-SESSION'!$L$493:$U$500, MATCH("*Military*",'Jason-SESSION'!$B$493:$B$500,0), MATCH("*1st*",'Jason-SESSION'!$K$7:$T$7,0))</f>
        <v>#N/A</v>
      </c>
      <c r="K327" s="131" t="e">
        <f>IF($A$326='Jason-SESSION'!$A$493,INDEX('Jason-SESSION'!$K$493:$T$500, MATCH("*Clean *",'Jason-SESSION'!$B$493:$B$500,0), MATCH("*1st*",'Jason-SESSION'!$K$7:$T$7,0)),"")</f>
        <v>#N/A</v>
      </c>
      <c r="L327" s="48" t="e">
        <f>INDEX('Jason-SESSION'!$L$493:$U$500, MATCH("*Clean *",'Jason-SESSION'!$B$493:$B$500,0), MATCH("*1st*",'Jason-SESSION'!$K$7:$T$7,0))</f>
        <v>#N/A</v>
      </c>
      <c r="M327" s="131" t="e">
        <f>IF($A$326='Jason-SESSION'!$A$493,INDEX('Jason-SESSION'!$K$493:$T$500, MATCH("*Lat Pulldown*",'Jason-SESSION'!$B$493:$B$500,0), MATCH("*1st*",'Jason-SESSION'!$K$7:$T$7,0)),"")</f>
        <v>#N/A</v>
      </c>
      <c r="N327" s="48" t="e">
        <f>INDEX('Jason-SESSION'!$L$493:$U$500, MATCH("*Lat Pulldown*",'Jason-SESSION'!$B$493:$B$500,0), MATCH("*1st*",'Jason-SESSION'!$K$7:$T$7,0))</f>
        <v>#N/A</v>
      </c>
      <c r="O327" s="151"/>
      <c r="P327" s="151"/>
      <c r="Q327" s="118"/>
      <c r="R327" s="118"/>
      <c r="S327" s="11"/>
      <c r="T327" s="11"/>
      <c r="V327" s="47"/>
      <c r="W327" s="11"/>
      <c r="X327" s="11"/>
      <c r="Y327" s="11"/>
      <c r="Z327" s="11"/>
      <c r="AA327" s="11"/>
      <c r="AB327" s="11"/>
      <c r="AC327" s="11"/>
      <c r="AF327"/>
      <c r="AG327"/>
      <c r="AH327"/>
      <c r="AI327"/>
      <c r="AJ327"/>
      <c r="AK327"/>
      <c r="AL327"/>
      <c r="AN327"/>
    </row>
    <row r="328" spans="1:40">
      <c r="B328" t="s">
        <v>4</v>
      </c>
      <c r="C328" s="131" t="e">
        <f>IF($A$326='Jason-SESSION'!$A$493,INDEX('Jason-SESSION'!$K$493:$T$500, MATCH("*Squat*",'Jason-SESSION'!$B$493:$B$500,0), MATCH("*2nd*",'Jason-SESSION'!$K$7:$T$7,0)),"")</f>
        <v>#N/A</v>
      </c>
      <c r="D328" s="132" t="e">
        <f>INDEX('Jason-SESSION'!L$493:U$500, MATCH("*Squat*",'Jason-SESSION'!$B$493:$B$500,0), MATCH("*2nd*",'Jason-SESSION'!K$7:T$7,0))</f>
        <v>#N/A</v>
      </c>
      <c r="E328" s="131" t="e">
        <f>IF($A$326='Jason-SESSION'!$A$493,INDEX('Jason-SESSION'!$K$493:$T$500, MATCH("*Deadlift*",'Jason-SESSION'!$B$493:$B$500,0), MATCH("*2ND*",'Jason-SESSION'!$K$7:$T$7,0)),"")</f>
        <v>#N/A</v>
      </c>
      <c r="F328" s="131" t="e">
        <f>INDEX('Jason-SESSION'!$L$493:$U$500, MATCH("*Deadlift*",'Jason-SESSION'!$B$493:$B$500,0), MATCH("*2nd*",'Jason-SESSION'!$K$7:$T$7,0))</f>
        <v>#N/A</v>
      </c>
      <c r="G328" s="131" t="e">
        <f>IF($A$326='Jason-SESSION'!$A$493,INDEX('Jason-SESSION'!$K$493:$T$500, MATCH("*Bench Press*",'Jason-SESSION'!$B$493:$B$500,0), MATCH("*2ND*",'Jason-SESSION'!$K$7:$T$7,0)),"")</f>
        <v>#N/A</v>
      </c>
      <c r="H328" s="131" t="e">
        <f>INDEX('Jason-SESSION'!$L$493:$U$500, MATCH("*Bench Press*",'Jason-SESSION'!$B$493:$B$500,0), MATCH("*2nd*",'Jason-SESSION'!$K$7:$T$7,0))</f>
        <v>#N/A</v>
      </c>
      <c r="I328" s="132" t="e">
        <f>IF($A$326='Jason-SESSION'!$A$493,INDEX('Jason-SESSION'!$K$493:$T$500, MATCH("*Military*",'Jason-SESSION'!$B$493:$B$500,0), MATCH("*2ND*",'Jason-SESSION'!$K$7:$T$7,0)),"")</f>
        <v>#N/A</v>
      </c>
      <c r="J328" s="44" t="e">
        <f>INDEX('Jason-SESSION'!$L$493:$U$500, MATCH("*Military*",'Jason-SESSION'!$B$493:$B$500,0), MATCH("*2nd*",'Jason-SESSION'!$K$7:$T$7,0))</f>
        <v>#N/A</v>
      </c>
      <c r="K328" s="131" t="e">
        <f>IF($A$326='Jason-SESSION'!$A$493,INDEX('Jason-SESSION'!$K$493:$T$500, MATCH("*Clean *",'Jason-SESSION'!$B$493:$B$500,0), MATCH("*2ND*",'Jason-SESSION'!$K$7:$T$7,0)),"")</f>
        <v>#N/A</v>
      </c>
      <c r="L328" s="44" t="e">
        <f>INDEX('Jason-SESSION'!$L$493:$U$500, MATCH("*Clean *",'Jason-SESSION'!$B$493:$B$500,0), MATCH("*2nd*",'Jason-SESSION'!$K$7:$T$7,0))</f>
        <v>#N/A</v>
      </c>
      <c r="M328" s="131" t="e">
        <f>IF($A$326='Jason-SESSION'!$A$493,INDEX('Jason-SESSION'!$K$493:$T$500, MATCH("*Lat Pulldown*",'Jason-SESSION'!$B$493:$B$500,0), MATCH("*2ND*",'Jason-SESSION'!$K$7:$T$7,0)),"")</f>
        <v>#N/A</v>
      </c>
      <c r="N328" s="44" t="e">
        <f>INDEX('Jason-SESSION'!$L$493:$U$500, MATCH("*Lat Pulldown*",'Jason-SESSION'!$B$493:$B$500,0), MATCH("*2nd*",'Jason-SESSION'!$K$7:$T$7,0))</f>
        <v>#N/A</v>
      </c>
      <c r="O328" s="151"/>
      <c r="P328" s="151"/>
      <c r="Q328" s="118"/>
      <c r="R328" s="118"/>
      <c r="AF328"/>
      <c r="AG328"/>
      <c r="AH328"/>
      <c r="AI328"/>
      <c r="AJ328"/>
      <c r="AK328"/>
      <c r="AL328"/>
      <c r="AN328"/>
    </row>
    <row r="329" spans="1:40">
      <c r="B329" t="s">
        <v>5</v>
      </c>
      <c r="C329" s="131" t="e">
        <f>IF($A$326='Jason-SESSION'!$A$493,INDEX('Jason-SESSION'!$K$493:$T$500, MATCH("*Squat*",'Jason-SESSION'!$B$493:$B$500,0), MATCH("*3rd*",'Jason-SESSION'!$K$7:$T$7,0)),"")</f>
        <v>#N/A</v>
      </c>
      <c r="D329" s="132" t="e">
        <f>INDEX('Jason-SESSION'!L$493:U$500, MATCH("*Squat*",'Jason-SESSION'!$B$493:$B$500,0), MATCH("*3rd*",'Jason-SESSION'!K$7:T$7,0))</f>
        <v>#N/A</v>
      </c>
      <c r="E329" s="131" t="e">
        <f>IF($A$326='Jason-SESSION'!$A$493,INDEX('Jason-SESSION'!$K$493:$T$500, MATCH("*Deadlift*",'Jason-SESSION'!$B$493:$B$500,0), MATCH("*3rd*",'Jason-SESSION'!$K$7:$T$7,0)),"")</f>
        <v>#N/A</v>
      </c>
      <c r="F329" s="131" t="e">
        <f>INDEX('Jason-SESSION'!$L$493:$U$500, MATCH("*Deadlift*",'Jason-SESSION'!$B$493:$B$500,0), MATCH("*3rd*",'Jason-SESSION'!$K$7:$T$7,0))</f>
        <v>#N/A</v>
      </c>
      <c r="G329" s="131" t="e">
        <f>IF($A$326='Jason-SESSION'!$A$493,INDEX('Jason-SESSION'!$K$493:$T$500, MATCH("*Bench Press*",'Jason-SESSION'!$B$493:$B$500,0), MATCH("*3rd*",'Jason-SESSION'!$K$7:$T$7,0)),"")</f>
        <v>#N/A</v>
      </c>
      <c r="H329" s="131" t="e">
        <f>INDEX('Jason-SESSION'!$L$493:$U$500, MATCH("*Bench Press*",'Jason-SESSION'!$B$493:$B$500,0), MATCH("*3rd*",'Jason-SESSION'!$K$7:$T$7,0))</f>
        <v>#N/A</v>
      </c>
      <c r="I329" s="132" t="e">
        <f>IF($A$326='Jason-SESSION'!$A$493,INDEX('Jason-SESSION'!$K$493:$T$500, MATCH("*Military*",'Jason-SESSION'!$B$493:$B$500,0), MATCH("*3rd*",'Jason-SESSION'!$K$7:$T$7,0)),"")</f>
        <v>#N/A</v>
      </c>
      <c r="J329" s="44" t="e">
        <f>INDEX('Jason-SESSION'!$L$493:$U$500, MATCH("*Military*",'Jason-SESSION'!$B$493:$B$500,0), MATCH("*3rd*",'Jason-SESSION'!$K$7:$T$7,0))</f>
        <v>#N/A</v>
      </c>
      <c r="K329" s="131" t="e">
        <f>IF($A$326='Jason-SESSION'!$A$493,INDEX('Jason-SESSION'!$K$493:$T$500, MATCH("*Clean *",'Jason-SESSION'!$B$493:$B$500,0), MATCH("*3rd*",'Jason-SESSION'!$K$7:$T$7,0)),"")</f>
        <v>#N/A</v>
      </c>
      <c r="L329" s="44" t="e">
        <f>INDEX('Jason-SESSION'!$L$493:$U$500, MATCH("*Clean *",'Jason-SESSION'!$B$493:$B$500,0), MATCH("*3rd*",'Jason-SESSION'!$K$7:$T$7,0))</f>
        <v>#N/A</v>
      </c>
      <c r="M329" s="131" t="e">
        <f>IF($A$326='Jason-SESSION'!$A$493,INDEX('Jason-SESSION'!$K$493:$T$500, MATCH("*Lat Pulldown*",'Jason-SESSION'!$B$493:$B$500,0), MATCH("*3rd*",'Jason-SESSION'!$K$7:$T$7,0)),"")</f>
        <v>#N/A</v>
      </c>
      <c r="N329" s="44" t="e">
        <f>INDEX('Jason-SESSION'!$L$493:$U$500, MATCH("*Lat Pulldown*",'Jason-SESSION'!$B$493:$B$500,0), MATCH("*3rd*",'Jason-SESSION'!$K$7:$T$7,0))</f>
        <v>#N/A</v>
      </c>
      <c r="O329" s="151"/>
      <c r="P329" s="151"/>
      <c r="Q329" s="118"/>
      <c r="R329" s="118"/>
      <c r="AF329"/>
      <c r="AG329"/>
      <c r="AH329"/>
      <c r="AI329"/>
      <c r="AJ329"/>
      <c r="AK329"/>
      <c r="AL329"/>
      <c r="AN329"/>
    </row>
    <row r="330" spans="1:40">
      <c r="B330" t="s">
        <v>6</v>
      </c>
      <c r="C330" s="131" t="e">
        <f>IF($A$326='Jason-SESSION'!$A$493,INDEX('Jason-SESSION'!$K$493:$T$500, MATCH("*Squat*",'Jason-SESSION'!$B$493:$B$500,0), MATCH("*4th*",'Jason-SESSION'!$K$7:$T$7,0)),"")</f>
        <v>#N/A</v>
      </c>
      <c r="D330" s="132" t="e">
        <f>INDEX('Jason-SESSION'!L$493:U$500, MATCH("*Squat*",'Jason-SESSION'!$B$493:$B$500,0), MATCH("*4th*",'Jason-SESSION'!K$7:T$7,0))</f>
        <v>#N/A</v>
      </c>
      <c r="E330" s="131" t="e">
        <f>IF($A$326='Jason-SESSION'!$A$493,INDEX('Jason-SESSION'!$K$493:$T$500, MATCH("*Deadlift*",'Jason-SESSION'!$B$493:$B$500,0), MATCH("*4th*",'Jason-SESSION'!$K$7:$T$7,0)),"")</f>
        <v>#N/A</v>
      </c>
      <c r="F330" s="131" t="e">
        <f>INDEX('Jason-SESSION'!$L$493:$U$500, MATCH("*Deadlift*",'Jason-SESSION'!$B$493:$B$500,0), MATCH("*4th*",'Jason-SESSION'!$K$7:$T$7,0))</f>
        <v>#N/A</v>
      </c>
      <c r="G330" s="131" t="e">
        <f>IF($A$326='Jason-SESSION'!$A$493,INDEX('Jason-SESSION'!$K$493:$T$500, MATCH("*Bench Press*",'Jason-SESSION'!$B$493:$B$500,0), MATCH("*4th*",'Jason-SESSION'!$K$7:$T$7,0)),"")</f>
        <v>#N/A</v>
      </c>
      <c r="H330" s="131" t="e">
        <f>INDEX('Jason-SESSION'!$L$493:$U$500, MATCH("*Bench Press*",'Jason-SESSION'!$B$493:$B$500,0), MATCH("*4th*",'Jason-SESSION'!$K$7:$T$7,0))</f>
        <v>#N/A</v>
      </c>
      <c r="I330" s="132" t="e">
        <f>IF($A$326='Jason-SESSION'!$A$493,INDEX('Jason-SESSION'!$K$493:$T$500, MATCH("*Military*",'Jason-SESSION'!$B$493:$B$500,0), MATCH("*4th*",'Jason-SESSION'!$K$7:$T$7,0)),"")</f>
        <v>#N/A</v>
      </c>
      <c r="J330" s="44" t="e">
        <f>INDEX('Jason-SESSION'!$L$493:$U$500, MATCH("*Military*",'Jason-SESSION'!$B$493:$B$500,0), MATCH("*4th*",'Jason-SESSION'!$K$7:$T$7,0))</f>
        <v>#N/A</v>
      </c>
      <c r="K330" s="131" t="e">
        <f>IF($A$326='Jason-SESSION'!$A$493,INDEX('Jason-SESSION'!$K$493:$T$500, MATCH("*Clean *",'Jason-SESSION'!$B$493:$B$500,0), MATCH("*4th*",'Jason-SESSION'!$K$7:$T$7,0)),"")</f>
        <v>#N/A</v>
      </c>
      <c r="L330" s="44" t="e">
        <f>INDEX('Jason-SESSION'!$L$493:$U$500, MATCH("*Clean *",'Jason-SESSION'!$B$493:$B$500,0), MATCH("*4th*",'Jason-SESSION'!$K$7:$T$7,0))</f>
        <v>#N/A</v>
      </c>
      <c r="M330" s="131" t="e">
        <f>IF($A$326='Jason-SESSION'!$A$493,INDEX('Jason-SESSION'!$K$493:$T$500, MATCH("*Lat Pulldown*",'Jason-SESSION'!$B$493:$B$500,0), MATCH("*4th*",'Jason-SESSION'!$K$7:$T$7,0)),"")</f>
        <v>#N/A</v>
      </c>
      <c r="N330" s="44" t="e">
        <f>INDEX('Jason-SESSION'!$L$493:$U$500, MATCH("*Lat Pulldown*",'Jason-SESSION'!$B$493:$B$500,0), MATCH("*4th*",'Jason-SESSION'!$K$7:$T$7,0))</f>
        <v>#N/A</v>
      </c>
      <c r="O330" s="151"/>
      <c r="P330" s="151"/>
      <c r="Q330" s="118"/>
      <c r="R330" s="118"/>
      <c r="AF330"/>
      <c r="AG330"/>
      <c r="AH330"/>
      <c r="AI330"/>
      <c r="AJ330"/>
      <c r="AK330"/>
      <c r="AL330"/>
      <c r="AN330"/>
    </row>
    <row r="331" spans="1:40">
      <c r="B331" t="s">
        <v>7</v>
      </c>
      <c r="C331" s="131" t="e">
        <f>IF($A$326='Jason-SESSION'!$A$493,INDEX('Jason-SESSION'!$K$493:$T$500, MATCH("*Squat*",'Jason-SESSION'!$B$493:$B$500,0), MATCH("*5th*",'Jason-SESSION'!$K$7:$T$7,0)),"")</f>
        <v>#N/A</v>
      </c>
      <c r="D331" s="132" t="e">
        <f>INDEX('Jason-SESSION'!L$493:U$500, MATCH("*Squat*",'Jason-SESSION'!$B$493:$B$500,0), MATCH("*5th*",'Jason-SESSION'!K$7:T$7,0))</f>
        <v>#N/A</v>
      </c>
      <c r="E331" s="131" t="e">
        <f>IF($A$326='Jason-SESSION'!$A$493,INDEX('Jason-SESSION'!$K$493:$T$500, MATCH("*Deadlift*",'Jason-SESSION'!$B$493:$B$500,0), MATCH("*5th*",'Jason-SESSION'!$K$7:$T$7,0)),"")</f>
        <v>#N/A</v>
      </c>
      <c r="F331" s="131" t="e">
        <f>INDEX('Jason-SESSION'!$L$493:$U$500, MATCH("*Deadlift*",'Jason-SESSION'!$B$493:$B$500,0), MATCH("*5th*",'Jason-SESSION'!$K$7:$T$7,0))</f>
        <v>#N/A</v>
      </c>
      <c r="G331" s="131" t="e">
        <f>IF($A$326='Jason-SESSION'!$A$493,INDEX('Jason-SESSION'!$K$493:$T$500, MATCH("*Bench Press*",'Jason-SESSION'!$B$493:$B$500,0), MATCH("*5th*",'Jason-SESSION'!$K$7:$T$7,0)),"")</f>
        <v>#N/A</v>
      </c>
      <c r="H331" s="131" t="e">
        <f>INDEX('Jason-SESSION'!$L$493:$U$500, MATCH("*Bench Press*",'Jason-SESSION'!$B$493:$B$500,0), MATCH("*5th*",'Jason-SESSION'!$K$7:$T$7,0))</f>
        <v>#N/A</v>
      </c>
      <c r="I331" s="132" t="e">
        <f>IF($A$326='Jason-SESSION'!$A$493,INDEX('Jason-SESSION'!$K$493:$T$500, MATCH("*Military*",'Jason-SESSION'!$B$493:$B$500,0), MATCH("*5th*",'Jason-SESSION'!$K$7:$T$7,0)),"")</f>
        <v>#N/A</v>
      </c>
      <c r="J331" s="44" t="e">
        <f>INDEX('Jason-SESSION'!$L$493:$U$500, MATCH("*Military*",'Jason-SESSION'!$B$493:$B$500,0), MATCH("*5th*",'Jason-SESSION'!$K$7:$T$7,0))</f>
        <v>#N/A</v>
      </c>
      <c r="K331" s="131" t="e">
        <f>IF($A$326='Jason-SESSION'!$A$493,INDEX('Jason-SESSION'!$K$493:$T$500, MATCH("*Clean *",'Jason-SESSION'!$B$493:$B$500,0), MATCH("*5th*",'Jason-SESSION'!$K$7:$T$7,0)),"")</f>
        <v>#N/A</v>
      </c>
      <c r="L331" s="44" t="e">
        <f>INDEX('Jason-SESSION'!$L$493:$U$500, MATCH("*Clean *",'Jason-SESSION'!$B$493:$B$500,0), MATCH("*5th*",'Jason-SESSION'!$K$7:$T$7,0))</f>
        <v>#N/A</v>
      </c>
      <c r="M331" s="131" t="e">
        <f>IF($A$326='Jason-SESSION'!$A$493,INDEX('Jason-SESSION'!$K$493:$T$500, MATCH("*Lat Pulldown*",'Jason-SESSION'!$B$493:$B$500,0), MATCH("*5th*",'Jason-SESSION'!$K$7:$T$7,0)),"")</f>
        <v>#N/A</v>
      </c>
      <c r="N331" s="44" t="e">
        <f>INDEX('Jason-SESSION'!$L$493:$U$500, MATCH("*Lat Pulldown*",'Jason-SESSION'!$B$493:$B$500,0), MATCH("*5th*",'Jason-SESSION'!$K$7:$T$7,0))</f>
        <v>#N/A</v>
      </c>
      <c r="O331" s="151"/>
      <c r="P331" s="151"/>
      <c r="Q331" s="118"/>
      <c r="R331" s="118"/>
      <c r="AF331"/>
      <c r="AG331"/>
      <c r="AH331"/>
      <c r="AI331"/>
      <c r="AJ331"/>
      <c r="AK331"/>
      <c r="AL331"/>
      <c r="AN331"/>
    </row>
    <row r="332" spans="1:40">
      <c r="A332" s="129">
        <f>'Jason-SESSION'!A502</f>
        <v>0</v>
      </c>
      <c r="B332" s="116" t="s">
        <v>84</v>
      </c>
      <c r="C332" s="117" t="e">
        <f>MAX(C333:C337)</f>
        <v>#N/A</v>
      </c>
      <c r="D332" s="116" t="e">
        <f t="array" ref="D332">MAX(IF(C333:C337=C332,D333:D337))</f>
        <v>#N/A</v>
      </c>
      <c r="E332" s="116" t="e">
        <f>MAX(E333:E337)</f>
        <v>#N/A</v>
      </c>
      <c r="F332" s="116" t="e">
        <f t="array" ref="F332">MAX(IF(E333:E337=E332,F333:F337))</f>
        <v>#N/A</v>
      </c>
      <c r="G332" s="116" t="e">
        <f>MAX(G333:G337)</f>
        <v>#N/A</v>
      </c>
      <c r="H332" s="116" t="e">
        <f t="array" ref="H332">MAX(IF(G333:G337=G332,H333:H337))</f>
        <v>#N/A</v>
      </c>
      <c r="I332" s="116" t="e">
        <f>MAX(I333:I337)</f>
        <v>#N/A</v>
      </c>
      <c r="J332" s="116" t="e">
        <f t="array" ref="J332">MAX(IF(I333:I337=I332,J333:J337))</f>
        <v>#N/A</v>
      </c>
      <c r="K332" s="116" t="e">
        <f>MAX(K333:K337)</f>
        <v>#N/A</v>
      </c>
      <c r="L332" s="116" t="e">
        <f t="array" ref="L332">MAX(IF(K333:K337=K332,L333:L337))</f>
        <v>#N/A</v>
      </c>
      <c r="M332" s="116" t="e">
        <f>MAX(M333:M337)</f>
        <v>#N/A</v>
      </c>
      <c r="N332" s="117" t="e">
        <f t="array" ref="N332">MAX(IF(M333:M337=M332,N333:N337))</f>
        <v>#N/A</v>
      </c>
      <c r="O332" s="152" t="e">
        <f>IF($A$332='Jason-SESSION'!$A$502,INDEX('Jason-SESSION'!$K$502:$T$509, MATCH("*1k Row*",'Jason-SESSION'!$B$502:$B$509,0), MATCH("*1st*",'Jason-SESSION'!$K$7:$T$7,0)),"")</f>
        <v>#N/A</v>
      </c>
      <c r="P332" s="152" t="e">
        <f>IF($A$332='Jason-SESSION'!$A$502,INDEX('Jason-SESSION'!$K$502:$T$509, MATCH("*HIIT*",'Jason-SESSION'!$B$502:$B$509,0), MATCH("*1st*",'Jason-SESSION'!$K$7:$T$7,0)),"")</f>
        <v>#N/A</v>
      </c>
      <c r="Q332" s="119" t="e">
        <f>INDEX('Jason-SESSION'!$L$502:$U$509, MATCH("*HIIT*",'Jason-SESSION'!$B$502:$B$509,0), MATCH("*1st*",'Jason-SESSION'!$K$7:$T$7,0))</f>
        <v>#N/A</v>
      </c>
      <c r="R332" s="119">
        <f>'Jason-SESSION'!U502</f>
        <v>0</v>
      </c>
      <c r="S332" s="116"/>
      <c r="T332" s="116"/>
      <c r="U332" s="120">
        <f>'Jason-SESSION'!A503</f>
        <v>0</v>
      </c>
      <c r="V332" s="120">
        <f>'Jason-SESSION'!A504</f>
        <v>0</v>
      </c>
      <c r="W332" s="116"/>
      <c r="X332" s="116"/>
      <c r="Y332" s="116"/>
      <c r="Z332" s="116"/>
      <c r="AA332" s="116"/>
      <c r="AB332" s="116"/>
      <c r="AC332" s="116"/>
      <c r="AF332"/>
      <c r="AG332"/>
      <c r="AH332"/>
      <c r="AI332"/>
      <c r="AJ332"/>
      <c r="AK332"/>
      <c r="AL332"/>
      <c r="AN332"/>
    </row>
    <row r="333" spans="1:40">
      <c r="A333" s="145"/>
      <c r="B333" s="11" t="s">
        <v>3</v>
      </c>
      <c r="C333" s="131" t="e">
        <f>IF($A$332='Jason-SESSION'!$A$502,INDEX('Jason-SESSION'!$K$502:$T$509, MATCH("*Squat*",'Jason-SESSION'!$B$502:$B$509,0), MATCH("*1st*",'Jason-SESSION'!$K$7:$T$7,0)),"")</f>
        <v>#N/A</v>
      </c>
      <c r="D333" s="132" t="e">
        <f>INDEX('Jason-SESSION'!L$502:U$509, MATCH("*Squat*",'Jason-SESSION'!$B$502:$B$509,0), MATCH("*1st*",'Jason-SESSION'!K$7:T$7,0))</f>
        <v>#N/A</v>
      </c>
      <c r="E333" s="131" t="e">
        <f>IF($A$332='Jason-SESSION'!$A$502,INDEX('Jason-SESSION'!$K$502:$T$509, MATCH("*Deadlift*",'Jason-SESSION'!$B$502:$B$509,0), MATCH("*1st*",'Jason-SESSION'!$K$7:$T$7,0)),"")</f>
        <v>#N/A</v>
      </c>
      <c r="F333" s="131" t="e">
        <f>INDEX('Jason-SESSION'!$L$502:$U$509, MATCH("*Deadlift*",'Jason-SESSION'!$B$502:$B$509,0), MATCH("*1st*",'Jason-SESSION'!$K$7:$T$7,0))</f>
        <v>#N/A</v>
      </c>
      <c r="G333" s="131" t="e">
        <f>IF($A$332='Jason-SESSION'!$A$502,INDEX('Jason-SESSION'!$K$502:$T$509, MATCH("*Bench Press*",'Jason-SESSION'!$B$502:$B$509,0), MATCH("*1st*",'Jason-SESSION'!$K$7:$T$7,0)),"")</f>
        <v>#N/A</v>
      </c>
      <c r="H333" s="131" t="e">
        <f>INDEX('Jason-SESSION'!$L$502:$U$509, MATCH("*Bench Press*",'Jason-SESSION'!$B$502:$B$509,0), MATCH("*1st*",'Jason-SESSION'!$K$7:$T$7,0))</f>
        <v>#N/A</v>
      </c>
      <c r="I333" s="132" t="e">
        <f>IF($A$332='Jason-SESSION'!$A$502,INDEX('Jason-SESSION'!$K$502:$T$509, MATCH("*Military*",'Jason-SESSION'!$B$502:$B$509,0), MATCH("*1st*",'Jason-SESSION'!$K$7:$T$7,0)),"")</f>
        <v>#N/A</v>
      </c>
      <c r="J333" s="48" t="e">
        <f>INDEX('Jason-SESSION'!$L$502:$U$509, MATCH("*Military*",'Jason-SESSION'!$B$502:$B$509,0), MATCH("*1st*",'Jason-SESSION'!$K$7:$T$7,0))</f>
        <v>#N/A</v>
      </c>
      <c r="K333" s="131" t="e">
        <f>IF($A$332='Jason-SESSION'!$A$502,INDEX('Jason-SESSION'!$K$502:$T$509, MATCH("*Clean *",'Jason-SESSION'!$B$502:$B$509,0), MATCH("*1st*",'Jason-SESSION'!$K$7:$T$7,0)),"")</f>
        <v>#N/A</v>
      </c>
      <c r="L333" s="48" t="e">
        <f>INDEX('Jason-SESSION'!$L$502:$U$509, MATCH("*Clean *",'Jason-SESSION'!$B$502:$B$509,0), MATCH("*1st*",'Jason-SESSION'!$K$7:$T$7,0))</f>
        <v>#N/A</v>
      </c>
      <c r="M333" s="131" t="e">
        <f>IF($A$332='Jason-SESSION'!$A$502,INDEX('Jason-SESSION'!$K$502:$T$509, MATCH("*Lat Pulldown*",'Jason-SESSION'!$B$502:$B$509,0), MATCH("*1st*",'Jason-SESSION'!$K$7:$T$7,0)),"")</f>
        <v>#N/A</v>
      </c>
      <c r="N333" s="48" t="e">
        <f>INDEX('Jason-SESSION'!$L$502:$U$509, MATCH("*Lat Pulldown*",'Jason-SESSION'!$B$502:$B$509,0), MATCH("*1st*",'Jason-SESSION'!$K$7:$T$7,0))</f>
        <v>#N/A</v>
      </c>
      <c r="O333" s="151"/>
      <c r="P333" s="151"/>
      <c r="Q333" s="118"/>
      <c r="R333" s="118"/>
      <c r="S333" s="11"/>
      <c r="T333" s="11"/>
      <c r="V333" s="47"/>
      <c r="W333" s="11"/>
      <c r="X333" s="11"/>
      <c r="Y333" s="11"/>
      <c r="Z333" s="11"/>
      <c r="AA333" s="11"/>
      <c r="AB333" s="11"/>
      <c r="AC333" s="11"/>
      <c r="AF333"/>
      <c r="AG333"/>
      <c r="AH333"/>
      <c r="AI333"/>
      <c r="AJ333"/>
      <c r="AK333"/>
      <c r="AL333"/>
      <c r="AN333"/>
    </row>
    <row r="334" spans="1:40">
      <c r="B334" t="s">
        <v>4</v>
      </c>
      <c r="C334" s="131" t="e">
        <f>IF($A$332='Jason-SESSION'!$A$502,INDEX('Jason-SESSION'!$K$502:$T$509, MATCH("*Squat*",'Jason-SESSION'!$B$502:$B$509,0), MATCH("*2nd*",'Jason-SESSION'!$K$7:$T$7,0)),"")</f>
        <v>#N/A</v>
      </c>
      <c r="D334" s="132" t="e">
        <f>INDEX('Jason-SESSION'!L$502:U$509, MATCH("*Squat*",'Jason-SESSION'!$B$502:$B$509,0), MATCH("*2nd*",'Jason-SESSION'!K$7:T$7,0))</f>
        <v>#N/A</v>
      </c>
      <c r="E334" s="131" t="e">
        <f>IF($A$332='Jason-SESSION'!$A$502,INDEX('Jason-SESSION'!$K$502:$T$509, MATCH("*Deadlift*",'Jason-SESSION'!$B$502:$B$509,0), MATCH("*2ND*",'Jason-SESSION'!$K$7:$T$7,0)),"")</f>
        <v>#N/A</v>
      </c>
      <c r="F334" s="131" t="e">
        <f>INDEX('Jason-SESSION'!$L$502:$U$509, MATCH("*Deadlift*",'Jason-SESSION'!$B$502:$B$509,0), MATCH("*2nd*",'Jason-SESSION'!$K$7:$T$7,0))</f>
        <v>#N/A</v>
      </c>
      <c r="G334" s="131" t="e">
        <f>IF($A$332='Jason-SESSION'!$A$502,INDEX('Jason-SESSION'!$K$502:$T$509, MATCH("*Bench Press*",'Jason-SESSION'!$B$502:$B$509,0), MATCH("*2ND*",'Jason-SESSION'!$K$7:$T$7,0)),"")</f>
        <v>#N/A</v>
      </c>
      <c r="H334" s="131" t="e">
        <f>INDEX('Jason-SESSION'!$L$502:$U$509, MATCH("*Bench Press*",'Jason-SESSION'!$B$502:$B$509,0), MATCH("*2nd*",'Jason-SESSION'!$K$7:$T$7,0))</f>
        <v>#N/A</v>
      </c>
      <c r="I334" s="132" t="e">
        <f>IF($A$332='Jason-SESSION'!$A$502,INDEX('Jason-SESSION'!$K$502:$T$509, MATCH("*Military*",'Jason-SESSION'!$B$502:$B$509,0), MATCH("*2ND*",'Jason-SESSION'!$K$7:$T$7,0)),"")</f>
        <v>#N/A</v>
      </c>
      <c r="J334" s="44" t="e">
        <f>INDEX('Jason-SESSION'!$L$502:$U$509, MATCH("*Military*",'Jason-SESSION'!$B$502:$B$509,0), MATCH("*2nd*",'Jason-SESSION'!$K$7:$T$7,0))</f>
        <v>#N/A</v>
      </c>
      <c r="K334" s="131" t="e">
        <f>IF($A$332='Jason-SESSION'!$A$502,INDEX('Jason-SESSION'!$K$502:$T$509, MATCH("*Clean *",'Jason-SESSION'!$B$502:$B$509,0), MATCH("*2ND*",'Jason-SESSION'!$K$7:$T$7,0)),"")</f>
        <v>#N/A</v>
      </c>
      <c r="L334" s="44" t="e">
        <f>INDEX('Jason-SESSION'!$L$502:$U$509, MATCH("*Clean *",'Jason-SESSION'!$B$502:$B$509,0), MATCH("*2nd*",'Jason-SESSION'!$K$7:$T$7,0))</f>
        <v>#N/A</v>
      </c>
      <c r="M334" s="131" t="e">
        <f>IF($A$332='Jason-SESSION'!$A$502,INDEX('Jason-SESSION'!$K$502:$T$509, MATCH("*Lat Pulldown*",'Jason-SESSION'!$B$502:$B$509,0), MATCH("*2ND*",'Jason-SESSION'!$K$7:$T$7,0)),"")</f>
        <v>#N/A</v>
      </c>
      <c r="N334" s="44" t="e">
        <f>INDEX('Jason-SESSION'!$L$502:$U$509, MATCH("*Lat Pulldown*",'Jason-SESSION'!$B$502:$B$509,0), MATCH("*2nd*",'Jason-SESSION'!$K$7:$T$7,0))</f>
        <v>#N/A</v>
      </c>
      <c r="O334" s="151"/>
      <c r="P334" s="151"/>
      <c r="Q334" s="118"/>
      <c r="R334" s="118"/>
      <c r="AF334"/>
      <c r="AG334"/>
      <c r="AH334"/>
      <c r="AI334"/>
      <c r="AJ334"/>
      <c r="AK334"/>
      <c r="AL334"/>
      <c r="AN334"/>
    </row>
    <row r="335" spans="1:40">
      <c r="B335" t="s">
        <v>5</v>
      </c>
      <c r="C335" s="131" t="e">
        <f>IF($A$332='Jason-SESSION'!$A$502,INDEX('Jason-SESSION'!$K$502:$T$509, MATCH("*Squat*",'Jason-SESSION'!$B$502:$B$509,0), MATCH("*3rd*",'Jason-SESSION'!$K$7:$T$7,0)),"")</f>
        <v>#N/A</v>
      </c>
      <c r="D335" s="132" t="e">
        <f>INDEX('Jason-SESSION'!L$502:U$509, MATCH("*Squat*",'Jason-SESSION'!$B$502:$B$509,0), MATCH("*3rd*",'Jason-SESSION'!K$7:T$7,0))</f>
        <v>#N/A</v>
      </c>
      <c r="E335" s="131" t="e">
        <f>IF($A$332='Jason-SESSION'!$A$502,INDEX('Jason-SESSION'!$K$502:$T$509, MATCH("*Deadlift*",'Jason-SESSION'!$B$502:$B$509,0), MATCH("*3rd*",'Jason-SESSION'!$K$7:$T$7,0)),"")</f>
        <v>#N/A</v>
      </c>
      <c r="F335" s="131" t="e">
        <f>INDEX('Jason-SESSION'!$L$502:$U$509, MATCH("*Deadlift*",'Jason-SESSION'!$B$502:$B$509,0), MATCH("*3rd*",'Jason-SESSION'!$K$7:$T$7,0))</f>
        <v>#N/A</v>
      </c>
      <c r="G335" s="131" t="e">
        <f>IF($A$332='Jason-SESSION'!$A$502,INDEX('Jason-SESSION'!$K$502:$T$509, MATCH("*Bench Press*",'Jason-SESSION'!$B$502:$B$509,0), MATCH("*3rd*",'Jason-SESSION'!$K$7:$T$7,0)),"")</f>
        <v>#N/A</v>
      </c>
      <c r="H335" s="131" t="e">
        <f>INDEX('Jason-SESSION'!$L$502:$U$509, MATCH("*Bench Press*",'Jason-SESSION'!$B$502:$B$509,0), MATCH("*3rd*",'Jason-SESSION'!$K$7:$T$7,0))</f>
        <v>#N/A</v>
      </c>
      <c r="I335" s="132" t="e">
        <f>IF($A$332='Jason-SESSION'!$A$502,INDEX('Jason-SESSION'!$K$502:$T$509, MATCH("*Military*",'Jason-SESSION'!$B$502:$B$509,0), MATCH("*3rd*",'Jason-SESSION'!$K$7:$T$7,0)),"")</f>
        <v>#N/A</v>
      </c>
      <c r="J335" s="44" t="e">
        <f>INDEX('Jason-SESSION'!$L$502:$U$509, MATCH("*Military*",'Jason-SESSION'!$B$502:$B$509,0), MATCH("*3rd*",'Jason-SESSION'!$K$7:$T$7,0))</f>
        <v>#N/A</v>
      </c>
      <c r="K335" s="131" t="e">
        <f>IF($A$332='Jason-SESSION'!$A$502,INDEX('Jason-SESSION'!$K$502:$T$509, MATCH("*Clean *",'Jason-SESSION'!$B$502:$B$509,0), MATCH("*3rd*",'Jason-SESSION'!$K$7:$T$7,0)),"")</f>
        <v>#N/A</v>
      </c>
      <c r="L335" s="44" t="e">
        <f>INDEX('Jason-SESSION'!$L$502:$U$509, MATCH("*Clean *",'Jason-SESSION'!$B$502:$B$509,0), MATCH("*3rd*",'Jason-SESSION'!$K$7:$T$7,0))</f>
        <v>#N/A</v>
      </c>
      <c r="M335" s="131" t="e">
        <f>IF($A$332='Jason-SESSION'!$A$502,INDEX('Jason-SESSION'!$K$502:$T$509, MATCH("*Lat Pulldown*",'Jason-SESSION'!$B$502:$B$509,0), MATCH("*3rd*",'Jason-SESSION'!$K$7:$T$7,0)),"")</f>
        <v>#N/A</v>
      </c>
      <c r="N335" s="44" t="e">
        <f>INDEX('Jason-SESSION'!$L$502:$U$509, MATCH("*Lat Pulldown*",'Jason-SESSION'!$B$502:$B$509,0), MATCH("*3rd*",'Jason-SESSION'!$K$7:$T$7,0))</f>
        <v>#N/A</v>
      </c>
      <c r="O335" s="151"/>
      <c r="P335" s="151"/>
      <c r="Q335" s="118"/>
      <c r="R335" s="118"/>
      <c r="AF335"/>
      <c r="AG335"/>
      <c r="AH335"/>
      <c r="AI335"/>
      <c r="AJ335"/>
      <c r="AK335"/>
      <c r="AL335"/>
      <c r="AN335"/>
    </row>
    <row r="336" spans="1:40">
      <c r="B336" t="s">
        <v>6</v>
      </c>
      <c r="C336" s="131" t="e">
        <f>IF($A$332='Jason-SESSION'!$A$502,INDEX('Jason-SESSION'!$K$502:$T$509, MATCH("*Squat*",'Jason-SESSION'!$B$502:$B$509,0), MATCH("*4th*",'Jason-SESSION'!$K$7:$T$7,0)),"")</f>
        <v>#N/A</v>
      </c>
      <c r="D336" s="132" t="e">
        <f>INDEX('Jason-SESSION'!L$502:U$509, MATCH("*Squat*",'Jason-SESSION'!$B$502:$B$509,0), MATCH("*4th*",'Jason-SESSION'!K$7:T$7,0))</f>
        <v>#N/A</v>
      </c>
      <c r="E336" s="131" t="e">
        <f>IF($A$332='Jason-SESSION'!$A$502,INDEX('Jason-SESSION'!$K$502:$T$509, MATCH("*Deadlift*",'Jason-SESSION'!$B$502:$B$509,0), MATCH("*4th*",'Jason-SESSION'!$K$7:$T$7,0)),"")</f>
        <v>#N/A</v>
      </c>
      <c r="F336" s="131" t="e">
        <f>INDEX('Jason-SESSION'!$L$502:$U$509, MATCH("*Deadlift*",'Jason-SESSION'!$B$502:$B$509,0), MATCH("*4th*",'Jason-SESSION'!$K$7:$T$7,0))</f>
        <v>#N/A</v>
      </c>
      <c r="G336" s="131" t="e">
        <f>IF($A$332='Jason-SESSION'!$A$502,INDEX('Jason-SESSION'!$K$502:$T$509, MATCH("*Bench Press*",'Jason-SESSION'!$B$502:$B$509,0), MATCH("*4th*",'Jason-SESSION'!$K$7:$T$7,0)),"")</f>
        <v>#N/A</v>
      </c>
      <c r="H336" s="131" t="e">
        <f>INDEX('Jason-SESSION'!$L$502:$U$509, MATCH("*Bench Press*",'Jason-SESSION'!$B$502:$B$509,0), MATCH("*4th*",'Jason-SESSION'!$K$7:$T$7,0))</f>
        <v>#N/A</v>
      </c>
      <c r="I336" s="132" t="e">
        <f>IF($A$332='Jason-SESSION'!$A$502,INDEX('Jason-SESSION'!$K$502:$T$509, MATCH("*Military*",'Jason-SESSION'!$B$502:$B$509,0), MATCH("*4th*",'Jason-SESSION'!$K$7:$T$7,0)),"")</f>
        <v>#N/A</v>
      </c>
      <c r="J336" s="44" t="e">
        <f>INDEX('Jason-SESSION'!$L$502:$U$509, MATCH("*Military*",'Jason-SESSION'!$B$502:$B$509,0), MATCH("*4th*",'Jason-SESSION'!$K$7:$T$7,0))</f>
        <v>#N/A</v>
      </c>
      <c r="K336" s="131" t="e">
        <f>IF($A$332='Jason-SESSION'!$A$502,INDEX('Jason-SESSION'!$K$502:$T$509, MATCH("*Clean *",'Jason-SESSION'!$B$502:$B$509,0), MATCH("*4th*",'Jason-SESSION'!$K$7:$T$7,0)),"")</f>
        <v>#N/A</v>
      </c>
      <c r="L336" s="44" t="e">
        <f>INDEX('Jason-SESSION'!$L$502:$U$509, MATCH("*Clean *",'Jason-SESSION'!$B$502:$B$509,0), MATCH("*4th*",'Jason-SESSION'!$K$7:$T$7,0))</f>
        <v>#N/A</v>
      </c>
      <c r="M336" s="131" t="e">
        <f>IF($A$332='Jason-SESSION'!$A$502,INDEX('Jason-SESSION'!$K$502:$T$509, MATCH("*Lat Pulldown*",'Jason-SESSION'!$B$502:$B$509,0), MATCH("*4th*",'Jason-SESSION'!$K$7:$T$7,0)),"")</f>
        <v>#N/A</v>
      </c>
      <c r="N336" s="44" t="e">
        <f>INDEX('Jason-SESSION'!$L$502:$U$509, MATCH("*Lat Pulldown*",'Jason-SESSION'!$B$502:$B$509,0), MATCH("*4th*",'Jason-SESSION'!$K$7:$T$7,0))</f>
        <v>#N/A</v>
      </c>
      <c r="O336" s="151"/>
      <c r="P336" s="151"/>
      <c r="Q336" s="118"/>
      <c r="R336" s="118"/>
      <c r="AF336"/>
      <c r="AG336"/>
      <c r="AH336"/>
      <c r="AI336"/>
      <c r="AJ336"/>
      <c r="AK336"/>
      <c r="AL336"/>
      <c r="AN336"/>
    </row>
    <row r="337" spans="1:40">
      <c r="B337" t="s">
        <v>7</v>
      </c>
      <c r="C337" s="131" t="e">
        <f>IF($A$332='Jason-SESSION'!$A$502,INDEX('Jason-SESSION'!$K$502:$T$509, MATCH("*Squat*",'Jason-SESSION'!$B$502:$B$509,0), MATCH("*5th*",'Jason-SESSION'!$K$7:$T$7,0)),"")</f>
        <v>#N/A</v>
      </c>
      <c r="D337" s="132" t="e">
        <f>INDEX('Jason-SESSION'!L$502:U$509, MATCH("*Squat*",'Jason-SESSION'!$B$502:$B$509,0), MATCH("*5th*",'Jason-SESSION'!K$7:T$7,0))</f>
        <v>#N/A</v>
      </c>
      <c r="E337" s="131" t="e">
        <f>IF($A$332='Jason-SESSION'!$A$502,INDEX('Jason-SESSION'!$K$502:$T$509, MATCH("*Deadlift*",'Jason-SESSION'!$B$502:$B$509,0), MATCH("*5th*",'Jason-SESSION'!$K$7:$T$7,0)),"")</f>
        <v>#N/A</v>
      </c>
      <c r="F337" s="131" t="e">
        <f>INDEX('Jason-SESSION'!$L$502:$U$509, MATCH("*Deadlift*",'Jason-SESSION'!$B$502:$B$509,0), MATCH("*5th*",'Jason-SESSION'!$K$7:$T$7,0))</f>
        <v>#N/A</v>
      </c>
      <c r="G337" s="131" t="e">
        <f>IF($A$332='Jason-SESSION'!$A$502,INDEX('Jason-SESSION'!$K$502:$T$509, MATCH("*Bench Press*",'Jason-SESSION'!$B$502:$B$509,0), MATCH("*5th*",'Jason-SESSION'!$K$7:$T$7,0)),"")</f>
        <v>#N/A</v>
      </c>
      <c r="H337" s="131" t="e">
        <f>INDEX('Jason-SESSION'!$L$502:$U$509, MATCH("*Bench Press*",'Jason-SESSION'!$B$502:$B$509,0), MATCH("*5th*",'Jason-SESSION'!$K$7:$T$7,0))</f>
        <v>#N/A</v>
      </c>
      <c r="I337" s="132" t="e">
        <f>IF($A$332='Jason-SESSION'!$A$502,INDEX('Jason-SESSION'!$K$502:$T$509, MATCH("*Military*",'Jason-SESSION'!$B$502:$B$509,0), MATCH("*5th*",'Jason-SESSION'!$K$7:$T$7,0)),"")</f>
        <v>#N/A</v>
      </c>
      <c r="J337" s="44" t="e">
        <f>INDEX('Jason-SESSION'!$L$502:$U$509, MATCH("*Military*",'Jason-SESSION'!$B$502:$B$509,0), MATCH("*5th*",'Jason-SESSION'!$K$7:$T$7,0))</f>
        <v>#N/A</v>
      </c>
      <c r="K337" s="131" t="e">
        <f>IF($A$332='Jason-SESSION'!$A$502,INDEX('Jason-SESSION'!$K$502:$T$509, MATCH("*Clean *",'Jason-SESSION'!$B$502:$B$509,0), MATCH("*5th*",'Jason-SESSION'!$K$7:$T$7,0)),"")</f>
        <v>#N/A</v>
      </c>
      <c r="L337" s="44" t="e">
        <f>INDEX('Jason-SESSION'!$L$502:$U$509, MATCH("*Clean *",'Jason-SESSION'!$B$502:$B$509,0), MATCH("*5th*",'Jason-SESSION'!$K$7:$T$7,0))</f>
        <v>#N/A</v>
      </c>
      <c r="M337" s="131" t="e">
        <f>IF($A$332='Jason-SESSION'!$A$502,INDEX('Jason-SESSION'!$K$502:$T$509, MATCH("*Lat Pulldown*",'Jason-SESSION'!$B$502:$B$509,0), MATCH("*5th*",'Jason-SESSION'!$K$7:$T$7,0)),"")</f>
        <v>#N/A</v>
      </c>
      <c r="N337" s="44" t="e">
        <f>INDEX('Jason-SESSION'!$L$502:$U$509, MATCH("*Lat Pulldown*",'Jason-SESSION'!$B$502:$B$509,0), MATCH("*5th*",'Jason-SESSION'!$K$7:$T$7,0))</f>
        <v>#N/A</v>
      </c>
      <c r="O337" s="151"/>
      <c r="P337" s="151"/>
      <c r="Q337" s="118"/>
      <c r="R337" s="118"/>
      <c r="AF337"/>
      <c r="AG337"/>
      <c r="AH337"/>
      <c r="AI337"/>
      <c r="AJ337"/>
      <c r="AK337"/>
      <c r="AL337"/>
      <c r="AN337"/>
    </row>
    <row r="338" spans="1:40">
      <c r="A338" s="129">
        <f>'Jason-SESSION'!A511</f>
        <v>0</v>
      </c>
      <c r="B338" s="116" t="s">
        <v>84</v>
      </c>
      <c r="C338" s="117" t="e">
        <f>MAX(C339:C343)</f>
        <v>#N/A</v>
      </c>
      <c r="D338" s="116" t="e">
        <f t="array" ref="D338">MAX(IF(C339:C343=C338,D339:D343))</f>
        <v>#N/A</v>
      </c>
      <c r="E338" s="116" t="e">
        <f>MAX(E339:E343)</f>
        <v>#N/A</v>
      </c>
      <c r="F338" s="116" t="e">
        <f t="array" ref="F338">MAX(IF(E339:E343=E338,F339:F343))</f>
        <v>#N/A</v>
      </c>
      <c r="G338" s="116" t="e">
        <f>MAX(G339:G343)</f>
        <v>#N/A</v>
      </c>
      <c r="H338" s="116" t="e">
        <f t="array" ref="H338">MAX(IF(G339:G343=G338,H339:H343))</f>
        <v>#N/A</v>
      </c>
      <c r="I338" s="116" t="e">
        <f>MAX(I339:I343)</f>
        <v>#N/A</v>
      </c>
      <c r="J338" s="116" t="e">
        <f t="array" ref="J338">MAX(IF(I339:I343=I338,J339:J343))</f>
        <v>#N/A</v>
      </c>
      <c r="K338" s="116" t="e">
        <f>MAX(K339:K343)</f>
        <v>#N/A</v>
      </c>
      <c r="L338" s="116" t="e">
        <f t="array" ref="L338">MAX(IF(K339:K343=K338,L339:L343))</f>
        <v>#N/A</v>
      </c>
      <c r="M338" s="116" t="e">
        <f>MAX(M339:M343)</f>
        <v>#N/A</v>
      </c>
      <c r="N338" s="117" t="e">
        <f t="array" ref="N338">MAX(IF(M339:M343=M338,N339:N343))</f>
        <v>#N/A</v>
      </c>
      <c r="O338" s="152" t="e">
        <f>IF($A$338='Jason-SESSION'!$A$511,INDEX('Jason-SESSION'!$K$511:$T$518, MATCH("*1k Row*",'Jason-SESSION'!$B$511:$B$518,0), MATCH("*1st*",'Jason-SESSION'!$K$7:$T$7,0)),"")</f>
        <v>#N/A</v>
      </c>
      <c r="P338" s="152" t="e">
        <f>IF($A$338='Jason-SESSION'!$A$511,INDEX('Jason-SESSION'!$K$511:$T$518, MATCH("*HIIT*",'Jason-SESSION'!$B$511:$B$518,0), MATCH("*1st*",'Jason-SESSION'!$K$7:$T$7,0)),"")</f>
        <v>#N/A</v>
      </c>
      <c r="Q338" s="119" t="e">
        <f>INDEX('Jason-SESSION'!$L$511:$U$518, MATCH("*HIIT*",'Jason-SESSION'!$B$511:$B$518,0), MATCH("*1st*",'Jason-SESSION'!$K$7:$T$7,0))</f>
        <v>#N/A</v>
      </c>
      <c r="R338" s="119">
        <f>'Jason-SESSION'!U511</f>
        <v>0</v>
      </c>
      <c r="S338" s="116"/>
      <c r="T338" s="116"/>
      <c r="U338" s="120">
        <f>'Jason-SESSION'!A512</f>
        <v>0</v>
      </c>
      <c r="V338" s="120">
        <f>'Jason-SESSION'!A513</f>
        <v>0</v>
      </c>
      <c r="W338" s="116"/>
      <c r="X338" s="116"/>
      <c r="Y338" s="116"/>
      <c r="Z338" s="116"/>
      <c r="AA338" s="116"/>
      <c r="AB338" s="116"/>
      <c r="AC338" s="116"/>
      <c r="AF338"/>
      <c r="AG338"/>
      <c r="AH338"/>
      <c r="AI338"/>
      <c r="AJ338"/>
      <c r="AK338"/>
      <c r="AL338"/>
      <c r="AN338"/>
    </row>
    <row r="339" spans="1:40">
      <c r="A339" s="145"/>
      <c r="B339" s="11" t="s">
        <v>3</v>
      </c>
      <c r="C339" s="131" t="e">
        <f>IF($A$338='Jason-SESSION'!$A$511,INDEX('Jason-SESSION'!$K$511:$T$518, MATCH("*Squat*",'Jason-SESSION'!$B$511:$B$518,0), MATCH("*1st*",'Jason-SESSION'!$K$7:$T$7,0)),"")</f>
        <v>#N/A</v>
      </c>
      <c r="D339" s="132" t="e">
        <f>INDEX('Jason-SESSION'!L$214:U$221, MATCH("*Squat*",'Jason-SESSION'!$B$214:$B$221,0), MATCH("*1st*",'Jason-SESSION'!K$7:T$7,0))</f>
        <v>#N/A</v>
      </c>
      <c r="E339" s="131" t="e">
        <f>IF($A$338='Jason-SESSION'!$A$511,INDEX('Jason-SESSION'!$K$511:$T$518, MATCH("*Deadlift*",'Jason-SESSION'!$B$511:$B$518,0), MATCH("*1st*",'Jason-SESSION'!$K$7:$T$7,0)),"")</f>
        <v>#N/A</v>
      </c>
      <c r="F339" s="131" t="e">
        <f>INDEX('Jason-SESSION'!$L$511:$U$518, MATCH("*Deadlift*",'Jason-SESSION'!$B$511:$B$518,0), MATCH("*1st*",'Jason-SESSION'!$K$7:$T$7,0))</f>
        <v>#N/A</v>
      </c>
      <c r="G339" s="131" t="e">
        <f>IF($A$338='Jason-SESSION'!$A$511,INDEX('Jason-SESSION'!$K$511:$T$518, MATCH("*Bench Press*",'Jason-SESSION'!$B$511:$B$518,0), MATCH("*1st*",'Jason-SESSION'!$K$7:$T$7,0)),"")</f>
        <v>#N/A</v>
      </c>
      <c r="H339" s="131" t="e">
        <f>INDEX('Jason-SESSION'!$L$511:$U$518, MATCH("*Bench Press*",'Jason-SESSION'!$B$511:$B$518,0), MATCH("*1st*",'Jason-SESSION'!$K$7:$T$7,0))</f>
        <v>#N/A</v>
      </c>
      <c r="I339" s="132" t="e">
        <f>IF($A$338='Jason-SESSION'!$A$511,INDEX('Jason-SESSION'!$K$511:$T$518, MATCH("*Military*",'Jason-SESSION'!$B$511:$B$518,0), MATCH("*1st*",'Jason-SESSION'!$K$7:$T$7,0)),"")</f>
        <v>#N/A</v>
      </c>
      <c r="J339" s="48" t="e">
        <f>INDEX('Jason-SESSION'!$L$511:$U$518, MATCH("*Military*",'Jason-SESSION'!$B$511:$B$518,0), MATCH("*1st*",'Jason-SESSION'!$K$7:$T$7,0))</f>
        <v>#N/A</v>
      </c>
      <c r="K339" s="131" t="e">
        <f>IF($A$338='Jason-SESSION'!$A$511,INDEX('Jason-SESSION'!$K$511:$T$518, MATCH("*Clean *",'Jason-SESSION'!$B$511:$B$518,0), MATCH("*1st*",'Jason-SESSION'!$K$7:$T$7,0)),"")</f>
        <v>#N/A</v>
      </c>
      <c r="L339" s="48" t="e">
        <f>INDEX('Jason-SESSION'!$L$511:$U$518, MATCH("*Clean *",'Jason-SESSION'!$B$511:$B$518,0), MATCH("*1st*",'Jason-SESSION'!$K$7:$T$7,0))</f>
        <v>#N/A</v>
      </c>
      <c r="M339" s="131" t="e">
        <f>IF($A$338='Jason-SESSION'!$A$511,INDEX('Jason-SESSION'!$K$511:$T$518, MATCH("*Lat Pulldown*",'Jason-SESSION'!$B$511:$B$518,0), MATCH("*1st*",'Jason-SESSION'!$K$7:$T$7,0)),"")</f>
        <v>#N/A</v>
      </c>
      <c r="N339" s="48" t="e">
        <f>INDEX('Jason-SESSION'!$L$511:$U$518, MATCH("*Lat Pulldown*",'Jason-SESSION'!$B$511:$B$518,0), MATCH("*1st*",'Jason-SESSION'!$K$7:$T$7,0))</f>
        <v>#N/A</v>
      </c>
      <c r="O339" s="151"/>
      <c r="P339" s="151"/>
      <c r="Q339" s="118"/>
      <c r="R339" s="118"/>
      <c r="S339" s="11"/>
      <c r="T339" s="11"/>
      <c r="V339" s="47"/>
      <c r="W339" s="11"/>
      <c r="X339" s="11"/>
      <c r="Y339" s="11"/>
      <c r="Z339" s="11"/>
      <c r="AA339" s="11"/>
      <c r="AB339" s="11"/>
      <c r="AC339" s="11"/>
      <c r="AF339"/>
      <c r="AG339"/>
      <c r="AH339"/>
      <c r="AI339"/>
      <c r="AJ339"/>
      <c r="AK339"/>
      <c r="AL339"/>
      <c r="AN339"/>
    </row>
    <row r="340" spans="1:40">
      <c r="B340" t="s">
        <v>4</v>
      </c>
      <c r="C340" s="131" t="e">
        <f>IF($A$338='Jason-SESSION'!$A$511,INDEX('Jason-SESSION'!$K$511:$T$518, MATCH("*Squat*",'Jason-SESSION'!$B$511:$B$518,0), MATCH("*2nd*",'Jason-SESSION'!$K$7:$T$7,0)),"")</f>
        <v>#N/A</v>
      </c>
      <c r="D340" s="132" t="e">
        <f>INDEX('Jason-SESSION'!L$214:U$221, MATCH("*Squat*",'Jason-SESSION'!$B$214:$B$221,0), MATCH("*2nd*",'Jason-SESSION'!K$7:T$7,0))</f>
        <v>#N/A</v>
      </c>
      <c r="E340" s="131" t="e">
        <f>IF($A$338='Jason-SESSION'!$A$511,INDEX('Jason-SESSION'!$K$511:$T$518, MATCH("*Deadlift*",'Jason-SESSION'!$B$511:$B$518,0), MATCH("*2ND*",'Jason-SESSION'!$K$7:$T$7,0)),"")</f>
        <v>#N/A</v>
      </c>
      <c r="F340" s="131" t="e">
        <f>INDEX('Jason-SESSION'!$L$511:$U$518, MATCH("*Deadlift*",'Jason-SESSION'!$B$511:$B$518,0), MATCH("*2nd*",'Jason-SESSION'!$K$7:$T$7,0))</f>
        <v>#N/A</v>
      </c>
      <c r="G340" s="131" t="e">
        <f>IF($A$338='Jason-SESSION'!$A$511,INDEX('Jason-SESSION'!$K$511:$T$518, MATCH("*Bench Press*",'Jason-SESSION'!$B$511:$B$518,0), MATCH("*2ND*",'Jason-SESSION'!$K$7:$T$7,0)),"")</f>
        <v>#N/A</v>
      </c>
      <c r="H340" s="131" t="e">
        <f>INDEX('Jason-SESSION'!$L$511:$U$518, MATCH("*Bench Press*",'Jason-SESSION'!$B$511:$B$518,0), MATCH("*2nd*",'Jason-SESSION'!$K$7:$T$7,0))</f>
        <v>#N/A</v>
      </c>
      <c r="I340" s="132" t="e">
        <f>IF($A$338='Jason-SESSION'!$A$511,INDEX('Jason-SESSION'!$K$511:$T$518, MATCH("*Military*",'Jason-SESSION'!$B$511:$B$518,0), MATCH("*2ND*",'Jason-SESSION'!$K$7:$T$7,0)),"")</f>
        <v>#N/A</v>
      </c>
      <c r="J340" s="44" t="e">
        <f>INDEX('Jason-SESSION'!$L$511:$U$518, MATCH("*Military*",'Jason-SESSION'!$B$511:$B$518,0), MATCH("*2nd*",'Jason-SESSION'!$K$7:$T$7,0))</f>
        <v>#N/A</v>
      </c>
      <c r="K340" s="131" t="e">
        <f>IF($A$338='Jason-SESSION'!$A$511,INDEX('Jason-SESSION'!$K$511:$T$518, MATCH("*Clean *",'Jason-SESSION'!$B$511:$B$518,0), MATCH("*2ND*",'Jason-SESSION'!$K$7:$T$7,0)),"")</f>
        <v>#N/A</v>
      </c>
      <c r="L340" s="44" t="e">
        <f>INDEX('Jason-SESSION'!$L$511:$U$518, MATCH("*Clean *",'Jason-SESSION'!$B$511:$B$518,0), MATCH("*2nd*",'Jason-SESSION'!$K$7:$T$7,0))</f>
        <v>#N/A</v>
      </c>
      <c r="M340" s="131" t="e">
        <f>IF($A$338='Jason-SESSION'!$A$511,INDEX('Jason-SESSION'!$K$511:$T$518, MATCH("*Lat Pulldown*",'Jason-SESSION'!$B$511:$B$518,0), MATCH("*2ND*",'Jason-SESSION'!$K$7:$T$7,0)),"")</f>
        <v>#N/A</v>
      </c>
      <c r="N340" s="44" t="e">
        <f>INDEX('Jason-SESSION'!$L$511:$U$518, MATCH("*Lat Pulldown*",'Jason-SESSION'!$B$511:$B$518,0), MATCH("*2nd*",'Jason-SESSION'!$K$7:$T$7,0))</f>
        <v>#N/A</v>
      </c>
      <c r="O340" s="151"/>
      <c r="P340" s="151"/>
      <c r="Q340" s="118"/>
      <c r="R340" s="118"/>
      <c r="AF340"/>
      <c r="AG340"/>
      <c r="AH340"/>
      <c r="AI340"/>
      <c r="AJ340"/>
      <c r="AK340"/>
      <c r="AL340"/>
      <c r="AN340"/>
    </row>
    <row r="341" spans="1:40">
      <c r="B341" t="s">
        <v>5</v>
      </c>
      <c r="C341" s="131" t="e">
        <f>IF($A$338='Jason-SESSION'!$A$511,INDEX('Jason-SESSION'!$K$511:$T$518, MATCH("*Squat*",'Jason-SESSION'!$B$511:$B$518,0), MATCH("*3rd*",'Jason-SESSION'!$K$7:$T$7,0)),"")</f>
        <v>#N/A</v>
      </c>
      <c r="D341" s="132" t="e">
        <f>INDEX('Jason-SESSION'!L$214:U$221, MATCH("*Squat*",'Jason-SESSION'!$B$214:$B$221,0), MATCH("*3rd*",'Jason-SESSION'!K$7:T$7,0))</f>
        <v>#N/A</v>
      </c>
      <c r="E341" s="131" t="e">
        <f>IF($A$338='Jason-SESSION'!$A$511,INDEX('Jason-SESSION'!$K$511:$T$518, MATCH("*Deadlift*",'Jason-SESSION'!$B$511:$B$518,0), MATCH("*3rd*",'Jason-SESSION'!$K$7:$T$7,0)),"")</f>
        <v>#N/A</v>
      </c>
      <c r="F341" s="131" t="e">
        <f>INDEX('Jason-SESSION'!$L$511:$U$518, MATCH("*Deadlift*",'Jason-SESSION'!$B$511:$B$518,0), MATCH("*3rd*",'Jason-SESSION'!$K$7:$T$7,0))</f>
        <v>#N/A</v>
      </c>
      <c r="G341" s="131" t="e">
        <f>IF($A$338='Jason-SESSION'!$A$511,INDEX('Jason-SESSION'!$K$511:$T$518, MATCH("*Bench Press*",'Jason-SESSION'!$B$511:$B$518,0), MATCH("*3rd*",'Jason-SESSION'!$K$7:$T$7,0)),"")</f>
        <v>#N/A</v>
      </c>
      <c r="H341" s="131" t="e">
        <f>INDEX('Jason-SESSION'!$L$511:$U$518, MATCH("*Bench Press*",'Jason-SESSION'!$B$511:$B$518,0), MATCH("*3rd*",'Jason-SESSION'!$K$7:$T$7,0))</f>
        <v>#N/A</v>
      </c>
      <c r="I341" s="132" t="e">
        <f>IF($A$338='Jason-SESSION'!$A$511,INDEX('Jason-SESSION'!$K$511:$T$518, MATCH("*Military*",'Jason-SESSION'!$B$511:$B$518,0), MATCH("*3rd*",'Jason-SESSION'!$K$7:$T$7,0)),"")</f>
        <v>#N/A</v>
      </c>
      <c r="J341" s="44" t="e">
        <f>INDEX('Jason-SESSION'!$L$511:$U$518, MATCH("*Military*",'Jason-SESSION'!$B$511:$B$518,0), MATCH("*3rd*",'Jason-SESSION'!$K$7:$T$7,0))</f>
        <v>#N/A</v>
      </c>
      <c r="K341" s="131" t="e">
        <f>IF($A$338='Jason-SESSION'!$A$511,INDEX('Jason-SESSION'!$K$511:$T$518, MATCH("*Clean *",'Jason-SESSION'!$B$511:$B$518,0), MATCH("*3rd*",'Jason-SESSION'!$K$7:$T$7,0)),"")</f>
        <v>#N/A</v>
      </c>
      <c r="L341" s="44" t="e">
        <f>INDEX('Jason-SESSION'!$L$511:$U$518, MATCH("*Clean *",'Jason-SESSION'!$B$511:$B$518,0), MATCH("*3rd*",'Jason-SESSION'!$K$7:$T$7,0))</f>
        <v>#N/A</v>
      </c>
      <c r="M341" s="131" t="e">
        <f>IF($A$338='Jason-SESSION'!$A$511,INDEX('Jason-SESSION'!$K$511:$T$518, MATCH("*Lat Pulldown*",'Jason-SESSION'!$B$511:$B$518,0), MATCH("*3rd*",'Jason-SESSION'!$K$7:$T$7,0)),"")</f>
        <v>#N/A</v>
      </c>
      <c r="N341" s="44" t="e">
        <f>INDEX('Jason-SESSION'!$L$511:$U$518, MATCH("*Lat Pulldown*",'Jason-SESSION'!$B$511:$B$518,0), MATCH("*3rd*",'Jason-SESSION'!$K$7:$T$7,0))</f>
        <v>#N/A</v>
      </c>
      <c r="O341" s="151"/>
      <c r="P341" s="151"/>
      <c r="Q341" s="118"/>
      <c r="R341" s="118"/>
      <c r="AF341"/>
      <c r="AG341"/>
      <c r="AH341"/>
      <c r="AI341"/>
      <c r="AJ341"/>
      <c r="AK341"/>
      <c r="AL341"/>
      <c r="AN341"/>
    </row>
    <row r="342" spans="1:40">
      <c r="B342" t="s">
        <v>6</v>
      </c>
      <c r="C342" s="131" t="e">
        <f>IF($A$338='Jason-SESSION'!$A$511,INDEX('Jason-SESSION'!$K$511:$T$518, MATCH("*Squat*",'Jason-SESSION'!$B$511:$B$518,0), MATCH("*4th*",'Jason-SESSION'!$K$7:$T$7,0)),"")</f>
        <v>#N/A</v>
      </c>
      <c r="D342" s="132" t="e">
        <f>INDEX('Jason-SESSION'!L$214:U$221, MATCH("*Squat*",'Jason-SESSION'!$B$214:$B$221,0), MATCH("*4th*",'Jason-SESSION'!K$7:T$7,0))</f>
        <v>#N/A</v>
      </c>
      <c r="E342" s="131" t="e">
        <f>IF($A$338='Jason-SESSION'!$A$511,INDEX('Jason-SESSION'!$K$511:$T$518, MATCH("*Deadlift*",'Jason-SESSION'!$B$511:$B$518,0), MATCH("*4th*",'Jason-SESSION'!$K$7:$T$7,0)),"")</f>
        <v>#N/A</v>
      </c>
      <c r="F342" s="131" t="e">
        <f>INDEX('Jason-SESSION'!$L$511:$U$518, MATCH("*Deadlift*",'Jason-SESSION'!$B$511:$B$518,0), MATCH("*4th*",'Jason-SESSION'!$K$7:$T$7,0))</f>
        <v>#N/A</v>
      </c>
      <c r="G342" s="131" t="e">
        <f>IF($A$338='Jason-SESSION'!$A$511,INDEX('Jason-SESSION'!$K$511:$T$518, MATCH("*Bench Press*",'Jason-SESSION'!$B$511:$B$518,0), MATCH("*4th*",'Jason-SESSION'!$K$7:$T$7,0)),"")</f>
        <v>#N/A</v>
      </c>
      <c r="H342" s="131" t="e">
        <f>INDEX('Jason-SESSION'!$L$511:$U$518, MATCH("*Bench Press*",'Jason-SESSION'!$B$511:$B$518,0), MATCH("*4th*",'Jason-SESSION'!$K$7:$T$7,0))</f>
        <v>#N/A</v>
      </c>
      <c r="I342" s="132" t="e">
        <f>IF($A$338='Jason-SESSION'!$A$511,INDEX('Jason-SESSION'!$K$511:$T$518, MATCH("*Military*",'Jason-SESSION'!$B$511:$B$518,0), MATCH("*4th*",'Jason-SESSION'!$K$7:$T$7,0)),"")</f>
        <v>#N/A</v>
      </c>
      <c r="J342" s="44" t="e">
        <f>INDEX('Jason-SESSION'!$L$511:$U$518, MATCH("*Military*",'Jason-SESSION'!$B$511:$B$518,0), MATCH("*4th*",'Jason-SESSION'!$K$7:$T$7,0))</f>
        <v>#N/A</v>
      </c>
      <c r="K342" s="131" t="e">
        <f>IF($A$338='Jason-SESSION'!$A$511,INDEX('Jason-SESSION'!$K$511:$T$518, MATCH("*Clean *",'Jason-SESSION'!$B$511:$B$518,0), MATCH("*4th*",'Jason-SESSION'!$K$7:$T$7,0)),"")</f>
        <v>#N/A</v>
      </c>
      <c r="L342" s="44" t="e">
        <f>INDEX('Jason-SESSION'!$L$511:$U$518, MATCH("*Clean *",'Jason-SESSION'!$B$511:$B$518,0), MATCH("*4th*",'Jason-SESSION'!$K$7:$T$7,0))</f>
        <v>#N/A</v>
      </c>
      <c r="M342" s="131" t="e">
        <f>IF($A$338='Jason-SESSION'!$A$511,INDEX('Jason-SESSION'!$K$511:$T$518, MATCH("*Lat Pulldown*",'Jason-SESSION'!$B$511:$B$518,0), MATCH("*4th*",'Jason-SESSION'!$K$7:$T$7,0)),"")</f>
        <v>#N/A</v>
      </c>
      <c r="N342" s="44" t="e">
        <f>INDEX('Jason-SESSION'!$L$511:$U$518, MATCH("*Lat Pulldown*",'Jason-SESSION'!$B$511:$B$518,0), MATCH("*4th*",'Jason-SESSION'!$K$7:$T$7,0))</f>
        <v>#N/A</v>
      </c>
      <c r="O342" s="151"/>
      <c r="P342" s="151"/>
      <c r="Q342" s="118"/>
      <c r="R342" s="118"/>
      <c r="AF342"/>
      <c r="AG342"/>
      <c r="AH342"/>
      <c r="AI342"/>
      <c r="AJ342"/>
      <c r="AK342"/>
      <c r="AL342"/>
      <c r="AN342"/>
    </row>
    <row r="343" spans="1:40">
      <c r="B343" t="s">
        <v>7</v>
      </c>
      <c r="C343" s="131" t="e">
        <f>IF($A$338='Jason-SESSION'!$A$511,INDEX('Jason-SESSION'!$K$511:$T$518, MATCH("*Squat*",'Jason-SESSION'!$B$511:$B$518,0), MATCH("*5th*",'Jason-SESSION'!$K$7:$T$7,0)),"")</f>
        <v>#N/A</v>
      </c>
      <c r="D343" s="132" t="e">
        <f>INDEX('Jason-SESSION'!L$214:U$221, MATCH("*Squat*",'Jason-SESSION'!$B$214:$B$221,0), MATCH("*5th*",'Jason-SESSION'!K$7:T$7,0))</f>
        <v>#N/A</v>
      </c>
      <c r="E343" s="131" t="e">
        <f>IF($A$338='Jason-SESSION'!$A$511,INDEX('Jason-SESSION'!$K$511:$T$518, MATCH("*Deadlift*",'Jason-SESSION'!$B$511:$B$518,0), MATCH("*5th*",'Jason-SESSION'!$K$7:$T$7,0)),"")</f>
        <v>#N/A</v>
      </c>
      <c r="F343" s="131" t="e">
        <f>INDEX('Jason-SESSION'!$L$511:$U$518, MATCH("*Deadlift*",'Jason-SESSION'!$B$511:$B$518,0), MATCH("*5th*",'Jason-SESSION'!$K$7:$T$7,0))</f>
        <v>#N/A</v>
      </c>
      <c r="G343" s="131" t="e">
        <f>IF($A$338='Jason-SESSION'!$A$511,INDEX('Jason-SESSION'!$K$511:$T$518, MATCH("*Bench Press*",'Jason-SESSION'!$B$511:$B$518,0), MATCH("*5th*",'Jason-SESSION'!$K$7:$T$7,0)),"")</f>
        <v>#N/A</v>
      </c>
      <c r="H343" s="131" t="e">
        <f>INDEX('Jason-SESSION'!$L$511:$U$518, MATCH("*Bench Press*",'Jason-SESSION'!$B$511:$B$518,0), MATCH("*5th*",'Jason-SESSION'!$K$7:$T$7,0))</f>
        <v>#N/A</v>
      </c>
      <c r="I343" s="132" t="e">
        <f>IF($A$338='Jason-SESSION'!$A$511,INDEX('Jason-SESSION'!$K$511:$T$518, MATCH("*Military*",'Jason-SESSION'!$B$511:$B$518,0), MATCH("*5th*",'Jason-SESSION'!$K$7:$T$7,0)),"")</f>
        <v>#N/A</v>
      </c>
      <c r="J343" s="44" t="e">
        <f>INDEX('Jason-SESSION'!$L$511:$U$518, MATCH("*Military*",'Jason-SESSION'!$B$511:$B$518,0), MATCH("*5th*",'Jason-SESSION'!$K$7:$T$7,0))</f>
        <v>#N/A</v>
      </c>
      <c r="K343" s="131" t="e">
        <f>IF($A$338='Jason-SESSION'!$A$511,INDEX('Jason-SESSION'!$K$511:$T$518, MATCH("*Clean *",'Jason-SESSION'!$B$511:$B$518,0), MATCH("*5th*",'Jason-SESSION'!$K$7:$T$7,0)),"")</f>
        <v>#N/A</v>
      </c>
      <c r="L343" s="44" t="e">
        <f>INDEX('Jason-SESSION'!$L$511:$U$518, MATCH("*Clean *",'Jason-SESSION'!$B$511:$B$518,0), MATCH("*5th*",'Jason-SESSION'!$K$7:$T$7,0))</f>
        <v>#N/A</v>
      </c>
      <c r="M343" s="131" t="e">
        <f>IF($A$338='Jason-SESSION'!$A$511,INDEX('Jason-SESSION'!$K$511:$T$518, MATCH("*Lat Pulldown*",'Jason-SESSION'!$B$511:$B$518,0), MATCH("*5th*",'Jason-SESSION'!$K$7:$T$7,0)),"")</f>
        <v>#N/A</v>
      </c>
      <c r="N343" s="44" t="e">
        <f>INDEX('Jason-SESSION'!$L$511:$U$518, MATCH("*Lat Pulldown*",'Jason-SESSION'!$B$511:$B$518,0), MATCH("*5th*",'Jason-SESSION'!$K$7:$T$7,0))</f>
        <v>#N/A</v>
      </c>
      <c r="O343" s="151"/>
      <c r="P343" s="151"/>
      <c r="Q343" s="118"/>
      <c r="R343" s="118"/>
      <c r="AF343"/>
      <c r="AG343"/>
      <c r="AH343"/>
      <c r="AI343"/>
      <c r="AJ343"/>
      <c r="AK343"/>
      <c r="AL343"/>
      <c r="AN343"/>
    </row>
    <row r="344" spans="1:40">
      <c r="A344" s="129">
        <f>'Jason-SESSION'!A520</f>
        <v>0</v>
      </c>
      <c r="B344" s="116" t="s">
        <v>84</v>
      </c>
      <c r="C344" s="117" t="e">
        <f>MAX(C345:C349)</f>
        <v>#N/A</v>
      </c>
      <c r="D344" s="116" t="e">
        <f t="array" ref="D344">MAX(IF(C345:C349=C344,D345:D349))</f>
        <v>#N/A</v>
      </c>
      <c r="E344" s="116" t="e">
        <f>MAX(E345:E349)</f>
        <v>#N/A</v>
      </c>
      <c r="F344" s="116" t="e">
        <f t="array" ref="F344">MAX(IF(E345:E349=E344,F345:F349))</f>
        <v>#N/A</v>
      </c>
      <c r="G344" s="116" t="e">
        <f>MAX(G345:G349)</f>
        <v>#N/A</v>
      </c>
      <c r="H344" s="116" t="e">
        <f t="array" ref="H344">MAX(IF(G345:G349=G344,H345:H349))</f>
        <v>#N/A</v>
      </c>
      <c r="I344" s="116" t="e">
        <f>MAX(I345:I349)</f>
        <v>#N/A</v>
      </c>
      <c r="J344" s="116" t="e">
        <f t="array" ref="J344">MAX(IF(I345:I349=I344,J345:J349))</f>
        <v>#N/A</v>
      </c>
      <c r="K344" s="116" t="e">
        <f>MAX(K345:K349)</f>
        <v>#N/A</v>
      </c>
      <c r="L344" s="116" t="e">
        <f t="array" ref="L344">MAX(IF(K345:K349=K344,L345:L349))</f>
        <v>#N/A</v>
      </c>
      <c r="M344" s="116" t="e">
        <f>MAX(M345:M349)</f>
        <v>#N/A</v>
      </c>
      <c r="N344" s="117" t="e">
        <f t="array" ref="N344">MAX(IF(M345:M349=M344,N345:N349))</f>
        <v>#N/A</v>
      </c>
      <c r="O344" s="152" t="e">
        <f>IF($A$344='Jason-SESSION'!$A$520,INDEX('Jason-SESSION'!$K$520:$T$527, MATCH("*1k Row*",'Jason-SESSION'!$B$520:$B$527,0), MATCH("*1st*",'Jason-SESSION'!$K$7:$T$7,0)),"")</f>
        <v>#N/A</v>
      </c>
      <c r="P344" s="152" t="e">
        <f>IF($A$344='Jason-SESSION'!$A$520,INDEX('Jason-SESSION'!$K$520:$T$527, MATCH("*HIIT*",'Jason-SESSION'!$B$520:$B$527,0), MATCH("*1st*",'Jason-SESSION'!$K$7:$T$7,0)),"")</f>
        <v>#N/A</v>
      </c>
      <c r="Q344" s="119" t="e">
        <f>INDEX('Jason-SESSION'!$L$520:$U$527, MATCH("*HIIT*",'Jason-SESSION'!$B$520:$B$527,0), MATCH("*1st*",'Jason-SESSION'!$K$7:$T$7,0))</f>
        <v>#N/A</v>
      </c>
      <c r="R344" s="119">
        <f>'Jason-SESSION'!U520</f>
        <v>0</v>
      </c>
      <c r="S344" s="116"/>
      <c r="T344" s="116"/>
      <c r="U344" s="120">
        <f>'Jason-SESSION'!A521</f>
        <v>0</v>
      </c>
      <c r="V344" s="120">
        <f>'Jason-SESSION'!A522</f>
        <v>0</v>
      </c>
      <c r="W344" s="116"/>
      <c r="X344" s="116"/>
      <c r="Y344" s="116"/>
      <c r="Z344" s="116"/>
      <c r="AA344" s="116"/>
      <c r="AB344" s="116"/>
      <c r="AC344" s="116"/>
      <c r="AF344"/>
      <c r="AG344"/>
      <c r="AH344"/>
      <c r="AI344"/>
      <c r="AJ344"/>
      <c r="AK344"/>
      <c r="AL344"/>
      <c r="AN344"/>
    </row>
    <row r="345" spans="1:40">
      <c r="A345" s="145"/>
      <c r="B345" s="11" t="s">
        <v>3</v>
      </c>
      <c r="C345" s="131" t="e">
        <f>IF($A$344='Jason-SESSION'!$A$520,INDEX('Jason-SESSION'!$K$520:$T$527, MATCH("*Squat*",'Jason-SESSION'!$B$520:$B$527,0), MATCH("*1st*",'Jason-SESSION'!$K$7:$T$7,0)),"")</f>
        <v>#N/A</v>
      </c>
      <c r="D345" s="132" t="e">
        <f>INDEX('Jason-SESSION'!L$520:U$527, MATCH("*Squat*",'Jason-SESSION'!$B$520:$B$527,0), MATCH("*1st*",'Jason-SESSION'!K$7:T$7,0))</f>
        <v>#N/A</v>
      </c>
      <c r="E345" s="131" t="e">
        <f>IF($A$344='Jason-SESSION'!$A$520,INDEX('Jason-SESSION'!$K$520:$T$527, MATCH("*Deadlift*",'Jason-SESSION'!$B$520:$B$527,0), MATCH("*1st*",'Jason-SESSION'!$K$7:$T$7,0)),"")</f>
        <v>#N/A</v>
      </c>
      <c r="F345" s="131" t="e">
        <f>INDEX('Jason-SESSION'!$L$520:$U$527, MATCH("*Deadlift*",'Jason-SESSION'!$B$520:$B$527,0), MATCH("*1st*",'Jason-SESSION'!$K$7:$T$7,0))</f>
        <v>#N/A</v>
      </c>
      <c r="G345" s="131" t="e">
        <f>IF($A$344='Jason-SESSION'!$A$520,INDEX('Jason-SESSION'!$K$520:$T$527, MATCH("*Bench Press*",'Jason-SESSION'!$B$520:$B$527,0), MATCH("*1st*",'Jason-SESSION'!$K$7:$T$7,0)),"")</f>
        <v>#N/A</v>
      </c>
      <c r="H345" s="131" t="e">
        <f>INDEX('Jason-SESSION'!$L$520:$U$527, MATCH("*Bench Press*",'Jason-SESSION'!$B$520:$B$527,0), MATCH("*1st*",'Jason-SESSION'!$K$7:$T$7,0))</f>
        <v>#N/A</v>
      </c>
      <c r="I345" s="132" t="e">
        <f>IF($A$344='Jason-SESSION'!$A$520,INDEX('Jason-SESSION'!$K$520:$T$527, MATCH("*Military*",'Jason-SESSION'!$B$520:$B$527,0), MATCH("*1st*",'Jason-SESSION'!$K$7:$T$7,0)),"")</f>
        <v>#N/A</v>
      </c>
      <c r="J345" s="48" t="e">
        <f>INDEX('Jason-SESSION'!$L$520:$U$527, MATCH("*Military*",'Jason-SESSION'!$B$520:$B$527,0), MATCH("*1st*",'Jason-SESSION'!$K$7:$T$7,0))</f>
        <v>#N/A</v>
      </c>
      <c r="K345" s="131" t="e">
        <f>IF($A$344='Jason-SESSION'!$A$520,INDEX('Jason-SESSION'!$K$520:$T$527, MATCH("*Clean *",'Jason-SESSION'!$B$520:$B$527,0), MATCH("*1st*",'Jason-SESSION'!$K$7:$T$7,0)),"")</f>
        <v>#N/A</v>
      </c>
      <c r="L345" s="48" t="e">
        <f>INDEX('Jason-SESSION'!$L$520:$U$527, MATCH("*Clean *",'Jason-SESSION'!$B$520:$B$527,0), MATCH("*1st*",'Jason-SESSION'!$K$7:$T$7,0))</f>
        <v>#N/A</v>
      </c>
      <c r="M345" s="131" t="e">
        <f>IF($A$344='Jason-SESSION'!$A$520,INDEX('Jason-SESSION'!$K$520:$T$527, MATCH("*Lat Pulldown*",'Jason-SESSION'!$B$520:$B$527,0), MATCH("*1st*",'Jason-SESSION'!$K$7:$T$7,0)),"")</f>
        <v>#N/A</v>
      </c>
      <c r="N345" s="48" t="e">
        <f>INDEX('Jason-SESSION'!$L$520:$U$527, MATCH("*Lat Pulldown*",'Jason-SESSION'!$B$520:$B$527,0), MATCH("*1st*",'Jason-SESSION'!$K$7:$T$7,0))</f>
        <v>#N/A</v>
      </c>
      <c r="O345" s="151"/>
      <c r="P345" s="151"/>
      <c r="Q345" s="118"/>
      <c r="R345" s="118"/>
      <c r="S345" s="11"/>
      <c r="T345" s="11"/>
      <c r="V345" s="47"/>
      <c r="W345" s="11"/>
      <c r="X345" s="11"/>
      <c r="Y345" s="11"/>
      <c r="Z345" s="11"/>
      <c r="AA345" s="11"/>
      <c r="AB345" s="11"/>
      <c r="AC345" s="11"/>
      <c r="AF345"/>
      <c r="AG345"/>
      <c r="AH345"/>
      <c r="AI345"/>
      <c r="AJ345"/>
      <c r="AK345"/>
      <c r="AL345"/>
      <c r="AN345"/>
    </row>
    <row r="346" spans="1:40">
      <c r="B346" t="s">
        <v>4</v>
      </c>
      <c r="C346" s="131" t="e">
        <f>IF($A$344='Jason-SESSION'!$A$520,INDEX('Jason-SESSION'!$K$520:$T$527, MATCH("*Squat*",'Jason-SESSION'!$B$520:$B$527,0), MATCH("*2nd*",'Jason-SESSION'!$K$7:$T$7,0)),"")</f>
        <v>#N/A</v>
      </c>
      <c r="D346" s="132" t="e">
        <f>INDEX('Jason-SESSION'!L$520:U$527, MATCH("*Squat*",'Jason-SESSION'!$B$520:$B$527,0), MATCH("*2nd*",'Jason-SESSION'!K$7:T$7,0))</f>
        <v>#N/A</v>
      </c>
      <c r="E346" s="131" t="e">
        <f>IF($A$344='Jason-SESSION'!$A$520,INDEX('Jason-SESSION'!$K$520:$T$527, MATCH("*Deadlift*",'Jason-SESSION'!$B$520:$B$527,0), MATCH("*2ND*",'Jason-SESSION'!$K$7:$T$7,0)),"")</f>
        <v>#N/A</v>
      </c>
      <c r="F346" s="131" t="e">
        <f>INDEX('Jason-SESSION'!$L$520:$U$527, MATCH("*Deadlift*",'Jason-SESSION'!$B$520:$B$527,0), MATCH("*2nd*",'Jason-SESSION'!$K$7:$T$7,0))</f>
        <v>#N/A</v>
      </c>
      <c r="G346" s="131" t="e">
        <f>IF($A$344='Jason-SESSION'!$A$520,INDEX('Jason-SESSION'!$K$520:$T$527, MATCH("*Bench Press*",'Jason-SESSION'!$B$520:$B$527,0), MATCH("*2ND*",'Jason-SESSION'!$K$7:$T$7,0)),"")</f>
        <v>#N/A</v>
      </c>
      <c r="H346" s="131" t="e">
        <f>INDEX('Jason-SESSION'!$L$520:$U$527, MATCH("*Bench Press*",'Jason-SESSION'!$B$520:$B$527,0), MATCH("*2nd*",'Jason-SESSION'!$K$7:$T$7,0))</f>
        <v>#N/A</v>
      </c>
      <c r="I346" s="132" t="e">
        <f>IF($A$344='Jason-SESSION'!$A$520,INDEX('Jason-SESSION'!$K$520:$T$527, MATCH("*Military*",'Jason-SESSION'!$B$520:$B$527,0), MATCH("*2ND*",'Jason-SESSION'!$K$7:$T$7,0)),"")</f>
        <v>#N/A</v>
      </c>
      <c r="J346" s="44" t="e">
        <f>INDEX('Jason-SESSION'!$L$520:$U$527, MATCH("*Military*",'Jason-SESSION'!$B$520:$B$527,0), MATCH("*2nd*",'Jason-SESSION'!$K$7:$T$7,0))</f>
        <v>#N/A</v>
      </c>
      <c r="K346" s="131" t="e">
        <f>IF($A$344='Jason-SESSION'!$A$520,INDEX('Jason-SESSION'!$K$520:$T$527, MATCH("*Clean *",'Jason-SESSION'!$B$520:$B$527,0), MATCH("*2ND*",'Jason-SESSION'!$K$7:$T$7,0)),"")</f>
        <v>#N/A</v>
      </c>
      <c r="L346" s="44" t="e">
        <f>INDEX('Jason-SESSION'!$L$520:$U$527, MATCH("*Clean *",'Jason-SESSION'!$B$520:$B$527,0), MATCH("*2nd*",'Jason-SESSION'!$K$7:$T$7,0))</f>
        <v>#N/A</v>
      </c>
      <c r="M346" s="131" t="e">
        <f>IF($A$344='Jason-SESSION'!$A$520,INDEX('Jason-SESSION'!$K$520:$T$527, MATCH("*Lat Pulldown*",'Jason-SESSION'!$B$520:$B$527,0), MATCH("*2ND*",'Jason-SESSION'!$K$7:$T$7,0)),"")</f>
        <v>#N/A</v>
      </c>
      <c r="N346" s="44" t="e">
        <f>INDEX('Jason-SESSION'!$L$520:$U$527, MATCH("*Lat Pulldown*",'Jason-SESSION'!$B$520:$B$527,0), MATCH("*2nd*",'Jason-SESSION'!$K$7:$T$7,0))</f>
        <v>#N/A</v>
      </c>
      <c r="O346" s="151"/>
      <c r="P346" s="151"/>
      <c r="Q346" s="118"/>
      <c r="R346" s="118"/>
      <c r="AF346"/>
      <c r="AG346"/>
      <c r="AH346"/>
      <c r="AI346"/>
      <c r="AJ346"/>
      <c r="AK346"/>
      <c r="AL346"/>
      <c r="AN346"/>
    </row>
    <row r="347" spans="1:40">
      <c r="B347" t="s">
        <v>5</v>
      </c>
      <c r="C347" s="131" t="e">
        <f>IF($A$344='Jason-SESSION'!$A$520,INDEX('Jason-SESSION'!$K$520:$T$527, MATCH("*Squat*",'Jason-SESSION'!$B$520:$B$527,0), MATCH("*3rd*",'Jason-SESSION'!$K$7:$T$7,0)),"")</f>
        <v>#N/A</v>
      </c>
      <c r="D347" s="132" t="e">
        <f>INDEX('Jason-SESSION'!L$520:U$527, MATCH("*Squat*",'Jason-SESSION'!$B$520:$B$527,0), MATCH("*3rd*",'Jason-SESSION'!K$7:T$7,0))</f>
        <v>#N/A</v>
      </c>
      <c r="E347" s="131" t="e">
        <f>IF($A$344='Jason-SESSION'!$A$520,INDEX('Jason-SESSION'!$K$520:$T$527, MATCH("*Deadlift*",'Jason-SESSION'!$B$520:$B$527,0), MATCH("*3rd*",'Jason-SESSION'!$K$7:$T$7,0)),"")</f>
        <v>#N/A</v>
      </c>
      <c r="F347" s="131" t="e">
        <f>INDEX('Jason-SESSION'!$L$520:$U$527, MATCH("*Deadlift*",'Jason-SESSION'!$B$520:$B$527,0), MATCH("*3rd*",'Jason-SESSION'!$K$7:$T$7,0))</f>
        <v>#N/A</v>
      </c>
      <c r="G347" s="131" t="e">
        <f>IF($A$344='Jason-SESSION'!$A$520,INDEX('Jason-SESSION'!$K$520:$T$527, MATCH("*Bench Press*",'Jason-SESSION'!$B$520:$B$527,0), MATCH("*3rd*",'Jason-SESSION'!$K$7:$T$7,0)),"")</f>
        <v>#N/A</v>
      </c>
      <c r="H347" s="131" t="e">
        <f>INDEX('Jason-SESSION'!$L$520:$U$527, MATCH("*Bench Press*",'Jason-SESSION'!$B$520:$B$527,0), MATCH("*3rd*",'Jason-SESSION'!$K$7:$T$7,0))</f>
        <v>#N/A</v>
      </c>
      <c r="I347" s="132" t="e">
        <f>IF($A$344='Jason-SESSION'!$A$520,INDEX('Jason-SESSION'!$K$520:$T$527, MATCH("*Military*",'Jason-SESSION'!$B$520:$B$527,0), MATCH("*3rd*",'Jason-SESSION'!$K$7:$T$7,0)),"")</f>
        <v>#N/A</v>
      </c>
      <c r="J347" s="44" t="e">
        <f>INDEX('Jason-SESSION'!$L$520:$U$527, MATCH("*Military*",'Jason-SESSION'!$B$520:$B$527,0), MATCH("*3rd*",'Jason-SESSION'!$K$7:$T$7,0))</f>
        <v>#N/A</v>
      </c>
      <c r="K347" s="131" t="e">
        <f>IF($A$344='Jason-SESSION'!$A$520,INDEX('Jason-SESSION'!$K$520:$T$527, MATCH("*Clean *",'Jason-SESSION'!$B$520:$B$527,0), MATCH("*3rd*",'Jason-SESSION'!$K$7:$T$7,0)),"")</f>
        <v>#N/A</v>
      </c>
      <c r="L347" s="44" t="e">
        <f>INDEX('Jason-SESSION'!$L$520:$U$527, MATCH("*Clean *",'Jason-SESSION'!$B$520:$B$527,0), MATCH("*3rd*",'Jason-SESSION'!$K$7:$T$7,0))</f>
        <v>#N/A</v>
      </c>
      <c r="M347" s="131" t="e">
        <f>IF($A$344='Jason-SESSION'!$A$520,INDEX('Jason-SESSION'!$K$520:$T$527, MATCH("*Lat Pulldown*",'Jason-SESSION'!$B$520:$B$527,0), MATCH("*3rd*",'Jason-SESSION'!$K$7:$T$7,0)),"")</f>
        <v>#N/A</v>
      </c>
      <c r="N347" s="44" t="e">
        <f>INDEX('Jason-SESSION'!$L$520:$U$527, MATCH("*Lat Pulldown*",'Jason-SESSION'!$B$520:$B$527,0), MATCH("*3rd*",'Jason-SESSION'!$K$7:$T$7,0))</f>
        <v>#N/A</v>
      </c>
      <c r="O347" s="151"/>
      <c r="P347" s="151"/>
      <c r="Q347" s="118"/>
      <c r="R347" s="118"/>
      <c r="AF347"/>
      <c r="AG347"/>
      <c r="AH347"/>
      <c r="AI347"/>
      <c r="AJ347"/>
      <c r="AK347"/>
      <c r="AL347"/>
      <c r="AN347"/>
    </row>
    <row r="348" spans="1:40">
      <c r="B348" t="s">
        <v>6</v>
      </c>
      <c r="C348" s="131" t="e">
        <f>IF($A$344='Jason-SESSION'!$A$520,INDEX('Jason-SESSION'!$K$520:$T$527, MATCH("*Squat*",'Jason-SESSION'!$B$520:$B$527,0), MATCH("*4th*",'Jason-SESSION'!$K$7:$T$7,0)),"")</f>
        <v>#N/A</v>
      </c>
      <c r="D348" s="132" t="e">
        <f>INDEX('Jason-SESSION'!L$520:U$527, MATCH("*Squat*",'Jason-SESSION'!$B$520:$B$527,0), MATCH("*4th*",'Jason-SESSION'!K$7:T$7,0))</f>
        <v>#N/A</v>
      </c>
      <c r="E348" s="131" t="e">
        <f>IF($A$344='Jason-SESSION'!$A$520,INDEX('Jason-SESSION'!$K$520:$T$527, MATCH("*Deadlift*",'Jason-SESSION'!$B$520:$B$527,0), MATCH("*4th*",'Jason-SESSION'!$K$7:$T$7,0)),"")</f>
        <v>#N/A</v>
      </c>
      <c r="F348" s="131" t="e">
        <f>INDEX('Jason-SESSION'!$L$520:$U$527, MATCH("*Deadlift*",'Jason-SESSION'!$B$520:$B$527,0), MATCH("*4th*",'Jason-SESSION'!$K$7:$T$7,0))</f>
        <v>#N/A</v>
      </c>
      <c r="G348" s="131" t="e">
        <f>IF($A$344='Jason-SESSION'!$A$520,INDEX('Jason-SESSION'!$K$520:$T$527, MATCH("*Bench Press*",'Jason-SESSION'!$B$520:$B$527,0), MATCH("*4th*",'Jason-SESSION'!$K$7:$T$7,0)),"")</f>
        <v>#N/A</v>
      </c>
      <c r="H348" s="131" t="e">
        <f>INDEX('Jason-SESSION'!$L$520:$U$527, MATCH("*Bench Press*",'Jason-SESSION'!$B$520:$B$527,0), MATCH("*4th*",'Jason-SESSION'!$K$7:$T$7,0))</f>
        <v>#N/A</v>
      </c>
      <c r="I348" s="132" t="e">
        <f>IF($A$344='Jason-SESSION'!$A$520,INDEX('Jason-SESSION'!$K$520:$T$527, MATCH("*Military*",'Jason-SESSION'!$B$520:$B$527,0), MATCH("*4th*",'Jason-SESSION'!$K$7:$T$7,0)),"")</f>
        <v>#N/A</v>
      </c>
      <c r="J348" s="44" t="e">
        <f>INDEX('Jason-SESSION'!$L$520:$U$527, MATCH("*Military*",'Jason-SESSION'!$B$520:$B$527,0), MATCH("*4th*",'Jason-SESSION'!$K$7:$T$7,0))</f>
        <v>#N/A</v>
      </c>
      <c r="K348" s="131" t="e">
        <f>IF($A$344='Jason-SESSION'!$A$520,INDEX('Jason-SESSION'!$K$520:$T$527, MATCH("*Clean *",'Jason-SESSION'!$B$520:$B$527,0), MATCH("*4th*",'Jason-SESSION'!$K$7:$T$7,0)),"")</f>
        <v>#N/A</v>
      </c>
      <c r="L348" s="44" t="e">
        <f>INDEX('Jason-SESSION'!$L$520:$U$527, MATCH("*Clean *",'Jason-SESSION'!$B$520:$B$527,0), MATCH("*4th*",'Jason-SESSION'!$K$7:$T$7,0))</f>
        <v>#N/A</v>
      </c>
      <c r="M348" s="131" t="e">
        <f>IF($A$344='Jason-SESSION'!$A$520,INDEX('Jason-SESSION'!$K$520:$T$527, MATCH("*Lat Pulldown*",'Jason-SESSION'!$B$520:$B$527,0), MATCH("*4th*",'Jason-SESSION'!$K$7:$T$7,0)),"")</f>
        <v>#N/A</v>
      </c>
      <c r="N348" s="44" t="e">
        <f>INDEX('Jason-SESSION'!$L$520:$U$527, MATCH("*Lat Pulldown*",'Jason-SESSION'!$B$520:$B$527,0), MATCH("*4th*",'Jason-SESSION'!$K$7:$T$7,0))</f>
        <v>#N/A</v>
      </c>
      <c r="O348" s="151"/>
      <c r="P348" s="151"/>
      <c r="Q348" s="118"/>
      <c r="R348" s="118"/>
      <c r="AF348"/>
      <c r="AG348"/>
      <c r="AH348"/>
      <c r="AI348"/>
      <c r="AJ348"/>
      <c r="AK348"/>
      <c r="AL348"/>
      <c r="AN348"/>
    </row>
    <row r="349" spans="1:40">
      <c r="B349" t="s">
        <v>7</v>
      </c>
      <c r="C349" s="131" t="e">
        <f>IF($A$344='Jason-SESSION'!$A$520,INDEX('Jason-SESSION'!$K$520:$T$527, MATCH("*Squat*",'Jason-SESSION'!$B$520:$B$527,0), MATCH("*5th*",'Jason-SESSION'!$K$7:$T$7,0)),"")</f>
        <v>#N/A</v>
      </c>
      <c r="D349" s="132" t="e">
        <f>INDEX('Jason-SESSION'!L$520:U$527, MATCH("*Squat*",'Jason-SESSION'!$B$520:$B$527,0), MATCH("*5th*",'Jason-SESSION'!K$7:T$7,0))</f>
        <v>#N/A</v>
      </c>
      <c r="E349" s="131" t="e">
        <f>IF($A$344='Jason-SESSION'!$A$520,INDEX('Jason-SESSION'!$K$520:$T$527, MATCH("*Deadlift*",'Jason-SESSION'!$B$520:$B$527,0), MATCH("*5th*",'Jason-SESSION'!$K$7:$T$7,0)),"")</f>
        <v>#N/A</v>
      </c>
      <c r="F349" s="131" t="e">
        <f>INDEX('Jason-SESSION'!$L$520:$U$527, MATCH("*Deadlift*",'Jason-SESSION'!$B$520:$B$527,0), MATCH("*5th*",'Jason-SESSION'!$K$7:$T$7,0))</f>
        <v>#N/A</v>
      </c>
      <c r="G349" s="131" t="e">
        <f>IF($A$344='Jason-SESSION'!$A$520,INDEX('Jason-SESSION'!$K$520:$T$527, MATCH("*Bench Press*",'Jason-SESSION'!$B$520:$B$527,0), MATCH("*5th*",'Jason-SESSION'!$K$7:$T$7,0)),"")</f>
        <v>#N/A</v>
      </c>
      <c r="H349" s="131" t="e">
        <f>INDEX('Jason-SESSION'!$L$520:$U$527, MATCH("*Bench Press*",'Jason-SESSION'!$B$520:$B$527,0), MATCH("*5th*",'Jason-SESSION'!$K$7:$T$7,0))</f>
        <v>#N/A</v>
      </c>
      <c r="I349" s="132" t="e">
        <f>IF($A$344='Jason-SESSION'!$A$520,INDEX('Jason-SESSION'!$K$520:$T$527, MATCH("*Military*",'Jason-SESSION'!$B$520:$B$527,0), MATCH("*5th*",'Jason-SESSION'!$K$7:$T$7,0)),"")</f>
        <v>#N/A</v>
      </c>
      <c r="J349" s="44" t="e">
        <f>INDEX('Jason-SESSION'!$L$520:$U$527, MATCH("*Military*",'Jason-SESSION'!$B$520:$B$527,0), MATCH("*5th*",'Jason-SESSION'!$K$7:$T$7,0))</f>
        <v>#N/A</v>
      </c>
      <c r="K349" s="131" t="e">
        <f>IF($A$344='Jason-SESSION'!$A$520,INDEX('Jason-SESSION'!$K$520:$T$527, MATCH("*Clean *",'Jason-SESSION'!$B$520:$B$527,0), MATCH("*5th*",'Jason-SESSION'!$K$7:$T$7,0)),"")</f>
        <v>#N/A</v>
      </c>
      <c r="L349" s="44" t="e">
        <f>INDEX('Jason-SESSION'!$L$520:$U$527, MATCH("*Clean *",'Jason-SESSION'!$B$520:$B$527,0), MATCH("*5th*",'Jason-SESSION'!$K$7:$T$7,0))</f>
        <v>#N/A</v>
      </c>
      <c r="M349" s="131" t="e">
        <f>IF($A$344='Jason-SESSION'!$A$520,INDEX('Jason-SESSION'!$K$520:$T$527, MATCH("*Lat Pulldown*",'Jason-SESSION'!$B$520:$B$527,0), MATCH("*5th*",'Jason-SESSION'!$K$7:$T$7,0)),"")</f>
        <v>#N/A</v>
      </c>
      <c r="N349" s="44" t="e">
        <f>INDEX('Jason-SESSION'!$L$520:$U$527, MATCH("*Lat Pulldown*",'Jason-SESSION'!$B$520:$B$527,0), MATCH("*5th*",'Jason-SESSION'!$K$7:$T$7,0))</f>
        <v>#N/A</v>
      </c>
      <c r="O349" s="151"/>
      <c r="P349" s="151"/>
      <c r="Q349" s="118"/>
      <c r="R349" s="118"/>
      <c r="AF349"/>
      <c r="AG349"/>
      <c r="AH349"/>
      <c r="AI349"/>
      <c r="AJ349"/>
      <c r="AK349"/>
      <c r="AL349"/>
      <c r="AN349"/>
    </row>
    <row r="350" spans="1:40">
      <c r="A350" s="129">
        <f>'Jason-SESSION'!A529</f>
        <v>0</v>
      </c>
      <c r="B350" s="116" t="s">
        <v>84</v>
      </c>
      <c r="C350" s="117" t="e">
        <f>MAX(C351:C355)</f>
        <v>#N/A</v>
      </c>
      <c r="D350" s="116" t="e">
        <f t="array" ref="D350">MAX(IF(C351:C355=C548,D351:D355))</f>
        <v>#N/A</v>
      </c>
      <c r="E350" s="116" t="e">
        <f>MAX(E351:E355)</f>
        <v>#N/A</v>
      </c>
      <c r="F350" s="116" t="e">
        <f t="array" ref="F350">MAX(IF(E351:E355=E548,F351:F355))</f>
        <v>#N/A</v>
      </c>
      <c r="G350" s="116" t="e">
        <f>MAX(G351:G355)</f>
        <v>#N/A</v>
      </c>
      <c r="H350" s="116" t="e">
        <f t="array" ref="H350">MAX(IF(G351:G355=G548,H351:H355))</f>
        <v>#N/A</v>
      </c>
      <c r="I350" s="116" t="e">
        <f>MAX(I351:I355)</f>
        <v>#N/A</v>
      </c>
      <c r="J350" s="116" t="e">
        <f t="array" ref="J350">MAX(IF(I351:I355=I548,J351:J355))</f>
        <v>#N/A</v>
      </c>
      <c r="K350" s="116" t="e">
        <f>MAX(K351:K355)</f>
        <v>#N/A</v>
      </c>
      <c r="L350" s="116" t="e">
        <f t="array" ref="L350">MAX(IF(K351:K355=K548,L351:L355))</f>
        <v>#N/A</v>
      </c>
      <c r="M350" s="116" t="e">
        <f>MAX(M351:M355)</f>
        <v>#N/A</v>
      </c>
      <c r="N350" s="117" t="e">
        <f t="array" ref="N350">MAX(IF(M351:M355=M548,N351:N355))</f>
        <v>#N/A</v>
      </c>
      <c r="O350" s="152" t="str">
        <f>IF($A$140='Jason-SESSION'!$A$529,INDEX('Jason-SESSION'!$K$529:$T$536, MATCH("*1k Row*",'Jason-SESSION'!$B$529:$B$536,0), MATCH("*1st*",'Jason-SESSION'!$K$7:$T$7,0)),"")</f>
        <v/>
      </c>
      <c r="P350" s="152" t="str">
        <f>IF($A$140='Jason-SESSION'!$A$529,INDEX('Jason-SESSION'!$K$529:$T$536, MATCH("*HIIT*",'Jason-SESSION'!$B$529:$B$536,0), MATCH("*1st*",'Jason-SESSION'!$K$7:$T$7,0)),"")</f>
        <v/>
      </c>
      <c r="Q350" s="119" t="e">
        <f>INDEX('Jason-SESSION'!$L$529:$U$529, MATCH("*HIIT*",'Jason-SESSION'!$B$529:$B$529,0), MATCH("*1st*",'Jason-SESSION'!$K$7:$T$7,0))</f>
        <v>#N/A</v>
      </c>
      <c r="R350" s="119">
        <f>'Jason-SESSION'!U418</f>
        <v>0</v>
      </c>
      <c r="S350" s="116"/>
      <c r="T350" s="116"/>
      <c r="U350" s="120">
        <f>'Jason-SESSION'!A530</f>
        <v>0</v>
      </c>
      <c r="V350" s="120">
        <f>'Jason-SESSION'!A531</f>
        <v>0</v>
      </c>
      <c r="W350" s="116"/>
      <c r="X350" s="116"/>
      <c r="Y350" s="116"/>
      <c r="Z350" s="116"/>
      <c r="AA350" s="116"/>
      <c r="AB350" s="116"/>
      <c r="AC350" s="116"/>
      <c r="AF350"/>
      <c r="AG350"/>
      <c r="AH350"/>
      <c r="AI350"/>
      <c r="AJ350"/>
      <c r="AK350"/>
      <c r="AL350"/>
      <c r="AN350"/>
    </row>
    <row r="351" spans="1:40">
      <c r="A351" s="145"/>
      <c r="B351" s="11" t="s">
        <v>3</v>
      </c>
      <c r="C351" s="131" t="e">
        <f>IF($A$350='Jason-SESSION'!$A$529,INDEX('Jason-SESSION'!$K$529:$T$536, MATCH("*Squat*",'Jason-SESSION'!$B$529:$B$536,0), MATCH("*1st*",'Jason-SESSION'!$K$7:$T$7,0)),"")</f>
        <v>#N/A</v>
      </c>
      <c r="D351" s="132" t="e">
        <f>INDEX('Jason-SESSION'!L$529:U$536, MATCH("*Squat*",'Jason-SESSION'!$B$529:$B$536,0), MATCH("*1st*",'Jason-SESSION'!K$7:T$7,0))</f>
        <v>#N/A</v>
      </c>
      <c r="E351" s="131" t="e">
        <f>IF($A$350='Jason-SESSION'!$A$529,INDEX('Jason-SESSION'!$K$529:$T$536, MATCH("*Deadlift*",'Jason-SESSION'!$B$529:$B$536,0), MATCH("*1st*",'Jason-SESSION'!$K$7:$T$7,0)),"")</f>
        <v>#N/A</v>
      </c>
      <c r="F351" s="131" t="e">
        <f>INDEX('Jason-SESSION'!$L$529:$U$536, MATCH("*Deadlift*",'Jason-SESSION'!$B$529:$B$536,0), MATCH("*1st*",'Jason-SESSION'!$K$7:$T$7,0))</f>
        <v>#N/A</v>
      </c>
      <c r="G351" s="131" t="e">
        <f>IF($A$350='Jason-SESSION'!$A$529,INDEX('Jason-SESSION'!$K$529:$T$536, MATCH("*Bench Press*",'Jason-SESSION'!$B$529:$B$536,0), MATCH("*1st*",'Jason-SESSION'!$K$7:$T$7,0)),"")</f>
        <v>#N/A</v>
      </c>
      <c r="H351" s="131" t="e">
        <f>INDEX('Jason-SESSION'!$L$529:$U$536, MATCH("*Bench Press*",'Jason-SESSION'!$B$529:$B$536,0), MATCH("*1st*",'Jason-SESSION'!$K$7:$T$7,0))</f>
        <v>#N/A</v>
      </c>
      <c r="I351" s="132" t="e">
        <f>IF($A$350='Jason-SESSION'!$A$529,INDEX('Jason-SESSION'!$K$529:$T$536, MATCH("*Military*",'Jason-SESSION'!$B$529:$B$536,0), MATCH("*1st*",'Jason-SESSION'!$K$7:$T$7,0)),"")</f>
        <v>#N/A</v>
      </c>
      <c r="J351" s="48" t="e">
        <f>INDEX('Jason-SESSION'!$L$529:$U$536, MATCH("*Military*",'Jason-SESSION'!$B$529:$B$536,0), MATCH("*1st*",'Jason-SESSION'!$K$7:$T$7,0))</f>
        <v>#N/A</v>
      </c>
      <c r="K351" s="131" t="e">
        <f>IF($A$350='Jason-SESSION'!$A$529,INDEX('Jason-SESSION'!$K$529:$T$536, MATCH("*Clean *",'Jason-SESSION'!$B$529:$B$536,0), MATCH("*1st*",'Jason-SESSION'!$K$7:$T$7,0)),"")</f>
        <v>#N/A</v>
      </c>
      <c r="L351" s="48" t="e">
        <f>INDEX('Jason-SESSION'!$L$529:$U$536, MATCH("*Clean *",'Jason-SESSION'!$B$529:$B$536,0), MATCH("*1st*",'Jason-SESSION'!$K$7:$T$7,0))</f>
        <v>#N/A</v>
      </c>
      <c r="M351" s="131" t="e">
        <f>IF($A$350='Jason-SESSION'!$A$529,INDEX('Jason-SESSION'!$K$529:$T$536, MATCH("*Lat Pulldown*",'Jason-SESSION'!$B$529:$B$536,0), MATCH("*1st*",'Jason-SESSION'!$K$7:$T$7,0)),"")</f>
        <v>#N/A</v>
      </c>
      <c r="N351" s="48" t="e">
        <f>INDEX('Jason-SESSION'!$L$529:$U$536, MATCH("*Lat Pulldown*",'Jason-SESSION'!$B$529:$B$536,0), MATCH("*1st*",'Jason-SESSION'!$K$7:$T$7,0))</f>
        <v>#N/A</v>
      </c>
      <c r="O351" s="151"/>
      <c r="P351" s="151"/>
      <c r="Q351" s="118"/>
      <c r="R351" s="118"/>
      <c r="S351" s="11"/>
      <c r="T351" s="11"/>
      <c r="V351" s="47"/>
      <c r="W351" s="11"/>
      <c r="X351" s="11"/>
      <c r="Y351" s="11"/>
      <c r="Z351" s="11"/>
      <c r="AA351" s="11"/>
      <c r="AB351" s="11"/>
      <c r="AC351" s="11"/>
      <c r="AF351"/>
      <c r="AG351"/>
      <c r="AH351"/>
      <c r="AI351"/>
      <c r="AJ351"/>
      <c r="AK351"/>
      <c r="AL351"/>
      <c r="AN351"/>
    </row>
    <row r="352" spans="1:40">
      <c r="B352" t="s">
        <v>4</v>
      </c>
      <c r="C352" s="131" t="e">
        <f>IF($A$350='Jason-SESSION'!$A$529,INDEX('Jason-SESSION'!$K$529:$T$536, MATCH("*Squat*",'Jason-SESSION'!$B$529:$B$536,0), MATCH("*2nd*",'Jason-SESSION'!$K$7:$T$7,0)),"")</f>
        <v>#N/A</v>
      </c>
      <c r="D352" s="132" t="e">
        <f>INDEX('Jason-SESSION'!L$529:U$536, MATCH("*Squat*",'Jason-SESSION'!$B$529:$B$536,0), MATCH("*2nd*",'Jason-SESSION'!K$7:T$7,0))</f>
        <v>#N/A</v>
      </c>
      <c r="E352" s="131" t="e">
        <f>IF($A$350='Jason-SESSION'!$A$529,INDEX('Jason-SESSION'!$K$529:$T$536, MATCH("*Deadlift*",'Jason-SESSION'!$B$529:$B$536,0), MATCH("*2ND*",'Jason-SESSION'!$K$7:$T$7,0)),"")</f>
        <v>#N/A</v>
      </c>
      <c r="F352" s="131" t="e">
        <f>INDEX('Jason-SESSION'!$L$529:$U$536, MATCH("*Deadlift*",'Jason-SESSION'!$B$529:$B$536,0), MATCH("*2nd*",'Jason-SESSION'!$K$7:$T$7,0))</f>
        <v>#N/A</v>
      </c>
      <c r="G352" s="131" t="e">
        <f>IF($A$350='Jason-SESSION'!$A$529,INDEX('Jason-SESSION'!$K$529:$T$536, MATCH("*Bench Press*",'Jason-SESSION'!$B$529:$B$536,0), MATCH("*2ND*",'Jason-SESSION'!$K$7:$T$7,0)),"")</f>
        <v>#N/A</v>
      </c>
      <c r="H352" s="131" t="e">
        <f>INDEX('Jason-SESSION'!$L$529:$U$536, MATCH("*Bench Press*",'Jason-SESSION'!$B$529:$B$536,0), MATCH("*2nd*",'Jason-SESSION'!$K$7:$T$7,0))</f>
        <v>#N/A</v>
      </c>
      <c r="I352" s="132" t="e">
        <f>IF($A$350='Jason-SESSION'!$A$529,INDEX('Jason-SESSION'!$K$529:$T$536, MATCH("*Military*",'Jason-SESSION'!$B$529:$B$536,0), MATCH("*2ND*",'Jason-SESSION'!$K$7:$T$7,0)),"")</f>
        <v>#N/A</v>
      </c>
      <c r="J352" s="44" t="e">
        <f>INDEX('Jason-SESSION'!$L$529:$U$536, MATCH("*Military*",'Jason-SESSION'!$B$529:$B$536,0), MATCH("*2nd*",'Jason-SESSION'!$K$7:$T$7,0))</f>
        <v>#N/A</v>
      </c>
      <c r="K352" s="131" t="e">
        <f>IF($A$350='Jason-SESSION'!$A$529,INDEX('Jason-SESSION'!$K$529:$T$536, MATCH("*Clean *",'Jason-SESSION'!$B$529:$B$536,0), MATCH("*2ND*",'Jason-SESSION'!$K$7:$T$7,0)),"")</f>
        <v>#N/A</v>
      </c>
      <c r="L352" s="44" t="e">
        <f>INDEX('Jason-SESSION'!$L$529:$U$536, MATCH("*Clean *",'Jason-SESSION'!$B$529:$B$536,0), MATCH("*2nd*",'Jason-SESSION'!$K$7:$T$7,0))</f>
        <v>#N/A</v>
      </c>
      <c r="M352" s="131" t="e">
        <f>IF($A$350='Jason-SESSION'!$A$529,INDEX('Jason-SESSION'!$K$529:$T$536, MATCH("*Lat Pulldown*",'Jason-SESSION'!$B$529:$B$536,0), MATCH("*2ND*",'Jason-SESSION'!$K$7:$T$7,0)),"")</f>
        <v>#N/A</v>
      </c>
      <c r="N352" s="44" t="e">
        <f>INDEX('Jason-SESSION'!$L$529:$U$536, MATCH("*Lat Pulldown*",'Jason-SESSION'!$B$529:$B$536,0), MATCH("*2nd*",'Jason-SESSION'!$K$7:$T$7,0))</f>
        <v>#N/A</v>
      </c>
      <c r="O352" s="151"/>
      <c r="P352" s="151"/>
      <c r="Q352" s="118"/>
      <c r="R352" s="118"/>
      <c r="AF352"/>
      <c r="AG352"/>
      <c r="AH352"/>
      <c r="AI352"/>
      <c r="AJ352"/>
      <c r="AK352"/>
      <c r="AL352"/>
      <c r="AN352"/>
    </row>
    <row r="353" spans="1:40">
      <c r="B353" t="s">
        <v>5</v>
      </c>
      <c r="C353" s="131" t="e">
        <f>IF($A$350='Jason-SESSION'!$A$529,INDEX('Jason-SESSION'!$K$529:$T$536, MATCH("*Squat*",'Jason-SESSION'!$B$529:$B$536,0), MATCH("*3rd*",'Jason-SESSION'!$K$7:$T$7,0)),"")</f>
        <v>#N/A</v>
      </c>
      <c r="D353" s="132" t="e">
        <f>INDEX('Jason-SESSION'!L$529:U$536, MATCH("*Squat*",'Jason-SESSION'!$B$529:$B$536,0), MATCH("*3rd*",'Jason-SESSION'!K$7:T$7,0))</f>
        <v>#N/A</v>
      </c>
      <c r="E353" s="131" t="e">
        <f>IF($A$350='Jason-SESSION'!$A$529,INDEX('Jason-SESSION'!$K$529:$T$536, MATCH("*Deadlift*",'Jason-SESSION'!$B$529:$B$536,0), MATCH("*3rd*",'Jason-SESSION'!$K$7:$T$7,0)),"")</f>
        <v>#N/A</v>
      </c>
      <c r="F353" s="131" t="e">
        <f>INDEX('Jason-SESSION'!$L$529:$U$536, MATCH("*Deadlift*",'Jason-SESSION'!$B$529:$B$536,0), MATCH("*3rd*",'Jason-SESSION'!$K$7:$T$7,0))</f>
        <v>#N/A</v>
      </c>
      <c r="G353" s="131" t="e">
        <f>IF($A$350='Jason-SESSION'!$A$529,INDEX('Jason-SESSION'!$K$529:$T$536, MATCH("*Bench Press*",'Jason-SESSION'!$B$529:$B$536,0), MATCH("*3rd*",'Jason-SESSION'!$K$7:$T$7,0)),"")</f>
        <v>#N/A</v>
      </c>
      <c r="H353" s="131" t="e">
        <f>INDEX('Jason-SESSION'!$L$529:$U$536, MATCH("*Bench Press*",'Jason-SESSION'!$B$529:$B$536,0), MATCH("*3rd*",'Jason-SESSION'!$K$7:$T$7,0))</f>
        <v>#N/A</v>
      </c>
      <c r="I353" s="132" t="e">
        <f>IF($A$350='Jason-SESSION'!$A$529,INDEX('Jason-SESSION'!$K$529:$T$536, MATCH("*Military*",'Jason-SESSION'!$B$529:$B$536,0), MATCH("*3rd*",'Jason-SESSION'!$K$7:$T$7,0)),"")</f>
        <v>#N/A</v>
      </c>
      <c r="J353" s="44" t="e">
        <f>INDEX('Jason-SESSION'!$L$529:$U$536, MATCH("*Military*",'Jason-SESSION'!$B$529:$B$536,0), MATCH("*3rd*",'Jason-SESSION'!$K$7:$T$7,0))</f>
        <v>#N/A</v>
      </c>
      <c r="K353" s="131" t="e">
        <f>IF($A$350='Jason-SESSION'!$A$529,INDEX('Jason-SESSION'!$K$529:$T$536, MATCH("*Clean *",'Jason-SESSION'!$B$529:$B$536,0), MATCH("*3rd*",'Jason-SESSION'!$K$7:$T$7,0)),"")</f>
        <v>#N/A</v>
      </c>
      <c r="L353" s="44" t="e">
        <f>INDEX('Jason-SESSION'!$L$529:$U$536, MATCH("*Clean *",'Jason-SESSION'!$B$529:$B$536,0), MATCH("*3rd*",'Jason-SESSION'!$K$7:$T$7,0))</f>
        <v>#N/A</v>
      </c>
      <c r="M353" s="131" t="e">
        <f>IF($A$350='Jason-SESSION'!$A$529,INDEX('Jason-SESSION'!$K$529:$T$536, MATCH("*Lat Pulldown*",'Jason-SESSION'!$B$529:$B$536,0), MATCH("*3rd*",'Jason-SESSION'!$K$7:$T$7,0)),"")</f>
        <v>#N/A</v>
      </c>
      <c r="N353" s="44" t="e">
        <f>INDEX('Jason-SESSION'!$L$529:$U$536, MATCH("*Lat Pulldown*",'Jason-SESSION'!$B$529:$B$536,0), MATCH("*3rd*",'Jason-SESSION'!$K$7:$T$7,0))</f>
        <v>#N/A</v>
      </c>
      <c r="O353" s="151"/>
      <c r="P353" s="151"/>
      <c r="Q353" s="118"/>
      <c r="R353" s="118"/>
      <c r="AF353"/>
      <c r="AG353"/>
      <c r="AH353"/>
      <c r="AI353"/>
      <c r="AJ353"/>
      <c r="AK353"/>
      <c r="AL353"/>
      <c r="AN353"/>
    </row>
    <row r="354" spans="1:40">
      <c r="B354" t="s">
        <v>6</v>
      </c>
      <c r="C354" s="131" t="e">
        <f>IF($A$350='Jason-SESSION'!$A$529,INDEX('Jason-SESSION'!$K$529:$T$536, MATCH("*Squat*",'Jason-SESSION'!$B$529:$B$536,0), MATCH("*4th*",'Jason-SESSION'!$K$7:$T$7,0)),"")</f>
        <v>#N/A</v>
      </c>
      <c r="D354" s="132" t="e">
        <f>INDEX('Jason-SESSION'!L$529:U$536, MATCH("*Squat*",'Jason-SESSION'!$B$529:$B$536,0), MATCH("*4th*",'Jason-SESSION'!K$7:T$7,0))</f>
        <v>#N/A</v>
      </c>
      <c r="E354" s="131" t="e">
        <f>IF($A$350='Jason-SESSION'!$A$529,INDEX('Jason-SESSION'!$K$529:$T$536, MATCH("*Deadlift*",'Jason-SESSION'!$B$529:$B$536,0), MATCH("*4th*",'Jason-SESSION'!$K$7:$T$7,0)),"")</f>
        <v>#N/A</v>
      </c>
      <c r="F354" s="131" t="e">
        <f>INDEX('Jason-SESSION'!$L$529:$U$536, MATCH("*Deadlift*",'Jason-SESSION'!$B$529:$B$536,0), MATCH("*4th*",'Jason-SESSION'!$K$7:$T$7,0))</f>
        <v>#N/A</v>
      </c>
      <c r="G354" s="131" t="e">
        <f>IF($A$350='Jason-SESSION'!$A$529,INDEX('Jason-SESSION'!$K$529:$T$536, MATCH("*Bench Press*",'Jason-SESSION'!$B$529:$B$536,0), MATCH("*4th*",'Jason-SESSION'!$K$7:$T$7,0)),"")</f>
        <v>#N/A</v>
      </c>
      <c r="H354" s="131" t="e">
        <f>INDEX('Jason-SESSION'!$L$529:$U$536, MATCH("*Bench Press*",'Jason-SESSION'!$B$529:$B$536,0), MATCH("*4th*",'Jason-SESSION'!$K$7:$T$7,0))</f>
        <v>#N/A</v>
      </c>
      <c r="I354" s="132" t="e">
        <f>IF($A$350='Jason-SESSION'!$A$529,INDEX('Jason-SESSION'!$K$529:$T$536, MATCH("*Military*",'Jason-SESSION'!$B$529:$B$536,0), MATCH("*4th*",'Jason-SESSION'!$K$7:$T$7,0)),"")</f>
        <v>#N/A</v>
      </c>
      <c r="J354" s="44" t="e">
        <f>INDEX('Jason-SESSION'!$L$529:$U$536, MATCH("*Military*",'Jason-SESSION'!$B$529:$B$536,0), MATCH("*4th*",'Jason-SESSION'!$K$7:$T$7,0))</f>
        <v>#N/A</v>
      </c>
      <c r="K354" s="131" t="e">
        <f>IF($A$350='Jason-SESSION'!$A$529,INDEX('Jason-SESSION'!$K$529:$T$536, MATCH("*Clean *",'Jason-SESSION'!$B$529:$B$536,0), MATCH("*4th*",'Jason-SESSION'!$K$7:$T$7,0)),"")</f>
        <v>#N/A</v>
      </c>
      <c r="L354" s="44" t="e">
        <f>INDEX('Jason-SESSION'!$L$529:$U$536, MATCH("*Clean *",'Jason-SESSION'!$B$529:$B$536,0), MATCH("*4th*",'Jason-SESSION'!$K$7:$T$7,0))</f>
        <v>#N/A</v>
      </c>
      <c r="M354" s="131" t="e">
        <f>IF($A$350='Jason-SESSION'!$A$529,INDEX('Jason-SESSION'!$K$529:$T$536, MATCH("*Lat Pulldown*",'Jason-SESSION'!$B$529:$B$536,0), MATCH("*4th*",'Jason-SESSION'!$K$7:$T$7,0)),"")</f>
        <v>#N/A</v>
      </c>
      <c r="N354" s="44" t="e">
        <f>INDEX('Jason-SESSION'!$L$529:$U$536, MATCH("*Lat Pulldown*",'Jason-SESSION'!$B$529:$B$536,0), MATCH("*4th*",'Jason-SESSION'!$K$7:$T$7,0))</f>
        <v>#N/A</v>
      </c>
      <c r="O354" s="151"/>
      <c r="P354" s="151"/>
      <c r="Q354" s="118"/>
      <c r="R354" s="118"/>
      <c r="AF354"/>
      <c r="AG354"/>
      <c r="AH354"/>
      <c r="AI354"/>
      <c r="AJ354"/>
      <c r="AK354"/>
      <c r="AL354"/>
      <c r="AN354"/>
    </row>
    <row r="355" spans="1:40">
      <c r="B355" t="s">
        <v>7</v>
      </c>
      <c r="C355" s="131" t="e">
        <f>IF($A$350='Jason-SESSION'!$A$529,INDEX('Jason-SESSION'!$K$529:$T$536, MATCH("*Squat*",'Jason-SESSION'!$B$529:$B$536,0), MATCH("*5th*",'Jason-SESSION'!$K$7:$T$7,0)),"")</f>
        <v>#N/A</v>
      </c>
      <c r="D355" s="132" t="e">
        <f>INDEX('Jason-SESSION'!L$529:U$536, MATCH("*Squat*",'Jason-SESSION'!$B$529:$B$536,0), MATCH("*5th*",'Jason-SESSION'!K$7:T$7,0))</f>
        <v>#N/A</v>
      </c>
      <c r="E355" s="131" t="e">
        <f>IF($A$350='Jason-SESSION'!$A$529,INDEX('Jason-SESSION'!$K$529:$T$536, MATCH("*Deadlift*",'Jason-SESSION'!$B$529:$B$536,0), MATCH("*5th*",'Jason-SESSION'!$K$7:$T$7,0)),"")</f>
        <v>#N/A</v>
      </c>
      <c r="F355" s="131" t="e">
        <f>INDEX('Jason-SESSION'!$L$529:$U$536, MATCH("*Deadlift*",'Jason-SESSION'!$B$529:$B$536,0), MATCH("*5th*",'Jason-SESSION'!$K$7:$T$7,0))</f>
        <v>#N/A</v>
      </c>
      <c r="G355" s="131" t="e">
        <f>IF($A$350='Jason-SESSION'!$A$529,INDEX('Jason-SESSION'!$K$529:$T$536, MATCH("*Bench Press*",'Jason-SESSION'!$B$529:$B$536,0), MATCH("*5th*",'Jason-SESSION'!$K$7:$T$7,0)),"")</f>
        <v>#N/A</v>
      </c>
      <c r="H355" s="131" t="e">
        <f>INDEX('Jason-SESSION'!$L$529:$U$536, MATCH("*Bench Press*",'Jason-SESSION'!$B$529:$B$536,0), MATCH("*5th*",'Jason-SESSION'!$K$7:$T$7,0))</f>
        <v>#N/A</v>
      </c>
      <c r="I355" s="132" t="e">
        <f>IF($A$350='Jason-SESSION'!$A$529,INDEX('Jason-SESSION'!$K$529:$T$536, MATCH("*Military*",'Jason-SESSION'!$B$529:$B$536,0), MATCH("*5th*",'Jason-SESSION'!$K$7:$T$7,0)),"")</f>
        <v>#N/A</v>
      </c>
      <c r="J355" s="44" t="e">
        <f>INDEX('Jason-SESSION'!$L$529:$U$536, MATCH("*Military*",'Jason-SESSION'!$B$529:$B$536,0), MATCH("*5th*",'Jason-SESSION'!$K$7:$T$7,0))</f>
        <v>#N/A</v>
      </c>
      <c r="K355" s="131" t="e">
        <f>IF($A$350='Jason-SESSION'!$A$529,INDEX('Jason-SESSION'!$K$529:$T$536, MATCH("*Clean *",'Jason-SESSION'!$B$529:$B$536,0), MATCH("*5th*",'Jason-SESSION'!$K$7:$T$7,0)),"")</f>
        <v>#N/A</v>
      </c>
      <c r="L355" s="44" t="e">
        <f>INDEX('Jason-SESSION'!$L$529:$U$536, MATCH("*Clean *",'Jason-SESSION'!$B$529:$B$536,0), MATCH("*5th*",'Jason-SESSION'!$K$7:$T$7,0))</f>
        <v>#N/A</v>
      </c>
      <c r="M355" s="131" t="e">
        <f>IF($A$350='Jason-SESSION'!$A$529,INDEX('Jason-SESSION'!$K$529:$T$536, MATCH("*Lat Pulldown*",'Jason-SESSION'!$B$529:$B$536,0), MATCH("*5th*",'Jason-SESSION'!$K$7:$T$7,0)),"")</f>
        <v>#N/A</v>
      </c>
      <c r="N355" s="44" t="e">
        <f>INDEX('Jason-SESSION'!$L$529:$U$536, MATCH("*Lat Pulldown*",'Jason-SESSION'!$B$529:$B$536,0), MATCH("*5th*",'Jason-SESSION'!$K$7:$T$7,0))</f>
        <v>#N/A</v>
      </c>
      <c r="O355" s="151"/>
      <c r="P355" s="151"/>
      <c r="Q355" s="118"/>
      <c r="R355" s="118"/>
      <c r="AF355"/>
      <c r="AG355"/>
      <c r="AH355"/>
      <c r="AI355"/>
      <c r="AJ355"/>
      <c r="AK355"/>
      <c r="AL355"/>
      <c r="AN355"/>
    </row>
    <row r="356" spans="1:40">
      <c r="A356" s="129">
        <f>'Jason-SESSION'!A538</f>
        <v>0</v>
      </c>
      <c r="B356" s="116" t="s">
        <v>84</v>
      </c>
      <c r="C356" s="117" t="e">
        <f>MAX(C357:C361)</f>
        <v>#N/A</v>
      </c>
      <c r="D356" s="116" t="e">
        <f t="array" ref="D356">MAX(IF(C357:C361=C356,D357:D361))</f>
        <v>#N/A</v>
      </c>
      <c r="E356" s="116" t="e">
        <f>MAX(E357:E361)</f>
        <v>#N/A</v>
      </c>
      <c r="F356" s="116" t="e">
        <f t="array" ref="F356">MAX(IF(E357:E361=E356,F357:F361))</f>
        <v>#N/A</v>
      </c>
      <c r="G356" s="116" t="e">
        <f>MAX(G357:G361)</f>
        <v>#N/A</v>
      </c>
      <c r="H356" s="116" t="e">
        <f t="array" ref="H356">MAX(IF(G357:G361=G356,H357:H361))</f>
        <v>#N/A</v>
      </c>
      <c r="I356" s="116" t="e">
        <f>MAX(I357:I361)</f>
        <v>#N/A</v>
      </c>
      <c r="J356" s="116" t="e">
        <f t="array" ref="J356">MAX(IF(I357:I361=I356,J357:J361))</f>
        <v>#N/A</v>
      </c>
      <c r="K356" s="116" t="e">
        <f>MAX(K357:K361)</f>
        <v>#N/A</v>
      </c>
      <c r="L356" s="116" t="e">
        <f t="array" ref="L356">MAX(IF(K357:K361=K356,L357:L361))</f>
        <v>#N/A</v>
      </c>
      <c r="M356" s="116" t="e">
        <f>MAX(M357:M361)</f>
        <v>#N/A</v>
      </c>
      <c r="N356" s="117" t="e">
        <f t="array" ref="N356">MAX(IF(M357:M361=M356,N357:N361))</f>
        <v>#N/A</v>
      </c>
      <c r="O356" s="152" t="str">
        <f>IF($A$140='Jason-SESSION'!$A$538,INDEX('Jason-SESSION'!$K$538:$T$545, MATCH("*1k Row*",'Jason-SESSION'!$B$538:$B$545,0), MATCH("*1st*",'Jason-SESSION'!$K$7:$T$7,0)),"")</f>
        <v/>
      </c>
      <c r="P356" s="152" t="str">
        <f>IF($A$140='Jason-SESSION'!$A$538,INDEX('Jason-SESSION'!$K$538:$T$545, MATCH("*HIIT*",'Jason-SESSION'!$B$538:$B$545,0), MATCH("*1st*",'Jason-SESSION'!$K$7:$T$7,0)),"")</f>
        <v/>
      </c>
      <c r="Q356" s="119" t="e">
        <f>INDEX('Jason-SESSION'!$L$538:$U$538, MATCH("*HIIT*",'Jason-SESSION'!$B$538:$B$538,0), MATCH("*1st*",'Jason-SESSION'!$K$7:$T$7,0))</f>
        <v>#N/A</v>
      </c>
      <c r="R356" s="119">
        <f>'Jason-SESSION'!U424</f>
        <v>0</v>
      </c>
      <c r="S356" s="116"/>
      <c r="T356" s="116"/>
      <c r="U356" s="120">
        <f>'Jason-SESSION'!A539</f>
        <v>0</v>
      </c>
      <c r="V356" s="120">
        <f>'Jason-SESSION'!A540</f>
        <v>0</v>
      </c>
      <c r="W356" s="116"/>
      <c r="X356" s="116"/>
      <c r="Y356" s="116"/>
      <c r="Z356" s="116"/>
      <c r="AA356" s="116"/>
      <c r="AB356" s="116"/>
      <c r="AC356" s="116"/>
      <c r="AF356"/>
      <c r="AG356"/>
      <c r="AH356"/>
      <c r="AI356"/>
      <c r="AJ356"/>
      <c r="AK356"/>
      <c r="AL356"/>
      <c r="AN356"/>
    </row>
    <row r="357" spans="1:40">
      <c r="A357" s="145"/>
      <c r="B357" s="11" t="s">
        <v>3</v>
      </c>
      <c r="C357" s="131" t="e">
        <f>IF($A$356='Jason-SESSION'!$A$538,INDEX('Jason-SESSION'!$K$538:$T$545, MATCH("*Squat*",'Jason-SESSION'!$B$538:$B$545,0), MATCH("*1st*",'Jason-SESSION'!$K$7:$T$7,0)),"")</f>
        <v>#N/A</v>
      </c>
      <c r="D357" s="132" t="e">
        <f>INDEX('Jason-SESSION'!L$538:U$545, MATCH("*Squat*",'Jason-SESSION'!$B$538:$B$545,0), MATCH("*1st*",'Jason-SESSION'!K$7:T$7,0))</f>
        <v>#N/A</v>
      </c>
      <c r="E357" s="131" t="e">
        <f>IF($A$356='Jason-SESSION'!$A$538,INDEX('Jason-SESSION'!$K$538:$T$545, MATCH("*Deadlift*",'Jason-SESSION'!$B$538:$B$545,0), MATCH("*1st*",'Jason-SESSION'!$K$7:$T$7,0)),"")</f>
        <v>#N/A</v>
      </c>
      <c r="F357" s="131" t="e">
        <f>INDEX('Jason-SESSION'!$L$538:$U$545, MATCH("*Deadlift*",'Jason-SESSION'!$B$538:$B$545,0), MATCH("*1st*",'Jason-SESSION'!$K$7:$T$7,0))</f>
        <v>#N/A</v>
      </c>
      <c r="G357" s="131" t="e">
        <f>IF($A$356='Jason-SESSION'!$A$538,INDEX('Jason-SESSION'!$K$538:$T$545, MATCH("*Bench Press*",'Jason-SESSION'!$B$538:$B$545,0), MATCH("*1st*",'Jason-SESSION'!$K$7:$T$7,0)),"")</f>
        <v>#N/A</v>
      </c>
      <c r="H357" s="131" t="e">
        <f>INDEX('Jason-SESSION'!$L$538:$U$545, MATCH("*Bench Press*",'Jason-SESSION'!$B$538:$B$545,0), MATCH("*1st*",'Jason-SESSION'!$K$7:$T$7,0))</f>
        <v>#N/A</v>
      </c>
      <c r="I357" s="132" t="e">
        <f>IF($A$356='Jason-SESSION'!$A$538,INDEX('Jason-SESSION'!$K$538:$T$545, MATCH("*Military*",'Jason-SESSION'!$B$538:$B$545,0), MATCH("*1st*",'Jason-SESSION'!$K$7:$T$7,0)),"")</f>
        <v>#N/A</v>
      </c>
      <c r="J357" s="48" t="e">
        <f>INDEX('Jason-SESSION'!$L$538:$U$545, MATCH("*Military*",'Jason-SESSION'!$B$538:$B$545,0), MATCH("*1st*",'Jason-SESSION'!$K$7:$T$7,0))</f>
        <v>#N/A</v>
      </c>
      <c r="K357" s="131" t="e">
        <f>IF($A$356='Jason-SESSION'!$A$538,INDEX('Jason-SESSION'!$K$538:$T$545, MATCH("*Clean *",'Jason-SESSION'!$B$538:$B$545,0), MATCH("*1st*",'Jason-SESSION'!$K$7:$T$7,0)),"")</f>
        <v>#N/A</v>
      </c>
      <c r="L357" s="48" t="e">
        <f>INDEX('Jason-SESSION'!$L$538:$U$545, MATCH("*Clean *",'Jason-SESSION'!$B$538:$B$545,0), MATCH("*1st*",'Jason-SESSION'!$K$7:$T$7,0))</f>
        <v>#N/A</v>
      </c>
      <c r="M357" s="131" t="e">
        <f>IF($A$356='Jason-SESSION'!$A$538,INDEX('Jason-SESSION'!$K$538:$T$545, MATCH("*Lat Pulldown*",'Jason-SESSION'!$B$538:$B$545,0), MATCH("*1st*",'Jason-SESSION'!$K$7:$T$7,0)),"")</f>
        <v>#N/A</v>
      </c>
      <c r="N357" s="48" t="e">
        <f>INDEX('Jason-SESSION'!$L$538:$U$545, MATCH("*Lat Pulldown*",'Jason-SESSION'!$B$538:$B$545,0), MATCH("*1st*",'Jason-SESSION'!$K$7:$T$7,0))</f>
        <v>#N/A</v>
      </c>
      <c r="O357" s="151"/>
      <c r="P357" s="151"/>
      <c r="Q357" s="118"/>
      <c r="R357" s="118"/>
      <c r="S357" s="11"/>
      <c r="T357" s="11"/>
      <c r="V357" s="47"/>
      <c r="W357" s="11"/>
      <c r="X357" s="11"/>
      <c r="Y357" s="11"/>
      <c r="Z357" s="11"/>
      <c r="AA357" s="11"/>
      <c r="AB357" s="11"/>
      <c r="AC357" s="11"/>
      <c r="AF357"/>
      <c r="AG357"/>
      <c r="AH357"/>
      <c r="AI357"/>
      <c r="AJ357"/>
      <c r="AK357"/>
      <c r="AL357"/>
      <c r="AN357"/>
    </row>
    <row r="358" spans="1:40">
      <c r="B358" t="s">
        <v>4</v>
      </c>
      <c r="C358" s="131" t="e">
        <f>IF($A$356='Jason-SESSION'!$A$538,INDEX('Jason-SESSION'!$K$538:$T$545, MATCH("*Squat*",'Jason-SESSION'!$B$538:$B$545,0), MATCH("*2nd*",'Jason-SESSION'!$K$7:$T$7,0)),"")</f>
        <v>#N/A</v>
      </c>
      <c r="D358" s="132" t="e">
        <f>INDEX('Jason-SESSION'!L$538:U$545, MATCH("*Squat*",'Jason-SESSION'!$B$538:$B$545,0), MATCH("*2nd*",'Jason-SESSION'!K$7:T$7,0))</f>
        <v>#N/A</v>
      </c>
      <c r="E358" s="131" t="e">
        <f>IF($A$356='Jason-SESSION'!$A$538,INDEX('Jason-SESSION'!$K$538:$T$545, MATCH("*Deadlift*",'Jason-SESSION'!$B$538:$B$545,0), MATCH("*2ND*",'Jason-SESSION'!$K$7:$T$7,0)),"")</f>
        <v>#N/A</v>
      </c>
      <c r="F358" s="131" t="e">
        <f>INDEX('Jason-SESSION'!$L$538:$U$545, MATCH("*Deadlift*",'Jason-SESSION'!$B$538:$B$545,0), MATCH("*2nd*",'Jason-SESSION'!$K$7:$T$7,0))</f>
        <v>#N/A</v>
      </c>
      <c r="G358" s="131" t="e">
        <f>IF($A$356='Jason-SESSION'!$A$538,INDEX('Jason-SESSION'!$K$538:$T$545, MATCH("*Bench Press*",'Jason-SESSION'!$B$538:$B$545,0), MATCH("*2ND*",'Jason-SESSION'!$K$7:$T$7,0)),"")</f>
        <v>#N/A</v>
      </c>
      <c r="H358" s="131" t="e">
        <f>INDEX('Jason-SESSION'!$L$538:$U$545, MATCH("*Bench Press*",'Jason-SESSION'!$B$538:$B$545,0), MATCH("*2nd*",'Jason-SESSION'!$K$7:$T$7,0))</f>
        <v>#N/A</v>
      </c>
      <c r="I358" s="132" t="e">
        <f>IF($A$356='Jason-SESSION'!$A$538,INDEX('Jason-SESSION'!$K$538:$T$545, MATCH("*Military*",'Jason-SESSION'!$B$538:$B$545,0), MATCH("*2ND*",'Jason-SESSION'!$K$7:$T$7,0)),"")</f>
        <v>#N/A</v>
      </c>
      <c r="J358" s="44" t="e">
        <f>INDEX('Jason-SESSION'!$L$538:$U$545, MATCH("*Military*",'Jason-SESSION'!$B$538:$B$545,0), MATCH("*2nd*",'Jason-SESSION'!$K$7:$T$7,0))</f>
        <v>#N/A</v>
      </c>
      <c r="K358" s="131" t="e">
        <f>IF($A$356='Jason-SESSION'!$A$538,INDEX('Jason-SESSION'!$K$538:$T$545, MATCH("*Clean *",'Jason-SESSION'!$B$538:$B$545,0), MATCH("*2ND*",'Jason-SESSION'!$K$7:$T$7,0)),"")</f>
        <v>#N/A</v>
      </c>
      <c r="L358" s="44" t="e">
        <f>INDEX('Jason-SESSION'!$L$538:$U$545, MATCH("*Clean *",'Jason-SESSION'!$B$538:$B$545,0), MATCH("*2nd*",'Jason-SESSION'!$K$7:$T$7,0))</f>
        <v>#N/A</v>
      </c>
      <c r="M358" s="131" t="e">
        <f>IF($A$356='Jason-SESSION'!$A$538,INDEX('Jason-SESSION'!$K$538:$T$545, MATCH("*Lat Pulldown*",'Jason-SESSION'!$B$538:$B$545,0), MATCH("*2ND*",'Jason-SESSION'!$K$7:$T$7,0)),"")</f>
        <v>#N/A</v>
      </c>
      <c r="N358" s="44" t="e">
        <f>INDEX('Jason-SESSION'!$L$538:$U$545, MATCH("*Lat Pulldown*",'Jason-SESSION'!$B$538:$B$545,0), MATCH("*2nd*",'Jason-SESSION'!$K$7:$T$7,0))</f>
        <v>#N/A</v>
      </c>
      <c r="O358" s="151"/>
      <c r="P358" s="151"/>
      <c r="Q358" s="118"/>
      <c r="R358" s="118"/>
      <c r="AF358"/>
      <c r="AG358"/>
      <c r="AH358"/>
      <c r="AI358"/>
      <c r="AJ358"/>
      <c r="AK358"/>
      <c r="AL358"/>
      <c r="AN358"/>
    </row>
    <row r="359" spans="1:40">
      <c r="B359" t="s">
        <v>5</v>
      </c>
      <c r="C359" s="131" t="e">
        <f>IF($A$356='Jason-SESSION'!$A$538,INDEX('Jason-SESSION'!$K$538:$T$545, MATCH("*Squat*",'Jason-SESSION'!$B$538:$B$545,0), MATCH("*3rd*",'Jason-SESSION'!$K$7:$T$7,0)),"")</f>
        <v>#N/A</v>
      </c>
      <c r="D359" s="132" t="e">
        <f>INDEX('Jason-SESSION'!L$538:U$545, MATCH("*Squat*",'Jason-SESSION'!$B$538:$B$545,0), MATCH("*3rd*",'Jason-SESSION'!K$7:T$7,0))</f>
        <v>#N/A</v>
      </c>
      <c r="E359" s="131" t="e">
        <f>IF($A$356='Jason-SESSION'!$A$538,INDEX('Jason-SESSION'!$K$538:$T$545, MATCH("*Deadlift*",'Jason-SESSION'!$B$538:$B$545,0), MATCH("*3rd*",'Jason-SESSION'!$K$7:$T$7,0)),"")</f>
        <v>#N/A</v>
      </c>
      <c r="F359" s="131" t="e">
        <f>INDEX('Jason-SESSION'!$L$538:$U$545, MATCH("*Deadlift*",'Jason-SESSION'!$B$538:$B$545,0), MATCH("*3rd*",'Jason-SESSION'!$K$7:$T$7,0))</f>
        <v>#N/A</v>
      </c>
      <c r="G359" s="131" t="e">
        <f>IF($A$356='Jason-SESSION'!$A$538,INDEX('Jason-SESSION'!$K$538:$T$545, MATCH("*Bench Press*",'Jason-SESSION'!$B$538:$B$545,0), MATCH("*3rd*",'Jason-SESSION'!$K$7:$T$7,0)),"")</f>
        <v>#N/A</v>
      </c>
      <c r="H359" s="131" t="e">
        <f>INDEX('Jason-SESSION'!$L$538:$U$545, MATCH("*Bench Press*",'Jason-SESSION'!$B$538:$B$545,0), MATCH("*3rd*",'Jason-SESSION'!$K$7:$T$7,0))</f>
        <v>#N/A</v>
      </c>
      <c r="I359" s="132" t="e">
        <f>IF($A$356='Jason-SESSION'!$A$538,INDEX('Jason-SESSION'!$K$538:$T$545, MATCH("*Military*",'Jason-SESSION'!$B$538:$B$545,0), MATCH("*3rd*",'Jason-SESSION'!$K$7:$T$7,0)),"")</f>
        <v>#N/A</v>
      </c>
      <c r="J359" s="44" t="e">
        <f>INDEX('Jason-SESSION'!$L$538:$U$545, MATCH("*Military*",'Jason-SESSION'!$B$538:$B$545,0), MATCH("*3rd*",'Jason-SESSION'!$K$7:$T$7,0))</f>
        <v>#N/A</v>
      </c>
      <c r="K359" s="131" t="e">
        <f>IF($A$356='Jason-SESSION'!$A$538,INDEX('Jason-SESSION'!$K$538:$T$545, MATCH("*Clean *",'Jason-SESSION'!$B$538:$B$545,0), MATCH("*3rd*",'Jason-SESSION'!$K$7:$T$7,0)),"")</f>
        <v>#N/A</v>
      </c>
      <c r="L359" s="44" t="e">
        <f>INDEX('Jason-SESSION'!$L$538:$U$545, MATCH("*Clean *",'Jason-SESSION'!$B$538:$B$545,0), MATCH("*3rd*",'Jason-SESSION'!$K$7:$T$7,0))</f>
        <v>#N/A</v>
      </c>
      <c r="M359" s="131" t="e">
        <f>IF($A$356='Jason-SESSION'!$A$538,INDEX('Jason-SESSION'!$K$538:$T$545, MATCH("*Lat Pulldown*",'Jason-SESSION'!$B$538:$B$545,0), MATCH("*3rd*",'Jason-SESSION'!$K$7:$T$7,0)),"")</f>
        <v>#N/A</v>
      </c>
      <c r="N359" s="44" t="e">
        <f>INDEX('Jason-SESSION'!$L$538:$U$545, MATCH("*Lat Pulldown*",'Jason-SESSION'!$B$538:$B$545,0), MATCH("*3rd*",'Jason-SESSION'!$K$7:$T$7,0))</f>
        <v>#N/A</v>
      </c>
      <c r="O359" s="151"/>
      <c r="P359" s="151"/>
      <c r="Q359" s="118"/>
      <c r="R359" s="118"/>
      <c r="AF359"/>
      <c r="AG359"/>
      <c r="AH359"/>
      <c r="AI359"/>
      <c r="AJ359"/>
      <c r="AK359"/>
      <c r="AL359"/>
      <c r="AN359"/>
    </row>
    <row r="360" spans="1:40">
      <c r="B360" t="s">
        <v>6</v>
      </c>
      <c r="C360" s="131" t="e">
        <f>IF($A$356='Jason-SESSION'!$A$538,INDEX('Jason-SESSION'!$K$538:$T$545, MATCH("*Squat*",'Jason-SESSION'!$B$538:$B$545,0), MATCH("*4th*",'Jason-SESSION'!$K$7:$T$7,0)),"")</f>
        <v>#N/A</v>
      </c>
      <c r="D360" s="132" t="e">
        <f>INDEX('Jason-SESSION'!L$538:U$545, MATCH("*Squat*",'Jason-SESSION'!$B$538:$B$545,0), MATCH("*4th*",'Jason-SESSION'!K$7:T$7,0))</f>
        <v>#N/A</v>
      </c>
      <c r="E360" s="131" t="e">
        <f>IF($A$356='Jason-SESSION'!$A$538,INDEX('Jason-SESSION'!$K$538:$T$545, MATCH("*Deadlift*",'Jason-SESSION'!$B$538:$B$545,0), MATCH("*4th*",'Jason-SESSION'!$K$7:$T$7,0)),"")</f>
        <v>#N/A</v>
      </c>
      <c r="F360" s="131" t="e">
        <f>INDEX('Jason-SESSION'!$L$538:$U$545, MATCH("*Deadlift*",'Jason-SESSION'!$B$538:$B$545,0), MATCH("*4th*",'Jason-SESSION'!$K$7:$T$7,0))</f>
        <v>#N/A</v>
      </c>
      <c r="G360" s="131" t="e">
        <f>IF($A$356='Jason-SESSION'!$A$538,INDEX('Jason-SESSION'!$K$538:$T$545, MATCH("*Bench Press*",'Jason-SESSION'!$B$538:$B$545,0), MATCH("*4th*",'Jason-SESSION'!$K$7:$T$7,0)),"")</f>
        <v>#N/A</v>
      </c>
      <c r="H360" s="131" t="e">
        <f>INDEX('Jason-SESSION'!$L$538:$U$545, MATCH("*Bench Press*",'Jason-SESSION'!$B$538:$B$545,0), MATCH("*4th*",'Jason-SESSION'!$K$7:$T$7,0))</f>
        <v>#N/A</v>
      </c>
      <c r="I360" s="132" t="e">
        <f>IF($A$356='Jason-SESSION'!$A$538,INDEX('Jason-SESSION'!$K$538:$T$545, MATCH("*Military*",'Jason-SESSION'!$B$538:$B$545,0), MATCH("*4th*",'Jason-SESSION'!$K$7:$T$7,0)),"")</f>
        <v>#N/A</v>
      </c>
      <c r="J360" s="44" t="e">
        <f>INDEX('Jason-SESSION'!$L$538:$U$545, MATCH("*Military*",'Jason-SESSION'!$B$538:$B$545,0), MATCH("*4th*",'Jason-SESSION'!$K$7:$T$7,0))</f>
        <v>#N/A</v>
      </c>
      <c r="K360" s="131" t="e">
        <f>IF($A$356='Jason-SESSION'!$A$538,INDEX('Jason-SESSION'!$K$538:$T$545, MATCH("*Clean *",'Jason-SESSION'!$B$538:$B$545,0), MATCH("*4th*",'Jason-SESSION'!$K$7:$T$7,0)),"")</f>
        <v>#N/A</v>
      </c>
      <c r="L360" s="44" t="e">
        <f>INDEX('Jason-SESSION'!$L$538:$U$545, MATCH("*Clean *",'Jason-SESSION'!$B$538:$B$545,0), MATCH("*4th*",'Jason-SESSION'!$K$7:$T$7,0))</f>
        <v>#N/A</v>
      </c>
      <c r="M360" s="131" t="e">
        <f>IF($A$356='Jason-SESSION'!$A$538,INDEX('Jason-SESSION'!$K$538:$T$545, MATCH("*Lat Pulldown*",'Jason-SESSION'!$B$538:$B$545,0), MATCH("*4th*",'Jason-SESSION'!$K$7:$T$7,0)),"")</f>
        <v>#N/A</v>
      </c>
      <c r="N360" s="44" t="e">
        <f>INDEX('Jason-SESSION'!$L$538:$U$545, MATCH("*Lat Pulldown*",'Jason-SESSION'!$B$538:$B$545,0), MATCH("*4th*",'Jason-SESSION'!$K$7:$T$7,0))</f>
        <v>#N/A</v>
      </c>
      <c r="O360" s="151"/>
      <c r="P360" s="151"/>
      <c r="Q360" s="118"/>
      <c r="R360" s="118"/>
      <c r="AF360"/>
      <c r="AG360"/>
      <c r="AH360"/>
      <c r="AI360"/>
      <c r="AJ360"/>
      <c r="AK360"/>
      <c r="AL360"/>
      <c r="AN360"/>
    </row>
    <row r="361" spans="1:40">
      <c r="B361" t="s">
        <v>7</v>
      </c>
      <c r="C361" s="131" t="e">
        <f>IF($A$356='Jason-SESSION'!$A$538,INDEX('Jason-SESSION'!$K$538:$T$545, MATCH("*Squat*",'Jason-SESSION'!$B$538:$B$545,0), MATCH("*5th*",'Jason-SESSION'!$K$7:$T$7,0)),"")</f>
        <v>#N/A</v>
      </c>
      <c r="D361" s="132" t="e">
        <f>INDEX('Jason-SESSION'!L$538:U$545, MATCH("*Squat*",'Jason-SESSION'!$B$538:$B$545,0), MATCH("*5th*",'Jason-SESSION'!K$7:T$7,0))</f>
        <v>#N/A</v>
      </c>
      <c r="E361" s="131" t="e">
        <f>IF($A$356='Jason-SESSION'!$A$538,INDEX('Jason-SESSION'!$K$538:$T$545, MATCH("*Deadlift*",'Jason-SESSION'!$B$538:$B$545,0), MATCH("*5th*",'Jason-SESSION'!$K$7:$T$7,0)),"")</f>
        <v>#N/A</v>
      </c>
      <c r="F361" s="131" t="e">
        <f>INDEX('Jason-SESSION'!$L$538:$U$545, MATCH("*Deadlift*",'Jason-SESSION'!$B$538:$B$545,0), MATCH("*5th*",'Jason-SESSION'!$K$7:$T$7,0))</f>
        <v>#N/A</v>
      </c>
      <c r="G361" s="131" t="e">
        <f>IF($A$356='Jason-SESSION'!$A$538,INDEX('Jason-SESSION'!$K$538:$T$545, MATCH("*Bench Press*",'Jason-SESSION'!$B$538:$B$545,0), MATCH("*5th*",'Jason-SESSION'!$K$7:$T$7,0)),"")</f>
        <v>#N/A</v>
      </c>
      <c r="H361" s="131" t="e">
        <f>INDEX('Jason-SESSION'!$L$538:$U$545, MATCH("*Bench Press*",'Jason-SESSION'!$B$538:$B$545,0), MATCH("*5th*",'Jason-SESSION'!$K$7:$T$7,0))</f>
        <v>#N/A</v>
      </c>
      <c r="I361" s="132" t="e">
        <f>IF($A$356='Jason-SESSION'!$A$538,INDEX('Jason-SESSION'!$K$538:$T$545, MATCH("*Military*",'Jason-SESSION'!$B$538:$B$545,0), MATCH("*5th*",'Jason-SESSION'!$K$7:$T$7,0)),"")</f>
        <v>#N/A</v>
      </c>
      <c r="J361" s="44" t="e">
        <f>INDEX('Jason-SESSION'!$L$538:$U$545, MATCH("*Military*",'Jason-SESSION'!$B$538:$B$545,0), MATCH("*5th*",'Jason-SESSION'!$K$7:$T$7,0))</f>
        <v>#N/A</v>
      </c>
      <c r="K361" s="131" t="e">
        <f>IF($A$356='Jason-SESSION'!$A$538,INDEX('Jason-SESSION'!$K$538:$T$545, MATCH("*Clean *",'Jason-SESSION'!$B$538:$B$545,0), MATCH("*5th*",'Jason-SESSION'!$K$7:$T$7,0)),"")</f>
        <v>#N/A</v>
      </c>
      <c r="L361" s="44" t="e">
        <f>INDEX('Jason-SESSION'!$L$538:$U$545, MATCH("*Clean *",'Jason-SESSION'!$B$538:$B$545,0), MATCH("*5th*",'Jason-SESSION'!$K$7:$T$7,0))</f>
        <v>#N/A</v>
      </c>
      <c r="M361" s="131" t="e">
        <f>IF($A$356='Jason-SESSION'!$A$538,INDEX('Jason-SESSION'!$K$538:$T$545, MATCH("*Lat Pulldown*",'Jason-SESSION'!$B$538:$B$545,0), MATCH("*5th*",'Jason-SESSION'!$K$7:$T$7,0)),"")</f>
        <v>#N/A</v>
      </c>
      <c r="N361" s="44" t="e">
        <f>INDEX('Jason-SESSION'!$L$538:$U$545, MATCH("*Lat Pulldown*",'Jason-SESSION'!$B$538:$B$545,0), MATCH("*5th*",'Jason-SESSION'!$K$7:$T$7,0))</f>
        <v>#N/A</v>
      </c>
      <c r="O361" s="151"/>
      <c r="P361" s="151"/>
      <c r="Q361" s="118"/>
      <c r="R361" s="118"/>
      <c r="AF361"/>
      <c r="AG361"/>
      <c r="AH361"/>
      <c r="AI361"/>
      <c r="AJ361"/>
      <c r="AK361"/>
      <c r="AL361"/>
      <c r="AN361"/>
    </row>
    <row r="362" spans="1:40">
      <c r="A362" s="129">
        <f>'Jason-SESSION'!A547</f>
        <v>0</v>
      </c>
      <c r="B362" s="116" t="s">
        <v>84</v>
      </c>
      <c r="C362" s="117" t="e">
        <f>MAX(C363:C367)</f>
        <v>#N/A</v>
      </c>
      <c r="D362" s="116" t="e">
        <f t="array" ref="D362">MAX(IF(C363:C367=C362,D363:D367))</f>
        <v>#N/A</v>
      </c>
      <c r="E362" s="116" t="e">
        <f>MAX(E363:E367)</f>
        <v>#N/A</v>
      </c>
      <c r="F362" s="116" t="e">
        <f t="array" ref="F362">MAX(IF(E363:E367=E362,F363:F367))</f>
        <v>#N/A</v>
      </c>
      <c r="G362" s="116" t="e">
        <f>MAX(G363:G367)</f>
        <v>#N/A</v>
      </c>
      <c r="H362" s="116" t="e">
        <f t="array" ref="H362">MAX(IF(G363:G367=G362,H363:H367))</f>
        <v>#N/A</v>
      </c>
      <c r="I362" s="116" t="e">
        <f>MAX(I363:I367)</f>
        <v>#N/A</v>
      </c>
      <c r="J362" s="116" t="e">
        <f t="array" ref="J362">MAX(IF(I363:I367=I362,J363:J367))</f>
        <v>#N/A</v>
      </c>
      <c r="K362" s="116" t="e">
        <f>MAX(K363:K367)</f>
        <v>#N/A</v>
      </c>
      <c r="L362" s="116" t="e">
        <f t="array" ref="L362">MAX(IF(K363:K367=K362,L363:L367))</f>
        <v>#N/A</v>
      </c>
      <c r="M362" s="116" t="e">
        <f>MAX(M363:M367)</f>
        <v>#N/A</v>
      </c>
      <c r="N362" s="117" t="e">
        <f t="array" ref="N362">MAX(IF(M363:M367=M362,N363:N367))</f>
        <v>#N/A</v>
      </c>
      <c r="O362" s="152" t="str">
        <f>IF($A$140='Jason-SESSION'!$A$547,INDEX('Jason-SESSION'!$K$547:$T$554, MATCH("*1k Row*",'Jason-SESSION'!$B$547:$B$554,0), MATCH("*1st*",'Jason-SESSION'!$K$7:$T$7,0)),"")</f>
        <v/>
      </c>
      <c r="P362" s="152" t="str">
        <f>IF($A$140='Jason-SESSION'!$A$547,INDEX('Jason-SESSION'!$K$547:$T$554, MATCH("*HIIT*",'Jason-SESSION'!$B$547:$B$554,0), MATCH("*1st*",'Jason-SESSION'!$K$7:$T$7,0)),"")</f>
        <v/>
      </c>
      <c r="Q362" s="119" t="e">
        <f>INDEX('Jason-SESSION'!$L$547:$U$547, MATCH("*HIIT*",'Jason-SESSION'!$B$547:$B$547,0), MATCH("*1st*",'Jason-SESSION'!$K$7:$T$7,0))</f>
        <v>#N/A</v>
      </c>
      <c r="R362" s="119">
        <f>'Jason-SESSION'!U430</f>
        <v>0</v>
      </c>
      <c r="S362" s="116"/>
      <c r="T362" s="116"/>
      <c r="U362" s="120">
        <f>'Jason-SESSION'!A548</f>
        <v>0</v>
      </c>
      <c r="V362" s="120">
        <f>'Jason-SESSION'!A549</f>
        <v>0</v>
      </c>
      <c r="W362" s="116"/>
      <c r="X362" s="116"/>
      <c r="Y362" s="116"/>
      <c r="Z362" s="116"/>
      <c r="AA362" s="116"/>
      <c r="AB362" s="116"/>
      <c r="AC362" s="116"/>
      <c r="AF362"/>
      <c r="AG362"/>
      <c r="AH362"/>
      <c r="AI362"/>
      <c r="AJ362"/>
      <c r="AK362"/>
      <c r="AL362"/>
      <c r="AN362"/>
    </row>
    <row r="363" spans="1:40">
      <c r="A363" s="145"/>
      <c r="B363" s="11" t="s">
        <v>3</v>
      </c>
      <c r="C363" s="131" t="e">
        <f>IF($A$362='Jason-SESSION'!$A$547,INDEX('Jason-SESSION'!$K$547:$T$554, MATCH("*Squat*",'Jason-SESSION'!$B$547:$B$554,0), MATCH("*1st*",'Jason-SESSION'!$K$7:$T$7,0)),"")</f>
        <v>#N/A</v>
      </c>
      <c r="D363" s="132" t="e">
        <f>INDEX('Jason-SESSION'!L$547:U$554, MATCH("*Squat*",'Jason-SESSION'!$B$547:$B$554,0), MATCH("*1st*",'Jason-SESSION'!K$7:T$7,0))</f>
        <v>#N/A</v>
      </c>
      <c r="E363" s="131" t="e">
        <f>IF($A$362='Jason-SESSION'!$A$547,INDEX('Jason-SESSION'!$K$547:$T$554, MATCH("*Deadlift*",'Jason-SESSION'!$B$547:$B$554,0), MATCH("*1st*",'Jason-SESSION'!$K$7:$T$7,0)),"")</f>
        <v>#N/A</v>
      </c>
      <c r="F363" s="131" t="e">
        <f>INDEX('Jason-SESSION'!$L$547:$U$554, MATCH("*Deadlift*",'Jason-SESSION'!$B$547:$B$554,0), MATCH("*1st*",'Jason-SESSION'!$K$7:$T$7,0))</f>
        <v>#N/A</v>
      </c>
      <c r="G363" s="131" t="e">
        <f>IF($A$362='Jason-SESSION'!$A$547,INDEX('Jason-SESSION'!$K$547:$T$554, MATCH("*Bench Press*",'Jason-SESSION'!$B$547:$B$554,0), MATCH("*1st*",'Jason-SESSION'!$K$7:$T$7,0)),"")</f>
        <v>#N/A</v>
      </c>
      <c r="H363" s="131" t="e">
        <f>INDEX('Jason-SESSION'!$L$547:$U$554, MATCH("*Bench Press*",'Jason-SESSION'!$B$547:$B$554,0), MATCH("*1st*",'Jason-SESSION'!$K$7:$T$7,0))</f>
        <v>#N/A</v>
      </c>
      <c r="I363" s="132" t="e">
        <f>IF($A$362='Jason-SESSION'!$A$547,INDEX('Jason-SESSION'!$K$547:$T$554, MATCH("*Military*",'Jason-SESSION'!$B$547:$B$554,0), MATCH("*1st*",'Jason-SESSION'!$K$7:$T$7,0)),"")</f>
        <v>#N/A</v>
      </c>
      <c r="J363" s="48" t="e">
        <f>INDEX('Jason-SESSION'!$L$547:$U$554, MATCH("*Military*",'Jason-SESSION'!$B$547:$B$554,0), MATCH("*1st*",'Jason-SESSION'!$K$7:$T$7,0))</f>
        <v>#N/A</v>
      </c>
      <c r="K363" s="131" t="e">
        <f>IF($A$362='Jason-SESSION'!$A$547,INDEX('Jason-SESSION'!$K$547:$T$554, MATCH("*Clean *",'Jason-SESSION'!$B$547:$B$554,0), MATCH("*1st*",'Jason-SESSION'!$K$7:$T$7,0)),"")</f>
        <v>#N/A</v>
      </c>
      <c r="L363" s="48" t="e">
        <f>INDEX('Jason-SESSION'!$L$547:$U$554, MATCH("*Clean *",'Jason-SESSION'!$B$547:$B$554,0), MATCH("*1st*",'Jason-SESSION'!$K$7:$T$7,0))</f>
        <v>#N/A</v>
      </c>
      <c r="M363" s="131" t="e">
        <f>IF($A$362='Jason-SESSION'!$A$547,INDEX('Jason-SESSION'!$K$547:$T$554, MATCH("*Lat Pulldown*",'Jason-SESSION'!$B$547:$B$554,0), MATCH("*1st*",'Jason-SESSION'!$K$7:$T$7,0)),"")</f>
        <v>#N/A</v>
      </c>
      <c r="N363" s="48" t="e">
        <f>INDEX('Jason-SESSION'!$L$547:$U$554, MATCH("*Lat Pulldown*",'Jason-SESSION'!$B$547:$B$554,0), MATCH("*1st*",'Jason-SESSION'!$K$7:$T$7,0))</f>
        <v>#N/A</v>
      </c>
      <c r="O363" s="151"/>
      <c r="P363" s="151"/>
      <c r="Q363" s="118"/>
      <c r="R363" s="118"/>
      <c r="S363" s="11"/>
      <c r="T363" s="11"/>
      <c r="V363" s="47"/>
      <c r="W363" s="11"/>
      <c r="X363" s="11"/>
      <c r="Y363" s="11"/>
      <c r="Z363" s="11"/>
      <c r="AA363" s="11"/>
      <c r="AB363" s="11"/>
      <c r="AC363" s="11"/>
      <c r="AF363"/>
      <c r="AG363"/>
      <c r="AH363"/>
      <c r="AI363"/>
      <c r="AJ363"/>
      <c r="AK363"/>
      <c r="AL363"/>
      <c r="AN363"/>
    </row>
    <row r="364" spans="1:40">
      <c r="B364" t="s">
        <v>4</v>
      </c>
      <c r="C364" s="131" t="e">
        <f>IF($A$362='Jason-SESSION'!$A$547,INDEX('Jason-SESSION'!$K$547:$T$554, MATCH("*Squat*",'Jason-SESSION'!$B$547:$B$554,0), MATCH("*2nd*",'Jason-SESSION'!$K$7:$T$7,0)),"")</f>
        <v>#N/A</v>
      </c>
      <c r="D364" s="132" t="e">
        <f>INDEX('Jason-SESSION'!L$547:U$554, MATCH("*Squat*",'Jason-SESSION'!$B$547:$B$554,0), MATCH("*2nd*",'Jason-SESSION'!K$7:T$7,0))</f>
        <v>#N/A</v>
      </c>
      <c r="E364" s="131" t="e">
        <f>IF($A$362='Jason-SESSION'!$A$547,INDEX('Jason-SESSION'!$K$547:$T$554, MATCH("*Deadlift*",'Jason-SESSION'!$B$547:$B$554,0), MATCH("*2ND*",'Jason-SESSION'!$K$7:$T$7,0)),"")</f>
        <v>#N/A</v>
      </c>
      <c r="F364" s="131" t="e">
        <f>INDEX('Jason-SESSION'!$L$547:$U$554, MATCH("*Deadlift*",'Jason-SESSION'!$B$547:$B$554,0), MATCH("*2nd*",'Jason-SESSION'!$K$7:$T$7,0))</f>
        <v>#N/A</v>
      </c>
      <c r="G364" s="131" t="e">
        <f>IF($A$362='Jason-SESSION'!$A$547,INDEX('Jason-SESSION'!$K$547:$T$554, MATCH("*Bench Press*",'Jason-SESSION'!$B$547:$B$554,0), MATCH("*2ND*",'Jason-SESSION'!$K$7:$T$7,0)),"")</f>
        <v>#N/A</v>
      </c>
      <c r="H364" s="131" t="e">
        <f>INDEX('Jason-SESSION'!$L$547:$U$554, MATCH("*Bench Press*",'Jason-SESSION'!$B$547:$B$554,0), MATCH("*2nd*",'Jason-SESSION'!$K$7:$T$7,0))</f>
        <v>#N/A</v>
      </c>
      <c r="I364" s="132" t="e">
        <f>IF($A$362='Jason-SESSION'!$A$547,INDEX('Jason-SESSION'!$K$547:$T$554, MATCH("*Military*",'Jason-SESSION'!$B$547:$B$554,0), MATCH("*2ND*",'Jason-SESSION'!$K$7:$T$7,0)),"")</f>
        <v>#N/A</v>
      </c>
      <c r="J364" s="44" t="e">
        <f>INDEX('Jason-SESSION'!$L$547:$U$554, MATCH("*Military*",'Jason-SESSION'!$B$547:$B$554,0), MATCH("*2nd*",'Jason-SESSION'!$K$7:$T$7,0))</f>
        <v>#N/A</v>
      </c>
      <c r="K364" s="131" t="e">
        <f>IF($A$362='Jason-SESSION'!$A$547,INDEX('Jason-SESSION'!$K$547:$T$554, MATCH("*Clean *",'Jason-SESSION'!$B$547:$B$554,0), MATCH("*2ND*",'Jason-SESSION'!$K$7:$T$7,0)),"")</f>
        <v>#N/A</v>
      </c>
      <c r="L364" s="44" t="e">
        <f>INDEX('Jason-SESSION'!$L$547:$U$554, MATCH("*Clean *",'Jason-SESSION'!$B$547:$B$554,0), MATCH("*2nd*",'Jason-SESSION'!$K$7:$T$7,0))</f>
        <v>#N/A</v>
      </c>
      <c r="M364" s="131" t="e">
        <f>IF($A$362='Jason-SESSION'!$A$547,INDEX('Jason-SESSION'!$K$547:$T$554, MATCH("*Lat Pulldown*",'Jason-SESSION'!$B$547:$B$554,0), MATCH("*2ND*",'Jason-SESSION'!$K$7:$T$7,0)),"")</f>
        <v>#N/A</v>
      </c>
      <c r="N364" s="44" t="e">
        <f>INDEX('Jason-SESSION'!$L$547:$U$554, MATCH("*Lat Pulldown*",'Jason-SESSION'!$B$547:$B$554,0), MATCH("*2nd*",'Jason-SESSION'!$K$7:$T$7,0))</f>
        <v>#N/A</v>
      </c>
      <c r="O364" s="151"/>
      <c r="P364" s="151"/>
      <c r="Q364" s="118"/>
      <c r="R364" s="118"/>
      <c r="AF364"/>
      <c r="AG364"/>
      <c r="AH364"/>
      <c r="AI364"/>
      <c r="AJ364"/>
      <c r="AK364"/>
      <c r="AL364"/>
      <c r="AN364"/>
    </row>
    <row r="365" spans="1:40">
      <c r="B365" t="s">
        <v>5</v>
      </c>
      <c r="C365" s="131" t="e">
        <f>IF($A$362='Jason-SESSION'!$A$547,INDEX('Jason-SESSION'!$K$547:$T$554, MATCH("*Squat*",'Jason-SESSION'!$B$547:$B$554,0), MATCH("*3rd*",'Jason-SESSION'!$K$7:$T$7,0)),"")</f>
        <v>#N/A</v>
      </c>
      <c r="D365" s="132" t="e">
        <f>INDEX('Jason-SESSION'!L$547:U$554, MATCH("*Squat*",'Jason-SESSION'!$B$547:$B$554,0), MATCH("*3rd*",'Jason-SESSION'!K$7:T$7,0))</f>
        <v>#N/A</v>
      </c>
      <c r="E365" s="131" t="e">
        <f>IF($A$362='Jason-SESSION'!$A$547,INDEX('Jason-SESSION'!$K$547:$T$554, MATCH("*Deadlift*",'Jason-SESSION'!$B$547:$B$554,0), MATCH("*3rd*",'Jason-SESSION'!$K$7:$T$7,0)),"")</f>
        <v>#N/A</v>
      </c>
      <c r="F365" s="131" t="e">
        <f>INDEX('Jason-SESSION'!$L$547:$U$554, MATCH("*Deadlift*",'Jason-SESSION'!$B$547:$B$554,0), MATCH("*3rd*",'Jason-SESSION'!$K$7:$T$7,0))</f>
        <v>#N/A</v>
      </c>
      <c r="G365" s="131" t="e">
        <f>IF($A$362='Jason-SESSION'!$A$547,INDEX('Jason-SESSION'!$K$547:$T$554, MATCH("*Bench Press*",'Jason-SESSION'!$B$547:$B$554,0), MATCH("*3rd*",'Jason-SESSION'!$K$7:$T$7,0)),"")</f>
        <v>#N/A</v>
      </c>
      <c r="H365" s="131" t="e">
        <f>INDEX('Jason-SESSION'!$L$547:$U$554, MATCH("*Bench Press*",'Jason-SESSION'!$B$547:$B$554,0), MATCH("*3rd*",'Jason-SESSION'!$K$7:$T$7,0))</f>
        <v>#N/A</v>
      </c>
      <c r="I365" s="132" t="e">
        <f>IF($A$362='Jason-SESSION'!$A$547,INDEX('Jason-SESSION'!$K$547:$T$554, MATCH("*Military*",'Jason-SESSION'!$B$547:$B$554,0), MATCH("*3rd*",'Jason-SESSION'!$K$7:$T$7,0)),"")</f>
        <v>#N/A</v>
      </c>
      <c r="J365" s="44" t="e">
        <f>INDEX('Jason-SESSION'!$L$547:$U$554, MATCH("*Military*",'Jason-SESSION'!$B$547:$B$554,0), MATCH("*3rd*",'Jason-SESSION'!$K$7:$T$7,0))</f>
        <v>#N/A</v>
      </c>
      <c r="K365" s="131" t="e">
        <f>IF($A$362='Jason-SESSION'!$A$547,INDEX('Jason-SESSION'!$K$547:$T$554, MATCH("*Clean *",'Jason-SESSION'!$B$547:$B$554,0), MATCH("*3rd*",'Jason-SESSION'!$K$7:$T$7,0)),"")</f>
        <v>#N/A</v>
      </c>
      <c r="L365" s="44" t="e">
        <f>INDEX('Jason-SESSION'!$L$547:$U$554, MATCH("*Clean *",'Jason-SESSION'!$B$547:$B$554,0), MATCH("*3rd*",'Jason-SESSION'!$K$7:$T$7,0))</f>
        <v>#N/A</v>
      </c>
      <c r="M365" s="131" t="e">
        <f>IF($A$362='Jason-SESSION'!$A$547,INDEX('Jason-SESSION'!$K$547:$T$554, MATCH("*Lat Pulldown*",'Jason-SESSION'!$B$547:$B$554,0), MATCH("*3rd*",'Jason-SESSION'!$K$7:$T$7,0)),"")</f>
        <v>#N/A</v>
      </c>
      <c r="N365" s="44" t="e">
        <f>INDEX('Jason-SESSION'!$L$547:$U$554, MATCH("*Lat Pulldown*",'Jason-SESSION'!$B$547:$B$554,0), MATCH("*3rd*",'Jason-SESSION'!$K$7:$T$7,0))</f>
        <v>#N/A</v>
      </c>
      <c r="O365" s="151"/>
      <c r="P365" s="151"/>
      <c r="Q365" s="118"/>
      <c r="R365" s="118"/>
      <c r="AF365"/>
      <c r="AG365"/>
      <c r="AH365"/>
      <c r="AI365"/>
      <c r="AJ365"/>
      <c r="AK365"/>
      <c r="AL365"/>
      <c r="AN365"/>
    </row>
    <row r="366" spans="1:40">
      <c r="B366" t="s">
        <v>6</v>
      </c>
      <c r="C366" s="131" t="e">
        <f>IF($A$362='Jason-SESSION'!$A$547,INDEX('Jason-SESSION'!$K$547:$T$554, MATCH("*Squat*",'Jason-SESSION'!$B$547:$B$554,0), MATCH("*4th*",'Jason-SESSION'!$K$7:$T$7,0)),"")</f>
        <v>#N/A</v>
      </c>
      <c r="D366" s="132" t="e">
        <f>INDEX('Jason-SESSION'!L$547:U$554, MATCH("*Squat*",'Jason-SESSION'!$B$547:$B$554,0), MATCH("*4th*",'Jason-SESSION'!K$7:T$7,0))</f>
        <v>#N/A</v>
      </c>
      <c r="E366" s="131" t="e">
        <f>IF($A$362='Jason-SESSION'!$A$547,INDEX('Jason-SESSION'!$K$547:$T$554, MATCH("*Deadlift*",'Jason-SESSION'!$B$547:$B$554,0), MATCH("*4th*",'Jason-SESSION'!$K$7:$T$7,0)),"")</f>
        <v>#N/A</v>
      </c>
      <c r="F366" s="131" t="e">
        <f>INDEX('Jason-SESSION'!$L$547:$U$554, MATCH("*Deadlift*",'Jason-SESSION'!$B$547:$B$554,0), MATCH("*4th*",'Jason-SESSION'!$K$7:$T$7,0))</f>
        <v>#N/A</v>
      </c>
      <c r="G366" s="131" t="e">
        <f>IF($A$362='Jason-SESSION'!$A$547,INDEX('Jason-SESSION'!$K$547:$T$554, MATCH("*Bench Press*",'Jason-SESSION'!$B$547:$B$554,0), MATCH("*4th*",'Jason-SESSION'!$K$7:$T$7,0)),"")</f>
        <v>#N/A</v>
      </c>
      <c r="H366" s="131" t="e">
        <f>INDEX('Jason-SESSION'!$L$547:$U$554, MATCH("*Bench Press*",'Jason-SESSION'!$B$547:$B$554,0), MATCH("*4th*",'Jason-SESSION'!$K$7:$T$7,0))</f>
        <v>#N/A</v>
      </c>
      <c r="I366" s="132" t="e">
        <f>IF($A$362='Jason-SESSION'!$A$547,INDEX('Jason-SESSION'!$K$547:$T$554, MATCH("*Military*",'Jason-SESSION'!$B$547:$B$554,0), MATCH("*4th*",'Jason-SESSION'!$K$7:$T$7,0)),"")</f>
        <v>#N/A</v>
      </c>
      <c r="J366" s="44" t="e">
        <f>INDEX('Jason-SESSION'!$L$547:$U$554, MATCH("*Military*",'Jason-SESSION'!$B$547:$B$554,0), MATCH("*4th*",'Jason-SESSION'!$K$7:$T$7,0))</f>
        <v>#N/A</v>
      </c>
      <c r="K366" s="131" t="e">
        <f>IF($A$362='Jason-SESSION'!$A$547,INDEX('Jason-SESSION'!$K$547:$T$554, MATCH("*Clean *",'Jason-SESSION'!$B$547:$B$554,0), MATCH("*4th*",'Jason-SESSION'!$K$7:$T$7,0)),"")</f>
        <v>#N/A</v>
      </c>
      <c r="L366" s="44" t="e">
        <f>INDEX('Jason-SESSION'!$L$547:$U$554, MATCH("*Clean *",'Jason-SESSION'!$B$547:$B$554,0), MATCH("*4th*",'Jason-SESSION'!$K$7:$T$7,0))</f>
        <v>#N/A</v>
      </c>
      <c r="M366" s="131" t="e">
        <f>IF($A$362='Jason-SESSION'!$A$547,INDEX('Jason-SESSION'!$K$547:$T$554, MATCH("*Lat Pulldown*",'Jason-SESSION'!$B$547:$B$554,0), MATCH("*4th*",'Jason-SESSION'!$K$7:$T$7,0)),"")</f>
        <v>#N/A</v>
      </c>
      <c r="N366" s="44" t="e">
        <f>INDEX('Jason-SESSION'!$L$547:$U$554, MATCH("*Lat Pulldown*",'Jason-SESSION'!$B$547:$B$554,0), MATCH("*4th*",'Jason-SESSION'!$K$7:$T$7,0))</f>
        <v>#N/A</v>
      </c>
      <c r="O366" s="151"/>
      <c r="P366" s="151"/>
      <c r="Q366" s="118"/>
      <c r="R366" s="118"/>
      <c r="AF366"/>
      <c r="AG366"/>
      <c r="AH366"/>
      <c r="AI366"/>
      <c r="AJ366"/>
      <c r="AK366"/>
      <c r="AL366"/>
      <c r="AN366"/>
    </row>
    <row r="367" spans="1:40">
      <c r="B367" t="s">
        <v>7</v>
      </c>
      <c r="C367" s="131" t="e">
        <f>IF($A$362='Jason-SESSION'!$A$547,INDEX('Jason-SESSION'!$K$547:$T$554, MATCH("*Squat*",'Jason-SESSION'!$B$547:$B$554,0), MATCH("*5th*",'Jason-SESSION'!$K$7:$T$7,0)),"")</f>
        <v>#N/A</v>
      </c>
      <c r="D367" s="132" t="e">
        <f>INDEX('Jason-SESSION'!L$547:U$554, MATCH("*Squat*",'Jason-SESSION'!$B$547:$B$554,0), MATCH("*5th*",'Jason-SESSION'!K$7:T$7,0))</f>
        <v>#N/A</v>
      </c>
      <c r="E367" s="131" t="e">
        <f>IF($A$362='Jason-SESSION'!$A$547,INDEX('Jason-SESSION'!$K$547:$T$554, MATCH("*Deadlift*",'Jason-SESSION'!$B$547:$B$554,0), MATCH("*5th*",'Jason-SESSION'!$K$7:$T$7,0)),"")</f>
        <v>#N/A</v>
      </c>
      <c r="F367" s="131" t="e">
        <f>INDEX('Jason-SESSION'!$L$547:$U$554, MATCH("*Deadlift*",'Jason-SESSION'!$B$547:$B$554,0), MATCH("*5th*",'Jason-SESSION'!$K$7:$T$7,0))</f>
        <v>#N/A</v>
      </c>
      <c r="G367" s="131" t="e">
        <f>IF($A$362='Jason-SESSION'!$A$547,INDEX('Jason-SESSION'!$K$547:$T$554, MATCH("*Bench Press*",'Jason-SESSION'!$B$547:$B$554,0), MATCH("*5th*",'Jason-SESSION'!$K$7:$T$7,0)),"")</f>
        <v>#N/A</v>
      </c>
      <c r="H367" s="131" t="e">
        <f>INDEX('Jason-SESSION'!$L$547:$U$554, MATCH("*Bench Press*",'Jason-SESSION'!$B$547:$B$554,0), MATCH("*5th*",'Jason-SESSION'!$K$7:$T$7,0))</f>
        <v>#N/A</v>
      </c>
      <c r="I367" s="132" t="e">
        <f>IF($A$362='Jason-SESSION'!$A$547,INDEX('Jason-SESSION'!$K$547:$T$554, MATCH("*Military*",'Jason-SESSION'!$B$547:$B$554,0), MATCH("*5th*",'Jason-SESSION'!$K$7:$T$7,0)),"")</f>
        <v>#N/A</v>
      </c>
      <c r="J367" s="44" t="e">
        <f>INDEX('Jason-SESSION'!$L$547:$U$554, MATCH("*Military*",'Jason-SESSION'!$B$547:$B$554,0), MATCH("*5th*",'Jason-SESSION'!$K$7:$T$7,0))</f>
        <v>#N/A</v>
      </c>
      <c r="K367" s="131" t="e">
        <f>IF($A$362='Jason-SESSION'!$A$547,INDEX('Jason-SESSION'!$K$547:$T$554, MATCH("*Clean *",'Jason-SESSION'!$B$547:$B$554,0), MATCH("*5th*",'Jason-SESSION'!$K$7:$T$7,0)),"")</f>
        <v>#N/A</v>
      </c>
      <c r="L367" s="44" t="e">
        <f>INDEX('Jason-SESSION'!$L$547:$U$554, MATCH("*Clean *",'Jason-SESSION'!$B$547:$B$554,0), MATCH("*5th*",'Jason-SESSION'!$K$7:$T$7,0))</f>
        <v>#N/A</v>
      </c>
      <c r="M367" s="131" t="e">
        <f>IF($A$362='Jason-SESSION'!$A$547,INDEX('Jason-SESSION'!$K$547:$T$554, MATCH("*Lat Pulldown*",'Jason-SESSION'!$B$547:$B$554,0), MATCH("*5th*",'Jason-SESSION'!$K$7:$T$7,0)),"")</f>
        <v>#N/A</v>
      </c>
      <c r="N367" s="44" t="e">
        <f>INDEX('Jason-SESSION'!$L$547:$U$554, MATCH("*Lat Pulldown*",'Jason-SESSION'!$B$547:$B$554,0), MATCH("*5th*",'Jason-SESSION'!$K$7:$T$7,0))</f>
        <v>#N/A</v>
      </c>
      <c r="O367" s="151"/>
      <c r="P367" s="151"/>
      <c r="Q367" s="118"/>
      <c r="R367" s="118"/>
      <c r="AF367"/>
      <c r="AG367"/>
      <c r="AH367"/>
      <c r="AI367"/>
      <c r="AJ367"/>
      <c r="AK367"/>
      <c r="AL367"/>
      <c r="AN367"/>
    </row>
    <row r="368" spans="1:40">
      <c r="A368" s="129">
        <f>'Jason-SESSION'!A556</f>
        <v>0</v>
      </c>
      <c r="B368" s="116" t="s">
        <v>84</v>
      </c>
      <c r="C368" s="117" t="e">
        <f>MAX(C369:C373)</f>
        <v>#N/A</v>
      </c>
      <c r="D368" s="116" t="e">
        <f t="array" ref="D368">MAX(IF(C369:C373=C368,D369:D373))</f>
        <v>#N/A</v>
      </c>
      <c r="E368" s="116" t="e">
        <f>MAX(E369:E373)</f>
        <v>#N/A</v>
      </c>
      <c r="F368" s="116" t="e">
        <f t="array" ref="F368">MAX(IF(E369:E373=E368,F369:F373))</f>
        <v>#N/A</v>
      </c>
      <c r="G368" s="116" t="e">
        <f>MAX(G369:G373)</f>
        <v>#N/A</v>
      </c>
      <c r="H368" s="116" t="e">
        <f t="array" ref="H368">MAX(IF(G369:G373=G368,H369:H373))</f>
        <v>#N/A</v>
      </c>
      <c r="I368" s="116" t="e">
        <f>MAX(I369:I373)</f>
        <v>#N/A</v>
      </c>
      <c r="J368" s="116" t="e">
        <f t="array" ref="J368">MAX(IF(I369:I373=I368,J369:J373))</f>
        <v>#N/A</v>
      </c>
      <c r="K368" s="116" t="e">
        <f>MAX(K369:K373)</f>
        <v>#N/A</v>
      </c>
      <c r="L368" s="116" t="e">
        <f t="array" ref="L368">MAX(IF(K369:K373=K368,L369:L373))</f>
        <v>#N/A</v>
      </c>
      <c r="M368" s="116" t="e">
        <f>MAX(M369:M373)</f>
        <v>#N/A</v>
      </c>
      <c r="N368" s="117" t="e">
        <f t="array" ref="N368">MAX(IF(M369:M373=M368,N369:N373))</f>
        <v>#N/A</v>
      </c>
      <c r="O368" s="152" t="str">
        <f>IF($A$140='Jason-SESSION'!$A$556,INDEX('Jason-SESSION'!$K$556:$T$563, MATCH("*1k Row*",'Jason-SESSION'!$B$556:$B$563,0), MATCH("*1st*",'Jason-SESSION'!$K$7:$T$7,0)),"")</f>
        <v/>
      </c>
      <c r="P368" s="152" t="str">
        <f>IF($A$140='Jason-SESSION'!$A$556,INDEX('Jason-SESSION'!$K$556:$T$563, MATCH("*HIIT*",'Jason-SESSION'!$B$556:$B$563,0), MATCH("*1st*",'Jason-SESSION'!$K$7:$T$7,0)),"")</f>
        <v/>
      </c>
      <c r="Q368" s="119" t="e">
        <f>INDEX('Jason-SESSION'!$L$556:$U$556, MATCH("*HIIT*",'Jason-SESSION'!$B$556:$B$556,0), MATCH("*1st*",'Jason-SESSION'!$K$7:$T$7,0))</f>
        <v>#N/A</v>
      </c>
      <c r="R368" s="119">
        <f>'Jason-SESSION'!U436</f>
        <v>0</v>
      </c>
      <c r="S368" s="116"/>
      <c r="T368" s="116"/>
      <c r="U368" s="120">
        <f>'Jason-SESSION'!A557</f>
        <v>0</v>
      </c>
      <c r="V368" s="120">
        <f>'Jason-SESSION'!A558</f>
        <v>0</v>
      </c>
      <c r="W368" s="116"/>
      <c r="X368" s="116"/>
      <c r="Y368" s="116"/>
      <c r="Z368" s="116"/>
      <c r="AA368" s="116"/>
      <c r="AB368" s="116"/>
      <c r="AC368" s="116"/>
      <c r="AF368"/>
      <c r="AG368"/>
      <c r="AH368"/>
      <c r="AI368"/>
      <c r="AJ368"/>
      <c r="AK368"/>
      <c r="AL368"/>
      <c r="AN368"/>
    </row>
    <row r="369" spans="1:40">
      <c r="A369" s="145"/>
      <c r="B369" s="11" t="s">
        <v>3</v>
      </c>
      <c r="C369" s="131" t="e">
        <f>IF($A$368='Jason-SESSION'!$A$556,INDEX('Jason-SESSION'!$K$556:$T$563, MATCH("*Squat*",'Jason-SESSION'!$B$556:$B$563,0), MATCH("*1st*",'Jason-SESSION'!$K$7:$T$7,0)),"")</f>
        <v>#N/A</v>
      </c>
      <c r="D369" s="132" t="e">
        <f>INDEX('Jason-SESSION'!L$556:U$563, MATCH("*Squat*",'Jason-SESSION'!$B$556:$B$563,0), MATCH("*1st*",'Jason-SESSION'!K$7:T$7,0))</f>
        <v>#N/A</v>
      </c>
      <c r="E369" s="131" t="e">
        <f>IF($A$368='Jason-SESSION'!$A$556,INDEX('Jason-SESSION'!$K$556:$T$563, MATCH("*Deadlift*",'Jason-SESSION'!$B$556:$B$563,0), MATCH("*1st*",'Jason-SESSION'!$K$7:$T$7,0)),"")</f>
        <v>#N/A</v>
      </c>
      <c r="F369" s="131" t="e">
        <f>INDEX('Jason-SESSION'!$L$556:$U$563, MATCH("*Deadlift*",'Jason-SESSION'!$B$556:$B$563,0), MATCH("*1st*",'Jason-SESSION'!$K$7:$T$7,0))</f>
        <v>#N/A</v>
      </c>
      <c r="G369" s="131" t="e">
        <f>IF($A$368='Jason-SESSION'!$A$556,INDEX('Jason-SESSION'!$K$556:$T$563, MATCH("*Bench Press*",'Jason-SESSION'!$B$556:$B$563,0), MATCH("*1st*",'Jason-SESSION'!$K$7:$T$7,0)),"")</f>
        <v>#N/A</v>
      </c>
      <c r="H369" s="131" t="e">
        <f>INDEX('Jason-SESSION'!$L$556:$U$563, MATCH("*Bench Press*",'Jason-SESSION'!$B$556:$B$563,0), MATCH("*1st*",'Jason-SESSION'!$K$7:$T$7,0))</f>
        <v>#N/A</v>
      </c>
      <c r="I369" s="132" t="e">
        <f>IF($A$368='Jason-SESSION'!$A$556,INDEX('Jason-SESSION'!$K$556:$T$563, MATCH("*Military*",'Jason-SESSION'!$B$556:$B$563,0), MATCH("*1st*",'Jason-SESSION'!$K$7:$T$7,0)),"")</f>
        <v>#N/A</v>
      </c>
      <c r="J369" s="48" t="e">
        <f>INDEX('Jason-SESSION'!$L$556:$U$563, MATCH("*Military*",'Jason-SESSION'!$B$556:$B$563,0), MATCH("*1st*",'Jason-SESSION'!$K$7:$T$7,0))</f>
        <v>#N/A</v>
      </c>
      <c r="K369" s="131" t="e">
        <f>IF($A$368='Jason-SESSION'!$A$556,INDEX('Jason-SESSION'!$K$556:$T$563, MATCH("*Clean *",'Jason-SESSION'!$B$556:$B$563,0), MATCH("*1st*",'Jason-SESSION'!$K$7:$T$7,0)),"")</f>
        <v>#N/A</v>
      </c>
      <c r="L369" s="48" t="e">
        <f>INDEX('Jason-SESSION'!$L$556:$U$563, MATCH("*Clean *",'Jason-SESSION'!$B$556:$B$563,0), MATCH("*1st*",'Jason-SESSION'!$K$7:$T$7,0))</f>
        <v>#N/A</v>
      </c>
      <c r="M369" s="131" t="e">
        <f>IF($A$368='Jason-SESSION'!$A$556,INDEX('Jason-SESSION'!$K$556:$T$563, MATCH("*Lat Pulldown*",'Jason-SESSION'!$B$556:$B$563,0), MATCH("*1st*",'Jason-SESSION'!$K$7:$T$7,0)),"")</f>
        <v>#N/A</v>
      </c>
      <c r="N369" s="48" t="e">
        <f>INDEX('Jason-SESSION'!$L$556:$U$563, MATCH("*Lat Pulldown*",'Jason-SESSION'!$B$556:$B$563,0), MATCH("*1st*",'Jason-SESSION'!$K$7:$T$7,0))</f>
        <v>#N/A</v>
      </c>
      <c r="O369" s="151"/>
      <c r="P369" s="151"/>
      <c r="Q369" s="118"/>
      <c r="R369" s="118"/>
      <c r="S369" s="11"/>
      <c r="T369" s="11"/>
      <c r="V369" s="47"/>
      <c r="W369" s="11"/>
      <c r="X369" s="11"/>
      <c r="Y369" s="11"/>
      <c r="Z369" s="11"/>
      <c r="AA369" s="11"/>
      <c r="AB369" s="11"/>
      <c r="AC369" s="11"/>
      <c r="AF369"/>
      <c r="AG369"/>
      <c r="AH369"/>
      <c r="AI369"/>
      <c r="AJ369"/>
      <c r="AK369"/>
      <c r="AL369"/>
      <c r="AN369"/>
    </row>
    <row r="370" spans="1:40">
      <c r="B370" t="s">
        <v>4</v>
      </c>
      <c r="C370" s="131" t="e">
        <f>IF($A$368='Jason-SESSION'!$A$556,INDEX('Jason-SESSION'!$K$556:$T$563, MATCH("*Squat*",'Jason-SESSION'!$B$556:$B$563,0), MATCH("*2nd*",'Jason-SESSION'!$K$7:$T$7,0)),"")</f>
        <v>#N/A</v>
      </c>
      <c r="D370" s="132" t="e">
        <f>INDEX('Jason-SESSION'!L$556:U$563, MATCH("*Squat*",'Jason-SESSION'!$B$556:$B$563,0), MATCH("*2nd*",'Jason-SESSION'!K$7:T$7,0))</f>
        <v>#N/A</v>
      </c>
      <c r="E370" s="131" t="e">
        <f>IF($A$368='Jason-SESSION'!$A$556,INDEX('Jason-SESSION'!$K$556:$T$563, MATCH("*Deadlift*",'Jason-SESSION'!$B$556:$B$563,0), MATCH("*2ND*",'Jason-SESSION'!$K$7:$T$7,0)),"")</f>
        <v>#N/A</v>
      </c>
      <c r="F370" s="131" t="e">
        <f>INDEX('Jason-SESSION'!$L$556:$U$563, MATCH("*Deadlift*",'Jason-SESSION'!$B$556:$B$563,0), MATCH("*2nd*",'Jason-SESSION'!$K$7:$T$7,0))</f>
        <v>#N/A</v>
      </c>
      <c r="G370" s="131" t="e">
        <f>IF($A$368='Jason-SESSION'!$A$556,INDEX('Jason-SESSION'!$K$556:$T$563, MATCH("*Bench Press*",'Jason-SESSION'!$B$556:$B$563,0), MATCH("*2ND*",'Jason-SESSION'!$K$7:$T$7,0)),"")</f>
        <v>#N/A</v>
      </c>
      <c r="H370" s="131" t="e">
        <f>INDEX('Jason-SESSION'!$L$556:$U$563, MATCH("*Bench Press*",'Jason-SESSION'!$B$556:$B$563,0), MATCH("*2nd*",'Jason-SESSION'!$K$7:$T$7,0))</f>
        <v>#N/A</v>
      </c>
      <c r="I370" s="132" t="e">
        <f>IF($A$368='Jason-SESSION'!$A$556,INDEX('Jason-SESSION'!$K$556:$T$563, MATCH("*Military*",'Jason-SESSION'!$B$556:$B$563,0), MATCH("*2ND*",'Jason-SESSION'!$K$7:$T$7,0)),"")</f>
        <v>#N/A</v>
      </c>
      <c r="J370" s="44" t="e">
        <f>INDEX('Jason-SESSION'!$L$556:$U$563, MATCH("*Military*",'Jason-SESSION'!$B$556:$B$563,0), MATCH("*2nd*",'Jason-SESSION'!$K$7:$T$7,0))</f>
        <v>#N/A</v>
      </c>
      <c r="K370" s="131" t="e">
        <f>IF($A$368='Jason-SESSION'!$A$556,INDEX('Jason-SESSION'!$K$556:$T$563, MATCH("*Clean *",'Jason-SESSION'!$B$556:$B$563,0), MATCH("*2ND*",'Jason-SESSION'!$K$7:$T$7,0)),"")</f>
        <v>#N/A</v>
      </c>
      <c r="L370" s="44" t="e">
        <f>INDEX('Jason-SESSION'!$L$556:$U$563, MATCH("*Clean *",'Jason-SESSION'!$B$556:$B$563,0), MATCH("*2nd*",'Jason-SESSION'!$K$7:$T$7,0))</f>
        <v>#N/A</v>
      </c>
      <c r="M370" s="131" t="e">
        <f>IF($A$368='Jason-SESSION'!$A$556,INDEX('Jason-SESSION'!$K$556:$T$563, MATCH("*Lat Pulldown*",'Jason-SESSION'!$B$556:$B$563,0), MATCH("*2ND*",'Jason-SESSION'!$K$7:$T$7,0)),"")</f>
        <v>#N/A</v>
      </c>
      <c r="N370" s="44" t="e">
        <f>INDEX('Jason-SESSION'!$L$556:$U$563, MATCH("*Lat Pulldown*",'Jason-SESSION'!$B$556:$B$563,0), MATCH("*2nd*",'Jason-SESSION'!$K$7:$T$7,0))</f>
        <v>#N/A</v>
      </c>
      <c r="O370" s="151"/>
      <c r="P370" s="151"/>
      <c r="Q370" s="118"/>
      <c r="R370" s="118"/>
      <c r="AF370"/>
      <c r="AG370"/>
      <c r="AH370"/>
      <c r="AI370"/>
      <c r="AJ370"/>
      <c r="AK370"/>
      <c r="AL370"/>
      <c r="AN370"/>
    </row>
    <row r="371" spans="1:40">
      <c r="B371" t="s">
        <v>5</v>
      </c>
      <c r="C371" s="131" t="e">
        <f>IF($A$368='Jason-SESSION'!$A$556,INDEX('Jason-SESSION'!$K$556:$T$563, MATCH("*Squat*",'Jason-SESSION'!$B$556:$B$563,0), MATCH("*3rd*",'Jason-SESSION'!$K$7:$T$7,0)),"")</f>
        <v>#N/A</v>
      </c>
      <c r="D371" s="132" t="e">
        <f>INDEX('Jason-SESSION'!L$556:U$563, MATCH("*Squat*",'Jason-SESSION'!$B$556:$B$563,0), MATCH("*3rd*",'Jason-SESSION'!K$7:T$7,0))</f>
        <v>#N/A</v>
      </c>
      <c r="E371" s="131" t="e">
        <f>IF($A$368='Jason-SESSION'!$A$556,INDEX('Jason-SESSION'!$K$556:$T$563, MATCH("*Deadlift*",'Jason-SESSION'!$B$556:$B$563,0), MATCH("*3rd*",'Jason-SESSION'!$K$7:$T$7,0)),"")</f>
        <v>#N/A</v>
      </c>
      <c r="F371" s="131" t="e">
        <f>INDEX('Jason-SESSION'!$L$556:$U$563, MATCH("*Deadlift*",'Jason-SESSION'!$B$556:$B$563,0), MATCH("*3rd*",'Jason-SESSION'!$K$7:$T$7,0))</f>
        <v>#N/A</v>
      </c>
      <c r="G371" s="131" t="e">
        <f>IF($A$368='Jason-SESSION'!$A$556,INDEX('Jason-SESSION'!$K$556:$T$563, MATCH("*Bench Press*",'Jason-SESSION'!$B$556:$B$563,0), MATCH("*3rd*",'Jason-SESSION'!$K$7:$T$7,0)),"")</f>
        <v>#N/A</v>
      </c>
      <c r="H371" s="131" t="e">
        <f>INDEX('Jason-SESSION'!$L$556:$U$563, MATCH("*Bench Press*",'Jason-SESSION'!$B$556:$B$563,0), MATCH("*3rd*",'Jason-SESSION'!$K$7:$T$7,0))</f>
        <v>#N/A</v>
      </c>
      <c r="I371" s="132" t="e">
        <f>IF($A$368='Jason-SESSION'!$A$556,INDEX('Jason-SESSION'!$K$556:$T$563, MATCH("*Military*",'Jason-SESSION'!$B$556:$B$563,0), MATCH("*3rd*",'Jason-SESSION'!$K$7:$T$7,0)),"")</f>
        <v>#N/A</v>
      </c>
      <c r="J371" s="44" t="e">
        <f>INDEX('Jason-SESSION'!$L$556:$U$563, MATCH("*Military*",'Jason-SESSION'!$B$556:$B$563,0), MATCH("*3rd*",'Jason-SESSION'!$K$7:$T$7,0))</f>
        <v>#N/A</v>
      </c>
      <c r="K371" s="131" t="e">
        <f>IF($A$368='Jason-SESSION'!$A$556,INDEX('Jason-SESSION'!$K$556:$T$563, MATCH("*Clean *",'Jason-SESSION'!$B$556:$B$563,0), MATCH("*3rd*",'Jason-SESSION'!$K$7:$T$7,0)),"")</f>
        <v>#N/A</v>
      </c>
      <c r="L371" s="44" t="e">
        <f>INDEX('Jason-SESSION'!$L$556:$U$563, MATCH("*Clean *",'Jason-SESSION'!$B$556:$B$563,0), MATCH("*3rd*",'Jason-SESSION'!$K$7:$T$7,0))</f>
        <v>#N/A</v>
      </c>
      <c r="M371" s="131" t="e">
        <f>IF($A$368='Jason-SESSION'!$A$556,INDEX('Jason-SESSION'!$K$556:$T$563, MATCH("*Lat Pulldown*",'Jason-SESSION'!$B$556:$B$563,0), MATCH("*3rd*",'Jason-SESSION'!$K$7:$T$7,0)),"")</f>
        <v>#N/A</v>
      </c>
      <c r="N371" s="44" t="e">
        <f>INDEX('Jason-SESSION'!$L$556:$U$563, MATCH("*Lat Pulldown*",'Jason-SESSION'!$B$556:$B$563,0), MATCH("*3rd*",'Jason-SESSION'!$K$7:$T$7,0))</f>
        <v>#N/A</v>
      </c>
      <c r="O371" s="151"/>
      <c r="P371" s="151"/>
      <c r="Q371" s="118"/>
      <c r="R371" s="118"/>
      <c r="AF371"/>
      <c r="AG371"/>
      <c r="AH371"/>
      <c r="AI371"/>
      <c r="AJ371"/>
      <c r="AK371"/>
      <c r="AL371"/>
      <c r="AN371"/>
    </row>
    <row r="372" spans="1:40">
      <c r="B372" t="s">
        <v>6</v>
      </c>
      <c r="C372" s="131" t="e">
        <f>IF($A$368='Jason-SESSION'!$A$556,INDEX('Jason-SESSION'!$K$556:$T$563, MATCH("*Squat*",'Jason-SESSION'!$B$556:$B$563,0), MATCH("*4th*",'Jason-SESSION'!$K$7:$T$7,0)),"")</f>
        <v>#N/A</v>
      </c>
      <c r="D372" s="132" t="e">
        <f>INDEX('Jason-SESSION'!L$556:U$563, MATCH("*Squat*",'Jason-SESSION'!$B$556:$B$563,0), MATCH("*4th*",'Jason-SESSION'!K$7:T$7,0))</f>
        <v>#N/A</v>
      </c>
      <c r="E372" s="131" t="e">
        <f>IF($A$368='Jason-SESSION'!$A$556,INDEX('Jason-SESSION'!$K$556:$T$563, MATCH("*Deadlift*",'Jason-SESSION'!$B$556:$B$563,0), MATCH("*4th*",'Jason-SESSION'!$K$7:$T$7,0)),"")</f>
        <v>#N/A</v>
      </c>
      <c r="F372" s="131" t="e">
        <f>INDEX('Jason-SESSION'!$L$556:$U$563, MATCH("*Deadlift*",'Jason-SESSION'!$B$556:$B$563,0), MATCH("*4th*",'Jason-SESSION'!$K$7:$T$7,0))</f>
        <v>#N/A</v>
      </c>
      <c r="G372" s="131" t="e">
        <f>IF($A$368='Jason-SESSION'!$A$556,INDEX('Jason-SESSION'!$K$556:$T$563, MATCH("*Bench Press*",'Jason-SESSION'!$B$556:$B$563,0), MATCH("*4th*",'Jason-SESSION'!$K$7:$T$7,0)),"")</f>
        <v>#N/A</v>
      </c>
      <c r="H372" s="131" t="e">
        <f>INDEX('Jason-SESSION'!$L$556:$U$563, MATCH("*Bench Press*",'Jason-SESSION'!$B$556:$B$563,0), MATCH("*4th*",'Jason-SESSION'!$K$7:$T$7,0))</f>
        <v>#N/A</v>
      </c>
      <c r="I372" s="132" t="e">
        <f>IF($A$368='Jason-SESSION'!$A$556,INDEX('Jason-SESSION'!$K$556:$T$563, MATCH("*Military*",'Jason-SESSION'!$B$556:$B$563,0), MATCH("*4th*",'Jason-SESSION'!$K$7:$T$7,0)),"")</f>
        <v>#N/A</v>
      </c>
      <c r="J372" s="44" t="e">
        <f>INDEX('Jason-SESSION'!$L$556:$U$563, MATCH("*Military*",'Jason-SESSION'!$B$556:$B$563,0), MATCH("*4th*",'Jason-SESSION'!$K$7:$T$7,0))</f>
        <v>#N/A</v>
      </c>
      <c r="K372" s="131" t="e">
        <f>IF($A$368='Jason-SESSION'!$A$556,INDEX('Jason-SESSION'!$K$556:$T$563, MATCH("*Clean *",'Jason-SESSION'!$B$556:$B$563,0), MATCH("*4th*",'Jason-SESSION'!$K$7:$T$7,0)),"")</f>
        <v>#N/A</v>
      </c>
      <c r="L372" s="44" t="e">
        <f>INDEX('Jason-SESSION'!$L$556:$U$563, MATCH("*Clean *",'Jason-SESSION'!$B$556:$B$563,0), MATCH("*4th*",'Jason-SESSION'!$K$7:$T$7,0))</f>
        <v>#N/A</v>
      </c>
      <c r="M372" s="131" t="e">
        <f>IF($A$368='Jason-SESSION'!$A$556,INDEX('Jason-SESSION'!$K$556:$T$563, MATCH("*Lat Pulldown*",'Jason-SESSION'!$B$556:$B$563,0), MATCH("*4th*",'Jason-SESSION'!$K$7:$T$7,0)),"")</f>
        <v>#N/A</v>
      </c>
      <c r="N372" s="44" t="e">
        <f>INDEX('Jason-SESSION'!$L$556:$U$563, MATCH("*Lat Pulldown*",'Jason-SESSION'!$B$556:$B$563,0), MATCH("*4th*",'Jason-SESSION'!$K$7:$T$7,0))</f>
        <v>#N/A</v>
      </c>
      <c r="O372" s="151"/>
      <c r="P372" s="151"/>
      <c r="Q372" s="118"/>
      <c r="R372" s="118"/>
      <c r="AF372"/>
      <c r="AG372"/>
      <c r="AH372"/>
      <c r="AI372"/>
      <c r="AJ372"/>
      <c r="AK372"/>
      <c r="AL372"/>
      <c r="AN372"/>
    </row>
    <row r="373" spans="1:40">
      <c r="B373" t="s">
        <v>7</v>
      </c>
      <c r="C373" s="131" t="e">
        <f>IF($A$368='Jason-SESSION'!$A$556,INDEX('Jason-SESSION'!$K$556:$T$563, MATCH("*Squat*",'Jason-SESSION'!$B$556:$B$563,0), MATCH("*5th*",'Jason-SESSION'!$K$7:$T$7,0)),"")</f>
        <v>#N/A</v>
      </c>
      <c r="D373" s="132" t="e">
        <f>INDEX('Jason-SESSION'!L$556:U$563, MATCH("*Squat*",'Jason-SESSION'!$B$556:$B$563,0), MATCH("*5th*",'Jason-SESSION'!K$7:T$7,0))</f>
        <v>#N/A</v>
      </c>
      <c r="E373" s="131" t="e">
        <f>IF($A$368='Jason-SESSION'!$A$556,INDEX('Jason-SESSION'!$K$556:$T$563, MATCH("*Deadlift*",'Jason-SESSION'!$B$556:$B$563,0), MATCH("*5th*",'Jason-SESSION'!$K$7:$T$7,0)),"")</f>
        <v>#N/A</v>
      </c>
      <c r="F373" s="131" t="e">
        <f>INDEX('Jason-SESSION'!$L$556:$U$563, MATCH("*Deadlift*",'Jason-SESSION'!$B$556:$B$563,0), MATCH("*5th*",'Jason-SESSION'!$K$7:$T$7,0))</f>
        <v>#N/A</v>
      </c>
      <c r="G373" s="131" t="e">
        <f>IF($A$368='Jason-SESSION'!$A$556,INDEX('Jason-SESSION'!$K$556:$T$563, MATCH("*Bench Press*",'Jason-SESSION'!$B$556:$B$563,0), MATCH("*5th*",'Jason-SESSION'!$K$7:$T$7,0)),"")</f>
        <v>#N/A</v>
      </c>
      <c r="H373" s="131" t="e">
        <f>INDEX('Jason-SESSION'!$L$556:$U$563, MATCH("*Bench Press*",'Jason-SESSION'!$B$556:$B$563,0), MATCH("*5th*",'Jason-SESSION'!$K$7:$T$7,0))</f>
        <v>#N/A</v>
      </c>
      <c r="I373" s="132" t="e">
        <f>IF($A$368='Jason-SESSION'!$A$556,INDEX('Jason-SESSION'!$K$556:$T$563, MATCH("*Military*",'Jason-SESSION'!$B$556:$B$563,0), MATCH("*5th*",'Jason-SESSION'!$K$7:$T$7,0)),"")</f>
        <v>#N/A</v>
      </c>
      <c r="J373" s="44" t="e">
        <f>INDEX('Jason-SESSION'!$L$556:$U$563, MATCH("*Military*",'Jason-SESSION'!$B$556:$B$563,0), MATCH("*5th*",'Jason-SESSION'!$K$7:$T$7,0))</f>
        <v>#N/A</v>
      </c>
      <c r="K373" s="131" t="e">
        <f>IF($A$368='Jason-SESSION'!$A$556,INDEX('Jason-SESSION'!$K$556:$T$563, MATCH("*Clean *",'Jason-SESSION'!$B$556:$B$563,0), MATCH("*5th*",'Jason-SESSION'!$K$7:$T$7,0)),"")</f>
        <v>#N/A</v>
      </c>
      <c r="L373" s="44" t="e">
        <f>INDEX('Jason-SESSION'!$L$556:$U$563, MATCH("*Clean *",'Jason-SESSION'!$B$556:$B$563,0), MATCH("*5th*",'Jason-SESSION'!$K$7:$T$7,0))</f>
        <v>#N/A</v>
      </c>
      <c r="M373" s="131" t="e">
        <f>IF($A$368='Jason-SESSION'!$A$556,INDEX('Jason-SESSION'!$K$556:$T$563, MATCH("*Lat Pulldown*",'Jason-SESSION'!$B$556:$B$563,0), MATCH("*5th*",'Jason-SESSION'!$K$7:$T$7,0)),"")</f>
        <v>#N/A</v>
      </c>
      <c r="N373" s="44" t="e">
        <f>INDEX('Jason-SESSION'!$L$556:$U$563, MATCH("*Lat Pulldown*",'Jason-SESSION'!$B$556:$B$563,0), MATCH("*5th*",'Jason-SESSION'!$K$7:$T$7,0))</f>
        <v>#N/A</v>
      </c>
      <c r="O373" s="151"/>
      <c r="P373" s="151"/>
      <c r="Q373" s="118"/>
      <c r="R373" s="118"/>
      <c r="AF373"/>
      <c r="AG373"/>
      <c r="AH373"/>
      <c r="AI373"/>
      <c r="AJ373"/>
      <c r="AK373"/>
      <c r="AL373"/>
      <c r="AN373"/>
    </row>
    <row r="374" spans="1:40">
      <c r="A374" s="129">
        <f>'Jason-SESSION'!A565</f>
        <v>0</v>
      </c>
      <c r="B374" s="116" t="s">
        <v>84</v>
      </c>
      <c r="C374" s="117" t="e">
        <f>MAX(C375:C379)</f>
        <v>#N/A</v>
      </c>
      <c r="D374" s="116" t="e">
        <f t="array" ref="D374">MAX(IF(C375:C379=C374,D375:D379))</f>
        <v>#N/A</v>
      </c>
      <c r="E374" s="116" t="e">
        <f>MAX(E375:E379)</f>
        <v>#N/A</v>
      </c>
      <c r="F374" s="116" t="e">
        <f t="array" ref="F374">MAX(IF(E375:E379=E374,F375:F379))</f>
        <v>#N/A</v>
      </c>
      <c r="G374" s="116" t="e">
        <f>MAX(G375:G379)</f>
        <v>#N/A</v>
      </c>
      <c r="H374" s="116" t="e">
        <f t="array" ref="H374">MAX(IF(G375:G379=G374,H375:H379))</f>
        <v>#N/A</v>
      </c>
      <c r="I374" s="116" t="e">
        <f>MAX(I375:I379)</f>
        <v>#N/A</v>
      </c>
      <c r="J374" s="116" t="e">
        <f t="array" ref="J374">MAX(IF(I375:I379=I374,J375:J379))</f>
        <v>#N/A</v>
      </c>
      <c r="K374" s="116" t="e">
        <f>MAX(K375:K379)</f>
        <v>#N/A</v>
      </c>
      <c r="L374" s="116" t="e">
        <f t="array" ref="L374">MAX(IF(K375:K379=K374,L375:L379))</f>
        <v>#N/A</v>
      </c>
      <c r="M374" s="116" t="e">
        <f>MAX(M375:M379)</f>
        <v>#N/A</v>
      </c>
      <c r="N374" s="117" t="e">
        <f t="array" ref="N374">MAX(IF(M375:M379=M374,N375:N379))</f>
        <v>#N/A</v>
      </c>
      <c r="O374" s="152" t="str">
        <f>IF($A$140='Jason-SESSION'!$A$565,INDEX('Jason-SESSION'!$K$565:$T$572, MATCH("*1k Row*",'Jason-SESSION'!$B$565:$B$572,0), MATCH("*1st*",'Jason-SESSION'!$K$7:$T$7,0)),"")</f>
        <v/>
      </c>
      <c r="P374" s="152" t="str">
        <f>IF($A$140='Jason-SESSION'!$A$565,INDEX('Jason-SESSION'!$K$565:$T$572, MATCH("*HIIT*",'Jason-SESSION'!$B$565:$B$572,0), MATCH("*1st*",'Jason-SESSION'!$K$7:$T$7,0)),"")</f>
        <v/>
      </c>
      <c r="Q374" s="119" t="e">
        <f>INDEX('Jason-SESSION'!$L$565:$U$565, MATCH("*HIIT*",'Jason-SESSION'!$B$565:$B$565,0), MATCH("*1st*",'Jason-SESSION'!$K$7:$T$7,0))</f>
        <v>#N/A</v>
      </c>
      <c r="R374" s="119">
        <f>'Jason-SESSION'!U442</f>
        <v>0</v>
      </c>
      <c r="S374" s="116"/>
      <c r="T374" s="116"/>
      <c r="U374" s="120">
        <f>'Jason-SESSION'!A566</f>
        <v>0</v>
      </c>
      <c r="V374" s="120">
        <f>'Jason-SESSION'!A567</f>
        <v>0</v>
      </c>
      <c r="W374" s="116"/>
      <c r="X374" s="116"/>
      <c r="Y374" s="116"/>
      <c r="Z374" s="116"/>
      <c r="AA374" s="116"/>
      <c r="AB374" s="116"/>
      <c r="AC374" s="116"/>
      <c r="AF374"/>
      <c r="AG374"/>
      <c r="AH374"/>
      <c r="AI374"/>
      <c r="AJ374"/>
      <c r="AK374"/>
      <c r="AL374"/>
      <c r="AN374"/>
    </row>
    <row r="375" spans="1:40">
      <c r="A375" s="145"/>
      <c r="B375" s="11" t="s">
        <v>3</v>
      </c>
      <c r="C375" s="131" t="e">
        <f>IF($A$374='Jason-SESSION'!$A$565,INDEX('Jason-SESSION'!$K$565:$T$572, MATCH("*Squat*",'Jason-SESSION'!$B$565:$B$572,0), MATCH("*1st*",'Jason-SESSION'!$K$7:$T$7,0)),"")</f>
        <v>#N/A</v>
      </c>
      <c r="D375" s="132" t="e">
        <f>INDEX('Jason-SESSION'!L$565:U$572, MATCH("*Squat*",'Jason-SESSION'!$B$565:$B$572,0), MATCH("*1st*",'Jason-SESSION'!K$7:T$7,0))</f>
        <v>#N/A</v>
      </c>
      <c r="E375" s="131" t="e">
        <f>IF($A$374='Jason-SESSION'!$A$565,INDEX('Jason-SESSION'!$K$565:$T$572, MATCH("*Deadlift*",'Jason-SESSION'!$B$565:$B$572,0), MATCH("*1st*",'Jason-SESSION'!$K$7:$T$7,0)),"")</f>
        <v>#N/A</v>
      </c>
      <c r="F375" s="131" t="e">
        <f>INDEX('Jason-SESSION'!$L$565:$U$572, MATCH("*Deadlift*",'Jason-SESSION'!$B$565:$B$572,0), MATCH("*1st*",'Jason-SESSION'!$K$7:$T$7,0))</f>
        <v>#N/A</v>
      </c>
      <c r="G375" s="131" t="e">
        <f>IF($A$374='Jason-SESSION'!$A$565,INDEX('Jason-SESSION'!$K$565:$T$572, MATCH("*Bench Press*",'Jason-SESSION'!$B$565:$B$572,0), MATCH("*1st*",'Jason-SESSION'!$K$7:$T$7,0)),"")</f>
        <v>#N/A</v>
      </c>
      <c r="H375" s="131" t="e">
        <f>INDEX('Jason-SESSION'!$L$565:$U$572, MATCH("*Bench Press*",'Jason-SESSION'!$B$565:$B$572,0), MATCH("*1st*",'Jason-SESSION'!$K$7:$T$7,0))</f>
        <v>#N/A</v>
      </c>
      <c r="I375" s="132" t="e">
        <f>IF($A$374='Jason-SESSION'!$A$565,INDEX('Jason-SESSION'!$K$565:$T$572, MATCH("*Military*",'Jason-SESSION'!$B$565:$B$572,0), MATCH("*1st*",'Jason-SESSION'!$K$7:$T$7,0)),"")</f>
        <v>#N/A</v>
      </c>
      <c r="J375" s="48" t="e">
        <f>INDEX('Jason-SESSION'!$L$565:$U$572, MATCH("*Military*",'Jason-SESSION'!$B$565:$B$572,0), MATCH("*1st*",'Jason-SESSION'!$K$7:$T$7,0))</f>
        <v>#N/A</v>
      </c>
      <c r="K375" s="131" t="e">
        <f>IF($A$374='Jason-SESSION'!$A$565,INDEX('Jason-SESSION'!$K$565:$T$572, MATCH("*Clean *",'Jason-SESSION'!$B$565:$B$572,0), MATCH("*1st*",'Jason-SESSION'!$K$7:$T$7,0)),"")</f>
        <v>#N/A</v>
      </c>
      <c r="L375" s="48" t="e">
        <f>INDEX('Jason-SESSION'!$L$565:$U$572, MATCH("*Clean *",'Jason-SESSION'!$B$565:$B$572,0), MATCH("*1st*",'Jason-SESSION'!$K$7:$T$7,0))</f>
        <v>#N/A</v>
      </c>
      <c r="M375" s="131" t="e">
        <f>IF($A$374='Jason-SESSION'!$A$565,INDEX('Jason-SESSION'!$K$565:$T$572, MATCH("*Lat Pulldown*",'Jason-SESSION'!$B$565:$B$572,0), MATCH("*1st*",'Jason-SESSION'!$K$7:$T$7,0)),"")</f>
        <v>#N/A</v>
      </c>
      <c r="N375" s="48" t="e">
        <f>INDEX('Jason-SESSION'!$L$565:$U$572, MATCH("*Lat Pulldown*",'Jason-SESSION'!$B$565:$B$572,0), MATCH("*1st*",'Jason-SESSION'!$K$7:$T$7,0))</f>
        <v>#N/A</v>
      </c>
      <c r="O375" s="151"/>
      <c r="P375" s="151"/>
      <c r="Q375" s="118"/>
      <c r="R375" s="118"/>
      <c r="S375" s="11"/>
      <c r="T375" s="11"/>
      <c r="V375" s="47"/>
      <c r="W375" s="11"/>
      <c r="X375" s="11"/>
      <c r="Y375" s="11"/>
      <c r="Z375" s="11"/>
      <c r="AA375" s="11"/>
      <c r="AB375" s="11"/>
      <c r="AC375" s="11"/>
      <c r="AF375"/>
      <c r="AG375"/>
      <c r="AH375"/>
      <c r="AI375"/>
      <c r="AJ375"/>
      <c r="AK375"/>
      <c r="AL375"/>
      <c r="AN375"/>
    </row>
    <row r="376" spans="1:40">
      <c r="B376" t="s">
        <v>4</v>
      </c>
      <c r="C376" s="131" t="e">
        <f>IF($A$374='Jason-SESSION'!$A$565,INDEX('Jason-SESSION'!$K$565:$T$572, MATCH("*Squat*",'Jason-SESSION'!$B$565:$B$572,0), MATCH("*2nd*",'Jason-SESSION'!$K$7:$T$7,0)),"")</f>
        <v>#N/A</v>
      </c>
      <c r="D376" s="132" t="e">
        <f>INDEX('Jason-SESSION'!L$565:U$572, MATCH("*Squat*",'Jason-SESSION'!$B$565:$B$572,0), MATCH("*2nd*",'Jason-SESSION'!K$7:T$7,0))</f>
        <v>#N/A</v>
      </c>
      <c r="E376" s="131" t="e">
        <f>IF($A$374='Jason-SESSION'!$A$565,INDEX('Jason-SESSION'!$K$565:$T$572, MATCH("*Deadlift*",'Jason-SESSION'!$B$565:$B$572,0), MATCH("*2ND*",'Jason-SESSION'!$K$7:$T$7,0)),"")</f>
        <v>#N/A</v>
      </c>
      <c r="F376" s="131" t="e">
        <f>INDEX('Jason-SESSION'!$L$565:$U$572, MATCH("*Deadlift*",'Jason-SESSION'!$B$565:$B$572,0), MATCH("*2nd*",'Jason-SESSION'!$K$7:$T$7,0))</f>
        <v>#N/A</v>
      </c>
      <c r="G376" s="131" t="e">
        <f>IF($A$374='Jason-SESSION'!$A$565,INDEX('Jason-SESSION'!$K$565:$T$572, MATCH("*Bench Press*",'Jason-SESSION'!$B$565:$B$572,0), MATCH("*2ND*",'Jason-SESSION'!$K$7:$T$7,0)),"")</f>
        <v>#N/A</v>
      </c>
      <c r="H376" s="131" t="e">
        <f>INDEX('Jason-SESSION'!$L$565:$U$572, MATCH("*Bench Press*",'Jason-SESSION'!$B$565:$B$572,0), MATCH("*2nd*",'Jason-SESSION'!$K$7:$T$7,0))</f>
        <v>#N/A</v>
      </c>
      <c r="I376" s="132" t="e">
        <f>IF($A$374='Jason-SESSION'!$A$565,INDEX('Jason-SESSION'!$K$565:$T$572, MATCH("*Military*",'Jason-SESSION'!$B$565:$B$572,0), MATCH("*2ND*",'Jason-SESSION'!$K$7:$T$7,0)),"")</f>
        <v>#N/A</v>
      </c>
      <c r="J376" s="44" t="e">
        <f>INDEX('Jason-SESSION'!$L$565:$U$572, MATCH("*Military*",'Jason-SESSION'!$B$565:$B$572,0), MATCH("*2nd*",'Jason-SESSION'!$K$7:$T$7,0))</f>
        <v>#N/A</v>
      </c>
      <c r="K376" s="131" t="e">
        <f>IF($A$374='Jason-SESSION'!$A$565,INDEX('Jason-SESSION'!$K$565:$T$572, MATCH("*Clean *",'Jason-SESSION'!$B$565:$B$572,0), MATCH("*2ND*",'Jason-SESSION'!$K$7:$T$7,0)),"")</f>
        <v>#N/A</v>
      </c>
      <c r="L376" s="44" t="e">
        <f>INDEX('Jason-SESSION'!$L$565:$U$572, MATCH("*Clean *",'Jason-SESSION'!$B$565:$B$572,0), MATCH("*2nd*",'Jason-SESSION'!$K$7:$T$7,0))</f>
        <v>#N/A</v>
      </c>
      <c r="M376" s="131" t="e">
        <f>IF($A$374='Jason-SESSION'!$A$565,INDEX('Jason-SESSION'!$K$565:$T$572, MATCH("*Lat Pulldown*",'Jason-SESSION'!$B$565:$B$572,0), MATCH("*2ND*",'Jason-SESSION'!$K$7:$T$7,0)),"")</f>
        <v>#N/A</v>
      </c>
      <c r="N376" s="44" t="e">
        <f>INDEX('Jason-SESSION'!$L$565:$U$572, MATCH("*Lat Pulldown*",'Jason-SESSION'!$B$565:$B$572,0), MATCH("*2nd*",'Jason-SESSION'!$K$7:$T$7,0))</f>
        <v>#N/A</v>
      </c>
      <c r="O376" s="151"/>
      <c r="P376" s="151"/>
      <c r="Q376" s="118"/>
      <c r="R376" s="118"/>
      <c r="AF376"/>
      <c r="AG376"/>
      <c r="AH376"/>
      <c r="AI376"/>
      <c r="AJ376"/>
      <c r="AK376"/>
      <c r="AL376"/>
      <c r="AN376"/>
    </row>
    <row r="377" spans="1:40">
      <c r="B377" t="s">
        <v>5</v>
      </c>
      <c r="C377" s="131" t="e">
        <f>IF($A$374='Jason-SESSION'!$A$565,INDEX('Jason-SESSION'!$K$565:$T$572, MATCH("*Squat*",'Jason-SESSION'!$B$565:$B$572,0), MATCH("*3rd*",'Jason-SESSION'!$K$7:$T$7,0)),"")</f>
        <v>#N/A</v>
      </c>
      <c r="D377" s="132" t="e">
        <f>INDEX('Jason-SESSION'!L$565:U$572, MATCH("*Squat*",'Jason-SESSION'!$B$565:$B$572,0), MATCH("*3rd*",'Jason-SESSION'!K$7:T$7,0))</f>
        <v>#N/A</v>
      </c>
      <c r="E377" s="131" t="e">
        <f>IF($A$374='Jason-SESSION'!$A$565,INDEX('Jason-SESSION'!$K$565:$T$572, MATCH("*Deadlift*",'Jason-SESSION'!$B$565:$B$572,0), MATCH("*3rd*",'Jason-SESSION'!$K$7:$T$7,0)),"")</f>
        <v>#N/A</v>
      </c>
      <c r="F377" s="131" t="e">
        <f>INDEX('Jason-SESSION'!$L$565:$U$572, MATCH("*Deadlift*",'Jason-SESSION'!$B$565:$B$572,0), MATCH("*3rd*",'Jason-SESSION'!$K$7:$T$7,0))</f>
        <v>#N/A</v>
      </c>
      <c r="G377" s="131" t="e">
        <f>IF($A$374='Jason-SESSION'!$A$565,INDEX('Jason-SESSION'!$K$565:$T$572, MATCH("*Bench Press*",'Jason-SESSION'!$B$565:$B$572,0), MATCH("*3rd*",'Jason-SESSION'!$K$7:$T$7,0)),"")</f>
        <v>#N/A</v>
      </c>
      <c r="H377" s="131" t="e">
        <f>INDEX('Jason-SESSION'!$L$565:$U$572, MATCH("*Bench Press*",'Jason-SESSION'!$B$565:$B$572,0), MATCH("*3rd*",'Jason-SESSION'!$K$7:$T$7,0))</f>
        <v>#N/A</v>
      </c>
      <c r="I377" s="132" t="e">
        <f>IF($A$374='Jason-SESSION'!$A$565,INDEX('Jason-SESSION'!$K$565:$T$572, MATCH("*Military*",'Jason-SESSION'!$B$565:$B$572,0), MATCH("*3rd*",'Jason-SESSION'!$K$7:$T$7,0)),"")</f>
        <v>#N/A</v>
      </c>
      <c r="J377" s="44" t="e">
        <f>INDEX('Jason-SESSION'!$L$565:$U$572, MATCH("*Military*",'Jason-SESSION'!$B$565:$B$572,0), MATCH("*3rd*",'Jason-SESSION'!$K$7:$T$7,0))</f>
        <v>#N/A</v>
      </c>
      <c r="K377" s="131" t="e">
        <f>IF($A$374='Jason-SESSION'!$A$565,INDEX('Jason-SESSION'!$K$565:$T$572, MATCH("*Clean *",'Jason-SESSION'!$B$565:$B$572,0), MATCH("*3rd*",'Jason-SESSION'!$K$7:$T$7,0)),"")</f>
        <v>#N/A</v>
      </c>
      <c r="L377" s="44" t="e">
        <f>INDEX('Jason-SESSION'!$L$565:$U$572, MATCH("*Clean *",'Jason-SESSION'!$B$565:$B$572,0), MATCH("*3rd*",'Jason-SESSION'!$K$7:$T$7,0))</f>
        <v>#N/A</v>
      </c>
      <c r="M377" s="131" t="e">
        <f>IF($A$374='Jason-SESSION'!$A$565,INDEX('Jason-SESSION'!$K$565:$T$572, MATCH("*Lat Pulldown*",'Jason-SESSION'!$B$565:$B$572,0), MATCH("*3rd*",'Jason-SESSION'!$K$7:$T$7,0)),"")</f>
        <v>#N/A</v>
      </c>
      <c r="N377" s="44" t="e">
        <f>INDEX('Jason-SESSION'!$L$565:$U$572, MATCH("*Lat Pulldown*",'Jason-SESSION'!$B$565:$B$572,0), MATCH("*3rd*",'Jason-SESSION'!$K$7:$T$7,0))</f>
        <v>#N/A</v>
      </c>
      <c r="O377" s="151"/>
      <c r="P377" s="151"/>
      <c r="Q377" s="118"/>
      <c r="R377" s="118"/>
      <c r="AF377"/>
      <c r="AG377"/>
      <c r="AH377"/>
      <c r="AI377"/>
      <c r="AJ377"/>
      <c r="AK377"/>
      <c r="AL377"/>
      <c r="AN377"/>
    </row>
    <row r="378" spans="1:40">
      <c r="B378" t="s">
        <v>6</v>
      </c>
      <c r="C378" s="131" t="e">
        <f>IF($A$374='Jason-SESSION'!$A$565,INDEX('Jason-SESSION'!$K$565:$T$572, MATCH("*Squat*",'Jason-SESSION'!$B$565:$B$572,0), MATCH("*4th*",'Jason-SESSION'!$K$7:$T$7,0)),"")</f>
        <v>#N/A</v>
      </c>
      <c r="D378" s="132" t="e">
        <f>INDEX('Jason-SESSION'!L$565:U$572, MATCH("*Squat*",'Jason-SESSION'!$B$565:$B$572,0), MATCH("*4th*",'Jason-SESSION'!K$7:T$7,0))</f>
        <v>#N/A</v>
      </c>
      <c r="E378" s="131" t="e">
        <f>IF($A$374='Jason-SESSION'!$A$565,INDEX('Jason-SESSION'!$K$565:$T$572, MATCH("*Deadlift*",'Jason-SESSION'!$B$565:$B$572,0), MATCH("*4th*",'Jason-SESSION'!$K$7:$T$7,0)),"")</f>
        <v>#N/A</v>
      </c>
      <c r="F378" s="131" t="e">
        <f>INDEX('Jason-SESSION'!$L$565:$U$572, MATCH("*Deadlift*",'Jason-SESSION'!$B$565:$B$572,0), MATCH("*4th*",'Jason-SESSION'!$K$7:$T$7,0))</f>
        <v>#N/A</v>
      </c>
      <c r="G378" s="131" t="e">
        <f>IF($A$374='Jason-SESSION'!$A$565,INDEX('Jason-SESSION'!$K$565:$T$572, MATCH("*Bench Press*",'Jason-SESSION'!$B$565:$B$572,0), MATCH("*4th*",'Jason-SESSION'!$K$7:$T$7,0)),"")</f>
        <v>#N/A</v>
      </c>
      <c r="H378" s="131" t="e">
        <f>INDEX('Jason-SESSION'!$L$565:$U$572, MATCH("*Bench Press*",'Jason-SESSION'!$B$565:$B$572,0), MATCH("*4th*",'Jason-SESSION'!$K$7:$T$7,0))</f>
        <v>#N/A</v>
      </c>
      <c r="I378" s="132" t="e">
        <f>IF($A$374='Jason-SESSION'!$A$565,INDEX('Jason-SESSION'!$K$565:$T$572, MATCH("*Military*",'Jason-SESSION'!$B$565:$B$572,0), MATCH("*4th*",'Jason-SESSION'!$K$7:$T$7,0)),"")</f>
        <v>#N/A</v>
      </c>
      <c r="J378" s="44" t="e">
        <f>INDEX('Jason-SESSION'!$L$565:$U$572, MATCH("*Military*",'Jason-SESSION'!$B$565:$B$572,0), MATCH("*4th*",'Jason-SESSION'!$K$7:$T$7,0))</f>
        <v>#N/A</v>
      </c>
      <c r="K378" s="131" t="e">
        <f>IF($A$374='Jason-SESSION'!$A$565,INDEX('Jason-SESSION'!$K$565:$T$572, MATCH("*Clean *",'Jason-SESSION'!$B$565:$B$572,0), MATCH("*4th*",'Jason-SESSION'!$K$7:$T$7,0)),"")</f>
        <v>#N/A</v>
      </c>
      <c r="L378" s="44" t="e">
        <f>INDEX('Jason-SESSION'!$L$565:$U$572, MATCH("*Clean *",'Jason-SESSION'!$B$565:$B$572,0), MATCH("*4th*",'Jason-SESSION'!$K$7:$T$7,0))</f>
        <v>#N/A</v>
      </c>
      <c r="M378" s="131" t="e">
        <f>IF($A$374='Jason-SESSION'!$A$565,INDEX('Jason-SESSION'!$K$565:$T$572, MATCH("*Lat Pulldown*",'Jason-SESSION'!$B$565:$B$572,0), MATCH("*4th*",'Jason-SESSION'!$K$7:$T$7,0)),"")</f>
        <v>#N/A</v>
      </c>
      <c r="N378" s="44" t="e">
        <f>INDEX('Jason-SESSION'!$L$565:$U$572, MATCH("*Lat Pulldown*",'Jason-SESSION'!$B$565:$B$572,0), MATCH("*4th*",'Jason-SESSION'!$K$7:$T$7,0))</f>
        <v>#N/A</v>
      </c>
      <c r="O378" s="151"/>
      <c r="P378" s="151"/>
      <c r="Q378" s="118"/>
      <c r="R378" s="118"/>
      <c r="AF378"/>
      <c r="AG378"/>
      <c r="AH378"/>
      <c r="AI378"/>
      <c r="AJ378"/>
      <c r="AK378"/>
      <c r="AL378"/>
      <c r="AN378"/>
    </row>
    <row r="379" spans="1:40">
      <c r="B379" t="s">
        <v>7</v>
      </c>
      <c r="C379" s="131" t="e">
        <f>IF($A$374='Jason-SESSION'!$A$565,INDEX('Jason-SESSION'!$K$565:$T$572, MATCH("*Squat*",'Jason-SESSION'!$B$565:$B$572,0), MATCH("*5th*",'Jason-SESSION'!$K$7:$T$7,0)),"")</f>
        <v>#N/A</v>
      </c>
      <c r="D379" s="132" t="e">
        <f>INDEX('Jason-SESSION'!L$565:U$572, MATCH("*Squat*",'Jason-SESSION'!$B$565:$B$572,0), MATCH("*5th*",'Jason-SESSION'!K$7:T$7,0))</f>
        <v>#N/A</v>
      </c>
      <c r="E379" s="131" t="e">
        <f>IF($A$374='Jason-SESSION'!$A$565,INDEX('Jason-SESSION'!$K$565:$T$572, MATCH("*Deadlift*",'Jason-SESSION'!$B$565:$B$572,0), MATCH("*5th*",'Jason-SESSION'!$K$7:$T$7,0)),"")</f>
        <v>#N/A</v>
      </c>
      <c r="F379" s="131" t="e">
        <f>INDEX('Jason-SESSION'!$L$565:$U$572, MATCH("*Deadlift*",'Jason-SESSION'!$B$565:$B$572,0), MATCH("*5th*",'Jason-SESSION'!$K$7:$T$7,0))</f>
        <v>#N/A</v>
      </c>
      <c r="G379" s="131" t="e">
        <f>IF($A$374='Jason-SESSION'!$A$565,INDEX('Jason-SESSION'!$K$565:$T$572, MATCH("*Bench Press*",'Jason-SESSION'!$B$565:$B$572,0), MATCH("*5th*",'Jason-SESSION'!$K$7:$T$7,0)),"")</f>
        <v>#N/A</v>
      </c>
      <c r="H379" s="131" t="e">
        <f>INDEX('Jason-SESSION'!$L$565:$U$572, MATCH("*Bench Press*",'Jason-SESSION'!$B$565:$B$572,0), MATCH("*5th*",'Jason-SESSION'!$K$7:$T$7,0))</f>
        <v>#N/A</v>
      </c>
      <c r="I379" s="132" t="e">
        <f>IF($A$374='Jason-SESSION'!$A$565,INDEX('Jason-SESSION'!$K$565:$T$572, MATCH("*Military*",'Jason-SESSION'!$B$565:$B$572,0), MATCH("*5th*",'Jason-SESSION'!$K$7:$T$7,0)),"")</f>
        <v>#N/A</v>
      </c>
      <c r="J379" s="44" t="e">
        <f>INDEX('Jason-SESSION'!$L$565:$U$572, MATCH("*Military*",'Jason-SESSION'!$B$565:$B$572,0), MATCH("*5th*",'Jason-SESSION'!$K$7:$T$7,0))</f>
        <v>#N/A</v>
      </c>
      <c r="K379" s="131" t="e">
        <f>IF($A$374='Jason-SESSION'!$A$565,INDEX('Jason-SESSION'!$K$565:$T$572, MATCH("*Clean *",'Jason-SESSION'!$B$565:$B$572,0), MATCH("*5th*",'Jason-SESSION'!$K$7:$T$7,0)),"")</f>
        <v>#N/A</v>
      </c>
      <c r="L379" s="44" t="e">
        <f>INDEX('Jason-SESSION'!$L$565:$U$572, MATCH("*Clean *",'Jason-SESSION'!$B$565:$B$572,0), MATCH("*5th*",'Jason-SESSION'!$K$7:$T$7,0))</f>
        <v>#N/A</v>
      </c>
      <c r="M379" s="131" t="e">
        <f>IF($A$374='Jason-SESSION'!$A$565,INDEX('Jason-SESSION'!$K$565:$T$572, MATCH("*Lat Pulldown*",'Jason-SESSION'!$B$565:$B$572,0), MATCH("*5th*",'Jason-SESSION'!$K$7:$T$7,0)),"")</f>
        <v>#N/A</v>
      </c>
      <c r="N379" s="44" t="e">
        <f>INDEX('Jason-SESSION'!$L$565:$U$572, MATCH("*Lat Pulldown*",'Jason-SESSION'!$B$565:$B$572,0), MATCH("*5th*",'Jason-SESSION'!$K$7:$T$7,0))</f>
        <v>#N/A</v>
      </c>
      <c r="O379" s="151"/>
      <c r="P379" s="151"/>
      <c r="Q379" s="118"/>
      <c r="R379" s="118"/>
      <c r="AF379"/>
      <c r="AG379"/>
      <c r="AH379"/>
      <c r="AI379"/>
      <c r="AJ379"/>
      <c r="AK379"/>
      <c r="AL379"/>
      <c r="AN379"/>
    </row>
    <row r="380" spans="1:40">
      <c r="A380" s="129">
        <f>'Jason-SESSION'!A574</f>
        <v>0</v>
      </c>
      <c r="B380" s="116" t="s">
        <v>84</v>
      </c>
      <c r="C380" s="117" t="e">
        <f>MAX(C381:C385)</f>
        <v>#N/A</v>
      </c>
      <c r="D380" s="116" t="e">
        <f t="array" ref="D380">MAX(IF(C381:C385=C380,D381:D385))</f>
        <v>#N/A</v>
      </c>
      <c r="E380" s="116" t="e">
        <f>MAX(E381:E385)</f>
        <v>#N/A</v>
      </c>
      <c r="F380" s="116" t="e">
        <f t="array" ref="F380">MAX(IF(E381:E385=E380,F381:F385))</f>
        <v>#N/A</v>
      </c>
      <c r="G380" s="116" t="e">
        <f>MAX(G381:G385)</f>
        <v>#N/A</v>
      </c>
      <c r="H380" s="116" t="e">
        <f t="array" ref="H380">MAX(IF(G381:G385=G380,H381:H385))</f>
        <v>#N/A</v>
      </c>
      <c r="I380" s="116" t="e">
        <f>MAX(I381:I385)</f>
        <v>#N/A</v>
      </c>
      <c r="J380" s="116" t="e">
        <f t="array" ref="J380">MAX(IF(I381:I385=I380,J381:J385))</f>
        <v>#N/A</v>
      </c>
      <c r="K380" s="116" t="e">
        <f>MAX(K381:K385)</f>
        <v>#N/A</v>
      </c>
      <c r="L380" s="116" t="e">
        <f t="array" ref="L380">MAX(IF(K381:K385=K380,L381:L385))</f>
        <v>#N/A</v>
      </c>
      <c r="M380" s="116" t="e">
        <f>MAX(M381:M385)</f>
        <v>#N/A</v>
      </c>
      <c r="N380" s="117" t="e">
        <f t="array" ref="N380">MAX(IF(M381:M385=M380,N381:N385))</f>
        <v>#N/A</v>
      </c>
      <c r="O380" s="152" t="str">
        <f>IF($A$140='Jason-SESSION'!$A$574,INDEX('Jason-SESSION'!$K$574:$T$581, MATCH("*1k Row*",'Jason-SESSION'!$B$574:$B$581,0), MATCH("*1st*",'Jason-SESSION'!$K$7:$T$7,0)),"")</f>
        <v/>
      </c>
      <c r="P380" s="152" t="str">
        <f>IF($A$140='Jason-SESSION'!$A$574,INDEX('Jason-SESSION'!$K$574:$T$581, MATCH("*HIIT*",'Jason-SESSION'!$B$574:$B$581,0), MATCH("*1st*",'Jason-SESSION'!$K$7:$T$7,0)),"")</f>
        <v/>
      </c>
      <c r="Q380" s="119" t="e">
        <f>INDEX('Jason-SESSION'!$L$574:$U$574, MATCH("*HIIT*",'Jason-SESSION'!$B$574:$B$574,0), MATCH("*1st*",'Jason-SESSION'!$K$7:$T$7,0))</f>
        <v>#N/A</v>
      </c>
      <c r="R380" s="119">
        <f>'Jason-SESSION'!U448</f>
        <v>0</v>
      </c>
      <c r="S380" s="116"/>
      <c r="T380" s="116"/>
      <c r="U380" s="120">
        <f>'Jason-SESSION'!A575</f>
        <v>0</v>
      </c>
      <c r="V380" s="120">
        <f>'Jason-SESSION'!A576</f>
        <v>0</v>
      </c>
      <c r="W380" s="116"/>
      <c r="X380" s="116"/>
      <c r="Y380" s="116"/>
      <c r="Z380" s="116"/>
      <c r="AA380" s="116"/>
      <c r="AB380" s="116"/>
      <c r="AC380" s="116"/>
      <c r="AF380"/>
      <c r="AG380"/>
      <c r="AH380"/>
      <c r="AI380"/>
      <c r="AJ380"/>
      <c r="AK380"/>
      <c r="AL380"/>
      <c r="AN380"/>
    </row>
    <row r="381" spans="1:40">
      <c r="A381" s="145"/>
      <c r="B381" s="11" t="s">
        <v>3</v>
      </c>
      <c r="C381" s="131" t="e">
        <f>IF($A$380='Jason-SESSION'!$A$574,INDEX('Jason-SESSION'!$K$574:$T$581, MATCH("*Squat*",'Jason-SESSION'!$B$574:$B$581,0), MATCH("*1st*",'Jason-SESSION'!$K$7:$T$7,0)),"")</f>
        <v>#N/A</v>
      </c>
      <c r="D381" s="132" t="e">
        <f>INDEX('Jason-SESSION'!L$574:U$581, MATCH("*Squat*",'Jason-SESSION'!$B$574:$B$581,0), MATCH("*1st*",'Jason-SESSION'!K$7:T$7,0))</f>
        <v>#N/A</v>
      </c>
      <c r="E381" s="131" t="e">
        <f>IF($A$380='Jason-SESSION'!$A$574,INDEX('Jason-SESSION'!$K$574:$T$581, MATCH("*Deadlift*",'Jason-SESSION'!$B$574:$B$581,0), MATCH("*1st*",'Jason-SESSION'!$K$7:$T$7,0)),"")</f>
        <v>#N/A</v>
      </c>
      <c r="F381" s="131" t="e">
        <f>INDEX('Jason-SESSION'!$L$574:$U$581, MATCH("*Deadlift*",'Jason-SESSION'!$B$574:$B$581,0), MATCH("*1st*",'Jason-SESSION'!$K$7:$T$7,0))</f>
        <v>#N/A</v>
      </c>
      <c r="G381" s="131" t="e">
        <f>IF($A$380='Jason-SESSION'!$A$574,INDEX('Jason-SESSION'!$K$574:$T$581, MATCH("*Bench Press*",'Jason-SESSION'!$B$574:$B$581,0), MATCH("*1st*",'Jason-SESSION'!$K$7:$T$7,0)),"")</f>
        <v>#N/A</v>
      </c>
      <c r="H381" s="131" t="e">
        <f>INDEX('Jason-SESSION'!$L$574:$U$581, MATCH("*Bench Press*",'Jason-SESSION'!$B$574:$B$581,0), MATCH("*1st*",'Jason-SESSION'!$K$7:$T$7,0))</f>
        <v>#N/A</v>
      </c>
      <c r="I381" s="132" t="e">
        <f>IF($A$380='Jason-SESSION'!$A$574,INDEX('Jason-SESSION'!$K$574:$T$581, MATCH("*Military*",'Jason-SESSION'!$B$574:$B$581,0), MATCH("*1st*",'Jason-SESSION'!$K$7:$T$7,0)),"")</f>
        <v>#N/A</v>
      </c>
      <c r="J381" s="48" t="e">
        <f>INDEX('Jason-SESSION'!$L$574:$U$581, MATCH("*Military*",'Jason-SESSION'!$B$574:$B$581,0), MATCH("*1st*",'Jason-SESSION'!$K$7:$T$7,0))</f>
        <v>#N/A</v>
      </c>
      <c r="K381" s="131" t="e">
        <f>IF($A$380='Jason-SESSION'!$A$574,INDEX('Jason-SESSION'!$K$574:$T$581, MATCH("*Clean *",'Jason-SESSION'!$B$574:$B$581,0), MATCH("*1st*",'Jason-SESSION'!$K$7:$T$7,0)),"")</f>
        <v>#N/A</v>
      </c>
      <c r="L381" s="48" t="e">
        <f>INDEX('Jason-SESSION'!$L$574:$U$581, MATCH("*Clean *",'Jason-SESSION'!$B$574:$B$581,0), MATCH("*1st*",'Jason-SESSION'!$K$7:$T$7,0))</f>
        <v>#N/A</v>
      </c>
      <c r="M381" s="131" t="e">
        <f>IF($A$380='Jason-SESSION'!$A$574,INDEX('Jason-SESSION'!$K$574:$T$581, MATCH("*Lat Pulldown*",'Jason-SESSION'!$B$574:$B$581,0), MATCH("*1st*",'Jason-SESSION'!$K$7:$T$7,0)),"")</f>
        <v>#N/A</v>
      </c>
      <c r="N381" s="48" t="e">
        <f>INDEX('Jason-SESSION'!$L$574:$U$581, MATCH("*Lat Pulldown*",'Jason-SESSION'!$B$574:$B$581,0), MATCH("*1st*",'Jason-SESSION'!$K$7:$T$7,0))</f>
        <v>#N/A</v>
      </c>
      <c r="O381" s="151"/>
      <c r="P381" s="151"/>
      <c r="Q381" s="118"/>
      <c r="R381" s="118"/>
      <c r="S381" s="11"/>
      <c r="T381" s="11"/>
      <c r="V381" s="47"/>
      <c r="W381" s="11"/>
      <c r="X381" s="11"/>
      <c r="Y381" s="11"/>
      <c r="Z381" s="11"/>
      <c r="AA381" s="11"/>
      <c r="AB381" s="11"/>
      <c r="AC381" s="11"/>
      <c r="AF381"/>
      <c r="AG381"/>
      <c r="AH381"/>
      <c r="AI381"/>
      <c r="AJ381"/>
      <c r="AK381"/>
      <c r="AL381"/>
      <c r="AN381"/>
    </row>
    <row r="382" spans="1:40">
      <c r="B382" t="s">
        <v>4</v>
      </c>
      <c r="C382" s="131" t="e">
        <f>IF($A$380='Jason-SESSION'!$A$574,INDEX('Jason-SESSION'!$K$574:$T$581, MATCH("*Squat*",'Jason-SESSION'!$B$574:$B$581,0), MATCH("*2nd*",'Jason-SESSION'!$K$7:$T$7,0)),"")</f>
        <v>#N/A</v>
      </c>
      <c r="D382" s="132" t="e">
        <f>INDEX('Jason-SESSION'!L$574:U$581, MATCH("*Squat*",'Jason-SESSION'!$B$574:$B$581,0), MATCH("*2nd*",'Jason-SESSION'!K$7:T$7,0))</f>
        <v>#N/A</v>
      </c>
      <c r="E382" s="131" t="e">
        <f>IF($A$380='Jason-SESSION'!$A$574,INDEX('Jason-SESSION'!$K$574:$T$581, MATCH("*Deadlift*",'Jason-SESSION'!$B$574:$B$581,0), MATCH("*2ND*",'Jason-SESSION'!$K$7:$T$7,0)),"")</f>
        <v>#N/A</v>
      </c>
      <c r="F382" s="131" t="e">
        <f>INDEX('Jason-SESSION'!$L$574:$U$581, MATCH("*Deadlift*",'Jason-SESSION'!$B$574:$B$581,0), MATCH("*2nd*",'Jason-SESSION'!$K$7:$T$7,0))</f>
        <v>#N/A</v>
      </c>
      <c r="G382" s="131" t="e">
        <f>IF($A$380='Jason-SESSION'!$A$574,INDEX('Jason-SESSION'!$K$574:$T$581, MATCH("*Bench Press*",'Jason-SESSION'!$B$574:$B$581,0), MATCH("*2ND*",'Jason-SESSION'!$K$7:$T$7,0)),"")</f>
        <v>#N/A</v>
      </c>
      <c r="H382" s="131" t="e">
        <f>INDEX('Jason-SESSION'!$L$574:$U$581, MATCH("*Bench Press*",'Jason-SESSION'!$B$574:$B$581,0), MATCH("*2nd*",'Jason-SESSION'!$K$7:$T$7,0))</f>
        <v>#N/A</v>
      </c>
      <c r="I382" s="132" t="e">
        <f>IF($A$380='Jason-SESSION'!$A$574,INDEX('Jason-SESSION'!$K$574:$T$581, MATCH("*Military*",'Jason-SESSION'!$B$574:$B$581,0), MATCH("*2ND*",'Jason-SESSION'!$K$7:$T$7,0)),"")</f>
        <v>#N/A</v>
      </c>
      <c r="J382" s="44" t="e">
        <f>INDEX('Jason-SESSION'!$L$574:$U$581, MATCH("*Military*",'Jason-SESSION'!$B$574:$B$581,0), MATCH("*2nd*",'Jason-SESSION'!$K$7:$T$7,0))</f>
        <v>#N/A</v>
      </c>
      <c r="K382" s="131" t="e">
        <f>IF($A$380='Jason-SESSION'!$A$574,INDEX('Jason-SESSION'!$K$574:$T$581, MATCH("*Clean *",'Jason-SESSION'!$B$574:$B$581,0), MATCH("*2ND*",'Jason-SESSION'!$K$7:$T$7,0)),"")</f>
        <v>#N/A</v>
      </c>
      <c r="L382" s="44" t="e">
        <f>INDEX('Jason-SESSION'!$L$574:$U$581, MATCH("*Clean *",'Jason-SESSION'!$B$574:$B$581,0), MATCH("*2nd*",'Jason-SESSION'!$K$7:$T$7,0))</f>
        <v>#N/A</v>
      </c>
      <c r="M382" s="131" t="e">
        <f>IF($A$380='Jason-SESSION'!$A$574,INDEX('Jason-SESSION'!$K$574:$T$581, MATCH("*Lat Pulldown*",'Jason-SESSION'!$B$574:$B$581,0), MATCH("*2ND*",'Jason-SESSION'!$K$7:$T$7,0)),"")</f>
        <v>#N/A</v>
      </c>
      <c r="N382" s="44" t="e">
        <f>INDEX('Jason-SESSION'!$L$574:$U$581, MATCH("*Lat Pulldown*",'Jason-SESSION'!$B$574:$B$581,0), MATCH("*2nd*",'Jason-SESSION'!$K$7:$T$7,0))</f>
        <v>#N/A</v>
      </c>
      <c r="O382" s="151"/>
      <c r="P382" s="151"/>
      <c r="Q382" s="118"/>
      <c r="R382" s="118"/>
      <c r="AF382"/>
      <c r="AG382"/>
      <c r="AH382"/>
      <c r="AI382"/>
      <c r="AJ382"/>
      <c r="AK382"/>
      <c r="AL382"/>
      <c r="AN382"/>
    </row>
    <row r="383" spans="1:40">
      <c r="B383" t="s">
        <v>5</v>
      </c>
      <c r="C383" s="131" t="e">
        <f>IF($A$380='Jason-SESSION'!$A$574,INDEX('Jason-SESSION'!$K$574:$T$581, MATCH("*Squat*",'Jason-SESSION'!$B$574:$B$581,0), MATCH("*3rd*",'Jason-SESSION'!$K$7:$T$7,0)),"")</f>
        <v>#N/A</v>
      </c>
      <c r="D383" s="132" t="e">
        <f>INDEX('Jason-SESSION'!L$574:U$581, MATCH("*Squat*",'Jason-SESSION'!$B$574:$B$581,0), MATCH("*3rd*",'Jason-SESSION'!K$7:T$7,0))</f>
        <v>#N/A</v>
      </c>
      <c r="E383" s="131" t="e">
        <f>IF($A$380='Jason-SESSION'!$A$574,INDEX('Jason-SESSION'!$K$574:$T$581, MATCH("*Deadlift*",'Jason-SESSION'!$B$574:$B$581,0), MATCH("*3rd*",'Jason-SESSION'!$K$7:$T$7,0)),"")</f>
        <v>#N/A</v>
      </c>
      <c r="F383" s="131" t="e">
        <f>INDEX('Jason-SESSION'!$L$574:$U$581, MATCH("*Deadlift*",'Jason-SESSION'!$B$574:$B$581,0), MATCH("*3rd*",'Jason-SESSION'!$K$7:$T$7,0))</f>
        <v>#N/A</v>
      </c>
      <c r="G383" s="131" t="e">
        <f>IF($A$380='Jason-SESSION'!$A$574,INDEX('Jason-SESSION'!$K$574:$T$581, MATCH("*Bench Press*",'Jason-SESSION'!$B$574:$B$581,0), MATCH("*3rd*",'Jason-SESSION'!$K$7:$T$7,0)),"")</f>
        <v>#N/A</v>
      </c>
      <c r="H383" s="131" t="e">
        <f>INDEX('Jason-SESSION'!$L$574:$U$581, MATCH("*Bench Press*",'Jason-SESSION'!$B$574:$B$581,0), MATCH("*3rd*",'Jason-SESSION'!$K$7:$T$7,0))</f>
        <v>#N/A</v>
      </c>
      <c r="I383" s="132" t="e">
        <f>IF($A$380='Jason-SESSION'!$A$574,INDEX('Jason-SESSION'!$K$574:$T$581, MATCH("*Military*",'Jason-SESSION'!$B$574:$B$581,0), MATCH("*3rd*",'Jason-SESSION'!$K$7:$T$7,0)),"")</f>
        <v>#N/A</v>
      </c>
      <c r="J383" s="44" t="e">
        <f>INDEX('Jason-SESSION'!$L$574:$U$581, MATCH("*Military*",'Jason-SESSION'!$B$574:$B$581,0), MATCH("*3rd*",'Jason-SESSION'!$K$7:$T$7,0))</f>
        <v>#N/A</v>
      </c>
      <c r="K383" s="131" t="e">
        <f>IF($A$380='Jason-SESSION'!$A$574,INDEX('Jason-SESSION'!$K$574:$T$581, MATCH("*Clean *",'Jason-SESSION'!$B$574:$B$581,0), MATCH("*3rd*",'Jason-SESSION'!$K$7:$T$7,0)),"")</f>
        <v>#N/A</v>
      </c>
      <c r="L383" s="44" t="e">
        <f>INDEX('Jason-SESSION'!$L$574:$U$581, MATCH("*Clean *",'Jason-SESSION'!$B$574:$B$581,0), MATCH("*3rd*",'Jason-SESSION'!$K$7:$T$7,0))</f>
        <v>#N/A</v>
      </c>
      <c r="M383" s="131" t="e">
        <f>IF($A$380='Jason-SESSION'!$A$574,INDEX('Jason-SESSION'!$K$574:$T$581, MATCH("*Lat Pulldown*",'Jason-SESSION'!$B$574:$B$581,0), MATCH("*3rd*",'Jason-SESSION'!$K$7:$T$7,0)),"")</f>
        <v>#N/A</v>
      </c>
      <c r="N383" s="44" t="e">
        <f>INDEX('Jason-SESSION'!$L$574:$U$581, MATCH("*Lat Pulldown*",'Jason-SESSION'!$B$574:$B$581,0), MATCH("*3rd*",'Jason-SESSION'!$K$7:$T$7,0))</f>
        <v>#N/A</v>
      </c>
      <c r="O383" s="151"/>
      <c r="P383" s="151"/>
      <c r="Q383" s="118"/>
      <c r="R383" s="118"/>
      <c r="AF383"/>
      <c r="AG383"/>
      <c r="AH383"/>
      <c r="AI383"/>
      <c r="AJ383"/>
      <c r="AK383"/>
      <c r="AL383"/>
      <c r="AN383"/>
    </row>
    <row r="384" spans="1:40">
      <c r="B384" t="s">
        <v>6</v>
      </c>
      <c r="C384" s="131" t="e">
        <f>IF($A$380='Jason-SESSION'!$A$574,INDEX('Jason-SESSION'!$K$574:$T$581, MATCH("*Squat*",'Jason-SESSION'!$B$574:$B$581,0), MATCH("*4th*",'Jason-SESSION'!$K$7:$T$7,0)),"")</f>
        <v>#N/A</v>
      </c>
      <c r="D384" s="132" t="e">
        <f>INDEX('Jason-SESSION'!L$574:U$581, MATCH("*Squat*",'Jason-SESSION'!$B$574:$B$581,0), MATCH("*4th*",'Jason-SESSION'!K$7:T$7,0))</f>
        <v>#N/A</v>
      </c>
      <c r="E384" s="131" t="e">
        <f>IF($A$380='Jason-SESSION'!$A$574,INDEX('Jason-SESSION'!$K$574:$T$581, MATCH("*Deadlift*",'Jason-SESSION'!$B$574:$B$581,0), MATCH("*4th*",'Jason-SESSION'!$K$7:$T$7,0)),"")</f>
        <v>#N/A</v>
      </c>
      <c r="F384" s="131" t="e">
        <f>INDEX('Jason-SESSION'!$L$574:$U$581, MATCH("*Deadlift*",'Jason-SESSION'!$B$574:$B$581,0), MATCH("*4th*",'Jason-SESSION'!$K$7:$T$7,0))</f>
        <v>#N/A</v>
      </c>
      <c r="G384" s="131" t="e">
        <f>IF($A$380='Jason-SESSION'!$A$574,INDEX('Jason-SESSION'!$K$574:$T$581, MATCH("*Bench Press*",'Jason-SESSION'!$B$574:$B$581,0), MATCH("*4th*",'Jason-SESSION'!$K$7:$T$7,0)),"")</f>
        <v>#N/A</v>
      </c>
      <c r="H384" s="131" t="e">
        <f>INDEX('Jason-SESSION'!$L$574:$U$581, MATCH("*Bench Press*",'Jason-SESSION'!$B$574:$B$581,0), MATCH("*4th*",'Jason-SESSION'!$K$7:$T$7,0))</f>
        <v>#N/A</v>
      </c>
      <c r="I384" s="132" t="e">
        <f>IF($A$380='Jason-SESSION'!$A$574,INDEX('Jason-SESSION'!$K$574:$T$581, MATCH("*Military*",'Jason-SESSION'!$B$574:$B$581,0), MATCH("*4th*",'Jason-SESSION'!$K$7:$T$7,0)),"")</f>
        <v>#N/A</v>
      </c>
      <c r="J384" s="44" t="e">
        <f>INDEX('Jason-SESSION'!$L$574:$U$581, MATCH("*Military*",'Jason-SESSION'!$B$574:$B$581,0), MATCH("*4th*",'Jason-SESSION'!$K$7:$T$7,0))</f>
        <v>#N/A</v>
      </c>
      <c r="K384" s="131" t="e">
        <f>IF($A$380='Jason-SESSION'!$A$574,INDEX('Jason-SESSION'!$K$574:$T$581, MATCH("*Clean *",'Jason-SESSION'!$B$574:$B$581,0), MATCH("*4th*",'Jason-SESSION'!$K$7:$T$7,0)),"")</f>
        <v>#N/A</v>
      </c>
      <c r="L384" s="44" t="e">
        <f>INDEX('Jason-SESSION'!$L$574:$U$581, MATCH("*Clean *",'Jason-SESSION'!$B$574:$B$581,0), MATCH("*4th*",'Jason-SESSION'!$K$7:$T$7,0))</f>
        <v>#N/A</v>
      </c>
      <c r="M384" s="131" t="e">
        <f>IF($A$380='Jason-SESSION'!$A$574,INDEX('Jason-SESSION'!$K$574:$T$581, MATCH("*Lat Pulldown*",'Jason-SESSION'!$B$574:$B$581,0), MATCH("*4th*",'Jason-SESSION'!$K$7:$T$7,0)),"")</f>
        <v>#N/A</v>
      </c>
      <c r="N384" s="44" t="e">
        <f>INDEX('Jason-SESSION'!$L$574:$U$581, MATCH("*Lat Pulldown*",'Jason-SESSION'!$B$574:$B$581,0), MATCH("*4th*",'Jason-SESSION'!$K$7:$T$7,0))</f>
        <v>#N/A</v>
      </c>
      <c r="O384" s="151"/>
      <c r="P384" s="151"/>
      <c r="Q384" s="118"/>
      <c r="R384" s="118"/>
      <c r="AF384"/>
      <c r="AG384"/>
      <c r="AH384"/>
      <c r="AI384"/>
      <c r="AJ384"/>
      <c r="AK384"/>
      <c r="AL384"/>
      <c r="AN384"/>
    </row>
    <row r="385" spans="1:40">
      <c r="B385" t="s">
        <v>7</v>
      </c>
      <c r="C385" s="131" t="e">
        <f>IF($A$380='Jason-SESSION'!$A$574,INDEX('Jason-SESSION'!$K$574:$T$581, MATCH("*Squat*",'Jason-SESSION'!$B$574:$B$581,0), MATCH("*5th*",'Jason-SESSION'!$K$7:$T$7,0)),"")</f>
        <v>#N/A</v>
      </c>
      <c r="D385" s="132" t="e">
        <f>INDEX('Jason-SESSION'!L$574:U$581, MATCH("*Squat*",'Jason-SESSION'!$B$574:$B$581,0), MATCH("*5th*",'Jason-SESSION'!K$7:T$7,0))</f>
        <v>#N/A</v>
      </c>
      <c r="E385" s="131" t="e">
        <f>IF($A$380='Jason-SESSION'!$A$574,INDEX('Jason-SESSION'!$K$574:$T$581, MATCH("*Deadlift*",'Jason-SESSION'!$B$574:$B$581,0), MATCH("*5th*",'Jason-SESSION'!$K$7:$T$7,0)),"")</f>
        <v>#N/A</v>
      </c>
      <c r="F385" s="131" t="e">
        <f>INDEX('Jason-SESSION'!$L$574:$U$581, MATCH("*Deadlift*",'Jason-SESSION'!$B$574:$B$581,0), MATCH("*5th*",'Jason-SESSION'!$K$7:$T$7,0))</f>
        <v>#N/A</v>
      </c>
      <c r="G385" s="131" t="e">
        <f>IF($A$380='Jason-SESSION'!$A$574,INDEX('Jason-SESSION'!$K$574:$T$581, MATCH("*Bench Press*",'Jason-SESSION'!$B$574:$B$581,0), MATCH("*5th*",'Jason-SESSION'!$K$7:$T$7,0)),"")</f>
        <v>#N/A</v>
      </c>
      <c r="H385" s="131" t="e">
        <f>INDEX('Jason-SESSION'!$L$574:$U$581, MATCH("*Bench Press*",'Jason-SESSION'!$B$574:$B$581,0), MATCH("*5th*",'Jason-SESSION'!$K$7:$T$7,0))</f>
        <v>#N/A</v>
      </c>
      <c r="I385" s="132" t="e">
        <f>IF($A$380='Jason-SESSION'!$A$574,INDEX('Jason-SESSION'!$K$574:$T$581, MATCH("*Military*",'Jason-SESSION'!$B$574:$B$581,0), MATCH("*5th*",'Jason-SESSION'!$K$7:$T$7,0)),"")</f>
        <v>#N/A</v>
      </c>
      <c r="J385" s="44" t="e">
        <f>INDEX('Jason-SESSION'!$L$574:$U$581, MATCH("*Military*",'Jason-SESSION'!$B$574:$B$581,0), MATCH("*5th*",'Jason-SESSION'!$K$7:$T$7,0))</f>
        <v>#N/A</v>
      </c>
      <c r="K385" s="131" t="e">
        <f>IF($A$380='Jason-SESSION'!$A$574,INDEX('Jason-SESSION'!$K$574:$T$581, MATCH("*Clean *",'Jason-SESSION'!$B$574:$B$581,0), MATCH("*5th*",'Jason-SESSION'!$K$7:$T$7,0)),"")</f>
        <v>#N/A</v>
      </c>
      <c r="L385" s="44" t="e">
        <f>INDEX('Jason-SESSION'!$L$574:$U$581, MATCH("*Clean *",'Jason-SESSION'!$B$574:$B$581,0), MATCH("*5th*",'Jason-SESSION'!$K$7:$T$7,0))</f>
        <v>#N/A</v>
      </c>
      <c r="M385" s="131" t="e">
        <f>IF($A$380='Jason-SESSION'!$A$574,INDEX('Jason-SESSION'!$K$574:$T$581, MATCH("*Lat Pulldown*",'Jason-SESSION'!$B$574:$B$581,0), MATCH("*5th*",'Jason-SESSION'!$K$7:$T$7,0)),"")</f>
        <v>#N/A</v>
      </c>
      <c r="N385" s="44" t="e">
        <f>INDEX('Jason-SESSION'!$L$574:$U$581, MATCH("*Lat Pulldown*",'Jason-SESSION'!$B$574:$B$581,0), MATCH("*5th*",'Jason-SESSION'!$K$7:$T$7,0))</f>
        <v>#N/A</v>
      </c>
      <c r="O385" s="151"/>
      <c r="P385" s="151"/>
      <c r="Q385" s="118"/>
      <c r="R385" s="118"/>
      <c r="AF385"/>
      <c r="AG385"/>
      <c r="AH385"/>
      <c r="AI385"/>
      <c r="AJ385"/>
      <c r="AK385"/>
      <c r="AL385"/>
      <c r="AN385"/>
    </row>
    <row r="386" spans="1:40">
      <c r="A386" s="129">
        <f>'Jason-SESSION'!A583</f>
        <v>0</v>
      </c>
      <c r="B386" s="116" t="s">
        <v>84</v>
      </c>
      <c r="C386" s="117" t="e">
        <f>MAX(C387:C391)</f>
        <v>#N/A</v>
      </c>
      <c r="D386" s="116" t="e">
        <f t="array" ref="D386">MAX(IF(C387:C391=C386,D387:D391))</f>
        <v>#N/A</v>
      </c>
      <c r="E386" s="116" t="e">
        <f>MAX(E387:E391)</f>
        <v>#N/A</v>
      </c>
      <c r="F386" s="116" t="e">
        <f t="array" ref="F386">MAX(IF(E387:E391=E386,F387:F391))</f>
        <v>#N/A</v>
      </c>
      <c r="G386" s="116" t="e">
        <f>MAX(G387:G391)</f>
        <v>#N/A</v>
      </c>
      <c r="H386" s="116" t="e">
        <f t="array" ref="H386">MAX(IF(G387:G391=G386,H387:H391))</f>
        <v>#N/A</v>
      </c>
      <c r="I386" s="116" t="e">
        <f>MAX(I387:I391)</f>
        <v>#N/A</v>
      </c>
      <c r="J386" s="116" t="e">
        <f t="array" ref="J386">MAX(IF(I387:I391=I386,J387:J391))</f>
        <v>#N/A</v>
      </c>
      <c r="K386" s="116" t="e">
        <f>MAX(K387:K391)</f>
        <v>#N/A</v>
      </c>
      <c r="L386" s="116" t="e">
        <f t="array" ref="L386">MAX(IF(K387:K391=K386,L387:L391))</f>
        <v>#N/A</v>
      </c>
      <c r="M386" s="116" t="e">
        <f>MAX(M387:M391)</f>
        <v>#N/A</v>
      </c>
      <c r="N386" s="117" t="e">
        <f t="array" ref="N386">MAX(IF(M387:M391=M386,N387:N391))</f>
        <v>#N/A</v>
      </c>
      <c r="O386" s="152" t="str">
        <f>IF($A$140='Jason-SESSION'!$A$583,INDEX('Jason-SESSION'!$K$583:$T$590, MATCH("*1k Row*",'Jason-SESSION'!$B$583:$B$590,0), MATCH("*1st*",'Jason-SESSION'!$K$7:$T$7,0)),"")</f>
        <v/>
      </c>
      <c r="P386" s="152" t="str">
        <f>IF($A$140='Jason-SESSION'!$A$583,INDEX('Jason-SESSION'!$K$583:$T$590, MATCH("*HIIT*",'Jason-SESSION'!$B$583:$B$590,0), MATCH("*1st*",'Jason-SESSION'!$K$7:$T$7,0)),"")</f>
        <v/>
      </c>
      <c r="Q386" s="119" t="e">
        <f>INDEX('Jason-SESSION'!$L$583:$U$583, MATCH("*HIIT*",'Jason-SESSION'!$B$583:$B$583,0), MATCH("*1st*",'Jason-SESSION'!$K$7:$T$7,0))</f>
        <v>#N/A</v>
      </c>
      <c r="R386" s="119">
        <f>'Jason-SESSION'!U454</f>
        <v>0</v>
      </c>
      <c r="S386" s="116"/>
      <c r="T386" s="116"/>
      <c r="U386" s="120">
        <f>'Jason-SESSION'!A584</f>
        <v>0</v>
      </c>
      <c r="V386" s="120">
        <f>'Jason-SESSION'!A585</f>
        <v>0</v>
      </c>
      <c r="W386" s="116"/>
      <c r="X386" s="116"/>
      <c r="Y386" s="116"/>
      <c r="Z386" s="116"/>
      <c r="AA386" s="116"/>
      <c r="AB386" s="116"/>
      <c r="AC386" s="116"/>
      <c r="AF386"/>
      <c r="AG386"/>
      <c r="AH386"/>
      <c r="AI386"/>
      <c r="AJ386"/>
      <c r="AK386"/>
      <c r="AL386"/>
      <c r="AN386"/>
    </row>
    <row r="387" spans="1:40">
      <c r="A387" s="145"/>
      <c r="B387" s="11" t="s">
        <v>3</v>
      </c>
      <c r="C387" s="131" t="e">
        <f>IF($A$386='Jason-SESSION'!$A$583,INDEX('Jason-SESSION'!$K$583:$T$590, MATCH("*Squat*",'Jason-SESSION'!$B$583:$B$590,0), MATCH("*1st*",'Jason-SESSION'!$K$7:$T$7,0)),"")</f>
        <v>#N/A</v>
      </c>
      <c r="D387" s="132" t="e">
        <f>INDEX('Jason-SESSION'!L$583:U$590, MATCH("*Squat*",'Jason-SESSION'!$B$583:$B$590,0), MATCH("*1st*",'Jason-SESSION'!K$7:T$7,0))</f>
        <v>#N/A</v>
      </c>
      <c r="E387" s="131" t="e">
        <f>IF($A$386='Jason-SESSION'!$A$583,INDEX('Jason-SESSION'!$K$583:$T$590, MATCH("*Deadlift*",'Jason-SESSION'!$B$583:$B$590,0), MATCH("*1st*",'Jason-SESSION'!$K$7:$T$7,0)),"")</f>
        <v>#N/A</v>
      </c>
      <c r="F387" s="131" t="e">
        <f>INDEX('Jason-SESSION'!$L$583:$U$590, MATCH("*Deadlift*",'Jason-SESSION'!$B$583:$B$590,0), MATCH("*1st*",'Jason-SESSION'!$K$7:$T$7,0))</f>
        <v>#N/A</v>
      </c>
      <c r="G387" s="131" t="e">
        <f>IF($A$386='Jason-SESSION'!$A$583,INDEX('Jason-SESSION'!$K$583:$T$590, MATCH("*Bench Press*",'Jason-SESSION'!$B$583:$B$590,0), MATCH("*1st*",'Jason-SESSION'!$K$7:$T$7,0)),"")</f>
        <v>#N/A</v>
      </c>
      <c r="H387" s="131" t="e">
        <f>INDEX('Jason-SESSION'!$L$583:$U$590, MATCH("*Bench Press*",'Jason-SESSION'!$B$583:$B$590,0), MATCH("*1st*",'Jason-SESSION'!$K$7:$T$7,0))</f>
        <v>#N/A</v>
      </c>
      <c r="I387" s="132" t="e">
        <f>IF($A$386='Jason-SESSION'!$A$583,INDEX('Jason-SESSION'!$K$583:$T$590, MATCH("*Military*",'Jason-SESSION'!$B$583:$B$590,0), MATCH("*1st*",'Jason-SESSION'!$K$7:$T$7,0)),"")</f>
        <v>#N/A</v>
      </c>
      <c r="J387" s="48" t="e">
        <f>INDEX('Jason-SESSION'!$L$583:$U$590, MATCH("*Military*",'Jason-SESSION'!$B$583:$B$590,0), MATCH("*1st*",'Jason-SESSION'!$K$7:$T$7,0))</f>
        <v>#N/A</v>
      </c>
      <c r="K387" s="131" t="e">
        <f>IF($A$386='Jason-SESSION'!$A$583,INDEX('Jason-SESSION'!$K$583:$T$590, MATCH("*Clean *",'Jason-SESSION'!$B$583:$B$590,0), MATCH("*1st*",'Jason-SESSION'!$K$7:$T$7,0)),"")</f>
        <v>#N/A</v>
      </c>
      <c r="L387" s="48" t="e">
        <f>INDEX('Jason-SESSION'!$L$583:$U$590, MATCH("*Clean *",'Jason-SESSION'!$B$583:$B$590,0), MATCH("*1st*",'Jason-SESSION'!$K$7:$T$7,0))</f>
        <v>#N/A</v>
      </c>
      <c r="M387" s="131" t="e">
        <f>IF($A$386='Jason-SESSION'!$A$583,INDEX('Jason-SESSION'!$K$583:$T$590, MATCH("*Lat Pulldown*",'Jason-SESSION'!$B$583:$B$590,0), MATCH("*1st*",'Jason-SESSION'!$K$7:$T$7,0)),"")</f>
        <v>#N/A</v>
      </c>
      <c r="N387" s="48" t="e">
        <f>INDEX('Jason-SESSION'!$L$583:$U$590, MATCH("*Lat Pulldown*",'Jason-SESSION'!$B$583:$B$590,0), MATCH("*1st*",'Jason-SESSION'!$K$7:$T$7,0))</f>
        <v>#N/A</v>
      </c>
      <c r="O387" s="151"/>
      <c r="P387" s="151"/>
      <c r="Q387" s="118"/>
      <c r="R387" s="118"/>
      <c r="S387" s="11"/>
      <c r="T387" s="11"/>
      <c r="V387" s="47"/>
      <c r="W387" s="11"/>
      <c r="X387" s="11"/>
      <c r="Y387" s="11"/>
      <c r="Z387" s="11"/>
      <c r="AA387" s="11"/>
      <c r="AB387" s="11"/>
      <c r="AC387" s="11"/>
      <c r="AF387"/>
      <c r="AG387"/>
      <c r="AH387"/>
      <c r="AI387"/>
      <c r="AJ387"/>
      <c r="AK387"/>
      <c r="AL387"/>
      <c r="AN387"/>
    </row>
    <row r="388" spans="1:40">
      <c r="B388" t="s">
        <v>4</v>
      </c>
      <c r="C388" s="131" t="e">
        <f>IF($A$386='Jason-SESSION'!$A$583,INDEX('Jason-SESSION'!$K$583:$T$590, MATCH("*Squat*",'Jason-SESSION'!$B$583:$B$590,0), MATCH("*2nd*",'Jason-SESSION'!$K$7:$T$7,0)),"")</f>
        <v>#N/A</v>
      </c>
      <c r="D388" s="132" t="e">
        <f>INDEX('Jason-SESSION'!L$583:U$590, MATCH("*Squat*",'Jason-SESSION'!$B$583:$B$590,0), MATCH("*2nd*",'Jason-SESSION'!K$7:T$7,0))</f>
        <v>#N/A</v>
      </c>
      <c r="E388" s="131" t="e">
        <f>IF($A$386='Jason-SESSION'!$A$583,INDEX('Jason-SESSION'!$K$583:$T$590, MATCH("*Deadlift*",'Jason-SESSION'!$B$583:$B$590,0), MATCH("*2ND*",'Jason-SESSION'!$K$7:$T$7,0)),"")</f>
        <v>#N/A</v>
      </c>
      <c r="F388" s="131" t="e">
        <f>INDEX('Jason-SESSION'!$L$583:$U$590, MATCH("*Deadlift*",'Jason-SESSION'!$B$583:$B$590,0), MATCH("*2nd*",'Jason-SESSION'!$K$7:$T$7,0))</f>
        <v>#N/A</v>
      </c>
      <c r="G388" s="131" t="e">
        <f>IF($A$386='Jason-SESSION'!$A$583,INDEX('Jason-SESSION'!$K$583:$T$590, MATCH("*Bench Press*",'Jason-SESSION'!$B$583:$B$590,0), MATCH("*2ND*",'Jason-SESSION'!$K$7:$T$7,0)),"")</f>
        <v>#N/A</v>
      </c>
      <c r="H388" s="131" t="e">
        <f>INDEX('Jason-SESSION'!$L$583:$U$590, MATCH("*Bench Press*",'Jason-SESSION'!$B$583:$B$590,0), MATCH("*2nd*",'Jason-SESSION'!$K$7:$T$7,0))</f>
        <v>#N/A</v>
      </c>
      <c r="I388" s="132" t="e">
        <f>IF($A$386='Jason-SESSION'!$A$583,INDEX('Jason-SESSION'!$K$583:$T$590, MATCH("*Military*",'Jason-SESSION'!$B$583:$B$590,0), MATCH("*2ND*",'Jason-SESSION'!$K$7:$T$7,0)),"")</f>
        <v>#N/A</v>
      </c>
      <c r="J388" s="44" t="e">
        <f>INDEX('Jason-SESSION'!$L$583:$U$590, MATCH("*Military*",'Jason-SESSION'!$B$583:$B$590,0), MATCH("*2nd*",'Jason-SESSION'!$K$7:$T$7,0))</f>
        <v>#N/A</v>
      </c>
      <c r="K388" s="131" t="e">
        <f>IF($A$386='Jason-SESSION'!$A$583,INDEX('Jason-SESSION'!$K$583:$T$590, MATCH("*Clean *",'Jason-SESSION'!$B$583:$B$590,0), MATCH("*2ND*",'Jason-SESSION'!$K$7:$T$7,0)),"")</f>
        <v>#N/A</v>
      </c>
      <c r="L388" s="44" t="e">
        <f>INDEX('Jason-SESSION'!$L$583:$U$590, MATCH("*Clean *",'Jason-SESSION'!$B$583:$B$590,0), MATCH("*2nd*",'Jason-SESSION'!$K$7:$T$7,0))</f>
        <v>#N/A</v>
      </c>
      <c r="M388" s="131" t="e">
        <f>IF($A$386='Jason-SESSION'!$A$583,INDEX('Jason-SESSION'!$K$583:$T$590, MATCH("*Lat Pulldown*",'Jason-SESSION'!$B$583:$B$590,0), MATCH("*2ND*",'Jason-SESSION'!$K$7:$T$7,0)),"")</f>
        <v>#N/A</v>
      </c>
      <c r="N388" s="44" t="e">
        <f>INDEX('Jason-SESSION'!$L$583:$U$590, MATCH("*Lat Pulldown*",'Jason-SESSION'!$B$583:$B$590,0), MATCH("*2nd*",'Jason-SESSION'!$K$7:$T$7,0))</f>
        <v>#N/A</v>
      </c>
      <c r="O388" s="151"/>
      <c r="P388" s="151"/>
      <c r="Q388" s="118"/>
      <c r="R388" s="118"/>
      <c r="AF388"/>
      <c r="AG388"/>
      <c r="AH388"/>
      <c r="AI388"/>
      <c r="AJ388"/>
      <c r="AK388"/>
      <c r="AL388"/>
      <c r="AN388"/>
    </row>
    <row r="389" spans="1:40">
      <c r="B389" t="s">
        <v>5</v>
      </c>
      <c r="C389" s="131" t="e">
        <f>IF($A$386='Jason-SESSION'!$A$583,INDEX('Jason-SESSION'!$K$583:$T$590, MATCH("*Squat*",'Jason-SESSION'!$B$583:$B$590,0), MATCH("*3rd*",'Jason-SESSION'!$K$7:$T$7,0)),"")</f>
        <v>#N/A</v>
      </c>
      <c r="D389" s="132" t="e">
        <f>INDEX('Jason-SESSION'!L$583:U$590, MATCH("*Squat*",'Jason-SESSION'!$B$583:$B$590,0), MATCH("*3rd*",'Jason-SESSION'!K$7:T$7,0))</f>
        <v>#N/A</v>
      </c>
      <c r="E389" s="131" t="e">
        <f>IF($A$386='Jason-SESSION'!$A$583,INDEX('Jason-SESSION'!$K$583:$T$590, MATCH("*Deadlift*",'Jason-SESSION'!$B$583:$B$590,0), MATCH("*3rd*",'Jason-SESSION'!$K$7:$T$7,0)),"")</f>
        <v>#N/A</v>
      </c>
      <c r="F389" s="131" t="e">
        <f>INDEX('Jason-SESSION'!$L$583:$U$590, MATCH("*Deadlift*",'Jason-SESSION'!$B$583:$B$590,0), MATCH("*3rd*",'Jason-SESSION'!$K$7:$T$7,0))</f>
        <v>#N/A</v>
      </c>
      <c r="G389" s="131" t="e">
        <f>IF($A$386='Jason-SESSION'!$A$583,INDEX('Jason-SESSION'!$K$583:$T$590, MATCH("*Bench Press*",'Jason-SESSION'!$B$583:$B$590,0), MATCH("*3rd*",'Jason-SESSION'!$K$7:$T$7,0)),"")</f>
        <v>#N/A</v>
      </c>
      <c r="H389" s="131" t="e">
        <f>INDEX('Jason-SESSION'!$L$583:$U$590, MATCH("*Bench Press*",'Jason-SESSION'!$B$583:$B$590,0), MATCH("*3rd*",'Jason-SESSION'!$K$7:$T$7,0))</f>
        <v>#N/A</v>
      </c>
      <c r="I389" s="132" t="e">
        <f>IF($A$386='Jason-SESSION'!$A$583,INDEX('Jason-SESSION'!$K$583:$T$590, MATCH("*Military*",'Jason-SESSION'!$B$583:$B$590,0), MATCH("*3rd*",'Jason-SESSION'!$K$7:$T$7,0)),"")</f>
        <v>#N/A</v>
      </c>
      <c r="J389" s="44" t="e">
        <f>INDEX('Jason-SESSION'!$L$583:$U$590, MATCH("*Military*",'Jason-SESSION'!$B$583:$B$590,0), MATCH("*3rd*",'Jason-SESSION'!$K$7:$T$7,0))</f>
        <v>#N/A</v>
      </c>
      <c r="K389" s="131" t="e">
        <f>IF($A$386='Jason-SESSION'!$A$583,INDEX('Jason-SESSION'!$K$583:$T$590, MATCH("*Clean *",'Jason-SESSION'!$B$583:$B$590,0), MATCH("*3rd*",'Jason-SESSION'!$K$7:$T$7,0)),"")</f>
        <v>#N/A</v>
      </c>
      <c r="L389" s="44" t="e">
        <f>INDEX('Jason-SESSION'!$L$583:$U$590, MATCH("*Clean *",'Jason-SESSION'!$B$583:$B$590,0), MATCH("*3rd*",'Jason-SESSION'!$K$7:$T$7,0))</f>
        <v>#N/A</v>
      </c>
      <c r="M389" s="131" t="e">
        <f>IF($A$386='Jason-SESSION'!$A$583,INDEX('Jason-SESSION'!$K$583:$T$590, MATCH("*Lat Pulldown*",'Jason-SESSION'!$B$583:$B$590,0), MATCH("*3rd*",'Jason-SESSION'!$K$7:$T$7,0)),"")</f>
        <v>#N/A</v>
      </c>
      <c r="N389" s="44" t="e">
        <f>INDEX('Jason-SESSION'!$L$583:$U$590, MATCH("*Lat Pulldown*",'Jason-SESSION'!$B$583:$B$590,0), MATCH("*3rd*",'Jason-SESSION'!$K$7:$T$7,0))</f>
        <v>#N/A</v>
      </c>
      <c r="O389" s="151"/>
      <c r="P389" s="151"/>
      <c r="Q389" s="118"/>
      <c r="R389" s="118"/>
      <c r="AF389"/>
      <c r="AG389"/>
      <c r="AH389"/>
      <c r="AI389"/>
      <c r="AJ389"/>
      <c r="AK389"/>
      <c r="AL389"/>
      <c r="AN389"/>
    </row>
    <row r="390" spans="1:40">
      <c r="B390" t="s">
        <v>6</v>
      </c>
      <c r="C390" s="131" t="e">
        <f>IF($A$386='Jason-SESSION'!$A$583,INDEX('Jason-SESSION'!$K$583:$T$590, MATCH("*Squat*",'Jason-SESSION'!$B$583:$B$590,0), MATCH("*4th*",'Jason-SESSION'!$K$7:$T$7,0)),"")</f>
        <v>#N/A</v>
      </c>
      <c r="D390" s="132" t="e">
        <f>INDEX('Jason-SESSION'!L$583:U$590, MATCH("*Squat*",'Jason-SESSION'!$B$583:$B$590,0), MATCH("*4th*",'Jason-SESSION'!K$7:T$7,0))</f>
        <v>#N/A</v>
      </c>
      <c r="E390" s="131" t="e">
        <f>IF($A$386='Jason-SESSION'!$A$583,INDEX('Jason-SESSION'!$K$583:$T$590, MATCH("*Deadlift*",'Jason-SESSION'!$B$583:$B$590,0), MATCH("*4th*",'Jason-SESSION'!$K$7:$T$7,0)),"")</f>
        <v>#N/A</v>
      </c>
      <c r="F390" s="131" t="e">
        <f>INDEX('Jason-SESSION'!$L$583:$U$590, MATCH("*Deadlift*",'Jason-SESSION'!$B$583:$B$590,0), MATCH("*4th*",'Jason-SESSION'!$K$7:$T$7,0))</f>
        <v>#N/A</v>
      </c>
      <c r="G390" s="131" t="e">
        <f>IF($A$386='Jason-SESSION'!$A$583,INDEX('Jason-SESSION'!$K$583:$T$590, MATCH("*Bench Press*",'Jason-SESSION'!$B$583:$B$590,0), MATCH("*4th*",'Jason-SESSION'!$K$7:$T$7,0)),"")</f>
        <v>#N/A</v>
      </c>
      <c r="H390" s="131" t="e">
        <f>INDEX('Jason-SESSION'!$L$583:$U$590, MATCH("*Bench Press*",'Jason-SESSION'!$B$583:$B$590,0), MATCH("*4th*",'Jason-SESSION'!$K$7:$T$7,0))</f>
        <v>#N/A</v>
      </c>
      <c r="I390" s="132" t="e">
        <f>IF($A$386='Jason-SESSION'!$A$583,INDEX('Jason-SESSION'!$K$583:$T$590, MATCH("*Military*",'Jason-SESSION'!$B$583:$B$590,0), MATCH("*4th*",'Jason-SESSION'!$K$7:$T$7,0)),"")</f>
        <v>#N/A</v>
      </c>
      <c r="J390" s="44" t="e">
        <f>INDEX('Jason-SESSION'!$L$583:$U$590, MATCH("*Military*",'Jason-SESSION'!$B$583:$B$590,0), MATCH("*4th*",'Jason-SESSION'!$K$7:$T$7,0))</f>
        <v>#N/A</v>
      </c>
      <c r="K390" s="131" t="e">
        <f>IF($A$386='Jason-SESSION'!$A$583,INDEX('Jason-SESSION'!$K$583:$T$590, MATCH("*Clean *",'Jason-SESSION'!$B$583:$B$590,0), MATCH("*4th*",'Jason-SESSION'!$K$7:$T$7,0)),"")</f>
        <v>#N/A</v>
      </c>
      <c r="L390" s="44" t="e">
        <f>INDEX('Jason-SESSION'!$L$583:$U$590, MATCH("*Clean *",'Jason-SESSION'!$B$583:$B$590,0), MATCH("*4th*",'Jason-SESSION'!$K$7:$T$7,0))</f>
        <v>#N/A</v>
      </c>
      <c r="M390" s="131" t="e">
        <f>IF($A$386='Jason-SESSION'!$A$583,INDEX('Jason-SESSION'!$K$583:$T$590, MATCH("*Lat Pulldown*",'Jason-SESSION'!$B$583:$B$590,0), MATCH("*4th*",'Jason-SESSION'!$K$7:$T$7,0)),"")</f>
        <v>#N/A</v>
      </c>
      <c r="N390" s="44" t="e">
        <f>INDEX('Jason-SESSION'!$L$583:$U$590, MATCH("*Lat Pulldown*",'Jason-SESSION'!$B$583:$B$590,0), MATCH("*4th*",'Jason-SESSION'!$K$7:$T$7,0))</f>
        <v>#N/A</v>
      </c>
      <c r="O390" s="151"/>
      <c r="P390" s="151"/>
      <c r="Q390" s="118"/>
      <c r="R390" s="118"/>
      <c r="AF390"/>
      <c r="AG390"/>
      <c r="AH390"/>
      <c r="AI390"/>
      <c r="AJ390"/>
      <c r="AK390"/>
      <c r="AL390"/>
      <c r="AN390"/>
    </row>
    <row r="391" spans="1:40">
      <c r="B391" t="s">
        <v>7</v>
      </c>
      <c r="C391" s="131" t="e">
        <f>IF($A$386='Jason-SESSION'!$A$583,INDEX('Jason-SESSION'!$K$583:$T$590, MATCH("*Squat*",'Jason-SESSION'!$B$583:$B$590,0), MATCH("*5th*",'Jason-SESSION'!$K$7:$T$7,0)),"")</f>
        <v>#N/A</v>
      </c>
      <c r="D391" s="132" t="e">
        <f>INDEX('Jason-SESSION'!L$583:U$590, MATCH("*Squat*",'Jason-SESSION'!$B$583:$B$590,0), MATCH("*5th*",'Jason-SESSION'!K$7:T$7,0))</f>
        <v>#N/A</v>
      </c>
      <c r="E391" s="131" t="e">
        <f>IF($A$386='Jason-SESSION'!$A$583,INDEX('Jason-SESSION'!$K$583:$T$590, MATCH("*Deadlift*",'Jason-SESSION'!$B$583:$B$590,0), MATCH("*5th*",'Jason-SESSION'!$K$7:$T$7,0)),"")</f>
        <v>#N/A</v>
      </c>
      <c r="F391" s="131" t="e">
        <f>INDEX('Jason-SESSION'!$L$583:$U$590, MATCH("*Deadlift*",'Jason-SESSION'!$B$583:$B$590,0), MATCH("*5th*",'Jason-SESSION'!$K$7:$T$7,0))</f>
        <v>#N/A</v>
      </c>
      <c r="G391" s="131" t="e">
        <f>IF($A$386='Jason-SESSION'!$A$583,INDEX('Jason-SESSION'!$K$583:$T$590, MATCH("*Bench Press*",'Jason-SESSION'!$B$583:$B$590,0), MATCH("*5th*",'Jason-SESSION'!$K$7:$T$7,0)),"")</f>
        <v>#N/A</v>
      </c>
      <c r="H391" s="131" t="e">
        <f>INDEX('Jason-SESSION'!$L$583:$U$590, MATCH("*Bench Press*",'Jason-SESSION'!$B$583:$B$590,0), MATCH("*5th*",'Jason-SESSION'!$K$7:$T$7,0))</f>
        <v>#N/A</v>
      </c>
      <c r="I391" s="132" t="e">
        <f>IF($A$386='Jason-SESSION'!$A$583,INDEX('Jason-SESSION'!$K$583:$T$590, MATCH("*Military*",'Jason-SESSION'!$B$583:$B$590,0), MATCH("*5th*",'Jason-SESSION'!$K$7:$T$7,0)),"")</f>
        <v>#N/A</v>
      </c>
      <c r="J391" s="44" t="e">
        <f>INDEX('Jason-SESSION'!$L$583:$U$590, MATCH("*Military*",'Jason-SESSION'!$B$583:$B$590,0), MATCH("*5th*",'Jason-SESSION'!$K$7:$T$7,0))</f>
        <v>#N/A</v>
      </c>
      <c r="K391" s="131" t="e">
        <f>IF($A$386='Jason-SESSION'!$A$583,INDEX('Jason-SESSION'!$K$583:$T$590, MATCH("*Clean *",'Jason-SESSION'!$B$583:$B$590,0), MATCH("*5th*",'Jason-SESSION'!$K$7:$T$7,0)),"")</f>
        <v>#N/A</v>
      </c>
      <c r="L391" s="44" t="e">
        <f>INDEX('Jason-SESSION'!$L$583:$U$590, MATCH("*Clean *",'Jason-SESSION'!$B$583:$B$590,0), MATCH("*5th*",'Jason-SESSION'!$K$7:$T$7,0))</f>
        <v>#N/A</v>
      </c>
      <c r="M391" s="131" t="e">
        <f>IF($A$386='Jason-SESSION'!$A$583,INDEX('Jason-SESSION'!$K$583:$T$590, MATCH("*Lat Pulldown*",'Jason-SESSION'!$B$583:$B$590,0), MATCH("*5th*",'Jason-SESSION'!$K$7:$T$7,0)),"")</f>
        <v>#N/A</v>
      </c>
      <c r="N391" s="44" t="e">
        <f>INDEX('Jason-SESSION'!$L$583:$U$590, MATCH("*Lat Pulldown*",'Jason-SESSION'!$B$583:$B$590,0), MATCH("*5th*",'Jason-SESSION'!$K$7:$T$7,0))</f>
        <v>#N/A</v>
      </c>
      <c r="O391" s="151"/>
      <c r="P391" s="151"/>
      <c r="Q391" s="118"/>
      <c r="R391" s="118"/>
      <c r="AF391"/>
      <c r="AG391"/>
      <c r="AH391"/>
      <c r="AI391"/>
      <c r="AJ391"/>
      <c r="AK391"/>
      <c r="AL391"/>
      <c r="AN391"/>
    </row>
    <row r="392" spans="1:40">
      <c r="A392" s="129">
        <f>'Jason-SESSION'!A592</f>
        <v>0</v>
      </c>
      <c r="B392" s="116" t="s">
        <v>84</v>
      </c>
      <c r="C392" s="117" t="e">
        <f>MAX(C393:C397)</f>
        <v>#N/A</v>
      </c>
      <c r="D392" s="116" t="e">
        <f t="array" ref="D392">MAX(IF(C393:C397=C392,D393:D397))</f>
        <v>#N/A</v>
      </c>
      <c r="E392" s="116" t="e">
        <f>MAX(E393:E397)</f>
        <v>#N/A</v>
      </c>
      <c r="F392" s="116" t="e">
        <f t="array" ref="F392">MAX(IF(E393:E397=E392,F393:F397))</f>
        <v>#N/A</v>
      </c>
      <c r="G392" s="116" t="e">
        <f>MAX(G393:G397)</f>
        <v>#N/A</v>
      </c>
      <c r="H392" s="116" t="e">
        <f t="array" ref="H392">MAX(IF(G393:G397=G392,H393:H397))</f>
        <v>#N/A</v>
      </c>
      <c r="I392" s="116" t="e">
        <f>MAX(I393:I397)</f>
        <v>#N/A</v>
      </c>
      <c r="J392" s="116" t="e">
        <f t="array" ref="J392">MAX(IF(I393:I397=I392,J393:J397))</f>
        <v>#N/A</v>
      </c>
      <c r="K392" s="116" t="e">
        <f>MAX(K393:K397)</f>
        <v>#N/A</v>
      </c>
      <c r="L392" s="116" t="e">
        <f t="array" ref="L392">MAX(IF(K393:K397=K392,L393:L397))</f>
        <v>#N/A</v>
      </c>
      <c r="M392" s="116" t="e">
        <f>MAX(M393:M397)</f>
        <v>#N/A</v>
      </c>
      <c r="N392" s="117" t="e">
        <f t="array" ref="N392">MAX(IF(M393:M397=M392,N393:N397))</f>
        <v>#N/A</v>
      </c>
      <c r="O392" s="152" t="str">
        <f>IF($A$140='Jason-SESSION'!$A$592,INDEX('Jason-SESSION'!$K$592:$T$599, MATCH("*1k Row*",'Jason-SESSION'!$B$592:$B$599,0), MATCH("*1st*",'Jason-SESSION'!$K$7:$T$7,0)),"")</f>
        <v/>
      </c>
      <c r="P392" s="152" t="str">
        <f>IF($A$140='Jason-SESSION'!$A$592,INDEX('Jason-SESSION'!$K$592:$T$599, MATCH("*HIIT*",'Jason-SESSION'!$B$592:$B$599,0), MATCH("*1st*",'Jason-SESSION'!$K$7:$T$7,0)),"")</f>
        <v/>
      </c>
      <c r="Q392" s="119" t="e">
        <f>INDEX('Jason-SESSION'!$L$592:$U$592, MATCH("*HIIT*",'Jason-SESSION'!$B$592:$B$592,0), MATCH("*1st*",'Jason-SESSION'!$K$7:$T$7,0))</f>
        <v>#N/A</v>
      </c>
      <c r="R392" s="119">
        <f>'Jason-SESSION'!U460</f>
        <v>0</v>
      </c>
      <c r="S392" s="116"/>
      <c r="T392" s="116"/>
      <c r="U392" s="120">
        <f>'Jason-SESSION'!A593</f>
        <v>0</v>
      </c>
      <c r="V392" s="120">
        <f>'Jason-SESSION'!A594</f>
        <v>0</v>
      </c>
      <c r="W392" s="116"/>
      <c r="X392" s="116"/>
      <c r="Y392" s="116"/>
      <c r="Z392" s="116"/>
      <c r="AA392" s="116"/>
      <c r="AB392" s="116"/>
      <c r="AC392" s="116"/>
      <c r="AF392"/>
      <c r="AG392"/>
      <c r="AH392"/>
      <c r="AI392"/>
      <c r="AJ392"/>
      <c r="AK392"/>
      <c r="AL392"/>
      <c r="AN392"/>
    </row>
    <row r="393" spans="1:40">
      <c r="A393" s="145"/>
      <c r="B393" s="11" t="s">
        <v>3</v>
      </c>
      <c r="C393" s="131" t="e">
        <f>IF($A$392='Jason-SESSION'!$A$592,INDEX('Jason-SESSION'!$K$592:$T$599, MATCH("*Squat*",'Jason-SESSION'!$B$592:$B$599,0), MATCH("*1st*",'Jason-SESSION'!$K$7:$T$7,0)),"")</f>
        <v>#N/A</v>
      </c>
      <c r="D393" s="132" t="e">
        <f>INDEX('Jason-SESSION'!L$592:U$599, MATCH("*Squat*",'Jason-SESSION'!$B$592:$B$599,0), MATCH("*1st*",'Jason-SESSION'!K$7:T$7,0))</f>
        <v>#N/A</v>
      </c>
      <c r="E393" s="131" t="e">
        <f>IF($A$392='Jason-SESSION'!$A$592,INDEX('Jason-SESSION'!$K$592:$T$599, MATCH("*Deadlift*",'Jason-SESSION'!$B$592:$B$599,0), MATCH("*1st*",'Jason-SESSION'!$K$7:$T$7,0)),"")</f>
        <v>#N/A</v>
      </c>
      <c r="F393" s="131" t="e">
        <f>INDEX('Jason-SESSION'!$L$592:$U$599, MATCH("*Deadlift*",'Jason-SESSION'!$B$592:$B$599,0), MATCH("*1st*",'Jason-SESSION'!$K$7:$T$7,0))</f>
        <v>#N/A</v>
      </c>
      <c r="G393" s="131" t="e">
        <f>IF($A$392='Jason-SESSION'!$A$592,INDEX('Jason-SESSION'!$K$592:$T$599, MATCH("*Bench Press*",'Jason-SESSION'!$B$592:$B$599,0), MATCH("*1st*",'Jason-SESSION'!$K$7:$T$7,0)),"")</f>
        <v>#N/A</v>
      </c>
      <c r="H393" s="131" t="e">
        <f>INDEX('Jason-SESSION'!$L$592:$U$599, MATCH("*Bench Press*",'Jason-SESSION'!$B$592:$B$599,0), MATCH("*1st*",'Jason-SESSION'!$K$7:$T$7,0))</f>
        <v>#N/A</v>
      </c>
      <c r="I393" s="132" t="e">
        <f>IF($A$392='Jason-SESSION'!$A$592,INDEX('Jason-SESSION'!$K$592:$T$599, MATCH("*Military*",'Jason-SESSION'!$B$592:$B$599,0), MATCH("*1st*",'Jason-SESSION'!$K$7:$T$7,0)),"")</f>
        <v>#N/A</v>
      </c>
      <c r="J393" s="48" t="e">
        <f>INDEX('Jason-SESSION'!$L$592:$U$599, MATCH("*Military*",'Jason-SESSION'!$B$592:$B$599,0), MATCH("*1st*",'Jason-SESSION'!$K$7:$T$7,0))</f>
        <v>#N/A</v>
      </c>
      <c r="K393" s="131" t="e">
        <f>IF($A$392='Jason-SESSION'!$A$592,INDEX('Jason-SESSION'!$K$592:$T$599, MATCH("*Clean *",'Jason-SESSION'!$B$592:$B$599,0), MATCH("*1st*",'Jason-SESSION'!$K$7:$T$7,0)),"")</f>
        <v>#N/A</v>
      </c>
      <c r="L393" s="48" t="e">
        <f>INDEX('Jason-SESSION'!$L$592:$U$599, MATCH("*Clean *",'Jason-SESSION'!$B$592:$B$599,0), MATCH("*1st*",'Jason-SESSION'!$K$7:$T$7,0))</f>
        <v>#N/A</v>
      </c>
      <c r="M393" s="131" t="e">
        <f>IF($A$392='Jason-SESSION'!$A$592,INDEX('Jason-SESSION'!$K$592:$T$599, MATCH("*Lat Pulldown*",'Jason-SESSION'!$B$592:$B$599,0), MATCH("*1st*",'Jason-SESSION'!$K$7:$T$7,0)),"")</f>
        <v>#N/A</v>
      </c>
      <c r="N393" s="48" t="e">
        <f>INDEX('Jason-SESSION'!$L$592:$U$599, MATCH("*Lat Pulldown*",'Jason-SESSION'!$B$592:$B$599,0), MATCH("*1st*",'Jason-SESSION'!$K$7:$T$7,0))</f>
        <v>#N/A</v>
      </c>
      <c r="O393" s="151"/>
      <c r="P393" s="151"/>
      <c r="Q393" s="118"/>
      <c r="R393" s="118"/>
      <c r="S393" s="11"/>
      <c r="T393" s="11"/>
      <c r="V393" s="47"/>
      <c r="W393" s="11"/>
      <c r="X393" s="11"/>
      <c r="Y393" s="11"/>
      <c r="Z393" s="11"/>
      <c r="AA393" s="11"/>
      <c r="AB393" s="11"/>
      <c r="AC393" s="11"/>
      <c r="AF393"/>
      <c r="AG393"/>
      <c r="AH393"/>
      <c r="AI393"/>
      <c r="AJ393"/>
      <c r="AK393"/>
      <c r="AL393"/>
      <c r="AN393"/>
    </row>
    <row r="394" spans="1:40">
      <c r="B394" t="s">
        <v>4</v>
      </c>
      <c r="C394" s="131" t="e">
        <f>IF($A$392='Jason-SESSION'!$A$592,INDEX('Jason-SESSION'!$K$592:$T$599, MATCH("*Squat*",'Jason-SESSION'!$B$592:$B$599,0), MATCH("*2nd*",'Jason-SESSION'!$K$7:$T$7,0)),"")</f>
        <v>#N/A</v>
      </c>
      <c r="D394" s="132" t="e">
        <f>INDEX('Jason-SESSION'!L$592:U$599, MATCH("*Squat*",'Jason-SESSION'!$B$592:$B$599,0), MATCH("*2nd*",'Jason-SESSION'!K$7:T$7,0))</f>
        <v>#N/A</v>
      </c>
      <c r="E394" s="131" t="e">
        <f>IF($A$392='Jason-SESSION'!$A$592,INDEX('Jason-SESSION'!$K$592:$T$599, MATCH("*Deadlift*",'Jason-SESSION'!$B$592:$B$599,0), MATCH("*2ND*",'Jason-SESSION'!$K$7:$T$7,0)),"")</f>
        <v>#N/A</v>
      </c>
      <c r="F394" s="131" t="e">
        <f>INDEX('Jason-SESSION'!$L$592:$U$599, MATCH("*Deadlift*",'Jason-SESSION'!$B$592:$B$599,0), MATCH("*2nd*",'Jason-SESSION'!$K$7:$T$7,0))</f>
        <v>#N/A</v>
      </c>
      <c r="G394" s="131" t="e">
        <f>IF($A$392='Jason-SESSION'!$A$592,INDEX('Jason-SESSION'!$K$592:$T$599, MATCH("*Bench Press*",'Jason-SESSION'!$B$592:$B$599,0), MATCH("*2ND*",'Jason-SESSION'!$K$7:$T$7,0)),"")</f>
        <v>#N/A</v>
      </c>
      <c r="H394" s="131" t="e">
        <f>INDEX('Jason-SESSION'!$L$592:$U$599, MATCH("*Bench Press*",'Jason-SESSION'!$B$592:$B$599,0), MATCH("*2nd*",'Jason-SESSION'!$K$7:$T$7,0))</f>
        <v>#N/A</v>
      </c>
      <c r="I394" s="132" t="e">
        <f>IF($A$392='Jason-SESSION'!$A$592,INDEX('Jason-SESSION'!$K$592:$T$599, MATCH("*Military*",'Jason-SESSION'!$B$592:$B$599,0), MATCH("*2ND*",'Jason-SESSION'!$K$7:$T$7,0)),"")</f>
        <v>#N/A</v>
      </c>
      <c r="J394" s="44" t="e">
        <f>INDEX('Jason-SESSION'!$L$592:$U$599, MATCH("*Military*",'Jason-SESSION'!$B$592:$B$599,0), MATCH("*2nd*",'Jason-SESSION'!$K$7:$T$7,0))</f>
        <v>#N/A</v>
      </c>
      <c r="K394" s="131" t="e">
        <f>IF($A$392='Jason-SESSION'!$A$592,INDEX('Jason-SESSION'!$K$592:$T$599, MATCH("*Clean *",'Jason-SESSION'!$B$592:$B$599,0), MATCH("*2ND*",'Jason-SESSION'!$K$7:$T$7,0)),"")</f>
        <v>#N/A</v>
      </c>
      <c r="L394" s="44" t="e">
        <f>INDEX('Jason-SESSION'!$L$592:$U$599, MATCH("*Clean *",'Jason-SESSION'!$B$592:$B$599,0), MATCH("*2nd*",'Jason-SESSION'!$K$7:$T$7,0))</f>
        <v>#N/A</v>
      </c>
      <c r="M394" s="131" t="e">
        <f>IF($A$392='Jason-SESSION'!$A$592,INDEX('Jason-SESSION'!$K$592:$T$599, MATCH("*Lat Pulldown*",'Jason-SESSION'!$B$592:$B$599,0), MATCH("*2ND*",'Jason-SESSION'!$K$7:$T$7,0)),"")</f>
        <v>#N/A</v>
      </c>
      <c r="N394" s="44" t="e">
        <f>INDEX('Jason-SESSION'!$L$592:$U$599, MATCH("*Lat Pulldown*",'Jason-SESSION'!$B$592:$B$599,0), MATCH("*2nd*",'Jason-SESSION'!$K$7:$T$7,0))</f>
        <v>#N/A</v>
      </c>
      <c r="O394" s="151"/>
      <c r="P394" s="151"/>
      <c r="Q394" s="118"/>
      <c r="R394" s="118"/>
      <c r="AF394"/>
      <c r="AG394"/>
      <c r="AH394"/>
      <c r="AI394"/>
      <c r="AJ394"/>
      <c r="AK394"/>
      <c r="AL394"/>
      <c r="AN394"/>
    </row>
    <row r="395" spans="1:40">
      <c r="B395" t="s">
        <v>5</v>
      </c>
      <c r="C395" s="131" t="e">
        <f>IF($A$392='Jason-SESSION'!$A$592,INDEX('Jason-SESSION'!$K$592:$T$599, MATCH("*Squat*",'Jason-SESSION'!$B$592:$B$599,0), MATCH("*3rd*",'Jason-SESSION'!$K$7:$T$7,0)),"")</f>
        <v>#N/A</v>
      </c>
      <c r="D395" s="132" t="e">
        <f>INDEX('Jason-SESSION'!L$592:U$599, MATCH("*Squat*",'Jason-SESSION'!$B$592:$B$599,0), MATCH("*3rd*",'Jason-SESSION'!K$7:T$7,0))</f>
        <v>#N/A</v>
      </c>
      <c r="E395" s="131" t="e">
        <f>IF($A$392='Jason-SESSION'!$A$592,INDEX('Jason-SESSION'!$K$592:$T$599, MATCH("*Deadlift*",'Jason-SESSION'!$B$592:$B$599,0), MATCH("*3rd*",'Jason-SESSION'!$K$7:$T$7,0)),"")</f>
        <v>#N/A</v>
      </c>
      <c r="F395" s="131" t="e">
        <f>INDEX('Jason-SESSION'!$L$592:$U$599, MATCH("*Deadlift*",'Jason-SESSION'!$B$592:$B$599,0), MATCH("*3rd*",'Jason-SESSION'!$K$7:$T$7,0))</f>
        <v>#N/A</v>
      </c>
      <c r="G395" s="131" t="e">
        <f>IF($A$392='Jason-SESSION'!$A$592,INDEX('Jason-SESSION'!$K$592:$T$599, MATCH("*Bench Press*",'Jason-SESSION'!$B$592:$B$599,0), MATCH("*3rd*",'Jason-SESSION'!$K$7:$T$7,0)),"")</f>
        <v>#N/A</v>
      </c>
      <c r="H395" s="131" t="e">
        <f>INDEX('Jason-SESSION'!$L$592:$U$599, MATCH("*Bench Press*",'Jason-SESSION'!$B$592:$B$599,0), MATCH("*3rd*",'Jason-SESSION'!$K$7:$T$7,0))</f>
        <v>#N/A</v>
      </c>
      <c r="I395" s="132" t="e">
        <f>IF($A$392='Jason-SESSION'!$A$592,INDEX('Jason-SESSION'!$K$592:$T$599, MATCH("*Military*",'Jason-SESSION'!$B$592:$B$599,0), MATCH("*3rd*",'Jason-SESSION'!$K$7:$T$7,0)),"")</f>
        <v>#N/A</v>
      </c>
      <c r="J395" s="44" t="e">
        <f>INDEX('Jason-SESSION'!$L$592:$U$599, MATCH("*Military*",'Jason-SESSION'!$B$592:$B$599,0), MATCH("*3rd*",'Jason-SESSION'!$K$7:$T$7,0))</f>
        <v>#N/A</v>
      </c>
      <c r="K395" s="131" t="e">
        <f>IF($A$392='Jason-SESSION'!$A$592,INDEX('Jason-SESSION'!$K$592:$T$599, MATCH("*Clean *",'Jason-SESSION'!$B$592:$B$599,0), MATCH("*3rd*",'Jason-SESSION'!$K$7:$T$7,0)),"")</f>
        <v>#N/A</v>
      </c>
      <c r="L395" s="44" t="e">
        <f>INDEX('Jason-SESSION'!$L$592:$U$599, MATCH("*Clean *",'Jason-SESSION'!$B$592:$B$599,0), MATCH("*3rd*",'Jason-SESSION'!$K$7:$T$7,0))</f>
        <v>#N/A</v>
      </c>
      <c r="M395" s="131" t="e">
        <f>IF($A$392='Jason-SESSION'!$A$592,INDEX('Jason-SESSION'!$K$592:$T$599, MATCH("*Lat Pulldown*",'Jason-SESSION'!$B$592:$B$599,0), MATCH("*3rd*",'Jason-SESSION'!$K$7:$T$7,0)),"")</f>
        <v>#N/A</v>
      </c>
      <c r="N395" s="44" t="e">
        <f>INDEX('Jason-SESSION'!$L$592:$U$599, MATCH("*Lat Pulldown*",'Jason-SESSION'!$B$592:$B$599,0), MATCH("*3rd*",'Jason-SESSION'!$K$7:$T$7,0))</f>
        <v>#N/A</v>
      </c>
      <c r="O395" s="151"/>
      <c r="P395" s="151"/>
      <c r="Q395" s="118"/>
      <c r="R395" s="118"/>
      <c r="AF395"/>
      <c r="AG395"/>
      <c r="AH395"/>
      <c r="AI395"/>
      <c r="AJ395"/>
      <c r="AK395"/>
      <c r="AL395"/>
      <c r="AN395"/>
    </row>
    <row r="396" spans="1:40">
      <c r="B396" t="s">
        <v>6</v>
      </c>
      <c r="C396" s="131" t="e">
        <f>IF($A$392='Jason-SESSION'!$A$592,INDEX('Jason-SESSION'!$K$592:$T$599, MATCH("*Squat*",'Jason-SESSION'!$B$592:$B$599,0), MATCH("*4th*",'Jason-SESSION'!$K$7:$T$7,0)),"")</f>
        <v>#N/A</v>
      </c>
      <c r="D396" s="132" t="e">
        <f>INDEX('Jason-SESSION'!L$592:U$599, MATCH("*Squat*",'Jason-SESSION'!$B$592:$B$599,0), MATCH("*4th*",'Jason-SESSION'!K$7:T$7,0))</f>
        <v>#N/A</v>
      </c>
      <c r="E396" s="131" t="e">
        <f>IF($A$392='Jason-SESSION'!$A$592,INDEX('Jason-SESSION'!$K$592:$T$599, MATCH("*Deadlift*",'Jason-SESSION'!$B$592:$B$599,0), MATCH("*4th*",'Jason-SESSION'!$K$7:$T$7,0)),"")</f>
        <v>#N/A</v>
      </c>
      <c r="F396" s="131" t="e">
        <f>INDEX('Jason-SESSION'!$L$592:$U$599, MATCH("*Deadlift*",'Jason-SESSION'!$B$592:$B$599,0), MATCH("*4th*",'Jason-SESSION'!$K$7:$T$7,0))</f>
        <v>#N/A</v>
      </c>
      <c r="G396" s="131" t="e">
        <f>IF($A$392='Jason-SESSION'!$A$592,INDEX('Jason-SESSION'!$K$592:$T$599, MATCH("*Bench Press*",'Jason-SESSION'!$B$592:$B$599,0), MATCH("*4th*",'Jason-SESSION'!$K$7:$T$7,0)),"")</f>
        <v>#N/A</v>
      </c>
      <c r="H396" s="131" t="e">
        <f>INDEX('Jason-SESSION'!$L$592:$U$599, MATCH("*Bench Press*",'Jason-SESSION'!$B$592:$B$599,0), MATCH("*4th*",'Jason-SESSION'!$K$7:$T$7,0))</f>
        <v>#N/A</v>
      </c>
      <c r="I396" s="132" t="e">
        <f>IF($A$392='Jason-SESSION'!$A$592,INDEX('Jason-SESSION'!$K$592:$T$599, MATCH("*Military*",'Jason-SESSION'!$B$592:$B$599,0), MATCH("*4th*",'Jason-SESSION'!$K$7:$T$7,0)),"")</f>
        <v>#N/A</v>
      </c>
      <c r="J396" s="44" t="e">
        <f>INDEX('Jason-SESSION'!$L$592:$U$599, MATCH("*Military*",'Jason-SESSION'!$B$592:$B$599,0), MATCH("*4th*",'Jason-SESSION'!$K$7:$T$7,0))</f>
        <v>#N/A</v>
      </c>
      <c r="K396" s="131" t="e">
        <f>IF($A$392='Jason-SESSION'!$A$592,INDEX('Jason-SESSION'!$K$592:$T$599, MATCH("*Clean *",'Jason-SESSION'!$B$592:$B$599,0), MATCH("*4th*",'Jason-SESSION'!$K$7:$T$7,0)),"")</f>
        <v>#N/A</v>
      </c>
      <c r="L396" s="44" t="e">
        <f>INDEX('Jason-SESSION'!$L$592:$U$599, MATCH("*Clean *",'Jason-SESSION'!$B$592:$B$599,0), MATCH("*4th*",'Jason-SESSION'!$K$7:$T$7,0))</f>
        <v>#N/A</v>
      </c>
      <c r="M396" s="131" t="e">
        <f>IF($A$392='Jason-SESSION'!$A$592,INDEX('Jason-SESSION'!$K$592:$T$599, MATCH("*Lat Pulldown*",'Jason-SESSION'!$B$592:$B$599,0), MATCH("*4th*",'Jason-SESSION'!$K$7:$T$7,0)),"")</f>
        <v>#N/A</v>
      </c>
      <c r="N396" s="44" t="e">
        <f>INDEX('Jason-SESSION'!$L$592:$U$599, MATCH("*Lat Pulldown*",'Jason-SESSION'!$B$592:$B$599,0), MATCH("*4th*",'Jason-SESSION'!$K$7:$T$7,0))</f>
        <v>#N/A</v>
      </c>
      <c r="O396" s="151"/>
      <c r="P396" s="151"/>
      <c r="Q396" s="118"/>
      <c r="R396" s="118"/>
      <c r="AF396"/>
      <c r="AG396"/>
      <c r="AH396"/>
      <c r="AI396"/>
      <c r="AJ396"/>
      <c r="AK396"/>
      <c r="AL396"/>
      <c r="AN396"/>
    </row>
    <row r="397" spans="1:40">
      <c r="B397" t="s">
        <v>7</v>
      </c>
      <c r="C397" s="131" t="e">
        <f>IF($A$392='Jason-SESSION'!$A$592,INDEX('Jason-SESSION'!$K$592:$T$599, MATCH("*Squat*",'Jason-SESSION'!$B$592:$B$599,0), MATCH("*5th*",'Jason-SESSION'!$K$7:$T$7,0)),"")</f>
        <v>#N/A</v>
      </c>
      <c r="D397" s="132" t="e">
        <f>INDEX('Jason-SESSION'!L$592:U$599, MATCH("*Squat*",'Jason-SESSION'!$B$592:$B$599,0), MATCH("*5th*",'Jason-SESSION'!K$7:T$7,0))</f>
        <v>#N/A</v>
      </c>
      <c r="E397" s="131" t="e">
        <f>IF($A$392='Jason-SESSION'!$A$592,INDEX('Jason-SESSION'!$K$592:$T$599, MATCH("*Deadlift*",'Jason-SESSION'!$B$592:$B$599,0), MATCH("*5th*",'Jason-SESSION'!$K$7:$T$7,0)),"")</f>
        <v>#N/A</v>
      </c>
      <c r="F397" s="131" t="e">
        <f>INDEX('Jason-SESSION'!$L$592:$U$599, MATCH("*Deadlift*",'Jason-SESSION'!$B$592:$B$599,0), MATCH("*5th*",'Jason-SESSION'!$K$7:$T$7,0))</f>
        <v>#N/A</v>
      </c>
      <c r="G397" s="131" t="e">
        <f>IF($A$392='Jason-SESSION'!$A$592,INDEX('Jason-SESSION'!$K$592:$T$599, MATCH("*Bench Press*",'Jason-SESSION'!$B$592:$B$599,0), MATCH("*5th*",'Jason-SESSION'!$K$7:$T$7,0)),"")</f>
        <v>#N/A</v>
      </c>
      <c r="H397" s="131" t="e">
        <f>INDEX('Jason-SESSION'!$L$592:$U$599, MATCH("*Bench Press*",'Jason-SESSION'!$B$592:$B$599,0), MATCH("*5th*",'Jason-SESSION'!$K$7:$T$7,0))</f>
        <v>#N/A</v>
      </c>
      <c r="I397" s="132" t="e">
        <f>IF($A$392='Jason-SESSION'!$A$592,INDEX('Jason-SESSION'!$K$592:$T$599, MATCH("*Military*",'Jason-SESSION'!$B$592:$B$599,0), MATCH("*5th*",'Jason-SESSION'!$K$7:$T$7,0)),"")</f>
        <v>#N/A</v>
      </c>
      <c r="J397" s="44" t="e">
        <f>INDEX('Jason-SESSION'!$L$592:$U$599, MATCH("*Military*",'Jason-SESSION'!$B$592:$B$599,0), MATCH("*5th*",'Jason-SESSION'!$K$7:$T$7,0))</f>
        <v>#N/A</v>
      </c>
      <c r="K397" s="131" t="e">
        <f>IF($A$392='Jason-SESSION'!$A$592,INDEX('Jason-SESSION'!$K$592:$T$599, MATCH("*Clean *",'Jason-SESSION'!$B$592:$B$599,0), MATCH("*5th*",'Jason-SESSION'!$K$7:$T$7,0)),"")</f>
        <v>#N/A</v>
      </c>
      <c r="L397" s="44" t="e">
        <f>INDEX('Jason-SESSION'!$L$592:$U$599, MATCH("*Clean *",'Jason-SESSION'!$B$592:$B$599,0), MATCH("*5th*",'Jason-SESSION'!$K$7:$T$7,0))</f>
        <v>#N/A</v>
      </c>
      <c r="M397" s="131" t="e">
        <f>IF($A$392='Jason-SESSION'!$A$592,INDEX('Jason-SESSION'!$K$592:$T$599, MATCH("*Lat Pulldown*",'Jason-SESSION'!$B$592:$B$599,0), MATCH("*5th*",'Jason-SESSION'!$K$7:$T$7,0)),"")</f>
        <v>#N/A</v>
      </c>
      <c r="N397" s="44" t="e">
        <f>INDEX('Jason-SESSION'!$L$592:$U$599, MATCH("*Lat Pulldown*",'Jason-SESSION'!$B$592:$B$599,0), MATCH("*5th*",'Jason-SESSION'!$K$7:$T$7,0))</f>
        <v>#N/A</v>
      </c>
      <c r="O397" s="151"/>
      <c r="P397" s="151"/>
      <c r="Q397" s="118"/>
      <c r="R397" s="118"/>
      <c r="AF397"/>
      <c r="AG397"/>
      <c r="AH397"/>
      <c r="AI397"/>
      <c r="AJ397"/>
      <c r="AK397"/>
      <c r="AL397"/>
      <c r="AN397"/>
    </row>
    <row r="398" spans="1:40">
      <c r="A398" s="129">
        <f>'Jason-SESSION'!A601</f>
        <v>0</v>
      </c>
      <c r="B398" s="116" t="s">
        <v>84</v>
      </c>
      <c r="C398" s="117" t="e">
        <f>MAX(C399:C403)</f>
        <v>#N/A</v>
      </c>
      <c r="D398" s="116" t="e">
        <f t="array" ref="D398">MAX(IF(C399:C403=C398,D399:D403))</f>
        <v>#N/A</v>
      </c>
      <c r="E398" s="116" t="e">
        <f>MAX(E399:E403)</f>
        <v>#N/A</v>
      </c>
      <c r="F398" s="116" t="e">
        <f t="array" ref="F398">MAX(IF(E399:E403=E398,F399:F403))</f>
        <v>#N/A</v>
      </c>
      <c r="G398" s="116" t="e">
        <f>MAX(G399:G403)</f>
        <v>#N/A</v>
      </c>
      <c r="H398" s="116" t="e">
        <f t="array" ref="H398">MAX(IF(G399:G403=G398,H399:H403))</f>
        <v>#N/A</v>
      </c>
      <c r="I398" s="116" t="e">
        <f>MAX(I399:I403)</f>
        <v>#N/A</v>
      </c>
      <c r="J398" s="116" t="e">
        <f t="array" ref="J398">MAX(IF(I399:I403=I398,J399:J403))</f>
        <v>#N/A</v>
      </c>
      <c r="K398" s="116" t="e">
        <f>MAX(K399:K403)</f>
        <v>#N/A</v>
      </c>
      <c r="L398" s="116" t="e">
        <f t="array" ref="L398">MAX(IF(K399:K403=K398,L399:L403))</f>
        <v>#N/A</v>
      </c>
      <c r="M398" s="116" t="e">
        <f>MAX(M399:M403)</f>
        <v>#N/A</v>
      </c>
      <c r="N398" s="117" t="e">
        <f t="array" ref="N398">MAX(IF(M399:M403=M398,N399:N403))</f>
        <v>#N/A</v>
      </c>
      <c r="O398" s="152" t="str">
        <f>IF($A$140='Jason-SESSION'!$A$601,INDEX('Jason-SESSION'!$K$601:$T$608, MATCH("*1k Row*",'Jason-SESSION'!$B$601:$B$608,0), MATCH("*1st*",'Jason-SESSION'!$K$7:$T$7,0)),"")</f>
        <v/>
      </c>
      <c r="P398" s="152" t="str">
        <f>IF($A$140='Jason-SESSION'!$A$601,INDEX('Jason-SESSION'!$K$601:$T$608, MATCH("*HIIT*",'Jason-SESSION'!$B$601:$B$608,0), MATCH("*1st*",'Jason-SESSION'!$K$7:$T$7,0)),"")</f>
        <v/>
      </c>
      <c r="Q398" s="119" t="e">
        <f>INDEX('Jason-SESSION'!$L$601:$U$601, MATCH("*HIIT*",'Jason-SESSION'!$B$601:$B$601,0), MATCH("*1st*",'Jason-SESSION'!$K$7:$T$7,0))</f>
        <v>#N/A</v>
      </c>
      <c r="R398" s="119">
        <f>'Jason-SESSION'!U466</f>
        <v>0</v>
      </c>
      <c r="S398" s="116"/>
      <c r="T398" s="116"/>
      <c r="U398" s="120">
        <f>'Jason-SESSION'!A602</f>
        <v>0</v>
      </c>
      <c r="V398" s="120">
        <f>'Jason-SESSION'!A603</f>
        <v>0</v>
      </c>
      <c r="W398" s="116"/>
      <c r="X398" s="116"/>
      <c r="Y398" s="116"/>
      <c r="Z398" s="116"/>
      <c r="AA398" s="116"/>
      <c r="AB398" s="116"/>
      <c r="AC398" s="116"/>
      <c r="AF398"/>
      <c r="AG398"/>
      <c r="AH398"/>
      <c r="AI398"/>
      <c r="AJ398"/>
      <c r="AK398"/>
      <c r="AL398"/>
      <c r="AN398"/>
    </row>
    <row r="399" spans="1:40">
      <c r="A399" s="145"/>
      <c r="B399" s="11" t="s">
        <v>3</v>
      </c>
      <c r="C399" s="131" t="e">
        <f>IF($A$398='Jason-SESSION'!$A$601,INDEX('Jason-SESSION'!$K$601:$T$608, MATCH("*Squat*",'Jason-SESSION'!$B$601:$B$608,0), MATCH("*1st*",'Jason-SESSION'!$K$7:$T$7,0)),"")</f>
        <v>#N/A</v>
      </c>
      <c r="D399" s="132" t="e">
        <f>INDEX('Jason-SESSION'!L$601:U$608, MATCH("*Squat*",'Jason-SESSION'!$B$601:$B$608,0), MATCH("*1st*",'Jason-SESSION'!K$7:T$7,0))</f>
        <v>#N/A</v>
      </c>
      <c r="E399" s="131" t="e">
        <f>IF($A$398='Jason-SESSION'!$A$601,INDEX('Jason-SESSION'!$K$601:$T$608, MATCH("*Deadlift*",'Jason-SESSION'!$B$601:$B$608,0), MATCH("*1st*",'Jason-SESSION'!$K$7:$T$7,0)),"")</f>
        <v>#N/A</v>
      </c>
      <c r="F399" s="131" t="e">
        <f>INDEX('Jason-SESSION'!$L$601:$U$608, MATCH("*Deadlift*",'Jason-SESSION'!$B$601:$B$608,0), MATCH("*1st*",'Jason-SESSION'!$K$7:$T$7,0))</f>
        <v>#N/A</v>
      </c>
      <c r="G399" s="131" t="e">
        <f>IF($A$398='Jason-SESSION'!$A$601,INDEX('Jason-SESSION'!$K$601:$T$608, MATCH("*Bench Press*",'Jason-SESSION'!$B$601:$B$608,0), MATCH("*1st*",'Jason-SESSION'!$K$7:$T$7,0)),"")</f>
        <v>#N/A</v>
      </c>
      <c r="H399" s="131" t="e">
        <f>INDEX('Jason-SESSION'!$L$601:$U$608, MATCH("*Bench Press*",'Jason-SESSION'!$B$601:$B$608,0), MATCH("*1st*",'Jason-SESSION'!$K$7:$T$7,0))</f>
        <v>#N/A</v>
      </c>
      <c r="I399" s="132" t="e">
        <f>IF($A$398='Jason-SESSION'!$A$601,INDEX('Jason-SESSION'!$K$601:$T$608, MATCH("*Military*",'Jason-SESSION'!$B$601:$B$608,0), MATCH("*1st*",'Jason-SESSION'!$K$7:$T$7,0)),"")</f>
        <v>#N/A</v>
      </c>
      <c r="J399" s="48" t="e">
        <f>INDEX('Jason-SESSION'!$L$601:$U$608, MATCH("*Military*",'Jason-SESSION'!$B$601:$B$608,0), MATCH("*1st*",'Jason-SESSION'!$K$7:$T$7,0))</f>
        <v>#N/A</v>
      </c>
      <c r="K399" s="131" t="e">
        <f>IF($A$398='Jason-SESSION'!$A$601,INDEX('Jason-SESSION'!$K$601:$T$608, MATCH("*Clean *",'Jason-SESSION'!$B$601:$B$608,0), MATCH("*1st*",'Jason-SESSION'!$K$7:$T$7,0)),"")</f>
        <v>#N/A</v>
      </c>
      <c r="L399" s="48" t="e">
        <f>INDEX('Jason-SESSION'!$L$601:$U$608, MATCH("*Clean *",'Jason-SESSION'!$B$601:$B$608,0), MATCH("*1st*",'Jason-SESSION'!$K$7:$T$7,0))</f>
        <v>#N/A</v>
      </c>
      <c r="M399" s="131" t="e">
        <f>IF($A$398='Jason-SESSION'!$A$601,INDEX('Jason-SESSION'!$K$601:$T$608, MATCH("*Lat Pulldown*",'Jason-SESSION'!$B$601:$B$608,0), MATCH("*1st*",'Jason-SESSION'!$K$7:$T$7,0)),"")</f>
        <v>#N/A</v>
      </c>
      <c r="N399" s="48" t="e">
        <f>INDEX('Jason-SESSION'!$L$601:$U$608, MATCH("*Lat Pulldown*",'Jason-SESSION'!$B$601:$B$608,0), MATCH("*1st*",'Jason-SESSION'!$K$7:$T$7,0))</f>
        <v>#N/A</v>
      </c>
      <c r="O399" s="151"/>
      <c r="P399" s="151"/>
      <c r="Q399" s="118"/>
      <c r="R399" s="118"/>
      <c r="S399" s="11"/>
      <c r="T399" s="11"/>
      <c r="V399" s="47"/>
      <c r="W399" s="11"/>
      <c r="X399" s="11"/>
      <c r="Y399" s="11"/>
      <c r="Z399" s="11"/>
      <c r="AA399" s="11"/>
      <c r="AB399" s="11"/>
      <c r="AC399" s="11"/>
      <c r="AF399"/>
      <c r="AG399"/>
      <c r="AH399"/>
      <c r="AI399"/>
      <c r="AJ399"/>
      <c r="AK399"/>
      <c r="AL399"/>
      <c r="AN399"/>
    </row>
    <row r="400" spans="1:40">
      <c r="B400" t="s">
        <v>4</v>
      </c>
      <c r="C400" s="131" t="e">
        <f>IF($A$398='Jason-SESSION'!$A$601,INDEX('Jason-SESSION'!$K$601:$T$608, MATCH("*Squat*",'Jason-SESSION'!$B$601:$B$608,0), MATCH("*2nd*",'Jason-SESSION'!$K$7:$T$7,0)),"")</f>
        <v>#N/A</v>
      </c>
      <c r="D400" s="132" t="e">
        <f>INDEX('Jason-SESSION'!L$601:U$608, MATCH("*Squat*",'Jason-SESSION'!$B$601:$B$608,0), MATCH("*2nd*",'Jason-SESSION'!K$7:T$7,0))</f>
        <v>#N/A</v>
      </c>
      <c r="E400" s="131" t="e">
        <f>IF($A$398='Jason-SESSION'!$A$601,INDEX('Jason-SESSION'!$K$601:$T$608, MATCH("*Deadlift*",'Jason-SESSION'!$B$601:$B$608,0), MATCH("*2ND*",'Jason-SESSION'!$K$7:$T$7,0)),"")</f>
        <v>#N/A</v>
      </c>
      <c r="F400" s="131" t="e">
        <f>INDEX('Jason-SESSION'!$L$601:$U$608, MATCH("*Deadlift*",'Jason-SESSION'!$B$601:$B$608,0), MATCH("*2nd*",'Jason-SESSION'!$K$7:$T$7,0))</f>
        <v>#N/A</v>
      </c>
      <c r="G400" s="131" t="e">
        <f>IF($A$398='Jason-SESSION'!$A$601,INDEX('Jason-SESSION'!$K$601:$T$608, MATCH("*Bench Press*",'Jason-SESSION'!$B$601:$B$608,0), MATCH("*2ND*",'Jason-SESSION'!$K$7:$T$7,0)),"")</f>
        <v>#N/A</v>
      </c>
      <c r="H400" s="131" t="e">
        <f>INDEX('Jason-SESSION'!$L$601:$U$608, MATCH("*Bench Press*",'Jason-SESSION'!$B$601:$B$608,0), MATCH("*2nd*",'Jason-SESSION'!$K$7:$T$7,0))</f>
        <v>#N/A</v>
      </c>
      <c r="I400" s="132" t="e">
        <f>IF($A$398='Jason-SESSION'!$A$601,INDEX('Jason-SESSION'!$K$601:$T$608, MATCH("*Military*",'Jason-SESSION'!$B$601:$B$608,0), MATCH("*2ND*",'Jason-SESSION'!$K$7:$T$7,0)),"")</f>
        <v>#N/A</v>
      </c>
      <c r="J400" s="44" t="e">
        <f>INDEX('Jason-SESSION'!$L$601:$U$608, MATCH("*Military*",'Jason-SESSION'!$B$601:$B$608,0), MATCH("*2nd*",'Jason-SESSION'!$K$7:$T$7,0))</f>
        <v>#N/A</v>
      </c>
      <c r="K400" s="131" t="e">
        <f>IF($A$398='Jason-SESSION'!$A$601,INDEX('Jason-SESSION'!$K$601:$T$608, MATCH("*Clean *",'Jason-SESSION'!$B$601:$B$608,0), MATCH("*2ND*",'Jason-SESSION'!$K$7:$T$7,0)),"")</f>
        <v>#N/A</v>
      </c>
      <c r="L400" s="44" t="e">
        <f>INDEX('Jason-SESSION'!$L$601:$U$608, MATCH("*Clean *",'Jason-SESSION'!$B$601:$B$608,0), MATCH("*2nd*",'Jason-SESSION'!$K$7:$T$7,0))</f>
        <v>#N/A</v>
      </c>
      <c r="M400" s="131" t="e">
        <f>IF($A$398='Jason-SESSION'!$A$601,INDEX('Jason-SESSION'!$K$601:$T$608, MATCH("*Lat Pulldown*",'Jason-SESSION'!$B$601:$B$608,0), MATCH("*2ND*",'Jason-SESSION'!$K$7:$T$7,0)),"")</f>
        <v>#N/A</v>
      </c>
      <c r="N400" s="44" t="e">
        <f>INDEX('Jason-SESSION'!$L$601:$U$608, MATCH("*Lat Pulldown*",'Jason-SESSION'!$B$601:$B$608,0), MATCH("*2nd*",'Jason-SESSION'!$K$7:$T$7,0))</f>
        <v>#N/A</v>
      </c>
      <c r="O400" s="151"/>
      <c r="P400" s="151"/>
      <c r="Q400" s="118"/>
      <c r="R400" s="118"/>
      <c r="AF400"/>
      <c r="AG400"/>
      <c r="AH400"/>
      <c r="AI400"/>
      <c r="AJ400"/>
      <c r="AK400"/>
      <c r="AL400"/>
      <c r="AN400"/>
    </row>
    <row r="401" spans="1:40">
      <c r="B401" t="s">
        <v>5</v>
      </c>
      <c r="C401" s="131" t="e">
        <f>IF($A$398='Jason-SESSION'!$A$601,INDEX('Jason-SESSION'!$K$601:$T$608, MATCH("*Squat*",'Jason-SESSION'!$B$601:$B$608,0), MATCH("*3rd*",'Jason-SESSION'!$K$7:$T$7,0)),"")</f>
        <v>#N/A</v>
      </c>
      <c r="D401" s="132" t="e">
        <f>INDEX('Jason-SESSION'!L$601:U$608, MATCH("*Squat*",'Jason-SESSION'!$B$601:$B$608,0), MATCH("*3rd*",'Jason-SESSION'!K$7:T$7,0))</f>
        <v>#N/A</v>
      </c>
      <c r="E401" s="131" t="e">
        <f>IF($A$398='Jason-SESSION'!$A$601,INDEX('Jason-SESSION'!$K$601:$T$608, MATCH("*Deadlift*",'Jason-SESSION'!$B$601:$B$608,0), MATCH("*3rd*",'Jason-SESSION'!$K$7:$T$7,0)),"")</f>
        <v>#N/A</v>
      </c>
      <c r="F401" s="131" t="e">
        <f>INDEX('Jason-SESSION'!$L$601:$U$608, MATCH("*Deadlift*",'Jason-SESSION'!$B$601:$B$608,0), MATCH("*3rd*",'Jason-SESSION'!$K$7:$T$7,0))</f>
        <v>#N/A</v>
      </c>
      <c r="G401" s="131" t="e">
        <f>IF($A$398='Jason-SESSION'!$A$601,INDEX('Jason-SESSION'!$K$601:$T$608, MATCH("*Bench Press*",'Jason-SESSION'!$B$601:$B$608,0), MATCH("*3rd*",'Jason-SESSION'!$K$7:$T$7,0)),"")</f>
        <v>#N/A</v>
      </c>
      <c r="H401" s="131" t="e">
        <f>INDEX('Jason-SESSION'!$L$601:$U$608, MATCH("*Bench Press*",'Jason-SESSION'!$B$601:$B$608,0), MATCH("*3rd*",'Jason-SESSION'!$K$7:$T$7,0))</f>
        <v>#N/A</v>
      </c>
      <c r="I401" s="132" t="e">
        <f>IF($A$398='Jason-SESSION'!$A$601,INDEX('Jason-SESSION'!$K$601:$T$608, MATCH("*Military*",'Jason-SESSION'!$B$601:$B$608,0), MATCH("*3rd*",'Jason-SESSION'!$K$7:$T$7,0)),"")</f>
        <v>#N/A</v>
      </c>
      <c r="J401" s="44" t="e">
        <f>INDEX('Jason-SESSION'!$L$601:$U$608, MATCH("*Military*",'Jason-SESSION'!$B$601:$B$608,0), MATCH("*3rd*",'Jason-SESSION'!$K$7:$T$7,0))</f>
        <v>#N/A</v>
      </c>
      <c r="K401" s="131" t="e">
        <f>IF($A$398='Jason-SESSION'!$A$601,INDEX('Jason-SESSION'!$K$601:$T$608, MATCH("*Clean *",'Jason-SESSION'!$B$601:$B$608,0), MATCH("*3rd*",'Jason-SESSION'!$K$7:$T$7,0)),"")</f>
        <v>#N/A</v>
      </c>
      <c r="L401" s="44" t="e">
        <f>INDEX('Jason-SESSION'!$L$601:$U$608, MATCH("*Clean *",'Jason-SESSION'!$B$601:$B$608,0), MATCH("*3rd*",'Jason-SESSION'!$K$7:$T$7,0))</f>
        <v>#N/A</v>
      </c>
      <c r="M401" s="131" t="e">
        <f>IF($A$398='Jason-SESSION'!$A$601,INDEX('Jason-SESSION'!$K$601:$T$608, MATCH("*Lat Pulldown*",'Jason-SESSION'!$B$601:$B$608,0), MATCH("*3rd*",'Jason-SESSION'!$K$7:$T$7,0)),"")</f>
        <v>#N/A</v>
      </c>
      <c r="N401" s="44" t="e">
        <f>INDEX('Jason-SESSION'!$L$601:$U$608, MATCH("*Lat Pulldown*",'Jason-SESSION'!$B$601:$B$608,0), MATCH("*3rd*",'Jason-SESSION'!$K$7:$T$7,0))</f>
        <v>#N/A</v>
      </c>
      <c r="O401" s="151"/>
      <c r="P401" s="151"/>
      <c r="Q401" s="118"/>
      <c r="R401" s="118"/>
      <c r="AF401"/>
      <c r="AG401"/>
      <c r="AH401"/>
      <c r="AI401"/>
      <c r="AJ401"/>
      <c r="AK401"/>
      <c r="AL401"/>
      <c r="AN401"/>
    </row>
    <row r="402" spans="1:40">
      <c r="B402" t="s">
        <v>6</v>
      </c>
      <c r="C402" s="131" t="e">
        <f>IF($A$398='Jason-SESSION'!$A$601,INDEX('Jason-SESSION'!$K$601:$T$608, MATCH("*Squat*",'Jason-SESSION'!$B$601:$B$608,0), MATCH("*4th*",'Jason-SESSION'!$K$7:$T$7,0)),"")</f>
        <v>#N/A</v>
      </c>
      <c r="D402" s="132" t="e">
        <f>INDEX('Jason-SESSION'!L$601:U$608, MATCH("*Squat*",'Jason-SESSION'!$B$601:$B$608,0), MATCH("*4th*",'Jason-SESSION'!K$7:T$7,0))</f>
        <v>#N/A</v>
      </c>
      <c r="E402" s="131" t="e">
        <f>IF($A$398='Jason-SESSION'!$A$601,INDEX('Jason-SESSION'!$K$601:$T$608, MATCH("*Deadlift*",'Jason-SESSION'!$B$601:$B$608,0), MATCH("*4th*",'Jason-SESSION'!$K$7:$T$7,0)),"")</f>
        <v>#N/A</v>
      </c>
      <c r="F402" s="131" t="e">
        <f>INDEX('Jason-SESSION'!$L$601:$U$608, MATCH("*Deadlift*",'Jason-SESSION'!$B$601:$B$608,0), MATCH("*4th*",'Jason-SESSION'!$K$7:$T$7,0))</f>
        <v>#N/A</v>
      </c>
      <c r="G402" s="131" t="e">
        <f>IF($A$398='Jason-SESSION'!$A$601,INDEX('Jason-SESSION'!$K$601:$T$608, MATCH("*Bench Press*",'Jason-SESSION'!$B$601:$B$608,0), MATCH("*4th*",'Jason-SESSION'!$K$7:$T$7,0)),"")</f>
        <v>#N/A</v>
      </c>
      <c r="H402" s="131" t="e">
        <f>INDEX('Jason-SESSION'!$L$601:$U$608, MATCH("*Bench Press*",'Jason-SESSION'!$B$601:$B$608,0), MATCH("*4th*",'Jason-SESSION'!$K$7:$T$7,0))</f>
        <v>#N/A</v>
      </c>
      <c r="I402" s="132" t="e">
        <f>IF($A$398='Jason-SESSION'!$A$601,INDEX('Jason-SESSION'!$K$601:$T$608, MATCH("*Military*",'Jason-SESSION'!$B$601:$B$608,0), MATCH("*4th*",'Jason-SESSION'!$K$7:$T$7,0)),"")</f>
        <v>#N/A</v>
      </c>
      <c r="J402" s="44" t="e">
        <f>INDEX('Jason-SESSION'!$L$601:$U$608, MATCH("*Military*",'Jason-SESSION'!$B$601:$B$608,0), MATCH("*4th*",'Jason-SESSION'!$K$7:$T$7,0))</f>
        <v>#N/A</v>
      </c>
      <c r="K402" s="131" t="e">
        <f>IF($A$398='Jason-SESSION'!$A$601,INDEX('Jason-SESSION'!$K$601:$T$608, MATCH("*Clean *",'Jason-SESSION'!$B$601:$B$608,0), MATCH("*4th*",'Jason-SESSION'!$K$7:$T$7,0)),"")</f>
        <v>#N/A</v>
      </c>
      <c r="L402" s="44" t="e">
        <f>INDEX('Jason-SESSION'!$L$601:$U$608, MATCH("*Clean *",'Jason-SESSION'!$B$601:$B$608,0), MATCH("*4th*",'Jason-SESSION'!$K$7:$T$7,0))</f>
        <v>#N/A</v>
      </c>
      <c r="M402" s="131" t="e">
        <f>IF($A$398='Jason-SESSION'!$A$601,INDEX('Jason-SESSION'!$K$601:$T$608, MATCH("*Lat Pulldown*",'Jason-SESSION'!$B$601:$B$608,0), MATCH("*4th*",'Jason-SESSION'!$K$7:$T$7,0)),"")</f>
        <v>#N/A</v>
      </c>
      <c r="N402" s="44" t="e">
        <f>INDEX('Jason-SESSION'!$L$601:$U$608, MATCH("*Lat Pulldown*",'Jason-SESSION'!$B$601:$B$608,0), MATCH("*4th*",'Jason-SESSION'!$K$7:$T$7,0))</f>
        <v>#N/A</v>
      </c>
      <c r="O402" s="151"/>
      <c r="P402" s="151"/>
      <c r="Q402" s="118"/>
      <c r="R402" s="118"/>
      <c r="AF402"/>
      <c r="AG402"/>
      <c r="AH402"/>
      <c r="AI402"/>
      <c r="AJ402"/>
      <c r="AK402"/>
      <c r="AL402"/>
      <c r="AN402"/>
    </row>
    <row r="403" spans="1:40">
      <c r="B403" t="s">
        <v>7</v>
      </c>
      <c r="C403" s="131" t="e">
        <f>IF($A$398='Jason-SESSION'!$A$601,INDEX('Jason-SESSION'!$K$601:$T$608, MATCH("*Squat*",'Jason-SESSION'!$B$601:$B$608,0), MATCH("*5th*",'Jason-SESSION'!$K$7:$T$7,0)),"")</f>
        <v>#N/A</v>
      </c>
      <c r="D403" s="132" t="e">
        <f>INDEX('Jason-SESSION'!L$601:U$608, MATCH("*Squat*",'Jason-SESSION'!$B$601:$B$608,0), MATCH("*5th*",'Jason-SESSION'!K$7:T$7,0))</f>
        <v>#N/A</v>
      </c>
      <c r="E403" s="131" t="e">
        <f>IF($A$398='Jason-SESSION'!$A$601,INDEX('Jason-SESSION'!$K$601:$T$608, MATCH("*Deadlift*",'Jason-SESSION'!$B$601:$B$608,0), MATCH("*5th*",'Jason-SESSION'!$K$7:$T$7,0)),"")</f>
        <v>#N/A</v>
      </c>
      <c r="F403" s="131" t="e">
        <f>INDEX('Jason-SESSION'!$L$601:$U$608, MATCH("*Deadlift*",'Jason-SESSION'!$B$601:$B$608,0), MATCH("*5th*",'Jason-SESSION'!$K$7:$T$7,0))</f>
        <v>#N/A</v>
      </c>
      <c r="G403" s="131" t="e">
        <f>IF($A$398='Jason-SESSION'!$A$601,INDEX('Jason-SESSION'!$K$601:$T$608, MATCH("*Bench Press*",'Jason-SESSION'!$B$601:$B$608,0), MATCH("*5th*",'Jason-SESSION'!$K$7:$T$7,0)),"")</f>
        <v>#N/A</v>
      </c>
      <c r="H403" s="131" t="e">
        <f>INDEX('Jason-SESSION'!$L$601:$U$608, MATCH("*Bench Press*",'Jason-SESSION'!$B$601:$B$608,0), MATCH("*5th*",'Jason-SESSION'!$K$7:$T$7,0))</f>
        <v>#N/A</v>
      </c>
      <c r="I403" s="132" t="e">
        <f>IF($A$398='Jason-SESSION'!$A$601,INDEX('Jason-SESSION'!$K$601:$T$608, MATCH("*Military*",'Jason-SESSION'!$B$601:$B$608,0), MATCH("*5th*",'Jason-SESSION'!$K$7:$T$7,0)),"")</f>
        <v>#N/A</v>
      </c>
      <c r="J403" s="44" t="e">
        <f>INDEX('Jason-SESSION'!$L$601:$U$608, MATCH("*Military*",'Jason-SESSION'!$B$601:$B$608,0), MATCH("*5th*",'Jason-SESSION'!$K$7:$T$7,0))</f>
        <v>#N/A</v>
      </c>
      <c r="K403" s="131" t="e">
        <f>IF($A$398='Jason-SESSION'!$A$601,INDEX('Jason-SESSION'!$K$601:$T$608, MATCH("*Clean *",'Jason-SESSION'!$B$601:$B$608,0), MATCH("*5th*",'Jason-SESSION'!$K$7:$T$7,0)),"")</f>
        <v>#N/A</v>
      </c>
      <c r="L403" s="44" t="e">
        <f>INDEX('Jason-SESSION'!$L$601:$U$608, MATCH("*Clean *",'Jason-SESSION'!$B$601:$B$608,0), MATCH("*5th*",'Jason-SESSION'!$K$7:$T$7,0))</f>
        <v>#N/A</v>
      </c>
      <c r="M403" s="131" t="e">
        <f>IF($A$398='Jason-SESSION'!$A$601,INDEX('Jason-SESSION'!$K$601:$T$608, MATCH("*Lat Pulldown*",'Jason-SESSION'!$B$601:$B$608,0), MATCH("*5th*",'Jason-SESSION'!$K$7:$T$7,0)),"")</f>
        <v>#N/A</v>
      </c>
      <c r="N403" s="44" t="e">
        <f>INDEX('Jason-SESSION'!$L$601:$U$608, MATCH("*Lat Pulldown*",'Jason-SESSION'!$B$601:$B$608,0), MATCH("*5th*",'Jason-SESSION'!$K$7:$T$7,0))</f>
        <v>#N/A</v>
      </c>
      <c r="O403" s="151"/>
      <c r="P403" s="151"/>
      <c r="Q403" s="118"/>
      <c r="R403" s="118"/>
      <c r="AF403"/>
      <c r="AG403"/>
      <c r="AH403"/>
      <c r="AI403"/>
      <c r="AJ403"/>
      <c r="AK403"/>
      <c r="AL403"/>
      <c r="AN403"/>
    </row>
    <row r="404" spans="1:40">
      <c r="A404" s="129">
        <f>'Jason-SESSION'!A610</f>
        <v>0</v>
      </c>
      <c r="B404" s="116" t="s">
        <v>84</v>
      </c>
      <c r="C404" s="117" t="e">
        <f>MAX(C405:C409)</f>
        <v>#N/A</v>
      </c>
      <c r="D404" s="116" t="e">
        <f t="array" ref="D404">MAX(IF(C405:C409=C404,D405:D409))</f>
        <v>#N/A</v>
      </c>
      <c r="E404" s="116" t="e">
        <f>MAX(E405:E409)</f>
        <v>#N/A</v>
      </c>
      <c r="F404" s="116" t="e">
        <f t="array" ref="F404">MAX(IF(E405:E409=E404,F405:F409))</f>
        <v>#N/A</v>
      </c>
      <c r="G404" s="116" t="e">
        <f>MAX(G405:G409)</f>
        <v>#N/A</v>
      </c>
      <c r="H404" s="116" t="e">
        <f t="array" ref="H404">MAX(IF(G405:G409=G404,H405:H409))</f>
        <v>#N/A</v>
      </c>
      <c r="I404" s="116" t="e">
        <f>MAX(I405:I409)</f>
        <v>#N/A</v>
      </c>
      <c r="J404" s="116" t="e">
        <f t="array" ref="J404">MAX(IF(I405:I409=I404,J405:J409))</f>
        <v>#N/A</v>
      </c>
      <c r="K404" s="116" t="e">
        <f>MAX(K405:K409)</f>
        <v>#N/A</v>
      </c>
      <c r="L404" s="116" t="e">
        <f t="array" ref="L404">MAX(IF(K405:K409=K404,L405:L409))</f>
        <v>#N/A</v>
      </c>
      <c r="M404" s="116" t="e">
        <f>MAX(M405:M409)</f>
        <v>#N/A</v>
      </c>
      <c r="N404" s="117" t="e">
        <f t="array" ref="N404">MAX(IF(M405:M409=M404,N405:N409))</f>
        <v>#N/A</v>
      </c>
      <c r="O404" s="152" t="str">
        <f>IF($A$140='Jason-SESSION'!$A$610,INDEX('Jason-SESSION'!$K$610:$T$617, MATCH("*1k Row*",'Jason-SESSION'!$B$610:$B$617,0), MATCH("*1st*",'Jason-SESSION'!$K$7:$T$7,0)),"")</f>
        <v/>
      </c>
      <c r="P404" s="152" t="str">
        <f>IF($A$140='Jason-SESSION'!$A$610,INDEX('Jason-SESSION'!$K$610:$T$617, MATCH("*HIIT*",'Jason-SESSION'!$B$610:$B$617,0), MATCH("*1st*",'Jason-SESSION'!$K$7:$T$7,0)),"")</f>
        <v/>
      </c>
      <c r="Q404" s="119" t="e">
        <f>INDEX('Jason-SESSION'!$L$610:$U$610, MATCH("*HIIT*",'Jason-SESSION'!$B$610:$B$610,0), MATCH("*1st*",'Jason-SESSION'!$K$7:$T$7,0))</f>
        <v>#N/A</v>
      </c>
      <c r="R404" s="119">
        <f>'Jason-SESSION'!U472</f>
        <v>0</v>
      </c>
      <c r="S404" s="116"/>
      <c r="T404" s="116"/>
      <c r="U404" s="120">
        <f>'Jason-SESSION'!A611</f>
        <v>0</v>
      </c>
      <c r="V404" s="120">
        <f>'Jason-SESSION'!A612</f>
        <v>0</v>
      </c>
      <c r="W404" s="116"/>
      <c r="X404" s="116"/>
      <c r="Y404" s="116"/>
      <c r="Z404" s="116"/>
      <c r="AA404" s="116"/>
      <c r="AB404" s="116"/>
      <c r="AC404" s="116"/>
      <c r="AF404"/>
      <c r="AG404"/>
      <c r="AH404"/>
      <c r="AI404"/>
      <c r="AJ404"/>
      <c r="AK404"/>
      <c r="AL404"/>
      <c r="AN404"/>
    </row>
    <row r="405" spans="1:40">
      <c r="A405" s="145"/>
      <c r="B405" s="11" t="s">
        <v>3</v>
      </c>
      <c r="C405" s="131" t="e">
        <f>IF($A$404='Jason-SESSION'!$A$610,INDEX('Jason-SESSION'!$K$610:$T$617, MATCH("*Squat*",'Jason-SESSION'!$B$610:$B$617,0), MATCH("*1st*",'Jason-SESSION'!$K$7:$T$7,0)),"")</f>
        <v>#N/A</v>
      </c>
      <c r="D405" s="132" t="e">
        <f>INDEX('Jason-SESSION'!L$610:U$617, MATCH("*Squat*",'Jason-SESSION'!$B$610:$B$617,0), MATCH("*1st*",'Jason-SESSION'!K$7:T$7,0))</f>
        <v>#N/A</v>
      </c>
      <c r="E405" s="131" t="e">
        <f>IF($A$404='Jason-SESSION'!$A$610,INDEX('Jason-SESSION'!$K$610:$T$617, MATCH("*Deadlift*",'Jason-SESSION'!$B$610:$B$617,0), MATCH("*1st*",'Jason-SESSION'!$K$7:$T$7,0)),"")</f>
        <v>#N/A</v>
      </c>
      <c r="F405" s="131" t="e">
        <f>INDEX('Jason-SESSION'!$L$610:$U$617, MATCH("*Deadlift*",'Jason-SESSION'!$B$610:$B$617,0), MATCH("*1st*",'Jason-SESSION'!$K$7:$T$7,0))</f>
        <v>#N/A</v>
      </c>
      <c r="G405" s="131" t="e">
        <f>IF($A$404='Jason-SESSION'!$A$610,INDEX('Jason-SESSION'!$K$610:$T$617, MATCH("*Bench Press*",'Jason-SESSION'!$B$610:$B$617,0), MATCH("*1st*",'Jason-SESSION'!$K$7:$T$7,0)),"")</f>
        <v>#N/A</v>
      </c>
      <c r="H405" s="131" t="e">
        <f>INDEX('Jason-SESSION'!$L$610:$U$617, MATCH("*Bench Press*",'Jason-SESSION'!$B$610:$B$617,0), MATCH("*1st*",'Jason-SESSION'!$K$7:$T$7,0))</f>
        <v>#N/A</v>
      </c>
      <c r="I405" s="132" t="e">
        <f>IF($A$404='Jason-SESSION'!$A$610,INDEX('Jason-SESSION'!$K$610:$T$617, MATCH("*Military*",'Jason-SESSION'!$B$610:$B$617,0), MATCH("*1st*",'Jason-SESSION'!$K$7:$T$7,0)),"")</f>
        <v>#N/A</v>
      </c>
      <c r="J405" s="48" t="e">
        <f>INDEX('Jason-SESSION'!$L$610:$U$617, MATCH("*Military*",'Jason-SESSION'!$B$610:$B$617,0), MATCH("*1st*",'Jason-SESSION'!$K$7:$T$7,0))</f>
        <v>#N/A</v>
      </c>
      <c r="K405" s="131" t="e">
        <f>IF($A$404='Jason-SESSION'!$A$610,INDEX('Jason-SESSION'!$K$610:$T$617, MATCH("*Clean *",'Jason-SESSION'!$B$610:$B$617,0), MATCH("*1st*",'Jason-SESSION'!$K$7:$T$7,0)),"")</f>
        <v>#N/A</v>
      </c>
      <c r="L405" s="48" t="e">
        <f>INDEX('Jason-SESSION'!$L$610:$U$617, MATCH("*Clean *",'Jason-SESSION'!$B$610:$B$617,0), MATCH("*1st*",'Jason-SESSION'!$K$7:$T$7,0))</f>
        <v>#N/A</v>
      </c>
      <c r="M405" s="131" t="e">
        <f>IF($A$404='Jason-SESSION'!$A$610,INDEX('Jason-SESSION'!$K$610:$T$617, MATCH("*Lat Pulldown*",'Jason-SESSION'!$B$610:$B$617,0), MATCH("*1st*",'Jason-SESSION'!$K$7:$T$7,0)),"")</f>
        <v>#N/A</v>
      </c>
      <c r="N405" s="48" t="e">
        <f>INDEX('Jason-SESSION'!$L$610:$U$617, MATCH("*Lat Pulldown*",'Jason-SESSION'!$B$610:$B$617,0), MATCH("*1st*",'Jason-SESSION'!$K$7:$T$7,0))</f>
        <v>#N/A</v>
      </c>
      <c r="O405" s="151"/>
      <c r="P405" s="151"/>
      <c r="Q405" s="118"/>
      <c r="R405" s="118"/>
      <c r="S405" s="11"/>
      <c r="T405" s="11"/>
      <c r="V405" s="47"/>
      <c r="W405" s="11"/>
      <c r="X405" s="11"/>
      <c r="Y405" s="11"/>
      <c r="Z405" s="11"/>
      <c r="AA405" s="11"/>
      <c r="AB405" s="11"/>
      <c r="AC405" s="11"/>
      <c r="AF405"/>
      <c r="AG405"/>
      <c r="AH405"/>
      <c r="AI405"/>
      <c r="AJ405"/>
      <c r="AK405"/>
      <c r="AL405"/>
      <c r="AN405"/>
    </row>
    <row r="406" spans="1:40">
      <c r="B406" t="s">
        <v>4</v>
      </c>
      <c r="C406" s="131" t="e">
        <f>IF($A$404='Jason-SESSION'!$A$610,INDEX('Jason-SESSION'!$K$610:$T$617, MATCH("*Squat*",'Jason-SESSION'!$B$610:$B$617,0), MATCH("*2nd*",'Jason-SESSION'!$K$7:$T$7,0)),"")</f>
        <v>#N/A</v>
      </c>
      <c r="D406" s="132" t="e">
        <f>INDEX('Jason-SESSION'!L$610:U$617, MATCH("*Squat*",'Jason-SESSION'!$B$610:$B$617,0), MATCH("*2nd*",'Jason-SESSION'!K$7:T$7,0))</f>
        <v>#N/A</v>
      </c>
      <c r="E406" s="131" t="e">
        <f>IF($A$404='Jason-SESSION'!$A$610,INDEX('Jason-SESSION'!$K$610:$T$617, MATCH("*Deadlift*",'Jason-SESSION'!$B$610:$B$617,0), MATCH("*2ND*",'Jason-SESSION'!$K$7:$T$7,0)),"")</f>
        <v>#N/A</v>
      </c>
      <c r="F406" s="131" t="e">
        <f>INDEX('Jason-SESSION'!$L$610:$U$617, MATCH("*Deadlift*",'Jason-SESSION'!$B$610:$B$617,0), MATCH("*2nd*",'Jason-SESSION'!$K$7:$T$7,0))</f>
        <v>#N/A</v>
      </c>
      <c r="G406" s="131" t="e">
        <f>IF($A$404='Jason-SESSION'!$A$610,INDEX('Jason-SESSION'!$K$610:$T$617, MATCH("*Bench Press*",'Jason-SESSION'!$B$610:$B$617,0), MATCH("*2ND*",'Jason-SESSION'!$K$7:$T$7,0)),"")</f>
        <v>#N/A</v>
      </c>
      <c r="H406" s="131" t="e">
        <f>INDEX('Jason-SESSION'!$L$610:$U$617, MATCH("*Bench Press*",'Jason-SESSION'!$B$610:$B$617,0), MATCH("*2nd*",'Jason-SESSION'!$K$7:$T$7,0))</f>
        <v>#N/A</v>
      </c>
      <c r="I406" s="132" t="e">
        <f>IF($A$404='Jason-SESSION'!$A$610,INDEX('Jason-SESSION'!$K$610:$T$617, MATCH("*Military*",'Jason-SESSION'!$B$610:$B$617,0), MATCH("*2ND*",'Jason-SESSION'!$K$7:$T$7,0)),"")</f>
        <v>#N/A</v>
      </c>
      <c r="J406" s="44" t="e">
        <f>INDEX('Jason-SESSION'!$L$610:$U$617, MATCH("*Military*",'Jason-SESSION'!$B$610:$B$617,0), MATCH("*2nd*",'Jason-SESSION'!$K$7:$T$7,0))</f>
        <v>#N/A</v>
      </c>
      <c r="K406" s="131" t="e">
        <f>IF($A$404='Jason-SESSION'!$A$610,INDEX('Jason-SESSION'!$K$610:$T$617, MATCH("*Clean *",'Jason-SESSION'!$B$610:$B$617,0), MATCH("*2ND*",'Jason-SESSION'!$K$7:$T$7,0)),"")</f>
        <v>#N/A</v>
      </c>
      <c r="L406" s="44" t="e">
        <f>INDEX('Jason-SESSION'!$L$610:$U$617, MATCH("*Clean *",'Jason-SESSION'!$B$610:$B$617,0), MATCH("*2nd*",'Jason-SESSION'!$K$7:$T$7,0))</f>
        <v>#N/A</v>
      </c>
      <c r="M406" s="131" t="e">
        <f>IF($A$404='Jason-SESSION'!$A$610,INDEX('Jason-SESSION'!$K$610:$T$617, MATCH("*Lat Pulldown*",'Jason-SESSION'!$B$610:$B$617,0), MATCH("*2ND*",'Jason-SESSION'!$K$7:$T$7,0)),"")</f>
        <v>#N/A</v>
      </c>
      <c r="N406" s="44" t="e">
        <f>INDEX('Jason-SESSION'!$L$610:$U$617, MATCH("*Lat Pulldown*",'Jason-SESSION'!$B$610:$B$617,0), MATCH("*2nd*",'Jason-SESSION'!$K$7:$T$7,0))</f>
        <v>#N/A</v>
      </c>
      <c r="O406" s="151"/>
      <c r="P406" s="151"/>
      <c r="Q406" s="118"/>
      <c r="R406" s="118"/>
      <c r="AF406"/>
      <c r="AG406"/>
      <c r="AH406"/>
      <c r="AI406"/>
      <c r="AJ406"/>
      <c r="AK406"/>
      <c r="AL406"/>
      <c r="AN406"/>
    </row>
    <row r="407" spans="1:40">
      <c r="B407" t="s">
        <v>5</v>
      </c>
      <c r="C407" s="131" t="e">
        <f>IF($A$404='Jason-SESSION'!$A$610,INDEX('Jason-SESSION'!$K$610:$T$617, MATCH("*Squat*",'Jason-SESSION'!$B$610:$B$617,0), MATCH("*3rd*",'Jason-SESSION'!$K$7:$T$7,0)),"")</f>
        <v>#N/A</v>
      </c>
      <c r="D407" s="132" t="e">
        <f>INDEX('Jason-SESSION'!L$610:U$617, MATCH("*Squat*",'Jason-SESSION'!$B$610:$B$617,0), MATCH("*3rd*",'Jason-SESSION'!K$7:T$7,0))</f>
        <v>#N/A</v>
      </c>
      <c r="E407" s="131" t="e">
        <f>IF($A$404='Jason-SESSION'!$A$610,INDEX('Jason-SESSION'!$K$610:$T$617, MATCH("*Deadlift*",'Jason-SESSION'!$B$610:$B$617,0), MATCH("*3rd*",'Jason-SESSION'!$K$7:$T$7,0)),"")</f>
        <v>#N/A</v>
      </c>
      <c r="F407" s="131" t="e">
        <f>INDEX('Jason-SESSION'!$L$610:$U$617, MATCH("*Deadlift*",'Jason-SESSION'!$B$610:$B$617,0), MATCH("*3rd*",'Jason-SESSION'!$K$7:$T$7,0))</f>
        <v>#N/A</v>
      </c>
      <c r="G407" s="131" t="e">
        <f>IF($A$404='Jason-SESSION'!$A$610,INDEX('Jason-SESSION'!$K$610:$T$617, MATCH("*Bench Press*",'Jason-SESSION'!$B$610:$B$617,0), MATCH("*3rd*",'Jason-SESSION'!$K$7:$T$7,0)),"")</f>
        <v>#N/A</v>
      </c>
      <c r="H407" s="131" t="e">
        <f>INDEX('Jason-SESSION'!$L$610:$U$617, MATCH("*Bench Press*",'Jason-SESSION'!$B$610:$B$617,0), MATCH("*3rd*",'Jason-SESSION'!$K$7:$T$7,0))</f>
        <v>#N/A</v>
      </c>
      <c r="I407" s="132" t="e">
        <f>IF($A$404='Jason-SESSION'!$A$610,INDEX('Jason-SESSION'!$K$610:$T$617, MATCH("*Military*",'Jason-SESSION'!$B$610:$B$617,0), MATCH("*3rd*",'Jason-SESSION'!$K$7:$T$7,0)),"")</f>
        <v>#N/A</v>
      </c>
      <c r="J407" s="44" t="e">
        <f>INDEX('Jason-SESSION'!$L$610:$U$617, MATCH("*Military*",'Jason-SESSION'!$B$610:$B$617,0), MATCH("*3rd*",'Jason-SESSION'!$K$7:$T$7,0))</f>
        <v>#N/A</v>
      </c>
      <c r="K407" s="131" t="e">
        <f>IF($A$404='Jason-SESSION'!$A$610,INDEX('Jason-SESSION'!$K$610:$T$617, MATCH("*Clean *",'Jason-SESSION'!$B$610:$B$617,0), MATCH("*3rd*",'Jason-SESSION'!$K$7:$T$7,0)),"")</f>
        <v>#N/A</v>
      </c>
      <c r="L407" s="44" t="e">
        <f>INDEX('Jason-SESSION'!$L$610:$U$617, MATCH("*Clean *",'Jason-SESSION'!$B$610:$B$617,0), MATCH("*3rd*",'Jason-SESSION'!$K$7:$T$7,0))</f>
        <v>#N/A</v>
      </c>
      <c r="M407" s="131" t="e">
        <f>IF($A$404='Jason-SESSION'!$A$610,INDEX('Jason-SESSION'!$K$610:$T$617, MATCH("*Lat Pulldown*",'Jason-SESSION'!$B$610:$B$617,0), MATCH("*3rd*",'Jason-SESSION'!$K$7:$T$7,0)),"")</f>
        <v>#N/A</v>
      </c>
      <c r="N407" s="44" t="e">
        <f>INDEX('Jason-SESSION'!$L$610:$U$617, MATCH("*Lat Pulldown*",'Jason-SESSION'!$B$610:$B$617,0), MATCH("*3rd*",'Jason-SESSION'!$K$7:$T$7,0))</f>
        <v>#N/A</v>
      </c>
      <c r="O407" s="151"/>
      <c r="P407" s="151"/>
      <c r="Q407" s="118"/>
      <c r="R407" s="118"/>
      <c r="AF407"/>
      <c r="AG407"/>
      <c r="AH407"/>
      <c r="AI407"/>
      <c r="AJ407"/>
      <c r="AK407"/>
      <c r="AL407"/>
      <c r="AN407"/>
    </row>
    <row r="408" spans="1:40">
      <c r="B408" t="s">
        <v>6</v>
      </c>
      <c r="C408" s="131" t="e">
        <f>IF($A$404='Jason-SESSION'!$A$610,INDEX('Jason-SESSION'!$K$610:$T$617, MATCH("*Squat*",'Jason-SESSION'!$B$610:$B$617,0), MATCH("*4th*",'Jason-SESSION'!$K$7:$T$7,0)),"")</f>
        <v>#N/A</v>
      </c>
      <c r="D408" s="132" t="e">
        <f>INDEX('Jason-SESSION'!L$610:U$617, MATCH("*Squat*",'Jason-SESSION'!$B$610:$B$617,0), MATCH("*4th*",'Jason-SESSION'!K$7:T$7,0))</f>
        <v>#N/A</v>
      </c>
      <c r="E408" s="131" t="e">
        <f>IF($A$404='Jason-SESSION'!$A$610,INDEX('Jason-SESSION'!$K$610:$T$617, MATCH("*Deadlift*",'Jason-SESSION'!$B$610:$B$617,0), MATCH("*4th*",'Jason-SESSION'!$K$7:$T$7,0)),"")</f>
        <v>#N/A</v>
      </c>
      <c r="F408" s="131" t="e">
        <f>INDEX('Jason-SESSION'!$L$610:$U$617, MATCH("*Deadlift*",'Jason-SESSION'!$B$610:$B$617,0), MATCH("*4th*",'Jason-SESSION'!$K$7:$T$7,0))</f>
        <v>#N/A</v>
      </c>
      <c r="G408" s="131" t="e">
        <f>IF($A$404='Jason-SESSION'!$A$610,INDEX('Jason-SESSION'!$K$610:$T$617, MATCH("*Bench Press*",'Jason-SESSION'!$B$610:$B$617,0), MATCH("*4th*",'Jason-SESSION'!$K$7:$T$7,0)),"")</f>
        <v>#N/A</v>
      </c>
      <c r="H408" s="131" t="e">
        <f>INDEX('Jason-SESSION'!$L$610:$U$617, MATCH("*Bench Press*",'Jason-SESSION'!$B$610:$B$617,0), MATCH("*4th*",'Jason-SESSION'!$K$7:$T$7,0))</f>
        <v>#N/A</v>
      </c>
      <c r="I408" s="132" t="e">
        <f>IF($A$404='Jason-SESSION'!$A$610,INDEX('Jason-SESSION'!$K$610:$T$617, MATCH("*Military*",'Jason-SESSION'!$B$610:$B$617,0), MATCH("*4th*",'Jason-SESSION'!$K$7:$T$7,0)),"")</f>
        <v>#N/A</v>
      </c>
      <c r="J408" s="44" t="e">
        <f>INDEX('Jason-SESSION'!$L$610:$U$617, MATCH("*Military*",'Jason-SESSION'!$B$610:$B$617,0), MATCH("*4th*",'Jason-SESSION'!$K$7:$T$7,0))</f>
        <v>#N/A</v>
      </c>
      <c r="K408" s="131" t="e">
        <f>IF($A$404='Jason-SESSION'!$A$610,INDEX('Jason-SESSION'!$K$610:$T$617, MATCH("*Clean *",'Jason-SESSION'!$B$610:$B$617,0), MATCH("*4th*",'Jason-SESSION'!$K$7:$T$7,0)),"")</f>
        <v>#N/A</v>
      </c>
      <c r="L408" s="44" t="e">
        <f>INDEX('Jason-SESSION'!$L$610:$U$617, MATCH("*Clean *",'Jason-SESSION'!$B$610:$B$617,0), MATCH("*4th*",'Jason-SESSION'!$K$7:$T$7,0))</f>
        <v>#N/A</v>
      </c>
      <c r="M408" s="131" t="e">
        <f>IF($A$404='Jason-SESSION'!$A$610,INDEX('Jason-SESSION'!$K$610:$T$617, MATCH("*Lat Pulldown*",'Jason-SESSION'!$B$610:$B$617,0), MATCH("*4th*",'Jason-SESSION'!$K$7:$T$7,0)),"")</f>
        <v>#N/A</v>
      </c>
      <c r="N408" s="44" t="e">
        <f>INDEX('Jason-SESSION'!$L$610:$U$617, MATCH("*Lat Pulldown*",'Jason-SESSION'!$B$610:$B$617,0), MATCH("*4th*",'Jason-SESSION'!$K$7:$T$7,0))</f>
        <v>#N/A</v>
      </c>
      <c r="O408" s="151"/>
      <c r="P408" s="151"/>
      <c r="Q408" s="118"/>
      <c r="R408" s="118"/>
      <c r="AF408"/>
      <c r="AG408"/>
      <c r="AH408"/>
      <c r="AI408"/>
      <c r="AJ408"/>
      <c r="AK408"/>
      <c r="AL408"/>
      <c r="AN408"/>
    </row>
    <row r="409" spans="1:40">
      <c r="B409" t="s">
        <v>7</v>
      </c>
      <c r="C409" s="131" t="e">
        <f>IF($A$404='Jason-SESSION'!$A$610,INDEX('Jason-SESSION'!$K$610:$T$617, MATCH("*Squat*",'Jason-SESSION'!$B$610:$B$617,0), MATCH("*5th*",'Jason-SESSION'!$K$7:$T$7,0)),"")</f>
        <v>#N/A</v>
      </c>
      <c r="D409" s="132" t="e">
        <f>INDEX('Jason-SESSION'!L$610:U$617, MATCH("*Squat*",'Jason-SESSION'!$B$610:$B$617,0), MATCH("*5th*",'Jason-SESSION'!K$7:T$7,0))</f>
        <v>#N/A</v>
      </c>
      <c r="E409" s="131" t="e">
        <f>IF($A$404='Jason-SESSION'!$A$610,INDEX('Jason-SESSION'!$K$610:$T$617, MATCH("*Deadlift*",'Jason-SESSION'!$B$610:$B$617,0), MATCH("*5th*",'Jason-SESSION'!$K$7:$T$7,0)),"")</f>
        <v>#N/A</v>
      </c>
      <c r="F409" s="131" t="e">
        <f>INDEX('Jason-SESSION'!$L$610:$U$617, MATCH("*Deadlift*",'Jason-SESSION'!$B$610:$B$617,0), MATCH("*5th*",'Jason-SESSION'!$K$7:$T$7,0))</f>
        <v>#N/A</v>
      </c>
      <c r="G409" s="131" t="e">
        <f>IF($A$404='Jason-SESSION'!$A$610,INDEX('Jason-SESSION'!$K$610:$T$617, MATCH("*Bench Press*",'Jason-SESSION'!$B$610:$B$617,0), MATCH("*5th*",'Jason-SESSION'!$K$7:$T$7,0)),"")</f>
        <v>#N/A</v>
      </c>
      <c r="H409" s="131" t="e">
        <f>INDEX('Jason-SESSION'!$L$610:$U$617, MATCH("*Bench Press*",'Jason-SESSION'!$B$610:$B$617,0), MATCH("*5th*",'Jason-SESSION'!$K$7:$T$7,0))</f>
        <v>#N/A</v>
      </c>
      <c r="I409" s="132" t="e">
        <f>IF($A$404='Jason-SESSION'!$A$610,INDEX('Jason-SESSION'!$K$610:$T$617, MATCH("*Military*",'Jason-SESSION'!$B$610:$B$617,0), MATCH("*5th*",'Jason-SESSION'!$K$7:$T$7,0)),"")</f>
        <v>#N/A</v>
      </c>
      <c r="J409" s="44" t="e">
        <f>INDEX('Jason-SESSION'!$L$610:$U$617, MATCH("*Military*",'Jason-SESSION'!$B$610:$B$617,0), MATCH("*5th*",'Jason-SESSION'!$K$7:$T$7,0))</f>
        <v>#N/A</v>
      </c>
      <c r="K409" s="131" t="e">
        <f>IF($A$404='Jason-SESSION'!$A$610,INDEX('Jason-SESSION'!$K$610:$T$617, MATCH("*Clean *",'Jason-SESSION'!$B$610:$B$617,0), MATCH("*5th*",'Jason-SESSION'!$K$7:$T$7,0)),"")</f>
        <v>#N/A</v>
      </c>
      <c r="L409" s="44" t="e">
        <f>INDEX('Jason-SESSION'!$L$610:$U$617, MATCH("*Clean *",'Jason-SESSION'!$B$610:$B$617,0), MATCH("*5th*",'Jason-SESSION'!$K$7:$T$7,0))</f>
        <v>#N/A</v>
      </c>
      <c r="M409" s="131" t="e">
        <f>IF($A$404='Jason-SESSION'!$A$610,INDEX('Jason-SESSION'!$K$610:$T$617, MATCH("*Lat Pulldown*",'Jason-SESSION'!$B$610:$B$617,0), MATCH("*5th*",'Jason-SESSION'!$K$7:$T$7,0)),"")</f>
        <v>#N/A</v>
      </c>
      <c r="N409" s="44" t="e">
        <f>INDEX('Jason-SESSION'!$L$610:$U$617, MATCH("*Lat Pulldown*",'Jason-SESSION'!$B$610:$B$617,0), MATCH("*5th*",'Jason-SESSION'!$K$7:$T$7,0))</f>
        <v>#N/A</v>
      </c>
      <c r="O409" s="151"/>
      <c r="P409" s="151"/>
      <c r="Q409" s="118"/>
      <c r="R409" s="118"/>
      <c r="AF409"/>
      <c r="AG409"/>
      <c r="AH409"/>
      <c r="AI409"/>
      <c r="AJ409"/>
      <c r="AK409"/>
      <c r="AL409"/>
      <c r="AN409"/>
    </row>
    <row r="410" spans="1:40">
      <c r="A410" s="129">
        <f>'Jason-SESSION'!A619</f>
        <v>0</v>
      </c>
      <c r="B410" s="116" t="s">
        <v>84</v>
      </c>
      <c r="C410" s="117" t="e">
        <f>MAX(C411:C415)</f>
        <v>#N/A</v>
      </c>
      <c r="D410" s="116" t="e">
        <f t="array" ref="D410">MAX(IF(C411:C415=C410,D411:D415))</f>
        <v>#N/A</v>
      </c>
      <c r="E410" s="116" t="e">
        <f>MAX(E411:E415)</f>
        <v>#N/A</v>
      </c>
      <c r="F410" s="116" t="e">
        <f t="array" ref="F410">MAX(IF(E411:E415=E410,F411:F415))</f>
        <v>#N/A</v>
      </c>
      <c r="G410" s="116" t="e">
        <f>MAX(G411:G415)</f>
        <v>#N/A</v>
      </c>
      <c r="H410" s="116" t="e">
        <f t="array" ref="H410">MAX(IF(G411:G415=G410,H411:H415))</f>
        <v>#N/A</v>
      </c>
      <c r="I410" s="116" t="e">
        <f>MAX(I411:I415)</f>
        <v>#N/A</v>
      </c>
      <c r="J410" s="116" t="e">
        <f t="array" ref="J410">MAX(IF(I411:I415=I410,J411:J415))</f>
        <v>#N/A</v>
      </c>
      <c r="K410" s="116" t="e">
        <f>MAX(K411:K415)</f>
        <v>#N/A</v>
      </c>
      <c r="L410" s="116" t="e">
        <f t="array" ref="L410">MAX(IF(K411:K415=K410,L411:L415))</f>
        <v>#N/A</v>
      </c>
      <c r="M410" s="116" t="e">
        <f>MAX(M411:M415)</f>
        <v>#N/A</v>
      </c>
      <c r="N410" s="117" t="e">
        <f t="array" ref="N410">MAX(IF(M411:M415=M410,N411:N415))</f>
        <v>#N/A</v>
      </c>
      <c r="O410" s="152" t="str">
        <f>IF($A$140='Jason-SESSION'!$A$610,INDEX('Jason-SESSION'!$K$610:$T$626, MATCH("*1k Row*",'Jason-SESSION'!$B$610:$B$626,0), MATCH("*1st*",'Jason-SESSION'!$K$7:$T$7,0)),"")</f>
        <v/>
      </c>
      <c r="P410" s="152" t="str">
        <f>IF($A$140='Jason-SESSION'!$A$610,INDEX('Jason-SESSION'!$K$610:$T$626, MATCH("*HIIT*",'Jason-SESSION'!$B$610:$B$626,0), MATCH("*1st*",'Jason-SESSION'!$K$7:$T$7,0)),"")</f>
        <v/>
      </c>
      <c r="Q410" s="119" t="e">
        <f>INDEX('Jason-SESSION'!$L$610:$U$619, MATCH("*HIIT*",'Jason-SESSION'!$B$610:$B$619,0), MATCH("*1st*",'Jason-SESSION'!$K$7:$T$7,0))</f>
        <v>#N/A</v>
      </c>
      <c r="R410" s="119">
        <f>'Jason-SESSION'!U478</f>
        <v>0</v>
      </c>
      <c r="S410" s="116"/>
      <c r="T410" s="116"/>
      <c r="U410" s="120">
        <f>'Jason-SESSION'!A620</f>
        <v>0</v>
      </c>
      <c r="V410" s="120">
        <f>'Jason-SESSION'!A621</f>
        <v>0</v>
      </c>
      <c r="W410" s="116"/>
      <c r="X410" s="116"/>
      <c r="Y410" s="116"/>
      <c r="Z410" s="116"/>
      <c r="AA410" s="116"/>
      <c r="AB410" s="116"/>
      <c r="AC410" s="116"/>
      <c r="AF410"/>
      <c r="AG410"/>
      <c r="AH410"/>
      <c r="AI410"/>
      <c r="AJ410"/>
      <c r="AK410"/>
      <c r="AL410"/>
      <c r="AN410"/>
    </row>
    <row r="411" spans="1:40">
      <c r="A411" s="145"/>
      <c r="B411" s="11" t="s">
        <v>3</v>
      </c>
      <c r="C411" s="131" t="e">
        <f>IF($A$410='Jason-SESSION'!$A$619,INDEX('Jason-SESSION'!$K$619:$T$626, MATCH("*Squat*",'Jason-SESSION'!$B$619:$B$626,0), MATCH("*1st*",'Jason-SESSION'!$K$7:$T$7,0)),"")</f>
        <v>#N/A</v>
      </c>
      <c r="D411" s="132" t="e">
        <f>INDEX('Jason-SESSION'!L$619:U$626, MATCH("*Squat*",'Jason-SESSION'!$B$619:$B$626,0), MATCH("*1st*",'Jason-SESSION'!K$7:T$7,0))</f>
        <v>#N/A</v>
      </c>
      <c r="E411" s="131" t="e">
        <f>IF($A$410='Jason-SESSION'!$A$619,INDEX('Jason-SESSION'!$K$619:$T$626, MATCH("*Deadlift*",'Jason-SESSION'!$B$619:$B$626,0), MATCH("*1st*",'Jason-SESSION'!$K$7:$T$7,0)),"")</f>
        <v>#N/A</v>
      </c>
      <c r="F411" s="131" t="e">
        <f>INDEX('Jason-SESSION'!$L$619:$U$626, MATCH("*Deadlift*",'Jason-SESSION'!$B$619:$B$626,0), MATCH("*1st*",'Jason-SESSION'!$K$7:$T$7,0))</f>
        <v>#N/A</v>
      </c>
      <c r="G411" s="131" t="e">
        <f>IF($A$410='Jason-SESSION'!$A$619,INDEX('Jason-SESSION'!$K$619:$T$626, MATCH("*Bench Press*",'Jason-SESSION'!$B$619:$B$626,0), MATCH("*1st*",'Jason-SESSION'!$K$7:$T$7,0)),"")</f>
        <v>#N/A</v>
      </c>
      <c r="H411" s="131" t="e">
        <f>INDEX('Jason-SESSION'!$L$619:$U$626, MATCH("*Bench Press*",'Jason-SESSION'!$B$619:$B$626,0), MATCH("*1st*",'Jason-SESSION'!$K$7:$T$7,0))</f>
        <v>#N/A</v>
      </c>
      <c r="I411" s="132" t="e">
        <f>IF($A$410='Jason-SESSION'!$A$619,INDEX('Jason-SESSION'!$K$619:$T$626, MATCH("*Military*",'Jason-SESSION'!$B$619:$B$626,0), MATCH("*1st*",'Jason-SESSION'!$K$7:$T$7,0)),"")</f>
        <v>#N/A</v>
      </c>
      <c r="J411" s="48" t="e">
        <f>INDEX('Jason-SESSION'!$L$619:$U$626, MATCH("*Military*",'Jason-SESSION'!$B$619:$B$626,0), MATCH("*1st*",'Jason-SESSION'!$K$7:$T$7,0))</f>
        <v>#N/A</v>
      </c>
      <c r="K411" s="131" t="e">
        <f>IF($A$410='Jason-SESSION'!$A$619,INDEX('Jason-SESSION'!$K$619:$T$626, MATCH("*Clean *",'Jason-SESSION'!$B$619:$B$626,0), MATCH("*1st*",'Jason-SESSION'!$K$7:$T$7,0)),"")</f>
        <v>#N/A</v>
      </c>
      <c r="L411" s="48" t="e">
        <f>INDEX('Jason-SESSION'!$L$619:$U$626, MATCH("*Clean *",'Jason-SESSION'!$B$619:$B$626,0), MATCH("*1st*",'Jason-SESSION'!$K$7:$T$7,0))</f>
        <v>#N/A</v>
      </c>
      <c r="M411" s="131" t="e">
        <f>IF($A$410='Jason-SESSION'!$A$619,INDEX('Jason-SESSION'!$K$619:$T$626, MATCH("*Lat Pulldown*",'Jason-SESSION'!$B$619:$B$626,0), MATCH("*1st*",'Jason-SESSION'!$K$7:$T$7,0)),"")</f>
        <v>#N/A</v>
      </c>
      <c r="N411" s="48" t="e">
        <f>INDEX('Jason-SESSION'!$L$619:$U$626, MATCH("*Lat Pulldown*",'Jason-SESSION'!$B$619:$B$626,0), MATCH("*1st*",'Jason-SESSION'!$K$7:$T$7,0))</f>
        <v>#N/A</v>
      </c>
      <c r="O411" s="151"/>
      <c r="P411" s="151"/>
      <c r="Q411" s="118"/>
      <c r="R411" s="118"/>
      <c r="S411" s="11"/>
      <c r="T411" s="11"/>
      <c r="V411" s="47"/>
      <c r="W411" s="11"/>
      <c r="X411" s="11"/>
      <c r="Y411" s="11"/>
      <c r="Z411" s="11"/>
      <c r="AA411" s="11"/>
      <c r="AB411" s="11"/>
      <c r="AC411" s="11"/>
      <c r="AF411"/>
      <c r="AG411"/>
      <c r="AH411"/>
      <c r="AI411"/>
      <c r="AJ411"/>
      <c r="AK411"/>
      <c r="AL411"/>
      <c r="AN411"/>
    </row>
    <row r="412" spans="1:40">
      <c r="B412" t="s">
        <v>4</v>
      </c>
      <c r="C412" s="131" t="e">
        <f>IF($A$410='Jason-SESSION'!$A$619,INDEX('Jason-SESSION'!$K$619:$T$626, MATCH("*Squat*",'Jason-SESSION'!$B$619:$B$626,0), MATCH("*2nd*",'Jason-SESSION'!$K$7:$T$7,0)),"")</f>
        <v>#N/A</v>
      </c>
      <c r="D412" s="132" t="e">
        <f>INDEX('Jason-SESSION'!L$619:U$626, MATCH("*Squat*",'Jason-SESSION'!$B$619:$B$626,0), MATCH("*2nd*",'Jason-SESSION'!K$7:T$7,0))</f>
        <v>#N/A</v>
      </c>
      <c r="E412" s="131" t="e">
        <f>IF($A$410='Jason-SESSION'!$A$619,INDEX('Jason-SESSION'!$K$619:$T$626, MATCH("*Deadlift*",'Jason-SESSION'!$B$619:$B$626,0), MATCH("*2ND*",'Jason-SESSION'!$K$7:$T$7,0)),"")</f>
        <v>#N/A</v>
      </c>
      <c r="F412" s="131" t="e">
        <f>INDEX('Jason-SESSION'!$L$619:$U$626, MATCH("*Deadlift*",'Jason-SESSION'!$B$619:$B$626,0), MATCH("*2nd*",'Jason-SESSION'!$K$7:$T$7,0))</f>
        <v>#N/A</v>
      </c>
      <c r="G412" s="131" t="e">
        <f>IF($A$410='Jason-SESSION'!$A$619,INDEX('Jason-SESSION'!$K$619:$T$626, MATCH("*Bench Press*",'Jason-SESSION'!$B$619:$B$626,0), MATCH("*2ND*",'Jason-SESSION'!$K$7:$T$7,0)),"")</f>
        <v>#N/A</v>
      </c>
      <c r="H412" s="131" t="e">
        <f>INDEX('Jason-SESSION'!$L$619:$U$626, MATCH("*Bench Press*",'Jason-SESSION'!$B$619:$B$626,0), MATCH("*2nd*",'Jason-SESSION'!$K$7:$T$7,0))</f>
        <v>#N/A</v>
      </c>
      <c r="I412" s="132" t="e">
        <f>IF($A$410='Jason-SESSION'!$A$619,INDEX('Jason-SESSION'!$K$619:$T$626, MATCH("*Military*",'Jason-SESSION'!$B$619:$B$626,0), MATCH("*2ND*",'Jason-SESSION'!$K$7:$T$7,0)),"")</f>
        <v>#N/A</v>
      </c>
      <c r="J412" s="44" t="e">
        <f>INDEX('Jason-SESSION'!$L$619:$U$626, MATCH("*Military*",'Jason-SESSION'!$B$619:$B$626,0), MATCH("*2nd*",'Jason-SESSION'!$K$7:$T$7,0))</f>
        <v>#N/A</v>
      </c>
      <c r="K412" s="131" t="e">
        <f>IF($A$410='Jason-SESSION'!$A$619,INDEX('Jason-SESSION'!$K$619:$T$626, MATCH("*Clean *",'Jason-SESSION'!$B$619:$B$626,0), MATCH("*2ND*",'Jason-SESSION'!$K$7:$T$7,0)),"")</f>
        <v>#N/A</v>
      </c>
      <c r="L412" s="44" t="e">
        <f>INDEX('Jason-SESSION'!$L$619:$U$626, MATCH("*Clean *",'Jason-SESSION'!$B$619:$B$626,0), MATCH("*2nd*",'Jason-SESSION'!$K$7:$T$7,0))</f>
        <v>#N/A</v>
      </c>
      <c r="M412" s="131" t="e">
        <f>IF($A$410='Jason-SESSION'!$A$619,INDEX('Jason-SESSION'!$K$619:$T$626, MATCH("*Lat Pulldown*",'Jason-SESSION'!$B$619:$B$626,0), MATCH("*2ND*",'Jason-SESSION'!$K$7:$T$7,0)),"")</f>
        <v>#N/A</v>
      </c>
      <c r="N412" s="44" t="e">
        <f>INDEX('Jason-SESSION'!$L$619:$U$626, MATCH("*Lat Pulldown*",'Jason-SESSION'!$B$619:$B$626,0), MATCH("*2nd*",'Jason-SESSION'!$K$7:$T$7,0))</f>
        <v>#N/A</v>
      </c>
      <c r="O412" s="151"/>
      <c r="P412" s="151"/>
      <c r="Q412" s="118"/>
      <c r="R412" s="118"/>
      <c r="AF412"/>
      <c r="AG412"/>
      <c r="AH412"/>
      <c r="AI412"/>
      <c r="AJ412"/>
      <c r="AK412"/>
      <c r="AL412"/>
      <c r="AN412"/>
    </row>
    <row r="413" spans="1:40">
      <c r="B413" t="s">
        <v>5</v>
      </c>
      <c r="C413" s="131" t="e">
        <f>IF($A$410='Jason-SESSION'!$A$619,INDEX('Jason-SESSION'!$K$619:$T$626, MATCH("*Squat*",'Jason-SESSION'!$B$619:$B$626,0), MATCH("*3rd*",'Jason-SESSION'!$K$7:$T$7,0)),"")</f>
        <v>#N/A</v>
      </c>
      <c r="D413" s="132" t="e">
        <f>INDEX('Jason-SESSION'!L$619:U$626, MATCH("*Squat*",'Jason-SESSION'!$B$619:$B$626,0), MATCH("*3rd*",'Jason-SESSION'!K$7:T$7,0))</f>
        <v>#N/A</v>
      </c>
      <c r="E413" s="131" t="e">
        <f>IF($A$410='Jason-SESSION'!$A$619,INDEX('Jason-SESSION'!$K$619:$T$626, MATCH("*Deadlift*",'Jason-SESSION'!$B$619:$B$626,0), MATCH("*3rd*",'Jason-SESSION'!$K$7:$T$7,0)),"")</f>
        <v>#N/A</v>
      </c>
      <c r="F413" s="131" t="e">
        <f>INDEX('Jason-SESSION'!$L$619:$U$626, MATCH("*Deadlift*",'Jason-SESSION'!$B$619:$B$626,0), MATCH("*3rd*",'Jason-SESSION'!$K$7:$T$7,0))</f>
        <v>#N/A</v>
      </c>
      <c r="G413" s="131" t="e">
        <f>IF($A$410='Jason-SESSION'!$A$619,INDEX('Jason-SESSION'!$K$619:$T$626, MATCH("*Bench Press*",'Jason-SESSION'!$B$619:$B$626,0), MATCH("*3rd*",'Jason-SESSION'!$K$7:$T$7,0)),"")</f>
        <v>#N/A</v>
      </c>
      <c r="H413" s="131" t="e">
        <f>INDEX('Jason-SESSION'!$L$619:$U$626, MATCH("*Bench Press*",'Jason-SESSION'!$B$619:$B$626,0), MATCH("*3rd*",'Jason-SESSION'!$K$7:$T$7,0))</f>
        <v>#N/A</v>
      </c>
      <c r="I413" s="132" t="e">
        <f>IF($A$410='Jason-SESSION'!$A$619,INDEX('Jason-SESSION'!$K$619:$T$626, MATCH("*Military*",'Jason-SESSION'!$B$619:$B$626,0), MATCH("*3rd*",'Jason-SESSION'!$K$7:$T$7,0)),"")</f>
        <v>#N/A</v>
      </c>
      <c r="J413" s="44" t="e">
        <f>INDEX('Jason-SESSION'!$L$619:$U$626, MATCH("*Military*",'Jason-SESSION'!$B$619:$B$626,0), MATCH("*3rd*",'Jason-SESSION'!$K$7:$T$7,0))</f>
        <v>#N/A</v>
      </c>
      <c r="K413" s="131" t="e">
        <f>IF($A$410='Jason-SESSION'!$A$619,INDEX('Jason-SESSION'!$K$619:$T$626, MATCH("*Clean *",'Jason-SESSION'!$B$619:$B$626,0), MATCH("*3rd*",'Jason-SESSION'!$K$7:$T$7,0)),"")</f>
        <v>#N/A</v>
      </c>
      <c r="L413" s="44" t="e">
        <f>INDEX('Jason-SESSION'!$L$619:$U$626, MATCH("*Clean *",'Jason-SESSION'!$B$619:$B$626,0), MATCH("*3rd*",'Jason-SESSION'!$K$7:$T$7,0))</f>
        <v>#N/A</v>
      </c>
      <c r="M413" s="131" t="e">
        <f>IF($A$410='Jason-SESSION'!$A$619,INDEX('Jason-SESSION'!$K$619:$T$626, MATCH("*Lat Pulldown*",'Jason-SESSION'!$B$619:$B$626,0), MATCH("*3rd*",'Jason-SESSION'!$K$7:$T$7,0)),"")</f>
        <v>#N/A</v>
      </c>
      <c r="N413" s="44" t="e">
        <f>INDEX('Jason-SESSION'!$L$619:$U$626, MATCH("*Lat Pulldown*",'Jason-SESSION'!$B$619:$B$626,0), MATCH("*3rd*",'Jason-SESSION'!$K$7:$T$7,0))</f>
        <v>#N/A</v>
      </c>
      <c r="O413" s="151"/>
      <c r="P413" s="151"/>
      <c r="Q413" s="118"/>
      <c r="R413" s="118"/>
      <c r="AF413"/>
      <c r="AG413"/>
      <c r="AH413"/>
      <c r="AI413"/>
      <c r="AJ413"/>
      <c r="AK413"/>
      <c r="AL413"/>
      <c r="AN413"/>
    </row>
    <row r="414" spans="1:40">
      <c r="B414" t="s">
        <v>6</v>
      </c>
      <c r="C414" s="131" t="e">
        <f>IF($A$410='Jason-SESSION'!$A$619,INDEX('Jason-SESSION'!$K$619:$T$626, MATCH("*Squat*",'Jason-SESSION'!$B$619:$B$626,0), MATCH("*4th*",'Jason-SESSION'!$K$7:$T$7,0)),"")</f>
        <v>#N/A</v>
      </c>
      <c r="D414" s="132" t="e">
        <f>INDEX('Jason-SESSION'!L$619:U$626, MATCH("*Squat*",'Jason-SESSION'!$B$619:$B$626,0), MATCH("*4th*",'Jason-SESSION'!K$7:T$7,0))</f>
        <v>#N/A</v>
      </c>
      <c r="E414" s="131" t="e">
        <f>IF($A$410='Jason-SESSION'!$A$619,INDEX('Jason-SESSION'!$K$619:$T$626, MATCH("*Deadlift*",'Jason-SESSION'!$B$619:$B$626,0), MATCH("*4th*",'Jason-SESSION'!$K$7:$T$7,0)),"")</f>
        <v>#N/A</v>
      </c>
      <c r="F414" s="131" t="e">
        <f>INDEX('Jason-SESSION'!$L$619:$U$626, MATCH("*Deadlift*",'Jason-SESSION'!$B$619:$B$626,0), MATCH("*4th*",'Jason-SESSION'!$K$7:$T$7,0))</f>
        <v>#N/A</v>
      </c>
      <c r="G414" s="131" t="e">
        <f>IF($A$410='Jason-SESSION'!$A$619,INDEX('Jason-SESSION'!$K$619:$T$626, MATCH("*Bench Press*",'Jason-SESSION'!$B$619:$B$626,0), MATCH("*4th*",'Jason-SESSION'!$K$7:$T$7,0)),"")</f>
        <v>#N/A</v>
      </c>
      <c r="H414" s="131" t="e">
        <f>INDEX('Jason-SESSION'!$L$619:$U$626, MATCH("*Bench Press*",'Jason-SESSION'!$B$619:$B$626,0), MATCH("*4th*",'Jason-SESSION'!$K$7:$T$7,0))</f>
        <v>#N/A</v>
      </c>
      <c r="I414" s="132" t="e">
        <f>IF($A$410='Jason-SESSION'!$A$619,INDEX('Jason-SESSION'!$K$619:$T$626, MATCH("*Military*",'Jason-SESSION'!$B$619:$B$626,0), MATCH("*4th*",'Jason-SESSION'!$K$7:$T$7,0)),"")</f>
        <v>#N/A</v>
      </c>
      <c r="J414" s="44" t="e">
        <f>INDEX('Jason-SESSION'!$L$619:$U$626, MATCH("*Military*",'Jason-SESSION'!$B$619:$B$626,0), MATCH("*4th*",'Jason-SESSION'!$K$7:$T$7,0))</f>
        <v>#N/A</v>
      </c>
      <c r="K414" s="131" t="e">
        <f>IF($A$410='Jason-SESSION'!$A$619,INDEX('Jason-SESSION'!$K$619:$T$626, MATCH("*Clean *",'Jason-SESSION'!$B$619:$B$626,0), MATCH("*4th*",'Jason-SESSION'!$K$7:$T$7,0)),"")</f>
        <v>#N/A</v>
      </c>
      <c r="L414" s="44" t="e">
        <f>INDEX('Jason-SESSION'!$L$619:$U$626, MATCH("*Clean *",'Jason-SESSION'!$B$619:$B$626,0), MATCH("*4th*",'Jason-SESSION'!$K$7:$T$7,0))</f>
        <v>#N/A</v>
      </c>
      <c r="M414" s="131" t="e">
        <f>IF($A$410='Jason-SESSION'!$A$619,INDEX('Jason-SESSION'!$K$619:$T$626, MATCH("*Lat Pulldown*",'Jason-SESSION'!$B$619:$B$626,0), MATCH("*4th*",'Jason-SESSION'!$K$7:$T$7,0)),"")</f>
        <v>#N/A</v>
      </c>
      <c r="N414" s="44" t="e">
        <f>INDEX('Jason-SESSION'!$L$619:$U$626, MATCH("*Lat Pulldown*",'Jason-SESSION'!$B$619:$B$626,0), MATCH("*4th*",'Jason-SESSION'!$K$7:$T$7,0))</f>
        <v>#N/A</v>
      </c>
      <c r="O414" s="151"/>
      <c r="P414" s="151"/>
      <c r="Q414" s="118"/>
      <c r="R414" s="118"/>
      <c r="AF414"/>
      <c r="AG414"/>
      <c r="AH414"/>
      <c r="AI414"/>
      <c r="AJ414"/>
      <c r="AK414"/>
      <c r="AL414"/>
      <c r="AN414"/>
    </row>
    <row r="415" spans="1:40">
      <c r="B415" t="s">
        <v>7</v>
      </c>
      <c r="C415" s="131" t="e">
        <f>IF($A$410='Jason-SESSION'!$A$619,INDEX('Jason-SESSION'!$K$619:$T$626, MATCH("*Squat*",'Jason-SESSION'!$B$619:$B$626,0), MATCH("*5th*",'Jason-SESSION'!$K$7:$T$7,0)),"")</f>
        <v>#N/A</v>
      </c>
      <c r="D415" s="132" t="e">
        <f>INDEX('Jason-SESSION'!L$619:U$626, MATCH("*Squat*",'Jason-SESSION'!$B$619:$B$626,0), MATCH("*5th*",'Jason-SESSION'!K$7:T$7,0))</f>
        <v>#N/A</v>
      </c>
      <c r="E415" s="131" t="e">
        <f>IF($A$410='Jason-SESSION'!$A$619,INDEX('Jason-SESSION'!$K$619:$T$626, MATCH("*Deadlift*",'Jason-SESSION'!$B$619:$B$626,0), MATCH("*5th*",'Jason-SESSION'!$K$7:$T$7,0)),"")</f>
        <v>#N/A</v>
      </c>
      <c r="F415" s="131" t="e">
        <f>INDEX('Jason-SESSION'!$L$619:$U$626, MATCH("*Deadlift*",'Jason-SESSION'!$B$619:$B$626,0), MATCH("*5th*",'Jason-SESSION'!$K$7:$T$7,0))</f>
        <v>#N/A</v>
      </c>
      <c r="G415" s="131" t="e">
        <f>IF($A$410='Jason-SESSION'!$A$619,INDEX('Jason-SESSION'!$K$619:$T$626, MATCH("*Bench Press*",'Jason-SESSION'!$B$619:$B$626,0), MATCH("*5th*",'Jason-SESSION'!$K$7:$T$7,0)),"")</f>
        <v>#N/A</v>
      </c>
      <c r="H415" s="131" t="e">
        <f>INDEX('Jason-SESSION'!$L$619:$U$626, MATCH("*Bench Press*",'Jason-SESSION'!$B$619:$B$626,0), MATCH("*5th*",'Jason-SESSION'!$K$7:$T$7,0))</f>
        <v>#N/A</v>
      </c>
      <c r="I415" s="132" t="e">
        <f>IF($A$410='Jason-SESSION'!$A$619,INDEX('Jason-SESSION'!$K$619:$T$626, MATCH("*Military*",'Jason-SESSION'!$B$619:$B$626,0), MATCH("*5th*",'Jason-SESSION'!$K$7:$T$7,0)),"")</f>
        <v>#N/A</v>
      </c>
      <c r="J415" s="44" t="e">
        <f>INDEX('Jason-SESSION'!$L$619:$U$626, MATCH("*Military*",'Jason-SESSION'!$B$619:$B$626,0), MATCH("*5th*",'Jason-SESSION'!$K$7:$T$7,0))</f>
        <v>#N/A</v>
      </c>
      <c r="K415" s="131" t="e">
        <f>IF($A$410='Jason-SESSION'!$A$619,INDEX('Jason-SESSION'!$K$619:$T$626, MATCH("*Clean *",'Jason-SESSION'!$B$619:$B$626,0), MATCH("*5th*",'Jason-SESSION'!$K$7:$T$7,0)),"")</f>
        <v>#N/A</v>
      </c>
      <c r="L415" s="44" t="e">
        <f>INDEX('Jason-SESSION'!$L$619:$U$626, MATCH("*Clean *",'Jason-SESSION'!$B$619:$B$626,0), MATCH("*5th*",'Jason-SESSION'!$K$7:$T$7,0))</f>
        <v>#N/A</v>
      </c>
      <c r="M415" s="131" t="e">
        <f>IF($A$410='Jason-SESSION'!$A$619,INDEX('Jason-SESSION'!$K$619:$T$626, MATCH("*Lat Pulldown*",'Jason-SESSION'!$B$619:$B$626,0), MATCH("*5th*",'Jason-SESSION'!$K$7:$T$7,0)),"")</f>
        <v>#N/A</v>
      </c>
      <c r="N415" s="44" t="e">
        <f>INDEX('Jason-SESSION'!$L$619:$U$626, MATCH("*Lat Pulldown*",'Jason-SESSION'!$B$619:$B$626,0), MATCH("*5th*",'Jason-SESSION'!$K$7:$T$7,0))</f>
        <v>#N/A</v>
      </c>
      <c r="O415" s="151"/>
      <c r="P415" s="151"/>
      <c r="Q415" s="118"/>
      <c r="R415" s="118"/>
      <c r="AF415"/>
      <c r="AG415"/>
      <c r="AH415"/>
      <c r="AI415"/>
      <c r="AJ415"/>
      <c r="AK415"/>
      <c r="AL415"/>
      <c r="AN415"/>
    </row>
    <row r="416" spans="1:40">
      <c r="A416" s="129">
        <f>'Jason-SESSION'!A628</f>
        <v>0</v>
      </c>
      <c r="B416" s="116" t="s">
        <v>84</v>
      </c>
      <c r="C416" s="117" t="e">
        <f>MAX(C417:C421)</f>
        <v>#N/A</v>
      </c>
      <c r="D416" s="116" t="e">
        <f t="array" ref="D416">MAX(IF(C417:C421=C416,D417:D421))</f>
        <v>#N/A</v>
      </c>
      <c r="E416" s="116" t="e">
        <f>MAX(E417:E421)</f>
        <v>#N/A</v>
      </c>
      <c r="F416" s="116" t="e">
        <f t="array" ref="F416">MAX(IF(E417:E421=E416,F417:F421))</f>
        <v>#N/A</v>
      </c>
      <c r="G416" s="116" t="e">
        <f>MAX(G417:G421)</f>
        <v>#N/A</v>
      </c>
      <c r="H416" s="116" t="e">
        <f t="array" ref="H416">MAX(IF(G417:G421=G416,H417:H421))</f>
        <v>#N/A</v>
      </c>
      <c r="I416" s="116" t="e">
        <f>MAX(I417:I421)</f>
        <v>#N/A</v>
      </c>
      <c r="J416" s="116" t="e">
        <f t="array" ref="J416">MAX(IF(I417:I421=I416,J417:J421))</f>
        <v>#N/A</v>
      </c>
      <c r="K416" s="116" t="e">
        <f>MAX(K417:K421)</f>
        <v>#N/A</v>
      </c>
      <c r="L416" s="116" t="e">
        <f t="array" ref="L416">MAX(IF(K417:K421=K416,L417:L421))</f>
        <v>#N/A</v>
      </c>
      <c r="M416" s="116" t="e">
        <f>MAX(M417:M421)</f>
        <v>#N/A</v>
      </c>
      <c r="N416" s="117" t="e">
        <f t="array" ref="N416">MAX(IF(M417:M421=M416,N417:N421))</f>
        <v>#N/A</v>
      </c>
      <c r="O416" s="152" t="str">
        <f>IF($A$140='Jason-SESSION'!$A$628,INDEX('Jason-SESSION'!$K$628:$T$635, MATCH("*1k Row*",'Jason-SESSION'!$B$628:$B$635,0), MATCH("*1st*",'Jason-SESSION'!$K$7:$T$7,0)),"")</f>
        <v/>
      </c>
      <c r="P416" s="152" t="str">
        <f>IF($A$140='Jason-SESSION'!$A$628,INDEX('Jason-SESSION'!$K$628:$T$635, MATCH("*HIIT*",'Jason-SESSION'!$B$628:$B$635,0), MATCH("*1st*",'Jason-SESSION'!$K$7:$T$7,0)),"")</f>
        <v/>
      </c>
      <c r="Q416" s="119" t="e">
        <f>INDEX('Jason-SESSION'!$L$628:$U$628, MATCH("*HIIT*",'Jason-SESSION'!$B$628:$B$628,0), MATCH("*1st*",'Jason-SESSION'!$K$7:$T$7,0))</f>
        <v>#N/A</v>
      </c>
      <c r="R416" s="119">
        <f>'Jason-SESSION'!U484</f>
        <v>0</v>
      </c>
      <c r="S416" s="116"/>
      <c r="T416" s="116"/>
      <c r="U416" s="120">
        <f>'Jason-SESSION'!A629</f>
        <v>0</v>
      </c>
      <c r="V416" s="120">
        <f>'Jason-SESSION'!A630</f>
        <v>0</v>
      </c>
      <c r="W416" s="116"/>
      <c r="X416" s="116"/>
      <c r="Y416" s="116"/>
      <c r="Z416" s="116"/>
      <c r="AA416" s="116"/>
      <c r="AB416" s="116"/>
      <c r="AC416" s="116"/>
      <c r="AF416"/>
      <c r="AG416"/>
      <c r="AH416"/>
      <c r="AI416"/>
      <c r="AJ416"/>
      <c r="AK416"/>
      <c r="AL416"/>
      <c r="AN416"/>
    </row>
    <row r="417" spans="1:40">
      <c r="A417" s="145"/>
      <c r="B417" s="11" t="s">
        <v>3</v>
      </c>
      <c r="C417" s="131" t="e">
        <f>IF($A$416='Jason-SESSION'!$A$628,INDEX('Jason-SESSION'!$K$628:$T$635, MATCH("*Squat*",'Jason-SESSION'!$B$628:$B$635,0), MATCH("*1st*",'Jason-SESSION'!$K$7:$T$7,0)),"")</f>
        <v>#N/A</v>
      </c>
      <c r="D417" s="132" t="e">
        <f>INDEX('Jason-SESSION'!L$628:U$635, MATCH("*Squat*",'Jason-SESSION'!$B$628:$B$635,0), MATCH("*1st*",'Jason-SESSION'!K$7:T$7,0))</f>
        <v>#N/A</v>
      </c>
      <c r="E417" s="131" t="e">
        <f>IF($A$416='Jason-SESSION'!$A$628,INDEX('Jason-SESSION'!$K$628:$T$635, MATCH("*Deadlift*",'Jason-SESSION'!$B$628:$B$635,0), MATCH("*1st*",'Jason-SESSION'!$K$7:$T$7,0)),"")</f>
        <v>#N/A</v>
      </c>
      <c r="F417" s="131" t="e">
        <f>INDEX('Jason-SESSION'!$L$628:$U$635, MATCH("*Deadlift*",'Jason-SESSION'!$B$628:$B$635,0), MATCH("*1st*",'Jason-SESSION'!$K$7:$T$7,0))</f>
        <v>#N/A</v>
      </c>
      <c r="G417" s="131" t="e">
        <f>IF($A$416='Jason-SESSION'!$A$628,INDEX('Jason-SESSION'!$K$628:$T$635, MATCH("*Bench Press*",'Jason-SESSION'!$B$628:$B$635,0), MATCH("*1st*",'Jason-SESSION'!$K$7:$T$7,0)),"")</f>
        <v>#N/A</v>
      </c>
      <c r="H417" s="131" t="e">
        <f>INDEX('Jason-SESSION'!$L$628:$U$635, MATCH("*Bench Press*",'Jason-SESSION'!$B$628:$B$635,0), MATCH("*1st*",'Jason-SESSION'!$K$7:$T$7,0))</f>
        <v>#N/A</v>
      </c>
      <c r="I417" s="132" t="e">
        <f>IF($A$416='Jason-SESSION'!$A$628,INDEX('Jason-SESSION'!$K$628:$T$635, MATCH("*Military*",'Jason-SESSION'!$B$628:$B$635,0), MATCH("*1st*",'Jason-SESSION'!$K$7:$T$7,0)),"")</f>
        <v>#N/A</v>
      </c>
      <c r="J417" s="48" t="e">
        <f>INDEX('Jason-SESSION'!$L$628:$U$635, MATCH("*Military*",'Jason-SESSION'!$B$628:$B$635,0), MATCH("*1st*",'Jason-SESSION'!$K$7:$T$7,0))</f>
        <v>#N/A</v>
      </c>
      <c r="K417" s="131" t="e">
        <f>IF($A$416='Jason-SESSION'!$A$628,INDEX('Jason-SESSION'!$K$628:$T$635, MATCH("*Clean *",'Jason-SESSION'!$B$628:$B$635,0), MATCH("*1st*",'Jason-SESSION'!$K$7:$T$7,0)),"")</f>
        <v>#N/A</v>
      </c>
      <c r="L417" s="48" t="e">
        <f>INDEX('Jason-SESSION'!$L$628:$U$635, MATCH("*Clean *",'Jason-SESSION'!$B$628:$B$635,0), MATCH("*1st*",'Jason-SESSION'!$K$7:$T$7,0))</f>
        <v>#N/A</v>
      </c>
      <c r="M417" s="131" t="e">
        <f>IF($A$416='Jason-SESSION'!$A$628,INDEX('Jason-SESSION'!$K$628:$T$635, MATCH("*Lat Pulldown*",'Jason-SESSION'!$B$628:$B$635,0), MATCH("*1st*",'Jason-SESSION'!$K$7:$T$7,0)),"")</f>
        <v>#N/A</v>
      </c>
      <c r="N417" s="48" t="e">
        <f>INDEX('Jason-SESSION'!$L$628:$U$635, MATCH("*Lat Pulldown*",'Jason-SESSION'!$B$628:$B$635,0), MATCH("*1st*",'Jason-SESSION'!$K$7:$T$7,0))</f>
        <v>#N/A</v>
      </c>
      <c r="O417" s="151"/>
      <c r="P417" s="151"/>
      <c r="Q417" s="118"/>
      <c r="R417" s="118"/>
      <c r="S417" s="11"/>
      <c r="T417" s="11"/>
      <c r="V417" s="47"/>
      <c r="W417" s="11"/>
      <c r="X417" s="11"/>
      <c r="Y417" s="11"/>
      <c r="Z417" s="11"/>
      <c r="AA417" s="11"/>
      <c r="AB417" s="11"/>
      <c r="AC417" s="11"/>
      <c r="AF417"/>
      <c r="AG417"/>
      <c r="AH417"/>
      <c r="AI417"/>
      <c r="AJ417"/>
      <c r="AK417"/>
      <c r="AL417"/>
      <c r="AN417"/>
    </row>
    <row r="418" spans="1:40">
      <c r="B418" t="s">
        <v>4</v>
      </c>
      <c r="C418" s="131" t="e">
        <f>IF($A$416='Jason-SESSION'!$A$628,INDEX('Jason-SESSION'!$K$628:$T$635, MATCH("*Squat*",'Jason-SESSION'!$B$628:$B$635,0), MATCH("*2nd*",'Jason-SESSION'!$K$7:$T$7,0)),"")</f>
        <v>#N/A</v>
      </c>
      <c r="D418" s="132" t="e">
        <f>INDEX('Jason-SESSION'!L$628:U$635, MATCH("*Squat*",'Jason-SESSION'!$B$628:$B$635,0), MATCH("*2nd*",'Jason-SESSION'!K$7:T$7,0))</f>
        <v>#N/A</v>
      </c>
      <c r="E418" s="131" t="e">
        <f>IF($A$416='Jason-SESSION'!$A$628,INDEX('Jason-SESSION'!$K$628:$T$635, MATCH("*Deadlift*",'Jason-SESSION'!$B$628:$B$635,0), MATCH("*2ND*",'Jason-SESSION'!$K$7:$T$7,0)),"")</f>
        <v>#N/A</v>
      </c>
      <c r="F418" s="131" t="e">
        <f>INDEX('Jason-SESSION'!$L$628:$U$635, MATCH("*Deadlift*",'Jason-SESSION'!$B$628:$B$635,0), MATCH("*2nd*",'Jason-SESSION'!$K$7:$T$7,0))</f>
        <v>#N/A</v>
      </c>
      <c r="G418" s="131" t="e">
        <f>IF($A$416='Jason-SESSION'!$A$628,INDEX('Jason-SESSION'!$K$628:$T$635, MATCH("*Bench Press*",'Jason-SESSION'!$B$628:$B$635,0), MATCH("*2ND*",'Jason-SESSION'!$K$7:$T$7,0)),"")</f>
        <v>#N/A</v>
      </c>
      <c r="H418" s="131" t="e">
        <f>INDEX('Jason-SESSION'!$L$628:$U$635, MATCH("*Bench Press*",'Jason-SESSION'!$B$628:$B$635,0), MATCH("*2nd*",'Jason-SESSION'!$K$7:$T$7,0))</f>
        <v>#N/A</v>
      </c>
      <c r="I418" s="132" t="e">
        <f>IF($A$416='Jason-SESSION'!$A$628,INDEX('Jason-SESSION'!$K$628:$T$635, MATCH("*Military*",'Jason-SESSION'!$B$628:$B$635,0), MATCH("*2ND*",'Jason-SESSION'!$K$7:$T$7,0)),"")</f>
        <v>#N/A</v>
      </c>
      <c r="J418" s="44" t="e">
        <f>INDEX('Jason-SESSION'!$L$628:$U$635, MATCH("*Military*",'Jason-SESSION'!$B$628:$B$635,0), MATCH("*2nd*",'Jason-SESSION'!$K$7:$T$7,0))</f>
        <v>#N/A</v>
      </c>
      <c r="K418" s="131" t="e">
        <f>IF($A$416='Jason-SESSION'!$A$628,INDEX('Jason-SESSION'!$K$628:$T$635, MATCH("*Clean *",'Jason-SESSION'!$B$628:$B$635,0), MATCH("*2ND*",'Jason-SESSION'!$K$7:$T$7,0)),"")</f>
        <v>#N/A</v>
      </c>
      <c r="L418" s="44" t="e">
        <f>INDEX('Jason-SESSION'!$L$628:$U$635, MATCH("*Clean *",'Jason-SESSION'!$B$628:$B$635,0), MATCH("*2nd*",'Jason-SESSION'!$K$7:$T$7,0))</f>
        <v>#N/A</v>
      </c>
      <c r="M418" s="131" t="e">
        <f>IF($A$416='Jason-SESSION'!$A$628,INDEX('Jason-SESSION'!$K$628:$T$635, MATCH("*Lat Pulldown*",'Jason-SESSION'!$B$628:$B$635,0), MATCH("*2ND*",'Jason-SESSION'!$K$7:$T$7,0)),"")</f>
        <v>#N/A</v>
      </c>
      <c r="N418" s="44" t="e">
        <f>INDEX('Jason-SESSION'!$L$628:$U$635, MATCH("*Lat Pulldown*",'Jason-SESSION'!$B$628:$B$635,0), MATCH("*2nd*",'Jason-SESSION'!$K$7:$T$7,0))</f>
        <v>#N/A</v>
      </c>
      <c r="O418" s="151"/>
      <c r="P418" s="151"/>
      <c r="Q418" s="118"/>
      <c r="R418" s="118"/>
      <c r="AF418"/>
      <c r="AG418"/>
      <c r="AH418"/>
      <c r="AI418"/>
      <c r="AJ418"/>
      <c r="AK418"/>
      <c r="AL418"/>
      <c r="AN418"/>
    </row>
    <row r="419" spans="1:40">
      <c r="B419" t="s">
        <v>5</v>
      </c>
      <c r="C419" s="131" t="e">
        <f>IF($A$416='Jason-SESSION'!$A$628,INDEX('Jason-SESSION'!$K$628:$T$635, MATCH("*Squat*",'Jason-SESSION'!$B$628:$B$635,0), MATCH("*3rd*",'Jason-SESSION'!$K$7:$T$7,0)),"")</f>
        <v>#N/A</v>
      </c>
      <c r="D419" s="132" t="e">
        <f>INDEX('Jason-SESSION'!L$628:U$635, MATCH("*Squat*",'Jason-SESSION'!$B$628:$B$635,0), MATCH("*3rd*",'Jason-SESSION'!K$7:T$7,0))</f>
        <v>#N/A</v>
      </c>
      <c r="E419" s="131" t="e">
        <f>IF($A$416='Jason-SESSION'!$A$628,INDEX('Jason-SESSION'!$K$628:$T$635, MATCH("*Deadlift*",'Jason-SESSION'!$B$628:$B$635,0), MATCH("*3rd*",'Jason-SESSION'!$K$7:$T$7,0)),"")</f>
        <v>#N/A</v>
      </c>
      <c r="F419" s="131" t="e">
        <f>INDEX('Jason-SESSION'!$L$628:$U$635, MATCH("*Deadlift*",'Jason-SESSION'!$B$628:$B$635,0), MATCH("*3rd*",'Jason-SESSION'!$K$7:$T$7,0))</f>
        <v>#N/A</v>
      </c>
      <c r="G419" s="131" t="e">
        <f>IF($A$416='Jason-SESSION'!$A$628,INDEX('Jason-SESSION'!$K$628:$T$635, MATCH("*Bench Press*",'Jason-SESSION'!$B$628:$B$635,0), MATCH("*3rd*",'Jason-SESSION'!$K$7:$T$7,0)),"")</f>
        <v>#N/A</v>
      </c>
      <c r="H419" s="131" t="e">
        <f>INDEX('Jason-SESSION'!$L$628:$U$635, MATCH("*Bench Press*",'Jason-SESSION'!$B$628:$B$635,0), MATCH("*3rd*",'Jason-SESSION'!$K$7:$T$7,0))</f>
        <v>#N/A</v>
      </c>
      <c r="I419" s="132" t="e">
        <f>IF($A$416='Jason-SESSION'!$A$628,INDEX('Jason-SESSION'!$K$628:$T$635, MATCH("*Military*",'Jason-SESSION'!$B$628:$B$635,0), MATCH("*3rd*",'Jason-SESSION'!$K$7:$T$7,0)),"")</f>
        <v>#N/A</v>
      </c>
      <c r="J419" s="44" t="e">
        <f>INDEX('Jason-SESSION'!$L$628:$U$635, MATCH("*Military*",'Jason-SESSION'!$B$628:$B$635,0), MATCH("*3rd*",'Jason-SESSION'!$K$7:$T$7,0))</f>
        <v>#N/A</v>
      </c>
      <c r="K419" s="131" t="e">
        <f>IF($A$416='Jason-SESSION'!$A$628,INDEX('Jason-SESSION'!$K$628:$T$635, MATCH("*Clean *",'Jason-SESSION'!$B$628:$B$635,0), MATCH("*3rd*",'Jason-SESSION'!$K$7:$T$7,0)),"")</f>
        <v>#N/A</v>
      </c>
      <c r="L419" s="44" t="e">
        <f>INDEX('Jason-SESSION'!$L$628:$U$635, MATCH("*Clean *",'Jason-SESSION'!$B$628:$B$635,0), MATCH("*3rd*",'Jason-SESSION'!$K$7:$T$7,0))</f>
        <v>#N/A</v>
      </c>
      <c r="M419" s="131" t="e">
        <f>IF($A$416='Jason-SESSION'!$A$628,INDEX('Jason-SESSION'!$K$628:$T$635, MATCH("*Lat Pulldown*",'Jason-SESSION'!$B$628:$B$635,0), MATCH("*3rd*",'Jason-SESSION'!$K$7:$T$7,0)),"")</f>
        <v>#N/A</v>
      </c>
      <c r="N419" s="44" t="e">
        <f>INDEX('Jason-SESSION'!$L$628:$U$635, MATCH("*Lat Pulldown*",'Jason-SESSION'!$B$628:$B$635,0), MATCH("*3rd*",'Jason-SESSION'!$K$7:$T$7,0))</f>
        <v>#N/A</v>
      </c>
      <c r="O419" s="151"/>
      <c r="P419" s="151"/>
      <c r="Q419" s="118"/>
      <c r="R419" s="118"/>
      <c r="AF419"/>
      <c r="AG419"/>
      <c r="AH419"/>
      <c r="AI419"/>
      <c r="AJ419"/>
      <c r="AK419"/>
      <c r="AL419"/>
      <c r="AN419"/>
    </row>
    <row r="420" spans="1:40">
      <c r="B420" t="s">
        <v>6</v>
      </c>
      <c r="C420" s="131" t="e">
        <f>IF($A$416='Jason-SESSION'!$A$628,INDEX('Jason-SESSION'!$K$628:$T$635, MATCH("*Squat*",'Jason-SESSION'!$B$628:$B$635,0), MATCH("*4th*",'Jason-SESSION'!$K$7:$T$7,0)),"")</f>
        <v>#N/A</v>
      </c>
      <c r="D420" s="132" t="e">
        <f>INDEX('Jason-SESSION'!L$628:U$635, MATCH("*Squat*",'Jason-SESSION'!$B$628:$B$635,0), MATCH("*4th*",'Jason-SESSION'!K$7:T$7,0))</f>
        <v>#N/A</v>
      </c>
      <c r="E420" s="131" t="e">
        <f>IF($A$416='Jason-SESSION'!$A$628,INDEX('Jason-SESSION'!$K$628:$T$635, MATCH("*Deadlift*",'Jason-SESSION'!$B$628:$B$635,0), MATCH("*4th*",'Jason-SESSION'!$K$7:$T$7,0)),"")</f>
        <v>#N/A</v>
      </c>
      <c r="F420" s="131" t="e">
        <f>INDEX('Jason-SESSION'!$L$628:$U$635, MATCH("*Deadlift*",'Jason-SESSION'!$B$628:$B$635,0), MATCH("*4th*",'Jason-SESSION'!$K$7:$T$7,0))</f>
        <v>#N/A</v>
      </c>
      <c r="G420" s="131" t="e">
        <f>IF($A$416='Jason-SESSION'!$A$628,INDEX('Jason-SESSION'!$K$628:$T$635, MATCH("*Bench Press*",'Jason-SESSION'!$B$628:$B$635,0), MATCH("*4th*",'Jason-SESSION'!$K$7:$T$7,0)),"")</f>
        <v>#N/A</v>
      </c>
      <c r="H420" s="131" t="e">
        <f>INDEX('Jason-SESSION'!$L$628:$U$635, MATCH("*Bench Press*",'Jason-SESSION'!$B$628:$B$635,0), MATCH("*4th*",'Jason-SESSION'!$K$7:$T$7,0))</f>
        <v>#N/A</v>
      </c>
      <c r="I420" s="132" t="e">
        <f>IF($A$416='Jason-SESSION'!$A$628,INDEX('Jason-SESSION'!$K$628:$T$635, MATCH("*Military*",'Jason-SESSION'!$B$628:$B$635,0), MATCH("*4th*",'Jason-SESSION'!$K$7:$T$7,0)),"")</f>
        <v>#N/A</v>
      </c>
      <c r="J420" s="44" t="e">
        <f>INDEX('Jason-SESSION'!$L$628:$U$635, MATCH("*Military*",'Jason-SESSION'!$B$628:$B$635,0), MATCH("*4th*",'Jason-SESSION'!$K$7:$T$7,0))</f>
        <v>#N/A</v>
      </c>
      <c r="K420" s="131" t="e">
        <f>IF($A$416='Jason-SESSION'!$A$628,INDEX('Jason-SESSION'!$K$628:$T$635, MATCH("*Clean *",'Jason-SESSION'!$B$628:$B$635,0), MATCH("*4th*",'Jason-SESSION'!$K$7:$T$7,0)),"")</f>
        <v>#N/A</v>
      </c>
      <c r="L420" s="44" t="e">
        <f>INDEX('Jason-SESSION'!$L$628:$U$635, MATCH("*Clean *",'Jason-SESSION'!$B$628:$B$635,0), MATCH("*4th*",'Jason-SESSION'!$K$7:$T$7,0))</f>
        <v>#N/A</v>
      </c>
      <c r="M420" s="131" t="e">
        <f>IF($A$416='Jason-SESSION'!$A$628,INDEX('Jason-SESSION'!$K$628:$T$635, MATCH("*Lat Pulldown*",'Jason-SESSION'!$B$628:$B$635,0), MATCH("*4th*",'Jason-SESSION'!$K$7:$T$7,0)),"")</f>
        <v>#N/A</v>
      </c>
      <c r="N420" s="44" t="e">
        <f>INDEX('Jason-SESSION'!$L$628:$U$635, MATCH("*Lat Pulldown*",'Jason-SESSION'!$B$628:$B$635,0), MATCH("*4th*",'Jason-SESSION'!$K$7:$T$7,0))</f>
        <v>#N/A</v>
      </c>
      <c r="O420" s="151"/>
      <c r="P420" s="151"/>
      <c r="Q420" s="118"/>
      <c r="R420" s="118"/>
      <c r="AF420"/>
      <c r="AG420"/>
      <c r="AH420"/>
      <c r="AI420"/>
      <c r="AJ420"/>
      <c r="AK420"/>
      <c r="AL420"/>
      <c r="AN420"/>
    </row>
    <row r="421" spans="1:40">
      <c r="B421" t="s">
        <v>7</v>
      </c>
      <c r="C421" s="131" t="e">
        <f>IF($A$416='Jason-SESSION'!$A$628,INDEX('Jason-SESSION'!$K$628:$T$635, MATCH("*Squat*",'Jason-SESSION'!$B$628:$B$635,0), MATCH("*5th*",'Jason-SESSION'!$K$7:$T$7,0)),"")</f>
        <v>#N/A</v>
      </c>
      <c r="D421" s="132" t="e">
        <f>INDEX('Jason-SESSION'!L$628:U$635, MATCH("*Squat*",'Jason-SESSION'!$B$628:$B$635,0), MATCH("*5th*",'Jason-SESSION'!K$7:T$7,0))</f>
        <v>#N/A</v>
      </c>
      <c r="E421" s="131" t="e">
        <f>IF($A$416='Jason-SESSION'!$A$628,INDEX('Jason-SESSION'!$K$628:$T$635, MATCH("*Deadlift*",'Jason-SESSION'!$B$628:$B$635,0), MATCH("*5th*",'Jason-SESSION'!$K$7:$T$7,0)),"")</f>
        <v>#N/A</v>
      </c>
      <c r="F421" s="131" t="e">
        <f>INDEX('Jason-SESSION'!$L$628:$U$635, MATCH("*Deadlift*",'Jason-SESSION'!$B$628:$B$635,0), MATCH("*5th*",'Jason-SESSION'!$K$7:$T$7,0))</f>
        <v>#N/A</v>
      </c>
      <c r="G421" s="131" t="e">
        <f>IF($A$416='Jason-SESSION'!$A$628,INDEX('Jason-SESSION'!$K$628:$T$635, MATCH("*Bench Press*",'Jason-SESSION'!$B$628:$B$635,0), MATCH("*5th*",'Jason-SESSION'!$K$7:$T$7,0)),"")</f>
        <v>#N/A</v>
      </c>
      <c r="H421" s="131" t="e">
        <f>INDEX('Jason-SESSION'!$L$628:$U$635, MATCH("*Bench Press*",'Jason-SESSION'!$B$628:$B$635,0), MATCH("*5th*",'Jason-SESSION'!$K$7:$T$7,0))</f>
        <v>#N/A</v>
      </c>
      <c r="I421" s="132" t="e">
        <f>IF($A$416='Jason-SESSION'!$A$628,INDEX('Jason-SESSION'!$K$628:$T$635, MATCH("*Military*",'Jason-SESSION'!$B$628:$B$635,0), MATCH("*5th*",'Jason-SESSION'!$K$7:$T$7,0)),"")</f>
        <v>#N/A</v>
      </c>
      <c r="J421" s="44" t="e">
        <f>INDEX('Jason-SESSION'!$L$628:$U$635, MATCH("*Military*",'Jason-SESSION'!$B$628:$B$635,0), MATCH("*5th*",'Jason-SESSION'!$K$7:$T$7,0))</f>
        <v>#N/A</v>
      </c>
      <c r="K421" s="131" t="e">
        <f>IF($A$416='Jason-SESSION'!$A$628,INDEX('Jason-SESSION'!$K$628:$T$635, MATCH("*Clean *",'Jason-SESSION'!$B$628:$B$635,0), MATCH("*5th*",'Jason-SESSION'!$K$7:$T$7,0)),"")</f>
        <v>#N/A</v>
      </c>
      <c r="L421" s="44" t="e">
        <f>INDEX('Jason-SESSION'!$L$628:$U$635, MATCH("*Clean *",'Jason-SESSION'!$B$628:$B$635,0), MATCH("*5th*",'Jason-SESSION'!$K$7:$T$7,0))</f>
        <v>#N/A</v>
      </c>
      <c r="M421" s="131" t="e">
        <f>IF($A$416='Jason-SESSION'!$A$628,INDEX('Jason-SESSION'!$K$628:$T$635, MATCH("*Lat Pulldown*",'Jason-SESSION'!$B$628:$B$635,0), MATCH("*5th*",'Jason-SESSION'!$K$7:$T$7,0)),"")</f>
        <v>#N/A</v>
      </c>
      <c r="N421" s="44" t="e">
        <f>INDEX('Jason-SESSION'!$L$628:$U$635, MATCH("*Lat Pulldown*",'Jason-SESSION'!$B$628:$B$635,0), MATCH("*5th*",'Jason-SESSION'!$K$7:$T$7,0))</f>
        <v>#N/A</v>
      </c>
      <c r="O421" s="151"/>
      <c r="P421" s="151"/>
      <c r="Q421" s="118"/>
      <c r="R421" s="118"/>
      <c r="AF421"/>
      <c r="AG421"/>
      <c r="AH421"/>
      <c r="AI421"/>
      <c r="AJ421"/>
      <c r="AK421"/>
      <c r="AL421"/>
      <c r="AN421"/>
    </row>
    <row r="422" spans="1:40">
      <c r="A422" s="129">
        <f>'Jason-SESSION'!A637</f>
        <v>0</v>
      </c>
      <c r="B422" s="116" t="s">
        <v>84</v>
      </c>
      <c r="C422" s="117" t="e">
        <f>MAX(C423:C427)</f>
        <v>#N/A</v>
      </c>
      <c r="D422" s="116" t="e">
        <f t="array" ref="D422">MAX(IF(C423:C427=C422,D423:D427))</f>
        <v>#N/A</v>
      </c>
      <c r="E422" s="116" t="e">
        <f>MAX(E423:E427)</f>
        <v>#N/A</v>
      </c>
      <c r="F422" s="116" t="e">
        <f t="array" ref="F422">MAX(IF(E423:E427=E422,F423:F427))</f>
        <v>#N/A</v>
      </c>
      <c r="G422" s="116" t="e">
        <f>MAX(G423:G427)</f>
        <v>#N/A</v>
      </c>
      <c r="H422" s="116" t="e">
        <f t="array" ref="H422">MAX(IF(G423:G427=G422,H423:H427))</f>
        <v>#N/A</v>
      </c>
      <c r="I422" s="116" t="e">
        <f>MAX(I423:I427)</f>
        <v>#N/A</v>
      </c>
      <c r="J422" s="116" t="e">
        <f t="array" ref="J422">MAX(IF(I423:I427=I422,J423:J427))</f>
        <v>#N/A</v>
      </c>
      <c r="K422" s="116" t="e">
        <f>MAX(K423:K427)</f>
        <v>#N/A</v>
      </c>
      <c r="L422" s="116" t="e">
        <f t="array" ref="L422">MAX(IF(K423:K427=K422,L423:L427))</f>
        <v>#N/A</v>
      </c>
      <c r="M422" s="116" t="e">
        <f>MAX(M423:M427)</f>
        <v>#N/A</v>
      </c>
      <c r="N422" s="117" t="e">
        <f t="array" ref="N422">MAX(IF(M423:M427=M422,N423:N427))</f>
        <v>#N/A</v>
      </c>
      <c r="O422" s="152" t="str">
        <f>IF($A$140='Jason-SESSION'!$A$637,INDEX('Jason-SESSION'!$K$637:$T$644, MATCH("*1k Row*",'Jason-SESSION'!$B$637:$B$644,0), MATCH("*1st*",'Jason-SESSION'!$K$7:$T$7,0)),"")</f>
        <v/>
      </c>
      <c r="P422" s="152" t="str">
        <f>IF($A$140='Jason-SESSION'!$A$637,INDEX('Jason-SESSION'!$K$637:$T$644, MATCH("*HIIT*",'Jason-SESSION'!$B$637:$B$644,0), MATCH("*1st*",'Jason-SESSION'!$K$7:$T$7,0)),"")</f>
        <v/>
      </c>
      <c r="Q422" s="119" t="e">
        <f>INDEX('Jason-SESSION'!$L$637:$U$637, MATCH("*HIIT*",'Jason-SESSION'!$B$637:$B$637,0), MATCH("*1st*",'Jason-SESSION'!$K$7:$T$7,0))</f>
        <v>#N/A</v>
      </c>
      <c r="R422" s="119">
        <f>'Jason-SESSION'!U490</f>
        <v>0</v>
      </c>
      <c r="S422" s="116"/>
      <c r="T422" s="116"/>
      <c r="U422" s="120">
        <f>'Jason-SESSION'!A638</f>
        <v>0</v>
      </c>
      <c r="V422" s="120">
        <f>'Jason-SESSION'!A639</f>
        <v>0</v>
      </c>
      <c r="W422" s="116"/>
      <c r="X422" s="116"/>
      <c r="Y422" s="116"/>
      <c r="Z422" s="116"/>
      <c r="AA422" s="116"/>
      <c r="AB422" s="116"/>
      <c r="AC422" s="116"/>
      <c r="AF422"/>
      <c r="AG422"/>
      <c r="AH422"/>
      <c r="AI422"/>
      <c r="AJ422"/>
      <c r="AK422"/>
      <c r="AL422"/>
      <c r="AN422"/>
    </row>
    <row r="423" spans="1:40">
      <c r="A423" s="145"/>
      <c r="B423" s="11" t="s">
        <v>3</v>
      </c>
      <c r="C423" s="131" t="e">
        <f>IF($A$422='Jason-SESSION'!$A$637,INDEX('Jason-SESSION'!$K$637:$T$644, MATCH("*Squat*",'Jason-SESSION'!$B$637:$B$644,0), MATCH("*1st*",'Jason-SESSION'!$K$7:$T$7,0)),"")</f>
        <v>#N/A</v>
      </c>
      <c r="D423" s="132" t="e">
        <f>INDEX('Jason-SESSION'!L$637:U$644, MATCH("*Squat*",'Jason-SESSION'!$B$637:$B$644,0), MATCH("*1st*",'Jason-SESSION'!K$7:T$7,0))</f>
        <v>#N/A</v>
      </c>
      <c r="E423" s="131" t="e">
        <f>IF($A$422='Jason-SESSION'!$A$637,INDEX('Jason-SESSION'!$K$637:$T$644, MATCH("*Deadlift*",'Jason-SESSION'!$B$637:$B$644,0), MATCH("*1st*",'Jason-SESSION'!$K$7:$T$7,0)),"")</f>
        <v>#N/A</v>
      </c>
      <c r="F423" s="131" t="e">
        <f>INDEX('Jason-SESSION'!$L$637:$U$644, MATCH("*Deadlift*",'Jason-SESSION'!$B$637:$B$644,0), MATCH("*1st*",'Jason-SESSION'!$K$7:$T$7,0))</f>
        <v>#N/A</v>
      </c>
      <c r="G423" s="131" t="e">
        <f>IF($A$422='Jason-SESSION'!$A$637,INDEX('Jason-SESSION'!$K$637:$T$644, MATCH("*Bench Press*",'Jason-SESSION'!$B$637:$B$644,0), MATCH("*1st*",'Jason-SESSION'!$K$7:$T$7,0)),"")</f>
        <v>#N/A</v>
      </c>
      <c r="H423" s="131" t="e">
        <f>INDEX('Jason-SESSION'!$L$637:$U$644, MATCH("*Bench Press*",'Jason-SESSION'!$B$637:$B$644,0), MATCH("*1st*",'Jason-SESSION'!$K$7:$T$7,0))</f>
        <v>#N/A</v>
      </c>
      <c r="I423" s="132" t="e">
        <f>IF($A$422='Jason-SESSION'!$A$637,INDEX('Jason-SESSION'!$K$637:$T$644, MATCH("*Military*",'Jason-SESSION'!$B$637:$B$644,0), MATCH("*1st*",'Jason-SESSION'!$K$7:$T$7,0)),"")</f>
        <v>#N/A</v>
      </c>
      <c r="J423" s="48" t="e">
        <f>INDEX('Jason-SESSION'!$L$637:$U$644, MATCH("*Military*",'Jason-SESSION'!$B$637:$B$644,0), MATCH("*1st*",'Jason-SESSION'!$K$7:$T$7,0))</f>
        <v>#N/A</v>
      </c>
      <c r="K423" s="131" t="e">
        <f>IF($A$422='Jason-SESSION'!$A$637,INDEX('Jason-SESSION'!$K$637:$T$644, MATCH("*Clean *",'Jason-SESSION'!$B$637:$B$644,0), MATCH("*1st*",'Jason-SESSION'!$K$7:$T$7,0)),"")</f>
        <v>#N/A</v>
      </c>
      <c r="L423" s="48" t="e">
        <f>INDEX('Jason-SESSION'!$L$637:$U$644, MATCH("*Clean *",'Jason-SESSION'!$B$637:$B$644,0), MATCH("*1st*",'Jason-SESSION'!$K$7:$T$7,0))</f>
        <v>#N/A</v>
      </c>
      <c r="M423" s="131" t="e">
        <f>IF($A$422='Jason-SESSION'!$A$637,INDEX('Jason-SESSION'!$K$637:$T$644, MATCH("*Lat Pulldown*",'Jason-SESSION'!$B$637:$B$644,0), MATCH("*1st*",'Jason-SESSION'!$K$7:$T$7,0)),"")</f>
        <v>#N/A</v>
      </c>
      <c r="N423" s="48" t="e">
        <f>INDEX('Jason-SESSION'!$L$637:$U$644, MATCH("*Lat Pulldown*",'Jason-SESSION'!$B$637:$B$644,0), MATCH("*1st*",'Jason-SESSION'!$K$7:$T$7,0))</f>
        <v>#N/A</v>
      </c>
      <c r="O423" s="151"/>
      <c r="P423" s="151"/>
      <c r="Q423" s="118"/>
      <c r="R423" s="118"/>
      <c r="S423" s="11"/>
      <c r="T423" s="11"/>
      <c r="V423" s="47"/>
      <c r="W423" s="11"/>
      <c r="X423" s="11"/>
      <c r="Y423" s="11"/>
      <c r="Z423" s="11"/>
      <c r="AA423" s="11"/>
      <c r="AB423" s="11"/>
      <c r="AC423" s="11"/>
      <c r="AF423"/>
      <c r="AG423"/>
      <c r="AH423"/>
      <c r="AI423"/>
      <c r="AJ423"/>
      <c r="AK423"/>
      <c r="AL423"/>
      <c r="AN423"/>
    </row>
    <row r="424" spans="1:40">
      <c r="B424" t="s">
        <v>4</v>
      </c>
      <c r="C424" s="131" t="e">
        <f>IF($A$422='Jason-SESSION'!$A$637,INDEX('Jason-SESSION'!$K$637:$T$644, MATCH("*Squat*",'Jason-SESSION'!$B$637:$B$644,0), MATCH("*2nd*",'Jason-SESSION'!$K$7:$T$7,0)),"")</f>
        <v>#N/A</v>
      </c>
      <c r="D424" s="132" t="e">
        <f>INDEX('Jason-SESSION'!L$637:U$644, MATCH("*Squat*",'Jason-SESSION'!$B$637:$B$644,0), MATCH("*2nd*",'Jason-SESSION'!K$7:T$7,0))</f>
        <v>#N/A</v>
      </c>
      <c r="E424" s="131" t="e">
        <f>IF($A$422='Jason-SESSION'!$A$637,INDEX('Jason-SESSION'!$K$637:$T$644, MATCH("*Deadlift*",'Jason-SESSION'!$B$637:$B$644,0), MATCH("*2ND*",'Jason-SESSION'!$K$7:$T$7,0)),"")</f>
        <v>#N/A</v>
      </c>
      <c r="F424" s="131" t="e">
        <f>INDEX('Jason-SESSION'!$L$637:$U$644, MATCH("*Deadlift*",'Jason-SESSION'!$B$637:$B$644,0), MATCH("*2nd*",'Jason-SESSION'!$K$7:$T$7,0))</f>
        <v>#N/A</v>
      </c>
      <c r="G424" s="131" t="e">
        <f>IF($A$422='Jason-SESSION'!$A$637,INDEX('Jason-SESSION'!$K$637:$T$644, MATCH("*Bench Press*",'Jason-SESSION'!$B$637:$B$644,0), MATCH("*2ND*",'Jason-SESSION'!$K$7:$T$7,0)),"")</f>
        <v>#N/A</v>
      </c>
      <c r="H424" s="131" t="e">
        <f>INDEX('Jason-SESSION'!$L$637:$U$644, MATCH("*Bench Press*",'Jason-SESSION'!$B$637:$B$644,0), MATCH("*2nd*",'Jason-SESSION'!$K$7:$T$7,0))</f>
        <v>#N/A</v>
      </c>
      <c r="I424" s="132" t="e">
        <f>IF($A$422='Jason-SESSION'!$A$637,INDEX('Jason-SESSION'!$K$637:$T$644, MATCH("*Military*",'Jason-SESSION'!$B$637:$B$644,0), MATCH("*2ND*",'Jason-SESSION'!$K$7:$T$7,0)),"")</f>
        <v>#N/A</v>
      </c>
      <c r="J424" s="44" t="e">
        <f>INDEX('Jason-SESSION'!$L$637:$U$644, MATCH("*Military*",'Jason-SESSION'!$B$637:$B$644,0), MATCH("*2nd*",'Jason-SESSION'!$K$7:$T$7,0))</f>
        <v>#N/A</v>
      </c>
      <c r="K424" s="131" t="e">
        <f>IF($A$422='Jason-SESSION'!$A$637,INDEX('Jason-SESSION'!$K$637:$T$644, MATCH("*Clean *",'Jason-SESSION'!$B$637:$B$644,0), MATCH("*2ND*",'Jason-SESSION'!$K$7:$T$7,0)),"")</f>
        <v>#N/A</v>
      </c>
      <c r="L424" s="44" t="e">
        <f>INDEX('Jason-SESSION'!$L$637:$U$644, MATCH("*Clean *",'Jason-SESSION'!$B$637:$B$644,0), MATCH("*2nd*",'Jason-SESSION'!$K$7:$T$7,0))</f>
        <v>#N/A</v>
      </c>
      <c r="M424" s="131" t="e">
        <f>IF($A$422='Jason-SESSION'!$A$637,INDEX('Jason-SESSION'!$K$637:$T$644, MATCH("*Lat Pulldown*",'Jason-SESSION'!$B$637:$B$644,0), MATCH("*2ND*",'Jason-SESSION'!$K$7:$T$7,0)),"")</f>
        <v>#N/A</v>
      </c>
      <c r="N424" s="44" t="e">
        <f>INDEX('Jason-SESSION'!$L$637:$U$644, MATCH("*Lat Pulldown*",'Jason-SESSION'!$B$637:$B$644,0), MATCH("*2nd*",'Jason-SESSION'!$K$7:$T$7,0))</f>
        <v>#N/A</v>
      </c>
      <c r="O424" s="151"/>
      <c r="P424" s="151"/>
      <c r="Q424" s="118"/>
      <c r="R424" s="118"/>
      <c r="AF424"/>
      <c r="AG424"/>
      <c r="AH424"/>
      <c r="AI424"/>
      <c r="AJ424"/>
      <c r="AK424"/>
      <c r="AL424"/>
      <c r="AN424"/>
    </row>
    <row r="425" spans="1:40">
      <c r="B425" t="s">
        <v>5</v>
      </c>
      <c r="C425" s="131" t="e">
        <f>IF($A$422='Jason-SESSION'!$A$637,INDEX('Jason-SESSION'!$K$637:$T$644, MATCH("*Squat*",'Jason-SESSION'!$B$637:$B$644,0), MATCH("*3rd*",'Jason-SESSION'!$K$7:$T$7,0)),"")</f>
        <v>#N/A</v>
      </c>
      <c r="D425" s="132" t="e">
        <f>INDEX('Jason-SESSION'!L$637:U$644, MATCH("*Squat*",'Jason-SESSION'!$B$637:$B$644,0), MATCH("*3rd*",'Jason-SESSION'!K$7:T$7,0))</f>
        <v>#N/A</v>
      </c>
      <c r="E425" s="131" t="e">
        <f>IF($A$422='Jason-SESSION'!$A$637,INDEX('Jason-SESSION'!$K$637:$T$644, MATCH("*Deadlift*",'Jason-SESSION'!$B$637:$B$644,0), MATCH("*3rd*",'Jason-SESSION'!$K$7:$T$7,0)),"")</f>
        <v>#N/A</v>
      </c>
      <c r="F425" s="131" t="e">
        <f>INDEX('Jason-SESSION'!$L$637:$U$644, MATCH("*Deadlift*",'Jason-SESSION'!$B$637:$B$644,0), MATCH("*3rd*",'Jason-SESSION'!$K$7:$T$7,0))</f>
        <v>#N/A</v>
      </c>
      <c r="G425" s="131" t="e">
        <f>IF($A$422='Jason-SESSION'!$A$637,INDEX('Jason-SESSION'!$K$637:$T$644, MATCH("*Bench Press*",'Jason-SESSION'!$B$637:$B$644,0), MATCH("*3rd*",'Jason-SESSION'!$K$7:$T$7,0)),"")</f>
        <v>#N/A</v>
      </c>
      <c r="H425" s="131" t="e">
        <f>INDEX('Jason-SESSION'!$L$637:$U$644, MATCH("*Bench Press*",'Jason-SESSION'!$B$637:$B$644,0), MATCH("*3rd*",'Jason-SESSION'!$K$7:$T$7,0))</f>
        <v>#N/A</v>
      </c>
      <c r="I425" s="132" t="e">
        <f>IF($A$422='Jason-SESSION'!$A$637,INDEX('Jason-SESSION'!$K$637:$T$644, MATCH("*Military*",'Jason-SESSION'!$B$637:$B$644,0), MATCH("*3rd*",'Jason-SESSION'!$K$7:$T$7,0)),"")</f>
        <v>#N/A</v>
      </c>
      <c r="J425" s="44" t="e">
        <f>INDEX('Jason-SESSION'!$L$637:$U$644, MATCH("*Military*",'Jason-SESSION'!$B$637:$B$644,0), MATCH("*3rd*",'Jason-SESSION'!$K$7:$T$7,0))</f>
        <v>#N/A</v>
      </c>
      <c r="K425" s="131" t="e">
        <f>IF($A$422='Jason-SESSION'!$A$637,INDEX('Jason-SESSION'!$K$637:$T$644, MATCH("*Clean *",'Jason-SESSION'!$B$637:$B$644,0), MATCH("*3rd*",'Jason-SESSION'!$K$7:$T$7,0)),"")</f>
        <v>#N/A</v>
      </c>
      <c r="L425" s="44" t="e">
        <f>INDEX('Jason-SESSION'!$L$637:$U$644, MATCH("*Clean *",'Jason-SESSION'!$B$637:$B$644,0), MATCH("*3rd*",'Jason-SESSION'!$K$7:$T$7,0))</f>
        <v>#N/A</v>
      </c>
      <c r="M425" s="131" t="e">
        <f>IF($A$422='Jason-SESSION'!$A$637,INDEX('Jason-SESSION'!$K$637:$T$644, MATCH("*Lat Pulldown*",'Jason-SESSION'!$B$637:$B$644,0), MATCH("*3rd*",'Jason-SESSION'!$K$7:$T$7,0)),"")</f>
        <v>#N/A</v>
      </c>
      <c r="N425" s="44" t="e">
        <f>INDEX('Jason-SESSION'!$L$637:$U$644, MATCH("*Lat Pulldown*",'Jason-SESSION'!$B$637:$B$644,0), MATCH("*3rd*",'Jason-SESSION'!$K$7:$T$7,0))</f>
        <v>#N/A</v>
      </c>
      <c r="O425" s="151"/>
      <c r="P425" s="151"/>
      <c r="Q425" s="118"/>
      <c r="R425" s="118"/>
      <c r="AF425"/>
      <c r="AG425"/>
      <c r="AH425"/>
      <c r="AI425"/>
      <c r="AJ425"/>
      <c r="AK425"/>
      <c r="AL425"/>
      <c r="AN425"/>
    </row>
    <row r="426" spans="1:40">
      <c r="B426" t="s">
        <v>6</v>
      </c>
      <c r="C426" s="131" t="e">
        <f>IF($A$422='Jason-SESSION'!$A$637,INDEX('Jason-SESSION'!$K$637:$T$644, MATCH("*Squat*",'Jason-SESSION'!$B$637:$B$644,0), MATCH("*4th*",'Jason-SESSION'!$K$7:$T$7,0)),"")</f>
        <v>#N/A</v>
      </c>
      <c r="D426" s="132" t="e">
        <f>INDEX('Jason-SESSION'!L$637:U$644, MATCH("*Squat*",'Jason-SESSION'!$B$637:$B$644,0), MATCH("*4th*",'Jason-SESSION'!K$7:T$7,0))</f>
        <v>#N/A</v>
      </c>
      <c r="E426" s="131" t="e">
        <f>IF($A$422='Jason-SESSION'!$A$637,INDEX('Jason-SESSION'!$K$637:$T$644, MATCH("*Deadlift*",'Jason-SESSION'!$B$637:$B$644,0), MATCH("*4th*",'Jason-SESSION'!$K$7:$T$7,0)),"")</f>
        <v>#N/A</v>
      </c>
      <c r="F426" s="131" t="e">
        <f>INDEX('Jason-SESSION'!$L$637:$U$644, MATCH("*Deadlift*",'Jason-SESSION'!$B$637:$B$644,0), MATCH("*4th*",'Jason-SESSION'!$K$7:$T$7,0))</f>
        <v>#N/A</v>
      </c>
      <c r="G426" s="131" t="e">
        <f>IF($A$422='Jason-SESSION'!$A$637,INDEX('Jason-SESSION'!$K$637:$T$644, MATCH("*Bench Press*",'Jason-SESSION'!$B$637:$B$644,0), MATCH("*4th*",'Jason-SESSION'!$K$7:$T$7,0)),"")</f>
        <v>#N/A</v>
      </c>
      <c r="H426" s="131" t="e">
        <f>INDEX('Jason-SESSION'!$L$637:$U$644, MATCH("*Bench Press*",'Jason-SESSION'!$B$637:$B$644,0), MATCH("*4th*",'Jason-SESSION'!$K$7:$T$7,0))</f>
        <v>#N/A</v>
      </c>
      <c r="I426" s="132" t="e">
        <f>IF($A$422='Jason-SESSION'!$A$637,INDEX('Jason-SESSION'!$K$637:$T$644, MATCH("*Military*",'Jason-SESSION'!$B$637:$B$644,0), MATCH("*4th*",'Jason-SESSION'!$K$7:$T$7,0)),"")</f>
        <v>#N/A</v>
      </c>
      <c r="J426" s="44" t="e">
        <f>INDEX('Jason-SESSION'!$L$637:$U$644, MATCH("*Military*",'Jason-SESSION'!$B$637:$B$644,0), MATCH("*4th*",'Jason-SESSION'!$K$7:$T$7,0))</f>
        <v>#N/A</v>
      </c>
      <c r="K426" s="131" t="e">
        <f>IF($A$422='Jason-SESSION'!$A$637,INDEX('Jason-SESSION'!$K$637:$T$644, MATCH("*Clean *",'Jason-SESSION'!$B$637:$B$644,0), MATCH("*4th*",'Jason-SESSION'!$K$7:$T$7,0)),"")</f>
        <v>#N/A</v>
      </c>
      <c r="L426" s="44" t="e">
        <f>INDEX('Jason-SESSION'!$L$637:$U$644, MATCH("*Clean *",'Jason-SESSION'!$B$637:$B$644,0), MATCH("*4th*",'Jason-SESSION'!$K$7:$T$7,0))</f>
        <v>#N/A</v>
      </c>
      <c r="M426" s="131" t="e">
        <f>IF($A$422='Jason-SESSION'!$A$637,INDEX('Jason-SESSION'!$K$637:$T$644, MATCH("*Lat Pulldown*",'Jason-SESSION'!$B$637:$B$644,0), MATCH("*4th*",'Jason-SESSION'!$K$7:$T$7,0)),"")</f>
        <v>#N/A</v>
      </c>
      <c r="N426" s="44" t="e">
        <f>INDEX('Jason-SESSION'!$L$637:$U$644, MATCH("*Lat Pulldown*",'Jason-SESSION'!$B$637:$B$644,0), MATCH("*4th*",'Jason-SESSION'!$K$7:$T$7,0))</f>
        <v>#N/A</v>
      </c>
      <c r="O426" s="151"/>
      <c r="P426" s="151"/>
      <c r="Q426" s="118"/>
      <c r="R426" s="118"/>
      <c r="AF426"/>
      <c r="AG426"/>
      <c r="AH426"/>
      <c r="AI426"/>
      <c r="AJ426"/>
      <c r="AK426"/>
      <c r="AL426"/>
      <c r="AN426"/>
    </row>
    <row r="427" spans="1:40">
      <c r="B427" t="s">
        <v>7</v>
      </c>
      <c r="C427" s="131" t="e">
        <f>IF($A$422='Jason-SESSION'!$A$637,INDEX('Jason-SESSION'!$K$637:$T$644, MATCH("*Squat*",'Jason-SESSION'!$B$637:$B$644,0), MATCH("*5th*",'Jason-SESSION'!$K$7:$T$7,0)),"")</f>
        <v>#N/A</v>
      </c>
      <c r="D427" s="132" t="e">
        <f>INDEX('Jason-SESSION'!L$637:U$644, MATCH("*Squat*",'Jason-SESSION'!$B$637:$B$644,0), MATCH("*5th*",'Jason-SESSION'!K$7:T$7,0))</f>
        <v>#N/A</v>
      </c>
      <c r="E427" s="131" t="e">
        <f>IF($A$422='Jason-SESSION'!$A$637,INDEX('Jason-SESSION'!$K$637:$T$644, MATCH("*Deadlift*",'Jason-SESSION'!$B$637:$B$644,0), MATCH("*5th*",'Jason-SESSION'!$K$7:$T$7,0)),"")</f>
        <v>#N/A</v>
      </c>
      <c r="F427" s="131" t="e">
        <f>INDEX('Jason-SESSION'!$L$637:$U$644, MATCH("*Deadlift*",'Jason-SESSION'!$B$637:$B$644,0), MATCH("*5th*",'Jason-SESSION'!$K$7:$T$7,0))</f>
        <v>#N/A</v>
      </c>
      <c r="G427" s="131" t="e">
        <f>IF($A$422='Jason-SESSION'!$A$637,INDEX('Jason-SESSION'!$K$637:$T$644, MATCH("*Bench Press*",'Jason-SESSION'!$B$637:$B$644,0), MATCH("*5th*",'Jason-SESSION'!$K$7:$T$7,0)),"")</f>
        <v>#N/A</v>
      </c>
      <c r="H427" s="131" t="e">
        <f>INDEX('Jason-SESSION'!$L$637:$U$644, MATCH("*Bench Press*",'Jason-SESSION'!$B$637:$B$644,0), MATCH("*5th*",'Jason-SESSION'!$K$7:$T$7,0))</f>
        <v>#N/A</v>
      </c>
      <c r="I427" s="132" t="e">
        <f>IF($A$422='Jason-SESSION'!$A$637,INDEX('Jason-SESSION'!$K$637:$T$644, MATCH("*Military*",'Jason-SESSION'!$B$637:$B$644,0), MATCH("*5th*",'Jason-SESSION'!$K$7:$T$7,0)),"")</f>
        <v>#N/A</v>
      </c>
      <c r="J427" s="44" t="e">
        <f>INDEX('Jason-SESSION'!$L$637:$U$644, MATCH("*Military*",'Jason-SESSION'!$B$637:$B$644,0), MATCH("*5th*",'Jason-SESSION'!$K$7:$T$7,0))</f>
        <v>#N/A</v>
      </c>
      <c r="K427" s="131" t="e">
        <f>IF($A$422='Jason-SESSION'!$A$637,INDEX('Jason-SESSION'!$K$637:$T$644, MATCH("*Clean *",'Jason-SESSION'!$B$637:$B$644,0), MATCH("*5th*",'Jason-SESSION'!$K$7:$T$7,0)),"")</f>
        <v>#N/A</v>
      </c>
      <c r="L427" s="44" t="e">
        <f>INDEX('Jason-SESSION'!$L$637:$U$644, MATCH("*Clean *",'Jason-SESSION'!$B$637:$B$644,0), MATCH("*5th*",'Jason-SESSION'!$K$7:$T$7,0))</f>
        <v>#N/A</v>
      </c>
      <c r="M427" s="131" t="e">
        <f>IF($A$422='Jason-SESSION'!$A$637,INDEX('Jason-SESSION'!$K$637:$T$644, MATCH("*Lat Pulldown*",'Jason-SESSION'!$B$637:$B$644,0), MATCH("*5th*",'Jason-SESSION'!$K$7:$T$7,0)),"")</f>
        <v>#N/A</v>
      </c>
      <c r="N427" s="44" t="e">
        <f>INDEX('Jason-SESSION'!$L$637:$U$644, MATCH("*Lat Pulldown*",'Jason-SESSION'!$B$637:$B$644,0), MATCH("*5th*",'Jason-SESSION'!$K$7:$T$7,0))</f>
        <v>#N/A</v>
      </c>
      <c r="O427" s="151"/>
      <c r="P427" s="151"/>
      <c r="Q427" s="118"/>
      <c r="R427" s="118"/>
      <c r="AF427"/>
      <c r="AG427"/>
      <c r="AH427"/>
      <c r="AI427"/>
      <c r="AJ427"/>
      <c r="AK427"/>
      <c r="AL427"/>
      <c r="AN427"/>
    </row>
    <row r="428" spans="1:40">
      <c r="A428" s="129">
        <f>'Jason-SESSION'!A646</f>
        <v>0</v>
      </c>
      <c r="B428" s="116" t="s">
        <v>84</v>
      </c>
      <c r="C428" s="117" t="e">
        <f>MAX(C429:C433)</f>
        <v>#N/A</v>
      </c>
      <c r="D428" s="116" t="e">
        <f t="array" ref="D428">MAX(IF(C429:C433=C428,D429:D433))</f>
        <v>#N/A</v>
      </c>
      <c r="E428" s="116" t="e">
        <f>MAX(E429:E433)</f>
        <v>#N/A</v>
      </c>
      <c r="F428" s="116" t="e">
        <f t="array" ref="F428">MAX(IF(E429:E433=E428,F429:F433))</f>
        <v>#N/A</v>
      </c>
      <c r="G428" s="116" t="e">
        <f>MAX(G429:G433)</f>
        <v>#N/A</v>
      </c>
      <c r="H428" s="116" t="e">
        <f t="array" ref="H428">MAX(IF(G429:G433=G428,H429:H433))</f>
        <v>#N/A</v>
      </c>
      <c r="I428" s="116" t="e">
        <f>MAX(I429:I433)</f>
        <v>#N/A</v>
      </c>
      <c r="J428" s="116" t="e">
        <f t="array" ref="J428">MAX(IF(I429:I433=I428,J429:J433))</f>
        <v>#N/A</v>
      </c>
      <c r="K428" s="116" t="e">
        <f>MAX(K429:K433)</f>
        <v>#N/A</v>
      </c>
      <c r="L428" s="116" t="e">
        <f t="array" ref="L428">MAX(IF(K429:K433=K428,L429:L433))</f>
        <v>#N/A</v>
      </c>
      <c r="M428" s="116" t="e">
        <f>MAX(M429:M433)</f>
        <v>#N/A</v>
      </c>
      <c r="N428" s="117" t="e">
        <f t="array" ref="N428">MAX(IF(M429:M433=M428,N429:N433))</f>
        <v>#N/A</v>
      </c>
      <c r="O428" s="152" t="str">
        <f>IF($A$140='Jason-SESSION'!$A$646,INDEX('Jason-SESSION'!$K$646:$T$653, MATCH("*1k Row*",'Jason-SESSION'!$B$646:$B$653,0), MATCH("*1st*",'Jason-SESSION'!$K$7:$T$7,0)),"")</f>
        <v/>
      </c>
      <c r="P428" s="152" t="str">
        <f>IF($A$140='Jason-SESSION'!$A$646,INDEX('Jason-SESSION'!$K$646:$T$653, MATCH("*HIIT*",'Jason-SESSION'!$B$646:$B$653,0), MATCH("*1st*",'Jason-SESSION'!$K$7:$T$7,0)),"")</f>
        <v/>
      </c>
      <c r="Q428" s="119" t="e">
        <f>INDEX('Jason-SESSION'!$L$646:$U$646, MATCH("*HIIT*",'Jason-SESSION'!$B$646:$B$646,0), MATCH("*1st*",'Jason-SESSION'!$K$7:$T$7,0))</f>
        <v>#N/A</v>
      </c>
      <c r="R428" s="119">
        <f>'Jason-SESSION'!U496</f>
        <v>0</v>
      </c>
      <c r="S428" s="116"/>
      <c r="T428" s="116"/>
      <c r="U428" s="120">
        <f>'Jason-SESSION'!A647</f>
        <v>0</v>
      </c>
      <c r="V428" s="120">
        <f>'Jason-SESSION'!A648</f>
        <v>0</v>
      </c>
      <c r="W428" s="116"/>
      <c r="X428" s="116"/>
      <c r="Y428" s="116"/>
      <c r="Z428" s="116"/>
      <c r="AA428" s="116"/>
      <c r="AB428" s="116"/>
      <c r="AC428" s="116"/>
      <c r="AF428"/>
      <c r="AG428"/>
      <c r="AH428"/>
      <c r="AI428"/>
      <c r="AJ428"/>
      <c r="AK428"/>
      <c r="AL428"/>
      <c r="AN428"/>
    </row>
    <row r="429" spans="1:40">
      <c r="A429" s="145"/>
      <c r="B429" s="11" t="s">
        <v>3</v>
      </c>
      <c r="C429" s="131" t="e">
        <f>IF($A$428='Jason-SESSION'!$A$646,INDEX('Jason-SESSION'!$K$646:$T$653, MATCH("*Squat*",'Jason-SESSION'!$B$646:$B$653,0), MATCH("*1st*",'Jason-SESSION'!$K$7:$T$7,0)),"")</f>
        <v>#N/A</v>
      </c>
      <c r="D429" s="132" t="e">
        <f>INDEX('Jason-SESSION'!L$646:U$653, MATCH("*Squat*",'Jason-SESSION'!$B$646:$B$653,0), MATCH("*1st*",'Jason-SESSION'!K$7:T$7,0))</f>
        <v>#N/A</v>
      </c>
      <c r="E429" s="131" t="e">
        <f>IF($A$428='Jason-SESSION'!$A$646,INDEX('Jason-SESSION'!$K$646:$T$653, MATCH("*Deadlift*",'Jason-SESSION'!$B$646:$B$653,0), MATCH("*1st*",'Jason-SESSION'!$K$7:$T$7,0)),"")</f>
        <v>#N/A</v>
      </c>
      <c r="F429" s="131" t="e">
        <f>INDEX('Jason-SESSION'!$L$646:$U$653, MATCH("*Deadlift*",'Jason-SESSION'!$B$646:$B$653,0), MATCH("*1st*",'Jason-SESSION'!$K$7:$T$7,0))</f>
        <v>#N/A</v>
      </c>
      <c r="G429" s="131" t="e">
        <f>IF($A$428='Jason-SESSION'!$A$646,INDEX('Jason-SESSION'!$K$646:$T$653, MATCH("*Bench Press*",'Jason-SESSION'!$B$646:$B$653,0), MATCH("*1st*",'Jason-SESSION'!$K$7:$T$7,0)),"")</f>
        <v>#N/A</v>
      </c>
      <c r="H429" s="131" t="e">
        <f>INDEX('Jason-SESSION'!$L$646:$U$653, MATCH("*Bench Press*",'Jason-SESSION'!$B$646:$B$653,0), MATCH("*1st*",'Jason-SESSION'!$K$7:$T$7,0))</f>
        <v>#N/A</v>
      </c>
      <c r="I429" s="132" t="e">
        <f>IF($A$428='Jason-SESSION'!$A$646,INDEX('Jason-SESSION'!$K$646:$T$653, MATCH("*Military*",'Jason-SESSION'!$B$646:$B$653,0), MATCH("*1st*",'Jason-SESSION'!$K$7:$T$7,0)),"")</f>
        <v>#N/A</v>
      </c>
      <c r="J429" s="48" t="e">
        <f>INDEX('Jason-SESSION'!$L$646:$U$653, MATCH("*Military*",'Jason-SESSION'!$B$646:$B$653,0), MATCH("*1st*",'Jason-SESSION'!$K$7:$T$7,0))</f>
        <v>#N/A</v>
      </c>
      <c r="K429" s="131" t="e">
        <f>IF($A$428='Jason-SESSION'!$A$646,INDEX('Jason-SESSION'!$K$646:$T$653, MATCH("*Clean *",'Jason-SESSION'!$B$646:$B$653,0), MATCH("*1st*",'Jason-SESSION'!$K$7:$T$7,0)),"")</f>
        <v>#N/A</v>
      </c>
      <c r="L429" s="48" t="e">
        <f>INDEX('Jason-SESSION'!$L$646:$U$653, MATCH("*Clean *",'Jason-SESSION'!$B$646:$B$653,0), MATCH("*1st*",'Jason-SESSION'!$K$7:$T$7,0))</f>
        <v>#N/A</v>
      </c>
      <c r="M429" s="131" t="e">
        <f>IF($A$428='Jason-SESSION'!$A$646,INDEX('Jason-SESSION'!$K$646:$T$653, MATCH("*Lat Pulldown*",'Jason-SESSION'!$B$646:$B$653,0), MATCH("*1st*",'Jason-SESSION'!$K$7:$T$7,0)),"")</f>
        <v>#N/A</v>
      </c>
      <c r="N429" s="48" t="e">
        <f>INDEX('Jason-SESSION'!$L$646:$U$653, MATCH("*Lat Pulldown*",'Jason-SESSION'!$B$646:$B$653,0), MATCH("*1st*",'Jason-SESSION'!$K$7:$T$7,0))</f>
        <v>#N/A</v>
      </c>
      <c r="O429" s="151"/>
      <c r="P429" s="151"/>
      <c r="Q429" s="118"/>
      <c r="R429" s="118"/>
      <c r="S429" s="11"/>
      <c r="T429" s="11"/>
      <c r="V429" s="47"/>
      <c r="W429" s="11"/>
      <c r="X429" s="11"/>
      <c r="Y429" s="11"/>
      <c r="Z429" s="11"/>
      <c r="AA429" s="11"/>
      <c r="AB429" s="11"/>
      <c r="AC429" s="11"/>
      <c r="AF429"/>
      <c r="AG429"/>
      <c r="AH429"/>
      <c r="AI429"/>
      <c r="AJ429"/>
      <c r="AK429"/>
      <c r="AL429"/>
      <c r="AN429"/>
    </row>
    <row r="430" spans="1:40">
      <c r="B430" t="s">
        <v>4</v>
      </c>
      <c r="C430" s="131" t="e">
        <f>IF($A$428='Jason-SESSION'!$A$646,INDEX('Jason-SESSION'!$K$646:$T$653, MATCH("*Squat*",'Jason-SESSION'!$B$646:$B$653,0), MATCH("*2nd*",'Jason-SESSION'!$K$7:$T$7,0)),"")</f>
        <v>#N/A</v>
      </c>
      <c r="D430" s="132" t="e">
        <f>INDEX('Jason-SESSION'!L$646:U$653, MATCH("*Squat*",'Jason-SESSION'!$B$646:$B$653,0), MATCH("*2nd*",'Jason-SESSION'!K$7:T$7,0))</f>
        <v>#N/A</v>
      </c>
      <c r="E430" s="131" t="e">
        <f>IF($A$428='Jason-SESSION'!$A$646,INDEX('Jason-SESSION'!$K$646:$T$653, MATCH("*Deadlift*",'Jason-SESSION'!$B$646:$B$653,0), MATCH("*2ND*",'Jason-SESSION'!$K$7:$T$7,0)),"")</f>
        <v>#N/A</v>
      </c>
      <c r="F430" s="131" t="e">
        <f>INDEX('Jason-SESSION'!$L$646:$U$653, MATCH("*Deadlift*",'Jason-SESSION'!$B$646:$B$653,0), MATCH("*2nd*",'Jason-SESSION'!$K$7:$T$7,0))</f>
        <v>#N/A</v>
      </c>
      <c r="G430" s="131" t="e">
        <f>IF($A$428='Jason-SESSION'!$A$646,INDEX('Jason-SESSION'!$K$646:$T$653, MATCH("*Bench Press*",'Jason-SESSION'!$B$646:$B$653,0), MATCH("*2ND*",'Jason-SESSION'!$K$7:$T$7,0)),"")</f>
        <v>#N/A</v>
      </c>
      <c r="H430" s="131" t="e">
        <f>INDEX('Jason-SESSION'!$L$646:$U$653, MATCH("*Bench Press*",'Jason-SESSION'!$B$646:$B$653,0), MATCH("*2nd*",'Jason-SESSION'!$K$7:$T$7,0))</f>
        <v>#N/A</v>
      </c>
      <c r="I430" s="132" t="e">
        <f>IF($A$428='Jason-SESSION'!$A$646,INDEX('Jason-SESSION'!$K$646:$T$653, MATCH("*Military*",'Jason-SESSION'!$B$646:$B$653,0), MATCH("*2ND*",'Jason-SESSION'!$K$7:$T$7,0)),"")</f>
        <v>#N/A</v>
      </c>
      <c r="J430" s="44" t="e">
        <f>INDEX('Jason-SESSION'!$L$646:$U$653, MATCH("*Military*",'Jason-SESSION'!$B$646:$B$653,0), MATCH("*2nd*",'Jason-SESSION'!$K$7:$T$7,0))</f>
        <v>#N/A</v>
      </c>
      <c r="K430" s="131" t="e">
        <f>IF($A$428='Jason-SESSION'!$A$646,INDEX('Jason-SESSION'!$K$646:$T$653, MATCH("*Clean *",'Jason-SESSION'!$B$646:$B$653,0), MATCH("*2ND*",'Jason-SESSION'!$K$7:$T$7,0)),"")</f>
        <v>#N/A</v>
      </c>
      <c r="L430" s="44" t="e">
        <f>INDEX('Jason-SESSION'!$L$646:$U$653, MATCH("*Clean *",'Jason-SESSION'!$B$646:$B$653,0), MATCH("*2nd*",'Jason-SESSION'!$K$7:$T$7,0))</f>
        <v>#N/A</v>
      </c>
      <c r="M430" s="131" t="e">
        <f>IF($A$428='Jason-SESSION'!$A$646,INDEX('Jason-SESSION'!$K$646:$T$653, MATCH("*Lat Pulldown*",'Jason-SESSION'!$B$646:$B$653,0), MATCH("*2ND*",'Jason-SESSION'!$K$7:$T$7,0)),"")</f>
        <v>#N/A</v>
      </c>
      <c r="N430" s="44" t="e">
        <f>INDEX('Jason-SESSION'!$L$646:$U$653, MATCH("*Lat Pulldown*",'Jason-SESSION'!$B$646:$B$653,0), MATCH("*2nd*",'Jason-SESSION'!$K$7:$T$7,0))</f>
        <v>#N/A</v>
      </c>
      <c r="O430" s="151"/>
      <c r="P430" s="151"/>
      <c r="Q430" s="118"/>
      <c r="R430" s="118"/>
      <c r="AF430"/>
      <c r="AG430"/>
      <c r="AH430"/>
      <c r="AI430"/>
      <c r="AJ430"/>
      <c r="AK430"/>
      <c r="AL430"/>
      <c r="AN430"/>
    </row>
    <row r="431" spans="1:40">
      <c r="B431" t="s">
        <v>5</v>
      </c>
      <c r="C431" s="131" t="e">
        <f>IF($A$428='Jason-SESSION'!$A$646,INDEX('Jason-SESSION'!$K$646:$T$653, MATCH("*Squat*",'Jason-SESSION'!$B$646:$B$653,0), MATCH("*3rd*",'Jason-SESSION'!$K$7:$T$7,0)),"")</f>
        <v>#N/A</v>
      </c>
      <c r="D431" s="132" t="e">
        <f>INDEX('Jason-SESSION'!L$646:U$653, MATCH("*Squat*",'Jason-SESSION'!$B$646:$B$653,0), MATCH("*3rd*",'Jason-SESSION'!K$7:T$7,0))</f>
        <v>#N/A</v>
      </c>
      <c r="E431" s="131" t="e">
        <f>IF($A$428='Jason-SESSION'!$A$646,INDEX('Jason-SESSION'!$K$646:$T$653, MATCH("*Deadlift*",'Jason-SESSION'!$B$646:$B$653,0), MATCH("*3rd*",'Jason-SESSION'!$K$7:$T$7,0)),"")</f>
        <v>#N/A</v>
      </c>
      <c r="F431" s="131" t="e">
        <f>INDEX('Jason-SESSION'!$L$646:$U$653, MATCH("*Deadlift*",'Jason-SESSION'!$B$646:$B$653,0), MATCH("*3rd*",'Jason-SESSION'!$K$7:$T$7,0))</f>
        <v>#N/A</v>
      </c>
      <c r="G431" s="131" t="e">
        <f>IF($A$428='Jason-SESSION'!$A$646,INDEX('Jason-SESSION'!$K$646:$T$653, MATCH("*Bench Press*",'Jason-SESSION'!$B$646:$B$653,0), MATCH("*3rd*",'Jason-SESSION'!$K$7:$T$7,0)),"")</f>
        <v>#N/A</v>
      </c>
      <c r="H431" s="131" t="e">
        <f>INDEX('Jason-SESSION'!$L$646:$U$653, MATCH("*Bench Press*",'Jason-SESSION'!$B$646:$B$653,0), MATCH("*3rd*",'Jason-SESSION'!$K$7:$T$7,0))</f>
        <v>#N/A</v>
      </c>
      <c r="I431" s="132" t="e">
        <f>IF($A$428='Jason-SESSION'!$A$646,INDEX('Jason-SESSION'!$K$646:$T$653, MATCH("*Military*",'Jason-SESSION'!$B$646:$B$653,0), MATCH("*3rd*",'Jason-SESSION'!$K$7:$T$7,0)),"")</f>
        <v>#N/A</v>
      </c>
      <c r="J431" s="44" t="e">
        <f>INDEX('Jason-SESSION'!$L$646:$U$653, MATCH("*Military*",'Jason-SESSION'!$B$646:$B$653,0), MATCH("*3rd*",'Jason-SESSION'!$K$7:$T$7,0))</f>
        <v>#N/A</v>
      </c>
      <c r="K431" s="131" t="e">
        <f>IF($A$428='Jason-SESSION'!$A$646,INDEX('Jason-SESSION'!$K$646:$T$653, MATCH("*Clean *",'Jason-SESSION'!$B$646:$B$653,0), MATCH("*3rd*",'Jason-SESSION'!$K$7:$T$7,0)),"")</f>
        <v>#N/A</v>
      </c>
      <c r="L431" s="44" t="e">
        <f>INDEX('Jason-SESSION'!$L$646:$U$653, MATCH("*Clean *",'Jason-SESSION'!$B$646:$B$653,0), MATCH("*3rd*",'Jason-SESSION'!$K$7:$T$7,0))</f>
        <v>#N/A</v>
      </c>
      <c r="M431" s="131" t="e">
        <f>IF($A$428='Jason-SESSION'!$A$646,INDEX('Jason-SESSION'!$K$646:$T$653, MATCH("*Lat Pulldown*",'Jason-SESSION'!$B$646:$B$653,0), MATCH("*3rd*",'Jason-SESSION'!$K$7:$T$7,0)),"")</f>
        <v>#N/A</v>
      </c>
      <c r="N431" s="44" t="e">
        <f>INDEX('Jason-SESSION'!$L$646:$U$653, MATCH("*Lat Pulldown*",'Jason-SESSION'!$B$646:$B$653,0), MATCH("*3rd*",'Jason-SESSION'!$K$7:$T$7,0))</f>
        <v>#N/A</v>
      </c>
      <c r="O431" s="151"/>
      <c r="P431" s="151"/>
      <c r="Q431" s="118"/>
      <c r="R431" s="118"/>
      <c r="AF431"/>
      <c r="AG431"/>
      <c r="AH431"/>
      <c r="AI431"/>
      <c r="AJ431"/>
      <c r="AK431"/>
      <c r="AL431"/>
      <c r="AN431"/>
    </row>
    <row r="432" spans="1:40">
      <c r="B432" t="s">
        <v>6</v>
      </c>
      <c r="C432" s="131" t="e">
        <f>IF($A$428='Jason-SESSION'!$A$646,INDEX('Jason-SESSION'!$K$646:$T$653, MATCH("*Squat*",'Jason-SESSION'!$B$646:$B$653,0), MATCH("*4th*",'Jason-SESSION'!$K$7:$T$7,0)),"")</f>
        <v>#N/A</v>
      </c>
      <c r="D432" s="132" t="e">
        <f>INDEX('Jason-SESSION'!L$646:U$653, MATCH("*Squat*",'Jason-SESSION'!$B$646:$B$653,0), MATCH("*4th*",'Jason-SESSION'!K$7:T$7,0))</f>
        <v>#N/A</v>
      </c>
      <c r="E432" s="131" t="e">
        <f>IF($A$428='Jason-SESSION'!$A$646,INDEX('Jason-SESSION'!$K$646:$T$653, MATCH("*Deadlift*",'Jason-SESSION'!$B$646:$B$653,0), MATCH("*4th*",'Jason-SESSION'!$K$7:$T$7,0)),"")</f>
        <v>#N/A</v>
      </c>
      <c r="F432" s="131" t="e">
        <f>INDEX('Jason-SESSION'!$L$646:$U$653, MATCH("*Deadlift*",'Jason-SESSION'!$B$646:$B$653,0), MATCH("*4th*",'Jason-SESSION'!$K$7:$T$7,0))</f>
        <v>#N/A</v>
      </c>
      <c r="G432" s="131" t="e">
        <f>IF($A$428='Jason-SESSION'!$A$646,INDEX('Jason-SESSION'!$K$646:$T$653, MATCH("*Bench Press*",'Jason-SESSION'!$B$646:$B$653,0), MATCH("*4th*",'Jason-SESSION'!$K$7:$T$7,0)),"")</f>
        <v>#N/A</v>
      </c>
      <c r="H432" s="131" t="e">
        <f>INDEX('Jason-SESSION'!$L$646:$U$653, MATCH("*Bench Press*",'Jason-SESSION'!$B$646:$B$653,0), MATCH("*4th*",'Jason-SESSION'!$K$7:$T$7,0))</f>
        <v>#N/A</v>
      </c>
      <c r="I432" s="132" t="e">
        <f>IF($A$428='Jason-SESSION'!$A$646,INDEX('Jason-SESSION'!$K$646:$T$653, MATCH("*Military*",'Jason-SESSION'!$B$646:$B$653,0), MATCH("*4th*",'Jason-SESSION'!$K$7:$T$7,0)),"")</f>
        <v>#N/A</v>
      </c>
      <c r="J432" s="44" t="e">
        <f>INDEX('Jason-SESSION'!$L$646:$U$653, MATCH("*Military*",'Jason-SESSION'!$B$646:$B$653,0), MATCH("*4th*",'Jason-SESSION'!$K$7:$T$7,0))</f>
        <v>#N/A</v>
      </c>
      <c r="K432" s="131" t="e">
        <f>IF($A$428='Jason-SESSION'!$A$646,INDEX('Jason-SESSION'!$K$646:$T$653, MATCH("*Clean *",'Jason-SESSION'!$B$646:$B$653,0), MATCH("*4th*",'Jason-SESSION'!$K$7:$T$7,0)),"")</f>
        <v>#N/A</v>
      </c>
      <c r="L432" s="44" t="e">
        <f>INDEX('Jason-SESSION'!$L$646:$U$653, MATCH("*Clean *",'Jason-SESSION'!$B$646:$B$653,0), MATCH("*4th*",'Jason-SESSION'!$K$7:$T$7,0))</f>
        <v>#N/A</v>
      </c>
      <c r="M432" s="131" t="e">
        <f>IF($A$428='Jason-SESSION'!$A$646,INDEX('Jason-SESSION'!$K$646:$T$653, MATCH("*Lat Pulldown*",'Jason-SESSION'!$B$646:$B$653,0), MATCH("*4th*",'Jason-SESSION'!$K$7:$T$7,0)),"")</f>
        <v>#N/A</v>
      </c>
      <c r="N432" s="44" t="e">
        <f>INDEX('Jason-SESSION'!$L$646:$U$653, MATCH("*Lat Pulldown*",'Jason-SESSION'!$B$646:$B$653,0), MATCH("*4th*",'Jason-SESSION'!$K$7:$T$7,0))</f>
        <v>#N/A</v>
      </c>
      <c r="O432" s="151"/>
      <c r="P432" s="151"/>
      <c r="Q432" s="118"/>
      <c r="R432" s="118"/>
      <c r="AF432"/>
      <c r="AG432"/>
      <c r="AH432"/>
      <c r="AI432"/>
      <c r="AJ432"/>
      <c r="AK432"/>
      <c r="AL432"/>
      <c r="AN432"/>
    </row>
    <row r="433" spans="1:40">
      <c r="B433" t="s">
        <v>7</v>
      </c>
      <c r="C433" s="131" t="e">
        <f>IF($A$428='Jason-SESSION'!$A$646,INDEX('Jason-SESSION'!$K$646:$T$653, MATCH("*Squat*",'Jason-SESSION'!$B$646:$B$653,0), MATCH("*5th*",'Jason-SESSION'!$K$7:$T$7,0)),"")</f>
        <v>#N/A</v>
      </c>
      <c r="D433" s="132" t="e">
        <f>INDEX('Jason-SESSION'!L$646:U$653, MATCH("*Squat*",'Jason-SESSION'!$B$646:$B$653,0), MATCH("*5th*",'Jason-SESSION'!K$7:T$7,0))</f>
        <v>#N/A</v>
      </c>
      <c r="E433" s="131" t="e">
        <f>IF($A$428='Jason-SESSION'!$A$646,INDEX('Jason-SESSION'!$K$646:$T$653, MATCH("*Deadlift*",'Jason-SESSION'!$B$646:$B$653,0), MATCH("*5th*",'Jason-SESSION'!$K$7:$T$7,0)),"")</f>
        <v>#N/A</v>
      </c>
      <c r="F433" s="131" t="e">
        <f>INDEX('Jason-SESSION'!$L$646:$U$653, MATCH("*Deadlift*",'Jason-SESSION'!$B$646:$B$653,0), MATCH("*5th*",'Jason-SESSION'!$K$7:$T$7,0))</f>
        <v>#N/A</v>
      </c>
      <c r="G433" s="131" t="e">
        <f>IF($A$428='Jason-SESSION'!$A$646,INDEX('Jason-SESSION'!$K$646:$T$653, MATCH("*Bench Press*",'Jason-SESSION'!$B$646:$B$653,0), MATCH("*5th*",'Jason-SESSION'!$K$7:$T$7,0)),"")</f>
        <v>#N/A</v>
      </c>
      <c r="H433" s="131" t="e">
        <f>INDEX('Jason-SESSION'!$L$646:$U$653, MATCH("*Bench Press*",'Jason-SESSION'!$B$646:$B$653,0), MATCH("*5th*",'Jason-SESSION'!$K$7:$T$7,0))</f>
        <v>#N/A</v>
      </c>
      <c r="I433" s="132" t="e">
        <f>IF($A$428='Jason-SESSION'!$A$646,INDEX('Jason-SESSION'!$K$646:$T$653, MATCH("*Military*",'Jason-SESSION'!$B$646:$B$653,0), MATCH("*5th*",'Jason-SESSION'!$K$7:$T$7,0)),"")</f>
        <v>#N/A</v>
      </c>
      <c r="J433" s="44" t="e">
        <f>INDEX('Jason-SESSION'!$L$646:$U$653, MATCH("*Military*",'Jason-SESSION'!$B$646:$B$653,0), MATCH("*5th*",'Jason-SESSION'!$K$7:$T$7,0))</f>
        <v>#N/A</v>
      </c>
      <c r="K433" s="131" t="e">
        <f>IF($A$428='Jason-SESSION'!$A$646,INDEX('Jason-SESSION'!$K$646:$T$653, MATCH("*Clean *",'Jason-SESSION'!$B$646:$B$653,0), MATCH("*5th*",'Jason-SESSION'!$K$7:$T$7,0)),"")</f>
        <v>#N/A</v>
      </c>
      <c r="L433" s="44" t="e">
        <f>INDEX('Jason-SESSION'!$L$646:$U$653, MATCH("*Clean *",'Jason-SESSION'!$B$646:$B$653,0), MATCH("*5th*",'Jason-SESSION'!$K$7:$T$7,0))</f>
        <v>#N/A</v>
      </c>
      <c r="M433" s="131" t="e">
        <f>IF($A$428='Jason-SESSION'!$A$646,INDEX('Jason-SESSION'!$K$646:$T$653, MATCH("*Lat Pulldown*",'Jason-SESSION'!$B$646:$B$653,0), MATCH("*5th*",'Jason-SESSION'!$K$7:$T$7,0)),"")</f>
        <v>#N/A</v>
      </c>
      <c r="N433" s="44" t="e">
        <f>INDEX('Jason-SESSION'!$L$646:$U$653, MATCH("*Lat Pulldown*",'Jason-SESSION'!$B$646:$B$653,0), MATCH("*5th*",'Jason-SESSION'!$K$7:$T$7,0))</f>
        <v>#N/A</v>
      </c>
      <c r="O433" s="151"/>
      <c r="P433" s="151"/>
      <c r="Q433" s="118"/>
      <c r="R433" s="118"/>
      <c r="AF433"/>
      <c r="AG433"/>
      <c r="AH433"/>
      <c r="AI433"/>
      <c r="AJ433"/>
      <c r="AK433"/>
      <c r="AL433"/>
      <c r="AN433"/>
    </row>
    <row r="434" spans="1:40">
      <c r="A434" s="129">
        <f>'Jason-SESSION'!A655</f>
        <v>0</v>
      </c>
      <c r="B434" s="116" t="s">
        <v>84</v>
      </c>
      <c r="C434" s="117" t="e">
        <f>MAX(C435:C439)</f>
        <v>#N/A</v>
      </c>
      <c r="D434" s="116" t="e">
        <f t="array" ref="D434">MAX(IF(C435:C439=C434,D435:D439))</f>
        <v>#N/A</v>
      </c>
      <c r="E434" s="116" t="e">
        <f>MAX(E435:E439)</f>
        <v>#N/A</v>
      </c>
      <c r="F434" s="116" t="e">
        <f t="array" ref="F434">MAX(IF(E435:E439=E434,F435:F439))</f>
        <v>#N/A</v>
      </c>
      <c r="G434" s="116" t="e">
        <f>MAX(G435:G439)</f>
        <v>#N/A</v>
      </c>
      <c r="H434" s="116" t="e">
        <f t="array" ref="H434">MAX(IF(G435:G439=G434,H435:H439))</f>
        <v>#N/A</v>
      </c>
      <c r="I434" s="116" t="e">
        <f>MAX(I435:I439)</f>
        <v>#N/A</v>
      </c>
      <c r="J434" s="116" t="e">
        <f t="array" ref="J434">MAX(IF(I435:I439=I434,J435:J439))</f>
        <v>#N/A</v>
      </c>
      <c r="K434" s="116" t="e">
        <f>MAX(K435:K439)</f>
        <v>#N/A</v>
      </c>
      <c r="L434" s="116" t="e">
        <f t="array" ref="L434">MAX(IF(K435:K439=K434,L435:L439))</f>
        <v>#N/A</v>
      </c>
      <c r="M434" s="116" t="e">
        <f>MAX(M435:M439)</f>
        <v>#N/A</v>
      </c>
      <c r="N434" s="117" t="e">
        <f t="array" ref="N434">MAX(IF(M435:M439=M434,N435:N439))</f>
        <v>#N/A</v>
      </c>
      <c r="O434" s="152" t="str">
        <f>IF($A$140='Jason-SESSION'!$A$655,INDEX('Jason-SESSION'!$K$655:$T$662, MATCH("*1k Row*",'Jason-SESSION'!$B$655:$B$662,0), MATCH("*1st*",'Jason-SESSION'!$K$7:$T$7,0)),"")</f>
        <v/>
      </c>
      <c r="P434" s="152" t="str">
        <f>IF($A$140='Jason-SESSION'!$A$655,INDEX('Jason-SESSION'!$K$655:$T$662, MATCH("*HIIT*",'Jason-SESSION'!$B$655:$B$662,0), MATCH("*1st*",'Jason-SESSION'!$K$7:$T$7,0)),"")</f>
        <v/>
      </c>
      <c r="Q434" s="119" t="e">
        <f>INDEX('Jason-SESSION'!$L$655:$U$655, MATCH("*HIIT*",'Jason-SESSION'!$B$655:$B$655,0), MATCH("*1st*",'Jason-SESSION'!$K$7:$T$7,0))</f>
        <v>#N/A</v>
      </c>
      <c r="R434" s="119">
        <f>'Jason-SESSION'!U502</f>
        <v>0</v>
      </c>
      <c r="S434" s="116"/>
      <c r="T434" s="116"/>
      <c r="U434" s="120">
        <f>'Jason-SESSION'!A656</f>
        <v>0</v>
      </c>
      <c r="V434" s="120">
        <f>'Jason-SESSION'!A657</f>
        <v>0</v>
      </c>
      <c r="W434" s="116"/>
      <c r="X434" s="116"/>
      <c r="Y434" s="116"/>
      <c r="Z434" s="116"/>
      <c r="AA434" s="116"/>
      <c r="AB434" s="116"/>
      <c r="AC434" s="116"/>
      <c r="AF434"/>
      <c r="AG434"/>
      <c r="AH434"/>
      <c r="AI434"/>
      <c r="AJ434"/>
      <c r="AK434"/>
      <c r="AL434"/>
      <c r="AN434"/>
    </row>
    <row r="435" spans="1:40">
      <c r="A435" s="145"/>
      <c r="B435" s="11" t="s">
        <v>3</v>
      </c>
      <c r="C435" s="131" t="e">
        <f>IF($A$434='Jason-SESSION'!$A$655,INDEX('Jason-SESSION'!$K$655:$T$662, MATCH("*Squat*",'Jason-SESSION'!$B$655:$B$662,0), MATCH("*1st*",'Jason-SESSION'!$K$7:$T$7,0)),"")</f>
        <v>#N/A</v>
      </c>
      <c r="D435" s="132" t="e">
        <f>INDEX('Jason-SESSION'!L$655:U$662, MATCH("*Squat*",'Jason-SESSION'!$B$655:$B$662,0), MATCH("*1st*",'Jason-SESSION'!K$7:T$7,0))</f>
        <v>#N/A</v>
      </c>
      <c r="E435" s="131" t="e">
        <f>IF($A$434='Jason-SESSION'!$A$655,INDEX('Jason-SESSION'!$K$655:$T$662, MATCH("*Deadlift*",'Jason-SESSION'!$B$655:$B$662,0), MATCH("*1st*",'Jason-SESSION'!$K$7:$T$7,0)),"")</f>
        <v>#N/A</v>
      </c>
      <c r="F435" s="131" t="e">
        <f>INDEX('Jason-SESSION'!$L$655:$U$662, MATCH("*Deadlift*",'Jason-SESSION'!$B$655:$B$662,0), MATCH("*1st*",'Jason-SESSION'!$K$7:$T$7,0))</f>
        <v>#N/A</v>
      </c>
      <c r="G435" s="131" t="e">
        <f>IF($A$434='Jason-SESSION'!$A$655,INDEX('Jason-SESSION'!$K$655:$T$662, MATCH("*Bench Press*",'Jason-SESSION'!$B$655:$B$662,0), MATCH("*1st*",'Jason-SESSION'!$K$7:$T$7,0)),"")</f>
        <v>#N/A</v>
      </c>
      <c r="H435" s="131" t="e">
        <f>INDEX('Jason-SESSION'!$L$655:$U$662, MATCH("*Bench Press*",'Jason-SESSION'!$B$655:$B$662,0), MATCH("*1st*",'Jason-SESSION'!$K$7:$T$7,0))</f>
        <v>#N/A</v>
      </c>
      <c r="I435" s="132" t="e">
        <f>IF($A$434='Jason-SESSION'!$A$655,INDEX('Jason-SESSION'!$K$655:$T$662, MATCH("*Military*",'Jason-SESSION'!$B$655:$B$662,0), MATCH("*1st*",'Jason-SESSION'!$K$7:$T$7,0)),"")</f>
        <v>#N/A</v>
      </c>
      <c r="J435" s="48" t="e">
        <f>INDEX('Jason-SESSION'!$L$655:$U$662, MATCH("*Military*",'Jason-SESSION'!$B$655:$B$662,0), MATCH("*1st*",'Jason-SESSION'!$K$7:$T$7,0))</f>
        <v>#N/A</v>
      </c>
      <c r="K435" s="131" t="e">
        <f>IF($A$434='Jason-SESSION'!$A$655,INDEX('Jason-SESSION'!$K$655:$T$662, MATCH("*Clean *",'Jason-SESSION'!$B$655:$B$662,0), MATCH("*1st*",'Jason-SESSION'!$K$7:$T$7,0)),"")</f>
        <v>#N/A</v>
      </c>
      <c r="L435" s="48" t="e">
        <f>INDEX('Jason-SESSION'!$L$655:$U$662, MATCH("*Clean *",'Jason-SESSION'!$B$655:$B$662,0), MATCH("*1st*",'Jason-SESSION'!$K$7:$T$7,0))</f>
        <v>#N/A</v>
      </c>
      <c r="M435" s="131" t="e">
        <f>IF($A$434='Jason-SESSION'!$A$655,INDEX('Jason-SESSION'!$K$655:$T$662, MATCH("*Lat Pulldown*",'Jason-SESSION'!$B$655:$B$662,0), MATCH("*1st*",'Jason-SESSION'!$K$7:$T$7,0)),"")</f>
        <v>#N/A</v>
      </c>
      <c r="N435" s="48" t="e">
        <f>INDEX('Jason-SESSION'!$L$655:$U$662, MATCH("*Lat Pulldown*",'Jason-SESSION'!$B$655:$B$662,0), MATCH("*1st*",'Jason-SESSION'!$K$7:$T$7,0))</f>
        <v>#N/A</v>
      </c>
      <c r="O435" s="151"/>
      <c r="P435" s="151"/>
      <c r="Q435" s="118"/>
      <c r="R435" s="118"/>
      <c r="S435" s="11"/>
      <c r="T435" s="11"/>
      <c r="V435" s="47"/>
      <c r="W435" s="11"/>
      <c r="X435" s="11"/>
      <c r="Y435" s="11"/>
      <c r="Z435" s="11"/>
      <c r="AA435" s="11"/>
      <c r="AB435" s="11"/>
      <c r="AC435" s="11"/>
      <c r="AF435"/>
      <c r="AG435"/>
      <c r="AH435"/>
      <c r="AI435"/>
      <c r="AJ435"/>
      <c r="AK435"/>
      <c r="AL435"/>
      <c r="AN435"/>
    </row>
    <row r="436" spans="1:40">
      <c r="B436" t="s">
        <v>4</v>
      </c>
      <c r="C436" s="131" t="e">
        <f>IF($A$434='Jason-SESSION'!$A$655,INDEX('Jason-SESSION'!$K$655:$T$662, MATCH("*Squat*",'Jason-SESSION'!$B$655:$B$662,0), MATCH("*2nd*",'Jason-SESSION'!$K$7:$T$7,0)),"")</f>
        <v>#N/A</v>
      </c>
      <c r="D436" s="132" t="e">
        <f>INDEX('Jason-SESSION'!L$655:U$662, MATCH("*Squat*",'Jason-SESSION'!$B$655:$B$662,0), MATCH("*2nd*",'Jason-SESSION'!K$7:T$7,0))</f>
        <v>#N/A</v>
      </c>
      <c r="E436" s="131" t="e">
        <f>IF($A$434='Jason-SESSION'!$A$655,INDEX('Jason-SESSION'!$K$655:$T$662, MATCH("*Deadlift*",'Jason-SESSION'!$B$655:$B$662,0), MATCH("*2ND*",'Jason-SESSION'!$K$7:$T$7,0)),"")</f>
        <v>#N/A</v>
      </c>
      <c r="F436" s="131" t="e">
        <f>INDEX('Jason-SESSION'!$L$655:$U$662, MATCH("*Deadlift*",'Jason-SESSION'!$B$655:$B$662,0), MATCH("*2nd*",'Jason-SESSION'!$K$7:$T$7,0))</f>
        <v>#N/A</v>
      </c>
      <c r="G436" s="131" t="e">
        <f>IF($A$434='Jason-SESSION'!$A$655,INDEX('Jason-SESSION'!$K$655:$T$662, MATCH("*Bench Press*",'Jason-SESSION'!$B$655:$B$662,0), MATCH("*2ND*",'Jason-SESSION'!$K$7:$T$7,0)),"")</f>
        <v>#N/A</v>
      </c>
      <c r="H436" s="131" t="e">
        <f>INDEX('Jason-SESSION'!$L$655:$U$662, MATCH("*Bench Press*",'Jason-SESSION'!$B$655:$B$662,0), MATCH("*2nd*",'Jason-SESSION'!$K$7:$T$7,0))</f>
        <v>#N/A</v>
      </c>
      <c r="I436" s="132" t="e">
        <f>IF($A$434='Jason-SESSION'!$A$655,INDEX('Jason-SESSION'!$K$655:$T$662, MATCH("*Military*",'Jason-SESSION'!$B$655:$B$662,0), MATCH("*2ND*",'Jason-SESSION'!$K$7:$T$7,0)),"")</f>
        <v>#N/A</v>
      </c>
      <c r="J436" s="44" t="e">
        <f>INDEX('Jason-SESSION'!$L$655:$U$662, MATCH("*Military*",'Jason-SESSION'!$B$655:$B$662,0), MATCH("*2nd*",'Jason-SESSION'!$K$7:$T$7,0))</f>
        <v>#N/A</v>
      </c>
      <c r="K436" s="131" t="e">
        <f>IF($A$434='Jason-SESSION'!$A$655,INDEX('Jason-SESSION'!$K$655:$T$662, MATCH("*Clean *",'Jason-SESSION'!$B$655:$B$662,0), MATCH("*2ND*",'Jason-SESSION'!$K$7:$T$7,0)),"")</f>
        <v>#N/A</v>
      </c>
      <c r="L436" s="44" t="e">
        <f>INDEX('Jason-SESSION'!$L$655:$U$662, MATCH("*Clean *",'Jason-SESSION'!$B$655:$B$662,0), MATCH("*2nd*",'Jason-SESSION'!$K$7:$T$7,0))</f>
        <v>#N/A</v>
      </c>
      <c r="M436" s="131" t="e">
        <f>IF($A$434='Jason-SESSION'!$A$655,INDEX('Jason-SESSION'!$K$655:$T$662, MATCH("*Lat Pulldown*",'Jason-SESSION'!$B$655:$B$662,0), MATCH("*2ND*",'Jason-SESSION'!$K$7:$T$7,0)),"")</f>
        <v>#N/A</v>
      </c>
      <c r="N436" s="44" t="e">
        <f>INDEX('Jason-SESSION'!$L$655:$U$662, MATCH("*Lat Pulldown*",'Jason-SESSION'!$B$655:$B$662,0), MATCH("*2nd*",'Jason-SESSION'!$K$7:$T$7,0))</f>
        <v>#N/A</v>
      </c>
      <c r="O436" s="151"/>
      <c r="P436" s="151"/>
      <c r="Q436" s="118"/>
      <c r="R436" s="118"/>
      <c r="AF436"/>
      <c r="AG436"/>
      <c r="AH436"/>
      <c r="AI436"/>
      <c r="AJ436"/>
      <c r="AK436"/>
      <c r="AL436"/>
      <c r="AN436"/>
    </row>
    <row r="437" spans="1:40">
      <c r="B437" t="s">
        <v>5</v>
      </c>
      <c r="C437" s="131" t="e">
        <f>IF($A$434='Jason-SESSION'!$A$655,INDEX('Jason-SESSION'!$K$655:$T$662, MATCH("*Squat*",'Jason-SESSION'!$B$655:$B$662,0), MATCH("*3rd*",'Jason-SESSION'!$K$7:$T$7,0)),"")</f>
        <v>#N/A</v>
      </c>
      <c r="D437" s="132" t="e">
        <f>INDEX('Jason-SESSION'!L$655:U$662, MATCH("*Squat*",'Jason-SESSION'!$B$655:$B$662,0), MATCH("*3rd*",'Jason-SESSION'!K$7:T$7,0))</f>
        <v>#N/A</v>
      </c>
      <c r="E437" s="131" t="e">
        <f>IF($A$434='Jason-SESSION'!$A$655,INDEX('Jason-SESSION'!$K$655:$T$662, MATCH("*Deadlift*",'Jason-SESSION'!$B$655:$B$662,0), MATCH("*3rd*",'Jason-SESSION'!$K$7:$T$7,0)),"")</f>
        <v>#N/A</v>
      </c>
      <c r="F437" s="131" t="e">
        <f>INDEX('Jason-SESSION'!$L$655:$U$662, MATCH("*Deadlift*",'Jason-SESSION'!$B$655:$B$662,0), MATCH("*3rd*",'Jason-SESSION'!$K$7:$T$7,0))</f>
        <v>#N/A</v>
      </c>
      <c r="G437" s="131" t="e">
        <f>IF($A$434='Jason-SESSION'!$A$655,INDEX('Jason-SESSION'!$K$655:$T$662, MATCH("*Bench Press*",'Jason-SESSION'!$B$655:$B$662,0), MATCH("*3rd*",'Jason-SESSION'!$K$7:$T$7,0)),"")</f>
        <v>#N/A</v>
      </c>
      <c r="H437" s="131" t="e">
        <f>INDEX('Jason-SESSION'!$L$655:$U$662, MATCH("*Bench Press*",'Jason-SESSION'!$B$655:$B$662,0), MATCH("*3rd*",'Jason-SESSION'!$K$7:$T$7,0))</f>
        <v>#N/A</v>
      </c>
      <c r="I437" s="132" t="e">
        <f>IF($A$434='Jason-SESSION'!$A$655,INDEX('Jason-SESSION'!$K$655:$T$662, MATCH("*Military*",'Jason-SESSION'!$B$655:$B$662,0), MATCH("*3rd*",'Jason-SESSION'!$K$7:$T$7,0)),"")</f>
        <v>#N/A</v>
      </c>
      <c r="J437" s="44" t="e">
        <f>INDEX('Jason-SESSION'!$L$655:$U$662, MATCH("*Military*",'Jason-SESSION'!$B$655:$B$662,0), MATCH("*3rd*",'Jason-SESSION'!$K$7:$T$7,0))</f>
        <v>#N/A</v>
      </c>
      <c r="K437" s="131" t="e">
        <f>IF($A$434='Jason-SESSION'!$A$655,INDEX('Jason-SESSION'!$K$655:$T$662, MATCH("*Clean *",'Jason-SESSION'!$B$655:$B$662,0), MATCH("*3rd*",'Jason-SESSION'!$K$7:$T$7,0)),"")</f>
        <v>#N/A</v>
      </c>
      <c r="L437" s="44" t="e">
        <f>INDEX('Jason-SESSION'!$L$655:$U$662, MATCH("*Clean *",'Jason-SESSION'!$B$655:$B$662,0), MATCH("*3rd*",'Jason-SESSION'!$K$7:$T$7,0))</f>
        <v>#N/A</v>
      </c>
      <c r="M437" s="131" t="e">
        <f>IF($A$434='Jason-SESSION'!$A$655,INDEX('Jason-SESSION'!$K$655:$T$662, MATCH("*Lat Pulldown*",'Jason-SESSION'!$B$655:$B$662,0), MATCH("*3rd*",'Jason-SESSION'!$K$7:$T$7,0)),"")</f>
        <v>#N/A</v>
      </c>
      <c r="N437" s="44" t="e">
        <f>INDEX('Jason-SESSION'!$L$655:$U$662, MATCH("*Lat Pulldown*",'Jason-SESSION'!$B$655:$B$662,0), MATCH("*3rd*",'Jason-SESSION'!$K$7:$T$7,0))</f>
        <v>#N/A</v>
      </c>
      <c r="O437" s="151"/>
      <c r="P437" s="151"/>
      <c r="Q437" s="118"/>
      <c r="R437" s="118"/>
      <c r="AF437"/>
      <c r="AG437"/>
      <c r="AH437"/>
      <c r="AI437"/>
      <c r="AJ437"/>
      <c r="AK437"/>
      <c r="AL437"/>
      <c r="AN437"/>
    </row>
    <row r="438" spans="1:40">
      <c r="B438" t="s">
        <v>6</v>
      </c>
      <c r="C438" s="131" t="e">
        <f>IF($A$434='Jason-SESSION'!$A$655,INDEX('Jason-SESSION'!$K$655:$T$662, MATCH("*Squat*",'Jason-SESSION'!$B$655:$B$662,0), MATCH("*4th*",'Jason-SESSION'!$K$7:$T$7,0)),"")</f>
        <v>#N/A</v>
      </c>
      <c r="D438" s="132" t="e">
        <f>INDEX('Jason-SESSION'!L$655:U$662, MATCH("*Squat*",'Jason-SESSION'!$B$655:$B$662,0), MATCH("*4th*",'Jason-SESSION'!K$7:T$7,0))</f>
        <v>#N/A</v>
      </c>
      <c r="E438" s="131" t="e">
        <f>IF($A$434='Jason-SESSION'!$A$655,INDEX('Jason-SESSION'!$K$655:$T$662, MATCH("*Deadlift*",'Jason-SESSION'!$B$655:$B$662,0), MATCH("*4th*",'Jason-SESSION'!$K$7:$T$7,0)),"")</f>
        <v>#N/A</v>
      </c>
      <c r="F438" s="131" t="e">
        <f>INDEX('Jason-SESSION'!$L$655:$U$662, MATCH("*Deadlift*",'Jason-SESSION'!$B$655:$B$662,0), MATCH("*4th*",'Jason-SESSION'!$K$7:$T$7,0))</f>
        <v>#N/A</v>
      </c>
      <c r="G438" s="131" t="e">
        <f>IF($A$434='Jason-SESSION'!$A$655,INDEX('Jason-SESSION'!$K$655:$T$662, MATCH("*Bench Press*",'Jason-SESSION'!$B$655:$B$662,0), MATCH("*4th*",'Jason-SESSION'!$K$7:$T$7,0)),"")</f>
        <v>#N/A</v>
      </c>
      <c r="H438" s="131" t="e">
        <f>INDEX('Jason-SESSION'!$L$655:$U$662, MATCH("*Bench Press*",'Jason-SESSION'!$B$655:$B$662,0), MATCH("*4th*",'Jason-SESSION'!$K$7:$T$7,0))</f>
        <v>#N/A</v>
      </c>
      <c r="I438" s="132" t="e">
        <f>IF($A$434='Jason-SESSION'!$A$655,INDEX('Jason-SESSION'!$K$655:$T$662, MATCH("*Military*",'Jason-SESSION'!$B$655:$B$662,0), MATCH("*4th*",'Jason-SESSION'!$K$7:$T$7,0)),"")</f>
        <v>#N/A</v>
      </c>
      <c r="J438" s="44" t="e">
        <f>INDEX('Jason-SESSION'!$L$655:$U$662, MATCH("*Military*",'Jason-SESSION'!$B$655:$B$662,0), MATCH("*4th*",'Jason-SESSION'!$K$7:$T$7,0))</f>
        <v>#N/A</v>
      </c>
      <c r="K438" s="131" t="e">
        <f>IF($A$434='Jason-SESSION'!$A$655,INDEX('Jason-SESSION'!$K$655:$T$662, MATCH("*Clean *",'Jason-SESSION'!$B$655:$B$662,0), MATCH("*4th*",'Jason-SESSION'!$K$7:$T$7,0)),"")</f>
        <v>#N/A</v>
      </c>
      <c r="L438" s="44" t="e">
        <f>INDEX('Jason-SESSION'!$L$655:$U$662, MATCH("*Clean *",'Jason-SESSION'!$B$655:$B$662,0), MATCH("*4th*",'Jason-SESSION'!$K$7:$T$7,0))</f>
        <v>#N/A</v>
      </c>
      <c r="M438" s="131" t="e">
        <f>IF($A$434='Jason-SESSION'!$A$655,INDEX('Jason-SESSION'!$K$655:$T$662, MATCH("*Lat Pulldown*",'Jason-SESSION'!$B$655:$B$662,0), MATCH("*4th*",'Jason-SESSION'!$K$7:$T$7,0)),"")</f>
        <v>#N/A</v>
      </c>
      <c r="N438" s="44" t="e">
        <f>INDEX('Jason-SESSION'!$L$655:$U$662, MATCH("*Lat Pulldown*",'Jason-SESSION'!$B$655:$B$662,0), MATCH("*4th*",'Jason-SESSION'!$K$7:$T$7,0))</f>
        <v>#N/A</v>
      </c>
      <c r="O438" s="151"/>
      <c r="P438" s="151"/>
      <c r="Q438" s="118"/>
      <c r="R438" s="118"/>
      <c r="AF438"/>
      <c r="AG438"/>
      <c r="AH438"/>
      <c r="AI438"/>
      <c r="AJ438"/>
      <c r="AK438"/>
      <c r="AL438"/>
      <c r="AN438"/>
    </row>
    <row r="439" spans="1:40">
      <c r="B439" t="s">
        <v>7</v>
      </c>
      <c r="C439" s="131" t="e">
        <f>IF($A$434='Jason-SESSION'!$A$655,INDEX('Jason-SESSION'!$K$655:$T$662, MATCH("*Squat*",'Jason-SESSION'!$B$655:$B$662,0), MATCH("*5th*",'Jason-SESSION'!$K$7:$T$7,0)),"")</f>
        <v>#N/A</v>
      </c>
      <c r="D439" s="132" t="e">
        <f>INDEX('Jason-SESSION'!L$655:U$662, MATCH("*Squat*",'Jason-SESSION'!$B$655:$B$662,0), MATCH("*5th*",'Jason-SESSION'!K$7:T$7,0))</f>
        <v>#N/A</v>
      </c>
      <c r="E439" s="131" t="e">
        <f>IF($A$434='Jason-SESSION'!$A$655,INDEX('Jason-SESSION'!$K$655:$T$662, MATCH("*Deadlift*",'Jason-SESSION'!$B$655:$B$662,0), MATCH("*5th*",'Jason-SESSION'!$K$7:$T$7,0)),"")</f>
        <v>#N/A</v>
      </c>
      <c r="F439" s="131" t="e">
        <f>INDEX('Jason-SESSION'!$L$655:$U$662, MATCH("*Deadlift*",'Jason-SESSION'!$B$655:$B$662,0), MATCH("*5th*",'Jason-SESSION'!$K$7:$T$7,0))</f>
        <v>#N/A</v>
      </c>
      <c r="G439" s="131" t="e">
        <f>IF($A$434='Jason-SESSION'!$A$655,INDEX('Jason-SESSION'!$K$655:$T$662, MATCH("*Bench Press*",'Jason-SESSION'!$B$655:$B$662,0), MATCH("*5th*",'Jason-SESSION'!$K$7:$T$7,0)),"")</f>
        <v>#N/A</v>
      </c>
      <c r="H439" s="131" t="e">
        <f>INDEX('Jason-SESSION'!$L$655:$U$662, MATCH("*Bench Press*",'Jason-SESSION'!$B$655:$B$662,0), MATCH("*5th*",'Jason-SESSION'!$K$7:$T$7,0))</f>
        <v>#N/A</v>
      </c>
      <c r="I439" s="132" t="e">
        <f>IF($A$434='Jason-SESSION'!$A$655,INDEX('Jason-SESSION'!$K$655:$T$662, MATCH("*Military*",'Jason-SESSION'!$B$655:$B$662,0), MATCH("*5th*",'Jason-SESSION'!$K$7:$T$7,0)),"")</f>
        <v>#N/A</v>
      </c>
      <c r="J439" s="44" t="e">
        <f>INDEX('Jason-SESSION'!$L$655:$U$662, MATCH("*Military*",'Jason-SESSION'!$B$655:$B$662,0), MATCH("*5th*",'Jason-SESSION'!$K$7:$T$7,0))</f>
        <v>#N/A</v>
      </c>
      <c r="K439" s="131" t="e">
        <f>IF($A$434='Jason-SESSION'!$A$655,INDEX('Jason-SESSION'!$K$655:$T$662, MATCH("*Clean *",'Jason-SESSION'!$B$655:$B$662,0), MATCH("*5th*",'Jason-SESSION'!$K$7:$T$7,0)),"")</f>
        <v>#N/A</v>
      </c>
      <c r="L439" s="44" t="e">
        <f>INDEX('Jason-SESSION'!$L$655:$U$662, MATCH("*Clean *",'Jason-SESSION'!$B$655:$B$662,0), MATCH("*5th*",'Jason-SESSION'!$K$7:$T$7,0))</f>
        <v>#N/A</v>
      </c>
      <c r="M439" s="131" t="e">
        <f>IF($A$434='Jason-SESSION'!$A$655,INDEX('Jason-SESSION'!$K$655:$T$662, MATCH("*Lat Pulldown*",'Jason-SESSION'!$B$655:$B$662,0), MATCH("*5th*",'Jason-SESSION'!$K$7:$T$7,0)),"")</f>
        <v>#N/A</v>
      </c>
      <c r="N439" s="44" t="e">
        <f>INDEX('Jason-SESSION'!$L$655:$U$662, MATCH("*Lat Pulldown*",'Jason-SESSION'!$B$655:$B$662,0), MATCH("*5th*",'Jason-SESSION'!$K$7:$T$7,0))</f>
        <v>#N/A</v>
      </c>
      <c r="O439" s="151"/>
      <c r="P439" s="151"/>
      <c r="Q439" s="118"/>
      <c r="R439" s="118"/>
      <c r="AF439"/>
      <c r="AG439"/>
      <c r="AH439"/>
      <c r="AI439"/>
      <c r="AJ439"/>
      <c r="AK439"/>
      <c r="AL439"/>
      <c r="AN439"/>
    </row>
    <row r="440" spans="1:40">
      <c r="A440" s="129">
        <f>'Jason-SESSION'!$A664</f>
        <v>0</v>
      </c>
      <c r="B440" s="116" t="s">
        <v>84</v>
      </c>
      <c r="C440" s="117" t="e">
        <f>MAX(C441:C445)</f>
        <v>#N/A</v>
      </c>
      <c r="D440" s="116" t="e">
        <f t="array" ref="D440">MAX(IF(C441:C445=C440,D441:D445))</f>
        <v>#N/A</v>
      </c>
      <c r="E440" s="116" t="e">
        <f>MAX(E441:E445)</f>
        <v>#N/A</v>
      </c>
      <c r="F440" s="116" t="e">
        <f t="array" ref="F440">MAX(IF(E441:E445=E440,F441:F445))</f>
        <v>#N/A</v>
      </c>
      <c r="G440" s="116" t="e">
        <f>MAX(G441:G445)</f>
        <v>#N/A</v>
      </c>
      <c r="H440" s="116" t="e">
        <f t="array" ref="H440">MAX(IF(G441:G445=G440,H441:H445))</f>
        <v>#N/A</v>
      </c>
      <c r="I440" s="116" t="e">
        <f>MAX(I441:I445)</f>
        <v>#N/A</v>
      </c>
      <c r="J440" s="116" t="e">
        <f t="array" ref="J440">MAX(IF(I441:I445=I440,J441:J445))</f>
        <v>#N/A</v>
      </c>
      <c r="K440" s="116" t="e">
        <f>MAX(K441:K445)</f>
        <v>#N/A</v>
      </c>
      <c r="L440" s="116" t="e">
        <f t="array" ref="L440">MAX(IF(K441:K445=K440,L441:L445))</f>
        <v>#N/A</v>
      </c>
      <c r="M440" s="116" t="e">
        <f>MAX(M441:M445)</f>
        <v>#N/A</v>
      </c>
      <c r="N440" s="117" t="e">
        <f t="array" ref="N440">MAX(IF(M441:M445=M440,N441:N445))</f>
        <v>#N/A</v>
      </c>
      <c r="O440" s="152" t="str">
        <f>IF($A$140='Jason-SESSION'!$A$664,INDEX('Jason-SESSION'!$K$664:$T$671, MATCH("*1k Row*",'Jason-SESSION'!$B$664:$B$671,0), MATCH("*1st*",'Jason-SESSION'!$K$7:$T$7,0)),"")</f>
        <v/>
      </c>
      <c r="P440" s="152" t="str">
        <f>IF($A$140='Jason-SESSION'!$A$664,INDEX('Jason-SESSION'!$K$664:$T$671, MATCH("*HIIT*",'Jason-SESSION'!$B$664:$B$671,0), MATCH("*1st*",'Jason-SESSION'!$K$7:$T$7,0)),"")</f>
        <v/>
      </c>
      <c r="Q440" s="119" t="e">
        <f>INDEX('Jason-SESSION'!$L$664:$U$664, MATCH("*HIIT*",'Jason-SESSION'!$B$664:$B$664,0), MATCH("*1st*",'Jason-SESSION'!$K$7:$T$7,0))</f>
        <v>#N/A</v>
      </c>
      <c r="R440" s="119">
        <f>'Jason-SESSION'!U508</f>
        <v>0</v>
      </c>
      <c r="S440" s="116"/>
      <c r="T440" s="116"/>
      <c r="U440" s="120">
        <f>'Jason-SESSION'!A665</f>
        <v>0</v>
      </c>
      <c r="V440" s="120">
        <f>'Jason-SESSION'!A666</f>
        <v>0</v>
      </c>
      <c r="W440" s="116"/>
      <c r="X440" s="116"/>
      <c r="Y440" s="116"/>
      <c r="Z440" s="116"/>
      <c r="AA440" s="116"/>
      <c r="AB440" s="116"/>
      <c r="AC440" s="116"/>
      <c r="AF440"/>
      <c r="AG440"/>
      <c r="AH440"/>
      <c r="AI440"/>
      <c r="AJ440"/>
      <c r="AK440"/>
      <c r="AL440"/>
      <c r="AN440"/>
    </row>
    <row r="441" spans="1:40">
      <c r="A441" s="145"/>
      <c r="B441" s="11" t="s">
        <v>3</v>
      </c>
      <c r="C441" s="131" t="e">
        <f>IF($A$440='Jason-SESSION'!$A$664,INDEX('Jason-SESSION'!$K$664:$T$671, MATCH("*Squat*",'Jason-SESSION'!$B$664:$B$671,0), MATCH("*1st*",'Jason-SESSION'!$K$7:$T$7,0)),"")</f>
        <v>#N/A</v>
      </c>
      <c r="D441" s="132" t="e">
        <f>INDEX('Jason-SESSION'!L$664:U$671, MATCH("*Squat*",'Jason-SESSION'!$B$664:$B$671,0), MATCH("*1st*",'Jason-SESSION'!K$7:T$7,0))</f>
        <v>#N/A</v>
      </c>
      <c r="E441" s="131" t="e">
        <f>IF($A$440='Jason-SESSION'!$A$664,INDEX('Jason-SESSION'!$K$664:$T$671, MATCH("*Deadlift*",'Jason-SESSION'!$B$664:$B$671,0), MATCH("*1st*",'Jason-SESSION'!$K$7:$T$7,0)),"")</f>
        <v>#N/A</v>
      </c>
      <c r="F441" s="131" t="e">
        <f>INDEX('Jason-SESSION'!$L$664:$U$671, MATCH("*Deadlift*",'Jason-SESSION'!$B$664:$B$671,0), MATCH("*1st*",'Jason-SESSION'!$K$7:$T$7,0))</f>
        <v>#N/A</v>
      </c>
      <c r="G441" s="131" t="e">
        <f>IF($A$440='Jason-SESSION'!$A$664,INDEX('Jason-SESSION'!$K$664:$T$671, MATCH("*Bench Press*",'Jason-SESSION'!$B$664:$B$671,0), MATCH("*1st*",'Jason-SESSION'!$K$7:$T$7,0)),"")</f>
        <v>#N/A</v>
      </c>
      <c r="H441" s="131" t="e">
        <f>INDEX('Jason-SESSION'!$L$664:$U$671, MATCH("*Bench Press*",'Jason-SESSION'!$B$664:$B$671,0), MATCH("*1st*",'Jason-SESSION'!$K$7:$T$7,0))</f>
        <v>#N/A</v>
      </c>
      <c r="I441" s="132" t="e">
        <f>IF($A$440='Jason-SESSION'!$A$664,INDEX('Jason-SESSION'!$K$664:$T$671, MATCH("*Military*",'Jason-SESSION'!$B$664:$B$671,0), MATCH("*1st*",'Jason-SESSION'!$K$7:$T$7,0)),"")</f>
        <v>#N/A</v>
      </c>
      <c r="J441" s="48" t="e">
        <f>INDEX('Jason-SESSION'!$L$664:$U$671, MATCH("*Military*",'Jason-SESSION'!$B$664:$B$671,0), MATCH("*1st*",'Jason-SESSION'!$K$7:$T$7,0))</f>
        <v>#N/A</v>
      </c>
      <c r="K441" s="131" t="e">
        <f>IF($A$440='Jason-SESSION'!$A$664,INDEX('Jason-SESSION'!$K$664:$T$671, MATCH("*Clean *",'Jason-SESSION'!$B$664:$B$671,0), MATCH("*1st*",'Jason-SESSION'!$K$7:$T$7,0)),"")</f>
        <v>#N/A</v>
      </c>
      <c r="L441" s="48" t="e">
        <f>INDEX('Jason-SESSION'!$L$664:$U$671, MATCH("*Clean *",'Jason-SESSION'!$B$664:$B$671,0), MATCH("*1st*",'Jason-SESSION'!$K$7:$T$7,0))</f>
        <v>#N/A</v>
      </c>
      <c r="M441" s="131" t="e">
        <f>IF($A$440='Jason-SESSION'!$A$664,INDEX('Jason-SESSION'!$K$664:$T$671, MATCH("*Lat Pulldown*",'Jason-SESSION'!$B$664:$B$671,0), MATCH("*1st*",'Jason-SESSION'!$K$7:$T$7,0)),"")</f>
        <v>#N/A</v>
      </c>
      <c r="N441" s="48" t="e">
        <f>INDEX('Jason-SESSION'!$L$664:$U$671, MATCH("*Lat Pulldown*",'Jason-SESSION'!$B$664:$B$671,0), MATCH("*1st*",'Jason-SESSION'!$K$7:$T$7,0))</f>
        <v>#N/A</v>
      </c>
      <c r="O441" s="151"/>
      <c r="P441" s="151"/>
      <c r="Q441" s="118"/>
      <c r="R441" s="118"/>
      <c r="S441" s="11"/>
      <c r="T441" s="11"/>
      <c r="V441" s="47"/>
      <c r="W441" s="11"/>
      <c r="X441" s="11"/>
      <c r="Y441" s="11"/>
      <c r="Z441" s="11"/>
      <c r="AA441" s="11"/>
      <c r="AB441" s="11"/>
      <c r="AC441" s="11"/>
      <c r="AF441"/>
      <c r="AG441"/>
      <c r="AH441"/>
      <c r="AI441"/>
      <c r="AJ441"/>
      <c r="AK441"/>
      <c r="AL441"/>
      <c r="AN441"/>
    </row>
    <row r="442" spans="1:40">
      <c r="B442" t="s">
        <v>4</v>
      </c>
      <c r="C442" s="131" t="e">
        <f>IF($A$440='Jason-SESSION'!$A$664,INDEX('Jason-SESSION'!$K$664:$T$671, MATCH("*Squat*",'Jason-SESSION'!$B$664:$B$671,0), MATCH("*2nd*",'Jason-SESSION'!$K$7:$T$7,0)),"")</f>
        <v>#N/A</v>
      </c>
      <c r="D442" s="132" t="e">
        <f>INDEX('Jason-SESSION'!L$664:U$671, MATCH("*Squat*",'Jason-SESSION'!$B$664:$B$671,0), MATCH("*2nd*",'Jason-SESSION'!K$7:T$7,0))</f>
        <v>#N/A</v>
      </c>
      <c r="E442" s="131" t="e">
        <f>IF($A$440='Jason-SESSION'!$A$664,INDEX('Jason-SESSION'!$K$664:$T$671, MATCH("*Deadlift*",'Jason-SESSION'!$B$664:$B$671,0), MATCH("*2ND*",'Jason-SESSION'!$K$7:$T$7,0)),"")</f>
        <v>#N/A</v>
      </c>
      <c r="F442" s="131" t="e">
        <f>INDEX('Jason-SESSION'!$L$664:$U$671, MATCH("*Deadlift*",'Jason-SESSION'!$B$664:$B$671,0), MATCH("*2nd*",'Jason-SESSION'!$K$7:$T$7,0))</f>
        <v>#N/A</v>
      </c>
      <c r="G442" s="131" t="e">
        <f>IF($A$440='Jason-SESSION'!$A$664,INDEX('Jason-SESSION'!$K$664:$T$671, MATCH("*Bench Press*",'Jason-SESSION'!$B$664:$B$671,0), MATCH("*2ND*",'Jason-SESSION'!$K$7:$T$7,0)),"")</f>
        <v>#N/A</v>
      </c>
      <c r="H442" s="131" t="e">
        <f>INDEX('Jason-SESSION'!$L$664:$U$671, MATCH("*Bench Press*",'Jason-SESSION'!$B$664:$B$671,0), MATCH("*2nd*",'Jason-SESSION'!$K$7:$T$7,0))</f>
        <v>#N/A</v>
      </c>
      <c r="I442" s="132" t="e">
        <f>IF($A$440='Jason-SESSION'!$A$664,INDEX('Jason-SESSION'!$K$664:$T$671, MATCH("*Military*",'Jason-SESSION'!$B$664:$B$671,0), MATCH("*2ND*",'Jason-SESSION'!$K$7:$T$7,0)),"")</f>
        <v>#N/A</v>
      </c>
      <c r="J442" s="44" t="e">
        <f>INDEX('Jason-SESSION'!$L$664:$U$671, MATCH("*Military*",'Jason-SESSION'!$B$664:$B$671,0), MATCH("*2nd*",'Jason-SESSION'!$K$7:$T$7,0))</f>
        <v>#N/A</v>
      </c>
      <c r="K442" s="131" t="e">
        <f>IF($A$440='Jason-SESSION'!$A$664,INDEX('Jason-SESSION'!$K$664:$T$671, MATCH("*Clean *",'Jason-SESSION'!$B$664:$B$671,0), MATCH("*2ND*",'Jason-SESSION'!$K$7:$T$7,0)),"")</f>
        <v>#N/A</v>
      </c>
      <c r="L442" s="44" t="e">
        <f>INDEX('Jason-SESSION'!$L$664:$U$671, MATCH("*Clean *",'Jason-SESSION'!$B$664:$B$671,0), MATCH("*2nd*",'Jason-SESSION'!$K$7:$T$7,0))</f>
        <v>#N/A</v>
      </c>
      <c r="M442" s="131" t="e">
        <f>IF($A$440='Jason-SESSION'!$A$664,INDEX('Jason-SESSION'!$K$664:$T$671, MATCH("*Lat Pulldown*",'Jason-SESSION'!$B$664:$B$671,0), MATCH("*2ND*",'Jason-SESSION'!$K$7:$T$7,0)),"")</f>
        <v>#N/A</v>
      </c>
      <c r="N442" s="44" t="e">
        <f>INDEX('Jason-SESSION'!$L$664:$U$671, MATCH("*Lat Pulldown*",'Jason-SESSION'!$B$664:$B$671,0), MATCH("*2nd*",'Jason-SESSION'!$K$7:$T$7,0))</f>
        <v>#N/A</v>
      </c>
      <c r="O442" s="151"/>
      <c r="P442" s="151"/>
      <c r="Q442" s="118"/>
      <c r="R442" s="118"/>
      <c r="AF442"/>
      <c r="AG442"/>
      <c r="AH442"/>
      <c r="AI442"/>
      <c r="AJ442"/>
      <c r="AK442"/>
      <c r="AL442"/>
      <c r="AN442"/>
    </row>
    <row r="443" spans="1:40">
      <c r="B443" t="s">
        <v>5</v>
      </c>
      <c r="C443" s="131" t="e">
        <f>IF($A$440='Jason-SESSION'!$A$664,INDEX('Jason-SESSION'!$K$664:$T$671, MATCH("*Squat*",'Jason-SESSION'!$B$664:$B$671,0), MATCH("*3rd*",'Jason-SESSION'!$K$7:$T$7,0)),"")</f>
        <v>#N/A</v>
      </c>
      <c r="D443" s="132" t="e">
        <f>INDEX('Jason-SESSION'!L$664:U$671, MATCH("*Squat*",'Jason-SESSION'!$B$664:$B$671,0), MATCH("*3rd*",'Jason-SESSION'!K$7:T$7,0))</f>
        <v>#N/A</v>
      </c>
      <c r="E443" s="131" t="e">
        <f>IF($A$440='Jason-SESSION'!$A$664,INDEX('Jason-SESSION'!$K$664:$T$671, MATCH("*Deadlift*",'Jason-SESSION'!$B$664:$B$671,0), MATCH("*3rd*",'Jason-SESSION'!$K$7:$T$7,0)),"")</f>
        <v>#N/A</v>
      </c>
      <c r="F443" s="131" t="e">
        <f>INDEX('Jason-SESSION'!$L$664:$U$671, MATCH("*Deadlift*",'Jason-SESSION'!$B$664:$B$671,0), MATCH("*3rd*",'Jason-SESSION'!$K$7:$T$7,0))</f>
        <v>#N/A</v>
      </c>
      <c r="G443" s="131" t="e">
        <f>IF($A$440='Jason-SESSION'!$A$664,INDEX('Jason-SESSION'!$K$664:$T$671, MATCH("*Bench Press*",'Jason-SESSION'!$B$664:$B$671,0), MATCH("*3rd*",'Jason-SESSION'!$K$7:$T$7,0)),"")</f>
        <v>#N/A</v>
      </c>
      <c r="H443" s="131" t="e">
        <f>INDEX('Jason-SESSION'!$L$664:$U$671, MATCH("*Bench Press*",'Jason-SESSION'!$B$664:$B$671,0), MATCH("*3rd*",'Jason-SESSION'!$K$7:$T$7,0))</f>
        <v>#N/A</v>
      </c>
      <c r="I443" s="132" t="e">
        <f>IF($A$440='Jason-SESSION'!$A$664,INDEX('Jason-SESSION'!$K$664:$T$671, MATCH("*Military*",'Jason-SESSION'!$B$664:$B$671,0), MATCH("*3rd*",'Jason-SESSION'!$K$7:$T$7,0)),"")</f>
        <v>#N/A</v>
      </c>
      <c r="J443" s="44" t="e">
        <f>INDEX('Jason-SESSION'!$L$664:$U$671, MATCH("*Military*",'Jason-SESSION'!$B$664:$B$671,0), MATCH("*3rd*",'Jason-SESSION'!$K$7:$T$7,0))</f>
        <v>#N/A</v>
      </c>
      <c r="K443" s="131" t="e">
        <f>IF($A$440='Jason-SESSION'!$A$664,INDEX('Jason-SESSION'!$K$664:$T$671, MATCH("*Clean *",'Jason-SESSION'!$B$664:$B$671,0), MATCH("*3rd*",'Jason-SESSION'!$K$7:$T$7,0)),"")</f>
        <v>#N/A</v>
      </c>
      <c r="L443" s="44" t="e">
        <f>INDEX('Jason-SESSION'!$L$664:$U$671, MATCH("*Clean *",'Jason-SESSION'!$B$664:$B$671,0), MATCH("*3rd*",'Jason-SESSION'!$K$7:$T$7,0))</f>
        <v>#N/A</v>
      </c>
      <c r="M443" s="131" t="e">
        <f>IF($A$440='Jason-SESSION'!$A$664,INDEX('Jason-SESSION'!$K$664:$T$671, MATCH("*Lat Pulldown*",'Jason-SESSION'!$B$664:$B$671,0), MATCH("*3rd*",'Jason-SESSION'!$K$7:$T$7,0)),"")</f>
        <v>#N/A</v>
      </c>
      <c r="N443" s="44" t="e">
        <f>INDEX('Jason-SESSION'!$L$664:$U$671, MATCH("*Lat Pulldown*",'Jason-SESSION'!$B$664:$B$671,0), MATCH("*3rd*",'Jason-SESSION'!$K$7:$T$7,0))</f>
        <v>#N/A</v>
      </c>
      <c r="O443" s="151"/>
      <c r="P443" s="151"/>
      <c r="Q443" s="118"/>
      <c r="R443" s="118"/>
      <c r="AF443"/>
      <c r="AG443"/>
      <c r="AH443"/>
      <c r="AI443"/>
      <c r="AJ443"/>
      <c r="AK443"/>
      <c r="AL443"/>
      <c r="AN443"/>
    </row>
    <row r="444" spans="1:40">
      <c r="B444" t="s">
        <v>6</v>
      </c>
      <c r="C444" s="131" t="e">
        <f>IF($A$440='Jason-SESSION'!$A$664,INDEX('Jason-SESSION'!$K$664:$T$671, MATCH("*Squat*",'Jason-SESSION'!$B$664:$B$671,0), MATCH("*4th*",'Jason-SESSION'!$K$7:$T$7,0)),"")</f>
        <v>#N/A</v>
      </c>
      <c r="D444" s="132" t="e">
        <f>INDEX('Jason-SESSION'!L$664:U$671, MATCH("*Squat*",'Jason-SESSION'!$B$664:$B$671,0), MATCH("*4th*",'Jason-SESSION'!K$7:T$7,0))</f>
        <v>#N/A</v>
      </c>
      <c r="E444" s="131" t="e">
        <f>IF($A$440='Jason-SESSION'!$A$664,INDEX('Jason-SESSION'!$K$664:$T$671, MATCH("*Deadlift*",'Jason-SESSION'!$B$664:$B$671,0), MATCH("*4th*",'Jason-SESSION'!$K$7:$T$7,0)),"")</f>
        <v>#N/A</v>
      </c>
      <c r="F444" s="131" t="e">
        <f>INDEX('Jason-SESSION'!$L$664:$U$671, MATCH("*Deadlift*",'Jason-SESSION'!$B$664:$B$671,0), MATCH("*4th*",'Jason-SESSION'!$K$7:$T$7,0))</f>
        <v>#N/A</v>
      </c>
      <c r="G444" s="131" t="e">
        <f>IF($A$440='Jason-SESSION'!$A$664,INDEX('Jason-SESSION'!$K$664:$T$671, MATCH("*Bench Press*",'Jason-SESSION'!$B$664:$B$671,0), MATCH("*4th*",'Jason-SESSION'!$K$7:$T$7,0)),"")</f>
        <v>#N/A</v>
      </c>
      <c r="H444" s="131" t="e">
        <f>INDEX('Jason-SESSION'!$L$664:$U$671, MATCH("*Bench Press*",'Jason-SESSION'!$B$664:$B$671,0), MATCH("*4th*",'Jason-SESSION'!$K$7:$T$7,0))</f>
        <v>#N/A</v>
      </c>
      <c r="I444" s="132" t="e">
        <f>IF($A$440='Jason-SESSION'!$A$664,INDEX('Jason-SESSION'!$K$664:$T$671, MATCH("*Military*",'Jason-SESSION'!$B$664:$B$671,0), MATCH("*4th*",'Jason-SESSION'!$K$7:$T$7,0)),"")</f>
        <v>#N/A</v>
      </c>
      <c r="J444" s="44" t="e">
        <f>INDEX('Jason-SESSION'!$L$664:$U$671, MATCH("*Military*",'Jason-SESSION'!$B$664:$B$671,0), MATCH("*4th*",'Jason-SESSION'!$K$7:$T$7,0))</f>
        <v>#N/A</v>
      </c>
      <c r="K444" s="131" t="e">
        <f>IF($A$440='Jason-SESSION'!$A$664,INDEX('Jason-SESSION'!$K$664:$T$671, MATCH("*Clean *",'Jason-SESSION'!$B$664:$B$671,0), MATCH("*4th*",'Jason-SESSION'!$K$7:$T$7,0)),"")</f>
        <v>#N/A</v>
      </c>
      <c r="L444" s="44" t="e">
        <f>INDEX('Jason-SESSION'!$L$664:$U$671, MATCH("*Clean *",'Jason-SESSION'!$B$664:$B$671,0), MATCH("*4th*",'Jason-SESSION'!$K$7:$T$7,0))</f>
        <v>#N/A</v>
      </c>
      <c r="M444" s="131" t="e">
        <f>IF($A$440='Jason-SESSION'!$A$664,INDEX('Jason-SESSION'!$K$664:$T$671, MATCH("*Lat Pulldown*",'Jason-SESSION'!$B$664:$B$671,0), MATCH("*4th*",'Jason-SESSION'!$K$7:$T$7,0)),"")</f>
        <v>#N/A</v>
      </c>
      <c r="N444" s="44" t="e">
        <f>INDEX('Jason-SESSION'!$L$664:$U$671, MATCH("*Lat Pulldown*",'Jason-SESSION'!$B$664:$B$671,0), MATCH("*4th*",'Jason-SESSION'!$K$7:$T$7,0))</f>
        <v>#N/A</v>
      </c>
      <c r="O444" s="151"/>
      <c r="P444" s="151"/>
      <c r="Q444" s="118"/>
      <c r="R444" s="118"/>
      <c r="AF444"/>
      <c r="AG444"/>
      <c r="AH444"/>
      <c r="AI444"/>
      <c r="AJ444"/>
      <c r="AK444"/>
      <c r="AL444"/>
      <c r="AN444"/>
    </row>
    <row r="445" spans="1:40">
      <c r="B445" t="s">
        <v>7</v>
      </c>
      <c r="C445" s="131" t="e">
        <f>IF($A$440='Jason-SESSION'!$A$664,INDEX('Jason-SESSION'!$K$664:$T$671, MATCH("*Squat*",'Jason-SESSION'!$B$664:$B$671,0), MATCH("*5th*",'Jason-SESSION'!$K$7:$T$7,0)),"")</f>
        <v>#N/A</v>
      </c>
      <c r="D445" s="132" t="e">
        <f>INDEX('Jason-SESSION'!L$664:U$671, MATCH("*Squat*",'Jason-SESSION'!$B$664:$B$671,0), MATCH("*5th*",'Jason-SESSION'!K$7:T$7,0))</f>
        <v>#N/A</v>
      </c>
      <c r="E445" s="131" t="e">
        <f>IF($A$440='Jason-SESSION'!$A$664,INDEX('Jason-SESSION'!$K$664:$T$671, MATCH("*Deadlift*",'Jason-SESSION'!$B$664:$B$671,0), MATCH("*5th*",'Jason-SESSION'!$K$7:$T$7,0)),"")</f>
        <v>#N/A</v>
      </c>
      <c r="F445" s="131" t="e">
        <f>INDEX('Jason-SESSION'!$L$664:$U$671, MATCH("*Deadlift*",'Jason-SESSION'!$B$664:$B$671,0), MATCH("*5th*",'Jason-SESSION'!$K$7:$T$7,0))</f>
        <v>#N/A</v>
      </c>
      <c r="G445" s="131" t="e">
        <f>IF($A$440='Jason-SESSION'!$A$664,INDEX('Jason-SESSION'!$K$664:$T$671, MATCH("*Bench Press*",'Jason-SESSION'!$B$664:$B$671,0), MATCH("*5th*",'Jason-SESSION'!$K$7:$T$7,0)),"")</f>
        <v>#N/A</v>
      </c>
      <c r="H445" s="131" t="e">
        <f>INDEX('Jason-SESSION'!$L$664:$U$671, MATCH("*Bench Press*",'Jason-SESSION'!$B$664:$B$671,0), MATCH("*5th*",'Jason-SESSION'!$K$7:$T$7,0))</f>
        <v>#N/A</v>
      </c>
      <c r="I445" s="132" t="e">
        <f>IF($A$440='Jason-SESSION'!$A$664,INDEX('Jason-SESSION'!$K$664:$T$671, MATCH("*Military*",'Jason-SESSION'!$B$664:$B$671,0), MATCH("*5th*",'Jason-SESSION'!$K$7:$T$7,0)),"")</f>
        <v>#N/A</v>
      </c>
      <c r="J445" s="44" t="e">
        <f>INDEX('Jason-SESSION'!$L$664:$U$671, MATCH("*Military*",'Jason-SESSION'!$B$664:$B$671,0), MATCH("*5th*",'Jason-SESSION'!$K$7:$T$7,0))</f>
        <v>#N/A</v>
      </c>
      <c r="K445" s="131" t="e">
        <f>IF($A$440='Jason-SESSION'!$A$664,INDEX('Jason-SESSION'!$K$664:$T$671, MATCH("*Clean *",'Jason-SESSION'!$B$664:$B$671,0), MATCH("*5th*",'Jason-SESSION'!$K$7:$T$7,0)),"")</f>
        <v>#N/A</v>
      </c>
      <c r="L445" s="44" t="e">
        <f>INDEX('Jason-SESSION'!$L$664:$U$671, MATCH("*Clean *",'Jason-SESSION'!$B$664:$B$671,0), MATCH("*5th*",'Jason-SESSION'!$K$7:$T$7,0))</f>
        <v>#N/A</v>
      </c>
      <c r="M445" s="131" t="e">
        <f>IF($A$440='Jason-SESSION'!$A$664,INDEX('Jason-SESSION'!$K$664:$T$671, MATCH("*Lat Pulldown*",'Jason-SESSION'!$B$664:$B$671,0), MATCH("*5th*",'Jason-SESSION'!$K$7:$T$7,0)),"")</f>
        <v>#N/A</v>
      </c>
      <c r="N445" s="44" t="e">
        <f>INDEX('Jason-SESSION'!$L$664:$U$671, MATCH("*Lat Pulldown*",'Jason-SESSION'!$B$664:$B$671,0), MATCH("*5th*",'Jason-SESSION'!$K$7:$T$7,0))</f>
        <v>#N/A</v>
      </c>
      <c r="O445" s="151"/>
      <c r="P445" s="151"/>
      <c r="Q445" s="118"/>
      <c r="R445" s="118"/>
      <c r="AF445"/>
      <c r="AG445"/>
      <c r="AH445"/>
      <c r="AI445"/>
      <c r="AJ445"/>
      <c r="AK445"/>
      <c r="AL445"/>
      <c r="AN445"/>
    </row>
    <row r="446" spans="1:40">
      <c r="A446" s="129">
        <f>'Jason-SESSION'!A673</f>
        <v>0</v>
      </c>
      <c r="B446" s="116" t="s">
        <v>84</v>
      </c>
      <c r="C446" s="117" t="e">
        <f>MAX(C447:C451)</f>
        <v>#N/A</v>
      </c>
      <c r="D446" s="116" t="e">
        <f t="array" ref="D446">MAX(IF(C447:C451=C446,D447:D451))</f>
        <v>#N/A</v>
      </c>
      <c r="E446" s="116" t="e">
        <f>MAX(E447:E451)</f>
        <v>#N/A</v>
      </c>
      <c r="F446" s="116" t="e">
        <f t="array" ref="F446">MAX(IF(E447:E451=E446,F447:F451))</f>
        <v>#N/A</v>
      </c>
      <c r="G446" s="116" t="e">
        <f>MAX(G447:G451)</f>
        <v>#N/A</v>
      </c>
      <c r="H446" s="116" t="e">
        <f t="array" ref="H446">MAX(IF(G447:G451=G446,H447:H451))</f>
        <v>#N/A</v>
      </c>
      <c r="I446" s="116" t="e">
        <f>MAX(I447:I451)</f>
        <v>#N/A</v>
      </c>
      <c r="J446" s="116" t="e">
        <f t="array" ref="J446">MAX(IF(I447:I451=I446,J447:J451))</f>
        <v>#N/A</v>
      </c>
      <c r="K446" s="116" t="e">
        <f>MAX(K447:K451)</f>
        <v>#N/A</v>
      </c>
      <c r="L446" s="116" t="e">
        <f t="array" ref="L446">MAX(IF(K447:K451=K446,L447:L451))</f>
        <v>#N/A</v>
      </c>
      <c r="M446" s="116" t="e">
        <f>MAX(M447:M451)</f>
        <v>#N/A</v>
      </c>
      <c r="N446" s="117" t="e">
        <f t="array" ref="N446">MAX(IF(M447:M451=M446,N447:N451))</f>
        <v>#N/A</v>
      </c>
      <c r="O446" s="152" t="str">
        <f>IF($A$140='Jason-SESSION'!$A$673,INDEX('Jason-SESSION'!$K$644:$T$673, MATCH("*1k Row*",'Jason-SESSION'!$B$644:$B$673,0), MATCH("*1st*",'Jason-SESSION'!$K$7:$T$7,0)),"")</f>
        <v/>
      </c>
      <c r="P446" s="152" t="str">
        <f>IF($A$140='Jason-SESSION'!$A$673,INDEX('Jason-SESSION'!$K$644:$T$673, MATCH("*HIIT*",'Jason-SESSION'!$B$644:$B$673,0), MATCH("*1st*",'Jason-SESSION'!$K$7:$T$7,0)),"")</f>
        <v/>
      </c>
      <c r="Q446" s="119" t="e">
        <f>INDEX('Jason-SESSION'!$L$673:$U$673, MATCH("*HIIT*",'Jason-SESSION'!$B$673:$B$673,0), MATCH("*1st*",'Jason-SESSION'!$K$7:$T$7,0))</f>
        <v>#N/A</v>
      </c>
      <c r="R446" s="119">
        <f>'Jason-SESSION'!U514</f>
        <v>0</v>
      </c>
      <c r="S446" s="116"/>
      <c r="T446" s="116"/>
      <c r="U446" s="120">
        <f>'Jason-SESSION'!A674</f>
        <v>0</v>
      </c>
      <c r="V446" s="120">
        <f>'Jason-SESSION'!A675</f>
        <v>0</v>
      </c>
      <c r="W446" s="116"/>
      <c r="X446" s="116"/>
      <c r="Y446" s="116"/>
      <c r="Z446" s="116"/>
      <c r="AA446" s="116"/>
      <c r="AB446" s="116"/>
      <c r="AC446" s="116"/>
      <c r="AF446"/>
      <c r="AG446"/>
      <c r="AH446"/>
      <c r="AI446"/>
      <c r="AJ446"/>
      <c r="AK446"/>
      <c r="AL446"/>
      <c r="AN446"/>
    </row>
    <row r="447" spans="1:40">
      <c r="A447" s="145"/>
      <c r="B447" s="11" t="s">
        <v>3</v>
      </c>
      <c r="C447" s="131" t="e">
        <f>IF($A$446='Jason-SESSION'!$A$673,INDEX('Jason-SESSION'!$K$644:$T$673, MATCH("*Squat*",'Jason-SESSION'!$B$644:$B$673,0), MATCH("*1st*",'Jason-SESSION'!$K$7:$T$7,0)),"")</f>
        <v>#N/A</v>
      </c>
      <c r="D447" s="132" t="e">
        <f>INDEX('Jason-SESSION'!L$644:U$673, MATCH("*Squat*",'Jason-SESSION'!$B$644:$B$673,0), MATCH("*1st*",'Jason-SESSION'!K$7:T$7,0))</f>
        <v>#N/A</v>
      </c>
      <c r="E447" s="131" t="e">
        <f>IF($A$446='Jason-SESSION'!$A$673,INDEX('Jason-SESSION'!$K$644:$T$673, MATCH("*Deadlift*",'Jason-SESSION'!$B$644:$B$673,0), MATCH("*1st*",'Jason-SESSION'!$K$7:$T$7,0)),"")</f>
        <v>#N/A</v>
      </c>
      <c r="F447" s="131" t="e">
        <f>INDEX('Jason-SESSION'!$L$644:$U$673, MATCH("*Deadlift*",'Jason-SESSION'!$B$644:$B$673,0), MATCH("*1st*",'Jason-SESSION'!$K$7:$T$7,0))</f>
        <v>#N/A</v>
      </c>
      <c r="G447" s="131" t="e">
        <f>IF($A$446='Jason-SESSION'!$A$673,INDEX('Jason-SESSION'!$K$644:$T$673, MATCH("*Bench Press*",'Jason-SESSION'!$B$644:$B$673,0), MATCH("*1st*",'Jason-SESSION'!$K$7:$T$7,0)),"")</f>
        <v>#N/A</v>
      </c>
      <c r="H447" s="131" t="e">
        <f>INDEX('Jason-SESSION'!$L$644:$U$673, MATCH("*Bench Press*",'Jason-SESSION'!$B$644:$B$673,0), MATCH("*1st*",'Jason-SESSION'!$K$7:$T$7,0))</f>
        <v>#N/A</v>
      </c>
      <c r="I447" s="132" t="e">
        <f>IF($A$446='Jason-SESSION'!$A$673,INDEX('Jason-SESSION'!$K$644:$T$673, MATCH("*Military*",'Jason-SESSION'!$B$644:$B$673,0), MATCH("*1st*",'Jason-SESSION'!$K$7:$T$7,0)),"")</f>
        <v>#N/A</v>
      </c>
      <c r="J447" s="48" t="e">
        <f>INDEX('Jason-SESSION'!$L$644:$U$673, MATCH("*Military*",'Jason-SESSION'!$B$644:$B$673,0), MATCH("*1st*",'Jason-SESSION'!$K$7:$T$7,0))</f>
        <v>#N/A</v>
      </c>
      <c r="K447" s="131" t="e">
        <f>IF($A$446='Jason-SESSION'!$A$673,INDEX('Jason-SESSION'!$K$644:$T$673, MATCH("*Clean *",'Jason-SESSION'!$B$644:$B$673,0), MATCH("*1st*",'Jason-SESSION'!$K$7:$T$7,0)),"")</f>
        <v>#N/A</v>
      </c>
      <c r="L447" s="48" t="e">
        <f>INDEX('Jason-SESSION'!$L$644:$U$673, MATCH("*Clean *",'Jason-SESSION'!$B$644:$B$673,0), MATCH("*1st*",'Jason-SESSION'!$K$7:$T$7,0))</f>
        <v>#N/A</v>
      </c>
      <c r="M447" s="131" t="e">
        <f>IF($A$446='Jason-SESSION'!$A$673,INDEX('Jason-SESSION'!$K$644:$T$673, MATCH("*Lat Pulldown*",'Jason-SESSION'!$B$644:$B$673,0), MATCH("*1st*",'Jason-SESSION'!$K$7:$T$7,0)),"")</f>
        <v>#N/A</v>
      </c>
      <c r="N447" s="48" t="e">
        <f>INDEX('Jason-SESSION'!$L$644:$U$673, MATCH("*Lat Pulldown*",'Jason-SESSION'!$B$644:$B$673,0), MATCH("*1st*",'Jason-SESSION'!$K$7:$T$7,0))</f>
        <v>#N/A</v>
      </c>
      <c r="O447" s="151"/>
      <c r="P447" s="151"/>
      <c r="Q447" s="118"/>
      <c r="R447" s="118"/>
      <c r="S447" s="11"/>
      <c r="T447" s="11"/>
      <c r="V447" s="47"/>
      <c r="W447" s="11"/>
      <c r="X447" s="11"/>
      <c r="Y447" s="11"/>
      <c r="Z447" s="11"/>
      <c r="AA447" s="11"/>
      <c r="AB447" s="11"/>
      <c r="AC447" s="11"/>
      <c r="AF447"/>
      <c r="AG447"/>
      <c r="AH447"/>
      <c r="AI447"/>
      <c r="AJ447"/>
      <c r="AK447"/>
      <c r="AL447"/>
      <c r="AN447"/>
    </row>
    <row r="448" spans="1:40">
      <c r="B448" t="s">
        <v>4</v>
      </c>
      <c r="C448" s="131" t="e">
        <f>IF($A$446='Jason-SESSION'!$A$673,INDEX('Jason-SESSION'!$K$644:$T$673, MATCH("*Squat*",'Jason-SESSION'!$B$644:$B$673,0), MATCH("*2nd*",'Jason-SESSION'!$K$7:$T$7,0)),"")</f>
        <v>#N/A</v>
      </c>
      <c r="D448" s="132" t="e">
        <f>INDEX('Jason-SESSION'!L$644:U$673, MATCH("*Squat*",'Jason-SESSION'!$B$644:$B$673,0), MATCH("*2nd*",'Jason-SESSION'!K$7:T$7,0))</f>
        <v>#N/A</v>
      </c>
      <c r="E448" s="131" t="e">
        <f>IF($A$446='Jason-SESSION'!$A$673,INDEX('Jason-SESSION'!$K$644:$T$673, MATCH("*Deadlift*",'Jason-SESSION'!$B$644:$B$673,0), MATCH("*2ND*",'Jason-SESSION'!$K$7:$T$7,0)),"")</f>
        <v>#N/A</v>
      </c>
      <c r="F448" s="131" t="e">
        <f>INDEX('Jason-SESSION'!$L$644:$U$673, MATCH("*Deadlift*",'Jason-SESSION'!$B$644:$B$673,0), MATCH("*2nd*",'Jason-SESSION'!$K$7:$T$7,0))</f>
        <v>#N/A</v>
      </c>
      <c r="G448" s="131" t="e">
        <f>IF($A$446='Jason-SESSION'!$A$673,INDEX('Jason-SESSION'!$K$644:$T$673, MATCH("*Bench Press*",'Jason-SESSION'!$B$644:$B$673,0), MATCH("*2ND*",'Jason-SESSION'!$K$7:$T$7,0)),"")</f>
        <v>#N/A</v>
      </c>
      <c r="H448" s="131" t="e">
        <f>INDEX('Jason-SESSION'!$L$644:$U$673, MATCH("*Bench Press*",'Jason-SESSION'!$B$644:$B$673,0), MATCH("*2nd*",'Jason-SESSION'!$K$7:$T$7,0))</f>
        <v>#N/A</v>
      </c>
      <c r="I448" s="132" t="e">
        <f>IF($A$446='Jason-SESSION'!$A$673,INDEX('Jason-SESSION'!$K$644:$T$673, MATCH("*Military*",'Jason-SESSION'!$B$644:$B$673,0), MATCH("*2ND*",'Jason-SESSION'!$K$7:$T$7,0)),"")</f>
        <v>#N/A</v>
      </c>
      <c r="J448" s="44" t="e">
        <f>INDEX('Jason-SESSION'!$L$644:$U$673, MATCH("*Military*",'Jason-SESSION'!$B$644:$B$673,0), MATCH("*2nd*",'Jason-SESSION'!$K$7:$T$7,0))</f>
        <v>#N/A</v>
      </c>
      <c r="K448" s="131" t="e">
        <f>IF($A$446='Jason-SESSION'!$A$673,INDEX('Jason-SESSION'!$K$644:$T$673, MATCH("*Clean *",'Jason-SESSION'!$B$644:$B$673,0), MATCH("*2ND*",'Jason-SESSION'!$K$7:$T$7,0)),"")</f>
        <v>#N/A</v>
      </c>
      <c r="L448" s="44" t="e">
        <f>INDEX('Jason-SESSION'!$L$644:$U$673, MATCH("*Clean *",'Jason-SESSION'!$B$644:$B$673,0), MATCH("*2nd*",'Jason-SESSION'!$K$7:$T$7,0))</f>
        <v>#N/A</v>
      </c>
      <c r="M448" s="131" t="e">
        <f>IF($A$446='Jason-SESSION'!$A$673,INDEX('Jason-SESSION'!$K$644:$T$673, MATCH("*Lat Pulldown*",'Jason-SESSION'!$B$644:$B$673,0), MATCH("*2ND*",'Jason-SESSION'!$K$7:$T$7,0)),"")</f>
        <v>#N/A</v>
      </c>
      <c r="N448" s="44" t="e">
        <f>INDEX('Jason-SESSION'!$L$644:$U$673, MATCH("*Lat Pulldown*",'Jason-SESSION'!$B$644:$B$673,0), MATCH("*2nd*",'Jason-SESSION'!$K$7:$T$7,0))</f>
        <v>#N/A</v>
      </c>
      <c r="O448" s="151"/>
      <c r="P448" s="151"/>
      <c r="Q448" s="118"/>
      <c r="R448" s="118"/>
      <c r="AF448"/>
      <c r="AG448"/>
      <c r="AH448"/>
      <c r="AI448"/>
      <c r="AJ448"/>
      <c r="AK448"/>
      <c r="AL448"/>
      <c r="AN448"/>
    </row>
    <row r="449" spans="1:40">
      <c r="B449" t="s">
        <v>5</v>
      </c>
      <c r="C449" s="131" t="e">
        <f>IF($A$446='Jason-SESSION'!$A$673,INDEX('Jason-SESSION'!$K$644:$T$673, MATCH("*Squat*",'Jason-SESSION'!$B$644:$B$673,0), MATCH("*3rd*",'Jason-SESSION'!$K$7:$T$7,0)),"")</f>
        <v>#N/A</v>
      </c>
      <c r="D449" s="132" t="e">
        <f>INDEX('Jason-SESSION'!L$644:U$673, MATCH("*Squat*",'Jason-SESSION'!$B$644:$B$673,0), MATCH("*3rd*",'Jason-SESSION'!K$7:T$7,0))</f>
        <v>#N/A</v>
      </c>
      <c r="E449" s="131" t="e">
        <f>IF($A$446='Jason-SESSION'!$A$673,INDEX('Jason-SESSION'!$K$644:$T$673, MATCH("*Deadlift*",'Jason-SESSION'!$B$644:$B$673,0), MATCH("*3rd*",'Jason-SESSION'!$K$7:$T$7,0)),"")</f>
        <v>#N/A</v>
      </c>
      <c r="F449" s="131" t="e">
        <f>INDEX('Jason-SESSION'!$L$644:$U$673, MATCH("*Deadlift*",'Jason-SESSION'!$B$644:$B$673,0), MATCH("*3rd*",'Jason-SESSION'!$K$7:$T$7,0))</f>
        <v>#N/A</v>
      </c>
      <c r="G449" s="131" t="e">
        <f>IF($A$446='Jason-SESSION'!$A$673,INDEX('Jason-SESSION'!$K$644:$T$673, MATCH("*Bench Press*",'Jason-SESSION'!$B$644:$B$673,0), MATCH("*3rd*",'Jason-SESSION'!$K$7:$T$7,0)),"")</f>
        <v>#N/A</v>
      </c>
      <c r="H449" s="131" t="e">
        <f>INDEX('Jason-SESSION'!$L$644:$U$673, MATCH("*Bench Press*",'Jason-SESSION'!$B$644:$B$673,0), MATCH("*3rd*",'Jason-SESSION'!$K$7:$T$7,0))</f>
        <v>#N/A</v>
      </c>
      <c r="I449" s="132" t="e">
        <f>IF($A$446='Jason-SESSION'!$A$673,INDEX('Jason-SESSION'!$K$644:$T$673, MATCH("*Military*",'Jason-SESSION'!$B$644:$B$673,0), MATCH("*3rd*",'Jason-SESSION'!$K$7:$T$7,0)),"")</f>
        <v>#N/A</v>
      </c>
      <c r="J449" s="44" t="e">
        <f>INDEX('Jason-SESSION'!$L$644:$U$673, MATCH("*Military*",'Jason-SESSION'!$B$644:$B$673,0), MATCH("*3rd*",'Jason-SESSION'!$K$7:$T$7,0))</f>
        <v>#N/A</v>
      </c>
      <c r="K449" s="131" t="e">
        <f>IF($A$446='Jason-SESSION'!$A$673,INDEX('Jason-SESSION'!$K$644:$T$673, MATCH("*Clean *",'Jason-SESSION'!$B$644:$B$673,0), MATCH("*3rd*",'Jason-SESSION'!$K$7:$T$7,0)),"")</f>
        <v>#N/A</v>
      </c>
      <c r="L449" s="44" t="e">
        <f>INDEX('Jason-SESSION'!$L$644:$U$673, MATCH("*Clean *",'Jason-SESSION'!$B$644:$B$673,0), MATCH("*3rd*",'Jason-SESSION'!$K$7:$T$7,0))</f>
        <v>#N/A</v>
      </c>
      <c r="M449" s="131" t="e">
        <f>IF($A$446='Jason-SESSION'!$A$673,INDEX('Jason-SESSION'!$K$644:$T$673, MATCH("*Lat Pulldown*",'Jason-SESSION'!$B$644:$B$673,0), MATCH("*3rd*",'Jason-SESSION'!$K$7:$T$7,0)),"")</f>
        <v>#N/A</v>
      </c>
      <c r="N449" s="44" t="e">
        <f>INDEX('Jason-SESSION'!$L$644:$U$673, MATCH("*Lat Pulldown*",'Jason-SESSION'!$B$644:$B$673,0), MATCH("*3rd*",'Jason-SESSION'!$K$7:$T$7,0))</f>
        <v>#N/A</v>
      </c>
      <c r="O449" s="151"/>
      <c r="P449" s="151"/>
      <c r="Q449" s="118"/>
      <c r="R449" s="118"/>
      <c r="AF449"/>
      <c r="AG449"/>
      <c r="AH449"/>
      <c r="AI449"/>
      <c r="AJ449"/>
      <c r="AK449"/>
      <c r="AL449"/>
      <c r="AN449"/>
    </row>
    <row r="450" spans="1:40">
      <c r="B450" t="s">
        <v>6</v>
      </c>
      <c r="C450" s="131" t="e">
        <f>IF($A$446='Jason-SESSION'!$A$673,INDEX('Jason-SESSION'!$K$644:$T$673, MATCH("*Squat*",'Jason-SESSION'!$B$644:$B$673,0), MATCH("*4th*",'Jason-SESSION'!$K$7:$T$7,0)),"")</f>
        <v>#N/A</v>
      </c>
      <c r="D450" s="132" t="e">
        <f>INDEX('Jason-SESSION'!L$644:U$673, MATCH("*Squat*",'Jason-SESSION'!$B$644:$B$673,0), MATCH("*4th*",'Jason-SESSION'!K$7:T$7,0))</f>
        <v>#N/A</v>
      </c>
      <c r="E450" s="131" t="e">
        <f>IF($A$446='Jason-SESSION'!$A$673,INDEX('Jason-SESSION'!$K$644:$T$673, MATCH("*Deadlift*",'Jason-SESSION'!$B$644:$B$673,0), MATCH("*4th*",'Jason-SESSION'!$K$7:$T$7,0)),"")</f>
        <v>#N/A</v>
      </c>
      <c r="F450" s="131" t="e">
        <f>INDEX('Jason-SESSION'!$L$644:$U$673, MATCH("*Deadlift*",'Jason-SESSION'!$B$644:$B$673,0), MATCH("*4th*",'Jason-SESSION'!$K$7:$T$7,0))</f>
        <v>#N/A</v>
      </c>
      <c r="G450" s="131" t="e">
        <f>IF($A$446='Jason-SESSION'!$A$673,INDEX('Jason-SESSION'!$K$644:$T$673, MATCH("*Bench Press*",'Jason-SESSION'!$B$644:$B$673,0), MATCH("*4th*",'Jason-SESSION'!$K$7:$T$7,0)),"")</f>
        <v>#N/A</v>
      </c>
      <c r="H450" s="131" t="e">
        <f>INDEX('Jason-SESSION'!$L$644:$U$673, MATCH("*Bench Press*",'Jason-SESSION'!$B$644:$B$673,0), MATCH("*4th*",'Jason-SESSION'!$K$7:$T$7,0))</f>
        <v>#N/A</v>
      </c>
      <c r="I450" s="132" t="e">
        <f>IF($A$446='Jason-SESSION'!$A$673,INDEX('Jason-SESSION'!$K$644:$T$673, MATCH("*Military*",'Jason-SESSION'!$B$644:$B$673,0), MATCH("*4th*",'Jason-SESSION'!$K$7:$T$7,0)),"")</f>
        <v>#N/A</v>
      </c>
      <c r="J450" s="44" t="e">
        <f>INDEX('Jason-SESSION'!$L$644:$U$673, MATCH("*Military*",'Jason-SESSION'!$B$644:$B$673,0), MATCH("*4th*",'Jason-SESSION'!$K$7:$T$7,0))</f>
        <v>#N/A</v>
      </c>
      <c r="K450" s="131" t="e">
        <f>IF($A$446='Jason-SESSION'!$A$673,INDEX('Jason-SESSION'!$K$644:$T$673, MATCH("*Clean *",'Jason-SESSION'!$B$644:$B$673,0), MATCH("*4th*",'Jason-SESSION'!$K$7:$T$7,0)),"")</f>
        <v>#N/A</v>
      </c>
      <c r="L450" s="44" t="e">
        <f>INDEX('Jason-SESSION'!$L$644:$U$673, MATCH("*Clean *",'Jason-SESSION'!$B$644:$B$673,0), MATCH("*4th*",'Jason-SESSION'!$K$7:$T$7,0))</f>
        <v>#N/A</v>
      </c>
      <c r="M450" s="131" t="e">
        <f>IF($A$446='Jason-SESSION'!$A$673,INDEX('Jason-SESSION'!$K$644:$T$673, MATCH("*Lat Pulldown*",'Jason-SESSION'!$B$644:$B$673,0), MATCH("*4th*",'Jason-SESSION'!$K$7:$T$7,0)),"")</f>
        <v>#N/A</v>
      </c>
      <c r="N450" s="44" t="e">
        <f>INDEX('Jason-SESSION'!$L$644:$U$673, MATCH("*Lat Pulldown*",'Jason-SESSION'!$B$644:$B$673,0), MATCH("*4th*",'Jason-SESSION'!$K$7:$T$7,0))</f>
        <v>#N/A</v>
      </c>
      <c r="O450" s="151"/>
      <c r="P450" s="151"/>
      <c r="Q450" s="118"/>
      <c r="R450" s="118"/>
      <c r="AF450"/>
      <c r="AG450"/>
      <c r="AH450"/>
      <c r="AI450"/>
      <c r="AJ450"/>
      <c r="AK450"/>
      <c r="AL450"/>
      <c r="AN450"/>
    </row>
    <row r="451" spans="1:40">
      <c r="B451" t="s">
        <v>7</v>
      </c>
      <c r="C451" s="131" t="e">
        <f>IF($A$446='Jason-SESSION'!$A$673,INDEX('Jason-SESSION'!$K$644:$T$673, MATCH("*Squat*",'Jason-SESSION'!$B$644:$B$673,0), MATCH("*5th*",'Jason-SESSION'!$K$7:$T$7,0)),"")</f>
        <v>#N/A</v>
      </c>
      <c r="D451" s="132" t="e">
        <f>INDEX('Jason-SESSION'!L$644:U$673, MATCH("*Squat*",'Jason-SESSION'!$B$644:$B$673,0), MATCH("*5th*",'Jason-SESSION'!K$7:T$7,0))</f>
        <v>#N/A</v>
      </c>
      <c r="E451" s="131" t="e">
        <f>IF($A$446='Jason-SESSION'!$A$673,INDEX('Jason-SESSION'!$K$644:$T$673, MATCH("*Deadlift*",'Jason-SESSION'!$B$644:$B$673,0), MATCH("*5th*",'Jason-SESSION'!$K$7:$T$7,0)),"")</f>
        <v>#N/A</v>
      </c>
      <c r="F451" s="131" t="e">
        <f>INDEX('Jason-SESSION'!$L$644:$U$673, MATCH("*Deadlift*",'Jason-SESSION'!$B$644:$B$673,0), MATCH("*5th*",'Jason-SESSION'!$K$7:$T$7,0))</f>
        <v>#N/A</v>
      </c>
      <c r="G451" s="131" t="e">
        <f>IF($A$446='Jason-SESSION'!$A$673,INDEX('Jason-SESSION'!$K$644:$T$673, MATCH("*Bench Press*",'Jason-SESSION'!$B$644:$B$673,0), MATCH("*5th*",'Jason-SESSION'!$K$7:$T$7,0)),"")</f>
        <v>#N/A</v>
      </c>
      <c r="H451" s="131" t="e">
        <f>INDEX('Jason-SESSION'!$L$644:$U$673, MATCH("*Bench Press*",'Jason-SESSION'!$B$644:$B$673,0), MATCH("*5th*",'Jason-SESSION'!$K$7:$T$7,0))</f>
        <v>#N/A</v>
      </c>
      <c r="I451" s="132" t="e">
        <f>IF($A$446='Jason-SESSION'!$A$673,INDEX('Jason-SESSION'!$K$644:$T$673, MATCH("*Military*",'Jason-SESSION'!$B$644:$B$673,0), MATCH("*5th*",'Jason-SESSION'!$K$7:$T$7,0)),"")</f>
        <v>#N/A</v>
      </c>
      <c r="J451" s="44" t="e">
        <f>INDEX('Jason-SESSION'!$L$644:$U$673, MATCH("*Military*",'Jason-SESSION'!$B$644:$B$673,0), MATCH("*5th*",'Jason-SESSION'!$K$7:$T$7,0))</f>
        <v>#N/A</v>
      </c>
      <c r="K451" s="131" t="e">
        <f>IF($A$446='Jason-SESSION'!$A$673,INDEX('Jason-SESSION'!$K$644:$T$673, MATCH("*Clean *",'Jason-SESSION'!$B$644:$B$673,0), MATCH("*5th*",'Jason-SESSION'!$K$7:$T$7,0)),"")</f>
        <v>#N/A</v>
      </c>
      <c r="L451" s="44" t="e">
        <f>INDEX('Jason-SESSION'!$L$644:$U$673, MATCH("*Clean *",'Jason-SESSION'!$B$644:$B$673,0), MATCH("*5th*",'Jason-SESSION'!$K$7:$T$7,0))</f>
        <v>#N/A</v>
      </c>
      <c r="M451" s="131" t="e">
        <f>IF($A$446='Jason-SESSION'!$A$673,INDEX('Jason-SESSION'!$K$644:$T$673, MATCH("*Lat Pulldown*",'Jason-SESSION'!$B$644:$B$673,0), MATCH("*5th*",'Jason-SESSION'!$K$7:$T$7,0)),"")</f>
        <v>#N/A</v>
      </c>
      <c r="N451" s="44" t="e">
        <f>INDEX('Jason-SESSION'!$L$644:$U$673, MATCH("*Lat Pulldown*",'Jason-SESSION'!$B$644:$B$673,0), MATCH("*5th*",'Jason-SESSION'!$K$7:$T$7,0))</f>
        <v>#N/A</v>
      </c>
      <c r="O451" s="151"/>
      <c r="P451" s="151"/>
      <c r="Q451" s="118"/>
      <c r="R451" s="118"/>
      <c r="AF451"/>
      <c r="AG451"/>
      <c r="AH451"/>
      <c r="AI451"/>
      <c r="AJ451"/>
      <c r="AK451"/>
      <c r="AL451"/>
      <c r="AN451"/>
    </row>
    <row r="452" spans="1:40">
      <c r="A452" s="129">
        <f>'Jason-SESSION'!A682</f>
        <v>0</v>
      </c>
      <c r="B452" s="116" t="s">
        <v>84</v>
      </c>
      <c r="C452" s="117" t="e">
        <f>MAX(C453:C457)</f>
        <v>#N/A</v>
      </c>
      <c r="D452" s="116" t="e">
        <f t="array" ref="D452">MAX(IF(C453:C457=C452,D453:D457))</f>
        <v>#N/A</v>
      </c>
      <c r="E452" s="116" t="e">
        <f>MAX(E453:E457)</f>
        <v>#N/A</v>
      </c>
      <c r="F452" s="116" t="e">
        <f t="array" ref="F452">MAX(IF(E453:E457=E452,F453:F457))</f>
        <v>#N/A</v>
      </c>
      <c r="G452" s="116" t="e">
        <f>MAX(G453:G457)</f>
        <v>#N/A</v>
      </c>
      <c r="H452" s="116" t="e">
        <f t="array" ref="H452">MAX(IF(G453:G457=G452,H453:H457))</f>
        <v>#N/A</v>
      </c>
      <c r="I452" s="116" t="e">
        <f>MAX(I453:I457)</f>
        <v>#N/A</v>
      </c>
      <c r="J452" s="116" t="e">
        <f t="array" ref="J452">MAX(IF(I453:I457=I452,J453:J457))</f>
        <v>#N/A</v>
      </c>
      <c r="K452" s="116" t="e">
        <f>MAX(K453:K457)</f>
        <v>#N/A</v>
      </c>
      <c r="L452" s="116" t="e">
        <f t="array" ref="L452">MAX(IF(K453:K457=K452,L453:L457))</f>
        <v>#N/A</v>
      </c>
      <c r="M452" s="116" t="e">
        <f>MAX(M453:M457)</f>
        <v>#N/A</v>
      </c>
      <c r="N452" s="117" t="e">
        <f t="array" ref="N452">MAX(IF(M453:M457=M452,N453:N457))</f>
        <v>#N/A</v>
      </c>
      <c r="O452" s="152" t="str">
        <f>IF($A$140='Jason-SESSION'!$A$682,INDEX('Jason-SESSION'!$K$682:$T$689, MATCH("*1k Row*",'Jason-SESSION'!$B$682:$B$689,0), MATCH("*1st*",'Jason-SESSION'!$K$7:$T$7,0)),"")</f>
        <v/>
      </c>
      <c r="P452" s="152" t="str">
        <f>IF($A$140='Jason-SESSION'!$A$682,INDEX('Jason-SESSION'!$K$682:$T$689, MATCH("*HIIT*",'Jason-SESSION'!$B$682:$B$689,0), MATCH("*1st*",'Jason-SESSION'!$K$7:$T$7,0)),"")</f>
        <v/>
      </c>
      <c r="Q452" s="119" t="e">
        <f>INDEX('Jason-SESSION'!$L$631:$U$682, MATCH("*HIIT*",'Jason-SESSION'!$B$631:$B$682,0), MATCH("*1st*",'Jason-SESSION'!$K$7:$T$7,0))</f>
        <v>#N/A</v>
      </c>
      <c r="R452" s="119">
        <f>'Jason-SESSION'!U520</f>
        <v>0</v>
      </c>
      <c r="S452" s="116"/>
      <c r="T452" s="116"/>
      <c r="U452" s="120">
        <f>'Jason-SESSION'!A692</f>
        <v>0</v>
      </c>
      <c r="V452" s="120">
        <f>'Jason-SESSION'!A693</f>
        <v>0</v>
      </c>
      <c r="W452" s="116"/>
      <c r="X452" s="116"/>
      <c r="Y452" s="116"/>
      <c r="Z452" s="116"/>
      <c r="AA452" s="116"/>
      <c r="AB452" s="116"/>
      <c r="AC452" s="116"/>
      <c r="AF452"/>
      <c r="AG452"/>
      <c r="AH452"/>
      <c r="AI452"/>
      <c r="AJ452"/>
      <c r="AK452"/>
      <c r="AL452"/>
      <c r="AN452"/>
    </row>
    <row r="453" spans="1:40">
      <c r="A453" s="145"/>
      <c r="B453" s="11" t="s">
        <v>3</v>
      </c>
      <c r="C453" s="131" t="e">
        <f>IF($A$452='Jason-SESSION'!$A$682,INDEX('Jason-SESSION'!$K$682:$T$689, MATCH("*Squat*",'Jason-SESSION'!$B$682:$B$689,0), MATCH("*1st*",'Jason-SESSION'!$K$7:$T$7,0)),"")</f>
        <v>#N/A</v>
      </c>
      <c r="D453" s="132" t="e">
        <f>INDEX('Jason-SESSION'!L$682:U$689, MATCH("*Squat*",'Jason-SESSION'!$B$682:$B$689,0), MATCH("*1st*",'Jason-SESSION'!K$7:T$7,0))</f>
        <v>#N/A</v>
      </c>
      <c r="E453" s="131" t="e">
        <f>IF($A$452='Jason-SESSION'!$A$682,INDEX('Jason-SESSION'!$K$682:$T$689, MATCH("*Deadlift*",'Jason-SESSION'!$B$682:$B$689,0), MATCH("*1st*",'Jason-SESSION'!$K$7:$T$7,0)),"")</f>
        <v>#N/A</v>
      </c>
      <c r="F453" s="131" t="e">
        <f>INDEX('Jason-SESSION'!$L$682:$U$689, MATCH("*Deadlift*",'Jason-SESSION'!$B$631:$B$689,0), MATCH("*1st*",'Jason-SESSION'!$K$7:$T$7,0))</f>
        <v>#N/A</v>
      </c>
      <c r="G453" s="131" t="e">
        <f>IF($A$452='Jason-SESSION'!$A$682,INDEX('Jason-SESSION'!$K$682:$T$689, MATCH("*Bench Press*",'Jason-SESSION'!$B$682:$B$689,0), MATCH("*1st*",'Jason-SESSION'!$K$7:$T$7,0)),"")</f>
        <v>#N/A</v>
      </c>
      <c r="H453" s="131" t="e">
        <f>INDEX('Jason-SESSION'!$L$682:$U$689, MATCH("*Bench Press*",'Jason-SESSION'!$B$682:$B$689,0), MATCH("*1st*",'Jason-SESSION'!$K$7:$T$7,0))</f>
        <v>#N/A</v>
      </c>
      <c r="I453" s="132" t="e">
        <f>IF($A$452='Jason-SESSION'!$A$682,INDEX('Jason-SESSION'!$K$682:$T$689, MATCH("*Military*",'Jason-SESSION'!$B$682:$B$689,0), MATCH("*1st*",'Jason-SESSION'!$K$7:$T$7,0)),"")</f>
        <v>#N/A</v>
      </c>
      <c r="J453" s="48" t="e">
        <f>INDEX('Jason-SESSION'!$L$682:$U$689, MATCH("*Military*",'Jason-SESSION'!$B$682:$B$689,0), MATCH("*1st*",'Jason-SESSION'!$K$7:$T$7,0))</f>
        <v>#N/A</v>
      </c>
      <c r="K453" s="131" t="e">
        <f>IF($A$452='Jason-SESSION'!$A$682,INDEX('Jason-SESSION'!$K$682:$T$689, MATCH("*Clean *",'Jason-SESSION'!$B$682:$B$689,0), MATCH("*1st*",'Jason-SESSION'!$K$7:$T$7,0)),"")</f>
        <v>#N/A</v>
      </c>
      <c r="L453" s="48" t="e">
        <f>INDEX('Jason-SESSION'!$L$682:$U$689, MATCH("*Clean *",'Jason-SESSION'!$B$631:$B$689,0), MATCH("*1st*",'Jason-SESSION'!$K$7:$T$7,0))</f>
        <v>#N/A</v>
      </c>
      <c r="M453" s="131" t="e">
        <f>IF($A$452='Jason-SESSION'!$A$682,INDEX('Jason-SESSION'!$K$682:$T$689, MATCH("*Lat Pulldown*",'Jason-SESSION'!$B$682:$B$689,0), MATCH("*1st*",'Jason-SESSION'!$K$7:$T$7,0)),"")</f>
        <v>#N/A</v>
      </c>
      <c r="N453" s="48" t="e">
        <f>INDEX('Jason-SESSION'!$L$682:$U$689, MATCH("*Lat Pulldown*",'Jason-SESSION'!$B$682:$B$689,0), MATCH("*1st*",'Jason-SESSION'!$K$7:$T$7,0))</f>
        <v>#N/A</v>
      </c>
      <c r="O453" s="151"/>
      <c r="P453" s="151"/>
      <c r="Q453" s="118"/>
      <c r="R453" s="118"/>
      <c r="S453" s="11"/>
      <c r="T453" s="11"/>
      <c r="V453" s="47"/>
      <c r="W453" s="11"/>
      <c r="X453" s="11"/>
      <c r="Y453" s="11"/>
      <c r="Z453" s="11"/>
      <c r="AA453" s="11"/>
      <c r="AB453" s="11"/>
      <c r="AC453" s="11"/>
      <c r="AF453"/>
      <c r="AG453"/>
      <c r="AH453"/>
      <c r="AI453"/>
      <c r="AJ453"/>
      <c r="AK453"/>
      <c r="AL453"/>
      <c r="AN453"/>
    </row>
    <row r="454" spans="1:40">
      <c r="B454" t="s">
        <v>4</v>
      </c>
      <c r="C454" s="131" t="e">
        <f>IF($A$452='Jason-SESSION'!$A$682,INDEX('Jason-SESSION'!$K$682:$T$689, MATCH("*Squat*",'Jason-SESSION'!$B$682:$B$689,0), MATCH("*2nd*",'Jason-SESSION'!$K$7:$T$7,0)),"")</f>
        <v>#N/A</v>
      </c>
      <c r="D454" s="132" t="e">
        <f>INDEX('Jason-SESSION'!L$682:U$689, MATCH("*Squat*",'Jason-SESSION'!$B$682:$B$689,0), MATCH("*2nd*",'Jason-SESSION'!K$7:T$7,0))</f>
        <v>#N/A</v>
      </c>
      <c r="E454" s="131" t="e">
        <f>IF($A$452='Jason-SESSION'!$A$682,INDEX('Jason-SESSION'!$K$682:$T$689, MATCH("*Deadlift*",'Jason-SESSION'!$B$682:$B$689,0), MATCH("*2ND*",'Jason-SESSION'!$K$7:$T$7,0)),"")</f>
        <v>#N/A</v>
      </c>
      <c r="F454" s="131" t="e">
        <f>INDEX('Jason-SESSION'!$L$682:$U$689, MATCH("*Deadlift*",'Jason-SESSION'!$B$631:$B$689,0), MATCH("*2nd*",'Jason-SESSION'!$K$7:$T$7,0))</f>
        <v>#N/A</v>
      </c>
      <c r="G454" s="131" t="e">
        <f>IF($A$452='Jason-SESSION'!$A$682,INDEX('Jason-SESSION'!$K$682:$T$689, MATCH("*Bench Press*",'Jason-SESSION'!$B$682:$B$689,0), MATCH("*2ND*",'Jason-SESSION'!$K$7:$T$7,0)),"")</f>
        <v>#N/A</v>
      </c>
      <c r="H454" s="131" t="e">
        <f>INDEX('Jason-SESSION'!$L$682:$U$689, MATCH("*Bench Press*",'Jason-SESSION'!$B$682:$B$689,0), MATCH("*2nd*",'Jason-SESSION'!$K$7:$T$7,0))</f>
        <v>#N/A</v>
      </c>
      <c r="I454" s="132" t="e">
        <f>IF($A$452='Jason-SESSION'!$A$682,INDEX('Jason-SESSION'!$K$682:$T$689, MATCH("*Military*",'Jason-SESSION'!$B$682:$B$689,0), MATCH("*2ND*",'Jason-SESSION'!$K$7:$T$7,0)),"")</f>
        <v>#N/A</v>
      </c>
      <c r="J454" s="44" t="e">
        <f>INDEX('Jason-SESSION'!$L$682:$U$689, MATCH("*Military*",'Jason-SESSION'!$B$682:$B$689,0), MATCH("*2nd*",'Jason-SESSION'!$K$7:$T$7,0))</f>
        <v>#N/A</v>
      </c>
      <c r="K454" s="131" t="e">
        <f>IF($A$452='Jason-SESSION'!$A$682,INDEX('Jason-SESSION'!$K$682:$T$689, MATCH("*Clean *",'Jason-SESSION'!$B$682:$B$689,0), MATCH("*2ND*",'Jason-SESSION'!$K$7:$T$7,0)),"")</f>
        <v>#N/A</v>
      </c>
      <c r="L454" s="44" t="e">
        <f>INDEX('Jason-SESSION'!$L$682:$U$689, MATCH("*Clean *",'Jason-SESSION'!$B$631:$B$689,0), MATCH("*2nd*",'Jason-SESSION'!$K$7:$T$7,0))</f>
        <v>#N/A</v>
      </c>
      <c r="M454" s="131" t="e">
        <f>IF($A$452='Jason-SESSION'!$A$682,INDEX('Jason-SESSION'!$K$682:$T$689, MATCH("*Lat Pulldown*",'Jason-SESSION'!$B$682:$B$689,0), MATCH("*2ND*",'Jason-SESSION'!$K$7:$T$7,0)),"")</f>
        <v>#N/A</v>
      </c>
      <c r="N454" s="44" t="e">
        <f>INDEX('Jason-SESSION'!$L$682:$U$689, MATCH("*Lat Pulldown*",'Jason-SESSION'!$B$682:$B$689,0), MATCH("*2nd*",'Jason-SESSION'!$K$7:$T$7,0))</f>
        <v>#N/A</v>
      </c>
      <c r="O454" s="151"/>
      <c r="P454" s="151"/>
      <c r="Q454" s="118"/>
      <c r="R454" s="118"/>
      <c r="AF454"/>
      <c r="AG454"/>
      <c r="AH454"/>
      <c r="AI454"/>
      <c r="AJ454"/>
      <c r="AK454"/>
      <c r="AL454"/>
      <c r="AN454"/>
    </row>
    <row r="455" spans="1:40">
      <c r="B455" t="s">
        <v>5</v>
      </c>
      <c r="C455" s="131" t="e">
        <f>IF($A$452='Jason-SESSION'!$A$682,INDEX('Jason-SESSION'!$K$682:$T$689, MATCH("*Squat*",'Jason-SESSION'!$B$682:$B$689,0), MATCH("*3rd*",'Jason-SESSION'!$K$7:$T$7,0)),"")</f>
        <v>#N/A</v>
      </c>
      <c r="D455" s="132" t="e">
        <f>INDEX('Jason-SESSION'!L$682:U$689, MATCH("*Squat*",'Jason-SESSION'!$B$682:$B$689,0), MATCH("*3rd*",'Jason-SESSION'!K$7:T$7,0))</f>
        <v>#N/A</v>
      </c>
      <c r="E455" s="131" t="e">
        <f>IF($A$452='Jason-SESSION'!$A$682,INDEX('Jason-SESSION'!$K$682:$T$689, MATCH("*Deadlift*",'Jason-SESSION'!$B$682:$B$689,0), MATCH("*3rd*",'Jason-SESSION'!$K$7:$T$7,0)),"")</f>
        <v>#N/A</v>
      </c>
      <c r="F455" s="131" t="e">
        <f>INDEX('Jason-SESSION'!$L$682:$U$689, MATCH("*Deadlift*",'Jason-SESSION'!$B$631:$B$689,0), MATCH("*3rd*",'Jason-SESSION'!$K$7:$T$7,0))</f>
        <v>#N/A</v>
      </c>
      <c r="G455" s="131" t="e">
        <f>IF($A$452='Jason-SESSION'!$A$682,INDEX('Jason-SESSION'!$K$682:$T$689, MATCH("*Bench Press*",'Jason-SESSION'!$B$682:$B$689,0), MATCH("*3rd*",'Jason-SESSION'!$K$7:$T$7,0)),"")</f>
        <v>#N/A</v>
      </c>
      <c r="H455" s="131" t="e">
        <f>INDEX('Jason-SESSION'!$L$682:$U$689, MATCH("*Bench Press*",'Jason-SESSION'!$B$682:$B$689,0), MATCH("*3rd*",'Jason-SESSION'!$K$7:$T$7,0))</f>
        <v>#N/A</v>
      </c>
      <c r="I455" s="132" t="e">
        <f>IF($A$452='Jason-SESSION'!$A$682,INDEX('Jason-SESSION'!$K$682:$T$689, MATCH("*Military*",'Jason-SESSION'!$B$682:$B$689,0), MATCH("*3rd*",'Jason-SESSION'!$K$7:$T$7,0)),"")</f>
        <v>#N/A</v>
      </c>
      <c r="J455" s="44" t="e">
        <f>INDEX('Jason-SESSION'!$L$682:$U$689, MATCH("*Military*",'Jason-SESSION'!$B$682:$B$689,0), MATCH("*3rd*",'Jason-SESSION'!$K$7:$T$7,0))</f>
        <v>#N/A</v>
      </c>
      <c r="K455" s="131" t="e">
        <f>IF($A$452='Jason-SESSION'!$A$682,INDEX('Jason-SESSION'!$K$682:$T$689, MATCH("*Clean *",'Jason-SESSION'!$B$682:$B$689,0), MATCH("*3rd*",'Jason-SESSION'!$K$7:$T$7,0)),"")</f>
        <v>#N/A</v>
      </c>
      <c r="L455" s="44" t="e">
        <f>INDEX('Jason-SESSION'!$L$682:$U$689, MATCH("*Clean *",'Jason-SESSION'!$B$631:$B$689,0), MATCH("*3rd*",'Jason-SESSION'!$K$7:$T$7,0))</f>
        <v>#N/A</v>
      </c>
      <c r="M455" s="131" t="e">
        <f>IF($A$452='Jason-SESSION'!$A$682,INDEX('Jason-SESSION'!$K$682:$T$689, MATCH("*Lat Pulldown*",'Jason-SESSION'!$B$682:$B$689,0), MATCH("*3rd*",'Jason-SESSION'!$K$7:$T$7,0)),"")</f>
        <v>#N/A</v>
      </c>
      <c r="N455" s="44" t="e">
        <f>INDEX('Jason-SESSION'!$L$682:$U$689, MATCH("*Lat Pulldown*",'Jason-SESSION'!$B$682:$B$689,0), MATCH("*3rd*",'Jason-SESSION'!$K$7:$T$7,0))</f>
        <v>#N/A</v>
      </c>
      <c r="O455" s="151"/>
      <c r="P455" s="151"/>
      <c r="Q455" s="118"/>
      <c r="R455" s="118"/>
      <c r="AF455"/>
      <c r="AG455"/>
      <c r="AH455"/>
      <c r="AI455"/>
      <c r="AJ455"/>
      <c r="AK455"/>
      <c r="AL455"/>
      <c r="AN455"/>
    </row>
    <row r="456" spans="1:40">
      <c r="B456" t="s">
        <v>6</v>
      </c>
      <c r="C456" s="131" t="e">
        <f>IF($A$452='Jason-SESSION'!$A$682,INDEX('Jason-SESSION'!$K$682:$T$689, MATCH("*Squat*",'Jason-SESSION'!$B$682:$B$689,0), MATCH("*4th*",'Jason-SESSION'!$K$7:$T$7,0)),"")</f>
        <v>#N/A</v>
      </c>
      <c r="D456" s="132" t="e">
        <f>INDEX('Jason-SESSION'!L$682:U$689, MATCH("*Squat*",'Jason-SESSION'!$B$682:$B$689,0), MATCH("*4th*",'Jason-SESSION'!K$7:T$7,0))</f>
        <v>#N/A</v>
      </c>
      <c r="E456" s="131" t="e">
        <f>IF($A$452='Jason-SESSION'!$A$682,INDEX('Jason-SESSION'!$K$682:$T$689, MATCH("*Deadlift*",'Jason-SESSION'!$B$682:$B$689,0), MATCH("*4th*",'Jason-SESSION'!$K$7:$T$7,0)),"")</f>
        <v>#N/A</v>
      </c>
      <c r="F456" s="131" t="e">
        <f>INDEX('Jason-SESSION'!$L$682:$U$689, MATCH("*Deadlift*",'Jason-SESSION'!$B$631:$B$689,0), MATCH("*4th*",'Jason-SESSION'!$K$7:$T$7,0))</f>
        <v>#N/A</v>
      </c>
      <c r="G456" s="131" t="e">
        <f>IF($A$452='Jason-SESSION'!$A$682,INDEX('Jason-SESSION'!$K$682:$T$689, MATCH("*Bench Press*",'Jason-SESSION'!$B$682:$B$689,0), MATCH("*4th*",'Jason-SESSION'!$K$7:$T$7,0)),"")</f>
        <v>#N/A</v>
      </c>
      <c r="H456" s="131" t="e">
        <f>INDEX('Jason-SESSION'!$L$682:$U$689, MATCH("*Bench Press*",'Jason-SESSION'!$B$682:$B$689,0), MATCH("*4th*",'Jason-SESSION'!$K$7:$T$7,0))</f>
        <v>#N/A</v>
      </c>
      <c r="I456" s="132" t="e">
        <f>IF($A$452='Jason-SESSION'!$A$682,INDEX('Jason-SESSION'!$K$682:$T$689, MATCH("*Military*",'Jason-SESSION'!$B$682:$B$689,0), MATCH("*4th*",'Jason-SESSION'!$K$7:$T$7,0)),"")</f>
        <v>#N/A</v>
      </c>
      <c r="J456" s="44" t="e">
        <f>INDEX('Jason-SESSION'!$L$682:$U$689, MATCH("*Military*",'Jason-SESSION'!$B$682:$B$689,0), MATCH("*4th*",'Jason-SESSION'!$K$7:$T$7,0))</f>
        <v>#N/A</v>
      </c>
      <c r="K456" s="131" t="e">
        <f>IF($A$452='Jason-SESSION'!$A$682,INDEX('Jason-SESSION'!$K$682:$T$689, MATCH("*Clean *",'Jason-SESSION'!$B$682:$B$689,0), MATCH("*4th*",'Jason-SESSION'!$K$7:$T$7,0)),"")</f>
        <v>#N/A</v>
      </c>
      <c r="L456" s="44" t="e">
        <f>INDEX('Jason-SESSION'!$L$682:$U$689, MATCH("*Clean *",'Jason-SESSION'!$B$631:$B$689,0), MATCH("*4th*",'Jason-SESSION'!$K$7:$T$7,0))</f>
        <v>#N/A</v>
      </c>
      <c r="M456" s="131" t="e">
        <f>IF($A$452='Jason-SESSION'!$A$682,INDEX('Jason-SESSION'!$K$682:$T$689, MATCH("*Lat Pulldown*",'Jason-SESSION'!$B$682:$B$689,0), MATCH("*4th*",'Jason-SESSION'!$K$7:$T$7,0)),"")</f>
        <v>#N/A</v>
      </c>
      <c r="N456" s="44" t="e">
        <f>INDEX('Jason-SESSION'!$L$682:$U$689, MATCH("*Lat Pulldown*",'Jason-SESSION'!$B$682:$B$689,0), MATCH("*4th*",'Jason-SESSION'!$K$7:$T$7,0))</f>
        <v>#N/A</v>
      </c>
      <c r="O456" s="151"/>
      <c r="P456" s="151"/>
      <c r="Q456" s="118"/>
      <c r="R456" s="118"/>
      <c r="AF456"/>
      <c r="AG456"/>
      <c r="AH456"/>
      <c r="AI456"/>
      <c r="AJ456"/>
      <c r="AK456"/>
      <c r="AL456"/>
      <c r="AN456"/>
    </row>
    <row r="457" spans="1:40">
      <c r="B457" t="s">
        <v>7</v>
      </c>
      <c r="C457" s="131" t="e">
        <f>IF($A$452='Jason-SESSION'!$A$682,INDEX('Jason-SESSION'!$K$682:$T$689, MATCH("*Squat*",'Jason-SESSION'!$B$682:$B$689,0), MATCH("*5th*",'Jason-SESSION'!$K$7:$T$7,0)),"")</f>
        <v>#N/A</v>
      </c>
      <c r="D457" s="132" t="e">
        <f>INDEX('Jason-SESSION'!L$682:U$689, MATCH("*Squat*",'Jason-SESSION'!$B$682:$B$689,0), MATCH("*5th*",'Jason-SESSION'!K$7:T$7,0))</f>
        <v>#N/A</v>
      </c>
      <c r="E457" s="131" t="e">
        <f>IF($A$452='Jason-SESSION'!$A$682,INDEX('Jason-SESSION'!$K$682:$T$689, MATCH("*Deadlift*",'Jason-SESSION'!$B$682:$B$689,0), MATCH("*5th*",'Jason-SESSION'!$K$7:$T$7,0)),"")</f>
        <v>#N/A</v>
      </c>
      <c r="F457" s="131" t="e">
        <f>INDEX('Jason-SESSION'!$L$682:$U$689, MATCH("*Deadlift*",'Jason-SESSION'!$B$631:$B$689,0), MATCH("*5th*",'Jason-SESSION'!$K$7:$T$7,0))</f>
        <v>#N/A</v>
      </c>
      <c r="G457" s="131" t="e">
        <f>IF($A$452='Jason-SESSION'!$A$682,INDEX('Jason-SESSION'!$K$682:$T$689, MATCH("*Bench Press*",'Jason-SESSION'!$B$682:$B$689,0), MATCH("*5th*",'Jason-SESSION'!$K$7:$T$7,0)),"")</f>
        <v>#N/A</v>
      </c>
      <c r="H457" s="131" t="e">
        <f>INDEX('Jason-SESSION'!$L$682:$U$689, MATCH("*Bench Press*",'Jason-SESSION'!$B$682:$B$689,0), MATCH("*5th*",'Jason-SESSION'!$K$7:$T$7,0))</f>
        <v>#N/A</v>
      </c>
      <c r="I457" s="132" t="e">
        <f>IF($A$452='Jason-SESSION'!$A$682,INDEX('Jason-SESSION'!$K$682:$T$689, MATCH("*Military*",'Jason-SESSION'!$B$682:$B$689,0), MATCH("*5th*",'Jason-SESSION'!$K$7:$T$7,0)),"")</f>
        <v>#N/A</v>
      </c>
      <c r="J457" s="44" t="e">
        <f>INDEX('Jason-SESSION'!$L$682:$U$689, MATCH("*Military*",'Jason-SESSION'!$B$682:$B$689,0), MATCH("*5th*",'Jason-SESSION'!$K$7:$T$7,0))</f>
        <v>#N/A</v>
      </c>
      <c r="K457" s="131" t="e">
        <f>IF($A$452='Jason-SESSION'!$A$682,INDEX('Jason-SESSION'!$K$682:$T$689, MATCH("*Clean *",'Jason-SESSION'!$B$682:$B$689,0), MATCH("*5th*",'Jason-SESSION'!$K$7:$T$7,0)),"")</f>
        <v>#N/A</v>
      </c>
      <c r="L457" s="44" t="e">
        <f>INDEX('Jason-SESSION'!$L$682:$U$689, MATCH("*Clean *",'Jason-SESSION'!$B$631:$B$689,0), MATCH("*5th*",'Jason-SESSION'!$K$7:$T$7,0))</f>
        <v>#N/A</v>
      </c>
      <c r="M457" s="131" t="e">
        <f>IF($A$452='Jason-SESSION'!$A$682,INDEX('Jason-SESSION'!$K$682:$T$689, MATCH("*Lat Pulldown*",'Jason-SESSION'!$B$682:$B$689,0), MATCH("*5th*",'Jason-SESSION'!$K$7:$T$7,0)),"")</f>
        <v>#N/A</v>
      </c>
      <c r="N457" s="44" t="e">
        <f>INDEX('Jason-SESSION'!$L$682:$U$689, MATCH("*Lat Pulldown*",'Jason-SESSION'!$B$682:$B$689,0), MATCH("*5th*",'Jason-SESSION'!$K$7:$T$7,0))</f>
        <v>#N/A</v>
      </c>
      <c r="O457" s="151"/>
      <c r="P457" s="151"/>
      <c r="Q457" s="118"/>
      <c r="R457" s="118"/>
      <c r="AF457"/>
      <c r="AG457"/>
      <c r="AH457"/>
      <c r="AI457"/>
      <c r="AJ457"/>
      <c r="AK457"/>
      <c r="AL457"/>
      <c r="AN457"/>
    </row>
    <row r="458" spans="1:40">
      <c r="A458" s="129">
        <f>'Jason-SESSION'!A691</f>
        <v>0</v>
      </c>
      <c r="B458" s="116" t="s">
        <v>84</v>
      </c>
      <c r="C458" s="117" t="e">
        <f>MAX(C459:C463)</f>
        <v>#N/A</v>
      </c>
      <c r="D458" s="116" t="e">
        <f t="array" ref="D458">MAX(IF(C459:C463=C458,D459:D463))</f>
        <v>#N/A</v>
      </c>
      <c r="E458" s="116" t="e">
        <f>MAX(E459:E463)</f>
        <v>#N/A</v>
      </c>
      <c r="F458" s="116" t="e">
        <f t="array" ref="F458">MAX(IF(E459:E463=E458,F459:F463))</f>
        <v>#N/A</v>
      </c>
      <c r="G458" s="116" t="e">
        <f>MAX(G459:G463)</f>
        <v>#N/A</v>
      </c>
      <c r="H458" s="116" t="e">
        <f t="array" ref="H458">MAX(IF(G459:G463=G458,H459:H463))</f>
        <v>#N/A</v>
      </c>
      <c r="I458" s="116" t="e">
        <f>MAX(I459:I463)</f>
        <v>#N/A</v>
      </c>
      <c r="J458" s="116" t="e">
        <f t="array" ref="J458">MAX(IF(I459:I463=I458,J459:J463))</f>
        <v>#N/A</v>
      </c>
      <c r="K458" s="116" t="e">
        <f>MAX(K459:K463)</f>
        <v>#N/A</v>
      </c>
      <c r="L458" s="116" t="e">
        <f t="array" ref="L458">MAX(IF(K459:K463=K458,L459:L463))</f>
        <v>#N/A</v>
      </c>
      <c r="M458" s="116" t="e">
        <f>MAX(M459:M463)</f>
        <v>#N/A</v>
      </c>
      <c r="N458" s="117" t="e">
        <f t="array" ref="N458">MAX(IF(M459:M463=M458,N459:N463))</f>
        <v>#N/A</v>
      </c>
      <c r="O458" s="152" t="str">
        <f>IF($A$140='Jason-SESSION'!$A$691,INDEX('Jason-SESSION'!$K$691:$T$698, MATCH("*1k Row*",'Jason-SESSION'!$B$691:$B$698,0), MATCH("*1st*",'Jason-SESSION'!$K$7:$T$7,0)),"")</f>
        <v/>
      </c>
      <c r="P458" s="152" t="str">
        <f>IF($A$140='Jason-SESSION'!$A$691,INDEX('Jason-SESSION'!$K$691:$T$698, MATCH("*HIIT*",'Jason-SESSION'!$B$691:$B$698,0), MATCH("*1st*",'Jason-SESSION'!$K$7:$T$7,0)),"")</f>
        <v/>
      </c>
      <c r="Q458" s="119" t="e">
        <f>INDEX('Jason-SESSION'!$L$637:$U$691, MATCH("*HIIT*",'Jason-SESSION'!$B$637:$B$691,0), MATCH("*1st*",'Jason-SESSION'!$K$7:$T$7,0))</f>
        <v>#N/A</v>
      </c>
      <c r="R458" s="119">
        <f>'Jason-SESSION'!U526</f>
        <v>0</v>
      </c>
      <c r="S458" s="116"/>
      <c r="T458" s="116"/>
      <c r="U458" s="120">
        <f>'Jason-SESSION'!A638</f>
        <v>0</v>
      </c>
      <c r="V458" s="120">
        <f>'Jason-SESSION'!A639</f>
        <v>0</v>
      </c>
      <c r="W458" s="116"/>
      <c r="X458" s="116"/>
      <c r="Y458" s="116"/>
      <c r="Z458" s="116"/>
      <c r="AA458" s="116"/>
      <c r="AB458" s="116"/>
      <c r="AC458" s="116"/>
      <c r="AF458"/>
      <c r="AG458"/>
      <c r="AH458"/>
      <c r="AI458"/>
      <c r="AJ458"/>
      <c r="AK458"/>
      <c r="AL458"/>
      <c r="AN458"/>
    </row>
    <row r="459" spans="1:40">
      <c r="A459" s="145"/>
      <c r="B459" s="11" t="s">
        <v>3</v>
      </c>
      <c r="C459" s="131" t="e">
        <f>IF($A$458='Jason-SESSION'!$A$691,INDEX('Jason-SESSION'!$K$691:$T$698, MATCH("*Squat*",'Jason-SESSION'!$B$691:$B$698,0), MATCH("*1st*",'Jason-SESSION'!$K$7:$T$7,0)),"")</f>
        <v>#N/A</v>
      </c>
      <c r="D459" s="132" t="e">
        <f>INDEX('Jason-SESSION'!L$691:U$698, MATCH("*Squat*",'Jason-SESSION'!$B$691:$B$698,0), MATCH("*1st*",'Jason-SESSION'!K$7:T$7,0))</f>
        <v>#N/A</v>
      </c>
      <c r="E459" s="131" t="e">
        <f>IF($A$458='Jason-SESSION'!$A$691,INDEX('Jason-SESSION'!$K$691:$T$698, MATCH("*Deadlift*",'Jason-SESSION'!$B$691:$B$698,0), MATCH("*1st*",'Jason-SESSION'!$K$7:$T$7,0)),"")</f>
        <v>#N/A</v>
      </c>
      <c r="F459" s="131" t="e">
        <f>INDEX('Jason-SESSION'!$L$691:$U$698, MATCH("*Deadlift*",'Jason-SESSION'!$B$637:$B$698,0), MATCH("*1st*",'Jason-SESSION'!$K$7:$T$7,0))</f>
        <v>#N/A</v>
      </c>
      <c r="G459" s="131" t="e">
        <f>IF($A$458='Jason-SESSION'!$A$691,INDEX('Jason-SESSION'!$K$691:$T$698, MATCH("*Bench Press*",'Jason-SESSION'!$B$691:$B$698,0), MATCH("*1st*",'Jason-SESSION'!$K$7:$T$7,0)),"")</f>
        <v>#N/A</v>
      </c>
      <c r="H459" s="131" t="e">
        <f>INDEX('Jason-SESSION'!$L$691:$U$698, MATCH("*Bench Press*",'Jason-SESSION'!$B$691:$B$698,0), MATCH("*1st*",'Jason-SESSION'!$K$7:$T$7,0))</f>
        <v>#N/A</v>
      </c>
      <c r="I459" s="132" t="e">
        <f>IF($A$458='Jason-SESSION'!$A$691,INDEX('Jason-SESSION'!$K$691:$T$698, MATCH("*Military*",'Jason-SESSION'!$B$691:$B$698,0), MATCH("*1st*",'Jason-SESSION'!$K$7:$T$7,0)),"")</f>
        <v>#N/A</v>
      </c>
      <c r="J459" s="48" t="e">
        <f>INDEX('Jason-SESSION'!$L$691:$U$698, MATCH("*Military*",'Jason-SESSION'!$B$691:$B$698,0), MATCH("*1st*",'Jason-SESSION'!$K$7:$T$7,0))</f>
        <v>#N/A</v>
      </c>
      <c r="K459" s="131" t="e">
        <f>IF($A$458='Jason-SESSION'!$A$691,INDEX('Jason-SESSION'!$K$691:$T$698, MATCH("*Clean *",'Jason-SESSION'!$B$691:$B$698,0), MATCH("*1st*",'Jason-SESSION'!$K$7:$T$7,0)),"")</f>
        <v>#N/A</v>
      </c>
      <c r="L459" s="48" t="e">
        <f>INDEX('Jason-SESSION'!$L$691:$U$698, MATCH("*Clean *",'Jason-SESSION'!$B$637:$B$698,0), MATCH("*1st*",'Jason-SESSION'!$K$7:$T$7,0))</f>
        <v>#N/A</v>
      </c>
      <c r="M459" s="131" t="e">
        <f>IF($A$458='Jason-SESSION'!$A$691,INDEX('Jason-SESSION'!$K$691:$T$698, MATCH("*Lat Pulldown*",'Jason-SESSION'!$B$691:$B$698,0), MATCH("*1st*",'Jason-SESSION'!$K$7:$T$7,0)),"")</f>
        <v>#N/A</v>
      </c>
      <c r="N459" s="48" t="e">
        <f>INDEX('Jason-SESSION'!$L$691:$U$698, MATCH("*Lat Pulldown*",'Jason-SESSION'!$B$691:$B$698,0), MATCH("*1st*",'Jason-SESSION'!$K$7:$T$7,0))</f>
        <v>#N/A</v>
      </c>
      <c r="O459" s="151"/>
      <c r="P459" s="151"/>
      <c r="Q459" s="118"/>
      <c r="R459" s="118"/>
      <c r="S459" s="11"/>
      <c r="T459" s="11"/>
      <c r="V459" s="47"/>
      <c r="W459" s="11"/>
      <c r="X459" s="11"/>
      <c r="Y459" s="11"/>
      <c r="Z459" s="11"/>
      <c r="AA459" s="11"/>
      <c r="AB459" s="11"/>
      <c r="AC459" s="11"/>
      <c r="AF459"/>
      <c r="AG459"/>
      <c r="AH459"/>
      <c r="AI459"/>
      <c r="AJ459"/>
      <c r="AK459"/>
      <c r="AL459"/>
      <c r="AN459"/>
    </row>
    <row r="460" spans="1:40">
      <c r="B460" t="s">
        <v>4</v>
      </c>
      <c r="C460" s="131" t="e">
        <f>IF($A$458='Jason-SESSION'!$A$691,INDEX('Jason-SESSION'!$K$691:$T$698, MATCH("*Squat*",'Jason-SESSION'!$B$691:$B$698,0), MATCH("*2nd*",'Jason-SESSION'!$K$7:$T$7,0)),"")</f>
        <v>#N/A</v>
      </c>
      <c r="D460" s="132" t="e">
        <f>INDEX('Jason-SESSION'!L$691:U$698, MATCH("*Squat*",'Jason-SESSION'!$B$691:$B$698,0), MATCH("*2nd*",'Jason-SESSION'!K$7:T$7,0))</f>
        <v>#N/A</v>
      </c>
      <c r="E460" s="131" t="e">
        <f>IF($A$458='Jason-SESSION'!$A$691,INDEX('Jason-SESSION'!$K$691:$T$698, MATCH("*Deadlift*",'Jason-SESSION'!$B$691:$B$698,0), MATCH("*2ND*",'Jason-SESSION'!$K$7:$T$7,0)),"")</f>
        <v>#N/A</v>
      </c>
      <c r="F460" s="131" t="e">
        <f>INDEX('Jason-SESSION'!$L$691:$U$698, MATCH("*Deadlift*",'Jason-SESSION'!$B$637:$B$698,0), MATCH("*2nd*",'Jason-SESSION'!$K$7:$T$7,0))</f>
        <v>#N/A</v>
      </c>
      <c r="G460" s="131" t="e">
        <f>IF($A$458='Jason-SESSION'!$A$691,INDEX('Jason-SESSION'!$K$691:$T$698, MATCH("*Bench Press*",'Jason-SESSION'!$B$691:$B$698,0), MATCH("*2ND*",'Jason-SESSION'!$K$7:$T$7,0)),"")</f>
        <v>#N/A</v>
      </c>
      <c r="H460" s="131" t="e">
        <f>INDEX('Jason-SESSION'!$L$691:$U$698, MATCH("*Bench Press*",'Jason-SESSION'!$B$691:$B$698,0), MATCH("*2nd*",'Jason-SESSION'!$K$7:$T$7,0))</f>
        <v>#N/A</v>
      </c>
      <c r="I460" s="132" t="e">
        <f>IF($A$458='Jason-SESSION'!$A$691,INDEX('Jason-SESSION'!$K$691:$T$698, MATCH("*Military*",'Jason-SESSION'!$B$691:$B$698,0), MATCH("*2ND*",'Jason-SESSION'!$K$7:$T$7,0)),"")</f>
        <v>#N/A</v>
      </c>
      <c r="J460" s="44" t="e">
        <f>INDEX('Jason-SESSION'!$L$691:$U$698, MATCH("*Military*",'Jason-SESSION'!$B$691:$B$698,0), MATCH("*2nd*",'Jason-SESSION'!$K$7:$T$7,0))</f>
        <v>#N/A</v>
      </c>
      <c r="K460" s="131" t="e">
        <f>IF($A$458='Jason-SESSION'!$A$691,INDEX('Jason-SESSION'!$K$691:$T$698, MATCH("*Clean *",'Jason-SESSION'!$B$691:$B$698,0), MATCH("*2ND*",'Jason-SESSION'!$K$7:$T$7,0)),"")</f>
        <v>#N/A</v>
      </c>
      <c r="L460" s="44" t="e">
        <f>INDEX('Jason-SESSION'!$L$691:$U$698, MATCH("*Clean *",'Jason-SESSION'!$B$637:$B$698,0), MATCH("*2nd*",'Jason-SESSION'!$K$7:$T$7,0))</f>
        <v>#N/A</v>
      </c>
      <c r="M460" s="131" t="e">
        <f>IF($A$458='Jason-SESSION'!$A$691,INDEX('Jason-SESSION'!$K$691:$T$698, MATCH("*Lat Pulldown*",'Jason-SESSION'!$B$691:$B$698,0), MATCH("*2ND*",'Jason-SESSION'!$K$7:$T$7,0)),"")</f>
        <v>#N/A</v>
      </c>
      <c r="N460" s="44" t="e">
        <f>INDEX('Jason-SESSION'!$L$691:$U$698, MATCH("*Lat Pulldown*",'Jason-SESSION'!$B$691:$B$698,0), MATCH("*2nd*",'Jason-SESSION'!$K$7:$T$7,0))</f>
        <v>#N/A</v>
      </c>
      <c r="O460" s="151"/>
      <c r="P460" s="151"/>
      <c r="Q460" s="118"/>
      <c r="R460" s="118"/>
      <c r="AF460"/>
      <c r="AG460"/>
      <c r="AH460"/>
      <c r="AI460"/>
      <c r="AJ460"/>
      <c r="AK460"/>
      <c r="AL460"/>
      <c r="AN460"/>
    </row>
    <row r="461" spans="1:40">
      <c r="B461" t="s">
        <v>5</v>
      </c>
      <c r="C461" s="131" t="e">
        <f>IF($A$458='Jason-SESSION'!$A$691,INDEX('Jason-SESSION'!$K$691:$T$698, MATCH("*Squat*",'Jason-SESSION'!$B$691:$B$698,0), MATCH("*3rd*",'Jason-SESSION'!$K$7:$T$7,0)),"")</f>
        <v>#N/A</v>
      </c>
      <c r="D461" s="132" t="e">
        <f>INDEX('Jason-SESSION'!L$691:U$698, MATCH("*Squat*",'Jason-SESSION'!$B$691:$B$698,0), MATCH("*3rd*",'Jason-SESSION'!K$7:T$7,0))</f>
        <v>#N/A</v>
      </c>
      <c r="E461" s="131" t="e">
        <f>IF($A$458='Jason-SESSION'!$A$691,INDEX('Jason-SESSION'!$K$691:$T$698, MATCH("*Deadlift*",'Jason-SESSION'!$B$691:$B$698,0), MATCH("*3rd*",'Jason-SESSION'!$K$7:$T$7,0)),"")</f>
        <v>#N/A</v>
      </c>
      <c r="F461" s="131" t="e">
        <f>INDEX('Jason-SESSION'!$L$691:$U$698, MATCH("*Deadlift*",'Jason-SESSION'!$B$637:$B$698,0), MATCH("*3rd*",'Jason-SESSION'!$K$7:$T$7,0))</f>
        <v>#N/A</v>
      </c>
      <c r="G461" s="131" t="e">
        <f>IF($A$458='Jason-SESSION'!$A$691,INDEX('Jason-SESSION'!$K$691:$T$698, MATCH("*Bench Press*",'Jason-SESSION'!$B$691:$B$698,0), MATCH("*3rd*",'Jason-SESSION'!$K$7:$T$7,0)),"")</f>
        <v>#N/A</v>
      </c>
      <c r="H461" s="131" t="e">
        <f>INDEX('Jason-SESSION'!$L$691:$U$698, MATCH("*Bench Press*",'Jason-SESSION'!$B$691:$B$698,0), MATCH("*3rd*",'Jason-SESSION'!$K$7:$T$7,0))</f>
        <v>#N/A</v>
      </c>
      <c r="I461" s="132" t="e">
        <f>IF($A$458='Jason-SESSION'!$A$691,INDEX('Jason-SESSION'!$K$691:$T$698, MATCH("*Military*",'Jason-SESSION'!$B$691:$B$698,0), MATCH("*3rd*",'Jason-SESSION'!$K$7:$T$7,0)),"")</f>
        <v>#N/A</v>
      </c>
      <c r="J461" s="44" t="e">
        <f>INDEX('Jason-SESSION'!$L$691:$U$698, MATCH("*Military*",'Jason-SESSION'!$B$691:$B$698,0), MATCH("*3rd*",'Jason-SESSION'!$K$7:$T$7,0))</f>
        <v>#N/A</v>
      </c>
      <c r="K461" s="131" t="e">
        <f>IF($A$458='Jason-SESSION'!$A$691,INDEX('Jason-SESSION'!$K$691:$T$698, MATCH("*Clean *",'Jason-SESSION'!$B$691:$B$698,0), MATCH("*3rd*",'Jason-SESSION'!$K$7:$T$7,0)),"")</f>
        <v>#N/A</v>
      </c>
      <c r="L461" s="44" t="e">
        <f>INDEX('Jason-SESSION'!$L$691:$U$698, MATCH("*Clean *",'Jason-SESSION'!$B$637:$B$698,0), MATCH("*3rd*",'Jason-SESSION'!$K$7:$T$7,0))</f>
        <v>#N/A</v>
      </c>
      <c r="M461" s="131" t="e">
        <f>IF($A$458='Jason-SESSION'!$A$691,INDEX('Jason-SESSION'!$K$691:$T$698, MATCH("*Lat Pulldown*",'Jason-SESSION'!$B$691:$B$698,0), MATCH("*3rd*",'Jason-SESSION'!$K$7:$T$7,0)),"")</f>
        <v>#N/A</v>
      </c>
      <c r="N461" s="44" t="e">
        <f>INDEX('Jason-SESSION'!$L$691:$U$698, MATCH("*Lat Pulldown*",'Jason-SESSION'!$B$691:$B$698,0), MATCH("*3rd*",'Jason-SESSION'!$K$7:$T$7,0))</f>
        <v>#N/A</v>
      </c>
      <c r="O461" s="151"/>
      <c r="P461" s="151"/>
      <c r="Q461" s="118"/>
      <c r="R461" s="118"/>
      <c r="AF461"/>
      <c r="AG461"/>
      <c r="AH461"/>
      <c r="AI461"/>
      <c r="AJ461"/>
      <c r="AK461"/>
      <c r="AL461"/>
      <c r="AN461"/>
    </row>
    <row r="462" spans="1:40">
      <c r="B462" t="s">
        <v>6</v>
      </c>
      <c r="C462" s="131" t="e">
        <f>IF($A$458='Jason-SESSION'!$A$691,INDEX('Jason-SESSION'!$K$691:$T$698, MATCH("*Squat*",'Jason-SESSION'!$B$691:$B$698,0), MATCH("*4th*",'Jason-SESSION'!$K$7:$T$7,0)),"")</f>
        <v>#N/A</v>
      </c>
      <c r="D462" s="132" t="e">
        <f>INDEX('Jason-SESSION'!L$691:U$698, MATCH("*Squat*",'Jason-SESSION'!$B$691:$B$698,0), MATCH("*4th*",'Jason-SESSION'!K$7:T$7,0))</f>
        <v>#N/A</v>
      </c>
      <c r="E462" s="131" t="e">
        <f>IF($A$458='Jason-SESSION'!$A$691,INDEX('Jason-SESSION'!$K$691:$T$698, MATCH("*Deadlift*",'Jason-SESSION'!$B$691:$B$698,0), MATCH("*4th*",'Jason-SESSION'!$K$7:$T$7,0)),"")</f>
        <v>#N/A</v>
      </c>
      <c r="F462" s="131" t="e">
        <f>INDEX('Jason-SESSION'!$L$691:$U$698, MATCH("*Deadlift*",'Jason-SESSION'!$B$637:$B$698,0), MATCH("*4th*",'Jason-SESSION'!$K$7:$T$7,0))</f>
        <v>#N/A</v>
      </c>
      <c r="G462" s="131" t="e">
        <f>IF($A$458='Jason-SESSION'!$A$691,INDEX('Jason-SESSION'!$K$691:$T$698, MATCH("*Bench Press*",'Jason-SESSION'!$B$691:$B$698,0), MATCH("*4th*",'Jason-SESSION'!$K$7:$T$7,0)),"")</f>
        <v>#N/A</v>
      </c>
      <c r="H462" s="131" t="e">
        <f>INDEX('Jason-SESSION'!$L$691:$U$698, MATCH("*Bench Press*",'Jason-SESSION'!$B$691:$B$698,0), MATCH("*4th*",'Jason-SESSION'!$K$7:$T$7,0))</f>
        <v>#N/A</v>
      </c>
      <c r="I462" s="132" t="e">
        <f>IF($A$458='Jason-SESSION'!$A$691,INDEX('Jason-SESSION'!$K$691:$T$698, MATCH("*Military*",'Jason-SESSION'!$B$691:$B$698,0), MATCH("*4th*",'Jason-SESSION'!$K$7:$T$7,0)),"")</f>
        <v>#N/A</v>
      </c>
      <c r="J462" s="44" t="e">
        <f>INDEX('Jason-SESSION'!$L$691:$U$698, MATCH("*Military*",'Jason-SESSION'!$B$691:$B$698,0), MATCH("*4th*",'Jason-SESSION'!$K$7:$T$7,0))</f>
        <v>#N/A</v>
      </c>
      <c r="K462" s="131" t="e">
        <f>IF($A$458='Jason-SESSION'!$A$691,INDEX('Jason-SESSION'!$K$691:$T$698, MATCH("*Clean *",'Jason-SESSION'!$B$691:$B$698,0), MATCH("*4th*",'Jason-SESSION'!$K$7:$T$7,0)),"")</f>
        <v>#N/A</v>
      </c>
      <c r="L462" s="44" t="e">
        <f>INDEX('Jason-SESSION'!$L$691:$U$698, MATCH("*Clean *",'Jason-SESSION'!$B$637:$B$698,0), MATCH("*4th*",'Jason-SESSION'!$K$7:$T$7,0))</f>
        <v>#N/A</v>
      </c>
      <c r="M462" s="131" t="e">
        <f>IF($A$458='Jason-SESSION'!$A$691,INDEX('Jason-SESSION'!$K$691:$T$698, MATCH("*Lat Pulldown*",'Jason-SESSION'!$B$691:$B$698,0), MATCH("*4th*",'Jason-SESSION'!$K$7:$T$7,0)),"")</f>
        <v>#N/A</v>
      </c>
      <c r="N462" s="44" t="e">
        <f>INDEX('Jason-SESSION'!$L$691:$U$698, MATCH("*Lat Pulldown*",'Jason-SESSION'!$B$691:$B$698,0), MATCH("*4th*",'Jason-SESSION'!$K$7:$T$7,0))</f>
        <v>#N/A</v>
      </c>
      <c r="O462" s="151"/>
      <c r="P462" s="151"/>
      <c r="Q462" s="118"/>
      <c r="R462" s="118"/>
      <c r="AF462"/>
      <c r="AG462"/>
      <c r="AH462"/>
      <c r="AI462"/>
      <c r="AJ462"/>
      <c r="AK462"/>
      <c r="AL462"/>
      <c r="AN462"/>
    </row>
    <row r="463" spans="1:40">
      <c r="B463" t="s">
        <v>7</v>
      </c>
      <c r="C463" s="131" t="e">
        <f>IF($A$458='Jason-SESSION'!$A$691,INDEX('Jason-SESSION'!$K$691:$T$698, MATCH("*Squat*",'Jason-SESSION'!$B$691:$B$698,0), MATCH("*5th*",'Jason-SESSION'!$K$7:$T$7,0)),"")</f>
        <v>#N/A</v>
      </c>
      <c r="D463" s="132" t="e">
        <f>INDEX('Jason-SESSION'!L$691:U$698, MATCH("*Squat*",'Jason-SESSION'!$B$691:$B$698,0), MATCH("*5th*",'Jason-SESSION'!K$7:T$7,0))</f>
        <v>#N/A</v>
      </c>
      <c r="E463" s="131" t="e">
        <f>IF($A$458='Jason-SESSION'!$A$691,INDEX('Jason-SESSION'!$K$691:$T$698, MATCH("*Deadlift*",'Jason-SESSION'!$B$691:$B$698,0), MATCH("*5th*",'Jason-SESSION'!$K$7:$T$7,0)),"")</f>
        <v>#N/A</v>
      </c>
      <c r="F463" s="131" t="e">
        <f>INDEX('Jason-SESSION'!$L$691:$U$698, MATCH("*Deadlift*",'Jason-SESSION'!$B$637:$B$698,0), MATCH("*5th*",'Jason-SESSION'!$K$7:$T$7,0))</f>
        <v>#N/A</v>
      </c>
      <c r="G463" s="131" t="e">
        <f>IF($A$458='Jason-SESSION'!$A$691,INDEX('Jason-SESSION'!$K$691:$T$698, MATCH("*Bench Press*",'Jason-SESSION'!$B$691:$B$698,0), MATCH("*5th*",'Jason-SESSION'!$K$7:$T$7,0)),"")</f>
        <v>#N/A</v>
      </c>
      <c r="H463" s="131" t="e">
        <f>INDEX('Jason-SESSION'!$L$691:$U$698, MATCH("*Bench Press*",'Jason-SESSION'!$B$691:$B$698,0), MATCH("*5th*",'Jason-SESSION'!$K$7:$T$7,0))</f>
        <v>#N/A</v>
      </c>
      <c r="I463" s="132" t="e">
        <f>IF($A$458='Jason-SESSION'!$A$691,INDEX('Jason-SESSION'!$K$691:$T$698, MATCH("*Military*",'Jason-SESSION'!$B$691:$B$698,0), MATCH("*5th*",'Jason-SESSION'!$K$7:$T$7,0)),"")</f>
        <v>#N/A</v>
      </c>
      <c r="J463" s="44" t="e">
        <f>INDEX('Jason-SESSION'!$L$691:$U$698, MATCH("*Military*",'Jason-SESSION'!$B$691:$B$698,0), MATCH("*5th*",'Jason-SESSION'!$K$7:$T$7,0))</f>
        <v>#N/A</v>
      </c>
      <c r="K463" s="131" t="e">
        <f>IF($A$458='Jason-SESSION'!$A$691,INDEX('Jason-SESSION'!$K$691:$T$698, MATCH("*Clean *",'Jason-SESSION'!$B$691:$B$698,0), MATCH("*5th*",'Jason-SESSION'!$K$7:$T$7,0)),"")</f>
        <v>#N/A</v>
      </c>
      <c r="L463" s="44" t="e">
        <f>INDEX('Jason-SESSION'!$L$691:$U$698, MATCH("*Clean *",'Jason-SESSION'!$B$637:$B$698,0), MATCH("*5th*",'Jason-SESSION'!$K$7:$T$7,0))</f>
        <v>#N/A</v>
      </c>
      <c r="M463" s="131" t="e">
        <f>IF($A$458='Jason-SESSION'!$A$691,INDEX('Jason-SESSION'!$K$691:$T$698, MATCH("*Lat Pulldown*",'Jason-SESSION'!$B$691:$B$698,0), MATCH("*5th*",'Jason-SESSION'!$K$7:$T$7,0)),"")</f>
        <v>#N/A</v>
      </c>
      <c r="N463" s="44" t="e">
        <f>INDEX('Jason-SESSION'!$L$691:$U$698, MATCH("*Lat Pulldown*",'Jason-SESSION'!$B$691:$B$698,0), MATCH("*5th*",'Jason-SESSION'!$K$7:$T$7,0))</f>
        <v>#N/A</v>
      </c>
      <c r="O463" s="151"/>
      <c r="P463" s="151"/>
      <c r="Q463" s="118"/>
      <c r="R463" s="118"/>
      <c r="AF463"/>
      <c r="AG463"/>
      <c r="AH463"/>
      <c r="AI463"/>
      <c r="AJ463"/>
      <c r="AK463"/>
      <c r="AL463"/>
      <c r="AN463"/>
    </row>
    <row r="464" spans="1:40">
      <c r="A464" s="129">
        <f>'Jason-SESSION'!A700</f>
        <v>0</v>
      </c>
      <c r="B464" s="116" t="s">
        <v>84</v>
      </c>
      <c r="C464" s="117" t="e">
        <f>MAX(C465:C469)</f>
        <v>#N/A</v>
      </c>
      <c r="D464" s="116" t="e">
        <f t="array" ref="D464">MAX(IF(C465:C469=C464,D465:D469))</f>
        <v>#N/A</v>
      </c>
      <c r="E464" s="116" t="e">
        <f>MAX(E465:E469)</f>
        <v>#N/A</v>
      </c>
      <c r="F464" s="116" t="e">
        <f t="array" ref="F464">MAX(IF(E465:E469=E464,F465:F469))</f>
        <v>#N/A</v>
      </c>
      <c r="G464" s="116" t="e">
        <f>MAX(G465:G469)</f>
        <v>#N/A</v>
      </c>
      <c r="H464" s="116" t="e">
        <f t="array" ref="H464">MAX(IF(G465:G469=G464,H465:H469))</f>
        <v>#N/A</v>
      </c>
      <c r="I464" s="116" t="e">
        <f>MAX(I465:I469)</f>
        <v>#N/A</v>
      </c>
      <c r="J464" s="116" t="e">
        <f t="array" ref="J464">MAX(IF(I465:I469=I464,J465:J469))</f>
        <v>#N/A</v>
      </c>
      <c r="K464" s="116" t="e">
        <f>MAX(K465:K469)</f>
        <v>#N/A</v>
      </c>
      <c r="L464" s="116" t="e">
        <f t="array" ref="L464">MAX(IF(K465:K469=K464,L465:L469))</f>
        <v>#N/A</v>
      </c>
      <c r="M464" s="116" t="e">
        <f>MAX(M465:M469)</f>
        <v>#N/A</v>
      </c>
      <c r="N464" s="117" t="e">
        <f t="array" ref="N464">MAX(IF(M465:M469=M464,N465:N469))</f>
        <v>#N/A</v>
      </c>
      <c r="O464" s="152" t="str">
        <f>IF($A$140='Jason-SESSION'!$A$700,INDEX('Jason-SESSION'!$K$700:$T$707, MATCH("*1k Row*",'Jason-SESSION'!$B$700:$B$707,0), MATCH("*1st*",'Jason-SESSION'!$K$7:$T$7,0)),"")</f>
        <v/>
      </c>
      <c r="P464" s="152" t="str">
        <f>IF($A$140='Jason-SESSION'!$A$700,INDEX('Jason-SESSION'!$K$700:$T$707, MATCH("*HIIT*",'Jason-SESSION'!$B$700:$B$707,0), MATCH("*1st*",'Jason-SESSION'!$K$7:$T$7,0)),"")</f>
        <v/>
      </c>
      <c r="Q464" s="119" t="e">
        <f>INDEX('Jason-SESSION'!$L$643:$U$700, MATCH("*HIIT*",'Jason-SESSION'!$B$643:$B$700,0), MATCH("*1st*",'Jason-SESSION'!$K$7:$T$7,0))</f>
        <v>#N/A</v>
      </c>
      <c r="R464" s="119">
        <f>'Jason-SESSION'!U532</f>
        <v>0</v>
      </c>
      <c r="S464" s="116"/>
      <c r="T464" s="116"/>
      <c r="U464" s="120">
        <f>'Jason-SESSION'!A701</f>
        <v>0</v>
      </c>
      <c r="V464" s="120">
        <f>'Jason-SESSION'!A702</f>
        <v>0</v>
      </c>
      <c r="W464" s="116"/>
      <c r="X464" s="116"/>
      <c r="Y464" s="116"/>
      <c r="Z464" s="116"/>
      <c r="AA464" s="116"/>
      <c r="AB464" s="116"/>
      <c r="AC464" s="116"/>
      <c r="AF464"/>
      <c r="AG464"/>
      <c r="AH464"/>
      <c r="AI464"/>
      <c r="AJ464"/>
      <c r="AK464"/>
      <c r="AL464"/>
      <c r="AN464"/>
    </row>
    <row r="465" spans="1:40">
      <c r="A465" s="145"/>
      <c r="B465" s="11" t="s">
        <v>3</v>
      </c>
      <c r="C465" s="131" t="e">
        <f>IF($A$464='Jason-SESSION'!$A$700,INDEX('Jason-SESSION'!$K$700:$T$707, MATCH("*Squat*",'Jason-SESSION'!$B$700:$B$707,0), MATCH("*1st*",'Jason-SESSION'!$K$7:$T$7,0)),"")</f>
        <v>#N/A</v>
      </c>
      <c r="D465" s="132" t="e">
        <f>INDEX('Jason-SESSION'!L$700:U$707, MATCH("*Squat*",'Jason-SESSION'!$B$700:$B$707,0), MATCH("*1st*",'Jason-SESSION'!K$7:T$7,0))</f>
        <v>#N/A</v>
      </c>
      <c r="E465" s="131" t="e">
        <f>IF($A$464='Jason-SESSION'!$A$700,INDEX('Jason-SESSION'!$K$700:$T$707, MATCH("*Deadlift*",'Jason-SESSION'!$B$700:$B$707,0), MATCH("*1st*",'Jason-SESSION'!$K$7:$T$7,0)),"")</f>
        <v>#N/A</v>
      </c>
      <c r="F465" s="131" t="e">
        <f>INDEX('Jason-SESSION'!$L$700:$U$707, MATCH("*Deadlift*",'Jason-SESSION'!$B$643:$B$707,0), MATCH("*1st*",'Jason-SESSION'!$K$7:$T$7,0))</f>
        <v>#N/A</v>
      </c>
      <c r="G465" s="131" t="e">
        <f>IF($A$464='Jason-SESSION'!$A$700,INDEX('Jason-SESSION'!$K$700:$T$707, MATCH("*Bench Press*",'Jason-SESSION'!$B$700:$B$707,0), MATCH("*1st*",'Jason-SESSION'!$K$7:$T$7,0)),"")</f>
        <v>#N/A</v>
      </c>
      <c r="H465" s="131" t="e">
        <f>INDEX('Jason-SESSION'!$L$700:$U$707, MATCH("*Bench Press*",'Jason-SESSION'!$B$700:$B$707,0), MATCH("*1st*",'Jason-SESSION'!$K$7:$T$7,0))</f>
        <v>#N/A</v>
      </c>
      <c r="I465" s="132" t="e">
        <f>IF($A$464='Jason-SESSION'!$A$700,INDEX('Jason-SESSION'!$K$700:$T$707, MATCH("*Military*",'Jason-SESSION'!$B$700:$B$707,0), MATCH("*1st*",'Jason-SESSION'!$K$7:$T$7,0)),"")</f>
        <v>#N/A</v>
      </c>
      <c r="J465" s="48" t="e">
        <f>INDEX('Jason-SESSION'!$L$700:$U$707, MATCH("*Military*",'Jason-SESSION'!$B$700:$B$707,0), MATCH("*1st*",'Jason-SESSION'!$K$7:$T$7,0))</f>
        <v>#N/A</v>
      </c>
      <c r="K465" s="131" t="e">
        <f>IF($A$464='Jason-SESSION'!$A$700,INDEX('Jason-SESSION'!$K$700:$T$707, MATCH("*Clean *",'Jason-SESSION'!$B$700:$B$707,0), MATCH("*1st*",'Jason-SESSION'!$K$7:$T$7,0)),"")</f>
        <v>#N/A</v>
      </c>
      <c r="L465" s="48" t="e">
        <f>INDEX('Jason-SESSION'!$L$700:$U$707, MATCH("*Clean *",'Jason-SESSION'!$B$643:$B$707,0), MATCH("*1st*",'Jason-SESSION'!$K$7:$T$7,0))</f>
        <v>#N/A</v>
      </c>
      <c r="M465" s="131" t="e">
        <f>IF($A$464='Jason-SESSION'!$A$700,INDEX('Jason-SESSION'!$K$700:$T$707, MATCH("*Lat Pulldown*",'Jason-SESSION'!$B$700:$B$707,0), MATCH("*1st*",'Jason-SESSION'!$K$7:$T$7,0)),"")</f>
        <v>#N/A</v>
      </c>
      <c r="N465" s="48" t="e">
        <f>INDEX('Jason-SESSION'!$L$700:$U$707, MATCH("*Lat Pulldown*",'Jason-SESSION'!$B$700:$B$707,0), MATCH("*1st*",'Jason-SESSION'!$K$7:$T$7,0))</f>
        <v>#N/A</v>
      </c>
      <c r="O465" s="151"/>
      <c r="P465" s="151"/>
      <c r="Q465" s="118"/>
      <c r="R465" s="118"/>
      <c r="S465" s="11"/>
      <c r="T465" s="11"/>
      <c r="V465" s="47"/>
      <c r="W465" s="11"/>
      <c r="X465" s="11"/>
      <c r="Y465" s="11"/>
      <c r="Z465" s="11"/>
      <c r="AA465" s="11"/>
      <c r="AB465" s="11"/>
      <c r="AC465" s="11"/>
      <c r="AF465"/>
      <c r="AG465"/>
      <c r="AH465"/>
      <c r="AI465"/>
      <c r="AJ465"/>
      <c r="AK465"/>
      <c r="AL465"/>
      <c r="AN465"/>
    </row>
    <row r="466" spans="1:40">
      <c r="B466" t="s">
        <v>4</v>
      </c>
      <c r="C466" s="131" t="e">
        <f>IF($A$464='Jason-SESSION'!$A$700,INDEX('Jason-SESSION'!$K$700:$T$707, MATCH("*Squat*",'Jason-SESSION'!$B$700:$B$707,0), MATCH("*2nd*",'Jason-SESSION'!$K$7:$T$7,0)),"")</f>
        <v>#N/A</v>
      </c>
      <c r="D466" s="132" t="e">
        <f>INDEX('Jason-SESSION'!L$700:U$707, MATCH("*Squat*",'Jason-SESSION'!$B$700:$B$707,0), MATCH("*2nd*",'Jason-SESSION'!K$7:T$7,0))</f>
        <v>#N/A</v>
      </c>
      <c r="E466" s="131" t="e">
        <f>IF($A$464='Jason-SESSION'!$A$700,INDEX('Jason-SESSION'!$K$700:$T$707, MATCH("*Deadlift*",'Jason-SESSION'!$B$700:$B$707,0), MATCH("*2ND*",'Jason-SESSION'!$K$7:$T$7,0)),"")</f>
        <v>#N/A</v>
      </c>
      <c r="F466" s="131" t="e">
        <f>INDEX('Jason-SESSION'!$L$700:$U$707, MATCH("*Deadlift*",'Jason-SESSION'!$B$643:$B$707,0), MATCH("*2nd*",'Jason-SESSION'!$K$7:$T$7,0))</f>
        <v>#N/A</v>
      </c>
      <c r="G466" s="131" t="e">
        <f>IF($A$464='Jason-SESSION'!$A$700,INDEX('Jason-SESSION'!$K$700:$T$707, MATCH("*Bench Press*",'Jason-SESSION'!$B$700:$B$707,0), MATCH("*2ND*",'Jason-SESSION'!$K$7:$T$7,0)),"")</f>
        <v>#N/A</v>
      </c>
      <c r="H466" s="131" t="e">
        <f>INDEX('Jason-SESSION'!$L$700:$U$707, MATCH("*Bench Press*",'Jason-SESSION'!$B$700:$B$707,0), MATCH("*2nd*",'Jason-SESSION'!$K$7:$T$7,0))</f>
        <v>#N/A</v>
      </c>
      <c r="I466" s="132" t="e">
        <f>IF($A$464='Jason-SESSION'!$A$700,INDEX('Jason-SESSION'!$K$700:$T$707, MATCH("*Military*",'Jason-SESSION'!$B$700:$B$707,0), MATCH("*2ND*",'Jason-SESSION'!$K$7:$T$7,0)),"")</f>
        <v>#N/A</v>
      </c>
      <c r="J466" s="44" t="e">
        <f>INDEX('Jason-SESSION'!$L$700:$U$707, MATCH("*Military*",'Jason-SESSION'!$B$700:$B$707,0), MATCH("*2nd*",'Jason-SESSION'!$K$7:$T$7,0))</f>
        <v>#N/A</v>
      </c>
      <c r="K466" s="131" t="e">
        <f>IF($A$464='Jason-SESSION'!$A$700,INDEX('Jason-SESSION'!$K$700:$T$707, MATCH("*Clean *",'Jason-SESSION'!$B$700:$B$707,0), MATCH("*2ND*",'Jason-SESSION'!$K$7:$T$7,0)),"")</f>
        <v>#N/A</v>
      </c>
      <c r="L466" s="44" t="e">
        <f>INDEX('Jason-SESSION'!$L$700:$U$707, MATCH("*Clean *",'Jason-SESSION'!$B$643:$B$707,0), MATCH("*2nd*",'Jason-SESSION'!$K$7:$T$7,0))</f>
        <v>#N/A</v>
      </c>
      <c r="M466" s="131" t="e">
        <f>IF($A$464='Jason-SESSION'!$A$700,INDEX('Jason-SESSION'!$K$700:$T$707, MATCH("*Lat Pulldown*",'Jason-SESSION'!$B$700:$B$707,0), MATCH("*2ND*",'Jason-SESSION'!$K$7:$T$7,0)),"")</f>
        <v>#N/A</v>
      </c>
      <c r="N466" s="44" t="e">
        <f>INDEX('Jason-SESSION'!$L$700:$U$707, MATCH("*Lat Pulldown*",'Jason-SESSION'!$B$700:$B$707,0), MATCH("*2nd*",'Jason-SESSION'!$K$7:$T$7,0))</f>
        <v>#N/A</v>
      </c>
      <c r="O466" s="151"/>
      <c r="P466" s="151"/>
      <c r="Q466" s="118"/>
      <c r="R466" s="118"/>
      <c r="AF466"/>
      <c r="AG466"/>
      <c r="AH466"/>
      <c r="AI466"/>
      <c r="AJ466"/>
      <c r="AK466"/>
      <c r="AL466"/>
      <c r="AN466"/>
    </row>
    <row r="467" spans="1:40">
      <c r="B467" t="s">
        <v>5</v>
      </c>
      <c r="C467" s="131" t="e">
        <f>IF($A$464='Jason-SESSION'!$A$700,INDEX('Jason-SESSION'!$K$700:$T$707, MATCH("*Squat*",'Jason-SESSION'!$B$700:$B$707,0), MATCH("*3rd*",'Jason-SESSION'!$K$7:$T$7,0)),"")</f>
        <v>#N/A</v>
      </c>
      <c r="D467" s="132" t="e">
        <f>INDEX('Jason-SESSION'!L$700:U$707, MATCH("*Squat*",'Jason-SESSION'!$B$700:$B$707,0), MATCH("*3rd*",'Jason-SESSION'!K$7:T$7,0))</f>
        <v>#N/A</v>
      </c>
      <c r="E467" s="131" t="e">
        <f>IF($A$464='Jason-SESSION'!$A$700,INDEX('Jason-SESSION'!$K$700:$T$707, MATCH("*Deadlift*",'Jason-SESSION'!$B$700:$B$707,0), MATCH("*3rd*",'Jason-SESSION'!$K$7:$T$7,0)),"")</f>
        <v>#N/A</v>
      </c>
      <c r="F467" s="131" t="e">
        <f>INDEX('Jason-SESSION'!$L$700:$U$707, MATCH("*Deadlift*",'Jason-SESSION'!$B$643:$B$707,0), MATCH("*3rd*",'Jason-SESSION'!$K$7:$T$7,0))</f>
        <v>#N/A</v>
      </c>
      <c r="G467" s="131" t="e">
        <f>IF($A$464='Jason-SESSION'!$A$700,INDEX('Jason-SESSION'!$K$700:$T$707, MATCH("*Bench Press*",'Jason-SESSION'!$B$700:$B$707,0), MATCH("*3rd*",'Jason-SESSION'!$K$7:$T$7,0)),"")</f>
        <v>#N/A</v>
      </c>
      <c r="H467" s="131" t="e">
        <f>INDEX('Jason-SESSION'!$L$700:$U$707, MATCH("*Bench Press*",'Jason-SESSION'!$B$700:$B$707,0), MATCH("*3rd*",'Jason-SESSION'!$K$7:$T$7,0))</f>
        <v>#N/A</v>
      </c>
      <c r="I467" s="132" t="e">
        <f>IF($A$464='Jason-SESSION'!$A$700,INDEX('Jason-SESSION'!$K$700:$T$707, MATCH("*Military*",'Jason-SESSION'!$B$700:$B$707,0), MATCH("*3rd*",'Jason-SESSION'!$K$7:$T$7,0)),"")</f>
        <v>#N/A</v>
      </c>
      <c r="J467" s="44" t="e">
        <f>INDEX('Jason-SESSION'!$L$700:$U$707, MATCH("*Military*",'Jason-SESSION'!$B$700:$B$707,0), MATCH("*3rd*",'Jason-SESSION'!$K$7:$T$7,0))</f>
        <v>#N/A</v>
      </c>
      <c r="K467" s="131" t="e">
        <f>IF($A$464='Jason-SESSION'!$A$700,INDEX('Jason-SESSION'!$K$700:$T$707, MATCH("*Clean *",'Jason-SESSION'!$B$700:$B$707,0), MATCH("*3rd*",'Jason-SESSION'!$K$7:$T$7,0)),"")</f>
        <v>#N/A</v>
      </c>
      <c r="L467" s="44" t="e">
        <f>INDEX('Jason-SESSION'!$L$700:$U$707, MATCH("*Clean *",'Jason-SESSION'!$B$643:$B$707,0), MATCH("*3rd*",'Jason-SESSION'!$K$7:$T$7,0))</f>
        <v>#N/A</v>
      </c>
      <c r="M467" s="131" t="e">
        <f>IF($A$464='Jason-SESSION'!$A$700,INDEX('Jason-SESSION'!$K$700:$T$707, MATCH("*Lat Pulldown*",'Jason-SESSION'!$B$700:$B$707,0), MATCH("*3rd*",'Jason-SESSION'!$K$7:$T$7,0)),"")</f>
        <v>#N/A</v>
      </c>
      <c r="N467" s="44" t="e">
        <f>INDEX('Jason-SESSION'!$L$700:$U$707, MATCH("*Lat Pulldown*",'Jason-SESSION'!$B$700:$B$707,0), MATCH("*3rd*",'Jason-SESSION'!$K$7:$T$7,0))</f>
        <v>#N/A</v>
      </c>
      <c r="O467" s="151"/>
      <c r="P467" s="151"/>
      <c r="Q467" s="118"/>
      <c r="R467" s="118"/>
      <c r="AF467"/>
      <c r="AG467"/>
      <c r="AH467"/>
      <c r="AI467"/>
      <c r="AJ467"/>
      <c r="AK467"/>
      <c r="AL467"/>
      <c r="AN467"/>
    </row>
    <row r="468" spans="1:40">
      <c r="B468" t="s">
        <v>6</v>
      </c>
      <c r="C468" s="131" t="e">
        <f>IF($A$464='Jason-SESSION'!$A$700,INDEX('Jason-SESSION'!$K$700:$T$707, MATCH("*Squat*",'Jason-SESSION'!$B$700:$B$707,0), MATCH("*4th*",'Jason-SESSION'!$K$7:$T$7,0)),"")</f>
        <v>#N/A</v>
      </c>
      <c r="D468" s="132" t="e">
        <f>INDEX('Jason-SESSION'!L$700:U$707, MATCH("*Squat*",'Jason-SESSION'!$B$700:$B$707,0), MATCH("*4th*",'Jason-SESSION'!K$7:T$7,0))</f>
        <v>#N/A</v>
      </c>
      <c r="E468" s="131" t="e">
        <f>IF($A$464='Jason-SESSION'!$A$700,INDEX('Jason-SESSION'!$K$700:$T$707, MATCH("*Deadlift*",'Jason-SESSION'!$B$700:$B$707,0), MATCH("*4th*",'Jason-SESSION'!$K$7:$T$7,0)),"")</f>
        <v>#N/A</v>
      </c>
      <c r="F468" s="131" t="e">
        <f>INDEX('Jason-SESSION'!$L$700:$U$707, MATCH("*Deadlift*",'Jason-SESSION'!$B$643:$B$707,0), MATCH("*4th*",'Jason-SESSION'!$K$7:$T$7,0))</f>
        <v>#N/A</v>
      </c>
      <c r="G468" s="131" t="e">
        <f>IF($A$464='Jason-SESSION'!$A$700,INDEX('Jason-SESSION'!$K$700:$T$707, MATCH("*Bench Press*",'Jason-SESSION'!$B$700:$B$707,0), MATCH("*4th*",'Jason-SESSION'!$K$7:$T$7,0)),"")</f>
        <v>#N/A</v>
      </c>
      <c r="H468" s="131" t="e">
        <f>INDEX('Jason-SESSION'!$L$700:$U$707, MATCH("*Bench Press*",'Jason-SESSION'!$B$700:$B$707,0), MATCH("*4th*",'Jason-SESSION'!$K$7:$T$7,0))</f>
        <v>#N/A</v>
      </c>
      <c r="I468" s="132" t="e">
        <f>IF($A$464='Jason-SESSION'!$A$700,INDEX('Jason-SESSION'!$K$700:$T$707, MATCH("*Military*",'Jason-SESSION'!$B$700:$B$707,0), MATCH("*4th*",'Jason-SESSION'!$K$7:$T$7,0)),"")</f>
        <v>#N/A</v>
      </c>
      <c r="J468" s="44" t="e">
        <f>INDEX('Jason-SESSION'!$L$700:$U$707, MATCH("*Military*",'Jason-SESSION'!$B$700:$B$707,0), MATCH("*4th*",'Jason-SESSION'!$K$7:$T$7,0))</f>
        <v>#N/A</v>
      </c>
      <c r="K468" s="131" t="e">
        <f>IF($A$464='Jason-SESSION'!$A$700,INDEX('Jason-SESSION'!$K$700:$T$707, MATCH("*Clean *",'Jason-SESSION'!$B$700:$B$707,0), MATCH("*4th*",'Jason-SESSION'!$K$7:$T$7,0)),"")</f>
        <v>#N/A</v>
      </c>
      <c r="L468" s="44" t="e">
        <f>INDEX('Jason-SESSION'!$L$700:$U$707, MATCH("*Clean *",'Jason-SESSION'!$B$643:$B$707,0), MATCH("*4th*",'Jason-SESSION'!$K$7:$T$7,0))</f>
        <v>#N/A</v>
      </c>
      <c r="M468" s="131" t="e">
        <f>IF($A$464='Jason-SESSION'!$A$700,INDEX('Jason-SESSION'!$K$700:$T$707, MATCH("*Lat Pulldown*",'Jason-SESSION'!$B$700:$B$707,0), MATCH("*4th*",'Jason-SESSION'!$K$7:$T$7,0)),"")</f>
        <v>#N/A</v>
      </c>
      <c r="N468" s="44" t="e">
        <f>INDEX('Jason-SESSION'!$L$700:$U$707, MATCH("*Lat Pulldown*",'Jason-SESSION'!$B$700:$B$707,0), MATCH("*4th*",'Jason-SESSION'!$K$7:$T$7,0))</f>
        <v>#N/A</v>
      </c>
      <c r="O468" s="151"/>
      <c r="P468" s="151"/>
      <c r="Q468" s="118"/>
      <c r="R468" s="118"/>
      <c r="AF468"/>
      <c r="AG468"/>
      <c r="AH468"/>
      <c r="AI468"/>
      <c r="AJ468"/>
      <c r="AK468"/>
      <c r="AL468"/>
      <c r="AN468"/>
    </row>
    <row r="469" spans="1:40">
      <c r="B469" t="s">
        <v>7</v>
      </c>
      <c r="C469" s="131" t="e">
        <f>IF($A$464='Jason-SESSION'!$A$700,INDEX('Jason-SESSION'!$K$700:$T$707, MATCH("*Squat*",'Jason-SESSION'!$B$700:$B$707,0), MATCH("*5th*",'Jason-SESSION'!$K$7:$T$7,0)),"")</f>
        <v>#N/A</v>
      </c>
      <c r="D469" s="132" t="e">
        <f>INDEX('Jason-SESSION'!L$700:U$707, MATCH("*Squat*",'Jason-SESSION'!$B$700:$B$707,0), MATCH("*5th*",'Jason-SESSION'!K$7:T$7,0))</f>
        <v>#N/A</v>
      </c>
      <c r="E469" s="131" t="e">
        <f>IF($A$464='Jason-SESSION'!$A$700,INDEX('Jason-SESSION'!$K$700:$T$707, MATCH("*Deadlift*",'Jason-SESSION'!$B$700:$B$707,0), MATCH("*5th*",'Jason-SESSION'!$K$7:$T$7,0)),"")</f>
        <v>#N/A</v>
      </c>
      <c r="F469" s="131" t="e">
        <f>INDEX('Jason-SESSION'!$L$700:$U$707, MATCH("*Deadlift*",'Jason-SESSION'!$B$643:$B$707,0), MATCH("*5th*",'Jason-SESSION'!$K$7:$T$7,0))</f>
        <v>#N/A</v>
      </c>
      <c r="G469" s="131" t="e">
        <f>IF($A$464='Jason-SESSION'!$A$700,INDEX('Jason-SESSION'!$K$700:$T$707, MATCH("*Bench Press*",'Jason-SESSION'!$B$700:$B$707,0), MATCH("*5th*",'Jason-SESSION'!$K$7:$T$7,0)),"")</f>
        <v>#N/A</v>
      </c>
      <c r="H469" s="131" t="e">
        <f>INDEX('Jason-SESSION'!$L$700:$U$707, MATCH("*Bench Press*",'Jason-SESSION'!$B$700:$B$707,0), MATCH("*5th*",'Jason-SESSION'!$K$7:$T$7,0))</f>
        <v>#N/A</v>
      </c>
      <c r="I469" s="132" t="e">
        <f>IF($A$464='Jason-SESSION'!$A$700,INDEX('Jason-SESSION'!$K$700:$T$707, MATCH("*Military*",'Jason-SESSION'!$B$700:$B$707,0), MATCH("*5th*",'Jason-SESSION'!$K$7:$T$7,0)),"")</f>
        <v>#N/A</v>
      </c>
      <c r="J469" s="44" t="e">
        <f>INDEX('Jason-SESSION'!$L$700:$U$707, MATCH("*Military*",'Jason-SESSION'!$B$700:$B$707,0), MATCH("*5th*",'Jason-SESSION'!$K$7:$T$7,0))</f>
        <v>#N/A</v>
      </c>
      <c r="K469" s="131" t="e">
        <f>IF($A$464='Jason-SESSION'!$A$700,INDEX('Jason-SESSION'!$K$700:$T$707, MATCH("*Clean *",'Jason-SESSION'!$B$700:$B$707,0), MATCH("*5th*",'Jason-SESSION'!$K$7:$T$7,0)),"")</f>
        <v>#N/A</v>
      </c>
      <c r="L469" s="44" t="e">
        <f>INDEX('Jason-SESSION'!$L$700:$U$707, MATCH("*Clean *",'Jason-SESSION'!$B$643:$B$707,0), MATCH("*5th*",'Jason-SESSION'!$K$7:$T$7,0))</f>
        <v>#N/A</v>
      </c>
      <c r="M469" s="131" t="e">
        <f>IF($A$464='Jason-SESSION'!$A$700,INDEX('Jason-SESSION'!$K$700:$T$707, MATCH("*Lat Pulldown*",'Jason-SESSION'!$B$700:$B$707,0), MATCH("*5th*",'Jason-SESSION'!$K$7:$T$7,0)),"")</f>
        <v>#N/A</v>
      </c>
      <c r="N469" s="44" t="e">
        <f>INDEX('Jason-SESSION'!$L$700:$U$707, MATCH("*Lat Pulldown*",'Jason-SESSION'!$B$700:$B$707,0), MATCH("*5th*",'Jason-SESSION'!$K$7:$T$7,0))</f>
        <v>#N/A</v>
      </c>
      <c r="O469" s="151"/>
      <c r="P469" s="151"/>
      <c r="Q469" s="118"/>
      <c r="R469" s="118"/>
      <c r="AF469"/>
      <c r="AG469"/>
      <c r="AH469"/>
      <c r="AI469"/>
      <c r="AJ469"/>
      <c r="AK469"/>
      <c r="AL469"/>
      <c r="AN469"/>
    </row>
    <row r="470" spans="1:40">
      <c r="A470" s="129">
        <f>'Jason-SESSION'!A709</f>
        <v>0</v>
      </c>
      <c r="B470" s="116" t="s">
        <v>84</v>
      </c>
      <c r="C470" s="117" t="e">
        <f>MAX(C471:C475)</f>
        <v>#N/A</v>
      </c>
      <c r="D470" s="116" t="e">
        <f t="array" ref="D470">MAX(IF(C471:C475=C470,D471:D475))</f>
        <v>#N/A</v>
      </c>
      <c r="E470" s="116" t="e">
        <f>MAX(E471:E475)</f>
        <v>#N/A</v>
      </c>
      <c r="F470" s="116" t="e">
        <f t="array" ref="F470">MAX(IF(E471:E475=E470,F471:F475))</f>
        <v>#N/A</v>
      </c>
      <c r="G470" s="116" t="e">
        <f>MAX(G471:G475)</f>
        <v>#N/A</v>
      </c>
      <c r="H470" s="116" t="e">
        <f t="array" ref="H470">MAX(IF(G471:G475=G470,H471:H475))</f>
        <v>#N/A</v>
      </c>
      <c r="I470" s="116" t="e">
        <f>MAX(I471:I475)</f>
        <v>#N/A</v>
      </c>
      <c r="J470" s="116" t="e">
        <f t="array" ref="J470">MAX(IF(I471:I475=I470,J471:J475))</f>
        <v>#N/A</v>
      </c>
      <c r="K470" s="116" t="e">
        <f>MAX(K471:K475)</f>
        <v>#N/A</v>
      </c>
      <c r="L470" s="116" t="e">
        <f t="array" ref="L470">MAX(IF(K471:K475=K470,L471:L475))</f>
        <v>#N/A</v>
      </c>
      <c r="M470" s="116" t="e">
        <f>MAX(M471:M475)</f>
        <v>#N/A</v>
      </c>
      <c r="N470" s="117" t="e">
        <f t="array" ref="N470">MAX(IF(M471:M475=M470,N471:N475))</f>
        <v>#N/A</v>
      </c>
      <c r="O470" s="152" t="str">
        <f>IF($A$140='Jason-SESSION'!$A$709,INDEX('Jason-SESSION'!$K$709:$T$716, MATCH("*1k Row*",'Jason-SESSION'!$B$709:$B$716,0), MATCH("*1st*",'Jason-SESSION'!$K$7:$T$7,0)),"")</f>
        <v/>
      </c>
      <c r="P470" s="152" t="str">
        <f>IF($A$140='Jason-SESSION'!$A$709,INDEX('Jason-SESSION'!$K$709:$T$716, MATCH("*HIIT*",'Jason-SESSION'!$B$709:$B$716,0), MATCH("*1st*",'Jason-SESSION'!$K$7:$T$7,0)),"")</f>
        <v/>
      </c>
      <c r="Q470" s="119" t="e">
        <f>INDEX('Jason-SESSION'!$L$649:$U$709, MATCH("*HIIT*",'Jason-SESSION'!$B$649:$B$709,0), MATCH("*1st*",'Jason-SESSION'!$K$7:$T$7,0))</f>
        <v>#N/A</v>
      </c>
      <c r="R470" s="119">
        <f>'Jason-SESSION'!U538</f>
        <v>0</v>
      </c>
      <c r="S470" s="116"/>
      <c r="T470" s="116"/>
      <c r="U470" s="120">
        <f>'Jason-SESSION'!A710</f>
        <v>0</v>
      </c>
      <c r="V470" s="120">
        <f>'Jason-SESSION'!A711</f>
        <v>0</v>
      </c>
      <c r="W470" s="116"/>
      <c r="X470" s="116"/>
      <c r="Y470" s="116"/>
      <c r="Z470" s="116"/>
      <c r="AA470" s="116"/>
      <c r="AB470" s="116"/>
      <c r="AC470" s="116"/>
      <c r="AF470"/>
      <c r="AG470"/>
      <c r="AH470"/>
      <c r="AI470"/>
      <c r="AJ470"/>
      <c r="AK470"/>
      <c r="AL470"/>
      <c r="AN470"/>
    </row>
    <row r="471" spans="1:40">
      <c r="A471" s="145"/>
      <c r="B471" s="11" t="s">
        <v>3</v>
      </c>
      <c r="C471" s="131" t="e">
        <f>IF($A$470='Jason-SESSION'!$A$709,INDEX('Jason-SESSION'!$K$709:$T$716, MATCH("*Squat*",'Jason-SESSION'!$B$709:$B$716,0), MATCH("*1st*",'Jason-SESSION'!$K$7:$T$7,0)),"")</f>
        <v>#N/A</v>
      </c>
      <c r="D471" s="132" t="e">
        <f>INDEX('Jason-SESSION'!L$709:U$716, MATCH("*Squat*",'Jason-SESSION'!$B$709:$B$716,0), MATCH("*1st*",'Jason-SESSION'!K$7:T$7,0))</f>
        <v>#N/A</v>
      </c>
      <c r="E471" s="131" t="e">
        <f>IF($A$470='Jason-SESSION'!$A$709,INDEX('Jason-SESSION'!$K$709:$T$716, MATCH("*Deadlift*",'Jason-SESSION'!$B$709:$B$716,0), MATCH("*1st*",'Jason-SESSION'!$K$7:$T$7,0)),"")</f>
        <v>#N/A</v>
      </c>
      <c r="F471" s="131" t="e">
        <f>INDEX('Jason-SESSION'!$L$709:$U$716, MATCH("*Deadlift*",'Jason-SESSION'!$B$649:$B$716,0), MATCH("*1st*",'Jason-SESSION'!$K$7:$T$7,0))</f>
        <v>#N/A</v>
      </c>
      <c r="G471" s="131" t="e">
        <f>IF($A$470='Jason-SESSION'!$A$709,INDEX('Jason-SESSION'!$K$709:$T$716, MATCH("*Bench Press*",'Jason-SESSION'!$B$709:$B$716,0), MATCH("*1st*",'Jason-SESSION'!$K$7:$T$7,0)),"")</f>
        <v>#N/A</v>
      </c>
      <c r="H471" s="131" t="e">
        <f>INDEX('Jason-SESSION'!$L$709:$U$716, MATCH("*Bench Press*",'Jason-SESSION'!$B$709:$B$716,0), MATCH("*1st*",'Jason-SESSION'!$K$7:$T$7,0))</f>
        <v>#N/A</v>
      </c>
      <c r="I471" s="132" t="e">
        <f>IF($A$470='Jason-SESSION'!$A$709,INDEX('Jason-SESSION'!$K$709:$T$716, MATCH("*Military*",'Jason-SESSION'!$B$709:$B$716,0), MATCH("*1st*",'Jason-SESSION'!$K$7:$T$7,0)),"")</f>
        <v>#N/A</v>
      </c>
      <c r="J471" s="48" t="e">
        <f>INDEX('Jason-SESSION'!$L$709:$U$716, MATCH("*Military*",'Jason-SESSION'!$B$709:$B$716,0), MATCH("*1st*",'Jason-SESSION'!$K$7:$T$7,0))</f>
        <v>#N/A</v>
      </c>
      <c r="K471" s="131" t="e">
        <f>IF($A$470='Jason-SESSION'!$A$709,INDEX('Jason-SESSION'!$K$709:$T$716, MATCH("*Clean *",'Jason-SESSION'!$B$709:$B$716,0), MATCH("*1st*",'Jason-SESSION'!$K$7:$T$7,0)),"")</f>
        <v>#N/A</v>
      </c>
      <c r="L471" s="48" t="e">
        <f>INDEX('Jason-SESSION'!$L$709:$U$716, MATCH("*Clean *",'Jason-SESSION'!$B$649:$B$716,0), MATCH("*1st*",'Jason-SESSION'!$K$7:$T$7,0))</f>
        <v>#N/A</v>
      </c>
      <c r="M471" s="131" t="e">
        <f>IF($A$470='Jason-SESSION'!$A$709,INDEX('Jason-SESSION'!$K$709:$T$716, MATCH("*Lat Pulldown*",'Jason-SESSION'!$B$709:$B$716,0), MATCH("*1st*",'Jason-SESSION'!$K$7:$T$7,0)),"")</f>
        <v>#N/A</v>
      </c>
      <c r="N471" s="48" t="e">
        <f>INDEX('Jason-SESSION'!$L$709:$U$716, MATCH("*Lat Pulldown*",'Jason-SESSION'!$B$709:$B$716,0), MATCH("*1st*",'Jason-SESSION'!$K$7:$T$7,0))</f>
        <v>#N/A</v>
      </c>
      <c r="O471" s="151"/>
      <c r="P471" s="151"/>
      <c r="Q471" s="118"/>
      <c r="R471" s="118"/>
      <c r="S471" s="11"/>
      <c r="T471" s="11"/>
      <c r="V471" s="47"/>
      <c r="W471" s="11"/>
      <c r="X471" s="11"/>
      <c r="Y471" s="11"/>
      <c r="Z471" s="11"/>
      <c r="AA471" s="11"/>
      <c r="AB471" s="11"/>
      <c r="AC471" s="11"/>
      <c r="AF471"/>
      <c r="AG471"/>
      <c r="AH471"/>
      <c r="AI471"/>
      <c r="AJ471"/>
      <c r="AK471"/>
      <c r="AL471"/>
      <c r="AN471"/>
    </row>
    <row r="472" spans="1:40">
      <c r="B472" t="s">
        <v>4</v>
      </c>
      <c r="C472" s="131" t="e">
        <f>IF($A$470='Jason-SESSION'!$A$709,INDEX('Jason-SESSION'!$K$709:$T$716, MATCH("*Squat*",'Jason-SESSION'!$B$709:$B$716,0), MATCH("*2nd*",'Jason-SESSION'!$K$7:$T$7,0)),"")</f>
        <v>#N/A</v>
      </c>
      <c r="D472" s="132" t="e">
        <f>INDEX('Jason-SESSION'!L$709:U$716, MATCH("*Squat*",'Jason-SESSION'!$B$709:$B$716,0), MATCH("*2nd*",'Jason-SESSION'!K$7:T$7,0))</f>
        <v>#N/A</v>
      </c>
      <c r="E472" s="131" t="e">
        <f>IF($A$470='Jason-SESSION'!$A$709,INDEX('Jason-SESSION'!$K$709:$T$716, MATCH("*Deadlift*",'Jason-SESSION'!$B$709:$B$716,0), MATCH("*2ND*",'Jason-SESSION'!$K$7:$T$7,0)),"")</f>
        <v>#N/A</v>
      </c>
      <c r="F472" s="131" t="e">
        <f>INDEX('Jason-SESSION'!$L$709:$U$716, MATCH("*Deadlift*",'Jason-SESSION'!$B$649:$B$716,0), MATCH("*2nd*",'Jason-SESSION'!$K$7:$T$7,0))</f>
        <v>#N/A</v>
      </c>
      <c r="G472" s="131" t="e">
        <f>IF($A$470='Jason-SESSION'!$A$709,INDEX('Jason-SESSION'!$K$709:$T$716, MATCH("*Bench Press*",'Jason-SESSION'!$B$709:$B$716,0), MATCH("*2ND*",'Jason-SESSION'!$K$7:$T$7,0)),"")</f>
        <v>#N/A</v>
      </c>
      <c r="H472" s="131" t="e">
        <f>INDEX('Jason-SESSION'!$L$709:$U$716, MATCH("*Bench Press*",'Jason-SESSION'!$B$709:$B$716,0), MATCH("*2nd*",'Jason-SESSION'!$K$7:$T$7,0))</f>
        <v>#N/A</v>
      </c>
      <c r="I472" s="132" t="e">
        <f>IF($A$470='Jason-SESSION'!$A$709,INDEX('Jason-SESSION'!$K$709:$T$716, MATCH("*Military*",'Jason-SESSION'!$B$709:$B$716,0), MATCH("*2ND*",'Jason-SESSION'!$K$7:$T$7,0)),"")</f>
        <v>#N/A</v>
      </c>
      <c r="J472" s="44" t="e">
        <f>INDEX('Jason-SESSION'!$L$709:$U$716, MATCH("*Military*",'Jason-SESSION'!$B$709:$B$716,0), MATCH("*2nd*",'Jason-SESSION'!$K$7:$T$7,0))</f>
        <v>#N/A</v>
      </c>
      <c r="K472" s="131" t="e">
        <f>IF($A$470='Jason-SESSION'!$A$709,INDEX('Jason-SESSION'!$K$709:$T$716, MATCH("*Clean *",'Jason-SESSION'!$B$709:$B$716,0), MATCH("*2ND*",'Jason-SESSION'!$K$7:$T$7,0)),"")</f>
        <v>#N/A</v>
      </c>
      <c r="L472" s="44" t="e">
        <f>INDEX('Jason-SESSION'!$L$709:$U$716, MATCH("*Clean *",'Jason-SESSION'!$B$649:$B$716,0), MATCH("*2nd*",'Jason-SESSION'!$K$7:$T$7,0))</f>
        <v>#N/A</v>
      </c>
      <c r="M472" s="131" t="e">
        <f>IF($A$470='Jason-SESSION'!$A$709,INDEX('Jason-SESSION'!$K$709:$T$716, MATCH("*Lat Pulldown*",'Jason-SESSION'!$B$709:$B$716,0), MATCH("*2ND*",'Jason-SESSION'!$K$7:$T$7,0)),"")</f>
        <v>#N/A</v>
      </c>
      <c r="N472" s="44" t="e">
        <f>INDEX('Jason-SESSION'!$L$709:$U$716, MATCH("*Lat Pulldown*",'Jason-SESSION'!$B$709:$B$716,0), MATCH("*2nd*",'Jason-SESSION'!$K$7:$T$7,0))</f>
        <v>#N/A</v>
      </c>
      <c r="O472" s="151"/>
      <c r="P472" s="151"/>
      <c r="Q472" s="118"/>
      <c r="R472" s="118"/>
      <c r="AF472"/>
      <c r="AG472"/>
      <c r="AH472"/>
      <c r="AI472"/>
      <c r="AJ472"/>
      <c r="AK472"/>
      <c r="AL472"/>
      <c r="AN472"/>
    </row>
    <row r="473" spans="1:40">
      <c r="B473" t="s">
        <v>5</v>
      </c>
      <c r="C473" s="131" t="e">
        <f>IF($A$470='Jason-SESSION'!$A$709,INDEX('Jason-SESSION'!$K$709:$T$716, MATCH("*Squat*",'Jason-SESSION'!$B$709:$B$716,0), MATCH("*3rd*",'Jason-SESSION'!$K$7:$T$7,0)),"")</f>
        <v>#N/A</v>
      </c>
      <c r="D473" s="132" t="e">
        <f>INDEX('Jason-SESSION'!L$709:U$716, MATCH("*Squat*",'Jason-SESSION'!$B$709:$B$716,0), MATCH("*3rd*",'Jason-SESSION'!K$7:T$7,0))</f>
        <v>#N/A</v>
      </c>
      <c r="E473" s="131" t="e">
        <f>IF($A$470='Jason-SESSION'!$A$709,INDEX('Jason-SESSION'!$K$709:$T$716, MATCH("*Deadlift*",'Jason-SESSION'!$B$709:$B$716,0), MATCH("*3rd*",'Jason-SESSION'!$K$7:$T$7,0)),"")</f>
        <v>#N/A</v>
      </c>
      <c r="F473" s="131" t="e">
        <f>INDEX('Jason-SESSION'!$L$709:$U$716, MATCH("*Deadlift*",'Jason-SESSION'!$B$649:$B$716,0), MATCH("*3rd*",'Jason-SESSION'!$K$7:$T$7,0))</f>
        <v>#N/A</v>
      </c>
      <c r="G473" s="131" t="e">
        <f>IF($A$470='Jason-SESSION'!$A$709,INDEX('Jason-SESSION'!$K$709:$T$716, MATCH("*Bench Press*",'Jason-SESSION'!$B$709:$B$716,0), MATCH("*3rd*",'Jason-SESSION'!$K$7:$T$7,0)),"")</f>
        <v>#N/A</v>
      </c>
      <c r="H473" s="131" t="e">
        <f>INDEX('Jason-SESSION'!$L$709:$U$716, MATCH("*Bench Press*",'Jason-SESSION'!$B$709:$B$716,0), MATCH("*3rd*",'Jason-SESSION'!$K$7:$T$7,0))</f>
        <v>#N/A</v>
      </c>
      <c r="I473" s="132" t="e">
        <f>IF($A$470='Jason-SESSION'!$A$709,INDEX('Jason-SESSION'!$K$709:$T$716, MATCH("*Military*",'Jason-SESSION'!$B$709:$B$716,0), MATCH("*3rd*",'Jason-SESSION'!$K$7:$T$7,0)),"")</f>
        <v>#N/A</v>
      </c>
      <c r="J473" s="44" t="e">
        <f>INDEX('Jason-SESSION'!$L$709:$U$716, MATCH("*Military*",'Jason-SESSION'!$B$709:$B$716,0), MATCH("*3rd*",'Jason-SESSION'!$K$7:$T$7,0))</f>
        <v>#N/A</v>
      </c>
      <c r="K473" s="131" t="e">
        <f>IF($A$470='Jason-SESSION'!$A$709,INDEX('Jason-SESSION'!$K$709:$T$716, MATCH("*Clean *",'Jason-SESSION'!$B$709:$B$716,0), MATCH("*3rd*",'Jason-SESSION'!$K$7:$T$7,0)),"")</f>
        <v>#N/A</v>
      </c>
      <c r="L473" s="44" t="e">
        <f>INDEX('Jason-SESSION'!$L$709:$U$716, MATCH("*Clean *",'Jason-SESSION'!$B$649:$B$716,0), MATCH("*3rd*",'Jason-SESSION'!$K$7:$T$7,0))</f>
        <v>#N/A</v>
      </c>
      <c r="M473" s="131" t="e">
        <f>IF($A$470='Jason-SESSION'!$A$709,INDEX('Jason-SESSION'!$K$709:$T$716, MATCH("*Lat Pulldown*",'Jason-SESSION'!$B$709:$B$716,0), MATCH("*3rd*",'Jason-SESSION'!$K$7:$T$7,0)),"")</f>
        <v>#N/A</v>
      </c>
      <c r="N473" s="44" t="e">
        <f>INDEX('Jason-SESSION'!$L$709:$U$716, MATCH("*Lat Pulldown*",'Jason-SESSION'!$B$709:$B$716,0), MATCH("*3rd*",'Jason-SESSION'!$K$7:$T$7,0))</f>
        <v>#N/A</v>
      </c>
      <c r="O473" s="151"/>
      <c r="P473" s="151"/>
      <c r="Q473" s="118"/>
      <c r="R473" s="118"/>
      <c r="AF473"/>
      <c r="AG473"/>
      <c r="AH473"/>
      <c r="AI473"/>
      <c r="AJ473"/>
      <c r="AK473"/>
      <c r="AL473"/>
      <c r="AN473"/>
    </row>
    <row r="474" spans="1:40">
      <c r="B474" t="s">
        <v>6</v>
      </c>
      <c r="C474" s="131" t="e">
        <f>IF($A$470='Jason-SESSION'!$A$709,INDEX('Jason-SESSION'!$K$709:$T$716, MATCH("*Squat*",'Jason-SESSION'!$B$709:$B$716,0), MATCH("*4th*",'Jason-SESSION'!$K$7:$T$7,0)),"")</f>
        <v>#N/A</v>
      </c>
      <c r="D474" s="132" t="e">
        <f>INDEX('Jason-SESSION'!L$709:U$716, MATCH("*Squat*",'Jason-SESSION'!$B$709:$B$716,0), MATCH("*4th*",'Jason-SESSION'!K$7:T$7,0))</f>
        <v>#N/A</v>
      </c>
      <c r="E474" s="131" t="e">
        <f>IF($A$470='Jason-SESSION'!$A$709,INDEX('Jason-SESSION'!$K$709:$T$716, MATCH("*Deadlift*",'Jason-SESSION'!$B$709:$B$716,0), MATCH("*4th*",'Jason-SESSION'!$K$7:$T$7,0)),"")</f>
        <v>#N/A</v>
      </c>
      <c r="F474" s="131" t="e">
        <f>INDEX('Jason-SESSION'!$L$709:$U$716, MATCH("*Deadlift*",'Jason-SESSION'!$B$649:$B$716,0), MATCH("*4th*",'Jason-SESSION'!$K$7:$T$7,0))</f>
        <v>#N/A</v>
      </c>
      <c r="G474" s="131" t="e">
        <f>IF($A$470='Jason-SESSION'!$A$709,INDEX('Jason-SESSION'!$K$709:$T$716, MATCH("*Bench Press*",'Jason-SESSION'!$B$709:$B$716,0), MATCH("*4th*",'Jason-SESSION'!$K$7:$T$7,0)),"")</f>
        <v>#N/A</v>
      </c>
      <c r="H474" s="131" t="e">
        <f>INDEX('Jason-SESSION'!$L$709:$U$716, MATCH("*Bench Press*",'Jason-SESSION'!$B$709:$B$716,0), MATCH("*4th*",'Jason-SESSION'!$K$7:$T$7,0))</f>
        <v>#N/A</v>
      </c>
      <c r="I474" s="132" t="e">
        <f>IF($A$470='Jason-SESSION'!$A$709,INDEX('Jason-SESSION'!$K$709:$T$716, MATCH("*Military*",'Jason-SESSION'!$B$709:$B$716,0), MATCH("*4th*",'Jason-SESSION'!$K$7:$T$7,0)),"")</f>
        <v>#N/A</v>
      </c>
      <c r="J474" s="44" t="e">
        <f>INDEX('Jason-SESSION'!$L$709:$U$716, MATCH("*Military*",'Jason-SESSION'!$B$709:$B$716,0), MATCH("*4th*",'Jason-SESSION'!$K$7:$T$7,0))</f>
        <v>#N/A</v>
      </c>
      <c r="K474" s="131" t="e">
        <f>IF($A$470='Jason-SESSION'!$A$709,INDEX('Jason-SESSION'!$K$709:$T$716, MATCH("*Clean *",'Jason-SESSION'!$B$709:$B$716,0), MATCH("*4th*",'Jason-SESSION'!$K$7:$T$7,0)),"")</f>
        <v>#N/A</v>
      </c>
      <c r="L474" s="44" t="e">
        <f>INDEX('Jason-SESSION'!$L$709:$U$716, MATCH("*Clean *",'Jason-SESSION'!$B$649:$B$716,0), MATCH("*4th*",'Jason-SESSION'!$K$7:$T$7,0))</f>
        <v>#N/A</v>
      </c>
      <c r="M474" s="131" t="e">
        <f>IF($A$470='Jason-SESSION'!$A$709,INDEX('Jason-SESSION'!$K$709:$T$716, MATCH("*Lat Pulldown*",'Jason-SESSION'!$B$709:$B$716,0), MATCH("*4th*",'Jason-SESSION'!$K$7:$T$7,0)),"")</f>
        <v>#N/A</v>
      </c>
      <c r="N474" s="44" t="e">
        <f>INDEX('Jason-SESSION'!$L$709:$U$716, MATCH("*Lat Pulldown*",'Jason-SESSION'!$B$709:$B$716,0), MATCH("*4th*",'Jason-SESSION'!$K$7:$T$7,0))</f>
        <v>#N/A</v>
      </c>
      <c r="O474" s="151"/>
      <c r="P474" s="151"/>
      <c r="Q474" s="118"/>
      <c r="R474" s="118"/>
      <c r="AF474"/>
      <c r="AG474"/>
      <c r="AH474"/>
      <c r="AI474"/>
      <c r="AJ474"/>
      <c r="AK474"/>
      <c r="AL474"/>
      <c r="AN474"/>
    </row>
    <row r="475" spans="1:40">
      <c r="B475" t="s">
        <v>7</v>
      </c>
      <c r="C475" s="131" t="e">
        <f>IF($A$470='Jason-SESSION'!$A$709,INDEX('Jason-SESSION'!$K$709:$T$716, MATCH("*Squat*",'Jason-SESSION'!$B$709:$B$716,0), MATCH("*5th*",'Jason-SESSION'!$K$7:$T$7,0)),"")</f>
        <v>#N/A</v>
      </c>
      <c r="D475" s="132" t="e">
        <f>INDEX('Jason-SESSION'!L$709:U$716, MATCH("*Squat*",'Jason-SESSION'!$B$709:$B$716,0), MATCH("*5th*",'Jason-SESSION'!K$7:T$7,0))</f>
        <v>#N/A</v>
      </c>
      <c r="E475" s="131" t="e">
        <f>IF($A$470='Jason-SESSION'!$A$709,INDEX('Jason-SESSION'!$K$709:$T$716, MATCH("*Deadlift*",'Jason-SESSION'!$B$709:$B$716,0), MATCH("*5th*",'Jason-SESSION'!$K$7:$T$7,0)),"")</f>
        <v>#N/A</v>
      </c>
      <c r="F475" s="131" t="e">
        <f>INDEX('Jason-SESSION'!$L$709:$U$716, MATCH("*Deadlift*",'Jason-SESSION'!$B$649:$B$716,0), MATCH("*5th*",'Jason-SESSION'!$K$7:$T$7,0))</f>
        <v>#N/A</v>
      </c>
      <c r="G475" s="131" t="e">
        <f>IF($A$470='Jason-SESSION'!$A$709,INDEX('Jason-SESSION'!$K$709:$T$716, MATCH("*Bench Press*",'Jason-SESSION'!$B$709:$B$716,0), MATCH("*5th*",'Jason-SESSION'!$K$7:$T$7,0)),"")</f>
        <v>#N/A</v>
      </c>
      <c r="H475" s="131" t="e">
        <f>INDEX('Jason-SESSION'!$L$709:$U$716, MATCH("*Bench Press*",'Jason-SESSION'!$B$709:$B$716,0), MATCH("*5th*",'Jason-SESSION'!$K$7:$T$7,0))</f>
        <v>#N/A</v>
      </c>
      <c r="I475" s="132" t="e">
        <f>IF($A$470='Jason-SESSION'!$A$709,INDEX('Jason-SESSION'!$K$709:$T$716, MATCH("*Military*",'Jason-SESSION'!$B$709:$B$716,0), MATCH("*5th*",'Jason-SESSION'!$K$7:$T$7,0)),"")</f>
        <v>#N/A</v>
      </c>
      <c r="J475" s="44" t="e">
        <f>INDEX('Jason-SESSION'!$L$709:$U$716, MATCH("*Military*",'Jason-SESSION'!$B$709:$B$716,0), MATCH("*5th*",'Jason-SESSION'!$K$7:$T$7,0))</f>
        <v>#N/A</v>
      </c>
      <c r="K475" s="131" t="e">
        <f>IF($A$470='Jason-SESSION'!$A$709,INDEX('Jason-SESSION'!$K$709:$T$716, MATCH("*Clean *",'Jason-SESSION'!$B$709:$B$716,0), MATCH("*5th*",'Jason-SESSION'!$K$7:$T$7,0)),"")</f>
        <v>#N/A</v>
      </c>
      <c r="L475" s="44" t="e">
        <f>INDEX('Jason-SESSION'!$L$709:$U$716, MATCH("*Clean *",'Jason-SESSION'!$B$649:$B$716,0), MATCH("*5th*",'Jason-SESSION'!$K$7:$T$7,0))</f>
        <v>#N/A</v>
      </c>
      <c r="M475" s="131" t="e">
        <f>IF($A$470='Jason-SESSION'!$A$709,INDEX('Jason-SESSION'!$K$709:$T$716, MATCH("*Lat Pulldown*",'Jason-SESSION'!$B$709:$B$716,0), MATCH("*5th*",'Jason-SESSION'!$K$7:$T$7,0)),"")</f>
        <v>#N/A</v>
      </c>
      <c r="N475" s="44" t="e">
        <f>INDEX('Jason-SESSION'!$L$709:$U$716, MATCH("*Lat Pulldown*",'Jason-SESSION'!$B$709:$B$716,0), MATCH("*5th*",'Jason-SESSION'!$K$7:$T$7,0))</f>
        <v>#N/A</v>
      </c>
      <c r="O475" s="151"/>
      <c r="P475" s="151"/>
      <c r="Q475" s="118"/>
      <c r="R475" s="118"/>
      <c r="AF475"/>
      <c r="AG475"/>
      <c r="AH475"/>
      <c r="AI475"/>
      <c r="AJ475"/>
      <c r="AK475"/>
      <c r="AL475"/>
      <c r="AN475"/>
    </row>
    <row r="476" spans="1:40">
      <c r="A476" s="129">
        <f>'Jason-SESSION'!A718</f>
        <v>0</v>
      </c>
      <c r="B476" s="116" t="s">
        <v>84</v>
      </c>
      <c r="C476" s="117" t="e">
        <f>MAX(C477:C481)</f>
        <v>#N/A</v>
      </c>
      <c r="D476" s="116" t="e">
        <f t="array" ref="D476">MAX(IF(C477:C481=C476,D477:D481))</f>
        <v>#N/A</v>
      </c>
      <c r="E476" s="116" t="e">
        <f>MAX(E477:E481)</f>
        <v>#N/A</v>
      </c>
      <c r="F476" s="116" t="e">
        <f t="array" ref="F476">MAX(IF(E477:E481=E476,F477:F481))</f>
        <v>#N/A</v>
      </c>
      <c r="G476" s="116" t="e">
        <f>MAX(G477:G481)</f>
        <v>#N/A</v>
      </c>
      <c r="H476" s="116" t="e">
        <f t="array" ref="H476">MAX(IF(G477:G481=G476,H477:H481))</f>
        <v>#N/A</v>
      </c>
      <c r="I476" s="116" t="e">
        <f>MAX(I477:I481)</f>
        <v>#N/A</v>
      </c>
      <c r="J476" s="116" t="e">
        <f t="array" ref="J476">MAX(IF(I477:I481=I476,J477:J481))</f>
        <v>#N/A</v>
      </c>
      <c r="K476" s="116" t="e">
        <f>MAX(K477:K481)</f>
        <v>#N/A</v>
      </c>
      <c r="L476" s="116" t="e">
        <f t="array" ref="L476">MAX(IF(K477:K481=K476,L477:L481))</f>
        <v>#N/A</v>
      </c>
      <c r="M476" s="116" t="e">
        <f>MAX(M477:M481)</f>
        <v>#N/A</v>
      </c>
      <c r="N476" s="117" t="e">
        <f t="array" ref="N476">MAX(IF(M477:M481=M476,N477:N481))</f>
        <v>#N/A</v>
      </c>
      <c r="O476" s="152" t="str">
        <f>IF($A$140='Jason-SESSION'!$A$718,INDEX('Jason-SESSION'!$K$718:$T$725, MATCH("*1k Row*",'Jason-SESSION'!$B$718:$B$725,0), MATCH("*1st*",'Jason-SESSION'!$K$7:$T$7,0)),"")</f>
        <v/>
      </c>
      <c r="P476" s="152" t="str">
        <f>IF($A$140='Jason-SESSION'!$A$718,INDEX('Jason-SESSION'!$K$718:$T$725, MATCH("*HIIT*",'Jason-SESSION'!$B$718:$B$725,0), MATCH("*1st*",'Jason-SESSION'!$K$7:$T$7,0)),"")</f>
        <v/>
      </c>
      <c r="Q476" s="119" t="e">
        <f>INDEX('Jason-SESSION'!$L$655:$U$718, MATCH("*HIIT*",'Jason-SESSION'!$B$655:$B$718,0), MATCH("*1st*",'Jason-SESSION'!$K$7:$T$7,0))</f>
        <v>#N/A</v>
      </c>
      <c r="R476" s="119">
        <f>'Jason-SESSION'!U544</f>
        <v>0</v>
      </c>
      <c r="S476" s="116"/>
      <c r="T476" s="116"/>
      <c r="U476" s="120">
        <f>'Jason-SESSION'!A719</f>
        <v>0</v>
      </c>
      <c r="V476" s="120">
        <f>'Jason-SESSION'!A720</f>
        <v>0</v>
      </c>
      <c r="W476" s="116"/>
      <c r="X476" s="116"/>
      <c r="Y476" s="116"/>
      <c r="Z476" s="116"/>
      <c r="AA476" s="116"/>
      <c r="AB476" s="116"/>
      <c r="AC476" s="116"/>
      <c r="AF476"/>
      <c r="AG476"/>
      <c r="AH476"/>
      <c r="AI476"/>
      <c r="AJ476"/>
      <c r="AK476"/>
      <c r="AL476"/>
      <c r="AN476"/>
    </row>
    <row r="477" spans="1:40">
      <c r="A477" s="145"/>
      <c r="B477" s="11" t="s">
        <v>3</v>
      </c>
      <c r="C477" s="131" t="e">
        <f>IF($A$476='Jason-SESSION'!$A$718,INDEX('Jason-SESSION'!$K$718:$T$725, MATCH("*Squat*",'Jason-SESSION'!$B$718:$B$725,0), MATCH("*1st*",'Jason-SESSION'!$K$7:$T$7,0)),"")</f>
        <v>#N/A</v>
      </c>
      <c r="D477" s="132" t="e">
        <f>INDEX('Jason-SESSION'!L$718:U$725, MATCH("*Squat*",'Jason-SESSION'!$B$718:$B$725,0), MATCH("*1st*",'Jason-SESSION'!K$7:T$7,0))</f>
        <v>#N/A</v>
      </c>
      <c r="E477" s="131" t="e">
        <f>IF($A$476='Jason-SESSION'!$A$718,INDEX('Jason-SESSION'!$K$718:$T$725, MATCH("*Deadlift*",'Jason-SESSION'!$B$718:$B$725,0), MATCH("*1st*",'Jason-SESSION'!$K$7:$T$7,0)),"")</f>
        <v>#N/A</v>
      </c>
      <c r="F477" s="131" t="e">
        <f>INDEX('Jason-SESSION'!$L$718:$U$725, MATCH("*Deadlift*",'Jason-SESSION'!$B$655:$B$725,0), MATCH("*1st*",'Jason-SESSION'!$K$7:$T$7,0))</f>
        <v>#N/A</v>
      </c>
      <c r="G477" s="131" t="e">
        <f>IF($A$476='Jason-SESSION'!$A$718,INDEX('Jason-SESSION'!$K$718:$T$725, MATCH("*Bench Press*",'Jason-SESSION'!$B$718:$B$725,0), MATCH("*1st*",'Jason-SESSION'!$K$7:$T$7,0)),"")</f>
        <v>#N/A</v>
      </c>
      <c r="H477" s="131" t="e">
        <f>INDEX('Jason-SESSION'!$L$718:$U$725, MATCH("*Bench Press*",'Jason-SESSION'!$B$718:$B$725,0), MATCH("*1st*",'Jason-SESSION'!$K$7:$T$7,0))</f>
        <v>#N/A</v>
      </c>
      <c r="I477" s="132" t="e">
        <f>IF($A$476='Jason-SESSION'!$A$718,INDEX('Jason-SESSION'!$K$718:$T$725, MATCH("*Military*",'Jason-SESSION'!$B$718:$B$725,0), MATCH("*1st*",'Jason-SESSION'!$K$7:$T$7,0)),"")</f>
        <v>#N/A</v>
      </c>
      <c r="J477" s="48" t="e">
        <f>INDEX('Jason-SESSION'!$L$718:$U$725, MATCH("*Military*",'Jason-SESSION'!$B$718:$B$725,0), MATCH("*1st*",'Jason-SESSION'!$K$7:$T$7,0))</f>
        <v>#N/A</v>
      </c>
      <c r="K477" s="131" t="e">
        <f>IF($A$476='Jason-SESSION'!$A$718,INDEX('Jason-SESSION'!$K$718:$T$725, MATCH("*Clean *",'Jason-SESSION'!$B$718:$B$725,0), MATCH("*1st*",'Jason-SESSION'!$K$7:$T$7,0)),"")</f>
        <v>#N/A</v>
      </c>
      <c r="L477" s="48" t="e">
        <f>INDEX('Jason-SESSION'!$L$718:$U$725, MATCH("*Clean *",'Jason-SESSION'!$B$655:$B$725,0), MATCH("*1st*",'Jason-SESSION'!$K$7:$T$7,0))</f>
        <v>#N/A</v>
      </c>
      <c r="M477" s="131" t="e">
        <f>IF($A$476='Jason-SESSION'!$A$718,INDEX('Jason-SESSION'!$K$718:$T$725, MATCH("*Lat Pulldown*",'Jason-SESSION'!$B$718:$B$725,0), MATCH("*1st*",'Jason-SESSION'!$K$7:$T$7,0)),"")</f>
        <v>#N/A</v>
      </c>
      <c r="N477" s="48" t="e">
        <f>INDEX('Jason-SESSION'!$L$718:$U$725, MATCH("*Lat Pulldown*",'Jason-SESSION'!$B$718:$B$725,0), MATCH("*1st*",'Jason-SESSION'!$K$7:$T$7,0))</f>
        <v>#N/A</v>
      </c>
      <c r="O477" s="151"/>
      <c r="P477" s="151"/>
      <c r="Q477" s="118"/>
      <c r="R477" s="118"/>
      <c r="S477" s="11"/>
      <c r="T477" s="11"/>
      <c r="V477" s="47"/>
      <c r="W477" s="11"/>
      <c r="X477" s="11"/>
      <c r="Y477" s="11"/>
      <c r="Z477" s="11"/>
      <c r="AA477" s="11"/>
      <c r="AB477" s="11"/>
      <c r="AC477" s="11"/>
      <c r="AF477"/>
      <c r="AG477"/>
      <c r="AH477"/>
      <c r="AI477"/>
      <c r="AJ477"/>
      <c r="AK477"/>
      <c r="AL477"/>
      <c r="AN477"/>
    </row>
    <row r="478" spans="1:40">
      <c r="B478" t="s">
        <v>4</v>
      </c>
      <c r="C478" s="131" t="e">
        <f>IF($A$476='Jason-SESSION'!$A$718,INDEX('Jason-SESSION'!$K$718:$T$725, MATCH("*Squat*",'Jason-SESSION'!$B$718:$B$725,0), MATCH("*2nd*",'Jason-SESSION'!$K$7:$T$7,0)),"")</f>
        <v>#N/A</v>
      </c>
      <c r="D478" s="132" t="e">
        <f>INDEX('Jason-SESSION'!L$718:U$725, MATCH("*Squat*",'Jason-SESSION'!$B$718:$B$725,0), MATCH("*2nd*",'Jason-SESSION'!K$7:T$7,0))</f>
        <v>#N/A</v>
      </c>
      <c r="E478" s="131" t="e">
        <f>IF($A$476='Jason-SESSION'!$A$718,INDEX('Jason-SESSION'!$K$718:$T$725, MATCH("*Deadlift*",'Jason-SESSION'!$B$718:$B$725,0), MATCH("*2ND*",'Jason-SESSION'!$K$7:$T$7,0)),"")</f>
        <v>#N/A</v>
      </c>
      <c r="F478" s="131" t="e">
        <f>INDEX('Jason-SESSION'!$L$718:$U$725, MATCH("*Deadlift*",'Jason-SESSION'!$B$655:$B$725,0), MATCH("*2nd*",'Jason-SESSION'!$K$7:$T$7,0))</f>
        <v>#N/A</v>
      </c>
      <c r="G478" s="131" t="e">
        <f>IF($A$476='Jason-SESSION'!$A$718,INDEX('Jason-SESSION'!$K$718:$T$725, MATCH("*Bench Press*",'Jason-SESSION'!$B$718:$B$725,0), MATCH("*2ND*",'Jason-SESSION'!$K$7:$T$7,0)),"")</f>
        <v>#N/A</v>
      </c>
      <c r="H478" s="131" t="e">
        <f>INDEX('Jason-SESSION'!$L$718:$U$725, MATCH("*Bench Press*",'Jason-SESSION'!$B$718:$B$725,0), MATCH("*2nd*",'Jason-SESSION'!$K$7:$T$7,0))</f>
        <v>#N/A</v>
      </c>
      <c r="I478" s="132" t="e">
        <f>IF($A$476='Jason-SESSION'!$A$718,INDEX('Jason-SESSION'!$K$718:$T$725, MATCH("*Military*",'Jason-SESSION'!$B$718:$B$725,0), MATCH("*2ND*",'Jason-SESSION'!$K$7:$T$7,0)),"")</f>
        <v>#N/A</v>
      </c>
      <c r="J478" s="44" t="e">
        <f>INDEX('Jason-SESSION'!$L$718:$U$725, MATCH("*Military*",'Jason-SESSION'!$B$718:$B$725,0), MATCH("*2nd*",'Jason-SESSION'!$K$7:$T$7,0))</f>
        <v>#N/A</v>
      </c>
      <c r="K478" s="131" t="e">
        <f>IF($A$476='Jason-SESSION'!$A$718,INDEX('Jason-SESSION'!$K$718:$T$725, MATCH("*Clean *",'Jason-SESSION'!$B$718:$B$725,0), MATCH("*2ND*",'Jason-SESSION'!$K$7:$T$7,0)),"")</f>
        <v>#N/A</v>
      </c>
      <c r="L478" s="44" t="e">
        <f>INDEX('Jason-SESSION'!$L$718:$U$725, MATCH("*Clean *",'Jason-SESSION'!$B$655:$B$725,0), MATCH("*2nd*",'Jason-SESSION'!$K$7:$T$7,0))</f>
        <v>#N/A</v>
      </c>
      <c r="M478" s="131" t="e">
        <f>IF($A$476='Jason-SESSION'!$A$718,INDEX('Jason-SESSION'!$K$718:$T$725, MATCH("*Lat Pulldown*",'Jason-SESSION'!$B$718:$B$725,0), MATCH("*2ND*",'Jason-SESSION'!$K$7:$T$7,0)),"")</f>
        <v>#N/A</v>
      </c>
      <c r="N478" s="44" t="e">
        <f>INDEX('Jason-SESSION'!$L$718:$U$725, MATCH("*Lat Pulldown*",'Jason-SESSION'!$B$718:$B$725,0), MATCH("*2nd*",'Jason-SESSION'!$K$7:$T$7,0))</f>
        <v>#N/A</v>
      </c>
      <c r="O478" s="151"/>
      <c r="P478" s="151"/>
      <c r="Q478" s="118"/>
      <c r="R478" s="118"/>
      <c r="AF478"/>
      <c r="AG478"/>
      <c r="AH478"/>
      <c r="AI478"/>
      <c r="AJ478"/>
      <c r="AK478"/>
      <c r="AL478"/>
      <c r="AN478"/>
    </row>
    <row r="479" spans="1:40">
      <c r="B479" t="s">
        <v>5</v>
      </c>
      <c r="C479" s="131" t="e">
        <f>IF($A$476='Jason-SESSION'!$A$718,INDEX('Jason-SESSION'!$K$718:$T$725, MATCH("*Squat*",'Jason-SESSION'!$B$718:$B$725,0), MATCH("*3rd*",'Jason-SESSION'!$K$7:$T$7,0)),"")</f>
        <v>#N/A</v>
      </c>
      <c r="D479" s="132" t="e">
        <f>INDEX('Jason-SESSION'!L$718:U$725, MATCH("*Squat*",'Jason-SESSION'!$B$718:$B$725,0), MATCH("*3rd*",'Jason-SESSION'!K$7:T$7,0))</f>
        <v>#N/A</v>
      </c>
      <c r="E479" s="131" t="e">
        <f>IF($A$476='Jason-SESSION'!$A$718,INDEX('Jason-SESSION'!$K$718:$T$725, MATCH("*Deadlift*",'Jason-SESSION'!$B$718:$B$725,0), MATCH("*3rd*",'Jason-SESSION'!$K$7:$T$7,0)),"")</f>
        <v>#N/A</v>
      </c>
      <c r="F479" s="131" t="e">
        <f>INDEX('Jason-SESSION'!$L$718:$U$725, MATCH("*Deadlift*",'Jason-SESSION'!$B$655:$B$725,0), MATCH("*3rd*",'Jason-SESSION'!$K$7:$T$7,0))</f>
        <v>#N/A</v>
      </c>
      <c r="G479" s="131" t="e">
        <f>IF($A$476='Jason-SESSION'!$A$718,INDEX('Jason-SESSION'!$K$718:$T$725, MATCH("*Bench Press*",'Jason-SESSION'!$B$718:$B$725,0), MATCH("*3rd*",'Jason-SESSION'!$K$7:$T$7,0)),"")</f>
        <v>#N/A</v>
      </c>
      <c r="H479" s="131" t="e">
        <f>INDEX('Jason-SESSION'!$L$718:$U$725, MATCH("*Bench Press*",'Jason-SESSION'!$B$718:$B$725,0), MATCH("*3rd*",'Jason-SESSION'!$K$7:$T$7,0))</f>
        <v>#N/A</v>
      </c>
      <c r="I479" s="132" t="e">
        <f>IF($A$476='Jason-SESSION'!$A$718,INDEX('Jason-SESSION'!$K$718:$T$725, MATCH("*Military*",'Jason-SESSION'!$B$718:$B$725,0), MATCH("*3rd*",'Jason-SESSION'!$K$7:$T$7,0)),"")</f>
        <v>#N/A</v>
      </c>
      <c r="J479" s="44" t="e">
        <f>INDEX('Jason-SESSION'!$L$718:$U$725, MATCH("*Military*",'Jason-SESSION'!$B$718:$B$725,0), MATCH("*3rd*",'Jason-SESSION'!$K$7:$T$7,0))</f>
        <v>#N/A</v>
      </c>
      <c r="K479" s="131" t="e">
        <f>IF($A$476='Jason-SESSION'!$A$718,INDEX('Jason-SESSION'!$K$718:$T$725, MATCH("*Clean *",'Jason-SESSION'!$B$718:$B$725,0), MATCH("*3rd*",'Jason-SESSION'!$K$7:$T$7,0)),"")</f>
        <v>#N/A</v>
      </c>
      <c r="L479" s="44" t="e">
        <f>INDEX('Jason-SESSION'!$L$718:$U$725, MATCH("*Clean *",'Jason-SESSION'!$B$655:$B$725,0), MATCH("*3rd*",'Jason-SESSION'!$K$7:$T$7,0))</f>
        <v>#N/A</v>
      </c>
      <c r="M479" s="131" t="e">
        <f>IF($A$476='Jason-SESSION'!$A$718,INDEX('Jason-SESSION'!$K$718:$T$725, MATCH("*Lat Pulldown*",'Jason-SESSION'!$B$718:$B$725,0), MATCH("*3rd*",'Jason-SESSION'!$K$7:$T$7,0)),"")</f>
        <v>#N/A</v>
      </c>
      <c r="N479" s="44" t="e">
        <f>INDEX('Jason-SESSION'!$L$718:$U$725, MATCH("*Lat Pulldown*",'Jason-SESSION'!$B$718:$B$725,0), MATCH("*3rd*",'Jason-SESSION'!$K$7:$T$7,0))</f>
        <v>#N/A</v>
      </c>
      <c r="O479" s="151"/>
      <c r="P479" s="151"/>
      <c r="Q479" s="118"/>
      <c r="R479" s="118"/>
      <c r="AF479"/>
      <c r="AG479"/>
      <c r="AH479"/>
      <c r="AI479"/>
      <c r="AJ479"/>
      <c r="AK479"/>
      <c r="AL479"/>
      <c r="AN479"/>
    </row>
    <row r="480" spans="1:40">
      <c r="B480" t="s">
        <v>6</v>
      </c>
      <c r="C480" s="131" t="e">
        <f>IF($A$476='Jason-SESSION'!$A$718,INDEX('Jason-SESSION'!$K$718:$T$725, MATCH("*Squat*",'Jason-SESSION'!$B$718:$B$725,0), MATCH("*4th*",'Jason-SESSION'!$K$7:$T$7,0)),"")</f>
        <v>#N/A</v>
      </c>
      <c r="D480" s="132" t="e">
        <f>INDEX('Jason-SESSION'!L$718:U$725, MATCH("*Squat*",'Jason-SESSION'!$B$718:$B$725,0), MATCH("*4th*",'Jason-SESSION'!K$7:T$7,0))</f>
        <v>#N/A</v>
      </c>
      <c r="E480" s="131" t="e">
        <f>IF($A$476='Jason-SESSION'!$A$718,INDEX('Jason-SESSION'!$K$718:$T$725, MATCH("*Deadlift*",'Jason-SESSION'!$B$718:$B$725,0), MATCH("*4th*",'Jason-SESSION'!$K$7:$T$7,0)),"")</f>
        <v>#N/A</v>
      </c>
      <c r="F480" s="131" t="e">
        <f>INDEX('Jason-SESSION'!$L$718:$U$725, MATCH("*Deadlift*",'Jason-SESSION'!$B$655:$B$725,0), MATCH("*4th*",'Jason-SESSION'!$K$7:$T$7,0))</f>
        <v>#N/A</v>
      </c>
      <c r="G480" s="131" t="e">
        <f>IF($A$476='Jason-SESSION'!$A$718,INDEX('Jason-SESSION'!$K$718:$T$725, MATCH("*Bench Press*",'Jason-SESSION'!$B$718:$B$725,0), MATCH("*4th*",'Jason-SESSION'!$K$7:$T$7,0)),"")</f>
        <v>#N/A</v>
      </c>
      <c r="H480" s="131" t="e">
        <f>INDEX('Jason-SESSION'!$L$718:$U$725, MATCH("*Bench Press*",'Jason-SESSION'!$B$718:$B$725,0), MATCH("*4th*",'Jason-SESSION'!$K$7:$T$7,0))</f>
        <v>#N/A</v>
      </c>
      <c r="I480" s="132" t="e">
        <f>IF($A$476='Jason-SESSION'!$A$718,INDEX('Jason-SESSION'!$K$718:$T$725, MATCH("*Military*",'Jason-SESSION'!$B$718:$B$725,0), MATCH("*4th*",'Jason-SESSION'!$K$7:$T$7,0)),"")</f>
        <v>#N/A</v>
      </c>
      <c r="J480" s="44" t="e">
        <f>INDEX('Jason-SESSION'!$L$718:$U$725, MATCH("*Military*",'Jason-SESSION'!$B$718:$B$725,0), MATCH("*4th*",'Jason-SESSION'!$K$7:$T$7,0))</f>
        <v>#N/A</v>
      </c>
      <c r="K480" s="131" t="e">
        <f>IF($A$476='Jason-SESSION'!$A$718,INDEX('Jason-SESSION'!$K$718:$T$725, MATCH("*Clean *",'Jason-SESSION'!$B$718:$B$725,0), MATCH("*4th*",'Jason-SESSION'!$K$7:$T$7,0)),"")</f>
        <v>#N/A</v>
      </c>
      <c r="L480" s="44" t="e">
        <f>INDEX('Jason-SESSION'!$L$718:$U$725, MATCH("*Clean *",'Jason-SESSION'!$B$655:$B$725,0), MATCH("*4th*",'Jason-SESSION'!$K$7:$T$7,0))</f>
        <v>#N/A</v>
      </c>
      <c r="M480" s="131" t="e">
        <f>IF($A$476='Jason-SESSION'!$A$718,INDEX('Jason-SESSION'!$K$718:$T$725, MATCH("*Lat Pulldown*",'Jason-SESSION'!$B$718:$B$725,0), MATCH("*4th*",'Jason-SESSION'!$K$7:$T$7,0)),"")</f>
        <v>#N/A</v>
      </c>
      <c r="N480" s="44" t="e">
        <f>INDEX('Jason-SESSION'!$L$718:$U$725, MATCH("*Lat Pulldown*",'Jason-SESSION'!$B$718:$B$725,0), MATCH("*4th*",'Jason-SESSION'!$K$7:$T$7,0))</f>
        <v>#N/A</v>
      </c>
      <c r="O480" s="151"/>
      <c r="P480" s="151"/>
      <c r="Q480" s="118"/>
      <c r="R480" s="118"/>
      <c r="AF480"/>
      <c r="AG480"/>
      <c r="AH480"/>
      <c r="AI480"/>
      <c r="AJ480"/>
      <c r="AK480"/>
      <c r="AL480"/>
      <c r="AN480"/>
    </row>
    <row r="481" spans="1:40">
      <c r="B481" t="s">
        <v>7</v>
      </c>
      <c r="C481" s="131" t="e">
        <f>IF($A$476='Jason-SESSION'!$A$718,INDEX('Jason-SESSION'!$K$718:$T$725, MATCH("*Squat*",'Jason-SESSION'!$B$718:$B$725,0), MATCH("*5th*",'Jason-SESSION'!$K$7:$T$7,0)),"")</f>
        <v>#N/A</v>
      </c>
      <c r="D481" s="132" t="e">
        <f>INDEX('Jason-SESSION'!L$718:U$725, MATCH("*Squat*",'Jason-SESSION'!$B$718:$B$725,0), MATCH("*5th*",'Jason-SESSION'!K$7:T$7,0))</f>
        <v>#N/A</v>
      </c>
      <c r="E481" s="131" t="e">
        <f>IF($A$476='Jason-SESSION'!$A$718,INDEX('Jason-SESSION'!$K$718:$T$725, MATCH("*Deadlift*",'Jason-SESSION'!$B$718:$B$725,0), MATCH("*5th*",'Jason-SESSION'!$K$7:$T$7,0)),"")</f>
        <v>#N/A</v>
      </c>
      <c r="F481" s="131" t="e">
        <f>INDEX('Jason-SESSION'!$L$718:$U$725, MATCH("*Deadlift*",'Jason-SESSION'!$B$655:$B$725,0), MATCH("*5th*",'Jason-SESSION'!$K$7:$T$7,0))</f>
        <v>#N/A</v>
      </c>
      <c r="G481" s="131" t="e">
        <f>IF($A$476='Jason-SESSION'!$A$718,INDEX('Jason-SESSION'!$K$718:$T$725, MATCH("*Bench Press*",'Jason-SESSION'!$B$718:$B$725,0), MATCH("*5th*",'Jason-SESSION'!$K$7:$T$7,0)),"")</f>
        <v>#N/A</v>
      </c>
      <c r="H481" s="131" t="e">
        <f>INDEX('Jason-SESSION'!$L$718:$U$725, MATCH("*Bench Press*",'Jason-SESSION'!$B$718:$B$725,0), MATCH("*5th*",'Jason-SESSION'!$K$7:$T$7,0))</f>
        <v>#N/A</v>
      </c>
      <c r="I481" s="132" t="e">
        <f>IF($A$476='Jason-SESSION'!$A$718,INDEX('Jason-SESSION'!$K$718:$T$725, MATCH("*Military*",'Jason-SESSION'!$B$718:$B$725,0), MATCH("*5th*",'Jason-SESSION'!$K$7:$T$7,0)),"")</f>
        <v>#N/A</v>
      </c>
      <c r="J481" s="44" t="e">
        <f>INDEX('Jason-SESSION'!$L$718:$U$725, MATCH("*Military*",'Jason-SESSION'!$B$718:$B$725,0), MATCH("*5th*",'Jason-SESSION'!$K$7:$T$7,0))</f>
        <v>#N/A</v>
      </c>
      <c r="K481" s="131" t="e">
        <f>IF($A$476='Jason-SESSION'!$A$718,INDEX('Jason-SESSION'!$K$718:$T$725, MATCH("*Clean *",'Jason-SESSION'!$B$718:$B$725,0), MATCH("*5th*",'Jason-SESSION'!$K$7:$T$7,0)),"")</f>
        <v>#N/A</v>
      </c>
      <c r="L481" s="44" t="e">
        <f>INDEX('Jason-SESSION'!$L$718:$U$725, MATCH("*Clean *",'Jason-SESSION'!$B$655:$B$725,0), MATCH("*5th*",'Jason-SESSION'!$K$7:$T$7,0))</f>
        <v>#N/A</v>
      </c>
      <c r="M481" s="131" t="e">
        <f>IF($A$476='Jason-SESSION'!$A$718,INDEX('Jason-SESSION'!$K$718:$T$725, MATCH("*Lat Pulldown*",'Jason-SESSION'!$B$718:$B$725,0), MATCH("*5th*",'Jason-SESSION'!$K$7:$T$7,0)),"")</f>
        <v>#N/A</v>
      </c>
      <c r="N481" s="44" t="e">
        <f>INDEX('Jason-SESSION'!$L$718:$U$725, MATCH("*Lat Pulldown*",'Jason-SESSION'!$B$718:$B$725,0), MATCH("*5th*",'Jason-SESSION'!$K$7:$T$7,0))</f>
        <v>#N/A</v>
      </c>
      <c r="O481" s="151"/>
      <c r="P481" s="151"/>
      <c r="Q481" s="118"/>
      <c r="R481" s="118"/>
      <c r="AF481"/>
      <c r="AG481"/>
      <c r="AH481"/>
      <c r="AI481"/>
      <c r="AJ481"/>
      <c r="AK481"/>
      <c r="AL481"/>
      <c r="AN481"/>
    </row>
    <row r="482" spans="1:40">
      <c r="A482" s="129">
        <f>'Jason-SESSION'!A727</f>
        <v>0</v>
      </c>
      <c r="B482" s="116" t="s">
        <v>84</v>
      </c>
      <c r="C482" s="117" t="e">
        <f>MAX(C483:C487)</f>
        <v>#N/A</v>
      </c>
      <c r="D482" s="116" t="e">
        <f t="array" ref="D482">MAX(IF(C483:C487=C482,D483:D487))</f>
        <v>#N/A</v>
      </c>
      <c r="E482" s="116" t="e">
        <f>MAX(E483:E487)</f>
        <v>#N/A</v>
      </c>
      <c r="F482" s="116" t="e">
        <f t="array" ref="F482">MAX(IF(E483:E487=E482,F483:F487))</f>
        <v>#N/A</v>
      </c>
      <c r="G482" s="116" t="e">
        <f>MAX(G483:G487)</f>
        <v>#N/A</v>
      </c>
      <c r="H482" s="116" t="e">
        <f t="array" ref="H482">MAX(IF(G483:G487=G482,H483:H487))</f>
        <v>#N/A</v>
      </c>
      <c r="I482" s="116" t="e">
        <f>MAX(I483:I487)</f>
        <v>#N/A</v>
      </c>
      <c r="J482" s="116" t="e">
        <f t="array" ref="J482">MAX(IF(I483:I487=I482,J483:J487))</f>
        <v>#N/A</v>
      </c>
      <c r="K482" s="116" t="e">
        <f>MAX(K483:K487)</f>
        <v>#N/A</v>
      </c>
      <c r="L482" s="116" t="e">
        <f t="array" ref="L482">MAX(IF(K483:K487=K482,L483:L487))</f>
        <v>#N/A</v>
      </c>
      <c r="M482" s="116" t="e">
        <f>MAX(M483:M487)</f>
        <v>#N/A</v>
      </c>
      <c r="N482" s="117" t="e">
        <f t="array" ref="N482">MAX(IF(M483:M487=M482,N483:N487))</f>
        <v>#N/A</v>
      </c>
      <c r="O482" s="152" t="str">
        <f>IF($A$140='Jason-SESSION'!$A$727,INDEX('Jason-SESSION'!$K$727:$T$734, MATCH("*1k Row*",'Jason-SESSION'!$B$727:$B$734,0), MATCH("*1st*",'Jason-SESSION'!$K$7:$T$7,0)),"")</f>
        <v/>
      </c>
      <c r="P482" s="152" t="str">
        <f>IF($A$140='Jason-SESSION'!$A$727,INDEX('Jason-SESSION'!$K$727:$T$734, MATCH("*HIIT*",'Jason-SESSION'!$B$727:$B$734,0), MATCH("*1st*",'Jason-SESSION'!$K$7:$T$7,0)),"")</f>
        <v/>
      </c>
      <c r="Q482" s="119" t="e">
        <f>INDEX('Jason-SESSION'!$L$661:$U$727, MATCH("*HIIT*",'Jason-SESSION'!$B$661:$B$727,0), MATCH("*1st*",'Jason-SESSION'!$K$7:$T$7,0))</f>
        <v>#N/A</v>
      </c>
      <c r="R482" s="119">
        <f>'Jason-SESSION'!U550</f>
        <v>0</v>
      </c>
      <c r="S482" s="116"/>
      <c r="T482" s="116"/>
      <c r="U482" s="120">
        <f>'Jason-SESSION'!A728</f>
        <v>0</v>
      </c>
      <c r="V482" s="120">
        <f>'Jason-SESSION'!A729</f>
        <v>0</v>
      </c>
      <c r="W482" s="116"/>
      <c r="X482" s="116"/>
      <c r="Y482" s="116"/>
      <c r="Z482" s="116"/>
      <c r="AA482" s="116"/>
      <c r="AB482" s="116"/>
      <c r="AC482" s="116"/>
      <c r="AF482"/>
      <c r="AG482"/>
      <c r="AH482"/>
      <c r="AI482"/>
      <c r="AJ482"/>
      <c r="AK482"/>
      <c r="AL482"/>
      <c r="AN482"/>
    </row>
    <row r="483" spans="1:40">
      <c r="A483" s="145"/>
      <c r="B483" s="11" t="s">
        <v>3</v>
      </c>
      <c r="C483" s="131" t="e">
        <f>IF($A$482='Jason-SESSION'!$A$727,INDEX('Jason-SESSION'!$K$727:$T$734, MATCH("*Squat*",'Jason-SESSION'!$B$727:$B$734,0), MATCH("*1st*",'Jason-SESSION'!$K$7:$T$7,0)),"")</f>
        <v>#N/A</v>
      </c>
      <c r="D483" s="132" t="e">
        <f>INDEX('Jason-SESSION'!L$727:U$734, MATCH("*Squat*",'Jason-SESSION'!$B$727:$B$734,0), MATCH("*1st*",'Jason-SESSION'!K$7:T$7,0))</f>
        <v>#N/A</v>
      </c>
      <c r="E483" s="131" t="e">
        <f>IF($A$482='Jason-SESSION'!$A$727,INDEX('Jason-SESSION'!$K$727:$T$734, MATCH("*Deadlift*",'Jason-SESSION'!$B$727:$B$734,0), MATCH("*1st*",'Jason-SESSION'!$K$7:$T$7,0)),"")</f>
        <v>#N/A</v>
      </c>
      <c r="F483" s="131" t="e">
        <f>INDEX('Jason-SESSION'!$L$727:$U$734, MATCH("*Deadlift*",'Jason-SESSION'!$B$661:$B$734,0), MATCH("*1st*",'Jason-SESSION'!$K$7:$T$7,0))</f>
        <v>#N/A</v>
      </c>
      <c r="G483" s="131" t="e">
        <f>IF($A$482='Jason-SESSION'!$A$727,INDEX('Jason-SESSION'!$K$727:$T$734, MATCH("*Bench Press*",'Jason-SESSION'!$B$727:$B$734,0), MATCH("*1st*",'Jason-SESSION'!$K$7:$T$7,0)),"")</f>
        <v>#N/A</v>
      </c>
      <c r="H483" s="131" t="e">
        <f>INDEX('Jason-SESSION'!$L$727:$U$734, MATCH("*Bench Press*",'Jason-SESSION'!$B$727:$B$734,0), MATCH("*1st*",'Jason-SESSION'!$K$7:$T$7,0))</f>
        <v>#N/A</v>
      </c>
      <c r="I483" s="132" t="e">
        <f>IF($A$482='Jason-SESSION'!$A$727,INDEX('Jason-SESSION'!$K$727:$T$734, MATCH("*Military*",'Jason-SESSION'!$B$727:$B$734,0), MATCH("*1st*",'Jason-SESSION'!$K$7:$T$7,0)),"")</f>
        <v>#N/A</v>
      </c>
      <c r="J483" s="48" t="e">
        <f>INDEX('Jason-SESSION'!$L$727:$U$734, MATCH("*Military*",'Jason-SESSION'!$B$727:$B$734,0), MATCH("*1st*",'Jason-SESSION'!$K$7:$T$7,0))</f>
        <v>#N/A</v>
      </c>
      <c r="K483" s="131" t="e">
        <f>IF($A$482='Jason-SESSION'!$A$727,INDEX('Jason-SESSION'!$K$727:$T$734, MATCH("*Clean *",'Jason-SESSION'!$B$727:$B$734,0), MATCH("*1st*",'Jason-SESSION'!$K$7:$T$7,0)),"")</f>
        <v>#N/A</v>
      </c>
      <c r="L483" s="48" t="e">
        <f>INDEX('Jason-SESSION'!$L$727:$U$734, MATCH("*Clean *",'Jason-SESSION'!$B$661:$B$734,0), MATCH("*1st*",'Jason-SESSION'!$K$7:$T$7,0))</f>
        <v>#N/A</v>
      </c>
      <c r="M483" s="131" t="e">
        <f>IF($A$482='Jason-SESSION'!$A$727,INDEX('Jason-SESSION'!$K$727:$T$734, MATCH("*Lat Pulldown*",'Jason-SESSION'!$B$727:$B$734,0), MATCH("*1st*",'Jason-SESSION'!$K$7:$T$7,0)),"")</f>
        <v>#N/A</v>
      </c>
      <c r="N483" s="48" t="e">
        <f>INDEX('Jason-SESSION'!$L$727:$U$734, MATCH("*Lat Pulldown*",'Jason-SESSION'!$B$727:$B$734,0), MATCH("*1st*",'Jason-SESSION'!$K$7:$T$7,0))</f>
        <v>#N/A</v>
      </c>
      <c r="O483" s="151"/>
      <c r="P483" s="151"/>
      <c r="Q483" s="118"/>
      <c r="R483" s="118"/>
      <c r="S483" s="11"/>
      <c r="T483" s="11"/>
      <c r="V483" s="47"/>
      <c r="W483" s="11"/>
      <c r="X483" s="11"/>
      <c r="Y483" s="11"/>
      <c r="Z483" s="11"/>
      <c r="AA483" s="11"/>
      <c r="AB483" s="11"/>
      <c r="AC483" s="11"/>
      <c r="AF483"/>
      <c r="AG483"/>
      <c r="AH483"/>
      <c r="AI483"/>
      <c r="AJ483"/>
      <c r="AK483"/>
      <c r="AL483"/>
      <c r="AN483"/>
    </row>
    <row r="484" spans="1:40">
      <c r="B484" t="s">
        <v>4</v>
      </c>
      <c r="C484" s="131" t="e">
        <f>IF($A$482='Jason-SESSION'!$A$727,INDEX('Jason-SESSION'!$K$727:$T$734, MATCH("*Squat*",'Jason-SESSION'!$B$727:$B$734,0), MATCH("*2nd*",'Jason-SESSION'!$K$7:$T$7,0)),"")</f>
        <v>#N/A</v>
      </c>
      <c r="D484" s="132" t="e">
        <f>INDEX('Jason-SESSION'!L$727:U$734, MATCH("*Squat*",'Jason-SESSION'!$B$727:$B$734,0), MATCH("*2nd*",'Jason-SESSION'!K$7:T$7,0))</f>
        <v>#N/A</v>
      </c>
      <c r="E484" s="131" t="e">
        <f>IF($A$482='Jason-SESSION'!$A$727,INDEX('Jason-SESSION'!$K$727:$T$734, MATCH("*Deadlift*",'Jason-SESSION'!$B$727:$B$734,0), MATCH("*2ND*",'Jason-SESSION'!$K$7:$T$7,0)),"")</f>
        <v>#N/A</v>
      </c>
      <c r="F484" s="131" t="e">
        <f>INDEX('Jason-SESSION'!$L$727:$U$734, MATCH("*Deadlift*",'Jason-SESSION'!$B$661:$B$734,0), MATCH("*2nd*",'Jason-SESSION'!$K$7:$T$7,0))</f>
        <v>#N/A</v>
      </c>
      <c r="G484" s="131" t="e">
        <f>IF($A$482='Jason-SESSION'!$A$727,INDEX('Jason-SESSION'!$K$727:$T$734, MATCH("*Bench Press*",'Jason-SESSION'!$B$727:$B$734,0), MATCH("*2ND*",'Jason-SESSION'!$K$7:$T$7,0)),"")</f>
        <v>#N/A</v>
      </c>
      <c r="H484" s="131" t="e">
        <f>INDEX('Jason-SESSION'!$L$727:$U$734, MATCH("*Bench Press*",'Jason-SESSION'!$B$727:$B$734,0), MATCH("*2nd*",'Jason-SESSION'!$K$7:$T$7,0))</f>
        <v>#N/A</v>
      </c>
      <c r="I484" s="132" t="e">
        <f>IF($A$482='Jason-SESSION'!$A$727,INDEX('Jason-SESSION'!$K$727:$T$734, MATCH("*Military*",'Jason-SESSION'!$B$727:$B$734,0), MATCH("*2ND*",'Jason-SESSION'!$K$7:$T$7,0)),"")</f>
        <v>#N/A</v>
      </c>
      <c r="J484" s="44" t="e">
        <f>INDEX('Jason-SESSION'!$L$727:$U$734, MATCH("*Military*",'Jason-SESSION'!$B$727:$B$734,0), MATCH("*2nd*",'Jason-SESSION'!$K$7:$T$7,0))</f>
        <v>#N/A</v>
      </c>
      <c r="K484" s="131" t="e">
        <f>IF($A$482='Jason-SESSION'!$A$727,INDEX('Jason-SESSION'!$K$727:$T$734, MATCH("*Clean *",'Jason-SESSION'!$B$727:$B$734,0), MATCH("*2ND*",'Jason-SESSION'!$K$7:$T$7,0)),"")</f>
        <v>#N/A</v>
      </c>
      <c r="L484" s="44" t="e">
        <f>INDEX('Jason-SESSION'!$L$727:$U$734, MATCH("*Clean *",'Jason-SESSION'!$B$661:$B$734,0), MATCH("*2nd*",'Jason-SESSION'!$K$7:$T$7,0))</f>
        <v>#N/A</v>
      </c>
      <c r="M484" s="131" t="e">
        <f>IF($A$482='Jason-SESSION'!$A$727,INDEX('Jason-SESSION'!$K$727:$T$734, MATCH("*Lat Pulldown*",'Jason-SESSION'!$B$727:$B$734,0), MATCH("*2ND*",'Jason-SESSION'!$K$7:$T$7,0)),"")</f>
        <v>#N/A</v>
      </c>
      <c r="N484" s="44" t="e">
        <f>INDEX('Jason-SESSION'!$L$727:$U$734, MATCH("*Lat Pulldown*",'Jason-SESSION'!$B$727:$B$734,0), MATCH("*2nd*",'Jason-SESSION'!$K$7:$T$7,0))</f>
        <v>#N/A</v>
      </c>
      <c r="O484" s="151"/>
      <c r="P484" s="151"/>
      <c r="Q484" s="118"/>
      <c r="R484" s="118"/>
      <c r="AF484"/>
      <c r="AG484"/>
      <c r="AH484"/>
      <c r="AI484"/>
      <c r="AJ484"/>
      <c r="AK484"/>
      <c r="AL484"/>
      <c r="AN484"/>
    </row>
    <row r="485" spans="1:40">
      <c r="B485" t="s">
        <v>5</v>
      </c>
      <c r="C485" s="131" t="e">
        <f>IF($A$482='Jason-SESSION'!$A$727,INDEX('Jason-SESSION'!$K$727:$T$734, MATCH("*Squat*",'Jason-SESSION'!$B$727:$B$734,0), MATCH("*3rd*",'Jason-SESSION'!$K$7:$T$7,0)),"")</f>
        <v>#N/A</v>
      </c>
      <c r="D485" s="132" t="e">
        <f>INDEX('Jason-SESSION'!L$727:U$734, MATCH("*Squat*",'Jason-SESSION'!$B$727:$B$734,0), MATCH("*3rd*",'Jason-SESSION'!K$7:T$7,0))</f>
        <v>#N/A</v>
      </c>
      <c r="E485" s="131" t="e">
        <f>IF($A$482='Jason-SESSION'!$A$727,INDEX('Jason-SESSION'!$K$727:$T$734, MATCH("*Deadlift*",'Jason-SESSION'!$B$727:$B$734,0), MATCH("*3rd*",'Jason-SESSION'!$K$7:$T$7,0)),"")</f>
        <v>#N/A</v>
      </c>
      <c r="F485" s="131" t="e">
        <f>INDEX('Jason-SESSION'!$L$727:$U$734, MATCH("*Deadlift*",'Jason-SESSION'!$B$661:$B$734,0), MATCH("*3rd*",'Jason-SESSION'!$K$7:$T$7,0))</f>
        <v>#N/A</v>
      </c>
      <c r="G485" s="131" t="e">
        <f>IF($A$482='Jason-SESSION'!$A$727,INDEX('Jason-SESSION'!$K$727:$T$734, MATCH("*Bench Press*",'Jason-SESSION'!$B$727:$B$734,0), MATCH("*3rd*",'Jason-SESSION'!$K$7:$T$7,0)),"")</f>
        <v>#N/A</v>
      </c>
      <c r="H485" s="131" t="e">
        <f>INDEX('Jason-SESSION'!$L$727:$U$734, MATCH("*Bench Press*",'Jason-SESSION'!$B$727:$B$734,0), MATCH("*3rd*",'Jason-SESSION'!$K$7:$T$7,0))</f>
        <v>#N/A</v>
      </c>
      <c r="I485" s="132" t="e">
        <f>IF($A$482='Jason-SESSION'!$A$727,INDEX('Jason-SESSION'!$K$727:$T$734, MATCH("*Military*",'Jason-SESSION'!$B$727:$B$734,0), MATCH("*3rd*",'Jason-SESSION'!$K$7:$T$7,0)),"")</f>
        <v>#N/A</v>
      </c>
      <c r="J485" s="44" t="e">
        <f>INDEX('Jason-SESSION'!$L$727:$U$734, MATCH("*Military*",'Jason-SESSION'!$B$727:$B$734,0), MATCH("*3rd*",'Jason-SESSION'!$K$7:$T$7,0))</f>
        <v>#N/A</v>
      </c>
      <c r="K485" s="131" t="e">
        <f>IF($A$482='Jason-SESSION'!$A$727,INDEX('Jason-SESSION'!$K$727:$T$734, MATCH("*Clean *",'Jason-SESSION'!$B$727:$B$734,0), MATCH("*3rd*",'Jason-SESSION'!$K$7:$T$7,0)),"")</f>
        <v>#N/A</v>
      </c>
      <c r="L485" s="44" t="e">
        <f>INDEX('Jason-SESSION'!$L$727:$U$734, MATCH("*Clean *",'Jason-SESSION'!$B$661:$B$734,0), MATCH("*3rd*",'Jason-SESSION'!$K$7:$T$7,0))</f>
        <v>#N/A</v>
      </c>
      <c r="M485" s="131" t="e">
        <f>IF($A$482='Jason-SESSION'!$A$727,INDEX('Jason-SESSION'!$K$727:$T$734, MATCH("*Lat Pulldown*",'Jason-SESSION'!$B$727:$B$734,0), MATCH("*3rd*",'Jason-SESSION'!$K$7:$T$7,0)),"")</f>
        <v>#N/A</v>
      </c>
      <c r="N485" s="44" t="e">
        <f>INDEX('Jason-SESSION'!$L$727:$U$734, MATCH("*Lat Pulldown*",'Jason-SESSION'!$B$727:$B$734,0), MATCH("*3rd*",'Jason-SESSION'!$K$7:$T$7,0))</f>
        <v>#N/A</v>
      </c>
      <c r="O485" s="151"/>
      <c r="P485" s="151"/>
      <c r="Q485" s="118"/>
      <c r="R485" s="118"/>
      <c r="AF485"/>
      <c r="AG485"/>
      <c r="AH485"/>
      <c r="AI485"/>
      <c r="AJ485"/>
      <c r="AK485"/>
      <c r="AL485"/>
      <c r="AN485"/>
    </row>
    <row r="486" spans="1:40">
      <c r="B486" t="s">
        <v>6</v>
      </c>
      <c r="C486" s="131" t="e">
        <f>IF($A$482='Jason-SESSION'!$A$727,INDEX('Jason-SESSION'!$K$727:$T$734, MATCH("*Squat*",'Jason-SESSION'!$B$727:$B$734,0), MATCH("*4th*",'Jason-SESSION'!$K$7:$T$7,0)),"")</f>
        <v>#N/A</v>
      </c>
      <c r="D486" s="132" t="e">
        <f>INDEX('Jason-SESSION'!L$727:U$734, MATCH("*Squat*",'Jason-SESSION'!$B$727:$B$734,0), MATCH("*4th*",'Jason-SESSION'!K$7:T$7,0))</f>
        <v>#N/A</v>
      </c>
      <c r="E486" s="131" t="e">
        <f>IF($A$482='Jason-SESSION'!$A$727,INDEX('Jason-SESSION'!$K$727:$T$734, MATCH("*Deadlift*",'Jason-SESSION'!$B$727:$B$734,0), MATCH("*4th*",'Jason-SESSION'!$K$7:$T$7,0)),"")</f>
        <v>#N/A</v>
      </c>
      <c r="F486" s="131" t="e">
        <f>INDEX('Jason-SESSION'!$L$727:$U$734, MATCH("*Deadlift*",'Jason-SESSION'!$B$661:$B$734,0), MATCH("*4th*",'Jason-SESSION'!$K$7:$T$7,0))</f>
        <v>#N/A</v>
      </c>
      <c r="G486" s="131" t="e">
        <f>IF($A$482='Jason-SESSION'!$A$727,INDEX('Jason-SESSION'!$K$727:$T$734, MATCH("*Bench Press*",'Jason-SESSION'!$B$727:$B$734,0), MATCH("*4th*",'Jason-SESSION'!$K$7:$T$7,0)),"")</f>
        <v>#N/A</v>
      </c>
      <c r="H486" s="131" t="e">
        <f>INDEX('Jason-SESSION'!$L$727:$U$734, MATCH("*Bench Press*",'Jason-SESSION'!$B$727:$B$734,0), MATCH("*4th*",'Jason-SESSION'!$K$7:$T$7,0))</f>
        <v>#N/A</v>
      </c>
      <c r="I486" s="132" t="e">
        <f>IF($A$482='Jason-SESSION'!$A$727,INDEX('Jason-SESSION'!$K$727:$T$734, MATCH("*Military*",'Jason-SESSION'!$B$727:$B$734,0), MATCH("*4th*",'Jason-SESSION'!$K$7:$T$7,0)),"")</f>
        <v>#N/A</v>
      </c>
      <c r="J486" s="44" t="e">
        <f>INDEX('Jason-SESSION'!$L$727:$U$734, MATCH("*Military*",'Jason-SESSION'!$B$727:$B$734,0), MATCH("*4th*",'Jason-SESSION'!$K$7:$T$7,0))</f>
        <v>#N/A</v>
      </c>
      <c r="K486" s="131" t="e">
        <f>IF($A$482='Jason-SESSION'!$A$727,INDEX('Jason-SESSION'!$K$727:$T$734, MATCH("*Clean *",'Jason-SESSION'!$B$727:$B$734,0), MATCH("*4th*",'Jason-SESSION'!$K$7:$T$7,0)),"")</f>
        <v>#N/A</v>
      </c>
      <c r="L486" s="44" t="e">
        <f>INDEX('Jason-SESSION'!$L$727:$U$734, MATCH("*Clean *",'Jason-SESSION'!$B$661:$B$734,0), MATCH("*4th*",'Jason-SESSION'!$K$7:$T$7,0))</f>
        <v>#N/A</v>
      </c>
      <c r="M486" s="131" t="e">
        <f>IF($A$482='Jason-SESSION'!$A$727,INDEX('Jason-SESSION'!$K$727:$T$734, MATCH("*Lat Pulldown*",'Jason-SESSION'!$B$727:$B$734,0), MATCH("*4th*",'Jason-SESSION'!$K$7:$T$7,0)),"")</f>
        <v>#N/A</v>
      </c>
      <c r="N486" s="44" t="e">
        <f>INDEX('Jason-SESSION'!$L$727:$U$734, MATCH("*Lat Pulldown*",'Jason-SESSION'!$B$727:$B$734,0), MATCH("*4th*",'Jason-SESSION'!$K$7:$T$7,0))</f>
        <v>#N/A</v>
      </c>
      <c r="O486" s="151"/>
      <c r="P486" s="151"/>
      <c r="Q486" s="118"/>
      <c r="R486" s="118"/>
      <c r="AF486"/>
      <c r="AG486"/>
      <c r="AH486"/>
      <c r="AI486"/>
      <c r="AJ486"/>
      <c r="AK486"/>
      <c r="AL486"/>
      <c r="AN486"/>
    </row>
    <row r="487" spans="1:40">
      <c r="B487" t="s">
        <v>7</v>
      </c>
      <c r="C487" s="131" t="e">
        <f>IF($A$482='Jason-SESSION'!$A$727,INDEX('Jason-SESSION'!$K$727:$T$734, MATCH("*Squat*",'Jason-SESSION'!$B$727:$B$734,0), MATCH("*5th*",'Jason-SESSION'!$K$7:$T$7,0)),"")</f>
        <v>#N/A</v>
      </c>
      <c r="D487" s="132" t="e">
        <f>INDEX('Jason-SESSION'!L$727:U$734, MATCH("*Squat*",'Jason-SESSION'!$B$727:$B$734,0), MATCH("*5th*",'Jason-SESSION'!K$7:T$7,0))</f>
        <v>#N/A</v>
      </c>
      <c r="E487" s="131" t="e">
        <f>IF($A$482='Jason-SESSION'!$A$727,INDEX('Jason-SESSION'!$K$727:$T$734, MATCH("*Deadlift*",'Jason-SESSION'!$B$727:$B$734,0), MATCH("*5th*",'Jason-SESSION'!$K$7:$T$7,0)),"")</f>
        <v>#N/A</v>
      </c>
      <c r="F487" s="131" t="e">
        <f>INDEX('Jason-SESSION'!$L$727:$U$734, MATCH("*Deadlift*",'Jason-SESSION'!$B$661:$B$734,0), MATCH("*5th*",'Jason-SESSION'!$K$7:$T$7,0))</f>
        <v>#N/A</v>
      </c>
      <c r="G487" s="131" t="e">
        <f>IF($A$482='Jason-SESSION'!$A$727,INDEX('Jason-SESSION'!$K$727:$T$734, MATCH("*Bench Press*",'Jason-SESSION'!$B$727:$B$734,0), MATCH("*5th*",'Jason-SESSION'!$K$7:$T$7,0)),"")</f>
        <v>#N/A</v>
      </c>
      <c r="H487" s="131" t="e">
        <f>INDEX('Jason-SESSION'!$L$727:$U$734, MATCH("*Bench Press*",'Jason-SESSION'!$B$727:$B$734,0), MATCH("*5th*",'Jason-SESSION'!$K$7:$T$7,0))</f>
        <v>#N/A</v>
      </c>
      <c r="I487" s="132" t="e">
        <f>IF($A$482='Jason-SESSION'!$A$727,INDEX('Jason-SESSION'!$K$727:$T$734, MATCH("*Military*",'Jason-SESSION'!$B$727:$B$734,0), MATCH("*5th*",'Jason-SESSION'!$K$7:$T$7,0)),"")</f>
        <v>#N/A</v>
      </c>
      <c r="J487" s="44" t="e">
        <f>INDEX('Jason-SESSION'!$L$727:$U$734, MATCH("*Military*",'Jason-SESSION'!$B$727:$B$734,0), MATCH("*5th*",'Jason-SESSION'!$K$7:$T$7,0))</f>
        <v>#N/A</v>
      </c>
      <c r="K487" s="131" t="e">
        <f>IF($A$482='Jason-SESSION'!$A$727,INDEX('Jason-SESSION'!$K$727:$T$734, MATCH("*Clean *",'Jason-SESSION'!$B$727:$B$734,0), MATCH("*5th*",'Jason-SESSION'!$K$7:$T$7,0)),"")</f>
        <v>#N/A</v>
      </c>
      <c r="L487" s="44" t="e">
        <f>INDEX('Jason-SESSION'!$L$727:$U$734, MATCH("*Clean *",'Jason-SESSION'!$B$661:$B$734,0), MATCH("*5th*",'Jason-SESSION'!$K$7:$T$7,0))</f>
        <v>#N/A</v>
      </c>
      <c r="M487" s="131" t="e">
        <f>IF($A$482='Jason-SESSION'!$A$727,INDEX('Jason-SESSION'!$K$727:$T$734, MATCH("*Lat Pulldown*",'Jason-SESSION'!$B$727:$B$734,0), MATCH("*5th*",'Jason-SESSION'!$K$7:$T$7,0)),"")</f>
        <v>#N/A</v>
      </c>
      <c r="N487" s="44" t="e">
        <f>INDEX('Jason-SESSION'!$L$727:$U$734, MATCH("*Lat Pulldown*",'Jason-SESSION'!$B$727:$B$734,0), MATCH("*5th*",'Jason-SESSION'!$K$7:$T$7,0))</f>
        <v>#N/A</v>
      </c>
      <c r="O487" s="151"/>
      <c r="P487" s="151"/>
      <c r="Q487" s="118"/>
      <c r="R487" s="118"/>
      <c r="AF487"/>
      <c r="AG487"/>
      <c r="AH487"/>
      <c r="AI487"/>
      <c r="AJ487"/>
      <c r="AK487"/>
      <c r="AL487"/>
      <c r="AN487"/>
    </row>
    <row r="488" spans="1:40">
      <c r="A488" s="129">
        <f>'Jason-SESSION'!A736</f>
        <v>0</v>
      </c>
      <c r="B488" s="116" t="s">
        <v>84</v>
      </c>
      <c r="C488" s="117" t="e">
        <f>MAX(C489:C493)</f>
        <v>#N/A</v>
      </c>
      <c r="D488" s="116" t="e">
        <f t="array" ref="D488">MAX(IF(C489:C493=C488,D489:D493))</f>
        <v>#N/A</v>
      </c>
      <c r="E488" s="116" t="e">
        <f>MAX(E489:E493)</f>
        <v>#N/A</v>
      </c>
      <c r="F488" s="116" t="e">
        <f t="array" ref="F488">MAX(IF(E489:E493=E488,F489:F493))</f>
        <v>#N/A</v>
      </c>
      <c r="G488" s="116" t="e">
        <f>MAX(G489:G493)</f>
        <v>#N/A</v>
      </c>
      <c r="H488" s="116" t="e">
        <f t="array" ref="H488">MAX(IF(G489:G493=G488,H489:H493))</f>
        <v>#N/A</v>
      </c>
      <c r="I488" s="116" t="e">
        <f>MAX(I489:I493)</f>
        <v>#N/A</v>
      </c>
      <c r="J488" s="116" t="e">
        <f t="array" ref="J488">MAX(IF(I489:I493=I488,J489:J493))</f>
        <v>#N/A</v>
      </c>
      <c r="K488" s="116" t="e">
        <f>MAX(K489:K493)</f>
        <v>#N/A</v>
      </c>
      <c r="L488" s="116" t="e">
        <f t="array" ref="L488">MAX(IF(K489:K493=K488,L489:L493))</f>
        <v>#N/A</v>
      </c>
      <c r="M488" s="116" t="e">
        <f>MAX(M489:M493)</f>
        <v>#N/A</v>
      </c>
      <c r="N488" s="117" t="e">
        <f t="array" ref="N488">MAX(IF(M489:M493=M488,N489:N493))</f>
        <v>#N/A</v>
      </c>
      <c r="O488" s="152" t="str">
        <f>IF($A$140='Jason-SESSION'!$A$736,INDEX('Jason-SESSION'!$K$736:$T$743, MATCH("*1k Row*",'Jason-SESSION'!$B$736:$B$743,0), MATCH("*1st*",'Jason-SESSION'!$K$7:$T$7,0)),"")</f>
        <v/>
      </c>
      <c r="P488" s="152" t="str">
        <f>IF($A$140='Jason-SESSION'!$A$736,INDEX('Jason-SESSION'!$K$736:$T$743, MATCH("*HIIT*",'Jason-SESSION'!$B$736:$B$743,0), MATCH("*1st*",'Jason-SESSION'!$K$7:$T$7,0)),"")</f>
        <v/>
      </c>
      <c r="Q488" s="119" t="e">
        <f>INDEX('Jason-SESSION'!$L$667:$U$736, MATCH("*HIIT*",'Jason-SESSION'!$B$667:$B$736,0), MATCH("*1st*",'Jason-SESSION'!$K$7:$T$7,0))</f>
        <v>#N/A</v>
      </c>
      <c r="R488" s="119">
        <f>'Jason-SESSION'!U556</f>
        <v>0</v>
      </c>
      <c r="S488" s="116"/>
      <c r="T488" s="116"/>
      <c r="U488" s="120">
        <f>'Jason-SESSION'!A668</f>
        <v>0</v>
      </c>
      <c r="V488" s="120">
        <f>'Jason-SESSION'!A669</f>
        <v>0</v>
      </c>
      <c r="W488" s="116"/>
      <c r="X488" s="116"/>
      <c r="Y488" s="116"/>
      <c r="Z488" s="116"/>
      <c r="AA488" s="116"/>
      <c r="AB488" s="116"/>
      <c r="AC488" s="116"/>
      <c r="AF488"/>
      <c r="AG488"/>
      <c r="AH488"/>
      <c r="AI488"/>
      <c r="AJ488"/>
      <c r="AK488"/>
      <c r="AL488"/>
      <c r="AN488"/>
    </row>
    <row r="489" spans="1:40">
      <c r="A489" s="145"/>
      <c r="B489" s="11" t="s">
        <v>3</v>
      </c>
      <c r="C489" s="131" t="e">
        <f>IF($A$488='Jason-SESSION'!$A$736,INDEX('Jason-SESSION'!$K$736:$T$743, MATCH("*Squat*",'Jason-SESSION'!$B$736:$B$743,0), MATCH("*1st*",'Jason-SESSION'!$K$7:$T$7,0)),"")</f>
        <v>#N/A</v>
      </c>
      <c r="D489" s="132" t="e">
        <f>INDEX('Jason-SESSION'!L$736:U$743, MATCH("*Squat*",'Jason-SESSION'!$B$736:$B$743,0), MATCH("*1st*",'Jason-SESSION'!K$7:T$7,0))</f>
        <v>#N/A</v>
      </c>
      <c r="E489" s="131" t="e">
        <f>IF($A$488='Jason-SESSION'!$A$736,INDEX('Jason-SESSION'!$K$736:$T$743, MATCH("*Deadlift*",'Jason-SESSION'!$B$736:$B$743,0), MATCH("*1st*",'Jason-SESSION'!$K$7:$T$7,0)),"")</f>
        <v>#N/A</v>
      </c>
      <c r="F489" s="131" t="e">
        <f>INDEX('Jason-SESSION'!$L$736:$U$743, MATCH("*Deadlift*",'Jason-SESSION'!$B$667:$B$743,0), MATCH("*1st*",'Jason-SESSION'!$K$7:$T$7,0))</f>
        <v>#N/A</v>
      </c>
      <c r="G489" s="131" t="e">
        <f>IF($A$488='Jason-SESSION'!$A$736,INDEX('Jason-SESSION'!$K$736:$T$743, MATCH("*Bench Press*",'Jason-SESSION'!$B$736:$B$743,0), MATCH("*1st*",'Jason-SESSION'!$K$7:$T$7,0)),"")</f>
        <v>#N/A</v>
      </c>
      <c r="H489" s="131" t="e">
        <f>INDEX('Jason-SESSION'!$L$736:$U$743, MATCH("*Bench Press*",'Jason-SESSION'!$B$736:$B$743,0), MATCH("*1st*",'Jason-SESSION'!$K$7:$T$7,0))</f>
        <v>#N/A</v>
      </c>
      <c r="I489" s="132" t="e">
        <f>IF($A$488='Jason-SESSION'!$A$736,INDEX('Jason-SESSION'!$K$736:$T$743, MATCH("*Military*",'Jason-SESSION'!$B$736:$B$743,0), MATCH("*1st*",'Jason-SESSION'!$K$7:$T$7,0)),"")</f>
        <v>#N/A</v>
      </c>
      <c r="J489" s="48" t="e">
        <f>INDEX('Jason-SESSION'!$L$736:$U$743, MATCH("*Military*",'Jason-SESSION'!$B$736:$B$743,0), MATCH("*1st*",'Jason-SESSION'!$K$7:$T$7,0))</f>
        <v>#N/A</v>
      </c>
      <c r="K489" s="131" t="e">
        <f>IF($A$488='Jason-SESSION'!$A$736,INDEX('Jason-SESSION'!$K$736:$T$743, MATCH("*Clean *",'Jason-SESSION'!$B$736:$B$743,0), MATCH("*1st*",'Jason-SESSION'!$K$7:$T$7,0)),"")</f>
        <v>#N/A</v>
      </c>
      <c r="L489" s="48" t="e">
        <f>INDEX('Jason-SESSION'!$L$736:$U$743, MATCH("*Clean *",'Jason-SESSION'!$B$667:$B$743,0), MATCH("*1st*",'Jason-SESSION'!$K$7:$T$7,0))</f>
        <v>#N/A</v>
      </c>
      <c r="M489" s="131" t="e">
        <f>IF($A$488='Jason-SESSION'!$A$736,INDEX('Jason-SESSION'!$K$736:$T$743, MATCH("*Lat Pulldown*",'Jason-SESSION'!$B$736:$B$743,0), MATCH("*1st*",'Jason-SESSION'!$K$7:$T$7,0)),"")</f>
        <v>#N/A</v>
      </c>
      <c r="N489" s="48" t="e">
        <f>INDEX('Jason-SESSION'!$L$736:$U$743, MATCH("*Lat Pulldown*",'Jason-SESSION'!$B$736:$B$743,0), MATCH("*1st*",'Jason-SESSION'!$K$7:$T$7,0))</f>
        <v>#N/A</v>
      </c>
      <c r="O489" s="151"/>
      <c r="P489" s="151"/>
      <c r="Q489" s="118"/>
      <c r="R489" s="118"/>
      <c r="S489" s="11"/>
      <c r="T489" s="11"/>
      <c r="V489" s="47"/>
      <c r="W489" s="11"/>
      <c r="X489" s="11"/>
      <c r="Y489" s="11"/>
      <c r="Z489" s="11"/>
      <c r="AA489" s="11"/>
      <c r="AB489" s="11"/>
      <c r="AC489" s="11"/>
      <c r="AF489"/>
      <c r="AG489"/>
      <c r="AH489"/>
      <c r="AI489"/>
      <c r="AJ489"/>
      <c r="AK489"/>
      <c r="AL489"/>
      <c r="AN489"/>
    </row>
    <row r="490" spans="1:40">
      <c r="B490" t="s">
        <v>4</v>
      </c>
      <c r="C490" s="131" t="e">
        <f>IF($A$488='Jason-SESSION'!$A$736,INDEX('Jason-SESSION'!$K$736:$T$743, MATCH("*Squat*",'Jason-SESSION'!$B$736:$B$743,0), MATCH("*2nd*",'Jason-SESSION'!$K$7:$T$7,0)),"")</f>
        <v>#N/A</v>
      </c>
      <c r="D490" s="132" t="e">
        <f>INDEX('Jason-SESSION'!L$736:U$743, MATCH("*Squat*",'Jason-SESSION'!$B$736:$B$743,0), MATCH("*2nd*",'Jason-SESSION'!K$7:T$7,0))</f>
        <v>#N/A</v>
      </c>
      <c r="E490" s="131" t="e">
        <f>IF($A$488='Jason-SESSION'!$A$736,INDEX('Jason-SESSION'!$K$736:$T$743, MATCH("*Deadlift*",'Jason-SESSION'!$B$736:$B$743,0), MATCH("*2ND*",'Jason-SESSION'!$K$7:$T$7,0)),"")</f>
        <v>#N/A</v>
      </c>
      <c r="F490" s="131" t="e">
        <f>INDEX('Jason-SESSION'!$L$736:$U$743, MATCH("*Deadlift*",'Jason-SESSION'!$B$667:$B$743,0), MATCH("*2nd*",'Jason-SESSION'!$K$7:$T$7,0))</f>
        <v>#N/A</v>
      </c>
      <c r="G490" s="131" t="e">
        <f>IF($A$488='Jason-SESSION'!$A$736,INDEX('Jason-SESSION'!$K$736:$T$743, MATCH("*Bench Press*",'Jason-SESSION'!$B$736:$B$743,0), MATCH("*2ND*",'Jason-SESSION'!$K$7:$T$7,0)),"")</f>
        <v>#N/A</v>
      </c>
      <c r="H490" s="131" t="e">
        <f>INDEX('Jason-SESSION'!$L$736:$U$743, MATCH("*Bench Press*",'Jason-SESSION'!$B$736:$B$743,0), MATCH("*2nd*",'Jason-SESSION'!$K$7:$T$7,0))</f>
        <v>#N/A</v>
      </c>
      <c r="I490" s="132" t="e">
        <f>IF($A$488='Jason-SESSION'!$A$736,INDEX('Jason-SESSION'!$K$736:$T$743, MATCH("*Military*",'Jason-SESSION'!$B$736:$B$743,0), MATCH("*2ND*",'Jason-SESSION'!$K$7:$T$7,0)),"")</f>
        <v>#N/A</v>
      </c>
      <c r="J490" s="44" t="e">
        <f>INDEX('Jason-SESSION'!$L$736:$U$743, MATCH("*Military*",'Jason-SESSION'!$B$736:$B$743,0), MATCH("*2nd*",'Jason-SESSION'!$K$7:$T$7,0))</f>
        <v>#N/A</v>
      </c>
      <c r="K490" s="131" t="e">
        <f>IF($A$488='Jason-SESSION'!$A$736,INDEX('Jason-SESSION'!$K$736:$T$743, MATCH("*Clean *",'Jason-SESSION'!$B$736:$B$743,0), MATCH("*2ND*",'Jason-SESSION'!$K$7:$T$7,0)),"")</f>
        <v>#N/A</v>
      </c>
      <c r="L490" s="44" t="e">
        <f>INDEX('Jason-SESSION'!$L$736:$U$743, MATCH("*Clean *",'Jason-SESSION'!$B$667:$B$743,0), MATCH("*2nd*",'Jason-SESSION'!$K$7:$T$7,0))</f>
        <v>#N/A</v>
      </c>
      <c r="M490" s="131" t="e">
        <f>IF($A$488='Jason-SESSION'!$A$736,INDEX('Jason-SESSION'!$K$736:$T$743, MATCH("*Lat Pulldown*",'Jason-SESSION'!$B$736:$B$743,0), MATCH("*2ND*",'Jason-SESSION'!$K$7:$T$7,0)),"")</f>
        <v>#N/A</v>
      </c>
      <c r="N490" s="44" t="e">
        <f>INDEX('Jason-SESSION'!$L$736:$U$743, MATCH("*Lat Pulldown*",'Jason-SESSION'!$B$736:$B$743,0), MATCH("*2nd*",'Jason-SESSION'!$K$7:$T$7,0))</f>
        <v>#N/A</v>
      </c>
      <c r="O490" s="151"/>
      <c r="P490" s="151"/>
      <c r="Q490" s="118"/>
      <c r="R490" s="118"/>
      <c r="AF490"/>
      <c r="AG490"/>
      <c r="AH490"/>
      <c r="AI490"/>
      <c r="AJ490"/>
      <c r="AK490"/>
      <c r="AL490"/>
      <c r="AN490"/>
    </row>
    <row r="491" spans="1:40">
      <c r="B491" t="s">
        <v>5</v>
      </c>
      <c r="C491" s="131" t="e">
        <f>IF($A$488='Jason-SESSION'!$A$736,INDEX('Jason-SESSION'!$K$736:$T$743, MATCH("*Squat*",'Jason-SESSION'!$B$736:$B$743,0), MATCH("*3rd*",'Jason-SESSION'!$K$7:$T$7,0)),"")</f>
        <v>#N/A</v>
      </c>
      <c r="D491" s="132" t="e">
        <f>INDEX('Jason-SESSION'!L$736:U$743, MATCH("*Squat*",'Jason-SESSION'!$B$736:$B$743,0), MATCH("*3rd*",'Jason-SESSION'!K$7:T$7,0))</f>
        <v>#N/A</v>
      </c>
      <c r="E491" s="131" t="e">
        <f>IF($A$488='Jason-SESSION'!$A$736,INDEX('Jason-SESSION'!$K$736:$T$743, MATCH("*Deadlift*",'Jason-SESSION'!$B$736:$B$743,0), MATCH("*3rd*",'Jason-SESSION'!$K$7:$T$7,0)),"")</f>
        <v>#N/A</v>
      </c>
      <c r="F491" s="131" t="e">
        <f>INDEX('Jason-SESSION'!$L$736:$U$743, MATCH("*Deadlift*",'Jason-SESSION'!$B$667:$B$743,0), MATCH("*3rd*",'Jason-SESSION'!$K$7:$T$7,0))</f>
        <v>#N/A</v>
      </c>
      <c r="G491" s="131" t="e">
        <f>IF($A$488='Jason-SESSION'!$A$736,INDEX('Jason-SESSION'!$K$736:$T$743, MATCH("*Bench Press*",'Jason-SESSION'!$B$736:$B$743,0), MATCH("*3rd*",'Jason-SESSION'!$K$7:$T$7,0)),"")</f>
        <v>#N/A</v>
      </c>
      <c r="H491" s="131" t="e">
        <f>INDEX('Jason-SESSION'!$L$736:$U$743, MATCH("*Bench Press*",'Jason-SESSION'!$B$736:$B$743,0), MATCH("*3rd*",'Jason-SESSION'!$K$7:$T$7,0))</f>
        <v>#N/A</v>
      </c>
      <c r="I491" s="132" t="e">
        <f>IF($A$488='Jason-SESSION'!$A$736,INDEX('Jason-SESSION'!$K$736:$T$743, MATCH("*Military*",'Jason-SESSION'!$B$736:$B$743,0), MATCH("*3rd*",'Jason-SESSION'!$K$7:$T$7,0)),"")</f>
        <v>#N/A</v>
      </c>
      <c r="J491" s="44" t="e">
        <f>INDEX('Jason-SESSION'!$L$736:$U$743, MATCH("*Military*",'Jason-SESSION'!$B$736:$B$743,0), MATCH("*3rd*",'Jason-SESSION'!$K$7:$T$7,0))</f>
        <v>#N/A</v>
      </c>
      <c r="K491" s="131" t="e">
        <f>IF($A$488='Jason-SESSION'!$A$736,INDEX('Jason-SESSION'!$K$736:$T$743, MATCH("*Clean *",'Jason-SESSION'!$B$736:$B$743,0), MATCH("*3rd*",'Jason-SESSION'!$K$7:$T$7,0)),"")</f>
        <v>#N/A</v>
      </c>
      <c r="L491" s="44" t="e">
        <f>INDEX('Jason-SESSION'!$L$736:$U$743, MATCH("*Clean *",'Jason-SESSION'!$B$667:$B$743,0), MATCH("*3rd*",'Jason-SESSION'!$K$7:$T$7,0))</f>
        <v>#N/A</v>
      </c>
      <c r="M491" s="131" t="e">
        <f>IF($A$488='Jason-SESSION'!$A$736,INDEX('Jason-SESSION'!$K$736:$T$743, MATCH("*Lat Pulldown*",'Jason-SESSION'!$B$736:$B$743,0), MATCH("*3rd*",'Jason-SESSION'!$K$7:$T$7,0)),"")</f>
        <v>#N/A</v>
      </c>
      <c r="N491" s="44" t="e">
        <f>INDEX('Jason-SESSION'!$L$736:$U$743, MATCH("*Lat Pulldown*",'Jason-SESSION'!$B$736:$B$743,0), MATCH("*3rd*",'Jason-SESSION'!$K$7:$T$7,0))</f>
        <v>#N/A</v>
      </c>
      <c r="O491" s="151"/>
      <c r="P491" s="151"/>
      <c r="Q491" s="118"/>
      <c r="R491" s="118"/>
      <c r="AF491"/>
      <c r="AG491"/>
      <c r="AH491"/>
      <c r="AI491"/>
      <c r="AJ491"/>
      <c r="AK491"/>
      <c r="AL491"/>
      <c r="AN491"/>
    </row>
    <row r="492" spans="1:40">
      <c r="B492" t="s">
        <v>6</v>
      </c>
      <c r="C492" s="131" t="e">
        <f>IF($A$488='Jason-SESSION'!$A$736,INDEX('Jason-SESSION'!$K$736:$T$743, MATCH("*Squat*",'Jason-SESSION'!$B$736:$B$743,0), MATCH("*4th*",'Jason-SESSION'!$K$7:$T$7,0)),"")</f>
        <v>#N/A</v>
      </c>
      <c r="D492" s="132" t="e">
        <f>INDEX('Jason-SESSION'!L$736:U$743, MATCH("*Squat*",'Jason-SESSION'!$B$736:$B$743,0), MATCH("*4th*",'Jason-SESSION'!K$7:T$7,0))</f>
        <v>#N/A</v>
      </c>
      <c r="E492" s="131" t="e">
        <f>IF($A$488='Jason-SESSION'!$A$736,INDEX('Jason-SESSION'!$K$736:$T$743, MATCH("*Deadlift*",'Jason-SESSION'!$B$736:$B$743,0), MATCH("*4th*",'Jason-SESSION'!$K$7:$T$7,0)),"")</f>
        <v>#N/A</v>
      </c>
      <c r="F492" s="131" t="e">
        <f>INDEX('Jason-SESSION'!$L$736:$U$743, MATCH("*Deadlift*",'Jason-SESSION'!$B$667:$B$743,0), MATCH("*4th*",'Jason-SESSION'!$K$7:$T$7,0))</f>
        <v>#N/A</v>
      </c>
      <c r="G492" s="131" t="e">
        <f>IF($A$488='Jason-SESSION'!$A$736,INDEX('Jason-SESSION'!$K$736:$T$743, MATCH("*Bench Press*",'Jason-SESSION'!$B$736:$B$743,0), MATCH("*4th*",'Jason-SESSION'!$K$7:$T$7,0)),"")</f>
        <v>#N/A</v>
      </c>
      <c r="H492" s="131" t="e">
        <f>INDEX('Jason-SESSION'!$L$736:$U$743, MATCH("*Bench Press*",'Jason-SESSION'!$B$736:$B$743,0), MATCH("*4th*",'Jason-SESSION'!$K$7:$T$7,0))</f>
        <v>#N/A</v>
      </c>
      <c r="I492" s="132" t="e">
        <f>IF($A$488='Jason-SESSION'!$A$736,INDEX('Jason-SESSION'!$K$736:$T$743, MATCH("*Military*",'Jason-SESSION'!$B$736:$B$743,0), MATCH("*4th*",'Jason-SESSION'!$K$7:$T$7,0)),"")</f>
        <v>#N/A</v>
      </c>
      <c r="J492" s="44" t="e">
        <f>INDEX('Jason-SESSION'!$L$736:$U$743, MATCH("*Military*",'Jason-SESSION'!$B$736:$B$743,0), MATCH("*4th*",'Jason-SESSION'!$K$7:$T$7,0))</f>
        <v>#N/A</v>
      </c>
      <c r="K492" s="131" t="e">
        <f>IF($A$488='Jason-SESSION'!$A$736,INDEX('Jason-SESSION'!$K$736:$T$743, MATCH("*Clean *",'Jason-SESSION'!$B$736:$B$743,0), MATCH("*4th*",'Jason-SESSION'!$K$7:$T$7,0)),"")</f>
        <v>#N/A</v>
      </c>
      <c r="L492" s="44" t="e">
        <f>INDEX('Jason-SESSION'!$L$736:$U$743, MATCH("*Clean *",'Jason-SESSION'!$B$667:$B$743,0), MATCH("*4th*",'Jason-SESSION'!$K$7:$T$7,0))</f>
        <v>#N/A</v>
      </c>
      <c r="M492" s="131" t="e">
        <f>IF($A$488='Jason-SESSION'!$A$736,INDEX('Jason-SESSION'!$K$736:$T$743, MATCH("*Lat Pulldown*",'Jason-SESSION'!$B$736:$B$743,0), MATCH("*4th*",'Jason-SESSION'!$K$7:$T$7,0)),"")</f>
        <v>#N/A</v>
      </c>
      <c r="N492" s="44" t="e">
        <f>INDEX('Jason-SESSION'!$L$736:$U$743, MATCH("*Lat Pulldown*",'Jason-SESSION'!$B$736:$B$743,0), MATCH("*4th*",'Jason-SESSION'!$K$7:$T$7,0))</f>
        <v>#N/A</v>
      </c>
      <c r="O492" s="151"/>
      <c r="P492" s="151"/>
      <c r="Q492" s="118"/>
      <c r="R492" s="118"/>
      <c r="AF492"/>
      <c r="AG492"/>
      <c r="AH492"/>
      <c r="AI492"/>
      <c r="AJ492"/>
      <c r="AK492"/>
      <c r="AL492"/>
      <c r="AN492"/>
    </row>
    <row r="493" spans="1:40">
      <c r="B493" t="s">
        <v>7</v>
      </c>
      <c r="C493" s="131" t="e">
        <f>IF($A$488='Jason-SESSION'!$A$736,INDEX('Jason-SESSION'!$K$736:$T$743, MATCH("*Squat*",'Jason-SESSION'!$B$736:$B$743,0), MATCH("*5th*",'Jason-SESSION'!$K$7:$T$7,0)),"")</f>
        <v>#N/A</v>
      </c>
      <c r="D493" s="132" t="e">
        <f>INDEX('Jason-SESSION'!L$736:U$743, MATCH("*Squat*",'Jason-SESSION'!$B$736:$B$743,0), MATCH("*5th*",'Jason-SESSION'!K$7:T$7,0))</f>
        <v>#N/A</v>
      </c>
      <c r="E493" s="131" t="e">
        <f>IF($A$488='Jason-SESSION'!$A$736,INDEX('Jason-SESSION'!$K$736:$T$743, MATCH("*Deadlift*",'Jason-SESSION'!$B$736:$B$743,0), MATCH("*5th*",'Jason-SESSION'!$K$7:$T$7,0)),"")</f>
        <v>#N/A</v>
      </c>
      <c r="F493" s="131" t="e">
        <f>INDEX('Jason-SESSION'!$L$736:$U$743, MATCH("*Deadlift*",'Jason-SESSION'!$B$667:$B$743,0), MATCH("*5th*",'Jason-SESSION'!$K$7:$T$7,0))</f>
        <v>#N/A</v>
      </c>
      <c r="G493" s="131" t="e">
        <f>IF($A$488='Jason-SESSION'!$A$736,INDEX('Jason-SESSION'!$K$736:$T$743, MATCH("*Bench Press*",'Jason-SESSION'!$B$736:$B$743,0), MATCH("*5th*",'Jason-SESSION'!$K$7:$T$7,0)),"")</f>
        <v>#N/A</v>
      </c>
      <c r="H493" s="131" t="e">
        <f>INDEX('Jason-SESSION'!$L$736:$U$743, MATCH("*Bench Press*",'Jason-SESSION'!$B$736:$B$743,0), MATCH("*5th*",'Jason-SESSION'!$K$7:$T$7,0))</f>
        <v>#N/A</v>
      </c>
      <c r="I493" s="132" t="e">
        <f>IF($A$488='Jason-SESSION'!$A$736,INDEX('Jason-SESSION'!$K$736:$T$743, MATCH("*Military*",'Jason-SESSION'!$B$736:$B$743,0), MATCH("*5th*",'Jason-SESSION'!$K$7:$T$7,0)),"")</f>
        <v>#N/A</v>
      </c>
      <c r="J493" s="44" t="e">
        <f>INDEX('Jason-SESSION'!$L$736:$U$743, MATCH("*Military*",'Jason-SESSION'!$B$736:$B$743,0), MATCH("*5th*",'Jason-SESSION'!$K$7:$T$7,0))</f>
        <v>#N/A</v>
      </c>
      <c r="K493" s="131" t="e">
        <f>IF($A$488='Jason-SESSION'!$A$736,INDEX('Jason-SESSION'!$K$736:$T$743, MATCH("*Clean *",'Jason-SESSION'!$B$736:$B$743,0), MATCH("*5th*",'Jason-SESSION'!$K$7:$T$7,0)),"")</f>
        <v>#N/A</v>
      </c>
      <c r="L493" s="44" t="e">
        <f>INDEX('Jason-SESSION'!$L$736:$U$743, MATCH("*Clean *",'Jason-SESSION'!$B$667:$B$743,0), MATCH("*5th*",'Jason-SESSION'!$K$7:$T$7,0))</f>
        <v>#N/A</v>
      </c>
      <c r="M493" s="131" t="e">
        <f>IF($A$488='Jason-SESSION'!$A$736,INDEX('Jason-SESSION'!$K$736:$T$743, MATCH("*Lat Pulldown*",'Jason-SESSION'!$B$736:$B$743,0), MATCH("*5th*",'Jason-SESSION'!$K$7:$T$7,0)),"")</f>
        <v>#N/A</v>
      </c>
      <c r="N493" s="44" t="e">
        <f>INDEX('Jason-SESSION'!$L$736:$U$743, MATCH("*Lat Pulldown*",'Jason-SESSION'!$B$736:$B$743,0), MATCH("*5th*",'Jason-SESSION'!$K$7:$T$7,0))</f>
        <v>#N/A</v>
      </c>
      <c r="O493" s="151"/>
      <c r="P493" s="151"/>
      <c r="Q493" s="118"/>
      <c r="R493" s="118"/>
      <c r="AF493"/>
      <c r="AG493"/>
      <c r="AH493"/>
      <c r="AI493"/>
      <c r="AJ493"/>
      <c r="AK493"/>
      <c r="AL493"/>
      <c r="AN493"/>
    </row>
    <row r="494" spans="1:40">
      <c r="A494" s="129">
        <f>'Jason-SESSION'!A745</f>
        <v>0</v>
      </c>
      <c r="B494" s="116" t="s">
        <v>84</v>
      </c>
      <c r="C494" s="117" t="e">
        <f>MAX(C495:C499)</f>
        <v>#N/A</v>
      </c>
      <c r="D494" s="116" t="e">
        <f t="array" ref="D494">MAX(IF(C495:C499=C494,D495:D499))</f>
        <v>#N/A</v>
      </c>
      <c r="E494" s="116" t="e">
        <f>MAX(E495:E499)</f>
        <v>#N/A</v>
      </c>
      <c r="F494" s="116" t="e">
        <f t="array" ref="F494">MAX(IF(E495:E499=E494,F495:F499))</f>
        <v>#N/A</v>
      </c>
      <c r="G494" s="116" t="e">
        <f>MAX(G495:G499)</f>
        <v>#N/A</v>
      </c>
      <c r="H494" s="116" t="e">
        <f t="array" ref="H494">MAX(IF(G495:G499=G494,H495:H499))</f>
        <v>#N/A</v>
      </c>
      <c r="I494" s="116" t="e">
        <f>MAX(I495:I499)</f>
        <v>#N/A</v>
      </c>
      <c r="J494" s="116" t="e">
        <f t="array" ref="J494">MAX(IF(I495:I499=I494,J495:J499))</f>
        <v>#N/A</v>
      </c>
      <c r="K494" s="116" t="e">
        <f>MAX(K495:K499)</f>
        <v>#N/A</v>
      </c>
      <c r="L494" s="116" t="e">
        <f t="array" ref="L494">MAX(IF(K495:K499=K494,L495:L499))</f>
        <v>#N/A</v>
      </c>
      <c r="M494" s="116" t="e">
        <f>MAX(M495:M499)</f>
        <v>#N/A</v>
      </c>
      <c r="N494" s="117" t="e">
        <f t="array" ref="N494">MAX(IF(M495:M499=M494,N495:N499))</f>
        <v>#N/A</v>
      </c>
      <c r="O494" s="152" t="str">
        <f>IF($A$140='Jason-SESSION'!$A$745,INDEX('Jason-SESSION'!$K$745:$T$752, MATCH("*1k Row*",'Jason-SESSION'!$B$745:$B$752,0), MATCH("*1st*",'Jason-SESSION'!$K$7:$T$7,0)),"")</f>
        <v/>
      </c>
      <c r="P494" s="152" t="str">
        <f>IF($A$140='Jason-SESSION'!$A$745,INDEX('Jason-SESSION'!$K$745:$T$752, MATCH("*HIIT*",'Jason-SESSION'!$B$745:$B$752,0), MATCH("*1st*",'Jason-SESSION'!$K$7:$T$7,0)),"")</f>
        <v/>
      </c>
      <c r="Q494" s="119" t="e">
        <f>INDEX('Jason-SESSION'!$L$673:$U$745, MATCH("*HIIT*",'Jason-SESSION'!$B$673:$B$745,0), MATCH("*1st*",'Jason-SESSION'!$K$7:$T$7,0))</f>
        <v>#N/A</v>
      </c>
      <c r="R494" s="119">
        <f>'Jason-SESSION'!U562</f>
        <v>0</v>
      </c>
      <c r="S494" s="116"/>
      <c r="T494" s="116"/>
      <c r="U494" s="120">
        <f>'Jason-SESSION'!A674</f>
        <v>0</v>
      </c>
      <c r="V494" s="120">
        <f>'Jason-SESSION'!A675</f>
        <v>0</v>
      </c>
      <c r="W494" s="116"/>
      <c r="X494" s="116"/>
      <c r="Y494" s="116"/>
      <c r="Z494" s="116"/>
      <c r="AA494" s="116"/>
      <c r="AB494" s="116"/>
      <c r="AC494" s="116"/>
      <c r="AF494"/>
      <c r="AG494"/>
      <c r="AH494"/>
      <c r="AI494"/>
      <c r="AJ494"/>
      <c r="AK494"/>
      <c r="AL494"/>
      <c r="AN494"/>
    </row>
    <row r="495" spans="1:40">
      <c r="A495" s="145"/>
      <c r="B495" s="11" t="s">
        <v>3</v>
      </c>
      <c r="C495" s="131" t="e">
        <f>IF($A$494='Jason-SESSION'!$A$745,INDEX('Jason-SESSION'!$K$745:$T$752, MATCH("*Squat*",'Jason-SESSION'!$B$745:$B$752,0), MATCH("*1st*",'Jason-SESSION'!$K$7:$T$7,0)),"")</f>
        <v>#N/A</v>
      </c>
      <c r="D495" s="132" t="e">
        <f>INDEX('Jason-SESSION'!L$745:U$752, MATCH("*Squat*",'Jason-SESSION'!$B$745:$B$752,0), MATCH("*1st*",'Jason-SESSION'!K$7:T$7,0))</f>
        <v>#N/A</v>
      </c>
      <c r="E495" s="131" t="e">
        <f>IF($A$494='Jason-SESSION'!$A$745,INDEX('Jason-SESSION'!$K$745:$T$752, MATCH("*Deadlift*",'Jason-SESSION'!$B$745:$B$752,0), MATCH("*1st*",'Jason-SESSION'!$K$7:$T$7,0)),"")</f>
        <v>#N/A</v>
      </c>
      <c r="F495" s="131" t="e">
        <f>INDEX('Jason-SESSION'!$L$745:$U$752, MATCH("*Deadlift*",'Jason-SESSION'!$B$673:$B$752,0), MATCH("*1st*",'Jason-SESSION'!$K$7:$T$7,0))</f>
        <v>#N/A</v>
      </c>
      <c r="G495" s="131" t="e">
        <f>IF($A$494='Jason-SESSION'!$A$745,INDEX('Jason-SESSION'!$K$745:$T$752, MATCH("*Bench Press*",'Jason-SESSION'!$B$745:$B$752,0), MATCH("*1st*",'Jason-SESSION'!$K$7:$T$7,0)),"")</f>
        <v>#N/A</v>
      </c>
      <c r="H495" s="131" t="e">
        <f>INDEX('Jason-SESSION'!$L$745:$U$752, MATCH("*Bench Press*",'Jason-SESSION'!$B$745:$B$752,0), MATCH("*1st*",'Jason-SESSION'!$K$7:$T$7,0))</f>
        <v>#N/A</v>
      </c>
      <c r="I495" s="132" t="e">
        <f>IF($A$494='Jason-SESSION'!$A$745,INDEX('Jason-SESSION'!$K$745:$T$752, MATCH("*Military*",'Jason-SESSION'!$B$745:$B$752,0), MATCH("*1st*",'Jason-SESSION'!$K$7:$T$7,0)),"")</f>
        <v>#N/A</v>
      </c>
      <c r="J495" s="48" t="e">
        <f>INDEX('Jason-SESSION'!$L$745:$U$752, MATCH("*Military*",'Jason-SESSION'!$B$745:$B$752,0), MATCH("*1st*",'Jason-SESSION'!$K$7:$T$7,0))</f>
        <v>#N/A</v>
      </c>
      <c r="K495" s="131" t="e">
        <f>IF($A$494='Jason-SESSION'!$A$745,INDEX('Jason-SESSION'!$K$745:$T$752, MATCH("*Clean *",'Jason-SESSION'!$B$745:$B$752,0), MATCH("*1st*",'Jason-SESSION'!$K$7:$T$7,0)),"")</f>
        <v>#N/A</v>
      </c>
      <c r="L495" s="48" t="e">
        <f>INDEX('Jason-SESSION'!$L$745:$U$752, MATCH("*Clean *",'Jason-SESSION'!$B$673:$B$752,0), MATCH("*1st*",'Jason-SESSION'!$K$7:$T$7,0))</f>
        <v>#N/A</v>
      </c>
      <c r="M495" s="131" t="e">
        <f>IF($A$494='Jason-SESSION'!$A$745,INDEX('Jason-SESSION'!$K$745:$T$752, MATCH("*Lat Pulldown*",'Jason-SESSION'!$B$745:$B$752,0), MATCH("*1st*",'Jason-SESSION'!$K$7:$T$7,0)),"")</f>
        <v>#N/A</v>
      </c>
      <c r="N495" s="48" t="e">
        <f>INDEX('Jason-SESSION'!$L$745:$U$752, MATCH("*Lat Pulldown*",'Jason-SESSION'!$B$745:$B$752,0), MATCH("*1st*",'Jason-SESSION'!$K$7:$T$7,0))</f>
        <v>#N/A</v>
      </c>
      <c r="O495" s="151"/>
      <c r="P495" s="151"/>
      <c r="Q495" s="118"/>
      <c r="R495" s="118"/>
      <c r="S495" s="11"/>
      <c r="T495" s="11"/>
      <c r="V495" s="47"/>
      <c r="W495" s="11"/>
      <c r="X495" s="11"/>
      <c r="Y495" s="11"/>
      <c r="Z495" s="11"/>
      <c r="AA495" s="11"/>
      <c r="AB495" s="11"/>
      <c r="AC495" s="11"/>
      <c r="AF495"/>
      <c r="AG495"/>
      <c r="AH495"/>
      <c r="AI495"/>
      <c r="AJ495"/>
      <c r="AK495"/>
      <c r="AL495"/>
      <c r="AN495"/>
    </row>
    <row r="496" spans="1:40">
      <c r="B496" t="s">
        <v>4</v>
      </c>
      <c r="C496" s="131" t="e">
        <f>IF($A$494='Jason-SESSION'!$A$745,INDEX('Jason-SESSION'!$K$745:$T$752, MATCH("*Squat*",'Jason-SESSION'!$B$745:$B$752,0), MATCH("*2nd*",'Jason-SESSION'!$K$7:$T$7,0)),"")</f>
        <v>#N/A</v>
      </c>
      <c r="D496" s="132" t="e">
        <f>INDEX('Jason-SESSION'!L$745:U$752, MATCH("*Squat*",'Jason-SESSION'!$B$745:$B$752,0), MATCH("*2nd*",'Jason-SESSION'!K$7:T$7,0))</f>
        <v>#N/A</v>
      </c>
      <c r="E496" s="131" t="e">
        <f>IF($A$494='Jason-SESSION'!$A$745,INDEX('Jason-SESSION'!$K$745:$T$752, MATCH("*Deadlift*",'Jason-SESSION'!$B$745:$B$752,0), MATCH("*2ND*",'Jason-SESSION'!$K$7:$T$7,0)),"")</f>
        <v>#N/A</v>
      </c>
      <c r="F496" s="131" t="e">
        <f>INDEX('Jason-SESSION'!$L$745:$U$752, MATCH("*Deadlift*",'Jason-SESSION'!$B$673:$B$752,0), MATCH("*2nd*",'Jason-SESSION'!$K$7:$T$7,0))</f>
        <v>#N/A</v>
      </c>
      <c r="G496" s="131" t="e">
        <f>IF($A$494='Jason-SESSION'!$A$745,INDEX('Jason-SESSION'!$K$745:$T$752, MATCH("*Bench Press*",'Jason-SESSION'!$B$745:$B$752,0), MATCH("*2ND*",'Jason-SESSION'!$K$7:$T$7,0)),"")</f>
        <v>#N/A</v>
      </c>
      <c r="H496" s="131" t="e">
        <f>INDEX('Jason-SESSION'!$L$745:$U$752, MATCH("*Bench Press*",'Jason-SESSION'!$B$745:$B$752,0), MATCH("*2nd*",'Jason-SESSION'!$K$7:$T$7,0))</f>
        <v>#N/A</v>
      </c>
      <c r="I496" s="132" t="e">
        <f>IF($A$494='Jason-SESSION'!$A$745,INDEX('Jason-SESSION'!$K$745:$T$752, MATCH("*Military*",'Jason-SESSION'!$B$745:$B$752,0), MATCH("*2ND*",'Jason-SESSION'!$K$7:$T$7,0)),"")</f>
        <v>#N/A</v>
      </c>
      <c r="J496" s="44" t="e">
        <f>INDEX('Jason-SESSION'!$L$745:$U$752, MATCH("*Military*",'Jason-SESSION'!$B$745:$B$752,0), MATCH("*2nd*",'Jason-SESSION'!$K$7:$T$7,0))</f>
        <v>#N/A</v>
      </c>
      <c r="K496" s="131" t="e">
        <f>IF($A$494='Jason-SESSION'!$A$745,INDEX('Jason-SESSION'!$K$745:$T$752, MATCH("*Clean *",'Jason-SESSION'!$B$745:$B$752,0), MATCH("*2ND*",'Jason-SESSION'!$K$7:$T$7,0)),"")</f>
        <v>#N/A</v>
      </c>
      <c r="L496" s="44" t="e">
        <f>INDEX('Jason-SESSION'!$L$745:$U$752, MATCH("*Clean *",'Jason-SESSION'!$B$673:$B$752,0), MATCH("*2nd*",'Jason-SESSION'!$K$7:$T$7,0))</f>
        <v>#N/A</v>
      </c>
      <c r="M496" s="131" t="e">
        <f>IF($A$494='Jason-SESSION'!$A$745,INDEX('Jason-SESSION'!$K$745:$T$752, MATCH("*Lat Pulldown*",'Jason-SESSION'!$B$745:$B$752,0), MATCH("*2ND*",'Jason-SESSION'!$K$7:$T$7,0)),"")</f>
        <v>#N/A</v>
      </c>
      <c r="N496" s="44" t="e">
        <f>INDEX('Jason-SESSION'!$L$745:$U$752, MATCH("*Lat Pulldown*",'Jason-SESSION'!$B$745:$B$752,0), MATCH("*2nd*",'Jason-SESSION'!$K$7:$T$7,0))</f>
        <v>#N/A</v>
      </c>
      <c r="O496" s="151"/>
      <c r="P496" s="151"/>
      <c r="Q496" s="118"/>
      <c r="R496" s="118"/>
      <c r="AF496"/>
      <c r="AG496"/>
      <c r="AH496"/>
      <c r="AI496"/>
      <c r="AJ496"/>
      <c r="AK496"/>
      <c r="AL496"/>
      <c r="AN496"/>
    </row>
    <row r="497" spans="1:40">
      <c r="B497" t="s">
        <v>5</v>
      </c>
      <c r="C497" s="131" t="e">
        <f>IF($A$494='Jason-SESSION'!$A$745,INDEX('Jason-SESSION'!$K$745:$T$752, MATCH("*Squat*",'Jason-SESSION'!$B$745:$B$752,0), MATCH("*3rd*",'Jason-SESSION'!$K$7:$T$7,0)),"")</f>
        <v>#N/A</v>
      </c>
      <c r="D497" s="132" t="e">
        <f>INDEX('Jason-SESSION'!L$745:U$752, MATCH("*Squat*",'Jason-SESSION'!$B$745:$B$752,0), MATCH("*3rd*",'Jason-SESSION'!K$7:T$7,0))</f>
        <v>#N/A</v>
      </c>
      <c r="E497" s="131" t="e">
        <f>IF($A$494='Jason-SESSION'!$A$745,INDEX('Jason-SESSION'!$K$745:$T$752, MATCH("*Deadlift*",'Jason-SESSION'!$B$745:$B$752,0), MATCH("*3rd*",'Jason-SESSION'!$K$7:$T$7,0)),"")</f>
        <v>#N/A</v>
      </c>
      <c r="F497" s="131" t="e">
        <f>INDEX('Jason-SESSION'!$L$745:$U$752, MATCH("*Deadlift*",'Jason-SESSION'!$B$673:$B$752,0), MATCH("*3rd*",'Jason-SESSION'!$K$7:$T$7,0))</f>
        <v>#N/A</v>
      </c>
      <c r="G497" s="131" t="e">
        <f>IF($A$494='Jason-SESSION'!$A$745,INDEX('Jason-SESSION'!$K$745:$T$752, MATCH("*Bench Press*",'Jason-SESSION'!$B$745:$B$752,0), MATCH("*3rd*",'Jason-SESSION'!$K$7:$T$7,0)),"")</f>
        <v>#N/A</v>
      </c>
      <c r="H497" s="131" t="e">
        <f>INDEX('Jason-SESSION'!$L$745:$U$752, MATCH("*Bench Press*",'Jason-SESSION'!$B$745:$B$752,0), MATCH("*3rd*",'Jason-SESSION'!$K$7:$T$7,0))</f>
        <v>#N/A</v>
      </c>
      <c r="I497" s="132" t="e">
        <f>IF($A$494='Jason-SESSION'!$A$745,INDEX('Jason-SESSION'!$K$745:$T$752, MATCH("*Military*",'Jason-SESSION'!$B$745:$B$752,0), MATCH("*3rd*",'Jason-SESSION'!$K$7:$T$7,0)),"")</f>
        <v>#N/A</v>
      </c>
      <c r="J497" s="44" t="e">
        <f>INDEX('Jason-SESSION'!$L$745:$U$752, MATCH("*Military*",'Jason-SESSION'!$B$745:$B$752,0), MATCH("*3rd*",'Jason-SESSION'!$K$7:$T$7,0))</f>
        <v>#N/A</v>
      </c>
      <c r="K497" s="131" t="e">
        <f>IF($A$494='Jason-SESSION'!$A$745,INDEX('Jason-SESSION'!$K$745:$T$752, MATCH("*Clean *",'Jason-SESSION'!$B$745:$B$752,0), MATCH("*3rd*",'Jason-SESSION'!$K$7:$T$7,0)),"")</f>
        <v>#N/A</v>
      </c>
      <c r="L497" s="44" t="e">
        <f>INDEX('Jason-SESSION'!$L$745:$U$752, MATCH("*Clean *",'Jason-SESSION'!$B$673:$B$752,0), MATCH("*3rd*",'Jason-SESSION'!$K$7:$T$7,0))</f>
        <v>#N/A</v>
      </c>
      <c r="M497" s="131" t="e">
        <f>IF($A$494='Jason-SESSION'!$A$745,INDEX('Jason-SESSION'!$K$745:$T$752, MATCH("*Lat Pulldown*",'Jason-SESSION'!$B$745:$B$752,0), MATCH("*3rd*",'Jason-SESSION'!$K$7:$T$7,0)),"")</f>
        <v>#N/A</v>
      </c>
      <c r="N497" s="44" t="e">
        <f>INDEX('Jason-SESSION'!$L$745:$U$752, MATCH("*Lat Pulldown*",'Jason-SESSION'!$B$745:$B$752,0), MATCH("*3rd*",'Jason-SESSION'!$K$7:$T$7,0))</f>
        <v>#N/A</v>
      </c>
      <c r="O497" s="151"/>
      <c r="P497" s="151"/>
      <c r="Q497" s="118"/>
      <c r="R497" s="118"/>
      <c r="AF497"/>
      <c r="AG497"/>
      <c r="AH497"/>
      <c r="AI497"/>
      <c r="AJ497"/>
      <c r="AK497"/>
      <c r="AL497"/>
      <c r="AN497"/>
    </row>
    <row r="498" spans="1:40">
      <c r="B498" t="s">
        <v>6</v>
      </c>
      <c r="C498" s="131" t="e">
        <f>IF($A$494='Jason-SESSION'!$A$745,INDEX('Jason-SESSION'!$K$745:$T$752, MATCH("*Squat*",'Jason-SESSION'!$B$745:$B$752,0), MATCH("*4th*",'Jason-SESSION'!$K$7:$T$7,0)),"")</f>
        <v>#N/A</v>
      </c>
      <c r="D498" s="132" t="e">
        <f>INDEX('Jason-SESSION'!L$745:U$752, MATCH("*Squat*",'Jason-SESSION'!$B$745:$B$752,0), MATCH("*4th*",'Jason-SESSION'!K$7:T$7,0))</f>
        <v>#N/A</v>
      </c>
      <c r="E498" s="131" t="e">
        <f>IF($A$494='Jason-SESSION'!$A$745,INDEX('Jason-SESSION'!$K$745:$T$752, MATCH("*Deadlift*",'Jason-SESSION'!$B$745:$B$752,0), MATCH("*4th*",'Jason-SESSION'!$K$7:$T$7,0)),"")</f>
        <v>#N/A</v>
      </c>
      <c r="F498" s="131" t="e">
        <f>INDEX('Jason-SESSION'!$L$745:$U$752, MATCH("*Deadlift*",'Jason-SESSION'!$B$673:$B$752,0), MATCH("*4th*",'Jason-SESSION'!$K$7:$T$7,0))</f>
        <v>#N/A</v>
      </c>
      <c r="G498" s="131" t="e">
        <f>IF($A$494='Jason-SESSION'!$A$745,INDEX('Jason-SESSION'!$K$745:$T$752, MATCH("*Bench Press*",'Jason-SESSION'!$B$745:$B$752,0), MATCH("*4th*",'Jason-SESSION'!$K$7:$T$7,0)),"")</f>
        <v>#N/A</v>
      </c>
      <c r="H498" s="131" t="e">
        <f>INDEX('Jason-SESSION'!$L$745:$U$752, MATCH("*Bench Press*",'Jason-SESSION'!$B$745:$B$752,0), MATCH("*4th*",'Jason-SESSION'!$K$7:$T$7,0))</f>
        <v>#N/A</v>
      </c>
      <c r="I498" s="132" t="e">
        <f>IF($A$494='Jason-SESSION'!$A$745,INDEX('Jason-SESSION'!$K$745:$T$752, MATCH("*Military*",'Jason-SESSION'!$B$745:$B$752,0), MATCH("*4th*",'Jason-SESSION'!$K$7:$T$7,0)),"")</f>
        <v>#N/A</v>
      </c>
      <c r="J498" s="44" t="e">
        <f>INDEX('Jason-SESSION'!$L$745:$U$752, MATCH("*Military*",'Jason-SESSION'!$B$745:$B$752,0), MATCH("*4th*",'Jason-SESSION'!$K$7:$T$7,0))</f>
        <v>#N/A</v>
      </c>
      <c r="K498" s="131" t="e">
        <f>IF($A$494='Jason-SESSION'!$A$745,INDEX('Jason-SESSION'!$K$745:$T$752, MATCH("*Clean *",'Jason-SESSION'!$B$745:$B$752,0), MATCH("*4th*",'Jason-SESSION'!$K$7:$T$7,0)),"")</f>
        <v>#N/A</v>
      </c>
      <c r="L498" s="44" t="e">
        <f>INDEX('Jason-SESSION'!$L$745:$U$752, MATCH("*Clean *",'Jason-SESSION'!$B$673:$B$752,0), MATCH("*4th*",'Jason-SESSION'!$K$7:$T$7,0))</f>
        <v>#N/A</v>
      </c>
      <c r="M498" s="131" t="e">
        <f>IF($A$494='Jason-SESSION'!$A$745,INDEX('Jason-SESSION'!$K$745:$T$752, MATCH("*Lat Pulldown*",'Jason-SESSION'!$B$745:$B$752,0), MATCH("*4th*",'Jason-SESSION'!$K$7:$T$7,0)),"")</f>
        <v>#N/A</v>
      </c>
      <c r="N498" s="44" t="e">
        <f>INDEX('Jason-SESSION'!$L$745:$U$752, MATCH("*Lat Pulldown*",'Jason-SESSION'!$B$745:$B$752,0), MATCH("*4th*",'Jason-SESSION'!$K$7:$T$7,0))</f>
        <v>#N/A</v>
      </c>
      <c r="O498" s="151"/>
      <c r="P498" s="151"/>
      <c r="Q498" s="118"/>
      <c r="R498" s="118"/>
      <c r="AF498"/>
      <c r="AG498"/>
      <c r="AH498"/>
      <c r="AI498"/>
      <c r="AJ498"/>
      <c r="AK498"/>
      <c r="AL498"/>
      <c r="AN498"/>
    </row>
    <row r="499" spans="1:40">
      <c r="B499" t="s">
        <v>7</v>
      </c>
      <c r="C499" s="131" t="e">
        <f>IF($A$494='Jason-SESSION'!$A$745,INDEX('Jason-SESSION'!$K$745:$T$752, MATCH("*Squat*",'Jason-SESSION'!$B$745:$B$752,0), MATCH("*5th*",'Jason-SESSION'!$K$7:$T$7,0)),"")</f>
        <v>#N/A</v>
      </c>
      <c r="D499" s="132" t="e">
        <f>INDEX('Jason-SESSION'!L$745:U$752, MATCH("*Squat*",'Jason-SESSION'!$B$745:$B$752,0), MATCH("*5th*",'Jason-SESSION'!K$7:T$7,0))</f>
        <v>#N/A</v>
      </c>
      <c r="E499" s="131" t="e">
        <f>IF($A$494='Jason-SESSION'!$A$745,INDEX('Jason-SESSION'!$K$745:$T$752, MATCH("*Deadlift*",'Jason-SESSION'!$B$745:$B$752,0), MATCH("*5th*",'Jason-SESSION'!$K$7:$T$7,0)),"")</f>
        <v>#N/A</v>
      </c>
      <c r="F499" s="131" t="e">
        <f>INDEX('Jason-SESSION'!$L$745:$U$752, MATCH("*Deadlift*",'Jason-SESSION'!$B$673:$B$752,0), MATCH("*5th*",'Jason-SESSION'!$K$7:$T$7,0))</f>
        <v>#N/A</v>
      </c>
      <c r="G499" s="131" t="e">
        <f>IF($A$494='Jason-SESSION'!$A$745,INDEX('Jason-SESSION'!$K$745:$T$752, MATCH("*Bench Press*",'Jason-SESSION'!$B$745:$B$752,0), MATCH("*5th*",'Jason-SESSION'!$K$7:$T$7,0)),"")</f>
        <v>#N/A</v>
      </c>
      <c r="H499" s="131" t="e">
        <f>INDEX('Jason-SESSION'!$L$745:$U$752, MATCH("*Bench Press*",'Jason-SESSION'!$B$745:$B$752,0), MATCH("*5th*",'Jason-SESSION'!$K$7:$T$7,0))</f>
        <v>#N/A</v>
      </c>
      <c r="I499" s="132" t="e">
        <f>IF($A$494='Jason-SESSION'!$A$745,INDEX('Jason-SESSION'!$K$745:$T$752, MATCH("*Military*",'Jason-SESSION'!$B$745:$B$752,0), MATCH("*5th*",'Jason-SESSION'!$K$7:$T$7,0)),"")</f>
        <v>#N/A</v>
      </c>
      <c r="J499" s="44" t="e">
        <f>INDEX('Jason-SESSION'!$L$745:$U$752, MATCH("*Military*",'Jason-SESSION'!$B$745:$B$752,0), MATCH("*5th*",'Jason-SESSION'!$K$7:$T$7,0))</f>
        <v>#N/A</v>
      </c>
      <c r="K499" s="131" t="e">
        <f>IF($A$494='Jason-SESSION'!$A$745,INDEX('Jason-SESSION'!$K$745:$T$752, MATCH("*Clean *",'Jason-SESSION'!$B$745:$B$752,0), MATCH("*5th*",'Jason-SESSION'!$K$7:$T$7,0)),"")</f>
        <v>#N/A</v>
      </c>
      <c r="L499" s="44" t="e">
        <f>INDEX('Jason-SESSION'!$L$745:$U$752, MATCH("*Clean *",'Jason-SESSION'!$B$673:$B$752,0), MATCH("*5th*",'Jason-SESSION'!$K$7:$T$7,0))</f>
        <v>#N/A</v>
      </c>
      <c r="M499" s="131" t="e">
        <f>IF($A$494='Jason-SESSION'!$A$745,INDEX('Jason-SESSION'!$K$745:$T$752, MATCH("*Lat Pulldown*",'Jason-SESSION'!$B$745:$B$752,0), MATCH("*5th*",'Jason-SESSION'!$K$7:$T$7,0)),"")</f>
        <v>#N/A</v>
      </c>
      <c r="N499" s="44" t="e">
        <f>INDEX('Jason-SESSION'!$L$745:$U$752, MATCH("*Lat Pulldown*",'Jason-SESSION'!$B$745:$B$752,0), MATCH("*5th*",'Jason-SESSION'!$K$7:$T$7,0))</f>
        <v>#N/A</v>
      </c>
      <c r="O499" s="151"/>
      <c r="P499" s="151"/>
      <c r="Q499" s="118"/>
      <c r="R499" s="118"/>
      <c r="AF499"/>
      <c r="AG499"/>
      <c r="AH499"/>
      <c r="AI499"/>
      <c r="AJ499"/>
      <c r="AK499"/>
      <c r="AL499"/>
      <c r="AN499"/>
    </row>
    <row r="500" spans="1:40">
      <c r="A500" s="129">
        <f>'Jason-SESSION'!A754</f>
        <v>0</v>
      </c>
      <c r="B500" s="116" t="s">
        <v>84</v>
      </c>
      <c r="C500" s="117" t="e">
        <f>MAX(C501:C505)</f>
        <v>#N/A</v>
      </c>
      <c r="D500" s="116" t="e">
        <f t="array" ref="D500">MAX(IF(C501:C505=C500,D501:D505))</f>
        <v>#N/A</v>
      </c>
      <c r="E500" s="116" t="e">
        <f>MAX(E501:E505)</f>
        <v>#N/A</v>
      </c>
      <c r="F500" s="116" t="e">
        <f t="array" ref="F500">MAX(IF(E501:E505=E500,F501:F505))</f>
        <v>#N/A</v>
      </c>
      <c r="G500" s="116" t="e">
        <f>MAX(G501:G505)</f>
        <v>#N/A</v>
      </c>
      <c r="H500" s="116" t="e">
        <f t="array" ref="H500">MAX(IF(G501:G505=G500,H501:H505))</f>
        <v>#N/A</v>
      </c>
      <c r="I500" s="116" t="e">
        <f>MAX(I501:I505)</f>
        <v>#N/A</v>
      </c>
      <c r="J500" s="116" t="e">
        <f t="array" ref="J500">MAX(IF(I501:I505=I500,J501:J505))</f>
        <v>#N/A</v>
      </c>
      <c r="K500" s="116" t="e">
        <f>MAX(K501:K505)</f>
        <v>#N/A</v>
      </c>
      <c r="L500" s="116" t="e">
        <f t="array" ref="L500">MAX(IF(K501:K505=K500,L501:L505))</f>
        <v>#N/A</v>
      </c>
      <c r="M500" s="116" t="e">
        <f>MAX(M501:M505)</f>
        <v>#N/A</v>
      </c>
      <c r="N500" s="117" t="e">
        <f t="array" ref="N500">MAX(IF(M501:M505=M500,N501:N505))</f>
        <v>#N/A</v>
      </c>
      <c r="O500" s="152" t="str">
        <f>IF($A$140='Jason-SESSION'!$A$754,INDEX('Jason-SESSION'!$K$754:$T$761, MATCH("*1k Row*",'Jason-SESSION'!$B$754:$B$761,0), MATCH("*1st*",'Jason-SESSION'!$K$7:$T$7,0)),"")</f>
        <v/>
      </c>
      <c r="P500" s="152" t="str">
        <f>IF($A$140='Jason-SESSION'!$A$754,INDEX('Jason-SESSION'!$K$754:$T$761, MATCH("*HIIT*",'Jason-SESSION'!$B$754:$B$761,0), MATCH("*1st*",'Jason-SESSION'!$K$7:$T$7,0)),"")</f>
        <v/>
      </c>
      <c r="Q500" s="119" t="e">
        <f>INDEX('Jason-SESSION'!$L$673:$U$754, MATCH("*HIIT*",'Jason-SESSION'!$B$673:$B$754,0), MATCH("*1st*",'Jason-SESSION'!$K$7:$T$7,0))</f>
        <v>#N/A</v>
      </c>
      <c r="R500" s="119">
        <f>'Jason-SESSION'!U568</f>
        <v>0</v>
      </c>
      <c r="S500" s="116"/>
      <c r="T500" s="116"/>
      <c r="U500" s="120">
        <f>'Jason-SESSION'!A680</f>
        <v>0</v>
      </c>
      <c r="V500" s="120">
        <f>'Jason-SESSION'!A681</f>
        <v>0</v>
      </c>
      <c r="W500" s="116"/>
      <c r="X500" s="116"/>
      <c r="Y500" s="116"/>
      <c r="Z500" s="116"/>
      <c r="AA500" s="116"/>
      <c r="AB500" s="116"/>
      <c r="AC500" s="116"/>
      <c r="AF500"/>
      <c r="AG500"/>
      <c r="AH500"/>
      <c r="AI500"/>
      <c r="AJ500"/>
      <c r="AK500"/>
      <c r="AL500"/>
      <c r="AN500"/>
    </row>
    <row r="501" spans="1:40">
      <c r="A501" s="145"/>
      <c r="B501" s="11" t="s">
        <v>3</v>
      </c>
      <c r="C501" s="131" t="e">
        <f>IF($A$500='Jason-SESSION'!$A$754,INDEX('Jason-SESSION'!$K$754:$T$761, MATCH("*Squat*",'Jason-SESSION'!$B$754:$B$761,0), MATCH("*1st*",'Jason-SESSION'!$K$7:$T$7,0)),"")</f>
        <v>#N/A</v>
      </c>
      <c r="D501" s="132" t="e">
        <f>INDEX('Jason-SESSION'!L$754:U$761, MATCH("*Squat*",'Jason-SESSION'!$B$754:$B$761,0), MATCH("*1st*",'Jason-SESSION'!K$7:T$7,0))</f>
        <v>#N/A</v>
      </c>
      <c r="E501" s="131" t="e">
        <f>IF($A$500='Jason-SESSION'!$A$754,INDEX('Jason-SESSION'!$K$754:$T$761, MATCH("*Deadlift*",'Jason-SESSION'!$B$754:$B$761,0), MATCH("*1st*",'Jason-SESSION'!$K$7:$T$7,0)),"")</f>
        <v>#N/A</v>
      </c>
      <c r="F501" s="131" t="e">
        <f>INDEX('Jason-SESSION'!$L$754:$U$761, MATCH("*Deadlift*",'Jason-SESSION'!$B$673:$B$761,0), MATCH("*1st*",'Jason-SESSION'!$K$7:$T$7,0))</f>
        <v>#N/A</v>
      </c>
      <c r="G501" s="131" t="e">
        <f>IF($A$500='Jason-SESSION'!$A$754,INDEX('Jason-SESSION'!$K$754:$T$761, MATCH("*Bench Press*",'Jason-SESSION'!$B$754:$B$761,0), MATCH("*1st*",'Jason-SESSION'!$K$7:$T$7,0)),"")</f>
        <v>#N/A</v>
      </c>
      <c r="H501" s="131" t="e">
        <f>INDEX('Jason-SESSION'!$L$754:$U$761, MATCH("*Bench Press*",'Jason-SESSION'!$B$754:$B$761,0), MATCH("*1st*",'Jason-SESSION'!$K$7:$T$7,0))</f>
        <v>#N/A</v>
      </c>
      <c r="I501" s="132" t="e">
        <f>IF($A$500='Jason-SESSION'!$A$754,INDEX('Jason-SESSION'!$K$754:$T$761, MATCH("*Military*",'Jason-SESSION'!$B$754:$B$761,0), MATCH("*1st*",'Jason-SESSION'!$K$7:$T$7,0)),"")</f>
        <v>#N/A</v>
      </c>
      <c r="J501" s="48" t="e">
        <f>INDEX('Jason-SESSION'!$L$754:$U$761, MATCH("*Military*",'Jason-SESSION'!$B$754:$B$761,0), MATCH("*1st*",'Jason-SESSION'!$K$7:$T$7,0))</f>
        <v>#N/A</v>
      </c>
      <c r="K501" s="131" t="e">
        <f>IF($A$500='Jason-SESSION'!$A$754,INDEX('Jason-SESSION'!$K$754:$T$761, MATCH("*Clean *",'Jason-SESSION'!$B$754:$B$761,0), MATCH("*1st*",'Jason-SESSION'!$K$7:$T$7,0)),"")</f>
        <v>#N/A</v>
      </c>
      <c r="L501" s="48" t="e">
        <f>INDEX('Jason-SESSION'!$L$754:$U$761, MATCH("*Clean *",'Jason-SESSION'!$B$673:$B$761,0), MATCH("*1st*",'Jason-SESSION'!$K$7:$T$7,0))</f>
        <v>#N/A</v>
      </c>
      <c r="M501" s="131" t="e">
        <f>IF($A$500='Jason-SESSION'!$A$754,INDEX('Jason-SESSION'!$K$754:$T$761, MATCH("*Lat Pulldown*",'Jason-SESSION'!$B$754:$B$761,0), MATCH("*1st*",'Jason-SESSION'!$K$7:$T$7,0)),"")</f>
        <v>#N/A</v>
      </c>
      <c r="N501" s="48" t="e">
        <f>INDEX('Jason-SESSION'!$L$754:$U$761, MATCH("*Lat Pulldown*",'Jason-SESSION'!$B$754:$B$761,0), MATCH("*1st*",'Jason-SESSION'!$K$7:$T$7,0))</f>
        <v>#N/A</v>
      </c>
      <c r="O501" s="151"/>
      <c r="P501" s="151"/>
      <c r="Q501" s="118"/>
      <c r="R501" s="118"/>
      <c r="S501" s="11"/>
      <c r="T501" s="11"/>
      <c r="V501" s="47"/>
      <c r="W501" s="11"/>
      <c r="X501" s="11"/>
      <c r="Y501" s="11"/>
      <c r="Z501" s="11"/>
      <c r="AA501" s="11"/>
      <c r="AB501" s="11"/>
      <c r="AC501" s="11"/>
      <c r="AF501"/>
      <c r="AG501"/>
      <c r="AH501"/>
      <c r="AI501"/>
      <c r="AJ501"/>
      <c r="AK501"/>
      <c r="AL501"/>
      <c r="AN501"/>
    </row>
    <row r="502" spans="1:40">
      <c r="B502" t="s">
        <v>4</v>
      </c>
      <c r="C502" s="131" t="e">
        <f>IF($A$500='Jason-SESSION'!$A$754,INDEX('Jason-SESSION'!$K$754:$T$761, MATCH("*Squat*",'Jason-SESSION'!$B$754:$B$761,0), MATCH("*2nd*",'Jason-SESSION'!$K$7:$T$7,0)),"")</f>
        <v>#N/A</v>
      </c>
      <c r="D502" s="132" t="e">
        <f>INDEX('Jason-SESSION'!L$754:U$761, MATCH("*Squat*",'Jason-SESSION'!$B$754:$B$761,0), MATCH("*2nd*",'Jason-SESSION'!K$7:T$7,0))</f>
        <v>#N/A</v>
      </c>
      <c r="E502" s="131" t="e">
        <f>IF($A$500='Jason-SESSION'!$A$754,INDEX('Jason-SESSION'!$K$754:$T$761, MATCH("*Deadlift*",'Jason-SESSION'!$B$754:$B$761,0), MATCH("*2ND*",'Jason-SESSION'!$K$7:$T$7,0)),"")</f>
        <v>#N/A</v>
      </c>
      <c r="F502" s="131" t="e">
        <f>INDEX('Jason-SESSION'!$L$754:$U$761, MATCH("*Deadlift*",'Jason-SESSION'!$B$673:$B$761,0), MATCH("*2nd*",'Jason-SESSION'!$K$7:$T$7,0))</f>
        <v>#N/A</v>
      </c>
      <c r="G502" s="131" t="e">
        <f>IF($A$500='Jason-SESSION'!$A$754,INDEX('Jason-SESSION'!$K$754:$T$761, MATCH("*Bench Press*",'Jason-SESSION'!$B$754:$B$761,0), MATCH("*2ND*",'Jason-SESSION'!$K$7:$T$7,0)),"")</f>
        <v>#N/A</v>
      </c>
      <c r="H502" s="131" t="e">
        <f>INDEX('Jason-SESSION'!$L$754:$U$761, MATCH("*Bench Press*",'Jason-SESSION'!$B$754:$B$761,0), MATCH("*2nd*",'Jason-SESSION'!$K$7:$T$7,0))</f>
        <v>#N/A</v>
      </c>
      <c r="I502" s="132" t="e">
        <f>IF($A$500='Jason-SESSION'!$A$754,INDEX('Jason-SESSION'!$K$754:$T$761, MATCH("*Military*",'Jason-SESSION'!$B$754:$B$761,0), MATCH("*2ND*",'Jason-SESSION'!$K$7:$T$7,0)),"")</f>
        <v>#N/A</v>
      </c>
      <c r="J502" s="44" t="e">
        <f>INDEX('Jason-SESSION'!$L$754:$U$761, MATCH("*Military*",'Jason-SESSION'!$B$754:$B$761,0), MATCH("*2nd*",'Jason-SESSION'!$K$7:$T$7,0))</f>
        <v>#N/A</v>
      </c>
      <c r="K502" s="131" t="e">
        <f>IF($A$500='Jason-SESSION'!$A$754,INDEX('Jason-SESSION'!$K$754:$T$761, MATCH("*Clean *",'Jason-SESSION'!$B$754:$B$761,0), MATCH("*2ND*",'Jason-SESSION'!$K$7:$T$7,0)),"")</f>
        <v>#N/A</v>
      </c>
      <c r="L502" s="44" t="e">
        <f>INDEX('Jason-SESSION'!$L$754:$U$761, MATCH("*Clean *",'Jason-SESSION'!$B$673:$B$761,0), MATCH("*2nd*",'Jason-SESSION'!$K$7:$T$7,0))</f>
        <v>#N/A</v>
      </c>
      <c r="M502" s="131" t="e">
        <f>IF($A$500='Jason-SESSION'!$A$754,INDEX('Jason-SESSION'!$K$754:$T$761, MATCH("*Lat Pulldown*",'Jason-SESSION'!$B$754:$B$761,0), MATCH("*2ND*",'Jason-SESSION'!$K$7:$T$7,0)),"")</f>
        <v>#N/A</v>
      </c>
      <c r="N502" s="44" t="e">
        <f>INDEX('Jason-SESSION'!$L$754:$U$761, MATCH("*Lat Pulldown*",'Jason-SESSION'!$B$754:$B$761,0), MATCH("*2nd*",'Jason-SESSION'!$K$7:$T$7,0))</f>
        <v>#N/A</v>
      </c>
      <c r="O502" s="151"/>
      <c r="P502" s="151"/>
      <c r="Q502" s="118"/>
      <c r="R502" s="118"/>
      <c r="AF502"/>
      <c r="AG502"/>
      <c r="AH502"/>
      <c r="AI502"/>
      <c r="AJ502"/>
      <c r="AK502"/>
      <c r="AL502"/>
      <c r="AN502"/>
    </row>
    <row r="503" spans="1:40">
      <c r="B503" t="s">
        <v>5</v>
      </c>
      <c r="C503" s="131" t="e">
        <f>IF($A$500='Jason-SESSION'!$A$754,INDEX('Jason-SESSION'!$K$754:$T$761, MATCH("*Squat*",'Jason-SESSION'!$B$754:$B$761,0), MATCH("*3rd*",'Jason-SESSION'!$K$7:$T$7,0)),"")</f>
        <v>#N/A</v>
      </c>
      <c r="D503" s="132" t="e">
        <f>INDEX('Jason-SESSION'!L$754:U$761, MATCH("*Squat*",'Jason-SESSION'!$B$754:$B$761,0), MATCH("*3rd*",'Jason-SESSION'!K$7:T$7,0))</f>
        <v>#N/A</v>
      </c>
      <c r="E503" s="131" t="e">
        <f>IF($A$500='Jason-SESSION'!$A$754,INDEX('Jason-SESSION'!$K$754:$T$761, MATCH("*Deadlift*",'Jason-SESSION'!$B$754:$B$761,0), MATCH("*3rd*",'Jason-SESSION'!$K$7:$T$7,0)),"")</f>
        <v>#N/A</v>
      </c>
      <c r="F503" s="131" t="e">
        <f>INDEX('Jason-SESSION'!$L$754:$U$761, MATCH("*Deadlift*",'Jason-SESSION'!$B$673:$B$761,0), MATCH("*3rd*",'Jason-SESSION'!$K$7:$T$7,0))</f>
        <v>#N/A</v>
      </c>
      <c r="G503" s="131" t="e">
        <f>IF($A$500='Jason-SESSION'!$A$754,INDEX('Jason-SESSION'!$K$754:$T$761, MATCH("*Bench Press*",'Jason-SESSION'!$B$754:$B$761,0), MATCH("*3rd*",'Jason-SESSION'!$K$7:$T$7,0)),"")</f>
        <v>#N/A</v>
      </c>
      <c r="H503" s="131" t="e">
        <f>INDEX('Jason-SESSION'!$L$754:$U$761, MATCH("*Bench Press*",'Jason-SESSION'!$B$754:$B$761,0), MATCH("*3rd*",'Jason-SESSION'!$K$7:$T$7,0))</f>
        <v>#N/A</v>
      </c>
      <c r="I503" s="132" t="e">
        <f>IF($A$500='Jason-SESSION'!$A$754,INDEX('Jason-SESSION'!$K$754:$T$761, MATCH("*Military*",'Jason-SESSION'!$B$754:$B$761,0), MATCH("*3rd*",'Jason-SESSION'!$K$7:$T$7,0)),"")</f>
        <v>#N/A</v>
      </c>
      <c r="J503" s="44" t="e">
        <f>INDEX('Jason-SESSION'!$L$754:$U$761, MATCH("*Military*",'Jason-SESSION'!$B$754:$B$761,0), MATCH("*3rd*",'Jason-SESSION'!$K$7:$T$7,0))</f>
        <v>#N/A</v>
      </c>
      <c r="K503" s="131" t="e">
        <f>IF($A$500='Jason-SESSION'!$A$754,INDEX('Jason-SESSION'!$K$754:$T$761, MATCH("*Clean *",'Jason-SESSION'!$B$754:$B$761,0), MATCH("*3rd*",'Jason-SESSION'!$K$7:$T$7,0)),"")</f>
        <v>#N/A</v>
      </c>
      <c r="L503" s="44" t="e">
        <f>INDEX('Jason-SESSION'!$L$754:$U$761, MATCH("*Clean *",'Jason-SESSION'!$B$673:$B$761,0), MATCH("*3rd*",'Jason-SESSION'!$K$7:$T$7,0))</f>
        <v>#N/A</v>
      </c>
      <c r="M503" s="131" t="e">
        <f>IF($A$500='Jason-SESSION'!$A$754,INDEX('Jason-SESSION'!$K$754:$T$761, MATCH("*Lat Pulldown*",'Jason-SESSION'!$B$754:$B$761,0), MATCH("*3rd*",'Jason-SESSION'!$K$7:$T$7,0)),"")</f>
        <v>#N/A</v>
      </c>
      <c r="N503" s="44" t="e">
        <f>INDEX('Jason-SESSION'!$L$754:$U$761, MATCH("*Lat Pulldown*",'Jason-SESSION'!$B$754:$B$761,0), MATCH("*3rd*",'Jason-SESSION'!$K$7:$T$7,0))</f>
        <v>#N/A</v>
      </c>
      <c r="O503" s="151"/>
      <c r="P503" s="151"/>
      <c r="Q503" s="118"/>
      <c r="R503" s="118"/>
      <c r="AF503"/>
      <c r="AG503"/>
      <c r="AH503"/>
      <c r="AI503"/>
      <c r="AJ503"/>
      <c r="AK503"/>
      <c r="AL503"/>
      <c r="AN503"/>
    </row>
    <row r="504" spans="1:40">
      <c r="B504" t="s">
        <v>6</v>
      </c>
      <c r="C504" s="131" t="e">
        <f>IF($A$500='Jason-SESSION'!$A$754,INDEX('Jason-SESSION'!$K$754:$T$761, MATCH("*Squat*",'Jason-SESSION'!$B$754:$B$761,0), MATCH("*4th*",'Jason-SESSION'!$K$7:$T$7,0)),"")</f>
        <v>#N/A</v>
      </c>
      <c r="D504" s="132" t="e">
        <f>INDEX('Jason-SESSION'!L$754:U$761, MATCH("*Squat*",'Jason-SESSION'!$B$754:$B$761,0), MATCH("*4th*",'Jason-SESSION'!K$7:T$7,0))</f>
        <v>#N/A</v>
      </c>
      <c r="E504" s="131" t="e">
        <f>IF($A$500='Jason-SESSION'!$A$754,INDEX('Jason-SESSION'!$K$754:$T$761, MATCH("*Deadlift*",'Jason-SESSION'!$B$754:$B$761,0), MATCH("*4th*",'Jason-SESSION'!$K$7:$T$7,0)),"")</f>
        <v>#N/A</v>
      </c>
      <c r="F504" s="131" t="e">
        <f>INDEX('Jason-SESSION'!$L$754:$U$761, MATCH("*Deadlift*",'Jason-SESSION'!$B$673:$B$761,0), MATCH("*4th*",'Jason-SESSION'!$K$7:$T$7,0))</f>
        <v>#N/A</v>
      </c>
      <c r="G504" s="131" t="e">
        <f>IF($A$500='Jason-SESSION'!$A$754,INDEX('Jason-SESSION'!$K$754:$T$761, MATCH("*Bench Press*",'Jason-SESSION'!$B$754:$B$761,0), MATCH("*4th*",'Jason-SESSION'!$K$7:$T$7,0)),"")</f>
        <v>#N/A</v>
      </c>
      <c r="H504" s="131" t="e">
        <f>INDEX('Jason-SESSION'!$L$754:$U$761, MATCH("*Bench Press*",'Jason-SESSION'!$B$754:$B$761,0), MATCH("*4th*",'Jason-SESSION'!$K$7:$T$7,0))</f>
        <v>#N/A</v>
      </c>
      <c r="I504" s="132" t="e">
        <f>IF($A$500='Jason-SESSION'!$A$754,INDEX('Jason-SESSION'!$K$754:$T$761, MATCH("*Military*",'Jason-SESSION'!$B$754:$B$761,0), MATCH("*4th*",'Jason-SESSION'!$K$7:$T$7,0)),"")</f>
        <v>#N/A</v>
      </c>
      <c r="J504" s="44" t="e">
        <f>INDEX('Jason-SESSION'!$L$754:$U$761, MATCH("*Military*",'Jason-SESSION'!$B$754:$B$761,0), MATCH("*4th*",'Jason-SESSION'!$K$7:$T$7,0))</f>
        <v>#N/A</v>
      </c>
      <c r="K504" s="131" t="e">
        <f>IF($A$500='Jason-SESSION'!$A$754,INDEX('Jason-SESSION'!$K$754:$T$761, MATCH("*Clean *",'Jason-SESSION'!$B$754:$B$761,0), MATCH("*4th*",'Jason-SESSION'!$K$7:$T$7,0)),"")</f>
        <v>#N/A</v>
      </c>
      <c r="L504" s="44" t="e">
        <f>INDEX('Jason-SESSION'!$L$754:$U$761, MATCH("*Clean *",'Jason-SESSION'!$B$673:$B$761,0), MATCH("*4th*",'Jason-SESSION'!$K$7:$T$7,0))</f>
        <v>#N/A</v>
      </c>
      <c r="M504" s="131" t="e">
        <f>IF($A$500='Jason-SESSION'!$A$754,INDEX('Jason-SESSION'!$K$754:$T$761, MATCH("*Lat Pulldown*",'Jason-SESSION'!$B$754:$B$761,0), MATCH("*4th*",'Jason-SESSION'!$K$7:$T$7,0)),"")</f>
        <v>#N/A</v>
      </c>
      <c r="N504" s="44" t="e">
        <f>INDEX('Jason-SESSION'!$L$754:$U$761, MATCH("*Lat Pulldown*",'Jason-SESSION'!$B$754:$B$761,0), MATCH("*4th*",'Jason-SESSION'!$K$7:$T$7,0))</f>
        <v>#N/A</v>
      </c>
      <c r="O504" s="151"/>
      <c r="P504" s="151"/>
      <c r="Q504" s="118"/>
      <c r="R504" s="118"/>
      <c r="AF504"/>
      <c r="AG504"/>
      <c r="AH504"/>
      <c r="AI504"/>
      <c r="AJ504"/>
      <c r="AK504"/>
      <c r="AL504"/>
      <c r="AN504"/>
    </row>
    <row r="505" spans="1:40">
      <c r="B505" t="s">
        <v>7</v>
      </c>
      <c r="C505" s="131" t="e">
        <f>IF($A$500='Jason-SESSION'!$A$754,INDEX('Jason-SESSION'!$K$754:$T$761, MATCH("*Squat*",'Jason-SESSION'!$B$754:$B$761,0), MATCH("*5th*",'Jason-SESSION'!$K$7:$T$7,0)),"")</f>
        <v>#N/A</v>
      </c>
      <c r="D505" s="132" t="e">
        <f>INDEX('Jason-SESSION'!L$754:U$761, MATCH("*Squat*",'Jason-SESSION'!$B$754:$B$761,0), MATCH("*5th*",'Jason-SESSION'!K$7:T$7,0))</f>
        <v>#N/A</v>
      </c>
      <c r="E505" s="131" t="e">
        <f>IF($A$500='Jason-SESSION'!$A$754,INDEX('Jason-SESSION'!$K$754:$T$761, MATCH("*Deadlift*",'Jason-SESSION'!$B$754:$B$761,0), MATCH("*5th*",'Jason-SESSION'!$K$7:$T$7,0)),"")</f>
        <v>#N/A</v>
      </c>
      <c r="F505" s="131" t="e">
        <f>INDEX('Jason-SESSION'!$L$754:$U$761, MATCH("*Deadlift*",'Jason-SESSION'!$B$673:$B$761,0), MATCH("*5th*",'Jason-SESSION'!$K$7:$T$7,0))</f>
        <v>#N/A</v>
      </c>
      <c r="G505" s="131" t="e">
        <f>IF($A$500='Jason-SESSION'!$A$754,INDEX('Jason-SESSION'!$K$754:$T$761, MATCH("*Bench Press*",'Jason-SESSION'!$B$754:$B$761,0), MATCH("*5th*",'Jason-SESSION'!$K$7:$T$7,0)),"")</f>
        <v>#N/A</v>
      </c>
      <c r="H505" s="131" t="e">
        <f>INDEX('Jason-SESSION'!$L$754:$U$761, MATCH("*Bench Press*",'Jason-SESSION'!$B$754:$B$761,0), MATCH("*5th*",'Jason-SESSION'!$K$7:$T$7,0))</f>
        <v>#N/A</v>
      </c>
      <c r="I505" s="132" t="e">
        <f>IF($A$500='Jason-SESSION'!$A$754,INDEX('Jason-SESSION'!$K$754:$T$761, MATCH("*Military*",'Jason-SESSION'!$B$754:$B$761,0), MATCH("*5th*",'Jason-SESSION'!$K$7:$T$7,0)),"")</f>
        <v>#N/A</v>
      </c>
      <c r="J505" s="44" t="e">
        <f>INDEX('Jason-SESSION'!$L$754:$U$761, MATCH("*Military*",'Jason-SESSION'!$B$754:$B$761,0), MATCH("*5th*",'Jason-SESSION'!$K$7:$T$7,0))</f>
        <v>#N/A</v>
      </c>
      <c r="K505" s="131" t="e">
        <f>IF($A$500='Jason-SESSION'!$A$754,INDEX('Jason-SESSION'!$K$754:$T$761, MATCH("*Clean *",'Jason-SESSION'!$B$754:$B$761,0), MATCH("*5th*",'Jason-SESSION'!$K$7:$T$7,0)),"")</f>
        <v>#N/A</v>
      </c>
      <c r="L505" s="44" t="e">
        <f>INDEX('Jason-SESSION'!$L$754:$U$761, MATCH("*Clean *",'Jason-SESSION'!$B$673:$B$761,0), MATCH("*5th*",'Jason-SESSION'!$K$7:$T$7,0))</f>
        <v>#N/A</v>
      </c>
      <c r="M505" s="131" t="e">
        <f>IF($A$500='Jason-SESSION'!$A$754,INDEX('Jason-SESSION'!$K$754:$T$761, MATCH("*Lat Pulldown*",'Jason-SESSION'!$B$754:$B$761,0), MATCH("*5th*",'Jason-SESSION'!$K$7:$T$7,0)),"")</f>
        <v>#N/A</v>
      </c>
      <c r="N505" s="44" t="e">
        <f>INDEX('Jason-SESSION'!$L$754:$U$761, MATCH("*Lat Pulldown*",'Jason-SESSION'!$B$754:$B$761,0), MATCH("*5th*",'Jason-SESSION'!$K$7:$T$7,0))</f>
        <v>#N/A</v>
      </c>
      <c r="O505" s="151"/>
      <c r="P505" s="151"/>
      <c r="Q505" s="118"/>
      <c r="R505" s="118"/>
      <c r="AF505"/>
      <c r="AG505"/>
      <c r="AH505"/>
      <c r="AI505"/>
      <c r="AJ505"/>
      <c r="AK505"/>
      <c r="AL505"/>
      <c r="AN505"/>
    </row>
    <row r="506" spans="1:40">
      <c r="A506" s="129">
        <f>'Jason-SESSION'!A763</f>
        <v>0</v>
      </c>
      <c r="B506" s="116" t="s">
        <v>84</v>
      </c>
      <c r="C506" s="117" t="e">
        <f>MAX(C507:C511)</f>
        <v>#N/A</v>
      </c>
      <c r="D506" s="116" t="e">
        <f t="array" ref="D506">MAX(IF(C507:C511=C506,D507:D511))</f>
        <v>#N/A</v>
      </c>
      <c r="E506" s="116" t="e">
        <f>MAX(E507:E511)</f>
        <v>#N/A</v>
      </c>
      <c r="F506" s="116" t="e">
        <f t="array" ref="F506">MAX(IF(E507:E511=E506,F507:F511))</f>
        <v>#N/A</v>
      </c>
      <c r="G506" s="116" t="e">
        <f>MAX(G507:G511)</f>
        <v>#N/A</v>
      </c>
      <c r="H506" s="116" t="e">
        <f t="array" ref="H506">MAX(IF(G507:G511=G506,H507:H511))</f>
        <v>#N/A</v>
      </c>
      <c r="I506" s="116" t="e">
        <f>MAX(I507:I511)</f>
        <v>#N/A</v>
      </c>
      <c r="J506" s="116" t="e">
        <f t="array" ref="J506">MAX(IF(I507:I511=I506,J507:J511))</f>
        <v>#N/A</v>
      </c>
      <c r="K506" s="116" t="e">
        <f>MAX(K507:K511)</f>
        <v>#N/A</v>
      </c>
      <c r="L506" s="116" t="e">
        <f t="array" ref="L506">MAX(IF(K507:K511=K506,L507:L511))</f>
        <v>#N/A</v>
      </c>
      <c r="M506" s="116" t="e">
        <f>MAX(M507:M511)</f>
        <v>#N/A</v>
      </c>
      <c r="N506" s="117" t="e">
        <f t="array" ref="N506">MAX(IF(M507:M511=M506,N507:N511))</f>
        <v>#N/A</v>
      </c>
      <c r="O506" s="152" t="str">
        <f>IF($A$140='Jason-SESSION'!$A$763,INDEX('Jason-SESSION'!$K$763:$T$770, MATCH("*1k Row*",'Jason-SESSION'!$B$763:$B$770,0), MATCH("*1st*",'Jason-SESSION'!$K$7:$T$7,0)),"")</f>
        <v/>
      </c>
      <c r="P506" s="152" t="str">
        <f>IF($A$140='Jason-SESSION'!$A$763,INDEX('Jason-SESSION'!$K$763:$T$770, MATCH("*HIIT*",'Jason-SESSION'!$B$763:$B$770,0), MATCH("*1st*",'Jason-SESSION'!$K$7:$T$7,0)),"")</f>
        <v/>
      </c>
      <c r="Q506" s="119" t="e">
        <f>INDEX('Jason-SESSION'!$L$673:$U$763, MATCH("*HIIT*",'Jason-SESSION'!$B$673:$B$763,0), MATCH("*1st*",'Jason-SESSION'!$K$7:$T$7,0))</f>
        <v>#N/A</v>
      </c>
      <c r="R506" s="119">
        <f>'Jason-SESSION'!U574</f>
        <v>0</v>
      </c>
      <c r="S506" s="116"/>
      <c r="T506" s="116"/>
      <c r="U506" s="120">
        <f>'Jason-SESSION'!A764</f>
        <v>0</v>
      </c>
      <c r="V506" s="120">
        <f>'Jason-SESSION'!A764</f>
        <v>0</v>
      </c>
      <c r="W506" s="116"/>
      <c r="X506" s="116"/>
      <c r="Y506" s="116"/>
      <c r="Z506" s="116"/>
      <c r="AA506" s="116"/>
      <c r="AB506" s="116"/>
      <c r="AC506" s="116"/>
      <c r="AF506"/>
      <c r="AG506"/>
      <c r="AH506"/>
      <c r="AI506"/>
      <c r="AJ506"/>
      <c r="AK506"/>
      <c r="AL506"/>
      <c r="AN506"/>
    </row>
    <row r="507" spans="1:40">
      <c r="A507" s="145"/>
      <c r="B507" s="11" t="s">
        <v>3</v>
      </c>
      <c r="C507" s="131" t="e">
        <f>IF($A$506='Jason-SESSION'!$A$763,INDEX('Jason-SESSION'!$K$763:$T$770, MATCH("*Squat*",'Jason-SESSION'!$B$763:$B$770,0), MATCH("*1st*",'Jason-SESSION'!$K$7:$T$7,0)),"")</f>
        <v>#N/A</v>
      </c>
      <c r="D507" s="132" t="e">
        <f>INDEX('Jason-SESSION'!L$763:U$770, MATCH("*Squat*",'Jason-SESSION'!$B$763:$B$770,0), MATCH("*1st*",'Jason-SESSION'!K$7:T$7,0))</f>
        <v>#N/A</v>
      </c>
      <c r="E507" s="131" t="e">
        <f>IF($A$506='Jason-SESSION'!$A$763,INDEX('Jason-SESSION'!$K$763:$T$770, MATCH("*Deadlift*",'Jason-SESSION'!$B$763:$B$770,0), MATCH("*1st*",'Jason-SESSION'!$K$7:$T$7,0)),"")</f>
        <v>#N/A</v>
      </c>
      <c r="F507" s="131" t="e">
        <f>INDEX('Jason-SESSION'!$L$763:$U$770, MATCH("*Deadlift*",'Jason-SESSION'!$B$673:$B$770,0), MATCH("*1st*",'Jason-SESSION'!$K$7:$T$7,0))</f>
        <v>#N/A</v>
      </c>
      <c r="G507" s="131" t="e">
        <f>IF($A$506='Jason-SESSION'!$A$763,INDEX('Jason-SESSION'!$K$763:$T$770, MATCH("*Bench Press*",'Jason-SESSION'!$B$763:$B$770,0), MATCH("*1st*",'Jason-SESSION'!$K$7:$T$7,0)),"")</f>
        <v>#N/A</v>
      </c>
      <c r="H507" s="131" t="e">
        <f>INDEX('Jason-SESSION'!$L$763:$U$770, MATCH("*Bench Press*",'Jason-SESSION'!$B$763:$B$770,0), MATCH("*1st*",'Jason-SESSION'!$K$7:$T$7,0))</f>
        <v>#N/A</v>
      </c>
      <c r="I507" s="132" t="e">
        <f>IF($A$506='Jason-SESSION'!$A$763,INDEX('Jason-SESSION'!$K$763:$T$770, MATCH("*Military*",'Jason-SESSION'!$B$763:$B$770,0), MATCH("*1st*",'Jason-SESSION'!$K$7:$T$7,0)),"")</f>
        <v>#N/A</v>
      </c>
      <c r="J507" s="48" t="e">
        <f>INDEX('Jason-SESSION'!$L$763:$U$770, MATCH("*Military*",'Jason-SESSION'!$B$763:$B$770,0), MATCH("*1st*",'Jason-SESSION'!$K$7:$T$7,0))</f>
        <v>#N/A</v>
      </c>
      <c r="K507" s="131" t="e">
        <f>IF($A$506='Jason-SESSION'!$A$763,INDEX('Jason-SESSION'!$K$763:$T$770, MATCH("*Clean *",'Jason-SESSION'!$B$763:$B$770,0), MATCH("*1st*",'Jason-SESSION'!$K$7:$T$7,0)),"")</f>
        <v>#N/A</v>
      </c>
      <c r="L507" s="48" t="e">
        <f>INDEX('Jason-SESSION'!$L$763:$U$770, MATCH("*Clean *",'Jason-SESSION'!$B$673:$B$770,0), MATCH("*1st*",'Jason-SESSION'!$K$7:$T$7,0))</f>
        <v>#N/A</v>
      </c>
      <c r="M507" s="131" t="e">
        <f>IF($A$506='Jason-SESSION'!$A$763,INDEX('Jason-SESSION'!$K$763:$T$770, MATCH("*Lat Pulldown*",'Jason-SESSION'!$B$763:$B$770,0), MATCH("*1st*",'Jason-SESSION'!$K$7:$T$7,0)),"")</f>
        <v>#N/A</v>
      </c>
      <c r="N507" s="48" t="e">
        <f>INDEX('Jason-SESSION'!$L$763:$U$770, MATCH("*Lat Pulldown*",'Jason-SESSION'!$B$763:$B$770,0), MATCH("*1st*",'Jason-SESSION'!$K$7:$T$7,0))</f>
        <v>#N/A</v>
      </c>
      <c r="O507" s="151"/>
      <c r="P507" s="151"/>
      <c r="Q507" s="118"/>
      <c r="R507" s="118"/>
      <c r="S507" s="11"/>
      <c r="T507" s="11"/>
      <c r="V507" s="47"/>
      <c r="W507" s="11"/>
      <c r="X507" s="11"/>
      <c r="Y507" s="11"/>
      <c r="Z507" s="11"/>
      <c r="AA507" s="11"/>
      <c r="AB507" s="11"/>
      <c r="AC507" s="11"/>
      <c r="AF507"/>
      <c r="AG507"/>
      <c r="AH507"/>
      <c r="AI507"/>
      <c r="AJ507"/>
      <c r="AK507"/>
      <c r="AL507"/>
      <c r="AN507"/>
    </row>
    <row r="508" spans="1:40">
      <c r="B508" t="s">
        <v>4</v>
      </c>
      <c r="C508" s="131" t="e">
        <f>IF($A$506='Jason-SESSION'!$A$763,INDEX('Jason-SESSION'!$K$763:$T$770, MATCH("*Squat*",'Jason-SESSION'!$B$763:$B$770,0), MATCH("*2nd*",'Jason-SESSION'!$K$7:$T$7,0)),"")</f>
        <v>#N/A</v>
      </c>
      <c r="D508" s="132" t="e">
        <f>INDEX('Jason-SESSION'!L$763:U$770, MATCH("*Squat*",'Jason-SESSION'!$B$763:$B$770,0), MATCH("*2nd*",'Jason-SESSION'!K$7:T$7,0))</f>
        <v>#N/A</v>
      </c>
      <c r="E508" s="131" t="e">
        <f>IF($A$506='Jason-SESSION'!$A$763,INDEX('Jason-SESSION'!$K$763:$T$770, MATCH("*Deadlift*",'Jason-SESSION'!$B$763:$B$770,0), MATCH("*2ND*",'Jason-SESSION'!$K$7:$T$7,0)),"")</f>
        <v>#N/A</v>
      </c>
      <c r="F508" s="131" t="e">
        <f>INDEX('Jason-SESSION'!$L$763:$U$770, MATCH("*Deadlift*",'Jason-SESSION'!$B$673:$B$770,0), MATCH("*2nd*",'Jason-SESSION'!$K$7:$T$7,0))</f>
        <v>#N/A</v>
      </c>
      <c r="G508" s="131" t="e">
        <f>IF($A$506='Jason-SESSION'!$A$763,INDEX('Jason-SESSION'!$K$763:$T$770, MATCH("*Bench Press*",'Jason-SESSION'!$B$763:$B$770,0), MATCH("*2ND*",'Jason-SESSION'!$K$7:$T$7,0)),"")</f>
        <v>#N/A</v>
      </c>
      <c r="H508" s="131" t="e">
        <f>INDEX('Jason-SESSION'!$L$763:$U$770, MATCH("*Bench Press*",'Jason-SESSION'!$B$763:$B$770,0), MATCH("*2nd*",'Jason-SESSION'!$K$7:$T$7,0))</f>
        <v>#N/A</v>
      </c>
      <c r="I508" s="132" t="e">
        <f>IF($A$506='Jason-SESSION'!$A$763,INDEX('Jason-SESSION'!$K$763:$T$770, MATCH("*Military*",'Jason-SESSION'!$B$763:$B$770,0), MATCH("*2ND*",'Jason-SESSION'!$K$7:$T$7,0)),"")</f>
        <v>#N/A</v>
      </c>
      <c r="J508" s="44" t="e">
        <f>INDEX('Jason-SESSION'!$L$763:$U$770, MATCH("*Military*",'Jason-SESSION'!$B$763:$B$770,0), MATCH("*2nd*",'Jason-SESSION'!$K$7:$T$7,0))</f>
        <v>#N/A</v>
      </c>
      <c r="K508" s="131" t="e">
        <f>IF($A$506='Jason-SESSION'!$A$763,INDEX('Jason-SESSION'!$K$763:$T$770, MATCH("*Clean *",'Jason-SESSION'!$B$763:$B$770,0), MATCH("*2ND*",'Jason-SESSION'!$K$7:$T$7,0)),"")</f>
        <v>#N/A</v>
      </c>
      <c r="L508" s="44" t="e">
        <f>INDEX('Jason-SESSION'!$L$763:$U$770, MATCH("*Clean *",'Jason-SESSION'!$B$673:$B$770,0), MATCH("*2nd*",'Jason-SESSION'!$K$7:$T$7,0))</f>
        <v>#N/A</v>
      </c>
      <c r="M508" s="131" t="e">
        <f>IF($A$506='Jason-SESSION'!$A$763,INDEX('Jason-SESSION'!$K$763:$T$770, MATCH("*Lat Pulldown*",'Jason-SESSION'!$B$763:$B$770,0), MATCH("*2ND*",'Jason-SESSION'!$K$7:$T$7,0)),"")</f>
        <v>#N/A</v>
      </c>
      <c r="N508" s="44" t="e">
        <f>INDEX('Jason-SESSION'!$L$763:$U$770, MATCH("*Lat Pulldown*",'Jason-SESSION'!$B$763:$B$770,0), MATCH("*2nd*",'Jason-SESSION'!$K$7:$T$7,0))</f>
        <v>#N/A</v>
      </c>
      <c r="O508" s="151"/>
      <c r="P508" s="151"/>
      <c r="Q508" s="118"/>
      <c r="R508" s="118"/>
      <c r="AF508"/>
      <c r="AG508"/>
      <c r="AH508"/>
      <c r="AI508"/>
      <c r="AJ508"/>
      <c r="AK508"/>
      <c r="AL508"/>
      <c r="AN508"/>
    </row>
    <row r="509" spans="1:40">
      <c r="B509" t="s">
        <v>5</v>
      </c>
      <c r="C509" s="131" t="e">
        <f>IF($A$506='Jason-SESSION'!$A$763,INDEX('Jason-SESSION'!$K$763:$T$770, MATCH("*Squat*",'Jason-SESSION'!$B$763:$B$770,0), MATCH("*3rd*",'Jason-SESSION'!$K$7:$T$7,0)),"")</f>
        <v>#N/A</v>
      </c>
      <c r="D509" s="132" t="e">
        <f>INDEX('Jason-SESSION'!L$763:U$770, MATCH("*Squat*",'Jason-SESSION'!$B$763:$B$770,0), MATCH("*3rd*",'Jason-SESSION'!K$7:T$7,0))</f>
        <v>#N/A</v>
      </c>
      <c r="E509" s="131" t="e">
        <f>IF($A$506='Jason-SESSION'!$A$763,INDEX('Jason-SESSION'!$K$763:$T$770, MATCH("*Deadlift*",'Jason-SESSION'!$B$763:$B$770,0), MATCH("*3rd*",'Jason-SESSION'!$K$7:$T$7,0)),"")</f>
        <v>#N/A</v>
      </c>
      <c r="F509" s="131" t="e">
        <f>INDEX('Jason-SESSION'!$L$763:$U$770, MATCH("*Deadlift*",'Jason-SESSION'!$B$673:$B$770,0), MATCH("*3rd*",'Jason-SESSION'!$K$7:$T$7,0))</f>
        <v>#N/A</v>
      </c>
      <c r="G509" s="131" t="e">
        <f>IF($A$506='Jason-SESSION'!$A$763,INDEX('Jason-SESSION'!$K$763:$T$770, MATCH("*Bench Press*",'Jason-SESSION'!$B$763:$B$770,0), MATCH("*3rd*",'Jason-SESSION'!$K$7:$T$7,0)),"")</f>
        <v>#N/A</v>
      </c>
      <c r="H509" s="131" t="e">
        <f>INDEX('Jason-SESSION'!$L$763:$U$770, MATCH("*Bench Press*",'Jason-SESSION'!$B$763:$B$770,0), MATCH("*3rd*",'Jason-SESSION'!$K$7:$T$7,0))</f>
        <v>#N/A</v>
      </c>
      <c r="I509" s="132" t="e">
        <f>IF($A$506='Jason-SESSION'!$A$763,INDEX('Jason-SESSION'!$K$763:$T$770, MATCH("*Military*",'Jason-SESSION'!$B$763:$B$770,0), MATCH("*3rd*",'Jason-SESSION'!$K$7:$T$7,0)),"")</f>
        <v>#N/A</v>
      </c>
      <c r="J509" s="44" t="e">
        <f>INDEX('Jason-SESSION'!$L$763:$U$770, MATCH("*Military*",'Jason-SESSION'!$B$763:$B$770,0), MATCH("*3rd*",'Jason-SESSION'!$K$7:$T$7,0))</f>
        <v>#N/A</v>
      </c>
      <c r="K509" s="131" t="e">
        <f>IF($A$506='Jason-SESSION'!$A$763,INDEX('Jason-SESSION'!$K$763:$T$770, MATCH("*Clean *",'Jason-SESSION'!$B$763:$B$770,0), MATCH("*3rd*",'Jason-SESSION'!$K$7:$T$7,0)),"")</f>
        <v>#N/A</v>
      </c>
      <c r="L509" s="44" t="e">
        <f>INDEX('Jason-SESSION'!$L$763:$U$770, MATCH("*Clean *",'Jason-SESSION'!$B$673:$B$770,0), MATCH("*3rd*",'Jason-SESSION'!$K$7:$T$7,0))</f>
        <v>#N/A</v>
      </c>
      <c r="M509" s="131" t="e">
        <f>IF($A$506='Jason-SESSION'!$A$763,INDEX('Jason-SESSION'!$K$763:$T$770, MATCH("*Lat Pulldown*",'Jason-SESSION'!$B$763:$B$770,0), MATCH("*3rd*",'Jason-SESSION'!$K$7:$T$7,0)),"")</f>
        <v>#N/A</v>
      </c>
      <c r="N509" s="44" t="e">
        <f>INDEX('Jason-SESSION'!$L$763:$U$770, MATCH("*Lat Pulldown*",'Jason-SESSION'!$B$763:$B$770,0), MATCH("*3rd*",'Jason-SESSION'!$K$7:$T$7,0))</f>
        <v>#N/A</v>
      </c>
      <c r="O509" s="151"/>
      <c r="P509" s="151"/>
      <c r="Q509" s="118"/>
      <c r="R509" s="118"/>
      <c r="AF509"/>
      <c r="AG509"/>
      <c r="AH509"/>
      <c r="AI509"/>
      <c r="AJ509"/>
      <c r="AK509"/>
      <c r="AL509"/>
      <c r="AN509"/>
    </row>
    <row r="510" spans="1:40">
      <c r="B510" t="s">
        <v>6</v>
      </c>
      <c r="C510" s="131" t="e">
        <f>IF($A$506='Jason-SESSION'!$A$763,INDEX('Jason-SESSION'!$K$763:$T$770, MATCH("*Squat*",'Jason-SESSION'!$B$763:$B$770,0), MATCH("*4th*",'Jason-SESSION'!$K$7:$T$7,0)),"")</f>
        <v>#N/A</v>
      </c>
      <c r="D510" s="132" t="e">
        <f>INDEX('Jason-SESSION'!L$763:U$770, MATCH("*Squat*",'Jason-SESSION'!$B$763:$B$770,0), MATCH("*4th*",'Jason-SESSION'!K$7:T$7,0))</f>
        <v>#N/A</v>
      </c>
      <c r="E510" s="131" t="e">
        <f>IF($A$506='Jason-SESSION'!$A$763,INDEX('Jason-SESSION'!$K$763:$T$770, MATCH("*Deadlift*",'Jason-SESSION'!$B$763:$B$770,0), MATCH("*4th*",'Jason-SESSION'!$K$7:$T$7,0)),"")</f>
        <v>#N/A</v>
      </c>
      <c r="F510" s="131" t="e">
        <f>INDEX('Jason-SESSION'!$L$763:$U$770, MATCH("*Deadlift*",'Jason-SESSION'!$B$673:$B$770,0), MATCH("*4th*",'Jason-SESSION'!$K$7:$T$7,0))</f>
        <v>#N/A</v>
      </c>
      <c r="G510" s="131" t="e">
        <f>IF($A$506='Jason-SESSION'!$A$763,INDEX('Jason-SESSION'!$K$763:$T$770, MATCH("*Bench Press*",'Jason-SESSION'!$B$763:$B$770,0), MATCH("*4th*",'Jason-SESSION'!$K$7:$T$7,0)),"")</f>
        <v>#N/A</v>
      </c>
      <c r="H510" s="131" t="e">
        <f>INDEX('Jason-SESSION'!$L$763:$U$770, MATCH("*Bench Press*",'Jason-SESSION'!$B$763:$B$770,0), MATCH("*4th*",'Jason-SESSION'!$K$7:$T$7,0))</f>
        <v>#N/A</v>
      </c>
      <c r="I510" s="132" t="e">
        <f>IF($A$506='Jason-SESSION'!$A$763,INDEX('Jason-SESSION'!$K$763:$T$770, MATCH("*Military*",'Jason-SESSION'!$B$763:$B$770,0), MATCH("*4th*",'Jason-SESSION'!$K$7:$T$7,0)),"")</f>
        <v>#N/A</v>
      </c>
      <c r="J510" s="44" t="e">
        <f>INDEX('Jason-SESSION'!$L$763:$U$770, MATCH("*Military*",'Jason-SESSION'!$B$763:$B$770,0), MATCH("*4th*",'Jason-SESSION'!$K$7:$T$7,0))</f>
        <v>#N/A</v>
      </c>
      <c r="K510" s="131" t="e">
        <f>IF($A$506='Jason-SESSION'!$A$763,INDEX('Jason-SESSION'!$K$763:$T$770, MATCH("*Clean *",'Jason-SESSION'!$B$763:$B$770,0), MATCH("*4th*",'Jason-SESSION'!$K$7:$T$7,0)),"")</f>
        <v>#N/A</v>
      </c>
      <c r="L510" s="44" t="e">
        <f>INDEX('Jason-SESSION'!$L$763:$U$770, MATCH("*Clean *",'Jason-SESSION'!$B$673:$B$770,0), MATCH("*4th*",'Jason-SESSION'!$K$7:$T$7,0))</f>
        <v>#N/A</v>
      </c>
      <c r="M510" s="131" t="e">
        <f>IF($A$506='Jason-SESSION'!$A$763,INDEX('Jason-SESSION'!$K$763:$T$770, MATCH("*Lat Pulldown*",'Jason-SESSION'!$B$763:$B$770,0), MATCH("*4th*",'Jason-SESSION'!$K$7:$T$7,0)),"")</f>
        <v>#N/A</v>
      </c>
      <c r="N510" s="44" t="e">
        <f>INDEX('Jason-SESSION'!$L$763:$U$770, MATCH("*Lat Pulldown*",'Jason-SESSION'!$B$763:$B$770,0), MATCH("*4th*",'Jason-SESSION'!$K$7:$T$7,0))</f>
        <v>#N/A</v>
      </c>
      <c r="O510" s="151"/>
      <c r="P510" s="151"/>
      <c r="Q510" s="118"/>
      <c r="R510" s="118"/>
      <c r="AF510"/>
      <c r="AG510"/>
      <c r="AH510"/>
      <c r="AI510"/>
      <c r="AJ510"/>
      <c r="AK510"/>
      <c r="AL510"/>
      <c r="AN510"/>
    </row>
    <row r="511" spans="1:40">
      <c r="B511" t="s">
        <v>7</v>
      </c>
      <c r="C511" s="131" t="e">
        <f>IF($A$506='Jason-SESSION'!$A$763,INDEX('Jason-SESSION'!$K$763:$T$770, MATCH("*Squat*",'Jason-SESSION'!$B$763:$B$770,0), MATCH("*5th*",'Jason-SESSION'!$K$7:$T$7,0)),"")</f>
        <v>#N/A</v>
      </c>
      <c r="D511" s="132" t="e">
        <f>INDEX('Jason-SESSION'!L$763:U$770, MATCH("*Squat*",'Jason-SESSION'!$B$763:$B$770,0), MATCH("*5th*",'Jason-SESSION'!K$7:T$7,0))</f>
        <v>#N/A</v>
      </c>
      <c r="E511" s="131" t="e">
        <f>IF($A$506='Jason-SESSION'!$A$763,INDEX('Jason-SESSION'!$K$763:$T$770, MATCH("*Deadlift*",'Jason-SESSION'!$B$763:$B$770,0), MATCH("*5th*",'Jason-SESSION'!$K$7:$T$7,0)),"")</f>
        <v>#N/A</v>
      </c>
      <c r="F511" s="131" t="e">
        <f>INDEX('Jason-SESSION'!$L$763:$U$770, MATCH("*Deadlift*",'Jason-SESSION'!$B$673:$B$770,0), MATCH("*5th*",'Jason-SESSION'!$K$7:$T$7,0))</f>
        <v>#N/A</v>
      </c>
      <c r="G511" s="131" t="e">
        <f>IF($A$506='Jason-SESSION'!$A$763,INDEX('Jason-SESSION'!$K$763:$T$770, MATCH("*Bench Press*",'Jason-SESSION'!$B$763:$B$770,0), MATCH("*5th*",'Jason-SESSION'!$K$7:$T$7,0)),"")</f>
        <v>#N/A</v>
      </c>
      <c r="H511" s="131" t="e">
        <f>INDEX('Jason-SESSION'!$L$763:$U$770, MATCH("*Bench Press*",'Jason-SESSION'!$B$763:$B$770,0), MATCH("*5th*",'Jason-SESSION'!$K$7:$T$7,0))</f>
        <v>#N/A</v>
      </c>
      <c r="I511" s="132" t="e">
        <f>IF($A$506='Jason-SESSION'!$A$763,INDEX('Jason-SESSION'!$K$763:$T$770, MATCH("*Military*",'Jason-SESSION'!$B$763:$B$770,0), MATCH("*5th*",'Jason-SESSION'!$K$7:$T$7,0)),"")</f>
        <v>#N/A</v>
      </c>
      <c r="J511" s="44" t="e">
        <f>INDEX('Jason-SESSION'!$L$763:$U$770, MATCH("*Military*",'Jason-SESSION'!$B$763:$B$770,0), MATCH("*5th*",'Jason-SESSION'!$K$7:$T$7,0))</f>
        <v>#N/A</v>
      </c>
      <c r="K511" s="131" t="e">
        <f>IF($A$506='Jason-SESSION'!$A$763,INDEX('Jason-SESSION'!$K$763:$T$770, MATCH("*Clean *",'Jason-SESSION'!$B$763:$B$770,0), MATCH("*5th*",'Jason-SESSION'!$K$7:$T$7,0)),"")</f>
        <v>#N/A</v>
      </c>
      <c r="L511" s="44" t="e">
        <f>INDEX('Jason-SESSION'!$L$763:$U$770, MATCH("*Clean *",'Jason-SESSION'!$B$673:$B$770,0), MATCH("*5th*",'Jason-SESSION'!$K$7:$T$7,0))</f>
        <v>#N/A</v>
      </c>
      <c r="M511" s="131" t="e">
        <f>IF($A$506='Jason-SESSION'!$A$763,INDEX('Jason-SESSION'!$K$763:$T$770, MATCH("*Lat Pulldown*",'Jason-SESSION'!$B$763:$B$770,0), MATCH("*5th*",'Jason-SESSION'!$K$7:$T$7,0)),"")</f>
        <v>#N/A</v>
      </c>
      <c r="N511" s="44" t="e">
        <f>INDEX('Jason-SESSION'!$L$763:$U$770, MATCH("*Lat Pulldown*",'Jason-SESSION'!$B$763:$B$770,0), MATCH("*5th*",'Jason-SESSION'!$K$7:$T$7,0))</f>
        <v>#N/A</v>
      </c>
      <c r="O511" s="151"/>
      <c r="P511" s="151"/>
      <c r="Q511" s="118"/>
      <c r="R511" s="118"/>
      <c r="AF511"/>
      <c r="AG511"/>
      <c r="AH511"/>
      <c r="AI511"/>
      <c r="AJ511"/>
      <c r="AK511"/>
      <c r="AL511"/>
      <c r="AN511"/>
    </row>
    <row r="512" spans="1:40">
      <c r="A512" s="129">
        <f>'Jason-SESSION'!A772</f>
        <v>0</v>
      </c>
      <c r="B512" s="116" t="s">
        <v>84</v>
      </c>
      <c r="C512" s="117" t="e">
        <f>MAX(C513:C517)</f>
        <v>#N/A</v>
      </c>
      <c r="D512" s="116" t="e">
        <f t="array" ref="D512">MAX(IF(C513:C517=C512,D513:D517))</f>
        <v>#N/A</v>
      </c>
      <c r="E512" s="116" t="e">
        <f>MAX(E513:E517)</f>
        <v>#N/A</v>
      </c>
      <c r="F512" s="116" t="e">
        <f t="array" ref="F512">MAX(IF(E513:E517=E512,F513:F517))</f>
        <v>#N/A</v>
      </c>
      <c r="G512" s="116" t="e">
        <f>MAX(G513:G517)</f>
        <v>#N/A</v>
      </c>
      <c r="H512" s="116" t="e">
        <f t="array" ref="H512">MAX(IF(G513:G517=G512,H513:H517))</f>
        <v>#N/A</v>
      </c>
      <c r="I512" s="116" t="e">
        <f>MAX(I513:I517)</f>
        <v>#N/A</v>
      </c>
      <c r="J512" s="116" t="e">
        <f t="array" ref="J512">MAX(IF(I513:I517=I512,J513:J517))</f>
        <v>#N/A</v>
      </c>
      <c r="K512" s="116" t="e">
        <f>MAX(K513:K517)</f>
        <v>#N/A</v>
      </c>
      <c r="L512" s="116" t="e">
        <f t="array" ref="L512">MAX(IF(K513:K517=K512,L513:L517))</f>
        <v>#N/A</v>
      </c>
      <c r="M512" s="116" t="e">
        <f>MAX(M513:M517)</f>
        <v>#N/A</v>
      </c>
      <c r="N512" s="117" t="e">
        <f t="array" ref="N512">MAX(IF(M513:M517=M512,N513:N517))</f>
        <v>#N/A</v>
      </c>
      <c r="O512" s="152" t="str">
        <f>IF($A$140='Jason-SESSION'!$A$691,INDEX('Jason-SESSION'!$K$691:$T$698, MATCH("*1k Row*",'Jason-SESSION'!$B$691:$B$698,0), MATCH("*1st*",'Jason-SESSION'!$K$7:$T$7,0)),"")</f>
        <v/>
      </c>
      <c r="P512" s="152" t="str">
        <f>IF($A$140='Jason-SESSION'!$A$691,INDEX('Jason-SESSION'!$K$691:$T$698, MATCH("*HIIT*",'Jason-SESSION'!$B$691:$B$698,0), MATCH("*1st*",'Jason-SESSION'!$K$7:$T$7,0)),"")</f>
        <v/>
      </c>
      <c r="Q512" s="119" t="e">
        <f>INDEX('Jason-SESSION'!$L$691:$U$691, MATCH("*HIIT*",'Jason-SESSION'!$B$691:$B$691,0), MATCH("*1st*",'Jason-SESSION'!$K$7:$T$7,0))</f>
        <v>#N/A</v>
      </c>
      <c r="R512" s="119">
        <f>'Jason-SESSION'!U574</f>
        <v>0</v>
      </c>
      <c r="S512" s="116"/>
      <c r="T512" s="116"/>
      <c r="U512" s="120">
        <f>'Jason-SESSION'!A773</f>
        <v>0</v>
      </c>
      <c r="V512" s="120">
        <f>'Jason-SESSION'!A774</f>
        <v>0</v>
      </c>
      <c r="W512" s="116"/>
      <c r="X512" s="116"/>
      <c r="Y512" s="116"/>
      <c r="Z512" s="116"/>
      <c r="AA512" s="116"/>
      <c r="AB512" s="116"/>
      <c r="AC512" s="116"/>
      <c r="AF512"/>
      <c r="AG512"/>
      <c r="AH512"/>
      <c r="AI512"/>
      <c r="AJ512"/>
      <c r="AK512"/>
      <c r="AL512"/>
      <c r="AN512"/>
    </row>
    <row r="513" spans="1:40">
      <c r="A513" s="145"/>
      <c r="B513" s="11" t="s">
        <v>3</v>
      </c>
      <c r="C513" s="131" t="e">
        <f>IF($A$512='Jason-SESSION'!$A$772,INDEX('Jason-SESSION'!$K$772:$T$779, MATCH("*Squat*",'Jason-SESSION'!$B$772:$B$779,0), MATCH("*1st*",'Jason-SESSION'!$K$7:$T$7,0)),"")</f>
        <v>#N/A</v>
      </c>
      <c r="D513" s="132" t="e">
        <f>INDEX('Jason-SESSION'!L$772:U$779, MATCH("*Squat*",'Jason-SESSION'!$B$772:$B$779,0), MATCH("*1st*",'Jason-SESSION'!K$7:T$7,0))</f>
        <v>#N/A</v>
      </c>
      <c r="E513" s="131" t="e">
        <f>IF($A$512='Jason-SESSION'!$A$772,INDEX('Jason-SESSION'!$K$772:$T$779, MATCH("*Deadlift*",'Jason-SESSION'!$B$772:$B$779,0), MATCH("*1st*",'Jason-SESSION'!$K$7:$T$7,0)),"")</f>
        <v>#N/A</v>
      </c>
      <c r="F513" s="131" t="e">
        <f>INDEX('Jason-SESSION'!$L$772:$U$779, MATCH("*Deadlift*",'Jason-SESSION'!$B$772:$B$779,0), MATCH("*1st*",'Jason-SESSION'!$K$7:$T$7,0))</f>
        <v>#N/A</v>
      </c>
      <c r="G513" s="131" t="e">
        <f>IF($A$512='Jason-SESSION'!$A$772,INDEX('Jason-SESSION'!$K$772:$T$779, MATCH("*Bench Press*",'Jason-SESSION'!$B$772:$B$779,0), MATCH("*1st*",'Jason-SESSION'!$K$7:$T$7,0)),"")</f>
        <v>#N/A</v>
      </c>
      <c r="H513" s="131" t="e">
        <f>INDEX('Jason-SESSION'!$L$772:$U$779, MATCH("*Bench Press*",'Jason-SESSION'!$B$772:$B$779,0), MATCH("*1st*",'Jason-SESSION'!$K$7:$T$7,0))</f>
        <v>#N/A</v>
      </c>
      <c r="I513" s="132" t="e">
        <f>IF($A$512='Jason-SESSION'!$A$772,INDEX('Jason-SESSION'!$K$772:$T$779, MATCH("*Military*",'Jason-SESSION'!$B$772:$B$779,0), MATCH("*1st*",'Jason-SESSION'!$K$7:$T$7,0)),"")</f>
        <v>#N/A</v>
      </c>
      <c r="J513" s="48" t="e">
        <f>INDEX('Jason-SESSION'!$L$772:$U$779, MATCH("*Military*",'Jason-SESSION'!$B$772:$B$779,0), MATCH("*1st*",'Jason-SESSION'!$K$7:$T$7,0))</f>
        <v>#N/A</v>
      </c>
      <c r="K513" s="131" t="e">
        <f>IF($A$512='Jason-SESSION'!$A$772,INDEX('Jason-SESSION'!$K$772:$T$779, MATCH("*Clean *",'Jason-SESSION'!$B$772:$B$779,0), MATCH("*1st*",'Jason-SESSION'!$K$7:$T$7,0)),"")</f>
        <v>#N/A</v>
      </c>
      <c r="L513" s="48" t="e">
        <f>INDEX('Jason-SESSION'!$L$772:$U$779, MATCH("*Clean *",'Jason-SESSION'!$B$772:$B$779,0), MATCH("*1st*",'Jason-SESSION'!$K$7:$T$7,0))</f>
        <v>#N/A</v>
      </c>
      <c r="M513" s="131" t="e">
        <f>IF($A$512='Jason-SESSION'!$A$772,INDEX('Jason-SESSION'!$K$772:$T$779, MATCH("*Lat Pulldown*",'Jason-SESSION'!$B$772:$B$779,0), MATCH("*1st*",'Jason-SESSION'!$K$7:$T$7,0)),"")</f>
        <v>#N/A</v>
      </c>
      <c r="N513" s="48" t="e">
        <f>INDEX('Jason-SESSION'!$L$772:$U$779, MATCH("*Lat Pulldown*",'Jason-SESSION'!$B$772:$B$779,0), MATCH("*1st*",'Jason-SESSION'!$K$7:$T$7,0))</f>
        <v>#N/A</v>
      </c>
      <c r="O513" s="151"/>
      <c r="P513" s="151"/>
      <c r="Q513" s="118"/>
      <c r="R513" s="118"/>
      <c r="S513" s="11"/>
      <c r="T513" s="11"/>
      <c r="V513" s="47"/>
      <c r="W513" s="11"/>
      <c r="X513" s="11"/>
      <c r="Y513" s="11"/>
      <c r="Z513" s="11"/>
      <c r="AA513" s="11"/>
      <c r="AB513" s="11"/>
      <c r="AC513" s="11"/>
      <c r="AF513"/>
      <c r="AG513"/>
      <c r="AH513"/>
      <c r="AI513"/>
      <c r="AJ513"/>
      <c r="AK513"/>
      <c r="AL513"/>
      <c r="AN513"/>
    </row>
    <row r="514" spans="1:40">
      <c r="B514" t="s">
        <v>4</v>
      </c>
      <c r="C514" s="131" t="e">
        <f>IF($A$512='Jason-SESSION'!$A$772,INDEX('Jason-SESSION'!$K$772:$T$779, MATCH("*Squat*",'Jason-SESSION'!$B$772:$B$779,0), MATCH("*2nd*",'Jason-SESSION'!$K$7:$T$7,0)),"")</f>
        <v>#N/A</v>
      </c>
      <c r="D514" s="132" t="e">
        <f>INDEX('Jason-SESSION'!L$772:U$779, MATCH("*Squat*",'Jason-SESSION'!$B$772:$B$779,0), MATCH("*2nd*",'Jason-SESSION'!K$7:T$7,0))</f>
        <v>#N/A</v>
      </c>
      <c r="E514" s="131" t="e">
        <f>IF($A$512='Jason-SESSION'!$A$772,INDEX('Jason-SESSION'!$K$772:$T$779, MATCH("*Deadlift*",'Jason-SESSION'!$B$772:$B$779,0), MATCH("*2ND*",'Jason-SESSION'!$K$7:$T$7,0)),"")</f>
        <v>#N/A</v>
      </c>
      <c r="F514" s="131" t="e">
        <f>INDEX('Jason-SESSION'!$L$772:$U$779, MATCH("*Deadlift*",'Jason-SESSION'!$B$772:$B$779,0), MATCH("*2nd*",'Jason-SESSION'!$K$7:$T$7,0))</f>
        <v>#N/A</v>
      </c>
      <c r="G514" s="131" t="e">
        <f>IF($A$512='Jason-SESSION'!$A$772,INDEX('Jason-SESSION'!$K$772:$T$779, MATCH("*Bench Press*",'Jason-SESSION'!$B$772:$B$779,0), MATCH("*2ND*",'Jason-SESSION'!$K$7:$T$7,0)),"")</f>
        <v>#N/A</v>
      </c>
      <c r="H514" s="131" t="e">
        <f>INDEX('Jason-SESSION'!$L$772:$U$779, MATCH("*Bench Press*",'Jason-SESSION'!$B$772:$B$779,0), MATCH("*2nd*",'Jason-SESSION'!$K$7:$T$7,0))</f>
        <v>#N/A</v>
      </c>
      <c r="I514" s="132" t="e">
        <f>IF($A$512='Jason-SESSION'!$A$772,INDEX('Jason-SESSION'!$K$772:$T$779, MATCH("*Military*",'Jason-SESSION'!$B$772:$B$779,0), MATCH("*2ND*",'Jason-SESSION'!$K$7:$T$7,0)),"")</f>
        <v>#N/A</v>
      </c>
      <c r="J514" s="44" t="e">
        <f>INDEX('Jason-SESSION'!$L$772:$U$779, MATCH("*Military*",'Jason-SESSION'!$B$772:$B$779,0), MATCH("*2nd*",'Jason-SESSION'!$K$7:$T$7,0))</f>
        <v>#N/A</v>
      </c>
      <c r="K514" s="131" t="e">
        <f>IF($A$512='Jason-SESSION'!$A$772,INDEX('Jason-SESSION'!$K$772:$T$779, MATCH("*Clean *",'Jason-SESSION'!$B$772:$B$779,0), MATCH("*2ND*",'Jason-SESSION'!$K$7:$T$7,0)),"")</f>
        <v>#N/A</v>
      </c>
      <c r="L514" s="44" t="e">
        <f>INDEX('Jason-SESSION'!$L$772:$U$779, MATCH("*Clean *",'Jason-SESSION'!$B$772:$B$779,0), MATCH("*2nd*",'Jason-SESSION'!$K$7:$T$7,0))</f>
        <v>#N/A</v>
      </c>
      <c r="M514" s="131" t="e">
        <f>IF($A$512='Jason-SESSION'!$A$772,INDEX('Jason-SESSION'!$K$772:$T$779, MATCH("*Lat Pulldown*",'Jason-SESSION'!$B$772:$B$779,0), MATCH("*2ND*",'Jason-SESSION'!$K$7:$T$7,0)),"")</f>
        <v>#N/A</v>
      </c>
      <c r="N514" s="44" t="e">
        <f>INDEX('Jason-SESSION'!$L$772:$U$779, MATCH("*Lat Pulldown*",'Jason-SESSION'!$B$772:$B$779,0), MATCH("*2nd*",'Jason-SESSION'!$K$7:$T$7,0))</f>
        <v>#N/A</v>
      </c>
      <c r="O514" s="151"/>
      <c r="P514" s="151"/>
      <c r="Q514" s="118"/>
      <c r="R514" s="118"/>
      <c r="AF514"/>
      <c r="AG514"/>
      <c r="AH514"/>
      <c r="AI514"/>
      <c r="AJ514"/>
      <c r="AK514"/>
      <c r="AL514"/>
      <c r="AN514"/>
    </row>
    <row r="515" spans="1:40">
      <c r="B515" t="s">
        <v>5</v>
      </c>
      <c r="C515" s="131" t="e">
        <f>IF($A$512='Jason-SESSION'!$A$772,INDEX('Jason-SESSION'!$K$772:$T$779, MATCH("*Squat*",'Jason-SESSION'!$B$772:$B$779,0), MATCH("*3rd*",'Jason-SESSION'!$K$7:$T$7,0)),"")</f>
        <v>#N/A</v>
      </c>
      <c r="D515" s="132" t="e">
        <f>INDEX('Jason-SESSION'!L$772:U$779, MATCH("*Squat*",'Jason-SESSION'!$B$772:$B$779,0), MATCH("*3rd*",'Jason-SESSION'!K$7:T$7,0))</f>
        <v>#N/A</v>
      </c>
      <c r="E515" s="131" t="e">
        <f>IF($A$512='Jason-SESSION'!$A$772,INDEX('Jason-SESSION'!$K$772:$T$779, MATCH("*Deadlift*",'Jason-SESSION'!$B$772:$B$779,0), MATCH("*3rd*",'Jason-SESSION'!$K$7:$T$7,0)),"")</f>
        <v>#N/A</v>
      </c>
      <c r="F515" s="131" t="e">
        <f>INDEX('Jason-SESSION'!$L$772:$U$779, MATCH("*Deadlift*",'Jason-SESSION'!$B$772:$B$779,0), MATCH("*3rd*",'Jason-SESSION'!$K$7:$T$7,0))</f>
        <v>#N/A</v>
      </c>
      <c r="G515" s="131" t="e">
        <f>IF($A$512='Jason-SESSION'!$A$772,INDEX('Jason-SESSION'!$K$772:$T$779, MATCH("*Bench Press*",'Jason-SESSION'!$B$772:$B$779,0), MATCH("*3rd*",'Jason-SESSION'!$K$7:$T$7,0)),"")</f>
        <v>#N/A</v>
      </c>
      <c r="H515" s="131" t="e">
        <f>INDEX('Jason-SESSION'!$L$772:$U$779, MATCH("*Bench Press*",'Jason-SESSION'!$B$772:$B$779,0), MATCH("*3rd*",'Jason-SESSION'!$K$7:$T$7,0))</f>
        <v>#N/A</v>
      </c>
      <c r="I515" s="132" t="e">
        <f>IF($A$512='Jason-SESSION'!$A$772,INDEX('Jason-SESSION'!$K$772:$T$779, MATCH("*Military*",'Jason-SESSION'!$B$772:$B$779,0), MATCH("*3rd*",'Jason-SESSION'!$K$7:$T$7,0)),"")</f>
        <v>#N/A</v>
      </c>
      <c r="J515" s="44" t="e">
        <f>INDEX('Jason-SESSION'!$L$772:$U$779, MATCH("*Military*",'Jason-SESSION'!$B$772:$B$779,0), MATCH("*3rd*",'Jason-SESSION'!$K$7:$T$7,0))</f>
        <v>#N/A</v>
      </c>
      <c r="K515" s="131" t="e">
        <f>IF($A$512='Jason-SESSION'!$A$772,INDEX('Jason-SESSION'!$K$772:$T$779, MATCH("*Clean *",'Jason-SESSION'!$B$772:$B$779,0), MATCH("*3rd*",'Jason-SESSION'!$K$7:$T$7,0)),"")</f>
        <v>#N/A</v>
      </c>
      <c r="L515" s="44" t="e">
        <f>INDEX('Jason-SESSION'!$L$772:$U$779, MATCH("*Clean *",'Jason-SESSION'!$B$772:$B$779,0), MATCH("*3rd*",'Jason-SESSION'!$K$7:$T$7,0))</f>
        <v>#N/A</v>
      </c>
      <c r="M515" s="131" t="e">
        <f>IF($A$512='Jason-SESSION'!$A$772,INDEX('Jason-SESSION'!$K$772:$T$779, MATCH("*Lat Pulldown*",'Jason-SESSION'!$B$772:$B$779,0), MATCH("*3rd*",'Jason-SESSION'!$K$7:$T$7,0)),"")</f>
        <v>#N/A</v>
      </c>
      <c r="N515" s="44" t="e">
        <f>INDEX('Jason-SESSION'!$L$772:$U$779, MATCH("*Lat Pulldown*",'Jason-SESSION'!$B$772:$B$779,0), MATCH("*3rd*",'Jason-SESSION'!$K$7:$T$7,0))</f>
        <v>#N/A</v>
      </c>
      <c r="O515" s="151"/>
      <c r="P515" s="151"/>
      <c r="Q515" s="118"/>
      <c r="R515" s="118"/>
      <c r="AF515"/>
      <c r="AG515"/>
      <c r="AH515"/>
      <c r="AI515"/>
      <c r="AJ515"/>
      <c r="AK515"/>
      <c r="AL515"/>
      <c r="AN515"/>
    </row>
    <row r="516" spans="1:40">
      <c r="B516" t="s">
        <v>6</v>
      </c>
      <c r="C516" s="131" t="e">
        <f>IF($A$512='Jason-SESSION'!$A$772,INDEX('Jason-SESSION'!$K$772:$T$779, MATCH("*Squat*",'Jason-SESSION'!$B$772:$B$779,0), MATCH("*4th*",'Jason-SESSION'!$K$7:$T$7,0)),"")</f>
        <v>#N/A</v>
      </c>
      <c r="D516" s="132" t="e">
        <f>INDEX('Jason-SESSION'!L$772:U$779, MATCH("*Squat*",'Jason-SESSION'!$B$772:$B$779,0), MATCH("*4th*",'Jason-SESSION'!K$7:T$7,0))</f>
        <v>#N/A</v>
      </c>
      <c r="E516" s="131" t="e">
        <f>IF($A$512='Jason-SESSION'!$A$772,INDEX('Jason-SESSION'!$K$772:$T$779, MATCH("*Deadlift*",'Jason-SESSION'!$B$772:$B$779,0), MATCH("*4th*",'Jason-SESSION'!$K$7:$T$7,0)),"")</f>
        <v>#N/A</v>
      </c>
      <c r="F516" s="131" t="e">
        <f>INDEX('Jason-SESSION'!$L$772:$U$779, MATCH("*Deadlift*",'Jason-SESSION'!$B$772:$B$779,0), MATCH("*4th*",'Jason-SESSION'!$K$7:$T$7,0))</f>
        <v>#N/A</v>
      </c>
      <c r="G516" s="131" t="e">
        <f>IF($A$512='Jason-SESSION'!$A$772,INDEX('Jason-SESSION'!$K$772:$T$779, MATCH("*Bench Press*",'Jason-SESSION'!$B$772:$B$779,0), MATCH("*4th*",'Jason-SESSION'!$K$7:$T$7,0)),"")</f>
        <v>#N/A</v>
      </c>
      <c r="H516" s="131" t="e">
        <f>INDEX('Jason-SESSION'!$L$772:$U$779, MATCH("*Bench Press*",'Jason-SESSION'!$B$772:$B$779,0), MATCH("*4th*",'Jason-SESSION'!$K$7:$T$7,0))</f>
        <v>#N/A</v>
      </c>
      <c r="I516" s="132" t="e">
        <f>IF($A$512='Jason-SESSION'!$A$772,INDEX('Jason-SESSION'!$K$772:$T$779, MATCH("*Military*",'Jason-SESSION'!$B$772:$B$779,0), MATCH("*4th*",'Jason-SESSION'!$K$7:$T$7,0)),"")</f>
        <v>#N/A</v>
      </c>
      <c r="J516" s="44" t="e">
        <f>INDEX('Jason-SESSION'!$L$772:$U$779, MATCH("*Military*",'Jason-SESSION'!$B$772:$B$779,0), MATCH("*4th*",'Jason-SESSION'!$K$7:$T$7,0))</f>
        <v>#N/A</v>
      </c>
      <c r="K516" s="131" t="e">
        <f>IF($A$512='Jason-SESSION'!$A$772,INDEX('Jason-SESSION'!$K$772:$T$779, MATCH("*Clean *",'Jason-SESSION'!$B$772:$B$779,0), MATCH("*4th*",'Jason-SESSION'!$K$7:$T$7,0)),"")</f>
        <v>#N/A</v>
      </c>
      <c r="L516" s="44" t="e">
        <f>INDEX('Jason-SESSION'!$L$772:$U$779, MATCH("*Clean *",'Jason-SESSION'!$B$772:$B$779,0), MATCH("*4th*",'Jason-SESSION'!$K$7:$T$7,0))</f>
        <v>#N/A</v>
      </c>
      <c r="M516" s="131" t="e">
        <f>IF($A$512='Jason-SESSION'!$A$772,INDEX('Jason-SESSION'!$K$772:$T$779, MATCH("*Lat Pulldown*",'Jason-SESSION'!$B$772:$B$779,0), MATCH("*4th*",'Jason-SESSION'!$K$7:$T$7,0)),"")</f>
        <v>#N/A</v>
      </c>
      <c r="N516" s="44" t="e">
        <f>INDEX('Jason-SESSION'!$L$772:$U$779, MATCH("*Lat Pulldown*",'Jason-SESSION'!$B$772:$B$779,0), MATCH("*4th*",'Jason-SESSION'!$K$7:$T$7,0))</f>
        <v>#N/A</v>
      </c>
      <c r="O516" s="151"/>
      <c r="P516" s="151"/>
      <c r="Q516" s="118"/>
      <c r="R516" s="118"/>
      <c r="AF516"/>
      <c r="AG516"/>
      <c r="AH516"/>
      <c r="AI516"/>
      <c r="AJ516"/>
      <c r="AK516"/>
      <c r="AL516"/>
      <c r="AN516"/>
    </row>
    <row r="517" spans="1:40">
      <c r="B517" t="s">
        <v>7</v>
      </c>
      <c r="C517" s="131" t="e">
        <f>IF($A$512='Jason-SESSION'!$A$772,INDEX('Jason-SESSION'!$K$772:$T$779, MATCH("*Squat*",'Jason-SESSION'!$B$772:$B$779,0), MATCH("*5th*",'Jason-SESSION'!$K$7:$T$7,0)),"")</f>
        <v>#N/A</v>
      </c>
      <c r="D517" s="132" t="e">
        <f>INDEX('Jason-SESSION'!L$772:U$779, MATCH("*Squat*",'Jason-SESSION'!$B$772:$B$779,0), MATCH("*5th*",'Jason-SESSION'!K$7:T$7,0))</f>
        <v>#N/A</v>
      </c>
      <c r="E517" s="131" t="e">
        <f>IF($A$512='Jason-SESSION'!$A$772,INDEX('Jason-SESSION'!$K$772:$T$779, MATCH("*Deadlift*",'Jason-SESSION'!$B$772:$B$779,0), MATCH("*5th*",'Jason-SESSION'!$K$7:$T$7,0)),"")</f>
        <v>#N/A</v>
      </c>
      <c r="F517" s="131" t="e">
        <f>INDEX('Jason-SESSION'!$L$772:$U$779, MATCH("*Deadlift*",'Jason-SESSION'!$B$772:$B$779,0), MATCH("*5th*",'Jason-SESSION'!$K$7:$T$7,0))</f>
        <v>#N/A</v>
      </c>
      <c r="G517" s="131" t="e">
        <f>IF($A$512='Jason-SESSION'!$A$772,INDEX('Jason-SESSION'!$K$772:$T$779, MATCH("*Bench Press*",'Jason-SESSION'!$B$772:$B$779,0), MATCH("*5th*",'Jason-SESSION'!$K$7:$T$7,0)),"")</f>
        <v>#N/A</v>
      </c>
      <c r="H517" s="131" t="e">
        <f>INDEX('Jason-SESSION'!$L$772:$U$779, MATCH("*Bench Press*",'Jason-SESSION'!$B$772:$B$779,0), MATCH("*5th*",'Jason-SESSION'!$K$7:$T$7,0))</f>
        <v>#N/A</v>
      </c>
      <c r="I517" s="132" t="e">
        <f>IF($A$512='Jason-SESSION'!$A$772,INDEX('Jason-SESSION'!$K$772:$T$779, MATCH("*Military*",'Jason-SESSION'!$B$772:$B$779,0), MATCH("*5th*",'Jason-SESSION'!$K$7:$T$7,0)),"")</f>
        <v>#N/A</v>
      </c>
      <c r="J517" s="44" t="e">
        <f>INDEX('Jason-SESSION'!$L$772:$U$779, MATCH("*Military*",'Jason-SESSION'!$B$772:$B$779,0), MATCH("*5th*",'Jason-SESSION'!$K$7:$T$7,0))</f>
        <v>#N/A</v>
      </c>
      <c r="K517" s="131" t="e">
        <f>IF($A$512='Jason-SESSION'!$A$772,INDEX('Jason-SESSION'!$K$772:$T$779, MATCH("*Clean *",'Jason-SESSION'!$B$772:$B$779,0), MATCH("*5th*",'Jason-SESSION'!$K$7:$T$7,0)),"")</f>
        <v>#N/A</v>
      </c>
      <c r="L517" s="44" t="e">
        <f>INDEX('Jason-SESSION'!$L$772:$U$779, MATCH("*Clean *",'Jason-SESSION'!$B$772:$B$779,0), MATCH("*5th*",'Jason-SESSION'!$K$7:$T$7,0))</f>
        <v>#N/A</v>
      </c>
      <c r="M517" s="131" t="e">
        <f>IF($A$512='Jason-SESSION'!$A$772,INDEX('Jason-SESSION'!$K$772:$T$779, MATCH("*Lat Pulldown*",'Jason-SESSION'!$B$772:$B$779,0), MATCH("*5th*",'Jason-SESSION'!$K$7:$T$7,0)),"")</f>
        <v>#N/A</v>
      </c>
      <c r="N517" s="44" t="e">
        <f>INDEX('Jason-SESSION'!$L$772:$U$779, MATCH("*Lat Pulldown*",'Jason-SESSION'!$B$772:$B$779,0), MATCH("*5th*",'Jason-SESSION'!$K$7:$T$7,0))</f>
        <v>#N/A</v>
      </c>
      <c r="O517" s="151"/>
      <c r="P517" s="151"/>
      <c r="Q517" s="118"/>
      <c r="R517" s="118"/>
      <c r="AF517"/>
      <c r="AG517"/>
      <c r="AH517"/>
      <c r="AI517"/>
      <c r="AJ517"/>
      <c r="AK517"/>
      <c r="AL517"/>
      <c r="AN517"/>
    </row>
    <row r="518" spans="1:40">
      <c r="A518" s="129">
        <f>'Jason-SESSION'!A781</f>
        <v>0</v>
      </c>
      <c r="B518" s="116" t="s">
        <v>84</v>
      </c>
      <c r="C518" s="117" t="e">
        <f>MAX(C519:C523)</f>
        <v>#N/A</v>
      </c>
      <c r="D518" s="116" t="e">
        <f t="array" ref="D518">MAX(IF(C519:C523=C518,D519:D523))</f>
        <v>#N/A</v>
      </c>
      <c r="E518" s="116" t="e">
        <f>MAX(E519:E523)</f>
        <v>#N/A</v>
      </c>
      <c r="F518" s="116" t="e">
        <f t="array" ref="F518">MAX(IF(E519:E523=E518,F519:F523))</f>
        <v>#N/A</v>
      </c>
      <c r="G518" s="116" t="e">
        <f>MAX(G519:G523)</f>
        <v>#N/A</v>
      </c>
      <c r="H518" s="116" t="e">
        <f t="array" ref="H518">MAX(IF(G519:G523=G518,H519:H523))</f>
        <v>#N/A</v>
      </c>
      <c r="I518" s="116" t="e">
        <f>MAX(I519:I523)</f>
        <v>#N/A</v>
      </c>
      <c r="J518" s="116" t="e">
        <f t="array" ref="J518">MAX(IF(I519:I523=I518,J519:J523))</f>
        <v>#N/A</v>
      </c>
      <c r="K518" s="116" t="e">
        <f>MAX(K519:K523)</f>
        <v>#N/A</v>
      </c>
      <c r="L518" s="116" t="e">
        <f t="array" ref="L518">MAX(IF(K519:K523=K518,L519:L523))</f>
        <v>#N/A</v>
      </c>
      <c r="M518" s="116" t="e">
        <f>MAX(M519:M523)</f>
        <v>#N/A</v>
      </c>
      <c r="N518" s="117" t="e">
        <f t="array" ref="N518">MAX(IF(M519:M523=M518,N519:N523))</f>
        <v>#N/A</v>
      </c>
      <c r="O518" s="152" t="str">
        <f>IF($A$140='Jason-SESSION'!$A$700,INDEX('Jason-SESSION'!$K$700:$T$707, MATCH("*1k Row*",'Jason-SESSION'!$B$700:$B$707,0), MATCH("*1st*",'Jason-SESSION'!$K$7:$T$7,0)),"")</f>
        <v/>
      </c>
      <c r="P518" s="152" t="str">
        <f>IF($A$140='Jason-SESSION'!$A$700,INDEX('Jason-SESSION'!$K$700:$T$707, MATCH("*HIIT*",'Jason-SESSION'!$B$700:$B$707,0), MATCH("*1st*",'Jason-SESSION'!$K$7:$T$7,0)),"")</f>
        <v/>
      </c>
      <c r="Q518" s="119" t="e">
        <f>INDEX('Jason-SESSION'!$L$700:$U$700, MATCH("*HIIT*",'Jason-SESSION'!$B$700:$B$700,0), MATCH("*1st*",'Jason-SESSION'!$K$7:$T$7,0))</f>
        <v>#N/A</v>
      </c>
      <c r="R518" s="119">
        <f>'Jason-SESSION'!U580</f>
        <v>0</v>
      </c>
      <c r="S518" s="116"/>
      <c r="T518" s="116"/>
      <c r="U518" s="120">
        <f>'Jason-SESSION'!A782</f>
        <v>0</v>
      </c>
      <c r="V518" s="120">
        <f>'Jason-SESSION'!A783</f>
        <v>0</v>
      </c>
      <c r="W518" s="116"/>
      <c r="X518" s="116"/>
      <c r="Y518" s="116"/>
      <c r="Z518" s="116"/>
      <c r="AA518" s="116"/>
      <c r="AB518" s="116"/>
      <c r="AC518" s="116"/>
      <c r="AF518"/>
      <c r="AG518"/>
      <c r="AH518"/>
      <c r="AI518"/>
      <c r="AJ518"/>
      <c r="AK518"/>
      <c r="AL518"/>
      <c r="AN518"/>
    </row>
    <row r="519" spans="1:40">
      <c r="A519" s="145"/>
      <c r="B519" s="11" t="s">
        <v>3</v>
      </c>
      <c r="C519" s="131" t="e">
        <f>IF($A$518='Jason-SESSION'!$A$781,INDEX('Jason-SESSION'!$K$778:$T$781, MATCH("*Squat*",'Jason-SESSION'!$B$778:$B$781,0), MATCH("*1st*",'Jason-SESSION'!$K$7:$T$7,0)),"")</f>
        <v>#N/A</v>
      </c>
      <c r="D519" s="132" t="e">
        <f>INDEX('Jason-SESSION'!L$778:U$781, MATCH("*Squat*",'Jason-SESSION'!$B$778:$B$781,0), MATCH("*1st*",'Jason-SESSION'!K$7:T$7,0))</f>
        <v>#N/A</v>
      </c>
      <c r="E519" s="131" t="e">
        <f>IF($A$518='Jason-SESSION'!$A$781,INDEX('Jason-SESSION'!$K$778:$T$781, MATCH("*Deadlift*",'Jason-SESSION'!$B$778:$B$781,0), MATCH("*1st*",'Jason-SESSION'!$K$7:$T$7,0)),"")</f>
        <v>#N/A</v>
      </c>
      <c r="F519" s="131" t="e">
        <f>INDEX('Jason-SESSION'!$L$778:$U$781, MATCH("*Deadlift*",'Jason-SESSION'!$B$778:$B$781,0), MATCH("*1st*",'Jason-SESSION'!$K$7:$T$7,0))</f>
        <v>#N/A</v>
      </c>
      <c r="G519" s="131" t="e">
        <f>IF($A$518='Jason-SESSION'!$A$781,INDEX('Jason-SESSION'!$K$778:$T$781, MATCH("*Bench Press*",'Jason-SESSION'!$B$778:$B$781,0), MATCH("*1st*",'Jason-SESSION'!$K$7:$T$7,0)),"")</f>
        <v>#N/A</v>
      </c>
      <c r="H519" s="131" t="e">
        <f>INDEX('Jason-SESSION'!$L$778:$U$781, MATCH("*Bench Press*",'Jason-SESSION'!$B$778:$B$781,0), MATCH("*1st*",'Jason-SESSION'!$K$7:$T$7,0))</f>
        <v>#N/A</v>
      </c>
      <c r="I519" s="132" t="e">
        <f>IF($A$518='Jason-SESSION'!$A$781,INDEX('Jason-SESSION'!$K$778:$T$781, MATCH("*Military*",'Jason-SESSION'!$B$778:$B$781,0), MATCH("*1st*",'Jason-SESSION'!$K$7:$T$7,0)),"")</f>
        <v>#N/A</v>
      </c>
      <c r="J519" s="48" t="e">
        <f>INDEX('Jason-SESSION'!$L$778:$U$781, MATCH("*Military*",'Jason-SESSION'!$B$778:$B$781,0), MATCH("*1st*",'Jason-SESSION'!$K$7:$T$7,0))</f>
        <v>#N/A</v>
      </c>
      <c r="K519" s="131" t="e">
        <f>IF($A$518='Jason-SESSION'!$A$781,INDEX('Jason-SESSION'!$K$778:$T$781, MATCH("*Clean *",'Jason-SESSION'!$B$778:$B$781,0), MATCH("*1st*",'Jason-SESSION'!$K$7:$T$7,0)),"")</f>
        <v>#N/A</v>
      </c>
      <c r="L519" s="48" t="e">
        <f>INDEX('Jason-SESSION'!$L$778:$U$781, MATCH("*Clean *",'Jason-SESSION'!$B$778:$B$781,0), MATCH("*1st*",'Jason-SESSION'!$K$7:$T$7,0))</f>
        <v>#N/A</v>
      </c>
      <c r="M519" s="131" t="e">
        <f>IF($A$518='Jason-SESSION'!$A$781,INDEX('Jason-SESSION'!$K$778:$T$781, MATCH("*Lat Pulldown*",'Jason-SESSION'!$B$778:$B$781,0), MATCH("*1st*",'Jason-SESSION'!$K$7:$T$7,0)),"")</f>
        <v>#N/A</v>
      </c>
      <c r="N519" s="48" t="e">
        <f>INDEX('Jason-SESSION'!$L$778:$U$781, MATCH("*Lat Pulldown*",'Jason-SESSION'!$B$778:$B$781,0), MATCH("*1st*",'Jason-SESSION'!$K$7:$T$7,0))</f>
        <v>#N/A</v>
      </c>
      <c r="O519" s="151"/>
      <c r="P519" s="151"/>
      <c r="Q519" s="118"/>
      <c r="R519" s="118"/>
      <c r="S519" s="11"/>
      <c r="T519" s="11"/>
      <c r="V519" s="47"/>
      <c r="W519" s="11"/>
      <c r="X519" s="11"/>
      <c r="Y519" s="11"/>
      <c r="Z519" s="11"/>
      <c r="AA519" s="11"/>
      <c r="AB519" s="11"/>
      <c r="AC519" s="11"/>
      <c r="AF519"/>
      <c r="AG519"/>
      <c r="AH519"/>
      <c r="AI519"/>
      <c r="AJ519"/>
      <c r="AK519"/>
      <c r="AL519"/>
      <c r="AN519"/>
    </row>
    <row r="520" spans="1:40">
      <c r="B520" t="s">
        <v>4</v>
      </c>
      <c r="C520" s="131" t="e">
        <f>IF($A$518='Jason-SESSION'!$A$781,INDEX('Jason-SESSION'!$K$778:$T$781, MATCH("*Squat*",'Jason-SESSION'!$B$778:$B$781,0), MATCH("*2nd*",'Jason-SESSION'!$K$7:$T$7,0)),"")</f>
        <v>#N/A</v>
      </c>
      <c r="D520" s="132" t="e">
        <f>INDEX('Jason-SESSION'!L$778:U$781, MATCH("*Squat*",'Jason-SESSION'!$B$778:$B$781,0), MATCH("*2nd*",'Jason-SESSION'!K$7:T$7,0))</f>
        <v>#N/A</v>
      </c>
      <c r="E520" s="131" t="e">
        <f>IF($A$518='Jason-SESSION'!$A$781,INDEX('Jason-SESSION'!$K$778:$T$781, MATCH("*Deadlift*",'Jason-SESSION'!$B$778:$B$781,0), MATCH("*2ND*",'Jason-SESSION'!$K$7:$T$7,0)),"")</f>
        <v>#N/A</v>
      </c>
      <c r="F520" s="131" t="e">
        <f>INDEX('Jason-SESSION'!$L$778:$U$781, MATCH("*Deadlift*",'Jason-SESSION'!$B$778:$B$781,0), MATCH("*2nd*",'Jason-SESSION'!$K$7:$T$7,0))</f>
        <v>#N/A</v>
      </c>
      <c r="G520" s="131" t="e">
        <f>IF($A$518='Jason-SESSION'!$A$781,INDEX('Jason-SESSION'!$K$778:$T$781, MATCH("*Bench Press*",'Jason-SESSION'!$B$778:$B$781,0), MATCH("*2ND*",'Jason-SESSION'!$K$7:$T$7,0)),"")</f>
        <v>#N/A</v>
      </c>
      <c r="H520" s="131" t="e">
        <f>INDEX('Jason-SESSION'!$L$778:$U$781, MATCH("*Bench Press*",'Jason-SESSION'!$B$778:$B$781,0), MATCH("*2nd*",'Jason-SESSION'!$K$7:$T$7,0))</f>
        <v>#N/A</v>
      </c>
      <c r="I520" s="132" t="e">
        <f>IF($A$518='Jason-SESSION'!$A$781,INDEX('Jason-SESSION'!$K$778:$T$781, MATCH("*Military*",'Jason-SESSION'!$B$778:$B$781,0), MATCH("*2ND*",'Jason-SESSION'!$K$7:$T$7,0)),"")</f>
        <v>#N/A</v>
      </c>
      <c r="J520" s="44" t="e">
        <f>INDEX('Jason-SESSION'!$L$778:$U$781, MATCH("*Military*",'Jason-SESSION'!$B$778:$B$781,0), MATCH("*2nd*",'Jason-SESSION'!$K$7:$T$7,0))</f>
        <v>#N/A</v>
      </c>
      <c r="K520" s="131" t="e">
        <f>IF($A$518='Jason-SESSION'!$A$781,INDEX('Jason-SESSION'!$K$778:$T$781, MATCH("*Clean *",'Jason-SESSION'!$B$778:$B$781,0), MATCH("*2ND*",'Jason-SESSION'!$K$7:$T$7,0)),"")</f>
        <v>#N/A</v>
      </c>
      <c r="L520" s="44" t="e">
        <f>INDEX('Jason-SESSION'!$L$778:$U$781, MATCH("*Clean *",'Jason-SESSION'!$B$778:$B$781,0), MATCH("*2nd*",'Jason-SESSION'!$K$7:$T$7,0))</f>
        <v>#N/A</v>
      </c>
      <c r="M520" s="131" t="e">
        <f>IF($A$518='Jason-SESSION'!$A$781,INDEX('Jason-SESSION'!$K$778:$T$781, MATCH("*Lat Pulldown*",'Jason-SESSION'!$B$778:$B$781,0), MATCH("*2ND*",'Jason-SESSION'!$K$7:$T$7,0)),"")</f>
        <v>#N/A</v>
      </c>
      <c r="N520" s="44" t="e">
        <f>INDEX('Jason-SESSION'!$L$778:$U$781, MATCH("*Lat Pulldown*",'Jason-SESSION'!$B$778:$B$781,0), MATCH("*2nd*",'Jason-SESSION'!$K$7:$T$7,0))</f>
        <v>#N/A</v>
      </c>
      <c r="O520" s="151"/>
      <c r="P520" s="151"/>
      <c r="Q520" s="118"/>
      <c r="R520" s="118"/>
      <c r="AF520"/>
      <c r="AG520"/>
      <c r="AH520"/>
      <c r="AI520"/>
      <c r="AJ520"/>
      <c r="AK520"/>
      <c r="AL520"/>
      <c r="AN520"/>
    </row>
    <row r="521" spans="1:40">
      <c r="B521" t="s">
        <v>5</v>
      </c>
      <c r="C521" s="131" t="e">
        <f>IF($A$518='Jason-SESSION'!$A$781,INDEX('Jason-SESSION'!$K$778:$T$781, MATCH("*Squat*",'Jason-SESSION'!$B$778:$B$781,0), MATCH("*3rd*",'Jason-SESSION'!$K$7:$T$7,0)),"")</f>
        <v>#N/A</v>
      </c>
      <c r="D521" s="132" t="e">
        <f>INDEX('Jason-SESSION'!L$778:U$781, MATCH("*Squat*",'Jason-SESSION'!$B$778:$B$781,0), MATCH("*3rd*",'Jason-SESSION'!K$7:T$7,0))</f>
        <v>#N/A</v>
      </c>
      <c r="E521" s="131" t="e">
        <f>IF($A$518='Jason-SESSION'!$A$781,INDEX('Jason-SESSION'!$K$778:$T$781, MATCH("*Deadlift*",'Jason-SESSION'!$B$778:$B$781,0), MATCH("*3rd*",'Jason-SESSION'!$K$7:$T$7,0)),"")</f>
        <v>#N/A</v>
      </c>
      <c r="F521" s="131" t="e">
        <f>INDEX('Jason-SESSION'!$L$778:$U$781, MATCH("*Deadlift*",'Jason-SESSION'!$B$778:$B$781,0), MATCH("*3rd*",'Jason-SESSION'!$K$7:$T$7,0))</f>
        <v>#N/A</v>
      </c>
      <c r="G521" s="131" t="e">
        <f>IF($A$518='Jason-SESSION'!$A$781,INDEX('Jason-SESSION'!$K$778:$T$781, MATCH("*Bench Press*",'Jason-SESSION'!$B$778:$B$781,0), MATCH("*3rd*",'Jason-SESSION'!$K$7:$T$7,0)),"")</f>
        <v>#N/A</v>
      </c>
      <c r="H521" s="131" t="e">
        <f>INDEX('Jason-SESSION'!$L$778:$U$781, MATCH("*Bench Press*",'Jason-SESSION'!$B$778:$B$781,0), MATCH("*3rd*",'Jason-SESSION'!$K$7:$T$7,0))</f>
        <v>#N/A</v>
      </c>
      <c r="I521" s="132" t="e">
        <f>IF($A$518='Jason-SESSION'!$A$781,INDEX('Jason-SESSION'!$K$778:$T$781, MATCH("*Military*",'Jason-SESSION'!$B$778:$B$781,0), MATCH("*3rd*",'Jason-SESSION'!$K$7:$T$7,0)),"")</f>
        <v>#N/A</v>
      </c>
      <c r="J521" s="44" t="e">
        <f>INDEX('Jason-SESSION'!$L$778:$U$781, MATCH("*Military*",'Jason-SESSION'!$B$778:$B$781,0), MATCH("*3rd*",'Jason-SESSION'!$K$7:$T$7,0))</f>
        <v>#N/A</v>
      </c>
      <c r="K521" s="131" t="e">
        <f>IF($A$518='Jason-SESSION'!$A$781,INDEX('Jason-SESSION'!$K$778:$T$781, MATCH("*Clean *",'Jason-SESSION'!$B$778:$B$781,0), MATCH("*3rd*",'Jason-SESSION'!$K$7:$T$7,0)),"")</f>
        <v>#N/A</v>
      </c>
      <c r="L521" s="44" t="e">
        <f>INDEX('Jason-SESSION'!$L$778:$U$781, MATCH("*Clean *",'Jason-SESSION'!$B$778:$B$781,0), MATCH("*3rd*",'Jason-SESSION'!$K$7:$T$7,0))</f>
        <v>#N/A</v>
      </c>
      <c r="M521" s="131" t="e">
        <f>IF($A$518='Jason-SESSION'!$A$781,INDEX('Jason-SESSION'!$K$778:$T$781, MATCH("*Lat Pulldown*",'Jason-SESSION'!$B$778:$B$781,0), MATCH("*3rd*",'Jason-SESSION'!$K$7:$T$7,0)),"")</f>
        <v>#N/A</v>
      </c>
      <c r="N521" s="44" t="e">
        <f>INDEX('Jason-SESSION'!$L$778:$U$781, MATCH("*Lat Pulldown*",'Jason-SESSION'!$B$778:$B$781,0), MATCH("*3rd*",'Jason-SESSION'!$K$7:$T$7,0))</f>
        <v>#N/A</v>
      </c>
      <c r="O521" s="151"/>
      <c r="P521" s="151"/>
      <c r="Q521" s="118"/>
      <c r="R521" s="118"/>
      <c r="AF521"/>
      <c r="AG521"/>
      <c r="AH521"/>
      <c r="AI521"/>
      <c r="AJ521"/>
      <c r="AK521"/>
      <c r="AL521"/>
      <c r="AN521"/>
    </row>
    <row r="522" spans="1:40">
      <c r="B522" t="s">
        <v>6</v>
      </c>
      <c r="C522" s="131" t="e">
        <f>IF($A$518='Jason-SESSION'!$A$781,INDEX('Jason-SESSION'!$K$778:$T$781, MATCH("*Squat*",'Jason-SESSION'!$B$778:$B$781,0), MATCH("*4th*",'Jason-SESSION'!$K$7:$T$7,0)),"")</f>
        <v>#N/A</v>
      </c>
      <c r="D522" s="132" t="e">
        <f>INDEX('Jason-SESSION'!L$778:U$781, MATCH("*Squat*",'Jason-SESSION'!$B$778:$B$781,0), MATCH("*4th*",'Jason-SESSION'!K$7:T$7,0))</f>
        <v>#N/A</v>
      </c>
      <c r="E522" s="131" t="e">
        <f>IF($A$518='Jason-SESSION'!$A$781,INDEX('Jason-SESSION'!$K$778:$T$781, MATCH("*Deadlift*",'Jason-SESSION'!$B$778:$B$781,0), MATCH("*4th*",'Jason-SESSION'!$K$7:$T$7,0)),"")</f>
        <v>#N/A</v>
      </c>
      <c r="F522" s="131" t="e">
        <f>INDEX('Jason-SESSION'!$L$778:$U$781, MATCH("*Deadlift*",'Jason-SESSION'!$B$778:$B$781,0), MATCH("*4th*",'Jason-SESSION'!$K$7:$T$7,0))</f>
        <v>#N/A</v>
      </c>
      <c r="G522" s="131" t="e">
        <f>IF($A$518='Jason-SESSION'!$A$781,INDEX('Jason-SESSION'!$K$778:$T$781, MATCH("*Bench Press*",'Jason-SESSION'!$B$778:$B$781,0), MATCH("*4th*",'Jason-SESSION'!$K$7:$T$7,0)),"")</f>
        <v>#N/A</v>
      </c>
      <c r="H522" s="131" t="e">
        <f>INDEX('Jason-SESSION'!$L$778:$U$781, MATCH("*Bench Press*",'Jason-SESSION'!$B$778:$B$781,0), MATCH("*4th*",'Jason-SESSION'!$K$7:$T$7,0))</f>
        <v>#N/A</v>
      </c>
      <c r="I522" s="132" t="e">
        <f>IF($A$518='Jason-SESSION'!$A$781,INDEX('Jason-SESSION'!$K$778:$T$781, MATCH("*Military*",'Jason-SESSION'!$B$778:$B$781,0), MATCH("*4th*",'Jason-SESSION'!$K$7:$T$7,0)),"")</f>
        <v>#N/A</v>
      </c>
      <c r="J522" s="44" t="e">
        <f>INDEX('Jason-SESSION'!$L$778:$U$781, MATCH("*Military*",'Jason-SESSION'!$B$778:$B$781,0), MATCH("*4th*",'Jason-SESSION'!$K$7:$T$7,0))</f>
        <v>#N/A</v>
      </c>
      <c r="K522" s="131" t="e">
        <f>IF($A$518='Jason-SESSION'!$A$781,INDEX('Jason-SESSION'!$K$778:$T$781, MATCH("*Clean *",'Jason-SESSION'!$B$778:$B$781,0), MATCH("*4th*",'Jason-SESSION'!$K$7:$T$7,0)),"")</f>
        <v>#N/A</v>
      </c>
      <c r="L522" s="44" t="e">
        <f>INDEX('Jason-SESSION'!$L$778:$U$781, MATCH("*Clean *",'Jason-SESSION'!$B$778:$B$781,0), MATCH("*4th*",'Jason-SESSION'!$K$7:$T$7,0))</f>
        <v>#N/A</v>
      </c>
      <c r="M522" s="131" t="e">
        <f>IF($A$518='Jason-SESSION'!$A$781,INDEX('Jason-SESSION'!$K$778:$T$781, MATCH("*Lat Pulldown*",'Jason-SESSION'!$B$778:$B$781,0), MATCH("*4th*",'Jason-SESSION'!$K$7:$T$7,0)),"")</f>
        <v>#N/A</v>
      </c>
      <c r="N522" s="44" t="e">
        <f>INDEX('Jason-SESSION'!$L$778:$U$781, MATCH("*Lat Pulldown*",'Jason-SESSION'!$B$778:$B$781,0), MATCH("*4th*",'Jason-SESSION'!$K$7:$T$7,0))</f>
        <v>#N/A</v>
      </c>
      <c r="O522" s="151"/>
      <c r="P522" s="151"/>
      <c r="Q522" s="118"/>
      <c r="R522" s="118"/>
      <c r="AF522"/>
      <c r="AG522"/>
      <c r="AH522"/>
      <c r="AI522"/>
      <c r="AJ522"/>
      <c r="AK522"/>
      <c r="AL522"/>
      <c r="AN522"/>
    </row>
    <row r="523" spans="1:40">
      <c r="B523" t="s">
        <v>7</v>
      </c>
      <c r="C523" s="131" t="e">
        <f>IF($A$518='Jason-SESSION'!$A$781,INDEX('Jason-SESSION'!$K$778:$T$781, MATCH("*Squat*",'Jason-SESSION'!$B$778:$B$781,0), MATCH("*5th*",'Jason-SESSION'!$K$7:$T$7,0)),"")</f>
        <v>#N/A</v>
      </c>
      <c r="D523" s="132" t="e">
        <f>INDEX('Jason-SESSION'!L$778:U$781, MATCH("*Squat*",'Jason-SESSION'!$B$778:$B$781,0), MATCH("*5th*",'Jason-SESSION'!K$7:T$7,0))</f>
        <v>#N/A</v>
      </c>
      <c r="E523" s="131" t="e">
        <f>IF($A$518='Jason-SESSION'!$A$781,INDEX('Jason-SESSION'!$K$778:$T$781, MATCH("*Deadlift*",'Jason-SESSION'!$B$778:$B$781,0), MATCH("*5th*",'Jason-SESSION'!$K$7:$T$7,0)),"")</f>
        <v>#N/A</v>
      </c>
      <c r="F523" s="131" t="e">
        <f>INDEX('Jason-SESSION'!$L$778:$U$781, MATCH("*Deadlift*",'Jason-SESSION'!$B$778:$B$781,0), MATCH("*5th*",'Jason-SESSION'!$K$7:$T$7,0))</f>
        <v>#N/A</v>
      </c>
      <c r="G523" s="131" t="e">
        <f>IF($A$518='Jason-SESSION'!$A$781,INDEX('Jason-SESSION'!$K$778:$T$781, MATCH("*Bench Press*",'Jason-SESSION'!$B$778:$B$781,0), MATCH("*5th*",'Jason-SESSION'!$K$7:$T$7,0)),"")</f>
        <v>#N/A</v>
      </c>
      <c r="H523" s="131" t="e">
        <f>INDEX('Jason-SESSION'!$L$778:$U$781, MATCH("*Bench Press*",'Jason-SESSION'!$B$778:$B$781,0), MATCH("*5th*",'Jason-SESSION'!$K$7:$T$7,0))</f>
        <v>#N/A</v>
      </c>
      <c r="I523" s="132" t="e">
        <f>IF($A$518='Jason-SESSION'!$A$781,INDEX('Jason-SESSION'!$K$778:$T$781, MATCH("*Military*",'Jason-SESSION'!$B$778:$B$781,0), MATCH("*5th*",'Jason-SESSION'!$K$7:$T$7,0)),"")</f>
        <v>#N/A</v>
      </c>
      <c r="J523" s="44" t="e">
        <f>INDEX('Jason-SESSION'!$L$778:$U$781, MATCH("*Military*",'Jason-SESSION'!$B$778:$B$781,0), MATCH("*5th*",'Jason-SESSION'!$K$7:$T$7,0))</f>
        <v>#N/A</v>
      </c>
      <c r="K523" s="131" t="e">
        <f>IF($A$518='Jason-SESSION'!$A$781,INDEX('Jason-SESSION'!$K$778:$T$781, MATCH("*Clean *",'Jason-SESSION'!$B$778:$B$781,0), MATCH("*5th*",'Jason-SESSION'!$K$7:$T$7,0)),"")</f>
        <v>#N/A</v>
      </c>
      <c r="L523" s="44" t="e">
        <f>INDEX('Jason-SESSION'!$L$778:$U$781, MATCH("*Clean *",'Jason-SESSION'!$B$778:$B$781,0), MATCH("*5th*",'Jason-SESSION'!$K$7:$T$7,0))</f>
        <v>#N/A</v>
      </c>
      <c r="M523" s="131" t="e">
        <f>IF($A$518='Jason-SESSION'!$A$781,INDEX('Jason-SESSION'!$K$778:$T$781, MATCH("*Lat Pulldown*",'Jason-SESSION'!$B$778:$B$781,0), MATCH("*5th*",'Jason-SESSION'!$K$7:$T$7,0)),"")</f>
        <v>#N/A</v>
      </c>
      <c r="N523" s="44" t="e">
        <f>INDEX('Jason-SESSION'!$L$778:$U$781, MATCH("*Lat Pulldown*",'Jason-SESSION'!$B$778:$B$781,0), MATCH("*5th*",'Jason-SESSION'!$K$7:$T$7,0))</f>
        <v>#N/A</v>
      </c>
      <c r="O523" s="151"/>
      <c r="P523" s="151"/>
      <c r="Q523" s="118"/>
      <c r="R523" s="118"/>
      <c r="AF523"/>
      <c r="AG523"/>
      <c r="AH523"/>
      <c r="AI523"/>
      <c r="AJ523"/>
      <c r="AK523"/>
      <c r="AL523"/>
      <c r="AN523"/>
    </row>
    <row r="524" spans="1:40">
      <c r="A524" s="129">
        <f>'Jason-SESSION'!A790</f>
        <v>0</v>
      </c>
      <c r="B524" s="116" t="s">
        <v>84</v>
      </c>
      <c r="C524" s="117" t="e">
        <f>MAX(C525:C529)</f>
        <v>#N/A</v>
      </c>
      <c r="D524" s="116" t="e">
        <f t="array" ref="D524">MAX(IF(C525:C529=C524,D525:D529))</f>
        <v>#N/A</v>
      </c>
      <c r="E524" s="116" t="e">
        <f>MAX(E525:E529)</f>
        <v>#N/A</v>
      </c>
      <c r="F524" s="116" t="e">
        <f t="array" ref="F524">MAX(IF(E525:E529=E524,F525:F529))</f>
        <v>#N/A</v>
      </c>
      <c r="G524" s="116" t="e">
        <f>MAX(G525:G529)</f>
        <v>#N/A</v>
      </c>
      <c r="H524" s="116" t="e">
        <f t="array" ref="H524">MAX(IF(G525:G529=G524,H525:H529))</f>
        <v>#N/A</v>
      </c>
      <c r="I524" s="116" t="e">
        <f>MAX(I525:I529)</f>
        <v>#N/A</v>
      </c>
      <c r="J524" s="116" t="e">
        <f t="array" ref="J524">MAX(IF(I525:I529=I524,J525:J529))</f>
        <v>#N/A</v>
      </c>
      <c r="K524" s="116" t="e">
        <f>MAX(K525:K529)</f>
        <v>#N/A</v>
      </c>
      <c r="L524" s="116" t="e">
        <f t="array" ref="L524">MAX(IF(K525:K529=K524,L525:L529))</f>
        <v>#N/A</v>
      </c>
      <c r="M524" s="116" t="e">
        <f>MAX(M525:M529)</f>
        <v>#N/A</v>
      </c>
      <c r="N524" s="117" t="e">
        <f t="array" ref="N524">MAX(IF(M525:M529=M524,N525:N529))</f>
        <v>#N/A</v>
      </c>
      <c r="O524" s="152" t="str">
        <f>IF($A$140='Jason-SESSION'!$A$790,INDEX('Jason-SESSION'!$K$790:$T$797, MATCH("*1k Row*",'Jason-SESSION'!$B$790:$B$797,0), MATCH("*1st*",'Jason-SESSION'!$K$7:$T$7,0)),"")</f>
        <v/>
      </c>
      <c r="P524" s="152" t="str">
        <f>IF($A$140='Jason-SESSION'!$A$790,INDEX('Jason-SESSION'!$K$790:$T$797, MATCH("*HIIT*",'Jason-SESSION'!$B$790:$B$797,0), MATCH("*1st*",'Jason-SESSION'!$K$7:$T$7,0)),"")</f>
        <v/>
      </c>
      <c r="Q524" s="119" t="e">
        <f>INDEX('Jason-SESSION'!$L$790:$U$790, MATCH("*HIIT*",'Jason-SESSION'!$B$790:$B$790,0), MATCH("*1st*",'Jason-SESSION'!$K$7:$T$7,0))</f>
        <v>#N/A</v>
      </c>
      <c r="R524" s="119">
        <f>'Jason-SESSION'!U586</f>
        <v>0</v>
      </c>
      <c r="S524" s="116"/>
      <c r="T524" s="116"/>
      <c r="U524" s="120">
        <f>'Jason-SESSION'!A791</f>
        <v>0</v>
      </c>
      <c r="V524" s="120">
        <f>'Jason-SESSION'!A792</f>
        <v>0</v>
      </c>
      <c r="W524" s="116"/>
      <c r="X524" s="116"/>
      <c r="Y524" s="116"/>
      <c r="Z524" s="116"/>
      <c r="AA524" s="116"/>
      <c r="AB524" s="116"/>
      <c r="AC524" s="116"/>
      <c r="AF524"/>
      <c r="AG524"/>
      <c r="AH524"/>
      <c r="AI524"/>
      <c r="AJ524"/>
      <c r="AK524"/>
      <c r="AL524"/>
      <c r="AN524"/>
    </row>
    <row r="525" spans="1:40">
      <c r="A525" s="145"/>
      <c r="B525" s="11" t="s">
        <v>3</v>
      </c>
      <c r="C525" s="131" t="e">
        <f>IF($A$524='Jason-SESSION'!$A$790,INDEX('Jason-SESSION'!$K$790:$T$797, MATCH("*Squat*",'Jason-SESSION'!$B$790:$B$797,0), MATCH("*1st*",'Jason-SESSION'!$K$7:$T$7,0)),"")</f>
        <v>#N/A</v>
      </c>
      <c r="D525" s="132" t="e">
        <f>INDEX('Jason-SESSION'!L$790:U$797, MATCH("*Squat*",'Jason-SESSION'!$B$790:$B$797,0), MATCH("*1st*",'Jason-SESSION'!K$7:T$7,0))</f>
        <v>#N/A</v>
      </c>
      <c r="E525" s="131" t="e">
        <f>IF($A$524='Jason-SESSION'!$A$790,INDEX('Jason-SESSION'!$K$790:$T$797, MATCH("*Deadlift*",'Jason-SESSION'!$B$790:$B$797,0), MATCH("*1st*",'Jason-SESSION'!$K$7:$T$7,0)),"")</f>
        <v>#N/A</v>
      </c>
      <c r="F525" s="131" t="e">
        <f>INDEX('Jason-SESSION'!$L$790:$U$797, MATCH("*Deadlift*",'Jason-SESSION'!$B$790:$B$797,0), MATCH("*1st*",'Jason-SESSION'!$K$7:$T$7,0))</f>
        <v>#N/A</v>
      </c>
      <c r="G525" s="131" t="e">
        <f>IF($A$524='Jason-SESSION'!$A$790,INDEX('Jason-SESSION'!$K$790:$T$797, MATCH("*Bench Press*",'Jason-SESSION'!$B$790:$B$797,0), MATCH("*1st*",'Jason-SESSION'!$K$7:$T$7,0)),"")</f>
        <v>#N/A</v>
      </c>
      <c r="H525" s="131" t="e">
        <f>INDEX('Jason-SESSION'!$L$790:$U$797, MATCH("*Bench Press*",'Jason-SESSION'!$B$790:$B$797,0), MATCH("*1st*",'Jason-SESSION'!$K$7:$T$7,0))</f>
        <v>#N/A</v>
      </c>
      <c r="I525" s="132" t="e">
        <f>IF($A$524='Jason-SESSION'!$A$790,INDEX('Jason-SESSION'!$K$790:$T$797, MATCH("*Military*",'Jason-SESSION'!$B$790:$B$797,0), MATCH("*1st*",'Jason-SESSION'!$K$7:$T$7,0)),"")</f>
        <v>#N/A</v>
      </c>
      <c r="J525" s="48" t="e">
        <f>INDEX('Jason-SESSION'!$L$790:$U$797, MATCH("*Military*",'Jason-SESSION'!$B$790:$B$797,0), MATCH("*1st*",'Jason-SESSION'!$K$7:$T$7,0))</f>
        <v>#N/A</v>
      </c>
      <c r="K525" s="131" t="e">
        <f>IF($A$524='Jason-SESSION'!$A$790,INDEX('Jason-SESSION'!$K$790:$T$797, MATCH("*Clean *",'Jason-SESSION'!$B$790:$B$797,0), MATCH("*1st*",'Jason-SESSION'!$K$7:$T$7,0)),"")</f>
        <v>#N/A</v>
      </c>
      <c r="L525" s="48" t="e">
        <f>INDEX('Jason-SESSION'!$L$790:$U$797, MATCH("*Clean *",'Jason-SESSION'!$B$790:$B$797,0), MATCH("*1st*",'Jason-SESSION'!$K$7:$T$7,0))</f>
        <v>#N/A</v>
      </c>
      <c r="M525" s="131" t="e">
        <f>IF($A$524='Jason-SESSION'!$A$790,INDEX('Jason-SESSION'!$K$790:$T$797, MATCH("*Lat Pulldown*",'Jason-SESSION'!$B$790:$B$797,0), MATCH("*1st*",'Jason-SESSION'!$K$7:$T$7,0)),"")</f>
        <v>#N/A</v>
      </c>
      <c r="N525" s="48" t="e">
        <f>INDEX('Jason-SESSION'!$L$790:$U$797, MATCH("*Lat Pulldown*",'Jason-SESSION'!$B$790:$B$797,0), MATCH("*1st*",'Jason-SESSION'!$K$7:$T$7,0))</f>
        <v>#N/A</v>
      </c>
      <c r="O525" s="151"/>
      <c r="P525" s="151"/>
      <c r="Q525" s="118"/>
      <c r="R525" s="118"/>
      <c r="S525" s="11"/>
      <c r="T525" s="11"/>
      <c r="V525" s="47"/>
      <c r="W525" s="11"/>
      <c r="X525" s="11"/>
      <c r="Y525" s="11"/>
      <c r="Z525" s="11"/>
      <c r="AA525" s="11"/>
      <c r="AB525" s="11"/>
      <c r="AC525" s="11"/>
      <c r="AF525"/>
      <c r="AG525"/>
      <c r="AH525"/>
      <c r="AI525"/>
      <c r="AJ525"/>
      <c r="AK525"/>
      <c r="AL525"/>
      <c r="AN525"/>
    </row>
    <row r="526" spans="1:40">
      <c r="B526" t="s">
        <v>4</v>
      </c>
      <c r="C526" s="131" t="e">
        <f>IF($A$524='Jason-SESSION'!$A$790,INDEX('Jason-SESSION'!$K$790:$T$797, MATCH("*Squat*",'Jason-SESSION'!$B$790:$B$797,0), MATCH("*2nd*",'Jason-SESSION'!$K$7:$T$7,0)),"")</f>
        <v>#N/A</v>
      </c>
      <c r="D526" s="132" t="e">
        <f>INDEX('Jason-SESSION'!L$790:U$797, MATCH("*Squat*",'Jason-SESSION'!$B$790:$B$797,0), MATCH("*2nd*",'Jason-SESSION'!K$7:T$7,0))</f>
        <v>#N/A</v>
      </c>
      <c r="E526" s="131" t="e">
        <f>IF($A$524='Jason-SESSION'!$A$790,INDEX('Jason-SESSION'!$K$790:$T$797, MATCH("*Deadlift*",'Jason-SESSION'!$B$790:$B$797,0), MATCH("*2ND*",'Jason-SESSION'!$K$7:$T$7,0)),"")</f>
        <v>#N/A</v>
      </c>
      <c r="F526" s="131" t="e">
        <f>INDEX('Jason-SESSION'!$L$790:$U$797, MATCH("*Deadlift*",'Jason-SESSION'!$B$790:$B$797,0), MATCH("*2nd*",'Jason-SESSION'!$K$7:$T$7,0))</f>
        <v>#N/A</v>
      </c>
      <c r="G526" s="131" t="e">
        <f>IF($A$524='Jason-SESSION'!$A$790,INDEX('Jason-SESSION'!$K$790:$T$797, MATCH("*Bench Press*",'Jason-SESSION'!$B$790:$B$797,0), MATCH("*2ND*",'Jason-SESSION'!$K$7:$T$7,0)),"")</f>
        <v>#N/A</v>
      </c>
      <c r="H526" s="131" t="e">
        <f>INDEX('Jason-SESSION'!$L$790:$U$797, MATCH("*Bench Press*",'Jason-SESSION'!$B$790:$B$797,0), MATCH("*2nd*",'Jason-SESSION'!$K$7:$T$7,0))</f>
        <v>#N/A</v>
      </c>
      <c r="I526" s="132" t="e">
        <f>IF($A$524='Jason-SESSION'!$A$790,INDEX('Jason-SESSION'!$K$790:$T$797, MATCH("*Military*",'Jason-SESSION'!$B$790:$B$797,0), MATCH("*2ND*",'Jason-SESSION'!$K$7:$T$7,0)),"")</f>
        <v>#N/A</v>
      </c>
      <c r="J526" s="44" t="e">
        <f>INDEX('Jason-SESSION'!$L$790:$U$797, MATCH("*Military*",'Jason-SESSION'!$B$790:$B$797,0), MATCH("*2nd*",'Jason-SESSION'!$K$7:$T$7,0))</f>
        <v>#N/A</v>
      </c>
      <c r="K526" s="131" t="e">
        <f>IF($A$524='Jason-SESSION'!$A$790,INDEX('Jason-SESSION'!$K$790:$T$797, MATCH("*Clean *",'Jason-SESSION'!$B$790:$B$797,0), MATCH("*2ND*",'Jason-SESSION'!$K$7:$T$7,0)),"")</f>
        <v>#N/A</v>
      </c>
      <c r="L526" s="44" t="e">
        <f>INDEX('Jason-SESSION'!$L$790:$U$797, MATCH("*Clean *",'Jason-SESSION'!$B$790:$B$797,0), MATCH("*2nd*",'Jason-SESSION'!$K$7:$T$7,0))</f>
        <v>#N/A</v>
      </c>
      <c r="M526" s="131" t="e">
        <f>IF($A$524='Jason-SESSION'!$A$790,INDEX('Jason-SESSION'!$K$790:$T$797, MATCH("*Lat Pulldown*",'Jason-SESSION'!$B$790:$B$797,0), MATCH("*2ND*",'Jason-SESSION'!$K$7:$T$7,0)),"")</f>
        <v>#N/A</v>
      </c>
      <c r="N526" s="44" t="e">
        <f>INDEX('Jason-SESSION'!$L$790:$U$797, MATCH("*Lat Pulldown*",'Jason-SESSION'!$B$790:$B$797,0), MATCH("*2nd*",'Jason-SESSION'!$K$7:$T$7,0))</f>
        <v>#N/A</v>
      </c>
      <c r="O526" s="151"/>
      <c r="P526" s="151"/>
      <c r="Q526" s="118"/>
      <c r="R526" s="118"/>
      <c r="AF526"/>
      <c r="AG526"/>
      <c r="AH526"/>
      <c r="AI526"/>
      <c r="AJ526"/>
      <c r="AK526"/>
      <c r="AL526"/>
      <c r="AN526"/>
    </row>
    <row r="527" spans="1:40">
      <c r="B527" t="s">
        <v>5</v>
      </c>
      <c r="C527" s="131" t="e">
        <f>IF($A$524='Jason-SESSION'!$A$790,INDEX('Jason-SESSION'!$K$790:$T$797, MATCH("*Squat*",'Jason-SESSION'!$B$790:$B$797,0), MATCH("*3rd*",'Jason-SESSION'!$K$7:$T$7,0)),"")</f>
        <v>#N/A</v>
      </c>
      <c r="D527" s="132" t="e">
        <f>INDEX('Jason-SESSION'!L$790:U$797, MATCH("*Squat*",'Jason-SESSION'!$B$790:$B$797,0), MATCH("*3rd*",'Jason-SESSION'!K$7:T$7,0))</f>
        <v>#N/A</v>
      </c>
      <c r="E527" s="131" t="e">
        <f>IF($A$524='Jason-SESSION'!$A$790,INDEX('Jason-SESSION'!$K$790:$T$797, MATCH("*Deadlift*",'Jason-SESSION'!$B$790:$B$797,0), MATCH("*3rd*",'Jason-SESSION'!$K$7:$T$7,0)),"")</f>
        <v>#N/A</v>
      </c>
      <c r="F527" s="131" t="e">
        <f>INDEX('Jason-SESSION'!$L$790:$U$797, MATCH("*Deadlift*",'Jason-SESSION'!$B$790:$B$797,0), MATCH("*3rd*",'Jason-SESSION'!$K$7:$T$7,0))</f>
        <v>#N/A</v>
      </c>
      <c r="G527" s="131" t="e">
        <f>IF($A$524='Jason-SESSION'!$A$790,INDEX('Jason-SESSION'!$K$790:$T$797, MATCH("*Bench Press*",'Jason-SESSION'!$B$790:$B$797,0), MATCH("*3rd*",'Jason-SESSION'!$K$7:$T$7,0)),"")</f>
        <v>#N/A</v>
      </c>
      <c r="H527" s="131" t="e">
        <f>INDEX('Jason-SESSION'!$L$790:$U$797, MATCH("*Bench Press*",'Jason-SESSION'!$B$790:$B$797,0), MATCH("*3rd*",'Jason-SESSION'!$K$7:$T$7,0))</f>
        <v>#N/A</v>
      </c>
      <c r="I527" s="132" t="e">
        <f>IF($A$524='Jason-SESSION'!$A$790,INDEX('Jason-SESSION'!$K$790:$T$797, MATCH("*Military*",'Jason-SESSION'!$B$790:$B$797,0), MATCH("*3rd*",'Jason-SESSION'!$K$7:$T$7,0)),"")</f>
        <v>#N/A</v>
      </c>
      <c r="J527" s="44" t="e">
        <f>INDEX('Jason-SESSION'!$L$790:$U$797, MATCH("*Military*",'Jason-SESSION'!$B$790:$B$797,0), MATCH("*3rd*",'Jason-SESSION'!$K$7:$T$7,0))</f>
        <v>#N/A</v>
      </c>
      <c r="K527" s="131" t="e">
        <f>IF($A$524='Jason-SESSION'!$A$790,INDEX('Jason-SESSION'!$K$790:$T$797, MATCH("*Clean *",'Jason-SESSION'!$B$790:$B$797,0), MATCH("*3rd*",'Jason-SESSION'!$K$7:$T$7,0)),"")</f>
        <v>#N/A</v>
      </c>
      <c r="L527" s="44" t="e">
        <f>INDEX('Jason-SESSION'!$L$790:$U$797, MATCH("*Clean *",'Jason-SESSION'!$B$790:$B$797,0), MATCH("*3rd*",'Jason-SESSION'!$K$7:$T$7,0))</f>
        <v>#N/A</v>
      </c>
      <c r="M527" s="131" t="e">
        <f>IF($A$524='Jason-SESSION'!$A$790,INDEX('Jason-SESSION'!$K$790:$T$797, MATCH("*Lat Pulldown*",'Jason-SESSION'!$B$790:$B$797,0), MATCH("*3rd*",'Jason-SESSION'!$K$7:$T$7,0)),"")</f>
        <v>#N/A</v>
      </c>
      <c r="N527" s="44" t="e">
        <f>INDEX('Jason-SESSION'!$L$790:$U$797, MATCH("*Lat Pulldown*",'Jason-SESSION'!$B$790:$B$797,0), MATCH("*3rd*",'Jason-SESSION'!$K$7:$T$7,0))</f>
        <v>#N/A</v>
      </c>
      <c r="O527" s="151"/>
      <c r="P527" s="151"/>
      <c r="Q527" s="118"/>
      <c r="R527" s="118"/>
      <c r="AF527"/>
      <c r="AG527"/>
      <c r="AH527"/>
      <c r="AI527"/>
      <c r="AJ527"/>
      <c r="AK527"/>
      <c r="AL527"/>
      <c r="AN527"/>
    </row>
    <row r="528" spans="1:40">
      <c r="B528" t="s">
        <v>6</v>
      </c>
      <c r="C528" s="131" t="e">
        <f>IF($A$524='Jason-SESSION'!$A$790,INDEX('Jason-SESSION'!$K$790:$T$797, MATCH("*Squat*",'Jason-SESSION'!$B$790:$B$797,0), MATCH("*4th*",'Jason-SESSION'!$K$7:$T$7,0)),"")</f>
        <v>#N/A</v>
      </c>
      <c r="D528" s="132" t="e">
        <f>INDEX('Jason-SESSION'!L$790:U$797, MATCH("*Squat*",'Jason-SESSION'!$B$790:$B$797,0), MATCH("*4th*",'Jason-SESSION'!K$7:T$7,0))</f>
        <v>#N/A</v>
      </c>
      <c r="E528" s="131" t="e">
        <f>IF($A$524='Jason-SESSION'!$A$790,INDEX('Jason-SESSION'!$K$790:$T$797, MATCH("*Deadlift*",'Jason-SESSION'!$B$790:$B$797,0), MATCH("*4th*",'Jason-SESSION'!$K$7:$T$7,0)),"")</f>
        <v>#N/A</v>
      </c>
      <c r="F528" s="131" t="e">
        <f>INDEX('Jason-SESSION'!$L$790:$U$797, MATCH("*Deadlift*",'Jason-SESSION'!$B$790:$B$797,0), MATCH("*4th*",'Jason-SESSION'!$K$7:$T$7,0))</f>
        <v>#N/A</v>
      </c>
      <c r="G528" s="131" t="e">
        <f>IF($A$524='Jason-SESSION'!$A$790,INDEX('Jason-SESSION'!$K$790:$T$797, MATCH("*Bench Press*",'Jason-SESSION'!$B$790:$B$797,0), MATCH("*4th*",'Jason-SESSION'!$K$7:$T$7,0)),"")</f>
        <v>#N/A</v>
      </c>
      <c r="H528" s="131" t="e">
        <f>INDEX('Jason-SESSION'!$L$790:$U$797, MATCH("*Bench Press*",'Jason-SESSION'!$B$790:$B$797,0), MATCH("*4th*",'Jason-SESSION'!$K$7:$T$7,0))</f>
        <v>#N/A</v>
      </c>
      <c r="I528" s="132" t="e">
        <f>IF($A$524='Jason-SESSION'!$A$790,INDEX('Jason-SESSION'!$K$790:$T$797, MATCH("*Military*",'Jason-SESSION'!$B$790:$B$797,0), MATCH("*4th*",'Jason-SESSION'!$K$7:$T$7,0)),"")</f>
        <v>#N/A</v>
      </c>
      <c r="J528" s="44" t="e">
        <f>INDEX('Jason-SESSION'!$L$790:$U$797, MATCH("*Military*",'Jason-SESSION'!$B$790:$B$797,0), MATCH("*4th*",'Jason-SESSION'!$K$7:$T$7,0))</f>
        <v>#N/A</v>
      </c>
      <c r="K528" s="131" t="e">
        <f>IF($A$524='Jason-SESSION'!$A$790,INDEX('Jason-SESSION'!$K$790:$T$797, MATCH("*Clean *",'Jason-SESSION'!$B$790:$B$797,0), MATCH("*4th*",'Jason-SESSION'!$K$7:$T$7,0)),"")</f>
        <v>#N/A</v>
      </c>
      <c r="L528" s="44" t="e">
        <f>INDEX('Jason-SESSION'!$L$790:$U$797, MATCH("*Clean *",'Jason-SESSION'!$B$790:$B$797,0), MATCH("*4th*",'Jason-SESSION'!$K$7:$T$7,0))</f>
        <v>#N/A</v>
      </c>
      <c r="M528" s="131" t="e">
        <f>IF($A$524='Jason-SESSION'!$A$790,INDEX('Jason-SESSION'!$K$790:$T$797, MATCH("*Lat Pulldown*",'Jason-SESSION'!$B$790:$B$797,0), MATCH("*4th*",'Jason-SESSION'!$K$7:$T$7,0)),"")</f>
        <v>#N/A</v>
      </c>
      <c r="N528" s="44" t="e">
        <f>INDEX('Jason-SESSION'!$L$790:$U$797, MATCH("*Lat Pulldown*",'Jason-SESSION'!$B$790:$B$797,0), MATCH("*4th*",'Jason-SESSION'!$K$7:$T$7,0))</f>
        <v>#N/A</v>
      </c>
      <c r="O528" s="151"/>
      <c r="P528" s="151"/>
      <c r="Q528" s="118"/>
      <c r="R528" s="118"/>
      <c r="AF528"/>
      <c r="AG528"/>
      <c r="AH528"/>
      <c r="AI528"/>
      <c r="AJ528"/>
      <c r="AK528"/>
      <c r="AL528"/>
      <c r="AN528"/>
    </row>
    <row r="529" spans="1:40">
      <c r="B529" t="s">
        <v>7</v>
      </c>
      <c r="C529" s="131" t="e">
        <f>IF($A$524='Jason-SESSION'!$A$790,INDEX('Jason-SESSION'!$K$790:$T$797, MATCH("*Squat*",'Jason-SESSION'!$B$790:$B$797,0), MATCH("*5th*",'Jason-SESSION'!$K$7:$T$7,0)),"")</f>
        <v>#N/A</v>
      </c>
      <c r="D529" s="132" t="e">
        <f>INDEX('Jason-SESSION'!L$790:U$797, MATCH("*Squat*",'Jason-SESSION'!$B$790:$B$797,0), MATCH("*5th*",'Jason-SESSION'!K$7:T$7,0))</f>
        <v>#N/A</v>
      </c>
      <c r="E529" s="131" t="e">
        <f>IF($A$524='Jason-SESSION'!$A$790,INDEX('Jason-SESSION'!$K$790:$T$797, MATCH("*Deadlift*",'Jason-SESSION'!$B$790:$B$797,0), MATCH("*5th*",'Jason-SESSION'!$K$7:$T$7,0)),"")</f>
        <v>#N/A</v>
      </c>
      <c r="F529" s="131" t="e">
        <f>INDEX('Jason-SESSION'!$L$790:$U$797, MATCH("*Deadlift*",'Jason-SESSION'!$B$790:$B$797,0), MATCH("*5th*",'Jason-SESSION'!$K$7:$T$7,0))</f>
        <v>#N/A</v>
      </c>
      <c r="G529" s="131" t="e">
        <f>IF($A$524='Jason-SESSION'!$A$790,INDEX('Jason-SESSION'!$K$790:$T$797, MATCH("*Bench Press*",'Jason-SESSION'!$B$790:$B$797,0), MATCH("*5th*",'Jason-SESSION'!$K$7:$T$7,0)),"")</f>
        <v>#N/A</v>
      </c>
      <c r="H529" s="131" t="e">
        <f>INDEX('Jason-SESSION'!$L$790:$U$797, MATCH("*Bench Press*",'Jason-SESSION'!$B$790:$B$797,0), MATCH("*5th*",'Jason-SESSION'!$K$7:$T$7,0))</f>
        <v>#N/A</v>
      </c>
      <c r="I529" s="132" t="e">
        <f>IF($A$524='Jason-SESSION'!$A$790,INDEX('Jason-SESSION'!$K$790:$T$797, MATCH("*Military*",'Jason-SESSION'!$B$790:$B$797,0), MATCH("*5th*",'Jason-SESSION'!$K$7:$T$7,0)),"")</f>
        <v>#N/A</v>
      </c>
      <c r="J529" s="44" t="e">
        <f>INDEX('Jason-SESSION'!$L$790:$U$797, MATCH("*Military*",'Jason-SESSION'!$B$790:$B$797,0), MATCH("*5th*",'Jason-SESSION'!$K$7:$T$7,0))</f>
        <v>#N/A</v>
      </c>
      <c r="K529" s="131" t="e">
        <f>IF($A$524='Jason-SESSION'!$A$790,INDEX('Jason-SESSION'!$K$790:$T$797, MATCH("*Clean *",'Jason-SESSION'!$B$790:$B$797,0), MATCH("*5th*",'Jason-SESSION'!$K$7:$T$7,0)),"")</f>
        <v>#N/A</v>
      </c>
      <c r="L529" s="44" t="e">
        <f>INDEX('Jason-SESSION'!$L$790:$U$797, MATCH("*Clean *",'Jason-SESSION'!$B$790:$B$797,0), MATCH("*5th*",'Jason-SESSION'!$K$7:$T$7,0))</f>
        <v>#N/A</v>
      </c>
      <c r="M529" s="131" t="e">
        <f>IF($A$524='Jason-SESSION'!$A$790,INDEX('Jason-SESSION'!$K$790:$T$797, MATCH("*Lat Pulldown*",'Jason-SESSION'!$B$790:$B$797,0), MATCH("*5th*",'Jason-SESSION'!$K$7:$T$7,0)),"")</f>
        <v>#N/A</v>
      </c>
      <c r="N529" s="44" t="e">
        <f>INDEX('Jason-SESSION'!$L$790:$U$797, MATCH("*Lat Pulldown*",'Jason-SESSION'!$B$790:$B$797,0), MATCH("*5th*",'Jason-SESSION'!$K$7:$T$7,0))</f>
        <v>#N/A</v>
      </c>
      <c r="O529" s="151"/>
      <c r="P529" s="151"/>
      <c r="Q529" s="118"/>
      <c r="R529" s="118"/>
      <c r="AF529"/>
      <c r="AG529"/>
      <c r="AH529"/>
      <c r="AI529"/>
      <c r="AJ529"/>
      <c r="AK529"/>
      <c r="AL529"/>
      <c r="AN529"/>
    </row>
    <row r="530" spans="1:40">
      <c r="A530" s="129">
        <f>'Jason-SESSION'!A799</f>
        <v>0</v>
      </c>
      <c r="B530" s="116" t="s">
        <v>84</v>
      </c>
      <c r="C530" s="140" t="e">
        <f>MAX(C531:C724)</f>
        <v>#N/A</v>
      </c>
      <c r="D530" s="116" t="e">
        <f t="array" ref="D530">MAX(IF(C531:C724=C530,D531:D724))</f>
        <v>#N/A</v>
      </c>
      <c r="E530" s="137" t="e">
        <f>MAX(E531:E724)</f>
        <v>#N/A</v>
      </c>
      <c r="F530" s="116" t="e">
        <f t="array" ref="F530">MAX(IF(E531:E724=E530,F531:F724))</f>
        <v>#N/A</v>
      </c>
      <c r="G530" s="137" t="e">
        <f>MAX(G531:G724)</f>
        <v>#N/A</v>
      </c>
      <c r="H530" s="116" t="e">
        <f t="array" ref="H530">MAX(IF(G531:G724=G530,H531:H724))</f>
        <v>#N/A</v>
      </c>
      <c r="I530" s="137" t="e">
        <f>MAX(I531:I724)</f>
        <v>#N/A</v>
      </c>
      <c r="J530" s="116" t="e">
        <f t="array" ref="J530">MAX(IF(I531:I724=I530,J531:J724))</f>
        <v>#N/A</v>
      </c>
      <c r="K530" s="137" t="e">
        <f>MAX(K531:K724)</f>
        <v>#N/A</v>
      </c>
      <c r="L530" s="116" t="e">
        <f t="array" ref="L530">MAX(IF(K531:K724=K530,L531:L724))</f>
        <v>#N/A</v>
      </c>
      <c r="M530" s="137" t="e">
        <f>MAX(M531:M724)</f>
        <v>#N/A</v>
      </c>
      <c r="N530" s="117" t="e">
        <f t="array" ref="N530">MAX(IF(M531:M724=M530,N531:N724))</f>
        <v>#N/A</v>
      </c>
      <c r="O530" s="152" t="str">
        <f>IF($A$140='Jason-SESSION'!$A$718,INDEX('Jason-SESSION'!$K$718:$T$725, MATCH("*1k Row*",'Jason-SESSION'!$B$718:$B$725,0), MATCH("*1st*",'Jason-SESSION'!$K$7:$T$7,0)),"")</f>
        <v/>
      </c>
      <c r="P530" s="152" t="str">
        <f>IF($A$140='Jason-SESSION'!$A$718,INDEX('Jason-SESSION'!$K$718:$T$725, MATCH("*HIIT*",'Jason-SESSION'!$B$718:$B$725,0), MATCH("*1st*",'Jason-SESSION'!$K$7:$T$7,0)),"")</f>
        <v/>
      </c>
      <c r="Q530" s="119" t="e">
        <f>INDEX('Jason-SESSION'!$L$718:$U$718, MATCH("*HIIT*",'Jason-SESSION'!$B$718:$B$718,0), MATCH("*1st*",'Jason-SESSION'!$K$7:$T$7,0))</f>
        <v>#N/A</v>
      </c>
      <c r="R530" s="119">
        <f>'Jason-SESSION'!U592</f>
        <v>0</v>
      </c>
      <c r="S530" s="116"/>
      <c r="T530" s="116"/>
      <c r="U530" s="120">
        <f>'Jason-SESSION'!A800</f>
        <v>0</v>
      </c>
      <c r="V530" s="120">
        <f>'Jason-SESSION'!A801</f>
        <v>0</v>
      </c>
      <c r="W530" s="116"/>
      <c r="X530" s="116"/>
      <c r="Y530" s="116"/>
      <c r="Z530" s="116"/>
      <c r="AA530" s="116"/>
      <c r="AB530" s="116"/>
      <c r="AC530" s="116"/>
      <c r="AF530"/>
      <c r="AG530"/>
      <c r="AH530"/>
      <c r="AI530"/>
      <c r="AJ530"/>
      <c r="AK530"/>
      <c r="AL530"/>
      <c r="AN530"/>
    </row>
    <row r="531" spans="1:40">
      <c r="A531" s="145"/>
      <c r="B531" s="11" t="s">
        <v>3</v>
      </c>
      <c r="C531" s="131" t="e">
        <f>IF($A$530='Jason-SESSION'!$A$799,INDEX('Jason-SESSION'!$K$799:$T$806, MATCH("*Squat*",'Jason-SESSION'!$B$799:$B$806,0), MATCH("*1st*",'Jason-SESSION'!$K$7:$T$7,0)),"")</f>
        <v>#N/A</v>
      </c>
      <c r="D531" s="132" t="e">
        <f>INDEX('Jason-SESSION'!L$799:U$806, MATCH("*Squat*",'Jason-SESSION'!$B$799:$B$806,0), MATCH("*1st*",'Jason-SESSION'!K$7:T$7,0))</f>
        <v>#N/A</v>
      </c>
      <c r="E531" s="131" t="e">
        <f>IF($A$530='Jason-SESSION'!$A$799,INDEX('Jason-SESSION'!$K$799:$T$806, MATCH("*Deadlift*",'Jason-SESSION'!$B$799:$B$806,0), MATCH("*1st*",'Jason-SESSION'!$K$7:$T$7,0)),"")</f>
        <v>#N/A</v>
      </c>
      <c r="F531" s="131" t="e">
        <f>INDEX('Jason-SESSION'!$L$799:$U$806, MATCH("*Deadlift*",'Jason-SESSION'!$B$799:$B$806,0), MATCH("*1st*",'Jason-SESSION'!$K$7:$T$7,0))</f>
        <v>#N/A</v>
      </c>
      <c r="G531" s="131" t="e">
        <f>IF($A$530='Jason-SESSION'!$A$799,INDEX('Jason-SESSION'!$K$799:$T$806, MATCH("*Bench Press*",'Jason-SESSION'!$B$799:$B$806,0), MATCH("*1st*",'Jason-SESSION'!$K$7:$T$7,0)),"")</f>
        <v>#N/A</v>
      </c>
      <c r="H531" s="131" t="e">
        <f>INDEX('Jason-SESSION'!$L$799:$U$806, MATCH("*Bench Press*",'Jason-SESSION'!$B$799:$B$806,0), MATCH("*1st*",'Jason-SESSION'!$K$7:$T$7,0))</f>
        <v>#N/A</v>
      </c>
      <c r="I531" s="132" t="e">
        <f>IF($A$530='Jason-SESSION'!$A$799,INDEX('Jason-SESSION'!$K$799:$T$806, MATCH("*Military*",'Jason-SESSION'!$B$799:$B$806,0), MATCH("*1st*",'Jason-SESSION'!$K$7:$T$7,0)),"")</f>
        <v>#N/A</v>
      </c>
      <c r="J531" s="48" t="e">
        <f>INDEX('Jason-SESSION'!$L$799:$U$806, MATCH("*Military*",'Jason-SESSION'!$B$799:$B$806,0), MATCH("*1st*",'Jason-SESSION'!$K$7:$T$7,0))</f>
        <v>#N/A</v>
      </c>
      <c r="K531" s="131" t="e">
        <f>IF($A$530='Jason-SESSION'!$A$799,INDEX('Jason-SESSION'!$K$799:$T$806, MATCH("*Clean *",'Jason-SESSION'!$B$799:$B$806,0), MATCH("*1st*",'Jason-SESSION'!$K$7:$T$7,0)),"")</f>
        <v>#N/A</v>
      </c>
      <c r="L531" s="48" t="e">
        <f>INDEX('Jason-SESSION'!$L$799:$U$806, MATCH("*Clean *",'Jason-SESSION'!$B$799:$B$806,0), MATCH("*1st*",'Jason-SESSION'!$K$7:$T$7,0))</f>
        <v>#N/A</v>
      </c>
      <c r="M531" s="131" t="e">
        <f>IF($A$530='Jason-SESSION'!$A$799,INDEX('Jason-SESSION'!$K$799:$T$806, MATCH("*Lat Pulldown*",'Jason-SESSION'!$B$799:$B$806,0), MATCH("*1st*",'Jason-SESSION'!$K$7:$T$7,0)),"")</f>
        <v>#N/A</v>
      </c>
      <c r="N531" s="48" t="e">
        <f>INDEX('Jason-SESSION'!$L$799:$U$806, MATCH("*Lat Pulldown*",'Jason-SESSION'!$B$799:$B$806,0), MATCH("*1st*",'Jason-SESSION'!$K$7:$T$7,0))</f>
        <v>#N/A</v>
      </c>
      <c r="O531" s="151"/>
      <c r="P531" s="151"/>
      <c r="Q531" s="118"/>
      <c r="R531" s="118"/>
      <c r="S531" s="11"/>
      <c r="T531" s="11"/>
      <c r="V531" s="47"/>
      <c r="W531" s="11"/>
      <c r="X531" s="11"/>
      <c r="Y531" s="11"/>
      <c r="Z531" s="11"/>
      <c r="AA531" s="11"/>
      <c r="AB531" s="11"/>
      <c r="AC531" s="11"/>
      <c r="AF531"/>
      <c r="AG531"/>
      <c r="AH531"/>
      <c r="AI531"/>
      <c r="AJ531"/>
      <c r="AK531"/>
      <c r="AL531"/>
      <c r="AN531"/>
    </row>
    <row r="532" spans="1:40">
      <c r="B532" t="s">
        <v>4</v>
      </c>
      <c r="C532" s="131" t="e">
        <f>IF($A$530='Jason-SESSION'!$A$799,INDEX('Jason-SESSION'!$K$799:$T$806, MATCH("*Squat*",'Jason-SESSION'!$B$799:$B$806,0), MATCH("*2nd*",'Jason-SESSION'!$K$7:$T$7,0)),"")</f>
        <v>#N/A</v>
      </c>
      <c r="D532" s="132" t="e">
        <f>INDEX('Jason-SESSION'!L$799:U$806, MATCH("*Squat*",'Jason-SESSION'!$B$799:$B$806,0), MATCH("*2nd*",'Jason-SESSION'!K$7:T$7,0))</f>
        <v>#N/A</v>
      </c>
      <c r="E532" s="131" t="e">
        <f>IF($A$530='Jason-SESSION'!$A$799,INDEX('Jason-SESSION'!$K$799:$T$806, MATCH("*Deadlift*",'Jason-SESSION'!$B$799:$B$806,0), MATCH("*2ND*",'Jason-SESSION'!$K$7:$T$7,0)),"")</f>
        <v>#N/A</v>
      </c>
      <c r="F532" s="131" t="e">
        <f>INDEX('Jason-SESSION'!$L$799:$U$806, MATCH("*Deadlift*",'Jason-SESSION'!$B$799:$B$806,0), MATCH("*2nd*",'Jason-SESSION'!$K$7:$T$7,0))</f>
        <v>#N/A</v>
      </c>
      <c r="G532" s="131" t="e">
        <f>IF($A$530='Jason-SESSION'!$A$799,INDEX('Jason-SESSION'!$K$799:$T$806, MATCH("*Bench Press*",'Jason-SESSION'!$B$799:$B$806,0), MATCH("*2ND*",'Jason-SESSION'!$K$7:$T$7,0)),"")</f>
        <v>#N/A</v>
      </c>
      <c r="H532" s="131" t="e">
        <f>INDEX('Jason-SESSION'!$L$799:$U$806, MATCH("*Bench Press*",'Jason-SESSION'!$B$799:$B$806,0), MATCH("*2nd*",'Jason-SESSION'!$K$7:$T$7,0))</f>
        <v>#N/A</v>
      </c>
      <c r="I532" s="132" t="e">
        <f>IF($A$530='Jason-SESSION'!$A$799,INDEX('Jason-SESSION'!$K$799:$T$806, MATCH("*Military*",'Jason-SESSION'!$B$799:$B$806,0), MATCH("*2ND*",'Jason-SESSION'!$K$7:$T$7,0)),"")</f>
        <v>#N/A</v>
      </c>
      <c r="J532" s="44" t="e">
        <f>INDEX('Jason-SESSION'!$L$799:$U$806, MATCH("*Military*",'Jason-SESSION'!$B$799:$B$806,0), MATCH("*2nd*",'Jason-SESSION'!$K$7:$T$7,0))</f>
        <v>#N/A</v>
      </c>
      <c r="K532" s="131" t="e">
        <f>IF($A$530='Jason-SESSION'!$A$799,INDEX('Jason-SESSION'!$K$799:$T$806, MATCH("*Clean *",'Jason-SESSION'!$B$799:$B$806,0), MATCH("*2ND*",'Jason-SESSION'!$K$7:$T$7,0)),"")</f>
        <v>#N/A</v>
      </c>
      <c r="L532" s="44" t="e">
        <f>INDEX('Jason-SESSION'!$L$799:$U$806, MATCH("*Clean *",'Jason-SESSION'!$B$799:$B$806,0), MATCH("*2nd*",'Jason-SESSION'!$K$7:$T$7,0))</f>
        <v>#N/A</v>
      </c>
      <c r="M532" s="131" t="e">
        <f>IF($A$530='Jason-SESSION'!$A$799,INDEX('Jason-SESSION'!$K$799:$T$806, MATCH("*Lat Pulldown*",'Jason-SESSION'!$B$799:$B$806,0), MATCH("*2ND*",'Jason-SESSION'!$K$7:$T$7,0)),"")</f>
        <v>#N/A</v>
      </c>
      <c r="N532" s="44" t="e">
        <f>INDEX('Jason-SESSION'!$L$799:$U$806, MATCH("*Lat Pulldown*",'Jason-SESSION'!$B$799:$B$806,0), MATCH("*2nd*",'Jason-SESSION'!$K$7:$T$7,0))</f>
        <v>#N/A</v>
      </c>
      <c r="O532" s="151"/>
      <c r="P532" s="151"/>
      <c r="Q532" s="118"/>
      <c r="R532" s="118"/>
      <c r="AF532"/>
      <c r="AG532"/>
      <c r="AH532"/>
      <c r="AI532"/>
      <c r="AJ532"/>
      <c r="AK532"/>
      <c r="AL532"/>
      <c r="AN532"/>
    </row>
    <row r="533" spans="1:40">
      <c r="B533" t="s">
        <v>5</v>
      </c>
      <c r="C533" s="131" t="e">
        <f>IF($A$530='Jason-SESSION'!$A$799,INDEX('Jason-SESSION'!$K$799:$T$806, MATCH("*Squat*",'Jason-SESSION'!$B$799:$B$806,0), MATCH("*3rd*",'Jason-SESSION'!$K$7:$T$7,0)),"")</f>
        <v>#N/A</v>
      </c>
      <c r="D533" s="132" t="e">
        <f>INDEX('Jason-SESSION'!L$799:U$806, MATCH("*Squat*",'Jason-SESSION'!$B$799:$B$806,0), MATCH("*3rd*",'Jason-SESSION'!K$7:T$7,0))</f>
        <v>#N/A</v>
      </c>
      <c r="E533" s="131" t="e">
        <f>IF($A$530='Jason-SESSION'!$A$799,INDEX('Jason-SESSION'!$K$799:$T$806, MATCH("*Deadlift*",'Jason-SESSION'!$B$799:$B$806,0), MATCH("*3rd*",'Jason-SESSION'!$K$7:$T$7,0)),"")</f>
        <v>#N/A</v>
      </c>
      <c r="F533" s="131" t="e">
        <f>INDEX('Jason-SESSION'!$L$799:$U$806, MATCH("*Deadlift*",'Jason-SESSION'!$B$799:$B$806,0), MATCH("*3rd*",'Jason-SESSION'!$K$7:$T$7,0))</f>
        <v>#N/A</v>
      </c>
      <c r="G533" s="131" t="e">
        <f>IF($A$530='Jason-SESSION'!$A$799,INDEX('Jason-SESSION'!$K$799:$T$806, MATCH("*Bench Press*",'Jason-SESSION'!$B$799:$B$806,0), MATCH("*3rd*",'Jason-SESSION'!$K$7:$T$7,0)),"")</f>
        <v>#N/A</v>
      </c>
      <c r="H533" s="131" t="e">
        <f>INDEX('Jason-SESSION'!$L$799:$U$806, MATCH("*Bench Press*",'Jason-SESSION'!$B$799:$B$806,0), MATCH("*3rd*",'Jason-SESSION'!$K$7:$T$7,0))</f>
        <v>#N/A</v>
      </c>
      <c r="I533" s="132" t="e">
        <f>IF($A$530='Jason-SESSION'!$A$799,INDEX('Jason-SESSION'!$K$799:$T$806, MATCH("*Military*",'Jason-SESSION'!$B$799:$B$806,0), MATCH("*3rd*",'Jason-SESSION'!$K$7:$T$7,0)),"")</f>
        <v>#N/A</v>
      </c>
      <c r="J533" s="44" t="e">
        <f>INDEX('Jason-SESSION'!$L$799:$U$806, MATCH("*Military*",'Jason-SESSION'!$B$799:$B$806,0), MATCH("*3rd*",'Jason-SESSION'!$K$7:$T$7,0))</f>
        <v>#N/A</v>
      </c>
      <c r="K533" s="131" t="e">
        <f>IF($A$530='Jason-SESSION'!$A$799,INDEX('Jason-SESSION'!$K$799:$T$806, MATCH("*Clean *",'Jason-SESSION'!$B$799:$B$806,0), MATCH("*3rd*",'Jason-SESSION'!$K$7:$T$7,0)),"")</f>
        <v>#N/A</v>
      </c>
      <c r="L533" s="44" t="e">
        <f>INDEX('Jason-SESSION'!$L$799:$U$806, MATCH("*Clean *",'Jason-SESSION'!$B$799:$B$806,0), MATCH("*3rd*",'Jason-SESSION'!$K$7:$T$7,0))</f>
        <v>#N/A</v>
      </c>
      <c r="M533" s="131" t="e">
        <f>IF($A$530='Jason-SESSION'!$A$799,INDEX('Jason-SESSION'!$K$799:$T$806, MATCH("*Lat Pulldown*",'Jason-SESSION'!$B$799:$B$806,0), MATCH("*3rd*",'Jason-SESSION'!$K$7:$T$7,0)),"")</f>
        <v>#N/A</v>
      </c>
      <c r="N533" s="44" t="e">
        <f>INDEX('Jason-SESSION'!$L$799:$U$806, MATCH("*Lat Pulldown*",'Jason-SESSION'!$B$799:$B$806,0), MATCH("*3rd*",'Jason-SESSION'!$K$7:$T$7,0))</f>
        <v>#N/A</v>
      </c>
      <c r="O533" s="151"/>
      <c r="P533" s="151"/>
      <c r="Q533" s="118"/>
      <c r="R533" s="118"/>
      <c r="AF533"/>
      <c r="AG533"/>
      <c r="AH533"/>
      <c r="AI533"/>
      <c r="AJ533"/>
      <c r="AK533"/>
      <c r="AL533"/>
      <c r="AN533"/>
    </row>
    <row r="534" spans="1:40">
      <c r="B534" t="s">
        <v>6</v>
      </c>
      <c r="C534" s="131" t="e">
        <f>IF($A$530='Jason-SESSION'!$A$799,INDEX('Jason-SESSION'!$K$799:$T$806, MATCH("*Squat*",'Jason-SESSION'!$B$799:$B$806,0), MATCH("*4th*",'Jason-SESSION'!$K$7:$T$7,0)),"")</f>
        <v>#N/A</v>
      </c>
      <c r="D534" s="132" t="e">
        <f>INDEX('Jason-SESSION'!L$799:U$806, MATCH("*Squat*",'Jason-SESSION'!$B$799:$B$806,0), MATCH("*4th*",'Jason-SESSION'!K$7:T$7,0))</f>
        <v>#N/A</v>
      </c>
      <c r="E534" s="131" t="e">
        <f>IF($A$530='Jason-SESSION'!$A$799,INDEX('Jason-SESSION'!$K$799:$T$806, MATCH("*Deadlift*",'Jason-SESSION'!$B$799:$B$806,0), MATCH("*4th*",'Jason-SESSION'!$K$7:$T$7,0)),"")</f>
        <v>#N/A</v>
      </c>
      <c r="F534" s="131" t="e">
        <f>INDEX('Jason-SESSION'!$L$799:$U$806, MATCH("*Deadlift*",'Jason-SESSION'!$B$799:$B$806,0), MATCH("*4th*",'Jason-SESSION'!$K$7:$T$7,0))</f>
        <v>#N/A</v>
      </c>
      <c r="G534" s="131" t="e">
        <f>IF($A$530='Jason-SESSION'!$A$799,INDEX('Jason-SESSION'!$K$799:$T$806, MATCH("*Bench Press*",'Jason-SESSION'!$B$799:$B$806,0), MATCH("*4th*",'Jason-SESSION'!$K$7:$T$7,0)),"")</f>
        <v>#N/A</v>
      </c>
      <c r="H534" s="131" t="e">
        <f>INDEX('Jason-SESSION'!$L$799:$U$806, MATCH("*Bench Press*",'Jason-SESSION'!$B$799:$B$806,0), MATCH("*4th*",'Jason-SESSION'!$K$7:$T$7,0))</f>
        <v>#N/A</v>
      </c>
      <c r="I534" s="132" t="e">
        <f>IF($A$530='Jason-SESSION'!$A$799,INDEX('Jason-SESSION'!$K$799:$T$806, MATCH("*Military*",'Jason-SESSION'!$B$799:$B$806,0), MATCH("*4th*",'Jason-SESSION'!$K$7:$T$7,0)),"")</f>
        <v>#N/A</v>
      </c>
      <c r="J534" s="44" t="e">
        <f>INDEX('Jason-SESSION'!$L$799:$U$806, MATCH("*Military*",'Jason-SESSION'!$B$799:$B$806,0), MATCH("*4th*",'Jason-SESSION'!$K$7:$T$7,0))</f>
        <v>#N/A</v>
      </c>
      <c r="K534" s="131" t="e">
        <f>IF($A$530='Jason-SESSION'!$A$799,INDEX('Jason-SESSION'!$K$799:$T$806, MATCH("*Clean *",'Jason-SESSION'!$B$799:$B$806,0), MATCH("*4th*",'Jason-SESSION'!$K$7:$T$7,0)),"")</f>
        <v>#N/A</v>
      </c>
      <c r="L534" s="44" t="e">
        <f>INDEX('Jason-SESSION'!$L$799:$U$806, MATCH("*Clean *",'Jason-SESSION'!$B$799:$B$806,0), MATCH("*4th*",'Jason-SESSION'!$K$7:$T$7,0))</f>
        <v>#N/A</v>
      </c>
      <c r="M534" s="131" t="e">
        <f>IF($A$530='Jason-SESSION'!$A$799,INDEX('Jason-SESSION'!$K$799:$T$806, MATCH("*Lat Pulldown*",'Jason-SESSION'!$B$799:$B$806,0), MATCH("*4th*",'Jason-SESSION'!$K$7:$T$7,0)),"")</f>
        <v>#N/A</v>
      </c>
      <c r="N534" s="44" t="e">
        <f>INDEX('Jason-SESSION'!$L$799:$U$806, MATCH("*Lat Pulldown*",'Jason-SESSION'!$B$799:$B$806,0), MATCH("*4th*",'Jason-SESSION'!$K$7:$T$7,0))</f>
        <v>#N/A</v>
      </c>
      <c r="O534" s="151"/>
      <c r="P534" s="151"/>
      <c r="Q534" s="118"/>
      <c r="R534" s="118"/>
      <c r="AF534"/>
      <c r="AG534"/>
      <c r="AH534"/>
      <c r="AI534"/>
      <c r="AJ534"/>
      <c r="AK534"/>
      <c r="AL534"/>
      <c r="AN534"/>
    </row>
    <row r="535" spans="1:40">
      <c r="B535" t="s">
        <v>7</v>
      </c>
      <c r="C535" s="131" t="e">
        <f>IF($A$530='Jason-SESSION'!$A$799,INDEX('Jason-SESSION'!$K$799:$T$806, MATCH("*Squat*",'Jason-SESSION'!$B$799:$B$806,0), MATCH("*5th*",'Jason-SESSION'!$K$7:$T$7,0)),"")</f>
        <v>#N/A</v>
      </c>
      <c r="D535" s="132" t="e">
        <f>INDEX('Jason-SESSION'!L$799:U$806, MATCH("*Squat*",'Jason-SESSION'!$B$799:$B$806,0), MATCH("*5th*",'Jason-SESSION'!K$7:T$7,0))</f>
        <v>#N/A</v>
      </c>
      <c r="E535" s="131" t="e">
        <f>IF($A$530='Jason-SESSION'!$A$799,INDEX('Jason-SESSION'!$K$799:$T$806, MATCH("*Deadlift*",'Jason-SESSION'!$B$799:$B$806,0), MATCH("*5th*",'Jason-SESSION'!$K$7:$T$7,0)),"")</f>
        <v>#N/A</v>
      </c>
      <c r="F535" s="131" t="e">
        <f>INDEX('Jason-SESSION'!$L$799:$U$806, MATCH("*Deadlift*",'Jason-SESSION'!$B$799:$B$806,0), MATCH("*5th*",'Jason-SESSION'!$K$7:$T$7,0))</f>
        <v>#N/A</v>
      </c>
      <c r="G535" s="131" t="e">
        <f>IF($A$530='Jason-SESSION'!$A$799,INDEX('Jason-SESSION'!$K$799:$T$806, MATCH("*Bench Press*",'Jason-SESSION'!$B$799:$B$806,0), MATCH("*5th*",'Jason-SESSION'!$K$7:$T$7,0)),"")</f>
        <v>#N/A</v>
      </c>
      <c r="H535" s="131" t="e">
        <f>INDEX('Jason-SESSION'!$L$799:$U$806, MATCH("*Bench Press*",'Jason-SESSION'!$B$799:$B$806,0), MATCH("*5th*",'Jason-SESSION'!$K$7:$T$7,0))</f>
        <v>#N/A</v>
      </c>
      <c r="I535" s="132" t="e">
        <f>IF($A$530='Jason-SESSION'!$A$799,INDEX('Jason-SESSION'!$K$799:$T$806, MATCH("*Military*",'Jason-SESSION'!$B$799:$B$806,0), MATCH("*5th*",'Jason-SESSION'!$K$7:$T$7,0)),"")</f>
        <v>#N/A</v>
      </c>
      <c r="J535" s="44" t="e">
        <f>INDEX('Jason-SESSION'!$L$799:$U$806, MATCH("*Military*",'Jason-SESSION'!$B$799:$B$806,0), MATCH("*5th*",'Jason-SESSION'!$K$7:$T$7,0))</f>
        <v>#N/A</v>
      </c>
      <c r="K535" s="131" t="e">
        <f>IF($A$530='Jason-SESSION'!$A$799,INDEX('Jason-SESSION'!$K$799:$T$806, MATCH("*Clean *",'Jason-SESSION'!$B$799:$B$806,0), MATCH("*5th*",'Jason-SESSION'!$K$7:$T$7,0)),"")</f>
        <v>#N/A</v>
      </c>
      <c r="L535" s="44" t="e">
        <f>INDEX('Jason-SESSION'!$L$799:$U$806, MATCH("*Clean *",'Jason-SESSION'!$B$799:$B$806,0), MATCH("*5th*",'Jason-SESSION'!$K$7:$T$7,0))</f>
        <v>#N/A</v>
      </c>
      <c r="M535" s="131" t="e">
        <f>IF($A$530='Jason-SESSION'!$A$799,INDEX('Jason-SESSION'!$K$799:$T$806, MATCH("*Lat Pulldown*",'Jason-SESSION'!$B$799:$B$806,0), MATCH("*5th*",'Jason-SESSION'!$K$7:$T$7,0)),"")</f>
        <v>#N/A</v>
      </c>
      <c r="N535" s="44" t="e">
        <f>INDEX('Jason-SESSION'!$L$799:$U$806, MATCH("*Lat Pulldown*",'Jason-SESSION'!$B$799:$B$806,0), MATCH("*5th*",'Jason-SESSION'!$K$7:$T$7,0))</f>
        <v>#N/A</v>
      </c>
      <c r="O535" s="151"/>
      <c r="P535" s="151"/>
      <c r="Q535" s="118"/>
      <c r="R535" s="118"/>
      <c r="AF535"/>
      <c r="AG535"/>
      <c r="AH535"/>
      <c r="AI535"/>
      <c r="AJ535"/>
      <c r="AK535"/>
      <c r="AL535"/>
      <c r="AN535"/>
    </row>
    <row r="536" spans="1:40">
      <c r="A536" s="129">
        <f>'Jason-SESSION'!A826</f>
        <v>0</v>
      </c>
      <c r="B536" s="116" t="s">
        <v>84</v>
      </c>
      <c r="C536" s="117" t="e">
        <f>MAX(C537:C541)</f>
        <v>#N/A</v>
      </c>
      <c r="D536" s="116" t="e">
        <f t="array" ref="D536">MAX(IF(C537:C541=C536,D537:D541))</f>
        <v>#N/A</v>
      </c>
      <c r="E536" s="116" t="e">
        <f>MAX(E537:E541)</f>
        <v>#N/A</v>
      </c>
      <c r="F536" s="116" t="e">
        <f t="array" ref="F536">MAX(IF(E537:E541=E536,F537:F541))</f>
        <v>#N/A</v>
      </c>
      <c r="G536" s="116" t="e">
        <f>MAX(G537:G541)</f>
        <v>#N/A</v>
      </c>
      <c r="H536" s="116" t="e">
        <f t="array" ref="H536">MAX(IF(G537:G541=G536,H537:H541))</f>
        <v>#N/A</v>
      </c>
      <c r="I536" s="116" t="e">
        <f>MAX(I537:I541)</f>
        <v>#N/A</v>
      </c>
      <c r="J536" s="116" t="e">
        <f t="array" ref="J536">MAX(IF(I537:I541=I536,J537:J541))</f>
        <v>#N/A</v>
      </c>
      <c r="K536" s="116" t="e">
        <f>MAX(K537:K541)</f>
        <v>#N/A</v>
      </c>
      <c r="L536" s="116" t="e">
        <f t="array" ref="L536">MAX(IF(K537:K541=K536,L537:L541))</f>
        <v>#N/A</v>
      </c>
      <c r="M536" s="116" t="e">
        <f>MAX(M537:M541)</f>
        <v>#N/A</v>
      </c>
      <c r="N536" s="117" t="e">
        <f t="array" ref="N536">MAX(IF(M537:M541=M536,N537:N541))</f>
        <v>#N/A</v>
      </c>
      <c r="O536" s="152" t="str">
        <f>IF($A$140='Jason-SESSION'!$A$727,INDEX('Jason-SESSION'!$K$727:$T$734, MATCH("*1k Row*",'Jason-SESSION'!$B$727:$B$734,0), MATCH("*1st*",'Jason-SESSION'!$K$7:$T$7,0)),"")</f>
        <v/>
      </c>
      <c r="P536" s="152" t="str">
        <f>IF($A$140='Jason-SESSION'!$A$727,INDEX('Jason-SESSION'!$K$727:$T$734, MATCH("*HIIT*",'Jason-SESSION'!$B$727:$B$734,0), MATCH("*1st*",'Jason-SESSION'!$K$7:$T$7,0)),"")</f>
        <v/>
      </c>
      <c r="Q536" s="119" t="e">
        <f>INDEX('Jason-SESSION'!$L$727:$U$727, MATCH("*HIIT*",'Jason-SESSION'!$B$727:$B$727,0), MATCH("*1st*",'Jason-SESSION'!$K$7:$T$7,0))</f>
        <v>#N/A</v>
      </c>
      <c r="R536" s="119">
        <f>'Jason-SESSION'!U598</f>
        <v>0</v>
      </c>
      <c r="S536" s="116"/>
      <c r="T536" s="116"/>
      <c r="U536" s="120">
        <f>'Jason-SESSION'!A827</f>
        <v>0</v>
      </c>
      <c r="V536" s="120">
        <f>'Jason-SESSION'!A828</f>
        <v>0</v>
      </c>
      <c r="W536" s="116"/>
      <c r="X536" s="116"/>
      <c r="Y536" s="116"/>
      <c r="Z536" s="116"/>
      <c r="AA536" s="116"/>
      <c r="AB536" s="116"/>
      <c r="AC536" s="116"/>
      <c r="AF536"/>
      <c r="AG536"/>
      <c r="AH536"/>
      <c r="AI536"/>
      <c r="AJ536"/>
      <c r="AK536"/>
      <c r="AL536"/>
      <c r="AN536"/>
    </row>
    <row r="537" spans="1:40">
      <c r="A537" s="145"/>
      <c r="B537" s="11" t="s">
        <v>3</v>
      </c>
      <c r="C537" s="131" t="e">
        <f>IF($A$536='Jason-SESSION'!$A$826,INDEX('Jason-SESSION'!$K$826:$T$833, MATCH("*Squat*",'Jason-SESSION'!$B$826:$B$833,0), MATCH("*1st*",'Jason-SESSION'!$K$7:$T$7,0)),"")</f>
        <v>#N/A</v>
      </c>
      <c r="D537" s="132" t="e">
        <f>INDEX('Jason-SESSION'!L$826:U$833, MATCH("*Squat*",'Jason-SESSION'!$B$826:$B$833,0), MATCH("*1st*",'Jason-SESSION'!K$7:T$7,0))</f>
        <v>#N/A</v>
      </c>
      <c r="E537" s="131" t="e">
        <f>IF($A$536='Jason-SESSION'!$A$826,INDEX('Jason-SESSION'!$K$826:$T$833, MATCH("*Deadlift*",'Jason-SESSION'!$B$826:$B$833,0), MATCH("*1st*",'Jason-SESSION'!$K$7:$T$7,0)),"")</f>
        <v>#N/A</v>
      </c>
      <c r="F537" s="131" t="e">
        <f>INDEX('Jason-SESSION'!$L$826:$U$833, MATCH("*Deadlift*",'Jason-SESSION'!$B$826:$B$833,0), MATCH("*1st*",'Jason-SESSION'!$K$7:$T$7,0))</f>
        <v>#N/A</v>
      </c>
      <c r="G537" s="131" t="e">
        <f>IF($A$536='Jason-SESSION'!$A$826,INDEX('Jason-SESSION'!$K$826:$T$833, MATCH("*Bench Press*",'Jason-SESSION'!$B$826:$B$833,0), MATCH("*1st*",'Jason-SESSION'!$K$7:$T$7,0)),"")</f>
        <v>#N/A</v>
      </c>
      <c r="H537" s="131" t="e">
        <f>INDEX('Jason-SESSION'!$L$826:$U$833, MATCH("*Bench Press*",'Jason-SESSION'!$B$826:$B$833,0), MATCH("*1st*",'Jason-SESSION'!$K$7:$T$7,0))</f>
        <v>#N/A</v>
      </c>
      <c r="I537" s="132" t="e">
        <f>IF($A$536='Jason-SESSION'!$A$826,INDEX('Jason-SESSION'!$K$826:$T$833, MATCH("*Military*",'Jason-SESSION'!$B$826:$B$833,0), MATCH("*1st*",'Jason-SESSION'!$K$7:$T$7,0)),"")</f>
        <v>#N/A</v>
      </c>
      <c r="J537" s="48" t="e">
        <f>INDEX('Jason-SESSION'!$L$826:$U$833, MATCH("*Military*",'Jason-SESSION'!$B$826:$B$833,0), MATCH("*1st*",'Jason-SESSION'!$K$7:$T$7,0))</f>
        <v>#N/A</v>
      </c>
      <c r="K537" s="131" t="e">
        <f>IF($A$536='Jason-SESSION'!$A$826,INDEX('Jason-SESSION'!$K$826:$T$833, MATCH("*Clean *",'Jason-SESSION'!$B$826:$B$833,0), MATCH("*1st*",'Jason-SESSION'!$K$7:$T$7,0)),"")</f>
        <v>#N/A</v>
      </c>
      <c r="L537" s="48" t="e">
        <f>INDEX('Jason-SESSION'!$L$826:$U$833, MATCH("*Clean *",'Jason-SESSION'!$B$826:$B$833,0), MATCH("*1st*",'Jason-SESSION'!$K$7:$T$7,0))</f>
        <v>#N/A</v>
      </c>
      <c r="M537" s="131" t="e">
        <f>IF($A$536='Jason-SESSION'!$A$826,INDEX('Jason-SESSION'!$K$826:$T$833, MATCH("*Lat Pulldown*",'Jason-SESSION'!$B$826:$B$833,0), MATCH("*1st*",'Jason-SESSION'!$K$7:$T$7,0)),"")</f>
        <v>#N/A</v>
      </c>
      <c r="N537" s="48" t="e">
        <f>INDEX('Jason-SESSION'!$L$826:$U$833, MATCH("*Lat Pulldown*",'Jason-SESSION'!$B$826:$B$833,0), MATCH("*1st*",'Jason-SESSION'!$K$7:$T$7,0))</f>
        <v>#N/A</v>
      </c>
      <c r="O537" s="151"/>
      <c r="P537" s="151"/>
      <c r="Q537" s="118"/>
      <c r="R537" s="118"/>
      <c r="S537" s="11"/>
      <c r="T537" s="11"/>
      <c r="V537" s="47"/>
      <c r="W537" s="11"/>
      <c r="X537" s="11"/>
      <c r="Y537" s="11"/>
      <c r="Z537" s="11"/>
      <c r="AA537" s="11"/>
      <c r="AB537" s="11"/>
      <c r="AC537" s="11"/>
      <c r="AF537"/>
      <c r="AG537"/>
      <c r="AH537"/>
      <c r="AI537"/>
      <c r="AJ537"/>
      <c r="AK537"/>
      <c r="AL537"/>
      <c r="AN537"/>
    </row>
    <row r="538" spans="1:40">
      <c r="B538" t="s">
        <v>4</v>
      </c>
      <c r="C538" s="131" t="e">
        <f>IF($A$536='Jason-SESSION'!$A$826,INDEX('Jason-SESSION'!$K$826:$T$833, MATCH("*Squat*",'Jason-SESSION'!$B$826:$B$833,0), MATCH("*2nd*",'Jason-SESSION'!$K$7:$T$7,0)),"")</f>
        <v>#N/A</v>
      </c>
      <c r="D538" s="132" t="e">
        <f>INDEX('Jason-SESSION'!L$826:U$833, MATCH("*Squat*",'Jason-SESSION'!$B$826:$B$833,0), MATCH("*2nd*",'Jason-SESSION'!K$7:T$7,0))</f>
        <v>#N/A</v>
      </c>
      <c r="E538" s="131" t="e">
        <f>IF($A$536='Jason-SESSION'!$A$826,INDEX('Jason-SESSION'!$K$826:$T$833, MATCH("*Deadlift*",'Jason-SESSION'!$B$826:$B$833,0), MATCH("*2ND*",'Jason-SESSION'!$K$7:$T$7,0)),"")</f>
        <v>#N/A</v>
      </c>
      <c r="F538" s="131" t="e">
        <f>INDEX('Jason-SESSION'!$L$826:$U$833, MATCH("*Deadlift*",'Jason-SESSION'!$B$826:$B$833,0), MATCH("*2nd*",'Jason-SESSION'!$K$7:$T$7,0))</f>
        <v>#N/A</v>
      </c>
      <c r="G538" s="131" t="e">
        <f>IF($A$536='Jason-SESSION'!$A$826,INDEX('Jason-SESSION'!$K$826:$T$833, MATCH("*Bench Press*",'Jason-SESSION'!$B$826:$B$833,0), MATCH("*2ND*",'Jason-SESSION'!$K$7:$T$7,0)),"")</f>
        <v>#N/A</v>
      </c>
      <c r="H538" s="131" t="e">
        <f>INDEX('Jason-SESSION'!$L$826:$U$833, MATCH("*Bench Press*",'Jason-SESSION'!$B$826:$B$833,0), MATCH("*2nd*",'Jason-SESSION'!$K$7:$T$7,0))</f>
        <v>#N/A</v>
      </c>
      <c r="I538" s="132" t="e">
        <f>IF($A$536='Jason-SESSION'!$A$826,INDEX('Jason-SESSION'!$K$826:$T$833, MATCH("*Military*",'Jason-SESSION'!$B$826:$B$833,0), MATCH("*2ND*",'Jason-SESSION'!$K$7:$T$7,0)),"")</f>
        <v>#N/A</v>
      </c>
      <c r="J538" s="44" t="e">
        <f>INDEX('Jason-SESSION'!$L$826:$U$833, MATCH("*Military*",'Jason-SESSION'!$B$826:$B$833,0), MATCH("*2nd*",'Jason-SESSION'!$K$7:$T$7,0))</f>
        <v>#N/A</v>
      </c>
      <c r="K538" s="131" t="e">
        <f>IF($A$536='Jason-SESSION'!$A$826,INDEX('Jason-SESSION'!$K$826:$T$833, MATCH("*Clean *",'Jason-SESSION'!$B$826:$B$833,0), MATCH("*2ND*",'Jason-SESSION'!$K$7:$T$7,0)),"")</f>
        <v>#N/A</v>
      </c>
      <c r="L538" s="44" t="e">
        <f>INDEX('Jason-SESSION'!$L$826:$U$833, MATCH("*Clean *",'Jason-SESSION'!$B$826:$B$833,0), MATCH("*2nd*",'Jason-SESSION'!$K$7:$T$7,0))</f>
        <v>#N/A</v>
      </c>
      <c r="M538" s="131" t="e">
        <f>IF($A$536='Jason-SESSION'!$A$826,INDEX('Jason-SESSION'!$K$826:$T$833, MATCH("*Lat Pulldown*",'Jason-SESSION'!$B$826:$B$833,0), MATCH("*2ND*",'Jason-SESSION'!$K$7:$T$7,0)),"")</f>
        <v>#N/A</v>
      </c>
      <c r="N538" s="44" t="e">
        <f>INDEX('Jason-SESSION'!$L$826:$U$833, MATCH("*Lat Pulldown*",'Jason-SESSION'!$B$826:$B$833,0), MATCH("*2nd*",'Jason-SESSION'!$K$7:$T$7,0))</f>
        <v>#N/A</v>
      </c>
      <c r="O538" s="151"/>
      <c r="P538" s="151"/>
      <c r="Q538" s="118"/>
      <c r="R538" s="118"/>
      <c r="AF538"/>
      <c r="AG538"/>
      <c r="AH538"/>
      <c r="AI538"/>
      <c r="AJ538"/>
      <c r="AK538"/>
      <c r="AL538"/>
      <c r="AN538"/>
    </row>
    <row r="539" spans="1:40">
      <c r="B539" t="s">
        <v>5</v>
      </c>
      <c r="C539" s="131" t="e">
        <f>IF($A$536='Jason-SESSION'!$A$826,INDEX('Jason-SESSION'!$K$826:$T$833, MATCH("*Squat*",'Jason-SESSION'!$B$826:$B$833,0), MATCH("*3rd*",'Jason-SESSION'!$K$7:$T$7,0)),"")</f>
        <v>#N/A</v>
      </c>
      <c r="D539" s="132" t="e">
        <f>INDEX('Jason-SESSION'!L$826:U$833, MATCH("*Squat*",'Jason-SESSION'!$B$826:$B$833,0), MATCH("*3rd*",'Jason-SESSION'!K$7:T$7,0))</f>
        <v>#N/A</v>
      </c>
      <c r="E539" s="131" t="e">
        <f>IF($A$536='Jason-SESSION'!$A$826,INDEX('Jason-SESSION'!$K$826:$T$833, MATCH("*Deadlift*",'Jason-SESSION'!$B$826:$B$833,0), MATCH("*3rd*",'Jason-SESSION'!$K$7:$T$7,0)),"")</f>
        <v>#N/A</v>
      </c>
      <c r="F539" s="131" t="e">
        <f>INDEX('Jason-SESSION'!$L$826:$U$833, MATCH("*Deadlift*",'Jason-SESSION'!$B$826:$B$833,0), MATCH("*3rd*",'Jason-SESSION'!$K$7:$T$7,0))</f>
        <v>#N/A</v>
      </c>
      <c r="G539" s="131" t="e">
        <f>IF($A$536='Jason-SESSION'!$A$826,INDEX('Jason-SESSION'!$K$826:$T$833, MATCH("*Bench Press*",'Jason-SESSION'!$B$826:$B$833,0), MATCH("*3rd*",'Jason-SESSION'!$K$7:$T$7,0)),"")</f>
        <v>#N/A</v>
      </c>
      <c r="H539" s="131" t="e">
        <f>INDEX('Jason-SESSION'!$L$826:$U$833, MATCH("*Bench Press*",'Jason-SESSION'!$B$826:$B$833,0), MATCH("*3rd*",'Jason-SESSION'!$K$7:$T$7,0))</f>
        <v>#N/A</v>
      </c>
      <c r="I539" s="132" t="e">
        <f>IF($A$536='Jason-SESSION'!$A$826,INDEX('Jason-SESSION'!$K$826:$T$833, MATCH("*Military*",'Jason-SESSION'!$B$826:$B$833,0), MATCH("*3rd*",'Jason-SESSION'!$K$7:$T$7,0)),"")</f>
        <v>#N/A</v>
      </c>
      <c r="J539" s="44" t="e">
        <f>INDEX('Jason-SESSION'!$L$826:$U$833, MATCH("*Military*",'Jason-SESSION'!$B$826:$B$833,0), MATCH("*3rd*",'Jason-SESSION'!$K$7:$T$7,0))</f>
        <v>#N/A</v>
      </c>
      <c r="K539" s="131" t="e">
        <f>IF($A$536='Jason-SESSION'!$A$826,INDEX('Jason-SESSION'!$K$826:$T$833, MATCH("*Clean *",'Jason-SESSION'!$B$826:$B$833,0), MATCH("*3rd*",'Jason-SESSION'!$K$7:$T$7,0)),"")</f>
        <v>#N/A</v>
      </c>
      <c r="L539" s="44" t="e">
        <f>INDEX('Jason-SESSION'!$L$826:$U$833, MATCH("*Clean *",'Jason-SESSION'!$B$826:$B$833,0), MATCH("*3rd*",'Jason-SESSION'!$K$7:$T$7,0))</f>
        <v>#N/A</v>
      </c>
      <c r="M539" s="131" t="e">
        <f>IF($A$536='Jason-SESSION'!$A$826,INDEX('Jason-SESSION'!$K$826:$T$833, MATCH("*Lat Pulldown*",'Jason-SESSION'!$B$826:$B$833,0), MATCH("*3rd*",'Jason-SESSION'!$K$7:$T$7,0)),"")</f>
        <v>#N/A</v>
      </c>
      <c r="N539" s="44" t="e">
        <f>INDEX('Jason-SESSION'!$L$826:$U$833, MATCH("*Lat Pulldown*",'Jason-SESSION'!$B$826:$B$833,0), MATCH("*3rd*",'Jason-SESSION'!$K$7:$T$7,0))</f>
        <v>#N/A</v>
      </c>
      <c r="O539" s="151"/>
      <c r="P539" s="151"/>
      <c r="Q539" s="118"/>
      <c r="R539" s="118"/>
      <c r="AF539"/>
      <c r="AG539"/>
      <c r="AH539"/>
      <c r="AI539"/>
      <c r="AJ539"/>
      <c r="AK539"/>
      <c r="AL539"/>
      <c r="AN539"/>
    </row>
    <row r="540" spans="1:40">
      <c r="B540" t="s">
        <v>6</v>
      </c>
      <c r="C540" s="131" t="e">
        <f>IF($A$536='Jason-SESSION'!$A$826,INDEX('Jason-SESSION'!$K$826:$T$833, MATCH("*Squat*",'Jason-SESSION'!$B$826:$B$833,0), MATCH("*4th*",'Jason-SESSION'!$K$7:$T$7,0)),"")</f>
        <v>#N/A</v>
      </c>
      <c r="D540" s="132" t="e">
        <f>INDEX('Jason-SESSION'!L$826:U$833, MATCH("*Squat*",'Jason-SESSION'!$B$826:$B$833,0), MATCH("*4th*",'Jason-SESSION'!K$7:T$7,0))</f>
        <v>#N/A</v>
      </c>
      <c r="E540" s="131" t="e">
        <f>IF($A$536='Jason-SESSION'!$A$826,INDEX('Jason-SESSION'!$K$826:$T$833, MATCH("*Deadlift*",'Jason-SESSION'!$B$826:$B$833,0), MATCH("*4th*",'Jason-SESSION'!$K$7:$T$7,0)),"")</f>
        <v>#N/A</v>
      </c>
      <c r="F540" s="131" t="e">
        <f>INDEX('Jason-SESSION'!$L$826:$U$833, MATCH("*Deadlift*",'Jason-SESSION'!$B$826:$B$833,0), MATCH("*4th*",'Jason-SESSION'!$K$7:$T$7,0))</f>
        <v>#N/A</v>
      </c>
      <c r="G540" s="131" t="e">
        <f>IF($A$536='Jason-SESSION'!$A$826,INDEX('Jason-SESSION'!$K$826:$T$833, MATCH("*Bench Press*",'Jason-SESSION'!$B$826:$B$833,0), MATCH("*4th*",'Jason-SESSION'!$K$7:$T$7,0)),"")</f>
        <v>#N/A</v>
      </c>
      <c r="H540" s="131" t="e">
        <f>INDEX('Jason-SESSION'!$L$826:$U$833, MATCH("*Bench Press*",'Jason-SESSION'!$B$826:$B$833,0), MATCH("*4th*",'Jason-SESSION'!$K$7:$T$7,0))</f>
        <v>#N/A</v>
      </c>
      <c r="I540" s="132" t="e">
        <f>IF($A$536='Jason-SESSION'!$A$826,INDEX('Jason-SESSION'!$K$826:$T$833, MATCH("*Military*",'Jason-SESSION'!$B$826:$B$833,0), MATCH("*4th*",'Jason-SESSION'!$K$7:$T$7,0)),"")</f>
        <v>#N/A</v>
      </c>
      <c r="J540" s="44" t="e">
        <f>INDEX('Jason-SESSION'!$L$826:$U$833, MATCH("*Military*",'Jason-SESSION'!$B$826:$B$833,0), MATCH("*4th*",'Jason-SESSION'!$K$7:$T$7,0))</f>
        <v>#N/A</v>
      </c>
      <c r="K540" s="131" t="e">
        <f>IF($A$536='Jason-SESSION'!$A$826,INDEX('Jason-SESSION'!$K$826:$T$833, MATCH("*Clean *",'Jason-SESSION'!$B$826:$B$833,0), MATCH("*4th*",'Jason-SESSION'!$K$7:$T$7,0)),"")</f>
        <v>#N/A</v>
      </c>
      <c r="L540" s="44" t="e">
        <f>INDEX('Jason-SESSION'!$L$826:$U$833, MATCH("*Clean *",'Jason-SESSION'!$B$826:$B$833,0), MATCH("*4th*",'Jason-SESSION'!$K$7:$T$7,0))</f>
        <v>#N/A</v>
      </c>
      <c r="M540" s="131" t="e">
        <f>IF($A$536='Jason-SESSION'!$A$826,INDEX('Jason-SESSION'!$K$826:$T$833, MATCH("*Lat Pulldown*",'Jason-SESSION'!$B$826:$B$833,0), MATCH("*4th*",'Jason-SESSION'!$K$7:$T$7,0)),"")</f>
        <v>#N/A</v>
      </c>
      <c r="N540" s="44" t="e">
        <f>INDEX('Jason-SESSION'!$L$826:$U$833, MATCH("*Lat Pulldown*",'Jason-SESSION'!$B$826:$B$833,0), MATCH("*4th*",'Jason-SESSION'!$K$7:$T$7,0))</f>
        <v>#N/A</v>
      </c>
      <c r="O540" s="151"/>
      <c r="P540" s="151"/>
      <c r="Q540" s="118"/>
      <c r="R540" s="118"/>
      <c r="AF540"/>
      <c r="AG540"/>
      <c r="AH540"/>
      <c r="AI540"/>
      <c r="AJ540"/>
      <c r="AK540"/>
      <c r="AL540"/>
      <c r="AN540"/>
    </row>
    <row r="541" spans="1:40">
      <c r="B541" t="s">
        <v>7</v>
      </c>
      <c r="C541" s="131" t="e">
        <f>IF($A$536='Jason-SESSION'!$A$826,INDEX('Jason-SESSION'!$K$826:$T$833, MATCH("*Squat*",'Jason-SESSION'!$B$826:$B$833,0), MATCH("*5th*",'Jason-SESSION'!$K$7:$T$7,0)),"")</f>
        <v>#N/A</v>
      </c>
      <c r="D541" s="132" t="e">
        <f>INDEX('Jason-SESSION'!L$826:U$833, MATCH("*Squat*",'Jason-SESSION'!$B$826:$B$833,0), MATCH("*5th*",'Jason-SESSION'!K$7:T$7,0))</f>
        <v>#N/A</v>
      </c>
      <c r="E541" s="131" t="e">
        <f>IF($A$536='Jason-SESSION'!$A$826,INDEX('Jason-SESSION'!$K$826:$T$833, MATCH("*Deadlift*",'Jason-SESSION'!$B$826:$B$833,0), MATCH("*5th*",'Jason-SESSION'!$K$7:$T$7,0)),"")</f>
        <v>#N/A</v>
      </c>
      <c r="F541" s="131" t="e">
        <f>INDEX('Jason-SESSION'!$L$826:$U$833, MATCH("*Deadlift*",'Jason-SESSION'!$B$826:$B$833,0), MATCH("*5th*",'Jason-SESSION'!$K$7:$T$7,0))</f>
        <v>#N/A</v>
      </c>
      <c r="G541" s="131" t="e">
        <f>IF($A$536='Jason-SESSION'!$A$826,INDEX('Jason-SESSION'!$K$826:$T$833, MATCH("*Bench Press*",'Jason-SESSION'!$B$826:$B$833,0), MATCH("*5th*",'Jason-SESSION'!$K$7:$T$7,0)),"")</f>
        <v>#N/A</v>
      </c>
      <c r="H541" s="131" t="e">
        <f>INDEX('Jason-SESSION'!$L$826:$U$833, MATCH("*Bench Press*",'Jason-SESSION'!$B$826:$B$833,0), MATCH("*5th*",'Jason-SESSION'!$K$7:$T$7,0))</f>
        <v>#N/A</v>
      </c>
      <c r="I541" s="132" t="e">
        <f>IF($A$536='Jason-SESSION'!$A$826,INDEX('Jason-SESSION'!$K$826:$T$833, MATCH("*Military*",'Jason-SESSION'!$B$826:$B$833,0), MATCH("*5th*",'Jason-SESSION'!$K$7:$T$7,0)),"")</f>
        <v>#N/A</v>
      </c>
      <c r="J541" s="44" t="e">
        <f>INDEX('Jason-SESSION'!$L$826:$U$833, MATCH("*Military*",'Jason-SESSION'!$B$826:$B$833,0), MATCH("*5th*",'Jason-SESSION'!$K$7:$T$7,0))</f>
        <v>#N/A</v>
      </c>
      <c r="K541" s="131" t="e">
        <f>IF($A$536='Jason-SESSION'!$A$826,INDEX('Jason-SESSION'!$K$826:$T$833, MATCH("*Clean *",'Jason-SESSION'!$B$826:$B$833,0), MATCH("*5th*",'Jason-SESSION'!$K$7:$T$7,0)),"")</f>
        <v>#N/A</v>
      </c>
      <c r="L541" s="44" t="e">
        <f>INDEX('Jason-SESSION'!$L$826:$U$833, MATCH("*Clean *",'Jason-SESSION'!$B$826:$B$833,0), MATCH("*5th*",'Jason-SESSION'!$K$7:$T$7,0))</f>
        <v>#N/A</v>
      </c>
      <c r="M541" s="131" t="e">
        <f>IF($A$536='Jason-SESSION'!$A$826,INDEX('Jason-SESSION'!$K$826:$T$833, MATCH("*Lat Pulldown*",'Jason-SESSION'!$B$826:$B$833,0), MATCH("*5th*",'Jason-SESSION'!$K$7:$T$7,0)),"")</f>
        <v>#N/A</v>
      </c>
      <c r="N541" s="44" t="e">
        <f>INDEX('Jason-SESSION'!$L$826:$U$833, MATCH("*Lat Pulldown*",'Jason-SESSION'!$B$826:$B$833,0), MATCH("*5th*",'Jason-SESSION'!$K$7:$T$7,0))</f>
        <v>#N/A</v>
      </c>
      <c r="O541" s="151"/>
      <c r="P541" s="151"/>
      <c r="Q541" s="118"/>
      <c r="R541" s="118"/>
      <c r="AF541"/>
      <c r="AG541"/>
      <c r="AH541"/>
      <c r="AI541"/>
      <c r="AJ541"/>
      <c r="AK541"/>
      <c r="AL541"/>
      <c r="AN541"/>
    </row>
    <row r="542" spans="1:40">
      <c r="A542" s="129">
        <f>'Jason-SESSION'!A835</f>
        <v>0</v>
      </c>
      <c r="B542" s="116" t="s">
        <v>84</v>
      </c>
      <c r="C542" s="117" t="e">
        <f>MAX(C543:C547)</f>
        <v>#N/A</v>
      </c>
      <c r="D542" s="116" t="e">
        <f t="array" ref="D542">MAX(IF(C543:C547=C749,D543:D547))</f>
        <v>#N/A</v>
      </c>
      <c r="E542" s="116" t="e">
        <f>MAX(E543:E547)</f>
        <v>#N/A</v>
      </c>
      <c r="F542" s="116" t="e">
        <f t="array" ref="F542">MAX(IF(E543:E547=E749,F543:F547))</f>
        <v>#N/A</v>
      </c>
      <c r="G542" s="116" t="e">
        <f>MAX(G543:G547)</f>
        <v>#N/A</v>
      </c>
      <c r="H542" s="116" t="e">
        <f t="array" ref="H542">MAX(IF(G543:G547=G749,H543:H547))</f>
        <v>#N/A</v>
      </c>
      <c r="I542" s="116" t="e">
        <f>MAX(I543:I547)</f>
        <v>#N/A</v>
      </c>
      <c r="J542" s="116" t="e">
        <f t="array" ref="J542">MAX(IF(I543:I547=I749,J543:J547))</f>
        <v>#N/A</v>
      </c>
      <c r="K542" s="116" t="e">
        <f>MAX(K543:K547)</f>
        <v>#N/A</v>
      </c>
      <c r="L542" s="116" t="e">
        <f t="array" ref="L542">MAX(IF(K543:K547=K749,L543:L547))</f>
        <v>#N/A</v>
      </c>
      <c r="M542" s="116" t="e">
        <f>MAX(M543:M547)</f>
        <v>#N/A</v>
      </c>
      <c r="N542" s="117" t="e">
        <f t="array" ref="N542">MAX(IF(M543:M547=M749,N543:N547))</f>
        <v>#N/A</v>
      </c>
      <c r="O542" s="152" t="str">
        <f>IF($A$140='Jason-SESSION'!$A$736,INDEX('Jason-SESSION'!$K$736:$T$743, MATCH("*1k Row*",'Jason-SESSION'!$B$736:$B$743,0), MATCH("*1st*",'Jason-SESSION'!$K$7:$T$7,0)),"")</f>
        <v/>
      </c>
      <c r="P542" s="152" t="str">
        <f>IF($A$140='Jason-SESSION'!$A$736,INDEX('Jason-SESSION'!$K$736:$T$743, MATCH("*HIIT*",'Jason-SESSION'!$B$736:$B$743,0), MATCH("*1st*",'Jason-SESSION'!$K$7:$T$7,0)),"")</f>
        <v/>
      </c>
      <c r="Q542" s="119" t="e">
        <f>INDEX('Jason-SESSION'!$L$736:$U$736, MATCH("*HIIT*",'Jason-SESSION'!$B$736:$B$736,0), MATCH("*1st*",'Jason-SESSION'!$K$7:$T$7,0))</f>
        <v>#N/A</v>
      </c>
      <c r="R542" s="119">
        <f>'Jason-SESSION'!U604</f>
        <v>0</v>
      </c>
      <c r="S542" s="116"/>
      <c r="T542" s="116"/>
      <c r="U542" s="120">
        <f>'Jason-SESSION'!A836</f>
        <v>0</v>
      </c>
      <c r="V542" s="120">
        <f>'Jason-SESSION'!A837</f>
        <v>0</v>
      </c>
      <c r="W542" s="116"/>
      <c r="X542" s="116"/>
      <c r="Y542" s="116"/>
      <c r="Z542" s="116"/>
      <c r="AA542" s="116"/>
      <c r="AB542" s="116"/>
      <c r="AC542" s="116"/>
      <c r="AF542"/>
      <c r="AG542"/>
      <c r="AH542"/>
      <c r="AI542"/>
      <c r="AJ542"/>
      <c r="AK542"/>
      <c r="AL542"/>
      <c r="AN542"/>
    </row>
    <row r="543" spans="1:40">
      <c r="A543" s="145"/>
      <c r="B543" s="11" t="s">
        <v>3</v>
      </c>
      <c r="C543" s="131" t="e">
        <f>IF($A$542='Jason-SESSION'!$A$835,INDEX('Jason-SESSION'!$K$835:$T$842, MATCH("*Squat*",'Jason-SESSION'!$B$835:$B$842,0), MATCH("*1st*",'Jason-SESSION'!$K$7:$T$7,0)),"")</f>
        <v>#N/A</v>
      </c>
      <c r="D543" s="132" t="e">
        <f>INDEX('Jason-SESSION'!L$835:U$842, MATCH("*Squat*",'Jason-SESSION'!$B$835:$B$842,0), MATCH("*1st*",'Jason-SESSION'!K$7:T$7,0))</f>
        <v>#N/A</v>
      </c>
      <c r="E543" s="131" t="e">
        <f>IF($A$542='Jason-SESSION'!$A$835,INDEX('Jason-SESSION'!$K$835:$T$842, MATCH("*Deadlift*",'Jason-SESSION'!$B$835:$B$842,0), MATCH("*1st*",'Jason-SESSION'!$K$7:$T$7,0)),"")</f>
        <v>#N/A</v>
      </c>
      <c r="F543" s="131" t="e">
        <f>INDEX('Jason-SESSION'!$L$835:$U$842, MATCH("*Deadlift*",'Jason-SESSION'!$B$835:$B$842,0), MATCH("*1st*",'Jason-SESSION'!$K$7:$T$7,0))</f>
        <v>#N/A</v>
      </c>
      <c r="G543" s="131" t="e">
        <f>IF($A$542='Jason-SESSION'!$A$835,INDEX('Jason-SESSION'!$K$835:$T$842, MATCH("*Bench Press*",'Jason-SESSION'!$B$835:$B$842,0), MATCH("*1st*",'Jason-SESSION'!$K$7:$T$7,0)),"")</f>
        <v>#N/A</v>
      </c>
      <c r="H543" s="131" t="e">
        <f>INDEX('Jason-SESSION'!$L$835:$U$842, MATCH("*Bench Press*",'Jason-SESSION'!$B$835:$B$842,0), MATCH("*1st*",'Jason-SESSION'!$K$7:$T$7,0))</f>
        <v>#N/A</v>
      </c>
      <c r="I543" s="132" t="e">
        <f>IF($A$542='Jason-SESSION'!$A$835,INDEX('Jason-SESSION'!$K$835:$T$842, MATCH("*Military*",'Jason-SESSION'!$B$835:$B$842,0), MATCH("*1st*",'Jason-SESSION'!$K$7:$T$7,0)),"")</f>
        <v>#N/A</v>
      </c>
      <c r="J543" s="48" t="e">
        <f>INDEX('Jason-SESSION'!$L$835:$U$842, MATCH("*Military*",'Jason-SESSION'!$B$835:$B$842,0), MATCH("*1st*",'Jason-SESSION'!$K$7:$T$7,0))</f>
        <v>#N/A</v>
      </c>
      <c r="K543" s="131" t="e">
        <f>IF($A$542='Jason-SESSION'!$A$835,INDEX('Jason-SESSION'!$K$835:$T$842, MATCH("*Clean *",'Jason-SESSION'!$B$835:$B$842,0), MATCH("*1st*",'Jason-SESSION'!$K$7:$T$7,0)),"")</f>
        <v>#N/A</v>
      </c>
      <c r="L543" s="48" t="e">
        <f>INDEX('Jason-SESSION'!$L$835:$U$842, MATCH("*Clean *",'Jason-SESSION'!$B$835:$B$842,0), MATCH("*1st*",'Jason-SESSION'!$K$7:$T$7,0))</f>
        <v>#N/A</v>
      </c>
      <c r="M543" s="131" t="e">
        <f>IF($A$542='Jason-SESSION'!$A$835,INDEX('Jason-SESSION'!$K$835:$T$842, MATCH("*Lat Pulldown*",'Jason-SESSION'!$B$835:$B$842,0), MATCH("*1st*",'Jason-SESSION'!$K$7:$T$7,0)),"")</f>
        <v>#N/A</v>
      </c>
      <c r="N543" s="48" t="e">
        <f>INDEX('Jason-SESSION'!$L$835:$U$842, MATCH("*Lat Pulldown*",'Jason-SESSION'!$B$835:$B$842,0), MATCH("*1st*",'Jason-SESSION'!$K$7:$T$7,0))</f>
        <v>#N/A</v>
      </c>
      <c r="O543" s="151"/>
      <c r="P543" s="151"/>
      <c r="Q543" s="118"/>
      <c r="R543" s="118"/>
      <c r="S543" s="11"/>
      <c r="T543" s="11"/>
      <c r="V543" s="47"/>
      <c r="W543" s="11"/>
      <c r="X543" s="11"/>
      <c r="Y543" s="11"/>
      <c r="Z543" s="11"/>
      <c r="AA543" s="11"/>
      <c r="AB543" s="11"/>
      <c r="AC543" s="11"/>
      <c r="AF543"/>
      <c r="AG543"/>
      <c r="AH543"/>
      <c r="AI543"/>
      <c r="AJ543"/>
      <c r="AK543"/>
      <c r="AL543"/>
      <c r="AN543"/>
    </row>
    <row r="544" spans="1:40">
      <c r="B544" t="s">
        <v>4</v>
      </c>
      <c r="C544" s="131" t="e">
        <f>IF($A$542='Jason-SESSION'!$A$835,INDEX('Jason-SESSION'!$K$835:$T$842, MATCH("*Squat*",'Jason-SESSION'!$B$835:$B$842,0), MATCH("*2nd*",'Jason-SESSION'!$K$7:$T$7,0)),"")</f>
        <v>#N/A</v>
      </c>
      <c r="D544" s="132" t="e">
        <f>INDEX('Jason-SESSION'!L$835:U$842, MATCH("*Squat*",'Jason-SESSION'!$B$835:$B$842,0), MATCH("*2nd*",'Jason-SESSION'!K$7:T$7,0))</f>
        <v>#N/A</v>
      </c>
      <c r="E544" s="131" t="e">
        <f>IF($A$542='Jason-SESSION'!$A$835,INDEX('Jason-SESSION'!$K$835:$T$842, MATCH("*Deadlift*",'Jason-SESSION'!$B$835:$B$842,0), MATCH("*2ND*",'Jason-SESSION'!$K$7:$T$7,0)),"")</f>
        <v>#N/A</v>
      </c>
      <c r="F544" s="131" t="e">
        <f>INDEX('Jason-SESSION'!$L$835:$U$842, MATCH("*Deadlift*",'Jason-SESSION'!$B$835:$B$842,0), MATCH("*2nd*",'Jason-SESSION'!$K$7:$T$7,0))</f>
        <v>#N/A</v>
      </c>
      <c r="G544" s="131" t="e">
        <f>IF($A$542='Jason-SESSION'!$A$835,INDEX('Jason-SESSION'!$K$835:$T$842, MATCH("*Bench Press*",'Jason-SESSION'!$B$835:$B$842,0), MATCH("*2ND*",'Jason-SESSION'!$K$7:$T$7,0)),"")</f>
        <v>#N/A</v>
      </c>
      <c r="H544" s="131" t="e">
        <f>INDEX('Jason-SESSION'!$L$835:$U$842, MATCH("*Bench Press*",'Jason-SESSION'!$B$835:$B$842,0), MATCH("*2nd*",'Jason-SESSION'!$K$7:$T$7,0))</f>
        <v>#N/A</v>
      </c>
      <c r="I544" s="132" t="e">
        <f>IF($A$542='Jason-SESSION'!$A$835,INDEX('Jason-SESSION'!$K$835:$T$842, MATCH("*Military*",'Jason-SESSION'!$B$835:$B$842,0), MATCH("*2ND*",'Jason-SESSION'!$K$7:$T$7,0)),"")</f>
        <v>#N/A</v>
      </c>
      <c r="J544" s="44" t="e">
        <f>INDEX('Jason-SESSION'!$L$835:$U$842, MATCH("*Military*",'Jason-SESSION'!$B$835:$B$842,0), MATCH("*2nd*",'Jason-SESSION'!$K$7:$T$7,0))</f>
        <v>#N/A</v>
      </c>
      <c r="K544" s="131" t="e">
        <f>IF($A$542='Jason-SESSION'!$A$835,INDEX('Jason-SESSION'!$K$835:$T$842, MATCH("*Clean *",'Jason-SESSION'!$B$835:$B$842,0), MATCH("*2ND*",'Jason-SESSION'!$K$7:$T$7,0)),"")</f>
        <v>#N/A</v>
      </c>
      <c r="L544" s="44" t="e">
        <f>INDEX('Jason-SESSION'!$L$835:$U$842, MATCH("*Clean *",'Jason-SESSION'!$B$835:$B$842,0), MATCH("*2nd*",'Jason-SESSION'!$K$7:$T$7,0))</f>
        <v>#N/A</v>
      </c>
      <c r="M544" s="131" t="e">
        <f>IF($A$542='Jason-SESSION'!$A$835,INDEX('Jason-SESSION'!$K$835:$T$842, MATCH("*Lat Pulldown*",'Jason-SESSION'!$B$835:$B$842,0), MATCH("*2ND*",'Jason-SESSION'!$K$7:$T$7,0)),"")</f>
        <v>#N/A</v>
      </c>
      <c r="N544" s="44" t="e">
        <f>INDEX('Jason-SESSION'!$L$835:$U$842, MATCH("*Lat Pulldown*",'Jason-SESSION'!$B$835:$B$842,0), MATCH("*2nd*",'Jason-SESSION'!$K$7:$T$7,0))</f>
        <v>#N/A</v>
      </c>
      <c r="O544" s="151"/>
      <c r="P544" s="151"/>
      <c r="Q544" s="118"/>
      <c r="R544" s="118"/>
      <c r="AF544"/>
      <c r="AG544"/>
      <c r="AH544"/>
      <c r="AI544"/>
      <c r="AJ544"/>
      <c r="AK544"/>
      <c r="AL544"/>
      <c r="AN544"/>
    </row>
    <row r="545" spans="1:40">
      <c r="B545" t="s">
        <v>5</v>
      </c>
      <c r="C545" s="131" t="e">
        <f>IF($A$542='Jason-SESSION'!$A$835,INDEX('Jason-SESSION'!$K$835:$T$842, MATCH("*Squat*",'Jason-SESSION'!$B$835:$B$842,0), MATCH("*3rd*",'Jason-SESSION'!$K$7:$T$7,0)),"")</f>
        <v>#N/A</v>
      </c>
      <c r="D545" s="132" t="e">
        <f>INDEX('Jason-SESSION'!L$835:U$842, MATCH("*Squat*",'Jason-SESSION'!$B$835:$B$842,0), MATCH("*3rd*",'Jason-SESSION'!K$7:T$7,0))</f>
        <v>#N/A</v>
      </c>
      <c r="E545" s="131" t="e">
        <f>IF($A$542='Jason-SESSION'!$A$835,INDEX('Jason-SESSION'!$K$835:$T$842, MATCH("*Deadlift*",'Jason-SESSION'!$B$835:$B$842,0), MATCH("*3rd*",'Jason-SESSION'!$K$7:$T$7,0)),"")</f>
        <v>#N/A</v>
      </c>
      <c r="F545" s="131" t="e">
        <f>INDEX('Jason-SESSION'!$L$835:$U$842, MATCH("*Deadlift*",'Jason-SESSION'!$B$835:$B$842,0), MATCH("*3rd*",'Jason-SESSION'!$K$7:$T$7,0))</f>
        <v>#N/A</v>
      </c>
      <c r="G545" s="131" t="e">
        <f>IF($A$542='Jason-SESSION'!$A$835,INDEX('Jason-SESSION'!$K$835:$T$842, MATCH("*Bench Press*",'Jason-SESSION'!$B$835:$B$842,0), MATCH("*3rd*",'Jason-SESSION'!$K$7:$T$7,0)),"")</f>
        <v>#N/A</v>
      </c>
      <c r="H545" s="131" t="e">
        <f>INDEX('Jason-SESSION'!$L$835:$U$842, MATCH("*Bench Press*",'Jason-SESSION'!$B$835:$B$842,0), MATCH("*3rd*",'Jason-SESSION'!$K$7:$T$7,0))</f>
        <v>#N/A</v>
      </c>
      <c r="I545" s="132" t="e">
        <f>IF($A$542='Jason-SESSION'!$A$835,INDEX('Jason-SESSION'!$K$835:$T$842, MATCH("*Military*",'Jason-SESSION'!$B$835:$B$842,0), MATCH("*3rd*",'Jason-SESSION'!$K$7:$T$7,0)),"")</f>
        <v>#N/A</v>
      </c>
      <c r="J545" s="44" t="e">
        <f>INDEX('Jason-SESSION'!$L$835:$U$842, MATCH("*Military*",'Jason-SESSION'!$B$835:$B$842,0), MATCH("*3rd*",'Jason-SESSION'!$K$7:$T$7,0))</f>
        <v>#N/A</v>
      </c>
      <c r="K545" s="131" t="e">
        <f>IF($A$542='Jason-SESSION'!$A$835,INDEX('Jason-SESSION'!$K$835:$T$842, MATCH("*Clean *",'Jason-SESSION'!$B$835:$B$842,0), MATCH("*3rd*",'Jason-SESSION'!$K$7:$T$7,0)),"")</f>
        <v>#N/A</v>
      </c>
      <c r="L545" s="44" t="e">
        <f>INDEX('Jason-SESSION'!$L$835:$U$842, MATCH("*Clean *",'Jason-SESSION'!$B$835:$B$842,0), MATCH("*3rd*",'Jason-SESSION'!$K$7:$T$7,0))</f>
        <v>#N/A</v>
      </c>
      <c r="M545" s="131" t="e">
        <f>IF($A$542='Jason-SESSION'!$A$835,INDEX('Jason-SESSION'!$K$835:$T$842, MATCH("*Lat Pulldown*",'Jason-SESSION'!$B$835:$B$842,0), MATCH("*3rd*",'Jason-SESSION'!$K$7:$T$7,0)),"")</f>
        <v>#N/A</v>
      </c>
      <c r="N545" s="44" t="e">
        <f>INDEX('Jason-SESSION'!$L$835:$U$842, MATCH("*Lat Pulldown*",'Jason-SESSION'!$B$835:$B$842,0), MATCH("*3rd*",'Jason-SESSION'!$K$7:$T$7,0))</f>
        <v>#N/A</v>
      </c>
      <c r="O545" s="151"/>
      <c r="P545" s="151"/>
      <c r="Q545" s="118"/>
      <c r="R545" s="118"/>
      <c r="AF545"/>
      <c r="AG545"/>
      <c r="AH545"/>
      <c r="AI545"/>
      <c r="AJ545"/>
      <c r="AK545"/>
      <c r="AL545"/>
      <c r="AN545"/>
    </row>
    <row r="546" spans="1:40">
      <c r="B546" t="s">
        <v>6</v>
      </c>
      <c r="C546" s="131" t="e">
        <f>IF($A$542='Jason-SESSION'!$A$835,INDEX('Jason-SESSION'!$K$835:$T$842, MATCH("*Squat*",'Jason-SESSION'!$B$835:$B$842,0), MATCH("*4th*",'Jason-SESSION'!$K$7:$T$7,0)),"")</f>
        <v>#N/A</v>
      </c>
      <c r="D546" s="132" t="e">
        <f>INDEX('Jason-SESSION'!L$835:U$842, MATCH("*Squat*",'Jason-SESSION'!$B$835:$B$842,0), MATCH("*4th*",'Jason-SESSION'!K$7:T$7,0))</f>
        <v>#N/A</v>
      </c>
      <c r="E546" s="131" t="e">
        <f>IF($A$542='Jason-SESSION'!$A$835,INDEX('Jason-SESSION'!$K$835:$T$842, MATCH("*Deadlift*",'Jason-SESSION'!$B$835:$B$842,0), MATCH("*4th*",'Jason-SESSION'!$K$7:$T$7,0)),"")</f>
        <v>#N/A</v>
      </c>
      <c r="F546" s="131" t="e">
        <f>INDEX('Jason-SESSION'!$L$835:$U$842, MATCH("*Deadlift*",'Jason-SESSION'!$B$835:$B$842,0), MATCH("*4th*",'Jason-SESSION'!$K$7:$T$7,0))</f>
        <v>#N/A</v>
      </c>
      <c r="G546" s="131" t="e">
        <f>IF($A$542='Jason-SESSION'!$A$835,INDEX('Jason-SESSION'!$K$835:$T$842, MATCH("*Bench Press*",'Jason-SESSION'!$B$835:$B$842,0), MATCH("*4th*",'Jason-SESSION'!$K$7:$T$7,0)),"")</f>
        <v>#N/A</v>
      </c>
      <c r="H546" s="131" t="e">
        <f>INDEX('Jason-SESSION'!$L$835:$U$842, MATCH("*Bench Press*",'Jason-SESSION'!$B$835:$B$842,0), MATCH("*4th*",'Jason-SESSION'!$K$7:$T$7,0))</f>
        <v>#N/A</v>
      </c>
      <c r="I546" s="132" t="e">
        <f>IF($A$542='Jason-SESSION'!$A$835,INDEX('Jason-SESSION'!$K$835:$T$842, MATCH("*Military*",'Jason-SESSION'!$B$835:$B$842,0), MATCH("*4th*",'Jason-SESSION'!$K$7:$T$7,0)),"")</f>
        <v>#N/A</v>
      </c>
      <c r="J546" s="44" t="e">
        <f>INDEX('Jason-SESSION'!$L$835:$U$842, MATCH("*Military*",'Jason-SESSION'!$B$835:$B$842,0), MATCH("*4th*",'Jason-SESSION'!$K$7:$T$7,0))</f>
        <v>#N/A</v>
      </c>
      <c r="K546" s="131" t="e">
        <f>IF($A$542='Jason-SESSION'!$A$835,INDEX('Jason-SESSION'!$K$835:$T$842, MATCH("*Clean *",'Jason-SESSION'!$B$835:$B$842,0), MATCH("*4th*",'Jason-SESSION'!$K$7:$T$7,0)),"")</f>
        <v>#N/A</v>
      </c>
      <c r="L546" s="44" t="e">
        <f>INDEX('Jason-SESSION'!$L$835:$U$842, MATCH("*Clean *",'Jason-SESSION'!$B$835:$B$842,0), MATCH("*4th*",'Jason-SESSION'!$K$7:$T$7,0))</f>
        <v>#N/A</v>
      </c>
      <c r="M546" s="131" t="e">
        <f>IF($A$542='Jason-SESSION'!$A$835,INDEX('Jason-SESSION'!$K$835:$T$842, MATCH("*Lat Pulldown*",'Jason-SESSION'!$B$835:$B$842,0), MATCH("*4th*",'Jason-SESSION'!$K$7:$T$7,0)),"")</f>
        <v>#N/A</v>
      </c>
      <c r="N546" s="44" t="e">
        <f>INDEX('Jason-SESSION'!$L$835:$U$842, MATCH("*Lat Pulldown*",'Jason-SESSION'!$B$835:$B$842,0), MATCH("*4th*",'Jason-SESSION'!$K$7:$T$7,0))</f>
        <v>#N/A</v>
      </c>
      <c r="O546" s="151"/>
      <c r="P546" s="151"/>
      <c r="Q546" s="118"/>
      <c r="R546" s="118"/>
      <c r="AF546"/>
      <c r="AG546"/>
      <c r="AH546"/>
      <c r="AI546"/>
      <c r="AJ546"/>
      <c r="AK546"/>
      <c r="AL546"/>
      <c r="AN546"/>
    </row>
    <row r="547" spans="1:40">
      <c r="B547" t="s">
        <v>7</v>
      </c>
      <c r="C547" s="131" t="e">
        <f>IF($A$542='Jason-SESSION'!$A$835,INDEX('Jason-SESSION'!$K$835:$T$842, MATCH("*Squat*",'Jason-SESSION'!$B$835:$B$842,0), MATCH("*5th*",'Jason-SESSION'!$K$7:$T$7,0)),"")</f>
        <v>#N/A</v>
      </c>
      <c r="D547" s="132" t="e">
        <f>INDEX('Jason-SESSION'!L$835:U$842, MATCH("*Squat*",'Jason-SESSION'!$B$835:$B$842,0), MATCH("*5th*",'Jason-SESSION'!K$7:T$7,0))</f>
        <v>#N/A</v>
      </c>
      <c r="E547" s="131" t="e">
        <f>IF($A$542='Jason-SESSION'!$A$835,INDEX('Jason-SESSION'!$K$835:$T$842, MATCH("*Deadlift*",'Jason-SESSION'!$B$835:$B$842,0), MATCH("*5th*",'Jason-SESSION'!$K$7:$T$7,0)),"")</f>
        <v>#N/A</v>
      </c>
      <c r="F547" s="131" t="e">
        <f>INDEX('Jason-SESSION'!$L$835:$U$842, MATCH("*Deadlift*",'Jason-SESSION'!$B$835:$B$842,0), MATCH("*5th*",'Jason-SESSION'!$K$7:$T$7,0))</f>
        <v>#N/A</v>
      </c>
      <c r="G547" s="131" t="e">
        <f>IF($A$542='Jason-SESSION'!$A$835,INDEX('Jason-SESSION'!$K$835:$T$842, MATCH("*Bench Press*",'Jason-SESSION'!$B$835:$B$842,0), MATCH("*5th*",'Jason-SESSION'!$K$7:$T$7,0)),"")</f>
        <v>#N/A</v>
      </c>
      <c r="H547" s="131" t="e">
        <f>INDEX('Jason-SESSION'!$L$835:$U$842, MATCH("*Bench Press*",'Jason-SESSION'!$B$835:$B$842,0), MATCH("*5th*",'Jason-SESSION'!$K$7:$T$7,0))</f>
        <v>#N/A</v>
      </c>
      <c r="I547" s="132" t="e">
        <f>IF($A$542='Jason-SESSION'!$A$835,INDEX('Jason-SESSION'!$K$835:$T$842, MATCH("*Military*",'Jason-SESSION'!$B$835:$B$842,0), MATCH("*5th*",'Jason-SESSION'!$K$7:$T$7,0)),"")</f>
        <v>#N/A</v>
      </c>
      <c r="J547" s="44" t="e">
        <f>INDEX('Jason-SESSION'!$L$835:$U$842, MATCH("*Military*",'Jason-SESSION'!$B$835:$B$842,0), MATCH("*5th*",'Jason-SESSION'!$K$7:$T$7,0))</f>
        <v>#N/A</v>
      </c>
      <c r="K547" s="131" t="e">
        <f>IF($A$542='Jason-SESSION'!$A$835,INDEX('Jason-SESSION'!$K$835:$T$842, MATCH("*Clean *",'Jason-SESSION'!$B$835:$B$842,0), MATCH("*5th*",'Jason-SESSION'!$K$7:$T$7,0)),"")</f>
        <v>#N/A</v>
      </c>
      <c r="L547" s="44" t="e">
        <f>INDEX('Jason-SESSION'!$L$835:$U$842, MATCH("*Clean *",'Jason-SESSION'!$B$835:$B$842,0), MATCH("*5th*",'Jason-SESSION'!$K$7:$T$7,0))</f>
        <v>#N/A</v>
      </c>
      <c r="M547" s="131" t="e">
        <f>IF($A$542='Jason-SESSION'!$A$835,INDEX('Jason-SESSION'!$K$835:$T$842, MATCH("*Lat Pulldown*",'Jason-SESSION'!$B$835:$B$842,0), MATCH("*5th*",'Jason-SESSION'!$K$7:$T$7,0)),"")</f>
        <v>#N/A</v>
      </c>
      <c r="N547" s="44" t="e">
        <f>INDEX('Jason-SESSION'!$L$835:$U$842, MATCH("*Lat Pulldown*",'Jason-SESSION'!$B$835:$B$842,0), MATCH("*5th*",'Jason-SESSION'!$K$7:$T$7,0))</f>
        <v>#N/A</v>
      </c>
      <c r="O547" s="151"/>
      <c r="P547" s="151"/>
      <c r="Q547" s="118"/>
      <c r="R547" s="118"/>
      <c r="AF547"/>
      <c r="AG547"/>
      <c r="AH547"/>
      <c r="AI547"/>
      <c r="AJ547"/>
      <c r="AK547"/>
      <c r="AL547"/>
      <c r="AN547"/>
    </row>
    <row r="548" spans="1:40">
      <c r="A548" s="129">
        <f>'Jason-SESSION'!A844</f>
        <v>0</v>
      </c>
      <c r="B548" s="116" t="s">
        <v>84</v>
      </c>
      <c r="C548" s="117" t="e">
        <f>MAX(C549:C553)</f>
        <v>#N/A</v>
      </c>
      <c r="D548" s="116" t="e">
        <f t="array" ref="D548">MAX(IF(C549:C553=C548,D549:D553))</f>
        <v>#N/A</v>
      </c>
      <c r="E548" s="116" t="e">
        <f>MAX(E549:E553)</f>
        <v>#N/A</v>
      </c>
      <c r="F548" s="116" t="e">
        <f t="array" ref="F548">MAX(IF(E549:E553=E548,F549:F553))</f>
        <v>#N/A</v>
      </c>
      <c r="G548" s="116" t="e">
        <f>MAX(G549:G553)</f>
        <v>#N/A</v>
      </c>
      <c r="H548" s="116" t="e">
        <f t="array" ref="H548">MAX(IF(G549:G553=G548,H549:H553))</f>
        <v>#N/A</v>
      </c>
      <c r="I548" s="116" t="e">
        <f>MAX(I549:I553)</f>
        <v>#N/A</v>
      </c>
      <c r="J548" s="116" t="e">
        <f t="array" ref="J548">MAX(IF(I549:I553=I548,J549:J553))</f>
        <v>#N/A</v>
      </c>
      <c r="K548" s="116" t="e">
        <f>MAX(K549:K553)</f>
        <v>#N/A</v>
      </c>
      <c r="L548" s="116" t="e">
        <f t="array" ref="L548">MAX(IF(K549:K553=K548,L549:L553))</f>
        <v>#N/A</v>
      </c>
      <c r="M548" s="116" t="e">
        <f>MAX(M549:M553)</f>
        <v>#N/A</v>
      </c>
      <c r="N548" s="117" t="e">
        <f t="array" ref="N548">MAX(IF(M549:M553=M548,N549:N553))</f>
        <v>#N/A</v>
      </c>
      <c r="O548" s="152" t="str">
        <f>IF($A$140='Jason-SESSION'!$A$736,INDEX('Jason-SESSION'!$K$736:$T$743, MATCH("*1k Row*",'Jason-SESSION'!$B$736:$B$743,0), MATCH("*1st*",'Jason-SESSION'!$K$7:$T$7,0)),"")</f>
        <v/>
      </c>
      <c r="P548" s="152" t="str">
        <f>IF($A$140='Jason-SESSION'!$A$736,INDEX('Jason-SESSION'!$K$736:$T$743, MATCH("*HIIT*",'Jason-SESSION'!$B$736:$B$743,0), MATCH("*1st*",'Jason-SESSION'!$K$7:$T$7,0)),"")</f>
        <v/>
      </c>
      <c r="Q548" s="119" t="e">
        <f>INDEX('Jason-SESSION'!$L$736:$U$736, MATCH("*HIIT*",'Jason-SESSION'!$B$736:$B$736,0), MATCH("*1st*",'Jason-SESSION'!$K$7:$T$7,0))</f>
        <v>#N/A</v>
      </c>
      <c r="R548" s="119">
        <f>'Jason-SESSION'!U610</f>
        <v>0</v>
      </c>
      <c r="S548" s="116"/>
      <c r="T548" s="116"/>
      <c r="U548" s="120">
        <f>'Jason-SESSION'!A845</f>
        <v>0</v>
      </c>
      <c r="V548" s="120">
        <f>'Jason-SESSION'!A846</f>
        <v>0</v>
      </c>
      <c r="W548" s="116"/>
      <c r="X548" s="116"/>
      <c r="Y548" s="116"/>
      <c r="Z548" s="116"/>
      <c r="AA548" s="116"/>
      <c r="AB548" s="116"/>
      <c r="AC548" s="116"/>
      <c r="AF548"/>
      <c r="AG548"/>
      <c r="AH548"/>
      <c r="AI548"/>
      <c r="AJ548"/>
      <c r="AK548"/>
      <c r="AL548"/>
      <c r="AN548"/>
    </row>
    <row r="549" spans="1:40">
      <c r="A549" s="145"/>
      <c r="B549" s="11" t="s">
        <v>3</v>
      </c>
      <c r="C549" s="131" t="e">
        <f>IF($A$548='Jason-SESSION'!$A$844,INDEX('Jason-SESSION'!$K$844:$T$851, MATCH("*Squat*",'Jason-SESSION'!$B$844:$B$851,0), MATCH("*1st*",'Jason-SESSION'!$K$7:$T$7,0)),"")</f>
        <v>#N/A</v>
      </c>
      <c r="D549" s="132" t="e">
        <f>INDEX('Jason-SESSION'!L$844:U$851, MATCH("*Squat*",'Jason-SESSION'!$B$844:$B$851,0), MATCH("*1st*",'Jason-SESSION'!K$7:T$7,0))</f>
        <v>#N/A</v>
      </c>
      <c r="E549" s="131" t="e">
        <f>IF($A$548='Jason-SESSION'!$A$844,INDEX('Jason-SESSION'!$K$844:$T$851, MATCH("*Deadlift*",'Jason-SESSION'!$B$844:$B$851,0), MATCH("*1st*",'Jason-SESSION'!$K$7:$T$7,0)),"")</f>
        <v>#N/A</v>
      </c>
      <c r="F549" s="131" t="e">
        <f>INDEX('Jason-SESSION'!$L$844:$U$851, MATCH("*Deadlift*",'Jason-SESSION'!$B$844:$B$851,0), MATCH("*1st*",'Jason-SESSION'!$K$7:$T$7,0))</f>
        <v>#N/A</v>
      </c>
      <c r="G549" s="131" t="e">
        <f>IF($A$548='Jason-SESSION'!$A$844,INDEX('Jason-SESSION'!$K$844:$T$851, MATCH("*Bench Press*",'Jason-SESSION'!$B$844:$B$851,0), MATCH("*1st*",'Jason-SESSION'!$K$7:$T$7,0)),"")</f>
        <v>#N/A</v>
      </c>
      <c r="H549" s="131" t="e">
        <f>INDEX('Jason-SESSION'!$L$844:$U$851, MATCH("*Bench Press*",'Jason-SESSION'!$B$844:$B$851,0), MATCH("*1st*",'Jason-SESSION'!$K$7:$T$7,0))</f>
        <v>#N/A</v>
      </c>
      <c r="I549" s="132" t="e">
        <f>IF($A$548='Jason-SESSION'!$A$844,INDEX('Jason-SESSION'!$K$844:$T$851, MATCH("*Military*",'Jason-SESSION'!$B$844:$B$851,0), MATCH("*1st*",'Jason-SESSION'!$K$7:$T$7,0)),"")</f>
        <v>#N/A</v>
      </c>
      <c r="J549" s="48" t="e">
        <f>INDEX('Jason-SESSION'!$L$844:$U$851, MATCH("*Military*",'Jason-SESSION'!$B$844:$B$851,0), MATCH("*1st*",'Jason-SESSION'!$K$7:$T$7,0))</f>
        <v>#N/A</v>
      </c>
      <c r="K549" s="131" t="e">
        <f>IF($A$548='Jason-SESSION'!$A$844,INDEX('Jason-SESSION'!$K$844:$T$851, MATCH("*Clean *",'Jason-SESSION'!$B$844:$B$851,0), MATCH("*1st*",'Jason-SESSION'!$K$7:$T$7,0)),"")</f>
        <v>#N/A</v>
      </c>
      <c r="L549" s="48" t="e">
        <f>INDEX('Jason-SESSION'!$L$844:$U$851, MATCH("*Clean *",'Jason-SESSION'!$B$844:$B$851,0), MATCH("*1st*",'Jason-SESSION'!$K$7:$T$7,0))</f>
        <v>#N/A</v>
      </c>
      <c r="M549" s="131" t="e">
        <f>IF($A$548='Jason-SESSION'!$A$844,INDEX('Jason-SESSION'!$K$844:$T$851, MATCH("*Lat Pulldown*",'Jason-SESSION'!$B$844:$B$851,0), MATCH("*1st*",'Jason-SESSION'!$K$7:$T$7,0)),"")</f>
        <v>#N/A</v>
      </c>
      <c r="N549" s="48" t="e">
        <f>INDEX('Jason-SESSION'!$L$844:$U$851, MATCH("*Lat Pulldown*",'Jason-SESSION'!$B$844:$B$851,0), MATCH("*1st*",'Jason-SESSION'!$K$7:$T$7,0))</f>
        <v>#N/A</v>
      </c>
      <c r="O549" s="151"/>
      <c r="P549" s="151"/>
      <c r="Q549" s="118"/>
      <c r="R549" s="118"/>
      <c r="S549" s="11"/>
      <c r="T549" s="11"/>
      <c r="V549" s="47"/>
      <c r="W549" s="11"/>
      <c r="X549" s="11"/>
      <c r="Y549" s="11"/>
      <c r="Z549" s="11"/>
      <c r="AA549" s="11"/>
      <c r="AB549" s="11"/>
      <c r="AC549" s="11"/>
      <c r="AF549"/>
      <c r="AG549"/>
      <c r="AH549"/>
      <c r="AI549"/>
      <c r="AJ549"/>
      <c r="AK549"/>
      <c r="AL549"/>
      <c r="AN549"/>
    </row>
    <row r="550" spans="1:40">
      <c r="B550" t="s">
        <v>4</v>
      </c>
      <c r="C550" s="131" t="e">
        <f>IF($A$548='Jason-SESSION'!$A$844,INDEX('Jason-SESSION'!$K$844:$T$851, MATCH("*Squat*",'Jason-SESSION'!$B$844:$B$851,0), MATCH("*2nd*",'Jason-SESSION'!$K$7:$T$7,0)),"")</f>
        <v>#N/A</v>
      </c>
      <c r="D550" s="132" t="e">
        <f>INDEX('Jason-SESSION'!L$844:U$851, MATCH("*Squat*",'Jason-SESSION'!$B$844:$B$851,0), MATCH("*2nd*",'Jason-SESSION'!K$7:T$7,0))</f>
        <v>#N/A</v>
      </c>
      <c r="E550" s="131" t="e">
        <f>IF($A$548='Jason-SESSION'!$A$844,INDEX('Jason-SESSION'!$K$844:$T$851, MATCH("*Deadlift*",'Jason-SESSION'!$B$844:$B$851,0), MATCH("*2ND*",'Jason-SESSION'!$K$7:$T$7,0)),"")</f>
        <v>#N/A</v>
      </c>
      <c r="F550" s="131" t="e">
        <f>INDEX('Jason-SESSION'!$L$844:$U$851, MATCH("*Deadlift*",'Jason-SESSION'!$B$844:$B$851,0), MATCH("*2nd*",'Jason-SESSION'!$K$7:$T$7,0))</f>
        <v>#N/A</v>
      </c>
      <c r="G550" s="131" t="e">
        <f>IF($A$548='Jason-SESSION'!$A$844,INDEX('Jason-SESSION'!$K$844:$T$851, MATCH("*Bench Press*",'Jason-SESSION'!$B$844:$B$851,0), MATCH("*2ND*",'Jason-SESSION'!$K$7:$T$7,0)),"")</f>
        <v>#N/A</v>
      </c>
      <c r="H550" s="131" t="e">
        <f>INDEX('Jason-SESSION'!$L$844:$U$851, MATCH("*Bench Press*",'Jason-SESSION'!$B$844:$B$851,0), MATCH("*2nd*",'Jason-SESSION'!$K$7:$T$7,0))</f>
        <v>#N/A</v>
      </c>
      <c r="I550" s="132" t="e">
        <f>IF($A$548='Jason-SESSION'!$A$844,INDEX('Jason-SESSION'!$K$844:$T$851, MATCH("*Military*",'Jason-SESSION'!$B$844:$B$851,0), MATCH("*2ND*",'Jason-SESSION'!$K$7:$T$7,0)),"")</f>
        <v>#N/A</v>
      </c>
      <c r="J550" s="44" t="e">
        <f>INDEX('Jason-SESSION'!$L$844:$U$851, MATCH("*Military*",'Jason-SESSION'!$B$844:$B$851,0), MATCH("*2nd*",'Jason-SESSION'!$K$7:$T$7,0))</f>
        <v>#N/A</v>
      </c>
      <c r="K550" s="131" t="e">
        <f>IF($A$548='Jason-SESSION'!$A$844,INDEX('Jason-SESSION'!$K$844:$T$851, MATCH("*Clean *",'Jason-SESSION'!$B$844:$B$851,0), MATCH("*2ND*",'Jason-SESSION'!$K$7:$T$7,0)),"")</f>
        <v>#N/A</v>
      </c>
      <c r="L550" s="44" t="e">
        <f>INDEX('Jason-SESSION'!$L$844:$U$851, MATCH("*Clean *",'Jason-SESSION'!$B$844:$B$851,0), MATCH("*2nd*",'Jason-SESSION'!$K$7:$T$7,0))</f>
        <v>#N/A</v>
      </c>
      <c r="M550" s="131" t="e">
        <f>IF($A$548='Jason-SESSION'!$A$844,INDEX('Jason-SESSION'!$K$844:$T$851, MATCH("*Lat Pulldown*",'Jason-SESSION'!$B$844:$B$851,0), MATCH("*2ND*",'Jason-SESSION'!$K$7:$T$7,0)),"")</f>
        <v>#N/A</v>
      </c>
      <c r="N550" s="44" t="e">
        <f>INDEX('Jason-SESSION'!$L$844:$U$851, MATCH("*Lat Pulldown*",'Jason-SESSION'!$B$844:$B$851,0), MATCH("*2nd*",'Jason-SESSION'!$K$7:$T$7,0))</f>
        <v>#N/A</v>
      </c>
      <c r="O550" s="151"/>
      <c r="P550" s="151"/>
      <c r="Q550" s="118"/>
      <c r="R550" s="118"/>
      <c r="AF550"/>
      <c r="AG550"/>
      <c r="AH550"/>
      <c r="AI550"/>
      <c r="AJ550"/>
      <c r="AK550"/>
      <c r="AL550"/>
      <c r="AN550"/>
    </row>
    <row r="551" spans="1:40">
      <c r="B551" t="s">
        <v>5</v>
      </c>
      <c r="C551" s="131" t="e">
        <f>IF($A$548='Jason-SESSION'!$A$844,INDEX('Jason-SESSION'!$K$844:$T$851, MATCH("*Squat*",'Jason-SESSION'!$B$844:$B$851,0), MATCH("*3rd*",'Jason-SESSION'!$K$7:$T$7,0)),"")</f>
        <v>#N/A</v>
      </c>
      <c r="D551" s="132" t="e">
        <f>INDEX('Jason-SESSION'!L$844:U$851, MATCH("*Squat*",'Jason-SESSION'!$B$844:$B$851,0), MATCH("*3rd*",'Jason-SESSION'!K$7:T$7,0))</f>
        <v>#N/A</v>
      </c>
      <c r="E551" s="131" t="e">
        <f>IF($A$548='Jason-SESSION'!$A$844,INDEX('Jason-SESSION'!$K$844:$T$851, MATCH("*Deadlift*",'Jason-SESSION'!$B$844:$B$851,0), MATCH("*3rd*",'Jason-SESSION'!$K$7:$T$7,0)),"")</f>
        <v>#N/A</v>
      </c>
      <c r="F551" s="131" t="e">
        <f>INDEX('Jason-SESSION'!$L$844:$U$851, MATCH("*Deadlift*",'Jason-SESSION'!$B$844:$B$851,0), MATCH("*3rd*",'Jason-SESSION'!$K$7:$T$7,0))</f>
        <v>#N/A</v>
      </c>
      <c r="G551" s="131" t="e">
        <f>IF($A$548='Jason-SESSION'!$A$844,INDEX('Jason-SESSION'!$K$844:$T$851, MATCH("*Bench Press*",'Jason-SESSION'!$B$844:$B$851,0), MATCH("*3rd*",'Jason-SESSION'!$K$7:$T$7,0)),"")</f>
        <v>#N/A</v>
      </c>
      <c r="H551" s="131" t="e">
        <f>INDEX('Jason-SESSION'!$L$844:$U$851, MATCH("*Bench Press*",'Jason-SESSION'!$B$844:$B$851,0), MATCH("*3rd*",'Jason-SESSION'!$K$7:$T$7,0))</f>
        <v>#N/A</v>
      </c>
      <c r="I551" s="132" t="e">
        <f>IF($A$548='Jason-SESSION'!$A$844,INDEX('Jason-SESSION'!$K$844:$T$851, MATCH("*Military*",'Jason-SESSION'!$B$844:$B$851,0), MATCH("*3rd*",'Jason-SESSION'!$K$7:$T$7,0)),"")</f>
        <v>#N/A</v>
      </c>
      <c r="J551" s="44" t="e">
        <f>INDEX('Jason-SESSION'!$L$844:$U$851, MATCH("*Military*",'Jason-SESSION'!$B$844:$B$851,0), MATCH("*3rd*",'Jason-SESSION'!$K$7:$T$7,0))</f>
        <v>#N/A</v>
      </c>
      <c r="K551" s="131" t="e">
        <f>IF($A$548='Jason-SESSION'!$A$844,INDEX('Jason-SESSION'!$K$844:$T$851, MATCH("*Clean *",'Jason-SESSION'!$B$844:$B$851,0), MATCH("*3rd*",'Jason-SESSION'!$K$7:$T$7,0)),"")</f>
        <v>#N/A</v>
      </c>
      <c r="L551" s="44" t="e">
        <f>INDEX('Jason-SESSION'!$L$844:$U$851, MATCH("*Clean *",'Jason-SESSION'!$B$844:$B$851,0), MATCH("*3rd*",'Jason-SESSION'!$K$7:$T$7,0))</f>
        <v>#N/A</v>
      </c>
      <c r="M551" s="131" t="e">
        <f>IF($A$548='Jason-SESSION'!$A$844,INDEX('Jason-SESSION'!$K$844:$T$851, MATCH("*Lat Pulldown*",'Jason-SESSION'!$B$844:$B$851,0), MATCH("*3rd*",'Jason-SESSION'!$K$7:$T$7,0)),"")</f>
        <v>#N/A</v>
      </c>
      <c r="N551" s="44" t="e">
        <f>INDEX('Jason-SESSION'!$L$844:$U$851, MATCH("*Lat Pulldown*",'Jason-SESSION'!$B$844:$B$851,0), MATCH("*3rd*",'Jason-SESSION'!$K$7:$T$7,0))</f>
        <v>#N/A</v>
      </c>
      <c r="O551" s="151"/>
      <c r="P551" s="151"/>
      <c r="Q551" s="118"/>
      <c r="R551" s="118"/>
      <c r="AF551"/>
      <c r="AG551"/>
      <c r="AH551"/>
      <c r="AI551"/>
      <c r="AJ551"/>
      <c r="AK551"/>
      <c r="AL551"/>
      <c r="AN551"/>
    </row>
    <row r="552" spans="1:40">
      <c r="B552" t="s">
        <v>6</v>
      </c>
      <c r="C552" s="131" t="e">
        <f>IF($A$548='Jason-SESSION'!$A$844,INDEX('Jason-SESSION'!$K$844:$T$851, MATCH("*Squat*",'Jason-SESSION'!$B$844:$B$851,0), MATCH("*4th*",'Jason-SESSION'!$K$7:$T$7,0)),"")</f>
        <v>#N/A</v>
      </c>
      <c r="D552" s="132" t="e">
        <f>INDEX('Jason-SESSION'!L$844:U$851, MATCH("*Squat*",'Jason-SESSION'!$B$844:$B$851,0), MATCH("*4th*",'Jason-SESSION'!K$7:T$7,0))</f>
        <v>#N/A</v>
      </c>
      <c r="E552" s="131" t="e">
        <f>IF($A$548='Jason-SESSION'!$A$844,INDEX('Jason-SESSION'!$K$844:$T$851, MATCH("*Deadlift*",'Jason-SESSION'!$B$844:$B$851,0), MATCH("*4th*",'Jason-SESSION'!$K$7:$T$7,0)),"")</f>
        <v>#N/A</v>
      </c>
      <c r="F552" s="131" t="e">
        <f>INDEX('Jason-SESSION'!$L$844:$U$851, MATCH("*Deadlift*",'Jason-SESSION'!$B$844:$B$851,0), MATCH("*4th*",'Jason-SESSION'!$K$7:$T$7,0))</f>
        <v>#N/A</v>
      </c>
      <c r="G552" s="131" t="e">
        <f>IF($A$548='Jason-SESSION'!$A$844,INDEX('Jason-SESSION'!$K$844:$T$851, MATCH("*Bench Press*",'Jason-SESSION'!$B$844:$B$851,0), MATCH("*4th*",'Jason-SESSION'!$K$7:$T$7,0)),"")</f>
        <v>#N/A</v>
      </c>
      <c r="H552" s="131" t="e">
        <f>INDEX('Jason-SESSION'!$L$844:$U$851, MATCH("*Bench Press*",'Jason-SESSION'!$B$844:$B$851,0), MATCH("*4th*",'Jason-SESSION'!$K$7:$T$7,0))</f>
        <v>#N/A</v>
      </c>
      <c r="I552" s="132" t="e">
        <f>IF($A$548='Jason-SESSION'!$A$844,INDEX('Jason-SESSION'!$K$844:$T$851, MATCH("*Military*",'Jason-SESSION'!$B$844:$B$851,0), MATCH("*4th*",'Jason-SESSION'!$K$7:$T$7,0)),"")</f>
        <v>#N/A</v>
      </c>
      <c r="J552" s="44" t="e">
        <f>INDEX('Jason-SESSION'!$L$844:$U$851, MATCH("*Military*",'Jason-SESSION'!$B$844:$B$851,0), MATCH("*4th*",'Jason-SESSION'!$K$7:$T$7,0))</f>
        <v>#N/A</v>
      </c>
      <c r="K552" s="131" t="e">
        <f>IF($A$548='Jason-SESSION'!$A$844,INDEX('Jason-SESSION'!$K$844:$T$851, MATCH("*Clean *",'Jason-SESSION'!$B$844:$B$851,0), MATCH("*4th*",'Jason-SESSION'!$K$7:$T$7,0)),"")</f>
        <v>#N/A</v>
      </c>
      <c r="L552" s="44" t="e">
        <f>INDEX('Jason-SESSION'!$L$844:$U$851, MATCH("*Clean *",'Jason-SESSION'!$B$844:$B$851,0), MATCH("*4th*",'Jason-SESSION'!$K$7:$T$7,0))</f>
        <v>#N/A</v>
      </c>
      <c r="M552" s="131" t="e">
        <f>IF($A$548='Jason-SESSION'!$A$844,INDEX('Jason-SESSION'!$K$844:$T$851, MATCH("*Lat Pulldown*",'Jason-SESSION'!$B$844:$B$851,0), MATCH("*4th*",'Jason-SESSION'!$K$7:$T$7,0)),"")</f>
        <v>#N/A</v>
      </c>
      <c r="N552" s="44" t="e">
        <f>INDEX('Jason-SESSION'!$L$844:$U$851, MATCH("*Lat Pulldown*",'Jason-SESSION'!$B$844:$B$851,0), MATCH("*4th*",'Jason-SESSION'!$K$7:$T$7,0))</f>
        <v>#N/A</v>
      </c>
      <c r="O552" s="151"/>
      <c r="P552" s="151"/>
      <c r="Q552" s="118"/>
      <c r="R552" s="118"/>
      <c r="AF552"/>
      <c r="AG552"/>
      <c r="AH552"/>
      <c r="AI552"/>
      <c r="AJ552"/>
      <c r="AK552"/>
      <c r="AL552"/>
      <c r="AN552"/>
    </row>
    <row r="553" spans="1:40">
      <c r="B553" t="s">
        <v>7</v>
      </c>
      <c r="C553" s="131" t="e">
        <f>IF($A$548='Jason-SESSION'!$A$844,INDEX('Jason-SESSION'!$K$844:$T$851, MATCH("*Squat*",'Jason-SESSION'!$B$844:$B$851,0), MATCH("*5th*",'Jason-SESSION'!$K$7:$T$7,0)),"")</f>
        <v>#N/A</v>
      </c>
      <c r="D553" s="132" t="e">
        <f>INDEX('Jason-SESSION'!L$844:U$851, MATCH("*Squat*",'Jason-SESSION'!$B$844:$B$851,0), MATCH("*5th*",'Jason-SESSION'!K$7:T$7,0))</f>
        <v>#N/A</v>
      </c>
      <c r="E553" s="131" t="e">
        <f>IF($A$548='Jason-SESSION'!$A$844,INDEX('Jason-SESSION'!$K$844:$T$851, MATCH("*Deadlift*",'Jason-SESSION'!$B$844:$B$851,0), MATCH("*5th*",'Jason-SESSION'!$K$7:$T$7,0)),"")</f>
        <v>#N/A</v>
      </c>
      <c r="F553" s="131" t="e">
        <f>INDEX('Jason-SESSION'!$L$844:$U$851, MATCH("*Deadlift*",'Jason-SESSION'!$B$844:$B$851,0), MATCH("*5th*",'Jason-SESSION'!$K$7:$T$7,0))</f>
        <v>#N/A</v>
      </c>
      <c r="G553" s="131" t="e">
        <f>IF($A$548='Jason-SESSION'!$A$844,INDEX('Jason-SESSION'!$K$844:$T$851, MATCH("*Bench Press*",'Jason-SESSION'!$B$844:$B$851,0), MATCH("*5th*",'Jason-SESSION'!$K$7:$T$7,0)),"")</f>
        <v>#N/A</v>
      </c>
      <c r="H553" s="131" t="e">
        <f>INDEX('Jason-SESSION'!$L$844:$U$851, MATCH("*Bench Press*",'Jason-SESSION'!$B$844:$B$851,0), MATCH("*5th*",'Jason-SESSION'!$K$7:$T$7,0))</f>
        <v>#N/A</v>
      </c>
      <c r="I553" s="132" t="e">
        <f>IF($A$548='Jason-SESSION'!$A$844,INDEX('Jason-SESSION'!$K$844:$T$851, MATCH("*Military*",'Jason-SESSION'!$B$844:$B$851,0), MATCH("*5th*",'Jason-SESSION'!$K$7:$T$7,0)),"")</f>
        <v>#N/A</v>
      </c>
      <c r="J553" s="44" t="e">
        <f>INDEX('Jason-SESSION'!$L$844:$U$851, MATCH("*Military*",'Jason-SESSION'!$B$844:$B$851,0), MATCH("*5th*",'Jason-SESSION'!$K$7:$T$7,0))</f>
        <v>#N/A</v>
      </c>
      <c r="K553" s="131" t="e">
        <f>IF($A$548='Jason-SESSION'!$A$844,INDEX('Jason-SESSION'!$K$844:$T$851, MATCH("*Clean *",'Jason-SESSION'!$B$844:$B$851,0), MATCH("*5th*",'Jason-SESSION'!$K$7:$T$7,0)),"")</f>
        <v>#N/A</v>
      </c>
      <c r="L553" s="44" t="e">
        <f>INDEX('Jason-SESSION'!$L$844:$U$851, MATCH("*Clean *",'Jason-SESSION'!$B$844:$B$851,0), MATCH("*5th*",'Jason-SESSION'!$K$7:$T$7,0))</f>
        <v>#N/A</v>
      </c>
      <c r="M553" s="131" t="e">
        <f>IF($A$548='Jason-SESSION'!$A$844,INDEX('Jason-SESSION'!$K$844:$T$851, MATCH("*Lat Pulldown*",'Jason-SESSION'!$B$844:$B$851,0), MATCH("*5th*",'Jason-SESSION'!$K$7:$T$7,0)),"")</f>
        <v>#N/A</v>
      </c>
      <c r="N553" s="44" t="e">
        <f>INDEX('Jason-SESSION'!$L$844:$U$851, MATCH("*Lat Pulldown*",'Jason-SESSION'!$B$844:$B$851,0), MATCH("*5th*",'Jason-SESSION'!$K$7:$T$7,0))</f>
        <v>#N/A</v>
      </c>
      <c r="O553" s="151"/>
      <c r="P553" s="151"/>
      <c r="Q553" s="118"/>
      <c r="R553" s="118"/>
      <c r="AF553"/>
      <c r="AG553"/>
      <c r="AH553"/>
      <c r="AI553"/>
      <c r="AJ553"/>
      <c r="AK553"/>
      <c r="AL553"/>
      <c r="AN553"/>
    </row>
    <row r="554" spans="1:40">
      <c r="A554" s="129">
        <f>'Jason-SESSION'!A844</f>
        <v>0</v>
      </c>
      <c r="B554" s="116" t="s">
        <v>84</v>
      </c>
      <c r="C554" s="117" t="e">
        <f>MAX(C555:C559)</f>
        <v>#N/A</v>
      </c>
      <c r="D554" s="116" t="e">
        <f t="array" ref="D554">MAX(IF(C555:C559=C554,D555:D559))</f>
        <v>#N/A</v>
      </c>
      <c r="E554" s="116" t="e">
        <f>MAX(E555:E559)</f>
        <v>#N/A</v>
      </c>
      <c r="F554" s="116" t="e">
        <f t="array" ref="F554">MAX(IF(E555:E559=E554,F555:F559))</f>
        <v>#N/A</v>
      </c>
      <c r="G554" s="116" t="e">
        <f>MAX(G555:G559)</f>
        <v>#N/A</v>
      </c>
      <c r="H554" s="116" t="e">
        <f t="array" ref="H554">MAX(IF(G555:G559=G554,H555:H559))</f>
        <v>#N/A</v>
      </c>
      <c r="I554" s="116" t="e">
        <f>MAX(I555:I559)</f>
        <v>#N/A</v>
      </c>
      <c r="J554" s="116" t="e">
        <f t="array" ref="J554">MAX(IF(I555:I559=I554,J555:J559))</f>
        <v>#N/A</v>
      </c>
      <c r="K554" s="116" t="e">
        <f>MAX(K555:K559)</f>
        <v>#N/A</v>
      </c>
      <c r="L554" s="116" t="e">
        <f t="array" ref="L554">MAX(IF(K555:K559=K554,L555:L559))</f>
        <v>#N/A</v>
      </c>
      <c r="M554" s="116" t="e">
        <f>MAX(M555:M559)</f>
        <v>#N/A</v>
      </c>
      <c r="N554" s="117" t="e">
        <f t="array" ref="N554">MAX(IF(M555:M559=M554,N555:N559))</f>
        <v>#N/A</v>
      </c>
      <c r="O554" s="152" t="str">
        <f>IF($A$140='Jason-SESSION'!$A$745,INDEX('Jason-SESSION'!$K$745:$T$752, MATCH("*1k Row*",'Jason-SESSION'!$B$745:$B$752,0), MATCH("*1st*",'Jason-SESSION'!$K$7:$T$7,0)),"")</f>
        <v/>
      </c>
      <c r="P554" s="152" t="str">
        <f>IF($A$140='Jason-SESSION'!$A$745,INDEX('Jason-SESSION'!$K$745:$T$752, MATCH("*HIIT*",'Jason-SESSION'!$B$745:$B$752,0), MATCH("*1st*",'Jason-SESSION'!$K$7:$T$7,0)),"")</f>
        <v/>
      </c>
      <c r="Q554" s="119" t="e">
        <f>INDEX('Jason-SESSION'!$L$745:$U$745, MATCH("*HIIT*",'Jason-SESSION'!$B$745:$B$745,0), MATCH("*1st*",'Jason-SESSION'!$K$7:$T$7,0))</f>
        <v>#N/A</v>
      </c>
      <c r="R554" s="119">
        <f>'Jason-SESSION'!U616</f>
        <v>0</v>
      </c>
      <c r="S554" s="116"/>
      <c r="T554" s="116"/>
      <c r="U554" s="120">
        <f>'Jason-SESSION'!A854</f>
        <v>0</v>
      </c>
      <c r="V554" s="120">
        <f>'Jason-SESSION'!A855</f>
        <v>0</v>
      </c>
      <c r="W554" s="116"/>
      <c r="X554" s="116"/>
      <c r="Y554" s="116"/>
      <c r="Z554" s="116"/>
      <c r="AA554" s="116"/>
      <c r="AB554" s="116"/>
      <c r="AC554" s="116"/>
      <c r="AF554"/>
      <c r="AG554"/>
      <c r="AH554"/>
      <c r="AI554"/>
      <c r="AJ554"/>
      <c r="AK554"/>
      <c r="AL554"/>
      <c r="AN554"/>
    </row>
    <row r="555" spans="1:40">
      <c r="A555" s="145"/>
      <c r="B555" s="11" t="s">
        <v>3</v>
      </c>
      <c r="C555" s="131" t="e">
        <f>IF($A$554='Jason-SESSION'!$A$844,INDEX('Jason-SESSION'!$K$844:$T$851, MATCH("*Squat*",'Jason-SESSION'!$B$844:$B$851,0), MATCH("*1st*",'Jason-SESSION'!$K$7:$T$7,0)),"")</f>
        <v>#N/A</v>
      </c>
      <c r="D555" s="132" t="e">
        <f>INDEX('Jason-SESSION'!L$844:U$851, MATCH("*Squat*",'Jason-SESSION'!$B$844:$B$851,0), MATCH("*1st*",'Jason-SESSION'!K$7:T$7,0))</f>
        <v>#N/A</v>
      </c>
      <c r="E555" s="131" t="e">
        <f>IF($A$554='Jason-SESSION'!$A$844,INDEX('Jason-SESSION'!$K$844:$T$851, MATCH("*Deadlift*",'Jason-SESSION'!$B$844:$B$851,0), MATCH("*1st*",'Jason-SESSION'!$K$7:$T$7,0)),"")</f>
        <v>#N/A</v>
      </c>
      <c r="F555" s="131" t="e">
        <f>INDEX('Jason-SESSION'!$L$844:$U$851, MATCH("*Deadlift*",'Jason-SESSION'!$B$844:$B$851,0), MATCH("*1st*",'Jason-SESSION'!$K$7:$T$7,0))</f>
        <v>#N/A</v>
      </c>
      <c r="G555" s="131" t="e">
        <f>IF($A$554='Jason-SESSION'!$A$844,INDEX('Jason-SESSION'!$K$844:$T$851, MATCH("*Bench Press*",'Jason-SESSION'!$B$844:$B$851,0), MATCH("*1st*",'Jason-SESSION'!$K$7:$T$7,0)),"")</f>
        <v>#N/A</v>
      </c>
      <c r="H555" s="131" t="e">
        <f>INDEX('Jason-SESSION'!$L$844:$U$851, MATCH("*Bench Press*",'Jason-SESSION'!$B$844:$B$851,0), MATCH("*1st*",'Jason-SESSION'!$K$7:$T$7,0))</f>
        <v>#N/A</v>
      </c>
      <c r="I555" s="132" t="e">
        <f>IF($A$554='Jason-SESSION'!$A$844,INDEX('Jason-SESSION'!$K$844:$T$851, MATCH("*Military*",'Jason-SESSION'!$B$844:$B$851,0), MATCH("*1st*",'Jason-SESSION'!$K$7:$T$7,0)),"")</f>
        <v>#N/A</v>
      </c>
      <c r="J555" s="48" t="e">
        <f>INDEX('Jason-SESSION'!$L$844:$U$851, MATCH("*Military*",'Jason-SESSION'!$B$844:$B$851,0), MATCH("*1st*",'Jason-SESSION'!$K$7:$T$7,0))</f>
        <v>#N/A</v>
      </c>
      <c r="K555" s="131" t="e">
        <f>IF($A$554='Jason-SESSION'!$A$844,INDEX('Jason-SESSION'!$K$844:$T$851, MATCH("*Clean *",'Jason-SESSION'!$B$844:$B$851,0), MATCH("*1st*",'Jason-SESSION'!$K$7:$T$7,0)),"")</f>
        <v>#N/A</v>
      </c>
      <c r="L555" s="48" t="e">
        <f>INDEX('Jason-SESSION'!$L$844:$U$851, MATCH("*Clean *",'Jason-SESSION'!$B$844:$B$851,0), MATCH("*1st*",'Jason-SESSION'!$K$7:$T$7,0))</f>
        <v>#N/A</v>
      </c>
      <c r="M555" s="131" t="e">
        <f>IF($A$554='Jason-SESSION'!$A$844,INDEX('Jason-SESSION'!$K$844:$T$851, MATCH("*Lat Pulldown*",'Jason-SESSION'!$B$844:$B$851,0), MATCH("*1st*",'Jason-SESSION'!$K$7:$T$7,0)),"")</f>
        <v>#N/A</v>
      </c>
      <c r="N555" s="48" t="e">
        <f>INDEX('Jason-SESSION'!$L$844:$U$851, MATCH("*Lat Pulldown*",'Jason-SESSION'!$B$844:$B$851,0), MATCH("*1st*",'Jason-SESSION'!$K$7:$T$7,0))</f>
        <v>#N/A</v>
      </c>
      <c r="O555" s="151"/>
      <c r="P555" s="151"/>
      <c r="Q555" s="118"/>
      <c r="R555" s="118"/>
      <c r="S555" s="11"/>
      <c r="T555" s="11"/>
      <c r="V555" s="47"/>
      <c r="W555" s="11"/>
      <c r="X555" s="11"/>
      <c r="Y555" s="11"/>
      <c r="Z555" s="11"/>
      <c r="AA555" s="11"/>
      <c r="AB555" s="11"/>
      <c r="AC555" s="11"/>
      <c r="AF555"/>
      <c r="AG555"/>
      <c r="AH555"/>
      <c r="AI555"/>
      <c r="AJ555"/>
      <c r="AK555"/>
      <c r="AL555"/>
      <c r="AN555"/>
    </row>
    <row r="556" spans="1:40">
      <c r="B556" t="s">
        <v>4</v>
      </c>
      <c r="C556" s="131" t="e">
        <f>IF($A$554='Jason-SESSION'!$A$844,INDEX('Jason-SESSION'!$K$844:$T$851, MATCH("*Squat*",'Jason-SESSION'!$B$844:$B$851,0), MATCH("*2nd*",'Jason-SESSION'!$K$7:$T$7,0)),"")</f>
        <v>#N/A</v>
      </c>
      <c r="D556" s="132" t="e">
        <f>INDEX('Jason-SESSION'!L$844:U$851, MATCH("*Squat*",'Jason-SESSION'!$B$844:$B$851,0), MATCH("*2nd*",'Jason-SESSION'!K$7:T$7,0))</f>
        <v>#N/A</v>
      </c>
      <c r="E556" s="131" t="e">
        <f>IF($A$554='Jason-SESSION'!$A$844,INDEX('Jason-SESSION'!$K$844:$T$851, MATCH("*Deadlift*",'Jason-SESSION'!$B$844:$B$851,0), MATCH("*2ND*",'Jason-SESSION'!$K$7:$T$7,0)),"")</f>
        <v>#N/A</v>
      </c>
      <c r="F556" s="131" t="e">
        <f>INDEX('Jason-SESSION'!$L$844:$U$851, MATCH("*Deadlift*",'Jason-SESSION'!$B$844:$B$851,0), MATCH("*2nd*",'Jason-SESSION'!$K$7:$T$7,0))</f>
        <v>#N/A</v>
      </c>
      <c r="G556" s="131" t="e">
        <f>IF($A$554='Jason-SESSION'!$A$844,INDEX('Jason-SESSION'!$K$844:$T$851, MATCH("*Bench Press*",'Jason-SESSION'!$B$844:$B$851,0), MATCH("*2ND*",'Jason-SESSION'!$K$7:$T$7,0)),"")</f>
        <v>#N/A</v>
      </c>
      <c r="H556" s="131" t="e">
        <f>INDEX('Jason-SESSION'!$L$844:$U$851, MATCH("*Bench Press*",'Jason-SESSION'!$B$844:$B$851,0), MATCH("*2nd*",'Jason-SESSION'!$K$7:$T$7,0))</f>
        <v>#N/A</v>
      </c>
      <c r="I556" s="132" t="e">
        <f>IF($A$554='Jason-SESSION'!$A$844,INDEX('Jason-SESSION'!$K$844:$T$851, MATCH("*Military*",'Jason-SESSION'!$B$844:$B$851,0), MATCH("*2ND*",'Jason-SESSION'!$K$7:$T$7,0)),"")</f>
        <v>#N/A</v>
      </c>
      <c r="J556" s="44" t="e">
        <f>INDEX('Jason-SESSION'!$L$844:$U$851, MATCH("*Military*",'Jason-SESSION'!$B$844:$B$851,0), MATCH("*2nd*",'Jason-SESSION'!$K$7:$T$7,0))</f>
        <v>#N/A</v>
      </c>
      <c r="K556" s="131" t="e">
        <f>IF($A$554='Jason-SESSION'!$A$844,INDEX('Jason-SESSION'!$K$844:$T$851, MATCH("*Clean *",'Jason-SESSION'!$B$844:$B$851,0), MATCH("*2ND*",'Jason-SESSION'!$K$7:$T$7,0)),"")</f>
        <v>#N/A</v>
      </c>
      <c r="L556" s="44" t="e">
        <f>INDEX('Jason-SESSION'!$L$844:$U$851, MATCH("*Clean *",'Jason-SESSION'!$B$844:$B$851,0), MATCH("*2nd*",'Jason-SESSION'!$K$7:$T$7,0))</f>
        <v>#N/A</v>
      </c>
      <c r="M556" s="131" t="e">
        <f>IF($A$554='Jason-SESSION'!$A$844,INDEX('Jason-SESSION'!$K$844:$T$851, MATCH("*Lat Pulldown*",'Jason-SESSION'!$B$844:$B$851,0), MATCH("*2ND*",'Jason-SESSION'!$K$7:$T$7,0)),"")</f>
        <v>#N/A</v>
      </c>
      <c r="N556" s="44" t="e">
        <f>INDEX('Jason-SESSION'!$L$844:$U$851, MATCH("*Lat Pulldown*",'Jason-SESSION'!$B$844:$B$851,0), MATCH("*2nd*",'Jason-SESSION'!$K$7:$T$7,0))</f>
        <v>#N/A</v>
      </c>
      <c r="O556" s="151"/>
      <c r="P556" s="151"/>
      <c r="Q556" s="118"/>
      <c r="R556" s="118"/>
      <c r="AF556"/>
      <c r="AG556"/>
      <c r="AH556"/>
      <c r="AI556"/>
      <c r="AJ556"/>
      <c r="AK556"/>
      <c r="AL556"/>
      <c r="AN556"/>
    </row>
    <row r="557" spans="1:40">
      <c r="B557" t="s">
        <v>5</v>
      </c>
      <c r="C557" s="131" t="e">
        <f>IF($A$554='Jason-SESSION'!$A$844,INDEX('Jason-SESSION'!$K$844:$T$851, MATCH("*Squat*",'Jason-SESSION'!$B$844:$B$851,0), MATCH("*3rd*",'Jason-SESSION'!$K$7:$T$7,0)),"")</f>
        <v>#N/A</v>
      </c>
      <c r="D557" s="132" t="e">
        <f>INDEX('Jason-SESSION'!L$844:U$851, MATCH("*Squat*",'Jason-SESSION'!$B$844:$B$851,0), MATCH("*3rd*",'Jason-SESSION'!K$7:T$7,0))</f>
        <v>#N/A</v>
      </c>
      <c r="E557" s="131" t="e">
        <f>IF($A$554='Jason-SESSION'!$A$844,INDEX('Jason-SESSION'!$K$844:$T$851, MATCH("*Deadlift*",'Jason-SESSION'!$B$844:$B$851,0), MATCH("*3rd*",'Jason-SESSION'!$K$7:$T$7,0)),"")</f>
        <v>#N/A</v>
      </c>
      <c r="F557" s="131" t="e">
        <f>INDEX('Jason-SESSION'!$L$844:$U$851, MATCH("*Deadlift*",'Jason-SESSION'!$B$844:$B$851,0), MATCH("*3rd*",'Jason-SESSION'!$K$7:$T$7,0))</f>
        <v>#N/A</v>
      </c>
      <c r="G557" s="131" t="e">
        <f>IF($A$554='Jason-SESSION'!$A$844,INDEX('Jason-SESSION'!$K$844:$T$851, MATCH("*Bench Press*",'Jason-SESSION'!$B$844:$B$851,0), MATCH("*3rd*",'Jason-SESSION'!$K$7:$T$7,0)),"")</f>
        <v>#N/A</v>
      </c>
      <c r="H557" s="131" t="e">
        <f>INDEX('Jason-SESSION'!$L$844:$U$851, MATCH("*Bench Press*",'Jason-SESSION'!$B$844:$B$851,0), MATCH("*3rd*",'Jason-SESSION'!$K$7:$T$7,0))</f>
        <v>#N/A</v>
      </c>
      <c r="I557" s="132" t="e">
        <f>IF($A$554='Jason-SESSION'!$A$844,INDEX('Jason-SESSION'!$K$844:$T$851, MATCH("*Military*",'Jason-SESSION'!$B$844:$B$851,0), MATCH("*3rd*",'Jason-SESSION'!$K$7:$T$7,0)),"")</f>
        <v>#N/A</v>
      </c>
      <c r="J557" s="44" t="e">
        <f>INDEX('Jason-SESSION'!$L$844:$U$851, MATCH("*Military*",'Jason-SESSION'!$B$844:$B$851,0), MATCH("*3rd*",'Jason-SESSION'!$K$7:$T$7,0))</f>
        <v>#N/A</v>
      </c>
      <c r="K557" s="131" t="e">
        <f>IF($A$554='Jason-SESSION'!$A$844,INDEX('Jason-SESSION'!$K$844:$T$851, MATCH("*Clean *",'Jason-SESSION'!$B$844:$B$851,0), MATCH("*3rd*",'Jason-SESSION'!$K$7:$T$7,0)),"")</f>
        <v>#N/A</v>
      </c>
      <c r="L557" s="44" t="e">
        <f>INDEX('Jason-SESSION'!$L$844:$U$851, MATCH("*Clean *",'Jason-SESSION'!$B$844:$B$851,0), MATCH("*3rd*",'Jason-SESSION'!$K$7:$T$7,0))</f>
        <v>#N/A</v>
      </c>
      <c r="M557" s="131" t="e">
        <f>IF($A$554='Jason-SESSION'!$A$844,INDEX('Jason-SESSION'!$K$844:$T$851, MATCH("*Lat Pulldown*",'Jason-SESSION'!$B$844:$B$851,0), MATCH("*3rd*",'Jason-SESSION'!$K$7:$T$7,0)),"")</f>
        <v>#N/A</v>
      </c>
      <c r="N557" s="44" t="e">
        <f>INDEX('Jason-SESSION'!$L$844:$U$851, MATCH("*Lat Pulldown*",'Jason-SESSION'!$B$844:$B$851,0), MATCH("*3rd*",'Jason-SESSION'!$K$7:$T$7,0))</f>
        <v>#N/A</v>
      </c>
      <c r="O557" s="151"/>
      <c r="P557" s="151"/>
      <c r="Q557" s="118"/>
      <c r="R557" s="118"/>
      <c r="AF557"/>
      <c r="AG557"/>
      <c r="AH557"/>
      <c r="AI557"/>
      <c r="AJ557"/>
      <c r="AK557"/>
      <c r="AL557"/>
      <c r="AN557"/>
    </row>
    <row r="558" spans="1:40">
      <c r="B558" t="s">
        <v>6</v>
      </c>
      <c r="C558" s="131" t="e">
        <f>IF($A$554='Jason-SESSION'!$A$844,INDEX('Jason-SESSION'!$K$844:$T$851, MATCH("*Squat*",'Jason-SESSION'!$B$844:$B$851,0), MATCH("*4th*",'Jason-SESSION'!$K$7:$T$7,0)),"")</f>
        <v>#N/A</v>
      </c>
      <c r="D558" s="132" t="e">
        <f>INDEX('Jason-SESSION'!L$844:U$851, MATCH("*Squat*",'Jason-SESSION'!$B$844:$B$851,0), MATCH("*4th*",'Jason-SESSION'!K$7:T$7,0))</f>
        <v>#N/A</v>
      </c>
      <c r="E558" s="131" t="e">
        <f>IF($A$554='Jason-SESSION'!$A$844,INDEX('Jason-SESSION'!$K$844:$T$851, MATCH("*Deadlift*",'Jason-SESSION'!$B$844:$B$851,0), MATCH("*4th*",'Jason-SESSION'!$K$7:$T$7,0)),"")</f>
        <v>#N/A</v>
      </c>
      <c r="F558" s="131" t="e">
        <f>INDEX('Jason-SESSION'!$L$844:$U$851, MATCH("*Deadlift*",'Jason-SESSION'!$B$844:$B$851,0), MATCH("*4th*",'Jason-SESSION'!$K$7:$T$7,0))</f>
        <v>#N/A</v>
      </c>
      <c r="G558" s="131" t="e">
        <f>IF($A$554='Jason-SESSION'!$A$844,INDEX('Jason-SESSION'!$K$844:$T$851, MATCH("*Bench Press*",'Jason-SESSION'!$B$844:$B$851,0), MATCH("*4th*",'Jason-SESSION'!$K$7:$T$7,0)),"")</f>
        <v>#N/A</v>
      </c>
      <c r="H558" s="131" t="e">
        <f>INDEX('Jason-SESSION'!$L$844:$U$851, MATCH("*Bench Press*",'Jason-SESSION'!$B$844:$B$851,0), MATCH("*4th*",'Jason-SESSION'!$K$7:$T$7,0))</f>
        <v>#N/A</v>
      </c>
      <c r="I558" s="132" t="e">
        <f>IF($A$554='Jason-SESSION'!$A$844,INDEX('Jason-SESSION'!$K$844:$T$851, MATCH("*Military*",'Jason-SESSION'!$B$844:$B$851,0), MATCH("*4th*",'Jason-SESSION'!$K$7:$T$7,0)),"")</f>
        <v>#N/A</v>
      </c>
      <c r="J558" s="44" t="e">
        <f>INDEX('Jason-SESSION'!$L$844:$U$851, MATCH("*Military*",'Jason-SESSION'!$B$844:$B$851,0), MATCH("*4th*",'Jason-SESSION'!$K$7:$T$7,0))</f>
        <v>#N/A</v>
      </c>
      <c r="K558" s="131" t="e">
        <f>IF($A$554='Jason-SESSION'!$A$844,INDEX('Jason-SESSION'!$K$844:$T$851, MATCH("*Clean *",'Jason-SESSION'!$B$844:$B$851,0), MATCH("*4th*",'Jason-SESSION'!$K$7:$T$7,0)),"")</f>
        <v>#N/A</v>
      </c>
      <c r="L558" s="44" t="e">
        <f>INDEX('Jason-SESSION'!$L$844:$U$851, MATCH("*Clean *",'Jason-SESSION'!$B$844:$B$851,0), MATCH("*4th*",'Jason-SESSION'!$K$7:$T$7,0))</f>
        <v>#N/A</v>
      </c>
      <c r="M558" s="131" t="e">
        <f>IF($A$554='Jason-SESSION'!$A$844,INDEX('Jason-SESSION'!$K$844:$T$851, MATCH("*Lat Pulldown*",'Jason-SESSION'!$B$844:$B$851,0), MATCH("*4th*",'Jason-SESSION'!$K$7:$T$7,0)),"")</f>
        <v>#N/A</v>
      </c>
      <c r="N558" s="44" t="e">
        <f>INDEX('Jason-SESSION'!$L$844:$U$851, MATCH("*Lat Pulldown*",'Jason-SESSION'!$B$844:$B$851,0), MATCH("*4th*",'Jason-SESSION'!$K$7:$T$7,0))</f>
        <v>#N/A</v>
      </c>
      <c r="O558" s="151"/>
      <c r="P558" s="151"/>
      <c r="Q558" s="118"/>
      <c r="R558" s="118"/>
      <c r="AF558"/>
      <c r="AG558"/>
      <c r="AH558"/>
      <c r="AI558"/>
      <c r="AJ558"/>
      <c r="AK558"/>
      <c r="AL558"/>
      <c r="AN558"/>
    </row>
    <row r="559" spans="1:40">
      <c r="B559" t="s">
        <v>7</v>
      </c>
      <c r="C559" s="131" t="e">
        <f>IF($A$554='Jason-SESSION'!$A$844,INDEX('Jason-SESSION'!$K$844:$T$851, MATCH("*Squat*",'Jason-SESSION'!$B$844:$B$851,0), MATCH("*5th*",'Jason-SESSION'!$K$7:$T$7,0)),"")</f>
        <v>#N/A</v>
      </c>
      <c r="D559" s="132" t="e">
        <f>INDEX('Jason-SESSION'!L$844:U$851, MATCH("*Squat*",'Jason-SESSION'!$B$844:$B$851,0), MATCH("*5th*",'Jason-SESSION'!K$7:T$7,0))</f>
        <v>#N/A</v>
      </c>
      <c r="E559" s="131" t="e">
        <f>IF($A$554='Jason-SESSION'!$A$844,INDEX('Jason-SESSION'!$K$844:$T$851, MATCH("*Deadlift*",'Jason-SESSION'!$B$844:$B$851,0), MATCH("*5th*",'Jason-SESSION'!$K$7:$T$7,0)),"")</f>
        <v>#N/A</v>
      </c>
      <c r="F559" s="131" t="e">
        <f>INDEX('Jason-SESSION'!$L$844:$U$851, MATCH("*Deadlift*",'Jason-SESSION'!$B$844:$B$851,0), MATCH("*5th*",'Jason-SESSION'!$K$7:$T$7,0))</f>
        <v>#N/A</v>
      </c>
      <c r="G559" s="131" t="e">
        <f>IF($A$554='Jason-SESSION'!$A$844,INDEX('Jason-SESSION'!$K$844:$T$851, MATCH("*Bench Press*",'Jason-SESSION'!$B$844:$B$851,0), MATCH("*5th*",'Jason-SESSION'!$K$7:$T$7,0)),"")</f>
        <v>#N/A</v>
      </c>
      <c r="H559" s="131" t="e">
        <f>INDEX('Jason-SESSION'!$L$844:$U$851, MATCH("*Bench Press*",'Jason-SESSION'!$B$844:$B$851,0), MATCH("*5th*",'Jason-SESSION'!$K$7:$T$7,0))</f>
        <v>#N/A</v>
      </c>
      <c r="I559" s="132" t="e">
        <f>IF($A$554='Jason-SESSION'!$A$844,INDEX('Jason-SESSION'!$K$844:$T$851, MATCH("*Military*",'Jason-SESSION'!$B$844:$B$851,0), MATCH("*5th*",'Jason-SESSION'!$K$7:$T$7,0)),"")</f>
        <v>#N/A</v>
      </c>
      <c r="J559" s="44" t="e">
        <f>INDEX('Jason-SESSION'!$L$844:$U$851, MATCH("*Military*",'Jason-SESSION'!$B$844:$B$851,0), MATCH("*5th*",'Jason-SESSION'!$K$7:$T$7,0))</f>
        <v>#N/A</v>
      </c>
      <c r="K559" s="131" t="e">
        <f>IF($A$554='Jason-SESSION'!$A$844,INDEX('Jason-SESSION'!$K$844:$T$851, MATCH("*Clean *",'Jason-SESSION'!$B$844:$B$851,0), MATCH("*5th*",'Jason-SESSION'!$K$7:$T$7,0)),"")</f>
        <v>#N/A</v>
      </c>
      <c r="L559" s="44" t="e">
        <f>INDEX('Jason-SESSION'!$L$844:$U$851, MATCH("*Clean *",'Jason-SESSION'!$B$844:$B$851,0), MATCH("*5th*",'Jason-SESSION'!$K$7:$T$7,0))</f>
        <v>#N/A</v>
      </c>
      <c r="M559" s="131" t="e">
        <f>IF($A$554='Jason-SESSION'!$A$844,INDEX('Jason-SESSION'!$K$844:$T$851, MATCH("*Lat Pulldown*",'Jason-SESSION'!$B$844:$B$851,0), MATCH("*5th*",'Jason-SESSION'!$K$7:$T$7,0)),"")</f>
        <v>#N/A</v>
      </c>
      <c r="N559" s="44" t="e">
        <f>INDEX('Jason-SESSION'!$L$844:$U$851, MATCH("*Lat Pulldown*",'Jason-SESSION'!$B$844:$B$851,0), MATCH("*5th*",'Jason-SESSION'!$K$7:$T$7,0))</f>
        <v>#N/A</v>
      </c>
      <c r="O559" s="151"/>
      <c r="P559" s="151"/>
      <c r="Q559" s="118"/>
      <c r="R559" s="118"/>
      <c r="AF559"/>
      <c r="AG559"/>
      <c r="AH559"/>
      <c r="AI559"/>
      <c r="AJ559"/>
      <c r="AK559"/>
      <c r="AL559"/>
      <c r="AN559"/>
    </row>
    <row r="560" spans="1:40">
      <c r="A560" s="129">
        <f>'Jason-SESSION'!A853</f>
        <v>0</v>
      </c>
      <c r="B560" s="116" t="s">
        <v>84</v>
      </c>
      <c r="C560" s="117" t="e">
        <f>MAX(C561:C565)</f>
        <v>#N/A</v>
      </c>
      <c r="D560" s="116" t="e">
        <f t="array" ref="D560">MAX(IF(C561:C565=C560,D561:D565))</f>
        <v>#N/A</v>
      </c>
      <c r="E560" s="116" t="e">
        <f>MAX(E561:E565)</f>
        <v>#N/A</v>
      </c>
      <c r="F560" s="116" t="e">
        <f t="array" ref="F560">MAX(IF(E561:E565=E560,F561:F565))</f>
        <v>#N/A</v>
      </c>
      <c r="G560" s="116" t="e">
        <f>MAX(G561:G565)</f>
        <v>#N/A</v>
      </c>
      <c r="H560" s="116" t="e">
        <f t="array" ref="H560">MAX(IF(G561:G565=G560,H561:H565))</f>
        <v>#N/A</v>
      </c>
      <c r="I560" s="116" t="e">
        <f>MAX(I561:I565)</f>
        <v>#N/A</v>
      </c>
      <c r="J560" s="116" t="e">
        <f t="array" ref="J560">MAX(IF(I561:I565=I560,J561:J565))</f>
        <v>#N/A</v>
      </c>
      <c r="K560" s="116" t="e">
        <f>MAX(K561:K565)</f>
        <v>#N/A</v>
      </c>
      <c r="L560" s="116" t="e">
        <f t="array" ref="L560">MAX(IF(K561:K565=K560,L561:L565))</f>
        <v>#N/A</v>
      </c>
      <c r="M560" s="116" t="e">
        <f>MAX(M561:M565)</f>
        <v>#N/A</v>
      </c>
      <c r="N560" s="117" t="e">
        <f t="array" ref="N560">MAX(IF(M561:M565=M560,N561:N565))</f>
        <v>#N/A</v>
      </c>
      <c r="O560" s="152" t="str">
        <f>IF($A$140='Jason-SESSION'!$A$754,INDEX('Jason-SESSION'!$K$754:$T$761, MATCH("*1k Row*",'Jason-SESSION'!$B$754:$B$761,0), MATCH("*1st*",'Jason-SESSION'!$K$7:$T$7,0)),"")</f>
        <v/>
      </c>
      <c r="P560" s="152" t="str">
        <f>IF($A$140='Jason-SESSION'!$A$754,INDEX('Jason-SESSION'!$K$754:$T$761, MATCH("*HIIT*",'Jason-SESSION'!$B$754:$B$761,0), MATCH("*1st*",'Jason-SESSION'!$K$7:$T$7,0)),"")</f>
        <v/>
      </c>
      <c r="Q560" s="119" t="e">
        <f>INDEX('Jason-SESSION'!$L$754:$U$754, MATCH("*HIIT*",'Jason-SESSION'!$B$754:$B$754,0), MATCH("*1st*",'Jason-SESSION'!$K$7:$T$7,0))</f>
        <v>#N/A</v>
      </c>
      <c r="R560" s="119">
        <f>'Jason-SESSION'!U622</f>
        <v>0</v>
      </c>
      <c r="S560" s="116"/>
      <c r="T560" s="116"/>
      <c r="U560" s="120">
        <f>'Jason-SESSION'!A854</f>
        <v>0</v>
      </c>
      <c r="V560" s="120">
        <f>'Jason-SESSION'!A855</f>
        <v>0</v>
      </c>
      <c r="W560" s="116"/>
      <c r="X560" s="116"/>
      <c r="Y560" s="116"/>
      <c r="Z560" s="116"/>
      <c r="AA560" s="116"/>
      <c r="AB560" s="116"/>
      <c r="AC560" s="116"/>
      <c r="AF560"/>
      <c r="AG560"/>
      <c r="AH560"/>
      <c r="AI560"/>
      <c r="AJ560"/>
      <c r="AK560"/>
      <c r="AL560"/>
      <c r="AN560"/>
    </row>
    <row r="561" spans="1:40">
      <c r="A561" s="145"/>
      <c r="B561" s="11" t="s">
        <v>3</v>
      </c>
      <c r="C561" s="131" t="e">
        <f>IF($A$560='Jason-SESSION'!$A$853,INDEX('Jason-SESSION'!$K$853:$T$860, MATCH("*Squat*",'Jason-SESSION'!$B$853:$B$860,0), MATCH("*1st*",'Jason-SESSION'!$K$7:$T$7,0)),"")</f>
        <v>#N/A</v>
      </c>
      <c r="D561" s="132" t="e">
        <f>INDEX('Jason-SESSION'!L$853:U$860, MATCH("*Squat*",'Jason-SESSION'!$B$853:$B$860,0), MATCH("*1st*",'Jason-SESSION'!K$7:T$7,0))</f>
        <v>#N/A</v>
      </c>
      <c r="E561" s="131" t="e">
        <f>IF($A$560='Jason-SESSION'!$A$853,INDEX('Jason-SESSION'!$K$853:$T$860, MATCH("*Deadlift*",'Jason-SESSION'!$B$853:$B$860,0), MATCH("*1st*",'Jason-SESSION'!$K$7:$T$7,0)),"")</f>
        <v>#N/A</v>
      </c>
      <c r="F561" s="131" t="e">
        <f>INDEX('Jason-SESSION'!$L$853:$U$860, MATCH("*Deadlift*",'Jason-SESSION'!$B$853:$B$860,0), MATCH("*1st*",'Jason-SESSION'!$K$7:$T$7,0))</f>
        <v>#N/A</v>
      </c>
      <c r="G561" s="131" t="e">
        <f>IF($A$560='Jason-SESSION'!$A$853,INDEX('Jason-SESSION'!$K$853:$T$860, MATCH("*Bench Press*",'Jason-SESSION'!$B$853:$B$860,0), MATCH("*1st*",'Jason-SESSION'!$K$7:$T$7,0)),"")</f>
        <v>#N/A</v>
      </c>
      <c r="H561" s="131" t="e">
        <f>INDEX('Jason-SESSION'!$L$853:$U$860, MATCH("*Bench Press*",'Jason-SESSION'!$B$853:$B$860,0), MATCH("*1st*",'Jason-SESSION'!$K$7:$T$7,0))</f>
        <v>#N/A</v>
      </c>
      <c r="I561" s="132" t="e">
        <f>IF($A$560='Jason-SESSION'!$A$853,INDEX('Jason-SESSION'!$K$853:$T$860, MATCH("*Military*",'Jason-SESSION'!$B$853:$B$860,0), MATCH("*1st*",'Jason-SESSION'!$K$7:$T$7,0)),"")</f>
        <v>#N/A</v>
      </c>
      <c r="J561" s="48" t="e">
        <f>INDEX('Jason-SESSION'!$L$853:$U$860, MATCH("*Military*",'Jason-SESSION'!$B$853:$B$860,0), MATCH("*1st*",'Jason-SESSION'!$K$7:$T$7,0))</f>
        <v>#N/A</v>
      </c>
      <c r="K561" s="131" t="e">
        <f>IF($A$560='Jason-SESSION'!$A$853,INDEX('Jason-SESSION'!$K$853:$T$860, MATCH("*Clean *",'Jason-SESSION'!$B$853:$B$860,0), MATCH("*1st*",'Jason-SESSION'!$K$7:$T$7,0)),"")</f>
        <v>#N/A</v>
      </c>
      <c r="L561" s="48" t="e">
        <f>INDEX('Jason-SESSION'!$L$853:$U$860, MATCH("*Clean *",'Jason-SESSION'!$B$853:$B$860,0), MATCH("*1st*",'Jason-SESSION'!$K$7:$T$7,0))</f>
        <v>#N/A</v>
      </c>
      <c r="M561" s="131" t="e">
        <f>IF($A$560='Jason-SESSION'!$A$853,INDEX('Jason-SESSION'!$K$853:$T$860, MATCH("*Lat Pulldown*",'Jason-SESSION'!$B$853:$B$860,0), MATCH("*1st*",'Jason-SESSION'!$K$7:$T$7,0)),"")</f>
        <v>#N/A</v>
      </c>
      <c r="N561" s="48" t="e">
        <f>INDEX('Jason-SESSION'!$L$853:$U$860, MATCH("*Lat Pulldown*",'Jason-SESSION'!$B$853:$B$860,0), MATCH("*1st*",'Jason-SESSION'!$K$7:$T$7,0))</f>
        <v>#N/A</v>
      </c>
      <c r="O561" s="151"/>
      <c r="P561" s="151"/>
      <c r="Q561" s="118"/>
      <c r="R561" s="118"/>
      <c r="S561" s="11"/>
      <c r="T561" s="11"/>
      <c r="V561" s="47"/>
      <c r="W561" s="11"/>
      <c r="X561" s="11"/>
      <c r="Y561" s="11"/>
      <c r="Z561" s="11"/>
      <c r="AA561" s="11"/>
      <c r="AB561" s="11"/>
      <c r="AC561" s="11"/>
      <c r="AF561"/>
      <c r="AG561"/>
      <c r="AH561"/>
      <c r="AI561"/>
      <c r="AJ561"/>
      <c r="AK561"/>
      <c r="AL561"/>
      <c r="AN561"/>
    </row>
    <row r="562" spans="1:40">
      <c r="B562" t="s">
        <v>4</v>
      </c>
      <c r="C562" s="131" t="e">
        <f>IF($A$560='Jason-SESSION'!$A$853,INDEX('Jason-SESSION'!$K$853:$T$860, MATCH("*Squat*",'Jason-SESSION'!$B$853:$B$860,0), MATCH("*2nd*",'Jason-SESSION'!$K$7:$T$7,0)),"")</f>
        <v>#N/A</v>
      </c>
      <c r="D562" s="132" t="e">
        <f>INDEX('Jason-SESSION'!L$853:U$860, MATCH("*Squat*",'Jason-SESSION'!$B$853:$B$860,0), MATCH("*2nd*",'Jason-SESSION'!K$7:T$7,0))</f>
        <v>#N/A</v>
      </c>
      <c r="E562" s="131" t="e">
        <f>IF($A$560='Jason-SESSION'!$A$853,INDEX('Jason-SESSION'!$K$853:$T$860, MATCH("*Deadlift*",'Jason-SESSION'!$B$853:$B$860,0), MATCH("*2ND*",'Jason-SESSION'!$K$7:$T$7,0)),"")</f>
        <v>#N/A</v>
      </c>
      <c r="F562" s="131" t="e">
        <f>INDEX('Jason-SESSION'!$L$853:$U$860, MATCH("*Deadlift*",'Jason-SESSION'!$B$853:$B$860,0), MATCH("*2nd*",'Jason-SESSION'!$K$7:$T$7,0))</f>
        <v>#N/A</v>
      </c>
      <c r="G562" s="131" t="e">
        <f>IF($A$560='Jason-SESSION'!$A$853,INDEX('Jason-SESSION'!$K$853:$T$860, MATCH("*Bench Press*",'Jason-SESSION'!$B$853:$B$860,0), MATCH("*2ND*",'Jason-SESSION'!$K$7:$T$7,0)),"")</f>
        <v>#N/A</v>
      </c>
      <c r="H562" s="131" t="e">
        <f>INDEX('Jason-SESSION'!$L$853:$U$860, MATCH("*Bench Press*",'Jason-SESSION'!$B$853:$B$860,0), MATCH("*2nd*",'Jason-SESSION'!$K$7:$T$7,0))</f>
        <v>#N/A</v>
      </c>
      <c r="I562" s="132" t="e">
        <f>IF($A$560='Jason-SESSION'!$A$853,INDEX('Jason-SESSION'!$K$853:$T$860, MATCH("*Military*",'Jason-SESSION'!$B$853:$B$860,0), MATCH("*2ND*",'Jason-SESSION'!$K$7:$T$7,0)),"")</f>
        <v>#N/A</v>
      </c>
      <c r="J562" s="44" t="e">
        <f>INDEX('Jason-SESSION'!$L$853:$U$860, MATCH("*Military*",'Jason-SESSION'!$B$853:$B$860,0), MATCH("*2nd*",'Jason-SESSION'!$K$7:$T$7,0))</f>
        <v>#N/A</v>
      </c>
      <c r="K562" s="131" t="e">
        <f>IF($A$560='Jason-SESSION'!$A$853,INDEX('Jason-SESSION'!$K$853:$T$860, MATCH("*Clean *",'Jason-SESSION'!$B$853:$B$860,0), MATCH("*2ND*",'Jason-SESSION'!$K$7:$T$7,0)),"")</f>
        <v>#N/A</v>
      </c>
      <c r="L562" s="44" t="e">
        <f>INDEX('Jason-SESSION'!$L$853:$U$860, MATCH("*Clean *",'Jason-SESSION'!$B$853:$B$860,0), MATCH("*2nd*",'Jason-SESSION'!$K$7:$T$7,0))</f>
        <v>#N/A</v>
      </c>
      <c r="M562" s="131" t="e">
        <f>IF($A$560='Jason-SESSION'!$A$853,INDEX('Jason-SESSION'!$K$853:$T$860, MATCH("*Lat Pulldown*",'Jason-SESSION'!$B$853:$B$860,0), MATCH("*2ND*",'Jason-SESSION'!$K$7:$T$7,0)),"")</f>
        <v>#N/A</v>
      </c>
      <c r="N562" s="44" t="e">
        <f>INDEX('Jason-SESSION'!$L$853:$U$860, MATCH("*Lat Pulldown*",'Jason-SESSION'!$B$853:$B$860,0), MATCH("*2nd*",'Jason-SESSION'!$K$7:$T$7,0))</f>
        <v>#N/A</v>
      </c>
      <c r="O562" s="151"/>
      <c r="P562" s="151"/>
      <c r="Q562" s="118"/>
      <c r="R562" s="118"/>
      <c r="AF562"/>
      <c r="AG562"/>
      <c r="AH562"/>
      <c r="AI562"/>
      <c r="AJ562"/>
      <c r="AK562"/>
      <c r="AL562"/>
      <c r="AN562"/>
    </row>
    <row r="563" spans="1:40">
      <c r="B563" t="s">
        <v>5</v>
      </c>
      <c r="C563" s="131" t="e">
        <f>IF($A$560='Jason-SESSION'!$A$853,INDEX('Jason-SESSION'!$K$853:$T$860, MATCH("*Squat*",'Jason-SESSION'!$B$853:$B$860,0), MATCH("*3rd*",'Jason-SESSION'!$K$7:$T$7,0)),"")</f>
        <v>#N/A</v>
      </c>
      <c r="D563" s="132" t="e">
        <f>INDEX('Jason-SESSION'!L$853:U$860, MATCH("*Squat*",'Jason-SESSION'!$B$853:$B$860,0), MATCH("*3rd*",'Jason-SESSION'!K$7:T$7,0))</f>
        <v>#N/A</v>
      </c>
      <c r="E563" s="131" t="e">
        <f>IF($A$560='Jason-SESSION'!$A$853,INDEX('Jason-SESSION'!$K$853:$T$860, MATCH("*Deadlift*",'Jason-SESSION'!$B$853:$B$860,0), MATCH("*3rd*",'Jason-SESSION'!$K$7:$T$7,0)),"")</f>
        <v>#N/A</v>
      </c>
      <c r="F563" s="131" t="e">
        <f>INDEX('Jason-SESSION'!$L$853:$U$860, MATCH("*Deadlift*",'Jason-SESSION'!$B$853:$B$860,0), MATCH("*3rd*",'Jason-SESSION'!$K$7:$T$7,0))</f>
        <v>#N/A</v>
      </c>
      <c r="G563" s="131" t="e">
        <f>IF($A$560='Jason-SESSION'!$A$853,INDEX('Jason-SESSION'!$K$853:$T$860, MATCH("*Bench Press*",'Jason-SESSION'!$B$853:$B$860,0), MATCH("*3rd*",'Jason-SESSION'!$K$7:$T$7,0)),"")</f>
        <v>#N/A</v>
      </c>
      <c r="H563" s="131" t="e">
        <f>INDEX('Jason-SESSION'!$L$853:$U$860, MATCH("*Bench Press*",'Jason-SESSION'!$B$853:$B$860,0), MATCH("*3rd*",'Jason-SESSION'!$K$7:$T$7,0))</f>
        <v>#N/A</v>
      </c>
      <c r="I563" s="132" t="e">
        <f>IF($A$560='Jason-SESSION'!$A$853,INDEX('Jason-SESSION'!$K$853:$T$860, MATCH("*Military*",'Jason-SESSION'!$B$853:$B$860,0), MATCH("*3rd*",'Jason-SESSION'!$K$7:$T$7,0)),"")</f>
        <v>#N/A</v>
      </c>
      <c r="J563" s="44" t="e">
        <f>INDEX('Jason-SESSION'!$L$853:$U$860, MATCH("*Military*",'Jason-SESSION'!$B$853:$B$860,0), MATCH("*3rd*",'Jason-SESSION'!$K$7:$T$7,0))</f>
        <v>#N/A</v>
      </c>
      <c r="K563" s="131" t="e">
        <f>IF($A$560='Jason-SESSION'!$A$853,INDEX('Jason-SESSION'!$K$853:$T$860, MATCH("*Clean *",'Jason-SESSION'!$B$853:$B$860,0), MATCH("*3rd*",'Jason-SESSION'!$K$7:$T$7,0)),"")</f>
        <v>#N/A</v>
      </c>
      <c r="L563" s="44" t="e">
        <f>INDEX('Jason-SESSION'!$L$853:$U$860, MATCH("*Clean *",'Jason-SESSION'!$B$853:$B$860,0), MATCH("*3rd*",'Jason-SESSION'!$K$7:$T$7,0))</f>
        <v>#N/A</v>
      </c>
      <c r="M563" s="131" t="e">
        <f>IF($A$560='Jason-SESSION'!$A$853,INDEX('Jason-SESSION'!$K$853:$T$860, MATCH("*Lat Pulldown*",'Jason-SESSION'!$B$853:$B$860,0), MATCH("*3rd*",'Jason-SESSION'!$K$7:$T$7,0)),"")</f>
        <v>#N/A</v>
      </c>
      <c r="N563" s="44" t="e">
        <f>INDEX('Jason-SESSION'!$L$853:$U$860, MATCH("*Lat Pulldown*",'Jason-SESSION'!$B$853:$B$860,0), MATCH("*3rd*",'Jason-SESSION'!$K$7:$T$7,0))</f>
        <v>#N/A</v>
      </c>
      <c r="O563" s="151"/>
      <c r="P563" s="151"/>
      <c r="Q563" s="118"/>
      <c r="R563" s="118"/>
      <c r="AF563"/>
      <c r="AG563"/>
      <c r="AH563"/>
      <c r="AI563"/>
      <c r="AJ563"/>
      <c r="AK563"/>
      <c r="AL563"/>
      <c r="AN563"/>
    </row>
    <row r="564" spans="1:40">
      <c r="B564" t="s">
        <v>6</v>
      </c>
      <c r="C564" s="131" t="e">
        <f>IF($A$560='Jason-SESSION'!$A$853,INDEX('Jason-SESSION'!$K$853:$T$860, MATCH("*Squat*",'Jason-SESSION'!$B$853:$B$860,0), MATCH("*4th*",'Jason-SESSION'!$K$7:$T$7,0)),"")</f>
        <v>#N/A</v>
      </c>
      <c r="D564" s="132" t="e">
        <f>INDEX('Jason-SESSION'!L$853:U$860, MATCH("*Squat*",'Jason-SESSION'!$B$853:$B$860,0), MATCH("*4th*",'Jason-SESSION'!K$7:T$7,0))</f>
        <v>#N/A</v>
      </c>
      <c r="E564" s="131" t="e">
        <f>IF($A$560='Jason-SESSION'!$A$853,INDEX('Jason-SESSION'!$K$853:$T$860, MATCH("*Deadlift*",'Jason-SESSION'!$B$853:$B$860,0), MATCH("*4th*",'Jason-SESSION'!$K$7:$T$7,0)),"")</f>
        <v>#N/A</v>
      </c>
      <c r="F564" s="131" t="e">
        <f>INDEX('Jason-SESSION'!$L$853:$U$860, MATCH("*Deadlift*",'Jason-SESSION'!$B$853:$B$860,0), MATCH("*4th*",'Jason-SESSION'!$K$7:$T$7,0))</f>
        <v>#N/A</v>
      </c>
      <c r="G564" s="131" t="e">
        <f>IF($A$560='Jason-SESSION'!$A$853,INDEX('Jason-SESSION'!$K$853:$T$860, MATCH("*Bench Press*",'Jason-SESSION'!$B$853:$B$860,0), MATCH("*4th*",'Jason-SESSION'!$K$7:$T$7,0)),"")</f>
        <v>#N/A</v>
      </c>
      <c r="H564" s="131" t="e">
        <f>INDEX('Jason-SESSION'!$L$853:$U$860, MATCH("*Bench Press*",'Jason-SESSION'!$B$853:$B$860,0), MATCH("*4th*",'Jason-SESSION'!$K$7:$T$7,0))</f>
        <v>#N/A</v>
      </c>
      <c r="I564" s="132" t="e">
        <f>IF($A$560='Jason-SESSION'!$A$853,INDEX('Jason-SESSION'!$K$853:$T$860, MATCH("*Military*",'Jason-SESSION'!$B$853:$B$860,0), MATCH("*4th*",'Jason-SESSION'!$K$7:$T$7,0)),"")</f>
        <v>#N/A</v>
      </c>
      <c r="J564" s="44" t="e">
        <f>INDEX('Jason-SESSION'!$L$853:$U$860, MATCH("*Military*",'Jason-SESSION'!$B$853:$B$860,0), MATCH("*4th*",'Jason-SESSION'!$K$7:$T$7,0))</f>
        <v>#N/A</v>
      </c>
      <c r="K564" s="131" t="e">
        <f>IF($A$560='Jason-SESSION'!$A$853,INDEX('Jason-SESSION'!$K$853:$T$860, MATCH("*Clean *",'Jason-SESSION'!$B$853:$B$860,0), MATCH("*4th*",'Jason-SESSION'!$K$7:$T$7,0)),"")</f>
        <v>#N/A</v>
      </c>
      <c r="L564" s="44" t="e">
        <f>INDEX('Jason-SESSION'!$L$853:$U$860, MATCH("*Clean *",'Jason-SESSION'!$B$853:$B$860,0), MATCH("*4th*",'Jason-SESSION'!$K$7:$T$7,0))</f>
        <v>#N/A</v>
      </c>
      <c r="M564" s="131" t="e">
        <f>IF($A$560='Jason-SESSION'!$A$853,INDEX('Jason-SESSION'!$K$853:$T$860, MATCH("*Lat Pulldown*",'Jason-SESSION'!$B$853:$B$860,0), MATCH("*4th*",'Jason-SESSION'!$K$7:$T$7,0)),"")</f>
        <v>#N/A</v>
      </c>
      <c r="N564" s="44" t="e">
        <f>INDEX('Jason-SESSION'!$L$853:$U$860, MATCH("*Lat Pulldown*",'Jason-SESSION'!$B$853:$B$860,0), MATCH("*4th*",'Jason-SESSION'!$K$7:$T$7,0))</f>
        <v>#N/A</v>
      </c>
      <c r="O564" s="151"/>
      <c r="P564" s="151"/>
      <c r="Q564" s="118"/>
      <c r="R564" s="118"/>
      <c r="AF564"/>
      <c r="AG564"/>
      <c r="AH564"/>
      <c r="AI564"/>
      <c r="AJ564"/>
      <c r="AK564"/>
      <c r="AL564"/>
      <c r="AN564"/>
    </row>
    <row r="565" spans="1:40">
      <c r="B565" t="s">
        <v>7</v>
      </c>
      <c r="C565" s="131" t="e">
        <f>IF($A$560='Jason-SESSION'!$A$853,INDEX('Jason-SESSION'!$K$853:$T$860, MATCH("*Squat*",'Jason-SESSION'!$B$853:$B$860,0), MATCH("*5th*",'Jason-SESSION'!$K$7:$T$7,0)),"")</f>
        <v>#N/A</v>
      </c>
      <c r="D565" s="132" t="e">
        <f>INDEX('Jason-SESSION'!L$853:U$860, MATCH("*Squat*",'Jason-SESSION'!$B$853:$B$860,0), MATCH("*5th*",'Jason-SESSION'!K$7:T$7,0))</f>
        <v>#N/A</v>
      </c>
      <c r="E565" s="131" t="e">
        <f>IF($A$560='Jason-SESSION'!$A$853,INDEX('Jason-SESSION'!$K$853:$T$860, MATCH("*Deadlift*",'Jason-SESSION'!$B$853:$B$860,0), MATCH("*5th*",'Jason-SESSION'!$K$7:$T$7,0)),"")</f>
        <v>#N/A</v>
      </c>
      <c r="F565" s="131" t="e">
        <f>INDEX('Jason-SESSION'!$L$853:$U$860, MATCH("*Deadlift*",'Jason-SESSION'!$B$853:$B$860,0), MATCH("*5th*",'Jason-SESSION'!$K$7:$T$7,0))</f>
        <v>#N/A</v>
      </c>
      <c r="G565" s="131" t="e">
        <f>IF($A$560='Jason-SESSION'!$A$853,INDEX('Jason-SESSION'!$K$853:$T$860, MATCH("*Bench Press*",'Jason-SESSION'!$B$853:$B$860,0), MATCH("*5th*",'Jason-SESSION'!$K$7:$T$7,0)),"")</f>
        <v>#N/A</v>
      </c>
      <c r="H565" s="131" t="e">
        <f>INDEX('Jason-SESSION'!$L$853:$U$860, MATCH("*Bench Press*",'Jason-SESSION'!$B$853:$B$860,0), MATCH("*5th*",'Jason-SESSION'!$K$7:$T$7,0))</f>
        <v>#N/A</v>
      </c>
      <c r="I565" s="132" t="e">
        <f>IF($A$560='Jason-SESSION'!$A$853,INDEX('Jason-SESSION'!$K$853:$T$860, MATCH("*Military*",'Jason-SESSION'!$B$853:$B$860,0), MATCH("*5th*",'Jason-SESSION'!$K$7:$T$7,0)),"")</f>
        <v>#N/A</v>
      </c>
      <c r="J565" s="44" t="e">
        <f>INDEX('Jason-SESSION'!$L$853:$U$860, MATCH("*Military*",'Jason-SESSION'!$B$853:$B$860,0), MATCH("*5th*",'Jason-SESSION'!$K$7:$T$7,0))</f>
        <v>#N/A</v>
      </c>
      <c r="K565" s="131" t="e">
        <f>IF($A$560='Jason-SESSION'!$A$853,INDEX('Jason-SESSION'!$K$853:$T$860, MATCH("*Clean *",'Jason-SESSION'!$B$853:$B$860,0), MATCH("*5th*",'Jason-SESSION'!$K$7:$T$7,0)),"")</f>
        <v>#N/A</v>
      </c>
      <c r="L565" s="44" t="e">
        <f>INDEX('Jason-SESSION'!$L$853:$U$860, MATCH("*Clean *",'Jason-SESSION'!$B$853:$B$860,0), MATCH("*5th*",'Jason-SESSION'!$K$7:$T$7,0))</f>
        <v>#N/A</v>
      </c>
      <c r="M565" s="131" t="e">
        <f>IF($A$560='Jason-SESSION'!$A$853,INDEX('Jason-SESSION'!$K$853:$T$860, MATCH("*Lat Pulldown*",'Jason-SESSION'!$B$853:$B$860,0), MATCH("*5th*",'Jason-SESSION'!$K$7:$T$7,0)),"")</f>
        <v>#N/A</v>
      </c>
      <c r="N565" s="44" t="e">
        <f>INDEX('Jason-SESSION'!$L$853:$U$860, MATCH("*Lat Pulldown*",'Jason-SESSION'!$B$853:$B$860,0), MATCH("*5th*",'Jason-SESSION'!$K$7:$T$7,0))</f>
        <v>#N/A</v>
      </c>
      <c r="O565" s="151"/>
      <c r="P565" s="151"/>
      <c r="Q565" s="118"/>
      <c r="R565" s="118"/>
      <c r="AF565"/>
      <c r="AG565"/>
      <c r="AH565"/>
      <c r="AI565"/>
      <c r="AJ565"/>
      <c r="AK565"/>
      <c r="AL565"/>
      <c r="AN565"/>
    </row>
    <row r="566" spans="1:40">
      <c r="A566" s="129">
        <f>'Jason-SESSION'!A862</f>
        <v>0</v>
      </c>
      <c r="B566" s="116" t="s">
        <v>84</v>
      </c>
      <c r="C566" s="117" t="e">
        <f>MAX(C567:C571)</f>
        <v>#N/A</v>
      </c>
      <c r="D566" s="116" t="e">
        <f t="array" ref="D566">MAX(IF(C567:C571=C566,D567:D571))</f>
        <v>#N/A</v>
      </c>
      <c r="E566" s="116" t="e">
        <f>MAX(E567:E571)</f>
        <v>#N/A</v>
      </c>
      <c r="F566" s="116" t="e">
        <f t="array" ref="F566">MAX(IF(E567:E571=E566,F567:F571))</f>
        <v>#N/A</v>
      </c>
      <c r="G566" s="116" t="e">
        <f>MAX(G567:G571)</f>
        <v>#N/A</v>
      </c>
      <c r="H566" s="116" t="e">
        <f t="array" ref="H566">MAX(IF(G567:G571=G566,H567:H571))</f>
        <v>#N/A</v>
      </c>
      <c r="I566" s="116" t="e">
        <f>MAX(I567:I571)</f>
        <v>#N/A</v>
      </c>
      <c r="J566" s="116" t="e">
        <f t="array" ref="J566">MAX(IF(I567:I571=I566,J567:J571))</f>
        <v>#N/A</v>
      </c>
      <c r="K566" s="116" t="e">
        <f>MAX(K567:K571)</f>
        <v>#N/A</v>
      </c>
      <c r="L566" s="116" t="e">
        <f t="array" ref="L566">MAX(IF(K567:K571=K566,L567:L571))</f>
        <v>#N/A</v>
      </c>
      <c r="M566" s="116" t="e">
        <f>MAX(M567:M571)</f>
        <v>#N/A</v>
      </c>
      <c r="N566" s="117" t="e">
        <f t="array" ref="N566">MAX(IF(M567:M571=M566,N567:N571))</f>
        <v>#N/A</v>
      </c>
      <c r="O566" s="152" t="str">
        <f>IF($A$140='Jason-SESSION'!$A$763,INDEX('Jason-SESSION'!$K$763:$T$770, MATCH("*1k Row*",'Jason-SESSION'!$B$763:$B$770,0), MATCH("*1st*",'Jason-SESSION'!$K$7:$T$7,0)),"")</f>
        <v/>
      </c>
      <c r="P566" s="152" t="str">
        <f>IF($A$140='Jason-SESSION'!$A$763,INDEX('Jason-SESSION'!$K$763:$T$770, MATCH("*HIIT*",'Jason-SESSION'!$B$763:$B$770,0), MATCH("*1st*",'Jason-SESSION'!$K$7:$T$7,0)),"")</f>
        <v/>
      </c>
      <c r="Q566" s="119" t="e">
        <f>INDEX('Jason-SESSION'!$L$763:$U$763, MATCH("*HIIT*",'Jason-SESSION'!$B$763:$B$763,0), MATCH("*1st*",'Jason-SESSION'!$K$7:$T$7,0))</f>
        <v>#N/A</v>
      </c>
      <c r="R566" s="119">
        <f>'Jason-SESSION'!U628</f>
        <v>0</v>
      </c>
      <c r="S566" s="116"/>
      <c r="T566" s="116"/>
      <c r="U566" s="120">
        <f>'Jason-SESSION'!A863</f>
        <v>0</v>
      </c>
      <c r="V566" s="120">
        <f>'Jason-SESSION'!A864</f>
        <v>0</v>
      </c>
      <c r="W566" s="116"/>
      <c r="X566" s="116"/>
      <c r="Y566" s="116"/>
      <c r="Z566" s="116"/>
      <c r="AA566" s="116"/>
      <c r="AB566" s="116"/>
      <c r="AC566" s="116"/>
      <c r="AF566"/>
      <c r="AG566"/>
      <c r="AH566"/>
      <c r="AI566"/>
      <c r="AJ566"/>
      <c r="AK566"/>
      <c r="AL566"/>
      <c r="AN566"/>
    </row>
    <row r="567" spans="1:40">
      <c r="A567" s="145"/>
      <c r="B567" s="11" t="s">
        <v>3</v>
      </c>
      <c r="C567" s="131" t="e">
        <f>IF($A$566='Jason-SESSION'!$A$862,INDEX('Jason-SESSION'!$K$862:$T$869, MATCH("*Squat*",'Jason-SESSION'!$B$862:$B$869,0), MATCH("*1st*",'Jason-SESSION'!$K$7:$T$7,0)),"")</f>
        <v>#N/A</v>
      </c>
      <c r="D567" s="132" t="e">
        <f>INDEX('Jason-SESSION'!L$862:U$869, MATCH("*Squat*",'Jason-SESSION'!$B$862:$B$869,0), MATCH("*1st*",'Jason-SESSION'!K$7:T$7,0))</f>
        <v>#N/A</v>
      </c>
      <c r="E567" s="131" t="e">
        <f>IF($A$566='Jason-SESSION'!$A$862,INDEX('Jason-SESSION'!$K$862:$T$869, MATCH("*Deadlift*",'Jason-SESSION'!$B$862:$B$869,0), MATCH("*1st*",'Jason-SESSION'!$K$7:$T$7,0)),"")</f>
        <v>#N/A</v>
      </c>
      <c r="F567" s="131" t="e">
        <f>INDEX('Jason-SESSION'!$L$862:$U$869, MATCH("*Deadlift*",'Jason-SESSION'!$B$862:$B$869,0), MATCH("*1st*",'Jason-SESSION'!$K$7:$T$7,0))</f>
        <v>#N/A</v>
      </c>
      <c r="G567" s="131" t="e">
        <f>IF($A$566='Jason-SESSION'!$A$862,INDEX('Jason-SESSION'!$K$862:$T$869, MATCH("*Bench Press*",'Jason-SESSION'!$B$862:$B$869,0), MATCH("*1st*",'Jason-SESSION'!$K$7:$T$7,0)),"")</f>
        <v>#N/A</v>
      </c>
      <c r="H567" s="131" t="e">
        <f>INDEX('Jason-SESSION'!$L$862:$U$869, MATCH("*Bench Press*",'Jason-SESSION'!$B$862:$B$869,0), MATCH("*1st*",'Jason-SESSION'!$K$7:$T$7,0))</f>
        <v>#N/A</v>
      </c>
      <c r="I567" s="132" t="e">
        <f>IF($A$566='Jason-SESSION'!$A$862,INDEX('Jason-SESSION'!$K$862:$T$869, MATCH("*Military*",'Jason-SESSION'!$B$862:$B$869,0), MATCH("*1st*",'Jason-SESSION'!$K$7:$T$7,0)),"")</f>
        <v>#N/A</v>
      </c>
      <c r="J567" s="48" t="e">
        <f>INDEX('Jason-SESSION'!$L$862:$U$869, MATCH("*Military*",'Jason-SESSION'!$B$862:$B$869,0), MATCH("*1st*",'Jason-SESSION'!$K$7:$T$7,0))</f>
        <v>#N/A</v>
      </c>
      <c r="K567" s="131" t="e">
        <f>IF($A$566='Jason-SESSION'!$A$862,INDEX('Jason-SESSION'!$K$862:$T$869, MATCH("*Clean *",'Jason-SESSION'!$B$862:$B$869,0), MATCH("*1st*",'Jason-SESSION'!$K$7:$T$7,0)),"")</f>
        <v>#N/A</v>
      </c>
      <c r="L567" s="48" t="e">
        <f>INDEX('Jason-SESSION'!$L$862:$U$869, MATCH("*Clean *",'Jason-SESSION'!$B$862:$B$869,0), MATCH("*1st*",'Jason-SESSION'!$K$7:$T$7,0))</f>
        <v>#N/A</v>
      </c>
      <c r="M567" s="131" t="e">
        <f>IF($A$566='Jason-SESSION'!$A$862,INDEX('Jason-SESSION'!$K$862:$T$869, MATCH("*Lat Pulldown*",'Jason-SESSION'!$B$862:$B$869,0), MATCH("*1st*",'Jason-SESSION'!$K$7:$T$7,0)),"")</f>
        <v>#N/A</v>
      </c>
      <c r="N567" s="48" t="e">
        <f>INDEX('Jason-SESSION'!$L$862:$U$869, MATCH("*Lat Pulldown*",'Jason-SESSION'!$B$862:$B$869,0), MATCH("*1st*",'Jason-SESSION'!$K$7:$T$7,0))</f>
        <v>#N/A</v>
      </c>
      <c r="O567" s="151"/>
      <c r="P567" s="151"/>
      <c r="Q567" s="118"/>
      <c r="R567" s="118"/>
      <c r="S567" s="11"/>
      <c r="T567" s="11"/>
      <c r="V567" s="47"/>
      <c r="W567" s="11"/>
      <c r="X567" s="11"/>
      <c r="Y567" s="11"/>
      <c r="Z567" s="11"/>
      <c r="AA567" s="11"/>
      <c r="AB567" s="11"/>
      <c r="AC567" s="11"/>
      <c r="AF567"/>
      <c r="AG567"/>
      <c r="AH567"/>
      <c r="AI567"/>
      <c r="AJ567"/>
      <c r="AK567"/>
      <c r="AL567"/>
      <c r="AN567"/>
    </row>
    <row r="568" spans="1:40">
      <c r="B568" t="s">
        <v>4</v>
      </c>
      <c r="C568" s="131" t="e">
        <f>IF($A$566='Jason-SESSION'!$A$862,INDEX('Jason-SESSION'!$K$862:$T$869, MATCH("*Squat*",'Jason-SESSION'!$B$862:$B$869,0), MATCH("*2nd*",'Jason-SESSION'!$K$7:$T$7,0)),"")</f>
        <v>#N/A</v>
      </c>
      <c r="D568" s="132" t="e">
        <f>INDEX('Jason-SESSION'!L$862:U$869, MATCH("*Squat*",'Jason-SESSION'!$B$862:$B$869,0), MATCH("*2nd*",'Jason-SESSION'!K$7:T$7,0))</f>
        <v>#N/A</v>
      </c>
      <c r="E568" s="131" t="e">
        <f>IF($A$566='Jason-SESSION'!$A$862,INDEX('Jason-SESSION'!$K$862:$T$869, MATCH("*Deadlift*",'Jason-SESSION'!$B$862:$B$869,0), MATCH("*2ND*",'Jason-SESSION'!$K$7:$T$7,0)),"")</f>
        <v>#N/A</v>
      </c>
      <c r="F568" s="131" t="e">
        <f>INDEX('Jason-SESSION'!$L$862:$U$869, MATCH("*Deadlift*",'Jason-SESSION'!$B$862:$B$869,0), MATCH("*2nd*",'Jason-SESSION'!$K$7:$T$7,0))</f>
        <v>#N/A</v>
      </c>
      <c r="G568" s="131" t="e">
        <f>IF($A$566='Jason-SESSION'!$A$862,INDEX('Jason-SESSION'!$K$862:$T$869, MATCH("*Bench Press*",'Jason-SESSION'!$B$862:$B$869,0), MATCH("*2ND*",'Jason-SESSION'!$K$7:$T$7,0)),"")</f>
        <v>#N/A</v>
      </c>
      <c r="H568" s="131" t="e">
        <f>INDEX('Jason-SESSION'!$L$862:$U$869, MATCH("*Bench Press*",'Jason-SESSION'!$B$862:$B$869,0), MATCH("*2nd*",'Jason-SESSION'!$K$7:$T$7,0))</f>
        <v>#N/A</v>
      </c>
      <c r="I568" s="132" t="e">
        <f>IF($A$566='Jason-SESSION'!$A$862,INDEX('Jason-SESSION'!$K$862:$T$869, MATCH("*Military*",'Jason-SESSION'!$B$862:$B$869,0), MATCH("*2ND*",'Jason-SESSION'!$K$7:$T$7,0)),"")</f>
        <v>#N/A</v>
      </c>
      <c r="J568" s="44" t="e">
        <f>INDEX('Jason-SESSION'!$L$862:$U$869, MATCH("*Military*",'Jason-SESSION'!$B$862:$B$869,0), MATCH("*2nd*",'Jason-SESSION'!$K$7:$T$7,0))</f>
        <v>#N/A</v>
      </c>
      <c r="K568" s="131" t="e">
        <f>IF($A$566='Jason-SESSION'!$A$862,INDEX('Jason-SESSION'!$K$862:$T$869, MATCH("*Clean *",'Jason-SESSION'!$B$862:$B$869,0), MATCH("*2ND*",'Jason-SESSION'!$K$7:$T$7,0)),"")</f>
        <v>#N/A</v>
      </c>
      <c r="L568" s="44" t="e">
        <f>INDEX('Jason-SESSION'!$L$862:$U$869, MATCH("*Clean *",'Jason-SESSION'!$B$862:$B$869,0), MATCH("*2nd*",'Jason-SESSION'!$K$7:$T$7,0))</f>
        <v>#N/A</v>
      </c>
      <c r="M568" s="131" t="e">
        <f>IF($A$566='Jason-SESSION'!$A$862,INDEX('Jason-SESSION'!$K$862:$T$869, MATCH("*Lat Pulldown*",'Jason-SESSION'!$B$862:$B$869,0), MATCH("*2ND*",'Jason-SESSION'!$K$7:$T$7,0)),"")</f>
        <v>#N/A</v>
      </c>
      <c r="N568" s="44" t="e">
        <f>INDEX('Jason-SESSION'!$L$862:$U$869, MATCH("*Lat Pulldown*",'Jason-SESSION'!$B$862:$B$869,0), MATCH("*2nd*",'Jason-SESSION'!$K$7:$T$7,0))</f>
        <v>#N/A</v>
      </c>
      <c r="O568" s="151"/>
      <c r="P568" s="151"/>
      <c r="Q568" s="118"/>
      <c r="R568" s="118"/>
      <c r="AF568"/>
      <c r="AG568"/>
      <c r="AH568"/>
      <c r="AI568"/>
      <c r="AJ568"/>
      <c r="AK568"/>
      <c r="AL568"/>
      <c r="AN568"/>
    </row>
    <row r="569" spans="1:40">
      <c r="B569" t="s">
        <v>5</v>
      </c>
      <c r="C569" s="131" t="e">
        <f>IF($A$566='Jason-SESSION'!$A$862,INDEX('Jason-SESSION'!$K$862:$T$869, MATCH("*Squat*",'Jason-SESSION'!$B$862:$B$869,0), MATCH("*3rd*",'Jason-SESSION'!$K$7:$T$7,0)),"")</f>
        <v>#N/A</v>
      </c>
      <c r="D569" s="132" t="e">
        <f>INDEX('Jason-SESSION'!L$862:U$869, MATCH("*Squat*",'Jason-SESSION'!$B$862:$B$869,0), MATCH("*3rd*",'Jason-SESSION'!K$7:T$7,0))</f>
        <v>#N/A</v>
      </c>
      <c r="E569" s="131" t="e">
        <f>IF($A$566='Jason-SESSION'!$A$862,INDEX('Jason-SESSION'!$K$862:$T$869, MATCH("*Deadlift*",'Jason-SESSION'!$B$862:$B$869,0), MATCH("*3rd*",'Jason-SESSION'!$K$7:$T$7,0)),"")</f>
        <v>#N/A</v>
      </c>
      <c r="F569" s="131" t="e">
        <f>INDEX('Jason-SESSION'!$L$862:$U$869, MATCH("*Deadlift*",'Jason-SESSION'!$B$862:$B$869,0), MATCH("*3rd*",'Jason-SESSION'!$K$7:$T$7,0))</f>
        <v>#N/A</v>
      </c>
      <c r="G569" s="131" t="e">
        <f>IF($A$566='Jason-SESSION'!$A$862,INDEX('Jason-SESSION'!$K$862:$T$869, MATCH("*Bench Press*",'Jason-SESSION'!$B$862:$B$869,0), MATCH("*3rd*",'Jason-SESSION'!$K$7:$T$7,0)),"")</f>
        <v>#N/A</v>
      </c>
      <c r="H569" s="131" t="e">
        <f>INDEX('Jason-SESSION'!$L$862:$U$869, MATCH("*Bench Press*",'Jason-SESSION'!$B$862:$B$869,0), MATCH("*3rd*",'Jason-SESSION'!$K$7:$T$7,0))</f>
        <v>#N/A</v>
      </c>
      <c r="I569" s="132" t="e">
        <f>IF($A$566='Jason-SESSION'!$A$862,INDEX('Jason-SESSION'!$K$862:$T$869, MATCH("*Military*",'Jason-SESSION'!$B$862:$B$869,0), MATCH("*3rd*",'Jason-SESSION'!$K$7:$T$7,0)),"")</f>
        <v>#N/A</v>
      </c>
      <c r="J569" s="44" t="e">
        <f>INDEX('Jason-SESSION'!$L$862:$U$869, MATCH("*Military*",'Jason-SESSION'!$B$862:$B$869,0), MATCH("*3rd*",'Jason-SESSION'!$K$7:$T$7,0))</f>
        <v>#N/A</v>
      </c>
      <c r="K569" s="131" t="e">
        <f>IF($A$566='Jason-SESSION'!$A$862,INDEX('Jason-SESSION'!$K$862:$T$869, MATCH("*Clean *",'Jason-SESSION'!$B$862:$B$869,0), MATCH("*3rd*",'Jason-SESSION'!$K$7:$T$7,0)),"")</f>
        <v>#N/A</v>
      </c>
      <c r="L569" s="44" t="e">
        <f>INDEX('Jason-SESSION'!$L$862:$U$869, MATCH("*Clean *",'Jason-SESSION'!$B$862:$B$869,0), MATCH("*3rd*",'Jason-SESSION'!$K$7:$T$7,0))</f>
        <v>#N/A</v>
      </c>
      <c r="M569" s="131" t="e">
        <f>IF($A$566='Jason-SESSION'!$A$862,INDEX('Jason-SESSION'!$K$862:$T$869, MATCH("*Lat Pulldown*",'Jason-SESSION'!$B$862:$B$869,0), MATCH("*3rd*",'Jason-SESSION'!$K$7:$T$7,0)),"")</f>
        <v>#N/A</v>
      </c>
      <c r="N569" s="44" t="e">
        <f>INDEX('Jason-SESSION'!$L$862:$U$869, MATCH("*Lat Pulldown*",'Jason-SESSION'!$B$862:$B$869,0), MATCH("*3rd*",'Jason-SESSION'!$K$7:$T$7,0))</f>
        <v>#N/A</v>
      </c>
      <c r="O569" s="151"/>
      <c r="P569" s="151"/>
      <c r="Q569" s="118"/>
      <c r="R569" s="118"/>
      <c r="AF569"/>
      <c r="AG569"/>
      <c r="AH569"/>
      <c r="AI569"/>
      <c r="AJ569"/>
      <c r="AK569"/>
      <c r="AL569"/>
      <c r="AN569"/>
    </row>
    <row r="570" spans="1:40">
      <c r="B570" t="s">
        <v>6</v>
      </c>
      <c r="C570" s="131" t="e">
        <f>IF($A$566='Jason-SESSION'!$A$862,INDEX('Jason-SESSION'!$K$862:$T$869, MATCH("*Squat*",'Jason-SESSION'!$B$862:$B$869,0), MATCH("*4th*",'Jason-SESSION'!$K$7:$T$7,0)),"")</f>
        <v>#N/A</v>
      </c>
      <c r="D570" s="132" t="e">
        <f>INDEX('Jason-SESSION'!L$862:U$869, MATCH("*Squat*",'Jason-SESSION'!$B$862:$B$869,0), MATCH("*4th*",'Jason-SESSION'!K$7:T$7,0))</f>
        <v>#N/A</v>
      </c>
      <c r="E570" s="131" t="e">
        <f>IF($A$566='Jason-SESSION'!$A$862,INDEX('Jason-SESSION'!$K$862:$T$869, MATCH("*Deadlift*",'Jason-SESSION'!$B$862:$B$869,0), MATCH("*4th*",'Jason-SESSION'!$K$7:$T$7,0)),"")</f>
        <v>#N/A</v>
      </c>
      <c r="F570" s="131" t="e">
        <f>INDEX('Jason-SESSION'!$L$862:$U$869, MATCH("*Deadlift*",'Jason-SESSION'!$B$862:$B$869,0), MATCH("*4th*",'Jason-SESSION'!$K$7:$T$7,0))</f>
        <v>#N/A</v>
      </c>
      <c r="G570" s="131" t="e">
        <f>IF($A$566='Jason-SESSION'!$A$862,INDEX('Jason-SESSION'!$K$862:$T$869, MATCH("*Bench Press*",'Jason-SESSION'!$B$862:$B$869,0), MATCH("*4th*",'Jason-SESSION'!$K$7:$T$7,0)),"")</f>
        <v>#N/A</v>
      </c>
      <c r="H570" s="131" t="e">
        <f>INDEX('Jason-SESSION'!$L$862:$U$869, MATCH("*Bench Press*",'Jason-SESSION'!$B$862:$B$869,0), MATCH("*4th*",'Jason-SESSION'!$K$7:$T$7,0))</f>
        <v>#N/A</v>
      </c>
      <c r="I570" s="132" t="e">
        <f>IF($A$566='Jason-SESSION'!$A$862,INDEX('Jason-SESSION'!$K$862:$T$869, MATCH("*Military*",'Jason-SESSION'!$B$862:$B$869,0), MATCH("*4th*",'Jason-SESSION'!$K$7:$T$7,0)),"")</f>
        <v>#N/A</v>
      </c>
      <c r="J570" s="44" t="e">
        <f>INDEX('Jason-SESSION'!$L$862:$U$869, MATCH("*Military*",'Jason-SESSION'!$B$862:$B$869,0), MATCH("*4th*",'Jason-SESSION'!$K$7:$T$7,0))</f>
        <v>#N/A</v>
      </c>
      <c r="K570" s="131" t="e">
        <f>IF($A$566='Jason-SESSION'!$A$862,INDEX('Jason-SESSION'!$K$862:$T$869, MATCH("*Clean *",'Jason-SESSION'!$B$862:$B$869,0), MATCH("*4th*",'Jason-SESSION'!$K$7:$T$7,0)),"")</f>
        <v>#N/A</v>
      </c>
      <c r="L570" s="44" t="e">
        <f>INDEX('Jason-SESSION'!$L$862:$U$869, MATCH("*Clean *",'Jason-SESSION'!$B$862:$B$869,0), MATCH("*4th*",'Jason-SESSION'!$K$7:$T$7,0))</f>
        <v>#N/A</v>
      </c>
      <c r="M570" s="131" t="e">
        <f>IF($A$566='Jason-SESSION'!$A$862,INDEX('Jason-SESSION'!$K$862:$T$869, MATCH("*Lat Pulldown*",'Jason-SESSION'!$B$862:$B$869,0), MATCH("*4th*",'Jason-SESSION'!$K$7:$T$7,0)),"")</f>
        <v>#N/A</v>
      </c>
      <c r="N570" s="44" t="e">
        <f>INDEX('Jason-SESSION'!$L$862:$U$869, MATCH("*Lat Pulldown*",'Jason-SESSION'!$B$862:$B$869,0), MATCH("*4th*",'Jason-SESSION'!$K$7:$T$7,0))</f>
        <v>#N/A</v>
      </c>
      <c r="O570" s="151"/>
      <c r="P570" s="151"/>
      <c r="Q570" s="118"/>
      <c r="R570" s="118"/>
      <c r="AF570"/>
      <c r="AG570"/>
      <c r="AH570"/>
      <c r="AI570"/>
      <c r="AJ570"/>
      <c r="AK570"/>
      <c r="AL570"/>
      <c r="AN570"/>
    </row>
    <row r="571" spans="1:40">
      <c r="B571" t="s">
        <v>7</v>
      </c>
      <c r="C571" s="131" t="e">
        <f>IF($A$566='Jason-SESSION'!$A$862,INDEX('Jason-SESSION'!$K$862:$T$869, MATCH("*Squat*",'Jason-SESSION'!$B$862:$B$869,0), MATCH("*5th*",'Jason-SESSION'!$K$7:$T$7,0)),"")</f>
        <v>#N/A</v>
      </c>
      <c r="D571" s="132" t="e">
        <f>INDEX('Jason-SESSION'!L$862:U$869, MATCH("*Squat*",'Jason-SESSION'!$B$862:$B$869,0), MATCH("*5th*",'Jason-SESSION'!K$7:T$7,0))</f>
        <v>#N/A</v>
      </c>
      <c r="E571" s="131" t="e">
        <f>IF($A$566='Jason-SESSION'!$A$862,INDEX('Jason-SESSION'!$K$862:$T$869, MATCH("*Deadlift*",'Jason-SESSION'!$B$862:$B$869,0), MATCH("*5th*",'Jason-SESSION'!$K$7:$T$7,0)),"")</f>
        <v>#N/A</v>
      </c>
      <c r="F571" s="131" t="e">
        <f>INDEX('Jason-SESSION'!$L$862:$U$869, MATCH("*Deadlift*",'Jason-SESSION'!$B$862:$B$869,0), MATCH("*5th*",'Jason-SESSION'!$K$7:$T$7,0))</f>
        <v>#N/A</v>
      </c>
      <c r="G571" s="131" t="e">
        <f>IF($A$566='Jason-SESSION'!$A$862,INDEX('Jason-SESSION'!$K$862:$T$869, MATCH("*Bench Press*",'Jason-SESSION'!$B$862:$B$869,0), MATCH("*5th*",'Jason-SESSION'!$K$7:$T$7,0)),"")</f>
        <v>#N/A</v>
      </c>
      <c r="H571" s="131" t="e">
        <f>INDEX('Jason-SESSION'!$L$862:$U$869, MATCH("*Bench Press*",'Jason-SESSION'!$B$862:$B$869,0), MATCH("*5th*",'Jason-SESSION'!$K$7:$T$7,0))</f>
        <v>#N/A</v>
      </c>
      <c r="I571" s="132" t="e">
        <f>IF($A$566='Jason-SESSION'!$A$862,INDEX('Jason-SESSION'!$K$862:$T$869, MATCH("*Military*",'Jason-SESSION'!$B$862:$B$869,0), MATCH("*5th*",'Jason-SESSION'!$K$7:$T$7,0)),"")</f>
        <v>#N/A</v>
      </c>
      <c r="J571" s="44" t="e">
        <f>INDEX('Jason-SESSION'!$L$862:$U$869, MATCH("*Military*",'Jason-SESSION'!$B$862:$B$869,0), MATCH("*5th*",'Jason-SESSION'!$K$7:$T$7,0))</f>
        <v>#N/A</v>
      </c>
      <c r="K571" s="131" t="e">
        <f>IF($A$566='Jason-SESSION'!$A$862,INDEX('Jason-SESSION'!$K$862:$T$869, MATCH("*Clean *",'Jason-SESSION'!$B$862:$B$869,0), MATCH("*5th*",'Jason-SESSION'!$K$7:$T$7,0)),"")</f>
        <v>#N/A</v>
      </c>
      <c r="L571" s="44" t="e">
        <f>INDEX('Jason-SESSION'!$L$862:$U$869, MATCH("*Clean *",'Jason-SESSION'!$B$862:$B$869,0), MATCH("*5th*",'Jason-SESSION'!$K$7:$T$7,0))</f>
        <v>#N/A</v>
      </c>
      <c r="M571" s="131" t="e">
        <f>IF($A$566='Jason-SESSION'!$A$862,INDEX('Jason-SESSION'!$K$862:$T$869, MATCH("*Lat Pulldown*",'Jason-SESSION'!$B$862:$B$869,0), MATCH("*5th*",'Jason-SESSION'!$K$7:$T$7,0)),"")</f>
        <v>#N/A</v>
      </c>
      <c r="N571" s="44" t="e">
        <f>INDEX('Jason-SESSION'!$L$862:$U$869, MATCH("*Lat Pulldown*",'Jason-SESSION'!$B$862:$B$869,0), MATCH("*5th*",'Jason-SESSION'!$K$7:$T$7,0))</f>
        <v>#N/A</v>
      </c>
      <c r="O571" s="151"/>
      <c r="P571" s="151"/>
      <c r="Q571" s="118"/>
      <c r="R571" s="118"/>
      <c r="AF571"/>
      <c r="AG571"/>
      <c r="AH571"/>
      <c r="AI571"/>
      <c r="AJ571"/>
      <c r="AK571"/>
      <c r="AL571"/>
      <c r="AN571"/>
    </row>
    <row r="572" spans="1:40">
      <c r="A572" s="129">
        <f>'Jason-SESSION'!A871</f>
        <v>0</v>
      </c>
      <c r="B572" s="116" t="s">
        <v>84</v>
      </c>
      <c r="C572" s="117" t="e">
        <f>MAX(C573:C577)</f>
        <v>#N/A</v>
      </c>
      <c r="D572" s="116" t="e">
        <f t="array" ref="D572">MAX(IF(C573:C577=C572,D573:D577))</f>
        <v>#N/A</v>
      </c>
      <c r="E572" s="116" t="e">
        <f>MAX(E573:E577)</f>
        <v>#N/A</v>
      </c>
      <c r="F572" s="116" t="e">
        <f t="array" ref="F572">MAX(IF(E573:E577=E572,F573:F577))</f>
        <v>#N/A</v>
      </c>
      <c r="G572" s="116" t="e">
        <f>MAX(G573:G577)</f>
        <v>#N/A</v>
      </c>
      <c r="H572" s="116" t="e">
        <f t="array" ref="H572">MAX(IF(G573:G577=G572,H573:H577))</f>
        <v>#N/A</v>
      </c>
      <c r="I572" s="116" t="e">
        <f>MAX(I573:I577)</f>
        <v>#N/A</v>
      </c>
      <c r="J572" s="116" t="e">
        <f t="array" ref="J572">MAX(IF(I573:I577=I572,J573:J577))</f>
        <v>#N/A</v>
      </c>
      <c r="K572" s="116" t="e">
        <f>MAX(K573:K577)</f>
        <v>#N/A</v>
      </c>
      <c r="L572" s="116" t="e">
        <f t="array" ref="L572">MAX(IF(K573:K577=K572,L573:L577))</f>
        <v>#N/A</v>
      </c>
      <c r="M572" s="116" t="e">
        <f>MAX(M573:M577)</f>
        <v>#N/A</v>
      </c>
      <c r="N572" s="117" t="e">
        <f t="array" ref="N572">MAX(IF(M573:M577=M572,N573:N577))</f>
        <v>#N/A</v>
      </c>
      <c r="O572" s="152" t="str">
        <f>IF($A$140='Jason-SESSION'!$A$772,INDEX('Jason-SESSION'!$K$772:$T$779, MATCH("*1k Row*",'Jason-SESSION'!$B$772:$B$779,0), MATCH("*1st*",'Jason-SESSION'!$K$7:$T$7,0)),"")</f>
        <v/>
      </c>
      <c r="P572" s="152" t="str">
        <f>IF($A$140='Jason-SESSION'!$A$772,INDEX('Jason-SESSION'!$K$772:$T$779, MATCH("*HIIT*",'Jason-SESSION'!$B$772:$B$779,0), MATCH("*1st*",'Jason-SESSION'!$K$7:$T$7,0)),"")</f>
        <v/>
      </c>
      <c r="Q572" s="119" t="e">
        <f>INDEX('Jason-SESSION'!$L$772:$U$772, MATCH("*HIIT*",'Jason-SESSION'!$B$772:$B$772,0), MATCH("*1st*",'Jason-SESSION'!$K$7:$T$7,0))</f>
        <v>#N/A</v>
      </c>
      <c r="R572" s="119">
        <f>'Jason-SESSION'!U634</f>
        <v>0</v>
      </c>
      <c r="S572" s="116"/>
      <c r="T572" s="116"/>
      <c r="U572" s="120">
        <f>'Jason-SESSION'!A872</f>
        <v>0</v>
      </c>
      <c r="V572" s="120">
        <f>'Jason-SESSION'!A873</f>
        <v>0</v>
      </c>
      <c r="W572" s="116"/>
      <c r="X572" s="116"/>
      <c r="Y572" s="116"/>
      <c r="Z572" s="116"/>
      <c r="AA572" s="116"/>
      <c r="AB572" s="116"/>
      <c r="AC572" s="116"/>
      <c r="AF572"/>
      <c r="AG572"/>
      <c r="AH572"/>
      <c r="AI572"/>
      <c r="AJ572"/>
      <c r="AK572"/>
      <c r="AL572"/>
      <c r="AN572"/>
    </row>
    <row r="573" spans="1:40">
      <c r="A573" s="145"/>
      <c r="B573" s="11" t="s">
        <v>3</v>
      </c>
      <c r="C573" s="131" t="e">
        <f>IF($A$572='Jason-SESSION'!$A$871,INDEX('Jason-SESSION'!$K$871:$T$878, MATCH("*Squat*",'Jason-SESSION'!$B$871:$B$878,0), MATCH("*1st*",'Jason-SESSION'!$K$7:$T$7,0)),"")</f>
        <v>#N/A</v>
      </c>
      <c r="D573" s="132" t="e">
        <f>INDEX('Jason-SESSION'!L$871:U$878, MATCH("*Squat*",'Jason-SESSION'!$B$871:$B$878,0), MATCH("*1st*",'Jason-SESSION'!K$7:T$7,0))</f>
        <v>#N/A</v>
      </c>
      <c r="E573" s="131" t="e">
        <f>IF($A$572='Jason-SESSION'!$A$871,INDEX('Jason-SESSION'!$K$871:$T$878, MATCH("*Deadlift*",'Jason-SESSION'!$B$871:$B$878,0), MATCH("*1st*",'Jason-SESSION'!$K$7:$T$7,0)),"")</f>
        <v>#N/A</v>
      </c>
      <c r="F573" s="131" t="e">
        <f>INDEX('Jason-SESSION'!$L$871:$U$878, MATCH("*Deadlift*",'Jason-SESSION'!$B$871:$B$878,0), MATCH("*1st*",'Jason-SESSION'!$K$7:$T$7,0))</f>
        <v>#N/A</v>
      </c>
      <c r="G573" s="131" t="e">
        <f>IF($A$572='Jason-SESSION'!$A$871,INDEX('Jason-SESSION'!$K$871:$T$878, MATCH("*Bench Press*",'Jason-SESSION'!$B$871:$B$878,0), MATCH("*1st*",'Jason-SESSION'!$K$7:$T$7,0)),"")</f>
        <v>#N/A</v>
      </c>
      <c r="H573" s="131" t="e">
        <f>INDEX('Jason-SESSION'!$L$871:$U$878, MATCH("*Bench Press*",'Jason-SESSION'!$B$871:$B$878,0), MATCH("*1st*",'Jason-SESSION'!$K$7:$T$7,0))</f>
        <v>#N/A</v>
      </c>
      <c r="I573" s="132" t="e">
        <f>IF($A$572='Jason-SESSION'!$A$871,INDEX('Jason-SESSION'!$K$871:$T$878, MATCH("*Military*",'Jason-SESSION'!$B$871:$B$878,0), MATCH("*1st*",'Jason-SESSION'!$K$7:$T$7,0)),"")</f>
        <v>#N/A</v>
      </c>
      <c r="J573" s="48" t="e">
        <f>INDEX('Jason-SESSION'!$L$871:$U$878, MATCH("*Military*",'Jason-SESSION'!$B$871:$B$878,0), MATCH("*1st*",'Jason-SESSION'!$K$7:$T$7,0))</f>
        <v>#N/A</v>
      </c>
      <c r="K573" s="131" t="e">
        <f>IF($A$572='Jason-SESSION'!$A$871,INDEX('Jason-SESSION'!$K$871:$T$878, MATCH("*Clean *",'Jason-SESSION'!$B$871:$B$878,0), MATCH("*1st*",'Jason-SESSION'!$K$7:$T$7,0)),"")</f>
        <v>#N/A</v>
      </c>
      <c r="L573" s="48" t="e">
        <f>INDEX('Jason-SESSION'!$L$871:$U$878, MATCH("*Clean *",'Jason-SESSION'!$B$871:$B$878,0), MATCH("*1st*",'Jason-SESSION'!$K$7:$T$7,0))</f>
        <v>#N/A</v>
      </c>
      <c r="M573" s="131" t="e">
        <f>IF($A$572='Jason-SESSION'!$A$871,INDEX('Jason-SESSION'!$K$871:$T$878, MATCH("*Lat Pulldown*",'Jason-SESSION'!$B$871:$B$878,0), MATCH("*1st*",'Jason-SESSION'!$K$7:$T$7,0)),"")</f>
        <v>#N/A</v>
      </c>
      <c r="N573" s="48" t="e">
        <f>INDEX('Jason-SESSION'!$L$871:$U$878, MATCH("*Lat Pulldown*",'Jason-SESSION'!$B$871:$B$878,0), MATCH("*1st*",'Jason-SESSION'!$K$7:$T$7,0))</f>
        <v>#N/A</v>
      </c>
      <c r="O573" s="151"/>
      <c r="P573" s="151"/>
      <c r="Q573" s="118"/>
      <c r="R573" s="118"/>
      <c r="S573" s="11"/>
      <c r="T573" s="11"/>
      <c r="V573" s="47"/>
      <c r="W573" s="11"/>
      <c r="X573" s="11"/>
      <c r="Y573" s="11"/>
      <c r="Z573" s="11"/>
      <c r="AA573" s="11"/>
      <c r="AB573" s="11"/>
      <c r="AC573" s="11"/>
      <c r="AF573"/>
      <c r="AG573"/>
      <c r="AH573"/>
      <c r="AI573"/>
      <c r="AJ573"/>
      <c r="AK573"/>
      <c r="AL573"/>
      <c r="AN573"/>
    </row>
    <row r="574" spans="1:40">
      <c r="B574" t="s">
        <v>4</v>
      </c>
      <c r="C574" s="131" t="e">
        <f>IF($A$572='Jason-SESSION'!$A$871,INDEX('Jason-SESSION'!$K$871:$T$878, MATCH("*Squat*",'Jason-SESSION'!$B$871:$B$878,0), MATCH("*2nd*",'Jason-SESSION'!$K$7:$T$7,0)),"")</f>
        <v>#N/A</v>
      </c>
      <c r="D574" s="132" t="e">
        <f>INDEX('Jason-SESSION'!L$871:U$878, MATCH("*Squat*",'Jason-SESSION'!$B$871:$B$878,0), MATCH("*2nd*",'Jason-SESSION'!K$7:T$7,0))</f>
        <v>#N/A</v>
      </c>
      <c r="E574" s="131" t="e">
        <f>IF($A$572='Jason-SESSION'!$A$871,INDEX('Jason-SESSION'!$K$871:$T$878, MATCH("*Deadlift*",'Jason-SESSION'!$B$871:$B$878,0), MATCH("*2ND*",'Jason-SESSION'!$K$7:$T$7,0)),"")</f>
        <v>#N/A</v>
      </c>
      <c r="F574" s="131" t="e">
        <f>INDEX('Jason-SESSION'!$L$871:$U$878, MATCH("*Deadlift*",'Jason-SESSION'!$B$871:$B$878,0), MATCH("*2nd*",'Jason-SESSION'!$K$7:$T$7,0))</f>
        <v>#N/A</v>
      </c>
      <c r="G574" s="131" t="e">
        <f>IF($A$572='Jason-SESSION'!$A$871,INDEX('Jason-SESSION'!$K$871:$T$878, MATCH("*Bench Press*",'Jason-SESSION'!$B$871:$B$878,0), MATCH("*2ND*",'Jason-SESSION'!$K$7:$T$7,0)),"")</f>
        <v>#N/A</v>
      </c>
      <c r="H574" s="131" t="e">
        <f>INDEX('Jason-SESSION'!$L$871:$U$878, MATCH("*Bench Press*",'Jason-SESSION'!$B$871:$B$878,0), MATCH("*2nd*",'Jason-SESSION'!$K$7:$T$7,0))</f>
        <v>#N/A</v>
      </c>
      <c r="I574" s="132" t="e">
        <f>IF($A$572='Jason-SESSION'!$A$871,INDEX('Jason-SESSION'!$K$871:$T$878, MATCH("*Military*",'Jason-SESSION'!$B$871:$B$878,0), MATCH("*2ND*",'Jason-SESSION'!$K$7:$T$7,0)),"")</f>
        <v>#N/A</v>
      </c>
      <c r="J574" s="44" t="e">
        <f>INDEX('Jason-SESSION'!$L$871:$U$878, MATCH("*Military*",'Jason-SESSION'!$B$871:$B$878,0), MATCH("*2nd*",'Jason-SESSION'!$K$7:$T$7,0))</f>
        <v>#N/A</v>
      </c>
      <c r="K574" s="131" t="e">
        <f>IF($A$572='Jason-SESSION'!$A$871,INDEX('Jason-SESSION'!$K$871:$T$878, MATCH("*Clean *",'Jason-SESSION'!$B$871:$B$878,0), MATCH("*2ND*",'Jason-SESSION'!$K$7:$T$7,0)),"")</f>
        <v>#N/A</v>
      </c>
      <c r="L574" s="44" t="e">
        <f>INDEX('Jason-SESSION'!$L$871:$U$878, MATCH("*Clean *",'Jason-SESSION'!$B$871:$B$878,0), MATCH("*2nd*",'Jason-SESSION'!$K$7:$T$7,0))</f>
        <v>#N/A</v>
      </c>
      <c r="M574" s="131" t="e">
        <f>IF($A$572='Jason-SESSION'!$A$871,INDEX('Jason-SESSION'!$K$871:$T$878, MATCH("*Lat Pulldown*",'Jason-SESSION'!$B$871:$B$878,0), MATCH("*2ND*",'Jason-SESSION'!$K$7:$T$7,0)),"")</f>
        <v>#N/A</v>
      </c>
      <c r="N574" s="44" t="e">
        <f>INDEX('Jason-SESSION'!$L$871:$U$878, MATCH("*Lat Pulldown*",'Jason-SESSION'!$B$871:$B$878,0), MATCH("*2nd*",'Jason-SESSION'!$K$7:$T$7,0))</f>
        <v>#N/A</v>
      </c>
      <c r="O574" s="151"/>
      <c r="P574" s="151"/>
      <c r="Q574" s="118"/>
      <c r="R574" s="118"/>
      <c r="AF574"/>
      <c r="AG574"/>
      <c r="AH574"/>
      <c r="AI574"/>
      <c r="AJ574"/>
      <c r="AK574"/>
      <c r="AL574"/>
      <c r="AN574"/>
    </row>
    <row r="575" spans="1:40">
      <c r="B575" t="s">
        <v>5</v>
      </c>
      <c r="C575" s="131" t="e">
        <f>IF($A$572='Jason-SESSION'!$A$871,INDEX('Jason-SESSION'!$K$871:$T$878, MATCH("*Squat*",'Jason-SESSION'!$B$871:$B$878,0), MATCH("*3rd*",'Jason-SESSION'!$K$7:$T$7,0)),"")</f>
        <v>#N/A</v>
      </c>
      <c r="D575" s="132" t="e">
        <f>INDEX('Jason-SESSION'!L$871:U$878, MATCH("*Squat*",'Jason-SESSION'!$B$871:$B$878,0), MATCH("*3rd*",'Jason-SESSION'!K$7:T$7,0))</f>
        <v>#N/A</v>
      </c>
      <c r="E575" s="131" t="e">
        <f>IF($A$572='Jason-SESSION'!$A$871,INDEX('Jason-SESSION'!$K$871:$T$878, MATCH("*Deadlift*",'Jason-SESSION'!$B$871:$B$878,0), MATCH("*3rd*",'Jason-SESSION'!$K$7:$T$7,0)),"")</f>
        <v>#N/A</v>
      </c>
      <c r="F575" s="131" t="e">
        <f>INDEX('Jason-SESSION'!$L$871:$U$878, MATCH("*Deadlift*",'Jason-SESSION'!$B$871:$B$878,0), MATCH("*3rd*",'Jason-SESSION'!$K$7:$T$7,0))</f>
        <v>#N/A</v>
      </c>
      <c r="G575" s="131" t="e">
        <f>IF($A$572='Jason-SESSION'!$A$871,INDEX('Jason-SESSION'!$K$871:$T$878, MATCH("*Bench Press*",'Jason-SESSION'!$B$871:$B$878,0), MATCH("*3rd*",'Jason-SESSION'!$K$7:$T$7,0)),"")</f>
        <v>#N/A</v>
      </c>
      <c r="H575" s="131" t="e">
        <f>INDEX('Jason-SESSION'!$L$871:$U$878, MATCH("*Bench Press*",'Jason-SESSION'!$B$871:$B$878,0), MATCH("*3rd*",'Jason-SESSION'!$K$7:$T$7,0))</f>
        <v>#N/A</v>
      </c>
      <c r="I575" s="132" t="e">
        <f>IF($A$572='Jason-SESSION'!$A$871,INDEX('Jason-SESSION'!$K$871:$T$878, MATCH("*Military*",'Jason-SESSION'!$B$871:$B$878,0), MATCH("*3rd*",'Jason-SESSION'!$K$7:$T$7,0)),"")</f>
        <v>#N/A</v>
      </c>
      <c r="J575" s="44" t="e">
        <f>INDEX('Jason-SESSION'!$L$871:$U$878, MATCH("*Military*",'Jason-SESSION'!$B$871:$B$878,0), MATCH("*3rd*",'Jason-SESSION'!$K$7:$T$7,0))</f>
        <v>#N/A</v>
      </c>
      <c r="K575" s="131" t="e">
        <f>IF($A$572='Jason-SESSION'!$A$871,INDEX('Jason-SESSION'!$K$871:$T$878, MATCH("*Clean *",'Jason-SESSION'!$B$871:$B$878,0), MATCH("*3rd*",'Jason-SESSION'!$K$7:$T$7,0)),"")</f>
        <v>#N/A</v>
      </c>
      <c r="L575" s="44" t="e">
        <f>INDEX('Jason-SESSION'!$L$871:$U$878, MATCH("*Clean *",'Jason-SESSION'!$B$871:$B$878,0), MATCH("*3rd*",'Jason-SESSION'!$K$7:$T$7,0))</f>
        <v>#N/A</v>
      </c>
      <c r="M575" s="131" t="e">
        <f>IF($A$572='Jason-SESSION'!$A$871,INDEX('Jason-SESSION'!$K$871:$T$878, MATCH("*Lat Pulldown*",'Jason-SESSION'!$B$871:$B$878,0), MATCH("*3rd*",'Jason-SESSION'!$K$7:$T$7,0)),"")</f>
        <v>#N/A</v>
      </c>
      <c r="N575" s="44" t="e">
        <f>INDEX('Jason-SESSION'!$L$871:$U$878, MATCH("*Lat Pulldown*",'Jason-SESSION'!$B$871:$B$878,0), MATCH("*3rd*",'Jason-SESSION'!$K$7:$T$7,0))</f>
        <v>#N/A</v>
      </c>
      <c r="O575" s="151"/>
      <c r="P575" s="151"/>
      <c r="Q575" s="118"/>
      <c r="R575" s="118"/>
      <c r="AF575"/>
      <c r="AG575"/>
      <c r="AH575"/>
      <c r="AI575"/>
      <c r="AJ575"/>
      <c r="AK575"/>
      <c r="AL575"/>
      <c r="AN575"/>
    </row>
    <row r="576" spans="1:40">
      <c r="B576" t="s">
        <v>6</v>
      </c>
      <c r="C576" s="131" t="e">
        <f>IF($A$572='Jason-SESSION'!$A$871,INDEX('Jason-SESSION'!$K$871:$T$878, MATCH("*Squat*",'Jason-SESSION'!$B$871:$B$878,0), MATCH("*4th*",'Jason-SESSION'!$K$7:$T$7,0)),"")</f>
        <v>#N/A</v>
      </c>
      <c r="D576" s="132" t="e">
        <f>INDEX('Jason-SESSION'!L$871:U$878, MATCH("*Squat*",'Jason-SESSION'!$B$871:$B$878,0), MATCH("*4th*",'Jason-SESSION'!K$7:T$7,0))</f>
        <v>#N/A</v>
      </c>
      <c r="E576" s="131" t="e">
        <f>IF($A$572='Jason-SESSION'!$A$871,INDEX('Jason-SESSION'!$K$871:$T$878, MATCH("*Deadlift*",'Jason-SESSION'!$B$871:$B$878,0), MATCH("*4th*",'Jason-SESSION'!$K$7:$T$7,0)),"")</f>
        <v>#N/A</v>
      </c>
      <c r="F576" s="131" t="e">
        <f>INDEX('Jason-SESSION'!$L$871:$U$878, MATCH("*Deadlift*",'Jason-SESSION'!$B$871:$B$878,0), MATCH("*4th*",'Jason-SESSION'!$K$7:$T$7,0))</f>
        <v>#N/A</v>
      </c>
      <c r="G576" s="131" t="e">
        <f>IF($A$572='Jason-SESSION'!$A$871,INDEX('Jason-SESSION'!$K$871:$T$878, MATCH("*Bench Press*",'Jason-SESSION'!$B$871:$B$878,0), MATCH("*4th*",'Jason-SESSION'!$K$7:$T$7,0)),"")</f>
        <v>#N/A</v>
      </c>
      <c r="H576" s="131" t="e">
        <f>INDEX('Jason-SESSION'!$L$871:$U$878, MATCH("*Bench Press*",'Jason-SESSION'!$B$871:$B$878,0), MATCH("*4th*",'Jason-SESSION'!$K$7:$T$7,0))</f>
        <v>#N/A</v>
      </c>
      <c r="I576" s="132" t="e">
        <f>IF($A$572='Jason-SESSION'!$A$871,INDEX('Jason-SESSION'!$K$871:$T$878, MATCH("*Military*",'Jason-SESSION'!$B$871:$B$878,0), MATCH("*4th*",'Jason-SESSION'!$K$7:$T$7,0)),"")</f>
        <v>#N/A</v>
      </c>
      <c r="J576" s="44" t="e">
        <f>INDEX('Jason-SESSION'!$L$871:$U$878, MATCH("*Military*",'Jason-SESSION'!$B$871:$B$878,0), MATCH("*4th*",'Jason-SESSION'!$K$7:$T$7,0))</f>
        <v>#N/A</v>
      </c>
      <c r="K576" s="131" t="e">
        <f>IF($A$572='Jason-SESSION'!$A$871,INDEX('Jason-SESSION'!$K$871:$T$878, MATCH("*Clean *",'Jason-SESSION'!$B$871:$B$878,0), MATCH("*4th*",'Jason-SESSION'!$K$7:$T$7,0)),"")</f>
        <v>#N/A</v>
      </c>
      <c r="L576" s="44" t="e">
        <f>INDEX('Jason-SESSION'!$L$871:$U$878, MATCH("*Clean *",'Jason-SESSION'!$B$871:$B$878,0), MATCH("*4th*",'Jason-SESSION'!$K$7:$T$7,0))</f>
        <v>#N/A</v>
      </c>
      <c r="M576" s="131" t="e">
        <f>IF($A$572='Jason-SESSION'!$A$871,INDEX('Jason-SESSION'!$K$871:$T$878, MATCH("*Lat Pulldown*",'Jason-SESSION'!$B$871:$B$878,0), MATCH("*4th*",'Jason-SESSION'!$K$7:$T$7,0)),"")</f>
        <v>#N/A</v>
      </c>
      <c r="N576" s="44" t="e">
        <f>INDEX('Jason-SESSION'!$L$871:$U$878, MATCH("*Lat Pulldown*",'Jason-SESSION'!$B$871:$B$878,0), MATCH("*4th*",'Jason-SESSION'!$K$7:$T$7,0))</f>
        <v>#N/A</v>
      </c>
      <c r="O576" s="151"/>
      <c r="P576" s="151"/>
      <c r="Q576" s="118"/>
      <c r="R576" s="118"/>
      <c r="AF576"/>
      <c r="AG576"/>
      <c r="AH576"/>
      <c r="AI576"/>
      <c r="AJ576"/>
      <c r="AK576"/>
      <c r="AL576"/>
      <c r="AN576"/>
    </row>
    <row r="577" spans="1:40">
      <c r="B577" t="s">
        <v>7</v>
      </c>
      <c r="C577" s="131" t="e">
        <f>IF($A$572='Jason-SESSION'!$A$871,INDEX('Jason-SESSION'!$K$871:$T$878, MATCH("*Squat*",'Jason-SESSION'!$B$871:$B$878,0), MATCH("*5th*",'Jason-SESSION'!$K$7:$T$7,0)),"")</f>
        <v>#N/A</v>
      </c>
      <c r="D577" s="132" t="e">
        <f>INDEX('Jason-SESSION'!L$871:U$878, MATCH("*Squat*",'Jason-SESSION'!$B$871:$B$878,0), MATCH("*5th*",'Jason-SESSION'!K$7:T$7,0))</f>
        <v>#N/A</v>
      </c>
      <c r="E577" s="131" t="e">
        <f>IF($A$572='Jason-SESSION'!$A$871,INDEX('Jason-SESSION'!$K$871:$T$878, MATCH("*Deadlift*",'Jason-SESSION'!$B$871:$B$878,0), MATCH("*5th*",'Jason-SESSION'!$K$7:$T$7,0)),"")</f>
        <v>#N/A</v>
      </c>
      <c r="F577" s="131" t="e">
        <f>INDEX('Jason-SESSION'!$L$871:$U$878, MATCH("*Deadlift*",'Jason-SESSION'!$B$871:$B$878,0), MATCH("*5th*",'Jason-SESSION'!$K$7:$T$7,0))</f>
        <v>#N/A</v>
      </c>
      <c r="G577" s="131" t="e">
        <f>IF($A$572='Jason-SESSION'!$A$871,INDEX('Jason-SESSION'!$K$871:$T$878, MATCH("*Bench Press*",'Jason-SESSION'!$B$871:$B$878,0), MATCH("*5th*",'Jason-SESSION'!$K$7:$T$7,0)),"")</f>
        <v>#N/A</v>
      </c>
      <c r="H577" s="131" t="e">
        <f>INDEX('Jason-SESSION'!$L$871:$U$878, MATCH("*Bench Press*",'Jason-SESSION'!$B$871:$B$878,0), MATCH("*5th*",'Jason-SESSION'!$K$7:$T$7,0))</f>
        <v>#N/A</v>
      </c>
      <c r="I577" s="132" t="e">
        <f>IF($A$572='Jason-SESSION'!$A$871,INDEX('Jason-SESSION'!$K$871:$T$878, MATCH("*Military*",'Jason-SESSION'!$B$871:$B$878,0), MATCH("*5th*",'Jason-SESSION'!$K$7:$T$7,0)),"")</f>
        <v>#N/A</v>
      </c>
      <c r="J577" s="44" t="e">
        <f>INDEX('Jason-SESSION'!$L$871:$U$878, MATCH("*Military*",'Jason-SESSION'!$B$871:$B$878,0), MATCH("*5th*",'Jason-SESSION'!$K$7:$T$7,0))</f>
        <v>#N/A</v>
      </c>
      <c r="K577" s="131" t="e">
        <f>IF($A$572='Jason-SESSION'!$A$871,INDEX('Jason-SESSION'!$K$871:$T$878, MATCH("*Clean *",'Jason-SESSION'!$B$871:$B$878,0), MATCH("*5th*",'Jason-SESSION'!$K$7:$T$7,0)),"")</f>
        <v>#N/A</v>
      </c>
      <c r="L577" s="44" t="e">
        <f>INDEX('Jason-SESSION'!$L$871:$U$878, MATCH("*Clean *",'Jason-SESSION'!$B$871:$B$878,0), MATCH("*5th*",'Jason-SESSION'!$K$7:$T$7,0))</f>
        <v>#N/A</v>
      </c>
      <c r="M577" s="131" t="e">
        <f>IF($A$572='Jason-SESSION'!$A$871,INDEX('Jason-SESSION'!$K$871:$T$878, MATCH("*Lat Pulldown*",'Jason-SESSION'!$B$871:$B$878,0), MATCH("*5th*",'Jason-SESSION'!$K$7:$T$7,0)),"")</f>
        <v>#N/A</v>
      </c>
      <c r="N577" s="44" t="e">
        <f>INDEX('Jason-SESSION'!$L$871:$U$878, MATCH("*Lat Pulldown*",'Jason-SESSION'!$B$871:$B$878,0), MATCH("*5th*",'Jason-SESSION'!$K$7:$T$7,0))</f>
        <v>#N/A</v>
      </c>
      <c r="O577" s="151"/>
      <c r="P577" s="151"/>
      <c r="Q577" s="118"/>
      <c r="R577" s="118"/>
      <c r="AF577"/>
      <c r="AG577"/>
      <c r="AH577"/>
      <c r="AI577"/>
      <c r="AJ577"/>
      <c r="AK577"/>
      <c r="AL577"/>
      <c r="AN577"/>
    </row>
    <row r="578" spans="1:40">
      <c r="A578" s="129">
        <f>'Jason-SESSION'!A880</f>
        <v>0</v>
      </c>
      <c r="B578" s="116" t="s">
        <v>84</v>
      </c>
      <c r="C578" s="117" t="e">
        <f>MAX(C579:C583)</f>
        <v>#N/A</v>
      </c>
      <c r="D578" s="116" t="e">
        <f t="array" ref="D578">MAX(IF(C579:C583=C578,D579:D583))</f>
        <v>#N/A</v>
      </c>
      <c r="E578" s="116" t="e">
        <f>MAX(E579:E583)</f>
        <v>#N/A</v>
      </c>
      <c r="F578" s="116" t="e">
        <f t="array" ref="F578">MAX(IF(E579:E583=E578,F579:F583))</f>
        <v>#N/A</v>
      </c>
      <c r="G578" s="116" t="e">
        <f>MAX(G579:G583)</f>
        <v>#N/A</v>
      </c>
      <c r="H578" s="116" t="e">
        <f t="array" ref="H578">MAX(IF(G579:G583=G578,H579:H583))</f>
        <v>#N/A</v>
      </c>
      <c r="I578" s="116" t="e">
        <f>MAX(I579:I583)</f>
        <v>#N/A</v>
      </c>
      <c r="J578" s="116" t="e">
        <f t="array" ref="J578">MAX(IF(I579:I583=I578,J579:J583))</f>
        <v>#N/A</v>
      </c>
      <c r="K578" s="116" t="e">
        <f>MAX(K579:K583)</f>
        <v>#N/A</v>
      </c>
      <c r="L578" s="116" t="e">
        <f t="array" ref="L578">MAX(IF(K579:K583=K578,L579:L583))</f>
        <v>#N/A</v>
      </c>
      <c r="M578" s="116" t="e">
        <f>MAX(M579:M583)</f>
        <v>#N/A</v>
      </c>
      <c r="N578" s="117" t="e">
        <f t="array" ref="N578">MAX(IF(M579:M583=M578,N579:N583))</f>
        <v>#N/A</v>
      </c>
      <c r="O578" s="152" t="str">
        <f>IF($A$140='Jason-SESSION'!$A$781,INDEX('Jason-SESSION'!$K$781:$T$788, MATCH("*1k Row*",'Jason-SESSION'!$B$781:$B$788,0), MATCH("*1st*",'Jason-SESSION'!$K$7:$T$7,0)),"")</f>
        <v/>
      </c>
      <c r="P578" s="152" t="str">
        <f>IF($A$140='Jason-SESSION'!$A$781,INDEX('Jason-SESSION'!$K$781:$T$788, MATCH("*HIIT*",'Jason-SESSION'!$B$781:$B$788,0), MATCH("*1st*",'Jason-SESSION'!$K$7:$T$7,0)),"")</f>
        <v/>
      </c>
      <c r="Q578" s="119" t="e">
        <f>INDEX('Jason-SESSION'!$L$781:$U$781, MATCH("*HIIT*",'Jason-SESSION'!$B$781:$B$781,0), MATCH("*1st*",'Jason-SESSION'!$K$7:$T$7,0))</f>
        <v>#N/A</v>
      </c>
      <c r="R578" s="119">
        <f>'Jason-SESSION'!U640</f>
        <v>0</v>
      </c>
      <c r="S578" s="116"/>
      <c r="T578" s="116"/>
      <c r="U578" s="120">
        <f>'Jason-SESSION'!A881</f>
        <v>0</v>
      </c>
      <c r="V578" s="120">
        <f>'Jason-SESSION'!A882</f>
        <v>0</v>
      </c>
      <c r="W578" s="116"/>
      <c r="X578" s="116"/>
      <c r="Y578" s="116"/>
      <c r="Z578" s="116"/>
      <c r="AA578" s="116"/>
      <c r="AB578" s="116"/>
      <c r="AC578" s="116"/>
      <c r="AF578"/>
      <c r="AG578"/>
      <c r="AH578"/>
      <c r="AI578"/>
      <c r="AJ578"/>
      <c r="AK578"/>
      <c r="AL578"/>
      <c r="AN578"/>
    </row>
    <row r="579" spans="1:40">
      <c r="A579" s="145"/>
      <c r="B579" s="11" t="s">
        <v>3</v>
      </c>
      <c r="C579" s="131" t="e">
        <f>IF($A$578='Jason-SESSION'!$A$880,INDEX('Jason-SESSION'!$K$880:$T$887, MATCH("*Squat*",'Jason-SESSION'!$B$880:$B$887,0), MATCH("*1st*",'Jason-SESSION'!$K$7:$T$7,0)),"")</f>
        <v>#N/A</v>
      </c>
      <c r="D579" s="132" t="e">
        <f>INDEX('Jason-SESSION'!L$880:U$887, MATCH("*Squat*",'Jason-SESSION'!$B$880:$B$887,0), MATCH("*1st*",'Jason-SESSION'!K$7:T$7,0))</f>
        <v>#N/A</v>
      </c>
      <c r="E579" s="131" t="e">
        <f>IF($A$578='Jason-SESSION'!$A$880,INDEX('Jason-SESSION'!$K$880:$T$887, MATCH("*Deadlift*",'Jason-SESSION'!$B$880:$B$887,0), MATCH("*1st*",'Jason-SESSION'!$K$7:$T$7,0)),"")</f>
        <v>#N/A</v>
      </c>
      <c r="F579" s="131" t="e">
        <f>INDEX('Jason-SESSION'!$L$880:$U$887, MATCH("*Deadlift*",'Jason-SESSION'!$B$880:$B$887,0), MATCH("*1st*",'Jason-SESSION'!$K$7:$T$7,0))</f>
        <v>#N/A</v>
      </c>
      <c r="G579" s="131" t="e">
        <f>IF($A$578='Jason-SESSION'!$A$880,INDEX('Jason-SESSION'!$K$880:$T$887, MATCH("*Bench Press*",'Jason-SESSION'!$B$880:$B$887,0), MATCH("*1st*",'Jason-SESSION'!$K$7:$T$7,0)),"")</f>
        <v>#N/A</v>
      </c>
      <c r="H579" s="131" t="e">
        <f>INDEX('Jason-SESSION'!$L$880:$U$887, MATCH("*Bench Press*",'Jason-SESSION'!$B$880:$B$887,0), MATCH("*1st*",'Jason-SESSION'!$K$7:$T$7,0))</f>
        <v>#N/A</v>
      </c>
      <c r="I579" s="132" t="e">
        <f>IF($A$578='Jason-SESSION'!$A$880,INDEX('Jason-SESSION'!$K$880:$T$887, MATCH("*Military*",'Jason-SESSION'!$B$880:$B$887,0), MATCH("*1st*",'Jason-SESSION'!$K$7:$T$7,0)),"")</f>
        <v>#N/A</v>
      </c>
      <c r="J579" s="48" t="e">
        <f>INDEX('Jason-SESSION'!$L$880:$U$887, MATCH("*Military*",'Jason-SESSION'!$B$880:$B$887,0), MATCH("*1st*",'Jason-SESSION'!$K$7:$T$7,0))</f>
        <v>#N/A</v>
      </c>
      <c r="K579" s="131" t="e">
        <f>IF($A$578='Jason-SESSION'!$A$880,INDEX('Jason-SESSION'!$K$880:$T$887, MATCH("*Clean *",'Jason-SESSION'!$B$880:$B$887,0), MATCH("*1st*",'Jason-SESSION'!$K$7:$T$7,0)),"")</f>
        <v>#N/A</v>
      </c>
      <c r="L579" s="48" t="e">
        <f>INDEX('Jason-SESSION'!$L$880:$U$887, MATCH("*Clean *",'Jason-SESSION'!$B$880:$B$887,0), MATCH("*1st*",'Jason-SESSION'!$K$7:$T$7,0))</f>
        <v>#N/A</v>
      </c>
      <c r="M579" s="131" t="e">
        <f>IF($A$578='Jason-SESSION'!$A$880,INDEX('Jason-SESSION'!$K$880:$T$887, MATCH("*Lat Pulldown*",'Jason-SESSION'!$B$880:$B$887,0), MATCH("*1st*",'Jason-SESSION'!$K$7:$T$7,0)),"")</f>
        <v>#N/A</v>
      </c>
      <c r="N579" s="48" t="e">
        <f>INDEX('Jason-SESSION'!$L$880:$U$887, MATCH("*Lat Pulldown*",'Jason-SESSION'!$B$880:$B$887,0), MATCH("*1st*",'Jason-SESSION'!$K$7:$T$7,0))</f>
        <v>#N/A</v>
      </c>
      <c r="O579" s="151"/>
      <c r="P579" s="151"/>
      <c r="Q579" s="118"/>
      <c r="R579" s="118"/>
      <c r="S579" s="11"/>
      <c r="T579" s="11"/>
      <c r="V579" s="47"/>
      <c r="W579" s="11"/>
      <c r="X579" s="11"/>
      <c r="Y579" s="11"/>
      <c r="Z579" s="11"/>
      <c r="AA579" s="11"/>
      <c r="AB579" s="11"/>
      <c r="AC579" s="11"/>
      <c r="AF579"/>
      <c r="AG579"/>
      <c r="AH579"/>
      <c r="AI579"/>
      <c r="AJ579"/>
      <c r="AK579"/>
      <c r="AL579"/>
      <c r="AN579"/>
    </row>
    <row r="580" spans="1:40">
      <c r="B580" t="s">
        <v>4</v>
      </c>
      <c r="C580" s="131" t="e">
        <f>IF($A$578='Jason-SESSION'!$A$880,INDEX('Jason-SESSION'!$K$880:$T$887, MATCH("*Squat*",'Jason-SESSION'!$B$880:$B$887,0), MATCH("*2nd*",'Jason-SESSION'!$K$7:$T$7,0)),"")</f>
        <v>#N/A</v>
      </c>
      <c r="D580" s="132" t="e">
        <f>INDEX('Jason-SESSION'!L$880:U$887, MATCH("*Squat*",'Jason-SESSION'!$B$880:$B$887,0), MATCH("*2nd*",'Jason-SESSION'!K$7:T$7,0))</f>
        <v>#N/A</v>
      </c>
      <c r="E580" s="131" t="e">
        <f>IF($A$578='Jason-SESSION'!$A$880,INDEX('Jason-SESSION'!$K$880:$T$887, MATCH("*Deadlift*",'Jason-SESSION'!$B$880:$B$887,0), MATCH("*2ND*",'Jason-SESSION'!$K$7:$T$7,0)),"")</f>
        <v>#N/A</v>
      </c>
      <c r="F580" s="131" t="e">
        <f>INDEX('Jason-SESSION'!$L$880:$U$887, MATCH("*Deadlift*",'Jason-SESSION'!$B$880:$B$887,0), MATCH("*2nd*",'Jason-SESSION'!$K$7:$T$7,0))</f>
        <v>#N/A</v>
      </c>
      <c r="G580" s="131" t="e">
        <f>IF($A$578='Jason-SESSION'!$A$880,INDEX('Jason-SESSION'!$K$880:$T$887, MATCH("*Bench Press*",'Jason-SESSION'!$B$880:$B$887,0), MATCH("*2ND*",'Jason-SESSION'!$K$7:$T$7,0)),"")</f>
        <v>#N/A</v>
      </c>
      <c r="H580" s="131" t="e">
        <f>INDEX('Jason-SESSION'!$L$880:$U$887, MATCH("*Bench Press*",'Jason-SESSION'!$B$880:$B$887,0), MATCH("*2nd*",'Jason-SESSION'!$K$7:$T$7,0))</f>
        <v>#N/A</v>
      </c>
      <c r="I580" s="132" t="e">
        <f>IF($A$578='Jason-SESSION'!$A$880,INDEX('Jason-SESSION'!$K$880:$T$887, MATCH("*Military*",'Jason-SESSION'!$B$880:$B$887,0), MATCH("*2ND*",'Jason-SESSION'!$K$7:$T$7,0)),"")</f>
        <v>#N/A</v>
      </c>
      <c r="J580" s="44" t="e">
        <f>INDEX('Jason-SESSION'!$L$880:$U$887, MATCH("*Military*",'Jason-SESSION'!$B$880:$B$887,0), MATCH("*2nd*",'Jason-SESSION'!$K$7:$T$7,0))</f>
        <v>#N/A</v>
      </c>
      <c r="K580" s="131" t="e">
        <f>IF($A$578='Jason-SESSION'!$A$880,INDEX('Jason-SESSION'!$K$880:$T$887, MATCH("*Clean *",'Jason-SESSION'!$B$880:$B$887,0), MATCH("*2ND*",'Jason-SESSION'!$K$7:$T$7,0)),"")</f>
        <v>#N/A</v>
      </c>
      <c r="L580" s="44" t="e">
        <f>INDEX('Jason-SESSION'!$L$880:$U$887, MATCH("*Clean *",'Jason-SESSION'!$B$880:$B$887,0), MATCH("*2nd*",'Jason-SESSION'!$K$7:$T$7,0))</f>
        <v>#N/A</v>
      </c>
      <c r="M580" s="131" t="e">
        <f>IF($A$578='Jason-SESSION'!$A$880,INDEX('Jason-SESSION'!$K$880:$T$887, MATCH("*Lat Pulldown*",'Jason-SESSION'!$B$880:$B$887,0), MATCH("*2ND*",'Jason-SESSION'!$K$7:$T$7,0)),"")</f>
        <v>#N/A</v>
      </c>
      <c r="N580" s="44" t="e">
        <f>INDEX('Jason-SESSION'!$L$880:$U$887, MATCH("*Lat Pulldown*",'Jason-SESSION'!$B$880:$B$887,0), MATCH("*2nd*",'Jason-SESSION'!$K$7:$T$7,0))</f>
        <v>#N/A</v>
      </c>
      <c r="O580" s="151"/>
      <c r="P580" s="151"/>
      <c r="Q580" s="118"/>
      <c r="R580" s="118"/>
      <c r="AF580"/>
      <c r="AG580"/>
      <c r="AH580"/>
      <c r="AI580"/>
      <c r="AJ580"/>
      <c r="AK580"/>
      <c r="AL580"/>
      <c r="AN580"/>
    </row>
    <row r="581" spans="1:40">
      <c r="B581" t="s">
        <v>5</v>
      </c>
      <c r="C581" s="131" t="e">
        <f>IF($A$578='Jason-SESSION'!$A$880,INDEX('Jason-SESSION'!$K$880:$T$887, MATCH("*Squat*",'Jason-SESSION'!$B$880:$B$887,0), MATCH("*3rd*",'Jason-SESSION'!$K$7:$T$7,0)),"")</f>
        <v>#N/A</v>
      </c>
      <c r="D581" s="132" t="e">
        <f>INDEX('Jason-SESSION'!L$880:U$887, MATCH("*Squat*",'Jason-SESSION'!$B$880:$B$887,0), MATCH("*3rd*",'Jason-SESSION'!K$7:T$7,0))</f>
        <v>#N/A</v>
      </c>
      <c r="E581" s="131" t="e">
        <f>IF($A$578='Jason-SESSION'!$A$880,INDEX('Jason-SESSION'!$K$880:$T$887, MATCH("*Deadlift*",'Jason-SESSION'!$B$880:$B$887,0), MATCH("*3rd*",'Jason-SESSION'!$K$7:$T$7,0)),"")</f>
        <v>#N/A</v>
      </c>
      <c r="F581" s="131" t="e">
        <f>INDEX('Jason-SESSION'!$L$880:$U$887, MATCH("*Deadlift*",'Jason-SESSION'!$B$880:$B$887,0), MATCH("*3rd*",'Jason-SESSION'!$K$7:$T$7,0))</f>
        <v>#N/A</v>
      </c>
      <c r="G581" s="131" t="e">
        <f>IF($A$578='Jason-SESSION'!$A$880,INDEX('Jason-SESSION'!$K$880:$T$887, MATCH("*Bench Press*",'Jason-SESSION'!$B$880:$B$887,0), MATCH("*3rd*",'Jason-SESSION'!$K$7:$T$7,0)),"")</f>
        <v>#N/A</v>
      </c>
      <c r="H581" s="131" t="e">
        <f>INDEX('Jason-SESSION'!$L$880:$U$887, MATCH("*Bench Press*",'Jason-SESSION'!$B$880:$B$887,0), MATCH("*3rd*",'Jason-SESSION'!$K$7:$T$7,0))</f>
        <v>#N/A</v>
      </c>
      <c r="I581" s="132" t="e">
        <f>IF($A$578='Jason-SESSION'!$A$880,INDEX('Jason-SESSION'!$K$880:$T$887, MATCH("*Military*",'Jason-SESSION'!$B$880:$B$887,0), MATCH("*3rd*",'Jason-SESSION'!$K$7:$T$7,0)),"")</f>
        <v>#N/A</v>
      </c>
      <c r="J581" s="44" t="e">
        <f>INDEX('Jason-SESSION'!$L$880:$U$887, MATCH("*Military*",'Jason-SESSION'!$B$880:$B$887,0), MATCH("*3rd*",'Jason-SESSION'!$K$7:$T$7,0))</f>
        <v>#N/A</v>
      </c>
      <c r="K581" s="131" t="e">
        <f>IF($A$578='Jason-SESSION'!$A$880,INDEX('Jason-SESSION'!$K$880:$T$887, MATCH("*Clean *",'Jason-SESSION'!$B$880:$B$887,0), MATCH("*3rd*",'Jason-SESSION'!$K$7:$T$7,0)),"")</f>
        <v>#N/A</v>
      </c>
      <c r="L581" s="44" t="e">
        <f>INDEX('Jason-SESSION'!$L$880:$U$887, MATCH("*Clean *",'Jason-SESSION'!$B$880:$B$887,0), MATCH("*3rd*",'Jason-SESSION'!$K$7:$T$7,0))</f>
        <v>#N/A</v>
      </c>
      <c r="M581" s="131" t="e">
        <f>IF($A$578='Jason-SESSION'!$A$880,INDEX('Jason-SESSION'!$K$880:$T$887, MATCH("*Lat Pulldown*",'Jason-SESSION'!$B$880:$B$887,0), MATCH("*3rd*",'Jason-SESSION'!$K$7:$T$7,0)),"")</f>
        <v>#N/A</v>
      </c>
      <c r="N581" s="44" t="e">
        <f>INDEX('Jason-SESSION'!$L$880:$U$887, MATCH("*Lat Pulldown*",'Jason-SESSION'!$B$880:$B$887,0), MATCH("*3rd*",'Jason-SESSION'!$K$7:$T$7,0))</f>
        <v>#N/A</v>
      </c>
      <c r="O581" s="151"/>
      <c r="P581" s="151"/>
      <c r="Q581" s="118"/>
      <c r="R581" s="118"/>
      <c r="AF581"/>
      <c r="AG581"/>
      <c r="AH581"/>
      <c r="AI581"/>
      <c r="AJ581"/>
      <c r="AK581"/>
      <c r="AL581"/>
      <c r="AN581"/>
    </row>
    <row r="582" spans="1:40">
      <c r="B582" t="s">
        <v>6</v>
      </c>
      <c r="C582" s="131" t="e">
        <f>IF($A$578='Jason-SESSION'!$A$880,INDEX('Jason-SESSION'!$K$880:$T$887, MATCH("*Squat*",'Jason-SESSION'!$B$880:$B$887,0), MATCH("*4th*",'Jason-SESSION'!$K$7:$T$7,0)),"")</f>
        <v>#N/A</v>
      </c>
      <c r="D582" s="132" t="e">
        <f>INDEX('Jason-SESSION'!L$880:U$887, MATCH("*Squat*",'Jason-SESSION'!$B$880:$B$887,0), MATCH("*4th*",'Jason-SESSION'!K$7:T$7,0))</f>
        <v>#N/A</v>
      </c>
      <c r="E582" s="131" t="e">
        <f>IF($A$578='Jason-SESSION'!$A$880,INDEX('Jason-SESSION'!$K$880:$T$887, MATCH("*Deadlift*",'Jason-SESSION'!$B$880:$B$887,0), MATCH("*4th*",'Jason-SESSION'!$K$7:$T$7,0)),"")</f>
        <v>#N/A</v>
      </c>
      <c r="F582" s="131" t="e">
        <f>INDEX('Jason-SESSION'!$L$880:$U$887, MATCH("*Deadlift*",'Jason-SESSION'!$B$880:$B$887,0), MATCH("*4th*",'Jason-SESSION'!$K$7:$T$7,0))</f>
        <v>#N/A</v>
      </c>
      <c r="G582" s="131" t="e">
        <f>IF($A$578='Jason-SESSION'!$A$880,INDEX('Jason-SESSION'!$K$880:$T$887, MATCH("*Bench Press*",'Jason-SESSION'!$B$880:$B$887,0), MATCH("*4th*",'Jason-SESSION'!$K$7:$T$7,0)),"")</f>
        <v>#N/A</v>
      </c>
      <c r="H582" s="131" t="e">
        <f>INDEX('Jason-SESSION'!$L$880:$U$887, MATCH("*Bench Press*",'Jason-SESSION'!$B$880:$B$887,0), MATCH("*4th*",'Jason-SESSION'!$K$7:$T$7,0))</f>
        <v>#N/A</v>
      </c>
      <c r="I582" s="132" t="e">
        <f>IF($A$578='Jason-SESSION'!$A$880,INDEX('Jason-SESSION'!$K$880:$T$887, MATCH("*Military*",'Jason-SESSION'!$B$880:$B$887,0), MATCH("*4th*",'Jason-SESSION'!$K$7:$T$7,0)),"")</f>
        <v>#N/A</v>
      </c>
      <c r="J582" s="44" t="e">
        <f>INDEX('Jason-SESSION'!$L$880:$U$887, MATCH("*Military*",'Jason-SESSION'!$B$880:$B$887,0), MATCH("*4th*",'Jason-SESSION'!$K$7:$T$7,0))</f>
        <v>#N/A</v>
      </c>
      <c r="K582" s="131" t="e">
        <f>IF($A$578='Jason-SESSION'!$A$880,INDEX('Jason-SESSION'!$K$880:$T$887, MATCH("*Clean *",'Jason-SESSION'!$B$880:$B$887,0), MATCH("*4th*",'Jason-SESSION'!$K$7:$T$7,0)),"")</f>
        <v>#N/A</v>
      </c>
      <c r="L582" s="44" t="e">
        <f>INDEX('Jason-SESSION'!$L$880:$U$887, MATCH("*Clean *",'Jason-SESSION'!$B$880:$B$887,0), MATCH("*4th*",'Jason-SESSION'!$K$7:$T$7,0))</f>
        <v>#N/A</v>
      </c>
      <c r="M582" s="131" t="e">
        <f>IF($A$578='Jason-SESSION'!$A$880,INDEX('Jason-SESSION'!$K$880:$T$887, MATCH("*Lat Pulldown*",'Jason-SESSION'!$B$880:$B$887,0), MATCH("*4th*",'Jason-SESSION'!$K$7:$T$7,0)),"")</f>
        <v>#N/A</v>
      </c>
      <c r="N582" s="44" t="e">
        <f>INDEX('Jason-SESSION'!$L$880:$U$887, MATCH("*Lat Pulldown*",'Jason-SESSION'!$B$880:$B$887,0), MATCH("*4th*",'Jason-SESSION'!$K$7:$T$7,0))</f>
        <v>#N/A</v>
      </c>
      <c r="O582" s="151"/>
      <c r="P582" s="151"/>
      <c r="Q582" s="118"/>
      <c r="R582" s="118"/>
      <c r="AF582"/>
      <c r="AG582"/>
      <c r="AH582"/>
      <c r="AI582"/>
      <c r="AJ582"/>
      <c r="AK582"/>
      <c r="AL582"/>
      <c r="AN582"/>
    </row>
    <row r="583" spans="1:40">
      <c r="B583" t="s">
        <v>7</v>
      </c>
      <c r="C583" s="131" t="e">
        <f>IF($A$578='Jason-SESSION'!$A$880,INDEX('Jason-SESSION'!$K$880:$T$887, MATCH("*Squat*",'Jason-SESSION'!$B$880:$B$887,0), MATCH("*5th*",'Jason-SESSION'!$K$7:$T$7,0)),"")</f>
        <v>#N/A</v>
      </c>
      <c r="D583" s="132" t="e">
        <f>INDEX('Jason-SESSION'!L$880:U$887, MATCH("*Squat*",'Jason-SESSION'!$B$880:$B$887,0), MATCH("*5th*",'Jason-SESSION'!K$7:T$7,0))</f>
        <v>#N/A</v>
      </c>
      <c r="E583" s="131" t="e">
        <f>IF($A$578='Jason-SESSION'!$A$880,INDEX('Jason-SESSION'!$K$880:$T$887, MATCH("*Deadlift*",'Jason-SESSION'!$B$880:$B$887,0), MATCH("*5th*",'Jason-SESSION'!$K$7:$T$7,0)),"")</f>
        <v>#N/A</v>
      </c>
      <c r="F583" s="131" t="e">
        <f>INDEX('Jason-SESSION'!$L$880:$U$887, MATCH("*Deadlift*",'Jason-SESSION'!$B$880:$B$887,0), MATCH("*5th*",'Jason-SESSION'!$K$7:$T$7,0))</f>
        <v>#N/A</v>
      </c>
      <c r="G583" s="131" t="e">
        <f>IF($A$578='Jason-SESSION'!$A$880,INDEX('Jason-SESSION'!$K$880:$T$887, MATCH("*Bench Press*",'Jason-SESSION'!$B$880:$B$887,0), MATCH("*5th*",'Jason-SESSION'!$K$7:$T$7,0)),"")</f>
        <v>#N/A</v>
      </c>
      <c r="H583" s="131" t="e">
        <f>INDEX('Jason-SESSION'!$L$880:$U$887, MATCH("*Bench Press*",'Jason-SESSION'!$B$880:$B$887,0), MATCH("*5th*",'Jason-SESSION'!$K$7:$T$7,0))</f>
        <v>#N/A</v>
      </c>
      <c r="I583" s="132" t="e">
        <f>IF($A$578='Jason-SESSION'!$A$880,INDEX('Jason-SESSION'!$K$880:$T$887, MATCH("*Military*",'Jason-SESSION'!$B$880:$B$887,0), MATCH("*5th*",'Jason-SESSION'!$K$7:$T$7,0)),"")</f>
        <v>#N/A</v>
      </c>
      <c r="J583" s="44" t="e">
        <f>INDEX('Jason-SESSION'!$L$880:$U$887, MATCH("*Military*",'Jason-SESSION'!$B$880:$B$887,0), MATCH("*5th*",'Jason-SESSION'!$K$7:$T$7,0))</f>
        <v>#N/A</v>
      </c>
      <c r="K583" s="131" t="e">
        <f>IF($A$578='Jason-SESSION'!$A$880,INDEX('Jason-SESSION'!$K$880:$T$887, MATCH("*Clean *",'Jason-SESSION'!$B$880:$B$887,0), MATCH("*5th*",'Jason-SESSION'!$K$7:$T$7,0)),"")</f>
        <v>#N/A</v>
      </c>
      <c r="L583" s="44" t="e">
        <f>INDEX('Jason-SESSION'!$L$880:$U$887, MATCH("*Clean *",'Jason-SESSION'!$B$880:$B$887,0), MATCH("*5th*",'Jason-SESSION'!$K$7:$T$7,0))</f>
        <v>#N/A</v>
      </c>
      <c r="M583" s="131" t="e">
        <f>IF($A$578='Jason-SESSION'!$A$880,INDEX('Jason-SESSION'!$K$880:$T$887, MATCH("*Lat Pulldown*",'Jason-SESSION'!$B$880:$B$887,0), MATCH("*5th*",'Jason-SESSION'!$K$7:$T$7,0)),"")</f>
        <v>#N/A</v>
      </c>
      <c r="N583" s="44" t="e">
        <f>INDEX('Jason-SESSION'!$L$880:$U$887, MATCH("*Lat Pulldown*",'Jason-SESSION'!$B$880:$B$887,0), MATCH("*5th*",'Jason-SESSION'!$K$7:$T$7,0))</f>
        <v>#N/A</v>
      </c>
      <c r="O583" s="151"/>
      <c r="P583" s="151"/>
      <c r="Q583" s="118"/>
      <c r="R583" s="118"/>
      <c r="AF583"/>
      <c r="AG583"/>
      <c r="AH583"/>
      <c r="AI583"/>
      <c r="AJ583"/>
      <c r="AK583"/>
      <c r="AL583"/>
      <c r="AN583"/>
    </row>
    <row r="584" spans="1:40">
      <c r="A584" s="129">
        <f>'Jason-SESSION'!A889</f>
        <v>0</v>
      </c>
      <c r="B584" s="116" t="s">
        <v>84</v>
      </c>
      <c r="C584" s="117" t="e">
        <f>MAX(C585:C589)</f>
        <v>#N/A</v>
      </c>
      <c r="D584" s="116" t="e">
        <f t="array" ref="D584">MAX(IF(C585:C589=C584,D585:D589))</f>
        <v>#N/A</v>
      </c>
      <c r="E584" s="116" t="e">
        <f>MAX(E585:E589)</f>
        <v>#N/A</v>
      </c>
      <c r="F584" s="116" t="e">
        <f t="array" ref="F584">MAX(IF(E585:E589=E584,F585:F589))</f>
        <v>#N/A</v>
      </c>
      <c r="G584" s="116" t="e">
        <f>MAX(G585:G589)</f>
        <v>#N/A</v>
      </c>
      <c r="H584" s="116" t="e">
        <f t="array" ref="H584">MAX(IF(G585:G589=G584,H585:H589))</f>
        <v>#N/A</v>
      </c>
      <c r="I584" s="116" t="e">
        <f>MAX(I585:I589)</f>
        <v>#N/A</v>
      </c>
      <c r="J584" s="116" t="e">
        <f t="array" ref="J584">MAX(IF(I585:I589=I584,J585:J589))</f>
        <v>#N/A</v>
      </c>
      <c r="K584" s="116" t="e">
        <f>MAX(K585:K589)</f>
        <v>#N/A</v>
      </c>
      <c r="L584" s="116" t="e">
        <f t="array" ref="L584">MAX(IF(K585:K589=K584,L585:L589))</f>
        <v>#N/A</v>
      </c>
      <c r="M584" s="116" t="e">
        <f>MAX(M585:M589)</f>
        <v>#N/A</v>
      </c>
      <c r="N584" s="117" t="e">
        <f t="array" ref="N584">MAX(IF(M585:M589=M584,N585:N589))</f>
        <v>#N/A</v>
      </c>
      <c r="O584" s="152" t="str">
        <f>IF($A$140='Jason-SESSION'!$A$790,INDEX('Jason-SESSION'!$K$790:$T$797, MATCH("*1k Row*",'Jason-SESSION'!$B$790:$B$797,0), MATCH("*1st*",'Jason-SESSION'!$K$7:$T$7,0)),"")</f>
        <v/>
      </c>
      <c r="P584" s="152" t="str">
        <f>IF($A$140='Jason-SESSION'!$A$790,INDEX('Jason-SESSION'!$K$790:$T$797, MATCH("*HIIT*",'Jason-SESSION'!$B$790:$B$797,0), MATCH("*1st*",'Jason-SESSION'!$K$7:$T$7,0)),"")</f>
        <v/>
      </c>
      <c r="Q584" s="119" t="e">
        <f>INDEX('Jason-SESSION'!$L$790:$U$790, MATCH("*HIIT*",'Jason-SESSION'!$B$790:$B$790,0), MATCH("*1st*",'Jason-SESSION'!$K$7:$T$7,0))</f>
        <v>#N/A</v>
      </c>
      <c r="R584" s="119">
        <f>'Jason-SESSION'!U646</f>
        <v>0</v>
      </c>
      <c r="S584" s="116"/>
      <c r="T584" s="116"/>
      <c r="U584" s="120">
        <f>'Jason-SESSION'!A890</f>
        <v>0</v>
      </c>
      <c r="V584" s="120">
        <f>'Jason-SESSION'!A891</f>
        <v>0</v>
      </c>
      <c r="W584" s="116"/>
      <c r="X584" s="116"/>
      <c r="Y584" s="116"/>
      <c r="Z584" s="116"/>
      <c r="AA584" s="116"/>
      <c r="AB584" s="116"/>
      <c r="AC584" s="116"/>
      <c r="AF584"/>
      <c r="AG584"/>
      <c r="AH584"/>
      <c r="AI584"/>
      <c r="AJ584"/>
      <c r="AK584"/>
      <c r="AL584"/>
      <c r="AN584"/>
    </row>
    <row r="585" spans="1:40">
      <c r="A585" s="145"/>
      <c r="B585" s="11" t="s">
        <v>3</v>
      </c>
      <c r="C585" s="131" t="e">
        <f>IF($A$584='Jason-SESSION'!$A$889,INDEX('Jason-SESSION'!$K$889:$T$896, MATCH("*Squat*",'Jason-SESSION'!$B$889:$B$896,0), MATCH("*1st*",'Jason-SESSION'!$K$7:$T$7,0)),"")</f>
        <v>#N/A</v>
      </c>
      <c r="D585" s="132" t="e">
        <f>INDEX('Jason-SESSION'!L$889:U$896, MATCH("*Squat*",'Jason-SESSION'!$B$889:$B$896,0), MATCH("*1st*",'Jason-SESSION'!K$7:T$7,0))</f>
        <v>#N/A</v>
      </c>
      <c r="E585" s="131" t="e">
        <f>IF($A$584='Jason-SESSION'!$A$889,INDEX('Jason-SESSION'!$K$889:$T$896, MATCH("*Deadlift*",'Jason-SESSION'!$B$889:$B$896,0), MATCH("*1st*",'Jason-SESSION'!$K$7:$T$7,0)),"")</f>
        <v>#N/A</v>
      </c>
      <c r="F585" s="131" t="e">
        <f>INDEX('Jason-SESSION'!$L$889:$U$896, MATCH("*Deadlift*",'Jason-SESSION'!$B$889:$B$896,0), MATCH("*1st*",'Jason-SESSION'!$K$7:$T$7,0))</f>
        <v>#N/A</v>
      </c>
      <c r="G585" s="131" t="e">
        <f>IF($A$584='Jason-SESSION'!$A$889,INDEX('Jason-SESSION'!$K$889:$T$896, MATCH("*Bench Press*",'Jason-SESSION'!$B$889:$B$896,0), MATCH("*1st*",'Jason-SESSION'!$K$7:$T$7,0)),"")</f>
        <v>#N/A</v>
      </c>
      <c r="H585" s="131" t="e">
        <f>INDEX('Jason-SESSION'!$L$889:$U$896, MATCH("*Bench Press*",'Jason-SESSION'!$B$889:$B$896,0), MATCH("*1st*",'Jason-SESSION'!$K$7:$T$7,0))</f>
        <v>#N/A</v>
      </c>
      <c r="I585" s="132" t="e">
        <f>IF($A$584='Jason-SESSION'!$A$889,INDEX('Jason-SESSION'!$K$889:$T$896, MATCH("*Military*",'Jason-SESSION'!$B$889:$B$896,0), MATCH("*1st*",'Jason-SESSION'!$K$7:$T$7,0)),"")</f>
        <v>#N/A</v>
      </c>
      <c r="J585" s="48" t="e">
        <f>INDEX('Jason-SESSION'!$L$889:$U$896, MATCH("*Military*",'Jason-SESSION'!$B$889:$B$896,0), MATCH("*1st*",'Jason-SESSION'!$K$7:$T$7,0))</f>
        <v>#N/A</v>
      </c>
      <c r="K585" s="131" t="e">
        <f>IF($A$584='Jason-SESSION'!$A$889,INDEX('Jason-SESSION'!$K$889:$T$896, MATCH("*Clean *",'Jason-SESSION'!$B$889:$B$896,0), MATCH("*1st*",'Jason-SESSION'!$K$7:$T$7,0)),"")</f>
        <v>#N/A</v>
      </c>
      <c r="L585" s="48" t="e">
        <f>INDEX('Jason-SESSION'!$L$889:$U$896, MATCH("*Clean *",'Jason-SESSION'!$B$889:$B$896,0), MATCH("*1st*",'Jason-SESSION'!$K$7:$T$7,0))</f>
        <v>#N/A</v>
      </c>
      <c r="M585" s="131" t="e">
        <f>IF($A$584='Jason-SESSION'!$A$889,INDEX('Jason-SESSION'!$K$889:$T$896, MATCH("*Lat Pulldown*",'Jason-SESSION'!$B$889:$B$896,0), MATCH("*1st*",'Jason-SESSION'!$K$7:$T$7,0)),"")</f>
        <v>#N/A</v>
      </c>
      <c r="N585" s="48" t="e">
        <f>INDEX('Jason-SESSION'!$L$889:$U$896, MATCH("*Lat Pulldown*",'Jason-SESSION'!$B$889:$B$896,0), MATCH("*1st*",'Jason-SESSION'!$K$7:$T$7,0))</f>
        <v>#N/A</v>
      </c>
      <c r="O585" s="151"/>
      <c r="P585" s="151"/>
      <c r="Q585" s="118"/>
      <c r="R585" s="118"/>
      <c r="S585" s="11"/>
      <c r="T585" s="11"/>
      <c r="V585" s="47"/>
      <c r="W585" s="11"/>
      <c r="X585" s="11"/>
      <c r="Y585" s="11"/>
      <c r="Z585" s="11"/>
      <c r="AA585" s="11"/>
      <c r="AB585" s="11"/>
      <c r="AC585" s="11"/>
      <c r="AF585"/>
      <c r="AG585"/>
      <c r="AH585"/>
      <c r="AI585"/>
      <c r="AJ585"/>
      <c r="AK585"/>
      <c r="AL585"/>
      <c r="AN585"/>
    </row>
    <row r="586" spans="1:40">
      <c r="B586" t="s">
        <v>4</v>
      </c>
      <c r="C586" s="131" t="e">
        <f>IF($A$584='Jason-SESSION'!$A$889,INDEX('Jason-SESSION'!$K$889:$T$896, MATCH("*Squat*",'Jason-SESSION'!$B$889:$B$896,0), MATCH("*2nd*",'Jason-SESSION'!$K$7:$T$7,0)),"")</f>
        <v>#N/A</v>
      </c>
      <c r="D586" s="132" t="e">
        <f>INDEX('Jason-SESSION'!L$889:U$896, MATCH("*Squat*",'Jason-SESSION'!$B$889:$B$896,0), MATCH("*2nd*",'Jason-SESSION'!K$7:T$7,0))</f>
        <v>#N/A</v>
      </c>
      <c r="E586" s="131" t="e">
        <f>IF($A$584='Jason-SESSION'!$A$889,INDEX('Jason-SESSION'!$K$889:$T$896, MATCH("*Deadlift*",'Jason-SESSION'!$B$889:$B$896,0), MATCH("*2ND*",'Jason-SESSION'!$K$7:$T$7,0)),"")</f>
        <v>#N/A</v>
      </c>
      <c r="F586" s="131" t="e">
        <f>INDEX('Jason-SESSION'!$L$889:$U$896, MATCH("*Deadlift*",'Jason-SESSION'!$B$889:$B$896,0), MATCH("*2nd*",'Jason-SESSION'!$K$7:$T$7,0))</f>
        <v>#N/A</v>
      </c>
      <c r="G586" s="131" t="e">
        <f>IF($A$584='Jason-SESSION'!$A$889,INDEX('Jason-SESSION'!$K$889:$T$896, MATCH("*Bench Press*",'Jason-SESSION'!$B$889:$B$896,0), MATCH("*2ND*",'Jason-SESSION'!$K$7:$T$7,0)),"")</f>
        <v>#N/A</v>
      </c>
      <c r="H586" s="131" t="e">
        <f>INDEX('Jason-SESSION'!$L$889:$U$896, MATCH("*Bench Press*",'Jason-SESSION'!$B$889:$B$896,0), MATCH("*2nd*",'Jason-SESSION'!$K$7:$T$7,0))</f>
        <v>#N/A</v>
      </c>
      <c r="I586" s="132" t="e">
        <f>IF($A$584='Jason-SESSION'!$A$889,INDEX('Jason-SESSION'!$K$889:$T$896, MATCH("*Military*",'Jason-SESSION'!$B$889:$B$896,0), MATCH("*2ND*",'Jason-SESSION'!$K$7:$T$7,0)),"")</f>
        <v>#N/A</v>
      </c>
      <c r="J586" s="44" t="e">
        <f>INDEX('Jason-SESSION'!$L$889:$U$896, MATCH("*Military*",'Jason-SESSION'!$B$889:$B$896,0), MATCH("*2nd*",'Jason-SESSION'!$K$7:$T$7,0))</f>
        <v>#N/A</v>
      </c>
      <c r="K586" s="131" t="e">
        <f>IF($A$584='Jason-SESSION'!$A$889,INDEX('Jason-SESSION'!$K$889:$T$896, MATCH("*Clean *",'Jason-SESSION'!$B$889:$B$896,0), MATCH("*2ND*",'Jason-SESSION'!$K$7:$T$7,0)),"")</f>
        <v>#N/A</v>
      </c>
      <c r="L586" s="44" t="e">
        <f>INDEX('Jason-SESSION'!$L$889:$U$896, MATCH("*Clean *",'Jason-SESSION'!$B$889:$B$896,0), MATCH("*2nd*",'Jason-SESSION'!$K$7:$T$7,0))</f>
        <v>#N/A</v>
      </c>
      <c r="M586" s="131" t="e">
        <f>IF($A$584='Jason-SESSION'!$A$889,INDEX('Jason-SESSION'!$K$889:$T$896, MATCH("*Lat Pulldown*",'Jason-SESSION'!$B$889:$B$896,0), MATCH("*2ND*",'Jason-SESSION'!$K$7:$T$7,0)),"")</f>
        <v>#N/A</v>
      </c>
      <c r="N586" s="44" t="e">
        <f>INDEX('Jason-SESSION'!$L$889:$U$896, MATCH("*Lat Pulldown*",'Jason-SESSION'!$B$889:$B$896,0), MATCH("*2nd*",'Jason-SESSION'!$K$7:$T$7,0))</f>
        <v>#N/A</v>
      </c>
      <c r="O586" s="151"/>
      <c r="P586" s="151"/>
      <c r="Q586" s="118"/>
      <c r="R586" s="118"/>
      <c r="AF586"/>
      <c r="AG586"/>
      <c r="AH586"/>
      <c r="AI586"/>
      <c r="AJ586"/>
      <c r="AK586"/>
      <c r="AL586"/>
      <c r="AN586"/>
    </row>
    <row r="587" spans="1:40">
      <c r="B587" t="s">
        <v>5</v>
      </c>
      <c r="C587" s="131" t="e">
        <f>IF($A$584='Jason-SESSION'!$A$889,INDEX('Jason-SESSION'!$K$889:$T$896, MATCH("*Squat*",'Jason-SESSION'!$B$889:$B$896,0), MATCH("*3rd*",'Jason-SESSION'!$K$7:$T$7,0)),"")</f>
        <v>#N/A</v>
      </c>
      <c r="D587" s="132" t="e">
        <f>INDEX('Jason-SESSION'!L$889:U$896, MATCH("*Squat*",'Jason-SESSION'!$B$889:$B$896,0), MATCH("*3rd*",'Jason-SESSION'!K$7:T$7,0))</f>
        <v>#N/A</v>
      </c>
      <c r="E587" s="131" t="e">
        <f>IF($A$584='Jason-SESSION'!$A$889,INDEX('Jason-SESSION'!$K$889:$T$896, MATCH("*Deadlift*",'Jason-SESSION'!$B$889:$B$896,0), MATCH("*3rd*",'Jason-SESSION'!$K$7:$T$7,0)),"")</f>
        <v>#N/A</v>
      </c>
      <c r="F587" s="131" t="e">
        <f>INDEX('Jason-SESSION'!$L$889:$U$896, MATCH("*Deadlift*",'Jason-SESSION'!$B$889:$B$896,0), MATCH("*3rd*",'Jason-SESSION'!$K$7:$T$7,0))</f>
        <v>#N/A</v>
      </c>
      <c r="G587" s="131" t="e">
        <f>IF($A$584='Jason-SESSION'!$A$889,INDEX('Jason-SESSION'!$K$889:$T$896, MATCH("*Bench Press*",'Jason-SESSION'!$B$889:$B$896,0), MATCH("*3rd*",'Jason-SESSION'!$K$7:$T$7,0)),"")</f>
        <v>#N/A</v>
      </c>
      <c r="H587" s="131" t="e">
        <f>INDEX('Jason-SESSION'!$L$889:$U$896, MATCH("*Bench Press*",'Jason-SESSION'!$B$889:$B$896,0), MATCH("*3rd*",'Jason-SESSION'!$K$7:$T$7,0))</f>
        <v>#N/A</v>
      </c>
      <c r="I587" s="132" t="e">
        <f>IF($A$584='Jason-SESSION'!$A$889,INDEX('Jason-SESSION'!$K$889:$T$896, MATCH("*Military*",'Jason-SESSION'!$B$889:$B$896,0), MATCH("*3rd*",'Jason-SESSION'!$K$7:$T$7,0)),"")</f>
        <v>#N/A</v>
      </c>
      <c r="J587" s="44" t="e">
        <f>INDEX('Jason-SESSION'!$L$889:$U$896, MATCH("*Military*",'Jason-SESSION'!$B$889:$B$896,0), MATCH("*3rd*",'Jason-SESSION'!$K$7:$T$7,0))</f>
        <v>#N/A</v>
      </c>
      <c r="K587" s="131" t="e">
        <f>IF($A$584='Jason-SESSION'!$A$889,INDEX('Jason-SESSION'!$K$889:$T$896, MATCH("*Clean *",'Jason-SESSION'!$B$889:$B$896,0), MATCH("*3rd*",'Jason-SESSION'!$K$7:$T$7,0)),"")</f>
        <v>#N/A</v>
      </c>
      <c r="L587" s="44" t="e">
        <f>INDEX('Jason-SESSION'!$L$889:$U$896, MATCH("*Clean *",'Jason-SESSION'!$B$889:$B$896,0), MATCH("*3rd*",'Jason-SESSION'!$K$7:$T$7,0))</f>
        <v>#N/A</v>
      </c>
      <c r="M587" s="131" t="e">
        <f>IF($A$584='Jason-SESSION'!$A$889,INDEX('Jason-SESSION'!$K$889:$T$896, MATCH("*Lat Pulldown*",'Jason-SESSION'!$B$889:$B$896,0), MATCH("*3rd*",'Jason-SESSION'!$K$7:$T$7,0)),"")</f>
        <v>#N/A</v>
      </c>
      <c r="N587" s="44" t="e">
        <f>INDEX('Jason-SESSION'!$L$889:$U$896, MATCH("*Lat Pulldown*",'Jason-SESSION'!$B$889:$B$896,0), MATCH("*3rd*",'Jason-SESSION'!$K$7:$T$7,0))</f>
        <v>#N/A</v>
      </c>
      <c r="O587" s="151"/>
      <c r="P587" s="151"/>
      <c r="Q587" s="118"/>
      <c r="R587" s="118"/>
      <c r="AF587"/>
      <c r="AG587"/>
      <c r="AH587"/>
      <c r="AI587"/>
      <c r="AJ587"/>
      <c r="AK587"/>
      <c r="AL587"/>
      <c r="AN587"/>
    </row>
    <row r="588" spans="1:40">
      <c r="B588" t="s">
        <v>6</v>
      </c>
      <c r="C588" s="131" t="e">
        <f>IF($A$584='Jason-SESSION'!$A$889,INDEX('Jason-SESSION'!$K$889:$T$896, MATCH("*Squat*",'Jason-SESSION'!$B$889:$B$896,0), MATCH("*4th*",'Jason-SESSION'!$K$7:$T$7,0)),"")</f>
        <v>#N/A</v>
      </c>
      <c r="D588" s="132" t="e">
        <f>INDEX('Jason-SESSION'!L$889:U$896, MATCH("*Squat*",'Jason-SESSION'!$B$889:$B$896,0), MATCH("*4th*",'Jason-SESSION'!K$7:T$7,0))</f>
        <v>#N/A</v>
      </c>
      <c r="E588" s="131" t="e">
        <f>IF($A$584='Jason-SESSION'!$A$889,INDEX('Jason-SESSION'!$K$889:$T$896, MATCH("*Deadlift*",'Jason-SESSION'!$B$889:$B$896,0), MATCH("*4th*",'Jason-SESSION'!$K$7:$T$7,0)),"")</f>
        <v>#N/A</v>
      </c>
      <c r="F588" s="131" t="e">
        <f>INDEX('Jason-SESSION'!$L$889:$U$896, MATCH("*Deadlift*",'Jason-SESSION'!$B$889:$B$896,0), MATCH("*4th*",'Jason-SESSION'!$K$7:$T$7,0))</f>
        <v>#N/A</v>
      </c>
      <c r="G588" s="131" t="e">
        <f>IF($A$584='Jason-SESSION'!$A$889,INDEX('Jason-SESSION'!$K$889:$T$896, MATCH("*Bench Press*",'Jason-SESSION'!$B$889:$B$896,0), MATCH("*4th*",'Jason-SESSION'!$K$7:$T$7,0)),"")</f>
        <v>#N/A</v>
      </c>
      <c r="H588" s="131" t="e">
        <f>INDEX('Jason-SESSION'!$L$889:$U$896, MATCH("*Bench Press*",'Jason-SESSION'!$B$889:$B$896,0), MATCH("*4th*",'Jason-SESSION'!$K$7:$T$7,0))</f>
        <v>#N/A</v>
      </c>
      <c r="I588" s="132" t="e">
        <f>IF($A$584='Jason-SESSION'!$A$889,INDEX('Jason-SESSION'!$K$889:$T$896, MATCH("*Military*",'Jason-SESSION'!$B$889:$B$896,0), MATCH("*4th*",'Jason-SESSION'!$K$7:$T$7,0)),"")</f>
        <v>#N/A</v>
      </c>
      <c r="J588" s="44" t="e">
        <f>INDEX('Jason-SESSION'!$L$889:$U$896, MATCH("*Military*",'Jason-SESSION'!$B$889:$B$896,0), MATCH("*4th*",'Jason-SESSION'!$K$7:$T$7,0))</f>
        <v>#N/A</v>
      </c>
      <c r="K588" s="131" t="e">
        <f>IF($A$584='Jason-SESSION'!$A$889,INDEX('Jason-SESSION'!$K$889:$T$896, MATCH("*Clean *",'Jason-SESSION'!$B$889:$B$896,0), MATCH("*4th*",'Jason-SESSION'!$K$7:$T$7,0)),"")</f>
        <v>#N/A</v>
      </c>
      <c r="L588" s="44" t="e">
        <f>INDEX('Jason-SESSION'!$L$889:$U$896, MATCH("*Clean *",'Jason-SESSION'!$B$889:$B$896,0), MATCH("*4th*",'Jason-SESSION'!$K$7:$T$7,0))</f>
        <v>#N/A</v>
      </c>
      <c r="M588" s="131" t="e">
        <f>IF($A$584='Jason-SESSION'!$A$889,INDEX('Jason-SESSION'!$K$889:$T$896, MATCH("*Lat Pulldown*",'Jason-SESSION'!$B$889:$B$896,0), MATCH("*4th*",'Jason-SESSION'!$K$7:$T$7,0)),"")</f>
        <v>#N/A</v>
      </c>
      <c r="N588" s="44" t="e">
        <f>INDEX('Jason-SESSION'!$L$889:$U$896, MATCH("*Lat Pulldown*",'Jason-SESSION'!$B$889:$B$896,0), MATCH("*4th*",'Jason-SESSION'!$K$7:$T$7,0))</f>
        <v>#N/A</v>
      </c>
      <c r="O588" s="151"/>
      <c r="P588" s="151"/>
      <c r="Q588" s="118"/>
      <c r="R588" s="118"/>
      <c r="AF588"/>
      <c r="AG588"/>
      <c r="AH588"/>
      <c r="AI588"/>
      <c r="AJ588"/>
      <c r="AK588"/>
      <c r="AL588"/>
      <c r="AN588"/>
    </row>
    <row r="589" spans="1:40">
      <c r="B589" t="s">
        <v>7</v>
      </c>
      <c r="C589" s="131" t="e">
        <f>IF($A$584='Jason-SESSION'!$A$889,INDEX('Jason-SESSION'!$K$889:$T$896, MATCH("*Squat*",'Jason-SESSION'!$B$889:$B$896,0), MATCH("*5th*",'Jason-SESSION'!$K$7:$T$7,0)),"")</f>
        <v>#N/A</v>
      </c>
      <c r="D589" s="132" t="e">
        <f>INDEX('Jason-SESSION'!L$889:U$896, MATCH("*Squat*",'Jason-SESSION'!$B$889:$B$896,0), MATCH("*5th*",'Jason-SESSION'!K$7:T$7,0))</f>
        <v>#N/A</v>
      </c>
      <c r="E589" s="131" t="e">
        <f>IF($A$584='Jason-SESSION'!$A$889,INDEX('Jason-SESSION'!$K$889:$T$896, MATCH("*Deadlift*",'Jason-SESSION'!$B$889:$B$896,0), MATCH("*5th*",'Jason-SESSION'!$K$7:$T$7,0)),"")</f>
        <v>#N/A</v>
      </c>
      <c r="F589" s="131" t="e">
        <f>INDEX('Jason-SESSION'!$L$889:$U$896, MATCH("*Deadlift*",'Jason-SESSION'!$B$889:$B$896,0), MATCH("*5th*",'Jason-SESSION'!$K$7:$T$7,0))</f>
        <v>#N/A</v>
      </c>
      <c r="G589" s="131" t="e">
        <f>IF($A$584='Jason-SESSION'!$A$889,INDEX('Jason-SESSION'!$K$889:$T$896, MATCH("*Bench Press*",'Jason-SESSION'!$B$889:$B$896,0), MATCH("*5th*",'Jason-SESSION'!$K$7:$T$7,0)),"")</f>
        <v>#N/A</v>
      </c>
      <c r="H589" s="131" t="e">
        <f>INDEX('Jason-SESSION'!$L$889:$U$896, MATCH("*Bench Press*",'Jason-SESSION'!$B$889:$B$896,0), MATCH("*5th*",'Jason-SESSION'!$K$7:$T$7,0))</f>
        <v>#N/A</v>
      </c>
      <c r="I589" s="132" t="e">
        <f>IF($A$584='Jason-SESSION'!$A$889,INDEX('Jason-SESSION'!$K$889:$T$896, MATCH("*Military*",'Jason-SESSION'!$B$889:$B$896,0), MATCH("*5th*",'Jason-SESSION'!$K$7:$T$7,0)),"")</f>
        <v>#N/A</v>
      </c>
      <c r="J589" s="44" t="e">
        <f>INDEX('Jason-SESSION'!$L$889:$U$896, MATCH("*Military*",'Jason-SESSION'!$B$889:$B$896,0), MATCH("*5th*",'Jason-SESSION'!$K$7:$T$7,0))</f>
        <v>#N/A</v>
      </c>
      <c r="K589" s="131" t="e">
        <f>IF($A$584='Jason-SESSION'!$A$889,INDEX('Jason-SESSION'!$K$889:$T$896, MATCH("*Clean *",'Jason-SESSION'!$B$889:$B$896,0), MATCH("*5th*",'Jason-SESSION'!$K$7:$T$7,0)),"")</f>
        <v>#N/A</v>
      </c>
      <c r="L589" s="44" t="e">
        <f>INDEX('Jason-SESSION'!$L$889:$U$896, MATCH("*Clean *",'Jason-SESSION'!$B$889:$B$896,0), MATCH("*5th*",'Jason-SESSION'!$K$7:$T$7,0))</f>
        <v>#N/A</v>
      </c>
      <c r="M589" s="131" t="e">
        <f>IF($A$584='Jason-SESSION'!$A$889,INDEX('Jason-SESSION'!$K$889:$T$896, MATCH("*Lat Pulldown*",'Jason-SESSION'!$B$889:$B$896,0), MATCH("*5th*",'Jason-SESSION'!$K$7:$T$7,0)),"")</f>
        <v>#N/A</v>
      </c>
      <c r="N589" s="44" t="e">
        <f>INDEX('Jason-SESSION'!$L$889:$U$896, MATCH("*Lat Pulldown*",'Jason-SESSION'!$B$889:$B$896,0), MATCH("*5th*",'Jason-SESSION'!$K$7:$T$7,0))</f>
        <v>#N/A</v>
      </c>
      <c r="O589" s="151"/>
      <c r="P589" s="151"/>
      <c r="Q589" s="118"/>
      <c r="R589" s="118"/>
      <c r="AF589"/>
      <c r="AG589"/>
      <c r="AH589"/>
      <c r="AI589"/>
      <c r="AJ589"/>
      <c r="AK589"/>
      <c r="AL589"/>
      <c r="AN589"/>
    </row>
    <row r="590" spans="1:40">
      <c r="A590" s="129">
        <f>'Jason-SESSION'!A799</f>
        <v>0</v>
      </c>
      <c r="B590" s="116" t="s">
        <v>84</v>
      </c>
      <c r="C590" s="117" t="e">
        <f>MAX(C591:C595)</f>
        <v>#N/A</v>
      </c>
      <c r="D590" s="116" t="e">
        <f t="array" ref="D590">MAX(IF(C591:C595=C590,D591:D595))</f>
        <v>#N/A</v>
      </c>
      <c r="E590" s="116" t="e">
        <f>MAX(E591:E595)</f>
        <v>#N/A</v>
      </c>
      <c r="F590" s="116" t="e">
        <f t="array" ref="F590">MAX(IF(E591:E595=E590,F591:F595))</f>
        <v>#N/A</v>
      </c>
      <c r="G590" s="116" t="e">
        <f>MAX(G591:G595)</f>
        <v>#N/A</v>
      </c>
      <c r="H590" s="116" t="e">
        <f t="array" ref="H590">MAX(IF(G591:G595=G590,H591:H595))</f>
        <v>#N/A</v>
      </c>
      <c r="I590" s="116" t="e">
        <f>MAX(I591:I595)</f>
        <v>#N/A</v>
      </c>
      <c r="J590" s="116" t="e">
        <f t="array" ref="J590">MAX(IF(I591:I595=I590,J591:J595))</f>
        <v>#N/A</v>
      </c>
      <c r="K590" s="116" t="e">
        <f>MAX(K591:K595)</f>
        <v>#N/A</v>
      </c>
      <c r="L590" s="116" t="e">
        <f t="array" ref="L590">MAX(IF(K591:K595=K590,L591:L595))</f>
        <v>#N/A</v>
      </c>
      <c r="M590" s="116" t="e">
        <f>MAX(M591:M595)</f>
        <v>#N/A</v>
      </c>
      <c r="N590" s="117" t="e">
        <f t="array" ref="N590">MAX(IF(M591:M595=M590,N591:N595))</f>
        <v>#N/A</v>
      </c>
      <c r="O590" s="152" t="str">
        <f>IF($A$140='Jason-SESSION'!$A$799,INDEX('Jason-SESSION'!$K$799:$T$806, MATCH("*1k Row*",'Jason-SESSION'!$B$799:$B$806,0), MATCH("*1st*",'Jason-SESSION'!$K$7:$T$7,0)),"")</f>
        <v/>
      </c>
      <c r="P590" s="152" t="str">
        <f>IF($A$140='Jason-SESSION'!$A$799,INDEX('Jason-SESSION'!$K$799:$T$806, MATCH("*HIIT*",'Jason-SESSION'!$B$799:$B$806,0), MATCH("*1st*",'Jason-SESSION'!$K$7:$T$7,0)),"")</f>
        <v/>
      </c>
      <c r="Q590" s="119" t="e">
        <f>INDEX('Jason-SESSION'!$L$799:$U$799, MATCH("*HIIT*",'Jason-SESSION'!$B$799:$B$799,0), MATCH("*1st*",'Jason-SESSION'!$K$7:$T$7,0))</f>
        <v>#N/A</v>
      </c>
      <c r="R590" s="119">
        <f>'Jason-SESSION'!U652</f>
        <v>0</v>
      </c>
      <c r="S590" s="116"/>
      <c r="T590" s="116"/>
      <c r="U590" s="120">
        <f>'Jason-SESSION'!A800</f>
        <v>0</v>
      </c>
      <c r="V590" s="120">
        <f>'Jason-SESSION'!A801</f>
        <v>0</v>
      </c>
      <c r="W590" s="116"/>
      <c r="X590" s="116"/>
      <c r="Y590" s="116"/>
      <c r="Z590" s="116"/>
      <c r="AA590" s="116"/>
      <c r="AB590" s="116"/>
      <c r="AC590" s="116"/>
      <c r="AF590"/>
      <c r="AG590"/>
      <c r="AH590"/>
      <c r="AI590"/>
      <c r="AJ590"/>
      <c r="AK590"/>
      <c r="AL590"/>
      <c r="AN590"/>
    </row>
    <row r="591" spans="1:40">
      <c r="A591" s="145"/>
      <c r="B591" s="11" t="s">
        <v>3</v>
      </c>
      <c r="C591" s="131" t="e">
        <f>IF($A$590='Jason-SESSION'!$A$799,INDEX('Jason-SESSION'!$K$799:$T$806, MATCH("*Squat*",'Jason-SESSION'!$B$799:$B$806,0), MATCH("*1st*",'Jason-SESSION'!$K$7:$T$7,0)),"")</f>
        <v>#N/A</v>
      </c>
      <c r="D591" s="132" t="e">
        <f>INDEX('Jason-SESSION'!L$799:U$806, MATCH("*Squat*",'Jason-SESSION'!$B$799:$B$806,0), MATCH("*1st*",'Jason-SESSION'!K$7:T$7,0))</f>
        <v>#N/A</v>
      </c>
      <c r="E591" s="131" t="e">
        <f>IF($A$590='Jason-SESSION'!$A$799,INDEX('Jason-SESSION'!$K$799:$T$806, MATCH("*Deadlift*",'Jason-SESSION'!$B$799:$B$806,0), MATCH("*1st*",'Jason-SESSION'!$K$7:$T$7,0)),"")</f>
        <v>#N/A</v>
      </c>
      <c r="F591" s="131" t="e">
        <f>INDEX('Jason-SESSION'!$L$799:$U$806, MATCH("*Deadlift*",'Jason-SESSION'!$B$799:$B$806,0), MATCH("*1st*",'Jason-SESSION'!$K$7:$T$7,0))</f>
        <v>#N/A</v>
      </c>
      <c r="G591" s="131" t="e">
        <f>IF($A$590='Jason-SESSION'!$A$799,INDEX('Jason-SESSION'!$K$799:$T$806, MATCH("*Bench Press*",'Jason-SESSION'!$B$799:$B$806,0), MATCH("*1st*",'Jason-SESSION'!$K$7:$T$7,0)),"")</f>
        <v>#N/A</v>
      </c>
      <c r="H591" s="131" t="e">
        <f>INDEX('Jason-SESSION'!$L$799:$U$806, MATCH("*Bench Press*",'Jason-SESSION'!$B$799:$B$806,0), MATCH("*1st*",'Jason-SESSION'!$K$7:$T$7,0))</f>
        <v>#N/A</v>
      </c>
      <c r="I591" s="132" t="e">
        <f>IF($A$590='Jason-SESSION'!$A$799,INDEX('Jason-SESSION'!$K$799:$T$806, MATCH("*Military*",'Jason-SESSION'!$B$799:$B$806,0), MATCH("*1st*",'Jason-SESSION'!$K$7:$T$7,0)),"")</f>
        <v>#N/A</v>
      </c>
      <c r="J591" s="48" t="e">
        <f>INDEX('Jason-SESSION'!$L$799:$U$806, MATCH("*Military*",'Jason-SESSION'!$B$799:$B$806,0), MATCH("*1st*",'Jason-SESSION'!$K$7:$T$7,0))</f>
        <v>#N/A</v>
      </c>
      <c r="K591" s="131" t="e">
        <f>IF($A$590='Jason-SESSION'!$A$799,INDEX('Jason-SESSION'!$K$799:$T$806, MATCH("*Clean *",'Jason-SESSION'!$B$799:$B$806,0), MATCH("*1st*",'Jason-SESSION'!$K$7:$T$7,0)),"")</f>
        <v>#N/A</v>
      </c>
      <c r="L591" s="48" t="e">
        <f>INDEX('Jason-SESSION'!$L$799:$U$806, MATCH("*Clean *",'Jason-SESSION'!$B$799:$B$806,0), MATCH("*1st*",'Jason-SESSION'!$K$7:$T$7,0))</f>
        <v>#N/A</v>
      </c>
      <c r="M591" s="131" t="e">
        <f>IF($A$590='Jason-SESSION'!$A$799,INDEX('Jason-SESSION'!$K$799:$T$806, MATCH("*Lat Pulldown*",'Jason-SESSION'!$B$799:$B$806,0), MATCH("*1st*",'Jason-SESSION'!$K$7:$T$7,0)),"")</f>
        <v>#N/A</v>
      </c>
      <c r="N591" s="48" t="e">
        <f>INDEX('Jason-SESSION'!$L$799:$U$806, MATCH("*Lat Pulldown*",'Jason-SESSION'!$B$799:$B$806,0), MATCH("*1st*",'Jason-SESSION'!$K$7:$T$7,0))</f>
        <v>#N/A</v>
      </c>
      <c r="O591" s="151"/>
      <c r="P591" s="151"/>
      <c r="Q591" s="118"/>
      <c r="R591" s="118"/>
      <c r="S591" s="11"/>
      <c r="T591" s="11"/>
      <c r="V591" s="47"/>
      <c r="W591" s="11"/>
      <c r="X591" s="11"/>
      <c r="Y591" s="11"/>
      <c r="Z591" s="11"/>
      <c r="AA591" s="11"/>
      <c r="AB591" s="11"/>
      <c r="AC591" s="11"/>
      <c r="AF591"/>
      <c r="AG591"/>
      <c r="AH591"/>
      <c r="AI591"/>
      <c r="AJ591"/>
      <c r="AK591"/>
      <c r="AL591"/>
      <c r="AN591"/>
    </row>
    <row r="592" spans="1:40">
      <c r="B592" t="s">
        <v>4</v>
      </c>
      <c r="C592" s="131" t="e">
        <f>IF($A$590='Jason-SESSION'!$A$799,INDEX('Jason-SESSION'!$K$799:$T$806, MATCH("*Squat*",'Jason-SESSION'!$B$799:$B$806,0), MATCH("*2nd*",'Jason-SESSION'!$K$7:$T$7,0)),"")</f>
        <v>#N/A</v>
      </c>
      <c r="D592" s="132" t="e">
        <f>INDEX('Jason-SESSION'!L$799:U$806, MATCH("*Squat*",'Jason-SESSION'!$B$799:$B$806,0), MATCH("*2nd*",'Jason-SESSION'!K$7:T$7,0))</f>
        <v>#N/A</v>
      </c>
      <c r="E592" s="131" t="e">
        <f>IF($A$590='Jason-SESSION'!$A$799,INDEX('Jason-SESSION'!$K$799:$T$806, MATCH("*Deadlift*",'Jason-SESSION'!$B$799:$B$806,0), MATCH("*2ND*",'Jason-SESSION'!$K$7:$T$7,0)),"")</f>
        <v>#N/A</v>
      </c>
      <c r="F592" s="131" t="e">
        <f>INDEX('Jason-SESSION'!$L$799:$U$806, MATCH("*Deadlift*",'Jason-SESSION'!$B$799:$B$806,0), MATCH("*2nd*",'Jason-SESSION'!$K$7:$T$7,0))</f>
        <v>#N/A</v>
      </c>
      <c r="G592" s="131" t="e">
        <f>IF($A$590='Jason-SESSION'!$A$799,INDEX('Jason-SESSION'!$K$799:$T$806, MATCH("*Bench Press*",'Jason-SESSION'!$B$799:$B$806,0), MATCH("*2ND*",'Jason-SESSION'!$K$7:$T$7,0)),"")</f>
        <v>#N/A</v>
      </c>
      <c r="H592" s="131" t="e">
        <f>INDEX('Jason-SESSION'!$L$799:$U$806, MATCH("*Bench Press*",'Jason-SESSION'!$B$799:$B$806,0), MATCH("*2nd*",'Jason-SESSION'!$K$7:$T$7,0))</f>
        <v>#N/A</v>
      </c>
      <c r="I592" s="132" t="e">
        <f>IF($A$590='Jason-SESSION'!$A$799,INDEX('Jason-SESSION'!$K$799:$T$806, MATCH("*Military*",'Jason-SESSION'!$B$799:$B$806,0), MATCH("*2ND*",'Jason-SESSION'!$K$7:$T$7,0)),"")</f>
        <v>#N/A</v>
      </c>
      <c r="J592" s="44" t="e">
        <f>INDEX('Jason-SESSION'!$L$799:$U$806, MATCH("*Military*",'Jason-SESSION'!$B$799:$B$806,0), MATCH("*2nd*",'Jason-SESSION'!$K$7:$T$7,0))</f>
        <v>#N/A</v>
      </c>
      <c r="K592" s="131" t="e">
        <f>IF($A$590='Jason-SESSION'!$A$799,INDEX('Jason-SESSION'!$K$799:$T$806, MATCH("*Clean *",'Jason-SESSION'!$B$799:$B$806,0), MATCH("*2ND*",'Jason-SESSION'!$K$7:$T$7,0)),"")</f>
        <v>#N/A</v>
      </c>
      <c r="L592" s="44" t="e">
        <f>INDEX('Jason-SESSION'!$L$799:$U$806, MATCH("*Clean *",'Jason-SESSION'!$B$799:$B$806,0), MATCH("*2nd*",'Jason-SESSION'!$K$7:$T$7,0))</f>
        <v>#N/A</v>
      </c>
      <c r="M592" s="131" t="e">
        <f>IF($A$590='Jason-SESSION'!$A$799,INDEX('Jason-SESSION'!$K$799:$T$806, MATCH("*Lat Pulldown*",'Jason-SESSION'!$B$799:$B$806,0), MATCH("*2ND*",'Jason-SESSION'!$K$7:$T$7,0)),"")</f>
        <v>#N/A</v>
      </c>
      <c r="N592" s="44" t="e">
        <f>INDEX('Jason-SESSION'!$L$799:$U$806, MATCH("*Lat Pulldown*",'Jason-SESSION'!$B$799:$B$806,0), MATCH("*2nd*",'Jason-SESSION'!$K$7:$T$7,0))</f>
        <v>#N/A</v>
      </c>
      <c r="O592" s="151"/>
      <c r="P592" s="151"/>
      <c r="Q592" s="118"/>
      <c r="R592" s="118"/>
      <c r="AF592"/>
      <c r="AG592"/>
      <c r="AH592"/>
      <c r="AI592"/>
      <c r="AJ592"/>
      <c r="AK592"/>
      <c r="AL592"/>
      <c r="AN592"/>
    </row>
    <row r="593" spans="1:40">
      <c r="B593" t="s">
        <v>5</v>
      </c>
      <c r="C593" s="131" t="e">
        <f>IF($A$590='Jason-SESSION'!$A$799,INDEX('Jason-SESSION'!$K$799:$T$806, MATCH("*Squat*",'Jason-SESSION'!$B$799:$B$806,0), MATCH("*3rd*",'Jason-SESSION'!$K$7:$T$7,0)),"")</f>
        <v>#N/A</v>
      </c>
      <c r="D593" s="132" t="e">
        <f>INDEX('Jason-SESSION'!L$799:U$806, MATCH("*Squat*",'Jason-SESSION'!$B$799:$B$806,0), MATCH("*3rd*",'Jason-SESSION'!K$7:T$7,0))</f>
        <v>#N/A</v>
      </c>
      <c r="E593" s="131" t="e">
        <f>IF($A$590='Jason-SESSION'!$A$799,INDEX('Jason-SESSION'!$K$799:$T$806, MATCH("*Deadlift*",'Jason-SESSION'!$B$799:$B$806,0), MATCH("*3rd*",'Jason-SESSION'!$K$7:$T$7,0)),"")</f>
        <v>#N/A</v>
      </c>
      <c r="F593" s="131" t="e">
        <f>INDEX('Jason-SESSION'!$L$799:$U$806, MATCH("*Deadlift*",'Jason-SESSION'!$B$799:$B$806,0), MATCH("*3rd*",'Jason-SESSION'!$K$7:$T$7,0))</f>
        <v>#N/A</v>
      </c>
      <c r="G593" s="131" t="e">
        <f>IF($A$590='Jason-SESSION'!$A$799,INDEX('Jason-SESSION'!$K$799:$T$806, MATCH("*Bench Press*",'Jason-SESSION'!$B$799:$B$806,0), MATCH("*3rd*",'Jason-SESSION'!$K$7:$T$7,0)),"")</f>
        <v>#N/A</v>
      </c>
      <c r="H593" s="131" t="e">
        <f>INDEX('Jason-SESSION'!$L$799:$U$806, MATCH("*Bench Press*",'Jason-SESSION'!$B$799:$B$806,0), MATCH("*3rd*",'Jason-SESSION'!$K$7:$T$7,0))</f>
        <v>#N/A</v>
      </c>
      <c r="I593" s="132" t="e">
        <f>IF($A$590='Jason-SESSION'!$A$799,INDEX('Jason-SESSION'!$K$799:$T$806, MATCH("*Military*",'Jason-SESSION'!$B$799:$B$806,0), MATCH("*3rd*",'Jason-SESSION'!$K$7:$T$7,0)),"")</f>
        <v>#N/A</v>
      </c>
      <c r="J593" s="44" t="e">
        <f>INDEX('Jason-SESSION'!$L$799:$U$806, MATCH("*Military*",'Jason-SESSION'!$B$799:$B$806,0), MATCH("*3rd*",'Jason-SESSION'!$K$7:$T$7,0))</f>
        <v>#N/A</v>
      </c>
      <c r="K593" s="131" t="e">
        <f>IF($A$590='Jason-SESSION'!$A$799,INDEX('Jason-SESSION'!$K$799:$T$806, MATCH("*Clean *",'Jason-SESSION'!$B$799:$B$806,0), MATCH("*3rd*",'Jason-SESSION'!$K$7:$T$7,0)),"")</f>
        <v>#N/A</v>
      </c>
      <c r="L593" s="44" t="e">
        <f>INDEX('Jason-SESSION'!$L$799:$U$806, MATCH("*Clean *",'Jason-SESSION'!$B$799:$B$806,0), MATCH("*3rd*",'Jason-SESSION'!$K$7:$T$7,0))</f>
        <v>#N/A</v>
      </c>
      <c r="M593" s="131" t="e">
        <f>IF($A$590='Jason-SESSION'!$A$799,INDEX('Jason-SESSION'!$K$799:$T$806, MATCH("*Lat Pulldown*",'Jason-SESSION'!$B$799:$B$806,0), MATCH("*3rd*",'Jason-SESSION'!$K$7:$T$7,0)),"")</f>
        <v>#N/A</v>
      </c>
      <c r="N593" s="44" t="e">
        <f>INDEX('Jason-SESSION'!$L$799:$U$806, MATCH("*Lat Pulldown*",'Jason-SESSION'!$B$799:$B$806,0), MATCH("*3rd*",'Jason-SESSION'!$K$7:$T$7,0))</f>
        <v>#N/A</v>
      </c>
      <c r="O593" s="151"/>
      <c r="P593" s="151"/>
      <c r="Q593" s="118"/>
      <c r="R593" s="118"/>
      <c r="AF593"/>
      <c r="AG593"/>
      <c r="AH593"/>
      <c r="AI593"/>
      <c r="AJ593"/>
      <c r="AK593"/>
      <c r="AL593"/>
      <c r="AN593"/>
    </row>
    <row r="594" spans="1:40">
      <c r="B594" t="s">
        <v>6</v>
      </c>
      <c r="C594" s="131" t="e">
        <f>IF($A$590='Jason-SESSION'!$A$799,INDEX('Jason-SESSION'!$K$799:$T$806, MATCH("*Squat*",'Jason-SESSION'!$B$799:$B$806,0), MATCH("*4th*",'Jason-SESSION'!$K$7:$T$7,0)),"")</f>
        <v>#N/A</v>
      </c>
      <c r="D594" s="132" t="e">
        <f>INDEX('Jason-SESSION'!L$799:U$806, MATCH("*Squat*",'Jason-SESSION'!$B$799:$B$806,0), MATCH("*4th*",'Jason-SESSION'!K$7:T$7,0))</f>
        <v>#N/A</v>
      </c>
      <c r="E594" s="131" t="e">
        <f>IF($A$590='Jason-SESSION'!$A$799,INDEX('Jason-SESSION'!$K$799:$T$806, MATCH("*Deadlift*",'Jason-SESSION'!$B$799:$B$806,0), MATCH("*4th*",'Jason-SESSION'!$K$7:$T$7,0)),"")</f>
        <v>#N/A</v>
      </c>
      <c r="F594" s="131" t="e">
        <f>INDEX('Jason-SESSION'!$L$799:$U$806, MATCH("*Deadlift*",'Jason-SESSION'!$B$799:$B$806,0), MATCH("*4th*",'Jason-SESSION'!$K$7:$T$7,0))</f>
        <v>#N/A</v>
      </c>
      <c r="G594" s="131" t="e">
        <f>IF($A$590='Jason-SESSION'!$A$799,INDEX('Jason-SESSION'!$K$799:$T$806, MATCH("*Bench Press*",'Jason-SESSION'!$B$799:$B$806,0), MATCH("*4th*",'Jason-SESSION'!$K$7:$T$7,0)),"")</f>
        <v>#N/A</v>
      </c>
      <c r="H594" s="131" t="e">
        <f>INDEX('Jason-SESSION'!$L$799:$U$806, MATCH("*Bench Press*",'Jason-SESSION'!$B$799:$B$806,0), MATCH("*4th*",'Jason-SESSION'!$K$7:$T$7,0))</f>
        <v>#N/A</v>
      </c>
      <c r="I594" s="132" t="e">
        <f>IF($A$590='Jason-SESSION'!$A$799,INDEX('Jason-SESSION'!$K$799:$T$806, MATCH("*Military*",'Jason-SESSION'!$B$799:$B$806,0), MATCH("*4th*",'Jason-SESSION'!$K$7:$T$7,0)),"")</f>
        <v>#N/A</v>
      </c>
      <c r="J594" s="44" t="e">
        <f>INDEX('Jason-SESSION'!$L$799:$U$806, MATCH("*Military*",'Jason-SESSION'!$B$799:$B$806,0), MATCH("*4th*",'Jason-SESSION'!$K$7:$T$7,0))</f>
        <v>#N/A</v>
      </c>
      <c r="K594" s="131" t="e">
        <f>IF($A$590='Jason-SESSION'!$A$799,INDEX('Jason-SESSION'!$K$799:$T$806, MATCH("*Clean *",'Jason-SESSION'!$B$799:$B$806,0), MATCH("*4th*",'Jason-SESSION'!$K$7:$T$7,0)),"")</f>
        <v>#N/A</v>
      </c>
      <c r="L594" s="44" t="e">
        <f>INDEX('Jason-SESSION'!$L$799:$U$806, MATCH("*Clean *",'Jason-SESSION'!$B$799:$B$806,0), MATCH("*4th*",'Jason-SESSION'!$K$7:$T$7,0))</f>
        <v>#N/A</v>
      </c>
      <c r="M594" s="131" t="e">
        <f>IF($A$590='Jason-SESSION'!$A$799,INDEX('Jason-SESSION'!$K$799:$T$806, MATCH("*Lat Pulldown*",'Jason-SESSION'!$B$799:$B$806,0), MATCH("*4th*",'Jason-SESSION'!$K$7:$T$7,0)),"")</f>
        <v>#N/A</v>
      </c>
      <c r="N594" s="44" t="e">
        <f>INDEX('Jason-SESSION'!$L$799:$U$806, MATCH("*Lat Pulldown*",'Jason-SESSION'!$B$799:$B$806,0), MATCH("*4th*",'Jason-SESSION'!$K$7:$T$7,0))</f>
        <v>#N/A</v>
      </c>
      <c r="O594" s="151"/>
      <c r="P594" s="151"/>
      <c r="Q594" s="118"/>
      <c r="R594" s="118"/>
      <c r="AF594"/>
      <c r="AG594"/>
      <c r="AH594"/>
      <c r="AI594"/>
      <c r="AJ594"/>
      <c r="AK594"/>
      <c r="AL594"/>
      <c r="AN594"/>
    </row>
    <row r="595" spans="1:40">
      <c r="B595" t="s">
        <v>7</v>
      </c>
      <c r="C595" s="131" t="e">
        <f>IF($A$590='Jason-SESSION'!$A$799,INDEX('Jason-SESSION'!$K$799:$T$806, MATCH("*Squat*",'Jason-SESSION'!$B$799:$B$806,0), MATCH("*5th*",'Jason-SESSION'!$K$7:$T$7,0)),"")</f>
        <v>#N/A</v>
      </c>
      <c r="D595" s="132" t="e">
        <f>INDEX('Jason-SESSION'!L$799:U$806, MATCH("*Squat*",'Jason-SESSION'!$B$799:$B$806,0), MATCH("*5th*",'Jason-SESSION'!K$7:T$7,0))</f>
        <v>#N/A</v>
      </c>
      <c r="E595" s="131" t="e">
        <f>IF($A$590='Jason-SESSION'!$A$799,INDEX('Jason-SESSION'!$K$799:$T$806, MATCH("*Deadlift*",'Jason-SESSION'!$B$799:$B$806,0), MATCH("*5th*",'Jason-SESSION'!$K$7:$T$7,0)),"")</f>
        <v>#N/A</v>
      </c>
      <c r="F595" s="131" t="e">
        <f>INDEX('Jason-SESSION'!$L$799:$U$806, MATCH("*Deadlift*",'Jason-SESSION'!$B$799:$B$806,0), MATCH("*5th*",'Jason-SESSION'!$K$7:$T$7,0))</f>
        <v>#N/A</v>
      </c>
      <c r="G595" s="131" t="e">
        <f>IF($A$590='Jason-SESSION'!$A$799,INDEX('Jason-SESSION'!$K$799:$T$806, MATCH("*Bench Press*",'Jason-SESSION'!$B$799:$B$806,0), MATCH("*5th*",'Jason-SESSION'!$K$7:$T$7,0)),"")</f>
        <v>#N/A</v>
      </c>
      <c r="H595" s="131" t="e">
        <f>INDEX('Jason-SESSION'!$L$799:$U$806, MATCH("*Bench Press*",'Jason-SESSION'!$B$799:$B$806,0), MATCH("*5th*",'Jason-SESSION'!$K$7:$T$7,0))</f>
        <v>#N/A</v>
      </c>
      <c r="I595" s="132" t="e">
        <f>IF($A$590='Jason-SESSION'!$A$799,INDEX('Jason-SESSION'!$K$799:$T$806, MATCH("*Military*",'Jason-SESSION'!$B$799:$B$806,0), MATCH("*5th*",'Jason-SESSION'!$K$7:$T$7,0)),"")</f>
        <v>#N/A</v>
      </c>
      <c r="J595" s="44" t="e">
        <f>INDEX('Jason-SESSION'!$L$799:$U$806, MATCH("*Military*",'Jason-SESSION'!$B$799:$B$806,0), MATCH("*5th*",'Jason-SESSION'!$K$7:$T$7,0))</f>
        <v>#N/A</v>
      </c>
      <c r="K595" s="131" t="e">
        <f>IF($A$590='Jason-SESSION'!$A$799,INDEX('Jason-SESSION'!$K$799:$T$806, MATCH("*Clean *",'Jason-SESSION'!$B$799:$B$806,0), MATCH("*5th*",'Jason-SESSION'!$K$7:$T$7,0)),"")</f>
        <v>#N/A</v>
      </c>
      <c r="L595" s="44" t="e">
        <f>INDEX('Jason-SESSION'!$L$799:$U$806, MATCH("*Clean *",'Jason-SESSION'!$B$799:$B$806,0), MATCH("*5th*",'Jason-SESSION'!$K$7:$T$7,0))</f>
        <v>#N/A</v>
      </c>
      <c r="M595" s="131" t="e">
        <f>IF($A$590='Jason-SESSION'!$A$799,INDEX('Jason-SESSION'!$K$799:$T$806, MATCH("*Lat Pulldown*",'Jason-SESSION'!$B$799:$B$806,0), MATCH("*5th*",'Jason-SESSION'!$K$7:$T$7,0)),"")</f>
        <v>#N/A</v>
      </c>
      <c r="N595" s="44" t="e">
        <f>INDEX('Jason-SESSION'!$L$799:$U$806, MATCH("*Lat Pulldown*",'Jason-SESSION'!$B$799:$B$806,0), MATCH("*5th*",'Jason-SESSION'!$K$7:$T$7,0))</f>
        <v>#N/A</v>
      </c>
      <c r="O595" s="151"/>
      <c r="P595" s="151"/>
      <c r="Q595" s="118"/>
      <c r="R595" s="118"/>
      <c r="AF595"/>
      <c r="AG595"/>
      <c r="AH595"/>
      <c r="AI595"/>
      <c r="AJ595"/>
      <c r="AK595"/>
      <c r="AL595"/>
      <c r="AN595"/>
    </row>
    <row r="596" spans="1:40">
      <c r="A596" s="129">
        <f>'Jason-SESSION'!A808</f>
        <v>0</v>
      </c>
      <c r="B596" s="116" t="s">
        <v>84</v>
      </c>
      <c r="C596" s="117" t="e">
        <f>MAX(C597:C601)</f>
        <v>#N/A</v>
      </c>
      <c r="D596" s="116" t="e">
        <f t="array" ref="D596">MAX(IF(C597:C601=C596,D597:D601))</f>
        <v>#N/A</v>
      </c>
      <c r="E596" s="116" t="e">
        <f>MAX(E597:E601)</f>
        <v>#N/A</v>
      </c>
      <c r="F596" s="116" t="e">
        <f t="array" ref="F596">MAX(IF(E597:E601=E596,F597:F601))</f>
        <v>#N/A</v>
      </c>
      <c r="G596" s="116" t="e">
        <f>MAX(G597:G601)</f>
        <v>#N/A</v>
      </c>
      <c r="H596" s="116" t="e">
        <f t="array" ref="H596">MAX(IF(G597:G601=G596,H597:H601))</f>
        <v>#N/A</v>
      </c>
      <c r="I596" s="116" t="e">
        <f>MAX(I597:I601)</f>
        <v>#N/A</v>
      </c>
      <c r="J596" s="116" t="e">
        <f t="array" ref="J596">MAX(IF(I597:I601=I596,J597:J601))</f>
        <v>#N/A</v>
      </c>
      <c r="K596" s="116" t="e">
        <f>MAX(K597:K601)</f>
        <v>#N/A</v>
      </c>
      <c r="L596" s="116" t="e">
        <f t="array" ref="L596">MAX(IF(K597:K601=K596,L597:L601))</f>
        <v>#N/A</v>
      </c>
      <c r="M596" s="116" t="e">
        <f>MAX(M597:M601)</f>
        <v>#N/A</v>
      </c>
      <c r="N596" s="117" t="e">
        <f t="array" ref="N596">MAX(IF(M597:M601=M596,N597:N601))</f>
        <v>#N/A</v>
      </c>
      <c r="O596" s="152" t="str">
        <f>IF($A$140='Jason-SESSION'!$A$808,INDEX('Jason-SESSION'!$K$808:$T$815, MATCH("*1k Row*",'Jason-SESSION'!$B$808:$B$815,0), MATCH("*1st*",'Jason-SESSION'!$K$7:$T$7,0)),"")</f>
        <v/>
      </c>
      <c r="P596" s="152" t="str">
        <f>IF($A$140='Jason-SESSION'!$A$808,INDEX('Jason-SESSION'!$K$808:$T$815, MATCH("*HIIT*",'Jason-SESSION'!$B$808:$B$815,0), MATCH("*1st*",'Jason-SESSION'!$K$7:$T$7,0)),"")</f>
        <v/>
      </c>
      <c r="Q596" s="119" t="e">
        <f>INDEX('Jason-SESSION'!$L$808:$U$808, MATCH("*HIIT*",'Jason-SESSION'!$B$808:$B$808,0), MATCH("*1st*",'Jason-SESSION'!$K$7:$T$7,0))</f>
        <v>#N/A</v>
      </c>
      <c r="R596" s="119">
        <f>'Jason-SESSION'!U658</f>
        <v>0</v>
      </c>
      <c r="S596" s="116"/>
      <c r="T596" s="116"/>
      <c r="U596" s="120">
        <f>'Jason-SESSION'!A809</f>
        <v>0</v>
      </c>
      <c r="V596" s="120">
        <f>'Jason-SESSION'!A810</f>
        <v>0</v>
      </c>
      <c r="W596" s="116"/>
      <c r="X596" s="116"/>
      <c r="Y596" s="116"/>
      <c r="Z596" s="116"/>
      <c r="AA596" s="116"/>
      <c r="AB596" s="116"/>
      <c r="AC596" s="116"/>
      <c r="AF596"/>
      <c r="AG596"/>
      <c r="AH596"/>
      <c r="AI596"/>
      <c r="AJ596"/>
      <c r="AK596"/>
      <c r="AL596"/>
      <c r="AN596"/>
    </row>
    <row r="597" spans="1:40">
      <c r="A597" s="145"/>
      <c r="B597" s="11" t="s">
        <v>3</v>
      </c>
      <c r="C597" s="131" t="e">
        <f>IF($A$596='Jason-SESSION'!$A$808,INDEX('Jason-SESSION'!$K$808:$T$815, MATCH("*Squat*",'Jason-SESSION'!$B$808:$B$815,0), MATCH("*1st*",'Jason-SESSION'!$K$7:$T$7,0)),"")</f>
        <v>#N/A</v>
      </c>
      <c r="D597" s="132" t="e">
        <f>INDEX('Jason-SESSION'!L$808:U$815, MATCH("*Squat*",'Jason-SESSION'!$B$808:$B$815,0), MATCH("*1st*",'Jason-SESSION'!K$7:T$7,0))</f>
        <v>#N/A</v>
      </c>
      <c r="E597" s="131" t="e">
        <f>IF($A$596='Jason-SESSION'!$A$808,INDEX('Jason-SESSION'!$K$808:$T$815, MATCH("*Deadlift*",'Jason-SESSION'!$B$808:$B$815,0), MATCH("*1st*",'Jason-SESSION'!$K$7:$T$7,0)),"")</f>
        <v>#N/A</v>
      </c>
      <c r="F597" s="131" t="e">
        <f>INDEX('Jason-SESSION'!$L$808:$U$815, MATCH("*Deadlift*",'Jason-SESSION'!$B$808:$B$815,0), MATCH("*1st*",'Jason-SESSION'!$K$7:$T$7,0))</f>
        <v>#N/A</v>
      </c>
      <c r="G597" s="131" t="e">
        <f>IF($A$596='Jason-SESSION'!$A$808,INDEX('Jason-SESSION'!$K$808:$T$815, MATCH("*Bench Press*",'Jason-SESSION'!$B$808:$B$815,0), MATCH("*1st*",'Jason-SESSION'!$K$7:$T$7,0)),"")</f>
        <v>#N/A</v>
      </c>
      <c r="H597" s="131" t="e">
        <f>INDEX('Jason-SESSION'!$L$808:$U$815, MATCH("*Bench Press*",'Jason-SESSION'!$B$808:$B$815,0), MATCH("*1st*",'Jason-SESSION'!$K$7:$T$7,0))</f>
        <v>#N/A</v>
      </c>
      <c r="I597" s="132" t="e">
        <f>IF($A$596='Jason-SESSION'!$A$808,INDEX('Jason-SESSION'!$K$808:$T$815, MATCH("*Military*",'Jason-SESSION'!$B$808:$B$815,0), MATCH("*1st*",'Jason-SESSION'!$K$7:$T$7,0)),"")</f>
        <v>#N/A</v>
      </c>
      <c r="J597" s="48" t="e">
        <f>INDEX('Jason-SESSION'!$L$808:$U$815, MATCH("*Military*",'Jason-SESSION'!$B$808:$B$815,0), MATCH("*1st*",'Jason-SESSION'!$K$7:$T$7,0))</f>
        <v>#N/A</v>
      </c>
      <c r="K597" s="131" t="e">
        <f>IF($A$596='Jason-SESSION'!$A$808,INDEX('Jason-SESSION'!$K$808:$T$815, MATCH("*Clean *",'Jason-SESSION'!$B$808:$B$815,0), MATCH("*1st*",'Jason-SESSION'!$K$7:$T$7,0)),"")</f>
        <v>#N/A</v>
      </c>
      <c r="L597" s="48" t="e">
        <f>INDEX('Jason-SESSION'!$L$808:$U$815, MATCH("*Clean *",'Jason-SESSION'!$B$808:$B$815,0), MATCH("*1st*",'Jason-SESSION'!$K$7:$T$7,0))</f>
        <v>#N/A</v>
      </c>
      <c r="M597" s="131" t="e">
        <f>IF($A$596='Jason-SESSION'!$A$808,INDEX('Jason-SESSION'!$K$808:$T$815, MATCH("*Lat Pulldown*",'Jason-SESSION'!$B$808:$B$815,0), MATCH("*1st*",'Jason-SESSION'!$K$7:$T$7,0)),"")</f>
        <v>#N/A</v>
      </c>
      <c r="N597" s="48" t="e">
        <f>INDEX('Jason-SESSION'!$L$808:$U$815, MATCH("*Lat Pulldown*",'Jason-SESSION'!$B$808:$B$815,0), MATCH("*1st*",'Jason-SESSION'!$K$7:$T$7,0))</f>
        <v>#N/A</v>
      </c>
      <c r="O597" s="151"/>
      <c r="P597" s="151"/>
      <c r="Q597" s="118"/>
      <c r="R597" s="118"/>
      <c r="S597" s="11"/>
      <c r="T597" s="11"/>
      <c r="V597" s="47"/>
      <c r="W597" s="11"/>
      <c r="X597" s="11"/>
      <c r="Y597" s="11"/>
      <c r="Z597" s="11"/>
      <c r="AA597" s="11"/>
      <c r="AB597" s="11"/>
      <c r="AC597" s="11"/>
      <c r="AF597"/>
      <c r="AG597"/>
      <c r="AH597"/>
      <c r="AI597"/>
      <c r="AJ597"/>
      <c r="AK597"/>
      <c r="AL597"/>
      <c r="AN597"/>
    </row>
    <row r="598" spans="1:40">
      <c r="B598" t="s">
        <v>4</v>
      </c>
      <c r="C598" s="131" t="e">
        <f>IF($A$596='Jason-SESSION'!$A$808,INDEX('Jason-SESSION'!$K$808:$T$815, MATCH("*Squat*",'Jason-SESSION'!$B$808:$B$815,0), MATCH("*2nd*",'Jason-SESSION'!$K$7:$T$7,0)),"")</f>
        <v>#N/A</v>
      </c>
      <c r="D598" s="132" t="e">
        <f>INDEX('Jason-SESSION'!L$808:U$815, MATCH("*Squat*",'Jason-SESSION'!$B$808:$B$815,0), MATCH("*2nd*",'Jason-SESSION'!K$7:T$7,0))</f>
        <v>#N/A</v>
      </c>
      <c r="E598" s="131" t="e">
        <f>IF($A$596='Jason-SESSION'!$A$808,INDEX('Jason-SESSION'!$K$808:$T$815, MATCH("*Deadlift*",'Jason-SESSION'!$B$808:$B$815,0), MATCH("*2ND*",'Jason-SESSION'!$K$7:$T$7,0)),"")</f>
        <v>#N/A</v>
      </c>
      <c r="F598" s="131" t="e">
        <f>INDEX('Jason-SESSION'!$L$808:$U$815, MATCH("*Deadlift*",'Jason-SESSION'!$B$808:$B$815,0), MATCH("*2nd*",'Jason-SESSION'!$K$7:$T$7,0))</f>
        <v>#N/A</v>
      </c>
      <c r="G598" s="131" t="e">
        <f>IF($A$596='Jason-SESSION'!$A$808,INDEX('Jason-SESSION'!$K$808:$T$815, MATCH("*Bench Press*",'Jason-SESSION'!$B$808:$B$815,0), MATCH("*2ND*",'Jason-SESSION'!$K$7:$T$7,0)),"")</f>
        <v>#N/A</v>
      </c>
      <c r="H598" s="131" t="e">
        <f>INDEX('Jason-SESSION'!$L$808:$U$815, MATCH("*Bench Press*",'Jason-SESSION'!$B$808:$B$815,0), MATCH("*2nd*",'Jason-SESSION'!$K$7:$T$7,0))</f>
        <v>#N/A</v>
      </c>
      <c r="I598" s="132" t="e">
        <f>IF($A$596='Jason-SESSION'!$A$808,INDEX('Jason-SESSION'!$K$808:$T$815, MATCH("*Military*",'Jason-SESSION'!$B$808:$B$815,0), MATCH("*2ND*",'Jason-SESSION'!$K$7:$T$7,0)),"")</f>
        <v>#N/A</v>
      </c>
      <c r="J598" s="44" t="e">
        <f>INDEX('Jason-SESSION'!$L$808:$U$815, MATCH("*Military*",'Jason-SESSION'!$B$808:$B$815,0), MATCH("*2nd*",'Jason-SESSION'!$K$7:$T$7,0))</f>
        <v>#N/A</v>
      </c>
      <c r="K598" s="131" t="e">
        <f>IF($A$596='Jason-SESSION'!$A$808,INDEX('Jason-SESSION'!$K$808:$T$815, MATCH("*Clean *",'Jason-SESSION'!$B$808:$B$815,0), MATCH("*2ND*",'Jason-SESSION'!$K$7:$T$7,0)),"")</f>
        <v>#N/A</v>
      </c>
      <c r="L598" s="44" t="e">
        <f>INDEX('Jason-SESSION'!$L$808:$U$815, MATCH("*Clean *",'Jason-SESSION'!$B$808:$B$815,0), MATCH("*2nd*",'Jason-SESSION'!$K$7:$T$7,0))</f>
        <v>#N/A</v>
      </c>
      <c r="M598" s="131" t="e">
        <f>IF($A$596='Jason-SESSION'!$A$808,INDEX('Jason-SESSION'!$K$808:$T$815, MATCH("*Lat Pulldown*",'Jason-SESSION'!$B$808:$B$815,0), MATCH("*2ND*",'Jason-SESSION'!$K$7:$T$7,0)),"")</f>
        <v>#N/A</v>
      </c>
      <c r="N598" s="44" t="e">
        <f>INDEX('Jason-SESSION'!$L$808:$U$815, MATCH("*Lat Pulldown*",'Jason-SESSION'!$B$808:$B$815,0), MATCH("*2nd*",'Jason-SESSION'!$K$7:$T$7,0))</f>
        <v>#N/A</v>
      </c>
      <c r="O598" s="151"/>
      <c r="P598" s="151"/>
      <c r="Q598" s="118"/>
      <c r="R598" s="118"/>
      <c r="AF598"/>
      <c r="AG598"/>
      <c r="AH598"/>
      <c r="AI598"/>
      <c r="AJ598"/>
      <c r="AK598"/>
      <c r="AL598"/>
      <c r="AN598"/>
    </row>
    <row r="599" spans="1:40">
      <c r="B599" t="s">
        <v>5</v>
      </c>
      <c r="C599" s="131" t="e">
        <f>IF($A$596='Jason-SESSION'!$A$808,INDEX('Jason-SESSION'!$K$808:$T$815, MATCH("*Squat*",'Jason-SESSION'!$B$808:$B$815,0), MATCH("*3rd*",'Jason-SESSION'!$K$7:$T$7,0)),"")</f>
        <v>#N/A</v>
      </c>
      <c r="D599" s="132" t="e">
        <f>INDEX('Jason-SESSION'!L$808:U$815, MATCH("*Squat*",'Jason-SESSION'!$B$808:$B$815,0), MATCH("*3rd*",'Jason-SESSION'!K$7:T$7,0))</f>
        <v>#N/A</v>
      </c>
      <c r="E599" s="131" t="e">
        <f>IF($A$596='Jason-SESSION'!$A$808,INDEX('Jason-SESSION'!$K$808:$T$815, MATCH("*Deadlift*",'Jason-SESSION'!$B$808:$B$815,0), MATCH("*3rd*",'Jason-SESSION'!$K$7:$T$7,0)),"")</f>
        <v>#N/A</v>
      </c>
      <c r="F599" s="131" t="e">
        <f>INDEX('Jason-SESSION'!$L$808:$U$815, MATCH("*Deadlift*",'Jason-SESSION'!$B$808:$B$815,0), MATCH("*3rd*",'Jason-SESSION'!$K$7:$T$7,0))</f>
        <v>#N/A</v>
      </c>
      <c r="G599" s="131" t="e">
        <f>IF($A$596='Jason-SESSION'!$A$808,INDEX('Jason-SESSION'!$K$808:$T$815, MATCH("*Bench Press*",'Jason-SESSION'!$B$808:$B$815,0), MATCH("*3rd*",'Jason-SESSION'!$K$7:$T$7,0)),"")</f>
        <v>#N/A</v>
      </c>
      <c r="H599" s="131" t="e">
        <f>INDEX('Jason-SESSION'!$L$808:$U$815, MATCH("*Bench Press*",'Jason-SESSION'!$B$808:$B$815,0), MATCH("*3rd*",'Jason-SESSION'!$K$7:$T$7,0))</f>
        <v>#N/A</v>
      </c>
      <c r="I599" s="132" t="e">
        <f>IF($A$596='Jason-SESSION'!$A$808,INDEX('Jason-SESSION'!$K$808:$T$815, MATCH("*Military*",'Jason-SESSION'!$B$808:$B$815,0), MATCH("*3rd*",'Jason-SESSION'!$K$7:$T$7,0)),"")</f>
        <v>#N/A</v>
      </c>
      <c r="J599" s="44" t="e">
        <f>INDEX('Jason-SESSION'!$L$808:$U$815, MATCH("*Military*",'Jason-SESSION'!$B$808:$B$815,0), MATCH("*3rd*",'Jason-SESSION'!$K$7:$T$7,0))</f>
        <v>#N/A</v>
      </c>
      <c r="K599" s="131" t="e">
        <f>IF($A$596='Jason-SESSION'!$A$808,INDEX('Jason-SESSION'!$K$808:$T$815, MATCH("*Clean *",'Jason-SESSION'!$B$808:$B$815,0), MATCH("*3rd*",'Jason-SESSION'!$K$7:$T$7,0)),"")</f>
        <v>#N/A</v>
      </c>
      <c r="L599" s="44" t="e">
        <f>INDEX('Jason-SESSION'!$L$808:$U$815, MATCH("*Clean *",'Jason-SESSION'!$B$808:$B$815,0), MATCH("*3rd*",'Jason-SESSION'!$K$7:$T$7,0))</f>
        <v>#N/A</v>
      </c>
      <c r="M599" s="131" t="e">
        <f>IF($A$596='Jason-SESSION'!$A$808,INDEX('Jason-SESSION'!$K$808:$T$815, MATCH("*Lat Pulldown*",'Jason-SESSION'!$B$808:$B$815,0), MATCH("*3rd*",'Jason-SESSION'!$K$7:$T$7,0)),"")</f>
        <v>#N/A</v>
      </c>
      <c r="N599" s="44" t="e">
        <f>INDEX('Jason-SESSION'!$L$808:$U$815, MATCH("*Lat Pulldown*",'Jason-SESSION'!$B$808:$B$815,0), MATCH("*3rd*",'Jason-SESSION'!$K$7:$T$7,0))</f>
        <v>#N/A</v>
      </c>
      <c r="O599" s="151"/>
      <c r="P599" s="151"/>
      <c r="Q599" s="118"/>
      <c r="R599" s="118"/>
      <c r="AF599"/>
      <c r="AG599"/>
      <c r="AH599"/>
      <c r="AI599"/>
      <c r="AJ599"/>
      <c r="AK599"/>
      <c r="AL599"/>
      <c r="AN599"/>
    </row>
    <row r="600" spans="1:40">
      <c r="B600" t="s">
        <v>6</v>
      </c>
      <c r="C600" s="131" t="e">
        <f>IF($A$596='Jason-SESSION'!$A$808,INDEX('Jason-SESSION'!$K$808:$T$815, MATCH("*Squat*",'Jason-SESSION'!$B$808:$B$815,0), MATCH("*4th*",'Jason-SESSION'!$K$7:$T$7,0)),"")</f>
        <v>#N/A</v>
      </c>
      <c r="D600" s="132" t="e">
        <f>INDEX('Jason-SESSION'!L$808:U$815, MATCH("*Squat*",'Jason-SESSION'!$B$808:$B$815,0), MATCH("*4th*",'Jason-SESSION'!K$7:T$7,0))</f>
        <v>#N/A</v>
      </c>
      <c r="E600" s="131" t="e">
        <f>IF($A$596='Jason-SESSION'!$A$808,INDEX('Jason-SESSION'!$K$808:$T$815, MATCH("*Deadlift*",'Jason-SESSION'!$B$808:$B$815,0), MATCH("*4th*",'Jason-SESSION'!$K$7:$T$7,0)),"")</f>
        <v>#N/A</v>
      </c>
      <c r="F600" s="131" t="e">
        <f>INDEX('Jason-SESSION'!$L$808:$U$815, MATCH("*Deadlift*",'Jason-SESSION'!$B$808:$B$815,0), MATCH("*4th*",'Jason-SESSION'!$K$7:$T$7,0))</f>
        <v>#N/A</v>
      </c>
      <c r="G600" s="131" t="e">
        <f>IF($A$596='Jason-SESSION'!$A$808,INDEX('Jason-SESSION'!$K$808:$T$815, MATCH("*Bench Press*",'Jason-SESSION'!$B$808:$B$815,0), MATCH("*4th*",'Jason-SESSION'!$K$7:$T$7,0)),"")</f>
        <v>#N/A</v>
      </c>
      <c r="H600" s="131" t="e">
        <f>INDEX('Jason-SESSION'!$L$808:$U$815, MATCH("*Bench Press*",'Jason-SESSION'!$B$808:$B$815,0), MATCH("*4th*",'Jason-SESSION'!$K$7:$T$7,0))</f>
        <v>#N/A</v>
      </c>
      <c r="I600" s="132" t="e">
        <f>IF($A$596='Jason-SESSION'!$A$808,INDEX('Jason-SESSION'!$K$808:$T$815, MATCH("*Military*",'Jason-SESSION'!$B$808:$B$815,0), MATCH("*4th*",'Jason-SESSION'!$K$7:$T$7,0)),"")</f>
        <v>#N/A</v>
      </c>
      <c r="J600" s="44" t="e">
        <f>INDEX('Jason-SESSION'!$L$808:$U$815, MATCH("*Military*",'Jason-SESSION'!$B$808:$B$815,0), MATCH("*4th*",'Jason-SESSION'!$K$7:$T$7,0))</f>
        <v>#N/A</v>
      </c>
      <c r="K600" s="131" t="e">
        <f>IF($A$596='Jason-SESSION'!$A$808,INDEX('Jason-SESSION'!$K$808:$T$815, MATCH("*Clean *",'Jason-SESSION'!$B$808:$B$815,0), MATCH("*4th*",'Jason-SESSION'!$K$7:$T$7,0)),"")</f>
        <v>#N/A</v>
      </c>
      <c r="L600" s="44" t="e">
        <f>INDEX('Jason-SESSION'!$L$808:$U$815, MATCH("*Clean *",'Jason-SESSION'!$B$808:$B$815,0), MATCH("*4th*",'Jason-SESSION'!$K$7:$T$7,0))</f>
        <v>#N/A</v>
      </c>
      <c r="M600" s="131" t="e">
        <f>IF($A$596='Jason-SESSION'!$A$808,INDEX('Jason-SESSION'!$K$808:$T$815, MATCH("*Lat Pulldown*",'Jason-SESSION'!$B$808:$B$815,0), MATCH("*4th*",'Jason-SESSION'!$K$7:$T$7,0)),"")</f>
        <v>#N/A</v>
      </c>
      <c r="N600" s="44" t="e">
        <f>INDEX('Jason-SESSION'!$L$808:$U$815, MATCH("*Lat Pulldown*",'Jason-SESSION'!$B$808:$B$815,0), MATCH("*4th*",'Jason-SESSION'!$K$7:$T$7,0))</f>
        <v>#N/A</v>
      </c>
      <c r="O600" s="151"/>
      <c r="P600" s="151"/>
      <c r="Q600" s="118"/>
      <c r="R600" s="118"/>
      <c r="AF600"/>
      <c r="AG600"/>
      <c r="AH600"/>
      <c r="AI600"/>
      <c r="AJ600"/>
      <c r="AK600"/>
      <c r="AL600"/>
      <c r="AN600"/>
    </row>
    <row r="601" spans="1:40">
      <c r="B601" t="s">
        <v>7</v>
      </c>
      <c r="C601" s="131" t="e">
        <f>IF($A$596='Jason-SESSION'!$A$808,INDEX('Jason-SESSION'!$K$808:$T$815, MATCH("*Squat*",'Jason-SESSION'!$B$808:$B$815,0), MATCH("*5th*",'Jason-SESSION'!$K$7:$T$7,0)),"")</f>
        <v>#N/A</v>
      </c>
      <c r="D601" s="132" t="e">
        <f>INDEX('Jason-SESSION'!L$808:U$815, MATCH("*Squat*",'Jason-SESSION'!$B$808:$B$815,0), MATCH("*5th*",'Jason-SESSION'!K$7:T$7,0))</f>
        <v>#N/A</v>
      </c>
      <c r="E601" s="131" t="e">
        <f>IF($A$596='Jason-SESSION'!$A$808,INDEX('Jason-SESSION'!$K$808:$T$815, MATCH("*Deadlift*",'Jason-SESSION'!$B$808:$B$815,0), MATCH("*5th*",'Jason-SESSION'!$K$7:$T$7,0)),"")</f>
        <v>#N/A</v>
      </c>
      <c r="F601" s="131" t="e">
        <f>INDEX('Jason-SESSION'!$L$808:$U$815, MATCH("*Deadlift*",'Jason-SESSION'!$B$808:$B$815,0), MATCH("*5th*",'Jason-SESSION'!$K$7:$T$7,0))</f>
        <v>#N/A</v>
      </c>
      <c r="G601" s="131" t="e">
        <f>IF($A$596='Jason-SESSION'!$A$808,INDEX('Jason-SESSION'!$K$808:$T$815, MATCH("*Bench Press*",'Jason-SESSION'!$B$808:$B$815,0), MATCH("*5th*",'Jason-SESSION'!$K$7:$T$7,0)),"")</f>
        <v>#N/A</v>
      </c>
      <c r="H601" s="131" t="e">
        <f>INDEX('Jason-SESSION'!$L$808:$U$815, MATCH("*Bench Press*",'Jason-SESSION'!$B$808:$B$815,0), MATCH("*5th*",'Jason-SESSION'!$K$7:$T$7,0))</f>
        <v>#N/A</v>
      </c>
      <c r="I601" s="132" t="e">
        <f>IF($A$596='Jason-SESSION'!$A$808,INDEX('Jason-SESSION'!$K$808:$T$815, MATCH("*Military*",'Jason-SESSION'!$B$808:$B$815,0), MATCH("*5th*",'Jason-SESSION'!$K$7:$T$7,0)),"")</f>
        <v>#N/A</v>
      </c>
      <c r="J601" s="44" t="e">
        <f>INDEX('Jason-SESSION'!$L$808:$U$815, MATCH("*Military*",'Jason-SESSION'!$B$808:$B$815,0), MATCH("*5th*",'Jason-SESSION'!$K$7:$T$7,0))</f>
        <v>#N/A</v>
      </c>
      <c r="K601" s="131" t="e">
        <f>IF($A$596='Jason-SESSION'!$A$808,INDEX('Jason-SESSION'!$K$808:$T$815, MATCH("*Clean *",'Jason-SESSION'!$B$808:$B$815,0), MATCH("*5th*",'Jason-SESSION'!$K$7:$T$7,0)),"")</f>
        <v>#N/A</v>
      </c>
      <c r="L601" s="44" t="e">
        <f>INDEX('Jason-SESSION'!$L$808:$U$815, MATCH("*Clean *",'Jason-SESSION'!$B$808:$B$815,0), MATCH("*5th*",'Jason-SESSION'!$K$7:$T$7,0))</f>
        <v>#N/A</v>
      </c>
      <c r="M601" s="131" t="e">
        <f>IF($A$596='Jason-SESSION'!$A$808,INDEX('Jason-SESSION'!$K$808:$T$815, MATCH("*Lat Pulldown*",'Jason-SESSION'!$B$808:$B$815,0), MATCH("*5th*",'Jason-SESSION'!$K$7:$T$7,0)),"")</f>
        <v>#N/A</v>
      </c>
      <c r="N601" s="44" t="e">
        <f>INDEX('Jason-SESSION'!$L$808:$U$815, MATCH("*Lat Pulldown*",'Jason-SESSION'!$B$808:$B$815,0), MATCH("*5th*",'Jason-SESSION'!$K$7:$T$7,0))</f>
        <v>#N/A</v>
      </c>
      <c r="O601" s="151"/>
      <c r="P601" s="151"/>
      <c r="Q601" s="118"/>
      <c r="R601" s="118"/>
      <c r="AF601"/>
      <c r="AG601"/>
      <c r="AH601"/>
      <c r="AI601"/>
      <c r="AJ601"/>
      <c r="AK601"/>
      <c r="AL601"/>
      <c r="AN601"/>
    </row>
    <row r="602" spans="1:40">
      <c r="A602" s="129">
        <f>'Jason-SESSION'!A817</f>
        <v>0</v>
      </c>
      <c r="B602" s="116" t="s">
        <v>84</v>
      </c>
      <c r="C602" s="117" t="e">
        <f>MAX(C603:C607)</f>
        <v>#N/A</v>
      </c>
      <c r="D602" s="116" t="e">
        <f t="array" ref="D602">MAX(IF(C603:C607=C602,D603:D607))</f>
        <v>#N/A</v>
      </c>
      <c r="E602" s="116" t="e">
        <f>MAX(E603:E607)</f>
        <v>#N/A</v>
      </c>
      <c r="F602" s="116" t="e">
        <f t="array" ref="F602">MAX(IF(E603:E607=E602,F603:F607))</f>
        <v>#N/A</v>
      </c>
      <c r="G602" s="116" t="e">
        <f>MAX(G603:G607)</f>
        <v>#N/A</v>
      </c>
      <c r="H602" s="116" t="e">
        <f t="array" ref="H602">MAX(IF(G603:G607=G602,H603:H607))</f>
        <v>#N/A</v>
      </c>
      <c r="I602" s="116" t="e">
        <f>MAX(I603:I607)</f>
        <v>#N/A</v>
      </c>
      <c r="J602" s="116" t="e">
        <f t="array" ref="J602">MAX(IF(I603:I607=I602,J603:J607))</f>
        <v>#N/A</v>
      </c>
      <c r="K602" s="116" t="e">
        <f>MAX(K603:K607)</f>
        <v>#N/A</v>
      </c>
      <c r="L602" s="116" t="e">
        <f t="array" ref="L602">MAX(IF(K603:K607=K602,L603:L607))</f>
        <v>#N/A</v>
      </c>
      <c r="M602" s="116" t="e">
        <f>MAX(M603:M607)</f>
        <v>#N/A</v>
      </c>
      <c r="N602" s="117" t="e">
        <f t="array" ref="N602">MAX(IF(M603:M607=M602,N603:N607))</f>
        <v>#N/A</v>
      </c>
      <c r="O602" s="152" t="str">
        <f>IF($A$140='Jason-SESSION'!$A$817,INDEX('Jason-SESSION'!$K$817:$T$824, MATCH("*1k Row*",'Jason-SESSION'!$B$817:$B$824,0), MATCH("*1st*",'Jason-SESSION'!$K$7:$T$7,0)),"")</f>
        <v/>
      </c>
      <c r="P602" s="152" t="str">
        <f>IF($A$140='Jason-SESSION'!$A$817,INDEX('Jason-SESSION'!$K$817:$T$824, MATCH("*HIIT*",'Jason-SESSION'!$B$817:$B$824,0), MATCH("*1st*",'Jason-SESSION'!$K$7:$T$7,0)),"")</f>
        <v/>
      </c>
      <c r="Q602" s="119" t="e">
        <f>INDEX('Jason-SESSION'!$L$817:$U$817, MATCH("*HIIT*",'Jason-SESSION'!$B$817:$B$817,0), MATCH("*1st*",'Jason-SESSION'!$K$7:$T$7,0))</f>
        <v>#N/A</v>
      </c>
      <c r="R602" s="119">
        <f>'Jason-SESSION'!U664</f>
        <v>0</v>
      </c>
      <c r="S602" s="116"/>
      <c r="T602" s="116"/>
      <c r="U602" s="120">
        <f>'Jason-SESSION'!A818</f>
        <v>0</v>
      </c>
      <c r="V602" s="120">
        <f>'Jason-SESSION'!A819</f>
        <v>0</v>
      </c>
      <c r="W602" s="116"/>
      <c r="X602" s="116"/>
      <c r="Y602" s="116"/>
      <c r="Z602" s="116"/>
      <c r="AA602" s="116"/>
      <c r="AB602" s="116"/>
      <c r="AC602" s="116"/>
      <c r="AF602"/>
      <c r="AG602"/>
      <c r="AH602"/>
      <c r="AI602"/>
      <c r="AJ602"/>
      <c r="AK602"/>
      <c r="AL602"/>
      <c r="AN602"/>
    </row>
    <row r="603" spans="1:40">
      <c r="A603" s="145"/>
      <c r="B603" s="11" t="s">
        <v>3</v>
      </c>
      <c r="C603" s="131" t="e">
        <f>IF($A$823='Jason-SESSION'!$A$817,INDEX('Jason-SESSION'!$K$817:$T$824, MATCH("*Squat*",'Jason-SESSION'!$B$817:$B$824,0), MATCH("*1st*",'Jason-SESSION'!$K$7:$T$7,0)),"")</f>
        <v>#N/A</v>
      </c>
      <c r="D603" s="132" t="e">
        <f>INDEX('Jason-SESSION'!L$817:U$824, MATCH("*Squat*",'Jason-SESSION'!$B$817:$B$824,0), MATCH("*1st*",'Jason-SESSION'!K$7:T$7,0))</f>
        <v>#N/A</v>
      </c>
      <c r="E603" s="131" t="e">
        <f>IF($A$823='Jason-SESSION'!$A$817,INDEX('Jason-SESSION'!$K$817:$T$824, MATCH("*Deadlift*",'Jason-SESSION'!$B$817:$B$824,0), MATCH("*1st*",'Jason-SESSION'!$K$7:$T$7,0)),"")</f>
        <v>#N/A</v>
      </c>
      <c r="F603" s="131" t="e">
        <f>INDEX('Jason-SESSION'!$L$817:$U$824, MATCH("*Deadlift*",'Jason-SESSION'!$B$817:$B$824,0), MATCH("*1st*",'Jason-SESSION'!$K$7:$T$7,0))</f>
        <v>#N/A</v>
      </c>
      <c r="G603" s="131" t="e">
        <f>IF($A$823='Jason-SESSION'!$A$817,INDEX('Jason-SESSION'!$K$817:$T$824, MATCH("*Bench Press*",'Jason-SESSION'!$B$817:$B$824,0), MATCH("*1st*",'Jason-SESSION'!$K$7:$T$7,0)),"")</f>
        <v>#N/A</v>
      </c>
      <c r="H603" s="131" t="e">
        <f>INDEX('Jason-SESSION'!$L$817:$U$824, MATCH("*Bench Press*",'Jason-SESSION'!$B$817:$B$824,0), MATCH("*1st*",'Jason-SESSION'!$K$7:$T$7,0))</f>
        <v>#N/A</v>
      </c>
      <c r="I603" s="132" t="e">
        <f>IF($A$823='Jason-SESSION'!$A$817,INDEX('Jason-SESSION'!$K$817:$T$824, MATCH("*Military*",'Jason-SESSION'!$B$817:$B$824,0), MATCH("*1st*",'Jason-SESSION'!$K$7:$T$7,0)),"")</f>
        <v>#N/A</v>
      </c>
      <c r="J603" s="48" t="e">
        <f>INDEX('Jason-SESSION'!$L$817:$U$824, MATCH("*Military*",'Jason-SESSION'!$B$817:$B$824,0), MATCH("*1st*",'Jason-SESSION'!$K$7:$T$7,0))</f>
        <v>#N/A</v>
      </c>
      <c r="K603" s="131" t="e">
        <f>IF($A$823='Jason-SESSION'!$A$817,INDEX('Jason-SESSION'!$K$817:$T$824, MATCH("*Clean *",'Jason-SESSION'!$B$817:$B$824,0), MATCH("*1st*",'Jason-SESSION'!$K$7:$T$7,0)),"")</f>
        <v>#N/A</v>
      </c>
      <c r="L603" s="48" t="e">
        <f>INDEX('Jason-SESSION'!$L$817:$U$824, MATCH("*Clean *",'Jason-SESSION'!$B$817:$B$824,0), MATCH("*1st*",'Jason-SESSION'!$K$7:$T$7,0))</f>
        <v>#N/A</v>
      </c>
      <c r="M603" s="131" t="e">
        <f>IF($A$823='Jason-SESSION'!$A$817,INDEX('Jason-SESSION'!$K$817:$T$824, MATCH("*Lat Pulldown*",'Jason-SESSION'!$B$817:$B$824,0), MATCH("*1st*",'Jason-SESSION'!$K$7:$T$7,0)),"")</f>
        <v>#N/A</v>
      </c>
      <c r="N603" s="48" t="e">
        <f>INDEX('Jason-SESSION'!$L$817:$U$824, MATCH("*Lat Pulldown*",'Jason-SESSION'!$B$817:$B$824,0), MATCH("*1st*",'Jason-SESSION'!$K$7:$T$7,0))</f>
        <v>#N/A</v>
      </c>
      <c r="O603" s="151"/>
      <c r="P603" s="151"/>
      <c r="Q603" s="118"/>
      <c r="R603" s="118"/>
      <c r="S603" s="11"/>
      <c r="T603" s="11"/>
      <c r="V603" s="47"/>
      <c r="W603" s="11"/>
      <c r="X603" s="11"/>
      <c r="Y603" s="11"/>
      <c r="Z603" s="11"/>
      <c r="AA603" s="11"/>
      <c r="AB603" s="11"/>
      <c r="AC603" s="11"/>
      <c r="AF603"/>
      <c r="AG603"/>
      <c r="AH603"/>
      <c r="AI603"/>
      <c r="AJ603"/>
      <c r="AK603"/>
      <c r="AL603"/>
      <c r="AN603"/>
    </row>
    <row r="604" spans="1:40">
      <c r="B604" t="s">
        <v>4</v>
      </c>
      <c r="C604" s="131" t="e">
        <f>IF($A$823='Jason-SESSION'!$A$817,INDEX('Jason-SESSION'!$K$817:$T$824, MATCH("*Squat*",'Jason-SESSION'!$B$817:$B$824,0), MATCH("*2nd*",'Jason-SESSION'!$K$7:$T$7,0)),"")</f>
        <v>#N/A</v>
      </c>
      <c r="D604" s="132" t="e">
        <f>INDEX('Jason-SESSION'!L$817:U$824, MATCH("*Squat*",'Jason-SESSION'!$B$817:$B$824,0), MATCH("*2nd*",'Jason-SESSION'!K$7:T$7,0))</f>
        <v>#N/A</v>
      </c>
      <c r="E604" s="131" t="e">
        <f>IF($A$823='Jason-SESSION'!$A$817,INDEX('Jason-SESSION'!$K$817:$T$824, MATCH("*Deadlift*",'Jason-SESSION'!$B$817:$B$824,0), MATCH("*2ND*",'Jason-SESSION'!$K$7:$T$7,0)),"")</f>
        <v>#N/A</v>
      </c>
      <c r="F604" s="131" t="e">
        <f>INDEX('Jason-SESSION'!$L$817:$U$824, MATCH("*Deadlift*",'Jason-SESSION'!$B$817:$B$824,0), MATCH("*2nd*",'Jason-SESSION'!$K$7:$T$7,0))</f>
        <v>#N/A</v>
      </c>
      <c r="G604" s="131" t="e">
        <f>IF($A$823='Jason-SESSION'!$A$817,INDEX('Jason-SESSION'!$K$817:$T$824, MATCH("*Bench Press*",'Jason-SESSION'!$B$817:$B$824,0), MATCH("*2ND*",'Jason-SESSION'!$K$7:$T$7,0)),"")</f>
        <v>#N/A</v>
      </c>
      <c r="H604" s="131" t="e">
        <f>INDEX('Jason-SESSION'!$L$817:$U$824, MATCH("*Bench Press*",'Jason-SESSION'!$B$817:$B$824,0), MATCH("*2nd*",'Jason-SESSION'!$K$7:$T$7,0))</f>
        <v>#N/A</v>
      </c>
      <c r="I604" s="132" t="e">
        <f>IF($A$823='Jason-SESSION'!$A$817,INDEX('Jason-SESSION'!$K$817:$T$824, MATCH("*Military*",'Jason-SESSION'!$B$817:$B$824,0), MATCH("*2ND*",'Jason-SESSION'!$K$7:$T$7,0)),"")</f>
        <v>#N/A</v>
      </c>
      <c r="J604" s="44" t="e">
        <f>INDEX('Jason-SESSION'!$L$817:$U$824, MATCH("*Military*",'Jason-SESSION'!$B$817:$B$824,0), MATCH("*2nd*",'Jason-SESSION'!$K$7:$T$7,0))</f>
        <v>#N/A</v>
      </c>
      <c r="K604" s="131" t="e">
        <f>IF($A$823='Jason-SESSION'!$A$817,INDEX('Jason-SESSION'!$K$817:$T$824, MATCH("*Clean *",'Jason-SESSION'!$B$817:$B$824,0), MATCH("*2ND*",'Jason-SESSION'!$K$7:$T$7,0)),"")</f>
        <v>#N/A</v>
      </c>
      <c r="L604" s="44" t="e">
        <f>INDEX('Jason-SESSION'!$L$817:$U$824, MATCH("*Clean *",'Jason-SESSION'!$B$817:$B$824,0), MATCH("*2nd*",'Jason-SESSION'!$K$7:$T$7,0))</f>
        <v>#N/A</v>
      </c>
      <c r="M604" s="131" t="e">
        <f>IF($A$823='Jason-SESSION'!$A$817,INDEX('Jason-SESSION'!$K$817:$T$824, MATCH("*Lat Pulldown*",'Jason-SESSION'!$B$817:$B$824,0), MATCH("*2ND*",'Jason-SESSION'!$K$7:$T$7,0)),"")</f>
        <v>#N/A</v>
      </c>
      <c r="N604" s="44" t="e">
        <f>INDEX('Jason-SESSION'!$L$817:$U$824, MATCH("*Lat Pulldown*",'Jason-SESSION'!$B$817:$B$824,0), MATCH("*2nd*",'Jason-SESSION'!$K$7:$T$7,0))</f>
        <v>#N/A</v>
      </c>
      <c r="O604" s="151"/>
      <c r="P604" s="151"/>
      <c r="Q604" s="118"/>
      <c r="R604" s="118"/>
      <c r="AF604"/>
      <c r="AG604"/>
      <c r="AH604"/>
      <c r="AI604"/>
      <c r="AJ604"/>
      <c r="AK604"/>
      <c r="AL604"/>
      <c r="AN604"/>
    </row>
    <row r="605" spans="1:40">
      <c r="B605" t="s">
        <v>5</v>
      </c>
      <c r="C605" s="131" t="e">
        <f>IF($A$823='Jason-SESSION'!$A$817,INDEX('Jason-SESSION'!$K$817:$T$824, MATCH("*Squat*",'Jason-SESSION'!$B$817:$B$824,0), MATCH("*3rd*",'Jason-SESSION'!$K$7:$T$7,0)),"")</f>
        <v>#N/A</v>
      </c>
      <c r="D605" s="132" t="e">
        <f>INDEX('Jason-SESSION'!L$817:U$824, MATCH("*Squat*",'Jason-SESSION'!$B$817:$B$824,0), MATCH("*3rd*",'Jason-SESSION'!K$7:T$7,0))</f>
        <v>#N/A</v>
      </c>
      <c r="E605" s="131" t="e">
        <f>IF($A$823='Jason-SESSION'!$A$817,INDEX('Jason-SESSION'!$K$817:$T$824, MATCH("*Deadlift*",'Jason-SESSION'!$B$817:$B$824,0), MATCH("*3rd*",'Jason-SESSION'!$K$7:$T$7,0)),"")</f>
        <v>#N/A</v>
      </c>
      <c r="F605" s="131" t="e">
        <f>INDEX('Jason-SESSION'!$L$817:$U$824, MATCH("*Deadlift*",'Jason-SESSION'!$B$817:$B$824,0), MATCH("*3rd*",'Jason-SESSION'!$K$7:$T$7,0))</f>
        <v>#N/A</v>
      </c>
      <c r="G605" s="131" t="e">
        <f>IF($A$823='Jason-SESSION'!$A$817,INDEX('Jason-SESSION'!$K$817:$T$824, MATCH("*Bench Press*",'Jason-SESSION'!$B$817:$B$824,0), MATCH("*3rd*",'Jason-SESSION'!$K$7:$T$7,0)),"")</f>
        <v>#N/A</v>
      </c>
      <c r="H605" s="131" t="e">
        <f>INDEX('Jason-SESSION'!$L$817:$U$824, MATCH("*Bench Press*",'Jason-SESSION'!$B$817:$B$824,0), MATCH("*3rd*",'Jason-SESSION'!$K$7:$T$7,0))</f>
        <v>#N/A</v>
      </c>
      <c r="I605" s="132" t="e">
        <f>IF($A$823='Jason-SESSION'!$A$817,INDEX('Jason-SESSION'!$K$817:$T$824, MATCH("*Military*",'Jason-SESSION'!$B$817:$B$824,0), MATCH("*3rd*",'Jason-SESSION'!$K$7:$T$7,0)),"")</f>
        <v>#N/A</v>
      </c>
      <c r="J605" s="44" t="e">
        <f>INDEX('Jason-SESSION'!$L$817:$U$824, MATCH("*Military*",'Jason-SESSION'!$B$817:$B$824,0), MATCH("*3rd*",'Jason-SESSION'!$K$7:$T$7,0))</f>
        <v>#N/A</v>
      </c>
      <c r="K605" s="131" t="e">
        <f>IF($A$823='Jason-SESSION'!$A$817,INDEX('Jason-SESSION'!$K$817:$T$824, MATCH("*Clean *",'Jason-SESSION'!$B$817:$B$824,0), MATCH("*3rd*",'Jason-SESSION'!$K$7:$T$7,0)),"")</f>
        <v>#N/A</v>
      </c>
      <c r="L605" s="44" t="e">
        <f>INDEX('Jason-SESSION'!$L$817:$U$824, MATCH("*Clean *",'Jason-SESSION'!$B$817:$B$824,0), MATCH("*3rd*",'Jason-SESSION'!$K$7:$T$7,0))</f>
        <v>#N/A</v>
      </c>
      <c r="M605" s="131" t="e">
        <f>IF($A$823='Jason-SESSION'!$A$817,INDEX('Jason-SESSION'!$K$817:$T$824, MATCH("*Lat Pulldown*",'Jason-SESSION'!$B$817:$B$824,0), MATCH("*3rd*",'Jason-SESSION'!$K$7:$T$7,0)),"")</f>
        <v>#N/A</v>
      </c>
      <c r="N605" s="44" t="e">
        <f>INDEX('Jason-SESSION'!$L$817:$U$824, MATCH("*Lat Pulldown*",'Jason-SESSION'!$B$817:$B$824,0), MATCH("*3rd*",'Jason-SESSION'!$K$7:$T$7,0))</f>
        <v>#N/A</v>
      </c>
      <c r="O605" s="151"/>
      <c r="P605" s="151"/>
      <c r="Q605" s="118"/>
      <c r="R605" s="118"/>
      <c r="AF605"/>
      <c r="AG605"/>
      <c r="AH605"/>
      <c r="AI605"/>
      <c r="AJ605"/>
      <c r="AK605"/>
      <c r="AL605"/>
      <c r="AN605"/>
    </row>
    <row r="606" spans="1:40">
      <c r="B606" t="s">
        <v>6</v>
      </c>
      <c r="C606" s="131" t="e">
        <f>IF($A$823='Jason-SESSION'!$A$817,INDEX('Jason-SESSION'!$K$817:$T$824, MATCH("*Squat*",'Jason-SESSION'!$B$817:$B$824,0), MATCH("*4th*",'Jason-SESSION'!$K$7:$T$7,0)),"")</f>
        <v>#N/A</v>
      </c>
      <c r="D606" s="132" t="e">
        <f>INDEX('Jason-SESSION'!L$817:U$824, MATCH("*Squat*",'Jason-SESSION'!$B$817:$B$824,0), MATCH("*4th*",'Jason-SESSION'!K$7:T$7,0))</f>
        <v>#N/A</v>
      </c>
      <c r="E606" s="131" t="e">
        <f>IF($A$823='Jason-SESSION'!$A$817,INDEX('Jason-SESSION'!$K$817:$T$824, MATCH("*Deadlift*",'Jason-SESSION'!$B$817:$B$824,0), MATCH("*4th*",'Jason-SESSION'!$K$7:$T$7,0)),"")</f>
        <v>#N/A</v>
      </c>
      <c r="F606" s="131" t="e">
        <f>INDEX('Jason-SESSION'!$L$817:$U$824, MATCH("*Deadlift*",'Jason-SESSION'!$B$817:$B$824,0), MATCH("*4th*",'Jason-SESSION'!$K$7:$T$7,0))</f>
        <v>#N/A</v>
      </c>
      <c r="G606" s="131" t="e">
        <f>IF($A$823='Jason-SESSION'!$A$817,INDEX('Jason-SESSION'!$K$817:$T$824, MATCH("*Bench Press*",'Jason-SESSION'!$B$817:$B$824,0), MATCH("*4th*",'Jason-SESSION'!$K$7:$T$7,0)),"")</f>
        <v>#N/A</v>
      </c>
      <c r="H606" s="131" t="e">
        <f>INDEX('Jason-SESSION'!$L$817:$U$824, MATCH("*Bench Press*",'Jason-SESSION'!$B$817:$B$824,0), MATCH("*4th*",'Jason-SESSION'!$K$7:$T$7,0))</f>
        <v>#N/A</v>
      </c>
      <c r="I606" s="132" t="e">
        <f>IF($A$823='Jason-SESSION'!$A$817,INDEX('Jason-SESSION'!$K$817:$T$824, MATCH("*Military*",'Jason-SESSION'!$B$817:$B$824,0), MATCH("*4th*",'Jason-SESSION'!$K$7:$T$7,0)),"")</f>
        <v>#N/A</v>
      </c>
      <c r="J606" s="44" t="e">
        <f>INDEX('Jason-SESSION'!$L$817:$U$824, MATCH("*Military*",'Jason-SESSION'!$B$817:$B$824,0), MATCH("*4th*",'Jason-SESSION'!$K$7:$T$7,0))</f>
        <v>#N/A</v>
      </c>
      <c r="K606" s="131" t="e">
        <f>IF($A$823='Jason-SESSION'!$A$817,INDEX('Jason-SESSION'!$K$817:$T$824, MATCH("*Clean *",'Jason-SESSION'!$B$817:$B$824,0), MATCH("*4th*",'Jason-SESSION'!$K$7:$T$7,0)),"")</f>
        <v>#N/A</v>
      </c>
      <c r="L606" s="44" t="e">
        <f>INDEX('Jason-SESSION'!$L$817:$U$824, MATCH("*Clean *",'Jason-SESSION'!$B$817:$B$824,0), MATCH("*4th*",'Jason-SESSION'!$K$7:$T$7,0))</f>
        <v>#N/A</v>
      </c>
      <c r="M606" s="131" t="e">
        <f>IF($A$823='Jason-SESSION'!$A$817,INDEX('Jason-SESSION'!$K$817:$T$824, MATCH("*Lat Pulldown*",'Jason-SESSION'!$B$817:$B$824,0), MATCH("*4th*",'Jason-SESSION'!$K$7:$T$7,0)),"")</f>
        <v>#N/A</v>
      </c>
      <c r="N606" s="44" t="e">
        <f>INDEX('Jason-SESSION'!$L$817:$U$824, MATCH("*Lat Pulldown*",'Jason-SESSION'!$B$817:$B$824,0), MATCH("*4th*",'Jason-SESSION'!$K$7:$T$7,0))</f>
        <v>#N/A</v>
      </c>
      <c r="O606" s="151"/>
      <c r="P606" s="151"/>
      <c r="Q606" s="118"/>
      <c r="R606" s="118"/>
      <c r="AF606"/>
      <c r="AG606"/>
      <c r="AH606"/>
      <c r="AI606"/>
      <c r="AJ606"/>
      <c r="AK606"/>
      <c r="AL606"/>
      <c r="AN606"/>
    </row>
    <row r="607" spans="1:40">
      <c r="B607" t="s">
        <v>7</v>
      </c>
      <c r="C607" s="131" t="e">
        <f>IF($A$823='Jason-SESSION'!$A$817,INDEX('Jason-SESSION'!$K$817:$T$824, MATCH("*Squat*",'Jason-SESSION'!$B$817:$B$824,0), MATCH("*5th*",'Jason-SESSION'!$K$7:$T$7,0)),"")</f>
        <v>#N/A</v>
      </c>
      <c r="D607" s="132" t="e">
        <f>INDEX('Jason-SESSION'!L$817:U$824, MATCH("*Squat*",'Jason-SESSION'!$B$817:$B$824,0), MATCH("*5th*",'Jason-SESSION'!K$7:T$7,0))</f>
        <v>#N/A</v>
      </c>
      <c r="E607" s="131" t="e">
        <f>IF($A$823='Jason-SESSION'!$A$817,INDEX('Jason-SESSION'!$K$817:$T$824, MATCH("*Deadlift*",'Jason-SESSION'!$B$817:$B$824,0), MATCH("*5th*",'Jason-SESSION'!$K$7:$T$7,0)),"")</f>
        <v>#N/A</v>
      </c>
      <c r="F607" s="131" t="e">
        <f>INDEX('Jason-SESSION'!$L$817:$U$824, MATCH("*Deadlift*",'Jason-SESSION'!$B$817:$B$824,0), MATCH("*5th*",'Jason-SESSION'!$K$7:$T$7,0))</f>
        <v>#N/A</v>
      </c>
      <c r="G607" s="131" t="e">
        <f>IF($A$823='Jason-SESSION'!$A$817,INDEX('Jason-SESSION'!$K$817:$T$824, MATCH("*Bench Press*",'Jason-SESSION'!$B$817:$B$824,0), MATCH("*5th*",'Jason-SESSION'!$K$7:$T$7,0)),"")</f>
        <v>#N/A</v>
      </c>
      <c r="H607" s="131" t="e">
        <f>INDEX('Jason-SESSION'!$L$817:$U$824, MATCH("*Bench Press*",'Jason-SESSION'!$B$817:$B$824,0), MATCH("*5th*",'Jason-SESSION'!$K$7:$T$7,0))</f>
        <v>#N/A</v>
      </c>
      <c r="I607" s="132" t="e">
        <f>IF($A$823='Jason-SESSION'!$A$817,INDEX('Jason-SESSION'!$K$817:$T$824, MATCH("*Military*",'Jason-SESSION'!$B$817:$B$824,0), MATCH("*5th*",'Jason-SESSION'!$K$7:$T$7,0)),"")</f>
        <v>#N/A</v>
      </c>
      <c r="J607" s="44" t="e">
        <f>INDEX('Jason-SESSION'!$L$817:$U$824, MATCH("*Military*",'Jason-SESSION'!$B$817:$B$824,0), MATCH("*5th*",'Jason-SESSION'!$K$7:$T$7,0))</f>
        <v>#N/A</v>
      </c>
      <c r="K607" s="131" t="e">
        <f>IF($A$823='Jason-SESSION'!$A$817,INDEX('Jason-SESSION'!$K$817:$T$824, MATCH("*Clean *",'Jason-SESSION'!$B$817:$B$824,0), MATCH("*5th*",'Jason-SESSION'!$K$7:$T$7,0)),"")</f>
        <v>#N/A</v>
      </c>
      <c r="L607" s="44" t="e">
        <f>INDEX('Jason-SESSION'!$L$817:$U$824, MATCH("*Clean *",'Jason-SESSION'!$B$817:$B$824,0), MATCH("*5th*",'Jason-SESSION'!$K$7:$T$7,0))</f>
        <v>#N/A</v>
      </c>
      <c r="M607" s="131" t="e">
        <f>IF($A$823='Jason-SESSION'!$A$817,INDEX('Jason-SESSION'!$K$817:$T$824, MATCH("*Lat Pulldown*",'Jason-SESSION'!$B$817:$B$824,0), MATCH("*5th*",'Jason-SESSION'!$K$7:$T$7,0)),"")</f>
        <v>#N/A</v>
      </c>
      <c r="N607" s="44" t="e">
        <f>INDEX('Jason-SESSION'!$L$817:$U$824, MATCH("*Lat Pulldown*",'Jason-SESSION'!$B$817:$B$824,0), MATCH("*5th*",'Jason-SESSION'!$K$7:$T$7,0))</f>
        <v>#N/A</v>
      </c>
      <c r="O607" s="151"/>
      <c r="P607" s="151"/>
      <c r="Q607" s="118"/>
      <c r="R607" s="118"/>
      <c r="AF607"/>
      <c r="AG607"/>
      <c r="AH607"/>
      <c r="AI607"/>
      <c r="AJ607"/>
      <c r="AK607"/>
      <c r="AL607"/>
      <c r="AN607"/>
    </row>
  </sheetData>
  <mergeCells count="24">
    <mergeCell ref="AB5:AC6"/>
    <mergeCell ref="C6:D6"/>
    <mergeCell ref="E6:F6"/>
    <mergeCell ref="G6:H6"/>
    <mergeCell ref="I6:J6"/>
    <mergeCell ref="K6:L6"/>
    <mergeCell ref="M6:N6"/>
    <mergeCell ref="P6:Q6"/>
    <mergeCell ref="B5:N5"/>
    <mergeCell ref="O5:Q5"/>
    <mergeCell ref="R5:R7"/>
    <mergeCell ref="S5:S7"/>
    <mergeCell ref="T5:T7"/>
    <mergeCell ref="U5:AA6"/>
    <mergeCell ref="G1:G3"/>
    <mergeCell ref="H1:H3"/>
    <mergeCell ref="K1:L1"/>
    <mergeCell ref="M1:N1"/>
    <mergeCell ref="R1:R3"/>
    <mergeCell ref="S1:Z3"/>
    <mergeCell ref="K2:L2"/>
    <mergeCell ref="M2:N2"/>
    <mergeCell ref="K3:L3"/>
    <mergeCell ref="M3:N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AT897"/>
  <sheetViews>
    <sheetView workbookViewId="0">
      <pane xSplit="1" ySplit="8" topLeftCell="B193" activePane="bottomRight" state="frozen"/>
      <selection activeCell="Q459" sqref="Q459"/>
      <selection pane="topRight" activeCell="Q459" sqref="Q459"/>
      <selection pane="bottomLeft" activeCell="Q459" sqref="Q459"/>
      <selection pane="bottomRight" activeCell="A206" sqref="A206"/>
    </sheetView>
  </sheetViews>
  <sheetFormatPr baseColWidth="10" defaultRowHeight="15" x14ac:dyDescent="0"/>
  <cols>
    <col min="1" max="1" width="13.33203125" style="5" bestFit="1" customWidth="1"/>
    <col min="2" max="2" width="24.5" style="8" bestFit="1" customWidth="1"/>
    <col min="3" max="3" width="12.1640625" style="44" customWidth="1"/>
    <col min="4" max="4" width="6.33203125" style="44" hidden="1" customWidth="1"/>
    <col min="5" max="5" width="7" style="44" hidden="1" customWidth="1"/>
    <col min="6" max="6" width="6" style="44" hidden="1" customWidth="1"/>
    <col min="7" max="7" width="7.6640625" style="44" hidden="1" customWidth="1"/>
    <col min="8" max="8" width="8.83203125" style="50" hidden="1" customWidth="1"/>
    <col min="9" max="9" width="9.33203125" hidden="1" customWidth="1"/>
    <col min="10" max="10" width="7.1640625" style="10" hidden="1" customWidth="1"/>
    <col min="11" max="11" width="8.6640625" style="4" customWidth="1"/>
    <col min="12" max="13" width="8.33203125" bestFit="1" customWidth="1"/>
    <col min="14" max="14" width="7.1640625" bestFit="1" customWidth="1"/>
    <col min="15" max="15" width="7.6640625" bestFit="1" customWidth="1"/>
    <col min="16" max="16" width="7.1640625" bestFit="1" customWidth="1"/>
    <col min="17" max="17" width="7.6640625" style="10" bestFit="1" customWidth="1"/>
    <col min="18" max="18" width="7.1640625" bestFit="1" customWidth="1"/>
    <col min="19" max="19" width="7.6640625" bestFit="1" customWidth="1"/>
    <col min="20" max="20" width="7.1640625" bestFit="1" customWidth="1"/>
    <col min="21" max="21" width="18.33203125" customWidth="1"/>
    <col min="22" max="22" width="42" customWidth="1"/>
    <col min="23" max="23" width="7.6640625" customWidth="1"/>
    <col min="24" max="24" width="7.1640625" bestFit="1" customWidth="1"/>
    <col min="25" max="25" width="6.33203125" customWidth="1"/>
    <col min="26" max="26" width="8.83203125" customWidth="1"/>
    <col min="27" max="27" width="5.1640625" style="10" bestFit="1" customWidth="1"/>
    <col min="28" max="29" width="11.83203125" customWidth="1"/>
    <col min="30" max="30" width="11.83203125" style="10" customWidth="1"/>
    <col min="31" max="31" width="10.83203125" style="10"/>
    <col min="32" max="32" width="11.83203125" bestFit="1" customWidth="1"/>
    <col min="34" max="34" width="34.5" customWidth="1"/>
  </cols>
  <sheetData>
    <row r="1" spans="1:46" ht="16" thickBot="1">
      <c r="A1" s="101" t="s">
        <v>0</v>
      </c>
      <c r="C1" s="43"/>
      <c r="F1" s="43"/>
      <c r="H1" s="48"/>
      <c r="I1" s="11"/>
      <c r="K1" s="156" t="s">
        <v>44</v>
      </c>
      <c r="L1" s="166"/>
      <c r="M1" s="167"/>
      <c r="N1" s="168"/>
      <c r="O1" s="115"/>
      <c r="P1" s="115"/>
      <c r="Q1" s="78"/>
      <c r="V1" s="52"/>
      <c r="W1" s="52"/>
      <c r="X1" s="51"/>
      <c r="Y1" s="51"/>
      <c r="Z1" s="102"/>
      <c r="AA1" s="102"/>
      <c r="AB1" s="92"/>
      <c r="AD1" s="11"/>
      <c r="AE1" s="79"/>
      <c r="AF1" s="78"/>
      <c r="AG1" s="78"/>
      <c r="AH1" s="78"/>
      <c r="AI1" s="78"/>
      <c r="AJ1" s="78"/>
      <c r="AK1" s="78"/>
      <c r="AL1" s="78"/>
      <c r="AM1" s="78"/>
    </row>
    <row r="2" spans="1:46" ht="16" thickBot="1">
      <c r="A2" s="69"/>
      <c r="B2" s="7"/>
      <c r="C2" s="43"/>
      <c r="F2" s="43"/>
      <c r="H2" s="48"/>
      <c r="I2" s="11"/>
      <c r="K2" s="157"/>
      <c r="L2" s="169"/>
      <c r="M2" s="170"/>
      <c r="N2" s="171"/>
      <c r="O2" s="115"/>
      <c r="P2" s="115"/>
      <c r="Q2" s="78"/>
      <c r="V2" s="51"/>
      <c r="W2" s="103"/>
      <c r="X2" s="103"/>
      <c r="Y2" s="103"/>
      <c r="Z2" s="78"/>
      <c r="AA2" s="78"/>
      <c r="AB2" s="52"/>
      <c r="AD2" s="11"/>
      <c r="AE2" s="79"/>
      <c r="AF2" s="78"/>
      <c r="AG2" s="78"/>
      <c r="AH2" s="78"/>
      <c r="AI2" s="78"/>
      <c r="AJ2" s="78"/>
      <c r="AK2" s="78"/>
      <c r="AL2" s="78"/>
      <c r="AM2" s="78"/>
    </row>
    <row r="3" spans="1:46">
      <c r="A3" s="58"/>
      <c r="B3" s="7"/>
      <c r="C3" s="43"/>
      <c r="F3" s="43"/>
      <c r="H3" s="48"/>
      <c r="I3" s="11"/>
      <c r="J3" s="11"/>
      <c r="K3" s="158"/>
      <c r="L3" s="154"/>
      <c r="Q3" s="11"/>
      <c r="V3" s="51"/>
      <c r="W3" s="103"/>
      <c r="X3" s="103"/>
      <c r="Y3" s="103"/>
      <c r="Z3" s="78"/>
      <c r="AA3" s="78"/>
      <c r="AB3" s="52"/>
      <c r="AD3" s="11"/>
      <c r="AE3" s="79"/>
      <c r="AF3" s="78"/>
      <c r="AG3" s="78"/>
      <c r="AH3" s="78"/>
      <c r="AI3" s="78"/>
      <c r="AJ3" s="78"/>
      <c r="AK3" s="78"/>
      <c r="AL3" s="78"/>
      <c r="AM3" s="78"/>
    </row>
    <row r="4" spans="1:46">
      <c r="H4" s="48"/>
      <c r="J4" s="11"/>
      <c r="Q4" s="11"/>
      <c r="AA4" s="11"/>
      <c r="AD4" s="11"/>
      <c r="AE4" s="11"/>
    </row>
    <row r="5" spans="1:46" s="6" customFormat="1" ht="15" customHeight="1">
      <c r="A5" s="89"/>
      <c r="B5" s="79"/>
      <c r="C5" s="79"/>
      <c r="D5" s="79"/>
      <c r="E5" s="79"/>
      <c r="F5" s="79"/>
      <c r="G5" s="79"/>
      <c r="H5" s="79"/>
      <c r="I5" s="79"/>
      <c r="J5" s="79"/>
      <c r="K5" s="159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79"/>
      <c r="AC5" s="79"/>
      <c r="AD5" s="79"/>
      <c r="AE5" s="97"/>
      <c r="AF5" s="79"/>
      <c r="AG5" s="97"/>
      <c r="AH5" s="97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" customFormat="1" ht="15" customHeight="1">
      <c r="A6" s="89"/>
      <c r="B6" s="79"/>
      <c r="C6" s="79"/>
      <c r="D6" s="79"/>
      <c r="E6" s="79"/>
      <c r="F6" s="79"/>
      <c r="G6" s="79"/>
      <c r="H6" s="79"/>
      <c r="I6" s="79"/>
      <c r="J6" s="79"/>
      <c r="K6" s="160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1"/>
      <c r="AC6" s="91"/>
      <c r="AD6" s="91"/>
      <c r="AE6" s="97"/>
      <c r="AF6" s="79"/>
      <c r="AG6" s="97"/>
      <c r="AH6" s="97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" customFormat="1">
      <c r="A7" s="99" t="s">
        <v>1</v>
      </c>
      <c r="B7" s="100" t="s">
        <v>2</v>
      </c>
      <c r="C7" s="100"/>
      <c r="D7" s="79"/>
      <c r="E7" s="79"/>
      <c r="F7" s="79"/>
      <c r="G7" s="79"/>
      <c r="H7" s="79"/>
      <c r="I7" s="79"/>
      <c r="J7" s="79"/>
      <c r="K7" s="83" t="s">
        <v>41</v>
      </c>
      <c r="L7" s="83"/>
      <c r="M7" s="16" t="s">
        <v>42</v>
      </c>
      <c r="N7" s="16"/>
      <c r="O7" s="16" t="s">
        <v>63</v>
      </c>
      <c r="P7" s="16"/>
      <c r="Q7" s="16" t="s">
        <v>64</v>
      </c>
      <c r="R7" s="16"/>
      <c r="S7" s="16" t="s">
        <v>65</v>
      </c>
      <c r="T7" s="16"/>
      <c r="V7" s="98"/>
      <c r="W7" s="98"/>
      <c r="X7" s="98"/>
      <c r="Y7" s="98"/>
      <c r="Z7" s="98"/>
      <c r="AA7" s="98"/>
      <c r="AB7" s="91"/>
      <c r="AC7" s="79"/>
      <c r="AD7" s="79"/>
      <c r="AE7" s="97"/>
      <c r="AF7" s="79"/>
      <c r="AG7" s="97"/>
      <c r="AH7" s="97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" customFormat="1">
      <c r="A8" s="99"/>
      <c r="B8" s="100"/>
      <c r="C8" s="100"/>
      <c r="D8" s="92"/>
      <c r="E8" s="92"/>
      <c r="F8" s="92"/>
      <c r="G8" s="92"/>
      <c r="H8" s="92"/>
      <c r="I8" s="90"/>
      <c r="J8" s="90"/>
      <c r="K8" s="160" t="s">
        <v>66</v>
      </c>
      <c r="L8" s="92" t="s">
        <v>10</v>
      </c>
      <c r="M8" s="90" t="s">
        <v>66</v>
      </c>
      <c r="N8" s="92" t="s">
        <v>10</v>
      </c>
      <c r="O8" s="90" t="s">
        <v>66</v>
      </c>
      <c r="P8" s="92" t="s">
        <v>10</v>
      </c>
      <c r="Q8" s="90" t="s">
        <v>66</v>
      </c>
      <c r="R8" s="92" t="s">
        <v>10</v>
      </c>
      <c r="S8" s="90" t="s">
        <v>66</v>
      </c>
      <c r="T8" s="92" t="s">
        <v>10</v>
      </c>
      <c r="U8" s="15" t="s">
        <v>80</v>
      </c>
      <c r="V8" s="90" t="s">
        <v>8</v>
      </c>
      <c r="W8" s="90"/>
      <c r="X8" s="90"/>
      <c r="Y8" s="90"/>
      <c r="Z8" s="90"/>
      <c r="AA8" s="90"/>
      <c r="AB8" s="91"/>
      <c r="AC8" s="91"/>
      <c r="AD8" s="79"/>
      <c r="AE8" s="97"/>
      <c r="AF8" s="79"/>
      <c r="AG8" s="97"/>
      <c r="AH8" s="97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>
      <c r="A9" s="106">
        <v>42107</v>
      </c>
      <c r="B9" s="178" t="s">
        <v>371</v>
      </c>
      <c r="C9" s="51"/>
      <c r="D9" s="51"/>
      <c r="E9" s="51"/>
      <c r="F9" s="51"/>
      <c r="G9" s="51"/>
      <c r="H9" s="51"/>
      <c r="I9" s="51"/>
      <c r="J9" s="52"/>
      <c r="K9" s="161">
        <v>20</v>
      </c>
      <c r="L9" s="52">
        <v>12</v>
      </c>
      <c r="M9" s="52">
        <v>40</v>
      </c>
      <c r="N9" s="52">
        <v>12</v>
      </c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95"/>
      <c r="AC9" s="95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>
      <c r="A10" s="94"/>
      <c r="B10" s="178" t="s">
        <v>328</v>
      </c>
      <c r="C10" s="51"/>
      <c r="D10" s="51"/>
      <c r="E10" s="51"/>
      <c r="F10" s="51"/>
      <c r="G10" s="51"/>
      <c r="H10" s="51"/>
      <c r="I10" s="52"/>
      <c r="J10" s="52"/>
      <c r="K10" s="161">
        <v>40</v>
      </c>
      <c r="L10" s="52">
        <v>10</v>
      </c>
      <c r="M10" s="52">
        <v>40</v>
      </c>
      <c r="N10" s="52">
        <v>15</v>
      </c>
      <c r="O10" s="52">
        <v>60</v>
      </c>
      <c r="P10" s="52">
        <v>10</v>
      </c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</row>
    <row r="11" spans="1:46">
      <c r="A11" s="94"/>
      <c r="B11" s="178" t="s">
        <v>320</v>
      </c>
      <c r="C11" s="51"/>
      <c r="D11" s="51"/>
      <c r="E11" s="51"/>
      <c r="F11" s="51"/>
      <c r="G11" s="51"/>
      <c r="H11" s="51"/>
      <c r="I11" s="52"/>
      <c r="J11" s="52"/>
      <c r="K11" s="161">
        <v>35</v>
      </c>
      <c r="L11" s="52">
        <v>12</v>
      </c>
      <c r="M11" s="52">
        <v>45</v>
      </c>
      <c r="N11" s="52" t="s">
        <v>480</v>
      </c>
      <c r="O11" s="52">
        <v>40</v>
      </c>
      <c r="P11" s="52">
        <v>10</v>
      </c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</row>
    <row r="12" spans="1:46">
      <c r="A12" s="93"/>
      <c r="B12" s="178" t="s">
        <v>408</v>
      </c>
      <c r="C12" s="51"/>
      <c r="D12" s="51"/>
      <c r="E12" s="51"/>
      <c r="F12" s="51"/>
      <c r="G12" s="51"/>
      <c r="H12" s="51"/>
      <c r="I12" s="52"/>
      <c r="J12" s="52"/>
      <c r="K12" s="161">
        <v>40</v>
      </c>
      <c r="L12" s="52">
        <v>12</v>
      </c>
      <c r="M12" s="52">
        <v>40</v>
      </c>
      <c r="N12" s="52">
        <v>10</v>
      </c>
      <c r="O12" s="52">
        <v>30</v>
      </c>
      <c r="P12" s="52">
        <v>10</v>
      </c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</row>
    <row r="13" spans="1:46">
      <c r="A13" s="93"/>
      <c r="B13" s="178" t="s">
        <v>292</v>
      </c>
      <c r="C13" s="51"/>
      <c r="D13" s="51"/>
      <c r="E13" s="51"/>
      <c r="F13" s="51"/>
      <c r="G13" s="51"/>
      <c r="H13" s="51"/>
      <c r="I13" s="51"/>
      <c r="J13" s="52"/>
      <c r="K13" s="161">
        <v>20</v>
      </c>
      <c r="L13" s="52">
        <v>12</v>
      </c>
      <c r="M13" s="52">
        <v>20</v>
      </c>
      <c r="N13" s="52">
        <v>12</v>
      </c>
      <c r="O13" s="52">
        <v>20</v>
      </c>
      <c r="P13" s="52">
        <v>12</v>
      </c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95"/>
      <c r="AC13" s="95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</row>
    <row r="14" spans="1:46">
      <c r="A14" s="93"/>
      <c r="B14" s="178" t="s">
        <v>410</v>
      </c>
      <c r="C14" s="51"/>
      <c r="D14" s="51"/>
      <c r="E14" s="51"/>
      <c r="F14" s="51"/>
      <c r="G14" s="51"/>
      <c r="H14" s="51"/>
      <c r="I14" s="52"/>
      <c r="J14" s="52"/>
      <c r="K14" s="148">
        <v>2.685185185185185E-3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</row>
    <row r="15" spans="1:46">
      <c r="A15" s="93"/>
      <c r="B15" s="178" t="s">
        <v>443</v>
      </c>
      <c r="C15" s="51"/>
      <c r="D15" s="51"/>
      <c r="E15" s="51"/>
      <c r="F15" s="51"/>
      <c r="G15" s="51"/>
      <c r="H15" s="51"/>
      <c r="I15" s="52"/>
      <c r="J15" s="52"/>
      <c r="K15" s="161"/>
      <c r="L15" s="52">
        <v>15</v>
      </c>
      <c r="M15" s="52"/>
      <c r="N15" s="52">
        <v>15</v>
      </c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</row>
    <row r="16" spans="1:46" s="111" customFormat="1">
      <c r="A16" s="107"/>
      <c r="B16" s="108"/>
      <c r="C16" s="109"/>
      <c r="D16" s="109"/>
      <c r="E16" s="109"/>
      <c r="F16" s="109"/>
      <c r="G16" s="109"/>
      <c r="H16" s="109"/>
      <c r="I16" s="110"/>
      <c r="J16" s="110"/>
      <c r="K16" s="16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</row>
    <row r="17" spans="1:46">
      <c r="A17" s="5">
        <v>42114</v>
      </c>
      <c r="B17" s="178" t="s">
        <v>417</v>
      </c>
      <c r="C17" s="51"/>
      <c r="D17" s="51"/>
      <c r="E17" s="51"/>
      <c r="F17" s="51"/>
      <c r="G17" s="51"/>
      <c r="H17" s="51"/>
      <c r="I17" s="52"/>
      <c r="J17" s="52"/>
      <c r="K17" s="161">
        <v>20</v>
      </c>
      <c r="L17" s="52">
        <v>10</v>
      </c>
      <c r="M17" s="52">
        <v>30</v>
      </c>
      <c r="N17" s="52">
        <v>10</v>
      </c>
      <c r="O17" s="52">
        <v>30</v>
      </c>
      <c r="P17" s="52">
        <v>10</v>
      </c>
      <c r="Q17" s="52"/>
      <c r="R17" s="52"/>
      <c r="S17" s="52"/>
      <c r="T17" s="52"/>
      <c r="U17" s="52"/>
      <c r="V17" s="52" t="s">
        <v>498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</row>
    <row r="18" spans="1:46">
      <c r="A18" s="94">
        <v>84</v>
      </c>
      <c r="B18" s="178" t="s">
        <v>747</v>
      </c>
      <c r="C18" s="51"/>
      <c r="D18" s="51"/>
      <c r="E18" s="51"/>
      <c r="F18" s="51"/>
      <c r="G18" s="51"/>
      <c r="H18" s="51"/>
      <c r="I18" s="51"/>
      <c r="J18" s="52"/>
      <c r="K18" s="161"/>
      <c r="L18" s="52">
        <v>12</v>
      </c>
      <c r="M18" s="52"/>
      <c r="N18" s="52">
        <v>12</v>
      </c>
      <c r="O18" s="52"/>
      <c r="P18" s="52">
        <v>12</v>
      </c>
      <c r="Q18" s="52"/>
      <c r="R18" s="52">
        <v>12</v>
      </c>
      <c r="S18" s="52"/>
      <c r="T18" s="52"/>
      <c r="U18" s="52"/>
      <c r="V18" s="52" t="s">
        <v>499</v>
      </c>
      <c r="W18" s="52"/>
      <c r="X18" s="52"/>
      <c r="Y18" s="52"/>
      <c r="Z18" s="52"/>
      <c r="AA18" s="52"/>
      <c r="AB18" s="95"/>
      <c r="AC18" s="95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</row>
    <row r="19" spans="1:46">
      <c r="A19" s="94">
        <v>28.4</v>
      </c>
      <c r="B19" s="178" t="s">
        <v>482</v>
      </c>
      <c r="C19" s="51"/>
      <c r="D19" s="51"/>
      <c r="E19" s="51"/>
      <c r="F19" s="51"/>
      <c r="G19" s="51"/>
      <c r="H19" s="51"/>
      <c r="I19" s="52"/>
      <c r="J19" s="52"/>
      <c r="K19" s="161"/>
      <c r="L19" s="52">
        <v>20</v>
      </c>
      <c r="M19" s="52"/>
      <c r="N19" s="52">
        <v>10</v>
      </c>
      <c r="O19" s="52"/>
      <c r="P19" s="52">
        <v>7.5</v>
      </c>
      <c r="Q19" s="52"/>
      <c r="R19" s="52">
        <v>6</v>
      </c>
      <c r="S19" s="52"/>
      <c r="T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</row>
    <row r="20" spans="1:46">
      <c r="A20" s="94"/>
      <c r="B20" s="178" t="s">
        <v>484</v>
      </c>
      <c r="C20" s="51"/>
      <c r="D20" s="51"/>
      <c r="E20" s="51"/>
      <c r="F20" s="51"/>
      <c r="G20" s="51"/>
      <c r="H20" s="51"/>
      <c r="I20" s="52"/>
      <c r="J20" s="52"/>
      <c r="K20" s="148">
        <v>3.472222222222222E-3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</row>
    <row r="21" spans="1:46">
      <c r="A21" s="94"/>
      <c r="B21" s="178" t="s">
        <v>483</v>
      </c>
      <c r="C21" s="51"/>
      <c r="D21" s="51"/>
      <c r="E21" s="51"/>
      <c r="F21" s="51"/>
      <c r="G21" s="51"/>
      <c r="H21" s="51"/>
      <c r="I21" s="52"/>
      <c r="J21" s="52"/>
      <c r="K21" s="148">
        <v>3.472222222222222E-3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>
      <c r="A22" s="94"/>
      <c r="B22" s="178" t="s">
        <v>423</v>
      </c>
      <c r="C22" s="51"/>
      <c r="D22" s="51"/>
      <c r="E22" s="51"/>
      <c r="F22" s="51"/>
      <c r="G22" s="51"/>
      <c r="H22" s="51"/>
      <c r="I22" s="51"/>
      <c r="J22" s="52"/>
      <c r="K22" s="148">
        <v>9.0277777777777784E-4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95"/>
      <c r="AC22" s="95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>
      <c r="A23" s="93"/>
      <c r="B23" s="178" t="s">
        <v>424</v>
      </c>
      <c r="C23" s="51"/>
      <c r="D23" s="51"/>
      <c r="E23" s="51"/>
      <c r="F23" s="51"/>
      <c r="G23" s="51"/>
      <c r="H23" s="51"/>
      <c r="I23" s="52"/>
      <c r="J23" s="52"/>
      <c r="K23" s="148">
        <v>5.0925925925925921E-4</v>
      </c>
      <c r="L23" s="148">
        <v>5.3240740740740744E-4</v>
      </c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s="111" customFormat="1">
      <c r="A24" s="107"/>
      <c r="B24" s="108"/>
      <c r="C24" s="109"/>
      <c r="D24" s="109"/>
      <c r="E24" s="109"/>
      <c r="F24" s="109"/>
      <c r="G24" s="109"/>
      <c r="H24" s="109"/>
      <c r="I24" s="110"/>
      <c r="J24" s="110"/>
      <c r="K24" s="162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</row>
    <row r="25" spans="1:46">
      <c r="A25" s="5">
        <v>42121</v>
      </c>
      <c r="B25" s="178" t="s">
        <v>485</v>
      </c>
      <c r="C25" s="51"/>
      <c r="D25" s="51"/>
      <c r="E25" s="51"/>
      <c r="F25" s="51"/>
      <c r="G25" s="51"/>
      <c r="H25" s="51"/>
      <c r="I25" s="52"/>
      <c r="J25" s="52"/>
      <c r="K25" s="161">
        <v>16</v>
      </c>
      <c r="L25" s="52">
        <v>12</v>
      </c>
      <c r="M25" s="52">
        <v>16</v>
      </c>
      <c r="N25" s="52">
        <v>8</v>
      </c>
      <c r="O25" s="52">
        <v>16</v>
      </c>
      <c r="P25" s="52">
        <v>6</v>
      </c>
      <c r="Q25" s="52"/>
      <c r="R25" s="52"/>
      <c r="S25" s="52"/>
      <c r="T25" s="52"/>
      <c r="V25" s="52" t="s">
        <v>306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>
      <c r="A26" s="94">
        <v>83.5</v>
      </c>
      <c r="B26" s="178" t="s">
        <v>486</v>
      </c>
      <c r="C26" s="51"/>
      <c r="D26" s="51"/>
      <c r="E26" s="51"/>
      <c r="F26" s="51"/>
      <c r="G26" s="51"/>
      <c r="H26" s="51"/>
      <c r="I26" s="52"/>
      <c r="J26" s="52"/>
      <c r="K26" s="161"/>
      <c r="L26" s="52">
        <v>8</v>
      </c>
      <c r="M26" s="52"/>
      <c r="N26" s="52">
        <v>6</v>
      </c>
      <c r="O26" s="52"/>
      <c r="P26" s="52">
        <v>6</v>
      </c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>
      <c r="A27" s="94"/>
      <c r="B27" s="178" t="s">
        <v>396</v>
      </c>
      <c r="C27" s="51"/>
      <c r="D27" s="51"/>
      <c r="E27" s="51"/>
      <c r="F27" s="51"/>
      <c r="G27" s="51"/>
      <c r="H27" s="51"/>
      <c r="I27" s="52"/>
      <c r="J27" s="52"/>
      <c r="K27" s="161">
        <v>60</v>
      </c>
      <c r="L27" s="52">
        <v>12</v>
      </c>
      <c r="M27" s="52">
        <v>60</v>
      </c>
      <c r="N27" s="52">
        <v>12</v>
      </c>
      <c r="O27" s="52">
        <v>60</v>
      </c>
      <c r="P27" s="52">
        <v>12</v>
      </c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>
      <c r="A28" s="94"/>
      <c r="B28" s="178" t="s">
        <v>487</v>
      </c>
      <c r="C28" s="51"/>
      <c r="D28" s="51"/>
      <c r="E28" s="51"/>
      <c r="F28" s="51"/>
      <c r="G28" s="51"/>
      <c r="H28" s="51"/>
      <c r="I28" s="52"/>
      <c r="J28" s="52"/>
      <c r="K28" s="161"/>
      <c r="L28" s="52">
        <v>12</v>
      </c>
      <c r="M28" s="52"/>
      <c r="N28" s="52">
        <v>12</v>
      </c>
      <c r="O28" s="52"/>
      <c r="P28" s="52">
        <v>12</v>
      </c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</row>
    <row r="29" spans="1:46">
      <c r="A29" s="94"/>
      <c r="B29" s="178" t="s">
        <v>488</v>
      </c>
      <c r="C29" s="51"/>
      <c r="D29" s="51"/>
      <c r="E29" s="51"/>
      <c r="F29" s="51"/>
      <c r="G29" s="51"/>
      <c r="H29" s="51"/>
      <c r="I29" s="52"/>
      <c r="J29" s="52"/>
      <c r="K29" s="161"/>
      <c r="L29" s="52">
        <v>8</v>
      </c>
      <c r="M29" s="52"/>
      <c r="N29" s="52">
        <v>8</v>
      </c>
      <c r="O29" s="52"/>
      <c r="P29" s="52">
        <v>8</v>
      </c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</row>
    <row r="30" spans="1:46">
      <c r="A30" s="94"/>
      <c r="B30" s="181" t="s">
        <v>411</v>
      </c>
      <c r="C30" s="51" t="s">
        <v>490</v>
      </c>
      <c r="D30" s="51"/>
      <c r="E30" s="51"/>
      <c r="F30" s="51"/>
      <c r="G30" s="51"/>
      <c r="H30" s="51"/>
      <c r="I30" s="52"/>
      <c r="J30" s="52"/>
      <c r="K30" s="148">
        <v>8.3333333333333332E-3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</row>
    <row r="31" spans="1:46">
      <c r="A31" s="94"/>
      <c r="B31" s="178" t="s">
        <v>489</v>
      </c>
      <c r="C31" s="51"/>
      <c r="D31" s="51"/>
      <c r="E31" s="51"/>
      <c r="F31" s="51"/>
      <c r="G31" s="51"/>
      <c r="H31" s="51"/>
      <c r="I31" s="52"/>
      <c r="J31" s="52"/>
      <c r="K31" s="148">
        <v>3.472222222222222E-3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</row>
    <row r="32" spans="1:46">
      <c r="A32" s="93"/>
      <c r="B32" s="178" t="s">
        <v>477</v>
      </c>
      <c r="C32" s="51"/>
      <c r="D32" s="51"/>
      <c r="E32" s="51"/>
      <c r="F32" s="51"/>
      <c r="G32" s="51"/>
      <c r="H32" s="51"/>
      <c r="I32" s="52"/>
      <c r="J32" s="52"/>
      <c r="K32" s="161"/>
      <c r="L32" s="52">
        <v>15</v>
      </c>
      <c r="M32" s="52"/>
      <c r="N32" s="52">
        <v>15</v>
      </c>
      <c r="O32" s="52"/>
      <c r="P32" s="52">
        <v>15</v>
      </c>
      <c r="Q32" s="52"/>
      <c r="R32" s="52">
        <v>15</v>
      </c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</row>
    <row r="33" spans="1:46" s="111" customFormat="1">
      <c r="A33" s="107"/>
      <c r="B33" s="108"/>
      <c r="C33" s="109"/>
      <c r="D33" s="109"/>
      <c r="E33" s="109"/>
      <c r="F33" s="109"/>
      <c r="G33" s="109"/>
      <c r="H33" s="109"/>
      <c r="I33" s="110"/>
      <c r="J33" s="110"/>
      <c r="K33" s="162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</row>
    <row r="34" spans="1:46">
      <c r="A34" s="5">
        <v>42142</v>
      </c>
      <c r="B34" s="94"/>
      <c r="C34" s="51"/>
      <c r="D34" s="51"/>
      <c r="E34" s="51"/>
      <c r="F34" s="51"/>
      <c r="G34" s="51"/>
      <c r="H34" s="51"/>
      <c r="I34" s="52"/>
      <c r="J34" s="52"/>
      <c r="K34" s="161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</row>
    <row r="35" spans="1:46">
      <c r="A35" s="94">
        <v>82</v>
      </c>
      <c r="B35" s="94"/>
      <c r="C35" s="51"/>
      <c r="D35" s="51"/>
      <c r="E35" s="51"/>
      <c r="F35" s="51"/>
      <c r="G35" s="51"/>
      <c r="H35" s="51"/>
      <c r="I35" s="52"/>
      <c r="J35" s="52"/>
      <c r="K35" s="148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</row>
    <row r="36" spans="1:46">
      <c r="A36" s="94">
        <v>26.2</v>
      </c>
      <c r="B36" s="94"/>
      <c r="C36" s="51"/>
      <c r="D36" s="51"/>
      <c r="E36" s="51"/>
      <c r="F36" s="51"/>
      <c r="G36" s="51"/>
      <c r="H36" s="51"/>
      <c r="I36" s="52"/>
      <c r="J36" s="52"/>
      <c r="K36" s="161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>
      <c r="A37" s="94"/>
      <c r="B37" s="94"/>
      <c r="C37" s="51"/>
      <c r="D37" s="51"/>
      <c r="E37" s="51"/>
      <c r="F37" s="51"/>
      <c r="G37" s="51"/>
      <c r="H37" s="51"/>
      <c r="I37" s="52"/>
      <c r="J37" s="52"/>
      <c r="K37" s="161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>
      <c r="A38" s="94"/>
      <c r="B38" s="94"/>
      <c r="C38" s="52"/>
      <c r="D38" s="52"/>
      <c r="E38" s="52"/>
      <c r="F38" s="52"/>
      <c r="G38" s="52"/>
      <c r="H38" s="52"/>
      <c r="I38" s="52"/>
      <c r="J38" s="52"/>
      <c r="K38" s="161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>
      <c r="A39" s="94"/>
      <c r="B39" s="94"/>
      <c r="C39" s="11"/>
      <c r="D39" s="11"/>
      <c r="E39" s="11"/>
      <c r="F39" s="11"/>
      <c r="G39" s="11"/>
      <c r="H39" s="11"/>
      <c r="I39" s="11"/>
      <c r="J39" s="11"/>
      <c r="K39" s="161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>
      <c r="A40" s="94"/>
      <c r="B40" s="94"/>
      <c r="C40" s="52"/>
      <c r="D40" s="52"/>
      <c r="E40" s="52"/>
      <c r="F40" s="52"/>
      <c r="G40" s="52"/>
      <c r="H40" s="52"/>
      <c r="I40" s="52"/>
      <c r="J40" s="52"/>
      <c r="K40" s="161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>
      <c r="A41"/>
      <c r="Q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/>
    </row>
    <row r="42" spans="1:46" s="111" customFormat="1">
      <c r="C42" s="110"/>
      <c r="D42" s="110"/>
      <c r="E42" s="110"/>
      <c r="F42" s="110"/>
      <c r="G42" s="110"/>
      <c r="H42" s="110"/>
      <c r="I42" s="110"/>
      <c r="J42" s="110"/>
      <c r="K42" s="162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</row>
    <row r="43" spans="1:46">
      <c r="A43" s="1">
        <v>42145</v>
      </c>
      <c r="B43" s="178" t="s">
        <v>299</v>
      </c>
      <c r="C43" s="11"/>
      <c r="D43" s="11"/>
      <c r="E43" s="11"/>
      <c r="F43" s="11"/>
      <c r="G43" s="11"/>
      <c r="H43" s="11"/>
      <c r="I43" s="11"/>
      <c r="J43" s="11"/>
      <c r="K43" s="146">
        <v>40</v>
      </c>
      <c r="L43" s="11">
        <v>12</v>
      </c>
      <c r="M43" s="11">
        <v>40</v>
      </c>
      <c r="N43" s="52">
        <v>12</v>
      </c>
      <c r="O43" s="52">
        <v>40</v>
      </c>
      <c r="P43" s="52">
        <v>12</v>
      </c>
      <c r="Q43" s="52">
        <v>33</v>
      </c>
      <c r="R43" s="52">
        <v>8</v>
      </c>
      <c r="S43" s="52"/>
      <c r="T43" s="52"/>
      <c r="U43" s="52"/>
      <c r="V43" s="11"/>
      <c r="W43" s="11"/>
      <c r="X43" s="11"/>
      <c r="Y43" s="11"/>
      <c r="Z43" s="11"/>
      <c r="AA43" s="11"/>
      <c r="AB43" s="11"/>
      <c r="AC43" s="11"/>
      <c r="AD43" s="11"/>
      <c r="AE43"/>
    </row>
    <row r="44" spans="1:46">
      <c r="A44" s="8"/>
      <c r="B44" s="178" t="s">
        <v>491</v>
      </c>
      <c r="C44" s="11"/>
      <c r="D44" s="11"/>
      <c r="E44" s="11"/>
      <c r="F44" s="11"/>
      <c r="G44" s="11"/>
      <c r="H44" s="11"/>
      <c r="I44" s="11"/>
      <c r="J44" s="11"/>
      <c r="K44" s="146">
        <v>25</v>
      </c>
      <c r="L44" s="52">
        <v>36</v>
      </c>
      <c r="M44" s="11">
        <v>30</v>
      </c>
      <c r="N44" s="52">
        <v>30</v>
      </c>
      <c r="O44" s="52">
        <v>20</v>
      </c>
      <c r="P44" s="52">
        <v>30</v>
      </c>
      <c r="Q44" s="52"/>
      <c r="R44" s="52"/>
      <c r="S44" s="52"/>
      <c r="T44" s="52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/>
    </row>
    <row r="45" spans="1:46">
      <c r="A45" s="8"/>
      <c r="B45" s="178" t="s">
        <v>492</v>
      </c>
      <c r="C45" s="11"/>
      <c r="D45" s="11"/>
      <c r="E45" s="11"/>
      <c r="F45" s="11"/>
      <c r="G45" s="11"/>
      <c r="H45" s="11"/>
      <c r="I45" s="11"/>
      <c r="J45" s="11"/>
      <c r="K45" s="146"/>
      <c r="L45" s="52">
        <v>12</v>
      </c>
      <c r="M45" s="11"/>
      <c r="N45" s="52">
        <v>12</v>
      </c>
      <c r="O45" s="52"/>
      <c r="P45" s="52">
        <v>12</v>
      </c>
      <c r="Q45" s="52"/>
      <c r="R45" s="52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/>
    </row>
    <row r="46" spans="1:46">
      <c r="A46" s="8"/>
      <c r="B46" s="178" t="s">
        <v>496</v>
      </c>
      <c r="C46" s="11" t="s">
        <v>495</v>
      </c>
      <c r="D46" s="11"/>
      <c r="E46" s="11"/>
      <c r="F46" s="11"/>
      <c r="G46" s="11"/>
      <c r="H46" s="11"/>
      <c r="I46" s="11"/>
      <c r="J46" s="11"/>
      <c r="K46" s="148"/>
      <c r="L46" s="52"/>
      <c r="M46" s="52"/>
      <c r="N46" s="52"/>
      <c r="O46" s="52"/>
      <c r="P46" s="52"/>
      <c r="Q46" s="52"/>
      <c r="R46" s="52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/>
    </row>
    <row r="47" spans="1:46">
      <c r="A47" s="8"/>
      <c r="B47" s="178" t="s">
        <v>497</v>
      </c>
      <c r="C47" s="11"/>
      <c r="D47" s="11"/>
      <c r="E47" s="11"/>
      <c r="F47" s="11"/>
      <c r="G47" s="11"/>
      <c r="H47" s="11"/>
      <c r="I47" s="11"/>
      <c r="J47" s="11"/>
      <c r="K47" s="148">
        <v>4.8611111111111112E-3</v>
      </c>
      <c r="L47" s="52"/>
      <c r="M47" s="52"/>
      <c r="N47" s="52"/>
      <c r="O47" s="52"/>
      <c r="P47" s="52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/>
    </row>
    <row r="48" spans="1:46">
      <c r="A48" s="8"/>
      <c r="B48" s="178" t="s">
        <v>493</v>
      </c>
      <c r="C48" s="11"/>
      <c r="D48" s="11"/>
      <c r="E48" s="11"/>
      <c r="F48" s="11"/>
      <c r="G48" s="11"/>
      <c r="H48" s="11"/>
      <c r="I48" s="11"/>
      <c r="J48" s="11"/>
      <c r="K48" s="146"/>
      <c r="L48" s="52">
        <v>12</v>
      </c>
      <c r="M48" s="11"/>
      <c r="N48" s="52">
        <v>12</v>
      </c>
      <c r="O48" s="11"/>
      <c r="P48" s="52">
        <v>12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/>
    </row>
    <row r="49" spans="1:31">
      <c r="A49" s="8"/>
      <c r="B49" s="178" t="s">
        <v>494</v>
      </c>
      <c r="C49" s="11"/>
      <c r="D49" s="11"/>
      <c r="E49" s="11"/>
      <c r="F49" s="11"/>
      <c r="G49" s="11"/>
      <c r="H49" s="11"/>
      <c r="I49" s="11"/>
      <c r="J49" s="11"/>
      <c r="K49" s="146"/>
      <c r="L49" s="52">
        <v>12</v>
      </c>
      <c r="M49" s="11"/>
      <c r="N49" s="52">
        <v>12</v>
      </c>
      <c r="O49" s="11"/>
      <c r="P49" s="52">
        <v>12</v>
      </c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/>
    </row>
    <row r="50" spans="1:31">
      <c r="A50" s="8"/>
      <c r="B50"/>
      <c r="C50" s="11"/>
      <c r="D50" s="11"/>
      <c r="E50" s="11"/>
      <c r="F50" s="11"/>
      <c r="G50" s="11"/>
      <c r="H50" s="11"/>
      <c r="I50" s="11"/>
      <c r="J50" s="11"/>
      <c r="K50" s="1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/>
    </row>
    <row r="51" spans="1:31" s="111" customFormat="1">
      <c r="C51" s="110"/>
      <c r="D51" s="110"/>
      <c r="E51" s="110"/>
      <c r="F51" s="110"/>
      <c r="G51" s="110"/>
      <c r="H51" s="110"/>
      <c r="I51" s="110"/>
      <c r="J51" s="110"/>
      <c r="K51" s="162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</row>
    <row r="52" spans="1:31">
      <c r="A52" s="1">
        <v>42150</v>
      </c>
      <c r="B52" s="178" t="s">
        <v>500</v>
      </c>
      <c r="C52" s="11" t="s">
        <v>503</v>
      </c>
      <c r="D52" s="11"/>
      <c r="E52" s="11"/>
      <c r="F52" s="11"/>
      <c r="G52" s="11"/>
      <c r="H52" s="11"/>
      <c r="I52" s="11"/>
      <c r="J52" s="11"/>
      <c r="K52" s="146">
        <v>40</v>
      </c>
      <c r="L52" s="11">
        <v>10</v>
      </c>
      <c r="M52" s="52">
        <v>60</v>
      </c>
      <c r="N52" s="52">
        <v>10</v>
      </c>
      <c r="O52" s="52">
        <v>70</v>
      </c>
      <c r="P52" s="52">
        <v>10</v>
      </c>
      <c r="Q52" s="52">
        <v>80</v>
      </c>
      <c r="R52" s="52">
        <v>10</v>
      </c>
      <c r="S52" s="52">
        <v>90</v>
      </c>
      <c r="T52" s="52">
        <v>4</v>
      </c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/>
    </row>
    <row r="53" spans="1:31">
      <c r="A53" s="44"/>
      <c r="B53" s="181" t="s">
        <v>411</v>
      </c>
      <c r="C53" s="11"/>
      <c r="D53" s="11"/>
      <c r="E53" s="11"/>
      <c r="F53" s="11"/>
      <c r="G53" s="11"/>
      <c r="H53" s="11"/>
      <c r="I53" s="11"/>
      <c r="J53" s="11"/>
      <c r="K53" s="164">
        <v>1.0416666666666666E-2</v>
      </c>
      <c r="L53" s="11"/>
      <c r="M53" s="11"/>
      <c r="N53" s="52"/>
      <c r="O53" s="52"/>
      <c r="P53" s="52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/>
    </row>
    <row r="54" spans="1:31">
      <c r="A54" s="44"/>
      <c r="B54" s="178" t="s">
        <v>483</v>
      </c>
      <c r="C54" s="11"/>
      <c r="D54" s="11"/>
      <c r="E54" s="11"/>
      <c r="F54" s="11"/>
      <c r="G54" s="11"/>
      <c r="H54" s="11"/>
      <c r="I54" s="11"/>
      <c r="J54" s="11"/>
      <c r="K54" s="164">
        <v>3.472222222222222E-3</v>
      </c>
      <c r="L54" s="11" t="s">
        <v>502</v>
      </c>
      <c r="M54" s="11"/>
      <c r="N54" s="52"/>
      <c r="O54" s="52"/>
      <c r="P54" s="52"/>
      <c r="Q54" s="52"/>
      <c r="R54" s="52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/>
    </row>
    <row r="55" spans="1:31">
      <c r="A55" s="44"/>
      <c r="B55" s="178" t="s">
        <v>501</v>
      </c>
      <c r="C55" s="11"/>
      <c r="D55" s="11"/>
      <c r="E55" s="11"/>
      <c r="F55" s="11"/>
      <c r="G55" s="11"/>
      <c r="H55" s="11"/>
      <c r="I55" s="11"/>
      <c r="J55" s="11"/>
      <c r="K55" s="161">
        <v>10</v>
      </c>
      <c r="L55" s="52">
        <v>8</v>
      </c>
      <c r="M55" s="52">
        <v>10</v>
      </c>
      <c r="N55" s="52">
        <v>8</v>
      </c>
      <c r="O55" s="52">
        <v>10</v>
      </c>
      <c r="P55" s="52">
        <v>8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/>
    </row>
    <row r="56" spans="1:31">
      <c r="A56" s="44"/>
      <c r="B56" s="178"/>
      <c r="C56" s="11"/>
      <c r="D56" s="11"/>
      <c r="E56" s="11"/>
      <c r="F56" s="11"/>
      <c r="G56" s="11"/>
      <c r="H56" s="11"/>
      <c r="I56" s="11"/>
      <c r="J56" s="11"/>
      <c r="K56" s="164"/>
      <c r="L56" s="52"/>
      <c r="M56" s="52"/>
      <c r="N56" s="52"/>
      <c r="O56" s="52"/>
      <c r="P56" s="52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/>
    </row>
    <row r="57" spans="1:31">
      <c r="A57" s="44"/>
      <c r="B57" s="178"/>
      <c r="C57" s="11"/>
      <c r="D57" s="11"/>
      <c r="E57" s="11"/>
      <c r="F57" s="11"/>
      <c r="G57" s="11"/>
      <c r="H57" s="11"/>
      <c r="I57" s="11"/>
      <c r="J57" s="11"/>
      <c r="K57" s="164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/>
    </row>
    <row r="58" spans="1:31">
      <c r="A58" s="44"/>
      <c r="B58" s="178"/>
      <c r="C58" s="11"/>
      <c r="D58" s="11"/>
      <c r="E58" s="11"/>
      <c r="F58" s="11"/>
      <c r="G58" s="11"/>
      <c r="H58" s="11"/>
      <c r="I58" s="11"/>
      <c r="J58" s="11"/>
      <c r="K58" s="146"/>
      <c r="L58" s="52"/>
      <c r="M58" s="11"/>
      <c r="N58" s="52"/>
      <c r="O58" s="11"/>
      <c r="P58" s="52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/>
    </row>
    <row r="59" spans="1:31">
      <c r="A59" s="44"/>
      <c r="B59" s="178"/>
      <c r="C59" s="11"/>
      <c r="D59" s="11"/>
      <c r="E59" s="11"/>
      <c r="F59" s="11"/>
      <c r="G59" s="11"/>
      <c r="H59" s="11"/>
      <c r="I59" s="11"/>
      <c r="J59" s="11"/>
      <c r="K59" s="146"/>
      <c r="L59" s="52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/>
    </row>
    <row r="60" spans="1:31" s="111" customFormat="1">
      <c r="C60" s="110"/>
      <c r="D60" s="110"/>
      <c r="E60" s="110"/>
      <c r="F60" s="110"/>
      <c r="G60" s="110"/>
      <c r="H60" s="110"/>
      <c r="I60" s="110"/>
      <c r="J60" s="110"/>
      <c r="K60" s="162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</row>
    <row r="61" spans="1:31">
      <c r="A61" s="1">
        <v>42152</v>
      </c>
      <c r="B61" s="178" t="s">
        <v>371</v>
      </c>
      <c r="C61" s="11"/>
      <c r="D61" s="11"/>
      <c r="E61" s="11"/>
      <c r="F61" s="11"/>
      <c r="G61" s="11"/>
      <c r="H61" s="11"/>
      <c r="I61" s="11"/>
      <c r="J61" s="11"/>
      <c r="K61" s="146">
        <v>60</v>
      </c>
      <c r="L61" s="11">
        <v>12</v>
      </c>
      <c r="M61" s="11">
        <v>80</v>
      </c>
      <c r="N61" s="52">
        <v>12</v>
      </c>
      <c r="O61" s="52">
        <v>85</v>
      </c>
      <c r="P61" s="52">
        <v>9</v>
      </c>
      <c r="Q61" s="52">
        <v>86</v>
      </c>
      <c r="R61" s="52">
        <v>8</v>
      </c>
      <c r="S61" s="52">
        <v>100</v>
      </c>
      <c r="T61" s="52">
        <v>2</v>
      </c>
      <c r="U61" s="11"/>
      <c r="V61" s="178" t="s">
        <v>510</v>
      </c>
      <c r="W61" s="11"/>
      <c r="X61" s="11"/>
      <c r="Y61" s="11"/>
      <c r="Z61" s="11"/>
      <c r="AA61" s="11"/>
      <c r="AB61" s="11"/>
      <c r="AC61" s="11"/>
      <c r="AD61" s="11"/>
      <c r="AE61"/>
    </row>
    <row r="62" spans="1:31">
      <c r="A62" s="44">
        <v>83</v>
      </c>
      <c r="B62" s="178" t="s">
        <v>508</v>
      </c>
      <c r="C62" s="11"/>
      <c r="D62" s="11"/>
      <c r="E62" s="11"/>
      <c r="F62" s="11"/>
      <c r="G62" s="11"/>
      <c r="H62" s="11"/>
      <c r="I62" s="11"/>
      <c r="J62" s="11"/>
      <c r="K62" s="146">
        <v>8</v>
      </c>
      <c r="L62" s="52">
        <v>15</v>
      </c>
      <c r="M62" s="11">
        <v>8</v>
      </c>
      <c r="N62" s="52">
        <v>15</v>
      </c>
      <c r="O62" s="52"/>
      <c r="P62" s="52"/>
      <c r="Q62" s="11"/>
      <c r="R62" s="11"/>
      <c r="S62" s="11"/>
      <c r="T62" s="11"/>
      <c r="U62" s="11"/>
      <c r="V62" s="178" t="s">
        <v>506</v>
      </c>
      <c r="W62" s="11"/>
      <c r="X62" s="11"/>
      <c r="Y62" s="11"/>
      <c r="Z62" s="11"/>
      <c r="AA62" s="11"/>
      <c r="AB62" s="11"/>
      <c r="AC62" s="11"/>
      <c r="AD62" s="11"/>
      <c r="AE62"/>
    </row>
    <row r="63" spans="1:31">
      <c r="A63" s="44">
        <v>26</v>
      </c>
      <c r="B63" s="178" t="s">
        <v>509</v>
      </c>
      <c r="C63" s="11"/>
      <c r="D63" s="11"/>
      <c r="E63" s="11"/>
      <c r="F63" s="11"/>
      <c r="G63" s="11"/>
      <c r="H63" s="11"/>
      <c r="I63" s="11"/>
      <c r="J63" s="11"/>
      <c r="K63" s="4">
        <v>35</v>
      </c>
      <c r="L63" s="52">
        <v>15</v>
      </c>
      <c r="M63">
        <v>40</v>
      </c>
      <c r="N63" s="52">
        <v>15</v>
      </c>
      <c r="O63" s="11"/>
      <c r="P63" s="11"/>
      <c r="Q63" s="11"/>
      <c r="R63" s="11"/>
      <c r="S63" s="11"/>
      <c r="T63" s="11"/>
      <c r="U63" s="11"/>
      <c r="V63" s="178" t="s">
        <v>511</v>
      </c>
      <c r="W63" s="11"/>
      <c r="X63" s="11"/>
      <c r="Y63" s="11"/>
      <c r="Z63" s="11"/>
      <c r="AA63" s="11"/>
      <c r="AB63" s="11"/>
      <c r="AC63" s="11"/>
      <c r="AD63" s="11"/>
      <c r="AE63"/>
    </row>
    <row r="64" spans="1:31">
      <c r="A64" s="5" t="s">
        <v>512</v>
      </c>
      <c r="B64" s="178" t="s">
        <v>350</v>
      </c>
      <c r="K64" s="161">
        <v>15</v>
      </c>
      <c r="L64" s="52">
        <v>15</v>
      </c>
      <c r="N64" s="52"/>
      <c r="O64" s="52"/>
      <c r="P64" s="52"/>
      <c r="R64" s="52"/>
      <c r="S64" s="52"/>
      <c r="T64" s="52"/>
    </row>
    <row r="65" spans="1:31">
      <c r="B65" s="178" t="s">
        <v>504</v>
      </c>
      <c r="K65" s="161">
        <v>15</v>
      </c>
      <c r="L65" s="52">
        <v>15</v>
      </c>
      <c r="M65" s="11"/>
      <c r="N65" s="52"/>
      <c r="O65" s="52"/>
      <c r="P65" s="52"/>
    </row>
    <row r="66" spans="1:31">
      <c r="A66" s="44"/>
      <c r="B66" s="178" t="s">
        <v>505</v>
      </c>
      <c r="C66" s="11"/>
      <c r="D66" s="11"/>
      <c r="E66" s="11"/>
      <c r="F66" s="11"/>
      <c r="G66" s="11"/>
      <c r="H66" s="11"/>
      <c r="I66" s="11"/>
      <c r="J66" s="11"/>
      <c r="K66" s="161">
        <v>15</v>
      </c>
      <c r="L66" s="52">
        <v>15</v>
      </c>
      <c r="M66" s="52">
        <v>15</v>
      </c>
      <c r="N66" s="52">
        <v>15</v>
      </c>
      <c r="O66" s="52"/>
      <c r="P66" s="52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/>
    </row>
    <row r="67" spans="1:31">
      <c r="A67" s="44"/>
      <c r="B67" s="178" t="s">
        <v>328</v>
      </c>
      <c r="C67" s="11"/>
      <c r="D67" s="11"/>
      <c r="E67" s="11"/>
      <c r="F67" s="11"/>
      <c r="G67" s="11"/>
      <c r="H67" s="11"/>
      <c r="I67" s="11"/>
      <c r="J67" s="11"/>
      <c r="K67" s="161">
        <v>40</v>
      </c>
      <c r="L67" s="52">
        <v>20</v>
      </c>
      <c r="M67" s="52">
        <v>40</v>
      </c>
      <c r="N67" s="52">
        <v>20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/>
    </row>
    <row r="68" spans="1:31">
      <c r="A68" s="44"/>
      <c r="C68" s="11"/>
      <c r="D68" s="11"/>
      <c r="E68" s="11"/>
      <c r="F68" s="11"/>
      <c r="G68" s="11"/>
      <c r="H68" s="11"/>
      <c r="I68" s="11"/>
      <c r="J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/>
    </row>
    <row r="69" spans="1:31" s="111" customFormat="1">
      <c r="C69" s="110"/>
      <c r="D69" s="110"/>
      <c r="E69" s="110"/>
      <c r="F69" s="110"/>
      <c r="G69" s="110"/>
      <c r="H69" s="110"/>
      <c r="I69" s="110"/>
      <c r="J69" s="110"/>
      <c r="K69" s="162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</row>
    <row r="70" spans="1:31">
      <c r="A70" s="1">
        <v>42156</v>
      </c>
      <c r="B70" s="178" t="s">
        <v>371</v>
      </c>
      <c r="C70" s="11"/>
      <c r="D70" s="11"/>
      <c r="E70" s="11"/>
      <c r="F70" s="11"/>
      <c r="G70" s="11"/>
      <c r="H70" s="11"/>
      <c r="I70" s="11"/>
      <c r="J70" s="11"/>
      <c r="K70" s="161">
        <v>60</v>
      </c>
      <c r="L70" s="52">
        <v>11</v>
      </c>
      <c r="M70" s="52">
        <v>70</v>
      </c>
      <c r="N70" s="52">
        <v>10</v>
      </c>
      <c r="O70" s="52">
        <v>80</v>
      </c>
      <c r="P70" s="52">
        <v>10</v>
      </c>
      <c r="Q70" s="52">
        <v>80</v>
      </c>
      <c r="R70" s="52">
        <v>10</v>
      </c>
      <c r="S70" s="52">
        <v>90</v>
      </c>
      <c r="T70" s="52">
        <v>5</v>
      </c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/>
    </row>
    <row r="71" spans="1:31">
      <c r="A71" s="44">
        <v>82.5</v>
      </c>
      <c r="B71" s="178" t="s">
        <v>411</v>
      </c>
      <c r="C71" s="11"/>
      <c r="D71" s="11"/>
      <c r="E71" s="11"/>
      <c r="F71" s="11"/>
      <c r="G71" s="11"/>
      <c r="H71" s="11"/>
      <c r="I71" s="11"/>
      <c r="J71" s="11"/>
      <c r="K71" s="148">
        <v>7.6388888888888886E-3</v>
      </c>
      <c r="L71" s="52"/>
      <c r="M71" s="52"/>
      <c r="N71" s="52"/>
      <c r="O71" s="52"/>
      <c r="P71" s="52"/>
      <c r="Q71" s="52"/>
      <c r="R71" s="52"/>
      <c r="S71" s="52"/>
      <c r="T71" s="52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/>
    </row>
    <row r="72" spans="1:31">
      <c r="A72" s="165">
        <v>25.8</v>
      </c>
      <c r="B72" s="178" t="s">
        <v>397</v>
      </c>
      <c r="C72" s="11"/>
      <c r="D72" s="11"/>
      <c r="E72" s="11"/>
      <c r="F72" s="11"/>
      <c r="G72" s="11"/>
      <c r="H72" s="11"/>
      <c r="I72" s="11"/>
      <c r="J72" s="11"/>
      <c r="K72" s="148">
        <v>3.472222222222222E-3</v>
      </c>
      <c r="L72" s="52"/>
      <c r="M72" s="52"/>
      <c r="N72" s="52"/>
      <c r="O72" s="52"/>
      <c r="P72" s="52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/>
    </row>
    <row r="73" spans="1:31">
      <c r="A73" s="165"/>
      <c r="B73" s="178" t="s">
        <v>513</v>
      </c>
      <c r="C73" s="11"/>
      <c r="D73" s="11"/>
      <c r="E73" s="11"/>
      <c r="F73" s="11"/>
      <c r="G73" s="11"/>
      <c r="H73" s="11"/>
      <c r="I73" s="11"/>
      <c r="J73" s="11"/>
      <c r="K73" s="161"/>
      <c r="L73" s="52">
        <v>15</v>
      </c>
      <c r="M73" s="52"/>
      <c r="N73" s="52">
        <v>15</v>
      </c>
      <c r="O73" s="52"/>
      <c r="P73" s="52">
        <v>15</v>
      </c>
      <c r="Q73" s="11"/>
      <c r="R73" s="11">
        <v>15</v>
      </c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/>
    </row>
    <row r="74" spans="1:31">
      <c r="A74" s="165"/>
      <c r="B74" s="178"/>
      <c r="C74" s="11"/>
      <c r="D74" s="11"/>
      <c r="E74" s="11"/>
      <c r="F74" s="11"/>
      <c r="G74" s="11"/>
      <c r="H74" s="11"/>
      <c r="I74" s="11"/>
      <c r="J74" s="11"/>
      <c r="K74" s="148"/>
      <c r="L74" s="52"/>
      <c r="M74" s="52"/>
      <c r="N74" s="52"/>
      <c r="O74" s="52"/>
      <c r="P74" s="52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/>
    </row>
    <row r="75" spans="1:31">
      <c r="A75" s="165"/>
      <c r="B75" s="178"/>
      <c r="C75" s="11"/>
      <c r="D75" s="11"/>
      <c r="E75" s="11"/>
      <c r="F75" s="11"/>
      <c r="G75" s="11"/>
      <c r="H75" s="11"/>
      <c r="I75" s="11"/>
      <c r="J75" s="11"/>
      <c r="K75" s="161"/>
      <c r="L75" s="52"/>
      <c r="M75" s="52"/>
      <c r="N75" s="52"/>
      <c r="O75" s="52"/>
      <c r="P75" s="52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/>
    </row>
    <row r="76" spans="1:31">
      <c r="A76" s="165"/>
      <c r="B76" s="178"/>
      <c r="C76" s="11"/>
      <c r="D76" s="11"/>
      <c r="E76" s="11"/>
      <c r="F76" s="11"/>
      <c r="G76" s="11"/>
      <c r="H76" s="11"/>
      <c r="I76" s="11"/>
      <c r="J76" s="11"/>
      <c r="K76" s="146"/>
      <c r="L76" s="52"/>
      <c r="M76" s="11"/>
      <c r="N76" s="52"/>
      <c r="O76" s="11"/>
      <c r="P76" s="52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/>
    </row>
    <row r="77" spans="1:31">
      <c r="A77" s="165"/>
      <c r="B77"/>
      <c r="C77" s="11"/>
      <c r="D77" s="11"/>
      <c r="E77" s="11"/>
      <c r="F77" s="11"/>
      <c r="G77" s="11"/>
      <c r="H77" s="11"/>
      <c r="I77" s="11"/>
      <c r="J77" s="11"/>
      <c r="K77" s="1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/>
    </row>
    <row r="78" spans="1:31" s="111" customFormat="1">
      <c r="C78" s="110"/>
      <c r="D78" s="110"/>
      <c r="E78" s="110"/>
      <c r="F78" s="110"/>
      <c r="G78" s="110"/>
      <c r="H78" s="110"/>
      <c r="I78" s="110"/>
      <c r="J78" s="110"/>
      <c r="K78" s="162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1">
      <c r="A79" s="1">
        <v>42163</v>
      </c>
      <c r="B79" s="178" t="s">
        <v>410</v>
      </c>
      <c r="C79" s="11"/>
      <c r="D79" s="11"/>
      <c r="E79" s="11"/>
      <c r="F79" s="11"/>
      <c r="G79" s="11"/>
      <c r="H79" s="11"/>
      <c r="I79" s="11"/>
      <c r="J79" s="11"/>
      <c r="K79" s="164">
        <v>2.6388888888888885E-3</v>
      </c>
      <c r="L79" s="11"/>
      <c r="M79" s="11"/>
      <c r="N79" s="52"/>
      <c r="O79" s="52"/>
      <c r="P79" s="52"/>
      <c r="Q79" s="52"/>
      <c r="R79" s="52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/>
    </row>
    <row r="80" spans="1:31">
      <c r="A80" s="44">
        <v>81.5</v>
      </c>
      <c r="B80" s="178" t="s">
        <v>417</v>
      </c>
      <c r="C80" s="11"/>
      <c r="D80" s="11"/>
      <c r="E80" s="11"/>
      <c r="F80" s="11"/>
      <c r="G80" s="11"/>
      <c r="H80" s="11"/>
      <c r="I80" s="11"/>
      <c r="J80" s="11"/>
      <c r="K80" s="146">
        <v>30</v>
      </c>
      <c r="L80" s="52">
        <v>12</v>
      </c>
      <c r="M80" s="11">
        <v>30</v>
      </c>
      <c r="N80" s="52">
        <v>12</v>
      </c>
      <c r="O80" s="52">
        <v>30</v>
      </c>
      <c r="P80" s="52">
        <v>12</v>
      </c>
      <c r="Q80" s="52">
        <v>30</v>
      </c>
      <c r="R80" s="52">
        <v>12</v>
      </c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/>
    </row>
    <row r="81" spans="1:31">
      <c r="A81" s="8">
        <v>25.1</v>
      </c>
      <c r="B81" s="178" t="s">
        <v>411</v>
      </c>
      <c r="C81" s="44" t="s">
        <v>516</v>
      </c>
      <c r="K81" s="59">
        <v>1.0416666666666666E-2</v>
      </c>
      <c r="L81" s="52"/>
      <c r="N81" s="52"/>
      <c r="O81" s="52"/>
      <c r="P81" s="52"/>
      <c r="R81" s="52"/>
    </row>
    <row r="82" spans="1:31">
      <c r="B82" s="178" t="s">
        <v>514</v>
      </c>
      <c r="K82" s="161"/>
      <c r="L82" s="52">
        <v>10</v>
      </c>
      <c r="N82" s="52">
        <v>10</v>
      </c>
      <c r="O82" s="52"/>
      <c r="P82" s="52">
        <v>10</v>
      </c>
      <c r="R82" s="52"/>
    </row>
    <row r="83" spans="1:31">
      <c r="A83" s="44"/>
      <c r="B83" s="178" t="s">
        <v>515</v>
      </c>
      <c r="C83" s="11"/>
      <c r="D83" s="11"/>
      <c r="E83" s="11"/>
      <c r="F83" s="11"/>
      <c r="G83" s="11"/>
      <c r="H83" s="11"/>
      <c r="I83" s="11"/>
      <c r="J83" s="11"/>
      <c r="K83" s="161"/>
      <c r="L83" s="52">
        <v>10</v>
      </c>
      <c r="M83" s="11"/>
      <c r="N83" s="52">
        <v>10</v>
      </c>
      <c r="O83" s="11"/>
      <c r="P83" s="52">
        <v>10</v>
      </c>
      <c r="Q83" s="11"/>
      <c r="R83" s="52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/>
    </row>
    <row r="84" spans="1:31">
      <c r="A84" s="44"/>
      <c r="B84" s="178" t="s">
        <v>494</v>
      </c>
      <c r="C84" s="11"/>
      <c r="D84" s="11"/>
      <c r="E84" s="11"/>
      <c r="F84" s="11"/>
      <c r="G84" s="11"/>
      <c r="H84" s="11"/>
      <c r="I84" s="11"/>
      <c r="J84" s="11"/>
      <c r="K84" s="146"/>
      <c r="L84" s="52">
        <v>10</v>
      </c>
      <c r="M84" s="11"/>
      <c r="N84" s="52">
        <v>10</v>
      </c>
      <c r="O84" s="11"/>
      <c r="P84" s="52">
        <v>10</v>
      </c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/>
    </row>
    <row r="85" spans="1:31">
      <c r="A85" s="44"/>
      <c r="B85"/>
      <c r="C85" s="11"/>
      <c r="D85" s="11"/>
      <c r="E85" s="11"/>
      <c r="F85" s="11"/>
      <c r="G85" s="11"/>
      <c r="H85" s="11"/>
      <c r="I85" s="11"/>
      <c r="J85" s="11"/>
      <c r="K85" s="146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/>
    </row>
    <row r="86" spans="1:31">
      <c r="A86" s="44"/>
      <c r="B86"/>
      <c r="C86" s="11"/>
      <c r="D86" s="11"/>
      <c r="E86" s="11"/>
      <c r="F86" s="11"/>
      <c r="G86" s="11"/>
      <c r="H86" s="11"/>
      <c r="I86" s="11"/>
      <c r="J86" s="11"/>
      <c r="K86" s="146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/>
    </row>
    <row r="87" spans="1:31" s="111" customFormat="1">
      <c r="C87" s="110"/>
      <c r="D87" s="110"/>
      <c r="E87" s="110"/>
      <c r="F87" s="110"/>
      <c r="G87" s="110"/>
      <c r="H87" s="110"/>
      <c r="I87" s="110"/>
      <c r="J87" s="110"/>
      <c r="K87" s="162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</row>
    <row r="88" spans="1:31">
      <c r="A88" s="1">
        <v>42173</v>
      </c>
      <c r="B88" s="178" t="s">
        <v>417</v>
      </c>
      <c r="C88" s="11"/>
      <c r="D88" s="11"/>
      <c r="E88" s="11"/>
      <c r="F88" s="11"/>
      <c r="G88" s="11"/>
      <c r="H88" s="11"/>
      <c r="I88" s="11"/>
      <c r="J88" s="11"/>
      <c r="K88" s="146">
        <v>32.5</v>
      </c>
      <c r="L88" s="11">
        <v>12</v>
      </c>
      <c r="M88" s="11">
        <v>32.5</v>
      </c>
      <c r="N88" s="52">
        <v>11</v>
      </c>
      <c r="O88" s="52">
        <v>32.5</v>
      </c>
      <c r="P88" s="52">
        <v>12</v>
      </c>
      <c r="Q88" s="52"/>
      <c r="R88" s="52"/>
      <c r="S88" s="52"/>
      <c r="T88" s="52"/>
      <c r="U88" s="11"/>
      <c r="V88" s="11" t="s">
        <v>518</v>
      </c>
      <c r="W88" s="11"/>
      <c r="X88" s="11"/>
      <c r="Y88" s="11"/>
      <c r="Z88" s="11"/>
      <c r="AA88" s="11"/>
      <c r="AB88" s="11"/>
      <c r="AC88" s="11"/>
      <c r="AD88" s="11"/>
      <c r="AE88"/>
    </row>
    <row r="89" spans="1:31">
      <c r="A89" s="44">
        <v>80</v>
      </c>
      <c r="B89" s="178" t="s">
        <v>411</v>
      </c>
      <c r="C89" s="11"/>
      <c r="D89" s="11"/>
      <c r="E89" s="11"/>
      <c r="F89" s="11"/>
      <c r="G89" s="11"/>
      <c r="H89" s="11"/>
      <c r="I89" s="11"/>
      <c r="J89" s="11"/>
      <c r="K89" s="146"/>
      <c r="L89" s="11"/>
      <c r="M89" s="11"/>
      <c r="N89" s="52"/>
      <c r="O89" s="52"/>
      <c r="P89" s="52"/>
      <c r="Q89" s="52"/>
      <c r="R89" s="52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/>
    </row>
    <row r="90" spans="1:31">
      <c r="A90" s="44">
        <v>22</v>
      </c>
      <c r="B90" s="178" t="s">
        <v>517</v>
      </c>
      <c r="C90" s="11"/>
      <c r="D90" s="11"/>
      <c r="E90" s="11"/>
      <c r="F90" s="11"/>
      <c r="G90" s="11"/>
      <c r="H90" s="11"/>
      <c r="I90" s="11"/>
      <c r="J90" s="11"/>
      <c r="K90" s="164"/>
      <c r="L90" s="11">
        <v>12</v>
      </c>
      <c r="M90" s="11"/>
      <c r="N90" s="52">
        <v>12</v>
      </c>
      <c r="O90" s="11"/>
      <c r="P90" s="11">
        <v>12</v>
      </c>
      <c r="Q90" s="11"/>
      <c r="R90" s="11">
        <v>12</v>
      </c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/>
    </row>
    <row r="91" spans="1:31">
      <c r="A91" s="44"/>
      <c r="B91" s="178"/>
      <c r="C91" s="11"/>
      <c r="D91" s="11"/>
      <c r="E91" s="11"/>
      <c r="F91" s="11"/>
      <c r="G91" s="11"/>
      <c r="H91" s="11"/>
      <c r="I91" s="11"/>
      <c r="J91" s="11"/>
      <c r="K91" s="179"/>
      <c r="L91" s="52"/>
      <c r="M91" s="52"/>
      <c r="N91" s="52"/>
      <c r="O91" s="52"/>
      <c r="P91" s="52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/>
    </row>
    <row r="92" spans="1:31">
      <c r="A92" s="44"/>
      <c r="B92" s="178"/>
      <c r="C92" s="11"/>
      <c r="D92" s="11"/>
      <c r="E92" s="11"/>
      <c r="F92" s="11"/>
      <c r="G92" s="11"/>
      <c r="H92" s="11"/>
      <c r="I92" s="11"/>
      <c r="J92" s="11"/>
      <c r="K92" s="148"/>
      <c r="L92" s="52"/>
      <c r="M92" s="148"/>
      <c r="N92" s="52"/>
      <c r="O92" s="52"/>
      <c r="P92" s="52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/>
    </row>
    <row r="93" spans="1:31">
      <c r="A93" s="44"/>
      <c r="B93"/>
      <c r="C93" s="11"/>
      <c r="D93" s="11"/>
      <c r="E93" s="11"/>
      <c r="F93" s="11"/>
      <c r="G93" s="11"/>
      <c r="H93" s="11"/>
      <c r="I93" s="11"/>
      <c r="J93" s="11"/>
      <c r="K93" s="161"/>
      <c r="L93" s="52"/>
      <c r="M93" s="52"/>
      <c r="N93" s="52"/>
      <c r="O93" s="52"/>
      <c r="P93" s="52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/>
    </row>
    <row r="94" spans="1:31">
      <c r="A94" s="44"/>
      <c r="B94"/>
      <c r="C94" s="11"/>
      <c r="D94" s="11"/>
      <c r="E94" s="11"/>
      <c r="F94" s="11"/>
      <c r="G94" s="11"/>
      <c r="H94" s="11"/>
      <c r="I94" s="11"/>
      <c r="J94" s="11"/>
      <c r="K94" s="146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/>
    </row>
    <row r="95" spans="1:31">
      <c r="A95" s="44"/>
      <c r="B95"/>
      <c r="C95" s="11"/>
      <c r="D95" s="11"/>
      <c r="E95" s="11"/>
      <c r="F95" s="11"/>
      <c r="G95" s="11"/>
      <c r="H95" s="11"/>
      <c r="I95" s="11"/>
      <c r="J95" s="11"/>
      <c r="K95" s="1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/>
    </row>
    <row r="96" spans="1:31" s="111" customFormat="1">
      <c r="C96" s="110"/>
      <c r="D96" s="110"/>
      <c r="E96" s="110"/>
      <c r="F96" s="110"/>
      <c r="G96" s="110"/>
      <c r="H96" s="110"/>
      <c r="I96" s="110"/>
      <c r="J96" s="110"/>
      <c r="K96" s="1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</row>
    <row r="97" spans="1:31">
      <c r="A97" s="1">
        <v>42177</v>
      </c>
      <c r="B97" s="178" t="s">
        <v>328</v>
      </c>
      <c r="C97" s="11"/>
      <c r="D97" s="11"/>
      <c r="E97" s="11"/>
      <c r="F97" s="11"/>
      <c r="G97" s="11"/>
      <c r="H97" s="11"/>
      <c r="I97" s="11"/>
      <c r="J97" s="11"/>
      <c r="K97" s="146">
        <v>60</v>
      </c>
      <c r="L97" s="11">
        <v>15</v>
      </c>
      <c r="M97" s="11">
        <v>80</v>
      </c>
      <c r="N97" s="52">
        <v>12</v>
      </c>
      <c r="O97" s="52">
        <v>90</v>
      </c>
      <c r="P97" s="52">
        <v>12</v>
      </c>
      <c r="Q97" s="52">
        <v>100</v>
      </c>
      <c r="R97" s="52">
        <v>12</v>
      </c>
      <c r="S97" s="52"/>
      <c r="T97" s="52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/>
    </row>
    <row r="98" spans="1:31">
      <c r="A98" s="44">
        <v>82</v>
      </c>
      <c r="B98" s="178" t="s">
        <v>312</v>
      </c>
      <c r="C98" s="11"/>
      <c r="D98" s="11"/>
      <c r="E98" s="11"/>
      <c r="F98" s="11"/>
      <c r="G98" s="11"/>
      <c r="H98" s="11"/>
      <c r="I98" s="11"/>
      <c r="J98" s="11"/>
      <c r="K98" s="146">
        <v>120</v>
      </c>
      <c r="L98" s="11">
        <v>12</v>
      </c>
      <c r="M98" s="11">
        <v>120</v>
      </c>
      <c r="N98" s="52">
        <v>12</v>
      </c>
      <c r="O98" s="52">
        <v>120</v>
      </c>
      <c r="P98" s="52">
        <v>12</v>
      </c>
      <c r="Q98" s="52">
        <v>120</v>
      </c>
      <c r="R98" s="52">
        <v>12</v>
      </c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/>
    </row>
    <row r="99" spans="1:31">
      <c r="A99" s="44"/>
      <c r="B99" s="178" t="s">
        <v>411</v>
      </c>
      <c r="C99" s="11"/>
      <c r="D99" s="11"/>
      <c r="E99" s="11"/>
      <c r="F99" s="11"/>
      <c r="G99" s="11"/>
      <c r="H99" s="11"/>
      <c r="I99" s="11"/>
      <c r="J99" s="11"/>
      <c r="K99" s="164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/>
    </row>
    <row r="100" spans="1:31">
      <c r="A100" s="44"/>
      <c r="B100" s="178" t="s">
        <v>519</v>
      </c>
      <c r="C100" s="11"/>
      <c r="D100" s="11"/>
      <c r="E100" s="11"/>
      <c r="F100" s="11"/>
      <c r="G100" s="11"/>
      <c r="H100" s="11"/>
      <c r="I100" s="11"/>
      <c r="J100" s="11"/>
      <c r="K100" s="146"/>
      <c r="L100" s="52">
        <v>15</v>
      </c>
      <c r="M100" s="11"/>
      <c r="N100" s="52">
        <v>15</v>
      </c>
      <c r="O100" s="52"/>
      <c r="P100" s="52">
        <v>15</v>
      </c>
      <c r="Q100" s="52"/>
      <c r="R100" s="52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/>
    </row>
    <row r="101" spans="1:31">
      <c r="A101" s="44"/>
      <c r="B101" s="178" t="s">
        <v>494</v>
      </c>
      <c r="C101" s="11"/>
      <c r="D101" s="11"/>
      <c r="E101" s="11"/>
      <c r="F101" s="11"/>
      <c r="G101" s="11"/>
      <c r="H101" s="11"/>
      <c r="I101" s="11"/>
      <c r="J101" s="11"/>
      <c r="K101" s="146"/>
      <c r="L101" s="52">
        <v>15</v>
      </c>
      <c r="M101" s="11"/>
      <c r="N101" s="52">
        <v>15</v>
      </c>
      <c r="O101" s="11"/>
      <c r="P101" s="52">
        <v>15</v>
      </c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/>
    </row>
    <row r="102" spans="1:31">
      <c r="A102" s="44"/>
      <c r="B102"/>
      <c r="C102" s="11"/>
      <c r="D102" s="11"/>
      <c r="E102" s="11"/>
      <c r="F102" s="11"/>
      <c r="G102" s="11"/>
      <c r="H102" s="11"/>
      <c r="I102" s="11"/>
      <c r="J102" s="11"/>
      <c r="K102" s="146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/>
    </row>
    <row r="103" spans="1:31">
      <c r="A103" s="44"/>
      <c r="B103"/>
      <c r="C103" s="11"/>
      <c r="D103" s="11"/>
      <c r="E103" s="11"/>
      <c r="F103" s="11"/>
      <c r="G103" s="11"/>
      <c r="H103" s="11"/>
      <c r="I103" s="11"/>
      <c r="J103" s="11"/>
      <c r="K103" s="146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/>
    </row>
    <row r="104" spans="1:31">
      <c r="A104" s="44"/>
      <c r="B104"/>
      <c r="C104" s="11"/>
      <c r="D104" s="11"/>
      <c r="E104" s="11"/>
      <c r="F104" s="11"/>
      <c r="G104" s="11"/>
      <c r="H104" s="11"/>
      <c r="I104" s="11"/>
      <c r="J104" s="11"/>
      <c r="K104" s="146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/>
    </row>
    <row r="105" spans="1:31" s="111" customFormat="1">
      <c r="C105" s="110"/>
      <c r="D105" s="110"/>
      <c r="E105" s="110"/>
      <c r="F105" s="110"/>
      <c r="G105" s="110"/>
      <c r="H105" s="110"/>
      <c r="I105" s="110"/>
      <c r="J105" s="110"/>
      <c r="K105" s="162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</row>
    <row r="106" spans="1:31">
      <c r="A106" s="1">
        <v>42201</v>
      </c>
      <c r="B106" s="178" t="s">
        <v>328</v>
      </c>
      <c r="C106" s="11"/>
      <c r="D106" s="11"/>
      <c r="E106" s="11"/>
      <c r="F106" s="11"/>
      <c r="G106" s="11"/>
      <c r="H106" s="11"/>
      <c r="I106" s="11"/>
      <c r="J106" s="11"/>
      <c r="K106" s="146">
        <v>60</v>
      </c>
      <c r="L106" s="11">
        <v>12</v>
      </c>
      <c r="M106" s="11">
        <v>80</v>
      </c>
      <c r="N106" s="52">
        <v>12</v>
      </c>
      <c r="O106" s="52">
        <v>100</v>
      </c>
      <c r="P106" s="52">
        <v>12</v>
      </c>
      <c r="Q106" s="52">
        <v>105</v>
      </c>
      <c r="R106" s="52">
        <v>9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/>
    </row>
    <row r="107" spans="1:31">
      <c r="A107" s="44">
        <v>80</v>
      </c>
      <c r="B107" s="178" t="s">
        <v>374</v>
      </c>
      <c r="C107" s="11"/>
      <c r="D107" s="11"/>
      <c r="E107" s="11"/>
      <c r="F107" s="11"/>
      <c r="G107" s="11"/>
      <c r="H107" s="11"/>
      <c r="I107" s="11"/>
      <c r="J107" s="11"/>
      <c r="K107" s="146">
        <v>40</v>
      </c>
      <c r="L107" s="11">
        <v>12</v>
      </c>
      <c r="M107" s="11">
        <v>45</v>
      </c>
      <c r="N107" s="52">
        <v>9</v>
      </c>
      <c r="O107" s="52">
        <v>45</v>
      </c>
      <c r="P107" s="52">
        <v>8</v>
      </c>
      <c r="Q107" s="52">
        <v>45</v>
      </c>
      <c r="R107" s="52">
        <v>8</v>
      </c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/>
    </row>
    <row r="108" spans="1:31">
      <c r="A108" s="44">
        <v>23.8</v>
      </c>
      <c r="B108" s="178" t="s">
        <v>411</v>
      </c>
      <c r="C108" s="11"/>
      <c r="D108" s="11"/>
      <c r="E108" s="11"/>
      <c r="F108" s="11"/>
      <c r="G108" s="11"/>
      <c r="H108" s="11"/>
      <c r="I108" s="11"/>
      <c r="J108" s="11"/>
      <c r="K108" s="164">
        <v>8.3333333333333332E-3</v>
      </c>
      <c r="L108" s="11"/>
      <c r="M108" s="11"/>
      <c r="N108" s="52"/>
      <c r="O108" s="52"/>
      <c r="P108" s="52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/>
    </row>
    <row r="109" spans="1:31">
      <c r="A109" s="44"/>
      <c r="B109" s="178" t="s">
        <v>420</v>
      </c>
      <c r="C109" s="11"/>
      <c r="D109" s="11"/>
      <c r="E109" s="11"/>
      <c r="F109" s="11"/>
      <c r="G109" s="11"/>
      <c r="H109" s="11"/>
      <c r="I109" s="11"/>
      <c r="J109" s="11"/>
      <c r="K109" s="161"/>
      <c r="L109" s="52"/>
      <c r="M109" s="52"/>
      <c r="N109" s="52"/>
      <c r="O109" s="52"/>
      <c r="P109" s="52"/>
      <c r="Q109" s="52"/>
      <c r="R109" s="52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/>
    </row>
    <row r="110" spans="1:31">
      <c r="A110" s="44"/>
      <c r="B110" s="178" t="s">
        <v>520</v>
      </c>
      <c r="C110" s="11"/>
      <c r="D110" s="11"/>
      <c r="E110" s="11"/>
      <c r="F110" s="11"/>
      <c r="G110" s="11"/>
      <c r="H110" s="11"/>
      <c r="I110" s="11"/>
      <c r="J110" s="11"/>
      <c r="K110" s="161"/>
      <c r="L110" s="52"/>
      <c r="M110" s="52"/>
      <c r="N110" s="5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/>
    </row>
    <row r="111" spans="1:31">
      <c r="A111" s="44"/>
      <c r="B111"/>
      <c r="C111" s="11"/>
      <c r="D111" s="11"/>
      <c r="E111" s="11"/>
      <c r="F111" s="11"/>
      <c r="G111" s="11"/>
      <c r="H111" s="11"/>
      <c r="I111" s="11"/>
      <c r="J111" s="11"/>
      <c r="K111" s="161"/>
      <c r="L111" s="52"/>
      <c r="M111" s="52"/>
      <c r="N111" s="5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/>
    </row>
    <row r="112" spans="1:31">
      <c r="A112" s="44"/>
      <c r="B112"/>
      <c r="C112" s="11"/>
      <c r="D112" s="11"/>
      <c r="E112" s="11"/>
      <c r="F112" s="11"/>
      <c r="G112" s="11"/>
      <c r="H112" s="11"/>
      <c r="I112" s="11"/>
      <c r="J112" s="11"/>
      <c r="K112" s="1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/>
    </row>
    <row r="113" spans="1:31">
      <c r="A113" s="44"/>
      <c r="B113"/>
      <c r="C113" s="11"/>
      <c r="D113" s="11"/>
      <c r="E113" s="11"/>
      <c r="F113" s="11"/>
      <c r="G113" s="11"/>
      <c r="H113" s="11"/>
      <c r="I113" s="11"/>
      <c r="J113" s="11"/>
      <c r="K113" s="1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/>
    </row>
    <row r="114" spans="1:31" s="111" customFormat="1">
      <c r="C114" s="110"/>
      <c r="D114" s="110"/>
      <c r="E114" s="110"/>
      <c r="F114" s="110"/>
      <c r="G114" s="110"/>
      <c r="H114" s="110"/>
      <c r="I114" s="110"/>
      <c r="J114" s="110"/>
      <c r="K114" s="162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</row>
    <row r="115" spans="1:31">
      <c r="A115" s="1">
        <v>42205</v>
      </c>
      <c r="B115" s="178" t="s">
        <v>371</v>
      </c>
      <c r="C115" s="11"/>
      <c r="D115" s="11"/>
      <c r="E115" s="11"/>
      <c r="F115" s="11"/>
      <c r="G115" s="11"/>
      <c r="H115" s="11"/>
      <c r="I115" s="11"/>
      <c r="J115" s="11"/>
      <c r="K115" s="146">
        <v>40</v>
      </c>
      <c r="L115" s="11">
        <v>12</v>
      </c>
      <c r="M115" s="11">
        <v>60</v>
      </c>
      <c r="N115" s="52">
        <v>8</v>
      </c>
      <c r="O115" s="52">
        <v>80</v>
      </c>
      <c r="P115" s="52">
        <v>6</v>
      </c>
      <c r="Q115" s="52">
        <v>100</v>
      </c>
      <c r="R115" s="52">
        <v>5</v>
      </c>
      <c r="S115" s="52">
        <v>105</v>
      </c>
      <c r="T115" s="52">
        <v>5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/>
    </row>
    <row r="116" spans="1:31">
      <c r="A116" s="44">
        <v>80</v>
      </c>
      <c r="B116" s="178" t="s">
        <v>521</v>
      </c>
      <c r="C116" s="11"/>
      <c r="D116" s="11"/>
      <c r="E116" s="11"/>
      <c r="F116" s="11"/>
      <c r="G116" s="11"/>
      <c r="H116" s="11"/>
      <c r="I116" s="11"/>
      <c r="J116" s="11"/>
      <c r="K116" s="146">
        <v>60</v>
      </c>
      <c r="L116" s="11">
        <v>12</v>
      </c>
      <c r="M116" s="11">
        <v>60</v>
      </c>
      <c r="N116" s="52">
        <v>12</v>
      </c>
      <c r="O116" s="52"/>
      <c r="P116" s="52"/>
      <c r="Q116" s="52"/>
      <c r="R116" s="52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/>
    </row>
    <row r="117" spans="1:31">
      <c r="A117" s="44">
        <v>25.2</v>
      </c>
      <c r="B117"/>
      <c r="C117" s="11"/>
      <c r="D117" s="11"/>
      <c r="E117" s="11"/>
      <c r="F117" s="11"/>
      <c r="G117" s="11"/>
      <c r="H117" s="11"/>
      <c r="I117" s="11"/>
      <c r="J117" s="11"/>
      <c r="K117" s="164"/>
      <c r="L117" s="11"/>
      <c r="M117" s="11"/>
      <c r="N117" s="52"/>
      <c r="O117" s="52"/>
      <c r="P117" s="52"/>
      <c r="Q117" s="52"/>
      <c r="R117" s="52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/>
    </row>
    <row r="118" spans="1:31">
      <c r="A118" s="44"/>
      <c r="B118"/>
      <c r="C118" s="11"/>
      <c r="D118" s="11"/>
      <c r="E118" s="11"/>
      <c r="F118" s="11"/>
      <c r="G118" s="11"/>
      <c r="H118" s="11"/>
      <c r="I118" s="11"/>
      <c r="J118" s="11"/>
      <c r="K118" s="164"/>
      <c r="L118" s="52"/>
      <c r="M118" s="11"/>
      <c r="N118" s="52"/>
      <c r="O118" s="11"/>
      <c r="P118" s="52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/>
    </row>
    <row r="119" spans="1:31">
      <c r="A119" s="44"/>
      <c r="B119"/>
      <c r="C119" s="11"/>
      <c r="D119" s="11"/>
      <c r="E119" s="11"/>
      <c r="F119" s="11"/>
      <c r="G119" s="11"/>
      <c r="H119" s="11"/>
      <c r="I119" s="11"/>
      <c r="J119" s="11"/>
      <c r="K119" s="164"/>
      <c r="L119" s="164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/>
    </row>
    <row r="120" spans="1:31">
      <c r="A120" s="44"/>
      <c r="B120"/>
      <c r="C120" s="11"/>
      <c r="D120" s="11"/>
      <c r="E120" s="11"/>
      <c r="F120" s="11"/>
      <c r="G120" s="11"/>
      <c r="H120" s="11"/>
      <c r="I120" s="11"/>
      <c r="J120" s="11"/>
      <c r="K120" s="1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/>
    </row>
    <row r="121" spans="1:31">
      <c r="A121" s="44"/>
      <c r="B121"/>
      <c r="C121" s="11"/>
      <c r="D121" s="11"/>
      <c r="E121" s="11"/>
      <c r="F121" s="11"/>
      <c r="G121" s="11"/>
      <c r="H121" s="11"/>
      <c r="I121" s="11"/>
      <c r="J121" s="11"/>
      <c r="K121" s="1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/>
    </row>
    <row r="122" spans="1:31">
      <c r="A122" s="44"/>
      <c r="B122"/>
      <c r="C122" s="11"/>
      <c r="D122" s="11"/>
      <c r="E122" s="11"/>
      <c r="F122" s="11"/>
      <c r="G122" s="11"/>
      <c r="H122" s="11"/>
      <c r="I122" s="11"/>
      <c r="J122" s="11"/>
      <c r="K122" s="1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/>
    </row>
    <row r="123" spans="1:31" s="111" customFormat="1">
      <c r="C123" s="110"/>
      <c r="D123" s="110"/>
      <c r="E123" s="110"/>
      <c r="F123" s="110"/>
      <c r="G123" s="110"/>
      <c r="H123" s="110"/>
      <c r="I123" s="110"/>
      <c r="J123" s="110"/>
      <c r="K123" s="162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</row>
    <row r="124" spans="1:31">
      <c r="A124" s="1">
        <v>42212</v>
      </c>
      <c r="B124" s="178" t="s">
        <v>485</v>
      </c>
      <c r="C124" s="11"/>
      <c r="D124" s="11"/>
      <c r="E124" s="11"/>
      <c r="F124" s="11"/>
      <c r="G124" s="11"/>
      <c r="H124" s="11"/>
      <c r="I124" s="11"/>
      <c r="J124" s="11"/>
      <c r="K124" s="146">
        <v>16</v>
      </c>
      <c r="L124" s="11">
        <v>12</v>
      </c>
      <c r="M124" s="11">
        <v>16</v>
      </c>
      <c r="N124" s="52">
        <v>12</v>
      </c>
      <c r="O124" s="52">
        <v>18</v>
      </c>
      <c r="P124" s="52">
        <v>12</v>
      </c>
      <c r="Q124" s="52">
        <v>18</v>
      </c>
      <c r="R124" s="52">
        <v>12</v>
      </c>
      <c r="S124" s="52"/>
      <c r="T124" s="52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/>
    </row>
    <row r="125" spans="1:31">
      <c r="A125" s="44">
        <v>79</v>
      </c>
      <c r="B125" s="178" t="s">
        <v>411</v>
      </c>
      <c r="C125" s="11" t="s">
        <v>523</v>
      </c>
      <c r="D125" s="11"/>
      <c r="E125" s="11"/>
      <c r="F125" s="11"/>
      <c r="G125" s="11"/>
      <c r="H125" s="11"/>
      <c r="I125" s="11"/>
      <c r="J125" s="11"/>
      <c r="K125" s="164">
        <v>9.0277777777777787E-3</v>
      </c>
      <c r="L125" s="11" t="s">
        <v>53</v>
      </c>
      <c r="M125" s="11"/>
      <c r="N125" s="52"/>
      <c r="O125" s="52"/>
      <c r="P125" s="52"/>
      <c r="Q125" s="52"/>
      <c r="R125" s="52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/>
    </row>
    <row r="126" spans="1:31">
      <c r="A126" s="44">
        <v>26.3</v>
      </c>
      <c r="B126" s="178" t="s">
        <v>410</v>
      </c>
      <c r="C126" s="11"/>
      <c r="D126" s="11"/>
      <c r="E126" s="11"/>
      <c r="F126" s="11"/>
      <c r="G126" s="11"/>
      <c r="H126" s="11"/>
      <c r="I126" s="11"/>
      <c r="J126" s="11"/>
      <c r="K126" s="164">
        <v>2.673611111111111E-3</v>
      </c>
      <c r="L126" s="11"/>
      <c r="M126" s="11"/>
      <c r="N126" s="52"/>
      <c r="O126" s="52"/>
      <c r="P126" s="52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/>
    </row>
    <row r="127" spans="1:31">
      <c r="A127" s="44"/>
      <c r="B127"/>
      <c r="C127" s="11"/>
      <c r="D127" s="11"/>
      <c r="E127" s="11"/>
      <c r="F127" s="11"/>
      <c r="G127" s="11"/>
      <c r="H127" s="11"/>
      <c r="I127" s="11"/>
      <c r="J127" s="11"/>
      <c r="K127" s="164"/>
      <c r="L127" s="52"/>
      <c r="M127" s="52"/>
      <c r="N127" s="52"/>
      <c r="O127" s="52"/>
      <c r="P127" s="52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/>
    </row>
    <row r="128" spans="1:31">
      <c r="A128" s="44"/>
      <c r="B128"/>
      <c r="C128" s="11"/>
      <c r="D128" s="11"/>
      <c r="E128" s="11"/>
      <c r="F128" s="11"/>
      <c r="G128" s="11"/>
      <c r="H128" s="11"/>
      <c r="I128" s="11"/>
      <c r="J128" s="11"/>
      <c r="K128" s="161"/>
      <c r="L128" s="52"/>
      <c r="M128" s="52"/>
      <c r="N128" s="52"/>
      <c r="O128" s="52"/>
      <c r="P128" s="52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/>
    </row>
    <row r="129" spans="1:31">
      <c r="A129" s="44"/>
      <c r="B129"/>
      <c r="C129" s="11"/>
      <c r="D129" s="11"/>
      <c r="E129" s="11"/>
      <c r="F129" s="11"/>
      <c r="G129" s="11"/>
      <c r="H129" s="11"/>
      <c r="I129" s="11"/>
      <c r="J129" s="11"/>
      <c r="K129" s="146"/>
      <c r="L129" s="52"/>
      <c r="M129" s="11"/>
      <c r="N129" s="52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/>
    </row>
    <row r="130" spans="1:31">
      <c r="A130" s="44"/>
      <c r="B130"/>
      <c r="C130" s="11"/>
      <c r="D130" s="11"/>
      <c r="E130" s="11"/>
      <c r="F130" s="11"/>
      <c r="G130" s="11"/>
      <c r="H130" s="11"/>
      <c r="I130" s="11"/>
      <c r="J130" s="11"/>
      <c r="K130" s="1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/>
    </row>
    <row r="131" spans="1:31">
      <c r="A131" s="44"/>
      <c r="B131"/>
      <c r="C131" s="11"/>
      <c r="D131" s="11"/>
      <c r="E131" s="11"/>
      <c r="F131" s="11"/>
      <c r="G131" s="11"/>
      <c r="H131" s="11"/>
      <c r="I131" s="11"/>
      <c r="J131" s="11"/>
      <c r="K131" s="1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/>
    </row>
    <row r="132" spans="1:31" s="111" customFormat="1">
      <c r="C132" s="110"/>
      <c r="D132" s="110"/>
      <c r="E132" s="110"/>
      <c r="F132" s="110"/>
      <c r="G132" s="110"/>
      <c r="H132" s="110"/>
      <c r="I132" s="110"/>
      <c r="J132" s="110"/>
      <c r="K132" s="162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</row>
    <row r="133" spans="1:31">
      <c r="A133" s="1">
        <v>42219</v>
      </c>
      <c r="B133" s="178" t="s">
        <v>524</v>
      </c>
      <c r="C133" s="11"/>
      <c r="D133" s="11"/>
      <c r="E133" s="11"/>
      <c r="F133" s="11"/>
      <c r="G133" s="11"/>
      <c r="H133" s="11"/>
      <c r="I133" s="11"/>
      <c r="J133" s="11"/>
      <c r="K133" s="146"/>
      <c r="L133" s="11">
        <v>10</v>
      </c>
      <c r="M133" s="11"/>
      <c r="N133" s="52">
        <v>10</v>
      </c>
      <c r="O133" s="52"/>
      <c r="P133" s="52">
        <v>10</v>
      </c>
      <c r="Q133" s="52"/>
      <c r="R133" s="52"/>
      <c r="S133" s="52"/>
      <c r="T133" s="5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/>
    </row>
    <row r="134" spans="1:31">
      <c r="A134" s="44">
        <v>79.5</v>
      </c>
      <c r="B134" s="178" t="s">
        <v>525</v>
      </c>
      <c r="C134" s="11"/>
      <c r="D134" s="11"/>
      <c r="E134" s="11"/>
      <c r="F134" s="11"/>
      <c r="G134" s="11"/>
      <c r="H134" s="11"/>
      <c r="I134" s="11"/>
      <c r="J134" s="11"/>
      <c r="K134" s="146"/>
      <c r="L134" s="11">
        <v>8</v>
      </c>
      <c r="M134" s="11"/>
      <c r="N134" s="52">
        <v>11</v>
      </c>
      <c r="O134" s="52"/>
      <c r="P134" s="52">
        <v>10</v>
      </c>
      <c r="Q134" s="52"/>
      <c r="R134" s="52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/>
    </row>
    <row r="135" spans="1:31">
      <c r="A135" s="44">
        <v>24.3</v>
      </c>
      <c r="B135" s="178" t="s">
        <v>526</v>
      </c>
      <c r="C135" s="11"/>
      <c r="D135" s="11"/>
      <c r="E135" s="11"/>
      <c r="F135" s="11"/>
      <c r="G135" s="11"/>
      <c r="H135" s="11"/>
      <c r="I135" s="11"/>
      <c r="J135" s="11"/>
      <c r="K135" s="164"/>
      <c r="L135" s="11">
        <v>10</v>
      </c>
      <c r="M135" s="11"/>
      <c r="N135" s="52">
        <v>10</v>
      </c>
      <c r="O135" s="52"/>
      <c r="P135" s="52"/>
      <c r="Q135" s="52"/>
      <c r="R135" s="52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/>
    </row>
    <row r="136" spans="1:31">
      <c r="A136" s="44"/>
      <c r="B136" s="178" t="s">
        <v>527</v>
      </c>
      <c r="C136" s="11"/>
      <c r="D136" s="11"/>
      <c r="E136" s="11"/>
      <c r="F136" s="11"/>
      <c r="G136" s="11"/>
      <c r="H136" s="11"/>
      <c r="I136" s="11"/>
      <c r="J136" s="11"/>
      <c r="K136" s="146"/>
      <c r="L136" s="52"/>
      <c r="M136" s="11"/>
      <c r="N136" s="52"/>
      <c r="O136" s="52"/>
      <c r="P136" s="52"/>
      <c r="Q136" s="52"/>
      <c r="R136" s="52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/>
    </row>
    <row r="137" spans="1:31">
      <c r="A137" s="44"/>
      <c r="B137"/>
      <c r="C137" s="11"/>
      <c r="D137" s="11"/>
      <c r="E137" s="11"/>
      <c r="F137" s="11"/>
      <c r="G137" s="11"/>
      <c r="H137" s="11"/>
      <c r="I137" s="11"/>
      <c r="J137" s="11"/>
      <c r="K137" s="146"/>
      <c r="L137" s="52"/>
      <c r="M137" s="11"/>
      <c r="N137" s="52"/>
      <c r="O137" s="52"/>
      <c r="P137" s="52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/>
    </row>
    <row r="138" spans="1:31">
      <c r="A138" s="44"/>
      <c r="B138"/>
      <c r="C138"/>
      <c r="D138"/>
      <c r="E138"/>
      <c r="F138"/>
      <c r="G138"/>
      <c r="H138"/>
      <c r="J138"/>
      <c r="L138" s="17"/>
      <c r="AA138"/>
      <c r="AD138"/>
      <c r="AE138"/>
    </row>
    <row r="139" spans="1:31">
      <c r="A139" s="44"/>
      <c r="B139"/>
      <c r="C139"/>
      <c r="D139"/>
      <c r="E139"/>
      <c r="F139"/>
      <c r="G139"/>
      <c r="H139"/>
      <c r="J139"/>
      <c r="L139" s="17"/>
      <c r="AA139"/>
      <c r="AD139"/>
      <c r="AE139"/>
    </row>
    <row r="140" spans="1:31">
      <c r="A140" s="44"/>
      <c r="B140"/>
      <c r="C140"/>
      <c r="D140"/>
      <c r="E140"/>
      <c r="F140"/>
      <c r="G140"/>
      <c r="H140"/>
      <c r="J140"/>
      <c r="L140" s="17"/>
      <c r="AA140"/>
      <c r="AD140"/>
      <c r="AE140"/>
    </row>
    <row r="141" spans="1:31" s="111" customFormat="1">
      <c r="K141" s="163"/>
      <c r="L141" s="113"/>
      <c r="Q141" s="114"/>
    </row>
    <row r="142" spans="1:31">
      <c r="A142" s="1">
        <v>42226</v>
      </c>
      <c r="B142" t="s">
        <v>545</v>
      </c>
      <c r="C142"/>
      <c r="D142"/>
      <c r="E142"/>
      <c r="F142"/>
      <c r="G142"/>
      <c r="H142"/>
      <c r="J142"/>
      <c r="K142" s="4">
        <v>25</v>
      </c>
      <c r="L142" s="17">
        <v>7</v>
      </c>
      <c r="M142">
        <v>33</v>
      </c>
      <c r="N142">
        <v>12</v>
      </c>
      <c r="O142">
        <v>31</v>
      </c>
      <c r="P142">
        <v>10</v>
      </c>
      <c r="Q142" s="10">
        <v>31</v>
      </c>
      <c r="R142" s="52">
        <v>10</v>
      </c>
      <c r="S142" s="52"/>
      <c r="T142" s="52"/>
      <c r="AA142"/>
      <c r="AD142"/>
      <c r="AE142"/>
    </row>
    <row r="143" spans="1:31">
      <c r="A143" s="44"/>
      <c r="B143" t="s">
        <v>728</v>
      </c>
      <c r="C143" t="s">
        <v>729</v>
      </c>
      <c r="D143"/>
      <c r="E143"/>
      <c r="F143"/>
      <c r="G143"/>
      <c r="H143"/>
      <c r="J143"/>
      <c r="K143" s="4">
        <v>90</v>
      </c>
      <c r="L143" s="17">
        <v>15</v>
      </c>
      <c r="M143">
        <v>70</v>
      </c>
      <c r="N143">
        <v>17</v>
      </c>
      <c r="O143">
        <v>50</v>
      </c>
      <c r="P143">
        <v>15</v>
      </c>
      <c r="Q143" s="10">
        <v>0</v>
      </c>
      <c r="R143" s="52">
        <v>20</v>
      </c>
      <c r="S143" s="52"/>
      <c r="T143" s="52"/>
      <c r="AA143"/>
      <c r="AD143"/>
      <c r="AE143"/>
    </row>
    <row r="144" spans="1:31">
      <c r="A144" s="44"/>
      <c r="B144"/>
      <c r="C144"/>
      <c r="D144"/>
      <c r="E144"/>
      <c r="F144"/>
      <c r="G144"/>
      <c r="H144"/>
      <c r="J144"/>
      <c r="L144" s="17"/>
      <c r="R144" s="52"/>
      <c r="S144" s="52"/>
      <c r="T144" s="52"/>
      <c r="AA144"/>
      <c r="AD144"/>
      <c r="AE144"/>
    </row>
    <row r="145" spans="1:31">
      <c r="A145" s="44"/>
      <c r="B145"/>
      <c r="C145"/>
      <c r="D145"/>
      <c r="E145"/>
      <c r="F145"/>
      <c r="G145"/>
      <c r="H145"/>
      <c r="J145"/>
      <c r="L145" s="17"/>
      <c r="AA145"/>
      <c r="AD145"/>
      <c r="AE145"/>
    </row>
    <row r="146" spans="1:31">
      <c r="A146" s="44"/>
      <c r="B146"/>
      <c r="C146"/>
      <c r="D146"/>
      <c r="E146"/>
      <c r="F146"/>
      <c r="G146"/>
      <c r="H146"/>
      <c r="J146"/>
      <c r="L146" s="17"/>
      <c r="AA146"/>
      <c r="AD146"/>
      <c r="AE146"/>
    </row>
    <row r="147" spans="1:31">
      <c r="A147" s="44"/>
      <c r="B147"/>
      <c r="C147"/>
      <c r="D147"/>
      <c r="E147"/>
      <c r="F147"/>
      <c r="G147"/>
      <c r="H147"/>
      <c r="J147"/>
      <c r="L147" s="17"/>
      <c r="AA147"/>
      <c r="AD147"/>
      <c r="AE147"/>
    </row>
    <row r="148" spans="1:31">
      <c r="A148" s="44"/>
      <c r="B148"/>
      <c r="C148"/>
      <c r="D148"/>
      <c r="E148"/>
      <c r="F148"/>
      <c r="G148"/>
      <c r="H148"/>
      <c r="J148"/>
      <c r="L148" s="17"/>
      <c r="AA148"/>
      <c r="AD148"/>
      <c r="AE148"/>
    </row>
    <row r="149" spans="1:31">
      <c r="A149" s="44"/>
      <c r="B149"/>
      <c r="C149"/>
      <c r="D149"/>
      <c r="E149"/>
      <c r="F149"/>
      <c r="G149"/>
      <c r="H149"/>
      <c r="J149"/>
      <c r="L149" s="17"/>
      <c r="AA149"/>
      <c r="AD149"/>
      <c r="AE149"/>
    </row>
    <row r="150" spans="1:31" s="111" customFormat="1">
      <c r="K150" s="163"/>
      <c r="L150" s="113"/>
      <c r="Q150" s="114"/>
    </row>
    <row r="151" spans="1:31">
      <c r="A151" s="1">
        <v>42228</v>
      </c>
      <c r="B151" s="186" t="s">
        <v>417</v>
      </c>
      <c r="C151"/>
      <c r="D151"/>
      <c r="E151"/>
      <c r="F151"/>
      <c r="G151"/>
      <c r="H151"/>
      <c r="J151"/>
      <c r="K151" s="4">
        <v>15</v>
      </c>
      <c r="L151" s="17">
        <v>10</v>
      </c>
      <c r="M151">
        <v>25</v>
      </c>
      <c r="N151">
        <v>10</v>
      </c>
      <c r="O151">
        <v>25</v>
      </c>
      <c r="P151">
        <v>10</v>
      </c>
      <c r="Q151" s="10">
        <v>25</v>
      </c>
      <c r="R151" s="52">
        <v>10</v>
      </c>
      <c r="S151" s="52"/>
      <c r="T151" s="52"/>
      <c r="AA151"/>
      <c r="AD151"/>
      <c r="AE151"/>
    </row>
    <row r="152" spans="1:31">
      <c r="A152" s="44">
        <v>79</v>
      </c>
      <c r="B152" s="186" t="s">
        <v>699</v>
      </c>
      <c r="C152"/>
      <c r="D152"/>
      <c r="E152"/>
      <c r="F152"/>
      <c r="G152"/>
      <c r="H152"/>
      <c r="J152"/>
      <c r="K152" s="4">
        <v>35</v>
      </c>
      <c r="L152" s="17">
        <v>12</v>
      </c>
      <c r="M152">
        <v>45</v>
      </c>
      <c r="N152">
        <v>12</v>
      </c>
      <c r="O152">
        <v>45</v>
      </c>
      <c r="P152">
        <v>12</v>
      </c>
      <c r="Q152" s="10">
        <v>45</v>
      </c>
      <c r="R152" s="52">
        <v>12</v>
      </c>
      <c r="S152" s="52"/>
      <c r="T152" s="52"/>
      <c r="AA152"/>
      <c r="AD152"/>
      <c r="AE152"/>
    </row>
    <row r="153" spans="1:31">
      <c r="A153" s="44"/>
      <c r="B153" s="186" t="s">
        <v>411</v>
      </c>
      <c r="C153"/>
      <c r="D153"/>
      <c r="E153"/>
      <c r="F153"/>
      <c r="G153"/>
      <c r="H153"/>
      <c r="J153"/>
      <c r="K153" s="59">
        <v>9.0277777777777787E-3</v>
      </c>
      <c r="L153" s="185" t="s">
        <v>53</v>
      </c>
      <c r="R153" s="52"/>
      <c r="AA153"/>
      <c r="AD153"/>
      <c r="AE153"/>
    </row>
    <row r="154" spans="1:31">
      <c r="A154" s="44"/>
      <c r="B154" s="186" t="s">
        <v>420</v>
      </c>
      <c r="C154"/>
      <c r="D154"/>
      <c r="E154"/>
      <c r="F154"/>
      <c r="G154"/>
      <c r="H154"/>
      <c r="J154"/>
      <c r="K154" s="59"/>
      <c r="L154" s="17">
        <v>15</v>
      </c>
      <c r="N154">
        <v>15</v>
      </c>
      <c r="P154">
        <v>15</v>
      </c>
      <c r="R154" s="52">
        <v>15</v>
      </c>
      <c r="AA154"/>
      <c r="AD154"/>
      <c r="AE154"/>
    </row>
    <row r="155" spans="1:31">
      <c r="A155" s="44"/>
      <c r="B155" s="178"/>
      <c r="C155"/>
      <c r="D155"/>
      <c r="E155"/>
      <c r="F155"/>
      <c r="G155"/>
      <c r="H155"/>
      <c r="J155"/>
      <c r="L155" s="17"/>
      <c r="AA155"/>
      <c r="AD155"/>
      <c r="AE155"/>
    </row>
    <row r="156" spans="1:31">
      <c r="A156" s="44"/>
      <c r="B156"/>
      <c r="C156"/>
      <c r="D156"/>
      <c r="E156"/>
      <c r="F156"/>
      <c r="G156"/>
      <c r="H156"/>
      <c r="J156"/>
      <c r="L156" s="17"/>
      <c r="AA156"/>
      <c r="AD156"/>
      <c r="AE156"/>
    </row>
    <row r="157" spans="1:31">
      <c r="A157" s="44"/>
      <c r="B157"/>
      <c r="C157"/>
      <c r="D157"/>
      <c r="E157"/>
      <c r="F157"/>
      <c r="G157"/>
      <c r="H157"/>
      <c r="J157"/>
      <c r="L157" s="17"/>
      <c r="AA157"/>
      <c r="AD157"/>
      <c r="AE157"/>
    </row>
    <row r="158" spans="1:31">
      <c r="A158" s="44"/>
      <c r="B158"/>
      <c r="C158"/>
      <c r="D158"/>
      <c r="E158"/>
      <c r="F158"/>
      <c r="G158"/>
      <c r="H158"/>
      <c r="J158"/>
      <c r="L158" s="17"/>
      <c r="AA158"/>
      <c r="AD158"/>
      <c r="AE158"/>
    </row>
    <row r="159" spans="1:31" s="111" customFormat="1">
      <c r="K159" s="163"/>
      <c r="L159" s="113"/>
      <c r="Q159" s="114"/>
    </row>
    <row r="160" spans="1:31">
      <c r="A160" s="1">
        <v>42254</v>
      </c>
      <c r="B160" s="178" t="s">
        <v>320</v>
      </c>
      <c r="C160"/>
      <c r="D160"/>
      <c r="E160"/>
      <c r="F160"/>
      <c r="G160"/>
      <c r="H160"/>
      <c r="J160"/>
      <c r="K160" s="4">
        <v>30</v>
      </c>
      <c r="L160" s="17">
        <v>12</v>
      </c>
      <c r="M160">
        <v>30</v>
      </c>
      <c r="N160">
        <v>12</v>
      </c>
      <c r="O160">
        <v>30</v>
      </c>
      <c r="P160">
        <v>15</v>
      </c>
      <c r="Q160" s="10">
        <v>40</v>
      </c>
      <c r="R160" s="52">
        <v>14</v>
      </c>
      <c r="S160" s="52">
        <v>45</v>
      </c>
      <c r="T160" s="52">
        <v>14</v>
      </c>
      <c r="AA160"/>
      <c r="AD160"/>
      <c r="AE160"/>
    </row>
    <row r="161" spans="1:31">
      <c r="A161" s="44">
        <v>78.3</v>
      </c>
      <c r="B161" s="178" t="s">
        <v>589</v>
      </c>
      <c r="C161"/>
      <c r="D161"/>
      <c r="E161"/>
      <c r="F161"/>
      <c r="G161"/>
      <c r="H161"/>
      <c r="J161"/>
      <c r="K161" s="4">
        <v>40</v>
      </c>
      <c r="L161" s="185">
        <v>12</v>
      </c>
      <c r="M161">
        <v>50</v>
      </c>
      <c r="N161">
        <v>12</v>
      </c>
      <c r="O161">
        <v>55</v>
      </c>
      <c r="P161">
        <v>12</v>
      </c>
      <c r="Q161" s="10">
        <v>55</v>
      </c>
      <c r="R161" s="52">
        <v>13</v>
      </c>
      <c r="AA161"/>
      <c r="AD161"/>
      <c r="AE161"/>
    </row>
    <row r="162" spans="1:31">
      <c r="A162" s="44">
        <v>22</v>
      </c>
      <c r="B162" s="178" t="s">
        <v>292</v>
      </c>
      <c r="C162"/>
      <c r="D162"/>
      <c r="E162"/>
      <c r="F162"/>
      <c r="G162"/>
      <c r="H162"/>
      <c r="J162"/>
      <c r="K162" s="4">
        <v>20</v>
      </c>
      <c r="L162" s="185">
        <v>12</v>
      </c>
      <c r="M162">
        <v>25</v>
      </c>
      <c r="N162">
        <v>12</v>
      </c>
      <c r="O162">
        <v>25</v>
      </c>
      <c r="P162">
        <v>12</v>
      </c>
      <c r="Q162" s="10">
        <v>25</v>
      </c>
      <c r="R162" s="52">
        <v>12</v>
      </c>
      <c r="AA162"/>
      <c r="AD162"/>
      <c r="AE162"/>
    </row>
    <row r="163" spans="1:31">
      <c r="A163" s="44"/>
      <c r="B163" s="178" t="s">
        <v>328</v>
      </c>
      <c r="C163"/>
      <c r="D163"/>
      <c r="E163"/>
      <c r="F163"/>
      <c r="G163"/>
      <c r="H163"/>
      <c r="J163"/>
      <c r="K163" s="4">
        <v>60</v>
      </c>
      <c r="L163" s="17">
        <v>15</v>
      </c>
      <c r="M163">
        <v>80</v>
      </c>
      <c r="N163">
        <v>15</v>
      </c>
      <c r="O163">
        <v>80</v>
      </c>
      <c r="P163">
        <v>15</v>
      </c>
      <c r="Q163" s="10">
        <v>80</v>
      </c>
      <c r="R163" s="52">
        <v>15</v>
      </c>
      <c r="AA163"/>
      <c r="AD163"/>
      <c r="AE163"/>
    </row>
    <row r="164" spans="1:31">
      <c r="A164" s="44"/>
      <c r="B164" s="178" t="s">
        <v>339</v>
      </c>
      <c r="C164"/>
      <c r="D164"/>
      <c r="E164"/>
      <c r="F164"/>
      <c r="G164"/>
      <c r="H164"/>
      <c r="J164"/>
      <c r="K164" s="59">
        <v>1.4699074074074074E-3</v>
      </c>
      <c r="L164" s="17"/>
      <c r="AA164"/>
      <c r="AD164"/>
      <c r="AE164"/>
    </row>
    <row r="165" spans="1:31">
      <c r="A165" s="44"/>
      <c r="B165"/>
      <c r="C165"/>
      <c r="D165"/>
      <c r="E165"/>
      <c r="F165"/>
      <c r="G165"/>
      <c r="H165"/>
      <c r="J165"/>
      <c r="L165" s="17"/>
      <c r="AA165"/>
      <c r="AD165"/>
      <c r="AE165"/>
    </row>
    <row r="166" spans="1:31">
      <c r="A166" s="44"/>
      <c r="B166"/>
      <c r="C166"/>
      <c r="D166"/>
      <c r="E166"/>
      <c r="F166"/>
      <c r="G166"/>
      <c r="H166"/>
      <c r="J166"/>
      <c r="L166" s="17"/>
      <c r="AA166"/>
      <c r="AD166"/>
      <c r="AE166"/>
    </row>
    <row r="167" spans="1:31">
      <c r="A167" s="44"/>
      <c r="B167"/>
      <c r="C167"/>
      <c r="D167"/>
      <c r="E167"/>
      <c r="F167"/>
      <c r="G167"/>
      <c r="H167"/>
      <c r="J167"/>
      <c r="L167" s="17"/>
      <c r="AA167"/>
      <c r="AD167"/>
      <c r="AE167"/>
    </row>
    <row r="168" spans="1:31" s="111" customFormat="1">
      <c r="K168" s="163"/>
      <c r="L168" s="113"/>
      <c r="Q168" s="114"/>
    </row>
    <row r="169" spans="1:31">
      <c r="A169" s="1">
        <v>42268</v>
      </c>
      <c r="B169" s="178" t="s">
        <v>732</v>
      </c>
      <c r="C169"/>
      <c r="D169"/>
      <c r="E169"/>
      <c r="F169"/>
      <c r="G169"/>
      <c r="H169"/>
      <c r="J169"/>
      <c r="K169" s="4">
        <v>40</v>
      </c>
      <c r="L169" s="17">
        <v>12</v>
      </c>
      <c r="M169">
        <v>40</v>
      </c>
      <c r="N169">
        <v>12</v>
      </c>
      <c r="O169" s="4">
        <v>40</v>
      </c>
      <c r="P169" s="17">
        <v>12</v>
      </c>
      <c r="Q169" s="4">
        <v>40</v>
      </c>
      <c r="R169" s="17">
        <v>12</v>
      </c>
      <c r="S169" s="52"/>
      <c r="T169" s="52"/>
      <c r="AA169"/>
      <c r="AD169"/>
      <c r="AE169"/>
    </row>
    <row r="170" spans="1:31">
      <c r="A170" s="44"/>
      <c r="B170" s="178" t="s">
        <v>299</v>
      </c>
      <c r="C170"/>
      <c r="D170"/>
      <c r="E170"/>
      <c r="F170"/>
      <c r="G170"/>
      <c r="H170"/>
      <c r="J170"/>
      <c r="K170" s="4">
        <v>40</v>
      </c>
      <c r="L170" s="17">
        <v>12</v>
      </c>
      <c r="M170">
        <v>40</v>
      </c>
      <c r="N170">
        <v>12</v>
      </c>
      <c r="O170" s="4">
        <v>40</v>
      </c>
      <c r="P170" s="17">
        <v>12</v>
      </c>
      <c r="Q170" s="4">
        <v>40</v>
      </c>
      <c r="R170" s="17">
        <v>12</v>
      </c>
      <c r="AA170"/>
      <c r="AD170"/>
      <c r="AE170"/>
    </row>
    <row r="171" spans="1:31">
      <c r="A171" s="44"/>
      <c r="B171" s="178" t="s">
        <v>730</v>
      </c>
      <c r="C171"/>
      <c r="D171"/>
      <c r="E171"/>
      <c r="F171"/>
      <c r="G171"/>
      <c r="H171"/>
      <c r="J171"/>
      <c r="K171" s="4">
        <v>25</v>
      </c>
      <c r="L171" s="17">
        <v>12</v>
      </c>
      <c r="M171">
        <v>25</v>
      </c>
      <c r="N171">
        <v>12</v>
      </c>
      <c r="O171" s="4">
        <v>25</v>
      </c>
      <c r="P171" s="17">
        <v>12</v>
      </c>
      <c r="Q171" s="4">
        <v>25</v>
      </c>
      <c r="R171" s="17">
        <v>12</v>
      </c>
      <c r="AA171"/>
      <c r="AD171"/>
      <c r="AE171"/>
    </row>
    <row r="172" spans="1:31">
      <c r="A172" s="44"/>
      <c r="B172" s="178" t="s">
        <v>731</v>
      </c>
      <c r="C172"/>
      <c r="D172"/>
      <c r="E172"/>
      <c r="F172"/>
      <c r="G172"/>
      <c r="H172"/>
      <c r="J172"/>
      <c r="L172" s="17">
        <v>30</v>
      </c>
      <c r="N172">
        <v>30</v>
      </c>
      <c r="O172" s="4"/>
      <c r="P172" s="17">
        <v>30</v>
      </c>
      <c r="Q172" s="4"/>
      <c r="R172" s="17">
        <v>30</v>
      </c>
      <c r="AA172"/>
      <c r="AD172"/>
      <c r="AE172"/>
    </row>
    <row r="173" spans="1:31">
      <c r="A173" s="44"/>
      <c r="B173" s="178"/>
      <c r="C173"/>
      <c r="D173"/>
      <c r="E173"/>
      <c r="F173"/>
      <c r="G173"/>
      <c r="H173"/>
      <c r="J173"/>
      <c r="L173" s="17"/>
      <c r="R173" s="52"/>
      <c r="AA173"/>
      <c r="AD173"/>
      <c r="AE173"/>
    </row>
    <row r="174" spans="1:31">
      <c r="A174" s="44"/>
      <c r="B174"/>
      <c r="C174"/>
      <c r="D174"/>
      <c r="E174"/>
      <c r="F174"/>
      <c r="G174"/>
      <c r="H174"/>
      <c r="J174"/>
      <c r="L174" s="17"/>
      <c r="AA174"/>
      <c r="AD174"/>
      <c r="AE174"/>
    </row>
    <row r="175" spans="1:31">
      <c r="A175" s="44"/>
      <c r="B175"/>
      <c r="C175"/>
      <c r="D175"/>
      <c r="E175"/>
      <c r="F175"/>
      <c r="G175"/>
      <c r="H175"/>
      <c r="J175"/>
      <c r="L175" s="17"/>
      <c r="AA175"/>
      <c r="AD175"/>
      <c r="AE175"/>
    </row>
    <row r="176" spans="1:31">
      <c r="A176" s="44"/>
      <c r="B176"/>
      <c r="C176"/>
      <c r="D176"/>
      <c r="E176"/>
      <c r="F176"/>
      <c r="G176"/>
      <c r="H176"/>
      <c r="J176"/>
      <c r="L176" s="17"/>
      <c r="AA176"/>
      <c r="AD176"/>
      <c r="AE176"/>
    </row>
    <row r="177" spans="1:31" s="111" customFormat="1">
      <c r="K177" s="163"/>
      <c r="L177" s="113"/>
      <c r="Q177" s="114"/>
    </row>
    <row r="178" spans="1:31">
      <c r="A178" s="1">
        <v>42269</v>
      </c>
      <c r="B178" s="178" t="s">
        <v>371</v>
      </c>
      <c r="C178"/>
      <c r="D178"/>
      <c r="E178"/>
      <c r="F178"/>
      <c r="G178"/>
      <c r="H178"/>
      <c r="J178"/>
      <c r="K178" s="4">
        <v>40</v>
      </c>
      <c r="L178" s="17">
        <v>15</v>
      </c>
      <c r="M178">
        <v>60</v>
      </c>
      <c r="N178">
        <v>15</v>
      </c>
      <c r="O178">
        <v>80</v>
      </c>
      <c r="P178">
        <v>8</v>
      </c>
      <c r="Q178" s="10">
        <v>80</v>
      </c>
      <c r="R178" s="52">
        <v>10</v>
      </c>
      <c r="S178" s="52">
        <v>80</v>
      </c>
      <c r="T178" s="52">
        <v>8</v>
      </c>
      <c r="AA178"/>
      <c r="AD178"/>
      <c r="AE178"/>
    </row>
    <row r="179" spans="1:31">
      <c r="A179" s="44"/>
      <c r="B179" s="178"/>
      <c r="C179"/>
      <c r="D179"/>
      <c r="E179"/>
      <c r="F179"/>
      <c r="G179"/>
      <c r="H179"/>
      <c r="J179"/>
      <c r="L179" s="17"/>
      <c r="R179" s="52"/>
      <c r="AA179"/>
      <c r="AD179"/>
      <c r="AE179"/>
    </row>
    <row r="180" spans="1:31">
      <c r="A180" s="44"/>
      <c r="B180" s="178"/>
      <c r="C180"/>
      <c r="D180"/>
      <c r="E180"/>
      <c r="F180"/>
      <c r="G180"/>
      <c r="H180"/>
      <c r="J180"/>
      <c r="L180" s="17"/>
      <c r="R180" s="52"/>
      <c r="AA180"/>
      <c r="AD180"/>
      <c r="AE180"/>
    </row>
    <row r="181" spans="1:31">
      <c r="A181" s="44"/>
      <c r="B181" s="178"/>
      <c r="C181"/>
      <c r="D181"/>
      <c r="E181"/>
      <c r="F181"/>
      <c r="G181"/>
      <c r="H181"/>
      <c r="J181"/>
      <c r="K181" s="59"/>
      <c r="L181" s="17"/>
      <c r="R181" s="52"/>
      <c r="AA181"/>
      <c r="AD181"/>
      <c r="AE181"/>
    </row>
    <row r="182" spans="1:31">
      <c r="B182" s="178"/>
      <c r="C182"/>
      <c r="D182"/>
      <c r="E182"/>
      <c r="F182"/>
      <c r="G182"/>
      <c r="H182"/>
      <c r="J182"/>
      <c r="K182" s="59"/>
      <c r="L182" s="17"/>
      <c r="AA182"/>
      <c r="AD182"/>
      <c r="AE182"/>
    </row>
    <row r="183" spans="1:31">
      <c r="B183" s="44"/>
      <c r="C183"/>
      <c r="D183"/>
      <c r="E183"/>
      <c r="F183"/>
      <c r="G183"/>
      <c r="H183"/>
      <c r="J183"/>
      <c r="K183" s="59"/>
      <c r="L183" s="180"/>
      <c r="AA183"/>
      <c r="AD183"/>
      <c r="AE183"/>
    </row>
    <row r="184" spans="1:31">
      <c r="A184" s="44"/>
      <c r="B184"/>
      <c r="C184"/>
      <c r="D184"/>
      <c r="E184"/>
      <c r="F184"/>
      <c r="G184"/>
      <c r="H184"/>
      <c r="J184"/>
      <c r="K184" s="59"/>
      <c r="L184" s="17"/>
      <c r="AA184"/>
      <c r="AD184"/>
      <c r="AE184"/>
    </row>
    <row r="185" spans="1:31">
      <c r="A185" s="44"/>
      <c r="B185"/>
      <c r="C185"/>
      <c r="D185"/>
      <c r="E185"/>
      <c r="F185"/>
      <c r="G185"/>
      <c r="H185"/>
      <c r="J185"/>
      <c r="L185" s="17"/>
      <c r="AA185"/>
      <c r="AD185"/>
      <c r="AE185"/>
    </row>
    <row r="186" spans="1:31" s="111" customFormat="1">
      <c r="K186" s="163"/>
      <c r="L186" s="113"/>
      <c r="Q186" s="114"/>
    </row>
    <row r="187" spans="1:31">
      <c r="A187" s="1">
        <v>42299</v>
      </c>
      <c r="B187" s="178" t="s">
        <v>371</v>
      </c>
      <c r="C187"/>
      <c r="D187"/>
      <c r="E187"/>
      <c r="F187"/>
      <c r="G187"/>
      <c r="H187"/>
      <c r="J187"/>
      <c r="K187" s="4">
        <v>60</v>
      </c>
      <c r="L187" s="17">
        <v>12</v>
      </c>
      <c r="M187">
        <v>80</v>
      </c>
      <c r="N187">
        <v>12</v>
      </c>
      <c r="O187">
        <v>80</v>
      </c>
      <c r="P187">
        <v>12</v>
      </c>
      <c r="Q187" s="10">
        <v>80</v>
      </c>
      <c r="R187" s="52">
        <v>12</v>
      </c>
      <c r="S187" s="52"/>
      <c r="T187" s="52"/>
      <c r="AA187"/>
      <c r="AD187"/>
      <c r="AE187"/>
    </row>
    <row r="188" spans="1:31">
      <c r="A188" s="44"/>
      <c r="B188" s="178" t="s">
        <v>339</v>
      </c>
      <c r="C188"/>
      <c r="D188"/>
      <c r="E188"/>
      <c r="F188"/>
      <c r="G188"/>
      <c r="H188"/>
      <c r="J188"/>
      <c r="K188" s="59">
        <v>1.2152777777777778E-3</v>
      </c>
      <c r="L188" s="17"/>
      <c r="AA188"/>
      <c r="AD188"/>
      <c r="AE188"/>
    </row>
    <row r="189" spans="1:31">
      <c r="A189" s="44"/>
      <c r="B189" s="178"/>
      <c r="C189"/>
      <c r="D189"/>
      <c r="E189"/>
      <c r="F189"/>
      <c r="G189"/>
      <c r="H189"/>
      <c r="J189"/>
      <c r="L189" s="17"/>
      <c r="AA189"/>
      <c r="AD189"/>
      <c r="AE189"/>
    </row>
    <row r="190" spans="1:31">
      <c r="A190" s="44"/>
      <c r="B190" s="182"/>
      <c r="C190"/>
      <c r="D190"/>
      <c r="E190"/>
      <c r="F190"/>
      <c r="G190"/>
      <c r="H190"/>
      <c r="J190"/>
      <c r="K190" s="59"/>
      <c r="L190" s="17"/>
      <c r="AA190"/>
      <c r="AD190"/>
      <c r="AE190"/>
    </row>
    <row r="191" spans="1:31">
      <c r="A191" s="44"/>
      <c r="B191" s="178"/>
      <c r="C191"/>
      <c r="D191"/>
      <c r="E191"/>
      <c r="F191"/>
      <c r="G191"/>
      <c r="H191"/>
      <c r="J191"/>
      <c r="K191" s="59"/>
      <c r="L191" s="17"/>
      <c r="AA191"/>
      <c r="AD191"/>
      <c r="AE191"/>
    </row>
    <row r="192" spans="1:31">
      <c r="A192" s="44"/>
      <c r="B192" s="178"/>
      <c r="C192"/>
      <c r="D192"/>
      <c r="E192"/>
      <c r="F192"/>
      <c r="G192"/>
      <c r="H192"/>
      <c r="J192"/>
      <c r="K192" s="59"/>
      <c r="L192" s="180"/>
      <c r="AA192"/>
      <c r="AD192"/>
      <c r="AE192"/>
    </row>
    <row r="193" spans="1:31">
      <c r="A193" s="44"/>
      <c r="B193" s="178"/>
      <c r="C193"/>
      <c r="D193"/>
      <c r="E193"/>
      <c r="F193"/>
      <c r="G193"/>
      <c r="H193"/>
      <c r="J193"/>
      <c r="K193" s="59"/>
      <c r="L193" s="17"/>
      <c r="AA193"/>
      <c r="AD193"/>
      <c r="AE193"/>
    </row>
    <row r="194" spans="1:31">
      <c r="A194" s="44"/>
      <c r="B194"/>
      <c r="C194"/>
      <c r="D194"/>
      <c r="E194"/>
      <c r="F194"/>
      <c r="G194"/>
      <c r="H194"/>
      <c r="J194"/>
      <c r="L194" s="17"/>
      <c r="AA194"/>
      <c r="AD194"/>
      <c r="AE194"/>
    </row>
    <row r="195" spans="1:31" s="111" customFormat="1">
      <c r="K195" s="163"/>
      <c r="L195" s="113"/>
      <c r="Q195" s="114"/>
    </row>
    <row r="196" spans="1:31">
      <c r="A196" s="1">
        <v>42303</v>
      </c>
      <c r="B196" s="178" t="s">
        <v>552</v>
      </c>
      <c r="C196"/>
      <c r="D196"/>
      <c r="E196"/>
      <c r="F196"/>
      <c r="G196"/>
      <c r="H196"/>
      <c r="J196"/>
      <c r="K196" s="4">
        <v>25</v>
      </c>
      <c r="L196" s="17">
        <v>12</v>
      </c>
      <c r="M196">
        <v>30</v>
      </c>
      <c r="N196">
        <v>12</v>
      </c>
      <c r="O196">
        <v>30</v>
      </c>
      <c r="P196">
        <v>12</v>
      </c>
      <c r="R196" s="52"/>
      <c r="S196" s="52"/>
      <c r="T196" s="52"/>
      <c r="AA196"/>
      <c r="AD196"/>
      <c r="AE196"/>
    </row>
    <row r="197" spans="1:31">
      <c r="A197" s="44"/>
      <c r="B197" s="178" t="s">
        <v>328</v>
      </c>
      <c r="C197"/>
      <c r="D197"/>
      <c r="E197"/>
      <c r="F197"/>
      <c r="G197"/>
      <c r="H197"/>
      <c r="J197"/>
      <c r="K197" s="4">
        <v>0</v>
      </c>
      <c r="L197" s="17">
        <v>12</v>
      </c>
      <c r="M197">
        <v>40</v>
      </c>
      <c r="N197">
        <v>12</v>
      </c>
      <c r="O197">
        <v>60</v>
      </c>
      <c r="P197">
        <v>12</v>
      </c>
      <c r="Q197" s="10">
        <v>80</v>
      </c>
      <c r="R197" s="52">
        <v>12</v>
      </c>
      <c r="S197" s="52">
        <v>100</v>
      </c>
      <c r="T197" s="52">
        <v>12</v>
      </c>
      <c r="AA197"/>
      <c r="AD197"/>
      <c r="AE197"/>
    </row>
    <row r="198" spans="1:31">
      <c r="A198" s="44"/>
      <c r="B198" s="178" t="s">
        <v>411</v>
      </c>
      <c r="C198"/>
      <c r="D198"/>
      <c r="E198"/>
      <c r="F198"/>
      <c r="G198"/>
      <c r="H198"/>
      <c r="J198"/>
      <c r="K198" s="59">
        <v>1.1111111111111112E-2</v>
      </c>
      <c r="L198" s="17" t="s">
        <v>53</v>
      </c>
      <c r="AA198"/>
      <c r="AD198"/>
      <c r="AE198"/>
    </row>
    <row r="199" spans="1:31">
      <c r="A199" s="44"/>
      <c r="B199" s="178" t="s">
        <v>339</v>
      </c>
      <c r="C199"/>
      <c r="D199"/>
      <c r="E199"/>
      <c r="F199"/>
      <c r="G199"/>
      <c r="H199"/>
      <c r="J199"/>
      <c r="K199" s="59">
        <v>1.3888888888888889E-3</v>
      </c>
      <c r="L199" s="17"/>
      <c r="AA199"/>
      <c r="AD199"/>
      <c r="AE199"/>
    </row>
    <row r="200" spans="1:31">
      <c r="A200" s="44"/>
      <c r="B200" s="178" t="s">
        <v>733</v>
      </c>
      <c r="C200"/>
      <c r="D200"/>
      <c r="E200"/>
      <c r="F200"/>
      <c r="G200"/>
      <c r="H200"/>
      <c r="J200"/>
      <c r="K200" s="59"/>
      <c r="L200" s="17">
        <v>20</v>
      </c>
      <c r="AA200"/>
      <c r="AD200"/>
      <c r="AE200"/>
    </row>
    <row r="201" spans="1:31">
      <c r="A201" s="44"/>
      <c r="B201"/>
      <c r="C201"/>
      <c r="D201"/>
      <c r="E201"/>
      <c r="F201"/>
      <c r="G201"/>
      <c r="H201"/>
      <c r="J201"/>
      <c r="L201" s="17"/>
      <c r="AA201"/>
      <c r="AD201"/>
      <c r="AE201"/>
    </row>
    <row r="202" spans="1:31">
      <c r="A202" s="44"/>
      <c r="B202"/>
      <c r="C202"/>
      <c r="D202"/>
      <c r="E202"/>
      <c r="F202"/>
      <c r="G202"/>
      <c r="H202"/>
      <c r="J202"/>
      <c r="L202" s="17"/>
      <c r="AA202"/>
      <c r="AD202"/>
      <c r="AE202"/>
    </row>
    <row r="203" spans="1:31">
      <c r="A203" s="44"/>
      <c r="B203"/>
      <c r="C203"/>
      <c r="D203"/>
      <c r="E203"/>
      <c r="F203"/>
      <c r="G203"/>
      <c r="H203"/>
      <c r="J203"/>
      <c r="L203" s="17"/>
      <c r="AA203"/>
      <c r="AD203"/>
      <c r="AE203"/>
    </row>
    <row r="204" spans="1:31" s="111" customFormat="1">
      <c r="K204" s="163"/>
      <c r="L204" s="113"/>
      <c r="Q204" s="114"/>
    </row>
    <row r="205" spans="1:31">
      <c r="A205" s="1">
        <v>42310</v>
      </c>
      <c r="B205" s="178" t="s">
        <v>552</v>
      </c>
      <c r="C205"/>
      <c r="D205"/>
      <c r="E205"/>
      <c r="F205"/>
      <c r="G205"/>
      <c r="H205"/>
      <c r="J205"/>
      <c r="K205" s="4">
        <v>20</v>
      </c>
      <c r="L205" s="17">
        <v>12</v>
      </c>
      <c r="M205">
        <v>32.5</v>
      </c>
      <c r="N205">
        <v>12</v>
      </c>
      <c r="O205">
        <v>32.5</v>
      </c>
      <c r="P205">
        <v>12</v>
      </c>
      <c r="Q205" s="10">
        <v>32.5</v>
      </c>
      <c r="R205" s="52">
        <v>12</v>
      </c>
      <c r="S205" s="52"/>
      <c r="T205" s="52"/>
      <c r="AA205"/>
      <c r="AD205"/>
      <c r="AE205"/>
    </row>
    <row r="206" spans="1:31">
      <c r="A206" s="44">
        <v>78</v>
      </c>
      <c r="B206" s="178" t="s">
        <v>411</v>
      </c>
      <c r="C206"/>
      <c r="D206"/>
      <c r="E206"/>
      <c r="F206"/>
      <c r="G206"/>
      <c r="H206"/>
      <c r="J206"/>
      <c r="K206" s="59">
        <v>1.0416666666666666E-2</v>
      </c>
      <c r="L206" s="17" t="s">
        <v>53</v>
      </c>
      <c r="R206" s="52"/>
      <c r="S206" s="52"/>
      <c r="T206" s="52"/>
      <c r="AA206"/>
      <c r="AD206"/>
      <c r="AE206"/>
    </row>
    <row r="207" spans="1:31">
      <c r="A207" s="44">
        <v>22</v>
      </c>
      <c r="B207" s="178" t="s">
        <v>339</v>
      </c>
      <c r="C207"/>
      <c r="D207"/>
      <c r="E207"/>
      <c r="F207"/>
      <c r="G207"/>
      <c r="H207"/>
      <c r="J207"/>
      <c r="K207" s="59">
        <v>1.4467592592592594E-3</v>
      </c>
      <c r="L207" s="17"/>
      <c r="R207" s="52"/>
      <c r="S207" s="52"/>
      <c r="T207" s="52"/>
      <c r="AA207"/>
      <c r="AD207"/>
      <c r="AE207"/>
    </row>
    <row r="208" spans="1:31">
      <c r="A208" s="44"/>
      <c r="B208" s="178" t="s">
        <v>424</v>
      </c>
      <c r="C208"/>
      <c r="D208"/>
      <c r="E208"/>
      <c r="F208"/>
      <c r="G208"/>
      <c r="H208"/>
      <c r="J208"/>
      <c r="K208" s="59">
        <v>6.2500000000000001E-4</v>
      </c>
      <c r="L208" s="180">
        <v>6.9444444444444447E-4</v>
      </c>
      <c r="AA208"/>
      <c r="AD208"/>
      <c r="AE208"/>
    </row>
    <row r="209" spans="1:31">
      <c r="A209" s="44"/>
      <c r="B209" s="178" t="s">
        <v>536</v>
      </c>
      <c r="C209"/>
      <c r="D209"/>
      <c r="E209"/>
      <c r="F209"/>
      <c r="G209"/>
      <c r="H209"/>
      <c r="J209"/>
      <c r="L209" s="17">
        <v>20</v>
      </c>
      <c r="N209">
        <v>20</v>
      </c>
      <c r="P209">
        <v>20</v>
      </c>
      <c r="AA209"/>
      <c r="AD209"/>
      <c r="AE209"/>
    </row>
    <row r="210" spans="1:31">
      <c r="A210" s="44"/>
      <c r="B210"/>
      <c r="C210"/>
      <c r="D210"/>
      <c r="E210"/>
      <c r="F210"/>
      <c r="G210"/>
      <c r="H210"/>
      <c r="J210"/>
      <c r="L210" s="17"/>
      <c r="AA210"/>
      <c r="AD210"/>
      <c r="AE210"/>
    </row>
    <row r="211" spans="1:31">
      <c r="A211" s="44"/>
      <c r="B211"/>
      <c r="C211"/>
      <c r="D211"/>
      <c r="E211"/>
      <c r="F211"/>
      <c r="G211"/>
      <c r="H211"/>
      <c r="J211"/>
      <c r="L211" s="17"/>
      <c r="AA211"/>
      <c r="AD211"/>
      <c r="AE211"/>
    </row>
    <row r="212" spans="1:31">
      <c r="A212" s="44"/>
      <c r="B212"/>
      <c r="C212"/>
      <c r="D212"/>
      <c r="E212"/>
      <c r="F212"/>
      <c r="G212"/>
      <c r="H212"/>
      <c r="J212"/>
      <c r="L212" s="17"/>
      <c r="AA212"/>
      <c r="AD212"/>
      <c r="AE212"/>
    </row>
    <row r="213" spans="1:31" s="111" customFormat="1">
      <c r="K213" s="163"/>
      <c r="L213" s="113"/>
      <c r="Q213" s="114"/>
    </row>
    <row r="214" spans="1:31">
      <c r="A214" s="1">
        <v>42313</v>
      </c>
      <c r="B214" s="178" t="s">
        <v>315</v>
      </c>
      <c r="C214"/>
      <c r="D214"/>
      <c r="E214"/>
      <c r="F214"/>
      <c r="G214"/>
      <c r="H214"/>
      <c r="J214"/>
      <c r="K214" s="4">
        <v>40</v>
      </c>
      <c r="L214" s="17">
        <v>12</v>
      </c>
      <c r="M214">
        <v>40</v>
      </c>
      <c r="N214">
        <v>12</v>
      </c>
      <c r="O214">
        <v>40</v>
      </c>
      <c r="P214">
        <v>12</v>
      </c>
      <c r="Q214" s="10">
        <v>40</v>
      </c>
      <c r="R214" s="52">
        <v>12</v>
      </c>
      <c r="S214" s="52"/>
      <c r="T214" s="52"/>
      <c r="AA214"/>
      <c r="AD214"/>
      <c r="AE214"/>
    </row>
    <row r="215" spans="1:31">
      <c r="A215" s="44"/>
      <c r="B215" s="178" t="s">
        <v>328</v>
      </c>
      <c r="C215"/>
      <c r="D215"/>
      <c r="E215"/>
      <c r="F215"/>
      <c r="G215"/>
      <c r="H215"/>
      <c r="J215"/>
      <c r="K215" s="4">
        <v>60</v>
      </c>
      <c r="L215" s="17">
        <v>15</v>
      </c>
      <c r="M215">
        <v>80</v>
      </c>
      <c r="N215">
        <v>15</v>
      </c>
      <c r="O215">
        <v>80</v>
      </c>
      <c r="P215">
        <v>15</v>
      </c>
      <c r="Q215" s="10">
        <v>80</v>
      </c>
      <c r="R215" s="52">
        <v>15</v>
      </c>
      <c r="AA215"/>
      <c r="AD215"/>
      <c r="AE215"/>
    </row>
    <row r="216" spans="1:31">
      <c r="A216" s="44"/>
      <c r="B216" s="178" t="s">
        <v>411</v>
      </c>
      <c r="C216"/>
      <c r="D216"/>
      <c r="E216"/>
      <c r="F216"/>
      <c r="G216"/>
      <c r="H216"/>
      <c r="J216"/>
      <c r="K216" s="59">
        <v>1.0416666666666666E-2</v>
      </c>
      <c r="L216" s="17"/>
      <c r="AA216"/>
      <c r="AD216"/>
      <c r="AE216"/>
    </row>
    <row r="217" spans="1:31">
      <c r="A217" s="44"/>
      <c r="B217" s="178" t="s">
        <v>339</v>
      </c>
      <c r="C217"/>
      <c r="D217"/>
      <c r="E217"/>
      <c r="F217"/>
      <c r="G217"/>
      <c r="H217"/>
      <c r="J217"/>
      <c r="K217" s="59">
        <v>1.6203703703703703E-3</v>
      </c>
      <c r="L217" s="17"/>
      <c r="AA217"/>
      <c r="AD217"/>
      <c r="AE217"/>
    </row>
    <row r="218" spans="1:31">
      <c r="A218" s="44"/>
      <c r="B218" s="178"/>
      <c r="C218"/>
      <c r="D218"/>
      <c r="E218"/>
      <c r="F218"/>
      <c r="G218"/>
      <c r="H218"/>
      <c r="J218"/>
      <c r="K218" s="59"/>
      <c r="L218" s="17"/>
      <c r="AA218"/>
      <c r="AD218"/>
      <c r="AE218"/>
    </row>
    <row r="219" spans="1:31">
      <c r="A219" s="44"/>
      <c r="B219" s="178"/>
      <c r="C219"/>
      <c r="D219"/>
      <c r="E219"/>
      <c r="F219"/>
      <c r="G219"/>
      <c r="H219"/>
      <c r="J219"/>
      <c r="K219" s="59"/>
      <c r="L219" s="17"/>
      <c r="AA219"/>
      <c r="AD219"/>
      <c r="AE219"/>
    </row>
    <row r="220" spans="1:31">
      <c r="A220" s="44"/>
      <c r="B220" s="178"/>
      <c r="C220"/>
      <c r="D220"/>
      <c r="E220"/>
      <c r="F220"/>
      <c r="G220"/>
      <c r="H220"/>
      <c r="J220"/>
      <c r="L220" s="17"/>
      <c r="AA220"/>
      <c r="AD220"/>
      <c r="AE220"/>
    </row>
    <row r="221" spans="1:31">
      <c r="A221" s="44"/>
      <c r="B221"/>
      <c r="C221"/>
      <c r="D221"/>
      <c r="E221"/>
      <c r="F221"/>
      <c r="G221"/>
      <c r="H221"/>
      <c r="J221"/>
      <c r="L221" s="17"/>
      <c r="AA221"/>
      <c r="AD221"/>
      <c r="AE221"/>
    </row>
    <row r="222" spans="1:31" s="111" customFormat="1">
      <c r="K222" s="163"/>
      <c r="L222" s="113"/>
      <c r="Q222" s="114"/>
    </row>
    <row r="223" spans="1:31">
      <c r="A223" s="1">
        <v>42318</v>
      </c>
      <c r="B223" s="178" t="s">
        <v>315</v>
      </c>
      <c r="C223"/>
      <c r="D223"/>
      <c r="E223"/>
      <c r="F223"/>
      <c r="G223"/>
      <c r="H223"/>
      <c r="J223"/>
      <c r="K223" s="4">
        <v>40</v>
      </c>
      <c r="L223" s="17">
        <v>12</v>
      </c>
      <c r="M223">
        <v>40</v>
      </c>
      <c r="N223">
        <v>12</v>
      </c>
      <c r="O223">
        <v>40</v>
      </c>
      <c r="P223">
        <v>12</v>
      </c>
      <c r="Q223" s="10">
        <v>40</v>
      </c>
      <c r="R223" s="52">
        <v>12</v>
      </c>
      <c r="AA223"/>
      <c r="AD223"/>
      <c r="AE223"/>
    </row>
    <row r="224" spans="1:31">
      <c r="A224" s="44"/>
      <c r="B224" s="178" t="s">
        <v>417</v>
      </c>
      <c r="C224"/>
      <c r="D224"/>
      <c r="E224"/>
      <c r="F224"/>
      <c r="G224"/>
      <c r="H224"/>
      <c r="J224"/>
      <c r="K224" s="4">
        <v>32.5</v>
      </c>
      <c r="L224" s="17">
        <v>12</v>
      </c>
      <c r="R224" s="52"/>
      <c r="S224" s="52"/>
      <c r="T224" s="52"/>
      <c r="AA224"/>
      <c r="AD224"/>
      <c r="AE224"/>
    </row>
    <row r="225" spans="1:31">
      <c r="A225" s="44"/>
      <c r="B225" s="178" t="s">
        <v>411</v>
      </c>
      <c r="C225"/>
      <c r="D225"/>
      <c r="E225"/>
      <c r="F225"/>
      <c r="G225"/>
      <c r="H225"/>
      <c r="J225"/>
      <c r="K225" s="59">
        <v>1.0416666666666666E-2</v>
      </c>
      <c r="L225" s="17"/>
      <c r="R225" s="52"/>
      <c r="AA225"/>
      <c r="AD225"/>
      <c r="AE225"/>
    </row>
    <row r="226" spans="1:31">
      <c r="A226" s="44"/>
      <c r="B226" s="178" t="s">
        <v>339</v>
      </c>
      <c r="C226"/>
      <c r="D226"/>
      <c r="E226"/>
      <c r="F226"/>
      <c r="G226"/>
      <c r="H226"/>
      <c r="J226"/>
      <c r="K226" s="59">
        <v>1.6782407407407406E-3</v>
      </c>
      <c r="L226" s="17"/>
      <c r="R226" s="52"/>
      <c r="S226" s="52"/>
      <c r="T226" s="52"/>
      <c r="AA226"/>
      <c r="AD226"/>
      <c r="AE226"/>
    </row>
    <row r="227" spans="1:31">
      <c r="A227" s="44"/>
      <c r="B227"/>
      <c r="C227"/>
      <c r="D227"/>
      <c r="E227"/>
      <c r="F227"/>
      <c r="G227"/>
      <c r="H227"/>
      <c r="J227"/>
      <c r="L227" s="17"/>
      <c r="AA227"/>
      <c r="AD227"/>
      <c r="AE227"/>
    </row>
    <row r="228" spans="1:31">
      <c r="A228" s="44"/>
      <c r="B228"/>
      <c r="C228"/>
      <c r="D228"/>
      <c r="E228"/>
      <c r="F228"/>
      <c r="G228"/>
      <c r="H228"/>
      <c r="J228"/>
      <c r="L228" s="17"/>
      <c r="AA228"/>
      <c r="AD228"/>
      <c r="AE228"/>
    </row>
    <row r="229" spans="1:31">
      <c r="A229" s="44"/>
      <c r="B229"/>
      <c r="C229"/>
      <c r="D229"/>
      <c r="E229"/>
      <c r="F229"/>
      <c r="G229"/>
      <c r="H229"/>
      <c r="J229"/>
      <c r="L229" s="17"/>
      <c r="AA229"/>
      <c r="AD229"/>
      <c r="AE229"/>
    </row>
    <row r="230" spans="1:31">
      <c r="A230" s="44"/>
      <c r="B230"/>
      <c r="C230"/>
      <c r="D230"/>
      <c r="E230"/>
      <c r="F230"/>
      <c r="G230"/>
      <c r="H230"/>
      <c r="J230"/>
      <c r="L230" s="17"/>
      <c r="AA230"/>
      <c r="AD230"/>
      <c r="AE230"/>
    </row>
    <row r="231" spans="1:31" s="111" customFormat="1">
      <c r="K231" s="163"/>
      <c r="L231" s="113"/>
      <c r="Q231" s="114"/>
    </row>
    <row r="232" spans="1:31">
      <c r="A232" s="1">
        <v>42320</v>
      </c>
      <c r="B232" s="178" t="s">
        <v>371</v>
      </c>
      <c r="C232"/>
      <c r="D232"/>
      <c r="E232"/>
      <c r="F232"/>
      <c r="G232"/>
      <c r="H232"/>
      <c r="J232"/>
      <c r="K232" s="4">
        <v>60</v>
      </c>
      <c r="L232" s="17">
        <v>10</v>
      </c>
      <c r="M232">
        <v>80</v>
      </c>
      <c r="N232">
        <v>10</v>
      </c>
      <c r="O232">
        <v>90</v>
      </c>
      <c r="P232">
        <v>10</v>
      </c>
      <c r="Q232" s="10">
        <v>90</v>
      </c>
      <c r="R232" s="52">
        <v>8</v>
      </c>
      <c r="S232" s="52"/>
      <c r="T232" s="52"/>
      <c r="AA232"/>
      <c r="AD232"/>
      <c r="AE232"/>
    </row>
    <row r="233" spans="1:31">
      <c r="A233"/>
      <c r="B233" s="178" t="s">
        <v>315</v>
      </c>
      <c r="C233"/>
      <c r="D233"/>
      <c r="E233"/>
      <c r="F233"/>
      <c r="G233"/>
      <c r="H233"/>
      <c r="J233"/>
      <c r="K233" s="4">
        <v>42.5</v>
      </c>
      <c r="L233" s="17">
        <v>12</v>
      </c>
      <c r="M233">
        <v>42.5</v>
      </c>
      <c r="N233">
        <v>12</v>
      </c>
      <c r="O233">
        <v>42.5</v>
      </c>
      <c r="P233">
        <v>12</v>
      </c>
      <c r="Q233">
        <v>42.5</v>
      </c>
      <c r="R233">
        <v>12</v>
      </c>
      <c r="S233" s="52"/>
      <c r="T233" s="52"/>
      <c r="AA233"/>
      <c r="AD233"/>
      <c r="AE233"/>
    </row>
    <row r="234" spans="1:31">
      <c r="A234"/>
      <c r="B234" s="178" t="s">
        <v>339</v>
      </c>
      <c r="C234"/>
      <c r="D234"/>
      <c r="E234"/>
      <c r="F234"/>
      <c r="G234"/>
      <c r="H234"/>
      <c r="J234"/>
      <c r="K234" s="59">
        <v>2.0833333333333333E-3</v>
      </c>
      <c r="L234" s="17"/>
      <c r="AA234"/>
      <c r="AD234"/>
      <c r="AE234"/>
    </row>
    <row r="235" spans="1:31">
      <c r="A235"/>
      <c r="B235"/>
      <c r="C235"/>
      <c r="D235"/>
      <c r="E235"/>
      <c r="F235"/>
      <c r="G235"/>
      <c r="H235"/>
      <c r="J235"/>
      <c r="L235" s="17"/>
      <c r="AA235"/>
      <c r="AD235"/>
      <c r="AE235"/>
    </row>
    <row r="236" spans="1:31">
      <c r="A236"/>
      <c r="B236"/>
      <c r="C236"/>
      <c r="D236"/>
      <c r="E236"/>
      <c r="F236"/>
      <c r="G236"/>
      <c r="H236"/>
      <c r="J236"/>
      <c r="L236" s="17"/>
      <c r="AA236"/>
      <c r="AD236"/>
      <c r="AE236"/>
    </row>
    <row r="237" spans="1:31">
      <c r="A237"/>
      <c r="B237"/>
      <c r="C237"/>
      <c r="D237"/>
      <c r="E237"/>
      <c r="F237"/>
      <c r="G237"/>
      <c r="H237"/>
      <c r="J237"/>
      <c r="L237" s="17"/>
      <c r="AA237"/>
      <c r="AD237"/>
      <c r="AE237"/>
    </row>
    <row r="238" spans="1:31">
      <c r="A238"/>
      <c r="B238"/>
      <c r="C238"/>
      <c r="D238"/>
      <c r="E238"/>
      <c r="F238"/>
      <c r="G238"/>
      <c r="H238"/>
      <c r="J238"/>
      <c r="L238" s="17"/>
      <c r="AA238"/>
      <c r="AD238"/>
      <c r="AE238"/>
    </row>
    <row r="239" spans="1:31">
      <c r="A239"/>
      <c r="B239"/>
      <c r="C239"/>
      <c r="D239"/>
      <c r="E239"/>
      <c r="F239"/>
      <c r="G239"/>
      <c r="H239"/>
      <c r="J239"/>
      <c r="K239" s="59"/>
      <c r="L239" s="17"/>
      <c r="AA239"/>
      <c r="AD239"/>
      <c r="AE239"/>
    </row>
    <row r="240" spans="1:31" s="111" customFormat="1">
      <c r="K240" s="163"/>
      <c r="L240" s="113"/>
      <c r="Q240" s="114"/>
    </row>
    <row r="241" spans="1:31">
      <c r="A241" s="183">
        <v>42331</v>
      </c>
      <c r="B241" s="178" t="s">
        <v>485</v>
      </c>
      <c r="C241"/>
      <c r="D241"/>
      <c r="E241"/>
      <c r="F241"/>
      <c r="G241"/>
      <c r="H241"/>
      <c r="J241"/>
      <c r="K241" s="4">
        <v>16</v>
      </c>
      <c r="L241" s="17">
        <v>12</v>
      </c>
      <c r="M241">
        <v>18</v>
      </c>
      <c r="N241">
        <v>12</v>
      </c>
      <c r="O241">
        <v>18</v>
      </c>
      <c r="P241">
        <v>12</v>
      </c>
      <c r="Q241" s="10">
        <v>18</v>
      </c>
      <c r="R241" s="52">
        <v>12</v>
      </c>
      <c r="S241" s="52"/>
      <c r="T241" s="52"/>
      <c r="AA241"/>
      <c r="AD241"/>
      <c r="AE241"/>
    </row>
    <row r="242" spans="1:31">
      <c r="A242" s="84"/>
      <c r="B242" s="178" t="s">
        <v>299</v>
      </c>
      <c r="C242"/>
      <c r="D242"/>
      <c r="E242"/>
      <c r="F242"/>
      <c r="G242"/>
      <c r="H242"/>
      <c r="J242"/>
      <c r="K242" s="4">
        <v>33</v>
      </c>
      <c r="L242" s="17">
        <v>12</v>
      </c>
      <c r="M242">
        <v>33</v>
      </c>
      <c r="N242">
        <v>12</v>
      </c>
      <c r="O242">
        <v>33</v>
      </c>
      <c r="P242">
        <v>12</v>
      </c>
      <c r="R242" s="52"/>
      <c r="S242" s="52"/>
      <c r="T242" s="52"/>
      <c r="AA242"/>
      <c r="AD242"/>
      <c r="AE242"/>
    </row>
    <row r="243" spans="1:31">
      <c r="A243" s="86"/>
      <c r="B243" s="178" t="s">
        <v>328</v>
      </c>
      <c r="C243"/>
      <c r="D243"/>
      <c r="E243"/>
      <c r="F243"/>
      <c r="G243"/>
      <c r="H243"/>
      <c r="J243"/>
      <c r="K243" s="4">
        <v>60</v>
      </c>
      <c r="L243" s="17">
        <v>15</v>
      </c>
      <c r="M243">
        <v>80</v>
      </c>
      <c r="N243">
        <v>15</v>
      </c>
      <c r="O243">
        <v>90</v>
      </c>
      <c r="P243">
        <v>15</v>
      </c>
      <c r="AA243"/>
      <c r="AD243"/>
      <c r="AE243"/>
    </row>
    <row r="244" spans="1:31">
      <c r="A244" s="86"/>
      <c r="B244" s="178" t="s">
        <v>411</v>
      </c>
      <c r="C244"/>
      <c r="D244"/>
      <c r="E244"/>
      <c r="F244"/>
      <c r="G244"/>
      <c r="H244"/>
      <c r="J244"/>
      <c r="K244" s="59">
        <v>6.9444444444444441E-3</v>
      </c>
      <c r="L244" s="17" t="s">
        <v>53</v>
      </c>
      <c r="AA244"/>
      <c r="AD244"/>
      <c r="AE244"/>
    </row>
    <row r="245" spans="1:31">
      <c r="A245" s="86"/>
      <c r="B245" s="178" t="s">
        <v>339</v>
      </c>
      <c r="C245"/>
      <c r="D245"/>
      <c r="E245"/>
      <c r="F245"/>
      <c r="G245"/>
      <c r="H245"/>
      <c r="J245"/>
      <c r="K245" s="59">
        <v>1.9097222222222222E-3</v>
      </c>
      <c r="L245" s="17"/>
      <c r="AA245"/>
      <c r="AD245"/>
      <c r="AE245"/>
    </row>
    <row r="246" spans="1:31">
      <c r="A246" s="86"/>
      <c r="C246"/>
      <c r="D246"/>
      <c r="E246"/>
      <c r="F246"/>
      <c r="G246"/>
      <c r="H246"/>
      <c r="J246"/>
      <c r="L246" s="17"/>
      <c r="AA246"/>
      <c r="AD246"/>
      <c r="AE246"/>
    </row>
    <row r="247" spans="1:31">
      <c r="A247" s="86"/>
      <c r="B247" s="88"/>
      <c r="C247"/>
      <c r="D247"/>
      <c r="E247"/>
      <c r="F247"/>
      <c r="G247"/>
      <c r="H247"/>
      <c r="J247"/>
      <c r="L247" s="17"/>
      <c r="AA247"/>
      <c r="AD247"/>
      <c r="AE247"/>
    </row>
    <row r="248" spans="1:31">
      <c r="A248" s="86"/>
      <c r="B248" s="88"/>
      <c r="C248"/>
      <c r="D248"/>
      <c r="E248"/>
      <c r="F248"/>
      <c r="G248"/>
      <c r="H248"/>
      <c r="J248"/>
      <c r="L248" s="17"/>
      <c r="AA248"/>
      <c r="AD248"/>
      <c r="AE248"/>
    </row>
    <row r="249" spans="1:31" s="111" customFormat="1">
      <c r="K249" s="163"/>
      <c r="L249" s="113"/>
      <c r="Q249" s="114"/>
    </row>
    <row r="250" spans="1:31">
      <c r="A250" s="1">
        <v>42334</v>
      </c>
      <c r="B250" s="178" t="s">
        <v>410</v>
      </c>
      <c r="C250"/>
      <c r="D250"/>
      <c r="E250"/>
      <c r="F250"/>
      <c r="G250"/>
      <c r="H250"/>
      <c r="J250"/>
      <c r="K250" s="59">
        <v>2.627314814814815E-3</v>
      </c>
      <c r="L250" s="17"/>
      <c r="R250" s="52"/>
      <c r="AA250"/>
      <c r="AD250"/>
      <c r="AE250"/>
    </row>
    <row r="251" spans="1:31">
      <c r="A251" s="44"/>
      <c r="B251" s="178" t="s">
        <v>371</v>
      </c>
      <c r="C251"/>
      <c r="D251"/>
      <c r="E251"/>
      <c r="F251"/>
      <c r="G251"/>
      <c r="H251"/>
      <c r="J251"/>
      <c r="K251" s="4">
        <v>40</v>
      </c>
      <c r="L251" s="17">
        <v>12</v>
      </c>
      <c r="M251">
        <v>80</v>
      </c>
      <c r="N251">
        <v>12</v>
      </c>
      <c r="O251">
        <v>90</v>
      </c>
      <c r="P251">
        <v>6</v>
      </c>
      <c r="Q251" s="10">
        <v>100</v>
      </c>
      <c r="R251" s="52">
        <v>4</v>
      </c>
      <c r="AA251"/>
      <c r="AD251"/>
      <c r="AE251"/>
    </row>
    <row r="252" spans="1:31">
      <c r="A252" s="44"/>
      <c r="B252" s="178" t="s">
        <v>462</v>
      </c>
      <c r="C252"/>
      <c r="D252"/>
      <c r="E252"/>
      <c r="F252"/>
      <c r="G252"/>
      <c r="H252"/>
      <c r="J252"/>
      <c r="K252" s="4">
        <v>30</v>
      </c>
      <c r="L252" s="17">
        <v>12</v>
      </c>
      <c r="M252">
        <v>30</v>
      </c>
      <c r="N252">
        <v>12</v>
      </c>
      <c r="O252">
        <v>30</v>
      </c>
      <c r="P252">
        <v>9</v>
      </c>
      <c r="Q252" s="10">
        <v>30</v>
      </c>
      <c r="R252" s="52">
        <v>10</v>
      </c>
      <c r="AA252"/>
      <c r="AD252"/>
      <c r="AE252"/>
    </row>
    <row r="253" spans="1:31">
      <c r="A253" s="44"/>
      <c r="B253" s="178" t="s">
        <v>411</v>
      </c>
      <c r="C253"/>
      <c r="D253"/>
      <c r="E253"/>
      <c r="F253"/>
      <c r="G253"/>
      <c r="H253"/>
      <c r="J253"/>
      <c r="K253" s="59">
        <v>6.9444444444444441E-3</v>
      </c>
      <c r="L253" s="17" t="s">
        <v>52</v>
      </c>
      <c r="R253" s="52"/>
      <c r="AA253"/>
      <c r="AD253"/>
      <c r="AE253"/>
    </row>
    <row r="254" spans="1:31">
      <c r="A254" s="44"/>
      <c r="B254" s="178" t="s">
        <v>339</v>
      </c>
      <c r="C254"/>
      <c r="D254"/>
      <c r="E254"/>
      <c r="F254"/>
      <c r="G254"/>
      <c r="H254"/>
      <c r="J254"/>
      <c r="K254" s="59">
        <v>2.3611111111111111E-3</v>
      </c>
      <c r="L254" s="17"/>
      <c r="AA254"/>
      <c r="AD254"/>
      <c r="AE254"/>
    </row>
    <row r="255" spans="1:31">
      <c r="A255" s="44"/>
      <c r="B255" s="178"/>
      <c r="C255"/>
      <c r="D255"/>
      <c r="E255"/>
      <c r="F255"/>
      <c r="G255"/>
      <c r="H255"/>
      <c r="J255"/>
      <c r="L255" s="17"/>
      <c r="AA255"/>
      <c r="AD255"/>
      <c r="AE255"/>
    </row>
    <row r="256" spans="1:31">
      <c r="A256" s="44"/>
      <c r="B256"/>
      <c r="C256"/>
      <c r="D256"/>
      <c r="E256"/>
      <c r="F256"/>
      <c r="G256"/>
      <c r="H256"/>
      <c r="J256"/>
      <c r="L256" s="17"/>
      <c r="AA256"/>
      <c r="AD256"/>
      <c r="AE256"/>
    </row>
    <row r="257" spans="1:31">
      <c r="A257" s="8"/>
      <c r="B257"/>
      <c r="C257"/>
      <c r="D257"/>
      <c r="E257"/>
      <c r="F257"/>
      <c r="G257"/>
      <c r="H257"/>
      <c r="J257"/>
      <c r="L257" s="17"/>
      <c r="AA257"/>
      <c r="AD257"/>
      <c r="AE257"/>
    </row>
    <row r="258" spans="1:31" s="111" customFormat="1">
      <c r="K258" s="163"/>
      <c r="L258" s="113"/>
      <c r="Q258" s="114"/>
    </row>
    <row r="259" spans="1:31">
      <c r="A259" s="1">
        <v>42340</v>
      </c>
      <c r="B259" s="178" t="s">
        <v>552</v>
      </c>
      <c r="C259"/>
      <c r="D259"/>
      <c r="E259"/>
      <c r="F259"/>
      <c r="G259"/>
      <c r="H259"/>
      <c r="J259"/>
      <c r="K259" s="4">
        <v>30</v>
      </c>
      <c r="L259" s="17">
        <v>12</v>
      </c>
      <c r="M259">
        <v>32.5</v>
      </c>
      <c r="N259">
        <v>12</v>
      </c>
      <c r="O259">
        <v>32.5</v>
      </c>
      <c r="P259">
        <v>12</v>
      </c>
      <c r="Q259" s="10">
        <v>32.5</v>
      </c>
      <c r="R259" s="52">
        <v>10</v>
      </c>
      <c r="S259" s="52"/>
      <c r="AA259"/>
      <c r="AD259"/>
      <c r="AE259"/>
    </row>
    <row r="260" spans="1:31">
      <c r="A260" s="8"/>
      <c r="B260" s="178" t="s">
        <v>315</v>
      </c>
      <c r="C260"/>
      <c r="D260"/>
      <c r="E260"/>
      <c r="F260"/>
      <c r="G260"/>
      <c r="H260"/>
      <c r="J260"/>
      <c r="K260" s="4">
        <v>45</v>
      </c>
      <c r="L260" s="17">
        <v>12</v>
      </c>
      <c r="M260">
        <v>45</v>
      </c>
      <c r="N260">
        <v>12</v>
      </c>
      <c r="O260">
        <v>45</v>
      </c>
      <c r="P260">
        <v>12</v>
      </c>
      <c r="Q260" s="10">
        <v>45</v>
      </c>
      <c r="R260" s="52">
        <v>12</v>
      </c>
      <c r="AA260"/>
      <c r="AD260"/>
      <c r="AE260"/>
    </row>
    <row r="261" spans="1:31">
      <c r="A261" s="8"/>
      <c r="B261" s="178" t="s">
        <v>411</v>
      </c>
      <c r="C261"/>
      <c r="D261"/>
      <c r="E261"/>
      <c r="F261"/>
      <c r="G261"/>
      <c r="H261"/>
      <c r="J261"/>
      <c r="K261" s="59">
        <v>6.9444444444444441E-3</v>
      </c>
      <c r="L261" s="17" t="s">
        <v>53</v>
      </c>
      <c r="AA261"/>
      <c r="AD261"/>
      <c r="AE261"/>
    </row>
    <row r="262" spans="1:31">
      <c r="A262" s="8"/>
      <c r="B262" s="178" t="s">
        <v>339</v>
      </c>
      <c r="C262"/>
      <c r="D262"/>
      <c r="E262"/>
      <c r="F262"/>
      <c r="G262"/>
      <c r="H262"/>
      <c r="J262"/>
      <c r="K262" s="59">
        <v>3.0902777777777782E-3</v>
      </c>
      <c r="L262" s="17"/>
      <c r="R262" s="52"/>
      <c r="AA262"/>
      <c r="AD262"/>
      <c r="AE262"/>
    </row>
    <row r="263" spans="1:31">
      <c r="A263" s="8"/>
      <c r="B263" s="178" t="s">
        <v>515</v>
      </c>
      <c r="C263"/>
      <c r="D263"/>
      <c r="E263"/>
      <c r="F263"/>
      <c r="G263"/>
      <c r="H263"/>
      <c r="J263"/>
      <c r="L263" s="17">
        <v>25</v>
      </c>
      <c r="N263">
        <v>25</v>
      </c>
      <c r="AA263"/>
      <c r="AD263"/>
      <c r="AE263"/>
    </row>
    <row r="264" spans="1:31">
      <c r="A264" s="8"/>
      <c r="B264" s="178" t="s">
        <v>734</v>
      </c>
      <c r="C264"/>
      <c r="D264"/>
      <c r="E264"/>
      <c r="F264"/>
      <c r="G264"/>
      <c r="H264"/>
      <c r="J264"/>
      <c r="L264" s="17">
        <v>12</v>
      </c>
      <c r="N264">
        <v>2</v>
      </c>
      <c r="AA264"/>
      <c r="AD264"/>
      <c r="AE264"/>
    </row>
    <row r="265" spans="1:31">
      <c r="A265" s="8"/>
      <c r="B265" s="178"/>
      <c r="C265"/>
      <c r="D265"/>
      <c r="E265"/>
      <c r="F265"/>
      <c r="G265"/>
      <c r="H265"/>
      <c r="J265"/>
      <c r="L265" s="17"/>
      <c r="AA265"/>
      <c r="AD265"/>
      <c r="AE265"/>
    </row>
    <row r="266" spans="1:31">
      <c r="A266" s="8"/>
      <c r="B266"/>
      <c r="C266"/>
      <c r="D266"/>
      <c r="E266"/>
      <c r="F266"/>
      <c r="G266"/>
      <c r="H266"/>
      <c r="J266"/>
      <c r="L266" s="17"/>
      <c r="AA266"/>
      <c r="AD266"/>
      <c r="AE266"/>
    </row>
    <row r="267" spans="1:31" s="111" customFormat="1">
      <c r="K267" s="163"/>
      <c r="L267" s="113"/>
      <c r="Q267" s="114"/>
    </row>
    <row r="268" spans="1:31">
      <c r="A268" s="1">
        <v>42345</v>
      </c>
      <c r="B268" s="178" t="s">
        <v>371</v>
      </c>
      <c r="C268"/>
      <c r="D268"/>
      <c r="E268"/>
      <c r="F268"/>
      <c r="G268"/>
      <c r="H268"/>
      <c r="J268"/>
      <c r="K268" s="4">
        <v>20</v>
      </c>
      <c r="L268" s="17">
        <v>12</v>
      </c>
      <c r="M268">
        <v>40</v>
      </c>
      <c r="N268">
        <v>12</v>
      </c>
      <c r="O268">
        <v>60</v>
      </c>
      <c r="P268">
        <v>12</v>
      </c>
      <c r="Q268" s="10">
        <v>60</v>
      </c>
      <c r="R268" s="52">
        <v>12</v>
      </c>
      <c r="S268" s="52">
        <v>80</v>
      </c>
      <c r="T268" s="52">
        <v>12</v>
      </c>
      <c r="AA268"/>
      <c r="AD268"/>
      <c r="AE268"/>
    </row>
    <row r="269" spans="1:31">
      <c r="A269" s="8"/>
      <c r="B269" s="178" t="s">
        <v>315</v>
      </c>
      <c r="C269"/>
      <c r="D269"/>
      <c r="E269"/>
      <c r="F269"/>
      <c r="G269"/>
      <c r="H269"/>
      <c r="J269"/>
      <c r="K269" s="4">
        <v>47.5</v>
      </c>
      <c r="L269" s="17">
        <v>12</v>
      </c>
      <c r="M269">
        <v>47.5</v>
      </c>
      <c r="N269">
        <v>8</v>
      </c>
      <c r="O269">
        <v>47.5</v>
      </c>
      <c r="P269">
        <v>8</v>
      </c>
      <c r="Q269" s="10">
        <v>47.5</v>
      </c>
      <c r="R269" s="52">
        <v>8</v>
      </c>
      <c r="AA269"/>
      <c r="AD269"/>
      <c r="AE269"/>
    </row>
    <row r="270" spans="1:31">
      <c r="A270" s="8"/>
      <c r="B270" s="178" t="s">
        <v>411</v>
      </c>
      <c r="C270"/>
      <c r="D270"/>
      <c r="E270"/>
      <c r="F270"/>
      <c r="G270"/>
      <c r="H270"/>
      <c r="J270"/>
      <c r="K270" s="59">
        <v>6.9444444444444441E-3</v>
      </c>
      <c r="L270" s="17" t="s">
        <v>53</v>
      </c>
      <c r="R270" s="52"/>
      <c r="AA270"/>
      <c r="AD270"/>
      <c r="AE270"/>
    </row>
    <row r="271" spans="1:31">
      <c r="A271" s="8"/>
      <c r="B271" s="178" t="s">
        <v>339</v>
      </c>
      <c r="C271"/>
      <c r="D271"/>
      <c r="E271"/>
      <c r="F271"/>
      <c r="G271"/>
      <c r="H271"/>
      <c r="J271"/>
      <c r="K271" s="59">
        <v>3.472222222222222E-3</v>
      </c>
      <c r="L271" s="17"/>
      <c r="R271" s="52"/>
      <c r="AA271"/>
      <c r="AD271"/>
      <c r="AE271"/>
    </row>
    <row r="272" spans="1:31">
      <c r="A272" s="8"/>
      <c r="B272" s="178"/>
      <c r="C272"/>
      <c r="D272"/>
      <c r="E272"/>
      <c r="F272"/>
      <c r="G272"/>
      <c r="H272"/>
      <c r="J272"/>
      <c r="L272" s="17"/>
      <c r="AA272"/>
      <c r="AD272"/>
      <c r="AE272"/>
    </row>
    <row r="273" spans="1:31">
      <c r="A273" s="8"/>
      <c r="B273"/>
      <c r="C273"/>
      <c r="D273"/>
      <c r="E273"/>
      <c r="F273"/>
      <c r="G273"/>
      <c r="H273"/>
      <c r="J273"/>
      <c r="L273" s="17"/>
      <c r="AA273"/>
      <c r="AD273"/>
      <c r="AE273"/>
    </row>
    <row r="274" spans="1:31">
      <c r="A274" s="8"/>
      <c r="B274"/>
      <c r="C274"/>
      <c r="D274"/>
      <c r="E274"/>
      <c r="F274"/>
      <c r="G274"/>
      <c r="H274"/>
      <c r="J274"/>
      <c r="L274" s="17"/>
      <c r="AA274"/>
      <c r="AD274"/>
      <c r="AE274"/>
    </row>
    <row r="275" spans="1:31">
      <c r="A275" s="8"/>
      <c r="B275"/>
      <c r="C275"/>
      <c r="D275"/>
      <c r="E275"/>
      <c r="F275"/>
      <c r="G275"/>
      <c r="H275"/>
      <c r="J275"/>
      <c r="L275" s="17"/>
      <c r="AA275"/>
      <c r="AD275"/>
      <c r="AE275"/>
    </row>
    <row r="276" spans="1:31" s="111" customFormat="1">
      <c r="K276" s="163"/>
      <c r="L276" s="113"/>
      <c r="Q276" s="114"/>
    </row>
    <row r="277" spans="1:31">
      <c r="A277" s="1">
        <v>42347</v>
      </c>
      <c r="B277" s="178" t="s">
        <v>299</v>
      </c>
      <c r="C277"/>
      <c r="D277"/>
      <c r="E277"/>
      <c r="F277"/>
      <c r="G277"/>
      <c r="H277"/>
      <c r="J277"/>
      <c r="K277" s="4">
        <v>31</v>
      </c>
      <c r="L277" s="17">
        <v>12</v>
      </c>
      <c r="M277">
        <v>31</v>
      </c>
      <c r="N277">
        <v>12</v>
      </c>
      <c r="O277">
        <v>28.5</v>
      </c>
      <c r="P277">
        <v>12</v>
      </c>
      <c r="Q277" s="10">
        <v>26</v>
      </c>
      <c r="R277" s="52">
        <v>12</v>
      </c>
      <c r="AA277"/>
      <c r="AD277"/>
      <c r="AE277"/>
    </row>
    <row r="278" spans="1:31">
      <c r="A278" s="44"/>
      <c r="B278" s="178" t="s">
        <v>593</v>
      </c>
      <c r="C278"/>
      <c r="D278"/>
      <c r="E278"/>
      <c r="F278"/>
      <c r="G278"/>
      <c r="H278"/>
      <c r="J278"/>
      <c r="K278" s="4">
        <v>0</v>
      </c>
      <c r="L278" s="17">
        <v>12</v>
      </c>
      <c r="M278">
        <v>5</v>
      </c>
      <c r="N278">
        <v>12</v>
      </c>
      <c r="O278">
        <v>10</v>
      </c>
      <c r="P278">
        <v>12</v>
      </c>
      <c r="Q278" s="10">
        <v>12.5</v>
      </c>
      <c r="R278" s="52">
        <v>12</v>
      </c>
      <c r="AA278"/>
      <c r="AD278"/>
      <c r="AE278"/>
    </row>
    <row r="279" spans="1:31">
      <c r="A279" s="8"/>
      <c r="B279" s="178" t="s">
        <v>411</v>
      </c>
      <c r="C279"/>
      <c r="D279"/>
      <c r="E279"/>
      <c r="F279"/>
      <c r="G279"/>
      <c r="H279"/>
      <c r="J279"/>
      <c r="K279" s="59">
        <v>6.9444444444444441E-3</v>
      </c>
      <c r="L279" s="17" t="s">
        <v>53</v>
      </c>
      <c r="AA279"/>
      <c r="AD279"/>
      <c r="AE279"/>
    </row>
    <row r="280" spans="1:31">
      <c r="A280" s="8"/>
      <c r="B280" s="178" t="s">
        <v>533</v>
      </c>
      <c r="C280"/>
      <c r="D280"/>
      <c r="E280"/>
      <c r="F280"/>
      <c r="G280"/>
      <c r="H280"/>
      <c r="J280"/>
      <c r="L280" s="17"/>
      <c r="AA280"/>
      <c r="AD280"/>
      <c r="AE280"/>
    </row>
    <row r="281" spans="1:31">
      <c r="A281" s="8"/>
      <c r="B281" s="178" t="s">
        <v>735</v>
      </c>
      <c r="C281"/>
      <c r="D281"/>
      <c r="E281"/>
      <c r="F281"/>
      <c r="G281"/>
      <c r="H281"/>
      <c r="J281"/>
      <c r="L281" s="17">
        <v>20</v>
      </c>
      <c r="N281">
        <v>20</v>
      </c>
      <c r="P281">
        <v>20</v>
      </c>
      <c r="R281">
        <v>20</v>
      </c>
      <c r="AA281"/>
      <c r="AD281"/>
      <c r="AE281"/>
    </row>
    <row r="282" spans="1:31">
      <c r="A282" s="8"/>
      <c r="B282" s="178"/>
      <c r="C282"/>
      <c r="D282"/>
      <c r="E282"/>
      <c r="F282"/>
      <c r="G282"/>
      <c r="H282"/>
      <c r="J282"/>
      <c r="L282" s="17"/>
      <c r="AA282"/>
      <c r="AD282"/>
      <c r="AE282"/>
    </row>
    <row r="283" spans="1:31">
      <c r="A283" s="8"/>
      <c r="B283" s="178"/>
      <c r="C283"/>
      <c r="D283"/>
      <c r="E283"/>
      <c r="F283"/>
      <c r="G283"/>
      <c r="H283"/>
      <c r="J283"/>
      <c r="L283" s="17"/>
      <c r="AA283"/>
      <c r="AD283"/>
      <c r="AE283"/>
    </row>
    <row r="284" spans="1:31">
      <c r="A284" s="8"/>
      <c r="B284"/>
      <c r="C284"/>
      <c r="D284"/>
      <c r="E284"/>
      <c r="F284"/>
      <c r="G284"/>
      <c r="H284"/>
      <c r="J284"/>
      <c r="L284" s="17"/>
      <c r="AA284"/>
      <c r="AD284"/>
      <c r="AE284"/>
    </row>
    <row r="285" spans="1:31" s="111" customFormat="1">
      <c r="K285" s="163"/>
      <c r="L285" s="113"/>
      <c r="Q285" s="114"/>
    </row>
    <row r="286" spans="1:31">
      <c r="A286" s="1">
        <v>42374</v>
      </c>
      <c r="B286" s="178" t="s">
        <v>728</v>
      </c>
      <c r="C286"/>
      <c r="D286"/>
      <c r="E286"/>
      <c r="F286"/>
      <c r="G286"/>
      <c r="H286"/>
      <c r="J286"/>
      <c r="K286" s="4">
        <v>80</v>
      </c>
      <c r="L286" s="17">
        <v>15</v>
      </c>
      <c r="M286">
        <v>60</v>
      </c>
      <c r="N286">
        <v>15</v>
      </c>
      <c r="O286">
        <v>40</v>
      </c>
      <c r="P286">
        <v>15</v>
      </c>
      <c r="Q286" s="10">
        <v>0</v>
      </c>
      <c r="R286" s="52">
        <v>15</v>
      </c>
      <c r="S286" s="52"/>
      <c r="T286" s="52"/>
      <c r="AA286"/>
      <c r="AD286"/>
      <c r="AE286"/>
    </row>
    <row r="287" spans="1:31">
      <c r="A287" s="8"/>
      <c r="B287" s="178" t="s">
        <v>315</v>
      </c>
      <c r="C287"/>
      <c r="D287"/>
      <c r="E287"/>
      <c r="F287"/>
      <c r="G287"/>
      <c r="H287"/>
      <c r="J287"/>
      <c r="K287" s="4">
        <v>40</v>
      </c>
      <c r="L287" s="17">
        <v>12</v>
      </c>
      <c r="M287">
        <v>42.5</v>
      </c>
      <c r="N287">
        <v>12</v>
      </c>
      <c r="O287">
        <v>45</v>
      </c>
      <c r="P287">
        <v>12</v>
      </c>
      <c r="Q287" s="10">
        <v>47.5</v>
      </c>
      <c r="R287" s="52">
        <v>7</v>
      </c>
      <c r="AA287"/>
      <c r="AD287"/>
      <c r="AE287"/>
    </row>
    <row r="288" spans="1:31">
      <c r="A288" s="8"/>
      <c r="B288" s="178" t="s">
        <v>625</v>
      </c>
      <c r="C288"/>
      <c r="D288"/>
      <c r="E288"/>
      <c r="F288"/>
      <c r="G288"/>
      <c r="H288"/>
      <c r="J288"/>
      <c r="K288" s="4">
        <v>30</v>
      </c>
      <c r="L288" s="17">
        <v>12</v>
      </c>
      <c r="M288">
        <v>30</v>
      </c>
      <c r="N288">
        <v>12</v>
      </c>
      <c r="O288">
        <v>30</v>
      </c>
      <c r="P288">
        <v>12</v>
      </c>
      <c r="Q288" s="10">
        <v>30</v>
      </c>
      <c r="R288" s="52">
        <v>12</v>
      </c>
      <c r="AA288"/>
      <c r="AD288"/>
      <c r="AE288"/>
    </row>
    <row r="289" spans="1:31">
      <c r="A289" s="8"/>
      <c r="B289" s="178" t="s">
        <v>410</v>
      </c>
      <c r="C289"/>
      <c r="D289"/>
      <c r="E289"/>
      <c r="F289"/>
      <c r="G289"/>
      <c r="H289"/>
      <c r="J289"/>
      <c r="K289" s="59">
        <v>2.7083333333333334E-3</v>
      </c>
      <c r="L289" s="17"/>
      <c r="R289" s="52"/>
      <c r="AA289"/>
      <c r="AD289"/>
      <c r="AE289"/>
    </row>
    <row r="290" spans="1:31">
      <c r="A290" s="8"/>
      <c r="B290" s="178"/>
      <c r="C290"/>
      <c r="D290"/>
      <c r="E290"/>
      <c r="F290"/>
      <c r="G290"/>
      <c r="H290"/>
      <c r="J290"/>
      <c r="L290" s="17"/>
      <c r="AA290"/>
      <c r="AD290"/>
      <c r="AE290"/>
    </row>
    <row r="291" spans="1:31">
      <c r="A291" s="8"/>
      <c r="B291" s="178"/>
      <c r="C291"/>
      <c r="D291"/>
      <c r="E291"/>
      <c r="F291"/>
      <c r="G291"/>
      <c r="H291"/>
      <c r="J291"/>
      <c r="L291" s="17"/>
      <c r="R291" s="52"/>
      <c r="AA291"/>
      <c r="AD291"/>
      <c r="AE291"/>
    </row>
    <row r="292" spans="1:31">
      <c r="A292" s="8"/>
      <c r="B292" s="178"/>
      <c r="C292"/>
      <c r="D292"/>
      <c r="E292"/>
      <c r="F292"/>
      <c r="G292"/>
      <c r="H292"/>
      <c r="J292"/>
      <c r="L292" s="17"/>
      <c r="AA292"/>
      <c r="AD292"/>
      <c r="AE292"/>
    </row>
    <row r="293" spans="1:31">
      <c r="A293" s="8"/>
      <c r="B293" s="178"/>
      <c r="C293"/>
      <c r="D293"/>
      <c r="E293"/>
      <c r="F293"/>
      <c r="G293"/>
      <c r="H293"/>
      <c r="J293"/>
      <c r="L293" s="17"/>
      <c r="AA293"/>
      <c r="AD293"/>
      <c r="AE293"/>
    </row>
    <row r="294" spans="1:31" s="111" customFormat="1">
      <c r="K294" s="163"/>
      <c r="L294" s="113"/>
      <c r="Q294" s="114"/>
    </row>
    <row r="295" spans="1:31">
      <c r="A295" s="1">
        <v>42381</v>
      </c>
      <c r="B295" s="178" t="s">
        <v>328</v>
      </c>
      <c r="C295"/>
      <c r="D295"/>
      <c r="E295"/>
      <c r="F295"/>
      <c r="G295"/>
      <c r="H295"/>
      <c r="J295"/>
      <c r="K295" s="4">
        <v>80</v>
      </c>
      <c r="L295" s="17">
        <v>15</v>
      </c>
      <c r="M295">
        <v>60</v>
      </c>
      <c r="N295">
        <v>15</v>
      </c>
      <c r="O295">
        <v>40</v>
      </c>
      <c r="P295">
        <v>15</v>
      </c>
      <c r="Q295" s="10">
        <v>0</v>
      </c>
      <c r="R295" s="52">
        <v>15</v>
      </c>
      <c r="AA295"/>
      <c r="AD295"/>
      <c r="AE295"/>
    </row>
    <row r="296" spans="1:31">
      <c r="A296" s="8"/>
      <c r="B296" s="178" t="s">
        <v>737</v>
      </c>
      <c r="K296" s="4">
        <v>30</v>
      </c>
      <c r="L296" s="82">
        <v>12</v>
      </c>
      <c r="M296">
        <v>30</v>
      </c>
      <c r="N296">
        <v>12</v>
      </c>
      <c r="O296">
        <v>30</v>
      </c>
      <c r="P296">
        <v>12</v>
      </c>
      <c r="Q296" s="10">
        <v>30</v>
      </c>
      <c r="R296" s="52">
        <v>12</v>
      </c>
    </row>
    <row r="297" spans="1:31">
      <c r="A297" s="8"/>
      <c r="B297" s="178"/>
      <c r="L297" s="82"/>
    </row>
    <row r="298" spans="1:31">
      <c r="A298" s="8"/>
      <c r="B298" s="178"/>
      <c r="K298" s="161"/>
      <c r="L298" s="82"/>
    </row>
    <row r="299" spans="1:31">
      <c r="A299" s="8"/>
      <c r="B299" s="178"/>
      <c r="K299" s="161"/>
      <c r="L299" s="82"/>
      <c r="R299" s="52"/>
    </row>
    <row r="300" spans="1:31">
      <c r="A300" s="8"/>
      <c r="B300" s="178"/>
      <c r="K300" s="161"/>
      <c r="L300" s="82"/>
      <c r="R300" s="52"/>
    </row>
    <row r="301" spans="1:31">
      <c r="A301" s="8"/>
      <c r="B301" s="178"/>
      <c r="L301" s="82"/>
    </row>
    <row r="302" spans="1:31">
      <c r="A302" s="8"/>
    </row>
    <row r="303" spans="1:31" s="111" customFormat="1">
      <c r="A303" s="172"/>
      <c r="B303" s="153"/>
      <c r="C303" s="155"/>
      <c r="D303" s="155"/>
      <c r="E303" s="155"/>
      <c r="F303" s="155"/>
      <c r="G303" s="155"/>
      <c r="H303" s="173"/>
      <c r="J303" s="114"/>
      <c r="K303" s="163"/>
      <c r="Q303" s="114"/>
      <c r="AA303" s="114"/>
      <c r="AD303" s="114"/>
      <c r="AE303" s="114"/>
    </row>
    <row r="304" spans="1:31">
      <c r="A304" s="5">
        <v>42394</v>
      </c>
      <c r="B304" s="178" t="s">
        <v>371</v>
      </c>
      <c r="K304" s="4">
        <v>60</v>
      </c>
      <c r="L304">
        <v>12</v>
      </c>
      <c r="M304">
        <v>80</v>
      </c>
      <c r="N304">
        <v>12</v>
      </c>
      <c r="O304">
        <v>100</v>
      </c>
      <c r="P304">
        <v>12</v>
      </c>
      <c r="Q304" s="10">
        <v>100</v>
      </c>
      <c r="R304" s="52">
        <v>10</v>
      </c>
      <c r="S304" s="52"/>
      <c r="T304" s="52"/>
    </row>
    <row r="305" spans="1:31">
      <c r="A305" s="44"/>
      <c r="B305" s="178" t="s">
        <v>315</v>
      </c>
      <c r="K305" s="4">
        <v>47.5</v>
      </c>
      <c r="L305">
        <v>10</v>
      </c>
      <c r="M305">
        <v>47.5</v>
      </c>
      <c r="N305">
        <v>10</v>
      </c>
      <c r="O305">
        <v>47.5</v>
      </c>
      <c r="P305">
        <v>10</v>
      </c>
      <c r="Q305" s="10">
        <v>47.5</v>
      </c>
      <c r="R305" s="52">
        <v>8</v>
      </c>
      <c r="S305" s="52"/>
      <c r="T305" s="52"/>
    </row>
    <row r="306" spans="1:31">
      <c r="A306" s="44"/>
      <c r="B306" s="178" t="s">
        <v>411</v>
      </c>
      <c r="K306" s="59">
        <v>6.9444444444444441E-3</v>
      </c>
      <c r="L306" t="s">
        <v>53</v>
      </c>
    </row>
    <row r="307" spans="1:31">
      <c r="A307" s="44"/>
      <c r="B307" s="178" t="s">
        <v>738</v>
      </c>
      <c r="L307">
        <v>15</v>
      </c>
      <c r="N307">
        <v>15</v>
      </c>
      <c r="P307">
        <v>15</v>
      </c>
    </row>
    <row r="308" spans="1:31">
      <c r="A308" s="44"/>
      <c r="B308" s="178" t="s">
        <v>420</v>
      </c>
      <c r="L308">
        <v>15</v>
      </c>
      <c r="N308">
        <v>15</v>
      </c>
      <c r="P308">
        <v>15</v>
      </c>
    </row>
    <row r="309" spans="1:31">
      <c r="A309" s="44"/>
      <c r="B309" s="178"/>
    </row>
    <row r="310" spans="1:31">
      <c r="A310" s="44"/>
      <c r="B310" s="178"/>
    </row>
    <row r="311" spans="1:31">
      <c r="A311" s="8"/>
    </row>
    <row r="312" spans="1:31" s="111" customFormat="1">
      <c r="A312" s="172"/>
      <c r="B312" s="153"/>
      <c r="C312" s="155"/>
      <c r="D312" s="155"/>
      <c r="E312" s="155"/>
      <c r="F312" s="155"/>
      <c r="G312" s="155"/>
      <c r="H312" s="173"/>
      <c r="J312" s="114"/>
      <c r="K312" s="163"/>
      <c r="Q312" s="114"/>
      <c r="AA312" s="114"/>
      <c r="AD312" s="114"/>
      <c r="AE312" s="114"/>
    </row>
    <row r="313" spans="1:31">
      <c r="A313" s="5">
        <v>42401</v>
      </c>
      <c r="B313" s="178" t="s">
        <v>724</v>
      </c>
      <c r="C313" s="44" t="s">
        <v>495</v>
      </c>
      <c r="K313" s="4">
        <v>85</v>
      </c>
      <c r="L313">
        <v>15</v>
      </c>
      <c r="M313">
        <v>65</v>
      </c>
      <c r="N313">
        <v>15</v>
      </c>
      <c r="O313">
        <v>45</v>
      </c>
      <c r="P313">
        <v>15</v>
      </c>
      <c r="Q313" s="10">
        <v>0</v>
      </c>
      <c r="R313" s="52">
        <v>15</v>
      </c>
    </row>
    <row r="314" spans="1:31">
      <c r="A314" s="44"/>
      <c r="B314" s="178" t="s">
        <v>315</v>
      </c>
      <c r="K314" s="4">
        <v>47.5</v>
      </c>
      <c r="L314">
        <v>12</v>
      </c>
      <c r="M314">
        <v>47.5</v>
      </c>
      <c r="N314">
        <v>10</v>
      </c>
      <c r="O314">
        <v>47.5</v>
      </c>
      <c r="P314">
        <v>10</v>
      </c>
      <c r="Q314" s="10">
        <v>47.5</v>
      </c>
      <c r="R314" s="52" t="s">
        <v>739</v>
      </c>
      <c r="S314" s="52"/>
      <c r="T314" s="52"/>
    </row>
    <row r="315" spans="1:31">
      <c r="A315" s="44"/>
      <c r="B315" s="178" t="s">
        <v>533</v>
      </c>
      <c r="K315" s="59">
        <v>6.9444444444444441E-3</v>
      </c>
      <c r="R315" s="52"/>
    </row>
    <row r="316" spans="1:31">
      <c r="A316" s="44"/>
      <c r="B316" s="178" t="s">
        <v>738</v>
      </c>
      <c r="L316">
        <v>15</v>
      </c>
      <c r="N316">
        <v>15</v>
      </c>
      <c r="P316">
        <v>15</v>
      </c>
      <c r="R316" s="52"/>
      <c r="S316" s="52"/>
      <c r="T316" s="52"/>
    </row>
    <row r="317" spans="1:31">
      <c r="A317" s="44"/>
      <c r="B317" s="178" t="s">
        <v>420</v>
      </c>
      <c r="L317">
        <v>20</v>
      </c>
      <c r="N317">
        <v>20</v>
      </c>
      <c r="P317">
        <v>20</v>
      </c>
      <c r="R317" s="52"/>
    </row>
    <row r="318" spans="1:31">
      <c r="A318" s="44"/>
      <c r="B318" s="178"/>
    </row>
    <row r="319" spans="1:31">
      <c r="A319" s="44"/>
      <c r="B319" s="178"/>
      <c r="R319" s="52"/>
    </row>
    <row r="320" spans="1:31">
      <c r="A320" s="44"/>
      <c r="B320" s="178"/>
    </row>
    <row r="321" spans="1:31" s="111" customFormat="1">
      <c r="A321" s="172"/>
      <c r="B321" s="153"/>
      <c r="C321" s="155"/>
      <c r="D321" s="155"/>
      <c r="E321" s="155"/>
      <c r="F321" s="155"/>
      <c r="G321" s="155"/>
      <c r="H321" s="173"/>
      <c r="J321" s="114"/>
      <c r="K321" s="163"/>
      <c r="Q321" s="114"/>
      <c r="AA321" s="114"/>
      <c r="AD321" s="114"/>
      <c r="AE321" s="114"/>
    </row>
    <row r="322" spans="1:31">
      <c r="A322" s="5">
        <v>42409</v>
      </c>
      <c r="B322" s="178" t="s">
        <v>299</v>
      </c>
      <c r="K322" s="4">
        <v>26</v>
      </c>
      <c r="L322">
        <v>12</v>
      </c>
      <c r="M322">
        <v>26</v>
      </c>
      <c r="N322">
        <v>12</v>
      </c>
      <c r="O322">
        <v>26</v>
      </c>
      <c r="P322">
        <v>12</v>
      </c>
      <c r="Q322" s="10">
        <v>26</v>
      </c>
      <c r="R322" s="52">
        <v>12</v>
      </c>
      <c r="S322" s="52"/>
      <c r="T322" s="52"/>
    </row>
    <row r="323" spans="1:31">
      <c r="B323" s="178" t="s">
        <v>724</v>
      </c>
      <c r="C323" s="44" t="s">
        <v>495</v>
      </c>
      <c r="K323" s="4">
        <v>85</v>
      </c>
      <c r="L323">
        <v>15</v>
      </c>
      <c r="M323">
        <v>65</v>
      </c>
      <c r="N323">
        <v>15</v>
      </c>
      <c r="O323">
        <v>45</v>
      </c>
      <c r="P323">
        <v>15</v>
      </c>
      <c r="Q323" s="10">
        <v>0</v>
      </c>
      <c r="R323" s="52">
        <v>15</v>
      </c>
    </row>
    <row r="324" spans="1:31">
      <c r="B324" s="178" t="s">
        <v>411</v>
      </c>
      <c r="K324" s="59">
        <v>3.472222222222222E-3</v>
      </c>
      <c r="R324" s="52"/>
    </row>
    <row r="325" spans="1:31">
      <c r="B325" s="178" t="s">
        <v>740</v>
      </c>
      <c r="L325">
        <v>20</v>
      </c>
      <c r="N325">
        <v>20</v>
      </c>
      <c r="P325">
        <v>20</v>
      </c>
      <c r="R325" s="52"/>
    </row>
    <row r="326" spans="1:31">
      <c r="R326" s="52"/>
      <c r="S326" s="52"/>
      <c r="T326" s="52"/>
    </row>
    <row r="330" spans="1:31" s="111" customFormat="1">
      <c r="A330" s="172"/>
      <c r="B330" s="153"/>
      <c r="C330" s="155"/>
      <c r="D330" s="155"/>
      <c r="E330" s="155"/>
      <c r="F330" s="155"/>
      <c r="G330" s="155"/>
      <c r="H330" s="173"/>
      <c r="J330" s="114"/>
      <c r="K330" s="163"/>
      <c r="Q330" s="114"/>
      <c r="AA330" s="114"/>
      <c r="AD330" s="114"/>
      <c r="AE330" s="114"/>
    </row>
    <row r="331" spans="1:31">
      <c r="A331" s="5">
        <v>42415</v>
      </c>
      <c r="B331" s="178" t="s">
        <v>411</v>
      </c>
      <c r="K331" s="59">
        <v>2.4999999999999998E-2</v>
      </c>
      <c r="L331" t="s">
        <v>53</v>
      </c>
      <c r="R331" s="52"/>
      <c r="S331" s="52"/>
      <c r="T331" s="52"/>
    </row>
    <row r="332" spans="1:31">
      <c r="A332" s="4">
        <v>79.3</v>
      </c>
      <c r="B332" s="178" t="s">
        <v>515</v>
      </c>
      <c r="K332" s="59"/>
      <c r="L332">
        <v>15</v>
      </c>
      <c r="N332">
        <v>15</v>
      </c>
      <c r="P332">
        <v>15</v>
      </c>
    </row>
    <row r="333" spans="1:31">
      <c r="A333" s="4">
        <v>17.3</v>
      </c>
      <c r="B333" s="178" t="s">
        <v>514</v>
      </c>
      <c r="L333">
        <v>10</v>
      </c>
      <c r="N333">
        <v>10</v>
      </c>
      <c r="P333">
        <v>10</v>
      </c>
      <c r="R333" s="52"/>
    </row>
    <row r="334" spans="1:31">
      <c r="A334" s="4"/>
      <c r="B334" s="178" t="s">
        <v>741</v>
      </c>
      <c r="L334">
        <v>15</v>
      </c>
      <c r="N334">
        <v>15</v>
      </c>
    </row>
    <row r="335" spans="1:31">
      <c r="A335" s="4"/>
    </row>
    <row r="336" spans="1:31">
      <c r="A336" s="4"/>
    </row>
    <row r="337" spans="1:31">
      <c r="A337" s="4"/>
    </row>
    <row r="338" spans="1:31">
      <c r="A338" s="4"/>
    </row>
    <row r="339" spans="1:31" s="111" customFormat="1">
      <c r="A339" s="172"/>
      <c r="B339" s="153"/>
      <c r="C339" s="155"/>
      <c r="D339" s="155"/>
      <c r="E339" s="155"/>
      <c r="F339" s="155"/>
      <c r="G339" s="155"/>
      <c r="H339" s="173"/>
      <c r="J339" s="114"/>
      <c r="K339" s="163"/>
      <c r="Q339" s="114"/>
      <c r="AA339" s="114"/>
      <c r="AD339" s="114"/>
      <c r="AE339" s="114"/>
    </row>
    <row r="340" spans="1:31">
      <c r="A340" s="5">
        <v>42418</v>
      </c>
      <c r="B340" s="8" t="s">
        <v>720</v>
      </c>
      <c r="K340" s="4">
        <v>90</v>
      </c>
      <c r="L340">
        <v>15</v>
      </c>
      <c r="M340">
        <v>70</v>
      </c>
      <c r="N340">
        <v>15</v>
      </c>
      <c r="O340">
        <v>50</v>
      </c>
      <c r="P340">
        <v>15</v>
      </c>
      <c r="Q340" s="10">
        <v>0</v>
      </c>
      <c r="R340" s="52">
        <v>15</v>
      </c>
      <c r="S340" s="52"/>
      <c r="T340" s="52"/>
    </row>
    <row r="341" spans="1:31">
      <c r="B341" s="178" t="s">
        <v>315</v>
      </c>
      <c r="K341" s="4">
        <v>47.5</v>
      </c>
      <c r="L341">
        <v>12</v>
      </c>
      <c r="M341">
        <v>47.5</v>
      </c>
      <c r="N341">
        <v>12</v>
      </c>
      <c r="O341">
        <v>47.5</v>
      </c>
      <c r="P341">
        <v>12</v>
      </c>
      <c r="Q341" s="10">
        <v>47.5</v>
      </c>
      <c r="R341" s="52">
        <v>9</v>
      </c>
    </row>
    <row r="342" spans="1:31">
      <c r="B342" s="178" t="s">
        <v>533</v>
      </c>
      <c r="K342" s="59">
        <v>3.472222222222222E-3</v>
      </c>
      <c r="R342" s="52"/>
    </row>
    <row r="343" spans="1:31">
      <c r="B343" s="178" t="s">
        <v>742</v>
      </c>
      <c r="L343">
        <v>15</v>
      </c>
      <c r="N343">
        <v>15</v>
      </c>
      <c r="P343">
        <v>15</v>
      </c>
      <c r="R343" s="52">
        <v>15</v>
      </c>
    </row>
    <row r="344" spans="1:31">
      <c r="R344" s="52"/>
      <c r="S344" s="52"/>
      <c r="T344" s="52"/>
    </row>
    <row r="348" spans="1:31" s="111" customFormat="1">
      <c r="A348" s="172"/>
      <c r="B348" s="153"/>
      <c r="C348" s="155"/>
      <c r="D348" s="155"/>
      <c r="E348" s="155"/>
      <c r="F348" s="155"/>
      <c r="G348" s="155"/>
      <c r="H348" s="173"/>
      <c r="J348" s="114"/>
      <c r="K348" s="163"/>
      <c r="Q348" s="114"/>
      <c r="AA348" s="114"/>
      <c r="AD348" s="114"/>
      <c r="AE348" s="114"/>
    </row>
    <row r="349" spans="1:31">
      <c r="A349" s="5">
        <v>42436</v>
      </c>
      <c r="B349" s="178" t="s">
        <v>328</v>
      </c>
      <c r="K349" s="4">
        <v>60</v>
      </c>
      <c r="L349">
        <v>15</v>
      </c>
      <c r="M349">
        <v>60</v>
      </c>
      <c r="N349">
        <v>15</v>
      </c>
      <c r="O349">
        <v>60</v>
      </c>
      <c r="P349">
        <v>15</v>
      </c>
      <c r="Q349" s="10">
        <v>60</v>
      </c>
      <c r="R349" s="52">
        <v>15</v>
      </c>
      <c r="S349" s="52"/>
      <c r="T349" s="52"/>
    </row>
    <row r="350" spans="1:31">
      <c r="A350" s="44"/>
      <c r="B350" s="178" t="s">
        <v>300</v>
      </c>
      <c r="K350" s="4">
        <v>30</v>
      </c>
      <c r="L350">
        <v>12</v>
      </c>
      <c r="M350">
        <v>30</v>
      </c>
      <c r="N350">
        <v>11</v>
      </c>
      <c r="O350">
        <v>30</v>
      </c>
      <c r="P350">
        <v>8</v>
      </c>
      <c r="R350" s="52"/>
    </row>
    <row r="351" spans="1:31">
      <c r="A351" s="44"/>
      <c r="B351" s="178" t="s">
        <v>336</v>
      </c>
      <c r="K351" s="59">
        <v>50</v>
      </c>
      <c r="L351">
        <v>12</v>
      </c>
      <c r="M351">
        <v>50</v>
      </c>
      <c r="N351">
        <v>12</v>
      </c>
      <c r="O351">
        <v>50</v>
      </c>
      <c r="P351">
        <v>12</v>
      </c>
    </row>
    <row r="352" spans="1:31">
      <c r="A352" s="44"/>
      <c r="B352" s="178" t="s">
        <v>663</v>
      </c>
      <c r="K352" s="4">
        <v>50</v>
      </c>
      <c r="L352">
        <v>10</v>
      </c>
      <c r="M352">
        <v>45</v>
      </c>
      <c r="N352">
        <v>9</v>
      </c>
      <c r="O352">
        <v>45</v>
      </c>
      <c r="P352">
        <v>8</v>
      </c>
    </row>
    <row r="353" spans="1:31">
      <c r="A353" s="44"/>
      <c r="B353" s="178" t="s">
        <v>317</v>
      </c>
      <c r="K353" s="4">
        <v>15</v>
      </c>
      <c r="L353">
        <v>15</v>
      </c>
      <c r="M353">
        <v>15</v>
      </c>
      <c r="N353">
        <v>15</v>
      </c>
      <c r="O353">
        <v>15</v>
      </c>
      <c r="P353">
        <v>15</v>
      </c>
    </row>
    <row r="354" spans="1:31">
      <c r="A354" s="44"/>
      <c r="B354" s="178" t="s">
        <v>743</v>
      </c>
      <c r="L354">
        <v>15</v>
      </c>
      <c r="N354">
        <v>15</v>
      </c>
      <c r="P354">
        <v>15</v>
      </c>
    </row>
    <row r="355" spans="1:31">
      <c r="A355" s="44"/>
      <c r="B355" s="178" t="s">
        <v>411</v>
      </c>
      <c r="L355">
        <v>30</v>
      </c>
      <c r="N355">
        <v>30</v>
      </c>
    </row>
    <row r="356" spans="1:31">
      <c r="A356" s="44"/>
      <c r="B356" s="178" t="s">
        <v>465</v>
      </c>
    </row>
    <row r="357" spans="1:31" s="111" customFormat="1">
      <c r="A357" s="172"/>
      <c r="B357" s="153"/>
      <c r="C357" s="155"/>
      <c r="D357" s="155"/>
      <c r="E357" s="155"/>
      <c r="F357" s="155"/>
      <c r="G357" s="155"/>
      <c r="H357" s="173"/>
      <c r="J357" s="114"/>
      <c r="K357" s="163"/>
      <c r="Q357" s="114"/>
      <c r="AA357" s="114"/>
      <c r="AD357" s="114"/>
      <c r="AE357" s="114"/>
    </row>
    <row r="358" spans="1:31">
      <c r="A358" s="5">
        <v>42437</v>
      </c>
      <c r="B358" s="178" t="s">
        <v>369</v>
      </c>
      <c r="K358" s="4">
        <v>40</v>
      </c>
      <c r="L358">
        <v>12</v>
      </c>
      <c r="M358">
        <v>40</v>
      </c>
      <c r="N358">
        <v>12</v>
      </c>
      <c r="O358">
        <v>40</v>
      </c>
      <c r="P358">
        <v>12</v>
      </c>
      <c r="Q358" s="10">
        <v>40</v>
      </c>
      <c r="R358" s="52">
        <v>12</v>
      </c>
      <c r="S358" s="52"/>
      <c r="T358" s="52"/>
    </row>
    <row r="359" spans="1:31">
      <c r="A359" s="8"/>
      <c r="B359" s="178" t="s">
        <v>744</v>
      </c>
      <c r="K359" s="4">
        <v>20</v>
      </c>
      <c r="L359">
        <v>12</v>
      </c>
      <c r="M359">
        <v>24</v>
      </c>
      <c r="N359">
        <v>12</v>
      </c>
      <c r="O359">
        <v>28</v>
      </c>
      <c r="P359">
        <v>12</v>
      </c>
    </row>
    <row r="360" spans="1:31">
      <c r="A360" s="8"/>
      <c r="B360" s="178" t="s">
        <v>293</v>
      </c>
      <c r="K360" s="4">
        <v>20</v>
      </c>
      <c r="L360">
        <v>20</v>
      </c>
      <c r="M360">
        <v>20</v>
      </c>
      <c r="N360">
        <v>20</v>
      </c>
      <c r="O360">
        <v>30</v>
      </c>
      <c r="P360">
        <v>20</v>
      </c>
    </row>
    <row r="361" spans="1:31">
      <c r="A361" s="8"/>
      <c r="B361" s="178" t="s">
        <v>316</v>
      </c>
      <c r="K361" s="4">
        <v>30</v>
      </c>
      <c r="L361">
        <v>9</v>
      </c>
      <c r="M361">
        <v>30</v>
      </c>
      <c r="N361">
        <v>12</v>
      </c>
      <c r="O361">
        <v>30</v>
      </c>
      <c r="P361">
        <v>12</v>
      </c>
      <c r="R361" s="52"/>
    </row>
    <row r="362" spans="1:31">
      <c r="A362" s="8"/>
      <c r="B362" s="178" t="s">
        <v>411</v>
      </c>
      <c r="K362" s="59">
        <v>3.472222222222222E-3</v>
      </c>
      <c r="L362" t="s">
        <v>53</v>
      </c>
    </row>
    <row r="363" spans="1:31">
      <c r="A363" s="8"/>
      <c r="B363" s="178" t="s">
        <v>513</v>
      </c>
      <c r="L363">
        <v>20</v>
      </c>
      <c r="N363">
        <v>20</v>
      </c>
      <c r="P363">
        <v>20</v>
      </c>
    </row>
    <row r="364" spans="1:31">
      <c r="A364" s="8"/>
    </row>
    <row r="365" spans="1:31">
      <c r="A365" s="8"/>
    </row>
    <row r="366" spans="1:31" s="111" customFormat="1">
      <c r="A366" s="172"/>
      <c r="B366" s="153"/>
      <c r="C366" s="155"/>
      <c r="D366" s="155"/>
      <c r="E366" s="155"/>
      <c r="F366" s="155"/>
      <c r="G366" s="155"/>
      <c r="H366" s="173"/>
      <c r="J366" s="114"/>
      <c r="K366" s="163"/>
      <c r="Q366" s="114"/>
      <c r="AA366" s="114"/>
      <c r="AD366" s="114"/>
      <c r="AE366" s="114"/>
    </row>
    <row r="367" spans="1:31">
      <c r="A367" s="5">
        <v>42464</v>
      </c>
      <c r="B367" s="178" t="s">
        <v>312</v>
      </c>
      <c r="K367" s="4">
        <v>40</v>
      </c>
      <c r="L367">
        <v>15</v>
      </c>
      <c r="M367">
        <v>60</v>
      </c>
      <c r="N367">
        <v>15</v>
      </c>
      <c r="O367">
        <v>80</v>
      </c>
      <c r="P367">
        <v>15</v>
      </c>
      <c r="Q367" s="10">
        <v>90</v>
      </c>
      <c r="R367" s="52">
        <v>15</v>
      </c>
      <c r="S367" s="52"/>
      <c r="T367" s="52"/>
    </row>
    <row r="368" spans="1:31">
      <c r="A368" s="44"/>
      <c r="B368" s="178" t="s">
        <v>366</v>
      </c>
      <c r="K368" s="4">
        <v>20</v>
      </c>
      <c r="L368">
        <v>12</v>
      </c>
      <c r="M368">
        <v>23.5</v>
      </c>
      <c r="N368">
        <v>12</v>
      </c>
      <c r="O368">
        <v>23.5</v>
      </c>
      <c r="P368">
        <v>12</v>
      </c>
      <c r="Q368" s="10">
        <v>23.5</v>
      </c>
      <c r="R368" s="52">
        <v>12</v>
      </c>
      <c r="V368" t="s">
        <v>745</v>
      </c>
    </row>
    <row r="369" spans="1:31">
      <c r="A369" s="44"/>
      <c r="B369" s="178" t="s">
        <v>374</v>
      </c>
      <c r="K369" s="4">
        <v>16</v>
      </c>
      <c r="L369">
        <v>12</v>
      </c>
      <c r="M369">
        <v>18</v>
      </c>
      <c r="N369">
        <v>12</v>
      </c>
      <c r="O369">
        <v>18</v>
      </c>
      <c r="P369">
        <v>12</v>
      </c>
      <c r="Q369" s="10">
        <v>18</v>
      </c>
      <c r="R369" s="52">
        <v>12</v>
      </c>
      <c r="S369" s="52"/>
      <c r="T369" s="52"/>
    </row>
    <row r="370" spans="1:31">
      <c r="A370" s="44"/>
      <c r="B370" s="178" t="s">
        <v>292</v>
      </c>
      <c r="K370" s="4">
        <v>25</v>
      </c>
      <c r="L370">
        <v>12</v>
      </c>
      <c r="M370">
        <v>25</v>
      </c>
      <c r="N370">
        <v>12</v>
      </c>
      <c r="O370">
        <v>25</v>
      </c>
      <c r="P370">
        <v>12</v>
      </c>
    </row>
    <row r="371" spans="1:31">
      <c r="A371" s="44"/>
    </row>
    <row r="372" spans="1:31">
      <c r="A372" s="44"/>
    </row>
    <row r="373" spans="1:31">
      <c r="A373" s="44"/>
    </row>
    <row r="374" spans="1:31">
      <c r="A374" s="44"/>
    </row>
    <row r="375" spans="1:31" s="111" customFormat="1">
      <c r="A375" s="172"/>
      <c r="B375" s="153"/>
      <c r="C375" s="155"/>
      <c r="D375" s="155"/>
      <c r="E375" s="155"/>
      <c r="F375" s="155"/>
      <c r="G375" s="155"/>
      <c r="H375" s="173"/>
      <c r="J375" s="114"/>
      <c r="K375" s="163"/>
      <c r="Q375" s="114"/>
      <c r="AA375" s="114"/>
      <c r="AD375" s="114"/>
      <c r="AE375" s="114"/>
    </row>
    <row r="376" spans="1:31">
      <c r="A376" s="5">
        <v>42472</v>
      </c>
      <c r="B376" s="178" t="s">
        <v>609</v>
      </c>
      <c r="C376" s="44" t="s">
        <v>495</v>
      </c>
      <c r="R376" s="52"/>
    </row>
    <row r="377" spans="1:31">
      <c r="A377" s="44">
        <v>79.099999999999994</v>
      </c>
      <c r="B377" s="178" t="s">
        <v>315</v>
      </c>
      <c r="K377" s="4">
        <v>40</v>
      </c>
      <c r="L377">
        <v>8</v>
      </c>
      <c r="M377">
        <v>40</v>
      </c>
      <c r="N377">
        <v>10</v>
      </c>
      <c r="O377">
        <v>40</v>
      </c>
      <c r="P377">
        <v>8</v>
      </c>
      <c r="Q377" s="10">
        <v>40</v>
      </c>
      <c r="R377" s="52">
        <v>5</v>
      </c>
      <c r="S377" s="52">
        <v>40</v>
      </c>
      <c r="T377" s="52">
        <v>4</v>
      </c>
    </row>
    <row r="378" spans="1:31">
      <c r="A378" s="44"/>
      <c r="B378" s="178" t="s">
        <v>746</v>
      </c>
      <c r="K378" s="4">
        <v>35</v>
      </c>
      <c r="L378">
        <v>12</v>
      </c>
      <c r="M378">
        <v>35</v>
      </c>
      <c r="N378">
        <v>12</v>
      </c>
      <c r="O378">
        <v>35</v>
      </c>
      <c r="P378">
        <v>12</v>
      </c>
    </row>
    <row r="379" spans="1:31">
      <c r="A379" s="44"/>
      <c r="B379" s="178" t="s">
        <v>422</v>
      </c>
      <c r="K379" s="4">
        <v>35</v>
      </c>
      <c r="L379">
        <v>15</v>
      </c>
      <c r="M379">
        <v>35</v>
      </c>
      <c r="N379">
        <v>15</v>
      </c>
      <c r="O379">
        <v>35</v>
      </c>
      <c r="P379">
        <v>15</v>
      </c>
      <c r="Q379" s="10">
        <v>35</v>
      </c>
      <c r="R379" s="52">
        <v>15</v>
      </c>
    </row>
    <row r="380" spans="1:31">
      <c r="A380" s="44"/>
    </row>
    <row r="381" spans="1:31">
      <c r="A381" s="44"/>
    </row>
    <row r="382" spans="1:31">
      <c r="A382" s="44"/>
    </row>
    <row r="383" spans="1:31">
      <c r="A383" s="44"/>
    </row>
    <row r="384" spans="1:31" s="111" customFormat="1">
      <c r="A384" s="172"/>
      <c r="B384" s="153"/>
      <c r="C384" s="155"/>
      <c r="D384" s="155"/>
      <c r="E384" s="155"/>
      <c r="F384" s="155"/>
      <c r="G384" s="155"/>
      <c r="H384" s="173"/>
      <c r="J384" s="114"/>
      <c r="K384" s="163"/>
      <c r="Q384" s="114"/>
      <c r="AA384" s="114"/>
      <c r="AD384" s="114"/>
      <c r="AE384" s="114"/>
    </row>
    <row r="385" spans="1:31">
      <c r="R385" s="52"/>
      <c r="S385" s="52"/>
      <c r="T385" s="52"/>
    </row>
    <row r="386" spans="1:31">
      <c r="A386" s="44"/>
      <c r="R386" s="52"/>
    </row>
    <row r="387" spans="1:31">
      <c r="A387" s="44"/>
      <c r="R387" s="52"/>
    </row>
    <row r="388" spans="1:31">
      <c r="A388" s="44"/>
    </row>
    <row r="389" spans="1:31">
      <c r="A389" s="44"/>
    </row>
    <row r="390" spans="1:31">
      <c r="A390" s="44"/>
    </row>
    <row r="391" spans="1:31">
      <c r="A391" s="44"/>
    </row>
    <row r="392" spans="1:31">
      <c r="A392" s="44"/>
    </row>
    <row r="393" spans="1:31" s="111" customFormat="1">
      <c r="A393" s="172"/>
      <c r="B393" s="153"/>
      <c r="C393" s="155"/>
      <c r="D393" s="155"/>
      <c r="E393" s="155"/>
      <c r="F393" s="155"/>
      <c r="G393" s="155"/>
      <c r="H393" s="173"/>
      <c r="J393" s="114"/>
      <c r="K393" s="163"/>
      <c r="Q393" s="114"/>
      <c r="AA393" s="114"/>
      <c r="AD393" s="114"/>
      <c r="AE393" s="114"/>
    </row>
    <row r="394" spans="1:31">
      <c r="R394" s="52"/>
      <c r="S394" s="52"/>
      <c r="T394" s="52"/>
    </row>
    <row r="395" spans="1:31">
      <c r="A395" s="44"/>
      <c r="R395" s="52"/>
    </row>
    <row r="396" spans="1:31">
      <c r="A396" s="44"/>
    </row>
    <row r="397" spans="1:31">
      <c r="A397" s="44"/>
      <c r="R397" s="52"/>
    </row>
    <row r="398" spans="1:31">
      <c r="A398" s="44"/>
    </row>
    <row r="399" spans="1:31">
      <c r="A399" s="44"/>
    </row>
    <row r="400" spans="1:31">
      <c r="A400" s="44"/>
    </row>
    <row r="401" spans="1:32">
      <c r="A401" s="44"/>
    </row>
    <row r="402" spans="1:32" s="111" customFormat="1">
      <c r="A402" s="172"/>
      <c r="B402" s="153"/>
      <c r="C402" s="155"/>
      <c r="D402" s="155"/>
      <c r="E402" s="155"/>
      <c r="F402" s="155"/>
      <c r="G402" s="155"/>
      <c r="H402" s="173"/>
      <c r="J402" s="114"/>
      <c r="K402" s="163"/>
      <c r="Q402" s="114"/>
      <c r="AA402" s="114"/>
      <c r="AD402" s="114"/>
      <c r="AE402" s="114"/>
    </row>
    <row r="403" spans="1:32">
      <c r="R403" s="52"/>
      <c r="S403" s="52"/>
      <c r="T403" s="52"/>
    </row>
    <row r="404" spans="1:32">
      <c r="A404" s="44"/>
      <c r="B404" s="5"/>
      <c r="C404" s="8"/>
      <c r="H404" s="44"/>
      <c r="I404" s="50"/>
      <c r="J404"/>
      <c r="K404" s="176"/>
      <c r="L404" s="177"/>
      <c r="Q404"/>
      <c r="R404" s="10"/>
      <c r="AA404"/>
      <c r="AB404" s="10"/>
      <c r="AD404"/>
      <c r="AF404" s="10"/>
    </row>
    <row r="405" spans="1:32">
      <c r="A405" s="44"/>
      <c r="B405" s="5"/>
      <c r="C405" s="8"/>
      <c r="H405" s="44"/>
      <c r="I405" s="50"/>
      <c r="J405"/>
      <c r="K405" s="10"/>
      <c r="L405" s="4"/>
      <c r="Q405"/>
      <c r="R405" s="10"/>
      <c r="AA405"/>
      <c r="AB405" s="10"/>
      <c r="AD405"/>
      <c r="AF405" s="10"/>
    </row>
    <row r="406" spans="1:32">
      <c r="A406" s="44"/>
      <c r="B406" s="5"/>
      <c r="C406" s="8"/>
      <c r="H406" s="44"/>
      <c r="I406" s="50"/>
      <c r="J406"/>
      <c r="K406" s="176"/>
      <c r="L406" s="4"/>
      <c r="Q406"/>
      <c r="R406" s="10"/>
      <c r="AA406"/>
      <c r="AB406" s="10"/>
      <c r="AD406"/>
      <c r="AF406" s="10"/>
    </row>
    <row r="407" spans="1:32">
      <c r="A407" s="44"/>
      <c r="B407" s="5"/>
      <c r="C407" s="8"/>
      <c r="H407" s="44"/>
      <c r="I407" s="50"/>
      <c r="J407"/>
      <c r="K407" s="10"/>
      <c r="L407" s="4"/>
      <c r="Q407"/>
      <c r="R407" s="10"/>
      <c r="AA407"/>
      <c r="AB407" s="10"/>
      <c r="AD407"/>
      <c r="AF407" s="10"/>
    </row>
    <row r="408" spans="1:32">
      <c r="A408" s="44"/>
      <c r="B408" s="5"/>
      <c r="C408" s="8"/>
      <c r="H408" s="44"/>
      <c r="I408" s="50"/>
      <c r="J408"/>
      <c r="K408" s="10"/>
      <c r="L408" s="4"/>
      <c r="Q408"/>
      <c r="R408" s="10"/>
      <c r="AA408"/>
      <c r="AB408" s="10"/>
      <c r="AD408"/>
      <c r="AF408" s="10"/>
    </row>
    <row r="409" spans="1:32">
      <c r="A409" s="44"/>
      <c r="B409" s="5"/>
      <c r="C409" s="8"/>
      <c r="H409" s="44"/>
      <c r="I409" s="50"/>
      <c r="J409"/>
      <c r="K409" s="10"/>
      <c r="L409" s="4"/>
      <c r="Q409"/>
      <c r="R409" s="10"/>
      <c r="AA409"/>
      <c r="AB409" s="10"/>
      <c r="AD409"/>
      <c r="AF409" s="10"/>
    </row>
    <row r="410" spans="1:32">
      <c r="A410" s="44"/>
      <c r="B410" s="5"/>
      <c r="C410" s="8"/>
      <c r="H410" s="44"/>
      <c r="I410" s="50"/>
      <c r="J410"/>
      <c r="K410" s="10"/>
      <c r="L410" s="4"/>
      <c r="Q410"/>
      <c r="R410" s="10"/>
      <c r="AA410"/>
      <c r="AB410" s="10"/>
      <c r="AD410"/>
      <c r="AF410" s="10"/>
    </row>
    <row r="411" spans="1:32" s="111" customFormat="1">
      <c r="A411" s="172"/>
      <c r="B411" s="153"/>
      <c r="C411" s="155"/>
      <c r="D411" s="155"/>
      <c r="E411" s="155"/>
      <c r="F411" s="155"/>
      <c r="G411" s="155"/>
      <c r="H411" s="173"/>
      <c r="J411" s="114"/>
      <c r="K411" s="163"/>
      <c r="Q411" s="114"/>
      <c r="AA411" s="114"/>
      <c r="AD411" s="114"/>
      <c r="AE411" s="114"/>
    </row>
    <row r="412" spans="1:32">
      <c r="R412" s="52"/>
      <c r="S412" s="52"/>
      <c r="T412" s="52"/>
    </row>
    <row r="413" spans="1:32">
      <c r="A413" s="44"/>
      <c r="R413" s="52"/>
    </row>
    <row r="414" spans="1:32">
      <c r="A414" s="44"/>
      <c r="R414" s="52"/>
    </row>
    <row r="415" spans="1:32">
      <c r="A415" s="44"/>
    </row>
    <row r="416" spans="1:32">
      <c r="A416" s="44"/>
    </row>
    <row r="417" spans="1:31">
      <c r="A417" s="44"/>
      <c r="R417" s="52"/>
    </row>
    <row r="418" spans="1:31">
      <c r="A418" s="44"/>
    </row>
    <row r="419" spans="1:31">
      <c r="A419" s="44"/>
    </row>
    <row r="420" spans="1:31" s="111" customFormat="1">
      <c r="A420" s="172"/>
      <c r="B420" s="153"/>
      <c r="C420" s="155"/>
      <c r="D420" s="155"/>
      <c r="E420" s="155"/>
      <c r="F420" s="155"/>
      <c r="G420" s="155"/>
      <c r="H420" s="173"/>
      <c r="J420" s="114"/>
      <c r="K420" s="163"/>
      <c r="Q420" s="114"/>
      <c r="AA420" s="114"/>
      <c r="AD420" s="114"/>
      <c r="AE420" s="114"/>
    </row>
    <row r="421" spans="1:31">
      <c r="R421" s="52"/>
    </row>
    <row r="422" spans="1:31">
      <c r="A422" s="44"/>
      <c r="R422" s="52"/>
    </row>
    <row r="423" spans="1:31">
      <c r="A423" s="44"/>
      <c r="R423" s="52"/>
    </row>
    <row r="424" spans="1:31">
      <c r="A424" s="44"/>
    </row>
    <row r="425" spans="1:31">
      <c r="A425" s="44"/>
    </row>
    <row r="426" spans="1:31">
      <c r="A426" s="44"/>
    </row>
    <row r="427" spans="1:31">
      <c r="A427" s="44"/>
    </row>
    <row r="428" spans="1:31">
      <c r="A428" s="44"/>
    </row>
    <row r="429" spans="1:31" s="111" customFormat="1">
      <c r="A429" s="172"/>
      <c r="B429" s="153"/>
      <c r="C429" s="155"/>
      <c r="D429" s="155"/>
      <c r="E429" s="155"/>
      <c r="F429" s="155"/>
      <c r="G429" s="155"/>
      <c r="H429" s="173"/>
      <c r="J429" s="114"/>
      <c r="K429" s="163"/>
      <c r="Q429" s="114"/>
      <c r="AA429" s="114"/>
      <c r="AD429" s="114"/>
      <c r="AE429" s="114"/>
    </row>
    <row r="430" spans="1:31">
      <c r="R430" s="52"/>
      <c r="S430" s="52"/>
      <c r="T430" s="52"/>
    </row>
    <row r="431" spans="1:31">
      <c r="A431" s="44"/>
      <c r="K431" s="59"/>
      <c r="L431" s="175"/>
      <c r="R431" s="52"/>
    </row>
    <row r="432" spans="1:31">
      <c r="A432" s="44"/>
      <c r="K432" s="59"/>
      <c r="R432" s="52"/>
    </row>
    <row r="433" spans="1:31">
      <c r="A433" s="44"/>
    </row>
    <row r="434" spans="1:31">
      <c r="A434" s="44"/>
    </row>
    <row r="435" spans="1:31">
      <c r="A435" s="44"/>
    </row>
    <row r="436" spans="1:31">
      <c r="A436" s="44"/>
    </row>
    <row r="437" spans="1:31">
      <c r="A437" s="44"/>
    </row>
    <row r="438" spans="1:31" s="111" customFormat="1">
      <c r="A438" s="172"/>
      <c r="B438" s="153"/>
      <c r="C438" s="155"/>
      <c r="D438" s="155"/>
      <c r="E438" s="155"/>
      <c r="F438" s="155"/>
      <c r="G438" s="155"/>
      <c r="H438" s="173"/>
      <c r="J438" s="114"/>
      <c r="K438" s="163"/>
      <c r="Q438" s="114"/>
      <c r="AA438" s="114"/>
      <c r="AD438" s="114"/>
      <c r="AE438" s="114"/>
    </row>
    <row r="439" spans="1:31">
      <c r="R439" s="52"/>
      <c r="S439" s="52"/>
      <c r="T439" s="52"/>
    </row>
    <row r="440" spans="1:31">
      <c r="A440" s="44"/>
      <c r="R440" s="52"/>
      <c r="S440" s="52"/>
      <c r="T440" s="52"/>
    </row>
    <row r="441" spans="1:31">
      <c r="A441" s="44"/>
      <c r="O441" s="4"/>
      <c r="Q441" s="4"/>
    </row>
    <row r="442" spans="1:31">
      <c r="A442" s="44"/>
    </row>
    <row r="443" spans="1:31">
      <c r="A443" s="44"/>
    </row>
    <row r="444" spans="1:31">
      <c r="A444" s="44"/>
    </row>
    <row r="445" spans="1:31">
      <c r="A445" s="44"/>
    </row>
    <row r="446" spans="1:31">
      <c r="A446" s="44"/>
    </row>
    <row r="447" spans="1:31" s="111" customFormat="1">
      <c r="A447" s="172"/>
      <c r="B447" s="153"/>
      <c r="C447" s="155"/>
      <c r="D447" s="155"/>
      <c r="E447" s="155"/>
      <c r="F447" s="155"/>
      <c r="G447" s="155"/>
      <c r="H447" s="173"/>
      <c r="J447" s="114"/>
      <c r="K447" s="163"/>
      <c r="Q447" s="114"/>
      <c r="AA447" s="114"/>
      <c r="AD447" s="114"/>
      <c r="AE447" s="114"/>
    </row>
    <row r="448" spans="1:31">
      <c r="K448" s="59"/>
    </row>
    <row r="449" spans="1:31">
      <c r="A449" s="44"/>
      <c r="R449" s="52"/>
    </row>
    <row r="450" spans="1:31">
      <c r="A450" s="44"/>
    </row>
    <row r="451" spans="1:31">
      <c r="A451" s="44"/>
    </row>
    <row r="452" spans="1:31">
      <c r="A452" s="44"/>
    </row>
    <row r="453" spans="1:31">
      <c r="A453" s="44"/>
    </row>
    <row r="454" spans="1:31">
      <c r="A454" s="44"/>
    </row>
    <row r="455" spans="1:31">
      <c r="A455" s="44"/>
    </row>
    <row r="456" spans="1:31" s="111" customFormat="1">
      <c r="A456" s="172"/>
      <c r="B456" s="153"/>
      <c r="C456" s="155"/>
      <c r="D456" s="155"/>
      <c r="E456" s="155"/>
      <c r="F456" s="155"/>
      <c r="G456" s="155"/>
      <c r="H456" s="173"/>
      <c r="J456" s="114"/>
      <c r="K456" s="163"/>
      <c r="Q456" s="114"/>
      <c r="AA456" s="114"/>
      <c r="AD456" s="114"/>
      <c r="AE456" s="114"/>
    </row>
    <row r="458" spans="1:31">
      <c r="A458" s="44"/>
    </row>
    <row r="459" spans="1:31">
      <c r="A459" s="44"/>
    </row>
    <row r="460" spans="1:31">
      <c r="A460" s="44"/>
    </row>
    <row r="461" spans="1:31">
      <c r="A461" s="44"/>
    </row>
    <row r="462" spans="1:31">
      <c r="A462" s="44"/>
    </row>
    <row r="463" spans="1:31">
      <c r="A463" s="44"/>
    </row>
    <row r="464" spans="1:31">
      <c r="A464" s="44"/>
    </row>
    <row r="465" spans="1:31" s="111" customFormat="1">
      <c r="A465" s="172"/>
      <c r="B465" s="153"/>
      <c r="C465" s="155"/>
      <c r="D465" s="155"/>
      <c r="E465" s="155"/>
      <c r="F465" s="155"/>
      <c r="G465" s="155"/>
      <c r="H465" s="173"/>
      <c r="J465" s="114"/>
      <c r="K465" s="163"/>
      <c r="Q465" s="114"/>
      <c r="AA465" s="114"/>
      <c r="AD465" s="114"/>
      <c r="AE465" s="114"/>
    </row>
    <row r="466" spans="1:31">
      <c r="R466" s="52"/>
    </row>
    <row r="467" spans="1:31">
      <c r="A467" s="44"/>
      <c r="R467" s="52"/>
    </row>
    <row r="468" spans="1:31">
      <c r="A468" s="44"/>
      <c r="R468" s="52"/>
    </row>
    <row r="469" spans="1:31">
      <c r="A469" s="44"/>
    </row>
    <row r="470" spans="1:31">
      <c r="A470" s="44"/>
    </row>
    <row r="471" spans="1:31">
      <c r="A471" s="44"/>
    </row>
    <row r="472" spans="1:31">
      <c r="A472" s="44"/>
    </row>
    <row r="473" spans="1:31">
      <c r="A473" s="44"/>
    </row>
    <row r="474" spans="1:31" s="111" customFormat="1">
      <c r="A474" s="172"/>
      <c r="B474" s="153"/>
      <c r="C474" s="155"/>
      <c r="D474" s="155"/>
      <c r="E474" s="155"/>
      <c r="F474" s="155"/>
      <c r="G474" s="155"/>
      <c r="H474" s="173"/>
      <c r="J474" s="114"/>
      <c r="K474" s="163"/>
      <c r="Q474" s="114"/>
      <c r="AA474" s="114"/>
      <c r="AD474" s="114"/>
      <c r="AE474" s="114"/>
    </row>
    <row r="475" spans="1:31">
      <c r="R475" s="52"/>
    </row>
    <row r="476" spans="1:31">
      <c r="A476" s="44"/>
      <c r="R476" s="52"/>
    </row>
    <row r="477" spans="1:31">
      <c r="A477" s="44"/>
      <c r="R477" s="52"/>
    </row>
    <row r="478" spans="1:31">
      <c r="A478" s="44"/>
      <c r="R478" s="52"/>
    </row>
    <row r="479" spans="1:31">
      <c r="A479" s="44"/>
    </row>
    <row r="480" spans="1:31">
      <c r="A480" s="44"/>
    </row>
    <row r="481" spans="1:31">
      <c r="A481" s="44"/>
    </row>
    <row r="482" spans="1:31">
      <c r="A482" s="44"/>
    </row>
    <row r="483" spans="1:31" s="111" customFormat="1">
      <c r="A483" s="172"/>
      <c r="B483" s="153"/>
      <c r="C483" s="155"/>
      <c r="D483" s="155"/>
      <c r="E483" s="155"/>
      <c r="F483" s="155"/>
      <c r="G483" s="155"/>
      <c r="H483" s="173"/>
      <c r="J483" s="114"/>
      <c r="K483" s="163"/>
      <c r="Q483" s="114"/>
      <c r="AA483" s="114"/>
      <c r="AD483" s="114"/>
      <c r="AE483" s="114"/>
    </row>
    <row r="484" spans="1:31">
      <c r="R484" s="52"/>
      <c r="S484" s="52"/>
      <c r="T484" s="52"/>
    </row>
    <row r="485" spans="1:31">
      <c r="A485" s="44"/>
      <c r="K485" s="59"/>
      <c r="L485" s="175"/>
      <c r="R485" s="52"/>
    </row>
    <row r="486" spans="1:31">
      <c r="A486" s="44"/>
      <c r="K486" s="59"/>
    </row>
    <row r="487" spans="1:31">
      <c r="A487" s="44"/>
    </row>
    <row r="488" spans="1:31">
      <c r="A488" s="44"/>
    </row>
    <row r="489" spans="1:31">
      <c r="A489" s="44"/>
    </row>
    <row r="490" spans="1:31">
      <c r="A490" s="44"/>
    </row>
    <row r="491" spans="1:31">
      <c r="A491" s="44"/>
    </row>
    <row r="492" spans="1:31" s="111" customFormat="1">
      <c r="A492" s="172"/>
      <c r="B492" s="153"/>
      <c r="C492" s="155"/>
      <c r="D492" s="155"/>
      <c r="E492" s="155"/>
      <c r="F492" s="155"/>
      <c r="G492" s="155"/>
      <c r="H492" s="173"/>
      <c r="J492" s="114"/>
      <c r="K492" s="163"/>
      <c r="Q492" s="114"/>
      <c r="AA492" s="114"/>
      <c r="AD492" s="114"/>
      <c r="AE492" s="114"/>
    </row>
    <row r="493" spans="1:31">
      <c r="R493" s="52"/>
      <c r="S493" s="52"/>
      <c r="T493" s="52"/>
    </row>
    <row r="494" spans="1:31">
      <c r="A494" s="44"/>
      <c r="R494" s="52"/>
    </row>
    <row r="495" spans="1:31">
      <c r="A495" s="44"/>
      <c r="R495" s="52"/>
    </row>
    <row r="496" spans="1:31">
      <c r="A496" s="44"/>
    </row>
    <row r="497" spans="1:31">
      <c r="A497" s="44"/>
    </row>
    <row r="498" spans="1:31">
      <c r="A498" s="44"/>
    </row>
    <row r="499" spans="1:31">
      <c r="A499" s="44"/>
    </row>
    <row r="500" spans="1:31">
      <c r="A500" s="44"/>
    </row>
    <row r="501" spans="1:31" s="111" customFormat="1">
      <c r="A501" s="172"/>
      <c r="B501" s="153"/>
      <c r="C501" s="155"/>
      <c r="D501" s="155"/>
      <c r="E501" s="155"/>
      <c r="F501" s="155"/>
      <c r="G501" s="155"/>
      <c r="H501" s="173"/>
      <c r="J501" s="114"/>
      <c r="K501" s="163"/>
      <c r="Q501" s="114"/>
      <c r="AA501" s="114"/>
      <c r="AD501" s="114"/>
      <c r="AE501" s="114"/>
    </row>
    <row r="502" spans="1:31">
      <c r="R502" s="52"/>
      <c r="S502" s="52"/>
      <c r="T502" s="52"/>
    </row>
    <row r="503" spans="1:31">
      <c r="A503" s="44"/>
      <c r="R503" s="52"/>
    </row>
    <row r="504" spans="1:31">
      <c r="A504" s="44"/>
      <c r="R504" s="52"/>
    </row>
    <row r="505" spans="1:31">
      <c r="A505" s="44"/>
    </row>
    <row r="506" spans="1:31">
      <c r="A506" s="44"/>
    </row>
    <row r="507" spans="1:31">
      <c r="A507" s="44"/>
    </row>
    <row r="508" spans="1:31">
      <c r="A508" s="44"/>
    </row>
    <row r="509" spans="1:31">
      <c r="A509" s="44"/>
    </row>
    <row r="510" spans="1:31" s="111" customFormat="1">
      <c r="A510" s="172"/>
      <c r="B510" s="153"/>
      <c r="C510" s="155"/>
      <c r="D510" s="155"/>
      <c r="E510" s="155"/>
      <c r="F510" s="155"/>
      <c r="G510" s="155"/>
      <c r="H510" s="173"/>
      <c r="J510" s="114"/>
      <c r="K510" s="163"/>
      <c r="Q510" s="114"/>
      <c r="AA510" s="114"/>
      <c r="AD510" s="114"/>
      <c r="AE510" s="114"/>
    </row>
    <row r="511" spans="1:31">
      <c r="M511" s="4"/>
      <c r="O511" s="4"/>
      <c r="Q511" s="4"/>
      <c r="S511" s="4"/>
    </row>
    <row r="512" spans="1:31">
      <c r="A512" s="44"/>
      <c r="M512" s="4"/>
      <c r="O512" s="4"/>
      <c r="Q512" s="4"/>
      <c r="S512" s="4"/>
    </row>
    <row r="513" spans="1:31">
      <c r="A513" s="44"/>
      <c r="R513" s="52"/>
    </row>
    <row r="514" spans="1:31">
      <c r="A514" s="44"/>
    </row>
    <row r="515" spans="1:31">
      <c r="A515" s="44"/>
    </row>
    <row r="516" spans="1:31">
      <c r="A516" s="44"/>
    </row>
    <row r="517" spans="1:31">
      <c r="A517" s="44"/>
    </row>
    <row r="518" spans="1:31">
      <c r="A518" s="44"/>
    </row>
    <row r="519" spans="1:31" s="111" customFormat="1">
      <c r="A519" s="172"/>
      <c r="B519" s="153"/>
      <c r="C519" s="155"/>
      <c r="D519" s="155"/>
      <c r="E519" s="155"/>
      <c r="F519" s="155"/>
      <c r="G519" s="155"/>
      <c r="H519" s="173"/>
      <c r="J519" s="114"/>
      <c r="K519" s="163"/>
      <c r="Q519" s="114"/>
      <c r="AA519" s="114"/>
      <c r="AD519" s="114"/>
      <c r="AE519" s="114"/>
    </row>
    <row r="520" spans="1:31">
      <c r="R520" s="52"/>
    </row>
    <row r="521" spans="1:31">
      <c r="A521" s="44"/>
      <c r="R521" s="52"/>
    </row>
    <row r="522" spans="1:31">
      <c r="A522" s="44"/>
      <c r="R522" s="52"/>
      <c r="S522" s="52"/>
      <c r="T522" s="52"/>
    </row>
    <row r="523" spans="1:31">
      <c r="A523" s="44"/>
      <c r="R523" s="52"/>
    </row>
    <row r="524" spans="1:31">
      <c r="A524" s="44"/>
    </row>
    <row r="525" spans="1:31">
      <c r="A525" s="44"/>
    </row>
    <row r="526" spans="1:31">
      <c r="A526" s="44"/>
    </row>
    <row r="527" spans="1:31">
      <c r="A527" s="44"/>
    </row>
    <row r="528" spans="1:31" s="111" customFormat="1">
      <c r="A528" s="172"/>
      <c r="B528" s="153"/>
      <c r="C528" s="155"/>
      <c r="D528" s="155"/>
      <c r="E528" s="155"/>
      <c r="F528" s="155"/>
      <c r="G528" s="155"/>
      <c r="H528" s="173"/>
      <c r="J528" s="114"/>
      <c r="K528" s="163"/>
      <c r="Q528" s="114"/>
      <c r="AA528" s="114"/>
      <c r="AD528" s="114"/>
      <c r="AE528" s="114"/>
    </row>
    <row r="535" spans="1:31">
      <c r="B535" s="85"/>
    </row>
    <row r="537" spans="1:31" s="111" customFormat="1">
      <c r="A537" s="172"/>
      <c r="B537" s="153"/>
      <c r="C537" s="155"/>
      <c r="D537" s="155"/>
      <c r="E537" s="155"/>
      <c r="F537" s="155"/>
      <c r="G537" s="155"/>
      <c r="H537" s="173"/>
      <c r="J537" s="114"/>
      <c r="K537" s="163"/>
      <c r="Q537" s="114"/>
      <c r="AA537" s="114"/>
      <c r="AD537" s="114"/>
      <c r="AE537" s="114"/>
    </row>
    <row r="538" spans="1:31">
      <c r="R538" s="52"/>
    </row>
    <row r="539" spans="1:31">
      <c r="R539" s="52"/>
    </row>
    <row r="540" spans="1:31">
      <c r="R540" s="52"/>
    </row>
    <row r="541" spans="1:31">
      <c r="R541" s="52"/>
    </row>
    <row r="546" spans="1:31" s="111" customFormat="1">
      <c r="A546" s="172"/>
      <c r="B546" s="153"/>
      <c r="C546" s="155"/>
      <c r="D546" s="155"/>
      <c r="E546" s="155"/>
      <c r="F546" s="155"/>
      <c r="G546" s="155"/>
      <c r="H546" s="173"/>
      <c r="J546" s="114"/>
      <c r="K546" s="163"/>
      <c r="Q546" s="114"/>
      <c r="AA546" s="114"/>
      <c r="AD546" s="114"/>
      <c r="AE546" s="114"/>
    </row>
    <row r="555" spans="1:31" s="111" customFormat="1">
      <c r="A555" s="172"/>
      <c r="B555" s="153"/>
      <c r="C555" s="155"/>
      <c r="D555" s="155"/>
      <c r="E555" s="155"/>
      <c r="F555" s="155"/>
      <c r="G555" s="155"/>
      <c r="H555" s="173"/>
      <c r="J555" s="114"/>
      <c r="K555" s="163"/>
      <c r="Q555" s="114"/>
      <c r="AA555" s="114"/>
      <c r="AD555" s="114"/>
      <c r="AE555" s="114"/>
    </row>
    <row r="556" spans="1:31">
      <c r="R556" s="52"/>
    </row>
    <row r="557" spans="1:31">
      <c r="R557" s="52"/>
    </row>
    <row r="558" spans="1:31">
      <c r="R558" s="52"/>
    </row>
    <row r="564" spans="1:31" s="111" customFormat="1">
      <c r="A564" s="172"/>
      <c r="B564" s="153"/>
      <c r="C564" s="155"/>
      <c r="D564" s="155"/>
      <c r="E564" s="155"/>
      <c r="F564" s="155"/>
      <c r="G564" s="155"/>
      <c r="H564" s="173"/>
      <c r="J564" s="114"/>
      <c r="K564" s="163"/>
      <c r="Q564" s="114"/>
      <c r="AA564" s="114"/>
      <c r="AD564" s="114"/>
      <c r="AE564" s="114"/>
    </row>
    <row r="565" spans="1:31">
      <c r="R565" s="52"/>
    </row>
    <row r="566" spans="1:31">
      <c r="R566" s="52"/>
    </row>
    <row r="568" spans="1:31">
      <c r="R568" s="52"/>
    </row>
    <row r="573" spans="1:31" s="111" customFormat="1">
      <c r="A573" s="172"/>
      <c r="B573" s="153"/>
      <c r="C573" s="155"/>
      <c r="D573" s="155"/>
      <c r="E573" s="155"/>
      <c r="F573" s="155"/>
      <c r="G573" s="155"/>
      <c r="H573" s="173"/>
      <c r="J573" s="114"/>
      <c r="K573" s="163"/>
      <c r="Q573" s="114"/>
      <c r="AA573" s="114"/>
      <c r="AD573" s="114"/>
      <c r="AE573" s="114"/>
    </row>
    <row r="574" spans="1:31">
      <c r="R574" s="52"/>
    </row>
    <row r="578" spans="1:31">
      <c r="R578" s="52"/>
    </row>
    <row r="582" spans="1:31" s="111" customFormat="1">
      <c r="A582" s="172"/>
      <c r="B582" s="153"/>
      <c r="C582" s="155"/>
      <c r="D582" s="155"/>
      <c r="E582" s="155"/>
      <c r="F582" s="155"/>
      <c r="G582" s="155"/>
      <c r="H582" s="173"/>
      <c r="J582" s="114"/>
      <c r="K582" s="163"/>
      <c r="Q582" s="114"/>
      <c r="AA582" s="114"/>
      <c r="AD582" s="114"/>
      <c r="AE582" s="114"/>
    </row>
    <row r="583" spans="1:31">
      <c r="R583" s="52"/>
    </row>
    <row r="591" spans="1:31" s="111" customFormat="1">
      <c r="A591" s="172"/>
      <c r="B591" s="153"/>
      <c r="C591" s="155"/>
      <c r="D591" s="155"/>
      <c r="E591" s="155"/>
      <c r="F591" s="155"/>
      <c r="G591" s="155"/>
      <c r="H591" s="173"/>
      <c r="J591" s="114"/>
      <c r="K591" s="163"/>
      <c r="Q591" s="114"/>
      <c r="AA591" s="114"/>
      <c r="AD591" s="114"/>
      <c r="AE591" s="114"/>
    </row>
    <row r="592" spans="1:31">
      <c r="R592" s="52"/>
    </row>
    <row r="600" spans="1:31" s="111" customFormat="1">
      <c r="A600" s="172"/>
      <c r="B600" s="153"/>
      <c r="C600" s="155"/>
      <c r="D600" s="155"/>
      <c r="E600" s="155"/>
      <c r="F600" s="155"/>
      <c r="G600" s="155"/>
      <c r="H600" s="173"/>
      <c r="J600" s="114"/>
      <c r="K600" s="163"/>
      <c r="Q600" s="114"/>
      <c r="AA600" s="114"/>
      <c r="AD600" s="114"/>
      <c r="AE600" s="114"/>
    </row>
    <row r="601" spans="1:31">
      <c r="R601" s="52"/>
    </row>
    <row r="604" spans="1:31">
      <c r="R604" s="52"/>
    </row>
    <row r="605" spans="1:31">
      <c r="R605" s="52"/>
    </row>
    <row r="609" spans="1:31" s="111" customFormat="1">
      <c r="A609" s="172"/>
      <c r="B609" s="153"/>
      <c r="C609" s="155"/>
      <c r="D609" s="155"/>
      <c r="E609" s="155"/>
      <c r="F609" s="155"/>
      <c r="G609" s="155"/>
      <c r="H609" s="173"/>
      <c r="J609" s="114"/>
      <c r="K609" s="163"/>
      <c r="Q609" s="114"/>
      <c r="AA609" s="114"/>
      <c r="AD609" s="114"/>
      <c r="AE609" s="114"/>
    </row>
    <row r="610" spans="1:31">
      <c r="B610" s="178"/>
      <c r="R610" s="52"/>
    </row>
    <row r="611" spans="1:31">
      <c r="B611" s="178"/>
    </row>
    <row r="612" spans="1:31">
      <c r="B612" s="178"/>
    </row>
    <row r="613" spans="1:31">
      <c r="B613" s="178"/>
    </row>
    <row r="614" spans="1:31">
      <c r="B614" s="178"/>
    </row>
    <row r="615" spans="1:31">
      <c r="B615" s="178"/>
    </row>
    <row r="618" spans="1:31" s="111" customFormat="1">
      <c r="A618" s="172"/>
      <c r="B618" s="153"/>
      <c r="C618" s="155"/>
      <c r="D618" s="155"/>
      <c r="E618" s="155"/>
      <c r="F618" s="155"/>
      <c r="G618" s="155"/>
      <c r="H618" s="173"/>
      <c r="J618" s="114"/>
      <c r="K618" s="163"/>
      <c r="Q618" s="114"/>
      <c r="AA618" s="114"/>
      <c r="AD618" s="114"/>
      <c r="AE618" s="114"/>
    </row>
    <row r="619" spans="1:31">
      <c r="B619" s="178"/>
      <c r="R619" s="52"/>
    </row>
    <row r="620" spans="1:31">
      <c r="B620" s="178"/>
    </row>
    <row r="621" spans="1:31">
      <c r="B621" s="178"/>
    </row>
    <row r="622" spans="1:31">
      <c r="B622" s="178"/>
      <c r="R622" s="52"/>
    </row>
    <row r="623" spans="1:31">
      <c r="B623" s="178"/>
    </row>
    <row r="624" spans="1:31">
      <c r="B624" s="178"/>
    </row>
    <row r="627" spans="1:31" s="111" customFormat="1">
      <c r="A627" s="172"/>
      <c r="B627" s="153"/>
      <c r="C627" s="155"/>
      <c r="D627" s="155"/>
      <c r="E627" s="155"/>
      <c r="F627" s="155"/>
      <c r="G627" s="155"/>
      <c r="H627" s="173"/>
      <c r="J627" s="114"/>
      <c r="K627" s="163"/>
      <c r="Q627" s="114"/>
      <c r="AA627" s="114"/>
      <c r="AD627" s="114"/>
      <c r="AE627" s="114"/>
    </row>
    <row r="628" spans="1:31">
      <c r="B628" s="178"/>
    </row>
    <row r="629" spans="1:31">
      <c r="B629" s="178"/>
    </row>
    <row r="630" spans="1:31">
      <c r="B630" s="178"/>
    </row>
    <row r="631" spans="1:31">
      <c r="B631" s="178"/>
    </row>
    <row r="632" spans="1:31">
      <c r="B632" s="178"/>
    </row>
    <row r="633" spans="1:31">
      <c r="B633" s="178"/>
    </row>
    <row r="634" spans="1:31">
      <c r="B634" s="178"/>
    </row>
    <row r="636" spans="1:31" s="111" customFormat="1">
      <c r="A636" s="172"/>
      <c r="B636" s="153"/>
      <c r="C636" s="155"/>
      <c r="D636" s="155"/>
      <c r="E636" s="155"/>
      <c r="F636" s="155"/>
      <c r="G636" s="155"/>
      <c r="H636" s="173"/>
      <c r="J636" s="114"/>
      <c r="K636" s="163"/>
      <c r="Q636" s="114"/>
      <c r="AA636" s="114"/>
      <c r="AD636" s="114"/>
      <c r="AE636" s="114"/>
    </row>
    <row r="645" spans="1:31" s="111" customFormat="1">
      <c r="A645" s="172"/>
      <c r="B645" s="153"/>
      <c r="C645" s="155"/>
      <c r="D645" s="155"/>
      <c r="E645" s="155"/>
      <c r="F645" s="155"/>
      <c r="G645" s="155"/>
      <c r="H645" s="173"/>
      <c r="J645" s="114"/>
      <c r="K645" s="163"/>
      <c r="Q645" s="114"/>
      <c r="AA645" s="114"/>
      <c r="AD645" s="114"/>
      <c r="AE645" s="114"/>
    </row>
    <row r="646" spans="1:31">
      <c r="B646" s="178"/>
      <c r="R646" s="52"/>
    </row>
    <row r="647" spans="1:31">
      <c r="B647" s="178"/>
    </row>
    <row r="648" spans="1:31">
      <c r="B648" s="178"/>
    </row>
    <row r="649" spans="1:31">
      <c r="B649" s="178"/>
    </row>
    <row r="650" spans="1:31">
      <c r="B650" s="178"/>
    </row>
    <row r="654" spans="1:31" s="111" customFormat="1">
      <c r="A654" s="172"/>
      <c r="B654" s="153"/>
      <c r="C654" s="155"/>
      <c r="D654" s="155"/>
      <c r="E654" s="155"/>
      <c r="F654" s="155"/>
      <c r="G654" s="155"/>
      <c r="H654" s="173"/>
      <c r="J654" s="114"/>
      <c r="K654" s="163"/>
      <c r="Q654" s="114"/>
      <c r="AA654" s="114"/>
      <c r="AD654" s="114"/>
      <c r="AE654" s="114"/>
    </row>
    <row r="655" spans="1:31">
      <c r="B655" s="178"/>
    </row>
    <row r="656" spans="1:31">
      <c r="B656" s="178"/>
    </row>
    <row r="657" spans="1:31">
      <c r="B657" s="178"/>
    </row>
    <row r="658" spans="1:31">
      <c r="B658" s="178"/>
    </row>
    <row r="659" spans="1:31">
      <c r="B659" s="178"/>
    </row>
    <row r="660" spans="1:31">
      <c r="B660" s="178"/>
    </row>
    <row r="663" spans="1:31" s="111" customFormat="1">
      <c r="A663" s="172"/>
      <c r="B663" s="153"/>
      <c r="C663" s="155"/>
      <c r="D663" s="155"/>
      <c r="E663" s="155"/>
      <c r="F663" s="155"/>
      <c r="G663" s="155"/>
      <c r="H663" s="173"/>
      <c r="J663" s="114"/>
      <c r="K663" s="163"/>
      <c r="Q663" s="114"/>
      <c r="AA663" s="114"/>
      <c r="AD663" s="114"/>
      <c r="AE663" s="114"/>
    </row>
    <row r="664" spans="1:31">
      <c r="B664" s="178"/>
      <c r="R664" s="52"/>
    </row>
    <row r="665" spans="1:31">
      <c r="B665" s="178"/>
    </row>
    <row r="666" spans="1:31">
      <c r="B666" s="178"/>
    </row>
    <row r="667" spans="1:31">
      <c r="B667" s="178"/>
    </row>
    <row r="668" spans="1:31">
      <c r="B668" s="178"/>
    </row>
    <row r="672" spans="1:31" s="111" customFormat="1">
      <c r="A672" s="172"/>
      <c r="B672" s="153"/>
      <c r="C672" s="155"/>
      <c r="D672" s="155"/>
      <c r="E672" s="155"/>
      <c r="F672" s="155"/>
      <c r="G672" s="155"/>
      <c r="H672" s="173"/>
      <c r="J672" s="114"/>
      <c r="K672" s="163"/>
      <c r="Q672" s="114"/>
      <c r="AA672" s="114"/>
      <c r="AD672" s="114"/>
      <c r="AE672" s="114"/>
    </row>
    <row r="673" spans="1:31">
      <c r="B673" s="178"/>
    </row>
    <row r="674" spans="1:31">
      <c r="B674" s="178"/>
    </row>
    <row r="675" spans="1:31">
      <c r="B675" s="178"/>
    </row>
    <row r="676" spans="1:31">
      <c r="B676" s="178"/>
    </row>
    <row r="677" spans="1:31">
      <c r="B677" s="178"/>
    </row>
    <row r="678" spans="1:31">
      <c r="B678" s="178"/>
    </row>
    <row r="679" spans="1:31">
      <c r="B679" s="178"/>
      <c r="R679" s="52"/>
    </row>
    <row r="681" spans="1:31" s="111" customFormat="1">
      <c r="A681" s="172"/>
      <c r="B681" s="153"/>
      <c r="C681" s="155"/>
      <c r="D681" s="155"/>
      <c r="E681" s="155"/>
      <c r="F681" s="155"/>
      <c r="G681" s="155"/>
      <c r="H681" s="173"/>
      <c r="J681" s="114"/>
      <c r="K681" s="163"/>
      <c r="Q681" s="114"/>
      <c r="AA681" s="114"/>
      <c r="AD681" s="114"/>
      <c r="AE681" s="114"/>
    </row>
    <row r="682" spans="1:31">
      <c r="R682" s="52"/>
    </row>
    <row r="683" spans="1:31">
      <c r="B683" s="178"/>
    </row>
    <row r="684" spans="1:31">
      <c r="B684" s="178"/>
    </row>
    <row r="685" spans="1:31">
      <c r="B685" s="178"/>
    </row>
    <row r="686" spans="1:31">
      <c r="B686" s="178"/>
    </row>
    <row r="690" spans="1:31" s="111" customFormat="1">
      <c r="A690" s="172"/>
      <c r="B690" s="153"/>
      <c r="C690" s="155"/>
      <c r="D690" s="155"/>
      <c r="E690" s="155"/>
      <c r="F690" s="155"/>
      <c r="G690" s="155"/>
      <c r="H690" s="173"/>
      <c r="J690" s="114"/>
      <c r="K690" s="163"/>
      <c r="Q690" s="114"/>
      <c r="AA690" s="114"/>
      <c r="AD690" s="114"/>
      <c r="AE690" s="114"/>
    </row>
    <row r="691" spans="1:31">
      <c r="B691" s="178"/>
      <c r="R691" s="52"/>
    </row>
    <row r="692" spans="1:31">
      <c r="B692" s="178"/>
    </row>
    <row r="693" spans="1:31">
      <c r="B693" s="178"/>
    </row>
    <row r="694" spans="1:31">
      <c r="B694" s="178"/>
    </row>
    <row r="695" spans="1:31">
      <c r="B695" s="178"/>
    </row>
    <row r="696" spans="1:31">
      <c r="B696" s="178"/>
    </row>
    <row r="699" spans="1:31" s="111" customFormat="1">
      <c r="A699" s="172"/>
      <c r="B699" s="153"/>
      <c r="C699" s="155"/>
      <c r="D699" s="155"/>
      <c r="E699" s="155"/>
      <c r="F699" s="155"/>
      <c r="G699" s="155"/>
      <c r="H699" s="173"/>
      <c r="J699" s="114"/>
      <c r="K699" s="163"/>
      <c r="Q699" s="114"/>
      <c r="AA699" s="114"/>
      <c r="AD699" s="114"/>
      <c r="AE699" s="114"/>
    </row>
    <row r="700" spans="1:31">
      <c r="B700" s="178"/>
      <c r="R700" s="52"/>
    </row>
    <row r="701" spans="1:31">
      <c r="B701" s="178"/>
    </row>
    <row r="702" spans="1:31">
      <c r="B702" s="178"/>
    </row>
    <row r="703" spans="1:31">
      <c r="B703" s="178"/>
    </row>
    <row r="704" spans="1:31">
      <c r="B704" s="178"/>
    </row>
    <row r="705" spans="1:31">
      <c r="B705" s="178"/>
    </row>
    <row r="706" spans="1:31">
      <c r="B706" s="178"/>
    </row>
    <row r="708" spans="1:31" s="111" customFormat="1">
      <c r="A708" s="172"/>
      <c r="B708" s="153"/>
      <c r="C708" s="155"/>
      <c r="D708" s="155"/>
      <c r="E708" s="155"/>
      <c r="F708" s="155"/>
      <c r="G708" s="155"/>
      <c r="H708" s="173"/>
      <c r="J708" s="114"/>
      <c r="K708" s="163"/>
      <c r="Q708" s="114"/>
      <c r="AA708" s="114"/>
      <c r="AD708" s="114"/>
      <c r="AE708" s="114"/>
    </row>
    <row r="709" spans="1:31">
      <c r="B709" s="178"/>
    </row>
    <row r="710" spans="1:31">
      <c r="B710" s="178"/>
    </row>
    <row r="711" spans="1:31">
      <c r="B711" s="178"/>
    </row>
    <row r="712" spans="1:31">
      <c r="B712" s="178"/>
    </row>
    <row r="713" spans="1:31">
      <c r="B713" s="178"/>
    </row>
    <row r="714" spans="1:31">
      <c r="B714" s="178"/>
      <c r="K714" s="59"/>
    </row>
    <row r="717" spans="1:31" s="111" customFormat="1">
      <c r="A717" s="172"/>
      <c r="B717" s="153"/>
      <c r="C717" s="155"/>
      <c r="D717" s="155"/>
      <c r="E717" s="155"/>
      <c r="F717" s="155"/>
      <c r="G717" s="155"/>
      <c r="H717" s="173"/>
      <c r="J717" s="114"/>
      <c r="K717" s="163"/>
      <c r="Q717" s="114"/>
      <c r="AA717" s="114"/>
      <c r="AD717" s="114"/>
      <c r="AE717" s="114"/>
    </row>
    <row r="718" spans="1:31">
      <c r="R718" s="52"/>
    </row>
    <row r="719" spans="1:31">
      <c r="B719" s="178"/>
      <c r="R719" s="52"/>
    </row>
    <row r="720" spans="1:31">
      <c r="B720" s="178"/>
      <c r="R720" s="52"/>
    </row>
    <row r="721" spans="1:31">
      <c r="B721" s="178"/>
    </row>
    <row r="722" spans="1:31">
      <c r="B722" s="178"/>
    </row>
    <row r="723" spans="1:31">
      <c r="B723" s="178"/>
    </row>
    <row r="726" spans="1:31" s="111" customFormat="1">
      <c r="A726" s="172"/>
      <c r="B726" s="153"/>
      <c r="C726" s="155"/>
      <c r="D726" s="155"/>
      <c r="E726" s="155"/>
      <c r="F726" s="155"/>
      <c r="G726" s="155"/>
      <c r="H726" s="173"/>
      <c r="J726" s="114"/>
      <c r="K726" s="163"/>
      <c r="Q726" s="114"/>
      <c r="AA726" s="114"/>
      <c r="AD726" s="114"/>
      <c r="AE726" s="114"/>
    </row>
    <row r="727" spans="1:31">
      <c r="B727" s="178"/>
      <c r="R727" s="52"/>
    </row>
    <row r="728" spans="1:31">
      <c r="B728" s="178"/>
    </row>
    <row r="729" spans="1:31">
      <c r="B729" s="178"/>
    </row>
    <row r="730" spans="1:31">
      <c r="B730" s="178"/>
      <c r="R730" s="52"/>
    </row>
    <row r="731" spans="1:31">
      <c r="B731" s="178"/>
      <c r="R731" s="52"/>
    </row>
    <row r="735" spans="1:31" s="111" customFormat="1">
      <c r="A735" s="172"/>
      <c r="B735" s="153"/>
      <c r="C735" s="155"/>
      <c r="D735" s="155"/>
      <c r="E735" s="155"/>
      <c r="F735" s="155"/>
      <c r="G735" s="155"/>
      <c r="H735" s="173"/>
      <c r="J735" s="114"/>
      <c r="K735" s="163"/>
      <c r="Q735" s="114"/>
      <c r="AA735" s="114"/>
      <c r="AD735" s="114"/>
      <c r="AE735" s="114"/>
    </row>
    <row r="736" spans="1:31">
      <c r="B736" s="178"/>
    </row>
    <row r="737" spans="1:31">
      <c r="B737" s="178"/>
    </row>
    <row r="738" spans="1:31">
      <c r="B738" s="178"/>
    </row>
    <row r="739" spans="1:31">
      <c r="B739" s="178"/>
      <c r="R739" s="52"/>
    </row>
    <row r="740" spans="1:31">
      <c r="B740" s="178"/>
    </row>
    <row r="744" spans="1:31" s="111" customFormat="1">
      <c r="A744" s="172"/>
      <c r="B744" s="153"/>
      <c r="C744" s="155"/>
      <c r="D744" s="155"/>
      <c r="E744" s="155"/>
      <c r="F744" s="155"/>
      <c r="G744" s="155"/>
      <c r="H744" s="173"/>
      <c r="J744" s="114"/>
      <c r="K744" s="163"/>
      <c r="Q744" s="114"/>
      <c r="AA744" s="114"/>
      <c r="AD744" s="114"/>
      <c r="AE744" s="114"/>
    </row>
    <row r="745" spans="1:31">
      <c r="B745" s="178"/>
      <c r="R745" s="52"/>
    </row>
    <row r="746" spans="1:31">
      <c r="B746" s="178"/>
      <c r="R746" s="52"/>
    </row>
    <row r="747" spans="1:31">
      <c r="B747" s="178"/>
    </row>
    <row r="748" spans="1:31">
      <c r="B748" s="178"/>
    </row>
    <row r="753" spans="1:31" s="111" customFormat="1">
      <c r="A753" s="172"/>
      <c r="B753" s="153"/>
      <c r="C753" s="155"/>
      <c r="D753" s="155"/>
      <c r="E753" s="155"/>
      <c r="F753" s="155"/>
      <c r="G753" s="155"/>
      <c r="H753" s="173"/>
      <c r="J753" s="114"/>
      <c r="K753" s="163"/>
      <c r="Q753" s="114"/>
      <c r="AA753" s="114"/>
      <c r="AD753" s="114"/>
      <c r="AE753" s="114"/>
    </row>
    <row r="754" spans="1:31">
      <c r="B754" s="178"/>
    </row>
    <row r="755" spans="1:31">
      <c r="B755" s="178"/>
    </row>
    <row r="756" spans="1:31">
      <c r="B756" s="178"/>
    </row>
    <row r="757" spans="1:31">
      <c r="B757" s="178"/>
    </row>
    <row r="758" spans="1:31">
      <c r="B758" s="178"/>
    </row>
    <row r="759" spans="1:31">
      <c r="B759" s="178"/>
    </row>
    <row r="760" spans="1:31">
      <c r="B760" s="178"/>
    </row>
    <row r="762" spans="1:31" s="111" customFormat="1">
      <c r="A762" s="172"/>
      <c r="B762" s="153"/>
      <c r="C762" s="155"/>
      <c r="D762" s="155"/>
      <c r="E762" s="155"/>
      <c r="F762" s="155"/>
      <c r="G762" s="155"/>
      <c r="H762" s="173"/>
      <c r="J762" s="114"/>
      <c r="K762" s="163"/>
      <c r="Q762" s="114"/>
      <c r="AA762" s="114"/>
      <c r="AD762" s="114"/>
      <c r="AE762" s="114"/>
    </row>
    <row r="763" spans="1:31">
      <c r="B763" s="178"/>
    </row>
    <row r="764" spans="1:31">
      <c r="B764" s="178"/>
    </row>
    <row r="765" spans="1:31">
      <c r="B765" s="178"/>
    </row>
    <row r="766" spans="1:31">
      <c r="B766" s="178"/>
    </row>
    <row r="767" spans="1:31">
      <c r="B767" s="178"/>
    </row>
    <row r="768" spans="1:31">
      <c r="B768" s="178"/>
      <c r="R768" s="52"/>
    </row>
    <row r="771" spans="1:31" s="111" customFormat="1">
      <c r="A771" s="172"/>
      <c r="B771" s="153"/>
      <c r="C771" s="155"/>
      <c r="D771" s="155"/>
      <c r="E771" s="155"/>
      <c r="F771" s="155"/>
      <c r="G771" s="155"/>
      <c r="H771" s="173"/>
      <c r="J771" s="114"/>
      <c r="K771" s="163"/>
      <c r="Q771" s="114"/>
      <c r="AA771" s="114"/>
      <c r="AD771" s="114"/>
      <c r="AE771" s="114"/>
    </row>
    <row r="780" spans="1:31" s="111" customFormat="1">
      <c r="A780" s="172"/>
      <c r="B780" s="153"/>
      <c r="C780" s="155"/>
      <c r="D780" s="155"/>
      <c r="E780" s="155"/>
      <c r="F780" s="155"/>
      <c r="G780" s="155"/>
      <c r="H780" s="173"/>
      <c r="J780" s="114"/>
      <c r="K780" s="163"/>
      <c r="Q780" s="114"/>
      <c r="AA780" s="114"/>
      <c r="AD780" s="114"/>
      <c r="AE780" s="114"/>
    </row>
    <row r="781" spans="1:31">
      <c r="B781" s="178"/>
    </row>
    <row r="782" spans="1:31">
      <c r="B782" s="178"/>
    </row>
    <row r="783" spans="1:31">
      <c r="B783" s="178"/>
    </row>
    <row r="784" spans="1:31">
      <c r="B784" s="178"/>
    </row>
    <row r="785" spans="1:31">
      <c r="B785" s="178"/>
    </row>
    <row r="786" spans="1:31">
      <c r="B786" s="178"/>
    </row>
    <row r="787" spans="1:31">
      <c r="B787" s="178"/>
    </row>
    <row r="789" spans="1:31" s="111" customFormat="1">
      <c r="A789" s="172"/>
      <c r="B789" s="153"/>
      <c r="C789" s="155"/>
      <c r="D789" s="155"/>
      <c r="E789" s="155"/>
      <c r="F789" s="155"/>
      <c r="G789" s="155"/>
      <c r="H789" s="173"/>
      <c r="J789" s="114"/>
      <c r="K789" s="163"/>
      <c r="Q789" s="114"/>
      <c r="AA789" s="114"/>
      <c r="AD789" s="114"/>
      <c r="AE789" s="114"/>
    </row>
    <row r="790" spans="1:31">
      <c r="B790" s="178"/>
    </row>
    <row r="791" spans="1:31">
      <c r="B791" s="178"/>
    </row>
    <row r="792" spans="1:31">
      <c r="B792" s="178"/>
    </row>
    <row r="793" spans="1:31">
      <c r="B793" s="178"/>
    </row>
    <row r="794" spans="1:31">
      <c r="B794" s="178"/>
    </row>
    <row r="798" spans="1:31" s="111" customFormat="1">
      <c r="A798" s="172"/>
      <c r="B798" s="153"/>
      <c r="C798" s="155"/>
      <c r="D798" s="155"/>
      <c r="E798" s="155"/>
      <c r="F798" s="155"/>
      <c r="G798" s="155"/>
      <c r="H798" s="173"/>
      <c r="J798" s="114"/>
      <c r="K798" s="163"/>
      <c r="Q798" s="114"/>
      <c r="AA798" s="114"/>
      <c r="AD798" s="114"/>
      <c r="AE798" s="114"/>
    </row>
    <row r="799" spans="1:31">
      <c r="B799" s="178"/>
      <c r="R799" s="52"/>
    </row>
    <row r="800" spans="1:31">
      <c r="B800" s="178"/>
    </row>
    <row r="801" spans="1:31">
      <c r="B801" s="178"/>
      <c r="R801" s="52"/>
    </row>
    <row r="802" spans="1:31">
      <c r="B802" s="178"/>
    </row>
    <row r="803" spans="1:31">
      <c r="B803" s="178"/>
    </row>
    <row r="804" spans="1:31">
      <c r="B804" s="178"/>
    </row>
    <row r="805" spans="1:31">
      <c r="B805" s="178"/>
    </row>
    <row r="807" spans="1:31" s="111" customFormat="1">
      <c r="A807" s="172"/>
      <c r="B807" s="153"/>
      <c r="C807" s="155"/>
      <c r="D807" s="155"/>
      <c r="E807" s="155"/>
      <c r="F807" s="155"/>
      <c r="G807" s="155"/>
      <c r="H807" s="173"/>
      <c r="J807" s="114"/>
      <c r="K807" s="163"/>
      <c r="Q807" s="114"/>
      <c r="AA807" s="114"/>
      <c r="AD807" s="114"/>
      <c r="AE807" s="114"/>
    </row>
    <row r="808" spans="1:31">
      <c r="B808" s="178"/>
      <c r="R808" s="52"/>
    </row>
    <row r="809" spans="1:31">
      <c r="B809" s="178"/>
      <c r="R809" s="52"/>
    </row>
    <row r="816" spans="1:31" s="111" customFormat="1">
      <c r="A816" s="172"/>
      <c r="B816" s="153"/>
      <c r="C816" s="155"/>
      <c r="D816" s="155"/>
      <c r="E816" s="155"/>
      <c r="F816" s="155"/>
      <c r="G816" s="155"/>
      <c r="H816" s="173"/>
      <c r="J816" s="114"/>
      <c r="K816" s="163"/>
      <c r="Q816" s="114"/>
      <c r="AA816" s="114"/>
      <c r="AD816" s="114"/>
      <c r="AE816" s="114"/>
    </row>
    <row r="817" spans="1:31">
      <c r="B817" s="178"/>
    </row>
    <row r="818" spans="1:31">
      <c r="B818" s="178"/>
      <c r="R818" s="52"/>
    </row>
    <row r="819" spans="1:31">
      <c r="B819" s="178"/>
      <c r="R819" s="52"/>
    </row>
    <row r="820" spans="1:31">
      <c r="B820" s="178"/>
      <c r="R820" s="52"/>
    </row>
    <row r="821" spans="1:31">
      <c r="B821" s="178"/>
    </row>
    <row r="825" spans="1:31" s="111" customFormat="1">
      <c r="A825" s="172"/>
      <c r="B825" s="153"/>
      <c r="C825" s="155"/>
      <c r="D825" s="155"/>
      <c r="E825" s="155"/>
      <c r="F825" s="155"/>
      <c r="G825" s="155"/>
      <c r="H825" s="173"/>
      <c r="J825" s="114"/>
      <c r="K825" s="163"/>
      <c r="Q825" s="114"/>
      <c r="AA825" s="114"/>
      <c r="AD825" s="114"/>
      <c r="AE825" s="114"/>
    </row>
    <row r="826" spans="1:31">
      <c r="B826" s="178"/>
    </row>
    <row r="827" spans="1:31">
      <c r="B827" s="178"/>
    </row>
    <row r="828" spans="1:31">
      <c r="B828" s="178"/>
    </row>
    <row r="829" spans="1:31">
      <c r="B829" s="178"/>
    </row>
    <row r="830" spans="1:31">
      <c r="B830" s="178"/>
    </row>
    <row r="831" spans="1:31">
      <c r="B831" s="178"/>
    </row>
    <row r="834" spans="1:31" s="111" customFormat="1">
      <c r="A834" s="172"/>
      <c r="B834" s="153"/>
      <c r="C834" s="155"/>
      <c r="D834" s="155"/>
      <c r="E834" s="155"/>
      <c r="F834" s="155"/>
      <c r="G834" s="155"/>
      <c r="H834" s="173"/>
      <c r="J834" s="114"/>
      <c r="K834" s="163"/>
      <c r="Q834" s="114"/>
      <c r="AA834" s="114"/>
      <c r="AD834" s="114"/>
      <c r="AE834" s="114"/>
    </row>
    <row r="835" spans="1:31">
      <c r="B835" s="178"/>
      <c r="R835" s="52"/>
    </row>
    <row r="836" spans="1:31">
      <c r="B836" s="178"/>
      <c r="R836" s="52"/>
    </row>
    <row r="837" spans="1:31">
      <c r="B837" s="178"/>
      <c r="R837" s="52"/>
    </row>
    <row r="838" spans="1:31">
      <c r="B838" s="178"/>
      <c r="R838" s="52"/>
    </row>
    <row r="839" spans="1:31">
      <c r="B839" s="178"/>
    </row>
    <row r="840" spans="1:31">
      <c r="B840" s="178"/>
    </row>
    <row r="843" spans="1:31" s="111" customFormat="1">
      <c r="A843" s="172"/>
      <c r="B843" s="153"/>
      <c r="C843" s="155"/>
      <c r="D843" s="155"/>
      <c r="E843" s="155"/>
      <c r="F843" s="155"/>
      <c r="G843" s="155"/>
      <c r="H843" s="173"/>
      <c r="J843" s="114"/>
      <c r="K843" s="163"/>
      <c r="Q843" s="114"/>
      <c r="AA843" s="114"/>
      <c r="AD843" s="114"/>
      <c r="AE843" s="114"/>
    </row>
    <row r="844" spans="1:31">
      <c r="B844" s="178"/>
    </row>
    <row r="845" spans="1:31">
      <c r="B845" s="178"/>
      <c r="R845" s="52"/>
    </row>
    <row r="846" spans="1:31">
      <c r="B846" s="178"/>
    </row>
    <row r="847" spans="1:31">
      <c r="B847" s="178"/>
    </row>
    <row r="848" spans="1:31">
      <c r="B848" s="178"/>
    </row>
    <row r="849" spans="1:31">
      <c r="B849" s="178"/>
    </row>
    <row r="850" spans="1:31">
      <c r="B850" s="178"/>
    </row>
    <row r="852" spans="1:31" s="111" customFormat="1">
      <c r="A852" s="172"/>
      <c r="B852" s="153"/>
      <c r="C852" s="155"/>
      <c r="D852" s="155"/>
      <c r="E852" s="155"/>
      <c r="F852" s="155"/>
      <c r="G852" s="155"/>
      <c r="H852" s="173"/>
      <c r="J852" s="114"/>
      <c r="K852" s="163"/>
      <c r="Q852" s="114"/>
      <c r="AA852" s="114"/>
      <c r="AD852" s="114"/>
      <c r="AE852" s="114"/>
    </row>
    <row r="853" spans="1:31">
      <c r="B853" s="178"/>
    </row>
    <row r="854" spans="1:31">
      <c r="B854" s="178"/>
    </row>
    <row r="855" spans="1:31">
      <c r="B855" s="178"/>
    </row>
    <row r="856" spans="1:31">
      <c r="B856" s="178"/>
    </row>
    <row r="857" spans="1:31">
      <c r="B857" s="178"/>
      <c r="R857" s="52"/>
    </row>
    <row r="858" spans="1:31">
      <c r="B858" s="178"/>
    </row>
    <row r="861" spans="1:31" s="111" customFormat="1">
      <c r="A861" s="172"/>
      <c r="B861" s="153"/>
      <c r="C861" s="155"/>
      <c r="D861" s="155"/>
      <c r="E861" s="155"/>
      <c r="F861" s="155"/>
      <c r="G861" s="155"/>
      <c r="H861" s="173"/>
      <c r="J861" s="114"/>
      <c r="K861" s="163"/>
      <c r="Q861" s="114"/>
      <c r="AA861" s="114"/>
      <c r="AD861" s="114"/>
      <c r="AE861" s="114"/>
    </row>
    <row r="870" spans="1:31" s="111" customFormat="1">
      <c r="A870" s="172"/>
      <c r="B870" s="153"/>
      <c r="C870" s="155"/>
      <c r="D870" s="155"/>
      <c r="E870" s="155"/>
      <c r="F870" s="155"/>
      <c r="G870" s="155"/>
      <c r="H870" s="173"/>
      <c r="J870" s="114"/>
      <c r="K870" s="163"/>
      <c r="Q870" s="114"/>
      <c r="AA870" s="114"/>
      <c r="AD870" s="114"/>
      <c r="AE870" s="114"/>
    </row>
    <row r="879" spans="1:31" s="111" customFormat="1">
      <c r="A879" s="172"/>
      <c r="B879" s="153"/>
      <c r="C879" s="155"/>
      <c r="D879" s="155"/>
      <c r="E879" s="155"/>
      <c r="F879" s="155"/>
      <c r="G879" s="155"/>
      <c r="H879" s="173"/>
      <c r="J879" s="114"/>
      <c r="K879" s="163"/>
      <c r="Q879" s="114"/>
      <c r="AA879" s="114"/>
      <c r="AD879" s="114"/>
      <c r="AE879" s="114"/>
    </row>
    <row r="888" spans="1:31" s="111" customFormat="1">
      <c r="A888" s="172"/>
      <c r="B888" s="153"/>
      <c r="C888" s="155"/>
      <c r="D888" s="155"/>
      <c r="E888" s="155"/>
      <c r="F888" s="155"/>
      <c r="G888" s="155"/>
      <c r="H888" s="173"/>
      <c r="J888" s="114"/>
      <c r="K888" s="163"/>
      <c r="Q888" s="114"/>
      <c r="AA888" s="114"/>
      <c r="AD888" s="114"/>
      <c r="AE888" s="114"/>
    </row>
    <row r="897" spans="1:31" s="111" customFormat="1">
      <c r="A897" s="172"/>
      <c r="B897" s="153"/>
      <c r="C897" s="155"/>
      <c r="D897" s="155"/>
      <c r="E897" s="155"/>
      <c r="F897" s="155"/>
      <c r="G897" s="155"/>
      <c r="H897" s="173"/>
      <c r="J897" s="114"/>
      <c r="K897" s="163"/>
      <c r="Q897" s="114"/>
      <c r="AA897" s="114"/>
      <c r="AD897" s="114"/>
      <c r="AE897" s="114"/>
    </row>
  </sheetData>
  <mergeCells count="9">
    <mergeCell ref="O7:P7"/>
    <mergeCell ref="Q7:R7"/>
    <mergeCell ref="S7:T7"/>
    <mergeCell ref="K1:K2"/>
    <mergeCell ref="L1:N2"/>
    <mergeCell ref="A7:A8"/>
    <mergeCell ref="B7:C8"/>
    <mergeCell ref="K7:L7"/>
    <mergeCell ref="M7:N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Richard-SESSION</vt:lpstr>
      <vt:lpstr>Richard</vt:lpstr>
      <vt:lpstr>Gareth-SESSION</vt:lpstr>
      <vt:lpstr>Gareth</vt:lpstr>
      <vt:lpstr>Nicholas-SESSION</vt:lpstr>
      <vt:lpstr>Nicholas</vt:lpstr>
      <vt:lpstr>Jason-SESSION</vt:lpstr>
      <vt:lpstr>Jason</vt:lpstr>
      <vt:lpstr>JamesM-SESSION</vt:lpstr>
      <vt:lpstr>JamesM</vt:lpstr>
      <vt:lpstr>Glyn-SESSION</vt:lpstr>
      <vt:lpstr>Glyn</vt:lpstr>
      <vt:lpstr>Stu-SESSION</vt:lpstr>
      <vt:lpstr>Stu</vt:lpstr>
      <vt:lpstr>Eric-SESSION</vt:lpstr>
      <vt:lpstr>Eric</vt:lpstr>
      <vt:lpstr>Juan-SESSION</vt:lpstr>
      <vt:lpstr>Juan</vt:lpstr>
      <vt:lpstr>Andrew-SESSION</vt:lpstr>
      <vt:lpstr>Andrew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Janice Lo</dc:creator>
  <cp:lastModifiedBy>Janice Lo</cp:lastModifiedBy>
  <dcterms:created xsi:type="dcterms:W3CDTF">2016-04-12T22:29:12Z</dcterms:created>
  <dcterms:modified xsi:type="dcterms:W3CDTF">2016-04-29T21:49:52Z</dcterms:modified>
</cp:coreProperties>
</file>